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Z:\NOVA REDE\1. ADMINISTRATIVO\1.17 - Site\2026\2T26\Excel\"/>
    </mc:Choice>
  </mc:AlternateContent>
  <xr:revisionPtr revIDLastSave="0" documentId="13_ncr:1_{DCDAD4D9-9197-45C0-A8D9-5DE0559360B4}" xr6:coauthVersionLast="47" xr6:coauthVersionMax="47" xr10:uidLastSave="{00000000-0000-0000-0000-000000000000}"/>
  <bookViews>
    <workbookView xWindow="-110" yWindow="-110" windowWidth="19420" windowHeight="11500" tabRatio="874" firstSheet="13" activeTab="32" xr2:uid="{00000000-000D-0000-FFFF-FFFF00000000}"/>
  </bookViews>
  <sheets>
    <sheet name="Menu" sheetId="1" r:id="rId1"/>
    <sheet name="Destaques" sheetId="13" r:id="rId2"/>
    <sheet name="Receita (resumo)" sheetId="46" r:id="rId3"/>
    <sheet name="Receita (ajuste PBTE)" sheetId="81" state="hidden" r:id="rId4"/>
    <sheet name="Receita" sheetId="2" r:id="rId5"/>
    <sheet name="PA" sheetId="76" state="hidden" r:id="rId6"/>
    <sheet name="PA (2)" sheetId="77" r:id="rId7"/>
    <sheet name="Custos e Despesas" sheetId="40" r:id="rId8"/>
    <sheet name="Resultado Financ" sheetId="5" r:id="rId9"/>
    <sheet name="Recomposição Ebitda Reg" sheetId="54" r:id="rId10"/>
    <sheet name="Outras Rec. e Desp." sheetId="75" r:id="rId11"/>
    <sheet name="EBITDA" sheetId="4" r:id="rId12"/>
    <sheet name="EBITDA Pró-forma" sheetId="73" r:id="rId13"/>
    <sheet name="IRPJ|CSLL" sheetId="45" r:id="rId14"/>
    <sheet name="Base DRE Reg" sheetId="6" r:id="rId15"/>
    <sheet name="DRE Reg" sheetId="17" r:id="rId16"/>
    <sheet name="DRE Reg Pró-forma" sheetId="72" state="hidden" r:id="rId17"/>
    <sheet name="Equivalência Patrimonial" sheetId="21" r:id="rId18"/>
    <sheet name="DFC Reg" sheetId="18" r:id="rId19"/>
    <sheet name="Balanço Reg" sheetId="16" r:id="rId20"/>
    <sheet name="Balanço Reg (vs anterior)" sheetId="59" r:id="rId21"/>
    <sheet name="Dívida_Consolidado" sheetId="28" r:id="rId22"/>
    <sheet name="Endividamento" sheetId="9" r:id="rId23"/>
    <sheet name="Covenants" sheetId="24" r:id="rId24"/>
    <sheet name="Amortização" sheetId="10" r:id="rId25"/>
    <sheet name="Dívida_Coligadas" sheetId="27" r:id="rId26"/>
    <sheet name="DRE IFRS" sheetId="57" r:id="rId27"/>
    <sheet name="DRE IFRS (DFP)" sheetId="58" r:id="rId28"/>
    <sheet name="Recomposição Ebitda IFRS" sheetId="55" r:id="rId29"/>
    <sheet name="Balanço IFRS (DFP)" sheetId="56" r:id="rId30"/>
    <sheet name="Balanço IFRS" sheetId="22" r:id="rId31"/>
    <sheet name="EBITDA  IFRSxReg" sheetId="20" r:id="rId32"/>
    <sheet name="DRE IFRSxReg" sheetId="15" r:id="rId33"/>
    <sheet name="DFC IFRS" sheetId="25" r:id="rId34"/>
    <sheet name="RTP 059" sheetId="63" state="hidden" r:id="rId35"/>
    <sheet name="RAP 26.27 PTBR (2)" sheetId="86" state="hidden" r:id="rId36"/>
    <sheet name="RAP 26.27 PTBR" sheetId="84" r:id="rId37"/>
    <sheet name="RAP 26.27 EN" sheetId="88" r:id="rId38"/>
    <sheet name="RAP 25.26 PTBR" sheetId="68" r:id="rId39"/>
    <sheet name="RTP Licitadas" sheetId="87" r:id="rId40"/>
    <sheet name="Composição Acionária" sheetId="67" state="hidden" r:id="rId41"/>
    <sheet name="Composição Acionária (Saluki)" sheetId="90" r:id="rId42"/>
    <sheet name="Tabela Proventos" sheetId="51" r:id="rId43"/>
    <sheet name="Proventos (port)" sheetId="52" r:id="rId44"/>
    <sheet name="Proventos (eng)" sheetId="53" r:id="rId45"/>
    <sheet name="Tabela Auxiliar" sheetId="83" r:id="rId46"/>
  </sheets>
  <externalReferences>
    <externalReference r:id="rId47"/>
  </externalReferences>
  <definedNames>
    <definedName name="____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localSheetId="7" hidden="1">{#N/A,#N/A,FALSE,"ENERGIA";#N/A,#N/A,FALSE,"PERDIDAS";#N/A,#N/A,FALSE,"CLIENTES";#N/A,#N/A,FALSE,"ESTADO";#N/A,#N/A,FALSE,"TECNICA"}</definedName>
    <definedName name="____bb1" localSheetId="25" hidden="1">{#N/A,#N/A,FALSE,"ENERGIA";#N/A,#N/A,FALSE,"PERDIDAS";#N/A,#N/A,FALSE,"CLIENTES";#N/A,#N/A,FALSE,"ESTADO";#N/A,#N/A,FALSE,"TECNICA"}</definedName>
    <definedName name="____bb1" localSheetId="21" hidden="1">{#N/A,#N/A,FALSE,"ENERGIA";#N/A,#N/A,FALSE,"PERDIDAS";#N/A,#N/A,FALSE,"CLIENTES";#N/A,#N/A,FALSE,"ESTADO";#N/A,#N/A,FALSE,"TECNICA"}</definedName>
    <definedName name="____bb1" localSheetId="34" hidden="1">{#N/A,#N/A,FALSE,"ENERGIA";#N/A,#N/A,FALSE,"PERDIDAS";#N/A,#N/A,FALSE,"CLIENTES";#N/A,#N/A,FALSE,"ESTADO";#N/A,#N/A,FALSE,"TECNICA"}</definedName>
    <definedName name="____bb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_e1" localSheetId="7" hidden="1">{#N/A,#N/A,FALSE,"ENERGIA";#N/A,#N/A,FALSE,"PERDIDAS";#N/A,#N/A,FALSE,"CLIENTES";#N/A,#N/A,FALSE,"ESTADO";#N/A,#N/A,FALSE,"TECNICA"}</definedName>
    <definedName name="____e1" localSheetId="25" hidden="1">{#N/A,#N/A,FALSE,"ENERGIA";#N/A,#N/A,FALSE,"PERDIDAS";#N/A,#N/A,FALSE,"CLIENTES";#N/A,#N/A,FALSE,"ESTADO";#N/A,#N/A,FALSE,"TECNICA"}</definedName>
    <definedName name="____e1" localSheetId="21" hidden="1">{#N/A,#N/A,FALSE,"ENERGIA";#N/A,#N/A,FALSE,"PERDIDAS";#N/A,#N/A,FALSE,"CLIENTES";#N/A,#N/A,FALSE,"ESTADO";#N/A,#N/A,FALSE,"TECNICA"}</definedName>
    <definedName name="____e1" localSheetId="34" hidden="1">{#N/A,#N/A,FALSE,"ENERGIA";#N/A,#N/A,FALSE,"PERDIDAS";#N/A,#N/A,FALSE,"CLIENTES";#N/A,#N/A,FALSE,"ESTADO";#N/A,#N/A,FALSE,"TECNICA"}</definedName>
    <definedName name="___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localSheetId="7" hidden="1">{#N/A,#N/A,FALSE,"ENERGIA";#N/A,#N/A,FALSE,"PERDIDAS";#N/A,#N/A,FALSE,"CLIENTES";#N/A,#N/A,FALSE,"ESTADO";#N/A,#N/A,FALSE,"TECNICA"}</definedName>
    <definedName name="___bb1" localSheetId="25" hidden="1">{#N/A,#N/A,FALSE,"ENERGIA";#N/A,#N/A,FALSE,"PERDIDAS";#N/A,#N/A,FALSE,"CLIENTES";#N/A,#N/A,FALSE,"ESTADO";#N/A,#N/A,FALSE,"TECNICA"}</definedName>
    <definedName name="___bb1" localSheetId="21" hidden="1">{#N/A,#N/A,FALSE,"ENERGIA";#N/A,#N/A,FALSE,"PERDIDAS";#N/A,#N/A,FALSE,"CLIENTES";#N/A,#N/A,FALSE,"ESTADO";#N/A,#N/A,FALSE,"TECNICA"}</definedName>
    <definedName name="___bb1" localSheetId="34" hidden="1">{#N/A,#N/A,FALSE,"ENERGIA";#N/A,#N/A,FALSE,"PERDIDAS";#N/A,#N/A,FALSE,"CLIENTES";#N/A,#N/A,FALSE,"ESTADO";#N/A,#N/A,FALSE,"TECNICA"}</definedName>
    <definedName name="___bb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localSheetId="7" hidden="1">{#N/A,#N/A,FALSE,"ENERGIA";#N/A,#N/A,FALSE,"PERDIDAS";#N/A,#N/A,FALSE,"CLIENTES";#N/A,#N/A,FALSE,"ESTADO";#N/A,#N/A,FALSE,"TECNICA"}</definedName>
    <definedName name="___e1" localSheetId="25" hidden="1">{#N/A,#N/A,FALSE,"ENERGIA";#N/A,#N/A,FALSE,"PERDIDAS";#N/A,#N/A,FALSE,"CLIENTES";#N/A,#N/A,FALSE,"ESTADO";#N/A,#N/A,FALSE,"TECNICA"}</definedName>
    <definedName name="___e1" localSheetId="21" hidden="1">{#N/A,#N/A,FALSE,"ENERGIA";#N/A,#N/A,FALSE,"PERDIDAS";#N/A,#N/A,FALSE,"CLIENTES";#N/A,#N/A,FALSE,"ESTADO";#N/A,#N/A,FALSE,"TECNICA"}</definedName>
    <definedName name="___e1" localSheetId="34" hidden="1">{#N/A,#N/A,FALSE,"ENERGIA";#N/A,#N/A,FALSE,"PERDIDAS";#N/A,#N/A,FALSE,"CLIENTES";#N/A,#N/A,FALSE,"ESTADO";#N/A,#N/A,FALSE,"TECNICA"}</definedName>
    <definedName name="__123Graph_A" localSheetId="7" hidden="1">[1]Mercado!#REF!</definedName>
    <definedName name="__123Graph_A" localSheetId="38" hidden="1">#REF!</definedName>
    <definedName name="__123Graph_A" localSheetId="37" hidden="1">#REF!</definedName>
    <definedName name="__123Graph_A" localSheetId="36" hidden="1">#REF!</definedName>
    <definedName name="__123Graph_A" localSheetId="35" hidden="1">#REF!</definedName>
    <definedName name="__123Graph_A" localSheetId="34" hidden="1">[1]Mercado!#REF!</definedName>
    <definedName name="__123Graph_A" hidden="1">#REF!</definedName>
    <definedName name="__123Graph_ACOMPARA" localSheetId="7" hidden="1">[1]Mercado!#REF!</definedName>
    <definedName name="__123Graph_ACOMPARA" localSheetId="38" hidden="1">#REF!</definedName>
    <definedName name="__123Graph_ACOMPARA" localSheetId="37" hidden="1">#REF!</definedName>
    <definedName name="__123Graph_ACOMPARA" localSheetId="36" hidden="1">#REF!</definedName>
    <definedName name="__123Graph_ACOMPARA" localSheetId="35" hidden="1">#REF!</definedName>
    <definedName name="__123Graph_ACOMPARA" localSheetId="34" hidden="1">[1]Mercado!#REF!</definedName>
    <definedName name="__123Graph_ACOMPARA" hidden="1">#REF!</definedName>
    <definedName name="__123Graph_ACONSMED" localSheetId="38" hidden="1">#REF!</definedName>
    <definedName name="__123Graph_ACONSMED" localSheetId="37" hidden="1">#REF!</definedName>
    <definedName name="__123Graph_ACONSMED" localSheetId="36" hidden="1">#REF!</definedName>
    <definedName name="__123Graph_ACONSMED" localSheetId="35" hidden="1">#REF!</definedName>
    <definedName name="__123Graph_ACONSMED" localSheetId="34" hidden="1">[1]Mercado!#REF!</definedName>
    <definedName name="__123Graph_ACONSMED" hidden="1">#REF!</definedName>
    <definedName name="__123Graph_APREVRCOM" localSheetId="7" hidden="1">#REF!</definedName>
    <definedName name="__123Graph_APREVRCOM" localSheetId="25" hidden="1">#REF!</definedName>
    <definedName name="__123Graph_APREVRCOM" localSheetId="21" hidden="1">#REF!</definedName>
    <definedName name="__123Graph_APREVRCOM" localSheetId="34" hidden="1">#REF!</definedName>
    <definedName name="__123Graph_APREVREALI" localSheetId="7" hidden="1">#REF!</definedName>
    <definedName name="__123Graph_APREVREALI" localSheetId="25" hidden="1">#REF!</definedName>
    <definedName name="__123Graph_APREVREALI" localSheetId="21" hidden="1">#REF!</definedName>
    <definedName name="__123Graph_APREVREALI" localSheetId="34" hidden="1">#REF!</definedName>
    <definedName name="__123Graph_APREVRIND" localSheetId="7" hidden="1">#REF!</definedName>
    <definedName name="__123Graph_APREVRIND" localSheetId="25" hidden="1">#REF!</definedName>
    <definedName name="__123Graph_APREVRIND" localSheetId="21" hidden="1">#REF!</definedName>
    <definedName name="__123Graph_APREVRIND" localSheetId="34" hidden="1">#REF!</definedName>
    <definedName name="__123Graph_APREVROUT" localSheetId="7" hidden="1">[1]Mercado!#REF!</definedName>
    <definedName name="__123Graph_APREVROUT" localSheetId="38" hidden="1">#REF!</definedName>
    <definedName name="__123Graph_APREVROUT" localSheetId="37" hidden="1">#REF!</definedName>
    <definedName name="__123Graph_APREVROUT" localSheetId="36" hidden="1">#REF!</definedName>
    <definedName name="__123Graph_APREVROUT" localSheetId="35" hidden="1">#REF!</definedName>
    <definedName name="__123Graph_APREVROUT" localSheetId="34" hidden="1">[1]Mercado!#REF!</definedName>
    <definedName name="__123Graph_APREVROUT" hidden="1">#REF!</definedName>
    <definedName name="__123Graph_APREVRRES" localSheetId="7" hidden="1">#REF!</definedName>
    <definedName name="__123Graph_APREVRRES" localSheetId="25" hidden="1">#REF!</definedName>
    <definedName name="__123Graph_APREVRRES" localSheetId="21" hidden="1">#REF!</definedName>
    <definedName name="__123Graph_APREVRRES" localSheetId="34" hidden="1">#REF!</definedName>
    <definedName name="__123Graph_APREVRTOT" localSheetId="7" hidden="1">#REF!</definedName>
    <definedName name="__123Graph_APREVRTOT" localSheetId="25" hidden="1">#REF!</definedName>
    <definedName name="__123Graph_APREVRTOT" localSheetId="21" hidden="1">#REF!</definedName>
    <definedName name="__123Graph_APREVRTOT" localSheetId="34" hidden="1">#REF!</definedName>
    <definedName name="__123Graph_B" localSheetId="7" hidden="1">#REF!</definedName>
    <definedName name="__123Graph_B" localSheetId="25" hidden="1">#REF!</definedName>
    <definedName name="__123Graph_B" localSheetId="21" hidden="1">#REF!</definedName>
    <definedName name="__123Graph_B" localSheetId="34" hidden="1">#REF!</definedName>
    <definedName name="__123Graph_BCOMPARA" localSheetId="7" hidden="1">#REF!</definedName>
    <definedName name="__123Graph_BCOMPARA" localSheetId="25" hidden="1">#REF!</definedName>
    <definedName name="__123Graph_BCOMPARA" localSheetId="21" hidden="1">#REF!</definedName>
    <definedName name="__123Graph_BCOMPARA" localSheetId="34" hidden="1">#REF!</definedName>
    <definedName name="__123Graph_BPREVREALI" localSheetId="7" hidden="1">#REF!</definedName>
    <definedName name="__123Graph_BPREVREALI" localSheetId="25" hidden="1">#REF!</definedName>
    <definedName name="__123Graph_BPREVREALI" localSheetId="21" hidden="1">#REF!</definedName>
    <definedName name="__123Graph_BPREVREALI" localSheetId="34" hidden="1">#REF!</definedName>
    <definedName name="__123Graph_CPREVREALI" localSheetId="7" hidden="1">#REF!</definedName>
    <definedName name="__123Graph_CPREVREALI" localSheetId="25" hidden="1">#REF!</definedName>
    <definedName name="__123Graph_CPREVREALI" localSheetId="21" hidden="1">#REF!</definedName>
    <definedName name="__123Graph_CPREVREALI" localSheetId="34" hidden="1">#REF!</definedName>
    <definedName name="__123Graph_D" localSheetId="7" hidden="1">#REF!</definedName>
    <definedName name="__123Graph_D" localSheetId="25" hidden="1">#REF!</definedName>
    <definedName name="__123Graph_D" localSheetId="21" hidden="1">#REF!</definedName>
    <definedName name="__123Graph_D" localSheetId="34" hidden="1">#REF!</definedName>
    <definedName name="__123Graph_DCOMPARA" localSheetId="7" hidden="1">#REF!</definedName>
    <definedName name="__123Graph_DCOMPARA" localSheetId="25" hidden="1">#REF!</definedName>
    <definedName name="__123Graph_DCOMPARA" localSheetId="21" hidden="1">#REF!</definedName>
    <definedName name="__123Graph_DCOMPARA" localSheetId="34" hidden="1">#REF!</definedName>
    <definedName name="__123Graph_DPREVREALI" localSheetId="7" hidden="1">#REF!</definedName>
    <definedName name="__123Graph_DPREVREALI" localSheetId="38" hidden="1">#REF!</definedName>
    <definedName name="__123Graph_DPREVREALI" localSheetId="37" hidden="1">#REF!</definedName>
    <definedName name="__123Graph_DPREVREALI" localSheetId="36" hidden="1">#REF!</definedName>
    <definedName name="__123Graph_DPREVREALI" localSheetId="35" hidden="1">#REF!</definedName>
    <definedName name="__123Graph_DPREVREALI" localSheetId="34" hidden="1">#REF!</definedName>
    <definedName name="__123Graph_DPREVREALI" hidden="1">#REF!</definedName>
    <definedName name="__123Graph_EPREVREALI" localSheetId="7" hidden="1">#REF!</definedName>
    <definedName name="__123Graph_EPREVREALI" localSheetId="25" hidden="1">#REF!</definedName>
    <definedName name="__123Graph_EPREVREALI" localSheetId="21" hidden="1">#REF!</definedName>
    <definedName name="__123Graph_EPREVREALI" localSheetId="34" hidden="1">#REF!</definedName>
    <definedName name="__123Graph_F" localSheetId="7" hidden="1">#REF!</definedName>
    <definedName name="__123Graph_F" localSheetId="25" hidden="1">#REF!</definedName>
    <definedName name="__123Graph_F" localSheetId="21" hidden="1">#REF!</definedName>
    <definedName name="__123Graph_F" localSheetId="34" hidden="1">#REF!</definedName>
    <definedName name="__123Graph_FCOMPARA" localSheetId="7" hidden="1">#REF!</definedName>
    <definedName name="__123Graph_FCOMPARA" localSheetId="25" hidden="1">#REF!</definedName>
    <definedName name="__123Graph_FCOMPARA" localSheetId="21" hidden="1">#REF!</definedName>
    <definedName name="__123Graph_FCOMPARA" localSheetId="34" hidden="1">#REF!</definedName>
    <definedName name="__123Graph_XCONSMED" localSheetId="7" hidden="1">#REF!</definedName>
    <definedName name="__123Graph_XCONSMED" localSheetId="38" hidden="1">#REF!</definedName>
    <definedName name="__123Graph_XCONSMED" localSheetId="37" hidden="1">#REF!</definedName>
    <definedName name="__123Graph_XCONSMED" localSheetId="36" hidden="1">#REF!</definedName>
    <definedName name="__123Graph_XCONSMED" localSheetId="35" hidden="1">#REF!</definedName>
    <definedName name="__123Graph_XCONSMED" localSheetId="34" hidden="1">#REF!</definedName>
    <definedName name="__123Graph_XCONSMED" hidden="1">#REF!</definedName>
    <definedName name="__123Graph_XELASTIC" localSheetId="7" hidden="1">#REF!</definedName>
    <definedName name="__123Graph_XELASTIC" localSheetId="38" hidden="1">#REF!</definedName>
    <definedName name="__123Graph_XELASTIC" localSheetId="37" hidden="1">#REF!</definedName>
    <definedName name="__123Graph_XELASTIC" localSheetId="36" hidden="1">#REF!</definedName>
    <definedName name="__123Graph_XELASTIC" localSheetId="35" hidden="1">#REF!</definedName>
    <definedName name="__123Graph_XELASTIC" localSheetId="34" hidden="1">#REF!</definedName>
    <definedName name="__123Graph_XELASTIC" hidden="1">#REF!</definedName>
    <definedName name="__123Graph_XPREVRCOM" localSheetId="7" hidden="1">#REF!</definedName>
    <definedName name="__123Graph_XPREVRCOM" localSheetId="38" hidden="1">#REF!</definedName>
    <definedName name="__123Graph_XPREVRCOM" localSheetId="37" hidden="1">#REF!</definedName>
    <definedName name="__123Graph_XPREVRCOM" localSheetId="36" hidden="1">#REF!</definedName>
    <definedName name="__123Graph_XPREVRCOM" localSheetId="35" hidden="1">#REF!</definedName>
    <definedName name="__123Graph_XPREVRCOM" localSheetId="34" hidden="1">#REF!</definedName>
    <definedName name="__123Graph_XPREVRCOM" hidden="1">#REF!</definedName>
    <definedName name="__123Graph_XPREVREALI" localSheetId="7" hidden="1">#REF!</definedName>
    <definedName name="__123Graph_XPREVREALI" localSheetId="38" hidden="1">#REF!</definedName>
    <definedName name="__123Graph_XPREVREALI" localSheetId="37" hidden="1">#REF!</definedName>
    <definedName name="__123Graph_XPREVREALI" localSheetId="36" hidden="1">#REF!</definedName>
    <definedName name="__123Graph_XPREVREALI" localSheetId="35" hidden="1">#REF!</definedName>
    <definedName name="__123Graph_XPREVREALI" localSheetId="34" hidden="1">#REF!</definedName>
    <definedName name="__123Graph_XPREVREALI" hidden="1">#REF!</definedName>
    <definedName name="__123Graph_XPREVRIND" localSheetId="38" hidden="1">#REF!</definedName>
    <definedName name="__123Graph_XPREVRIND" localSheetId="37" hidden="1">#REF!</definedName>
    <definedName name="__123Graph_XPREVRIND" localSheetId="36" hidden="1">#REF!</definedName>
    <definedName name="__123Graph_XPREVRIND" localSheetId="35" hidden="1">#REF!</definedName>
    <definedName name="__123Graph_XPREVRIND" localSheetId="34" hidden="1">#REF!</definedName>
    <definedName name="__123Graph_XPREVRIND" hidden="1">#REF!</definedName>
    <definedName name="__123Graph_XPREVROUT" localSheetId="38" hidden="1">#REF!</definedName>
    <definedName name="__123Graph_XPREVROUT" localSheetId="37" hidden="1">#REF!</definedName>
    <definedName name="__123Graph_XPREVROUT" localSheetId="36" hidden="1">#REF!</definedName>
    <definedName name="__123Graph_XPREVROUT" localSheetId="35" hidden="1">#REF!</definedName>
    <definedName name="__123Graph_XPREVROUT" localSheetId="34" hidden="1">#REF!</definedName>
    <definedName name="__123Graph_XPREVROUT" hidden="1">#REF!</definedName>
    <definedName name="__123Graph_XPREVRRES" localSheetId="38" hidden="1">#REF!</definedName>
    <definedName name="__123Graph_XPREVRRES" localSheetId="37" hidden="1">#REF!</definedName>
    <definedName name="__123Graph_XPREVRRES" localSheetId="36" hidden="1">#REF!</definedName>
    <definedName name="__123Graph_XPREVRRES" localSheetId="35" hidden="1">#REF!</definedName>
    <definedName name="__123Graph_XPREVRRES" localSheetId="34" hidden="1">#REF!</definedName>
    <definedName name="__123Graph_XPREVRRES" hidden="1">#REF!</definedName>
    <definedName name="__123Graph_XPREVRTOT" localSheetId="38" hidden="1">#REF!</definedName>
    <definedName name="__123Graph_XPREVRTOT" localSheetId="37" hidden="1">#REF!</definedName>
    <definedName name="__123Graph_XPREVRTOT" localSheetId="36" hidden="1">#REF!</definedName>
    <definedName name="__123Graph_XPREVRTOT" localSheetId="35" hidden="1">#REF!</definedName>
    <definedName name="__123Graph_XPREVRTOT" localSheetId="34" hidden="1">#REF!</definedName>
    <definedName name="__123Graph_XPREVRTOT" hidden="1">#REF!</definedName>
    <definedName name="_10__123Graph_ACHART_16" localSheetId="38" hidden="1">#REF!</definedName>
    <definedName name="_10__123Graph_ACHART_16" localSheetId="37" hidden="1">#REF!</definedName>
    <definedName name="_10__123Graph_ACHART_16" localSheetId="36" hidden="1">#REF!</definedName>
    <definedName name="_10__123Graph_ACHART_16" localSheetId="35" hidden="1">#REF!</definedName>
    <definedName name="_10__123Graph_ACHART_16" hidden="1">#REF!</definedName>
    <definedName name="_10__123Graph_ACHART_17" localSheetId="38" hidden="1">#REF!</definedName>
    <definedName name="_10__123Graph_ACHART_17" localSheetId="37" hidden="1">#REF!</definedName>
    <definedName name="_10__123Graph_ACHART_17" localSheetId="36" hidden="1">#REF!</definedName>
    <definedName name="_10__123Graph_ACHART_17" localSheetId="35" hidden="1">#REF!</definedName>
    <definedName name="_10__123Graph_ACHART_17" hidden="1">#REF!</definedName>
    <definedName name="_10__123Graph_CCHART_1" localSheetId="7" hidden="1">#REF!</definedName>
    <definedName name="_10__123Graph_CCHART_1" localSheetId="25" hidden="1">#REF!</definedName>
    <definedName name="_10__123Graph_CCHART_1" localSheetId="21" hidden="1">#REF!</definedName>
    <definedName name="_10__123Graph_CCHART_1" localSheetId="34" hidden="1">#REF!</definedName>
    <definedName name="_11__123Graph_ACHART_17" localSheetId="38" hidden="1">#REF!</definedName>
    <definedName name="_11__123Graph_ACHART_17" localSheetId="37" hidden="1">#REF!</definedName>
    <definedName name="_11__123Graph_ACHART_17" localSheetId="36" hidden="1">#REF!</definedName>
    <definedName name="_11__123Graph_ACHART_17" localSheetId="35" hidden="1">#REF!</definedName>
    <definedName name="_11__123Graph_ACHART_17" hidden="1">#REF!</definedName>
    <definedName name="_11__123Graph_ACHART_18" localSheetId="38" hidden="1">#REF!</definedName>
    <definedName name="_11__123Graph_ACHART_18" localSheetId="37" hidden="1">#REF!</definedName>
    <definedName name="_11__123Graph_ACHART_18" localSheetId="36" hidden="1">#REF!</definedName>
    <definedName name="_11__123Graph_ACHART_18" localSheetId="35" hidden="1">#REF!</definedName>
    <definedName name="_11__123Graph_ACHART_18" hidden="1">#REF!</definedName>
    <definedName name="_12__123Graph_ACHART_18" localSheetId="38" hidden="1">#REF!</definedName>
    <definedName name="_12__123Graph_ACHART_18" localSheetId="37" hidden="1">#REF!</definedName>
    <definedName name="_12__123Graph_ACHART_18" localSheetId="36" hidden="1">#REF!</definedName>
    <definedName name="_12__123Graph_ACHART_18" localSheetId="35" hidden="1">#REF!</definedName>
    <definedName name="_12__123Graph_ACHART_18" hidden="1">#REF!</definedName>
    <definedName name="_12__123Graph_ACHART_2" localSheetId="38" hidden="1">#REF!</definedName>
    <definedName name="_12__123Graph_ACHART_2" localSheetId="37" hidden="1">#REF!</definedName>
    <definedName name="_12__123Graph_ACHART_2" localSheetId="36" hidden="1">#REF!</definedName>
    <definedName name="_12__123Graph_ACHART_2" localSheetId="35" hidden="1">#REF!</definedName>
    <definedName name="_12__123Graph_ACHART_2" hidden="1">#REF!</definedName>
    <definedName name="_12__123Graph_LBL_ACHART_1" localSheetId="7" hidden="1">#REF!</definedName>
    <definedName name="_12__123Graph_LBL_ACHART_1" localSheetId="25" hidden="1">#REF!</definedName>
    <definedName name="_12__123Graph_LBL_ACHART_1" localSheetId="21" hidden="1">#REF!</definedName>
    <definedName name="_12__123Graph_LBL_ACHART_1" localSheetId="34" hidden="1">#REF!</definedName>
    <definedName name="_13__123Graph_ACHART_2" localSheetId="38" hidden="1">#REF!</definedName>
    <definedName name="_13__123Graph_ACHART_2" localSheetId="37" hidden="1">#REF!</definedName>
    <definedName name="_13__123Graph_ACHART_2" localSheetId="36" hidden="1">#REF!</definedName>
    <definedName name="_13__123Graph_ACHART_2" localSheetId="35" hidden="1">#REF!</definedName>
    <definedName name="_13__123Graph_ACHART_2" hidden="1">#REF!</definedName>
    <definedName name="_13__123Graph_ACHART_22" localSheetId="38" hidden="1">#REF!</definedName>
    <definedName name="_13__123Graph_ACHART_22" localSheetId="37" hidden="1">#REF!</definedName>
    <definedName name="_13__123Graph_ACHART_22" localSheetId="36" hidden="1">#REF!</definedName>
    <definedName name="_13__123Graph_ACHART_22" localSheetId="35" hidden="1">#REF!</definedName>
    <definedName name="_13__123Graph_ACHART_22" hidden="1">#REF!</definedName>
    <definedName name="_14__123Graph_ACHART_22" localSheetId="38" hidden="1">#REF!</definedName>
    <definedName name="_14__123Graph_ACHART_22" localSheetId="37" hidden="1">#REF!</definedName>
    <definedName name="_14__123Graph_ACHART_22" localSheetId="36" hidden="1">#REF!</definedName>
    <definedName name="_14__123Graph_ACHART_22" localSheetId="35" hidden="1">#REF!</definedName>
    <definedName name="_14__123Graph_ACHART_22" hidden="1">#REF!</definedName>
    <definedName name="_14__123Graph_ACHART_23" localSheetId="38" hidden="1">#REF!</definedName>
    <definedName name="_14__123Graph_ACHART_23" localSheetId="37" hidden="1">#REF!</definedName>
    <definedName name="_14__123Graph_ACHART_23" localSheetId="36" hidden="1">#REF!</definedName>
    <definedName name="_14__123Graph_ACHART_23" localSheetId="35" hidden="1">#REF!</definedName>
    <definedName name="_14__123Graph_ACHART_23" hidden="1">#REF!</definedName>
    <definedName name="_15__123Graph_ACHART_23" localSheetId="38" hidden="1">#REF!</definedName>
    <definedName name="_15__123Graph_ACHART_23" localSheetId="37" hidden="1">#REF!</definedName>
    <definedName name="_15__123Graph_ACHART_23" localSheetId="36" hidden="1">#REF!</definedName>
    <definedName name="_15__123Graph_ACHART_23" localSheetId="35" hidden="1">#REF!</definedName>
    <definedName name="_15__123Graph_ACHART_23" hidden="1">#REF!</definedName>
    <definedName name="_15__123Graph_ACHART_24" localSheetId="38" hidden="1">#REF!</definedName>
    <definedName name="_15__123Graph_ACHART_24" localSheetId="37" hidden="1">#REF!</definedName>
    <definedName name="_15__123Graph_ACHART_24" localSheetId="36" hidden="1">#REF!</definedName>
    <definedName name="_15__123Graph_ACHART_24" localSheetId="35" hidden="1">#REF!</definedName>
    <definedName name="_15__123Graph_ACHART_24" hidden="1">#REF!</definedName>
    <definedName name="_16___123Graph_XCHART_1" localSheetId="38" hidden="1">#REF!</definedName>
    <definedName name="_16___123Graph_XCHART_1" localSheetId="37" hidden="1">#REF!</definedName>
    <definedName name="_16___123Graph_XCHART_1" localSheetId="36" hidden="1">#REF!</definedName>
    <definedName name="_16___123Graph_XCHART_1" localSheetId="35" hidden="1">#REF!</definedName>
    <definedName name="_16___123Graph_XCHART_1" hidden="1">#REF!</definedName>
    <definedName name="_16__123Graph_ACHART_24" localSheetId="38" hidden="1">#REF!</definedName>
    <definedName name="_16__123Graph_ACHART_24" localSheetId="37" hidden="1">#REF!</definedName>
    <definedName name="_16__123Graph_ACHART_24" localSheetId="36" hidden="1">#REF!</definedName>
    <definedName name="_16__123Graph_ACHART_24" localSheetId="35" hidden="1">#REF!</definedName>
    <definedName name="_16__123Graph_ACHART_24" hidden="1">#REF!</definedName>
    <definedName name="_16__123Graph_ACHART_25" localSheetId="38" hidden="1">#REF!</definedName>
    <definedName name="_16__123Graph_ACHART_25" localSheetId="37" hidden="1">#REF!</definedName>
    <definedName name="_16__123Graph_ACHART_25" localSheetId="36" hidden="1">#REF!</definedName>
    <definedName name="_16__123Graph_ACHART_25" localSheetId="35" hidden="1">#REF!</definedName>
    <definedName name="_16__123Graph_ACHART_25" hidden="1">#REF!</definedName>
    <definedName name="_17___123Graph_XCHART_3" localSheetId="38" hidden="1">#REF!</definedName>
    <definedName name="_17___123Graph_XCHART_3" localSheetId="37" hidden="1">#REF!</definedName>
    <definedName name="_17___123Graph_XCHART_3" localSheetId="36" hidden="1">#REF!</definedName>
    <definedName name="_17___123Graph_XCHART_3" localSheetId="35" hidden="1">#REF!</definedName>
    <definedName name="_17___123Graph_XCHART_3" hidden="1">#REF!</definedName>
    <definedName name="_17__123Graph_ACHART_25" localSheetId="38" hidden="1">#REF!</definedName>
    <definedName name="_17__123Graph_ACHART_25" localSheetId="37" hidden="1">#REF!</definedName>
    <definedName name="_17__123Graph_ACHART_25" localSheetId="36" hidden="1">#REF!</definedName>
    <definedName name="_17__123Graph_ACHART_25" localSheetId="35" hidden="1">#REF!</definedName>
    <definedName name="_17__123Graph_ACHART_25" hidden="1">#REF!</definedName>
    <definedName name="_17__123Graph_ACHART_26" localSheetId="38" hidden="1">#REF!</definedName>
    <definedName name="_17__123Graph_ACHART_26" localSheetId="37" hidden="1">#REF!</definedName>
    <definedName name="_17__123Graph_ACHART_26" localSheetId="36" hidden="1">#REF!</definedName>
    <definedName name="_17__123Graph_ACHART_26" localSheetId="35" hidden="1">#REF!</definedName>
    <definedName name="_17__123Graph_ACHART_26" hidden="1">#REF!</definedName>
    <definedName name="_18__123Graph_ACHART_26" localSheetId="38" hidden="1">#REF!</definedName>
    <definedName name="_18__123Graph_ACHART_26" localSheetId="37" hidden="1">#REF!</definedName>
    <definedName name="_18__123Graph_ACHART_26" localSheetId="36" hidden="1">#REF!</definedName>
    <definedName name="_18__123Graph_ACHART_26" localSheetId="35" hidden="1">#REF!</definedName>
    <definedName name="_18__123Graph_ACHART_26" hidden="1">#REF!</definedName>
    <definedName name="_18__123Graph_ACHART_27" localSheetId="38" hidden="1">#REF!</definedName>
    <definedName name="_18__123Graph_ACHART_27" localSheetId="37" hidden="1">#REF!</definedName>
    <definedName name="_18__123Graph_ACHART_27" localSheetId="36" hidden="1">#REF!</definedName>
    <definedName name="_18__123Graph_ACHART_27" localSheetId="35" hidden="1">#REF!</definedName>
    <definedName name="_18__123Graph_ACHART_27" hidden="1">#REF!</definedName>
    <definedName name="_19__123Graph_ACHART_27" localSheetId="38" hidden="1">#REF!</definedName>
    <definedName name="_19__123Graph_ACHART_27" localSheetId="37" hidden="1">#REF!</definedName>
    <definedName name="_19__123Graph_ACHART_27" localSheetId="36" hidden="1">#REF!</definedName>
    <definedName name="_19__123Graph_ACHART_27" localSheetId="35" hidden="1">#REF!</definedName>
    <definedName name="_19__123Graph_ACHART_27" hidden="1">#REF!</definedName>
    <definedName name="_19__123Graph_ACHART_28" localSheetId="38" hidden="1">#REF!</definedName>
    <definedName name="_19__123Graph_ACHART_28" localSheetId="37" hidden="1">#REF!</definedName>
    <definedName name="_19__123Graph_ACHART_28" localSheetId="36" hidden="1">#REF!</definedName>
    <definedName name="_19__123Graph_ACHART_28" localSheetId="35" hidden="1">#REF!</definedName>
    <definedName name="_19__123Graph_ACHART_28" hidden="1">#REF!</definedName>
    <definedName name="_19__123Graph_XCHART_4" localSheetId="7" hidden="1">#REF!</definedName>
    <definedName name="_19__123Graph_XCHART_4" localSheetId="25" hidden="1">#REF!</definedName>
    <definedName name="_19__123Graph_XCHART_4" localSheetId="21" hidden="1">#REF!</definedName>
    <definedName name="_19__123Graph_XCHART_4" localSheetId="34" hidden="1">#REF!</definedName>
    <definedName name="_2__123Graph_ACHART_1" localSheetId="38" hidden="1">#REF!</definedName>
    <definedName name="_2__123Graph_ACHART_1" localSheetId="37" hidden="1">#REF!</definedName>
    <definedName name="_2__123Graph_ACHART_1" localSheetId="36" hidden="1">#REF!</definedName>
    <definedName name="_2__123Graph_ACHART_1" localSheetId="35" hidden="1">#REF!</definedName>
    <definedName name="_2__123Graph_ACHART_1" hidden="1">#REF!</definedName>
    <definedName name="_20__123Graph_ACHART_28" localSheetId="38" hidden="1">#REF!</definedName>
    <definedName name="_20__123Graph_ACHART_28" localSheetId="37" hidden="1">#REF!</definedName>
    <definedName name="_20__123Graph_ACHART_28" localSheetId="36" hidden="1">#REF!</definedName>
    <definedName name="_20__123Graph_ACHART_28" localSheetId="35" hidden="1">#REF!</definedName>
    <definedName name="_20__123Graph_ACHART_28" hidden="1">#REF!</definedName>
    <definedName name="_20__123Graph_ACHART_29" localSheetId="38" hidden="1">#REF!</definedName>
    <definedName name="_20__123Graph_ACHART_29" localSheetId="37" hidden="1">#REF!</definedName>
    <definedName name="_20__123Graph_ACHART_29" localSheetId="36" hidden="1">#REF!</definedName>
    <definedName name="_20__123Graph_ACHART_29" localSheetId="35" hidden="1">#REF!</definedName>
    <definedName name="_20__123Graph_ACHART_29" hidden="1">#REF!</definedName>
    <definedName name="_20__123Graph_XCHART_5" localSheetId="7" hidden="1">#REF!</definedName>
    <definedName name="_20__123Graph_XCHART_5" localSheetId="25" hidden="1">#REF!</definedName>
    <definedName name="_20__123Graph_XCHART_5" localSheetId="21" hidden="1">#REF!</definedName>
    <definedName name="_20__123Graph_XCHART_5" localSheetId="34" hidden="1">#REF!</definedName>
    <definedName name="_21__123Graph_ACHART_29" localSheetId="38" hidden="1">#REF!</definedName>
    <definedName name="_21__123Graph_ACHART_29" localSheetId="37" hidden="1">#REF!</definedName>
    <definedName name="_21__123Graph_ACHART_29" localSheetId="36" hidden="1">#REF!</definedName>
    <definedName name="_21__123Graph_ACHART_29" localSheetId="35" hidden="1">#REF!</definedName>
    <definedName name="_21__123Graph_ACHART_29" hidden="1">#REF!</definedName>
    <definedName name="_21__123Graph_ACHART_3" localSheetId="38" hidden="1">#REF!</definedName>
    <definedName name="_21__123Graph_ACHART_3" localSheetId="37" hidden="1">#REF!</definedName>
    <definedName name="_21__123Graph_ACHART_3" localSheetId="36" hidden="1">#REF!</definedName>
    <definedName name="_21__123Graph_ACHART_3" localSheetId="35" hidden="1">#REF!</definedName>
    <definedName name="_21__123Graph_ACHART_3" hidden="1">#REF!</definedName>
    <definedName name="_21__123Graph_XCHART_6" localSheetId="7" hidden="1">#REF!</definedName>
    <definedName name="_21__123Graph_XCHART_6" localSheetId="25" hidden="1">#REF!</definedName>
    <definedName name="_21__123Graph_XCHART_6" localSheetId="21" hidden="1">#REF!</definedName>
    <definedName name="_21__123Graph_XCHART_6" localSheetId="34" hidden="1">#REF!</definedName>
    <definedName name="_22__123Graph_ACHART_3" localSheetId="38" hidden="1">#REF!</definedName>
    <definedName name="_22__123Graph_ACHART_3" localSheetId="37" hidden="1">#REF!</definedName>
    <definedName name="_22__123Graph_ACHART_3" localSheetId="36" hidden="1">#REF!</definedName>
    <definedName name="_22__123Graph_ACHART_3" localSheetId="35" hidden="1">#REF!</definedName>
    <definedName name="_22__123Graph_ACHART_3" hidden="1">#REF!</definedName>
    <definedName name="_22__123Graph_ACHART_30" localSheetId="38" hidden="1">#REF!</definedName>
    <definedName name="_22__123Graph_ACHART_30" localSheetId="37" hidden="1">#REF!</definedName>
    <definedName name="_22__123Graph_ACHART_30" localSheetId="36" hidden="1">#REF!</definedName>
    <definedName name="_22__123Graph_ACHART_30" localSheetId="35" hidden="1">#REF!</definedName>
    <definedName name="_22__123Graph_ACHART_30" hidden="1">#REF!</definedName>
    <definedName name="_22__123Graph_XCHART_7" localSheetId="7" hidden="1">#REF!</definedName>
    <definedName name="_22__123Graph_XCHART_7" localSheetId="25" hidden="1">#REF!</definedName>
    <definedName name="_22__123Graph_XCHART_7" localSheetId="21" hidden="1">#REF!</definedName>
    <definedName name="_22__123Graph_XCHART_7" localSheetId="34" hidden="1">#REF!</definedName>
    <definedName name="_23__123Graph_ACHART_30" localSheetId="38" hidden="1">#REF!</definedName>
    <definedName name="_23__123Graph_ACHART_30" localSheetId="37" hidden="1">#REF!</definedName>
    <definedName name="_23__123Graph_ACHART_30" localSheetId="36" hidden="1">#REF!</definedName>
    <definedName name="_23__123Graph_ACHART_30" localSheetId="35" hidden="1">#REF!</definedName>
    <definedName name="_23__123Graph_ACHART_30" hidden="1">#REF!</definedName>
    <definedName name="_23__123Graph_ACHART_4" localSheetId="38" hidden="1">#REF!</definedName>
    <definedName name="_23__123Graph_ACHART_4" localSheetId="37" hidden="1">#REF!</definedName>
    <definedName name="_23__123Graph_ACHART_4" localSheetId="36" hidden="1">#REF!</definedName>
    <definedName name="_23__123Graph_ACHART_4" localSheetId="35" hidden="1">#REF!</definedName>
    <definedName name="_23__123Graph_ACHART_4" hidden="1">#REF!</definedName>
    <definedName name="_24__123Graph_ACHART_4" localSheetId="38" hidden="1">#REF!</definedName>
    <definedName name="_24__123Graph_ACHART_4" localSheetId="37" hidden="1">#REF!</definedName>
    <definedName name="_24__123Graph_ACHART_4" localSheetId="36" hidden="1">#REF!</definedName>
    <definedName name="_24__123Graph_ACHART_4" localSheetId="35" hidden="1">#REF!</definedName>
    <definedName name="_24__123Graph_ACHART_4" hidden="1">#REF!</definedName>
    <definedName name="_24__123Graph_ACHART_5" localSheetId="38" hidden="1">#REF!</definedName>
    <definedName name="_24__123Graph_ACHART_5" localSheetId="37" hidden="1">#REF!</definedName>
    <definedName name="_24__123Graph_ACHART_5" localSheetId="36" hidden="1">#REF!</definedName>
    <definedName name="_24__123Graph_ACHART_5" localSheetId="35" hidden="1">#REF!</definedName>
    <definedName name="_24__123Graph_ACHART_5" hidden="1">#REF!</definedName>
    <definedName name="_25__123Graph_ACHART_5" localSheetId="38" hidden="1">#REF!</definedName>
    <definedName name="_25__123Graph_ACHART_5" localSheetId="37" hidden="1">#REF!</definedName>
    <definedName name="_25__123Graph_ACHART_5" localSheetId="36" hidden="1">#REF!</definedName>
    <definedName name="_25__123Graph_ACHART_5" localSheetId="35" hidden="1">#REF!</definedName>
    <definedName name="_25__123Graph_ACHART_5" hidden="1">#REF!</definedName>
    <definedName name="_25__123Graph_ACHART_6" localSheetId="38" hidden="1">#REF!</definedName>
    <definedName name="_25__123Graph_ACHART_6" localSheetId="37" hidden="1">#REF!</definedName>
    <definedName name="_25__123Graph_ACHART_6" localSheetId="36" hidden="1">#REF!</definedName>
    <definedName name="_25__123Graph_ACHART_6" localSheetId="35" hidden="1">#REF!</definedName>
    <definedName name="_25__123Graph_ACHART_6" hidden="1">#REF!</definedName>
    <definedName name="_26__123Graph_ACHART_6" localSheetId="38" hidden="1">#REF!</definedName>
    <definedName name="_26__123Graph_ACHART_6" localSheetId="37" hidden="1">#REF!</definedName>
    <definedName name="_26__123Graph_ACHART_6" localSheetId="36" hidden="1">#REF!</definedName>
    <definedName name="_26__123Graph_ACHART_6" localSheetId="35" hidden="1">#REF!</definedName>
    <definedName name="_26__123Graph_ACHART_6" hidden="1">#REF!</definedName>
    <definedName name="_26__123Graph_ACHART_7" localSheetId="38" hidden="1">#REF!</definedName>
    <definedName name="_26__123Graph_ACHART_7" localSheetId="37" hidden="1">#REF!</definedName>
    <definedName name="_26__123Graph_ACHART_7" localSheetId="36" hidden="1">#REF!</definedName>
    <definedName name="_26__123Graph_ACHART_7" localSheetId="35" hidden="1">#REF!</definedName>
    <definedName name="_26__123Graph_ACHART_7" hidden="1">#REF!</definedName>
    <definedName name="_27__123Graph_ACHART_7" localSheetId="38" hidden="1">#REF!</definedName>
    <definedName name="_27__123Graph_ACHART_7" localSheetId="37" hidden="1">#REF!</definedName>
    <definedName name="_27__123Graph_ACHART_7" localSheetId="36" hidden="1">#REF!</definedName>
    <definedName name="_27__123Graph_ACHART_7" localSheetId="35" hidden="1">#REF!</definedName>
    <definedName name="_27__123Graph_ACHART_7" hidden="1">#REF!</definedName>
    <definedName name="_27__123Graph_ACHART_8" localSheetId="38" hidden="1">#REF!</definedName>
    <definedName name="_27__123Graph_ACHART_8" localSheetId="37" hidden="1">#REF!</definedName>
    <definedName name="_27__123Graph_ACHART_8" localSheetId="36" hidden="1">#REF!</definedName>
    <definedName name="_27__123Graph_ACHART_8" localSheetId="35" hidden="1">#REF!</definedName>
    <definedName name="_27__123Graph_ACHART_8" hidden="1">#REF!</definedName>
    <definedName name="_28__123Graph_ACHART_8" localSheetId="38" hidden="1">#REF!</definedName>
    <definedName name="_28__123Graph_ACHART_8" localSheetId="37" hidden="1">#REF!</definedName>
    <definedName name="_28__123Graph_ACHART_8" localSheetId="36" hidden="1">#REF!</definedName>
    <definedName name="_28__123Graph_ACHART_8" localSheetId="35" hidden="1">#REF!</definedName>
    <definedName name="_28__123Graph_ACHART_8" hidden="1">#REF!</definedName>
    <definedName name="_28__123Graph_ACHART_9" localSheetId="38" hidden="1">#REF!</definedName>
    <definedName name="_28__123Graph_ACHART_9" localSheetId="37" hidden="1">#REF!</definedName>
    <definedName name="_28__123Graph_ACHART_9" localSheetId="36" hidden="1">#REF!</definedName>
    <definedName name="_28__123Graph_ACHART_9" localSheetId="35" hidden="1">#REF!</definedName>
    <definedName name="_28__123Graph_ACHART_9" hidden="1">#REF!</definedName>
    <definedName name="_29__123Graph_ACHART_9" localSheetId="38" hidden="1">#REF!</definedName>
    <definedName name="_29__123Graph_ACHART_9" localSheetId="37" hidden="1">#REF!</definedName>
    <definedName name="_29__123Graph_ACHART_9" localSheetId="36" hidden="1">#REF!</definedName>
    <definedName name="_29__123Graph_ACHART_9" localSheetId="35" hidden="1">#REF!</definedName>
    <definedName name="_29__123Graph_ACHART_9" hidden="1">#REF!</definedName>
    <definedName name="_29__123Graph_BCHART_1" localSheetId="38" hidden="1">#REF!</definedName>
    <definedName name="_29__123Graph_BCHART_1" localSheetId="37" hidden="1">#REF!</definedName>
    <definedName name="_29__123Graph_BCHART_1" localSheetId="36" hidden="1">#REF!</definedName>
    <definedName name="_29__123Graph_BCHART_1" localSheetId="35" hidden="1">#REF!</definedName>
    <definedName name="_29__123Graph_BCHART_1" hidden="1">#REF!</definedName>
    <definedName name="_3__123Graph_ACHART_1" localSheetId="38" hidden="1">#REF!</definedName>
    <definedName name="_3__123Graph_ACHART_1" localSheetId="37" hidden="1">#REF!</definedName>
    <definedName name="_3__123Graph_ACHART_1" localSheetId="36" hidden="1">#REF!</definedName>
    <definedName name="_3__123Graph_ACHART_1" localSheetId="35" hidden="1">#REF!</definedName>
    <definedName name="_3__123Graph_ACHART_1" hidden="1">#REF!</definedName>
    <definedName name="_3__123Graph_ACHART_10" localSheetId="38" hidden="1">#REF!</definedName>
    <definedName name="_3__123Graph_ACHART_10" localSheetId="37" hidden="1">#REF!</definedName>
    <definedName name="_3__123Graph_ACHART_10" localSheetId="36" hidden="1">#REF!</definedName>
    <definedName name="_3__123Graph_ACHART_10" localSheetId="35" hidden="1">#REF!</definedName>
    <definedName name="_3__123Graph_ACHART_10" hidden="1">#REF!</definedName>
    <definedName name="_3__123Graph_ACHART_4" localSheetId="7" hidden="1">#REF!</definedName>
    <definedName name="_3__123Graph_ACHART_4" localSheetId="25" hidden="1">#REF!</definedName>
    <definedName name="_3__123Graph_ACHART_4" localSheetId="21" hidden="1">#REF!</definedName>
    <definedName name="_3__123Graph_ACHART_4" localSheetId="34" hidden="1">#REF!</definedName>
    <definedName name="_30__123Graph_BCHART_1" localSheetId="38" hidden="1">#REF!</definedName>
    <definedName name="_30__123Graph_BCHART_1" localSheetId="37" hidden="1">#REF!</definedName>
    <definedName name="_30__123Graph_BCHART_1" localSheetId="36" hidden="1">#REF!</definedName>
    <definedName name="_30__123Graph_BCHART_1" localSheetId="35" hidden="1">#REF!</definedName>
    <definedName name="_30__123Graph_BCHART_1" hidden="1">#REF!</definedName>
    <definedName name="_30__123Graph_BCHART_10" localSheetId="38" hidden="1">#REF!</definedName>
    <definedName name="_30__123Graph_BCHART_10" localSheetId="37" hidden="1">#REF!</definedName>
    <definedName name="_30__123Graph_BCHART_10" localSheetId="36" hidden="1">#REF!</definedName>
    <definedName name="_30__123Graph_BCHART_10" localSheetId="35" hidden="1">#REF!</definedName>
    <definedName name="_30__123Graph_BCHART_10" hidden="1">#REF!</definedName>
    <definedName name="_31__123Graph_BCHART_10" localSheetId="38" hidden="1">#REF!</definedName>
    <definedName name="_31__123Graph_BCHART_10" localSheetId="37" hidden="1">#REF!</definedName>
    <definedName name="_31__123Graph_BCHART_10" localSheetId="36" hidden="1">#REF!</definedName>
    <definedName name="_31__123Graph_BCHART_10" localSheetId="35" hidden="1">#REF!</definedName>
    <definedName name="_31__123Graph_BCHART_10" hidden="1">#REF!</definedName>
    <definedName name="_31__123Graph_BCHART_11" localSheetId="38" hidden="1">#REF!</definedName>
    <definedName name="_31__123Graph_BCHART_11" localSheetId="37" hidden="1">#REF!</definedName>
    <definedName name="_31__123Graph_BCHART_11" localSheetId="36" hidden="1">#REF!</definedName>
    <definedName name="_31__123Graph_BCHART_11" localSheetId="35" hidden="1">#REF!</definedName>
    <definedName name="_31__123Graph_BCHART_11" hidden="1">#REF!</definedName>
    <definedName name="_32__123Graph_BCHART_11" localSheetId="38" hidden="1">#REF!</definedName>
    <definedName name="_32__123Graph_BCHART_11" localSheetId="37" hidden="1">#REF!</definedName>
    <definedName name="_32__123Graph_BCHART_11" localSheetId="36" hidden="1">#REF!</definedName>
    <definedName name="_32__123Graph_BCHART_11" localSheetId="35" hidden="1">#REF!</definedName>
    <definedName name="_32__123Graph_BCHART_11" hidden="1">#REF!</definedName>
    <definedName name="_32__123Graph_BCHART_12" localSheetId="38" hidden="1">#REF!</definedName>
    <definedName name="_32__123Graph_BCHART_12" localSheetId="37" hidden="1">#REF!</definedName>
    <definedName name="_32__123Graph_BCHART_12" localSheetId="36" hidden="1">#REF!</definedName>
    <definedName name="_32__123Graph_BCHART_12" localSheetId="35" hidden="1">#REF!</definedName>
    <definedName name="_32__123Graph_BCHART_12" hidden="1">#REF!</definedName>
    <definedName name="_33__123Graph_BCHART_12" localSheetId="38" hidden="1">#REF!</definedName>
    <definedName name="_33__123Graph_BCHART_12" localSheetId="37" hidden="1">#REF!</definedName>
    <definedName name="_33__123Graph_BCHART_12" localSheetId="36" hidden="1">#REF!</definedName>
    <definedName name="_33__123Graph_BCHART_12" localSheetId="35" hidden="1">#REF!</definedName>
    <definedName name="_33__123Graph_BCHART_12" hidden="1">#REF!</definedName>
    <definedName name="_33__123Graph_BCHART_13" localSheetId="38" hidden="1">#REF!</definedName>
    <definedName name="_33__123Graph_BCHART_13" localSheetId="37" hidden="1">#REF!</definedName>
    <definedName name="_33__123Graph_BCHART_13" localSheetId="36" hidden="1">#REF!</definedName>
    <definedName name="_33__123Graph_BCHART_13" localSheetId="35" hidden="1">#REF!</definedName>
    <definedName name="_33__123Graph_BCHART_13" hidden="1">#REF!</definedName>
    <definedName name="_34__123Graph_BCHART_13" localSheetId="38" hidden="1">#REF!</definedName>
    <definedName name="_34__123Graph_BCHART_13" localSheetId="37" hidden="1">#REF!</definedName>
    <definedName name="_34__123Graph_BCHART_13" localSheetId="36" hidden="1">#REF!</definedName>
    <definedName name="_34__123Graph_BCHART_13" localSheetId="35" hidden="1">#REF!</definedName>
    <definedName name="_34__123Graph_BCHART_13" hidden="1">#REF!</definedName>
    <definedName name="_34__123Graph_BCHART_14" localSheetId="38" hidden="1">#REF!</definedName>
    <definedName name="_34__123Graph_BCHART_14" localSheetId="37" hidden="1">#REF!</definedName>
    <definedName name="_34__123Graph_BCHART_14" localSheetId="36" hidden="1">#REF!</definedName>
    <definedName name="_34__123Graph_BCHART_14" localSheetId="35" hidden="1">#REF!</definedName>
    <definedName name="_34__123Graph_BCHART_14" hidden="1">#REF!</definedName>
    <definedName name="_35__123Graph_BCHART_14" localSheetId="38" hidden="1">#REF!</definedName>
    <definedName name="_35__123Graph_BCHART_14" localSheetId="37" hidden="1">#REF!</definedName>
    <definedName name="_35__123Graph_BCHART_14" localSheetId="36" hidden="1">#REF!</definedName>
    <definedName name="_35__123Graph_BCHART_14" localSheetId="35" hidden="1">#REF!</definedName>
    <definedName name="_35__123Graph_BCHART_14" hidden="1">#REF!</definedName>
    <definedName name="_35__123Graph_BCHART_15" localSheetId="38" hidden="1">#REF!</definedName>
    <definedName name="_35__123Graph_BCHART_15" localSheetId="37" hidden="1">#REF!</definedName>
    <definedName name="_35__123Graph_BCHART_15" localSheetId="36" hidden="1">#REF!</definedName>
    <definedName name="_35__123Graph_BCHART_15" localSheetId="35" hidden="1">#REF!</definedName>
    <definedName name="_35__123Graph_BCHART_15" hidden="1">#REF!</definedName>
    <definedName name="_36__123Graph_BCHART_15" localSheetId="38" hidden="1">#REF!</definedName>
    <definedName name="_36__123Graph_BCHART_15" localSheetId="37" hidden="1">#REF!</definedName>
    <definedName name="_36__123Graph_BCHART_15" localSheetId="36" hidden="1">#REF!</definedName>
    <definedName name="_36__123Graph_BCHART_15" localSheetId="35" hidden="1">#REF!</definedName>
    <definedName name="_36__123Graph_BCHART_15" hidden="1">#REF!</definedName>
    <definedName name="_36__123Graph_BCHART_16" localSheetId="38" hidden="1">#REF!</definedName>
    <definedName name="_36__123Graph_BCHART_16" localSheetId="37" hidden="1">#REF!</definedName>
    <definedName name="_36__123Graph_BCHART_16" localSheetId="36" hidden="1">#REF!</definedName>
    <definedName name="_36__123Graph_BCHART_16" localSheetId="35" hidden="1">#REF!</definedName>
    <definedName name="_36__123Graph_BCHART_16" hidden="1">#REF!</definedName>
    <definedName name="_37__123Graph_BCHART_16" localSheetId="38" hidden="1">#REF!</definedName>
    <definedName name="_37__123Graph_BCHART_16" localSheetId="37" hidden="1">#REF!</definedName>
    <definedName name="_37__123Graph_BCHART_16" localSheetId="36" hidden="1">#REF!</definedName>
    <definedName name="_37__123Graph_BCHART_16" localSheetId="35" hidden="1">#REF!</definedName>
    <definedName name="_37__123Graph_BCHART_16" hidden="1">#REF!</definedName>
    <definedName name="_37__123Graph_BCHART_17" localSheetId="38" hidden="1">#REF!</definedName>
    <definedName name="_37__123Graph_BCHART_17" localSheetId="37" hidden="1">#REF!</definedName>
    <definedName name="_37__123Graph_BCHART_17" localSheetId="36" hidden="1">#REF!</definedName>
    <definedName name="_37__123Graph_BCHART_17" localSheetId="35" hidden="1">#REF!</definedName>
    <definedName name="_37__123Graph_BCHART_17" hidden="1">#REF!</definedName>
    <definedName name="_38__123Graph_BCHART_17" localSheetId="38" hidden="1">#REF!</definedName>
    <definedName name="_38__123Graph_BCHART_17" localSheetId="37" hidden="1">#REF!</definedName>
    <definedName name="_38__123Graph_BCHART_17" localSheetId="36" hidden="1">#REF!</definedName>
    <definedName name="_38__123Graph_BCHART_17" localSheetId="35" hidden="1">#REF!</definedName>
    <definedName name="_38__123Graph_BCHART_17" hidden="1">#REF!</definedName>
    <definedName name="_38__123Graph_BCHART_18" localSheetId="38" hidden="1">#REF!</definedName>
    <definedName name="_38__123Graph_BCHART_18" localSheetId="37" hidden="1">#REF!</definedName>
    <definedName name="_38__123Graph_BCHART_18" localSheetId="36" hidden="1">#REF!</definedName>
    <definedName name="_38__123Graph_BCHART_18" localSheetId="35" hidden="1">#REF!</definedName>
    <definedName name="_38__123Graph_BCHART_18" hidden="1">#REF!</definedName>
    <definedName name="_39__123Graph_BCHART_18" localSheetId="38" hidden="1">#REF!</definedName>
    <definedName name="_39__123Graph_BCHART_18" localSheetId="37" hidden="1">#REF!</definedName>
    <definedName name="_39__123Graph_BCHART_18" localSheetId="36" hidden="1">#REF!</definedName>
    <definedName name="_39__123Graph_BCHART_18" localSheetId="35" hidden="1">#REF!</definedName>
    <definedName name="_39__123Graph_BCHART_18" hidden="1">#REF!</definedName>
    <definedName name="_39__123Graph_BCHART_2" localSheetId="38" hidden="1">#REF!</definedName>
    <definedName name="_39__123Graph_BCHART_2" localSheetId="37" hidden="1">#REF!</definedName>
    <definedName name="_39__123Graph_BCHART_2" localSheetId="36" hidden="1">#REF!</definedName>
    <definedName name="_39__123Graph_BCHART_2" localSheetId="35" hidden="1">#REF!</definedName>
    <definedName name="_39__123Graph_BCHART_2" hidden="1">#REF!</definedName>
    <definedName name="_4__123Graph_ACHART_10" localSheetId="38" hidden="1">#REF!</definedName>
    <definedName name="_4__123Graph_ACHART_10" localSheetId="37" hidden="1">#REF!</definedName>
    <definedName name="_4__123Graph_ACHART_10" localSheetId="36" hidden="1">#REF!</definedName>
    <definedName name="_4__123Graph_ACHART_10" localSheetId="35" hidden="1">#REF!</definedName>
    <definedName name="_4__123Graph_ACHART_10" hidden="1">#REF!</definedName>
    <definedName name="_4__123Graph_ACHART_11" localSheetId="38" hidden="1">#REF!</definedName>
    <definedName name="_4__123Graph_ACHART_11" localSheetId="37" hidden="1">#REF!</definedName>
    <definedName name="_4__123Graph_ACHART_11" localSheetId="36" hidden="1">#REF!</definedName>
    <definedName name="_4__123Graph_ACHART_11" localSheetId="35" hidden="1">#REF!</definedName>
    <definedName name="_4__123Graph_ACHART_11" hidden="1">#REF!</definedName>
    <definedName name="_4__123Graph_ACHART_5" localSheetId="7" hidden="1">#REF!</definedName>
    <definedName name="_4__123Graph_ACHART_5" localSheetId="25" hidden="1">#REF!</definedName>
    <definedName name="_4__123Graph_ACHART_5" localSheetId="21" hidden="1">#REF!</definedName>
    <definedName name="_4__123Graph_ACHART_5" localSheetId="34" hidden="1">#REF!</definedName>
    <definedName name="_40__123Graph_BCHART_2" localSheetId="38" hidden="1">#REF!</definedName>
    <definedName name="_40__123Graph_BCHART_2" localSheetId="37" hidden="1">#REF!</definedName>
    <definedName name="_40__123Graph_BCHART_2" localSheetId="36" hidden="1">#REF!</definedName>
    <definedName name="_40__123Graph_BCHART_2" localSheetId="35" hidden="1">#REF!</definedName>
    <definedName name="_40__123Graph_BCHART_2" hidden="1">#REF!</definedName>
    <definedName name="_40__123Graph_BCHART_22" localSheetId="38" hidden="1">#REF!</definedName>
    <definedName name="_40__123Graph_BCHART_22" localSheetId="37" hidden="1">#REF!</definedName>
    <definedName name="_40__123Graph_BCHART_22" localSheetId="36" hidden="1">#REF!</definedName>
    <definedName name="_40__123Graph_BCHART_22" localSheetId="35" hidden="1">#REF!</definedName>
    <definedName name="_40__123Graph_BCHART_22" hidden="1">#REF!</definedName>
    <definedName name="_41__123Graph_BCHART_22" localSheetId="38" hidden="1">#REF!</definedName>
    <definedName name="_41__123Graph_BCHART_22" localSheetId="37" hidden="1">#REF!</definedName>
    <definedName name="_41__123Graph_BCHART_22" localSheetId="36" hidden="1">#REF!</definedName>
    <definedName name="_41__123Graph_BCHART_22" localSheetId="35" hidden="1">#REF!</definedName>
    <definedName name="_41__123Graph_BCHART_22" hidden="1">#REF!</definedName>
    <definedName name="_41__123Graph_BCHART_23" localSheetId="38" hidden="1">#REF!</definedName>
    <definedName name="_41__123Graph_BCHART_23" localSheetId="37" hidden="1">#REF!</definedName>
    <definedName name="_41__123Graph_BCHART_23" localSheetId="36" hidden="1">#REF!</definedName>
    <definedName name="_41__123Graph_BCHART_23" localSheetId="35" hidden="1">#REF!</definedName>
    <definedName name="_41__123Graph_BCHART_23" hidden="1">#REF!</definedName>
    <definedName name="_42__123Graph_BCHART_23" localSheetId="38" hidden="1">#REF!</definedName>
    <definedName name="_42__123Graph_BCHART_23" localSheetId="37" hidden="1">#REF!</definedName>
    <definedName name="_42__123Graph_BCHART_23" localSheetId="36" hidden="1">#REF!</definedName>
    <definedName name="_42__123Graph_BCHART_23" localSheetId="35" hidden="1">#REF!</definedName>
    <definedName name="_42__123Graph_BCHART_23" hidden="1">#REF!</definedName>
    <definedName name="_42__123Graph_BCHART_24" localSheetId="38" hidden="1">#REF!</definedName>
    <definedName name="_42__123Graph_BCHART_24" localSheetId="37" hidden="1">#REF!</definedName>
    <definedName name="_42__123Graph_BCHART_24" localSheetId="36" hidden="1">#REF!</definedName>
    <definedName name="_42__123Graph_BCHART_24" localSheetId="35" hidden="1">#REF!</definedName>
    <definedName name="_42__123Graph_BCHART_24" hidden="1">#REF!</definedName>
    <definedName name="_43__123Graph_BCHART_24" localSheetId="38" hidden="1">#REF!</definedName>
    <definedName name="_43__123Graph_BCHART_24" localSheetId="37" hidden="1">#REF!</definedName>
    <definedName name="_43__123Graph_BCHART_24" localSheetId="36" hidden="1">#REF!</definedName>
    <definedName name="_43__123Graph_BCHART_24" localSheetId="35" hidden="1">#REF!</definedName>
    <definedName name="_43__123Graph_BCHART_24" hidden="1">#REF!</definedName>
    <definedName name="_43__123Graph_BCHART_25" localSheetId="38" hidden="1">#REF!</definedName>
    <definedName name="_43__123Graph_BCHART_25" localSheetId="37" hidden="1">#REF!</definedName>
    <definedName name="_43__123Graph_BCHART_25" localSheetId="36" hidden="1">#REF!</definedName>
    <definedName name="_43__123Graph_BCHART_25" localSheetId="35" hidden="1">#REF!</definedName>
    <definedName name="_43__123Graph_BCHART_25" hidden="1">#REF!</definedName>
    <definedName name="_44__123Graph_BCHART_25" localSheetId="38" hidden="1">#REF!</definedName>
    <definedName name="_44__123Graph_BCHART_25" localSheetId="37" hidden="1">#REF!</definedName>
    <definedName name="_44__123Graph_BCHART_25" localSheetId="36" hidden="1">#REF!</definedName>
    <definedName name="_44__123Graph_BCHART_25" localSheetId="35" hidden="1">#REF!</definedName>
    <definedName name="_44__123Graph_BCHART_25" hidden="1">#REF!</definedName>
    <definedName name="_44__123Graph_BCHART_26" localSheetId="38" hidden="1">#REF!</definedName>
    <definedName name="_44__123Graph_BCHART_26" localSheetId="37" hidden="1">#REF!</definedName>
    <definedName name="_44__123Graph_BCHART_26" localSheetId="36" hidden="1">#REF!</definedName>
    <definedName name="_44__123Graph_BCHART_26" localSheetId="35" hidden="1">#REF!</definedName>
    <definedName name="_44__123Graph_BCHART_26" hidden="1">#REF!</definedName>
    <definedName name="_45__123Graph_BCHART_26" localSheetId="38" hidden="1">#REF!</definedName>
    <definedName name="_45__123Graph_BCHART_26" localSheetId="37" hidden="1">#REF!</definedName>
    <definedName name="_45__123Graph_BCHART_26" localSheetId="36" hidden="1">#REF!</definedName>
    <definedName name="_45__123Graph_BCHART_26" localSheetId="35" hidden="1">#REF!</definedName>
    <definedName name="_45__123Graph_BCHART_26" hidden="1">#REF!</definedName>
    <definedName name="_45__123Graph_BCHART_27" localSheetId="38" hidden="1">#REF!</definedName>
    <definedName name="_45__123Graph_BCHART_27" localSheetId="37" hidden="1">#REF!</definedName>
    <definedName name="_45__123Graph_BCHART_27" localSheetId="36" hidden="1">#REF!</definedName>
    <definedName name="_45__123Graph_BCHART_27" localSheetId="35" hidden="1">#REF!</definedName>
    <definedName name="_45__123Graph_BCHART_27" hidden="1">#REF!</definedName>
    <definedName name="_46__123Graph_BCHART_27" localSheetId="38" hidden="1">#REF!</definedName>
    <definedName name="_46__123Graph_BCHART_27" localSheetId="37" hidden="1">#REF!</definedName>
    <definedName name="_46__123Graph_BCHART_27" localSheetId="36" hidden="1">#REF!</definedName>
    <definedName name="_46__123Graph_BCHART_27" localSheetId="35" hidden="1">#REF!</definedName>
    <definedName name="_46__123Graph_BCHART_27" hidden="1">#REF!</definedName>
    <definedName name="_46__123Graph_BCHART_28" localSheetId="38" hidden="1">#REF!</definedName>
    <definedName name="_46__123Graph_BCHART_28" localSheetId="37" hidden="1">#REF!</definedName>
    <definedName name="_46__123Graph_BCHART_28" localSheetId="36" hidden="1">#REF!</definedName>
    <definedName name="_46__123Graph_BCHART_28" localSheetId="35" hidden="1">#REF!</definedName>
    <definedName name="_46__123Graph_BCHART_28" hidden="1">#REF!</definedName>
    <definedName name="_47__123Graph_BCHART_28" localSheetId="38" hidden="1">#REF!</definedName>
    <definedName name="_47__123Graph_BCHART_28" localSheetId="37" hidden="1">#REF!</definedName>
    <definedName name="_47__123Graph_BCHART_28" localSheetId="36" hidden="1">#REF!</definedName>
    <definedName name="_47__123Graph_BCHART_28" localSheetId="35" hidden="1">#REF!</definedName>
    <definedName name="_47__123Graph_BCHART_28" hidden="1">#REF!</definedName>
    <definedName name="_47__123Graph_BCHART_29" localSheetId="38" hidden="1">#REF!</definedName>
    <definedName name="_47__123Graph_BCHART_29" localSheetId="37" hidden="1">#REF!</definedName>
    <definedName name="_47__123Graph_BCHART_29" localSheetId="36" hidden="1">#REF!</definedName>
    <definedName name="_47__123Graph_BCHART_29" localSheetId="35" hidden="1">#REF!</definedName>
    <definedName name="_47__123Graph_BCHART_29" hidden="1">#REF!</definedName>
    <definedName name="_48__123Graph_BCHART_29" localSheetId="38" hidden="1">#REF!</definedName>
    <definedName name="_48__123Graph_BCHART_29" localSheetId="37" hidden="1">#REF!</definedName>
    <definedName name="_48__123Graph_BCHART_29" localSheetId="36" hidden="1">#REF!</definedName>
    <definedName name="_48__123Graph_BCHART_29" localSheetId="35" hidden="1">#REF!</definedName>
    <definedName name="_48__123Graph_BCHART_29" hidden="1">#REF!</definedName>
    <definedName name="_48__123Graph_BCHART_3" localSheetId="38" hidden="1">#REF!</definedName>
    <definedName name="_48__123Graph_BCHART_3" localSheetId="37" hidden="1">#REF!</definedName>
    <definedName name="_48__123Graph_BCHART_3" localSheetId="36" hidden="1">#REF!</definedName>
    <definedName name="_48__123Graph_BCHART_3" localSheetId="35" hidden="1">#REF!</definedName>
    <definedName name="_48__123Graph_BCHART_3" hidden="1">#REF!</definedName>
    <definedName name="_49__123Graph_BCHART_3" localSheetId="38" hidden="1">#REF!</definedName>
    <definedName name="_49__123Graph_BCHART_3" localSheetId="37" hidden="1">#REF!</definedName>
    <definedName name="_49__123Graph_BCHART_3" localSheetId="36" hidden="1">#REF!</definedName>
    <definedName name="_49__123Graph_BCHART_3" localSheetId="35" hidden="1">#REF!</definedName>
    <definedName name="_49__123Graph_BCHART_3" hidden="1">#REF!</definedName>
    <definedName name="_49__123Graph_BCHART_30" localSheetId="38" hidden="1">#REF!</definedName>
    <definedName name="_49__123Graph_BCHART_30" localSheetId="37" hidden="1">#REF!</definedName>
    <definedName name="_49__123Graph_BCHART_30" localSheetId="36" hidden="1">#REF!</definedName>
    <definedName name="_49__123Graph_BCHART_30" localSheetId="35" hidden="1">#REF!</definedName>
    <definedName name="_49__123Graph_BCHART_30" hidden="1">#REF!</definedName>
    <definedName name="_5__123Graph_ACHART_11" localSheetId="38" hidden="1">#REF!</definedName>
    <definedName name="_5__123Graph_ACHART_11" localSheetId="37" hidden="1">#REF!</definedName>
    <definedName name="_5__123Graph_ACHART_11" localSheetId="36" hidden="1">#REF!</definedName>
    <definedName name="_5__123Graph_ACHART_11" localSheetId="35" hidden="1">#REF!</definedName>
    <definedName name="_5__123Graph_ACHART_11" hidden="1">#REF!</definedName>
    <definedName name="_5__123Graph_ACHART_12" localSheetId="38" hidden="1">#REF!</definedName>
    <definedName name="_5__123Graph_ACHART_12" localSheetId="37" hidden="1">#REF!</definedName>
    <definedName name="_5__123Graph_ACHART_12" localSheetId="36" hidden="1">#REF!</definedName>
    <definedName name="_5__123Graph_ACHART_12" localSheetId="35" hidden="1">#REF!</definedName>
    <definedName name="_5__123Graph_ACHART_12" hidden="1">#REF!</definedName>
    <definedName name="_5__123Graph_ACHART_6" localSheetId="7" hidden="1">#REF!</definedName>
    <definedName name="_5__123Graph_ACHART_6" localSheetId="25" hidden="1">#REF!</definedName>
    <definedName name="_5__123Graph_ACHART_6" localSheetId="21" hidden="1">#REF!</definedName>
    <definedName name="_5__123Graph_ACHART_6" localSheetId="34" hidden="1">#REF!</definedName>
    <definedName name="_50__123Graph_BCHART_30" localSheetId="38" hidden="1">#REF!</definedName>
    <definedName name="_50__123Graph_BCHART_30" localSheetId="37" hidden="1">#REF!</definedName>
    <definedName name="_50__123Graph_BCHART_30" localSheetId="36" hidden="1">#REF!</definedName>
    <definedName name="_50__123Graph_BCHART_30" localSheetId="35" hidden="1">#REF!</definedName>
    <definedName name="_50__123Graph_BCHART_30" hidden="1">#REF!</definedName>
    <definedName name="_50__123Graph_BCHART_4" localSheetId="38" hidden="1">#REF!</definedName>
    <definedName name="_50__123Graph_BCHART_4" localSheetId="37" hidden="1">#REF!</definedName>
    <definedName name="_50__123Graph_BCHART_4" localSheetId="36" hidden="1">#REF!</definedName>
    <definedName name="_50__123Graph_BCHART_4" localSheetId="35" hidden="1">#REF!</definedName>
    <definedName name="_50__123Graph_BCHART_4" hidden="1">#REF!</definedName>
    <definedName name="_51__123Graph_BCHART_4" localSheetId="38" hidden="1">#REF!</definedName>
    <definedName name="_51__123Graph_BCHART_4" localSheetId="37" hidden="1">#REF!</definedName>
    <definedName name="_51__123Graph_BCHART_4" localSheetId="36" hidden="1">#REF!</definedName>
    <definedName name="_51__123Graph_BCHART_4" localSheetId="35" hidden="1">#REF!</definedName>
    <definedName name="_51__123Graph_BCHART_4" hidden="1">#REF!</definedName>
    <definedName name="_51__123Graph_BCHART_5" localSheetId="38" hidden="1">#REF!</definedName>
    <definedName name="_51__123Graph_BCHART_5" localSheetId="37" hidden="1">#REF!</definedName>
    <definedName name="_51__123Graph_BCHART_5" localSheetId="36" hidden="1">#REF!</definedName>
    <definedName name="_51__123Graph_BCHART_5" localSheetId="35" hidden="1">#REF!</definedName>
    <definedName name="_51__123Graph_BCHART_5" hidden="1">#REF!</definedName>
    <definedName name="_52__123Graph_BCHART_5" localSheetId="38" hidden="1">#REF!</definedName>
    <definedName name="_52__123Graph_BCHART_5" localSheetId="37" hidden="1">#REF!</definedName>
    <definedName name="_52__123Graph_BCHART_5" localSheetId="36" hidden="1">#REF!</definedName>
    <definedName name="_52__123Graph_BCHART_5" localSheetId="35" hidden="1">#REF!</definedName>
    <definedName name="_52__123Graph_BCHART_5" hidden="1">#REF!</definedName>
    <definedName name="_52__123Graph_BCHART_6" localSheetId="38" hidden="1">#REF!</definedName>
    <definedName name="_52__123Graph_BCHART_6" localSheetId="37" hidden="1">#REF!</definedName>
    <definedName name="_52__123Graph_BCHART_6" localSheetId="36" hidden="1">#REF!</definedName>
    <definedName name="_52__123Graph_BCHART_6" localSheetId="35" hidden="1">#REF!</definedName>
    <definedName name="_52__123Graph_BCHART_6" hidden="1">#REF!</definedName>
    <definedName name="_53__123Graph_BCHART_6" localSheetId="38" hidden="1">#REF!</definedName>
    <definedName name="_53__123Graph_BCHART_6" localSheetId="37" hidden="1">#REF!</definedName>
    <definedName name="_53__123Graph_BCHART_6" localSheetId="36" hidden="1">#REF!</definedName>
    <definedName name="_53__123Graph_BCHART_6" localSheetId="35" hidden="1">#REF!</definedName>
    <definedName name="_53__123Graph_BCHART_6" hidden="1">#REF!</definedName>
    <definedName name="_53__123Graph_BCHART_7" localSheetId="38" hidden="1">#REF!</definedName>
    <definedName name="_53__123Graph_BCHART_7" localSheetId="37" hidden="1">#REF!</definedName>
    <definedName name="_53__123Graph_BCHART_7" localSheetId="36" hidden="1">#REF!</definedName>
    <definedName name="_53__123Graph_BCHART_7" localSheetId="35" hidden="1">#REF!</definedName>
    <definedName name="_53__123Graph_BCHART_7" hidden="1">#REF!</definedName>
    <definedName name="_54__123Graph_BCHART_7" localSheetId="38" hidden="1">#REF!</definedName>
    <definedName name="_54__123Graph_BCHART_7" localSheetId="37" hidden="1">#REF!</definedName>
    <definedName name="_54__123Graph_BCHART_7" localSheetId="36" hidden="1">#REF!</definedName>
    <definedName name="_54__123Graph_BCHART_7" localSheetId="35" hidden="1">#REF!</definedName>
    <definedName name="_54__123Graph_BCHART_7" hidden="1">#REF!</definedName>
    <definedName name="_54__123Graph_BCHART_8" localSheetId="38" hidden="1">#REF!</definedName>
    <definedName name="_54__123Graph_BCHART_8" localSheetId="37" hidden="1">#REF!</definedName>
    <definedName name="_54__123Graph_BCHART_8" localSheetId="36" hidden="1">#REF!</definedName>
    <definedName name="_54__123Graph_BCHART_8" localSheetId="35" hidden="1">#REF!</definedName>
    <definedName name="_54__123Graph_BCHART_8" hidden="1">#REF!</definedName>
    <definedName name="_55__123Graph_BCHART_8" localSheetId="38" hidden="1">#REF!</definedName>
    <definedName name="_55__123Graph_BCHART_8" localSheetId="37" hidden="1">#REF!</definedName>
    <definedName name="_55__123Graph_BCHART_8" localSheetId="36" hidden="1">#REF!</definedName>
    <definedName name="_55__123Graph_BCHART_8" localSheetId="35" hidden="1">#REF!</definedName>
    <definedName name="_55__123Graph_BCHART_8" hidden="1">#REF!</definedName>
    <definedName name="_55__123Graph_BCHART_9" localSheetId="38" hidden="1">#REF!</definedName>
    <definedName name="_55__123Graph_BCHART_9" localSheetId="37" hidden="1">#REF!</definedName>
    <definedName name="_55__123Graph_BCHART_9" localSheetId="36" hidden="1">#REF!</definedName>
    <definedName name="_55__123Graph_BCHART_9" localSheetId="35" hidden="1">#REF!</definedName>
    <definedName name="_55__123Graph_BCHART_9" hidden="1">#REF!</definedName>
    <definedName name="_56__123Graph_BCHART_9" localSheetId="38" hidden="1">#REF!</definedName>
    <definedName name="_56__123Graph_BCHART_9" localSheetId="37" hidden="1">#REF!</definedName>
    <definedName name="_56__123Graph_BCHART_9" localSheetId="36" hidden="1">#REF!</definedName>
    <definedName name="_56__123Graph_BCHART_9" localSheetId="35" hidden="1">#REF!</definedName>
    <definedName name="_56__123Graph_BCHART_9" hidden="1">#REF!</definedName>
    <definedName name="_56__123Graph_CCHART_25" localSheetId="38" hidden="1">#REF!</definedName>
    <definedName name="_56__123Graph_CCHART_25" localSheetId="37" hidden="1">#REF!</definedName>
    <definedName name="_56__123Graph_CCHART_25" localSheetId="36" hidden="1">#REF!</definedName>
    <definedName name="_56__123Graph_CCHART_25" localSheetId="35" hidden="1">#REF!</definedName>
    <definedName name="_56__123Graph_CCHART_25" hidden="1">#REF!</definedName>
    <definedName name="_57__123Graph_CCHART_25" localSheetId="38" hidden="1">#REF!</definedName>
    <definedName name="_57__123Graph_CCHART_25" localSheetId="37" hidden="1">#REF!</definedName>
    <definedName name="_57__123Graph_CCHART_25" localSheetId="36" hidden="1">#REF!</definedName>
    <definedName name="_57__123Graph_CCHART_25" localSheetId="35" hidden="1">#REF!</definedName>
    <definedName name="_57__123Graph_CCHART_25" hidden="1">#REF!</definedName>
    <definedName name="_57__123Graph_CCHART_26" localSheetId="38" hidden="1">#REF!</definedName>
    <definedName name="_57__123Graph_CCHART_26" localSheetId="37" hidden="1">#REF!</definedName>
    <definedName name="_57__123Graph_CCHART_26" localSheetId="36" hidden="1">#REF!</definedName>
    <definedName name="_57__123Graph_CCHART_26" localSheetId="35" hidden="1">#REF!</definedName>
    <definedName name="_57__123Graph_CCHART_26" hidden="1">#REF!</definedName>
    <definedName name="_58__123Graph_CCHART_26" localSheetId="38" hidden="1">#REF!</definedName>
    <definedName name="_58__123Graph_CCHART_26" localSheetId="37" hidden="1">#REF!</definedName>
    <definedName name="_58__123Graph_CCHART_26" localSheetId="36" hidden="1">#REF!</definedName>
    <definedName name="_58__123Graph_CCHART_26" localSheetId="35" hidden="1">#REF!</definedName>
    <definedName name="_58__123Graph_CCHART_26" hidden="1">#REF!</definedName>
    <definedName name="_58__123Graph_CCHART_27" localSheetId="38" hidden="1">#REF!</definedName>
    <definedName name="_58__123Graph_CCHART_27" localSheetId="37" hidden="1">#REF!</definedName>
    <definedName name="_58__123Graph_CCHART_27" localSheetId="36" hidden="1">#REF!</definedName>
    <definedName name="_58__123Graph_CCHART_27" localSheetId="35" hidden="1">#REF!</definedName>
    <definedName name="_58__123Graph_CCHART_27" hidden="1">#REF!</definedName>
    <definedName name="_59__123Graph_CCHART_27" localSheetId="38" hidden="1">#REF!</definedName>
    <definedName name="_59__123Graph_CCHART_27" localSheetId="37" hidden="1">#REF!</definedName>
    <definedName name="_59__123Graph_CCHART_27" localSheetId="36" hidden="1">#REF!</definedName>
    <definedName name="_59__123Graph_CCHART_27" localSheetId="35" hidden="1">#REF!</definedName>
    <definedName name="_59__123Graph_CCHART_27" hidden="1">#REF!</definedName>
    <definedName name="_59__123Graph_CCHART_28" localSheetId="38" hidden="1">#REF!</definedName>
    <definedName name="_59__123Graph_CCHART_28" localSheetId="37" hidden="1">#REF!</definedName>
    <definedName name="_59__123Graph_CCHART_28" localSheetId="36" hidden="1">#REF!</definedName>
    <definedName name="_59__123Graph_CCHART_28" localSheetId="35" hidden="1">#REF!</definedName>
    <definedName name="_59__123Graph_CCHART_28" hidden="1">#REF!</definedName>
    <definedName name="_6__123Graph_ACHART_12" localSheetId="38" hidden="1">#REF!</definedName>
    <definedName name="_6__123Graph_ACHART_12" localSheetId="37" hidden="1">#REF!</definedName>
    <definedName name="_6__123Graph_ACHART_12" localSheetId="36" hidden="1">#REF!</definedName>
    <definedName name="_6__123Graph_ACHART_12" localSheetId="35" hidden="1">#REF!</definedName>
    <definedName name="_6__123Graph_ACHART_12" hidden="1">#REF!</definedName>
    <definedName name="_6__123Graph_ACHART_13" localSheetId="38" hidden="1">#REF!</definedName>
    <definedName name="_6__123Graph_ACHART_13" localSheetId="37" hidden="1">#REF!</definedName>
    <definedName name="_6__123Graph_ACHART_13" localSheetId="36" hidden="1">#REF!</definedName>
    <definedName name="_6__123Graph_ACHART_13" localSheetId="35" hidden="1">#REF!</definedName>
    <definedName name="_6__123Graph_ACHART_13" hidden="1">#REF!</definedName>
    <definedName name="_6__123Graph_ACHART_7" localSheetId="7" hidden="1">#REF!</definedName>
    <definedName name="_6__123Graph_ACHART_7" localSheetId="25" hidden="1">#REF!</definedName>
    <definedName name="_6__123Graph_ACHART_7" localSheetId="21" hidden="1">#REF!</definedName>
    <definedName name="_6__123Graph_ACHART_7" localSheetId="34" hidden="1">#REF!</definedName>
    <definedName name="_60__123Graph_CCHART_28" localSheetId="38" hidden="1">#REF!</definedName>
    <definedName name="_60__123Graph_CCHART_28" localSheetId="37" hidden="1">#REF!</definedName>
    <definedName name="_60__123Graph_CCHART_28" localSheetId="36" hidden="1">#REF!</definedName>
    <definedName name="_60__123Graph_CCHART_28" localSheetId="35" hidden="1">#REF!</definedName>
    <definedName name="_60__123Graph_CCHART_28" hidden="1">#REF!</definedName>
    <definedName name="_60__123Graph_CCHART_29" localSheetId="38" hidden="1">#REF!</definedName>
    <definedName name="_60__123Graph_CCHART_29" localSheetId="37" hidden="1">#REF!</definedName>
    <definedName name="_60__123Graph_CCHART_29" localSheetId="36" hidden="1">#REF!</definedName>
    <definedName name="_60__123Graph_CCHART_29" localSheetId="35" hidden="1">#REF!</definedName>
    <definedName name="_60__123Graph_CCHART_29" hidden="1">#REF!</definedName>
    <definedName name="_61__123Graph_CCHART_29" localSheetId="38" hidden="1">#REF!</definedName>
    <definedName name="_61__123Graph_CCHART_29" localSheetId="37" hidden="1">#REF!</definedName>
    <definedName name="_61__123Graph_CCHART_29" localSheetId="36" hidden="1">#REF!</definedName>
    <definedName name="_61__123Graph_CCHART_29" localSheetId="35" hidden="1">#REF!</definedName>
    <definedName name="_61__123Graph_CCHART_29" hidden="1">#REF!</definedName>
    <definedName name="_61__123Graph_CCHART_30" localSheetId="38" hidden="1">#REF!</definedName>
    <definedName name="_61__123Graph_CCHART_30" localSheetId="37" hidden="1">#REF!</definedName>
    <definedName name="_61__123Graph_CCHART_30" localSheetId="36" hidden="1">#REF!</definedName>
    <definedName name="_61__123Graph_CCHART_30" localSheetId="35" hidden="1">#REF!</definedName>
    <definedName name="_61__123Graph_CCHART_30" hidden="1">#REF!</definedName>
    <definedName name="_62__123Graph_CCHART_30" localSheetId="38" hidden="1">#REF!</definedName>
    <definedName name="_62__123Graph_CCHART_30" localSheetId="37" hidden="1">#REF!</definedName>
    <definedName name="_62__123Graph_CCHART_30" localSheetId="36" hidden="1">#REF!</definedName>
    <definedName name="_62__123Graph_CCHART_30" localSheetId="35" hidden="1">#REF!</definedName>
    <definedName name="_62__123Graph_CCHART_30" hidden="1">#REF!</definedName>
    <definedName name="_62__123Graph_DCHART_25" localSheetId="38" hidden="1">#REF!</definedName>
    <definedName name="_62__123Graph_DCHART_25" localSheetId="37" hidden="1">#REF!</definedName>
    <definedName name="_62__123Graph_DCHART_25" localSheetId="36" hidden="1">#REF!</definedName>
    <definedName name="_62__123Graph_DCHART_25" localSheetId="35" hidden="1">#REF!</definedName>
    <definedName name="_62__123Graph_DCHART_25" hidden="1">#REF!</definedName>
    <definedName name="_63__123Graph_DCHART_25" localSheetId="38" hidden="1">#REF!</definedName>
    <definedName name="_63__123Graph_DCHART_25" localSheetId="37" hidden="1">#REF!</definedName>
    <definedName name="_63__123Graph_DCHART_25" localSheetId="36" hidden="1">#REF!</definedName>
    <definedName name="_63__123Graph_DCHART_25" localSheetId="35" hidden="1">#REF!</definedName>
    <definedName name="_63__123Graph_DCHART_25" hidden="1">#REF!</definedName>
    <definedName name="_63__123Graph_DCHART_26" localSheetId="38" hidden="1">#REF!</definedName>
    <definedName name="_63__123Graph_DCHART_26" localSheetId="37" hidden="1">#REF!</definedName>
    <definedName name="_63__123Graph_DCHART_26" localSheetId="36" hidden="1">#REF!</definedName>
    <definedName name="_63__123Graph_DCHART_26" localSheetId="35" hidden="1">#REF!</definedName>
    <definedName name="_63__123Graph_DCHART_26" hidden="1">#REF!</definedName>
    <definedName name="_64__123Graph_DCHART_26" localSheetId="38" hidden="1">#REF!</definedName>
    <definedName name="_64__123Graph_DCHART_26" localSheetId="37" hidden="1">#REF!</definedName>
    <definedName name="_64__123Graph_DCHART_26" localSheetId="36" hidden="1">#REF!</definedName>
    <definedName name="_64__123Graph_DCHART_26" localSheetId="35" hidden="1">#REF!</definedName>
    <definedName name="_64__123Graph_DCHART_26" hidden="1">#REF!</definedName>
    <definedName name="_64__123Graph_DCHART_27" localSheetId="38" hidden="1">#REF!</definedName>
    <definedName name="_64__123Graph_DCHART_27" localSheetId="37" hidden="1">#REF!</definedName>
    <definedName name="_64__123Graph_DCHART_27" localSheetId="36" hidden="1">#REF!</definedName>
    <definedName name="_64__123Graph_DCHART_27" localSheetId="35" hidden="1">#REF!</definedName>
    <definedName name="_64__123Graph_DCHART_27" hidden="1">#REF!</definedName>
    <definedName name="_65__123Graph_DCHART_27" localSheetId="38" hidden="1">#REF!</definedName>
    <definedName name="_65__123Graph_DCHART_27" localSheetId="37" hidden="1">#REF!</definedName>
    <definedName name="_65__123Graph_DCHART_27" localSheetId="36" hidden="1">#REF!</definedName>
    <definedName name="_65__123Graph_DCHART_27" localSheetId="35" hidden="1">#REF!</definedName>
    <definedName name="_65__123Graph_DCHART_27" hidden="1">#REF!</definedName>
    <definedName name="_65__123Graph_DCHART_28" localSheetId="38" hidden="1">#REF!</definedName>
    <definedName name="_65__123Graph_DCHART_28" localSheetId="37" hidden="1">#REF!</definedName>
    <definedName name="_65__123Graph_DCHART_28" localSheetId="36" hidden="1">#REF!</definedName>
    <definedName name="_65__123Graph_DCHART_28" localSheetId="35" hidden="1">#REF!</definedName>
    <definedName name="_65__123Graph_DCHART_28" hidden="1">#REF!</definedName>
    <definedName name="_66__123Graph_DCHART_28" localSheetId="38" hidden="1">#REF!</definedName>
    <definedName name="_66__123Graph_DCHART_28" localSheetId="37" hidden="1">#REF!</definedName>
    <definedName name="_66__123Graph_DCHART_28" localSheetId="36" hidden="1">#REF!</definedName>
    <definedName name="_66__123Graph_DCHART_28" localSheetId="35" hidden="1">#REF!</definedName>
    <definedName name="_66__123Graph_DCHART_28" hidden="1">#REF!</definedName>
    <definedName name="_66__123Graph_DCHART_29" localSheetId="38" hidden="1">#REF!</definedName>
    <definedName name="_66__123Graph_DCHART_29" localSheetId="37" hidden="1">#REF!</definedName>
    <definedName name="_66__123Graph_DCHART_29" localSheetId="36" hidden="1">#REF!</definedName>
    <definedName name="_66__123Graph_DCHART_29" localSheetId="35" hidden="1">#REF!</definedName>
    <definedName name="_66__123Graph_DCHART_29" hidden="1">#REF!</definedName>
    <definedName name="_67__123Graph_DCHART_29" localSheetId="38" hidden="1">#REF!</definedName>
    <definedName name="_67__123Graph_DCHART_29" localSheetId="37" hidden="1">#REF!</definedName>
    <definedName name="_67__123Graph_DCHART_29" localSheetId="36" hidden="1">#REF!</definedName>
    <definedName name="_67__123Graph_DCHART_29" localSheetId="35" hidden="1">#REF!</definedName>
    <definedName name="_67__123Graph_DCHART_29" hidden="1">#REF!</definedName>
    <definedName name="_67__123Graph_DCHART_30" localSheetId="38" hidden="1">#REF!</definedName>
    <definedName name="_67__123Graph_DCHART_30" localSheetId="37" hidden="1">#REF!</definedName>
    <definedName name="_67__123Graph_DCHART_30" localSheetId="36" hidden="1">#REF!</definedName>
    <definedName name="_67__123Graph_DCHART_30" localSheetId="35" hidden="1">#REF!</definedName>
    <definedName name="_67__123Graph_DCHART_30" hidden="1">#REF!</definedName>
    <definedName name="_68__123Graph_DCHART_30" localSheetId="38" hidden="1">#REF!</definedName>
    <definedName name="_68__123Graph_DCHART_30" localSheetId="37" hidden="1">#REF!</definedName>
    <definedName name="_68__123Graph_DCHART_30" localSheetId="36" hidden="1">#REF!</definedName>
    <definedName name="_68__123Graph_DCHART_30" localSheetId="35" hidden="1">#REF!</definedName>
    <definedName name="_68__123Graph_DCHART_30" hidden="1">#REF!</definedName>
    <definedName name="_68__123Graph_XCHART_10" localSheetId="38" hidden="1">#REF!</definedName>
    <definedName name="_68__123Graph_XCHART_10" localSheetId="37" hidden="1">#REF!</definedName>
    <definedName name="_68__123Graph_XCHART_10" localSheetId="36" hidden="1">#REF!</definedName>
    <definedName name="_68__123Graph_XCHART_10" localSheetId="35" hidden="1">#REF!</definedName>
    <definedName name="_68__123Graph_XCHART_10" hidden="1">#REF!</definedName>
    <definedName name="_69__123Graph_XCHART_10" localSheetId="38" hidden="1">#REF!</definedName>
    <definedName name="_69__123Graph_XCHART_10" localSheetId="37" hidden="1">#REF!</definedName>
    <definedName name="_69__123Graph_XCHART_10" localSheetId="36" hidden="1">#REF!</definedName>
    <definedName name="_69__123Graph_XCHART_10" localSheetId="35" hidden="1">#REF!</definedName>
    <definedName name="_69__123Graph_XCHART_10" hidden="1">#REF!</definedName>
    <definedName name="_69__123Graph_XCHART_11" localSheetId="38" hidden="1">#REF!</definedName>
    <definedName name="_69__123Graph_XCHART_11" localSheetId="37" hidden="1">#REF!</definedName>
    <definedName name="_69__123Graph_XCHART_11" localSheetId="36" hidden="1">#REF!</definedName>
    <definedName name="_69__123Graph_XCHART_11" localSheetId="35" hidden="1">#REF!</definedName>
    <definedName name="_69__123Graph_XCHART_11" hidden="1">#REF!</definedName>
    <definedName name="_7__123Graph_ACHART_13" localSheetId="38" hidden="1">#REF!</definedName>
    <definedName name="_7__123Graph_ACHART_13" localSheetId="37" hidden="1">#REF!</definedName>
    <definedName name="_7__123Graph_ACHART_13" localSheetId="36" hidden="1">#REF!</definedName>
    <definedName name="_7__123Graph_ACHART_13" localSheetId="35" hidden="1">#REF!</definedName>
    <definedName name="_7__123Graph_ACHART_13" hidden="1">#REF!</definedName>
    <definedName name="_7__123Graph_ACHART_14" localSheetId="38" hidden="1">#REF!</definedName>
    <definedName name="_7__123Graph_ACHART_14" localSheetId="37" hidden="1">#REF!</definedName>
    <definedName name="_7__123Graph_ACHART_14" localSheetId="36" hidden="1">#REF!</definedName>
    <definedName name="_7__123Graph_ACHART_14" localSheetId="35" hidden="1">#REF!</definedName>
    <definedName name="_7__123Graph_ACHART_14" hidden="1">#REF!</definedName>
    <definedName name="_70__123Graph_XCHART_11" localSheetId="38" hidden="1">#REF!</definedName>
    <definedName name="_70__123Graph_XCHART_11" localSheetId="37" hidden="1">#REF!</definedName>
    <definedName name="_70__123Graph_XCHART_11" localSheetId="36" hidden="1">#REF!</definedName>
    <definedName name="_70__123Graph_XCHART_11" localSheetId="35" hidden="1">#REF!</definedName>
    <definedName name="_70__123Graph_XCHART_11" hidden="1">#REF!</definedName>
    <definedName name="_70__123Graph_XCHART_12" localSheetId="38" hidden="1">#REF!</definedName>
    <definedName name="_70__123Graph_XCHART_12" localSheetId="37" hidden="1">#REF!</definedName>
    <definedName name="_70__123Graph_XCHART_12" localSheetId="36" hidden="1">#REF!</definedName>
    <definedName name="_70__123Graph_XCHART_12" localSheetId="35" hidden="1">#REF!</definedName>
    <definedName name="_70__123Graph_XCHART_12" hidden="1">#REF!</definedName>
    <definedName name="_71__123Graph_XCHART_12" localSheetId="38" hidden="1">#REF!</definedName>
    <definedName name="_71__123Graph_XCHART_12" localSheetId="37" hidden="1">#REF!</definedName>
    <definedName name="_71__123Graph_XCHART_12" localSheetId="36" hidden="1">#REF!</definedName>
    <definedName name="_71__123Graph_XCHART_12" localSheetId="35" hidden="1">#REF!</definedName>
    <definedName name="_71__123Graph_XCHART_12" hidden="1">#REF!</definedName>
    <definedName name="_71__123Graph_XCHART_13" localSheetId="38" hidden="1">#REF!</definedName>
    <definedName name="_71__123Graph_XCHART_13" localSheetId="37" hidden="1">#REF!</definedName>
    <definedName name="_71__123Graph_XCHART_13" localSheetId="36" hidden="1">#REF!</definedName>
    <definedName name="_71__123Graph_XCHART_13" localSheetId="35" hidden="1">#REF!</definedName>
    <definedName name="_71__123Graph_XCHART_13" hidden="1">#REF!</definedName>
    <definedName name="_72__123Graph_XCHART_13" localSheetId="38" hidden="1">#REF!</definedName>
    <definedName name="_72__123Graph_XCHART_13" localSheetId="37" hidden="1">#REF!</definedName>
    <definedName name="_72__123Graph_XCHART_13" localSheetId="36" hidden="1">#REF!</definedName>
    <definedName name="_72__123Graph_XCHART_13" localSheetId="35" hidden="1">#REF!</definedName>
    <definedName name="_72__123Graph_XCHART_13" hidden="1">#REF!</definedName>
    <definedName name="_72__123Graph_XCHART_14" localSheetId="38" hidden="1">#REF!</definedName>
    <definedName name="_72__123Graph_XCHART_14" localSheetId="37" hidden="1">#REF!</definedName>
    <definedName name="_72__123Graph_XCHART_14" localSheetId="36" hidden="1">#REF!</definedName>
    <definedName name="_72__123Graph_XCHART_14" localSheetId="35" hidden="1">#REF!</definedName>
    <definedName name="_72__123Graph_XCHART_14" hidden="1">#REF!</definedName>
    <definedName name="_73__123Graph_XCHART_14" localSheetId="38" hidden="1">#REF!</definedName>
    <definedName name="_73__123Graph_XCHART_14" localSheetId="37" hidden="1">#REF!</definedName>
    <definedName name="_73__123Graph_XCHART_14" localSheetId="36" hidden="1">#REF!</definedName>
    <definedName name="_73__123Graph_XCHART_14" localSheetId="35" hidden="1">#REF!</definedName>
    <definedName name="_73__123Graph_XCHART_14" hidden="1">#REF!</definedName>
    <definedName name="_73__123Graph_XCHART_15" localSheetId="38" hidden="1">#REF!</definedName>
    <definedName name="_73__123Graph_XCHART_15" localSheetId="37" hidden="1">#REF!</definedName>
    <definedName name="_73__123Graph_XCHART_15" localSheetId="36" hidden="1">#REF!</definedName>
    <definedName name="_73__123Graph_XCHART_15" localSheetId="35" hidden="1">#REF!</definedName>
    <definedName name="_73__123Graph_XCHART_15" hidden="1">#REF!</definedName>
    <definedName name="_74__123Graph_XCHART_15" localSheetId="38" hidden="1">#REF!</definedName>
    <definedName name="_74__123Graph_XCHART_15" localSheetId="37" hidden="1">#REF!</definedName>
    <definedName name="_74__123Graph_XCHART_15" localSheetId="36" hidden="1">#REF!</definedName>
    <definedName name="_74__123Graph_XCHART_15" localSheetId="35" hidden="1">#REF!</definedName>
    <definedName name="_74__123Graph_XCHART_15" hidden="1">#REF!</definedName>
    <definedName name="_74__123Graph_XCHART_16" localSheetId="38" hidden="1">#REF!</definedName>
    <definedName name="_74__123Graph_XCHART_16" localSheetId="37" hidden="1">#REF!</definedName>
    <definedName name="_74__123Graph_XCHART_16" localSheetId="36" hidden="1">#REF!</definedName>
    <definedName name="_74__123Graph_XCHART_16" localSheetId="35" hidden="1">#REF!</definedName>
    <definedName name="_74__123Graph_XCHART_16" hidden="1">#REF!</definedName>
    <definedName name="_75__123Graph_XCHART_16" localSheetId="38" hidden="1">#REF!</definedName>
    <definedName name="_75__123Graph_XCHART_16" localSheetId="37" hidden="1">#REF!</definedName>
    <definedName name="_75__123Graph_XCHART_16" localSheetId="36" hidden="1">#REF!</definedName>
    <definedName name="_75__123Graph_XCHART_16" localSheetId="35" hidden="1">#REF!</definedName>
    <definedName name="_75__123Graph_XCHART_16" hidden="1">#REF!</definedName>
    <definedName name="_75__123Graph_XCHART_2" localSheetId="38" hidden="1">#REF!</definedName>
    <definedName name="_75__123Graph_XCHART_2" localSheetId="37" hidden="1">#REF!</definedName>
    <definedName name="_75__123Graph_XCHART_2" localSheetId="36" hidden="1">#REF!</definedName>
    <definedName name="_75__123Graph_XCHART_2" localSheetId="35" hidden="1">#REF!</definedName>
    <definedName name="_75__123Graph_XCHART_2" hidden="1">#REF!</definedName>
    <definedName name="_76__123Graph_XCHART_2" localSheetId="38" hidden="1">#REF!</definedName>
    <definedName name="_76__123Graph_XCHART_2" localSheetId="37" hidden="1">#REF!</definedName>
    <definedName name="_76__123Graph_XCHART_2" localSheetId="36" hidden="1">#REF!</definedName>
    <definedName name="_76__123Graph_XCHART_2" localSheetId="35" hidden="1">#REF!</definedName>
    <definedName name="_76__123Graph_XCHART_2" hidden="1">#REF!</definedName>
    <definedName name="_76__123Graph_XCHART_3" localSheetId="38" hidden="1">#REF!</definedName>
    <definedName name="_76__123Graph_XCHART_3" localSheetId="37" hidden="1">#REF!</definedName>
    <definedName name="_76__123Graph_XCHART_3" localSheetId="36" hidden="1">#REF!</definedName>
    <definedName name="_76__123Graph_XCHART_3" localSheetId="35" hidden="1">#REF!</definedName>
    <definedName name="_76__123Graph_XCHART_3" hidden="1">#REF!</definedName>
    <definedName name="_77__123Graph_XCHART_3" localSheetId="38" hidden="1">#REF!</definedName>
    <definedName name="_77__123Graph_XCHART_3" localSheetId="37" hidden="1">#REF!</definedName>
    <definedName name="_77__123Graph_XCHART_3" localSheetId="36" hidden="1">#REF!</definedName>
    <definedName name="_77__123Graph_XCHART_3" localSheetId="35" hidden="1">#REF!</definedName>
    <definedName name="_77__123Graph_XCHART_3" hidden="1">#REF!</definedName>
    <definedName name="_77__123Graph_XCHART_4" localSheetId="38" hidden="1">#REF!</definedName>
    <definedName name="_77__123Graph_XCHART_4" localSheetId="37" hidden="1">#REF!</definedName>
    <definedName name="_77__123Graph_XCHART_4" localSheetId="36" hidden="1">#REF!</definedName>
    <definedName name="_77__123Graph_XCHART_4" localSheetId="35" hidden="1">#REF!</definedName>
    <definedName name="_77__123Graph_XCHART_4" hidden="1">#REF!</definedName>
    <definedName name="_78__123Graph_XCHART_4" localSheetId="38" hidden="1">#REF!</definedName>
    <definedName name="_78__123Graph_XCHART_4" localSheetId="37" hidden="1">#REF!</definedName>
    <definedName name="_78__123Graph_XCHART_4" localSheetId="36" hidden="1">#REF!</definedName>
    <definedName name="_78__123Graph_XCHART_4" localSheetId="35" hidden="1">#REF!</definedName>
    <definedName name="_78__123Graph_XCHART_4" hidden="1">#REF!</definedName>
    <definedName name="_78__123Graph_XCHART_5" localSheetId="38" hidden="1">#REF!</definedName>
    <definedName name="_78__123Graph_XCHART_5" localSheetId="37" hidden="1">#REF!</definedName>
    <definedName name="_78__123Graph_XCHART_5" localSheetId="36" hidden="1">#REF!</definedName>
    <definedName name="_78__123Graph_XCHART_5" localSheetId="35" hidden="1">#REF!</definedName>
    <definedName name="_78__123Graph_XCHART_5" hidden="1">#REF!</definedName>
    <definedName name="_79__123Graph_XCHART_5" localSheetId="38" hidden="1">#REF!</definedName>
    <definedName name="_79__123Graph_XCHART_5" localSheetId="37" hidden="1">#REF!</definedName>
    <definedName name="_79__123Graph_XCHART_5" localSheetId="36" hidden="1">#REF!</definedName>
    <definedName name="_79__123Graph_XCHART_5" localSheetId="35" hidden="1">#REF!</definedName>
    <definedName name="_79__123Graph_XCHART_5" hidden="1">#REF!</definedName>
    <definedName name="_79__123Graph_XCHART_6" localSheetId="38" hidden="1">#REF!</definedName>
    <definedName name="_79__123Graph_XCHART_6" localSheetId="37" hidden="1">#REF!</definedName>
    <definedName name="_79__123Graph_XCHART_6" localSheetId="36" hidden="1">#REF!</definedName>
    <definedName name="_79__123Graph_XCHART_6" localSheetId="35" hidden="1">#REF!</definedName>
    <definedName name="_79__123Graph_XCHART_6" hidden="1">#REF!</definedName>
    <definedName name="_8__123Graph_ACHART_14" localSheetId="38" hidden="1">#REF!</definedName>
    <definedName name="_8__123Graph_ACHART_14" localSheetId="37" hidden="1">#REF!</definedName>
    <definedName name="_8__123Graph_ACHART_14" localSheetId="36" hidden="1">#REF!</definedName>
    <definedName name="_8__123Graph_ACHART_14" localSheetId="35" hidden="1">#REF!</definedName>
    <definedName name="_8__123Graph_ACHART_14" hidden="1">#REF!</definedName>
    <definedName name="_8__123Graph_ACHART_15" localSheetId="38" hidden="1">#REF!</definedName>
    <definedName name="_8__123Graph_ACHART_15" localSheetId="37" hidden="1">#REF!</definedName>
    <definedName name="_8__123Graph_ACHART_15" localSheetId="36" hidden="1">#REF!</definedName>
    <definedName name="_8__123Graph_ACHART_15" localSheetId="35" hidden="1">#REF!</definedName>
    <definedName name="_8__123Graph_ACHART_15" hidden="1">#REF!</definedName>
    <definedName name="_8__123Graph_BCHART_1" localSheetId="7" hidden="1">#REF!</definedName>
    <definedName name="_8__123Graph_BCHART_1" localSheetId="25" hidden="1">#REF!</definedName>
    <definedName name="_8__123Graph_BCHART_1" localSheetId="21" hidden="1">#REF!</definedName>
    <definedName name="_8__123Graph_BCHART_1" localSheetId="34" hidden="1">#REF!</definedName>
    <definedName name="_80__123Graph_XCHART_6" localSheetId="38" hidden="1">#REF!</definedName>
    <definedName name="_80__123Graph_XCHART_6" localSheetId="37" hidden="1">#REF!</definedName>
    <definedName name="_80__123Graph_XCHART_6" localSheetId="36" hidden="1">#REF!</definedName>
    <definedName name="_80__123Graph_XCHART_6" localSheetId="35" hidden="1">#REF!</definedName>
    <definedName name="_80__123Graph_XCHART_6" hidden="1">#REF!</definedName>
    <definedName name="_80__123Graph_XCHART_7" localSheetId="38" hidden="1">#REF!</definedName>
    <definedName name="_80__123Graph_XCHART_7" localSheetId="37" hidden="1">#REF!</definedName>
    <definedName name="_80__123Graph_XCHART_7" localSheetId="36" hidden="1">#REF!</definedName>
    <definedName name="_80__123Graph_XCHART_7" localSheetId="35" hidden="1">#REF!</definedName>
    <definedName name="_80__123Graph_XCHART_7" hidden="1">#REF!</definedName>
    <definedName name="_81__123Graph_XCHART_7" localSheetId="38" hidden="1">#REF!</definedName>
    <definedName name="_81__123Graph_XCHART_7" localSheetId="37" hidden="1">#REF!</definedName>
    <definedName name="_81__123Graph_XCHART_7" localSheetId="36" hidden="1">#REF!</definedName>
    <definedName name="_81__123Graph_XCHART_7" localSheetId="35" hidden="1">#REF!</definedName>
    <definedName name="_81__123Graph_XCHART_7" hidden="1">#REF!</definedName>
    <definedName name="_81__123Graph_XCHART_8" localSheetId="38" hidden="1">#REF!</definedName>
    <definedName name="_81__123Graph_XCHART_8" localSheetId="37" hidden="1">#REF!</definedName>
    <definedName name="_81__123Graph_XCHART_8" localSheetId="36" hidden="1">#REF!</definedName>
    <definedName name="_81__123Graph_XCHART_8" localSheetId="35" hidden="1">#REF!</definedName>
    <definedName name="_81__123Graph_XCHART_8" hidden="1">#REF!</definedName>
    <definedName name="_82__123Graph_XCHART_8" localSheetId="38" hidden="1">#REF!</definedName>
    <definedName name="_82__123Graph_XCHART_8" localSheetId="37" hidden="1">#REF!</definedName>
    <definedName name="_82__123Graph_XCHART_8" localSheetId="36" hidden="1">#REF!</definedName>
    <definedName name="_82__123Graph_XCHART_8" localSheetId="35" hidden="1">#REF!</definedName>
    <definedName name="_82__123Graph_XCHART_8" hidden="1">#REF!</definedName>
    <definedName name="_82__123Graph_XCHART_9" localSheetId="38" hidden="1">#REF!</definedName>
    <definedName name="_82__123Graph_XCHART_9" localSheetId="37" hidden="1">#REF!</definedName>
    <definedName name="_82__123Graph_XCHART_9" localSheetId="36" hidden="1">#REF!</definedName>
    <definedName name="_82__123Graph_XCHART_9" localSheetId="35" hidden="1">#REF!</definedName>
    <definedName name="_82__123Graph_XCHART_9" hidden="1">#REF!</definedName>
    <definedName name="_83__123Graph_XCHART_9" localSheetId="38" hidden="1">#REF!</definedName>
    <definedName name="_83__123Graph_XCHART_9" localSheetId="37" hidden="1">#REF!</definedName>
    <definedName name="_83__123Graph_XCHART_9" localSheetId="36" hidden="1">#REF!</definedName>
    <definedName name="_83__123Graph_XCHART_9" localSheetId="35" hidden="1">#REF!</definedName>
    <definedName name="_83__123Graph_XCHART_9" hidden="1">#REF!</definedName>
    <definedName name="_9__123Graph_ACHART_15" localSheetId="38" hidden="1">#REF!</definedName>
    <definedName name="_9__123Graph_ACHART_15" localSheetId="37" hidden="1">#REF!</definedName>
    <definedName name="_9__123Graph_ACHART_15" localSheetId="36" hidden="1">#REF!</definedName>
    <definedName name="_9__123Graph_ACHART_15" localSheetId="35" hidden="1">#REF!</definedName>
    <definedName name="_9__123Graph_ACHART_15" hidden="1">#REF!</definedName>
    <definedName name="_9__123Graph_ACHART_16" localSheetId="38" hidden="1">#REF!</definedName>
    <definedName name="_9__123Graph_ACHART_16" localSheetId="37" hidden="1">#REF!</definedName>
    <definedName name="_9__123Graph_ACHART_16" localSheetId="36" hidden="1">#REF!</definedName>
    <definedName name="_9__123Graph_ACHART_16" localSheetId="35" hidden="1">#REF!</definedName>
    <definedName name="_9__123Graph_ACHART_16" hidden="1">#REF!</definedName>
    <definedName name="_AMO_UniqueIdentifier" hidden="1">"'7133a1c4-f9d8-4e94-ad5a-5154f8aef04a'"</definedName>
    <definedName name="_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bb1" localSheetId="7" hidden="1">{#N/A,#N/A,FALSE,"ENERGIA";#N/A,#N/A,FALSE,"PERDIDAS";#N/A,#N/A,FALSE,"CLIENTES";#N/A,#N/A,FALSE,"ESTADO";#N/A,#N/A,FALSE,"TECNICA"}</definedName>
    <definedName name="_bb1" localSheetId="25" hidden="1">{#N/A,#N/A,FALSE,"ENERGIA";#N/A,#N/A,FALSE,"PERDIDAS";#N/A,#N/A,FALSE,"CLIENTES";#N/A,#N/A,FALSE,"ESTADO";#N/A,#N/A,FALSE,"TECNICA"}</definedName>
    <definedName name="_bb1" localSheetId="21" hidden="1">{#N/A,#N/A,FALSE,"ENERGIA";#N/A,#N/A,FALSE,"PERDIDAS";#N/A,#N/A,FALSE,"CLIENTES";#N/A,#N/A,FALSE,"ESTADO";#N/A,#N/A,FALSE,"TECNICA"}</definedName>
    <definedName name="_bb1" localSheetId="34" hidden="1">{#N/A,#N/A,FALSE,"ENERGIA";#N/A,#N/A,FALSE,"PERDIDAS";#N/A,#N/A,FALSE,"CLIENTES";#N/A,#N/A,FALSE,"ESTADO";#N/A,#N/A,FALSE,"TECNICA"}</definedName>
    <definedName name="_bbb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_e1" localSheetId="7" hidden="1">{#N/A,#N/A,FALSE,"ENERGIA";#N/A,#N/A,FALSE,"PERDIDAS";#N/A,#N/A,FALSE,"CLIENTES";#N/A,#N/A,FALSE,"ESTADO";#N/A,#N/A,FALSE,"TECNICA"}</definedName>
    <definedName name="_e1" localSheetId="25" hidden="1">{#N/A,#N/A,FALSE,"ENERGIA";#N/A,#N/A,FALSE,"PERDIDAS";#N/A,#N/A,FALSE,"CLIENTES";#N/A,#N/A,FALSE,"ESTADO";#N/A,#N/A,FALSE,"TECNICA"}</definedName>
    <definedName name="_e1" localSheetId="21" hidden="1">{#N/A,#N/A,FALSE,"ENERGIA";#N/A,#N/A,FALSE,"PERDIDAS";#N/A,#N/A,FALSE,"CLIENTES";#N/A,#N/A,FALSE,"ESTADO";#N/A,#N/A,FALSE,"TECNICA"}</definedName>
    <definedName name="_e1" localSheetId="34" hidden="1">{#N/A,#N/A,FALSE,"ENERGIA";#N/A,#N/A,FALSE,"PERDIDAS";#N/A,#N/A,FALSE,"CLIENTES";#N/A,#N/A,FALSE,"ESTADO";#N/A,#N/A,FALSE,"TECNICA"}</definedName>
    <definedName name="_Fill" localSheetId="7" hidden="1">#REF!</definedName>
    <definedName name="_Fill" localSheetId="25" hidden="1">#REF!</definedName>
    <definedName name="_Fill" localSheetId="21" hidden="1">#REF!</definedName>
    <definedName name="_Fill" localSheetId="34" hidden="1">#REF!</definedName>
    <definedName name="_xlnm._FilterDatabase" localSheetId="7" hidden="1">#REF!</definedName>
    <definedName name="_xlnm._FilterDatabase" localSheetId="25" hidden="1">#REF!</definedName>
    <definedName name="_xlnm._FilterDatabase" localSheetId="21" hidden="1">#REF!</definedName>
    <definedName name="_xlnm._FilterDatabase" localSheetId="43" hidden="1">'Proventos (port)'!$A$6:$J$19</definedName>
    <definedName name="_xlnm._FilterDatabase" localSheetId="38" hidden="1">'RAP 25.26 PTBR'!$C$101:$E$101</definedName>
    <definedName name="_xlnm._FilterDatabase" localSheetId="37" hidden="1">'RAP 26.27 EN'!#REF!</definedName>
    <definedName name="_xlnm._FilterDatabase" localSheetId="36" hidden="1">'RAP 26.27 PTBR'!#REF!</definedName>
    <definedName name="_xlnm._FilterDatabase" localSheetId="35" hidden="1">'RAP 26.27 PTBR (2)'!$C$100:$E$100</definedName>
    <definedName name="_xlnm._FilterDatabase" localSheetId="34" hidden="1">'RTP 059'!$J$73:$J$107</definedName>
    <definedName name="_xlnm._FilterDatabase" hidden="1">#REF!</definedName>
    <definedName name="_Key1" localSheetId="7" hidden="1">#REF!</definedName>
    <definedName name="_Key1" localSheetId="25" hidden="1">#REF!</definedName>
    <definedName name="_Key1" localSheetId="21" hidden="1">#REF!</definedName>
    <definedName name="_Key1" localSheetId="34" hidden="1">#REF!</definedName>
    <definedName name="_Key2" localSheetId="7" hidden="1">#REF!</definedName>
    <definedName name="_Key2" localSheetId="25" hidden="1">#REF!</definedName>
    <definedName name="_Key2" localSheetId="21" hidden="1">#REF!</definedName>
    <definedName name="_Key2" localSheetId="34" hidden="1">#REF!</definedName>
    <definedName name="_MatInverse_In" localSheetId="7" hidden="1">#REF!</definedName>
    <definedName name="_MatInverse_In" localSheetId="25" hidden="1">#REF!</definedName>
    <definedName name="_MatInverse_In" localSheetId="21" hidden="1">#REF!</definedName>
    <definedName name="_MatInverse_In" localSheetId="34" hidden="1">#REF!</definedName>
    <definedName name="_MatInverse_Out" localSheetId="7" hidden="1">#REF!</definedName>
    <definedName name="_MatInverse_Out" localSheetId="25" hidden="1">#REF!</definedName>
    <definedName name="_MatInverse_Out" localSheetId="21" hidden="1">#REF!</definedName>
    <definedName name="_MatInverse_Out" localSheetId="34" hidden="1">#REF!</definedName>
    <definedName name="_Order1" hidden="1">0</definedName>
    <definedName name="_Order2" hidden="1">255</definedName>
    <definedName name="_Regression_Out" localSheetId="7" hidden="1">#REF!</definedName>
    <definedName name="_Regression_Out" localSheetId="38" hidden="1">#REF!</definedName>
    <definedName name="_Regression_Out" localSheetId="37" hidden="1">#REF!</definedName>
    <definedName name="_Regression_Out" localSheetId="36" hidden="1">#REF!</definedName>
    <definedName name="_Regression_Out" localSheetId="35" hidden="1">#REF!</definedName>
    <definedName name="_Regression_Out" localSheetId="34" hidden="1">#REF!</definedName>
    <definedName name="_Regression_Out" hidden="1">#REF!</definedName>
    <definedName name="_Regression_X" localSheetId="7" hidden="1">#REF!</definedName>
    <definedName name="_Regression_X" localSheetId="38" hidden="1">#REF!</definedName>
    <definedName name="_Regression_X" localSheetId="37" hidden="1">#REF!</definedName>
    <definedName name="_Regression_X" localSheetId="36" hidden="1">#REF!</definedName>
    <definedName name="_Regression_X" localSheetId="35" hidden="1">#REF!</definedName>
    <definedName name="_Regression_X" localSheetId="34" hidden="1">#REF!</definedName>
    <definedName name="_Regression_X" hidden="1">#REF!</definedName>
    <definedName name="_Sort" localSheetId="7" hidden="1">#REF!</definedName>
    <definedName name="_Sort" localSheetId="25" hidden="1">#REF!</definedName>
    <definedName name="_Sort" localSheetId="21" hidden="1">#REF!</definedName>
    <definedName name="_Sort" localSheetId="34" hidden="1">#REF!</definedName>
    <definedName name="_Table1_In1" localSheetId="7" hidden="1">#REF!</definedName>
    <definedName name="_Table1_In1" localSheetId="25" hidden="1">#REF!</definedName>
    <definedName name="_Table1_In1" localSheetId="21" hidden="1">#REF!</definedName>
    <definedName name="_Table1_In1" localSheetId="34" hidden="1">#REF!</definedName>
    <definedName name="_Table1_Out" localSheetId="7" hidden="1">#REF!</definedName>
    <definedName name="_Table1_Out" localSheetId="25" hidden="1">#REF!</definedName>
    <definedName name="_Table1_Out" localSheetId="21" hidden="1">#REF!</definedName>
    <definedName name="_Table1_Out" localSheetId="34" hidden="1">#REF!</definedName>
    <definedName name="A" localSheetId="34" hidden="1">{#N/A,#N/A,FALSE,"ENERGIA";#N/A,#N/A,FALSE,"PERDIDAS";#N/A,#N/A,FALSE,"CLIENTES";#N/A,#N/A,FALSE,"ESTADO";#N/A,#N/A,FALSE,"TECNICA"}</definedName>
    <definedName name="AA" localSheetId="38" hidden="1">#REF!</definedName>
    <definedName name="AA" localSheetId="37" hidden="1">#REF!</definedName>
    <definedName name="AA" localSheetId="36" hidden="1">#REF!</definedName>
    <definedName name="AA" localSheetId="35" hidden="1">#REF!</definedName>
    <definedName name="AA" hidden="1">#REF!</definedName>
    <definedName name="aaa" localSheetId="7" hidden="1">{"'MAR'!$B$2:$Q$29","'Resumo Mensal - Consumo 2002'!$B$2:$O$29","'Resumo Mensal - Clientes 2002'!$B$2:$O$29","'Resumo Anual - Consumo'!$B$2:$H$29"}</definedName>
    <definedName name="aaa" localSheetId="25" hidden="1">{"'MAR'!$B$2:$Q$29","'Resumo Mensal - Consumo 2002'!$B$2:$O$29","'Resumo Mensal - Clientes 2002'!$B$2:$O$29","'Resumo Anual - Consumo'!$B$2:$H$29"}</definedName>
    <definedName name="aaa" localSheetId="21" hidden="1">{"'MAR'!$B$2:$Q$29","'Resumo Mensal - Consumo 2002'!$B$2:$O$29","'Resumo Mensal - Clientes 2002'!$B$2:$O$29","'Resumo Anual - Consumo'!$B$2:$H$29"}</definedName>
    <definedName name="aaa" localSheetId="34" hidden="1">{"'MAR'!$B$2:$Q$29","'Resumo Mensal - Consumo 2002'!$B$2:$O$29","'Resumo Mensal - Clientes 2002'!$B$2:$O$29","'Resumo Anual - Consumo'!$B$2:$H$29"}</definedName>
    <definedName name="aaaa" localSheetId="7" hidden="1">{#N/A,#N/A,FALSE,"Pag.01"}</definedName>
    <definedName name="aaaa" localSheetId="25" hidden="1">{#N/A,#N/A,FALSE,"Pag.01"}</definedName>
    <definedName name="aaaa" localSheetId="21" hidden="1">{#N/A,#N/A,FALSE,"Pag.01"}</definedName>
    <definedName name="aaaa" localSheetId="34" hidden="1">{#N/A,#N/A,FALSE,"Pag.01"}</definedName>
    <definedName name="AAAAA" localSheetId="38" hidden="1">#REF!</definedName>
    <definedName name="AAAAA" localSheetId="37" hidden="1">#REF!</definedName>
    <definedName name="AAAAA" localSheetId="36" hidden="1">#REF!</definedName>
    <definedName name="AAAAA" localSheetId="35" hidden="1">#REF!</definedName>
    <definedName name="AAAAA" hidden="1">#REF!</definedName>
    <definedName name="AAAAAA" localSheetId="38" hidden="1">#REF!</definedName>
    <definedName name="AAAAAA" localSheetId="37" hidden="1">#REF!</definedName>
    <definedName name="AAAAAA" localSheetId="36" hidden="1">#REF!</definedName>
    <definedName name="AAAAAA" localSheetId="35" hidden="1">#REF!</definedName>
    <definedName name="AAAAAA" hidden="1">#REF!</definedName>
    <definedName name="AAAAAAAAA" localSheetId="38" hidden="1">#REF!</definedName>
    <definedName name="AAAAAAAAA" localSheetId="37" hidden="1">#REF!</definedName>
    <definedName name="AAAAAAAAA" localSheetId="36" hidden="1">#REF!</definedName>
    <definedName name="AAAAAAAAA" localSheetId="35" hidden="1">#REF!</definedName>
    <definedName name="AAAAAAAAA" hidden="1">#REF!</definedName>
    <definedName name="AAXXX" localSheetId="7" hidden="1">{"'Sheet1'!$A$1:$G$85"}</definedName>
    <definedName name="AAXXX" localSheetId="25" hidden="1">{"'Sheet1'!$A$1:$G$85"}</definedName>
    <definedName name="AAXXX" localSheetId="21" hidden="1">{"'Sheet1'!$A$1:$G$85"}</definedName>
    <definedName name="AAXXX" localSheetId="34" hidden="1">{"'Sheet1'!$A$1:$G$85"}</definedName>
    <definedName name="anscount" hidden="1">3</definedName>
    <definedName name="AS2DocOpenMode" hidden="1">"AS2DocumentEdit"</definedName>
    <definedName name="B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BANCO1" localSheetId="7" hidden="1">#REF!</definedName>
    <definedName name="BANCO1" localSheetId="25" hidden="1">#REF!</definedName>
    <definedName name="BANCO1" localSheetId="21" hidden="1">#REF!</definedName>
    <definedName name="BANCO1" localSheetId="34" hidden="1">#REF!</definedName>
    <definedName name="bb" localSheetId="34" hidden="1">{#N/A,#N/A,FALSE,"ENERGIA";#N/A,#N/A,FALSE,"PERDIDAS";#N/A,#N/A,FALSE,"CLIENTES";#N/A,#N/A,FALSE,"ESTADO";#N/A,#N/A,FALSE,"TECNICA"}</definedName>
    <definedName name="bbb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bb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bbb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bbb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localSheetId="7" hidden="1">{#N/A,#N/A,FALSE,"ENERGIA";#N/A,#N/A,FALSE,"PERDIDAS";#N/A,#N/A,FALSE,"CLIENTES";#N/A,#N/A,FALSE,"ESTADO";#N/A,#N/A,FALSE,"TECNICA"}</definedName>
    <definedName name="bbosta" localSheetId="25" hidden="1">{#N/A,#N/A,FALSE,"ENERGIA";#N/A,#N/A,FALSE,"PERDIDAS";#N/A,#N/A,FALSE,"CLIENTES";#N/A,#N/A,FALSE,"ESTADO";#N/A,#N/A,FALSE,"TECNICA"}</definedName>
    <definedName name="bbosta" localSheetId="21" hidden="1">{#N/A,#N/A,FALSE,"ENERGIA";#N/A,#N/A,FALSE,"PERDIDAS";#N/A,#N/A,FALSE,"CLIENTES";#N/A,#N/A,FALSE,"ESTADO";#N/A,#N/A,FALSE,"TECNICA"}</definedName>
    <definedName name="bbosta" localSheetId="34" hidden="1">{#N/A,#N/A,FALSE,"ENERGIA";#N/A,#N/A,FALSE,"PERDIDAS";#N/A,#N/A,FALSE,"CLIENTES";#N/A,#N/A,FALSE,"ESTADO";#N/A,#N/A,FALSE,"TECNICA"}</definedName>
    <definedName name="bosta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df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df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df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df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dfsagasgdfagadfgdaf" localSheetId="7" hidden="1">{#N/A,#N/A,FALSE,"ENERGIA";#N/A,#N/A,FALSE,"PERDIDAS";#N/A,#N/A,FALSE,"CLIENTES";#N/A,#N/A,FALSE,"ESTADO";#N/A,#N/A,FALSE,"TECNICA"}</definedName>
    <definedName name="dfsagasgdfagadfgdaf" localSheetId="25" hidden="1">{#N/A,#N/A,FALSE,"ENERGIA";#N/A,#N/A,FALSE,"PERDIDAS";#N/A,#N/A,FALSE,"CLIENTES";#N/A,#N/A,FALSE,"ESTADO";#N/A,#N/A,FALSE,"TECNICA"}</definedName>
    <definedName name="dfsagasgdfagadfgdaf" localSheetId="21" hidden="1">{#N/A,#N/A,FALSE,"ENERGIA";#N/A,#N/A,FALSE,"PERDIDAS";#N/A,#N/A,FALSE,"CLIENTES";#N/A,#N/A,FALSE,"ESTADO";#N/A,#N/A,FALSE,"TECNICA"}</definedName>
    <definedName name="dfsagasgdfagadfgdaf" localSheetId="34" hidden="1">{#N/A,#N/A,FALSE,"ENERGIA";#N/A,#N/A,FALSE,"PERDIDAS";#N/A,#N/A,FALSE,"CLIENTES";#N/A,#N/A,FALSE,"ESTADO";#N/A,#N/A,FALSE,"TECNICA"}</definedName>
    <definedName name="e" localSheetId="34" hidden="1">{#N/A,#N/A,FALSE,"ENERGIA";#N/A,#N/A,FALSE,"PERDIDAS";#N/A,#N/A,FALSE,"CLIENTES";#N/A,#N/A,FALSE,"ESTADO";#N/A,#N/A,FALSE,"TECNICA"}</definedName>
    <definedName name="equi" localSheetId="7" hidden="1">{#N/A,#N/A,FALSE,"Pag.01"}</definedName>
    <definedName name="equi" localSheetId="25" hidden="1">{#N/A,#N/A,FALSE,"Pag.01"}</definedName>
    <definedName name="equi" localSheetId="21" hidden="1">{#N/A,#N/A,FALSE,"Pag.01"}</definedName>
    <definedName name="equi" localSheetId="34" hidden="1">{#N/A,#N/A,FALSE,"Pag.01"}</definedName>
    <definedName name="F" localSheetId="7" hidden="1">#REF!</definedName>
    <definedName name="F" localSheetId="25" hidden="1">#REF!</definedName>
    <definedName name="F" localSheetId="21" hidden="1">#REF!</definedName>
    <definedName name="FCL" localSheetId="7" hidden="1">{"'Sheet1'!$A$1:$G$85"}</definedName>
    <definedName name="FCL" localSheetId="25" hidden="1">{"'Sheet1'!$A$1:$G$85"}</definedName>
    <definedName name="FCL" localSheetId="21" hidden="1">{"'Sheet1'!$A$1:$G$85"}</definedName>
    <definedName name="FCL" localSheetId="34" hidden="1">{"'Sheet1'!$A$1:$G$85"}</definedName>
    <definedName name="ff" localSheetId="7" hidden="1">{#N/A,#N/A,FALSE,"ENERGIA";#N/A,#N/A,FALSE,"PERDIDAS";#N/A,#N/A,FALSE,"CLIENTES";#N/A,#N/A,FALSE,"ESTADO";#N/A,#N/A,FALSE,"TECNICA"}</definedName>
    <definedName name="ff" localSheetId="25" hidden="1">{#N/A,#N/A,FALSE,"ENERGIA";#N/A,#N/A,FALSE,"PERDIDAS";#N/A,#N/A,FALSE,"CLIENTES";#N/A,#N/A,FALSE,"ESTADO";#N/A,#N/A,FALSE,"TECNICA"}</definedName>
    <definedName name="ff" localSheetId="21" hidden="1">{#N/A,#N/A,FALSE,"ENERGIA";#N/A,#N/A,FALSE,"PERDIDAS";#N/A,#N/A,FALSE,"CLIENTES";#N/A,#N/A,FALSE,"ESTADO";#N/A,#N/A,FALSE,"TECNICA"}</definedName>
    <definedName name="ff" localSheetId="34" hidden="1">{#N/A,#N/A,FALSE,"ENERGIA";#N/A,#N/A,FALSE,"PERDIDAS";#N/A,#N/A,FALSE,"CLIENTES";#N/A,#N/A,FALSE,"ESTADO";#N/A,#N/A,FALSE,"TECNICA"}</definedName>
    <definedName name="fffffffffff" localSheetId="7" hidden="1">{"'Sheet1'!$A$1:$G$85"}</definedName>
    <definedName name="fffffffffff" localSheetId="25" hidden="1">{"'Sheet1'!$A$1:$G$85"}</definedName>
    <definedName name="fffffffffff" localSheetId="21" hidden="1">{"'Sheet1'!$A$1:$G$85"}</definedName>
    <definedName name="fffffffffff" localSheetId="34" hidden="1">{"'Sheet1'!$A$1:$G$85"}</definedName>
    <definedName name="fx" localSheetId="7" hidden="1">{#N/A,#N/A,FALSE,"ENERGIA";#N/A,#N/A,FALSE,"PERDIDAS";#N/A,#N/A,FALSE,"CLIENTES";#N/A,#N/A,FALSE,"ESTADO";#N/A,#N/A,FALSE,"TECNICA"}</definedName>
    <definedName name="fx" localSheetId="25" hidden="1">{#N/A,#N/A,FALSE,"ENERGIA";#N/A,#N/A,FALSE,"PERDIDAS";#N/A,#N/A,FALSE,"CLIENTES";#N/A,#N/A,FALSE,"ESTADO";#N/A,#N/A,FALSE,"TECNICA"}</definedName>
    <definedName name="fx" localSheetId="21" hidden="1">{#N/A,#N/A,FALSE,"ENERGIA";#N/A,#N/A,FALSE,"PERDIDAS";#N/A,#N/A,FALSE,"CLIENTES";#N/A,#N/A,FALSE,"ESTADO";#N/A,#N/A,FALSE,"TECNICA"}</definedName>
    <definedName name="fx" localSheetId="34" hidden="1">{#N/A,#N/A,FALSE,"ENERGIA";#N/A,#N/A,FALSE,"PERDIDAS";#N/A,#N/A,FALSE,"CLIENTES";#N/A,#N/A,FALSE,"ESTADO";#N/A,#N/A,FALSE,"TECNICA"}</definedName>
    <definedName name="gggg" localSheetId="7" hidden="1">{"'Sheet1'!$A$1:$G$85"}</definedName>
    <definedName name="gggg" localSheetId="25" hidden="1">{"'Sheet1'!$A$1:$G$85"}</definedName>
    <definedName name="gggg" localSheetId="21" hidden="1">{"'Sheet1'!$A$1:$G$85"}</definedName>
    <definedName name="gggg" localSheetId="34" hidden="1">{"'Sheet1'!$A$1:$G$85"}</definedName>
    <definedName name="HTML_CodePage" hidden="1">1252</definedName>
    <definedName name="HTML_Control" localSheetId="7" hidden="1">{"'1998'!$B$2:$O$16"}</definedName>
    <definedName name="HTML_Control" localSheetId="25" hidden="1">{"'1998'!$B$2:$O$16"}</definedName>
    <definedName name="HTML_Control" localSheetId="21" hidden="1">{"'1998'!$B$2:$O$16"}</definedName>
    <definedName name="HTML_Control" localSheetId="34" hidden="1">{"'1998'!$B$2:$O$16"}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"H:\wwwroot\publico\distribuicao\ddem\avaliacao\2003\Graficos\fig\MeuHTML.htm"</definedName>
    <definedName name="HTML_PathFileMac" hidden="1">"Macintosh HD:HomePageStuff:New_Home_Page:datafile:histret.html"</definedName>
    <definedName name="HTML_PathTemplate" hidden="1">"C:\arqexcel\Sistema de Gestão de Mercado\Arquivos Intranet\2002\htm\HTMLTemp.htm"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m" localSheetId="7" hidden="1">{#N/A,#N/A,FALSE,"ENERGIA";#N/A,#N/A,FALSE,"PERDIDAS";#N/A,#N/A,FALSE,"CLIENTES";#N/A,#N/A,FALSE,"ESTADO";#N/A,#N/A,FALSE,"TECNICA"}</definedName>
    <definedName name="im" localSheetId="25" hidden="1">{#N/A,#N/A,FALSE,"ENERGIA";#N/A,#N/A,FALSE,"PERDIDAS";#N/A,#N/A,FALSE,"CLIENTES";#N/A,#N/A,FALSE,"ESTADO";#N/A,#N/A,FALSE,"TECNICA"}</definedName>
    <definedName name="im" localSheetId="21" hidden="1">{#N/A,#N/A,FALSE,"ENERGIA";#N/A,#N/A,FALSE,"PERDIDAS";#N/A,#N/A,FALSE,"CLIENTES";#N/A,#N/A,FALSE,"ESTADO";#N/A,#N/A,FALSE,"TECNICA"}</definedName>
    <definedName name="im" localSheetId="34" hidden="1">{#N/A,#N/A,FALSE,"ENERGIA";#N/A,#N/A,FALSE,"PERDIDAS";#N/A,#N/A,FALSE,"CLIENTES";#N/A,#N/A,FALSE,"ESTADO";#N/A,#N/A,FALSE,"TECNICA"}</definedName>
    <definedName name="ime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inf" localSheetId="7" hidden="1">{"'Dados Gerais'!$A$1:$M$37"}</definedName>
    <definedName name="inf" localSheetId="25" hidden="1">{"'Dados Gerais'!$A$1:$M$37"}</definedName>
    <definedName name="inf" localSheetId="21" hidden="1">{"'Dados Gerais'!$A$1:$M$37"}</definedName>
    <definedName name="inf" localSheetId="34" hidden="1">{"'Dados Gerais'!$A$1:$M$37"}</definedName>
    <definedName name="jjj" localSheetId="7" hidden="1">{"'Sheet1'!$A$1:$G$85"}</definedName>
    <definedName name="jjj" localSheetId="25" hidden="1">{"'Sheet1'!$A$1:$G$85"}</definedName>
    <definedName name="jjj" localSheetId="21" hidden="1">{"'Sheet1'!$A$1:$G$85"}</definedName>
    <definedName name="jjj" localSheetId="34" hidden="1">{"'Sheet1'!$A$1:$G$85"}</definedName>
    <definedName name="limcount" hidden="1">1</definedName>
    <definedName name="men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pp" localSheetId="7" hidden="1">{#N/A,#N/A,FALSE,"ENERGIA";#N/A,#N/A,FALSE,"PERDIDAS";#N/A,#N/A,FALSE,"CLIENTES";#N/A,#N/A,FALSE,"ESTADO";#N/A,#N/A,FALSE,"TECNICA"}</definedName>
    <definedName name="pp" localSheetId="25" hidden="1">{#N/A,#N/A,FALSE,"ENERGIA";#N/A,#N/A,FALSE,"PERDIDAS";#N/A,#N/A,FALSE,"CLIENTES";#N/A,#N/A,FALSE,"ESTADO";#N/A,#N/A,FALSE,"TECNICA"}</definedName>
    <definedName name="pp" localSheetId="21" hidden="1">{#N/A,#N/A,FALSE,"ENERGIA";#N/A,#N/A,FALSE,"PERDIDAS";#N/A,#N/A,FALSE,"CLIENTES";#N/A,#N/A,FALSE,"ESTADO";#N/A,#N/A,FALSE,"TECNICA"}</definedName>
    <definedName name="pp" localSheetId="34" hidden="1">{#N/A,#N/A,FALSE,"ENERGIA";#N/A,#N/A,FALSE,"PERDIDAS";#N/A,#N/A,FALSE,"CLIENTES";#N/A,#N/A,FALSE,"ESTADO";#N/A,#N/A,FALSE,"TECNICA"}</definedName>
    <definedName name="RB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localSheetId="7" hidden="1">{#N/A,#N/A,FALSE,"ENERGIA";#N/A,#N/A,FALSE,"PERDIDAS";#N/A,#N/A,FALSE,"CLIENTES";#N/A,#N/A,FALSE,"ESTADO";#N/A,#N/A,FALSE,"TECNICA"}</definedName>
    <definedName name="RBTESTE" localSheetId="25" hidden="1">{#N/A,#N/A,FALSE,"ENERGIA";#N/A,#N/A,FALSE,"PERDIDAS";#N/A,#N/A,FALSE,"CLIENTES";#N/A,#N/A,FALSE,"ESTADO";#N/A,#N/A,FALSE,"TECNICA"}</definedName>
    <definedName name="RBTESTE" localSheetId="21" hidden="1">{#N/A,#N/A,FALSE,"ENERGIA";#N/A,#N/A,FALSE,"PERDIDAS";#N/A,#N/A,FALSE,"CLIENTES";#N/A,#N/A,FALSE,"ESTADO";#N/A,#N/A,FALSE,"TECNICA"}</definedName>
    <definedName name="RBTESTE" localSheetId="34" hidden="1">{#N/A,#N/A,FALSE,"ENERGIA";#N/A,#N/A,FALSE,"PERDIDAS";#N/A,#N/A,FALSE,"CLIENTES";#N/A,#N/A,FALSE,"ESTADO";#N/A,#N/A,FALSE,"TECNICA"}</definedName>
    <definedName name="s" localSheetId="7" hidden="1">#REF!</definedName>
    <definedName name="s" localSheetId="25" hidden="1">#REF!</definedName>
    <definedName name="s" localSheetId="21" hidden="1">#REF!</definedName>
    <definedName name="SAPBEXhrIndnt" hidden="1">"Wide"</definedName>
    <definedName name="SAPsysID" hidden="1">"708C5W7SBKP804JT78WJ0JNKI"</definedName>
    <definedName name="SAPwbID" hidden="1">"ARS"</definedName>
    <definedName name="sencount" hidden="1">2</definedName>
    <definedName name="solver_lin" hidden="1">0</definedName>
    <definedName name="teste2" localSheetId="7" hidden="1">#REF!</definedName>
    <definedName name="teste2" localSheetId="25" hidden="1">#REF!</definedName>
    <definedName name="teste2" localSheetId="21" hidden="1">#REF!</definedName>
    <definedName name="teste2" localSheetId="34" hidden="1">#REF!</definedName>
    <definedName name="u" localSheetId="7" hidden="1">{#N/A,#N/A,FALSE,"Pag.01"}</definedName>
    <definedName name="u" localSheetId="25" hidden="1">{#N/A,#N/A,FALSE,"Pag.01"}</definedName>
    <definedName name="u" localSheetId="21" hidden="1">{#N/A,#N/A,FALSE,"Pag.01"}</definedName>
    <definedName name="u" localSheetId="34" hidden="1">{#N/A,#N/A,FALSE,"Pag.01"}</definedName>
    <definedName name="wacc" localSheetId="7" hidden="1">{"'Sheet1'!$A$1:$G$85"}</definedName>
    <definedName name="wacc" localSheetId="25" hidden="1">{"'Sheet1'!$A$1:$G$85"}</definedName>
    <definedName name="wacc" localSheetId="21" hidden="1">{"'Sheet1'!$A$1:$G$85"}</definedName>
    <definedName name="wacc" localSheetId="34" hidden="1">{"'Sheet1'!$A$1:$G$85"}</definedName>
    <definedName name="wrn.INFMES." localSheetId="7" hidden="1">{#N/A,#N/A,FALSE,"ENERGIA";#N/A,#N/A,FALSE,"PERDIDAS";#N/A,#N/A,FALSE,"CLIENTES";#N/A,#N/A,FALSE,"ESTADO";#N/A,#N/A,FALSE,"TECNICA"}</definedName>
    <definedName name="wrn.INFMES." localSheetId="25" hidden="1">{#N/A,#N/A,FALSE,"ENERGIA";#N/A,#N/A,FALSE,"PERDIDAS";#N/A,#N/A,FALSE,"CLIENTES";#N/A,#N/A,FALSE,"ESTADO";#N/A,#N/A,FALSE,"TECNICA"}</definedName>
    <definedName name="wrn.INFMES." localSheetId="21" hidden="1">{#N/A,#N/A,FALSE,"ENERGIA";#N/A,#N/A,FALSE,"PERDIDAS";#N/A,#N/A,FALSE,"CLIENTES";#N/A,#N/A,FALSE,"ESTADO";#N/A,#N/A,FALSE,"TECNICA"}</definedName>
    <definedName name="wrn.INFMES." localSheetId="34" hidden="1">{#N/A,#N/A,FALSE,"ENERGIA";#N/A,#N/A,FALSE,"PERDIDAS";#N/A,#N/A,FALSE,"CLIENTES";#N/A,#N/A,FALSE,"ESTADO";#N/A,#N/A,FALSE,"TECNICA"}</definedName>
    <definedName name="wrn.MENSUAL.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wrn.pag.00" localSheetId="7" hidden="1">{#N/A,#N/A,FALSE,"Pag.01"}</definedName>
    <definedName name="wrn.pag.00" localSheetId="25" hidden="1">{#N/A,#N/A,FALSE,"Pag.01"}</definedName>
    <definedName name="wrn.pag.00" localSheetId="21" hidden="1">{#N/A,#N/A,FALSE,"Pag.01"}</definedName>
    <definedName name="wrn.pag.00" localSheetId="34" hidden="1">{#N/A,#N/A,FALSE,"Pag.01"}</definedName>
    <definedName name="wrn.pag.000" localSheetId="7" hidden="1">{#N/A,#N/A,FALSE,"Pag.01"}</definedName>
    <definedName name="wrn.pag.000" localSheetId="25" hidden="1">{#N/A,#N/A,FALSE,"Pag.01"}</definedName>
    <definedName name="wrn.pag.000" localSheetId="21" hidden="1">{#N/A,#N/A,FALSE,"Pag.01"}</definedName>
    <definedName name="wrn.pag.000" localSheetId="34" hidden="1">{#N/A,#N/A,FALSE,"Pag.01"}</definedName>
    <definedName name="wrn.pag.0000" localSheetId="7" hidden="1">{#N/A,#N/A,FALSE,"Pag.01"}</definedName>
    <definedName name="wrn.pag.0000" localSheetId="25" hidden="1">{#N/A,#N/A,FALSE,"Pag.01"}</definedName>
    <definedName name="wrn.pag.0000" localSheetId="21" hidden="1">{#N/A,#N/A,FALSE,"Pag.01"}</definedName>
    <definedName name="wrn.pag.0000" localSheetId="34" hidden="1">{#N/A,#N/A,FALSE,"Pag.01"}</definedName>
    <definedName name="wrn.pag.00000" localSheetId="7" hidden="1">{#N/A,#N/A,FALSE,"Pag.01"}</definedName>
    <definedName name="wrn.pag.00000" localSheetId="25" hidden="1">{#N/A,#N/A,FALSE,"Pag.01"}</definedName>
    <definedName name="wrn.pag.00000" localSheetId="21" hidden="1">{#N/A,#N/A,FALSE,"Pag.01"}</definedName>
    <definedName name="wrn.pag.00000" localSheetId="34" hidden="1">{#N/A,#N/A,FALSE,"Pag.01"}</definedName>
    <definedName name="wrn.pag.00001" localSheetId="7" hidden="1">{#N/A,#N/A,FALSE,"Pag.01"}</definedName>
    <definedName name="wrn.pag.00001" localSheetId="25" hidden="1">{#N/A,#N/A,FALSE,"Pag.01"}</definedName>
    <definedName name="wrn.pag.00001" localSheetId="21" hidden="1">{#N/A,#N/A,FALSE,"Pag.01"}</definedName>
    <definedName name="wrn.pag.00001" localSheetId="34" hidden="1">{#N/A,#N/A,FALSE,"Pag.01"}</definedName>
    <definedName name="wrn.pag.000012" localSheetId="7" hidden="1">{#N/A,#N/A,FALSE,"Pag.01"}</definedName>
    <definedName name="wrn.pag.000012" localSheetId="25" hidden="1">{#N/A,#N/A,FALSE,"Pag.01"}</definedName>
    <definedName name="wrn.pag.000012" localSheetId="21" hidden="1">{#N/A,#N/A,FALSE,"Pag.01"}</definedName>
    <definedName name="wrn.pag.000012" localSheetId="34" hidden="1">{#N/A,#N/A,FALSE,"Pag.01"}</definedName>
    <definedName name="WRN.PAG.01" localSheetId="7" hidden="1">{#N/A,#N/A,FALSE,"Pag.01"}</definedName>
    <definedName name="WRN.PAG.01" localSheetId="25" hidden="1">{#N/A,#N/A,FALSE,"Pag.01"}</definedName>
    <definedName name="WRN.PAG.01" localSheetId="21" hidden="1">{#N/A,#N/A,FALSE,"Pag.01"}</definedName>
    <definedName name="WRN.PAG.01" localSheetId="34" hidden="1">{#N/A,#N/A,FALSE,"Pag.01"}</definedName>
    <definedName name="wrn.pag.01." localSheetId="7" hidden="1">{#N/A,#N/A,FALSE,"Pag.01"}</definedName>
    <definedName name="wrn.pag.01." localSheetId="25" hidden="1">{#N/A,#N/A,FALSE,"Pag.01"}</definedName>
    <definedName name="wrn.pag.01." localSheetId="21" hidden="1">{#N/A,#N/A,FALSE,"Pag.01"}</definedName>
    <definedName name="wrn.pag.01." localSheetId="34" hidden="1">{#N/A,#N/A,FALSE,"Pag.01"}</definedName>
    <definedName name="wrn.pag.010" localSheetId="7" hidden="1">{#N/A,#N/A,FALSE,"Pag.01"}</definedName>
    <definedName name="wrn.pag.010" localSheetId="25" hidden="1">{#N/A,#N/A,FALSE,"Pag.01"}</definedName>
    <definedName name="wrn.pag.010" localSheetId="21" hidden="1">{#N/A,#N/A,FALSE,"Pag.01"}</definedName>
    <definedName name="wrn.pag.010" localSheetId="34" hidden="1">{#N/A,#N/A,FALSE,"Pag.01"}</definedName>
    <definedName name="wrn.pag.01000" localSheetId="7" hidden="1">{#N/A,#N/A,FALSE,"Pag.01"}</definedName>
    <definedName name="wrn.pag.01000" localSheetId="25" hidden="1">{#N/A,#N/A,FALSE,"Pag.01"}</definedName>
    <definedName name="wrn.pag.01000" localSheetId="21" hidden="1">{#N/A,#N/A,FALSE,"Pag.01"}</definedName>
    <definedName name="wrn.pag.01000" localSheetId="34" hidden="1">{#N/A,#N/A,FALSE,"Pag.01"}</definedName>
    <definedName name="wrn.pag.010000" localSheetId="7" hidden="1">{#N/A,#N/A,FALSE,"Pag.01"}</definedName>
    <definedName name="wrn.pag.010000" localSheetId="25" hidden="1">{#N/A,#N/A,FALSE,"Pag.01"}</definedName>
    <definedName name="wrn.pag.010000" localSheetId="21" hidden="1">{#N/A,#N/A,FALSE,"Pag.01"}</definedName>
    <definedName name="wrn.pag.010000" localSheetId="34" hidden="1">{#N/A,#N/A,FALSE,"Pag.01"}</definedName>
    <definedName name="wrn.pag.0100000" localSheetId="7" hidden="1">{#N/A,#N/A,FALSE,"Pag.01"}</definedName>
    <definedName name="wrn.pag.0100000" localSheetId="25" hidden="1">{#N/A,#N/A,FALSE,"Pag.01"}</definedName>
    <definedName name="wrn.pag.0100000" localSheetId="21" hidden="1">{#N/A,#N/A,FALSE,"Pag.01"}</definedName>
    <definedName name="wrn.pag.0100000" localSheetId="34" hidden="1">{#N/A,#N/A,FALSE,"Pag.01"}</definedName>
    <definedName name="wrn.pag.011" localSheetId="7" hidden="1">{#N/A,#N/A,FALSE,"Pag.01"}</definedName>
    <definedName name="wrn.pag.011" localSheetId="25" hidden="1">{#N/A,#N/A,FALSE,"Pag.01"}</definedName>
    <definedName name="wrn.pag.011" localSheetId="21" hidden="1">{#N/A,#N/A,FALSE,"Pag.01"}</definedName>
    <definedName name="wrn.pag.011" localSheetId="34" hidden="1">{#N/A,#N/A,FALSE,"Pag.01"}</definedName>
    <definedName name="wrn.pag.0110" localSheetId="7" hidden="1">{#N/A,#N/A,FALSE,"Pag.01"}</definedName>
    <definedName name="wrn.pag.0110" localSheetId="25" hidden="1">{#N/A,#N/A,FALSE,"Pag.01"}</definedName>
    <definedName name="wrn.pag.0110" localSheetId="21" hidden="1">{#N/A,#N/A,FALSE,"Pag.01"}</definedName>
    <definedName name="wrn.pag.0110" localSheetId="34" hidden="1">{#N/A,#N/A,FALSE,"Pag.01"}</definedName>
    <definedName name="wrn.pag.0110000" localSheetId="7" hidden="1">{#N/A,#N/A,FALSE,"Pag.01"}</definedName>
    <definedName name="wrn.pag.0110000" localSheetId="25" hidden="1">{#N/A,#N/A,FALSE,"Pag.01"}</definedName>
    <definedName name="wrn.pag.0110000" localSheetId="21" hidden="1">{#N/A,#N/A,FALSE,"Pag.01"}</definedName>
    <definedName name="wrn.pag.0110000" localSheetId="34" hidden="1">{#N/A,#N/A,FALSE,"Pag.01"}</definedName>
    <definedName name="wrn.pag.01200" localSheetId="7" hidden="1">{#N/A,#N/A,FALSE,"Pag.01"}</definedName>
    <definedName name="wrn.pag.01200" localSheetId="25" hidden="1">{#N/A,#N/A,FALSE,"Pag.01"}</definedName>
    <definedName name="wrn.pag.01200" localSheetId="21" hidden="1">{#N/A,#N/A,FALSE,"Pag.01"}</definedName>
    <definedName name="wrn.pag.01200" localSheetId="34" hidden="1">{#N/A,#N/A,FALSE,"Pag.01"}</definedName>
    <definedName name="wrn.pag.012547" localSheetId="7" hidden="1">{#N/A,#N/A,FALSE,"Pag.01"}</definedName>
    <definedName name="wrn.pag.012547" localSheetId="25" hidden="1">{#N/A,#N/A,FALSE,"Pag.01"}</definedName>
    <definedName name="wrn.pag.012547" localSheetId="21" hidden="1">{#N/A,#N/A,FALSE,"Pag.01"}</definedName>
    <definedName name="wrn.pag.012547" localSheetId="34" hidden="1">{#N/A,#N/A,FALSE,"Pag.01"}</definedName>
    <definedName name="wrn.pag.013" localSheetId="7" hidden="1">{#N/A,#N/A,FALSE,"Pag.01"}</definedName>
    <definedName name="wrn.pag.013" localSheetId="25" hidden="1">{#N/A,#N/A,FALSE,"Pag.01"}</definedName>
    <definedName name="wrn.pag.013" localSheetId="21" hidden="1">{#N/A,#N/A,FALSE,"Pag.01"}</definedName>
    <definedName name="wrn.pag.013" localSheetId="34" hidden="1">{#N/A,#N/A,FALSE,"Pag.01"}</definedName>
    <definedName name="wrn.pag.0130" localSheetId="7" hidden="1">{#N/A,#N/A,FALSE,"Pag.01"}</definedName>
    <definedName name="wrn.pag.0130" localSheetId="25" hidden="1">{#N/A,#N/A,FALSE,"Pag.01"}</definedName>
    <definedName name="wrn.pag.0130" localSheetId="21" hidden="1">{#N/A,#N/A,FALSE,"Pag.01"}</definedName>
    <definedName name="wrn.pag.0130" localSheetId="34" hidden="1">{#N/A,#N/A,FALSE,"Pag.01"}</definedName>
    <definedName name="wrn.pag.0130000" localSheetId="7" hidden="1">{#N/A,#N/A,FALSE,"Pag.01"}</definedName>
    <definedName name="wrn.pag.0130000" localSheetId="25" hidden="1">{#N/A,#N/A,FALSE,"Pag.01"}</definedName>
    <definedName name="wrn.pag.0130000" localSheetId="21" hidden="1">{#N/A,#N/A,FALSE,"Pag.01"}</definedName>
    <definedName name="wrn.pag.0130000" localSheetId="34" hidden="1">{#N/A,#N/A,FALSE,"Pag.01"}</definedName>
    <definedName name="wrn.pag.014" localSheetId="7" hidden="1">{#N/A,#N/A,FALSE,"Pag.01"}</definedName>
    <definedName name="wrn.pag.014" localSheetId="25" hidden="1">{#N/A,#N/A,FALSE,"Pag.01"}</definedName>
    <definedName name="wrn.pag.014" localSheetId="21" hidden="1">{#N/A,#N/A,FALSE,"Pag.01"}</definedName>
    <definedName name="wrn.pag.014" localSheetId="34" hidden="1">{#N/A,#N/A,FALSE,"Pag.01"}</definedName>
    <definedName name="wrn.pag.0140" localSheetId="7" hidden="1">{#N/A,#N/A,FALSE,"Pag.01"}</definedName>
    <definedName name="wrn.pag.0140" localSheetId="25" hidden="1">{#N/A,#N/A,FALSE,"Pag.01"}</definedName>
    <definedName name="wrn.pag.0140" localSheetId="21" hidden="1">{#N/A,#N/A,FALSE,"Pag.01"}</definedName>
    <definedName name="wrn.pag.0140" localSheetId="34" hidden="1">{#N/A,#N/A,FALSE,"Pag.01"}</definedName>
    <definedName name="wrn.pag.0140000" localSheetId="7" hidden="1">{#N/A,#N/A,FALSE,"Pag.01"}</definedName>
    <definedName name="wrn.pag.0140000" localSheetId="25" hidden="1">{#N/A,#N/A,FALSE,"Pag.01"}</definedName>
    <definedName name="wrn.pag.0140000" localSheetId="21" hidden="1">{#N/A,#N/A,FALSE,"Pag.01"}</definedName>
    <definedName name="wrn.pag.0140000" localSheetId="34" hidden="1">{#N/A,#N/A,FALSE,"Pag.01"}</definedName>
    <definedName name="wrn.pag.0140563" localSheetId="7" hidden="1">{#N/A,#N/A,FALSE,"Pag.01"}</definedName>
    <definedName name="wrn.pag.0140563" localSheetId="25" hidden="1">{#N/A,#N/A,FALSE,"Pag.01"}</definedName>
    <definedName name="wrn.pag.0140563" localSheetId="21" hidden="1">{#N/A,#N/A,FALSE,"Pag.01"}</definedName>
    <definedName name="wrn.pag.0140563" localSheetId="34" hidden="1">{#N/A,#N/A,FALSE,"Pag.01"}</definedName>
    <definedName name="wrn.pag.0147456" localSheetId="7" hidden="1">{#N/A,#N/A,FALSE,"Pag.01"}</definedName>
    <definedName name="wrn.pag.0147456" localSheetId="25" hidden="1">{#N/A,#N/A,FALSE,"Pag.01"}</definedName>
    <definedName name="wrn.pag.0147456" localSheetId="21" hidden="1">{#N/A,#N/A,FALSE,"Pag.01"}</definedName>
    <definedName name="wrn.pag.0147456" localSheetId="34" hidden="1">{#N/A,#N/A,FALSE,"Pag.01"}</definedName>
    <definedName name="wrn.pag.015" localSheetId="7" hidden="1">{#N/A,#N/A,FALSE,"Pag.01"}</definedName>
    <definedName name="wrn.pag.015" localSheetId="25" hidden="1">{#N/A,#N/A,FALSE,"Pag.01"}</definedName>
    <definedName name="wrn.pag.015" localSheetId="21" hidden="1">{#N/A,#N/A,FALSE,"Pag.01"}</definedName>
    <definedName name="wrn.pag.015" localSheetId="34" hidden="1">{#N/A,#N/A,FALSE,"Pag.01"}</definedName>
    <definedName name="wrn.pag.0150" localSheetId="7" hidden="1">{#N/A,#N/A,FALSE,"Pag.01"}</definedName>
    <definedName name="wrn.pag.0150" localSheetId="25" hidden="1">{#N/A,#N/A,FALSE,"Pag.01"}</definedName>
    <definedName name="wrn.pag.0150" localSheetId="21" hidden="1">{#N/A,#N/A,FALSE,"Pag.01"}</definedName>
    <definedName name="wrn.pag.0150" localSheetId="34" hidden="1">{#N/A,#N/A,FALSE,"Pag.01"}</definedName>
    <definedName name="wrn.pag.01500000" localSheetId="7" hidden="1">{#N/A,#N/A,FALSE,"Pag.01"}</definedName>
    <definedName name="wrn.pag.01500000" localSheetId="25" hidden="1">{#N/A,#N/A,FALSE,"Pag.01"}</definedName>
    <definedName name="wrn.pag.01500000" localSheetId="21" hidden="1">{#N/A,#N/A,FALSE,"Pag.01"}</definedName>
    <definedName name="wrn.pag.01500000" localSheetId="34" hidden="1">{#N/A,#N/A,FALSE,"Pag.01"}</definedName>
    <definedName name="wrn.pag.015320" localSheetId="7" hidden="1">{#N/A,#N/A,FALSE,"Pag.01"}</definedName>
    <definedName name="wrn.pag.015320" localSheetId="25" hidden="1">{#N/A,#N/A,FALSE,"Pag.01"}</definedName>
    <definedName name="wrn.pag.015320" localSheetId="21" hidden="1">{#N/A,#N/A,FALSE,"Pag.01"}</definedName>
    <definedName name="wrn.pag.015320" localSheetId="34" hidden="1">{#N/A,#N/A,FALSE,"Pag.01"}</definedName>
    <definedName name="wrn.pag.015468" localSheetId="7" hidden="1">{#N/A,#N/A,FALSE,"Pag.01"}</definedName>
    <definedName name="wrn.pag.015468" localSheetId="25" hidden="1">{#N/A,#N/A,FALSE,"Pag.01"}</definedName>
    <definedName name="wrn.pag.015468" localSheetId="21" hidden="1">{#N/A,#N/A,FALSE,"Pag.01"}</definedName>
    <definedName name="wrn.pag.015468" localSheetId="34" hidden="1">{#N/A,#N/A,FALSE,"Pag.01"}</definedName>
    <definedName name="wrn.pag.016" localSheetId="7" hidden="1">{#N/A,#N/A,FALSE,"Pag.01"}</definedName>
    <definedName name="wrn.pag.016" localSheetId="25" hidden="1">{#N/A,#N/A,FALSE,"Pag.01"}</definedName>
    <definedName name="wrn.pag.016" localSheetId="21" hidden="1">{#N/A,#N/A,FALSE,"Pag.01"}</definedName>
    <definedName name="wrn.pag.016" localSheetId="34" hidden="1">{#N/A,#N/A,FALSE,"Pag.01"}</definedName>
    <definedName name="wrn.pag.0160" localSheetId="7" hidden="1">{#N/A,#N/A,FALSE,"Pag.01"}</definedName>
    <definedName name="wrn.pag.0160" localSheetId="25" hidden="1">{#N/A,#N/A,FALSE,"Pag.01"}</definedName>
    <definedName name="wrn.pag.0160" localSheetId="21" hidden="1">{#N/A,#N/A,FALSE,"Pag.01"}</definedName>
    <definedName name="wrn.pag.0160" localSheetId="34" hidden="1">{#N/A,#N/A,FALSE,"Pag.01"}</definedName>
    <definedName name="wrn.pag.016000" localSheetId="7" hidden="1">{#N/A,#N/A,FALSE,"Pag.01"}</definedName>
    <definedName name="wrn.pag.016000" localSheetId="25" hidden="1">{#N/A,#N/A,FALSE,"Pag.01"}</definedName>
    <definedName name="wrn.pag.016000" localSheetId="21" hidden="1">{#N/A,#N/A,FALSE,"Pag.01"}</definedName>
    <definedName name="wrn.pag.016000" localSheetId="34" hidden="1">{#N/A,#N/A,FALSE,"Pag.01"}</definedName>
    <definedName name="wrn.pag.01603254" localSheetId="7" hidden="1">{#N/A,#N/A,FALSE,"Pag.01"}</definedName>
    <definedName name="wrn.pag.01603254" localSheetId="25" hidden="1">{#N/A,#N/A,FALSE,"Pag.01"}</definedName>
    <definedName name="wrn.pag.01603254" localSheetId="21" hidden="1">{#N/A,#N/A,FALSE,"Pag.01"}</definedName>
    <definedName name="wrn.pag.01603254" localSheetId="34" hidden="1">{#N/A,#N/A,FALSE,"Pag.01"}</definedName>
    <definedName name="wrn.pag.0165487" localSheetId="7" hidden="1">{#N/A,#N/A,FALSE,"Pag.01"}</definedName>
    <definedName name="wrn.pag.0165487" localSheetId="25" hidden="1">{#N/A,#N/A,FALSE,"Pag.01"}</definedName>
    <definedName name="wrn.pag.0165487" localSheetId="21" hidden="1">{#N/A,#N/A,FALSE,"Pag.01"}</definedName>
    <definedName name="wrn.pag.0165487" localSheetId="34" hidden="1">{#N/A,#N/A,FALSE,"Pag.01"}</definedName>
    <definedName name="wrn.pag.017" localSheetId="7" hidden="1">{#N/A,#N/A,FALSE,"Pag.01"}</definedName>
    <definedName name="wrn.pag.017" localSheetId="25" hidden="1">{#N/A,#N/A,FALSE,"Pag.01"}</definedName>
    <definedName name="wrn.pag.017" localSheetId="21" hidden="1">{#N/A,#N/A,FALSE,"Pag.01"}</definedName>
    <definedName name="wrn.pag.017" localSheetId="34" hidden="1">{#N/A,#N/A,FALSE,"Pag.01"}</definedName>
    <definedName name="wrn.pag.0170" localSheetId="7" hidden="1">{#N/A,#N/A,FALSE,"Pag.01"}</definedName>
    <definedName name="wrn.pag.0170" localSheetId="25" hidden="1">{#N/A,#N/A,FALSE,"Pag.01"}</definedName>
    <definedName name="wrn.pag.0170" localSheetId="21" hidden="1">{#N/A,#N/A,FALSE,"Pag.01"}</definedName>
    <definedName name="wrn.pag.0170" localSheetId="34" hidden="1">{#N/A,#N/A,FALSE,"Pag.01"}</definedName>
    <definedName name="wrn.pag.017000" localSheetId="7" hidden="1">{#N/A,#N/A,FALSE,"Pag.01"}</definedName>
    <definedName name="wrn.pag.017000" localSheetId="25" hidden="1">{#N/A,#N/A,FALSE,"Pag.01"}</definedName>
    <definedName name="wrn.pag.017000" localSheetId="21" hidden="1">{#N/A,#N/A,FALSE,"Pag.01"}</definedName>
    <definedName name="wrn.pag.017000" localSheetId="34" hidden="1">{#N/A,#N/A,FALSE,"Pag.01"}</definedName>
    <definedName name="wrn.pag.018" localSheetId="7" hidden="1">{#N/A,#N/A,FALSE,"Pag.01"}</definedName>
    <definedName name="wrn.pag.018" localSheetId="25" hidden="1">{#N/A,#N/A,FALSE,"Pag.01"}</definedName>
    <definedName name="wrn.pag.018" localSheetId="21" hidden="1">{#N/A,#N/A,FALSE,"Pag.01"}</definedName>
    <definedName name="wrn.pag.018" localSheetId="34" hidden="1">{#N/A,#N/A,FALSE,"Pag.01"}</definedName>
    <definedName name="wrn.pag.018000" localSheetId="7" hidden="1">{#N/A,#N/A,FALSE,"Pag.01"}</definedName>
    <definedName name="wrn.pag.018000" localSheetId="25" hidden="1">{#N/A,#N/A,FALSE,"Pag.01"}</definedName>
    <definedName name="wrn.pag.018000" localSheetId="21" hidden="1">{#N/A,#N/A,FALSE,"Pag.01"}</definedName>
    <definedName name="wrn.pag.018000" localSheetId="34" hidden="1">{#N/A,#N/A,FALSE,"Pag.01"}</definedName>
    <definedName name="wrn.pag.02" localSheetId="7" hidden="1">{#N/A,#N/A,FALSE,"Pag.01"}</definedName>
    <definedName name="wrn.pag.02" localSheetId="25" hidden="1">{#N/A,#N/A,FALSE,"Pag.01"}</definedName>
    <definedName name="wrn.pag.02" localSheetId="21" hidden="1">{#N/A,#N/A,FALSE,"Pag.01"}</definedName>
    <definedName name="wrn.pag.02" localSheetId="34" hidden="1">{#N/A,#N/A,FALSE,"Pag.01"}</definedName>
    <definedName name="wrn.pag.020" localSheetId="7" hidden="1">{#N/A,#N/A,FALSE,"Pag.01"}</definedName>
    <definedName name="wrn.pag.020" localSheetId="25" hidden="1">{#N/A,#N/A,FALSE,"Pag.01"}</definedName>
    <definedName name="wrn.pag.020" localSheetId="21" hidden="1">{#N/A,#N/A,FALSE,"Pag.01"}</definedName>
    <definedName name="wrn.pag.020" localSheetId="34" hidden="1">{#N/A,#N/A,FALSE,"Pag.01"}</definedName>
    <definedName name="wrn.pag.020000" localSheetId="7" hidden="1">{#N/A,#N/A,FALSE,"Pag.01"}</definedName>
    <definedName name="wrn.pag.020000" localSheetId="25" hidden="1">{#N/A,#N/A,FALSE,"Pag.01"}</definedName>
    <definedName name="wrn.pag.020000" localSheetId="21" hidden="1">{#N/A,#N/A,FALSE,"Pag.01"}</definedName>
    <definedName name="wrn.pag.020000" localSheetId="34" hidden="1">{#N/A,#N/A,FALSE,"Pag.01"}</definedName>
    <definedName name="wrn.pag.02145" localSheetId="7" hidden="1">{#N/A,#N/A,FALSE,"Pag.01"}</definedName>
    <definedName name="wrn.pag.02145" localSheetId="25" hidden="1">{#N/A,#N/A,FALSE,"Pag.01"}</definedName>
    <definedName name="wrn.pag.02145" localSheetId="21" hidden="1">{#N/A,#N/A,FALSE,"Pag.01"}</definedName>
    <definedName name="wrn.pag.02145" localSheetId="34" hidden="1">{#N/A,#N/A,FALSE,"Pag.01"}</definedName>
    <definedName name="wrn.pag.0214567" localSheetId="7" hidden="1">{#N/A,#N/A,FALSE,"Pag.01"}</definedName>
    <definedName name="wrn.pag.0214567" localSheetId="25" hidden="1">{#N/A,#N/A,FALSE,"Pag.01"}</definedName>
    <definedName name="wrn.pag.0214567" localSheetId="21" hidden="1">{#N/A,#N/A,FALSE,"Pag.01"}</definedName>
    <definedName name="wrn.pag.0214567" localSheetId="34" hidden="1">{#N/A,#N/A,FALSE,"Pag.01"}</definedName>
    <definedName name="wrn.pag.02145879" localSheetId="7" hidden="1">{#N/A,#N/A,FALSE,"Pag.01"}</definedName>
    <definedName name="wrn.pag.02145879" localSheetId="25" hidden="1">{#N/A,#N/A,FALSE,"Pag.01"}</definedName>
    <definedName name="wrn.pag.02145879" localSheetId="21" hidden="1">{#N/A,#N/A,FALSE,"Pag.01"}</definedName>
    <definedName name="wrn.pag.02145879" localSheetId="34" hidden="1">{#N/A,#N/A,FALSE,"Pag.01"}</definedName>
    <definedName name="wrn.pag.02325478" localSheetId="7" hidden="1">{#N/A,#N/A,FALSE,"Pag.01"}</definedName>
    <definedName name="wrn.pag.02325478" localSheetId="25" hidden="1">{#N/A,#N/A,FALSE,"Pag.01"}</definedName>
    <definedName name="wrn.pag.02325478" localSheetId="21" hidden="1">{#N/A,#N/A,FALSE,"Pag.01"}</definedName>
    <definedName name="wrn.pag.02325478" localSheetId="34" hidden="1">{#N/A,#N/A,FALSE,"Pag.01"}</definedName>
    <definedName name="wrn.pag.025" localSheetId="7" hidden="1">{#N/A,#N/A,FALSE,"Pag.01"}</definedName>
    <definedName name="wrn.pag.025" localSheetId="25" hidden="1">{#N/A,#N/A,FALSE,"Pag.01"}</definedName>
    <definedName name="wrn.pag.025" localSheetId="21" hidden="1">{#N/A,#N/A,FALSE,"Pag.01"}</definedName>
    <definedName name="wrn.pag.025" localSheetId="34" hidden="1">{#N/A,#N/A,FALSE,"Pag.01"}</definedName>
    <definedName name="wrn.pag.025000" localSheetId="7" hidden="1">{#N/A,#N/A,FALSE,"Pag.01"}</definedName>
    <definedName name="wrn.pag.025000" localSheetId="25" hidden="1">{#N/A,#N/A,FALSE,"Pag.01"}</definedName>
    <definedName name="wrn.pag.025000" localSheetId="21" hidden="1">{#N/A,#N/A,FALSE,"Pag.01"}</definedName>
    <definedName name="wrn.pag.025000" localSheetId="34" hidden="1">{#N/A,#N/A,FALSE,"Pag.01"}</definedName>
    <definedName name="wrn.pag.025476" localSheetId="7" hidden="1">{#N/A,#N/A,FALSE,"Pag.01"}</definedName>
    <definedName name="wrn.pag.025476" localSheetId="25" hidden="1">{#N/A,#N/A,FALSE,"Pag.01"}</definedName>
    <definedName name="wrn.pag.025476" localSheetId="21" hidden="1">{#N/A,#N/A,FALSE,"Pag.01"}</definedName>
    <definedName name="wrn.pag.025476" localSheetId="34" hidden="1">{#N/A,#N/A,FALSE,"Pag.01"}</definedName>
    <definedName name="wrn.pag.02564789" localSheetId="7" hidden="1">{#N/A,#N/A,FALSE,"Pag.01"}</definedName>
    <definedName name="wrn.pag.02564789" localSheetId="25" hidden="1">{#N/A,#N/A,FALSE,"Pag.01"}</definedName>
    <definedName name="wrn.pag.02564789" localSheetId="21" hidden="1">{#N/A,#N/A,FALSE,"Pag.01"}</definedName>
    <definedName name="wrn.pag.02564789" localSheetId="34" hidden="1">{#N/A,#N/A,FALSE,"Pag.01"}</definedName>
    <definedName name="wrn.pag.03" localSheetId="7" hidden="1">{#N/A,#N/A,FALSE,"Pag.01"}</definedName>
    <definedName name="wrn.pag.03" localSheetId="25" hidden="1">{#N/A,#N/A,FALSE,"Pag.01"}</definedName>
    <definedName name="wrn.pag.03" localSheetId="21" hidden="1">{#N/A,#N/A,FALSE,"Pag.01"}</definedName>
    <definedName name="wrn.pag.03" localSheetId="34" hidden="1">{#N/A,#N/A,FALSE,"Pag.01"}</definedName>
    <definedName name="wrn.pag.030" localSheetId="7" hidden="1">{#N/A,#N/A,FALSE,"Pag.01"}</definedName>
    <definedName name="wrn.pag.030" localSheetId="25" hidden="1">{#N/A,#N/A,FALSE,"Pag.01"}</definedName>
    <definedName name="wrn.pag.030" localSheetId="21" hidden="1">{#N/A,#N/A,FALSE,"Pag.01"}</definedName>
    <definedName name="wrn.pag.030" localSheetId="34" hidden="1">{#N/A,#N/A,FALSE,"Pag.01"}</definedName>
    <definedName name="wrn.pag.0300" localSheetId="7" hidden="1">{#N/A,#N/A,FALSE,"Pag.01"}</definedName>
    <definedName name="wrn.pag.0300" localSheetId="25" hidden="1">{#N/A,#N/A,FALSE,"Pag.01"}</definedName>
    <definedName name="wrn.pag.0300" localSheetId="21" hidden="1">{#N/A,#N/A,FALSE,"Pag.01"}</definedName>
    <definedName name="wrn.pag.0300" localSheetId="34" hidden="1">{#N/A,#N/A,FALSE,"Pag.01"}</definedName>
    <definedName name="wrn.pag.03000000" localSheetId="7" hidden="1">{#N/A,#N/A,FALSE,"Pag.01"}</definedName>
    <definedName name="wrn.pag.03000000" localSheetId="25" hidden="1">{#N/A,#N/A,FALSE,"Pag.01"}</definedName>
    <definedName name="wrn.pag.03000000" localSheetId="21" hidden="1">{#N/A,#N/A,FALSE,"Pag.01"}</definedName>
    <definedName name="wrn.pag.03000000" localSheetId="34" hidden="1">{#N/A,#N/A,FALSE,"Pag.01"}</definedName>
    <definedName name="wrn.pag.030000000" localSheetId="7" hidden="1">{#N/A,#N/A,FALSE,"Pag.01"}</definedName>
    <definedName name="wrn.pag.030000000" localSheetId="25" hidden="1">{#N/A,#N/A,FALSE,"Pag.01"}</definedName>
    <definedName name="wrn.pag.030000000" localSheetId="21" hidden="1">{#N/A,#N/A,FALSE,"Pag.01"}</definedName>
    <definedName name="wrn.pag.030000000" localSheetId="34" hidden="1">{#N/A,#N/A,FALSE,"Pag.01"}</definedName>
    <definedName name="wrn.pag.0321475" localSheetId="7" hidden="1">{#N/A,#N/A,FALSE,"Pag.01"}</definedName>
    <definedName name="wrn.pag.0321475" localSheetId="25" hidden="1">{#N/A,#N/A,FALSE,"Pag.01"}</definedName>
    <definedName name="wrn.pag.0321475" localSheetId="21" hidden="1">{#N/A,#N/A,FALSE,"Pag.01"}</definedName>
    <definedName name="wrn.pag.0321475" localSheetId="34" hidden="1">{#N/A,#N/A,FALSE,"Pag.01"}</definedName>
    <definedName name="wrn.pag.032548" localSheetId="7" hidden="1">{#N/A,#N/A,FALSE,"Pag.01"}</definedName>
    <definedName name="wrn.pag.032548" localSheetId="25" hidden="1">{#N/A,#N/A,FALSE,"Pag.01"}</definedName>
    <definedName name="wrn.pag.032548" localSheetId="21" hidden="1">{#N/A,#N/A,FALSE,"Pag.01"}</definedName>
    <definedName name="wrn.pag.032548" localSheetId="34" hidden="1">{#N/A,#N/A,FALSE,"Pag.01"}</definedName>
    <definedName name="wrn.pag.0345778" localSheetId="7" hidden="1">{#N/A,#N/A,FALSE,"Pag.01"}</definedName>
    <definedName name="wrn.pag.0345778" localSheetId="25" hidden="1">{#N/A,#N/A,FALSE,"Pag.01"}</definedName>
    <definedName name="wrn.pag.0345778" localSheetId="21" hidden="1">{#N/A,#N/A,FALSE,"Pag.01"}</definedName>
    <definedName name="wrn.pag.0345778" localSheetId="34" hidden="1">{#N/A,#N/A,FALSE,"Pag.01"}</definedName>
    <definedName name="wrn.pag.04" localSheetId="7" hidden="1">{#N/A,#N/A,FALSE,"Pag.01"}</definedName>
    <definedName name="wrn.pag.04" localSheetId="25" hidden="1">{#N/A,#N/A,FALSE,"Pag.01"}</definedName>
    <definedName name="wrn.pag.04" localSheetId="21" hidden="1">{#N/A,#N/A,FALSE,"Pag.01"}</definedName>
    <definedName name="wrn.pag.04" localSheetId="34" hidden="1">{#N/A,#N/A,FALSE,"Pag.01"}</definedName>
    <definedName name="wrn.pag.040" localSheetId="7" hidden="1">{#N/A,#N/A,FALSE,"Pag.01"}</definedName>
    <definedName name="wrn.pag.040" localSheetId="25" hidden="1">{#N/A,#N/A,FALSE,"Pag.01"}</definedName>
    <definedName name="wrn.pag.040" localSheetId="21" hidden="1">{#N/A,#N/A,FALSE,"Pag.01"}</definedName>
    <definedName name="wrn.pag.040" localSheetId="34" hidden="1">{#N/A,#N/A,FALSE,"Pag.01"}</definedName>
    <definedName name="wrn.pag.0400" localSheetId="7" hidden="1">{#N/A,#N/A,FALSE,"Pag.01"}</definedName>
    <definedName name="wrn.pag.0400" localSheetId="25" hidden="1">{#N/A,#N/A,FALSE,"Pag.01"}</definedName>
    <definedName name="wrn.pag.0400" localSheetId="21" hidden="1">{#N/A,#N/A,FALSE,"Pag.01"}</definedName>
    <definedName name="wrn.pag.0400" localSheetId="34" hidden="1">{#N/A,#N/A,FALSE,"Pag.01"}</definedName>
    <definedName name="wrn.pag.040000000" localSheetId="7" hidden="1">{#N/A,#N/A,FALSE,"Pag.01"}</definedName>
    <definedName name="wrn.pag.040000000" localSheetId="25" hidden="1">{#N/A,#N/A,FALSE,"Pag.01"}</definedName>
    <definedName name="wrn.pag.040000000" localSheetId="21" hidden="1">{#N/A,#N/A,FALSE,"Pag.01"}</definedName>
    <definedName name="wrn.pag.040000000" localSheetId="34" hidden="1">{#N/A,#N/A,FALSE,"Pag.01"}</definedName>
    <definedName name="wrn.pag.040000000000" localSheetId="7" hidden="1">{#N/A,#N/A,FALSE,"Pag.01"}</definedName>
    <definedName name="wrn.pag.040000000000" localSheetId="25" hidden="1">{#N/A,#N/A,FALSE,"Pag.01"}</definedName>
    <definedName name="wrn.pag.040000000000" localSheetId="21" hidden="1">{#N/A,#N/A,FALSE,"Pag.01"}</definedName>
    <definedName name="wrn.pag.040000000000" localSheetId="34" hidden="1">{#N/A,#N/A,FALSE,"Pag.01"}</definedName>
    <definedName name="wrn.pag.04254789" localSheetId="7" hidden="1">{#N/A,#N/A,FALSE,"Pag.01"}</definedName>
    <definedName name="wrn.pag.04254789" localSheetId="25" hidden="1">{#N/A,#N/A,FALSE,"Pag.01"}</definedName>
    <definedName name="wrn.pag.04254789" localSheetId="21" hidden="1">{#N/A,#N/A,FALSE,"Pag.01"}</definedName>
    <definedName name="wrn.pag.04254789" localSheetId="34" hidden="1">{#N/A,#N/A,FALSE,"Pag.01"}</definedName>
    <definedName name="wrn.pag.04875323" localSheetId="7" hidden="1">{#N/A,#N/A,FALSE,"Pag.01"}</definedName>
    <definedName name="wrn.pag.04875323" localSheetId="25" hidden="1">{#N/A,#N/A,FALSE,"Pag.01"}</definedName>
    <definedName name="wrn.pag.04875323" localSheetId="21" hidden="1">{#N/A,#N/A,FALSE,"Pag.01"}</definedName>
    <definedName name="wrn.pag.04875323" localSheetId="34" hidden="1">{#N/A,#N/A,FALSE,"Pag.01"}</definedName>
    <definedName name="wrn.pag.05" localSheetId="7" hidden="1">{#N/A,#N/A,FALSE,"Pag.01"}</definedName>
    <definedName name="wrn.pag.05" localSheetId="25" hidden="1">{#N/A,#N/A,FALSE,"Pag.01"}</definedName>
    <definedName name="wrn.pag.05" localSheetId="21" hidden="1">{#N/A,#N/A,FALSE,"Pag.01"}</definedName>
    <definedName name="wrn.pag.05" localSheetId="34" hidden="1">{#N/A,#N/A,FALSE,"Pag.01"}</definedName>
    <definedName name="wrn.pag.050" localSheetId="7" hidden="1">{#N/A,#N/A,FALSE,"Pag.01"}</definedName>
    <definedName name="wrn.pag.050" localSheetId="25" hidden="1">{#N/A,#N/A,FALSE,"Pag.01"}</definedName>
    <definedName name="wrn.pag.050" localSheetId="21" hidden="1">{#N/A,#N/A,FALSE,"Pag.01"}</definedName>
    <definedName name="wrn.pag.050" localSheetId="34" hidden="1">{#N/A,#N/A,FALSE,"Pag.01"}</definedName>
    <definedName name="wrn.pag.0500" localSheetId="7" hidden="1">{#N/A,#N/A,FALSE,"Pag.01"}</definedName>
    <definedName name="wrn.pag.0500" localSheetId="25" hidden="1">{#N/A,#N/A,FALSE,"Pag.01"}</definedName>
    <definedName name="wrn.pag.0500" localSheetId="21" hidden="1">{#N/A,#N/A,FALSE,"Pag.01"}</definedName>
    <definedName name="wrn.pag.0500" localSheetId="34" hidden="1">{#N/A,#N/A,FALSE,"Pag.01"}</definedName>
    <definedName name="wrn.pag.0500000000" localSheetId="7" hidden="1">{#N/A,#N/A,FALSE,"Pag.01"}</definedName>
    <definedName name="wrn.pag.0500000000" localSheetId="25" hidden="1">{#N/A,#N/A,FALSE,"Pag.01"}</definedName>
    <definedName name="wrn.pag.0500000000" localSheetId="21" hidden="1">{#N/A,#N/A,FALSE,"Pag.01"}</definedName>
    <definedName name="wrn.pag.0500000000" localSheetId="34" hidden="1">{#N/A,#N/A,FALSE,"Pag.01"}</definedName>
    <definedName name="wrn.pag.05000000000" localSheetId="7" hidden="1">{#N/A,#N/A,FALSE,"Pag.01"}</definedName>
    <definedName name="wrn.pag.05000000000" localSheetId="25" hidden="1">{#N/A,#N/A,FALSE,"Pag.01"}</definedName>
    <definedName name="wrn.pag.05000000000" localSheetId="21" hidden="1">{#N/A,#N/A,FALSE,"Pag.01"}</definedName>
    <definedName name="wrn.pag.05000000000" localSheetId="34" hidden="1">{#N/A,#N/A,FALSE,"Pag.01"}</definedName>
    <definedName name="wrn.pag.05428" localSheetId="7" hidden="1">{#N/A,#N/A,FALSE,"Pag.01"}</definedName>
    <definedName name="wrn.pag.05428" localSheetId="25" hidden="1">{#N/A,#N/A,FALSE,"Pag.01"}</definedName>
    <definedName name="wrn.pag.05428" localSheetId="21" hidden="1">{#N/A,#N/A,FALSE,"Pag.01"}</definedName>
    <definedName name="wrn.pag.05428" localSheetId="34" hidden="1">{#N/A,#N/A,FALSE,"Pag.01"}</definedName>
    <definedName name="wrn.pag.056874" localSheetId="7" hidden="1">{#N/A,#N/A,FALSE,"Pag.01"}</definedName>
    <definedName name="wrn.pag.056874" localSheetId="25" hidden="1">{#N/A,#N/A,FALSE,"Pag.01"}</definedName>
    <definedName name="wrn.pag.056874" localSheetId="21" hidden="1">{#N/A,#N/A,FALSE,"Pag.01"}</definedName>
    <definedName name="wrn.pag.056874" localSheetId="34" hidden="1">{#N/A,#N/A,FALSE,"Pag.01"}</definedName>
    <definedName name="wrn.pag.06" localSheetId="7" hidden="1">{#N/A,#N/A,FALSE,"Pag.01"}</definedName>
    <definedName name="wrn.pag.06" localSheetId="25" hidden="1">{#N/A,#N/A,FALSE,"Pag.01"}</definedName>
    <definedName name="wrn.pag.06" localSheetId="21" hidden="1">{#N/A,#N/A,FALSE,"Pag.01"}</definedName>
    <definedName name="wrn.pag.06" localSheetId="34" hidden="1">{#N/A,#N/A,FALSE,"Pag.01"}</definedName>
    <definedName name="wrn.pag.060" localSheetId="7" hidden="1">{#N/A,#N/A,FALSE,"Pag.01"}</definedName>
    <definedName name="wrn.pag.060" localSheetId="25" hidden="1">{#N/A,#N/A,FALSE,"Pag.01"}</definedName>
    <definedName name="wrn.pag.060" localSheetId="21" hidden="1">{#N/A,#N/A,FALSE,"Pag.01"}</definedName>
    <definedName name="wrn.pag.060" localSheetId="34" hidden="1">{#N/A,#N/A,FALSE,"Pag.01"}</definedName>
    <definedName name="wrn.pag.0600" localSheetId="7" hidden="1">{#N/A,#N/A,FALSE,"Pag.01"}</definedName>
    <definedName name="wrn.pag.0600" localSheetId="25" hidden="1">{#N/A,#N/A,FALSE,"Pag.01"}</definedName>
    <definedName name="wrn.pag.0600" localSheetId="21" hidden="1">{#N/A,#N/A,FALSE,"Pag.01"}</definedName>
    <definedName name="wrn.pag.0600" localSheetId="34" hidden="1">{#N/A,#N/A,FALSE,"Pag.01"}</definedName>
    <definedName name="wrn.pag.0600000000" localSheetId="7" hidden="1">{#N/A,#N/A,FALSE,"Pag.01"}</definedName>
    <definedName name="wrn.pag.0600000000" localSheetId="25" hidden="1">{#N/A,#N/A,FALSE,"Pag.01"}</definedName>
    <definedName name="wrn.pag.0600000000" localSheetId="21" hidden="1">{#N/A,#N/A,FALSE,"Pag.01"}</definedName>
    <definedName name="wrn.pag.0600000000" localSheetId="34" hidden="1">{#N/A,#N/A,FALSE,"Pag.01"}</definedName>
    <definedName name="wrn.pag.06000000000000000" localSheetId="7" hidden="1">{#N/A,#N/A,FALSE,"Pag.01"}</definedName>
    <definedName name="wrn.pag.06000000000000000" localSheetId="25" hidden="1">{#N/A,#N/A,FALSE,"Pag.01"}</definedName>
    <definedName name="wrn.pag.06000000000000000" localSheetId="21" hidden="1">{#N/A,#N/A,FALSE,"Pag.01"}</definedName>
    <definedName name="wrn.pag.06000000000000000" localSheetId="34" hidden="1">{#N/A,#N/A,FALSE,"Pag.01"}</definedName>
    <definedName name="wrn.pag.07" localSheetId="7" hidden="1">{#N/A,#N/A,FALSE,"Pag.01"}</definedName>
    <definedName name="wrn.pag.07" localSheetId="25" hidden="1">{#N/A,#N/A,FALSE,"Pag.01"}</definedName>
    <definedName name="wrn.pag.07" localSheetId="21" hidden="1">{#N/A,#N/A,FALSE,"Pag.01"}</definedName>
    <definedName name="wrn.pag.07" localSheetId="34" hidden="1">{#N/A,#N/A,FALSE,"Pag.01"}</definedName>
    <definedName name="wrn.pag.070" localSheetId="7" hidden="1">{#N/A,#N/A,FALSE,"Pag.01"}</definedName>
    <definedName name="wrn.pag.070" localSheetId="25" hidden="1">{#N/A,#N/A,FALSE,"Pag.01"}</definedName>
    <definedName name="wrn.pag.070" localSheetId="21" hidden="1">{#N/A,#N/A,FALSE,"Pag.01"}</definedName>
    <definedName name="wrn.pag.070" localSheetId="34" hidden="1">{#N/A,#N/A,FALSE,"Pag.01"}</definedName>
    <definedName name="wrn.pag.0700" localSheetId="7" hidden="1">{#N/A,#N/A,FALSE,"Pag.01"}</definedName>
    <definedName name="wrn.pag.0700" localSheetId="25" hidden="1">{#N/A,#N/A,FALSE,"Pag.01"}</definedName>
    <definedName name="wrn.pag.0700" localSheetId="21" hidden="1">{#N/A,#N/A,FALSE,"Pag.01"}</definedName>
    <definedName name="wrn.pag.0700" localSheetId="34" hidden="1">{#N/A,#N/A,FALSE,"Pag.01"}</definedName>
    <definedName name="wrn.pag.070000000000" localSheetId="7" hidden="1">{#N/A,#N/A,FALSE,"Pag.01"}</definedName>
    <definedName name="wrn.pag.070000000000" localSheetId="25" hidden="1">{#N/A,#N/A,FALSE,"Pag.01"}</definedName>
    <definedName name="wrn.pag.070000000000" localSheetId="21" hidden="1">{#N/A,#N/A,FALSE,"Pag.01"}</definedName>
    <definedName name="wrn.pag.070000000000" localSheetId="34" hidden="1">{#N/A,#N/A,FALSE,"Pag.01"}</definedName>
    <definedName name="wrn.pag.07000000000000" localSheetId="7" hidden="1">{#N/A,#N/A,FALSE,"Pag.01"}</definedName>
    <definedName name="wrn.pag.07000000000000" localSheetId="25" hidden="1">{#N/A,#N/A,FALSE,"Pag.01"}</definedName>
    <definedName name="wrn.pag.07000000000000" localSheetId="21" hidden="1">{#N/A,#N/A,FALSE,"Pag.01"}</definedName>
    <definedName name="wrn.pag.07000000000000" localSheetId="34" hidden="1">{#N/A,#N/A,FALSE,"Pag.01"}</definedName>
    <definedName name="wrn.pag.09" localSheetId="7" hidden="1">{#N/A,#N/A,FALSE,"Pag.01"}</definedName>
    <definedName name="wrn.pag.09" localSheetId="25" hidden="1">{#N/A,#N/A,FALSE,"Pag.01"}</definedName>
    <definedName name="wrn.pag.09" localSheetId="21" hidden="1">{#N/A,#N/A,FALSE,"Pag.01"}</definedName>
    <definedName name="wrn.pag.09" localSheetId="34" hidden="1">{#N/A,#N/A,FALSE,"Pag.01"}</definedName>
    <definedName name="wrn.pag.090" localSheetId="7" hidden="1">{#N/A,#N/A,FALSE,"Pag.01"}</definedName>
    <definedName name="wrn.pag.090" localSheetId="25" hidden="1">{#N/A,#N/A,FALSE,"Pag.01"}</definedName>
    <definedName name="wrn.pag.090" localSheetId="21" hidden="1">{#N/A,#N/A,FALSE,"Pag.01"}</definedName>
    <definedName name="wrn.pag.090" localSheetId="34" hidden="1">{#N/A,#N/A,FALSE,"Pag.01"}</definedName>
    <definedName name="wrn.pag.0900" localSheetId="7" hidden="1">{#N/A,#N/A,FALSE,"Pag.01"}</definedName>
    <definedName name="wrn.pag.0900" localSheetId="25" hidden="1">{#N/A,#N/A,FALSE,"Pag.01"}</definedName>
    <definedName name="wrn.pag.0900" localSheetId="21" hidden="1">{#N/A,#N/A,FALSE,"Pag.01"}</definedName>
    <definedName name="wrn.pag.0900" localSheetId="34" hidden="1">{#N/A,#N/A,FALSE,"Pag.01"}</definedName>
    <definedName name="wrn.pag.090000000000" localSheetId="7" hidden="1">{#N/A,#N/A,FALSE,"Pag.01"}</definedName>
    <definedName name="wrn.pag.090000000000" localSheetId="25" hidden="1">{#N/A,#N/A,FALSE,"Pag.01"}</definedName>
    <definedName name="wrn.pag.090000000000" localSheetId="21" hidden="1">{#N/A,#N/A,FALSE,"Pag.01"}</definedName>
    <definedName name="wrn.pag.090000000000" localSheetId="34" hidden="1">{#N/A,#N/A,FALSE,"Pag.01"}</definedName>
    <definedName name="wrn.pag.09000000000000000000" localSheetId="7" hidden="1">{#N/A,#N/A,FALSE,"Pag.01"}</definedName>
    <definedName name="wrn.pag.09000000000000000000" localSheetId="25" hidden="1">{#N/A,#N/A,FALSE,"Pag.01"}</definedName>
    <definedName name="wrn.pag.09000000000000000000" localSheetId="21" hidden="1">{#N/A,#N/A,FALSE,"Pag.01"}</definedName>
    <definedName name="wrn.pag.09000000000000000000" localSheetId="34" hidden="1">{#N/A,#N/A,FALSE,"Pag.01"}</definedName>
    <definedName name="wrn.pag.100" localSheetId="7" hidden="1">{#N/A,#N/A,FALSE,"Pag.01"}</definedName>
    <definedName name="wrn.pag.100" localSheetId="25" hidden="1">{#N/A,#N/A,FALSE,"Pag.01"}</definedName>
    <definedName name="wrn.pag.100" localSheetId="21" hidden="1">{#N/A,#N/A,FALSE,"Pag.01"}</definedName>
    <definedName name="wrn.pag.100" localSheetId="34" hidden="1">{#N/A,#N/A,FALSE,"Pag.01"}</definedName>
    <definedName name="wrn.pag.102145" localSheetId="7" hidden="1">{#N/A,#N/A,FALSE,"Pag.01"}</definedName>
    <definedName name="wrn.pag.102145" localSheetId="25" hidden="1">{#N/A,#N/A,FALSE,"Pag.01"}</definedName>
    <definedName name="wrn.pag.102145" localSheetId="21" hidden="1">{#N/A,#N/A,FALSE,"Pag.01"}</definedName>
    <definedName name="wrn.pag.102145" localSheetId="34" hidden="1">{#N/A,#N/A,FALSE,"Pag.01"}</definedName>
    <definedName name="wrn.pag.12" localSheetId="7" hidden="1">{#N/A,#N/A,FALSE,"Pag.01"}</definedName>
    <definedName name="wrn.pag.12" localSheetId="25" hidden="1">{#N/A,#N/A,FALSE,"Pag.01"}</definedName>
    <definedName name="wrn.pag.12" localSheetId="21" hidden="1">{#N/A,#N/A,FALSE,"Pag.01"}</definedName>
    <definedName name="wrn.pag.12" localSheetId="34" hidden="1">{#N/A,#N/A,FALSE,"Pag.01"}</definedName>
    <definedName name="wrn.pag.120" localSheetId="7" hidden="1">{#N/A,#N/A,FALSE,"Pag.01"}</definedName>
    <definedName name="wrn.pag.120" localSheetId="25" hidden="1">{#N/A,#N/A,FALSE,"Pag.01"}</definedName>
    <definedName name="wrn.pag.120" localSheetId="21" hidden="1">{#N/A,#N/A,FALSE,"Pag.01"}</definedName>
    <definedName name="wrn.pag.120" localSheetId="34" hidden="1">{#N/A,#N/A,FALSE,"Pag.01"}</definedName>
    <definedName name="wrn.pag.12000000000" localSheetId="7" hidden="1">{#N/A,#N/A,FALSE,"Pag.01"}</definedName>
    <definedName name="wrn.pag.12000000000" localSheetId="25" hidden="1">{#N/A,#N/A,FALSE,"Pag.01"}</definedName>
    <definedName name="wrn.pag.12000000000" localSheetId="21" hidden="1">{#N/A,#N/A,FALSE,"Pag.01"}</definedName>
    <definedName name="wrn.pag.12000000000" localSheetId="34" hidden="1">{#N/A,#N/A,FALSE,"Pag.01"}</definedName>
    <definedName name="wrn.pag.1200000000000000" localSheetId="7" hidden="1">{#N/A,#N/A,FALSE,"Pag.01"}</definedName>
    <definedName name="wrn.pag.1200000000000000" localSheetId="25" hidden="1">{#N/A,#N/A,FALSE,"Pag.01"}</definedName>
    <definedName name="wrn.pag.1200000000000000" localSheetId="21" hidden="1">{#N/A,#N/A,FALSE,"Pag.01"}</definedName>
    <definedName name="wrn.pag.1200000000000000" localSheetId="34" hidden="1">{#N/A,#N/A,FALSE,"Pag.01"}</definedName>
    <definedName name="wrn.pag.1254789" localSheetId="7" hidden="1">{#N/A,#N/A,FALSE,"Pag.01"}</definedName>
    <definedName name="wrn.pag.1254789" localSheetId="25" hidden="1">{#N/A,#N/A,FALSE,"Pag.01"}</definedName>
    <definedName name="wrn.pag.1254789" localSheetId="21" hidden="1">{#N/A,#N/A,FALSE,"Pag.01"}</definedName>
    <definedName name="wrn.pag.1254789" localSheetId="34" hidden="1">{#N/A,#N/A,FALSE,"Pag.01"}</definedName>
    <definedName name="wrn.pag.214578" localSheetId="7" hidden="1">{#N/A,#N/A,FALSE,"Pag.01"}</definedName>
    <definedName name="wrn.pag.214578" localSheetId="25" hidden="1">{#N/A,#N/A,FALSE,"Pag.01"}</definedName>
    <definedName name="wrn.pag.214578" localSheetId="21" hidden="1">{#N/A,#N/A,FALSE,"Pag.01"}</definedName>
    <definedName name="wrn.pag.214578" localSheetId="34" hidden="1">{#N/A,#N/A,FALSE,"Pag.01"}</definedName>
    <definedName name="wrn.pag.214789" localSheetId="7" hidden="1">{#N/A,#N/A,FALSE,"Pag.01"}</definedName>
    <definedName name="wrn.pag.214789" localSheetId="25" hidden="1">{#N/A,#N/A,FALSE,"Pag.01"}</definedName>
    <definedName name="wrn.pag.214789" localSheetId="21" hidden="1">{#N/A,#N/A,FALSE,"Pag.01"}</definedName>
    <definedName name="wrn.pag.214789" localSheetId="34" hidden="1">{#N/A,#N/A,FALSE,"Pag.01"}</definedName>
    <definedName name="wrn.pag.23654789" localSheetId="7" hidden="1">{#N/A,#N/A,FALSE,"Pag.01"}</definedName>
    <definedName name="wrn.pag.23654789" localSheetId="25" hidden="1">{#N/A,#N/A,FALSE,"Pag.01"}</definedName>
    <definedName name="wrn.pag.23654789" localSheetId="21" hidden="1">{#N/A,#N/A,FALSE,"Pag.01"}</definedName>
    <definedName name="wrn.pag.23654789" localSheetId="34" hidden="1">{#N/A,#N/A,FALSE,"Pag.01"}</definedName>
    <definedName name="wrn.pag.2547257" localSheetId="7" hidden="1">{#N/A,#N/A,FALSE,"Pag.01"}</definedName>
    <definedName name="wrn.pag.2547257" localSheetId="25" hidden="1">{#N/A,#N/A,FALSE,"Pag.01"}</definedName>
    <definedName name="wrn.pag.2547257" localSheetId="21" hidden="1">{#N/A,#N/A,FALSE,"Pag.01"}</definedName>
    <definedName name="wrn.pag.2547257" localSheetId="34" hidden="1">{#N/A,#N/A,FALSE,"Pag.01"}</definedName>
    <definedName name="wrn.pag.254789" localSheetId="7" hidden="1">{#N/A,#N/A,FALSE,"Pag.01"}</definedName>
    <definedName name="wrn.pag.254789" localSheetId="25" hidden="1">{#N/A,#N/A,FALSE,"Pag.01"}</definedName>
    <definedName name="wrn.pag.254789" localSheetId="21" hidden="1">{#N/A,#N/A,FALSE,"Pag.01"}</definedName>
    <definedName name="wrn.pag.254789" localSheetId="34" hidden="1">{#N/A,#N/A,FALSE,"Pag.01"}</definedName>
    <definedName name="wrn.pag.2564789" localSheetId="7" hidden="1">{#N/A,#N/A,FALSE,"Pag.01"}</definedName>
    <definedName name="wrn.pag.2564789" localSheetId="25" hidden="1">{#N/A,#N/A,FALSE,"Pag.01"}</definedName>
    <definedName name="wrn.pag.2564789" localSheetId="21" hidden="1">{#N/A,#N/A,FALSE,"Pag.01"}</definedName>
    <definedName name="wrn.pag.2564789" localSheetId="34" hidden="1">{#N/A,#N/A,FALSE,"Pag.01"}</definedName>
    <definedName name="wrn.pag.458796" localSheetId="7" hidden="1">{#N/A,#N/A,FALSE,"Pag.01"}</definedName>
    <definedName name="wrn.pag.458796" localSheetId="25" hidden="1">{#N/A,#N/A,FALSE,"Pag.01"}</definedName>
    <definedName name="wrn.pag.458796" localSheetId="21" hidden="1">{#N/A,#N/A,FALSE,"Pag.01"}</definedName>
    <definedName name="wrn.pag.458796" localSheetId="34" hidden="1">{#N/A,#N/A,FALSE,"Pag.01"}</definedName>
    <definedName name="wrn.pag.500" localSheetId="7" hidden="1">{#N/A,#N/A,FALSE,"Pag.01"}</definedName>
    <definedName name="wrn.pag.500" localSheetId="25" hidden="1">{#N/A,#N/A,FALSE,"Pag.01"}</definedName>
    <definedName name="wrn.pag.500" localSheetId="21" hidden="1">{#N/A,#N/A,FALSE,"Pag.01"}</definedName>
    <definedName name="wrn.pag.500" localSheetId="34" hidden="1">{#N/A,#N/A,FALSE,"Pag.01"}</definedName>
    <definedName name="wrn.pag.5000" localSheetId="7" hidden="1">{#N/A,#N/A,FALSE,"Pag.01"}</definedName>
    <definedName name="wrn.pag.5000" localSheetId="25" hidden="1">{#N/A,#N/A,FALSE,"Pag.01"}</definedName>
    <definedName name="wrn.pag.5000" localSheetId="21" hidden="1">{#N/A,#N/A,FALSE,"Pag.01"}</definedName>
    <definedName name="wrn.pag.5000" localSheetId="34" hidden="1">{#N/A,#N/A,FALSE,"Pag.01"}</definedName>
    <definedName name="wrn.pag.501000" localSheetId="7" hidden="1">{#N/A,#N/A,FALSE,"Pag.01"}</definedName>
    <definedName name="wrn.pag.501000" localSheetId="25" hidden="1">{#N/A,#N/A,FALSE,"Pag.01"}</definedName>
    <definedName name="wrn.pag.501000" localSheetId="21" hidden="1">{#N/A,#N/A,FALSE,"Pag.01"}</definedName>
    <definedName name="wrn.pag.501000" localSheetId="34" hidden="1">{#N/A,#N/A,FALSE,"Pag.01"}</definedName>
    <definedName name="wrn.pag.5010000" localSheetId="7" hidden="1">{#N/A,#N/A,FALSE,"Pag.01"}</definedName>
    <definedName name="wrn.pag.5010000" localSheetId="25" hidden="1">{#N/A,#N/A,FALSE,"Pag.01"}</definedName>
    <definedName name="wrn.pag.5010000" localSheetId="21" hidden="1">{#N/A,#N/A,FALSE,"Pag.01"}</definedName>
    <definedName name="wrn.pag.5010000" localSheetId="34" hidden="1">{#N/A,#N/A,FALSE,"Pag.01"}</definedName>
    <definedName name="wrn.pag.50100000000000" localSheetId="7" hidden="1">{#N/A,#N/A,FALSE,"Pag.01"}</definedName>
    <definedName name="wrn.pag.50100000000000" localSheetId="25" hidden="1">{#N/A,#N/A,FALSE,"Pag.01"}</definedName>
    <definedName name="wrn.pag.50100000000000" localSheetId="21" hidden="1">{#N/A,#N/A,FALSE,"Pag.01"}</definedName>
    <definedName name="wrn.pag.50100000000000" localSheetId="34" hidden="1">{#N/A,#N/A,FALSE,"Pag.01"}</definedName>
    <definedName name="wrn.pag.5011" localSheetId="7" hidden="1">{#N/A,#N/A,FALSE,"Pag.01"}</definedName>
    <definedName name="wrn.pag.5011" localSheetId="25" hidden="1">{#N/A,#N/A,FALSE,"Pag.01"}</definedName>
    <definedName name="wrn.pag.5011" localSheetId="21" hidden="1">{#N/A,#N/A,FALSE,"Pag.01"}</definedName>
    <definedName name="wrn.pag.5011" localSheetId="34" hidden="1">{#N/A,#N/A,FALSE,"Pag.01"}</definedName>
    <definedName name="wrn.pag.501110" localSheetId="7" hidden="1">{#N/A,#N/A,FALSE,"Pag.01"}</definedName>
    <definedName name="wrn.pag.501110" localSheetId="25" hidden="1">{#N/A,#N/A,FALSE,"Pag.01"}</definedName>
    <definedName name="wrn.pag.501110" localSheetId="21" hidden="1">{#N/A,#N/A,FALSE,"Pag.01"}</definedName>
    <definedName name="wrn.pag.501110" localSheetId="34" hidden="1">{#N/A,#N/A,FALSE,"Pag.01"}</definedName>
    <definedName name="wrn.pag.5012000" localSheetId="7" hidden="1">{#N/A,#N/A,FALSE,"Pag.01"}</definedName>
    <definedName name="wrn.pag.5012000" localSheetId="25" hidden="1">{#N/A,#N/A,FALSE,"Pag.01"}</definedName>
    <definedName name="wrn.pag.5012000" localSheetId="21" hidden="1">{#N/A,#N/A,FALSE,"Pag.01"}</definedName>
    <definedName name="wrn.pag.5012000" localSheetId="34" hidden="1">{#N/A,#N/A,FALSE,"Pag.01"}</definedName>
    <definedName name="wrn.pag.50123" localSheetId="7" hidden="1">{#N/A,#N/A,FALSE,"Pag.01"}</definedName>
    <definedName name="wrn.pag.50123" localSheetId="25" hidden="1">{#N/A,#N/A,FALSE,"Pag.01"}</definedName>
    <definedName name="wrn.pag.50123" localSheetId="21" hidden="1">{#N/A,#N/A,FALSE,"Pag.01"}</definedName>
    <definedName name="wrn.pag.50123" localSheetId="34" hidden="1">{#N/A,#N/A,FALSE,"Pag.01"}</definedName>
    <definedName name="wrn.pag.5013000" localSheetId="7" hidden="1">{#N/A,#N/A,FALSE,"Pag.01"}</definedName>
    <definedName name="wrn.pag.5013000" localSheetId="25" hidden="1">{#N/A,#N/A,FALSE,"Pag.01"}</definedName>
    <definedName name="wrn.pag.5013000" localSheetId="21" hidden="1">{#N/A,#N/A,FALSE,"Pag.01"}</definedName>
    <definedName name="wrn.pag.5013000" localSheetId="34" hidden="1">{#N/A,#N/A,FALSE,"Pag.01"}</definedName>
    <definedName name="wrn.pag.5017" localSheetId="7" hidden="1">{#N/A,#N/A,FALSE,"Pag.01"}</definedName>
    <definedName name="wrn.pag.5017" localSheetId="25" hidden="1">{#N/A,#N/A,FALSE,"Pag.01"}</definedName>
    <definedName name="wrn.pag.5017" localSheetId="21" hidden="1">{#N/A,#N/A,FALSE,"Pag.01"}</definedName>
    <definedName name="wrn.pag.5017" localSheetId="34" hidden="1">{#N/A,#N/A,FALSE,"Pag.01"}</definedName>
    <definedName name="wrn.pag.5018" localSheetId="7" hidden="1">{#N/A,#N/A,FALSE,"Pag.01"}</definedName>
    <definedName name="wrn.pag.5018" localSheetId="25" hidden="1">{#N/A,#N/A,FALSE,"Pag.01"}</definedName>
    <definedName name="wrn.pag.5018" localSheetId="21" hidden="1">{#N/A,#N/A,FALSE,"Pag.01"}</definedName>
    <definedName name="wrn.pag.5018" localSheetId="34" hidden="1">{#N/A,#N/A,FALSE,"Pag.01"}</definedName>
    <definedName name="wrn.pag.514000" localSheetId="7" hidden="1">{#N/A,#N/A,FALSE,"Pag.01"}</definedName>
    <definedName name="wrn.pag.514000" localSheetId="25" hidden="1">{#N/A,#N/A,FALSE,"Pag.01"}</definedName>
    <definedName name="wrn.pag.514000" localSheetId="21" hidden="1">{#N/A,#N/A,FALSE,"Pag.01"}</definedName>
    <definedName name="wrn.pag.514000" localSheetId="34" hidden="1">{#N/A,#N/A,FALSE,"Pag.01"}</definedName>
    <definedName name="wrn.pag.658742" localSheetId="7" hidden="1">{#N/A,#N/A,FALSE,"Pag.01"}</definedName>
    <definedName name="wrn.pag.658742" localSheetId="25" hidden="1">{#N/A,#N/A,FALSE,"Pag.01"}</definedName>
    <definedName name="wrn.pag.658742" localSheetId="21" hidden="1">{#N/A,#N/A,FALSE,"Pag.01"}</definedName>
    <definedName name="wrn.pag.658742" localSheetId="34" hidden="1">{#N/A,#N/A,FALSE,"Pag.01"}</definedName>
    <definedName name="ws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xs" localSheetId="7" hidden="1">{#N/A,#N/A,FALSE,"ENERGIA";#N/A,#N/A,FALSE,"PERDIDAS";#N/A,#N/A,FALSE,"CLIENTES";#N/A,#N/A,FALSE,"ESTADO";#N/A,#N/A,FALSE,"TECNICA"}</definedName>
    <definedName name="xs" localSheetId="25" hidden="1">{#N/A,#N/A,FALSE,"ENERGIA";#N/A,#N/A,FALSE,"PERDIDAS";#N/A,#N/A,FALSE,"CLIENTES";#N/A,#N/A,FALSE,"ESTADO";#N/A,#N/A,FALSE,"TECNICA"}</definedName>
    <definedName name="xs" localSheetId="21" hidden="1">{#N/A,#N/A,FALSE,"ENERGIA";#N/A,#N/A,FALSE,"PERDIDAS";#N/A,#N/A,FALSE,"CLIENTES";#N/A,#N/A,FALSE,"ESTADO";#N/A,#N/A,FALSE,"TECNICA"}</definedName>
    <definedName name="xs" localSheetId="34" hidden="1">{#N/A,#N/A,FALSE,"ENERGIA";#N/A,#N/A,FALSE,"PERDIDAS";#N/A,#N/A,FALSE,"CLIENTES";#N/A,#N/A,FALSE,"ESTADO";#N/A,#N/A,FALSE,"TECNICA"}</definedName>
    <definedName name="xsa" localSheetId="7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25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21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34" hidden="1">{#N/A,#N/A,FALSE,"LLAVE";#N/A,#N/A,FALSE,"EERR";#N/A,#N/A,FALSE,"ESP";#N/A,#N/A,FALSE,"EOAF";#N/A,#N/A,FALSE,"CASH";#N/A,#N/A,FALSE,"FINANZAS";#N/A,#N/A,FALSE,"DEUDA";#N/A,#N/A,FALSE,"INVERSION";#N/A,#N/A,FALSE,"PERSONAL"}</definedName>
    <definedName name="Z_3593CE10_0AFF_4168_863E_673580190D43_.wvu.Cols" localSheetId="7" hidden="1">#REF!</definedName>
    <definedName name="Z_3593CE10_0AFF_4168_863E_673580190D43_.wvu.Cols" localSheetId="25" hidden="1">#REF!</definedName>
    <definedName name="Z_3593CE10_0AFF_4168_863E_673580190D43_.wvu.Cols" localSheetId="21" hidden="1">#REF!</definedName>
    <definedName name="Z_3593CE10_0AFF_4168_863E_673580190D43_.wvu.Cols" localSheetId="34" hidden="1">#REF!</definedName>
    <definedName name="Z_A0DD6017_E189_11D6_9013_0008C7630F83_.wvu.PrintArea" localSheetId="7" hidden="1">#REF!</definedName>
    <definedName name="Z_A0DD6017_E189_11D6_9013_0008C7630F83_.wvu.PrintArea" localSheetId="25" hidden="1">#REF!</definedName>
    <definedName name="Z_A0DD6017_E189_11D6_9013_0008C7630F83_.wvu.PrintArea" localSheetId="21" hidden="1">#REF!</definedName>
    <definedName name="Z_A0DD6017_E189_11D6_9013_0008C7630F83_.wvu.PrintArea" localSheetId="34" hidden="1">#REF!</definedName>
    <definedName name="zzzzz" localSheetId="7" hidden="1">#REF!</definedName>
    <definedName name="zzzzz" localSheetId="25" hidden="1">#REF!</definedName>
    <definedName name="zzzzz" localSheetId="21" hidden="1">#REF!</definedName>
    <definedName name="zzzzz" localSheetId="34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27" l="1"/>
  <c r="G46" i="27" l="1"/>
  <c r="F17" i="27" l="1"/>
  <c r="G13" i="27" l="1"/>
  <c r="F36" i="27"/>
  <c r="O62" i="88" l="1"/>
  <c r="I59" i="88"/>
  <c r="J58" i="88" a="1"/>
  <c r="J58" i="88" s="1"/>
  <c r="K59" i="88"/>
  <c r="P59" i="88" s="1"/>
  <c r="H59" i="88"/>
  <c r="J51" i="88"/>
  <c r="O59" i="88"/>
  <c r="O58" i="88"/>
  <c r="F51" i="88"/>
  <c r="F22" i="88"/>
  <c r="K58" i="88" l="1" a="1"/>
  <c r="K58" i="88" s="1"/>
  <c r="P58" i="88" s="1"/>
  <c r="G59" i="88"/>
  <c r="I51" i="88"/>
  <c r="K51" i="88"/>
  <c r="M51" i="88"/>
  <c r="H58" i="88" a="1"/>
  <c r="H58" i="88" s="1"/>
  <c r="J59" i="88"/>
  <c r="L51" i="88"/>
  <c r="G58" i="88" a="1"/>
  <c r="G58" i="88" s="1"/>
  <c r="M58" i="88" a="1"/>
  <c r="M58" i="88" s="1"/>
  <c r="H51" i="88"/>
  <c r="L59" i="88" a="1"/>
  <c r="L59" i="88" s="1"/>
  <c r="G51" i="88"/>
  <c r="I58" i="88" a="1"/>
  <c r="I58" i="88" s="1"/>
  <c r="L58" i="88" a="1"/>
  <c r="L58" i="88" s="1"/>
  <c r="M59" i="88"/>
  <c r="O10" i="88" l="1"/>
  <c r="O20" i="88" s="1"/>
  <c r="O49" i="88" s="1"/>
  <c r="O66" i="88" s="1"/>
  <c r="AH42" i="88" l="1"/>
  <c r="AJ42" i="88"/>
  <c r="AK42" i="88"/>
  <c r="AE49" i="88"/>
  <c r="E32" i="15" l="1"/>
  <c r="H21" i="15"/>
  <c r="E34" i="15"/>
  <c r="H24" i="15"/>
  <c r="H28" i="15"/>
  <c r="E22" i="15"/>
  <c r="H22" i="15"/>
  <c r="H25" i="15"/>
  <c r="H23" i="15"/>
  <c r="H31" i="15"/>
  <c r="E31" i="15"/>
  <c r="E23" i="15"/>
  <c r="H34" i="15" l="1"/>
  <c r="H19" i="15"/>
  <c r="H32" i="15"/>
  <c r="H27" i="15"/>
  <c r="E21" i="15"/>
  <c r="E25" i="15"/>
  <c r="H29" i="15"/>
  <c r="E27" i="15"/>
  <c r="E24" i="15"/>
  <c r="E28" i="15"/>
  <c r="E29" i="15" l="1"/>
  <c r="E12" i="15"/>
  <c r="H20" i="15"/>
  <c r="J26" i="18" l="1"/>
  <c r="C38" i="18" l="1"/>
  <c r="F26" i="18"/>
  <c r="I26" i="18"/>
  <c r="C28" i="18"/>
  <c r="E36" i="90"/>
  <c r="C36" i="90"/>
  <c r="E35" i="90"/>
  <c r="C35" i="90"/>
  <c r="H33" i="90"/>
  <c r="G33" i="90"/>
  <c r="F33" i="90"/>
  <c r="E33" i="90"/>
  <c r="D33" i="90"/>
  <c r="C33" i="90"/>
  <c r="E32" i="90"/>
  <c r="C32" i="90"/>
  <c r="G19" i="90"/>
  <c r="G36" i="90" s="1"/>
  <c r="G18" i="90"/>
  <c r="G17" i="90"/>
  <c r="G16" i="90"/>
  <c r="G15" i="90"/>
  <c r="G35" i="90" s="1"/>
  <c r="E14" i="90"/>
  <c r="E20" i="90" s="1"/>
  <c r="F19" i="90" s="1"/>
  <c r="C14" i="90"/>
  <c r="G12" i="90"/>
  <c r="G32" i="90" s="1"/>
  <c r="D3" i="90"/>
  <c r="G14" i="90" l="1"/>
  <c r="F14" i="90"/>
  <c r="F34" i="90" s="1"/>
  <c r="F15" i="90"/>
  <c r="F17" i="90"/>
  <c r="F12" i="90"/>
  <c r="C34" i="90"/>
  <c r="C20" i="90"/>
  <c r="D16" i="90" s="1"/>
  <c r="E34" i="90"/>
  <c r="L15" i="90"/>
  <c r="F36" i="90"/>
  <c r="F32" i="90"/>
  <c r="G20" i="90"/>
  <c r="H19" i="90" s="1"/>
  <c r="F18" i="90"/>
  <c r="E37" i="90"/>
  <c r="D25" i="90"/>
  <c r="F16" i="90"/>
  <c r="D21" i="87"/>
  <c r="C21" i="87"/>
  <c r="D14" i="90" l="1"/>
  <c r="D34" i="90" s="1"/>
  <c r="H15" i="90"/>
  <c r="D24" i="90"/>
  <c r="H14" i="90"/>
  <c r="H34" i="90" s="1"/>
  <c r="G34" i="90"/>
  <c r="F35" i="90"/>
  <c r="L14" i="90"/>
  <c r="C37" i="90"/>
  <c r="H18" i="90"/>
  <c r="H16" i="90"/>
  <c r="D19" i="90"/>
  <c r="K15" i="90" s="1"/>
  <c r="H12" i="90"/>
  <c r="M12" i="90" s="1"/>
  <c r="F20" i="90"/>
  <c r="F37" i="90" s="1"/>
  <c r="L12" i="90"/>
  <c r="D12" i="90"/>
  <c r="D17" i="90"/>
  <c r="D15" i="90"/>
  <c r="D35" i="90" s="1"/>
  <c r="D18" i="90"/>
  <c r="M15" i="90"/>
  <c r="H36" i="90"/>
  <c r="H35" i="90"/>
  <c r="M14" i="90"/>
  <c r="D26" i="90"/>
  <c r="G37" i="90"/>
  <c r="H17" i="90"/>
  <c r="R11" i="88"/>
  <c r="X30" i="88"/>
  <c r="S30" i="88"/>
  <c r="Y30" i="88" s="1"/>
  <c r="T30" i="88"/>
  <c r="Z30" i="88" s="1"/>
  <c r="K49" i="88"/>
  <c r="F49" i="88"/>
  <c r="M21" i="88"/>
  <c r="M50" i="88" s="1"/>
  <c r="F21" i="88"/>
  <c r="K20" i="88"/>
  <c r="F20" i="88"/>
  <c r="K11" i="88"/>
  <c r="K66" i="88" s="1"/>
  <c r="M66" i="88" s="1"/>
  <c r="M10" i="88"/>
  <c r="F11" i="88"/>
  <c r="F66" i="88" s="1"/>
  <c r="S45" i="88"/>
  <c r="S43" i="88"/>
  <c r="Y41" i="88"/>
  <c r="S41" i="88"/>
  <c r="Y40" i="88"/>
  <c r="S40" i="88"/>
  <c r="AF38" i="88"/>
  <c r="AF48" i="88" s="1"/>
  <c r="AF37" i="88"/>
  <c r="AF47" i="88" s="1"/>
  <c r="Y37" i="88"/>
  <c r="S37" i="88"/>
  <c r="AF35" i="88"/>
  <c r="AF34" i="88"/>
  <c r="AF33" i="88"/>
  <c r="AF45" i="88" s="1"/>
  <c r="AF30" i="88"/>
  <c r="D3" i="88"/>
  <c r="M23" i="88" l="1"/>
  <c r="AH33" i="88"/>
  <c r="J68" i="88"/>
  <c r="J72" i="88" s="1"/>
  <c r="D36" i="90"/>
  <c r="K21" i="88"/>
  <c r="M27" i="88"/>
  <c r="D32" i="90"/>
  <c r="D20" i="90"/>
  <c r="D37" i="90" s="1"/>
  <c r="K12" i="90"/>
  <c r="M25" i="88"/>
  <c r="M41" i="88"/>
  <c r="K14" i="90"/>
  <c r="H32" i="90"/>
  <c r="H20" i="90"/>
  <c r="H37" i="90" s="1"/>
  <c r="L17" i="88"/>
  <c r="I68" i="88"/>
  <c r="I72" i="88" s="1"/>
  <c r="M30" i="88"/>
  <c r="M31" i="88"/>
  <c r="M45" i="88"/>
  <c r="M24" i="88"/>
  <c r="H68" i="88"/>
  <c r="H72" i="88" s="1"/>
  <c r="M34" i="88"/>
  <c r="M44" i="88"/>
  <c r="M38" i="88"/>
  <c r="M40" i="88"/>
  <c r="G17" i="88"/>
  <c r="M36" i="88"/>
  <c r="M28" i="88"/>
  <c r="M35" i="88"/>
  <c r="M26" i="88"/>
  <c r="M43" i="88"/>
  <c r="F50" i="88"/>
  <c r="H22" i="88"/>
  <c r="H17" i="88"/>
  <c r="AF36" i="88"/>
  <c r="G68" i="88"/>
  <c r="G72" i="88" s="1"/>
  <c r="K50" i="88"/>
  <c r="M32" i="88"/>
  <c r="I17" i="88"/>
  <c r="M33" i="88"/>
  <c r="M37" i="88"/>
  <c r="J17" i="88"/>
  <c r="AF32" i="88"/>
  <c r="AF44" i="88" s="1"/>
  <c r="M20" i="88"/>
  <c r="M49" i="88"/>
  <c r="M29" i="88"/>
  <c r="G22" i="88"/>
  <c r="M39" i="88"/>
  <c r="I22" i="88"/>
  <c r="J22" i="88"/>
  <c r="L68" i="88"/>
  <c r="L22" i="88"/>
  <c r="S45" i="84"/>
  <c r="AF39" i="88" l="1"/>
  <c r="AF49" i="88" s="1"/>
  <c r="AF46" i="88"/>
  <c r="AH32" i="88"/>
  <c r="AH44" i="88" s="1"/>
  <c r="AH45" i="88"/>
  <c r="I46" i="88"/>
  <c r="H46" i="88"/>
  <c r="J46" i="88"/>
  <c r="G46" i="88"/>
  <c r="AH38" i="88"/>
  <c r="AH48" i="88" s="1"/>
  <c r="L72" i="88"/>
  <c r="AH37" i="88"/>
  <c r="AH47" i="88" s="1"/>
  <c r="L46" i="88"/>
  <c r="L61" i="88" l="1"/>
  <c r="L62" i="88"/>
  <c r="L78" i="88" s="1"/>
  <c r="G61" i="88"/>
  <c r="G62" i="88"/>
  <c r="G78" i="88" s="1"/>
  <c r="H62" i="88"/>
  <c r="H78" i="88" s="1"/>
  <c r="H61" i="88"/>
  <c r="I62" i="88"/>
  <c r="I78" i="88" s="1"/>
  <c r="I61" i="88"/>
  <c r="J62" i="88"/>
  <c r="J78" i="88" s="1"/>
  <c r="J61" i="88"/>
  <c r="I76" i="88"/>
  <c r="J76" i="88"/>
  <c r="AH36" i="88"/>
  <c r="L76" i="88" l="1"/>
  <c r="H76" i="88"/>
  <c r="G76" i="88"/>
  <c r="AH39" i="88"/>
  <c r="AH49" i="88" s="1"/>
  <c r="AH46" i="88"/>
  <c r="X37" i="45"/>
  <c r="W37" i="45"/>
  <c r="V37" i="45"/>
  <c r="U37" i="45"/>
  <c r="V36" i="45"/>
  <c r="X35" i="45"/>
  <c r="W35" i="45"/>
  <c r="V35" i="45"/>
  <c r="U35" i="45"/>
  <c r="X33" i="45"/>
  <c r="W33" i="45"/>
  <c r="V33" i="45"/>
  <c r="U33" i="45"/>
  <c r="X32" i="45"/>
  <c r="W32" i="45"/>
  <c r="V32" i="45"/>
  <c r="U32" i="45"/>
  <c r="X31" i="45"/>
  <c r="W31" i="45"/>
  <c r="V31" i="45"/>
  <c r="U31" i="45"/>
  <c r="X30" i="45"/>
  <c r="W30" i="45"/>
  <c r="V30" i="45"/>
  <c r="U30" i="45"/>
  <c r="X28" i="45"/>
  <c r="W28" i="45"/>
  <c r="V28" i="45"/>
  <c r="U28" i="45"/>
  <c r="AF30" i="84" l="1"/>
  <c r="AF38" i="84" l="1"/>
  <c r="AF37" i="84"/>
  <c r="AF35" i="84"/>
  <c r="AF34" i="84"/>
  <c r="AF33" i="84"/>
  <c r="C18" i="75" l="1"/>
  <c r="D18" i="75"/>
  <c r="F18" i="75"/>
  <c r="G18" i="75"/>
  <c r="AF36" i="84"/>
  <c r="AF32" i="84"/>
  <c r="AF39" i="84" l="1"/>
  <c r="D3" i="87" l="1"/>
  <c r="F13" i="87" l="1"/>
  <c r="L58" i="84"/>
  <c r="G22" i="84"/>
  <c r="J58" i="84"/>
  <c r="I22" i="84"/>
  <c r="H22" i="84"/>
  <c r="J22" i="84"/>
  <c r="L22" i="84"/>
  <c r="H58" i="84"/>
  <c r="G58" i="84"/>
  <c r="I58" i="84"/>
  <c r="F14" i="87" l="1"/>
  <c r="F21" i="87"/>
  <c r="F12" i="77" l="1"/>
  <c r="F15" i="87"/>
  <c r="F23" i="87" s="1"/>
  <c r="F22" i="87"/>
  <c r="G12" i="77"/>
  <c r="W36" i="45" l="1"/>
  <c r="X13" i="45"/>
  <c r="V13" i="45"/>
  <c r="V29" i="45" s="1"/>
  <c r="W13" i="45"/>
  <c r="U13" i="45"/>
  <c r="V18" i="45" l="1"/>
  <c r="V34" i="45" s="1"/>
  <c r="U18" i="45"/>
  <c r="U29" i="45"/>
  <c r="W18" i="45"/>
  <c r="W34" i="45" s="1"/>
  <c r="W29" i="45"/>
  <c r="X18" i="45"/>
  <c r="X34" i="45" s="1"/>
  <c r="X29" i="45"/>
  <c r="U20" i="45" l="1"/>
  <c r="U36" i="45" s="1"/>
  <c r="U34" i="45"/>
  <c r="D17" i="40" l="1"/>
  <c r="G38" i="2" l="1"/>
  <c r="G28" i="46" s="1"/>
  <c r="F38" i="2"/>
  <c r="G20" i="46"/>
  <c r="F20" i="46"/>
  <c r="F19" i="46"/>
  <c r="G18" i="46"/>
  <c r="F18" i="46"/>
  <c r="G16" i="2"/>
  <c r="G15" i="46" s="1"/>
  <c r="G14" i="46"/>
  <c r="F14" i="46"/>
  <c r="G24" i="46"/>
  <c r="F24" i="46"/>
  <c r="G19" i="46"/>
  <c r="F61" i="17"/>
  <c r="G61" i="17"/>
  <c r="F62" i="17"/>
  <c r="G62" i="17"/>
  <c r="F63" i="17"/>
  <c r="G63" i="17"/>
  <c r="G65" i="17"/>
  <c r="F66" i="17"/>
  <c r="G66" i="17"/>
  <c r="F67" i="17"/>
  <c r="G48" i="17"/>
  <c r="F69" i="17"/>
  <c r="G69" i="17"/>
  <c r="F70" i="17"/>
  <c r="G70" i="17"/>
  <c r="F71" i="17"/>
  <c r="G71" i="17"/>
  <c r="F72" i="17"/>
  <c r="G72" i="17"/>
  <c r="F73" i="17"/>
  <c r="G73" i="17"/>
  <c r="F76" i="17"/>
  <c r="F77" i="17"/>
  <c r="G77" i="17"/>
  <c r="F78" i="17"/>
  <c r="G78" i="17"/>
  <c r="F79" i="17"/>
  <c r="G79" i="17"/>
  <c r="F82" i="17"/>
  <c r="G82" i="17"/>
  <c r="F83" i="17"/>
  <c r="G53" i="17"/>
  <c r="G86" i="17"/>
  <c r="F87" i="17"/>
  <c r="G87" i="17"/>
  <c r="F89" i="17"/>
  <c r="G89" i="17"/>
  <c r="F13" i="2" l="1"/>
  <c r="G22" i="2"/>
  <c r="G17" i="46" s="1"/>
  <c r="F16" i="2"/>
  <c r="F15" i="46" s="1"/>
  <c r="F13" i="46" s="1"/>
  <c r="F35" i="17"/>
  <c r="F54" i="17" s="1"/>
  <c r="F86" i="17"/>
  <c r="F48" i="17"/>
  <c r="G67" i="17"/>
  <c r="G13" i="2"/>
  <c r="F12" i="46"/>
  <c r="F19" i="2"/>
  <c r="F16" i="46" s="1"/>
  <c r="G19" i="2"/>
  <c r="G16" i="46" s="1"/>
  <c r="F14" i="17"/>
  <c r="F64" i="17" s="1"/>
  <c r="F50" i="17"/>
  <c r="G52" i="17"/>
  <c r="F53" i="17"/>
  <c r="G50" i="17"/>
  <c r="F32" i="2"/>
  <c r="F23" i="46" s="1"/>
  <c r="F18" i="17"/>
  <c r="F68" i="17" s="1"/>
  <c r="G32" i="2"/>
  <c r="G23" i="46" s="1"/>
  <c r="G12" i="46"/>
  <c r="F22" i="2"/>
  <c r="F17" i="46" s="1"/>
  <c r="G13" i="46"/>
  <c r="F28" i="46"/>
  <c r="F34" i="2"/>
  <c r="F25" i="46" s="1"/>
  <c r="G34" i="2"/>
  <c r="G25" i="46" s="1"/>
  <c r="F80" i="17"/>
  <c r="F52" i="17"/>
  <c r="G80" i="17"/>
  <c r="G18" i="17"/>
  <c r="G83" i="17"/>
  <c r="F65" i="17"/>
  <c r="G35" i="17"/>
  <c r="G76" i="17"/>
  <c r="G14" i="17"/>
  <c r="G64" i="17" s="1"/>
  <c r="F85" i="17" l="1"/>
  <c r="F49" i="17"/>
  <c r="F24" i="17"/>
  <c r="F74" i="17" s="1"/>
  <c r="G11" i="2"/>
  <c r="G30" i="2" s="1"/>
  <c r="G44" i="2" s="1"/>
  <c r="F11" i="46"/>
  <c r="F21" i="46" s="1"/>
  <c r="G31" i="2"/>
  <c r="G22" i="46" s="1"/>
  <c r="G25" i="17"/>
  <c r="G51" i="17" s="1"/>
  <c r="F11" i="2"/>
  <c r="F30" i="2" s="1"/>
  <c r="F31" i="2"/>
  <c r="F22" i="46" s="1"/>
  <c r="G49" i="17"/>
  <c r="G24" i="17"/>
  <c r="G68" i="17"/>
  <c r="G85" i="17"/>
  <c r="G54" i="17"/>
  <c r="F25" i="17"/>
  <c r="G75" i="17" l="1"/>
  <c r="F26" i="46"/>
  <c r="G35" i="2"/>
  <c r="F35" i="2"/>
  <c r="F51" i="17"/>
  <c r="F55" i="17" s="1"/>
  <c r="F75" i="17"/>
  <c r="F31" i="17"/>
  <c r="G31" i="17"/>
  <c r="G74" i="17"/>
  <c r="G55" i="17"/>
  <c r="F29" i="46" l="1"/>
  <c r="G36" i="2"/>
  <c r="N36" i="2" s="1"/>
  <c r="G39" i="2"/>
  <c r="F39" i="2"/>
  <c r="F36" i="2"/>
  <c r="G81" i="17"/>
  <c r="G34" i="17"/>
  <c r="F34" i="17"/>
  <c r="F81" i="17"/>
  <c r="L36" i="2" l="1"/>
  <c r="F84" i="17"/>
  <c r="F38" i="17"/>
  <c r="F41" i="17"/>
  <c r="F42" i="17"/>
  <c r="F46" i="17"/>
  <c r="G84" i="17"/>
  <c r="G38" i="17"/>
  <c r="G46" i="17"/>
  <c r="G41" i="17"/>
  <c r="G42" i="17"/>
  <c r="F40" i="17" l="1"/>
  <c r="F88" i="17"/>
  <c r="G40" i="17"/>
  <c r="G88" i="17"/>
  <c r="G90" i="17" l="1"/>
  <c r="G43" i="17"/>
  <c r="F43" i="17"/>
  <c r="F90" i="17"/>
  <c r="C17" i="40" l="1"/>
  <c r="C16" i="40" s="1"/>
  <c r="AD27" i="6" l="1"/>
  <c r="AD32" i="6" l="1"/>
  <c r="AD36" i="6" s="1"/>
  <c r="AD15" i="6"/>
  <c r="AD33" i="6" s="1"/>
  <c r="AD13" i="6"/>
  <c r="AD35" i="6"/>
  <c r="AD34" i="6"/>
  <c r="D16" i="40" l="1"/>
  <c r="D10" i="9"/>
  <c r="C32" i="81" l="1"/>
  <c r="E122" i="86" l="1"/>
  <c r="D122" i="86"/>
  <c r="E109" i="86"/>
  <c r="D109" i="86"/>
  <c r="C102" i="86"/>
  <c r="O75" i="86"/>
  <c r="O70" i="86"/>
  <c r="O69" i="86"/>
  <c r="F68" i="86"/>
  <c r="F72" i="86" s="1"/>
  <c r="K67" i="86"/>
  <c r="K66" i="86"/>
  <c r="M66" i="86" s="1"/>
  <c r="O59" i="86"/>
  <c r="O62" i="86" s="1"/>
  <c r="O58" i="86"/>
  <c r="O57" i="86"/>
  <c r="O56" i="86"/>
  <c r="O55" i="86"/>
  <c r="O54" i="86"/>
  <c r="O53" i="86"/>
  <c r="O52" i="86"/>
  <c r="F51" i="86"/>
  <c r="O51" i="86" s="1"/>
  <c r="K50" i="86"/>
  <c r="K49" i="86"/>
  <c r="O45" i="86"/>
  <c r="P45" i="86" s="1"/>
  <c r="O44" i="86"/>
  <c r="P44" i="86" s="1"/>
  <c r="M44" i="86"/>
  <c r="E132" i="86"/>
  <c r="S43" i="86"/>
  <c r="O43" i="86"/>
  <c r="E135" i="86"/>
  <c r="O42" i="86"/>
  <c r="Y41" i="86"/>
  <c r="S41" i="86"/>
  <c r="O41" i="86"/>
  <c r="E127" i="86"/>
  <c r="Y40" i="86"/>
  <c r="S40" i="86"/>
  <c r="O40" i="86"/>
  <c r="O39" i="86"/>
  <c r="D125" i="86"/>
  <c r="O38" i="86"/>
  <c r="D119" i="86"/>
  <c r="Y37" i="86"/>
  <c r="S37" i="86"/>
  <c r="O37" i="86"/>
  <c r="E133" i="86"/>
  <c r="O36" i="86"/>
  <c r="M36" i="86"/>
  <c r="D124" i="86"/>
  <c r="O35" i="86"/>
  <c r="P35" i="86" s="1"/>
  <c r="M35" i="86"/>
  <c r="O34" i="86"/>
  <c r="E128" i="86"/>
  <c r="O33" i="86"/>
  <c r="E129" i="86"/>
  <c r="O32" i="86"/>
  <c r="E123" i="86"/>
  <c r="O31" i="86"/>
  <c r="E118" i="86"/>
  <c r="Z30" i="86"/>
  <c r="Y30" i="86"/>
  <c r="T30" i="86"/>
  <c r="S30" i="86"/>
  <c r="O30" i="86"/>
  <c r="P30" i="86" s="1"/>
  <c r="O29" i="86"/>
  <c r="E117" i="86"/>
  <c r="O28" i="86"/>
  <c r="P28" i="86" s="1"/>
  <c r="D113" i="86"/>
  <c r="D28" i="86"/>
  <c r="O27" i="86"/>
  <c r="O26" i="86"/>
  <c r="E130" i="86"/>
  <c r="O25" i="86"/>
  <c r="E114" i="86"/>
  <c r="O24" i="86"/>
  <c r="E116" i="86"/>
  <c r="O23" i="86"/>
  <c r="K20" i="86"/>
  <c r="G17" i="86"/>
  <c r="O16" i="86"/>
  <c r="O15" i="86"/>
  <c r="O14" i="86"/>
  <c r="O13" i="86"/>
  <c r="O12" i="86"/>
  <c r="M10" i="86"/>
  <c r="O10" i="86" s="1"/>
  <c r="D3" i="86"/>
  <c r="O61" i="84"/>
  <c r="K66" i="84"/>
  <c r="K65" i="84"/>
  <c r="K52" i="84"/>
  <c r="K51" i="84"/>
  <c r="K20" i="84"/>
  <c r="F17" i="86" l="1"/>
  <c r="M20" i="86"/>
  <c r="O20" i="86" s="1"/>
  <c r="L68" i="86"/>
  <c r="L72" i="86" s="1"/>
  <c r="M49" i="86"/>
  <c r="L17" i="86"/>
  <c r="O68" i="86"/>
  <c r="O72" i="86" s="1"/>
  <c r="AH33" i="84"/>
  <c r="I17" i="86"/>
  <c r="K12" i="86"/>
  <c r="M12" i="86" s="1"/>
  <c r="Z33" i="86" s="1"/>
  <c r="M29" i="86"/>
  <c r="H17" i="86"/>
  <c r="M23" i="86"/>
  <c r="J68" i="86"/>
  <c r="J72" i="86" s="1"/>
  <c r="K13" i="86"/>
  <c r="T34" i="86" s="1"/>
  <c r="M26" i="86"/>
  <c r="P29" i="86"/>
  <c r="K53" i="86"/>
  <c r="M53" i="86" s="1"/>
  <c r="G68" i="86"/>
  <c r="G72" i="86" s="1"/>
  <c r="M45" i="86"/>
  <c r="H68" i="86"/>
  <c r="H72" i="86" s="1"/>
  <c r="K15" i="86"/>
  <c r="E105" i="86" s="1"/>
  <c r="M27" i="86"/>
  <c r="E113" i="86"/>
  <c r="P33" i="86"/>
  <c r="K54" i="86"/>
  <c r="R54" i="86" s="1"/>
  <c r="K56" i="86"/>
  <c r="R56" i="86" s="1"/>
  <c r="M24" i="86"/>
  <c r="D127" i="86"/>
  <c r="M43" i="86"/>
  <c r="E124" i="86"/>
  <c r="P25" i="86"/>
  <c r="P34" i="86"/>
  <c r="M39" i="86"/>
  <c r="P43" i="86"/>
  <c r="I58" i="86" a="1"/>
  <c r="I58" i="86" s="1"/>
  <c r="E125" i="86"/>
  <c r="J51" i="86"/>
  <c r="P31" i="86"/>
  <c r="P36" i="86"/>
  <c r="L58" i="86" a="1"/>
  <c r="L58" i="86" s="1"/>
  <c r="D114" i="86"/>
  <c r="M25" i="86"/>
  <c r="G22" i="86"/>
  <c r="G46" i="86" s="1"/>
  <c r="M33" i="86"/>
  <c r="M41" i="86"/>
  <c r="I59" i="86"/>
  <c r="D132" i="86"/>
  <c r="M34" i="86"/>
  <c r="K14" i="86"/>
  <c r="M14" i="86" s="1"/>
  <c r="Z32" i="86" s="1"/>
  <c r="AA32" i="86" s="1"/>
  <c r="AB32" i="86" s="1"/>
  <c r="J22" i="86"/>
  <c r="J59" i="86"/>
  <c r="D115" i="86"/>
  <c r="M30" i="86"/>
  <c r="I22" i="86"/>
  <c r="P24" i="86"/>
  <c r="M38" i="86"/>
  <c r="E115" i="86"/>
  <c r="D133" i="86"/>
  <c r="P41" i="86"/>
  <c r="K70" i="86"/>
  <c r="E104" i="86" s="1"/>
  <c r="D116" i="86"/>
  <c r="G58" i="86" a="1"/>
  <c r="G58" i="86" s="1"/>
  <c r="K57" i="86"/>
  <c r="E107" i="86" s="1"/>
  <c r="M32" i="86"/>
  <c r="M37" i="86"/>
  <c r="H58" i="86" a="1"/>
  <c r="H58" i="86" s="1"/>
  <c r="E119" i="86"/>
  <c r="L51" i="86"/>
  <c r="L22" i="86"/>
  <c r="L46" i="86" s="1"/>
  <c r="P37" i="86"/>
  <c r="O17" i="86"/>
  <c r="H51" i="86"/>
  <c r="M28" i="86"/>
  <c r="H59" i="86"/>
  <c r="H22" i="86"/>
  <c r="E102" i="86"/>
  <c r="D102" i="86"/>
  <c r="D121" i="86"/>
  <c r="P27" i="86"/>
  <c r="E121" i="86"/>
  <c r="I68" i="86"/>
  <c r="I72" i="86" s="1"/>
  <c r="K69" i="86"/>
  <c r="M69" i="86" s="1"/>
  <c r="K52" i="86"/>
  <c r="G51" i="86"/>
  <c r="D131" i="86"/>
  <c r="P40" i="86"/>
  <c r="D126" i="86"/>
  <c r="E126" i="86"/>
  <c r="P42" i="86"/>
  <c r="K22" i="86"/>
  <c r="M40" i="86"/>
  <c r="P23" i="86"/>
  <c r="O22" i="86"/>
  <c r="E131" i="86"/>
  <c r="D128" i="86"/>
  <c r="D134" i="86"/>
  <c r="G59" i="86"/>
  <c r="I51" i="86"/>
  <c r="E134" i="86"/>
  <c r="P32" i="86"/>
  <c r="L59" i="86" a="1"/>
  <c r="L59" i="86" s="1"/>
  <c r="D111" i="86"/>
  <c r="D117" i="86"/>
  <c r="D123" i="86"/>
  <c r="D129" i="86"/>
  <c r="D135" i="86"/>
  <c r="K16" i="86"/>
  <c r="P26" i="86"/>
  <c r="M31" i="86"/>
  <c r="P39" i="86"/>
  <c r="E111" i="86"/>
  <c r="J58" i="86" a="1"/>
  <c r="J58" i="86" s="1"/>
  <c r="J17" i="86"/>
  <c r="F22" i="86"/>
  <c r="F46" i="86" s="1"/>
  <c r="P38" i="86"/>
  <c r="K55" i="86"/>
  <c r="D118" i="86"/>
  <c r="D130" i="86"/>
  <c r="L17" i="84"/>
  <c r="I46" i="86" l="1"/>
  <c r="T33" i="86"/>
  <c r="T41" i="86" s="1"/>
  <c r="U41" i="86" s="1"/>
  <c r="V41" i="86" s="1"/>
  <c r="D105" i="86"/>
  <c r="P15" i="86"/>
  <c r="AH32" i="84"/>
  <c r="P12" i="86"/>
  <c r="E120" i="86"/>
  <c r="M54" i="86"/>
  <c r="S54" i="86" s="1"/>
  <c r="D101" i="86"/>
  <c r="M13" i="86"/>
  <c r="Z34" i="86" s="1"/>
  <c r="Z41" i="86" s="1"/>
  <c r="AA41" i="86" s="1"/>
  <c r="AB41" i="86" s="1"/>
  <c r="P13" i="86"/>
  <c r="E101" i="86"/>
  <c r="E110" i="86"/>
  <c r="H46" i="86"/>
  <c r="H62" i="86" s="1"/>
  <c r="H75" i="86" s="1"/>
  <c r="D120" i="86"/>
  <c r="M56" i="86"/>
  <c r="U33" i="86"/>
  <c r="D108" i="86"/>
  <c r="E108" i="86"/>
  <c r="P56" i="86"/>
  <c r="M57" i="86"/>
  <c r="P53" i="86"/>
  <c r="D110" i="86"/>
  <c r="P54" i="86"/>
  <c r="M15" i="86"/>
  <c r="K59" i="86"/>
  <c r="P59" i="86" s="1"/>
  <c r="P14" i="86"/>
  <c r="T32" i="86"/>
  <c r="U32" i="86" s="1"/>
  <c r="M22" i="86"/>
  <c r="P57" i="86"/>
  <c r="D104" i="86"/>
  <c r="J46" i="86"/>
  <c r="J62" i="86" s="1"/>
  <c r="J75" i="86" s="1"/>
  <c r="R57" i="86"/>
  <c r="P70" i="86"/>
  <c r="M70" i="86"/>
  <c r="M52" i="86"/>
  <c r="K51" i="86"/>
  <c r="P51" i="86" s="1"/>
  <c r="D107" i="86"/>
  <c r="F62" i="86"/>
  <c r="F75" i="86" s="1"/>
  <c r="F61" i="86"/>
  <c r="F74" i="86" s="1"/>
  <c r="E112" i="86"/>
  <c r="D112" i="86"/>
  <c r="P55" i="86"/>
  <c r="R59" i="86"/>
  <c r="M16" i="86"/>
  <c r="P16" i="86"/>
  <c r="P22" i="86"/>
  <c r="O46" i="86"/>
  <c r="O61" i="86" s="1"/>
  <c r="O74" i="86" s="1"/>
  <c r="L61" i="86"/>
  <c r="L74" i="86" s="1"/>
  <c r="L62" i="86"/>
  <c r="L75" i="86" s="1"/>
  <c r="E106" i="86"/>
  <c r="D106" i="86"/>
  <c r="K58" i="86" a="1"/>
  <c r="K58" i="86" s="1"/>
  <c r="P52" i="86"/>
  <c r="U34" i="86"/>
  <c r="K17" i="86"/>
  <c r="AA33" i="86"/>
  <c r="AB33" i="86" s="1"/>
  <c r="P69" i="86"/>
  <c r="K68" i="86"/>
  <c r="E103" i="86"/>
  <c r="D103" i="86"/>
  <c r="M55" i="86"/>
  <c r="G61" i="86"/>
  <c r="G74" i="86" s="1"/>
  <c r="G62" i="86"/>
  <c r="G75" i="86" s="1"/>
  <c r="I61" i="86"/>
  <c r="I74" i="86" s="1"/>
  <c r="I62" i="86"/>
  <c r="I75" i="86" s="1"/>
  <c r="H61" i="86" l="1"/>
  <c r="H74" i="86" s="1"/>
  <c r="AA34" i="86"/>
  <c r="AB34" i="86" s="1"/>
  <c r="M17" i="86"/>
  <c r="M46" i="86" s="1"/>
  <c r="E136" i="86"/>
  <c r="M58" i="86" a="1"/>
  <c r="M58" i="86" s="1"/>
  <c r="Z35" i="86" s="1"/>
  <c r="AA35" i="86" s="1"/>
  <c r="AB35" i="86" s="1"/>
  <c r="T43" i="86"/>
  <c r="U43" i="86" s="1"/>
  <c r="V43" i="86" s="1"/>
  <c r="M51" i="86"/>
  <c r="J61" i="86"/>
  <c r="J74" i="86" s="1"/>
  <c r="M59" i="86"/>
  <c r="D136" i="86"/>
  <c r="P58" i="86"/>
  <c r="T35" i="86"/>
  <c r="K72" i="86"/>
  <c r="P68" i="86"/>
  <c r="M68" i="86"/>
  <c r="M72" i="86" s="1"/>
  <c r="Z36" i="86" s="1"/>
  <c r="P17" i="86"/>
  <c r="K46" i="86"/>
  <c r="M62" i="86" l="1"/>
  <c r="M75" i="86" s="1"/>
  <c r="M61" i="86"/>
  <c r="M74" i="86" s="1"/>
  <c r="AA36" i="86"/>
  <c r="AB36" i="86" s="1"/>
  <c r="P72" i="86"/>
  <c r="T36" i="86"/>
  <c r="T40" i="86" s="1"/>
  <c r="U40" i="86" s="1"/>
  <c r="V40" i="86" s="1"/>
  <c r="U35" i="86"/>
  <c r="Z37" i="86"/>
  <c r="P46" i="86"/>
  <c r="K62" i="86"/>
  <c r="K61" i="86"/>
  <c r="Z40" i="86"/>
  <c r="AA40" i="86" s="1"/>
  <c r="AB40" i="86" s="1"/>
  <c r="T37" i="86" l="1"/>
  <c r="V36" i="86" s="1"/>
  <c r="P62" i="86"/>
  <c r="K75" i="86"/>
  <c r="P75" i="86" s="1"/>
  <c r="AA37" i="86"/>
  <c r="AB37" i="86" s="1"/>
  <c r="AC37" i="86"/>
  <c r="AC32" i="86"/>
  <c r="AC33" i="86"/>
  <c r="AC34" i="86"/>
  <c r="AC35" i="86"/>
  <c r="U36" i="86"/>
  <c r="AC36" i="86"/>
  <c r="P61" i="86"/>
  <c r="S22" i="86"/>
  <c r="K74" i="86"/>
  <c r="Z38" i="86"/>
  <c r="V35" i="86" l="1"/>
  <c r="V34" i="86"/>
  <c r="V32" i="86"/>
  <c r="V33" i="86"/>
  <c r="V37" i="86"/>
  <c r="U37" i="86"/>
  <c r="P74" i="86"/>
  <c r="T38" i="86"/>
  <c r="S24" i="86"/>
  <c r="S23" i="86" s="1"/>
  <c r="T23" i="86" s="1"/>
  <c r="E137" i="86"/>
  <c r="T22" i="86" l="1"/>
  <c r="H17" i="84"/>
  <c r="I17" i="84"/>
  <c r="J17" i="84"/>
  <c r="M45" i="84"/>
  <c r="G17" i="84"/>
  <c r="G48" i="84" s="1"/>
  <c r="F25" i="27" l="1"/>
  <c r="C25" i="16" l="1"/>
  <c r="C60" i="16"/>
  <c r="G11" i="57"/>
  <c r="N41" i="28" l="1"/>
  <c r="N40" i="28"/>
  <c r="A41" i="28"/>
  <c r="A40" i="28"/>
  <c r="E14" i="67" l="1"/>
  <c r="C14" i="67"/>
  <c r="F64" i="68" l="1"/>
  <c r="F16" i="68"/>
  <c r="F49" i="68"/>
  <c r="F21" i="68"/>
  <c r="F69" i="68"/>
  <c r="F56" i="68" a="1"/>
  <c r="F56" i="68" s="1"/>
  <c r="M65" i="84"/>
  <c r="S43" i="84"/>
  <c r="Y41" i="84"/>
  <c r="S41" i="84"/>
  <c r="M41" i="84"/>
  <c r="Y40" i="84"/>
  <c r="S40" i="84"/>
  <c r="Y37" i="84"/>
  <c r="S37" i="84"/>
  <c r="M36" i="84"/>
  <c r="M34" i="84"/>
  <c r="M31" i="84"/>
  <c r="Z30" i="84"/>
  <c r="Y30" i="84"/>
  <c r="T30" i="84"/>
  <c r="S30" i="84"/>
  <c r="M29" i="84"/>
  <c r="M28" i="84"/>
  <c r="D28" i="84"/>
  <c r="M27" i="84"/>
  <c r="M23" i="84"/>
  <c r="M10" i="84"/>
  <c r="D3" i="84"/>
  <c r="S10" i="2"/>
  <c r="AC32" i="6"/>
  <c r="AC27" i="6"/>
  <c r="AC35" i="6"/>
  <c r="AC34" i="6"/>
  <c r="AC15" i="6"/>
  <c r="AC13" i="6"/>
  <c r="O8" i="53"/>
  <c r="O7" i="53"/>
  <c r="F73" i="68" l="1"/>
  <c r="F44" i="68"/>
  <c r="F58" i="68" s="1"/>
  <c r="M20" i="84"/>
  <c r="O20" i="84" s="1"/>
  <c r="M51" i="84"/>
  <c r="O10" i="84"/>
  <c r="I67" i="84"/>
  <c r="I71" i="84" s="1"/>
  <c r="I53" i="84"/>
  <c r="M44" i="84"/>
  <c r="AC36" i="6"/>
  <c r="M35" i="84"/>
  <c r="J67" i="84"/>
  <c r="J71" i="84" s="1"/>
  <c r="M25" i="84"/>
  <c r="L67" i="84"/>
  <c r="I48" i="84"/>
  <c r="M24" i="84"/>
  <c r="J53" i="84"/>
  <c r="H67" i="84"/>
  <c r="H71" i="84" s="1"/>
  <c r="H53" i="84"/>
  <c r="M26" i="84"/>
  <c r="M30" i="84"/>
  <c r="M37" i="84"/>
  <c r="M38" i="84"/>
  <c r="M32" i="84"/>
  <c r="M33" i="84"/>
  <c r="M40" i="84"/>
  <c r="L53" i="84"/>
  <c r="H48" i="84"/>
  <c r="L48" i="84"/>
  <c r="G53" i="84"/>
  <c r="M39" i="84"/>
  <c r="M43" i="84"/>
  <c r="G67" i="84"/>
  <c r="G71" i="84" s="1"/>
  <c r="I15" i="9"/>
  <c r="I12" i="9"/>
  <c r="I18" i="9" s="1"/>
  <c r="AC33" i="6"/>
  <c r="F75" i="68" l="1"/>
  <c r="AH37" i="84"/>
  <c r="L71" i="84"/>
  <c r="AH38" i="84"/>
  <c r="I60" i="84"/>
  <c r="L60" i="84"/>
  <c r="L61" i="84" s="1"/>
  <c r="H60" i="84"/>
  <c r="G60" i="84"/>
  <c r="J48" i="84"/>
  <c r="G19" i="67"/>
  <c r="G15" i="67"/>
  <c r="G73" i="84" l="1"/>
  <c r="G61" i="84"/>
  <c r="H73" i="84"/>
  <c r="H61" i="84"/>
  <c r="I73" i="84"/>
  <c r="I61" i="84"/>
  <c r="AH36" i="84"/>
  <c r="AH39" i="84" s="1"/>
  <c r="L73" i="84"/>
  <c r="J60" i="84"/>
  <c r="J73" i="84" l="1"/>
  <c r="J61" i="84"/>
  <c r="D43" i="22"/>
  <c r="D3" i="22"/>
  <c r="D77" i="22" l="1"/>
  <c r="D86" i="22" s="1"/>
  <c r="D56" i="22"/>
  <c r="D38" i="22"/>
  <c r="D70" i="22"/>
  <c r="D23" i="22"/>
  <c r="D34" i="22"/>
  <c r="D39" i="22" l="1"/>
  <c r="D40" i="22" s="1"/>
  <c r="D79" i="22"/>
  <c r="D80" i="22" s="1"/>
  <c r="D84" i="22" l="1"/>
  <c r="G12" i="67" l="1"/>
  <c r="G17" i="67"/>
  <c r="G16" i="67"/>
  <c r="G18" i="67"/>
  <c r="K26" i="5" l="1"/>
  <c r="L24" i="5" l="1"/>
  <c r="D36" i="81" l="1"/>
  <c r="C36" i="81"/>
  <c r="C30" i="81" l="1"/>
  <c r="C31" i="81"/>
  <c r="C26" i="81" l="1"/>
  <c r="C28" i="81"/>
  <c r="C27" i="81"/>
  <c r="C29" i="81" l="1"/>
  <c r="C12" i="81"/>
  <c r="D38" i="2" l="1"/>
  <c r="C27" i="57" l="1"/>
  <c r="N27" i="57" s="1"/>
  <c r="J83" i="16" l="1"/>
  <c r="I83" i="16"/>
  <c r="P83" i="16" s="1"/>
  <c r="M39" i="28" l="1"/>
  <c r="M38" i="28"/>
  <c r="M37" i="28"/>
  <c r="N39" i="28"/>
  <c r="L39" i="28"/>
  <c r="K39" i="28"/>
  <c r="N38" i="28"/>
  <c r="L38" i="28"/>
  <c r="K38" i="28"/>
  <c r="N37" i="28"/>
  <c r="L37" i="28"/>
  <c r="K37" i="28"/>
  <c r="N36" i="28"/>
  <c r="L36" i="28"/>
  <c r="K36" i="28"/>
  <c r="N35" i="28"/>
  <c r="L35" i="28"/>
  <c r="K35" i="28"/>
  <c r="N34" i="28"/>
  <c r="L34" i="28"/>
  <c r="K34" i="28"/>
  <c r="M36" i="28"/>
  <c r="M35" i="28"/>
  <c r="M34" i="28"/>
  <c r="E9" i="28" l="1"/>
  <c r="F43" i="27" l="1"/>
  <c r="F37" i="27"/>
  <c r="AB37" i="45" l="1"/>
  <c r="AB38" i="45"/>
  <c r="AB39" i="45"/>
  <c r="AB41" i="45"/>
  <c r="AB45" i="45"/>
  <c r="AB46" i="45"/>
  <c r="AB47" i="45"/>
  <c r="AB48" i="45"/>
  <c r="AB50" i="45"/>
  <c r="AB36" i="45"/>
  <c r="AM22" i="45"/>
  <c r="AB28" i="45"/>
  <c r="AB52" i="45" s="1"/>
  <c r="V8" i="45" l="1"/>
  <c r="F38" i="27" l="1"/>
  <c r="F42" i="27"/>
  <c r="F44" i="27" s="1"/>
  <c r="AB20" i="45"/>
  <c r="AB44" i="45" s="1"/>
  <c r="AB16" i="45"/>
  <c r="AB18" i="45" l="1"/>
  <c r="AB40" i="45"/>
  <c r="AB27" i="45"/>
  <c r="AB51" i="45" s="1"/>
  <c r="J58" i="16"/>
  <c r="Q58" i="16" s="1"/>
  <c r="AB30" i="45" l="1"/>
  <c r="AB54" i="45" s="1"/>
  <c r="AB42" i="45"/>
  <c r="M58" i="16"/>
  <c r="I58" i="16"/>
  <c r="P58" i="16" s="1"/>
  <c r="X20" i="45" l="1"/>
  <c r="X36" i="45" s="1"/>
  <c r="I76" i="22" l="1"/>
  <c r="H76" i="22"/>
  <c r="D3" i="83" l="1"/>
  <c r="D84" i="16" l="1"/>
  <c r="M18" i="53"/>
  <c r="L18" i="53"/>
  <c r="M17" i="53"/>
  <c r="L17" i="53"/>
  <c r="M16" i="53"/>
  <c r="L16" i="53"/>
  <c r="M14" i="53"/>
  <c r="L14" i="53"/>
  <c r="M13" i="53"/>
  <c r="L13" i="53"/>
  <c r="M12" i="53"/>
  <c r="L12" i="53"/>
  <c r="M10" i="53"/>
  <c r="L10" i="53"/>
  <c r="M9" i="53"/>
  <c r="L9" i="53"/>
  <c r="M8" i="53"/>
  <c r="L8" i="53"/>
  <c r="E18" i="53"/>
  <c r="E17" i="53"/>
  <c r="E16" i="53"/>
  <c r="F15" i="53"/>
  <c r="F11" i="53"/>
  <c r="E11" i="53"/>
  <c r="F7" i="53"/>
  <c r="E7" i="53"/>
  <c r="F8" i="52"/>
  <c r="E8" i="52"/>
  <c r="F12" i="52"/>
  <c r="E12" i="52"/>
  <c r="E15" i="53" l="1"/>
  <c r="C84" i="16"/>
  <c r="C86" i="16" s="1"/>
  <c r="I86" i="16" s="1"/>
  <c r="V7" i="52"/>
  <c r="I13" i="51"/>
  <c r="I12" i="51"/>
  <c r="I11" i="51"/>
  <c r="AA7" i="52" l="1"/>
  <c r="AA7" i="53" s="1"/>
  <c r="V7" i="53"/>
  <c r="W7" i="52"/>
  <c r="W7" i="53" s="1"/>
  <c r="Y7" i="52"/>
  <c r="Z7" i="52"/>
  <c r="Z7" i="53" s="1"/>
  <c r="I45" i="51"/>
  <c r="I52" i="51" s="1"/>
  <c r="I44" i="51"/>
  <c r="I51" i="51" s="1"/>
  <c r="I43" i="51"/>
  <c r="I50" i="51" s="1"/>
  <c r="I29" i="51"/>
  <c r="I36" i="51" s="1"/>
  <c r="I28" i="51"/>
  <c r="I35" i="51" s="1"/>
  <c r="I27" i="51"/>
  <c r="G52" i="51"/>
  <c r="F52" i="51"/>
  <c r="G51" i="51"/>
  <c r="F51" i="51"/>
  <c r="H50" i="51"/>
  <c r="G50" i="51"/>
  <c r="F50" i="51"/>
  <c r="H36" i="51"/>
  <c r="G36" i="51"/>
  <c r="F36" i="51"/>
  <c r="H35" i="51"/>
  <c r="G35" i="51"/>
  <c r="F35" i="51"/>
  <c r="H34" i="51"/>
  <c r="G34" i="51"/>
  <c r="F34" i="51"/>
  <c r="AB7" i="52" l="1"/>
  <c r="AB7" i="53" s="1"/>
  <c r="Y7" i="53"/>
  <c r="X7" i="52"/>
  <c r="X7" i="53" s="1"/>
  <c r="I30" i="51"/>
  <c r="I37" i="51" s="1"/>
  <c r="I34" i="51"/>
  <c r="I46" i="51"/>
  <c r="I53" i="51" s="1"/>
  <c r="D39" i="75" l="1"/>
  <c r="D38" i="75"/>
  <c r="C38" i="75"/>
  <c r="D40" i="75"/>
  <c r="C40" i="75"/>
  <c r="D41" i="75"/>
  <c r="C41" i="75"/>
  <c r="D36" i="75"/>
  <c r="C36" i="75"/>
  <c r="D35" i="75"/>
  <c r="C35" i="75"/>
  <c r="D34" i="75"/>
  <c r="C34" i="75"/>
  <c r="E17" i="75" l="1"/>
  <c r="E36" i="75" s="1"/>
  <c r="E16" i="75"/>
  <c r="E35" i="75" s="1"/>
  <c r="D37" i="75" l="1"/>
  <c r="D37" i="77"/>
  <c r="D38" i="77" l="1"/>
  <c r="G37" i="77"/>
  <c r="G38" i="77"/>
  <c r="C37" i="77" l="1"/>
  <c r="E13" i="77"/>
  <c r="E37" i="77" s="1"/>
  <c r="C38" i="77"/>
  <c r="E14" i="77"/>
  <c r="E38" i="77" s="1"/>
  <c r="F37" i="77"/>
  <c r="H13" i="77"/>
  <c r="H37" i="77" s="1"/>
  <c r="F38" i="77"/>
  <c r="H14" i="77"/>
  <c r="H38" i="77" s="1"/>
  <c r="K14" i="77"/>
  <c r="K13" i="77"/>
  <c r="J14" i="77"/>
  <c r="J13" i="77"/>
  <c r="G36" i="77"/>
  <c r="D12" i="77"/>
  <c r="D36" i="77" s="1"/>
  <c r="C12" i="77"/>
  <c r="C36" i="77" l="1"/>
  <c r="E12" i="77"/>
  <c r="F36" i="77"/>
  <c r="H12" i="77"/>
  <c r="H36" i="77" s="1"/>
  <c r="K12" i="77"/>
  <c r="J12" i="77"/>
  <c r="D40" i="77" l="1"/>
  <c r="G41" i="77"/>
  <c r="D41" i="77"/>
  <c r="D39" i="77"/>
  <c r="G39" i="77"/>
  <c r="G35" i="77"/>
  <c r="C39" i="77" l="1"/>
  <c r="E15" i="77"/>
  <c r="E39" i="77" s="1"/>
  <c r="F35" i="77"/>
  <c r="H11" i="77"/>
  <c r="H35" i="77" s="1"/>
  <c r="F39" i="77"/>
  <c r="H15" i="77"/>
  <c r="H39" i="77" s="1"/>
  <c r="T19" i="40"/>
  <c r="K11" i="77"/>
  <c r="K15" i="77"/>
  <c r="E36" i="77"/>
  <c r="J15" i="77"/>
  <c r="E17" i="77"/>
  <c r="H17" i="77"/>
  <c r="H41" i="77" s="1"/>
  <c r="E16" i="77"/>
  <c r="F40" i="77" l="1"/>
  <c r="H16" i="77"/>
  <c r="H40" i="77" s="1"/>
  <c r="C35" i="77"/>
  <c r="E11" i="77"/>
  <c r="E35" i="77" s="1"/>
  <c r="J17" i="77"/>
  <c r="C41" i="77"/>
  <c r="J16" i="77"/>
  <c r="C40" i="77"/>
  <c r="E41" i="77"/>
  <c r="F41" i="77"/>
  <c r="D18" i="77"/>
  <c r="D42" i="77" s="1"/>
  <c r="D35" i="77"/>
  <c r="G18" i="77"/>
  <c r="G42" i="77" s="1"/>
  <c r="G40" i="77"/>
  <c r="F18" i="77"/>
  <c r="K17" i="77"/>
  <c r="K16" i="77"/>
  <c r="C18" i="77"/>
  <c r="E40" i="77"/>
  <c r="J11" i="77"/>
  <c r="N24" i="81"/>
  <c r="F63" i="81"/>
  <c r="D64" i="81"/>
  <c r="C64" i="81"/>
  <c r="D63" i="81"/>
  <c r="R23" i="81"/>
  <c r="N21" i="81"/>
  <c r="N20" i="81"/>
  <c r="M20" i="81"/>
  <c r="D66" i="81"/>
  <c r="G77" i="81"/>
  <c r="F77" i="81"/>
  <c r="G75" i="81"/>
  <c r="G73" i="81"/>
  <c r="D73" i="81"/>
  <c r="C73" i="81"/>
  <c r="N31" i="81"/>
  <c r="C72" i="81"/>
  <c r="G71" i="81"/>
  <c r="F71" i="81"/>
  <c r="D71" i="81"/>
  <c r="G69" i="81"/>
  <c r="R28" i="81"/>
  <c r="G68" i="81"/>
  <c r="D68" i="81"/>
  <c r="G67" i="81"/>
  <c r="F67" i="81"/>
  <c r="M26" i="81"/>
  <c r="R26" i="81"/>
  <c r="G61" i="81"/>
  <c r="F61" i="81"/>
  <c r="M18" i="81"/>
  <c r="C61" i="81"/>
  <c r="M17" i="81"/>
  <c r="G58" i="81"/>
  <c r="M15" i="81"/>
  <c r="C58" i="81"/>
  <c r="G57" i="81"/>
  <c r="M14" i="81"/>
  <c r="R14" i="81"/>
  <c r="G55" i="81"/>
  <c r="F55" i="81"/>
  <c r="R12" i="81"/>
  <c r="D3" i="81"/>
  <c r="E18" i="77" l="1"/>
  <c r="F42" i="77"/>
  <c r="H18" i="77"/>
  <c r="M12" i="81"/>
  <c r="J18" i="77"/>
  <c r="C42" i="77"/>
  <c r="K18" i="77"/>
  <c r="K27" i="81"/>
  <c r="L27" i="81"/>
  <c r="E30" i="81"/>
  <c r="E71" i="81" s="1"/>
  <c r="L14" i="81"/>
  <c r="L21" i="81"/>
  <c r="L31" i="81"/>
  <c r="G19" i="81"/>
  <c r="N27" i="81"/>
  <c r="N19" i="81"/>
  <c r="L15" i="81"/>
  <c r="L26" i="81"/>
  <c r="V14" i="81"/>
  <c r="H21" i="81"/>
  <c r="L17" i="81"/>
  <c r="M27" i="81"/>
  <c r="G22" i="81"/>
  <c r="G62" i="81" s="1"/>
  <c r="F68" i="81"/>
  <c r="N26" i="81"/>
  <c r="G63" i="81"/>
  <c r="C19" i="81"/>
  <c r="K20" i="81"/>
  <c r="N15" i="81"/>
  <c r="K21" i="81"/>
  <c r="F16" i="81"/>
  <c r="F59" i="81" s="1"/>
  <c r="D19" i="81"/>
  <c r="M21" i="81"/>
  <c r="M19" i="81" s="1"/>
  <c r="L24" i="81"/>
  <c r="H20" i="81"/>
  <c r="L20" i="81"/>
  <c r="K12" i="81"/>
  <c r="R18" i="81"/>
  <c r="T18" i="81" s="1"/>
  <c r="H12" i="81"/>
  <c r="H55" i="81" s="1"/>
  <c r="L12" i="81"/>
  <c r="H26" i="81"/>
  <c r="H67" i="81" s="1"/>
  <c r="N32" i="81"/>
  <c r="N12" i="81"/>
  <c r="K26" i="81"/>
  <c r="F64" i="81"/>
  <c r="F22" i="81"/>
  <c r="F19" i="81"/>
  <c r="E21" i="81"/>
  <c r="E20" i="81"/>
  <c r="G16" i="81"/>
  <c r="G59" i="81" s="1"/>
  <c r="G13" i="81"/>
  <c r="G56" i="81" s="1"/>
  <c r="M30" i="81"/>
  <c r="K36" i="81"/>
  <c r="C71" i="81"/>
  <c r="C16" i="81"/>
  <c r="L18" i="81"/>
  <c r="M16" i="81"/>
  <c r="R24" i="81"/>
  <c r="V24" i="81" s="1"/>
  <c r="F58" i="81"/>
  <c r="C13" i="81"/>
  <c r="R13" i="81" s="1"/>
  <c r="K15" i="81"/>
  <c r="H27" i="81"/>
  <c r="H68" i="81" s="1"/>
  <c r="M13" i="81"/>
  <c r="H17" i="81"/>
  <c r="H60" i="81" s="1"/>
  <c r="N23" i="81"/>
  <c r="N22" i="81" s="1"/>
  <c r="F60" i="81"/>
  <c r="H30" i="81"/>
  <c r="H71" i="81" s="1"/>
  <c r="E36" i="81"/>
  <c r="E77" i="81" s="1"/>
  <c r="E24" i="81"/>
  <c r="E64" i="81" s="1"/>
  <c r="R31" i="81"/>
  <c r="K30" i="81"/>
  <c r="F13" i="81"/>
  <c r="E15" i="81"/>
  <c r="E58" i="81" s="1"/>
  <c r="H18" i="81"/>
  <c r="H61" i="81" s="1"/>
  <c r="K24" i="81"/>
  <c r="E27" i="81"/>
  <c r="E68" i="81" s="1"/>
  <c r="L30" i="81"/>
  <c r="C69" i="81"/>
  <c r="T26" i="81"/>
  <c r="L36" i="81"/>
  <c r="D58" i="81"/>
  <c r="E18" i="81"/>
  <c r="E61" i="81" s="1"/>
  <c r="K18" i="81"/>
  <c r="N30" i="81"/>
  <c r="E12" i="81"/>
  <c r="E55" i="81" s="1"/>
  <c r="H15" i="81"/>
  <c r="H58" i="81" s="1"/>
  <c r="E26" i="81"/>
  <c r="E67" i="81" s="1"/>
  <c r="N18" i="81"/>
  <c r="R30" i="81"/>
  <c r="V30" i="81" s="1"/>
  <c r="D60" i="81"/>
  <c r="C77" i="81"/>
  <c r="T28" i="81"/>
  <c r="V28" i="81"/>
  <c r="V23" i="81"/>
  <c r="T23" i="81"/>
  <c r="T12" i="81"/>
  <c r="V12" i="81"/>
  <c r="M28" i="81"/>
  <c r="E28" i="81"/>
  <c r="E69" i="81" s="1"/>
  <c r="D69" i="81"/>
  <c r="K28" i="81"/>
  <c r="M31" i="81"/>
  <c r="E31" i="81"/>
  <c r="E72" i="81" s="1"/>
  <c r="K31" i="81"/>
  <c r="D72" i="81"/>
  <c r="R15" i="81"/>
  <c r="C67" i="81"/>
  <c r="D13" i="81"/>
  <c r="D16" i="81"/>
  <c r="D22" i="81"/>
  <c r="L23" i="81"/>
  <c r="N14" i="81"/>
  <c r="N17" i="81"/>
  <c r="M23" i="81"/>
  <c r="H24" i="81"/>
  <c r="H64" i="81" s="1"/>
  <c r="M32" i="81"/>
  <c r="H36" i="81"/>
  <c r="H77" i="81" s="1"/>
  <c r="C60" i="81"/>
  <c r="C66" i="81"/>
  <c r="C68" i="81"/>
  <c r="R17" i="81"/>
  <c r="R32" i="81"/>
  <c r="F72" i="81"/>
  <c r="E14" i="81"/>
  <c r="E57" i="81" s="1"/>
  <c r="T14" i="81"/>
  <c r="E17" i="81"/>
  <c r="E60" i="81" s="1"/>
  <c r="M24" i="81"/>
  <c r="E66" i="81"/>
  <c r="M36" i="81"/>
  <c r="G60" i="81"/>
  <c r="G64" i="81"/>
  <c r="G72" i="81"/>
  <c r="E23" i="81"/>
  <c r="E63" i="81" s="1"/>
  <c r="H28" i="81"/>
  <c r="H69" i="81" s="1"/>
  <c r="D25" i="81"/>
  <c r="H31" i="81"/>
  <c r="H72" i="81" s="1"/>
  <c r="E32" i="81"/>
  <c r="E73" i="81" s="1"/>
  <c r="N36" i="81"/>
  <c r="R36" i="81"/>
  <c r="D55" i="81"/>
  <c r="D57" i="81"/>
  <c r="D61" i="81"/>
  <c r="D67" i="81"/>
  <c r="D77" i="81"/>
  <c r="C57" i="81"/>
  <c r="H14" i="81"/>
  <c r="H57" i="81" s="1"/>
  <c r="H23" i="81"/>
  <c r="H63" i="81" s="1"/>
  <c r="R27" i="81"/>
  <c r="L28" i="81"/>
  <c r="K14" i="81"/>
  <c r="K17" i="81"/>
  <c r="N34" i="81"/>
  <c r="F57" i="81"/>
  <c r="F69" i="81"/>
  <c r="C55" i="81"/>
  <c r="C63" i="81"/>
  <c r="C22" i="81"/>
  <c r="K23" i="81"/>
  <c r="N28" i="81"/>
  <c r="K32" i="81"/>
  <c r="R16" i="81" l="1"/>
  <c r="T16" i="81" s="1"/>
  <c r="K16" i="81"/>
  <c r="H13" i="81"/>
  <c r="H56" i="81" s="1"/>
  <c r="D11" i="81"/>
  <c r="E19" i="81"/>
  <c r="L13" i="81"/>
  <c r="M25" i="81"/>
  <c r="L22" i="81"/>
  <c r="H16" i="81"/>
  <c r="H59" i="81" s="1"/>
  <c r="C56" i="81"/>
  <c r="F56" i="81"/>
  <c r="T30" i="81"/>
  <c r="L16" i="81"/>
  <c r="H19" i="81"/>
  <c r="L19" i="81"/>
  <c r="C59" i="81"/>
  <c r="K19" i="81"/>
  <c r="N13" i="81"/>
  <c r="V18" i="81"/>
  <c r="F62" i="81"/>
  <c r="H22" i="81"/>
  <c r="H62" i="81" s="1"/>
  <c r="M22" i="81"/>
  <c r="N16" i="81"/>
  <c r="T24" i="81"/>
  <c r="V31" i="81"/>
  <c r="T31" i="81"/>
  <c r="V32" i="81"/>
  <c r="T32" i="81"/>
  <c r="V17" i="81"/>
  <c r="T17" i="81"/>
  <c r="D65" i="81"/>
  <c r="K29" i="81"/>
  <c r="R29" i="81"/>
  <c r="C70" i="81"/>
  <c r="D59" i="81"/>
  <c r="E16" i="81"/>
  <c r="E59" i="81" s="1"/>
  <c r="V15" i="81"/>
  <c r="T15" i="81"/>
  <c r="V36" i="81"/>
  <c r="T36" i="81"/>
  <c r="D56" i="81"/>
  <c r="E13" i="81"/>
  <c r="E56" i="81" s="1"/>
  <c r="T13" i="81"/>
  <c r="V13" i="81"/>
  <c r="V27" i="81"/>
  <c r="T27" i="81"/>
  <c r="C25" i="81"/>
  <c r="C11" i="81" s="1"/>
  <c r="E29" i="81"/>
  <c r="E70" i="81" s="1"/>
  <c r="M29" i="81"/>
  <c r="D70" i="81"/>
  <c r="K22" i="81"/>
  <c r="C62" i="81"/>
  <c r="R22" i="81"/>
  <c r="E22" i="81"/>
  <c r="E62" i="81" s="1"/>
  <c r="D62" i="81"/>
  <c r="K13" i="81"/>
  <c r="V16" i="81" l="1"/>
  <c r="M11" i="81"/>
  <c r="M33" i="81" s="1"/>
  <c r="K25" i="81"/>
  <c r="C65" i="81"/>
  <c r="R25" i="81"/>
  <c r="E11" i="81"/>
  <c r="E54" i="81" s="1"/>
  <c r="E25" i="81"/>
  <c r="E65" i="81" s="1"/>
  <c r="D54" i="81"/>
  <c r="D33" i="81"/>
  <c r="V22" i="81"/>
  <c r="T22" i="81"/>
  <c r="T29" i="81"/>
  <c r="V29" i="81"/>
  <c r="D74" i="81" l="1"/>
  <c r="K11" i="81"/>
  <c r="K33" i="81" s="1"/>
  <c r="C33" i="81"/>
  <c r="R11" i="81"/>
  <c r="C54" i="81"/>
  <c r="V25" i="81"/>
  <c r="T25" i="81"/>
  <c r="E33" i="81" l="1"/>
  <c r="E74" i="81" s="1"/>
  <c r="J20" i="81"/>
  <c r="J21" i="81"/>
  <c r="J19" i="81"/>
  <c r="R33" i="81"/>
  <c r="J28" i="81"/>
  <c r="J31" i="81"/>
  <c r="J27" i="81"/>
  <c r="J30" i="81"/>
  <c r="C74" i="81"/>
  <c r="J24" i="81"/>
  <c r="J33" i="81"/>
  <c r="J36" i="81"/>
  <c r="J26" i="81"/>
  <c r="J23" i="81"/>
  <c r="J13" i="81"/>
  <c r="J32" i="81"/>
  <c r="J12" i="81"/>
  <c r="J17" i="81"/>
  <c r="J18" i="81"/>
  <c r="J14" i="81"/>
  <c r="J15" i="81"/>
  <c r="J16" i="81"/>
  <c r="J29" i="81"/>
  <c r="J22" i="81"/>
  <c r="J25" i="81"/>
  <c r="J11" i="81"/>
  <c r="V11" i="81"/>
  <c r="T11" i="81"/>
  <c r="V33" i="81" l="1"/>
  <c r="T33" i="81"/>
  <c r="L32" i="81" l="1"/>
  <c r="F73" i="81"/>
  <c r="H32" i="81"/>
  <c r="H73" i="81" s="1"/>
  <c r="F17" i="40" l="1"/>
  <c r="F16" i="40" l="1"/>
  <c r="N7" i="6"/>
  <c r="O7" i="6"/>
  <c r="P7" i="6"/>
  <c r="Q7" i="6"/>
  <c r="R7" i="6"/>
  <c r="S7" i="6"/>
  <c r="T7" i="6"/>
  <c r="U7" i="6"/>
  <c r="V7" i="6"/>
  <c r="X7" i="6"/>
  <c r="Z7" i="6"/>
  <c r="C7" i="6"/>
  <c r="D7" i="6"/>
  <c r="E7" i="6"/>
  <c r="F7" i="6"/>
  <c r="G7" i="6"/>
  <c r="H7" i="6"/>
  <c r="I7" i="6"/>
  <c r="J7" i="6"/>
  <c r="K7" i="6"/>
  <c r="L7" i="6"/>
  <c r="M7" i="6"/>
  <c r="Y31" i="6" l="1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AB34" i="6" l="1"/>
  <c r="AB35" i="6"/>
  <c r="D15" i="1" l="1"/>
  <c r="D4" i="1"/>
  <c r="D4" i="88" l="1"/>
  <c r="D4" i="90"/>
  <c r="D4" i="22"/>
  <c r="D4" i="87"/>
  <c r="D4" i="86"/>
  <c r="D4" i="84"/>
  <c r="D4" i="81"/>
  <c r="D4" i="83"/>
  <c r="D17" i="1"/>
  <c r="D18" i="1"/>
  <c r="D16" i="1"/>
  <c r="C53" i="81"/>
  <c r="G60" i="17" l="1"/>
  <c r="R10" i="57"/>
  <c r="F60" i="17"/>
  <c r="Q10" i="57"/>
  <c r="S20" i="86"/>
  <c r="T20" i="86" s="1"/>
  <c r="S21" i="86"/>
  <c r="T21" i="86" s="1"/>
  <c r="D53" i="81"/>
  <c r="D13" i="1"/>
  <c r="G10" i="17" s="1"/>
  <c r="D12" i="1"/>
  <c r="F10" i="17" s="1"/>
  <c r="D11" i="1"/>
  <c r="D10" i="1"/>
  <c r="D10" i="81" l="1"/>
  <c r="M10" i="81" s="1"/>
  <c r="Q10" i="17"/>
  <c r="F53" i="81"/>
  <c r="F10" i="81"/>
  <c r="G10" i="81"/>
  <c r="N10" i="81" s="1"/>
  <c r="G53" i="81"/>
  <c r="C10" i="81"/>
  <c r="R10" i="81"/>
  <c r="G37" i="81" l="1"/>
  <c r="F37" i="81"/>
  <c r="G35" i="81"/>
  <c r="F35" i="81"/>
  <c r="D46" i="81"/>
  <c r="C46" i="81"/>
  <c r="D44" i="81"/>
  <c r="C44" i="81"/>
  <c r="Y32" i="6"/>
  <c r="G15" i="5" l="1"/>
  <c r="N35" i="81"/>
  <c r="H35" i="81"/>
  <c r="H76" i="81" s="1"/>
  <c r="G76" i="81"/>
  <c r="L37" i="81"/>
  <c r="F78" i="81"/>
  <c r="L35" i="81"/>
  <c r="F76" i="81"/>
  <c r="F34" i="81"/>
  <c r="N37" i="81"/>
  <c r="H37" i="81"/>
  <c r="H78" i="81" s="1"/>
  <c r="G78" i="81"/>
  <c r="H34" i="81" l="1"/>
  <c r="H75" i="81" s="1"/>
  <c r="L34" i="81"/>
  <c r="F75" i="81"/>
  <c r="C38" i="2"/>
  <c r="N12" i="2"/>
  <c r="H36" i="28" l="1"/>
  <c r="H35" i="28"/>
  <c r="A36" i="28"/>
  <c r="A35" i="28"/>
  <c r="H34" i="28"/>
  <c r="M13" i="10" l="1"/>
  <c r="G12" i="10" s="1"/>
  <c r="C12" i="10" l="1"/>
  <c r="D12" i="10"/>
  <c r="L12" i="10"/>
  <c r="F12" i="10"/>
  <c r="M12" i="10"/>
  <c r="K12" i="10"/>
  <c r="J12" i="10"/>
  <c r="E12" i="10"/>
  <c r="I12" i="10"/>
  <c r="H12" i="10"/>
  <c r="AB36" i="6"/>
  <c r="AB33" i="6"/>
  <c r="N12" i="10" l="1"/>
  <c r="J19" i="75" l="1"/>
  <c r="E19" i="75"/>
  <c r="E38" i="75" s="1"/>
  <c r="Q38" i="2" l="1"/>
  <c r="E38" i="2" l="1"/>
  <c r="H38" i="2"/>
  <c r="AA12" i="6" l="1"/>
  <c r="Z21" i="6" l="1"/>
  <c r="AA21" i="6"/>
  <c r="Z23" i="6"/>
  <c r="AA23" i="6"/>
  <c r="Z24" i="6"/>
  <c r="AA24" i="6"/>
  <c r="Z16" i="6"/>
  <c r="AA16" i="6"/>
  <c r="Z28" i="6"/>
  <c r="AA28" i="6"/>
  <c r="Z22" i="6"/>
  <c r="AA22" i="6"/>
  <c r="Z26" i="6"/>
  <c r="AA26" i="6"/>
  <c r="Z17" i="6"/>
  <c r="AA17" i="6"/>
  <c r="Z18" i="6"/>
  <c r="AA18" i="6"/>
  <c r="Z30" i="6"/>
  <c r="AA30" i="6"/>
  <c r="Z14" i="6"/>
  <c r="AA14" i="6"/>
  <c r="Z29" i="6"/>
  <c r="AA29" i="6"/>
  <c r="Z19" i="6"/>
  <c r="AA19" i="6"/>
  <c r="Z31" i="6"/>
  <c r="AA31" i="6"/>
  <c r="Z25" i="6"/>
  <c r="AA25" i="6"/>
  <c r="Z27" i="6"/>
  <c r="AA27" i="6"/>
  <c r="Z20" i="6"/>
  <c r="AA20" i="6"/>
  <c r="Z32" i="6"/>
  <c r="AA32" i="6"/>
  <c r="Z12" i="6"/>
  <c r="Z13" i="6" l="1"/>
  <c r="AA13" i="6"/>
  <c r="Z15" i="6"/>
  <c r="AA15" i="6"/>
  <c r="A34" i="28" l="1"/>
  <c r="E19" i="52" l="1"/>
  <c r="E18" i="52"/>
  <c r="E17" i="52"/>
  <c r="F16" i="52"/>
  <c r="C29" i="76"/>
  <c r="D26" i="77"/>
  <c r="D50" i="77" s="1"/>
  <c r="F28" i="76"/>
  <c r="F71" i="76" s="1"/>
  <c r="F12" i="76"/>
  <c r="F156" i="53"/>
  <c r="E156" i="53"/>
  <c r="D156" i="53"/>
  <c r="C156" i="53"/>
  <c r="A156" i="53"/>
  <c r="F155" i="53"/>
  <c r="E155" i="53"/>
  <c r="D155" i="53"/>
  <c r="C155" i="53"/>
  <c r="A155" i="53"/>
  <c r="F154" i="53"/>
  <c r="E154" i="53"/>
  <c r="D154" i="53"/>
  <c r="C154" i="53"/>
  <c r="A154" i="53"/>
  <c r="F153" i="53"/>
  <c r="E153" i="53"/>
  <c r="D153" i="53"/>
  <c r="C153" i="53"/>
  <c r="A153" i="53"/>
  <c r="I152" i="53"/>
  <c r="A152" i="53"/>
  <c r="F150" i="53"/>
  <c r="F149" i="53" s="1"/>
  <c r="E150" i="53"/>
  <c r="E149" i="53" s="1"/>
  <c r="D150" i="53"/>
  <c r="C150" i="53"/>
  <c r="A150" i="53"/>
  <c r="I149" i="53"/>
  <c r="A149" i="53"/>
  <c r="F147" i="53"/>
  <c r="F146" i="53" s="1"/>
  <c r="E147" i="53"/>
  <c r="E146" i="53" s="1"/>
  <c r="D147" i="53"/>
  <c r="C147" i="53"/>
  <c r="A147" i="53"/>
  <c r="I146" i="53"/>
  <c r="A146" i="53"/>
  <c r="F144" i="53"/>
  <c r="E144" i="53"/>
  <c r="D144" i="53"/>
  <c r="C144" i="53"/>
  <c r="A144" i="53"/>
  <c r="F143" i="53"/>
  <c r="E143" i="53"/>
  <c r="D143" i="53"/>
  <c r="C143" i="53"/>
  <c r="A143" i="53"/>
  <c r="F142" i="53"/>
  <c r="E142" i="53"/>
  <c r="D142" i="53"/>
  <c r="C142" i="53"/>
  <c r="A142" i="53"/>
  <c r="I141" i="53"/>
  <c r="A141" i="53"/>
  <c r="F139" i="53"/>
  <c r="E139" i="53"/>
  <c r="D139" i="53"/>
  <c r="C139" i="53"/>
  <c r="A139" i="53"/>
  <c r="F138" i="53"/>
  <c r="E138" i="53"/>
  <c r="D138" i="53"/>
  <c r="C138" i="53"/>
  <c r="A138" i="53"/>
  <c r="F137" i="53"/>
  <c r="E137" i="53"/>
  <c r="D137" i="53"/>
  <c r="C137" i="53"/>
  <c r="A137" i="53"/>
  <c r="I136" i="53"/>
  <c r="A136" i="53"/>
  <c r="F134" i="53"/>
  <c r="E134" i="53"/>
  <c r="D134" i="53"/>
  <c r="C134" i="53"/>
  <c r="A134" i="53"/>
  <c r="F133" i="53"/>
  <c r="E133" i="53"/>
  <c r="D133" i="53"/>
  <c r="C133" i="53"/>
  <c r="A133" i="53"/>
  <c r="F132" i="53"/>
  <c r="E132" i="53"/>
  <c r="D132" i="53"/>
  <c r="C132" i="53"/>
  <c r="A132" i="53"/>
  <c r="F131" i="53"/>
  <c r="E131" i="53"/>
  <c r="D131" i="53"/>
  <c r="C131" i="53"/>
  <c r="A131" i="53"/>
  <c r="F130" i="53"/>
  <c r="E130" i="53"/>
  <c r="D130" i="53"/>
  <c r="C130" i="53"/>
  <c r="A130" i="53"/>
  <c r="F129" i="53"/>
  <c r="E129" i="53"/>
  <c r="D129" i="53"/>
  <c r="C129" i="53"/>
  <c r="A129" i="53"/>
  <c r="F128" i="53"/>
  <c r="E128" i="53"/>
  <c r="D128" i="53"/>
  <c r="C128" i="53"/>
  <c r="A128" i="53"/>
  <c r="I127" i="53"/>
  <c r="A127" i="53"/>
  <c r="F125" i="53"/>
  <c r="E125" i="53"/>
  <c r="D125" i="53"/>
  <c r="C125" i="53"/>
  <c r="A125" i="53"/>
  <c r="F124" i="53"/>
  <c r="E124" i="53"/>
  <c r="D124" i="53"/>
  <c r="C124" i="53"/>
  <c r="A124" i="53"/>
  <c r="F123" i="53"/>
  <c r="E123" i="53"/>
  <c r="D123" i="53"/>
  <c r="C123" i="53"/>
  <c r="A123" i="53"/>
  <c r="F122" i="53"/>
  <c r="E122" i="53"/>
  <c r="D122" i="53"/>
  <c r="C122" i="53"/>
  <c r="A122" i="53"/>
  <c r="F121" i="53"/>
  <c r="E121" i="53"/>
  <c r="D121" i="53"/>
  <c r="C121" i="53"/>
  <c r="A121" i="53"/>
  <c r="F120" i="53"/>
  <c r="E120" i="53"/>
  <c r="D120" i="53"/>
  <c r="C120" i="53"/>
  <c r="A120" i="53"/>
  <c r="F119" i="53"/>
  <c r="E119" i="53"/>
  <c r="D119" i="53"/>
  <c r="C119" i="53"/>
  <c r="A119" i="53"/>
  <c r="F118" i="53"/>
  <c r="E118" i="53"/>
  <c r="D118" i="53"/>
  <c r="C118" i="53"/>
  <c r="A118" i="53"/>
  <c r="F117" i="53"/>
  <c r="E117" i="53"/>
  <c r="D117" i="53"/>
  <c r="C117" i="53"/>
  <c r="A117" i="53"/>
  <c r="I116" i="53"/>
  <c r="A116" i="53"/>
  <c r="F114" i="53"/>
  <c r="E114" i="53"/>
  <c r="D114" i="53"/>
  <c r="C114" i="53"/>
  <c r="A114" i="53"/>
  <c r="F113" i="53"/>
  <c r="E113" i="53"/>
  <c r="D113" i="53"/>
  <c r="C113" i="53"/>
  <c r="A113" i="53"/>
  <c r="F112" i="53"/>
  <c r="E112" i="53"/>
  <c r="D112" i="53"/>
  <c r="C112" i="53"/>
  <c r="A112" i="53"/>
  <c r="F111" i="53"/>
  <c r="E111" i="53"/>
  <c r="D111" i="53"/>
  <c r="C111" i="53"/>
  <c r="A111" i="53"/>
  <c r="F110" i="53"/>
  <c r="E110" i="53"/>
  <c r="D110" i="53"/>
  <c r="C110" i="53"/>
  <c r="A110" i="53"/>
  <c r="F109" i="53"/>
  <c r="E109" i="53"/>
  <c r="D109" i="53"/>
  <c r="C109" i="53"/>
  <c r="A109" i="53"/>
  <c r="F108" i="53"/>
  <c r="E108" i="53"/>
  <c r="D108" i="53"/>
  <c r="C108" i="53"/>
  <c r="A108" i="53"/>
  <c r="F107" i="53"/>
  <c r="E107" i="53"/>
  <c r="D107" i="53"/>
  <c r="C107" i="53"/>
  <c r="A107" i="53"/>
  <c r="F106" i="53"/>
  <c r="E106" i="53"/>
  <c r="D106" i="53"/>
  <c r="C106" i="53"/>
  <c r="A106" i="53"/>
  <c r="F105" i="53"/>
  <c r="E105" i="53"/>
  <c r="D105" i="53"/>
  <c r="C105" i="53"/>
  <c r="A105" i="53"/>
  <c r="I104" i="53"/>
  <c r="A104" i="53"/>
  <c r="F102" i="53"/>
  <c r="E102" i="53"/>
  <c r="D102" i="53"/>
  <c r="C102" i="53"/>
  <c r="A102" i="53"/>
  <c r="F101" i="53"/>
  <c r="E101" i="53"/>
  <c r="D101" i="53"/>
  <c r="C101" i="53"/>
  <c r="A101" i="53"/>
  <c r="F100" i="53"/>
  <c r="E100" i="53"/>
  <c r="D100" i="53"/>
  <c r="C100" i="53"/>
  <c r="A100" i="53"/>
  <c r="F99" i="53"/>
  <c r="E99" i="53"/>
  <c r="D99" i="53"/>
  <c r="C99" i="53"/>
  <c r="A99" i="53"/>
  <c r="F98" i="53"/>
  <c r="E98" i="53"/>
  <c r="D98" i="53"/>
  <c r="C98" i="53"/>
  <c r="A98" i="53"/>
  <c r="F97" i="53"/>
  <c r="E97" i="53"/>
  <c r="D97" i="53"/>
  <c r="C97" i="53"/>
  <c r="A97" i="53"/>
  <c r="F96" i="53"/>
  <c r="E96" i="53"/>
  <c r="D96" i="53"/>
  <c r="C96" i="53"/>
  <c r="A96" i="53"/>
  <c r="F95" i="53"/>
  <c r="E95" i="53"/>
  <c r="D95" i="53"/>
  <c r="C95" i="53"/>
  <c r="A95" i="53"/>
  <c r="F94" i="53"/>
  <c r="E94" i="53"/>
  <c r="D94" i="53"/>
  <c r="C94" i="53"/>
  <c r="A94" i="53"/>
  <c r="I93" i="53"/>
  <c r="A93" i="53"/>
  <c r="F91" i="53"/>
  <c r="E91" i="53"/>
  <c r="D91" i="53"/>
  <c r="C91" i="53"/>
  <c r="A91" i="53"/>
  <c r="F90" i="53"/>
  <c r="D90" i="53"/>
  <c r="C90" i="53"/>
  <c r="A90" i="53"/>
  <c r="F89" i="53"/>
  <c r="D89" i="53"/>
  <c r="C89" i="53"/>
  <c r="A89" i="53"/>
  <c r="F88" i="53"/>
  <c r="D88" i="53"/>
  <c r="C88" i="53"/>
  <c r="A88" i="53"/>
  <c r="F87" i="53"/>
  <c r="E87" i="53"/>
  <c r="D87" i="53"/>
  <c r="C87" i="53"/>
  <c r="A87" i="53"/>
  <c r="F86" i="53"/>
  <c r="E86" i="53"/>
  <c r="D86" i="53"/>
  <c r="C86" i="53"/>
  <c r="A86" i="53"/>
  <c r="A85" i="53"/>
  <c r="F83" i="53"/>
  <c r="E83" i="53"/>
  <c r="D83" i="53"/>
  <c r="C83" i="53"/>
  <c r="A83" i="53"/>
  <c r="F82" i="53"/>
  <c r="E82" i="53"/>
  <c r="D82" i="53"/>
  <c r="C82" i="53"/>
  <c r="A82" i="53"/>
  <c r="F81" i="53"/>
  <c r="E81" i="53"/>
  <c r="D81" i="53"/>
  <c r="C81" i="53"/>
  <c r="A81" i="53"/>
  <c r="F80" i="53"/>
  <c r="E80" i="53"/>
  <c r="D80" i="53"/>
  <c r="C80" i="53"/>
  <c r="A80" i="53"/>
  <c r="A79" i="53"/>
  <c r="F77" i="53"/>
  <c r="D77" i="53"/>
  <c r="C77" i="53"/>
  <c r="A77" i="53"/>
  <c r="F76" i="53"/>
  <c r="D76" i="53"/>
  <c r="C76" i="53"/>
  <c r="A76" i="53"/>
  <c r="A75" i="53"/>
  <c r="F73" i="53"/>
  <c r="E73" i="53"/>
  <c r="D73" i="53"/>
  <c r="C73" i="53"/>
  <c r="A73" i="53"/>
  <c r="F72" i="53"/>
  <c r="E72" i="53"/>
  <c r="D72" i="53"/>
  <c r="C72" i="53"/>
  <c r="A72" i="53"/>
  <c r="F71" i="53"/>
  <c r="D71" i="53"/>
  <c r="C71" i="53"/>
  <c r="A71" i="53"/>
  <c r="A70" i="53"/>
  <c r="F68" i="53"/>
  <c r="D68" i="53"/>
  <c r="C68" i="53"/>
  <c r="A68" i="53"/>
  <c r="F67" i="53"/>
  <c r="D67" i="53"/>
  <c r="C67" i="53"/>
  <c r="A67" i="53"/>
  <c r="A66" i="53"/>
  <c r="F64" i="53"/>
  <c r="E64" i="53"/>
  <c r="D64" i="53"/>
  <c r="C64" i="53"/>
  <c r="A64" i="53"/>
  <c r="F63" i="53"/>
  <c r="E63" i="53"/>
  <c r="D63" i="53"/>
  <c r="C63" i="53"/>
  <c r="A63" i="53"/>
  <c r="A62" i="53"/>
  <c r="F60" i="53"/>
  <c r="E60" i="53"/>
  <c r="D60" i="53"/>
  <c r="C60" i="53"/>
  <c r="A60" i="53"/>
  <c r="F59" i="53"/>
  <c r="E59" i="53"/>
  <c r="D59" i="53"/>
  <c r="C59" i="53"/>
  <c r="A59" i="53"/>
  <c r="F58" i="53"/>
  <c r="E58" i="53"/>
  <c r="D58" i="53"/>
  <c r="C58" i="53"/>
  <c r="A58" i="53"/>
  <c r="A57" i="53"/>
  <c r="F55" i="53"/>
  <c r="D55" i="53"/>
  <c r="C55" i="53"/>
  <c r="A55" i="53"/>
  <c r="F54" i="53"/>
  <c r="E54" i="53"/>
  <c r="D54" i="53"/>
  <c r="C54" i="53"/>
  <c r="A54" i="53"/>
  <c r="F53" i="53"/>
  <c r="D53" i="53"/>
  <c r="C53" i="53"/>
  <c r="A53" i="53"/>
  <c r="A52" i="53"/>
  <c r="F50" i="53"/>
  <c r="D50" i="53"/>
  <c r="C50" i="53"/>
  <c r="A50" i="53"/>
  <c r="F49" i="53"/>
  <c r="E49" i="53"/>
  <c r="D49" i="53"/>
  <c r="C49" i="53"/>
  <c r="A49" i="53"/>
  <c r="F48" i="53"/>
  <c r="D48" i="53"/>
  <c r="C48" i="53"/>
  <c r="A48" i="53"/>
  <c r="F47" i="53"/>
  <c r="E47" i="53"/>
  <c r="D47" i="53"/>
  <c r="C47" i="53"/>
  <c r="A47" i="53"/>
  <c r="A46" i="53"/>
  <c r="F44" i="53"/>
  <c r="E44" i="53"/>
  <c r="D44" i="53"/>
  <c r="C44" i="53"/>
  <c r="A44" i="53"/>
  <c r="F43" i="53"/>
  <c r="E43" i="53"/>
  <c r="D43" i="53"/>
  <c r="C43" i="53"/>
  <c r="A43" i="53"/>
  <c r="F42" i="53"/>
  <c r="E42" i="53"/>
  <c r="D42" i="53"/>
  <c r="C42" i="53"/>
  <c r="A42" i="53"/>
  <c r="F41" i="53"/>
  <c r="D41" i="53"/>
  <c r="C41" i="53"/>
  <c r="A41" i="53"/>
  <c r="F40" i="53"/>
  <c r="D40" i="53"/>
  <c r="C40" i="53"/>
  <c r="A40" i="53"/>
  <c r="F39" i="53"/>
  <c r="E39" i="53"/>
  <c r="D39" i="53"/>
  <c r="C39" i="53"/>
  <c r="A39" i="53"/>
  <c r="A38" i="53"/>
  <c r="F36" i="53"/>
  <c r="D36" i="53"/>
  <c r="C36" i="53"/>
  <c r="A36" i="53"/>
  <c r="F35" i="53"/>
  <c r="D35" i="53"/>
  <c r="C35" i="53"/>
  <c r="A35" i="53"/>
  <c r="F34" i="53"/>
  <c r="D34" i="53"/>
  <c r="C34" i="53"/>
  <c r="A34" i="53"/>
  <c r="F33" i="53"/>
  <c r="D33" i="53"/>
  <c r="C33" i="53"/>
  <c r="A33" i="53"/>
  <c r="F32" i="53"/>
  <c r="E32" i="53"/>
  <c r="D32" i="53"/>
  <c r="C32" i="53"/>
  <c r="A32" i="53"/>
  <c r="F29" i="53"/>
  <c r="F28" i="53" s="1"/>
  <c r="E29" i="53"/>
  <c r="E28" i="53" s="1"/>
  <c r="D29" i="53"/>
  <c r="L29" i="53" s="1"/>
  <c r="C29" i="53"/>
  <c r="A29" i="53"/>
  <c r="I28" i="53"/>
  <c r="G28" i="53"/>
  <c r="F26" i="53"/>
  <c r="E26" i="53"/>
  <c r="D26" i="53"/>
  <c r="L26" i="53" s="1"/>
  <c r="C26" i="53"/>
  <c r="A26" i="53"/>
  <c r="F25" i="53"/>
  <c r="E25" i="53"/>
  <c r="D25" i="53"/>
  <c r="L25" i="53" s="1"/>
  <c r="C25" i="53"/>
  <c r="A25" i="53"/>
  <c r="L22" i="53"/>
  <c r="A22" i="53"/>
  <c r="L21" i="53"/>
  <c r="A21" i="53"/>
  <c r="L20" i="53"/>
  <c r="A20" i="53"/>
  <c r="F19" i="53"/>
  <c r="E19" i="53"/>
  <c r="D2" i="53"/>
  <c r="A154" i="52"/>
  <c r="L157" i="52"/>
  <c r="A153" i="52"/>
  <c r="L156" i="52"/>
  <c r="A152" i="52"/>
  <c r="L155" i="52"/>
  <c r="A151" i="52"/>
  <c r="L154" i="52"/>
  <c r="A150" i="52"/>
  <c r="I153" i="52"/>
  <c r="F153" i="52"/>
  <c r="E153" i="52"/>
  <c r="H153" i="52" s="1"/>
  <c r="A149" i="52"/>
  <c r="A148" i="52"/>
  <c r="L151" i="52"/>
  <c r="A147" i="52"/>
  <c r="I150" i="52"/>
  <c r="F150" i="52"/>
  <c r="E150" i="52"/>
  <c r="H150" i="52" s="1"/>
  <c r="A146" i="52"/>
  <c r="A145" i="52"/>
  <c r="L148" i="52"/>
  <c r="A144" i="52"/>
  <c r="I147" i="52"/>
  <c r="F147" i="52"/>
  <c r="E147" i="52"/>
  <c r="H147" i="52" s="1"/>
  <c r="A143" i="52"/>
  <c r="A142" i="52"/>
  <c r="L145" i="52"/>
  <c r="A141" i="52"/>
  <c r="L144" i="52"/>
  <c r="A140" i="52"/>
  <c r="L143" i="52"/>
  <c r="A139" i="52"/>
  <c r="I142" i="52"/>
  <c r="F142" i="52"/>
  <c r="E142" i="52"/>
  <c r="A138" i="52"/>
  <c r="A137" i="52"/>
  <c r="L140" i="52"/>
  <c r="A136" i="52"/>
  <c r="L139" i="52"/>
  <c r="A135" i="52"/>
  <c r="L138" i="52"/>
  <c r="A134" i="52"/>
  <c r="I137" i="52"/>
  <c r="F137" i="52"/>
  <c r="E137" i="52"/>
  <c r="A133" i="52"/>
  <c r="A132" i="52"/>
  <c r="L135" i="52"/>
  <c r="A131" i="52"/>
  <c r="L134" i="52"/>
  <c r="A130" i="52"/>
  <c r="L133" i="52"/>
  <c r="A129" i="52"/>
  <c r="L132" i="52"/>
  <c r="A128" i="52"/>
  <c r="L131" i="52"/>
  <c r="A127" i="52"/>
  <c r="L130" i="52"/>
  <c r="A126" i="52"/>
  <c r="L129" i="52"/>
  <c r="A125" i="52"/>
  <c r="I128" i="52"/>
  <c r="F128" i="52"/>
  <c r="E128" i="52"/>
  <c r="A124" i="52"/>
  <c r="A123" i="52"/>
  <c r="L126" i="52"/>
  <c r="A122" i="52"/>
  <c r="L125" i="52"/>
  <c r="A121" i="52"/>
  <c r="L124" i="52"/>
  <c r="A120" i="52"/>
  <c r="L123" i="52"/>
  <c r="A119" i="52"/>
  <c r="L122" i="52"/>
  <c r="A118" i="52"/>
  <c r="L121" i="52"/>
  <c r="A117" i="52"/>
  <c r="L120" i="52"/>
  <c r="A116" i="52"/>
  <c r="L119" i="52"/>
  <c r="A115" i="52"/>
  <c r="L118" i="52"/>
  <c r="A114" i="52"/>
  <c r="I117" i="52"/>
  <c r="F117" i="52"/>
  <c r="E117" i="52"/>
  <c r="A113" i="52"/>
  <c r="A112" i="52"/>
  <c r="L115" i="52"/>
  <c r="A111" i="52"/>
  <c r="L114" i="52"/>
  <c r="A110" i="52"/>
  <c r="L113" i="52"/>
  <c r="A109" i="52"/>
  <c r="L112" i="52"/>
  <c r="A108" i="52"/>
  <c r="L111" i="52"/>
  <c r="A107" i="52"/>
  <c r="L110" i="52"/>
  <c r="A106" i="52"/>
  <c r="L109" i="52"/>
  <c r="A105" i="52"/>
  <c r="L108" i="52"/>
  <c r="A104" i="52"/>
  <c r="L107" i="52"/>
  <c r="A103" i="52"/>
  <c r="L106" i="52"/>
  <c r="A102" i="52"/>
  <c r="I105" i="52"/>
  <c r="F105" i="52"/>
  <c r="E105" i="52"/>
  <c r="A101" i="52"/>
  <c r="A100" i="52"/>
  <c r="L103" i="52"/>
  <c r="A99" i="52"/>
  <c r="L102" i="52"/>
  <c r="A98" i="52"/>
  <c r="L101" i="52"/>
  <c r="A97" i="52"/>
  <c r="L100" i="52"/>
  <c r="A96" i="52"/>
  <c r="L99" i="52"/>
  <c r="A95" i="52"/>
  <c r="L98" i="52"/>
  <c r="A94" i="52"/>
  <c r="L97" i="52"/>
  <c r="A93" i="52"/>
  <c r="L96" i="52"/>
  <c r="A92" i="52"/>
  <c r="L95" i="52"/>
  <c r="A91" i="52"/>
  <c r="I94" i="52"/>
  <c r="F94" i="52"/>
  <c r="E94" i="52"/>
  <c r="A90" i="52"/>
  <c r="A89" i="52"/>
  <c r="L92" i="52"/>
  <c r="A88" i="52"/>
  <c r="L91" i="52"/>
  <c r="E91" i="52"/>
  <c r="E90" i="53" s="1"/>
  <c r="A87" i="52"/>
  <c r="L90" i="52"/>
  <c r="E90" i="52"/>
  <c r="E89" i="53" s="1"/>
  <c r="A86" i="52"/>
  <c r="L89" i="52"/>
  <c r="E89" i="52"/>
  <c r="E88" i="53" s="1"/>
  <c r="A85" i="52"/>
  <c r="L88" i="52"/>
  <c r="A84" i="52"/>
  <c r="L87" i="52"/>
  <c r="A83" i="52"/>
  <c r="F86" i="52"/>
  <c r="A82" i="52"/>
  <c r="A81" i="52"/>
  <c r="L84" i="52"/>
  <c r="A80" i="52"/>
  <c r="L83" i="52"/>
  <c r="A79" i="52"/>
  <c r="L82" i="52"/>
  <c r="A78" i="52"/>
  <c r="L81" i="52"/>
  <c r="A77" i="52"/>
  <c r="F80" i="52"/>
  <c r="E80" i="52"/>
  <c r="A76" i="52"/>
  <c r="A75" i="52"/>
  <c r="L78" i="52"/>
  <c r="E78" i="52"/>
  <c r="E77" i="53" s="1"/>
  <c r="A74" i="52"/>
  <c r="L77" i="52"/>
  <c r="E77" i="52"/>
  <c r="E76" i="53" s="1"/>
  <c r="A73" i="52"/>
  <c r="F76" i="52"/>
  <c r="A72" i="52"/>
  <c r="A71" i="52"/>
  <c r="L74" i="52"/>
  <c r="A70" i="52"/>
  <c r="L73" i="52"/>
  <c r="A69" i="52"/>
  <c r="L72" i="52"/>
  <c r="E72" i="52"/>
  <c r="E71" i="53" s="1"/>
  <c r="A68" i="52"/>
  <c r="F71" i="52"/>
  <c r="A67" i="52"/>
  <c r="A66" i="52"/>
  <c r="L69" i="52"/>
  <c r="E69" i="52"/>
  <c r="E68" i="53" s="1"/>
  <c r="A65" i="52"/>
  <c r="L68" i="52"/>
  <c r="E68" i="52"/>
  <c r="E67" i="53" s="1"/>
  <c r="A64" i="52"/>
  <c r="F67" i="52"/>
  <c r="A63" i="52"/>
  <c r="A62" i="52"/>
  <c r="L65" i="52"/>
  <c r="A61" i="52"/>
  <c r="L64" i="52"/>
  <c r="A60" i="52"/>
  <c r="F63" i="52"/>
  <c r="E63" i="52"/>
  <c r="A59" i="52"/>
  <c r="A58" i="52"/>
  <c r="L61" i="52"/>
  <c r="A57" i="52"/>
  <c r="L60" i="52"/>
  <c r="A56" i="52"/>
  <c r="L59" i="52"/>
  <c r="A55" i="52"/>
  <c r="F58" i="52"/>
  <c r="E58" i="52"/>
  <c r="A54" i="52"/>
  <c r="A53" i="52"/>
  <c r="L56" i="52"/>
  <c r="E56" i="52"/>
  <c r="A52" i="52"/>
  <c r="L55" i="52"/>
  <c r="A51" i="52"/>
  <c r="L54" i="52"/>
  <c r="E54" i="52"/>
  <c r="E53" i="53" s="1"/>
  <c r="A50" i="52"/>
  <c r="F53" i="52"/>
  <c r="A49" i="52"/>
  <c r="A48" i="52"/>
  <c r="L51" i="52"/>
  <c r="E51" i="52"/>
  <c r="E50" i="53" s="1"/>
  <c r="A47" i="52"/>
  <c r="L50" i="52"/>
  <c r="A46" i="52"/>
  <c r="L49" i="52"/>
  <c r="E49" i="52"/>
  <c r="E48" i="53" s="1"/>
  <c r="A45" i="52"/>
  <c r="L48" i="52"/>
  <c r="A44" i="52"/>
  <c r="F47" i="52"/>
  <c r="A43" i="52"/>
  <c r="A42" i="52"/>
  <c r="L45" i="52"/>
  <c r="A41" i="52"/>
  <c r="L44" i="52"/>
  <c r="A40" i="52"/>
  <c r="L43" i="52"/>
  <c r="A39" i="52"/>
  <c r="L42" i="52"/>
  <c r="E42" i="52"/>
  <c r="E41" i="53" s="1"/>
  <c r="A38" i="52"/>
  <c r="L41" i="52"/>
  <c r="E41" i="52"/>
  <c r="E40" i="53" s="1"/>
  <c r="A37" i="52"/>
  <c r="L40" i="52"/>
  <c r="A36" i="52"/>
  <c r="F39" i="52"/>
  <c r="A35" i="52"/>
  <c r="A34" i="52"/>
  <c r="L37" i="52"/>
  <c r="E37" i="52"/>
  <c r="E36" i="53" s="1"/>
  <c r="A33" i="52"/>
  <c r="L36" i="52"/>
  <c r="E36" i="52"/>
  <c r="E35" i="53" s="1"/>
  <c r="A32" i="52"/>
  <c r="L35" i="52"/>
  <c r="E35" i="52"/>
  <c r="E34" i="53" s="1"/>
  <c r="A31" i="52"/>
  <c r="L34" i="52"/>
  <c r="E34" i="52"/>
  <c r="A30" i="52"/>
  <c r="L33" i="52"/>
  <c r="A29" i="52"/>
  <c r="F32" i="52"/>
  <c r="L30" i="52"/>
  <c r="A26" i="52"/>
  <c r="F29" i="52"/>
  <c r="E29" i="52"/>
  <c r="L27" i="52"/>
  <c r="A23" i="52"/>
  <c r="L26" i="52"/>
  <c r="A22" i="52"/>
  <c r="F25" i="52"/>
  <c r="E25" i="52"/>
  <c r="L23" i="52"/>
  <c r="A19" i="52"/>
  <c r="L22" i="52"/>
  <c r="A18" i="52"/>
  <c r="O9" i="52"/>
  <c r="L21" i="52"/>
  <c r="A17" i="52"/>
  <c r="V8" i="52"/>
  <c r="V8" i="53" s="1"/>
  <c r="F20" i="52"/>
  <c r="E20" i="52"/>
  <c r="D3" i="52"/>
  <c r="D2" i="52"/>
  <c r="H20" i="51"/>
  <c r="G20" i="51"/>
  <c r="F20" i="51"/>
  <c r="H19" i="51"/>
  <c r="G19" i="51"/>
  <c r="F19" i="51"/>
  <c r="H18" i="51"/>
  <c r="G18" i="51"/>
  <c r="F18" i="51"/>
  <c r="I14" i="51"/>
  <c r="I21" i="51" s="1"/>
  <c r="E3" i="51"/>
  <c r="E36" i="67"/>
  <c r="C36" i="67"/>
  <c r="H33" i="67"/>
  <c r="G33" i="67"/>
  <c r="F33" i="67"/>
  <c r="E33" i="67"/>
  <c r="D33" i="67"/>
  <c r="C33" i="67"/>
  <c r="E32" i="67"/>
  <c r="C32" i="67"/>
  <c r="C26" i="67"/>
  <c r="J13" i="51" s="1"/>
  <c r="J20" i="51" s="1"/>
  <c r="G36" i="67"/>
  <c r="E35" i="67"/>
  <c r="G32" i="67"/>
  <c r="D3" i="67"/>
  <c r="E123" i="68"/>
  <c r="D123" i="68"/>
  <c r="C103" i="68"/>
  <c r="M62" i="68"/>
  <c r="O62" i="68"/>
  <c r="M47" i="68"/>
  <c r="O47" i="68"/>
  <c r="Z29" i="68"/>
  <c r="Y29" i="68"/>
  <c r="T29" i="68"/>
  <c r="S29" i="68"/>
  <c r="D27" i="68"/>
  <c r="M19" i="68"/>
  <c r="L12" i="68"/>
  <c r="O10" i="68"/>
  <c r="M10" i="68"/>
  <c r="D3" i="68"/>
  <c r="O58" i="63"/>
  <c r="R56" i="63"/>
  <c r="Q56" i="63"/>
  <c r="P56" i="63"/>
  <c r="O56" i="63"/>
  <c r="F47" i="63"/>
  <c r="E47" i="63"/>
  <c r="D47" i="63"/>
  <c r="F45" i="63"/>
  <c r="E45" i="63"/>
  <c r="D45" i="63"/>
  <c r="F49" i="63"/>
  <c r="P40" i="63"/>
  <c r="O40" i="63"/>
  <c r="V13" i="88"/>
  <c r="Q38" i="63"/>
  <c r="P38" i="63"/>
  <c r="O38" i="63"/>
  <c r="U13" i="88"/>
  <c r="Q37" i="63"/>
  <c r="O37" i="63"/>
  <c r="Q36" i="63"/>
  <c r="P36" i="63"/>
  <c r="Q34" i="63"/>
  <c r="P34" i="63"/>
  <c r="O34" i="63"/>
  <c r="Q33" i="63"/>
  <c r="P33" i="63"/>
  <c r="O33" i="63"/>
  <c r="N33" i="63"/>
  <c r="Q32" i="63"/>
  <c r="P32" i="63"/>
  <c r="O32" i="63"/>
  <c r="N32" i="63"/>
  <c r="Q31" i="63"/>
  <c r="P31" i="63"/>
  <c r="O31" i="63"/>
  <c r="Q30" i="63"/>
  <c r="P30" i="63"/>
  <c r="O30" i="63"/>
  <c r="M24" i="63"/>
  <c r="M23" i="63"/>
  <c r="M22" i="63"/>
  <c r="O21" i="63"/>
  <c r="O20" i="63"/>
  <c r="N20" i="63"/>
  <c r="O19" i="63"/>
  <c r="N19" i="63"/>
  <c r="O16" i="63"/>
  <c r="N16" i="63"/>
  <c r="O15" i="63"/>
  <c r="N14" i="63"/>
  <c r="D3" i="63"/>
  <c r="D73" i="25"/>
  <c r="C73" i="25"/>
  <c r="D71" i="25"/>
  <c r="H71" i="25" s="1"/>
  <c r="H70" i="25"/>
  <c r="H69" i="25"/>
  <c r="G69" i="25"/>
  <c r="H67" i="25"/>
  <c r="H66" i="25"/>
  <c r="H65" i="25"/>
  <c r="H64" i="25"/>
  <c r="H63" i="25"/>
  <c r="H62" i="25"/>
  <c r="D61" i="25"/>
  <c r="H61" i="25" s="1"/>
  <c r="H60" i="25"/>
  <c r="H59" i="25"/>
  <c r="H58" i="25"/>
  <c r="G58" i="25"/>
  <c r="H57" i="25"/>
  <c r="H56" i="25"/>
  <c r="H55" i="25"/>
  <c r="H54" i="25"/>
  <c r="G54" i="25"/>
  <c r="D53" i="25"/>
  <c r="H53" i="25" s="1"/>
  <c r="C53" i="25"/>
  <c r="G53" i="25" s="1"/>
  <c r="H51" i="25"/>
  <c r="H50" i="25"/>
  <c r="H49" i="25"/>
  <c r="H48" i="25"/>
  <c r="H47" i="25"/>
  <c r="G47" i="25"/>
  <c r="H46" i="25"/>
  <c r="G46" i="25"/>
  <c r="H45" i="25"/>
  <c r="H44" i="25"/>
  <c r="H43" i="25"/>
  <c r="H42" i="25"/>
  <c r="H41" i="25"/>
  <c r="D40" i="25"/>
  <c r="H40" i="25" s="1"/>
  <c r="H39" i="25"/>
  <c r="H38" i="25"/>
  <c r="G38" i="25"/>
  <c r="H37" i="25"/>
  <c r="H36" i="25"/>
  <c r="H35" i="25"/>
  <c r="H34" i="25"/>
  <c r="H33" i="25"/>
  <c r="H32" i="25"/>
  <c r="G32" i="25"/>
  <c r="H31" i="25"/>
  <c r="G31" i="25"/>
  <c r="D30" i="25"/>
  <c r="H30" i="25" s="1"/>
  <c r="C30" i="25"/>
  <c r="G30" i="25" s="1"/>
  <c r="H29" i="25"/>
  <c r="H28" i="25"/>
  <c r="H27" i="25"/>
  <c r="H26" i="25"/>
  <c r="H25" i="25"/>
  <c r="H24" i="25"/>
  <c r="G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D11" i="25"/>
  <c r="G9" i="25"/>
  <c r="D3" i="25"/>
  <c r="P34" i="15"/>
  <c r="M34" i="15"/>
  <c r="P32" i="15"/>
  <c r="M32" i="15"/>
  <c r="P31" i="15"/>
  <c r="M31" i="15"/>
  <c r="P29" i="15"/>
  <c r="M29" i="15"/>
  <c r="P28" i="15"/>
  <c r="M28" i="15"/>
  <c r="P27" i="15"/>
  <c r="M27" i="15"/>
  <c r="P25" i="15"/>
  <c r="M25" i="15"/>
  <c r="P24" i="15"/>
  <c r="M24" i="15"/>
  <c r="P23" i="15"/>
  <c r="M23" i="15"/>
  <c r="P22" i="15"/>
  <c r="M22" i="15"/>
  <c r="P21" i="15"/>
  <c r="O21" i="15"/>
  <c r="M21" i="15"/>
  <c r="L21" i="15"/>
  <c r="P19" i="15"/>
  <c r="M19" i="15"/>
  <c r="P18" i="15"/>
  <c r="M18" i="15"/>
  <c r="P17" i="15"/>
  <c r="M17" i="15"/>
  <c r="P16" i="15"/>
  <c r="O16" i="15"/>
  <c r="M16" i="15"/>
  <c r="L16" i="15"/>
  <c r="H16" i="15"/>
  <c r="E16" i="15"/>
  <c r="P15" i="15"/>
  <c r="M15" i="15"/>
  <c r="P14" i="15"/>
  <c r="O14" i="15"/>
  <c r="M14" i="15"/>
  <c r="L14" i="15"/>
  <c r="H14" i="15"/>
  <c r="E14" i="15"/>
  <c r="P13" i="15"/>
  <c r="O13" i="15"/>
  <c r="L13" i="15"/>
  <c r="H13" i="15"/>
  <c r="P12" i="15"/>
  <c r="G11" i="15"/>
  <c r="D3" i="15"/>
  <c r="O27" i="20"/>
  <c r="O26" i="20"/>
  <c r="F26" i="20"/>
  <c r="N26" i="20" s="1"/>
  <c r="L26" i="20"/>
  <c r="C26" i="20"/>
  <c r="K23" i="20"/>
  <c r="R23" i="20" s="1"/>
  <c r="L23" i="20"/>
  <c r="N20" i="20"/>
  <c r="T20" i="20" s="1"/>
  <c r="K20" i="20"/>
  <c r="R20" i="20" s="1"/>
  <c r="O20" i="20"/>
  <c r="N19" i="20"/>
  <c r="T19" i="20" s="1"/>
  <c r="K19" i="20"/>
  <c r="R19" i="20" s="1"/>
  <c r="E19" i="20"/>
  <c r="L17" i="20"/>
  <c r="O15" i="20"/>
  <c r="O14" i="20"/>
  <c r="L14" i="20"/>
  <c r="O12" i="20"/>
  <c r="O11" i="20"/>
  <c r="D3" i="20"/>
  <c r="I78" i="22"/>
  <c r="I75" i="22"/>
  <c r="I74" i="22"/>
  <c r="I73" i="22"/>
  <c r="I72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66" i="56"/>
  <c r="D65" i="56"/>
  <c r="D74" i="56" s="1"/>
  <c r="I64" i="56"/>
  <c r="I63" i="56"/>
  <c r="I62" i="56"/>
  <c r="I61" i="56"/>
  <c r="I60" i="56"/>
  <c r="D58" i="56"/>
  <c r="I58" i="56" s="1"/>
  <c r="C58" i="56"/>
  <c r="H58" i="56" s="1"/>
  <c r="I57" i="56"/>
  <c r="I56" i="56"/>
  <c r="H56" i="56"/>
  <c r="I55" i="56"/>
  <c r="H55" i="56"/>
  <c r="I54" i="56"/>
  <c r="I53" i="56"/>
  <c r="H53" i="56"/>
  <c r="I52" i="56"/>
  <c r="H52" i="56"/>
  <c r="I51" i="56"/>
  <c r="H51" i="56"/>
  <c r="I50" i="56"/>
  <c r="H50" i="56"/>
  <c r="I49" i="56"/>
  <c r="H49" i="56"/>
  <c r="D46" i="56"/>
  <c r="I46" i="56" s="1"/>
  <c r="I45" i="56"/>
  <c r="I44" i="56"/>
  <c r="H44" i="56"/>
  <c r="I43" i="56"/>
  <c r="I42" i="56"/>
  <c r="H42" i="56"/>
  <c r="I41" i="56"/>
  <c r="H41" i="56"/>
  <c r="I40" i="56"/>
  <c r="I39" i="56"/>
  <c r="I38" i="56"/>
  <c r="D31" i="56"/>
  <c r="I30" i="56"/>
  <c r="I29" i="56"/>
  <c r="I28" i="56"/>
  <c r="D27" i="56"/>
  <c r="I27" i="56" s="1"/>
  <c r="I26" i="56"/>
  <c r="I25" i="56"/>
  <c r="I24" i="56"/>
  <c r="I23" i="56"/>
  <c r="I22" i="56"/>
  <c r="D19" i="56"/>
  <c r="I19" i="56" s="1"/>
  <c r="I18" i="56"/>
  <c r="I17" i="56"/>
  <c r="I16" i="56"/>
  <c r="I15" i="56"/>
  <c r="I14" i="56"/>
  <c r="I13" i="56"/>
  <c r="I12" i="56"/>
  <c r="D3" i="56"/>
  <c r="G17" i="55"/>
  <c r="G33" i="55" s="1"/>
  <c r="D17" i="55"/>
  <c r="C17" i="55"/>
  <c r="C33" i="55" s="1"/>
  <c r="G15" i="55"/>
  <c r="G31" i="55" s="1"/>
  <c r="F15" i="55"/>
  <c r="C15" i="55"/>
  <c r="C31" i="55" s="1"/>
  <c r="G13" i="55"/>
  <c r="D13" i="55"/>
  <c r="C13" i="55"/>
  <c r="C29" i="55" s="1"/>
  <c r="D3" i="55"/>
  <c r="S31" i="58"/>
  <c r="P31" i="58"/>
  <c r="S29" i="58"/>
  <c r="P29" i="58"/>
  <c r="O29" i="58"/>
  <c r="J29" i="58"/>
  <c r="E29" i="58"/>
  <c r="Q29" i="58" s="1"/>
  <c r="S28" i="58"/>
  <c r="P28" i="58"/>
  <c r="O28" i="58"/>
  <c r="J28" i="58"/>
  <c r="E28" i="58"/>
  <c r="Q28" i="58" s="1"/>
  <c r="G27" i="58"/>
  <c r="S27" i="58" s="1"/>
  <c r="D27" i="58"/>
  <c r="P27" i="58" s="1"/>
  <c r="C27" i="58"/>
  <c r="S25" i="58"/>
  <c r="P25" i="58"/>
  <c r="O25" i="58"/>
  <c r="J25" i="58"/>
  <c r="E25" i="58"/>
  <c r="Q25" i="58" s="1"/>
  <c r="S24" i="58"/>
  <c r="P24" i="58"/>
  <c r="O24" i="58"/>
  <c r="J24" i="58"/>
  <c r="E24" i="58"/>
  <c r="Q24" i="58" s="1"/>
  <c r="G23" i="58"/>
  <c r="S23" i="58" s="1"/>
  <c r="D23" i="58"/>
  <c r="P23" i="58" s="1"/>
  <c r="C23" i="58"/>
  <c r="O23" i="58" s="1"/>
  <c r="S21" i="58"/>
  <c r="P21" i="58"/>
  <c r="O21" i="58"/>
  <c r="J21" i="58"/>
  <c r="E21" i="58"/>
  <c r="Q21" i="58" s="1"/>
  <c r="S20" i="58"/>
  <c r="P20" i="58"/>
  <c r="O20" i="58"/>
  <c r="J20" i="58"/>
  <c r="E20" i="58"/>
  <c r="Q20" i="58" s="1"/>
  <c r="S19" i="58"/>
  <c r="R19" i="58"/>
  <c r="P19" i="58"/>
  <c r="O19" i="58"/>
  <c r="K19" i="58"/>
  <c r="J19" i="58"/>
  <c r="H19" i="58"/>
  <c r="T19" i="58" s="1"/>
  <c r="E19" i="58"/>
  <c r="Q19" i="58" s="1"/>
  <c r="S18" i="58"/>
  <c r="P18" i="58"/>
  <c r="O18" i="58"/>
  <c r="J18" i="58"/>
  <c r="E18" i="58"/>
  <c r="Q18" i="58" s="1"/>
  <c r="S17" i="58"/>
  <c r="P17" i="58"/>
  <c r="O17" i="58"/>
  <c r="J17" i="58"/>
  <c r="E17" i="58"/>
  <c r="Q17" i="58" s="1"/>
  <c r="G16" i="58"/>
  <c r="S16" i="58" s="1"/>
  <c r="D16" i="58"/>
  <c r="P16" i="58" s="1"/>
  <c r="C16" i="58"/>
  <c r="O16" i="58" s="1"/>
  <c r="S14" i="58"/>
  <c r="P14" i="58"/>
  <c r="O14" i="58"/>
  <c r="J14" i="58"/>
  <c r="E14" i="58"/>
  <c r="Q14" i="58" s="1"/>
  <c r="S13" i="58"/>
  <c r="P13" i="58"/>
  <c r="S12" i="58"/>
  <c r="P12" i="58"/>
  <c r="G11" i="58"/>
  <c r="S11" i="58" s="1"/>
  <c r="D11" i="58"/>
  <c r="D15" i="58" s="1"/>
  <c r="D3" i="58"/>
  <c r="R41" i="57"/>
  <c r="O41" i="57"/>
  <c r="N41" i="57"/>
  <c r="J41" i="57"/>
  <c r="E41" i="57"/>
  <c r="P41" i="57" s="1"/>
  <c r="R39" i="57"/>
  <c r="O39" i="57"/>
  <c r="N39" i="57"/>
  <c r="J39" i="57"/>
  <c r="E39" i="57"/>
  <c r="P39" i="57" s="1"/>
  <c r="R38" i="57"/>
  <c r="O38" i="57"/>
  <c r="N38" i="57"/>
  <c r="J38" i="57"/>
  <c r="E38" i="57"/>
  <c r="P38" i="57" s="1"/>
  <c r="G37" i="57"/>
  <c r="G14" i="55" s="1"/>
  <c r="D37" i="57"/>
  <c r="D14" i="55" s="1"/>
  <c r="C37" i="57"/>
  <c r="N37" i="57" s="1"/>
  <c r="R35" i="57"/>
  <c r="O35" i="57"/>
  <c r="N35" i="57"/>
  <c r="J35" i="57"/>
  <c r="E35" i="57"/>
  <c r="P35" i="57" s="1"/>
  <c r="R34" i="57"/>
  <c r="Q34" i="57"/>
  <c r="N34" i="57"/>
  <c r="K34" i="57"/>
  <c r="H34" i="57"/>
  <c r="S34" i="57" s="1"/>
  <c r="R32" i="57"/>
  <c r="N32" i="57"/>
  <c r="R31" i="57"/>
  <c r="N31" i="57"/>
  <c r="R30" i="57"/>
  <c r="N30" i="57"/>
  <c r="R29" i="57"/>
  <c r="N29" i="57"/>
  <c r="R28" i="57"/>
  <c r="O28" i="57"/>
  <c r="N28" i="57"/>
  <c r="J28" i="57"/>
  <c r="E28" i="57"/>
  <c r="P28" i="57" s="1"/>
  <c r="G27" i="57"/>
  <c r="G16" i="55" s="1"/>
  <c r="G32" i="55" s="1"/>
  <c r="C16" i="55"/>
  <c r="R25" i="57"/>
  <c r="O25" i="57"/>
  <c r="N25" i="57"/>
  <c r="J25" i="57"/>
  <c r="E25" i="57"/>
  <c r="P25" i="57" s="1"/>
  <c r="R24" i="57"/>
  <c r="O24" i="57"/>
  <c r="N24" i="57"/>
  <c r="J24" i="57"/>
  <c r="E24" i="57"/>
  <c r="P24" i="57" s="1"/>
  <c r="R23" i="57"/>
  <c r="O23" i="57"/>
  <c r="N23" i="57"/>
  <c r="J23" i="57"/>
  <c r="E23" i="57"/>
  <c r="P23" i="57" s="1"/>
  <c r="R22" i="57"/>
  <c r="O22" i="57"/>
  <c r="N22" i="57"/>
  <c r="J22" i="57"/>
  <c r="E22" i="57"/>
  <c r="P22" i="57" s="1"/>
  <c r="R21" i="57"/>
  <c r="O21" i="57"/>
  <c r="N21" i="57"/>
  <c r="J21" i="57"/>
  <c r="E21" i="57"/>
  <c r="P21" i="57" s="1"/>
  <c r="R20" i="57"/>
  <c r="O20" i="57"/>
  <c r="N20" i="57"/>
  <c r="J20" i="57"/>
  <c r="E20" i="57"/>
  <c r="P20" i="57" s="1"/>
  <c r="G19" i="57"/>
  <c r="R19" i="57" s="1"/>
  <c r="D19" i="57"/>
  <c r="O19" i="57" s="1"/>
  <c r="C19" i="57"/>
  <c r="R17" i="57"/>
  <c r="O17" i="57"/>
  <c r="N17" i="57"/>
  <c r="J17" i="57"/>
  <c r="E17" i="57"/>
  <c r="P17" i="57" s="1"/>
  <c r="R16" i="57"/>
  <c r="O16" i="57"/>
  <c r="N16" i="57"/>
  <c r="J16" i="57"/>
  <c r="E16" i="57"/>
  <c r="P16" i="57" s="1"/>
  <c r="R15" i="57"/>
  <c r="O15" i="57"/>
  <c r="N15" i="57"/>
  <c r="J15" i="57"/>
  <c r="E15" i="57"/>
  <c r="P15" i="57" s="1"/>
  <c r="R14" i="57"/>
  <c r="Q14" i="57"/>
  <c r="O14" i="57"/>
  <c r="N14" i="57"/>
  <c r="K14" i="57"/>
  <c r="J14" i="57"/>
  <c r="H14" i="57"/>
  <c r="S14" i="57" s="1"/>
  <c r="E14" i="57"/>
  <c r="P14" i="57" s="1"/>
  <c r="R13" i="57"/>
  <c r="O13" i="57"/>
  <c r="N13" i="57"/>
  <c r="J13" i="57"/>
  <c r="E13" i="57"/>
  <c r="P13" i="57" s="1"/>
  <c r="R12" i="57"/>
  <c r="O12" i="57"/>
  <c r="N12" i="57"/>
  <c r="J12" i="57"/>
  <c r="E12" i="57"/>
  <c r="P12" i="57" s="1"/>
  <c r="G18" i="57"/>
  <c r="D11" i="57"/>
  <c r="D18" i="57" s="1"/>
  <c r="C11" i="57"/>
  <c r="C18" i="57" s="1"/>
  <c r="D3" i="57"/>
  <c r="F50" i="27"/>
  <c r="N43" i="27"/>
  <c r="N42" i="27"/>
  <c r="G42" i="27"/>
  <c r="O41" i="27"/>
  <c r="O40" i="27"/>
  <c r="O42" i="27" s="1"/>
  <c r="N37" i="27"/>
  <c r="N36" i="27"/>
  <c r="G36" i="27"/>
  <c r="G38" i="27" s="1"/>
  <c r="O35" i="27"/>
  <c r="O34" i="27"/>
  <c r="O36" i="27" s="1"/>
  <c r="O38" i="27" s="1"/>
  <c r="O31" i="27"/>
  <c r="F31" i="27"/>
  <c r="F30" i="27"/>
  <c r="N30" i="27" s="1"/>
  <c r="N29" i="27"/>
  <c r="G29" i="27"/>
  <c r="O29" i="27" s="1"/>
  <c r="J28" i="27"/>
  <c r="N25" i="27"/>
  <c r="F24" i="27"/>
  <c r="N23" i="27"/>
  <c r="G23" i="27"/>
  <c r="N22" i="27"/>
  <c r="G22" i="27"/>
  <c r="O22" i="27" s="1"/>
  <c r="J21" i="27"/>
  <c r="F18" i="27"/>
  <c r="N17" i="27"/>
  <c r="N16" i="27"/>
  <c r="G16" i="27"/>
  <c r="N15" i="27"/>
  <c r="G15" i="27"/>
  <c r="O15" i="27" s="1"/>
  <c r="N14" i="27"/>
  <c r="G14" i="27"/>
  <c r="N13" i="27"/>
  <c r="O13" i="27"/>
  <c r="N12" i="27"/>
  <c r="G12" i="27"/>
  <c r="J11" i="27"/>
  <c r="D3" i="27"/>
  <c r="E18" i="10"/>
  <c r="D18" i="10"/>
  <c r="H18" i="10"/>
  <c r="G18" i="10"/>
  <c r="F18" i="10"/>
  <c r="C18" i="10"/>
  <c r="H9" i="10"/>
  <c r="D3" i="10"/>
  <c r="I16" i="24"/>
  <c r="I15" i="24"/>
  <c r="J15" i="24"/>
  <c r="C24" i="24"/>
  <c r="C23" i="24"/>
  <c r="E3" i="24"/>
  <c r="B26" i="24" s="1"/>
  <c r="D17" i="9"/>
  <c r="D16" i="9" s="1"/>
  <c r="C17" i="9"/>
  <c r="D14" i="9"/>
  <c r="C14" i="9"/>
  <c r="D13" i="9"/>
  <c r="C13" i="9"/>
  <c r="G11" i="9"/>
  <c r="D3" i="9"/>
  <c r="N48" i="28"/>
  <c r="Q48" i="28" s="1"/>
  <c r="N47" i="28"/>
  <c r="Q47" i="28" s="1"/>
  <c r="L47" i="28"/>
  <c r="N46" i="28"/>
  <c r="Q46" i="28" s="1"/>
  <c r="M46" i="28"/>
  <c r="P46" i="28" s="1"/>
  <c r="L46" i="28"/>
  <c r="H46" i="28"/>
  <c r="N42" i="28"/>
  <c r="Q42" i="28" s="1"/>
  <c r="M42" i="28"/>
  <c r="N33" i="28"/>
  <c r="M33" i="28"/>
  <c r="L33" i="28"/>
  <c r="K33" i="28"/>
  <c r="H33" i="28"/>
  <c r="N32" i="28"/>
  <c r="M32" i="28"/>
  <c r="L32" i="28"/>
  <c r="K32" i="28"/>
  <c r="H32" i="28"/>
  <c r="A32" i="28"/>
  <c r="N31" i="28"/>
  <c r="M31" i="28"/>
  <c r="L31" i="28"/>
  <c r="K31" i="28"/>
  <c r="H31" i="28"/>
  <c r="A31" i="28"/>
  <c r="N30" i="28"/>
  <c r="M30" i="28"/>
  <c r="L30" i="28"/>
  <c r="K30" i="28"/>
  <c r="H30" i="28"/>
  <c r="A30" i="28"/>
  <c r="N29" i="28"/>
  <c r="M29" i="28"/>
  <c r="L29" i="28"/>
  <c r="K29" i="28"/>
  <c r="H29" i="28"/>
  <c r="A29" i="28"/>
  <c r="N28" i="28"/>
  <c r="M28" i="28"/>
  <c r="L28" i="28"/>
  <c r="K28" i="28"/>
  <c r="H28" i="28"/>
  <c r="A28" i="28"/>
  <c r="N27" i="28"/>
  <c r="M27" i="28"/>
  <c r="L27" i="28"/>
  <c r="K27" i="28"/>
  <c r="H27" i="28"/>
  <c r="A27" i="28"/>
  <c r="N26" i="28"/>
  <c r="M26" i="28"/>
  <c r="L26" i="28"/>
  <c r="K26" i="28"/>
  <c r="H26" i="28"/>
  <c r="A26" i="28"/>
  <c r="N25" i="28"/>
  <c r="M25" i="28"/>
  <c r="L25" i="28"/>
  <c r="K25" i="28"/>
  <c r="H25" i="28"/>
  <c r="A25" i="28"/>
  <c r="N24" i="28"/>
  <c r="M24" i="28"/>
  <c r="L24" i="28"/>
  <c r="K24" i="28"/>
  <c r="H24" i="28"/>
  <c r="A24" i="28"/>
  <c r="N23" i="28"/>
  <c r="M23" i="28"/>
  <c r="L23" i="28"/>
  <c r="H23" i="28"/>
  <c r="A23" i="28"/>
  <c r="N22" i="28"/>
  <c r="Q22" i="28" s="1"/>
  <c r="M22" i="28"/>
  <c r="P22" i="28" s="1"/>
  <c r="L22" i="28"/>
  <c r="H22" i="28"/>
  <c r="A22" i="28"/>
  <c r="N21" i="28"/>
  <c r="Q21" i="28" s="1"/>
  <c r="M21" i="28"/>
  <c r="P21" i="28" s="1"/>
  <c r="L21" i="28"/>
  <c r="H21" i="28"/>
  <c r="A21" i="28"/>
  <c r="N20" i="28"/>
  <c r="Q20" i="28" s="1"/>
  <c r="M20" i="28"/>
  <c r="P20" i="28" s="1"/>
  <c r="L20" i="28"/>
  <c r="H20" i="28"/>
  <c r="A20" i="28"/>
  <c r="N19" i="28"/>
  <c r="Q19" i="28" s="1"/>
  <c r="M19" i="28"/>
  <c r="P19" i="28" s="1"/>
  <c r="L19" i="28"/>
  <c r="H19" i="28"/>
  <c r="A19" i="28"/>
  <c r="N18" i="28"/>
  <c r="Q18" i="28" s="1"/>
  <c r="M18" i="28"/>
  <c r="P18" i="28" s="1"/>
  <c r="L18" i="28"/>
  <c r="H18" i="28"/>
  <c r="A18" i="28"/>
  <c r="N17" i="28"/>
  <c r="Q17" i="28" s="1"/>
  <c r="M17" i="28"/>
  <c r="P17" i="28" s="1"/>
  <c r="L17" i="28"/>
  <c r="H17" i="28"/>
  <c r="A17" i="28"/>
  <c r="N16" i="28"/>
  <c r="Q16" i="28" s="1"/>
  <c r="M16" i="28"/>
  <c r="P16" i="28" s="1"/>
  <c r="L16" i="28"/>
  <c r="H16" i="28"/>
  <c r="A16" i="28"/>
  <c r="N15" i="28"/>
  <c r="Q15" i="28" s="1"/>
  <c r="M15" i="28"/>
  <c r="P15" i="28" s="1"/>
  <c r="L15" i="28"/>
  <c r="H15" i="28"/>
  <c r="A15" i="28"/>
  <c r="Q14" i="28"/>
  <c r="P14" i="28"/>
  <c r="H14" i="28"/>
  <c r="N13" i="28"/>
  <c r="Q13" i="28" s="1"/>
  <c r="M13" i="28"/>
  <c r="P13" i="28" s="1"/>
  <c r="L13" i="28"/>
  <c r="H13" i="28"/>
  <c r="N12" i="28"/>
  <c r="Q12" i="28" s="1"/>
  <c r="M12" i="28"/>
  <c r="P12" i="28" s="1"/>
  <c r="L12" i="28"/>
  <c r="H12" i="28"/>
  <c r="N11" i="28"/>
  <c r="Q10" i="28" s="1"/>
  <c r="M11" i="28"/>
  <c r="P10" i="28" s="1"/>
  <c r="L11" i="28"/>
  <c r="H11" i="28"/>
  <c r="D3" i="28"/>
  <c r="F82" i="59"/>
  <c r="G82" i="59" s="1"/>
  <c r="C81" i="59"/>
  <c r="C90" i="59" s="1"/>
  <c r="F80" i="59"/>
  <c r="G80" i="59" s="1"/>
  <c r="F79" i="59"/>
  <c r="G79" i="59" s="1"/>
  <c r="F78" i="59"/>
  <c r="G78" i="59" s="1"/>
  <c r="C74" i="59"/>
  <c r="F73" i="59"/>
  <c r="G73" i="59" s="1"/>
  <c r="F72" i="59"/>
  <c r="G72" i="59" s="1"/>
  <c r="F71" i="59"/>
  <c r="G71" i="59" s="1"/>
  <c r="F70" i="59"/>
  <c r="G70" i="59" s="1"/>
  <c r="F69" i="59"/>
  <c r="G69" i="59" s="1"/>
  <c r="F68" i="59"/>
  <c r="G68" i="59" s="1"/>
  <c r="F67" i="59"/>
  <c r="G67" i="59" s="1"/>
  <c r="F66" i="59"/>
  <c r="G66" i="59" s="1"/>
  <c r="F65" i="59"/>
  <c r="G65" i="59" s="1"/>
  <c r="F63" i="59"/>
  <c r="G63" i="59" s="1"/>
  <c r="F62" i="59"/>
  <c r="G62" i="59" s="1"/>
  <c r="F61" i="59"/>
  <c r="G61" i="59" s="1"/>
  <c r="C58" i="59"/>
  <c r="F57" i="59"/>
  <c r="G57" i="59" s="1"/>
  <c r="F56" i="59"/>
  <c r="G56" i="59" s="1"/>
  <c r="F55" i="59"/>
  <c r="G55" i="59" s="1"/>
  <c r="F54" i="59"/>
  <c r="G54" i="59" s="1"/>
  <c r="F53" i="59"/>
  <c r="G53" i="59" s="1"/>
  <c r="F52" i="59"/>
  <c r="G52" i="59" s="1"/>
  <c r="F51" i="59"/>
  <c r="G51" i="59" s="1"/>
  <c r="F50" i="59"/>
  <c r="G50" i="59" s="1"/>
  <c r="F49" i="59"/>
  <c r="G49" i="59" s="1"/>
  <c r="F48" i="59"/>
  <c r="G48" i="59" s="1"/>
  <c r="F47" i="59"/>
  <c r="G47" i="59" s="1"/>
  <c r="C39" i="59"/>
  <c r="F38" i="59"/>
  <c r="G38" i="59" s="1"/>
  <c r="F37" i="59"/>
  <c r="G37" i="59" s="1"/>
  <c r="F36" i="59"/>
  <c r="G36" i="59" s="1"/>
  <c r="C35" i="59"/>
  <c r="F34" i="59"/>
  <c r="G34" i="59" s="1"/>
  <c r="F33" i="59"/>
  <c r="G33" i="59" s="1"/>
  <c r="F32" i="59"/>
  <c r="G32" i="59" s="1"/>
  <c r="F31" i="59"/>
  <c r="G31" i="59" s="1"/>
  <c r="F30" i="59"/>
  <c r="G30" i="59" s="1"/>
  <c r="F29" i="59"/>
  <c r="G29" i="59" s="1"/>
  <c r="F28" i="59"/>
  <c r="G28" i="59" s="1"/>
  <c r="C25" i="59"/>
  <c r="F24" i="59"/>
  <c r="G24" i="59" s="1"/>
  <c r="F23" i="59"/>
  <c r="G23" i="59" s="1"/>
  <c r="F22" i="59"/>
  <c r="G22" i="59" s="1"/>
  <c r="F21" i="59"/>
  <c r="G21" i="59" s="1"/>
  <c r="F20" i="59"/>
  <c r="G20" i="59" s="1"/>
  <c r="F19" i="59"/>
  <c r="G19" i="59" s="1"/>
  <c r="F18" i="59"/>
  <c r="G18" i="59" s="1"/>
  <c r="F17" i="59"/>
  <c r="G17" i="59" s="1"/>
  <c r="F16" i="59"/>
  <c r="G16" i="59" s="1"/>
  <c r="F15" i="59"/>
  <c r="G15" i="59" s="1"/>
  <c r="F14" i="59"/>
  <c r="G14" i="59" s="1"/>
  <c r="D44" i="59"/>
  <c r="D3" i="59"/>
  <c r="M85" i="16"/>
  <c r="J85" i="16"/>
  <c r="Q85" i="16" s="1"/>
  <c r="I85" i="16"/>
  <c r="P85" i="16" s="1"/>
  <c r="D86" i="16"/>
  <c r="C93" i="16"/>
  <c r="M82" i="16"/>
  <c r="J82" i="16"/>
  <c r="Q82" i="16" s="1"/>
  <c r="I82" i="16"/>
  <c r="P82" i="16" s="1"/>
  <c r="M81" i="16"/>
  <c r="J81" i="16"/>
  <c r="Q81" i="16" s="1"/>
  <c r="I81" i="16"/>
  <c r="P81" i="16" s="1"/>
  <c r="M80" i="16"/>
  <c r="J80" i="16"/>
  <c r="Q80" i="16" s="1"/>
  <c r="I80" i="16"/>
  <c r="P80" i="16" s="1"/>
  <c r="M79" i="16"/>
  <c r="J79" i="16"/>
  <c r="Q79" i="16" s="1"/>
  <c r="I79" i="16"/>
  <c r="P79" i="16" s="1"/>
  <c r="M78" i="16"/>
  <c r="J78" i="16"/>
  <c r="Q78" i="16" s="1"/>
  <c r="I78" i="16"/>
  <c r="P78" i="16" s="1"/>
  <c r="Q77" i="16"/>
  <c r="P77" i="16"/>
  <c r="D76" i="16"/>
  <c r="J76" i="16" s="1"/>
  <c r="Q76" i="16" s="1"/>
  <c r="C76" i="16"/>
  <c r="I76" i="16" s="1"/>
  <c r="P76" i="16" s="1"/>
  <c r="M75" i="16"/>
  <c r="J75" i="16"/>
  <c r="Q75" i="16" s="1"/>
  <c r="I75" i="16"/>
  <c r="P75" i="16" s="1"/>
  <c r="M74" i="16"/>
  <c r="J74" i="16"/>
  <c r="Q74" i="16" s="1"/>
  <c r="I74" i="16"/>
  <c r="P74" i="16" s="1"/>
  <c r="M73" i="16"/>
  <c r="J73" i="16"/>
  <c r="Q73" i="16" s="1"/>
  <c r="I73" i="16"/>
  <c r="P73" i="16" s="1"/>
  <c r="M72" i="16"/>
  <c r="J72" i="16"/>
  <c r="Q72" i="16" s="1"/>
  <c r="I72" i="16"/>
  <c r="P72" i="16" s="1"/>
  <c r="M71" i="16"/>
  <c r="J71" i="16"/>
  <c r="Q71" i="16" s="1"/>
  <c r="I71" i="16"/>
  <c r="P71" i="16" s="1"/>
  <c r="M70" i="16"/>
  <c r="J70" i="16"/>
  <c r="Q70" i="16" s="1"/>
  <c r="I70" i="16"/>
  <c r="P70" i="16" s="1"/>
  <c r="M69" i="16"/>
  <c r="J69" i="16"/>
  <c r="Q69" i="16" s="1"/>
  <c r="I69" i="16"/>
  <c r="P69" i="16" s="1"/>
  <c r="M68" i="16"/>
  <c r="J68" i="16"/>
  <c r="Q68" i="16" s="1"/>
  <c r="I68" i="16"/>
  <c r="P68" i="16" s="1"/>
  <c r="M67" i="16"/>
  <c r="J67" i="16"/>
  <c r="Q67" i="16" s="1"/>
  <c r="I67" i="16"/>
  <c r="P67" i="16" s="1"/>
  <c r="M66" i="16"/>
  <c r="J66" i="16"/>
  <c r="I66" i="16"/>
  <c r="M65" i="16"/>
  <c r="J65" i="16"/>
  <c r="Q65" i="16" s="1"/>
  <c r="I65" i="16"/>
  <c r="P65" i="16" s="1"/>
  <c r="M64" i="16"/>
  <c r="J64" i="16"/>
  <c r="Q64" i="16" s="1"/>
  <c r="I64" i="16"/>
  <c r="P64" i="16" s="1"/>
  <c r="M63" i="16"/>
  <c r="J63" i="16"/>
  <c r="Q63" i="16" s="1"/>
  <c r="I63" i="16"/>
  <c r="P63" i="16" s="1"/>
  <c r="Q62" i="16"/>
  <c r="P62" i="16"/>
  <c r="Q61" i="16"/>
  <c r="P61" i="16"/>
  <c r="D60" i="16"/>
  <c r="J60" i="16" s="1"/>
  <c r="Q60" i="16" s="1"/>
  <c r="M60" i="16"/>
  <c r="M59" i="16"/>
  <c r="J59" i="16"/>
  <c r="Q59" i="16" s="1"/>
  <c r="I59" i="16"/>
  <c r="P59" i="16" s="1"/>
  <c r="M57" i="16"/>
  <c r="J57" i="16"/>
  <c r="Q57" i="16" s="1"/>
  <c r="I57" i="16"/>
  <c r="P57" i="16" s="1"/>
  <c r="M56" i="16"/>
  <c r="J56" i="16"/>
  <c r="Q56" i="16" s="1"/>
  <c r="I56" i="16"/>
  <c r="P56" i="16" s="1"/>
  <c r="M55" i="16"/>
  <c r="J55" i="16"/>
  <c r="Q55" i="16" s="1"/>
  <c r="I55" i="16"/>
  <c r="P55" i="16" s="1"/>
  <c r="M54" i="16"/>
  <c r="J54" i="16"/>
  <c r="Q54" i="16" s="1"/>
  <c r="I54" i="16"/>
  <c r="P54" i="16" s="1"/>
  <c r="M53" i="16"/>
  <c r="J53" i="16"/>
  <c r="Q53" i="16" s="1"/>
  <c r="I53" i="16"/>
  <c r="P53" i="16" s="1"/>
  <c r="M52" i="16"/>
  <c r="J52" i="16"/>
  <c r="Q52" i="16" s="1"/>
  <c r="I52" i="16"/>
  <c r="P52" i="16" s="1"/>
  <c r="M51" i="16"/>
  <c r="J51" i="16"/>
  <c r="Q51" i="16" s="1"/>
  <c r="I51" i="16"/>
  <c r="P51" i="16" s="1"/>
  <c r="M50" i="16"/>
  <c r="J50" i="16"/>
  <c r="Q50" i="16" s="1"/>
  <c r="I50" i="16"/>
  <c r="P50" i="16" s="1"/>
  <c r="M49" i="16"/>
  <c r="J49" i="16"/>
  <c r="Q49" i="16" s="1"/>
  <c r="I49" i="16"/>
  <c r="P49" i="16" s="1"/>
  <c r="M48" i="16"/>
  <c r="J48" i="16"/>
  <c r="Q48" i="16" s="1"/>
  <c r="I48" i="16"/>
  <c r="P48" i="16" s="1"/>
  <c r="M47" i="16"/>
  <c r="J47" i="16"/>
  <c r="Q47" i="16" s="1"/>
  <c r="I47" i="16"/>
  <c r="P47" i="16" s="1"/>
  <c r="Q46" i="16"/>
  <c r="P46" i="16"/>
  <c r="Q44" i="16"/>
  <c r="Q43" i="16"/>
  <c r="P43" i="16"/>
  <c r="D40" i="16"/>
  <c r="C40" i="16"/>
  <c r="M39" i="16"/>
  <c r="J39" i="16"/>
  <c r="Q39" i="16" s="1"/>
  <c r="I39" i="16"/>
  <c r="P39" i="16" s="1"/>
  <c r="M38" i="16"/>
  <c r="J38" i="16"/>
  <c r="Q38" i="16" s="1"/>
  <c r="I38" i="16"/>
  <c r="P38" i="16" s="1"/>
  <c r="M37" i="16"/>
  <c r="J37" i="16"/>
  <c r="Q37" i="16" s="1"/>
  <c r="I37" i="16"/>
  <c r="P37" i="16" s="1"/>
  <c r="D36" i="16"/>
  <c r="J36" i="16" s="1"/>
  <c r="Q36" i="16" s="1"/>
  <c r="C36" i="16"/>
  <c r="M36" i="16" s="1"/>
  <c r="M35" i="16"/>
  <c r="J35" i="16"/>
  <c r="Q35" i="16" s="1"/>
  <c r="I35" i="16"/>
  <c r="P35" i="16" s="1"/>
  <c r="M34" i="16"/>
  <c r="J34" i="16"/>
  <c r="I34" i="16"/>
  <c r="M33" i="16"/>
  <c r="J33" i="16"/>
  <c r="I33" i="16"/>
  <c r="M32" i="16"/>
  <c r="J32" i="16"/>
  <c r="Q32" i="16" s="1"/>
  <c r="I32" i="16"/>
  <c r="P32" i="16" s="1"/>
  <c r="M31" i="16"/>
  <c r="J31" i="16"/>
  <c r="Q31" i="16" s="1"/>
  <c r="I31" i="16"/>
  <c r="P31" i="16" s="1"/>
  <c r="M30" i="16"/>
  <c r="J30" i="16"/>
  <c r="Q30" i="16" s="1"/>
  <c r="I30" i="16"/>
  <c r="P30" i="16" s="1"/>
  <c r="M29" i="16"/>
  <c r="J29" i="16"/>
  <c r="Q29" i="16" s="1"/>
  <c r="I29" i="16"/>
  <c r="P29" i="16" s="1"/>
  <c r="M28" i="16"/>
  <c r="J28" i="16"/>
  <c r="Q28" i="16" s="1"/>
  <c r="I28" i="16"/>
  <c r="P28" i="16" s="1"/>
  <c r="Q27" i="16"/>
  <c r="P27" i="16"/>
  <c r="Q26" i="16"/>
  <c r="P26" i="16"/>
  <c r="D25" i="16"/>
  <c r="J25" i="16" s="1"/>
  <c r="Q25" i="16" s="1"/>
  <c r="M25" i="16"/>
  <c r="M24" i="16"/>
  <c r="J24" i="16"/>
  <c r="Q24" i="16" s="1"/>
  <c r="I24" i="16"/>
  <c r="P24" i="16" s="1"/>
  <c r="M23" i="16"/>
  <c r="J23" i="16"/>
  <c r="Q23" i="16" s="1"/>
  <c r="I23" i="16"/>
  <c r="P23" i="16" s="1"/>
  <c r="M22" i="16"/>
  <c r="J22" i="16"/>
  <c r="Q22" i="16" s="1"/>
  <c r="I22" i="16"/>
  <c r="P22" i="16" s="1"/>
  <c r="M21" i="16"/>
  <c r="J21" i="16"/>
  <c r="Q21" i="16" s="1"/>
  <c r="I21" i="16"/>
  <c r="P21" i="16" s="1"/>
  <c r="M20" i="16"/>
  <c r="J20" i="16"/>
  <c r="Q20" i="16" s="1"/>
  <c r="I20" i="16"/>
  <c r="P20" i="16" s="1"/>
  <c r="M19" i="16"/>
  <c r="J19" i="16"/>
  <c r="Q19" i="16" s="1"/>
  <c r="I19" i="16"/>
  <c r="P19" i="16" s="1"/>
  <c r="M18" i="16"/>
  <c r="J18" i="16"/>
  <c r="Q18" i="16" s="1"/>
  <c r="I18" i="16"/>
  <c r="P18" i="16" s="1"/>
  <c r="M17" i="16"/>
  <c r="J17" i="16"/>
  <c r="Q17" i="16" s="1"/>
  <c r="I17" i="16"/>
  <c r="P17" i="16" s="1"/>
  <c r="M16" i="16"/>
  <c r="J16" i="16"/>
  <c r="Q16" i="16" s="1"/>
  <c r="I16" i="16"/>
  <c r="P16" i="16" s="1"/>
  <c r="M15" i="16"/>
  <c r="J15" i="16"/>
  <c r="Q15" i="16" s="1"/>
  <c r="I15" i="16"/>
  <c r="P15" i="16" s="1"/>
  <c r="M14" i="16"/>
  <c r="J14" i="16"/>
  <c r="Q14" i="16" s="1"/>
  <c r="I14" i="16"/>
  <c r="P14" i="16" s="1"/>
  <c r="N45" i="16"/>
  <c r="D3" i="16"/>
  <c r="M89" i="18"/>
  <c r="L89" i="18"/>
  <c r="M88" i="18"/>
  <c r="L88" i="18"/>
  <c r="M87" i="18"/>
  <c r="L87" i="18"/>
  <c r="M86" i="18"/>
  <c r="L86" i="18"/>
  <c r="M85" i="18"/>
  <c r="L85" i="18"/>
  <c r="M84" i="18"/>
  <c r="L84" i="18"/>
  <c r="L83" i="18"/>
  <c r="L82" i="18"/>
  <c r="L81" i="18"/>
  <c r="L80" i="18"/>
  <c r="L79" i="18"/>
  <c r="M78" i="18"/>
  <c r="L78" i="18"/>
  <c r="M77" i="18"/>
  <c r="L77" i="18"/>
  <c r="M76" i="18"/>
  <c r="L76" i="18"/>
  <c r="M73" i="18"/>
  <c r="C73" i="18"/>
  <c r="L73" i="18" s="1"/>
  <c r="M72" i="18"/>
  <c r="L72" i="18"/>
  <c r="P71" i="18"/>
  <c r="D71" i="18"/>
  <c r="J71" i="18" s="1"/>
  <c r="M71" i="18" s="1"/>
  <c r="C71" i="18"/>
  <c r="I71" i="18" s="1"/>
  <c r="L71" i="18" s="1"/>
  <c r="Q70" i="18"/>
  <c r="P70" i="18"/>
  <c r="J70" i="18"/>
  <c r="M70" i="18" s="1"/>
  <c r="I70" i="18"/>
  <c r="L70" i="18" s="1"/>
  <c r="F70" i="18"/>
  <c r="Q69" i="18"/>
  <c r="P69" i="18"/>
  <c r="J69" i="18"/>
  <c r="M69" i="18" s="1"/>
  <c r="I69" i="18"/>
  <c r="L69" i="18" s="1"/>
  <c r="F69" i="18"/>
  <c r="P68" i="18"/>
  <c r="Q67" i="18"/>
  <c r="P67" i="18"/>
  <c r="J67" i="18"/>
  <c r="M67" i="18" s="1"/>
  <c r="I67" i="18"/>
  <c r="L67" i="18" s="1"/>
  <c r="F67" i="18"/>
  <c r="Q66" i="18"/>
  <c r="P66" i="18"/>
  <c r="J66" i="18"/>
  <c r="M66" i="18" s="1"/>
  <c r="I66" i="18"/>
  <c r="L66" i="18" s="1"/>
  <c r="F66" i="18"/>
  <c r="Q65" i="18"/>
  <c r="P65" i="18"/>
  <c r="J65" i="18"/>
  <c r="M65" i="18" s="1"/>
  <c r="I65" i="18"/>
  <c r="L65" i="18" s="1"/>
  <c r="F65" i="18"/>
  <c r="Q64" i="18"/>
  <c r="P64" i="18"/>
  <c r="J64" i="18"/>
  <c r="M64" i="18" s="1"/>
  <c r="I64" i="18"/>
  <c r="L64" i="18" s="1"/>
  <c r="F64" i="18"/>
  <c r="Q63" i="18"/>
  <c r="P63" i="18"/>
  <c r="J63" i="18"/>
  <c r="M63" i="18" s="1"/>
  <c r="I63" i="18"/>
  <c r="L63" i="18" s="1"/>
  <c r="F63" i="18"/>
  <c r="Q62" i="18"/>
  <c r="P62" i="18"/>
  <c r="J62" i="18"/>
  <c r="M62" i="18" s="1"/>
  <c r="I62" i="18"/>
  <c r="L62" i="18" s="1"/>
  <c r="F62" i="18"/>
  <c r="Q61" i="18"/>
  <c r="P61" i="18"/>
  <c r="J61" i="18"/>
  <c r="M61" i="18" s="1"/>
  <c r="I61" i="18"/>
  <c r="L61" i="18" s="1"/>
  <c r="F61" i="18"/>
  <c r="Q60" i="18"/>
  <c r="P60" i="18"/>
  <c r="J60" i="18"/>
  <c r="M60" i="18" s="1"/>
  <c r="I60" i="18"/>
  <c r="L60" i="18" s="1"/>
  <c r="F60" i="18"/>
  <c r="P59" i="18"/>
  <c r="D59" i="18"/>
  <c r="C59" i="18"/>
  <c r="Q59" i="18" s="1"/>
  <c r="Q58" i="18"/>
  <c r="P58" i="18"/>
  <c r="J58" i="18"/>
  <c r="M58" i="18" s="1"/>
  <c r="I58" i="18"/>
  <c r="L58" i="18" s="1"/>
  <c r="F58" i="18"/>
  <c r="J57" i="18"/>
  <c r="I57" i="18"/>
  <c r="F57" i="18"/>
  <c r="Q56" i="18"/>
  <c r="P56" i="18"/>
  <c r="J56" i="18"/>
  <c r="M56" i="18" s="1"/>
  <c r="I56" i="18"/>
  <c r="L56" i="18" s="1"/>
  <c r="F56" i="18"/>
  <c r="Q55" i="18"/>
  <c r="P55" i="18"/>
  <c r="J55" i="18"/>
  <c r="M55" i="18" s="1"/>
  <c r="I55" i="18"/>
  <c r="L55" i="18" s="1"/>
  <c r="F55" i="18"/>
  <c r="Q54" i="18"/>
  <c r="P54" i="18"/>
  <c r="J54" i="18"/>
  <c r="M54" i="18" s="1"/>
  <c r="I54" i="18"/>
  <c r="L54" i="18" s="1"/>
  <c r="F54" i="18"/>
  <c r="Q53" i="18"/>
  <c r="P53" i="18"/>
  <c r="J53" i="18"/>
  <c r="M53" i="18" s="1"/>
  <c r="I53" i="18"/>
  <c r="L53" i="18" s="1"/>
  <c r="F53" i="18"/>
  <c r="Q52" i="18"/>
  <c r="P52" i="18"/>
  <c r="J52" i="18"/>
  <c r="M52" i="18" s="1"/>
  <c r="I52" i="18"/>
  <c r="L52" i="18" s="1"/>
  <c r="F52" i="18"/>
  <c r="P51" i="18"/>
  <c r="D51" i="18"/>
  <c r="J51" i="18" s="1"/>
  <c r="M51" i="18" s="1"/>
  <c r="C51" i="18"/>
  <c r="I51" i="18" s="1"/>
  <c r="L51" i="18" s="1"/>
  <c r="P50" i="18"/>
  <c r="Q49" i="18"/>
  <c r="P49" i="18"/>
  <c r="J49" i="18"/>
  <c r="M49" i="18" s="1"/>
  <c r="I49" i="18"/>
  <c r="L49" i="18" s="1"/>
  <c r="F49" i="18"/>
  <c r="Q48" i="18"/>
  <c r="P48" i="18"/>
  <c r="J48" i="18"/>
  <c r="M48" i="18" s="1"/>
  <c r="I48" i="18"/>
  <c r="L48" i="18" s="1"/>
  <c r="F48" i="18"/>
  <c r="Q47" i="18"/>
  <c r="P47" i="18"/>
  <c r="J47" i="18"/>
  <c r="I47" i="18"/>
  <c r="F47" i="18"/>
  <c r="Q46" i="18"/>
  <c r="P46" i="18"/>
  <c r="J46" i="18"/>
  <c r="M46" i="18" s="1"/>
  <c r="I46" i="18"/>
  <c r="L46" i="18" s="1"/>
  <c r="F46" i="18"/>
  <c r="Q45" i="18"/>
  <c r="P45" i="18"/>
  <c r="J45" i="18"/>
  <c r="M45" i="18" s="1"/>
  <c r="I45" i="18"/>
  <c r="L45" i="18" s="1"/>
  <c r="F45" i="18"/>
  <c r="Q44" i="18"/>
  <c r="P44" i="18"/>
  <c r="J44" i="18"/>
  <c r="M44" i="18" s="1"/>
  <c r="I44" i="18"/>
  <c r="L44" i="18" s="1"/>
  <c r="F44" i="18"/>
  <c r="Q43" i="18"/>
  <c r="P43" i="18"/>
  <c r="J43" i="18"/>
  <c r="M43" i="18" s="1"/>
  <c r="I43" i="18"/>
  <c r="L43" i="18" s="1"/>
  <c r="F43" i="18"/>
  <c r="Q42" i="18"/>
  <c r="P42" i="18"/>
  <c r="J42" i="18"/>
  <c r="M42" i="18" s="1"/>
  <c r="I42" i="18"/>
  <c r="L42" i="18" s="1"/>
  <c r="F42" i="18"/>
  <c r="Q41" i="18"/>
  <c r="P41" i="18"/>
  <c r="J41" i="18"/>
  <c r="M41" i="18" s="1"/>
  <c r="I41" i="18"/>
  <c r="L41" i="18" s="1"/>
  <c r="F41" i="18"/>
  <c r="Q40" i="18"/>
  <c r="P40" i="18"/>
  <c r="J40" i="18"/>
  <c r="M40" i="18" s="1"/>
  <c r="I40" i="18"/>
  <c r="L40" i="18" s="1"/>
  <c r="F40" i="18"/>
  <c r="Q39" i="18"/>
  <c r="P39" i="18"/>
  <c r="J39" i="18"/>
  <c r="M39" i="18" s="1"/>
  <c r="I39" i="18"/>
  <c r="L39" i="18" s="1"/>
  <c r="F39" i="18"/>
  <c r="P38" i="18"/>
  <c r="D38" i="18"/>
  <c r="I38" i="18"/>
  <c r="L38" i="18" s="1"/>
  <c r="Q37" i="18"/>
  <c r="P37" i="18"/>
  <c r="J37" i="18"/>
  <c r="M37" i="18" s="1"/>
  <c r="I37" i="18"/>
  <c r="L37" i="18" s="1"/>
  <c r="F37" i="18"/>
  <c r="Q36" i="18"/>
  <c r="P36" i="18"/>
  <c r="J36" i="18"/>
  <c r="M36" i="18" s="1"/>
  <c r="I36" i="18"/>
  <c r="L36" i="18" s="1"/>
  <c r="F36" i="18"/>
  <c r="Q35" i="18"/>
  <c r="P35" i="18"/>
  <c r="J35" i="18"/>
  <c r="M35" i="18" s="1"/>
  <c r="I35" i="18"/>
  <c r="L35" i="18" s="1"/>
  <c r="F35" i="18"/>
  <c r="Q34" i="18"/>
  <c r="P34" i="18"/>
  <c r="J34" i="18"/>
  <c r="M34" i="18" s="1"/>
  <c r="I34" i="18"/>
  <c r="L34" i="18" s="1"/>
  <c r="F34" i="18"/>
  <c r="Q33" i="18"/>
  <c r="P33" i="18"/>
  <c r="J33" i="18"/>
  <c r="M33" i="18" s="1"/>
  <c r="I33" i="18"/>
  <c r="L33" i="18" s="1"/>
  <c r="F33" i="18"/>
  <c r="Q32" i="18"/>
  <c r="P32" i="18"/>
  <c r="J32" i="18"/>
  <c r="M32" i="18" s="1"/>
  <c r="I32" i="18"/>
  <c r="L32" i="18" s="1"/>
  <c r="F32" i="18"/>
  <c r="Q31" i="18"/>
  <c r="P31" i="18"/>
  <c r="J31" i="18"/>
  <c r="M31" i="18" s="1"/>
  <c r="I31" i="18"/>
  <c r="L31" i="18" s="1"/>
  <c r="F31" i="18"/>
  <c r="Q30" i="18"/>
  <c r="P30" i="18"/>
  <c r="J30" i="18"/>
  <c r="M30" i="18" s="1"/>
  <c r="I30" i="18"/>
  <c r="L30" i="18" s="1"/>
  <c r="F30" i="18"/>
  <c r="AC29" i="18"/>
  <c r="AB29" i="18"/>
  <c r="Q29" i="18"/>
  <c r="P29" i="18"/>
  <c r="J29" i="18"/>
  <c r="M29" i="18" s="1"/>
  <c r="I29" i="18"/>
  <c r="L29" i="18" s="1"/>
  <c r="F29" i="18"/>
  <c r="P28" i="18"/>
  <c r="D28" i="18"/>
  <c r="J28" i="18" s="1"/>
  <c r="M28" i="18" s="1"/>
  <c r="I28" i="18"/>
  <c r="L28" i="18" s="1"/>
  <c r="Q27" i="18"/>
  <c r="P27" i="18"/>
  <c r="J27" i="18"/>
  <c r="M27" i="18" s="1"/>
  <c r="I27" i="18"/>
  <c r="L27" i="18" s="1"/>
  <c r="F27" i="18"/>
  <c r="P26" i="18"/>
  <c r="Q25" i="18"/>
  <c r="P25" i="18"/>
  <c r="J25" i="18"/>
  <c r="M25" i="18" s="1"/>
  <c r="I25" i="18"/>
  <c r="L25" i="18" s="1"/>
  <c r="F25" i="18"/>
  <c r="Q24" i="18"/>
  <c r="P24" i="18"/>
  <c r="J24" i="18"/>
  <c r="M24" i="18" s="1"/>
  <c r="I24" i="18"/>
  <c r="L24" i="18" s="1"/>
  <c r="F24" i="18"/>
  <c r="Q23" i="18"/>
  <c r="P23" i="18"/>
  <c r="J23" i="18"/>
  <c r="M23" i="18" s="1"/>
  <c r="I23" i="18"/>
  <c r="L23" i="18" s="1"/>
  <c r="F23" i="18"/>
  <c r="Q22" i="18"/>
  <c r="P22" i="18"/>
  <c r="J22" i="18"/>
  <c r="M22" i="18" s="1"/>
  <c r="I22" i="18"/>
  <c r="L22" i="18" s="1"/>
  <c r="F22" i="18"/>
  <c r="Q21" i="18"/>
  <c r="P21" i="18"/>
  <c r="J21" i="18"/>
  <c r="M21" i="18" s="1"/>
  <c r="I21" i="18"/>
  <c r="L21" i="18" s="1"/>
  <c r="F21" i="18"/>
  <c r="Q20" i="18"/>
  <c r="P20" i="18"/>
  <c r="J20" i="18"/>
  <c r="M20" i="18" s="1"/>
  <c r="I20" i="18"/>
  <c r="L20" i="18" s="1"/>
  <c r="F20" i="18"/>
  <c r="Q19" i="18"/>
  <c r="P19" i="18"/>
  <c r="J19" i="18"/>
  <c r="M19" i="18" s="1"/>
  <c r="I19" i="18"/>
  <c r="L19" i="18" s="1"/>
  <c r="F19" i="18"/>
  <c r="Q18" i="18"/>
  <c r="P18" i="18"/>
  <c r="J18" i="18"/>
  <c r="M18" i="18" s="1"/>
  <c r="I18" i="18"/>
  <c r="L18" i="18" s="1"/>
  <c r="F18" i="18"/>
  <c r="AC17" i="18"/>
  <c r="Q17" i="18"/>
  <c r="P17" i="18"/>
  <c r="J17" i="18"/>
  <c r="M17" i="18" s="1"/>
  <c r="I17" i="18"/>
  <c r="L17" i="18" s="1"/>
  <c r="F17" i="18"/>
  <c r="Q16" i="18"/>
  <c r="P16" i="18"/>
  <c r="J16" i="18"/>
  <c r="M16" i="18" s="1"/>
  <c r="I16" i="18"/>
  <c r="L16" i="18" s="1"/>
  <c r="F16" i="18"/>
  <c r="Q15" i="18"/>
  <c r="P15" i="18"/>
  <c r="J15" i="18"/>
  <c r="M15" i="18" s="1"/>
  <c r="I15" i="18"/>
  <c r="L15" i="18" s="1"/>
  <c r="F15" i="18"/>
  <c r="Q14" i="18"/>
  <c r="P14" i="18"/>
  <c r="J14" i="18"/>
  <c r="M14" i="18" s="1"/>
  <c r="I14" i="18"/>
  <c r="L14" i="18" s="1"/>
  <c r="F14" i="18"/>
  <c r="Q13" i="18"/>
  <c r="P13" i="18"/>
  <c r="J13" i="18"/>
  <c r="M13" i="18" s="1"/>
  <c r="I13" i="18"/>
  <c r="L13" i="18" s="1"/>
  <c r="F13" i="18"/>
  <c r="Q12" i="18"/>
  <c r="P12" i="18"/>
  <c r="J12" i="18"/>
  <c r="M12" i="18" s="1"/>
  <c r="I12" i="18"/>
  <c r="L12" i="18" s="1"/>
  <c r="F12" i="18"/>
  <c r="P11" i="18"/>
  <c r="D11" i="18"/>
  <c r="C11" i="18"/>
  <c r="I11" i="18" s="1"/>
  <c r="L11" i="18" s="1"/>
  <c r="D3" i="18"/>
  <c r="B67" i="21"/>
  <c r="B66" i="21"/>
  <c r="B65" i="21"/>
  <c r="B59" i="21"/>
  <c r="B58" i="21"/>
  <c r="B57" i="21"/>
  <c r="B56" i="21"/>
  <c r="B55" i="21"/>
  <c r="BP51" i="21"/>
  <c r="BE51" i="21"/>
  <c r="AT51" i="21"/>
  <c r="AI51" i="21"/>
  <c r="X51" i="21"/>
  <c r="M51" i="21"/>
  <c r="AD10" i="21"/>
  <c r="AO10" i="21" s="1"/>
  <c r="AZ10" i="21" s="1"/>
  <c r="BK10" i="21" s="1"/>
  <c r="BV10" i="21" s="1"/>
  <c r="AA10" i="21"/>
  <c r="AL10" i="21" s="1"/>
  <c r="AW10" i="21" s="1"/>
  <c r="BH10" i="21" s="1"/>
  <c r="BS10" i="21" s="1"/>
  <c r="D4" i="21"/>
  <c r="D3" i="21"/>
  <c r="AA36" i="6"/>
  <c r="X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AA35" i="6"/>
  <c r="Y35" i="6"/>
  <c r="X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AA34" i="6"/>
  <c r="Y34" i="6"/>
  <c r="X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AA33" i="6"/>
  <c r="X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Y36" i="6"/>
  <c r="Y33" i="6"/>
  <c r="V33" i="6"/>
  <c r="A11" i="6"/>
  <c r="A12" i="6" s="1"/>
  <c r="A13" i="6" s="1"/>
  <c r="A14" i="6" s="1"/>
  <c r="A15" i="6" s="1"/>
  <c r="X9" i="6"/>
  <c r="Y9" i="6" s="1"/>
  <c r="Z9" i="6" s="1"/>
  <c r="AA9" i="6" s="1"/>
  <c r="AB9" i="6" s="1"/>
  <c r="AC9" i="6" s="1"/>
  <c r="AD9" i="6" s="1"/>
  <c r="B9" i="6"/>
  <c r="C9" i="6" s="1"/>
  <c r="D9" i="6" s="1"/>
  <c r="E9" i="6" s="1"/>
  <c r="F9" i="6" s="1"/>
  <c r="G9" i="6" s="1"/>
  <c r="H9" i="6" s="1"/>
  <c r="I9" i="6" s="1"/>
  <c r="J9" i="6" s="1"/>
  <c r="K9" i="6" s="1"/>
  <c r="L9" i="6" s="1"/>
  <c r="M9" i="6" s="1"/>
  <c r="N9" i="6" s="1"/>
  <c r="O9" i="6" s="1"/>
  <c r="P9" i="6" s="1"/>
  <c r="Q9" i="6" s="1"/>
  <c r="R9" i="6" s="1"/>
  <c r="S9" i="6" s="1"/>
  <c r="T9" i="6" s="1"/>
  <c r="U9" i="6" s="1"/>
  <c r="V9" i="6" s="1"/>
  <c r="D3" i="6"/>
  <c r="G68" i="72"/>
  <c r="D68" i="72"/>
  <c r="F67" i="72"/>
  <c r="C66" i="72"/>
  <c r="C68" i="72" s="1"/>
  <c r="G60" i="72"/>
  <c r="F60" i="72"/>
  <c r="D60" i="72"/>
  <c r="C60" i="72"/>
  <c r="G58" i="72"/>
  <c r="F58" i="72"/>
  <c r="D58" i="72"/>
  <c r="C58" i="72"/>
  <c r="B58" i="72"/>
  <c r="G57" i="72"/>
  <c r="F57" i="72"/>
  <c r="D57" i="72"/>
  <c r="C57" i="72"/>
  <c r="B57" i="72"/>
  <c r="G55" i="72"/>
  <c r="F55" i="72"/>
  <c r="D55" i="72"/>
  <c r="C55" i="72"/>
  <c r="G53" i="72"/>
  <c r="F53" i="72"/>
  <c r="D53" i="72"/>
  <c r="C53" i="72"/>
  <c r="O40" i="72"/>
  <c r="P39" i="72"/>
  <c r="O39" i="72"/>
  <c r="K39" i="72"/>
  <c r="J39" i="72"/>
  <c r="H39" i="72"/>
  <c r="E39" i="72"/>
  <c r="O38" i="72"/>
  <c r="P37" i="72"/>
  <c r="O37" i="72"/>
  <c r="K37" i="72"/>
  <c r="J37" i="72"/>
  <c r="H37" i="72"/>
  <c r="E37" i="72"/>
  <c r="P36" i="72"/>
  <c r="O36" i="72"/>
  <c r="K36" i="72"/>
  <c r="J36" i="72"/>
  <c r="H36" i="72"/>
  <c r="E36" i="72"/>
  <c r="O35" i="72"/>
  <c r="G35" i="72"/>
  <c r="G59" i="72" s="1"/>
  <c r="F35" i="72"/>
  <c r="F59" i="72" s="1"/>
  <c r="D35" i="72"/>
  <c r="D59" i="72" s="1"/>
  <c r="C35" i="72"/>
  <c r="P35" i="72" s="1"/>
  <c r="O34" i="72"/>
  <c r="P33" i="72"/>
  <c r="O33" i="72"/>
  <c r="K33" i="72"/>
  <c r="J33" i="72"/>
  <c r="H33" i="72"/>
  <c r="E33" i="72"/>
  <c r="P32" i="72"/>
  <c r="O32" i="72"/>
  <c r="K32" i="72"/>
  <c r="J32" i="72"/>
  <c r="H32" i="72"/>
  <c r="E32" i="72"/>
  <c r="O31" i="72"/>
  <c r="P30" i="72"/>
  <c r="O30" i="72"/>
  <c r="K30" i="72"/>
  <c r="J30" i="72"/>
  <c r="H30" i="72"/>
  <c r="E30" i="72"/>
  <c r="P29" i="72"/>
  <c r="O29" i="72"/>
  <c r="K29" i="72"/>
  <c r="J29" i="72"/>
  <c r="H29" i="72"/>
  <c r="E29" i="72"/>
  <c r="P28" i="72"/>
  <c r="O28" i="72"/>
  <c r="K28" i="72"/>
  <c r="J28" i="72"/>
  <c r="H28" i="72"/>
  <c r="E28" i="72"/>
  <c r="P27" i="72"/>
  <c r="O27" i="72"/>
  <c r="K27" i="72"/>
  <c r="J27" i="72"/>
  <c r="H27" i="72"/>
  <c r="E27" i="72"/>
  <c r="P26" i="72"/>
  <c r="O26" i="72"/>
  <c r="K26" i="72"/>
  <c r="J26" i="72"/>
  <c r="H26" i="72"/>
  <c r="E26" i="72"/>
  <c r="O25" i="72"/>
  <c r="G25" i="72"/>
  <c r="G56" i="72" s="1"/>
  <c r="F25" i="72"/>
  <c r="D25" i="72"/>
  <c r="D56" i="72" s="1"/>
  <c r="C25" i="72"/>
  <c r="P25" i="72" s="1"/>
  <c r="O24" i="72"/>
  <c r="P23" i="72"/>
  <c r="O23" i="72"/>
  <c r="K23" i="72"/>
  <c r="J23" i="72"/>
  <c r="H23" i="72"/>
  <c r="E23" i="72"/>
  <c r="P22" i="72"/>
  <c r="O22" i="72"/>
  <c r="K22" i="72"/>
  <c r="J22" i="72"/>
  <c r="H22" i="72"/>
  <c r="E22" i="72"/>
  <c r="P21" i="72"/>
  <c r="O21" i="72"/>
  <c r="K21" i="72"/>
  <c r="J21" i="72"/>
  <c r="H21" i="72"/>
  <c r="E21" i="72"/>
  <c r="P20" i="72"/>
  <c r="O20" i="72"/>
  <c r="K20" i="72"/>
  <c r="J20" i="72"/>
  <c r="H20" i="72"/>
  <c r="E20" i="72"/>
  <c r="P19" i="72"/>
  <c r="O19" i="72"/>
  <c r="K19" i="72"/>
  <c r="J19" i="72"/>
  <c r="H19" i="72"/>
  <c r="E19" i="72"/>
  <c r="O18" i="72"/>
  <c r="G18" i="72"/>
  <c r="G24" i="72" s="1"/>
  <c r="F18" i="72"/>
  <c r="F54" i="72" s="1"/>
  <c r="D18" i="72"/>
  <c r="D54" i="72" s="1"/>
  <c r="C18" i="72"/>
  <c r="C24" i="72" s="1"/>
  <c r="P17" i="72"/>
  <c r="O17" i="72"/>
  <c r="K17" i="72"/>
  <c r="J17" i="72"/>
  <c r="H17" i="72"/>
  <c r="E17" i="72"/>
  <c r="P16" i="72"/>
  <c r="O16" i="72"/>
  <c r="K16" i="72"/>
  <c r="J16" i="72"/>
  <c r="H16" i="72"/>
  <c r="E16" i="72"/>
  <c r="P15" i="72"/>
  <c r="O15" i="72"/>
  <c r="K15" i="72"/>
  <c r="J15" i="72"/>
  <c r="H15" i="72"/>
  <c r="E15" i="72"/>
  <c r="O14" i="72"/>
  <c r="G14" i="72"/>
  <c r="F14" i="72"/>
  <c r="D14" i="72"/>
  <c r="C14" i="72"/>
  <c r="P14" i="72" s="1"/>
  <c r="P13" i="72"/>
  <c r="O13" i="72"/>
  <c r="K13" i="72"/>
  <c r="J13" i="72"/>
  <c r="H13" i="72"/>
  <c r="E13" i="72"/>
  <c r="P12" i="72"/>
  <c r="O12" i="72"/>
  <c r="K12" i="72"/>
  <c r="J12" i="72"/>
  <c r="H12" i="72"/>
  <c r="E12" i="72"/>
  <c r="P11" i="72"/>
  <c r="O11" i="72"/>
  <c r="K11" i="72"/>
  <c r="J11" i="72"/>
  <c r="H11" i="72"/>
  <c r="E11" i="72"/>
  <c r="D3" i="72"/>
  <c r="D89" i="17"/>
  <c r="C89" i="17"/>
  <c r="D87" i="17"/>
  <c r="P12" i="45" s="1"/>
  <c r="C87" i="17"/>
  <c r="D86" i="17"/>
  <c r="P11" i="45" s="1"/>
  <c r="C86" i="17"/>
  <c r="O11" i="45" s="1"/>
  <c r="D83" i="17"/>
  <c r="C83" i="17"/>
  <c r="D82" i="17"/>
  <c r="C82" i="17"/>
  <c r="D80" i="17"/>
  <c r="C80" i="17"/>
  <c r="D79" i="17"/>
  <c r="C79" i="17"/>
  <c r="D78" i="17"/>
  <c r="C78" i="17"/>
  <c r="D77" i="17"/>
  <c r="C77" i="17"/>
  <c r="D76" i="17"/>
  <c r="C76" i="17"/>
  <c r="D73" i="17"/>
  <c r="C73" i="17"/>
  <c r="D72" i="17"/>
  <c r="C72" i="17"/>
  <c r="D71" i="17"/>
  <c r="C71" i="17"/>
  <c r="D70" i="17"/>
  <c r="C70" i="17"/>
  <c r="D69" i="17"/>
  <c r="C69" i="17"/>
  <c r="D67" i="17"/>
  <c r="C67" i="17"/>
  <c r="D66" i="17"/>
  <c r="C66" i="17"/>
  <c r="D65" i="17"/>
  <c r="C65" i="17"/>
  <c r="D63" i="17"/>
  <c r="C63" i="17"/>
  <c r="D62" i="17"/>
  <c r="C62" i="17"/>
  <c r="D61" i="17"/>
  <c r="C61" i="17"/>
  <c r="D53" i="17"/>
  <c r="C53" i="17"/>
  <c r="B53" i="17"/>
  <c r="D52" i="17"/>
  <c r="C52" i="17"/>
  <c r="B52" i="17"/>
  <c r="D50" i="17"/>
  <c r="C50" i="17"/>
  <c r="D48" i="17"/>
  <c r="C48" i="17"/>
  <c r="O40" i="17"/>
  <c r="P39" i="17"/>
  <c r="O39" i="17"/>
  <c r="K39" i="17"/>
  <c r="J39" i="17"/>
  <c r="H39" i="17"/>
  <c r="H89" i="17" s="1"/>
  <c r="E39" i="17"/>
  <c r="E89" i="17" s="1"/>
  <c r="O38" i="17"/>
  <c r="P37" i="17"/>
  <c r="O37" i="17"/>
  <c r="K37" i="17"/>
  <c r="J37" i="17"/>
  <c r="H37" i="17"/>
  <c r="H87" i="17" s="1"/>
  <c r="E37" i="17"/>
  <c r="E87" i="17" s="1"/>
  <c r="P36" i="17"/>
  <c r="O36" i="17"/>
  <c r="K36" i="17"/>
  <c r="J36" i="17"/>
  <c r="H36" i="17"/>
  <c r="H86" i="17" s="1"/>
  <c r="E36" i="17"/>
  <c r="E86" i="17" s="1"/>
  <c r="O35" i="17"/>
  <c r="D35" i="17"/>
  <c r="D54" i="17" s="1"/>
  <c r="C35" i="17"/>
  <c r="P35" i="17" s="1"/>
  <c r="O34" i="17"/>
  <c r="P33" i="17"/>
  <c r="O33" i="17"/>
  <c r="K33" i="17"/>
  <c r="J33" i="17"/>
  <c r="H33" i="17"/>
  <c r="H83" i="17" s="1"/>
  <c r="E33" i="17"/>
  <c r="E83" i="17" s="1"/>
  <c r="P32" i="17"/>
  <c r="O32" i="17"/>
  <c r="K32" i="17"/>
  <c r="J32" i="17"/>
  <c r="H32" i="17"/>
  <c r="H82" i="17" s="1"/>
  <c r="E32" i="17"/>
  <c r="E82" i="17" s="1"/>
  <c r="O31" i="17"/>
  <c r="P30" i="17"/>
  <c r="O30" i="17"/>
  <c r="K30" i="17"/>
  <c r="J30" i="17"/>
  <c r="H30" i="17"/>
  <c r="H80" i="17" s="1"/>
  <c r="E30" i="17"/>
  <c r="E80" i="17" s="1"/>
  <c r="P29" i="17"/>
  <c r="O29" i="17"/>
  <c r="K29" i="17"/>
  <c r="J29" i="17"/>
  <c r="H29" i="17"/>
  <c r="H79" i="17" s="1"/>
  <c r="E29" i="17"/>
  <c r="E79" i="17" s="1"/>
  <c r="P28" i="17"/>
  <c r="O28" i="17"/>
  <c r="K28" i="17"/>
  <c r="J28" i="17"/>
  <c r="H28" i="17"/>
  <c r="H78" i="17" s="1"/>
  <c r="E28" i="17"/>
  <c r="E78" i="17" s="1"/>
  <c r="P27" i="17"/>
  <c r="O27" i="17"/>
  <c r="K27" i="17"/>
  <c r="J27" i="17"/>
  <c r="H27" i="17"/>
  <c r="H77" i="17" s="1"/>
  <c r="E27" i="17"/>
  <c r="E77" i="17" s="1"/>
  <c r="P26" i="17"/>
  <c r="O26" i="17"/>
  <c r="K26" i="17"/>
  <c r="J26" i="17"/>
  <c r="H26" i="17"/>
  <c r="H76" i="17" s="1"/>
  <c r="E26" i="17"/>
  <c r="E76" i="17" s="1"/>
  <c r="O25" i="17"/>
  <c r="D25" i="17"/>
  <c r="C25" i="17"/>
  <c r="C75" i="17" s="1"/>
  <c r="O24" i="17"/>
  <c r="P23" i="17"/>
  <c r="O23" i="17"/>
  <c r="K23" i="17"/>
  <c r="J23" i="17"/>
  <c r="H23" i="17"/>
  <c r="H73" i="17" s="1"/>
  <c r="E23" i="17"/>
  <c r="E73" i="17" s="1"/>
  <c r="P22" i="17"/>
  <c r="O22" i="17"/>
  <c r="K22" i="17"/>
  <c r="J22" i="17"/>
  <c r="H22" i="17"/>
  <c r="H72" i="17" s="1"/>
  <c r="E22" i="17"/>
  <c r="E72" i="17" s="1"/>
  <c r="P21" i="17"/>
  <c r="O21" i="17"/>
  <c r="K21" i="17"/>
  <c r="J21" i="17"/>
  <c r="H21" i="17"/>
  <c r="H71" i="17" s="1"/>
  <c r="E21" i="17"/>
  <c r="E71" i="17" s="1"/>
  <c r="P20" i="17"/>
  <c r="O20" i="17"/>
  <c r="K20" i="17"/>
  <c r="J20" i="17"/>
  <c r="H20" i="17"/>
  <c r="H70" i="17" s="1"/>
  <c r="E20" i="17"/>
  <c r="E70" i="17" s="1"/>
  <c r="P19" i="17"/>
  <c r="O19" i="17"/>
  <c r="K19" i="17"/>
  <c r="J19" i="17"/>
  <c r="H19" i="17"/>
  <c r="H69" i="17" s="1"/>
  <c r="E19" i="17"/>
  <c r="E69" i="17" s="1"/>
  <c r="O18" i="17"/>
  <c r="D18" i="17"/>
  <c r="C18" i="17"/>
  <c r="P17" i="17"/>
  <c r="O17" i="17"/>
  <c r="K17" i="17"/>
  <c r="J17" i="17"/>
  <c r="H17" i="17"/>
  <c r="H67" i="17" s="1"/>
  <c r="E17" i="17"/>
  <c r="E67" i="17" s="1"/>
  <c r="P16" i="17"/>
  <c r="O16" i="17"/>
  <c r="K16" i="17"/>
  <c r="J16" i="17"/>
  <c r="H16" i="17"/>
  <c r="H66" i="17" s="1"/>
  <c r="E16" i="17"/>
  <c r="E66" i="17" s="1"/>
  <c r="P15" i="17"/>
  <c r="O15" i="17"/>
  <c r="K15" i="17"/>
  <c r="J15" i="17"/>
  <c r="H15" i="17"/>
  <c r="H65" i="17" s="1"/>
  <c r="E15" i="17"/>
  <c r="E65" i="17" s="1"/>
  <c r="O14" i="17"/>
  <c r="D14" i="17"/>
  <c r="C14" i="17"/>
  <c r="P14" i="17" s="1"/>
  <c r="P13" i="17"/>
  <c r="T13" i="17" s="1"/>
  <c r="O13" i="17"/>
  <c r="K13" i="17"/>
  <c r="J13" i="17"/>
  <c r="H13" i="17"/>
  <c r="H63" i="17" s="1"/>
  <c r="E13" i="17"/>
  <c r="E63" i="17" s="1"/>
  <c r="P12" i="17"/>
  <c r="O12" i="17"/>
  <c r="K12" i="17"/>
  <c r="J12" i="17"/>
  <c r="H12" i="17"/>
  <c r="H62" i="17" s="1"/>
  <c r="E12" i="17"/>
  <c r="E62" i="17" s="1"/>
  <c r="P11" i="17"/>
  <c r="O11" i="17"/>
  <c r="K11" i="17"/>
  <c r="J11" i="17"/>
  <c r="H11" i="17"/>
  <c r="H61" i="17" s="1"/>
  <c r="E11" i="17"/>
  <c r="E61" i="17" s="1"/>
  <c r="D3" i="17"/>
  <c r="G19" i="13"/>
  <c r="D35" i="13"/>
  <c r="G11" i="13"/>
  <c r="G28" i="13" s="1"/>
  <c r="F11" i="13"/>
  <c r="D11" i="13"/>
  <c r="C11" i="13"/>
  <c r="D4" i="13"/>
  <c r="D3" i="13"/>
  <c r="G12" i="45"/>
  <c r="F12" i="45"/>
  <c r="D12" i="45"/>
  <c r="C12" i="45"/>
  <c r="C23" i="45" s="1"/>
  <c r="G11" i="45"/>
  <c r="G22" i="45" s="1"/>
  <c r="F11" i="45"/>
  <c r="D11" i="45"/>
  <c r="C11" i="45"/>
  <c r="D3" i="45"/>
  <c r="G17" i="73"/>
  <c r="F17" i="73"/>
  <c r="D17" i="73"/>
  <c r="C17" i="73"/>
  <c r="B17" i="73"/>
  <c r="G16" i="73"/>
  <c r="D16" i="73"/>
  <c r="C16" i="73"/>
  <c r="B16" i="73"/>
  <c r="G15" i="73"/>
  <c r="D15" i="73"/>
  <c r="B15" i="73"/>
  <c r="G13" i="73"/>
  <c r="F13" i="73"/>
  <c r="D13" i="73"/>
  <c r="C13" i="73"/>
  <c r="G11" i="73"/>
  <c r="F11" i="73"/>
  <c r="D11" i="73"/>
  <c r="C11" i="73"/>
  <c r="D3" i="73"/>
  <c r="G13" i="4"/>
  <c r="G29" i="4" s="1"/>
  <c r="F13" i="4"/>
  <c r="D13" i="4"/>
  <c r="D29" i="4" s="1"/>
  <c r="C13" i="4"/>
  <c r="G11" i="4"/>
  <c r="F11" i="4"/>
  <c r="D11" i="4"/>
  <c r="C11" i="4"/>
  <c r="C27" i="4" s="1"/>
  <c r="D3" i="4"/>
  <c r="D3" i="75"/>
  <c r="G33" i="54"/>
  <c r="F33" i="54"/>
  <c r="D33" i="54"/>
  <c r="C33" i="54"/>
  <c r="K17" i="54"/>
  <c r="J17" i="54"/>
  <c r="H17" i="54"/>
  <c r="E17" i="54"/>
  <c r="G15" i="54"/>
  <c r="G19" i="54" s="1"/>
  <c r="F15" i="54"/>
  <c r="D15" i="54"/>
  <c r="C15" i="54"/>
  <c r="G13" i="54"/>
  <c r="F13" i="54"/>
  <c r="D13" i="54"/>
  <c r="C13" i="54"/>
  <c r="D3" i="54"/>
  <c r="F40" i="5"/>
  <c r="O32" i="5"/>
  <c r="O31" i="5"/>
  <c r="O30" i="5"/>
  <c r="O29" i="5"/>
  <c r="O28" i="5"/>
  <c r="O27" i="5"/>
  <c r="G27" i="5"/>
  <c r="F27" i="5"/>
  <c r="D27" i="5"/>
  <c r="C27" i="5"/>
  <c r="O26" i="5"/>
  <c r="G26" i="5"/>
  <c r="F26" i="5"/>
  <c r="D26" i="5"/>
  <c r="C26" i="5"/>
  <c r="O25" i="5"/>
  <c r="R24" i="5"/>
  <c r="O24" i="5"/>
  <c r="P23" i="5"/>
  <c r="O23" i="5"/>
  <c r="Q32" i="5"/>
  <c r="Q31" i="5"/>
  <c r="Q30" i="5"/>
  <c r="F16" i="5"/>
  <c r="F30" i="5" s="1"/>
  <c r="F15" i="5"/>
  <c r="D15" i="5"/>
  <c r="C15" i="5"/>
  <c r="Q28" i="5"/>
  <c r="P13" i="5"/>
  <c r="P27" i="5" s="1"/>
  <c r="K13" i="5"/>
  <c r="J13" i="5"/>
  <c r="H13" i="5"/>
  <c r="E13" i="5"/>
  <c r="Q26" i="5"/>
  <c r="P12" i="5"/>
  <c r="K12" i="5"/>
  <c r="J12" i="5"/>
  <c r="H12" i="5"/>
  <c r="E12" i="5"/>
  <c r="Q25" i="5"/>
  <c r="G11" i="5"/>
  <c r="F11" i="5"/>
  <c r="D11" i="5"/>
  <c r="C11" i="5"/>
  <c r="D3" i="5"/>
  <c r="V47" i="40"/>
  <c r="V46" i="40"/>
  <c r="V45" i="40"/>
  <c r="V44" i="40"/>
  <c r="G44" i="40"/>
  <c r="F44" i="40"/>
  <c r="D44" i="40"/>
  <c r="C44" i="40"/>
  <c r="W44" i="40" s="1"/>
  <c r="V43" i="40"/>
  <c r="V42" i="40"/>
  <c r="V41" i="40"/>
  <c r="V40" i="40"/>
  <c r="V39" i="40"/>
  <c r="V38" i="40"/>
  <c r="V37" i="40"/>
  <c r="V36" i="40"/>
  <c r="V35" i="40"/>
  <c r="Y34" i="40"/>
  <c r="X34" i="40"/>
  <c r="W34" i="40"/>
  <c r="V34" i="40"/>
  <c r="B28" i="40"/>
  <c r="B27" i="40"/>
  <c r="B26" i="40"/>
  <c r="X46" i="40"/>
  <c r="X45" i="40"/>
  <c r="X44" i="40"/>
  <c r="W19" i="40"/>
  <c r="K19" i="40"/>
  <c r="J19" i="40"/>
  <c r="H19" i="40"/>
  <c r="H44" i="40" s="1"/>
  <c r="E19" i="40"/>
  <c r="E44" i="40" s="1"/>
  <c r="X43" i="40"/>
  <c r="G17" i="40"/>
  <c r="F42" i="40"/>
  <c r="X40" i="40"/>
  <c r="X39" i="40"/>
  <c r="X38" i="40"/>
  <c r="X36" i="40"/>
  <c r="D3" i="40"/>
  <c r="H52" i="77"/>
  <c r="D62" i="77" s="1"/>
  <c r="H51" i="77"/>
  <c r="D61" i="77" s="1"/>
  <c r="H50" i="77"/>
  <c r="D60" i="77" s="1"/>
  <c r="H49" i="77"/>
  <c r="D59" i="77" s="1"/>
  <c r="F48" i="77"/>
  <c r="E48" i="77"/>
  <c r="D48" i="77"/>
  <c r="C48" i="77"/>
  <c r="D28" i="77"/>
  <c r="D52" i="77" s="1"/>
  <c r="F26" i="77"/>
  <c r="F50" i="77" s="1"/>
  <c r="E26" i="77"/>
  <c r="E50" i="77" s="1"/>
  <c r="C26" i="77"/>
  <c r="D25" i="77"/>
  <c r="D49" i="77" s="1"/>
  <c r="C25" i="77"/>
  <c r="C49" i="77" s="1"/>
  <c r="F24" i="77"/>
  <c r="E24" i="77"/>
  <c r="D24" i="77"/>
  <c r="C24" i="77"/>
  <c r="D3" i="77"/>
  <c r="H74" i="76"/>
  <c r="D84" i="76" s="1"/>
  <c r="H73" i="76"/>
  <c r="D83" i="76" s="1"/>
  <c r="H72" i="76"/>
  <c r="D82" i="76" s="1"/>
  <c r="H71" i="76"/>
  <c r="D81" i="76" s="1"/>
  <c r="F70" i="76"/>
  <c r="E70" i="76"/>
  <c r="D70" i="76"/>
  <c r="C70" i="76"/>
  <c r="D62" i="76"/>
  <c r="C62" i="76"/>
  <c r="G58" i="76"/>
  <c r="C58" i="76"/>
  <c r="G57" i="76"/>
  <c r="C57" i="76"/>
  <c r="G56" i="76"/>
  <c r="C56" i="76"/>
  <c r="G55" i="76"/>
  <c r="C55" i="76"/>
  <c r="D41" i="76"/>
  <c r="D40" i="76"/>
  <c r="D39" i="76"/>
  <c r="D38" i="76"/>
  <c r="F31" i="76"/>
  <c r="F74" i="76" s="1"/>
  <c r="E31" i="76"/>
  <c r="E74" i="76" s="1"/>
  <c r="D31" i="76"/>
  <c r="D74" i="76" s="1"/>
  <c r="F29" i="76"/>
  <c r="F72" i="76" s="1"/>
  <c r="E29" i="76"/>
  <c r="E72" i="76" s="1"/>
  <c r="D29" i="76"/>
  <c r="D72" i="76" s="1"/>
  <c r="D28" i="76"/>
  <c r="D71" i="76" s="1"/>
  <c r="C28" i="76"/>
  <c r="C71" i="76" s="1"/>
  <c r="F27" i="76"/>
  <c r="E27" i="76"/>
  <c r="D27" i="76"/>
  <c r="C27" i="76"/>
  <c r="J19" i="76"/>
  <c r="E19" i="76"/>
  <c r="E62" i="76" s="1"/>
  <c r="D56" i="76"/>
  <c r="G11" i="76"/>
  <c r="C11" i="76"/>
  <c r="C54" i="76" s="1"/>
  <c r="D3" i="76"/>
  <c r="O28" i="46"/>
  <c r="O26" i="46"/>
  <c r="O25" i="46"/>
  <c r="O24" i="46"/>
  <c r="G55" i="46"/>
  <c r="D24" i="46"/>
  <c r="C24" i="46"/>
  <c r="P24" i="46" s="1"/>
  <c r="O23" i="46"/>
  <c r="O22" i="46"/>
  <c r="O21" i="46"/>
  <c r="O20" i="46"/>
  <c r="O19" i="46"/>
  <c r="O18" i="46"/>
  <c r="O17" i="46"/>
  <c r="O16" i="46"/>
  <c r="O15" i="46"/>
  <c r="O14" i="46"/>
  <c r="O13" i="46"/>
  <c r="Q28" i="46"/>
  <c r="O12" i="46"/>
  <c r="O11" i="46"/>
  <c r="O10" i="46"/>
  <c r="O9" i="46"/>
  <c r="D3" i="46"/>
  <c r="G76" i="2"/>
  <c r="F76" i="2"/>
  <c r="D76" i="2"/>
  <c r="D57" i="77" s="1"/>
  <c r="C76" i="2"/>
  <c r="D70" i="2"/>
  <c r="Q35" i="2"/>
  <c r="Q34" i="2"/>
  <c r="D34" i="2"/>
  <c r="D37" i="81" s="1"/>
  <c r="C34" i="2"/>
  <c r="C37" i="81" s="1"/>
  <c r="R33" i="2"/>
  <c r="Q33" i="2"/>
  <c r="N33" i="2"/>
  <c r="M33" i="2"/>
  <c r="L33" i="2"/>
  <c r="K33" i="2"/>
  <c r="H33" i="2"/>
  <c r="H76" i="2" s="1"/>
  <c r="E33" i="2"/>
  <c r="E76" i="2" s="1"/>
  <c r="Q32" i="2"/>
  <c r="N32" i="2"/>
  <c r="F75" i="2"/>
  <c r="D32" i="2"/>
  <c r="D35" i="81" s="1"/>
  <c r="C32" i="2"/>
  <c r="C35" i="81" s="1"/>
  <c r="Q31" i="2"/>
  <c r="Q30" i="2"/>
  <c r="Q29" i="2"/>
  <c r="N29" i="2"/>
  <c r="D20" i="46"/>
  <c r="D51" i="46" s="1"/>
  <c r="G50" i="46"/>
  <c r="F71" i="2"/>
  <c r="E28" i="2"/>
  <c r="E71" i="2" s="1"/>
  <c r="R28" i="2"/>
  <c r="Q27" i="2"/>
  <c r="F70" i="2"/>
  <c r="C70" i="2"/>
  <c r="Q26" i="2"/>
  <c r="Q25" i="2"/>
  <c r="G68" i="2"/>
  <c r="F17" i="76"/>
  <c r="K25" i="2"/>
  <c r="Q24" i="2"/>
  <c r="L24" i="2"/>
  <c r="M24" i="2"/>
  <c r="R24" i="2"/>
  <c r="G16" i="76"/>
  <c r="Q22" i="2"/>
  <c r="Q21" i="2"/>
  <c r="F64" i="2"/>
  <c r="C64" i="2"/>
  <c r="Q20" i="2"/>
  <c r="D63" i="2"/>
  <c r="R20" i="2"/>
  <c r="Q19" i="2"/>
  <c r="Q18" i="2"/>
  <c r="G61" i="2"/>
  <c r="F61" i="2"/>
  <c r="R17" i="2"/>
  <c r="Q17" i="2"/>
  <c r="G60" i="2"/>
  <c r="D60" i="2"/>
  <c r="Q16" i="2"/>
  <c r="Q15" i="2"/>
  <c r="N15" i="2"/>
  <c r="D58" i="2"/>
  <c r="Q14" i="2"/>
  <c r="G57" i="2"/>
  <c r="R14" i="2"/>
  <c r="Q13" i="2"/>
  <c r="S38" i="2"/>
  <c r="Q12" i="2"/>
  <c r="L12" i="2"/>
  <c r="R12" i="2"/>
  <c r="R38" i="2" s="1"/>
  <c r="Q11" i="2"/>
  <c r="Q10" i="2"/>
  <c r="Q9" i="2"/>
  <c r="M12" i="2"/>
  <c r="D3" i="2"/>
  <c r="C18" i="1"/>
  <c r="C17" i="1"/>
  <c r="E16" i="1"/>
  <c r="C16" i="1"/>
  <c r="E15" i="1"/>
  <c r="O10" i="58"/>
  <c r="C15" i="1"/>
  <c r="D36" i="56"/>
  <c r="E45" i="28"/>
  <c r="M45" i="28" s="1"/>
  <c r="P45" i="28" s="1"/>
  <c r="N24" i="27" l="1"/>
  <c r="T8" i="52"/>
  <c r="T8" i="53" s="1"/>
  <c r="T9" i="52"/>
  <c r="T9" i="53" s="1"/>
  <c r="S9" i="52"/>
  <c r="S9" i="53" s="1"/>
  <c r="R9" i="52"/>
  <c r="P9" i="52"/>
  <c r="P9" i="53" s="1"/>
  <c r="O9" i="53"/>
  <c r="U13" i="68"/>
  <c r="U13" i="86"/>
  <c r="U13" i="84"/>
  <c r="V13" i="68"/>
  <c r="V13" i="86"/>
  <c r="V13" i="84"/>
  <c r="P8" i="52"/>
  <c r="P8" i="53" s="1"/>
  <c r="R8" i="52"/>
  <c r="S8" i="52"/>
  <c r="S8" i="53" s="1"/>
  <c r="T7" i="52"/>
  <c r="T7" i="53" s="1"/>
  <c r="S7" i="52"/>
  <c r="S7" i="53" s="1"/>
  <c r="R7" i="52"/>
  <c r="P7" i="52"/>
  <c r="F31" i="5"/>
  <c r="F28" i="13"/>
  <c r="K11" i="13"/>
  <c r="J13" i="9"/>
  <c r="K13" i="9"/>
  <c r="K14" i="9"/>
  <c r="J14" i="9"/>
  <c r="J17" i="9"/>
  <c r="K17" i="9"/>
  <c r="T25" i="18"/>
  <c r="T33" i="18"/>
  <c r="T43" i="18"/>
  <c r="T15" i="18"/>
  <c r="T45" i="18"/>
  <c r="T16" i="18"/>
  <c r="T23" i="18"/>
  <c r="T29" i="18"/>
  <c r="T31" i="18"/>
  <c r="T41" i="18"/>
  <c r="T67" i="18"/>
  <c r="T35" i="18"/>
  <c r="T36" i="18"/>
  <c r="T46" i="18"/>
  <c r="T52" i="18"/>
  <c r="T60" i="18"/>
  <c r="T20" i="18"/>
  <c r="T14" i="18"/>
  <c r="T21" i="18"/>
  <c r="T39" i="18"/>
  <c r="T65" i="18"/>
  <c r="T59" i="18"/>
  <c r="T34" i="18"/>
  <c r="T44" i="18"/>
  <c r="T17" i="18"/>
  <c r="T24" i="18"/>
  <c r="T32" i="18"/>
  <c r="T42" i="18"/>
  <c r="T58" i="18"/>
  <c r="T37" i="18"/>
  <c r="T47" i="18"/>
  <c r="T53" i="18"/>
  <c r="T61" i="18"/>
  <c r="T69" i="18"/>
  <c r="T22" i="18"/>
  <c r="T30" i="18"/>
  <c r="T40" i="18"/>
  <c r="T66" i="18"/>
  <c r="T13" i="18"/>
  <c r="T56" i="18"/>
  <c r="T64" i="18"/>
  <c r="T18" i="18"/>
  <c r="T48" i="18"/>
  <c r="T54" i="18"/>
  <c r="T62" i="18"/>
  <c r="T70" i="18"/>
  <c r="T12" i="18"/>
  <c r="T19" i="18"/>
  <c r="T27" i="18"/>
  <c r="T49" i="18"/>
  <c r="T55" i="18"/>
  <c r="T63" i="18"/>
  <c r="J11" i="13"/>
  <c r="C28" i="13"/>
  <c r="C23" i="46"/>
  <c r="C54" i="46" s="1"/>
  <c r="D25" i="46"/>
  <c r="D56" i="46" s="1"/>
  <c r="D34" i="81"/>
  <c r="M35" i="81"/>
  <c r="D76" i="81"/>
  <c r="E35" i="81"/>
  <c r="E76" i="81" s="1"/>
  <c r="C25" i="46"/>
  <c r="P25" i="46" s="1"/>
  <c r="T25" i="46" s="1"/>
  <c r="I9" i="10"/>
  <c r="O19" i="68"/>
  <c r="J29" i="52"/>
  <c r="J80" i="52"/>
  <c r="N36" i="63"/>
  <c r="O14" i="63"/>
  <c r="J25" i="52"/>
  <c r="J17" i="73"/>
  <c r="E136" i="53"/>
  <c r="H136" i="53" s="1"/>
  <c r="K17" i="73"/>
  <c r="G35" i="67"/>
  <c r="J16" i="73"/>
  <c r="C34" i="67"/>
  <c r="C20" i="67"/>
  <c r="D24" i="67" s="1"/>
  <c r="J56" i="76"/>
  <c r="G54" i="76"/>
  <c r="C15" i="73"/>
  <c r="J15" i="73" s="1"/>
  <c r="C35" i="67"/>
  <c r="D37" i="76"/>
  <c r="J12" i="51"/>
  <c r="J19" i="51" s="1"/>
  <c r="J62" i="76"/>
  <c r="C62" i="72"/>
  <c r="F66" i="72"/>
  <c r="E16" i="52"/>
  <c r="A24" i="40"/>
  <c r="A16" i="6"/>
  <c r="D80" i="76"/>
  <c r="G14" i="67"/>
  <c r="G34" i="67" s="1"/>
  <c r="J43" i="51"/>
  <c r="J45" i="51"/>
  <c r="J52" i="51" s="1"/>
  <c r="J44" i="51"/>
  <c r="J51" i="51" s="1"/>
  <c r="J27" i="51"/>
  <c r="J28" i="51"/>
  <c r="J35" i="51" s="1"/>
  <c r="J29" i="51"/>
  <c r="J36" i="51" s="1"/>
  <c r="C39" i="51"/>
  <c r="C23" i="51"/>
  <c r="C7" i="51"/>
  <c r="J105" i="52"/>
  <c r="J128" i="52"/>
  <c r="J94" i="52"/>
  <c r="G66" i="81"/>
  <c r="G25" i="81"/>
  <c r="N25" i="81"/>
  <c r="N11" i="81" s="1"/>
  <c r="N33" i="81" s="1"/>
  <c r="N38" i="81" s="1"/>
  <c r="C30" i="63"/>
  <c r="S13" i="88" s="1"/>
  <c r="F75" i="53"/>
  <c r="O10" i="52"/>
  <c r="F52" i="53"/>
  <c r="I20" i="51"/>
  <c r="I18" i="51"/>
  <c r="I19" i="51"/>
  <c r="J11" i="51"/>
  <c r="W17" i="40"/>
  <c r="AA17" i="40" s="1"/>
  <c r="D41" i="40"/>
  <c r="G16" i="40"/>
  <c r="G41" i="40" s="1"/>
  <c r="D58" i="77"/>
  <c r="D63" i="77" s="1"/>
  <c r="E14" i="63"/>
  <c r="P14" i="63" s="1"/>
  <c r="G32" i="63"/>
  <c r="R32" i="63" s="1"/>
  <c r="C49" i="63"/>
  <c r="G38" i="63"/>
  <c r="I38" i="63" s="1"/>
  <c r="C47" i="63"/>
  <c r="C24" i="17"/>
  <c r="P24" i="17" s="1"/>
  <c r="R24" i="17" s="1"/>
  <c r="D24" i="17"/>
  <c r="D74" i="17" s="1"/>
  <c r="C12" i="9"/>
  <c r="D44" i="5" s="1"/>
  <c r="E44" i="5" s="1"/>
  <c r="K17" i="40"/>
  <c r="H57" i="72"/>
  <c r="R27" i="57"/>
  <c r="F29" i="5"/>
  <c r="G29" i="5"/>
  <c r="C61" i="28"/>
  <c r="J61" i="28" s="1"/>
  <c r="E19" i="63"/>
  <c r="N40" i="63"/>
  <c r="D49" i="63"/>
  <c r="F35" i="63"/>
  <c r="F39" i="63" s="1"/>
  <c r="Q40" i="63"/>
  <c r="E16" i="63"/>
  <c r="G33" i="63"/>
  <c r="R33" i="63" s="1"/>
  <c r="E20" i="63"/>
  <c r="E49" i="63"/>
  <c r="N38" i="63"/>
  <c r="D4" i="6"/>
  <c r="T17" i="2"/>
  <c r="T38" i="2"/>
  <c r="O12" i="45"/>
  <c r="O13" i="45" s="1"/>
  <c r="AB14" i="18"/>
  <c r="AB27" i="18" s="1"/>
  <c r="E14" i="17"/>
  <c r="E64" i="17" s="1"/>
  <c r="H58" i="72"/>
  <c r="H27" i="5"/>
  <c r="J11" i="45"/>
  <c r="J13" i="4"/>
  <c r="H26" i="75"/>
  <c r="E27" i="75"/>
  <c r="E26" i="75"/>
  <c r="E27" i="58"/>
  <c r="Q27" i="58" s="1"/>
  <c r="E27" i="5"/>
  <c r="E53" i="17"/>
  <c r="K14" i="72"/>
  <c r="E57" i="72"/>
  <c r="G19" i="55"/>
  <c r="G35" i="55" s="1"/>
  <c r="C29" i="54"/>
  <c r="J25" i="17"/>
  <c r="C85" i="17"/>
  <c r="R34" i="2"/>
  <c r="T34" i="2" s="1"/>
  <c r="C77" i="2"/>
  <c r="D29" i="54"/>
  <c r="K13" i="4"/>
  <c r="K13" i="73"/>
  <c r="H50" i="17"/>
  <c r="D28" i="13"/>
  <c r="Q38" i="18"/>
  <c r="Q13" i="15"/>
  <c r="J15" i="54"/>
  <c r="P25" i="17"/>
  <c r="R25" i="17" s="1"/>
  <c r="E58" i="72"/>
  <c r="E26" i="5"/>
  <c r="D19" i="54"/>
  <c r="D35" i="54" s="1"/>
  <c r="F19" i="54"/>
  <c r="F35" i="54" s="1"/>
  <c r="C25" i="5"/>
  <c r="J11" i="73"/>
  <c r="C35" i="9"/>
  <c r="G35" i="9" s="1"/>
  <c r="D25" i="5"/>
  <c r="N14" i="15"/>
  <c r="N16" i="15"/>
  <c r="N21" i="15"/>
  <c r="Q14" i="15"/>
  <c r="Q16" i="15"/>
  <c r="Q21" i="15"/>
  <c r="T27" i="17"/>
  <c r="S39" i="2"/>
  <c r="G77" i="2"/>
  <c r="F13" i="45"/>
  <c r="F16" i="45" s="1"/>
  <c r="H53" i="17"/>
  <c r="H33" i="54"/>
  <c r="F54" i="46"/>
  <c r="G54" i="46"/>
  <c r="T24" i="2"/>
  <c r="P20" i="20"/>
  <c r="H11" i="5"/>
  <c r="Q11" i="18"/>
  <c r="F51" i="18"/>
  <c r="H11" i="73"/>
  <c r="R32" i="2"/>
  <c r="V32" i="2" s="1"/>
  <c r="K12" i="45"/>
  <c r="C54" i="72"/>
  <c r="E54" i="72" s="1"/>
  <c r="AC13" i="18"/>
  <c r="AC25" i="18" s="1"/>
  <c r="E60" i="72"/>
  <c r="N11" i="57"/>
  <c r="J23" i="58"/>
  <c r="C40" i="59"/>
  <c r="C41" i="59" s="1"/>
  <c r="J27" i="58"/>
  <c r="I79" i="22"/>
  <c r="G25" i="5"/>
  <c r="O13" i="4"/>
  <c r="S13" i="4" s="1"/>
  <c r="H60" i="72"/>
  <c r="M76" i="16"/>
  <c r="R11" i="57"/>
  <c r="O27" i="58"/>
  <c r="I36" i="16"/>
  <c r="P36" i="16" s="1"/>
  <c r="H48" i="17"/>
  <c r="D24" i="72"/>
  <c r="J24" i="72" s="1"/>
  <c r="C41" i="16"/>
  <c r="I41" i="16" s="1"/>
  <c r="P41" i="16" s="1"/>
  <c r="J11" i="4"/>
  <c r="C49" i="17"/>
  <c r="C68" i="17"/>
  <c r="F24" i="72"/>
  <c r="K24" i="72" s="1"/>
  <c r="Q71" i="18"/>
  <c r="D41" i="16"/>
  <c r="J41" i="16" s="1"/>
  <c r="Q41" i="16" s="1"/>
  <c r="C55" i="46"/>
  <c r="E18" i="72"/>
  <c r="T39" i="72"/>
  <c r="C56" i="72"/>
  <c r="E56" i="72" s="1"/>
  <c r="E15" i="5"/>
  <c r="P18" i="17"/>
  <c r="T18" i="17" s="1"/>
  <c r="D79" i="76"/>
  <c r="AB13" i="18"/>
  <c r="H17" i="40"/>
  <c r="H42" i="40" s="1"/>
  <c r="E17" i="40"/>
  <c r="E42" i="40" s="1"/>
  <c r="C42" i="40"/>
  <c r="W42" i="40" s="1"/>
  <c r="J17" i="40"/>
  <c r="D42" i="40"/>
  <c r="G42" i="40"/>
  <c r="H30" i="63"/>
  <c r="D39" i="59"/>
  <c r="F39" i="59" s="1"/>
  <c r="G39" i="59" s="1"/>
  <c r="G63" i="2"/>
  <c r="N20" i="2"/>
  <c r="K11" i="73"/>
  <c r="K35" i="17"/>
  <c r="J13" i="55"/>
  <c r="H27" i="75"/>
  <c r="F56" i="72"/>
  <c r="H56" i="72" s="1"/>
  <c r="K25" i="72"/>
  <c r="C54" i="17"/>
  <c r="E54" i="17" s="1"/>
  <c r="C14" i="54"/>
  <c r="H52" i="17"/>
  <c r="C31" i="72"/>
  <c r="C34" i="72" s="1"/>
  <c r="C38" i="72" s="1"/>
  <c r="P38" i="72" s="1"/>
  <c r="R38" i="72" s="1"/>
  <c r="R39" i="72"/>
  <c r="Q28" i="18"/>
  <c r="O37" i="57"/>
  <c r="N18" i="63"/>
  <c r="C17" i="63"/>
  <c r="E18" i="63"/>
  <c r="O36" i="63"/>
  <c r="D35" i="63"/>
  <c r="G40" i="63"/>
  <c r="I40" i="63" s="1"/>
  <c r="C56" i="63"/>
  <c r="N56" i="63" s="1"/>
  <c r="N21" i="63"/>
  <c r="E21" i="63"/>
  <c r="N34" i="63"/>
  <c r="G34" i="63"/>
  <c r="R34" i="63" s="1"/>
  <c r="K11" i="45"/>
  <c r="F22" i="45"/>
  <c r="H22" i="45" s="1"/>
  <c r="L13" i="20"/>
  <c r="J13" i="73"/>
  <c r="D14" i="54"/>
  <c r="P13" i="45"/>
  <c r="H18" i="17"/>
  <c r="H68" i="17" s="1"/>
  <c r="J19" i="57"/>
  <c r="N19" i="57"/>
  <c r="O18" i="63"/>
  <c r="D17" i="63"/>
  <c r="G56" i="46"/>
  <c r="N14" i="2"/>
  <c r="N13" i="2" s="1"/>
  <c r="M25" i="2"/>
  <c r="E25" i="2"/>
  <c r="E68" i="2" s="1"/>
  <c r="K11" i="5"/>
  <c r="H26" i="5"/>
  <c r="E11" i="4"/>
  <c r="D27" i="4"/>
  <c r="E27" i="4" s="1"/>
  <c r="F23" i="45"/>
  <c r="R23" i="17"/>
  <c r="D75" i="17"/>
  <c r="N37" i="63"/>
  <c r="G37" i="63"/>
  <c r="R37" i="63" s="1"/>
  <c r="C16" i="9"/>
  <c r="C38" i="9"/>
  <c r="G38" i="9" s="1"/>
  <c r="G17" i="9"/>
  <c r="D49" i="17"/>
  <c r="J18" i="17"/>
  <c r="D51" i="17"/>
  <c r="D23" i="63"/>
  <c r="O23" i="63" s="1"/>
  <c r="N31" i="63"/>
  <c r="G31" i="63"/>
  <c r="R31" i="63" s="1"/>
  <c r="P37" i="63"/>
  <c r="E35" i="63"/>
  <c r="P24" i="72"/>
  <c r="R24" i="72" s="1"/>
  <c r="D16" i="54"/>
  <c r="T20" i="2"/>
  <c r="F16" i="54"/>
  <c r="R13" i="17"/>
  <c r="H59" i="72"/>
  <c r="F28" i="18"/>
  <c r="I18" i="10"/>
  <c r="O11" i="57"/>
  <c r="E17" i="55"/>
  <c r="D33" i="55"/>
  <c r="E33" i="55" s="1"/>
  <c r="C13" i="63"/>
  <c r="C23" i="63"/>
  <c r="N15" i="63"/>
  <c r="E15" i="63"/>
  <c r="E11" i="45"/>
  <c r="D22" i="45"/>
  <c r="H25" i="17"/>
  <c r="H75" i="17" s="1"/>
  <c r="D58" i="76"/>
  <c r="J58" i="76" s="1"/>
  <c r="E15" i="76"/>
  <c r="E58" i="76" s="1"/>
  <c r="F27" i="4"/>
  <c r="K11" i="4"/>
  <c r="C75" i="2"/>
  <c r="C31" i="2"/>
  <c r="H11" i="4"/>
  <c r="G27" i="4"/>
  <c r="H12" i="45"/>
  <c r="G23" i="45"/>
  <c r="G24" i="45" s="1"/>
  <c r="G16" i="54"/>
  <c r="G32" i="54" s="1"/>
  <c r="D13" i="45"/>
  <c r="D16" i="45" s="1"/>
  <c r="T21" i="72"/>
  <c r="K35" i="72"/>
  <c r="H55" i="72"/>
  <c r="E14" i="9"/>
  <c r="D35" i="9"/>
  <c r="H35" i="9" s="1"/>
  <c r="K26" i="20"/>
  <c r="M26" i="20" s="1"/>
  <c r="P20" i="15"/>
  <c r="P11" i="15"/>
  <c r="G36" i="63"/>
  <c r="R36" i="63" s="1"/>
  <c r="C35" i="63"/>
  <c r="T13" i="88" s="1"/>
  <c r="C71" i="2"/>
  <c r="E33" i="54"/>
  <c r="E11" i="73"/>
  <c r="R36" i="72"/>
  <c r="E23" i="58"/>
  <c r="Q23" i="58" s="1"/>
  <c r="D32" i="56"/>
  <c r="D33" i="56" s="1"/>
  <c r="T26" i="20"/>
  <c r="T28" i="2"/>
  <c r="H13" i="4"/>
  <c r="E50" i="17"/>
  <c r="H35" i="72"/>
  <c r="E55" i="72"/>
  <c r="Q51" i="18"/>
  <c r="D12" i="9"/>
  <c r="D18" i="9" s="1"/>
  <c r="D52" i="25"/>
  <c r="H52" i="25" s="1"/>
  <c r="D34" i="9"/>
  <c r="H34" i="9" s="1"/>
  <c r="K15" i="55"/>
  <c r="F19" i="55"/>
  <c r="D93" i="16"/>
  <c r="G14" i="9"/>
  <c r="G15" i="58"/>
  <c r="S15" i="58" s="1"/>
  <c r="F31" i="55"/>
  <c r="H31" i="55" s="1"/>
  <c r="H13" i="73"/>
  <c r="E48" i="17"/>
  <c r="R37" i="72"/>
  <c r="F11" i="18"/>
  <c r="D50" i="18"/>
  <c r="J50" i="18" s="1"/>
  <c r="M50" i="18" s="1"/>
  <c r="D13" i="63"/>
  <c r="R29" i="72"/>
  <c r="T33" i="72"/>
  <c r="E14" i="2"/>
  <c r="E57" i="2" s="1"/>
  <c r="L14" i="2"/>
  <c r="K24" i="46"/>
  <c r="E11" i="5"/>
  <c r="E12" i="45"/>
  <c r="T12" i="17"/>
  <c r="E52" i="17"/>
  <c r="E53" i="72"/>
  <c r="J38" i="18"/>
  <c r="M38" i="18" s="1"/>
  <c r="I59" i="18"/>
  <c r="L59" i="18" s="1"/>
  <c r="E16" i="58"/>
  <c r="Q16" i="58" s="1"/>
  <c r="M23" i="20"/>
  <c r="F26" i="27"/>
  <c r="N26" i="27" s="1"/>
  <c r="F19" i="27"/>
  <c r="N19" i="27" s="1"/>
  <c r="K17" i="2"/>
  <c r="H28" i="2"/>
  <c r="H71" i="2" s="1"/>
  <c r="H12" i="2"/>
  <c r="H55" i="2" s="1"/>
  <c r="G71" i="2"/>
  <c r="K23" i="2"/>
  <c r="L15" i="2"/>
  <c r="L23" i="2"/>
  <c r="K27" i="2"/>
  <c r="F57" i="2"/>
  <c r="C18" i="46"/>
  <c r="C49" i="46" s="1"/>
  <c r="F58" i="2"/>
  <c r="G16" i="5"/>
  <c r="T14" i="17"/>
  <c r="S14" i="20"/>
  <c r="T26" i="17"/>
  <c r="T37" i="72"/>
  <c r="H35" i="63"/>
  <c r="AD20" i="18"/>
  <c r="AE20" i="18" s="1"/>
  <c r="G35" i="54"/>
  <c r="D31" i="2"/>
  <c r="M32" i="2"/>
  <c r="D75" i="2"/>
  <c r="K32" i="2"/>
  <c r="E32" i="2"/>
  <c r="E75" i="2" s="1"/>
  <c r="D23" i="46"/>
  <c r="F29" i="54"/>
  <c r="K13" i="54"/>
  <c r="F77" i="2"/>
  <c r="L34" i="2"/>
  <c r="H13" i="54"/>
  <c r="G31" i="72"/>
  <c r="F55" i="46"/>
  <c r="L55" i="46" s="1"/>
  <c r="L24" i="46"/>
  <c r="P11" i="5"/>
  <c r="P25" i="5" s="1"/>
  <c r="R25" i="5" s="1"/>
  <c r="T12" i="5"/>
  <c r="P26" i="5"/>
  <c r="R26" i="5" s="1"/>
  <c r="E13" i="73"/>
  <c r="E11" i="13"/>
  <c r="E28" i="13" s="1"/>
  <c r="R12" i="17"/>
  <c r="H18" i="72"/>
  <c r="C29" i="5"/>
  <c r="D23" i="45"/>
  <c r="T14" i="72"/>
  <c r="E34" i="2"/>
  <c r="E77" i="2" s="1"/>
  <c r="E24" i="46"/>
  <c r="E55" i="46" s="1"/>
  <c r="D55" i="46"/>
  <c r="F25" i="5"/>
  <c r="D29" i="5"/>
  <c r="E13" i="54"/>
  <c r="O11" i="4"/>
  <c r="S11" i="4" s="1"/>
  <c r="F29" i="4"/>
  <c r="H29" i="4" s="1"/>
  <c r="Q11" i="45"/>
  <c r="C13" i="45"/>
  <c r="C22" i="45"/>
  <c r="K25" i="17"/>
  <c r="D68" i="17"/>
  <c r="D85" i="17"/>
  <c r="T11" i="72"/>
  <c r="T19" i="72"/>
  <c r="J35" i="72"/>
  <c r="G54" i="72"/>
  <c r="C59" i="72"/>
  <c r="E59" i="72" s="1"/>
  <c r="D61" i="72"/>
  <c r="D69" i="72" s="1"/>
  <c r="E18" i="57"/>
  <c r="P18" i="57" s="1"/>
  <c r="C47" i="57"/>
  <c r="N18" i="57"/>
  <c r="J18" i="57"/>
  <c r="C26" i="57"/>
  <c r="C33" i="57" s="1"/>
  <c r="K18" i="72"/>
  <c r="T32" i="72"/>
  <c r="G47" i="57"/>
  <c r="R18" i="57"/>
  <c r="G26" i="57"/>
  <c r="T13" i="72"/>
  <c r="H15" i="5"/>
  <c r="J13" i="54"/>
  <c r="E15" i="54"/>
  <c r="C31" i="54"/>
  <c r="G13" i="45"/>
  <c r="K14" i="17"/>
  <c r="E14" i="72"/>
  <c r="T35" i="72"/>
  <c r="J11" i="18"/>
  <c r="M11" i="18" s="1"/>
  <c r="H34" i="2"/>
  <c r="H77" i="2" s="1"/>
  <c r="J15" i="5"/>
  <c r="D31" i="54"/>
  <c r="H11" i="13"/>
  <c r="H28" i="13" s="1"/>
  <c r="M34" i="2"/>
  <c r="D77" i="2"/>
  <c r="K15" i="5"/>
  <c r="C19" i="54"/>
  <c r="H14" i="17"/>
  <c r="H64" i="17" s="1"/>
  <c r="T23" i="17"/>
  <c r="E35" i="17"/>
  <c r="E85" i="17" s="1"/>
  <c r="C64" i="17"/>
  <c r="H14" i="72"/>
  <c r="E25" i="72"/>
  <c r="C32" i="55"/>
  <c r="F74" i="2"/>
  <c r="N34" i="2"/>
  <c r="AA44" i="40"/>
  <c r="R27" i="17"/>
  <c r="D64" i="17"/>
  <c r="J14" i="72"/>
  <c r="D30" i="55"/>
  <c r="K18" i="17"/>
  <c r="J11" i="5"/>
  <c r="H15" i="54"/>
  <c r="G29" i="54"/>
  <c r="G31" i="54"/>
  <c r="C51" i="17"/>
  <c r="T17" i="72"/>
  <c r="T26" i="72"/>
  <c r="E35" i="72"/>
  <c r="K34" i="2"/>
  <c r="H32" i="2"/>
  <c r="H75" i="2" s="1"/>
  <c r="E13" i="4"/>
  <c r="L32" i="2"/>
  <c r="G75" i="2"/>
  <c r="C29" i="4"/>
  <c r="E29" i="4" s="1"/>
  <c r="T39" i="17"/>
  <c r="P18" i="72"/>
  <c r="R18" i="72" s="1"/>
  <c r="J18" i="72"/>
  <c r="H25" i="72"/>
  <c r="H53" i="72"/>
  <c r="J59" i="18"/>
  <c r="M59" i="18" s="1"/>
  <c r="AC14" i="18"/>
  <c r="F59" i="18"/>
  <c r="G30" i="55"/>
  <c r="P15" i="58"/>
  <c r="D22" i="58"/>
  <c r="D15" i="9"/>
  <c r="D37" i="9"/>
  <c r="O18" i="57"/>
  <c r="D26" i="57"/>
  <c r="H24" i="46"/>
  <c r="H55" i="46" s="1"/>
  <c r="T21" i="17"/>
  <c r="P15" i="5"/>
  <c r="P29" i="5" s="1"/>
  <c r="F31" i="54"/>
  <c r="H11" i="45"/>
  <c r="J12" i="45"/>
  <c r="J14" i="17"/>
  <c r="E25" i="17"/>
  <c r="E75" i="17" s="1"/>
  <c r="T33" i="2"/>
  <c r="R13" i="5"/>
  <c r="F14" i="54"/>
  <c r="K15" i="54"/>
  <c r="H35" i="17"/>
  <c r="H85" i="17" s="1"/>
  <c r="G14" i="54"/>
  <c r="C16" i="54"/>
  <c r="E18" i="17"/>
  <c r="E68" i="17" s="1"/>
  <c r="R26" i="17"/>
  <c r="J35" i="17"/>
  <c r="J25" i="72"/>
  <c r="J86" i="16"/>
  <c r="Q86" i="16" s="1"/>
  <c r="D87" i="16"/>
  <c r="T30" i="72"/>
  <c r="D29" i="55"/>
  <c r="E29" i="55" s="1"/>
  <c r="E17" i="9"/>
  <c r="J11" i="57"/>
  <c r="E19" i="57"/>
  <c r="P19" i="57" s="1"/>
  <c r="J37" i="57"/>
  <c r="E13" i="55"/>
  <c r="J17" i="55"/>
  <c r="D67" i="56"/>
  <c r="H26" i="20"/>
  <c r="T33" i="17"/>
  <c r="R12" i="72"/>
  <c r="T15" i="72"/>
  <c r="G29" i="55"/>
  <c r="F38" i="18"/>
  <c r="C50" i="18"/>
  <c r="I40" i="16"/>
  <c r="P40" i="16" s="1"/>
  <c r="P26" i="20"/>
  <c r="J40" i="16"/>
  <c r="Q40" i="16" s="1"/>
  <c r="I84" i="16"/>
  <c r="P84" i="16" s="1"/>
  <c r="C34" i="9"/>
  <c r="G34" i="9" s="1"/>
  <c r="I31" i="56"/>
  <c r="F71" i="18"/>
  <c r="I25" i="16"/>
  <c r="P25" i="16" s="1"/>
  <c r="M40" i="16"/>
  <c r="J84" i="16"/>
  <c r="Q84" i="16" s="1"/>
  <c r="E13" i="9"/>
  <c r="D38" i="9"/>
  <c r="J16" i="58"/>
  <c r="O14" i="16"/>
  <c r="M84" i="16"/>
  <c r="C83" i="59"/>
  <c r="C84" i="59" s="1"/>
  <c r="G13" i="9"/>
  <c r="R37" i="57"/>
  <c r="C14" i="55"/>
  <c r="H15" i="55"/>
  <c r="I38" i="22"/>
  <c r="I77" i="22"/>
  <c r="I60" i="16"/>
  <c r="P60" i="16" s="1"/>
  <c r="E11" i="57"/>
  <c r="P11" i="57" s="1"/>
  <c r="E37" i="57"/>
  <c r="P37" i="57" s="1"/>
  <c r="I65" i="56"/>
  <c r="H11" i="25"/>
  <c r="P11" i="58"/>
  <c r="C19" i="55"/>
  <c r="G30" i="27"/>
  <c r="G44" i="27"/>
  <c r="O44" i="27"/>
  <c r="C58" i="28"/>
  <c r="J58" i="28" s="1"/>
  <c r="N43" i="28"/>
  <c r="Q43" i="28" s="1"/>
  <c r="C59" i="28"/>
  <c r="J59" i="28" s="1"/>
  <c r="C60" i="28"/>
  <c r="C26" i="24"/>
  <c r="L15" i="24"/>
  <c r="M15" i="24" s="1"/>
  <c r="J12" i="24"/>
  <c r="C22" i="9" s="1"/>
  <c r="J22" i="9" s="1"/>
  <c r="C16" i="24"/>
  <c r="J13" i="24"/>
  <c r="C23" i="9" s="1"/>
  <c r="C14" i="24"/>
  <c r="X41" i="40"/>
  <c r="R22" i="72"/>
  <c r="T22" i="72"/>
  <c r="R22" i="17"/>
  <c r="T23" i="72"/>
  <c r="R23" i="72"/>
  <c r="R28" i="72"/>
  <c r="T28" i="72"/>
  <c r="R27" i="72"/>
  <c r="T27" i="72"/>
  <c r="T25" i="72"/>
  <c r="R25" i="72"/>
  <c r="AC21" i="18"/>
  <c r="H20" i="20"/>
  <c r="AA19" i="40"/>
  <c r="G18" i="13"/>
  <c r="Q27" i="5"/>
  <c r="R27" i="5" s="1"/>
  <c r="T35" i="17"/>
  <c r="D25" i="59"/>
  <c r="F25" i="59" s="1"/>
  <c r="G25" i="59" s="1"/>
  <c r="R13" i="72"/>
  <c r="AB21" i="18"/>
  <c r="Y19" i="40"/>
  <c r="V33" i="2"/>
  <c r="R11" i="17"/>
  <c r="R14" i="72"/>
  <c r="L16" i="20"/>
  <c r="R30" i="72"/>
  <c r="T11" i="17"/>
  <c r="T12" i="72"/>
  <c r="X42" i="40"/>
  <c r="R14" i="17"/>
  <c r="T29" i="72"/>
  <c r="R19" i="72"/>
  <c r="AD19" i="18"/>
  <c r="AE19" i="18" s="1"/>
  <c r="S26" i="20"/>
  <c r="T13" i="5"/>
  <c r="Q29" i="5"/>
  <c r="T32" i="17"/>
  <c r="R33" i="17"/>
  <c r="R35" i="17"/>
  <c r="T37" i="17"/>
  <c r="K15" i="2"/>
  <c r="E20" i="2"/>
  <c r="E63" i="2" s="1"/>
  <c r="E24" i="2"/>
  <c r="E67" i="2" s="1"/>
  <c r="G17" i="76"/>
  <c r="G60" i="76" s="1"/>
  <c r="H21" i="2"/>
  <c r="H64" i="2" s="1"/>
  <c r="H24" i="2"/>
  <c r="H67" i="2" s="1"/>
  <c r="N25" i="2"/>
  <c r="F60" i="2"/>
  <c r="F45" i="46"/>
  <c r="C16" i="2"/>
  <c r="C15" i="46" s="1"/>
  <c r="K20" i="2"/>
  <c r="K21" i="2"/>
  <c r="K24" i="2"/>
  <c r="M29" i="2"/>
  <c r="C61" i="2"/>
  <c r="C19" i="46"/>
  <c r="P19" i="46" s="1"/>
  <c r="T19" i="46" s="1"/>
  <c r="E17" i="2"/>
  <c r="E60" i="2" s="1"/>
  <c r="E18" i="2"/>
  <c r="E61" i="2" s="1"/>
  <c r="L20" i="2"/>
  <c r="L21" i="2"/>
  <c r="N24" i="2"/>
  <c r="L28" i="2"/>
  <c r="D72" i="2"/>
  <c r="H19" i="46"/>
  <c r="H50" i="46" s="1"/>
  <c r="M20" i="2"/>
  <c r="H14" i="2"/>
  <c r="H57" i="2" s="1"/>
  <c r="R15" i="2"/>
  <c r="T15" i="2" s="1"/>
  <c r="H18" i="2"/>
  <c r="H61" i="2" s="1"/>
  <c r="N28" i="2"/>
  <c r="G64" i="2"/>
  <c r="K12" i="2"/>
  <c r="L17" i="2"/>
  <c r="K18" i="2"/>
  <c r="J38" i="77"/>
  <c r="M17" i="2"/>
  <c r="C67" i="2"/>
  <c r="L18" i="2"/>
  <c r="V20" i="2"/>
  <c r="G59" i="2"/>
  <c r="N17" i="2"/>
  <c r="G67" i="2"/>
  <c r="O12" i="27"/>
  <c r="O14" i="27"/>
  <c r="O16" i="27"/>
  <c r="O23" i="27"/>
  <c r="N38" i="27"/>
  <c r="G17" i="27"/>
  <c r="G24" i="27"/>
  <c r="G45" i="27" s="1"/>
  <c r="N44" i="27"/>
  <c r="F116" i="53"/>
  <c r="E62" i="53"/>
  <c r="J62" i="53" s="1"/>
  <c r="J150" i="52"/>
  <c r="F136" i="53"/>
  <c r="F62" i="53"/>
  <c r="E76" i="52"/>
  <c r="F38" i="53"/>
  <c r="E71" i="52"/>
  <c r="H25" i="52"/>
  <c r="F152" i="53"/>
  <c r="E85" i="53"/>
  <c r="J85" i="53" s="1"/>
  <c r="F57" i="53"/>
  <c r="E104" i="53"/>
  <c r="H104" i="53" s="1"/>
  <c r="E141" i="53"/>
  <c r="J141" i="53" s="1"/>
  <c r="F141" i="53"/>
  <c r="F66" i="53"/>
  <c r="F93" i="53"/>
  <c r="H29" i="52"/>
  <c r="H28" i="53" s="1"/>
  <c r="E127" i="53"/>
  <c r="H127" i="53" s="1"/>
  <c r="J147" i="52"/>
  <c r="E57" i="53"/>
  <c r="H57" i="53" s="1"/>
  <c r="F85" i="53"/>
  <c r="F70" i="53"/>
  <c r="E79" i="53"/>
  <c r="J79" i="53" s="1"/>
  <c r="F79" i="53"/>
  <c r="E93" i="53"/>
  <c r="J93" i="53" s="1"/>
  <c r="F104" i="53"/>
  <c r="H94" i="52"/>
  <c r="H105" i="52"/>
  <c r="J153" i="52"/>
  <c r="F31" i="53"/>
  <c r="F127" i="53"/>
  <c r="F46" i="53"/>
  <c r="J142" i="52"/>
  <c r="H142" i="52"/>
  <c r="E75" i="53"/>
  <c r="E55" i="53"/>
  <c r="E53" i="52"/>
  <c r="Z8" i="52"/>
  <c r="Z8" i="53" s="1"/>
  <c r="Y8" i="52"/>
  <c r="Y8" i="53" s="1"/>
  <c r="E47" i="52"/>
  <c r="W8" i="52"/>
  <c r="W8" i="53" s="1"/>
  <c r="V9" i="52"/>
  <c r="V9" i="53" s="1"/>
  <c r="H58" i="52"/>
  <c r="J58" i="52"/>
  <c r="E46" i="53"/>
  <c r="J149" i="53"/>
  <c r="H149" i="53"/>
  <c r="E70" i="53"/>
  <c r="J137" i="52"/>
  <c r="H137" i="52"/>
  <c r="H63" i="52"/>
  <c r="J63" i="52"/>
  <c r="E66" i="53"/>
  <c r="E38" i="53"/>
  <c r="E32" i="52"/>
  <c r="E33" i="53"/>
  <c r="H117" i="52"/>
  <c r="J117" i="52"/>
  <c r="H80" i="52"/>
  <c r="E86" i="52"/>
  <c r="E67" i="52"/>
  <c r="J146" i="53"/>
  <c r="H146" i="53"/>
  <c r="E24" i="53"/>
  <c r="F24" i="53"/>
  <c r="H128" i="52"/>
  <c r="E116" i="53"/>
  <c r="E152" i="53"/>
  <c r="E39" i="52"/>
  <c r="F32" i="27"/>
  <c r="N31" i="27"/>
  <c r="N18" i="27"/>
  <c r="O18" i="27"/>
  <c r="O25" i="27"/>
  <c r="C10" i="9"/>
  <c r="G10" i="27"/>
  <c r="C41" i="46"/>
  <c r="N45" i="28"/>
  <c r="Q45" i="28" s="1"/>
  <c r="C53" i="76"/>
  <c r="L10" i="15"/>
  <c r="D35" i="40"/>
  <c r="F16" i="1"/>
  <c r="K10" i="20"/>
  <c r="B15" i="24"/>
  <c r="C10" i="15"/>
  <c r="D4" i="72"/>
  <c r="B16" i="24"/>
  <c r="D10" i="56"/>
  <c r="D4" i="76"/>
  <c r="G19" i="76" s="1"/>
  <c r="G62" i="76" s="1"/>
  <c r="B27" i="24"/>
  <c r="C34" i="77"/>
  <c r="C27" i="54"/>
  <c r="B14" i="24"/>
  <c r="B23" i="24"/>
  <c r="B12" i="24"/>
  <c r="B25" i="24"/>
  <c r="D12" i="16"/>
  <c r="D45" i="16" s="1"/>
  <c r="C53" i="2"/>
  <c r="J12" i="16"/>
  <c r="I36" i="56" s="1"/>
  <c r="D4" i="58"/>
  <c r="D4" i="28"/>
  <c r="C56" i="28" s="1"/>
  <c r="E4" i="51"/>
  <c r="D4" i="15"/>
  <c r="D4" i="56"/>
  <c r="D4" i="10"/>
  <c r="D4" i="16"/>
  <c r="D4" i="17"/>
  <c r="AC10" i="6" s="1"/>
  <c r="D4" i="5"/>
  <c r="D4" i="2"/>
  <c r="D4" i="25"/>
  <c r="E4" i="24"/>
  <c r="J11" i="24" s="1"/>
  <c r="D3" i="53"/>
  <c r="D4" i="67"/>
  <c r="D4" i="57"/>
  <c r="D4" i="18"/>
  <c r="T10" i="18" s="1"/>
  <c r="AB23" i="18" s="1"/>
  <c r="AC23" i="18" s="1"/>
  <c r="D4" i="59"/>
  <c r="D4" i="45"/>
  <c r="D4" i="73"/>
  <c r="D4" i="4"/>
  <c r="D4" i="68"/>
  <c r="D4" i="55"/>
  <c r="D4" i="20"/>
  <c r="D4" i="54"/>
  <c r="D4" i="63"/>
  <c r="D4" i="27"/>
  <c r="D4" i="40"/>
  <c r="D4" i="46"/>
  <c r="D4" i="77"/>
  <c r="D4" i="75"/>
  <c r="D4" i="9"/>
  <c r="G64" i="21"/>
  <c r="G27" i="13"/>
  <c r="G31" i="75"/>
  <c r="G41" i="46"/>
  <c r="G52" i="21"/>
  <c r="S10" i="58"/>
  <c r="G21" i="45"/>
  <c r="G24" i="5"/>
  <c r="G35" i="40"/>
  <c r="C43" i="22"/>
  <c r="C10" i="22"/>
  <c r="C12" i="16"/>
  <c r="C12" i="59"/>
  <c r="C44" i="59" s="1"/>
  <c r="F44" i="59" s="1"/>
  <c r="G44" i="59" s="1"/>
  <c r="C10" i="56"/>
  <c r="M9" i="28"/>
  <c r="I12" i="16"/>
  <c r="F15" i="1"/>
  <c r="O10" i="27" s="1"/>
  <c r="C36" i="56"/>
  <c r="C64" i="21"/>
  <c r="N52" i="21"/>
  <c r="Y52" i="21" s="1"/>
  <c r="AJ52" i="21" s="1"/>
  <c r="AU52" i="21" s="1"/>
  <c r="BF52" i="21" s="1"/>
  <c r="BQ52" i="21" s="1"/>
  <c r="C27" i="55"/>
  <c r="C27" i="13"/>
  <c r="C21" i="45"/>
  <c r="C35" i="40"/>
  <c r="N10" i="57"/>
  <c r="C60" i="17"/>
  <c r="C31" i="75"/>
  <c r="C26" i="4"/>
  <c r="C52" i="21"/>
  <c r="C24" i="5"/>
  <c r="P24" i="5" s="1"/>
  <c r="N9" i="28"/>
  <c r="G26" i="77"/>
  <c r="G50" i="77" s="1"/>
  <c r="C66" i="77" s="1"/>
  <c r="D66" i="77" s="1"/>
  <c r="E23" i="20"/>
  <c r="O17" i="20"/>
  <c r="U20" i="20"/>
  <c r="E26" i="20"/>
  <c r="O23" i="20"/>
  <c r="D36" i="13"/>
  <c r="G40" i="5"/>
  <c r="T36" i="17"/>
  <c r="R36" i="17"/>
  <c r="O19" i="20"/>
  <c r="P19" i="20" s="1"/>
  <c r="R15" i="17"/>
  <c r="R28" i="17"/>
  <c r="T29" i="17"/>
  <c r="T30" i="17"/>
  <c r="R30" i="17"/>
  <c r="T16" i="72"/>
  <c r="R16" i="72"/>
  <c r="R32" i="72"/>
  <c r="H19" i="20"/>
  <c r="T15" i="17"/>
  <c r="T20" i="17"/>
  <c r="R20" i="17"/>
  <c r="R15" i="72"/>
  <c r="R33" i="72"/>
  <c r="U11" i="20"/>
  <c r="U14" i="20"/>
  <c r="L20" i="20"/>
  <c r="M20" i="20" s="1"/>
  <c r="E20" i="20"/>
  <c r="H42" i="28"/>
  <c r="E43" i="28"/>
  <c r="S23" i="20"/>
  <c r="Y44" i="40"/>
  <c r="R29" i="17"/>
  <c r="O18" i="20"/>
  <c r="G36" i="13"/>
  <c r="O22" i="20"/>
  <c r="O22" i="13"/>
  <c r="L25" i="20"/>
  <c r="D29" i="20"/>
  <c r="R16" i="17"/>
  <c r="T28" i="17"/>
  <c r="T16" i="17"/>
  <c r="R17" i="17"/>
  <c r="T19" i="17"/>
  <c r="R19" i="17"/>
  <c r="T17" i="17"/>
  <c r="D74" i="59"/>
  <c r="F74" i="59" s="1"/>
  <c r="G74" i="59" s="1"/>
  <c r="F64" i="59"/>
  <c r="G64" i="59" s="1"/>
  <c r="T24" i="46"/>
  <c r="R24" i="46"/>
  <c r="R17" i="72"/>
  <c r="D35" i="59"/>
  <c r="F35" i="59" s="1"/>
  <c r="G35" i="59" s="1"/>
  <c r="O16" i="20"/>
  <c r="L22" i="20"/>
  <c r="X47" i="40"/>
  <c r="R32" i="17"/>
  <c r="Q41" i="17"/>
  <c r="R20" i="72"/>
  <c r="T20" i="72"/>
  <c r="U15" i="20"/>
  <c r="D58" i="59"/>
  <c r="F58" i="59" s="1"/>
  <c r="G58" i="59" s="1"/>
  <c r="D81" i="59"/>
  <c r="U26" i="20"/>
  <c r="L19" i="20"/>
  <c r="M19" i="20" s="1"/>
  <c r="O21" i="20"/>
  <c r="U21" i="20" s="1"/>
  <c r="D40" i="5"/>
  <c r="R21" i="72"/>
  <c r="R35" i="72"/>
  <c r="T36" i="72"/>
  <c r="Q41" i="72"/>
  <c r="O25" i="20"/>
  <c r="G29" i="20"/>
  <c r="L11" i="20"/>
  <c r="R12" i="5"/>
  <c r="R21" i="17"/>
  <c r="T22" i="17"/>
  <c r="R37" i="17"/>
  <c r="S17" i="20"/>
  <c r="U27" i="20"/>
  <c r="V24" i="2"/>
  <c r="R39" i="17"/>
  <c r="R26" i="72"/>
  <c r="AD18" i="18"/>
  <c r="AE18" i="18" s="1"/>
  <c r="F46" i="59"/>
  <c r="G46" i="59" s="1"/>
  <c r="U12" i="20"/>
  <c r="X37" i="40"/>
  <c r="V17" i="2"/>
  <c r="D16" i="5"/>
  <c r="R11" i="72"/>
  <c r="O13" i="20"/>
  <c r="O24" i="20"/>
  <c r="L12" i="20"/>
  <c r="L15" i="20"/>
  <c r="L18" i="20"/>
  <c r="L21" i="20"/>
  <c r="S21" i="20" s="1"/>
  <c r="L24" i="20"/>
  <c r="L27" i="20"/>
  <c r="C72" i="76"/>
  <c r="C31" i="76"/>
  <c r="C28" i="77"/>
  <c r="C52" i="77" s="1"/>
  <c r="C50" i="77"/>
  <c r="F15" i="76"/>
  <c r="E28" i="77"/>
  <c r="E52" i="77" s="1"/>
  <c r="F28" i="77"/>
  <c r="F52" i="77" s="1"/>
  <c r="F27" i="77"/>
  <c r="F51" i="77" s="1"/>
  <c r="E25" i="77"/>
  <c r="F25" i="77"/>
  <c r="F49" i="77" s="1"/>
  <c r="E28" i="76"/>
  <c r="E71" i="76" s="1"/>
  <c r="H12" i="76"/>
  <c r="H55" i="76" s="1"/>
  <c r="F55" i="76"/>
  <c r="K55" i="76" s="1"/>
  <c r="K12" i="76"/>
  <c r="G29" i="76"/>
  <c r="F30" i="76"/>
  <c r="F32" i="76" s="1"/>
  <c r="D27" i="77"/>
  <c r="D51" i="77" s="1"/>
  <c r="D53" i="77" s="1"/>
  <c r="D30" i="76"/>
  <c r="H64" i="68"/>
  <c r="I16" i="68"/>
  <c r="G59" i="76"/>
  <c r="V14" i="2"/>
  <c r="T14" i="2"/>
  <c r="F60" i="76"/>
  <c r="T12" i="2"/>
  <c r="V12" i="2"/>
  <c r="R18" i="2"/>
  <c r="C68" i="2"/>
  <c r="C17" i="76"/>
  <c r="D57" i="2"/>
  <c r="D67" i="2"/>
  <c r="C55" i="2"/>
  <c r="C12" i="46"/>
  <c r="M14" i="2"/>
  <c r="C66" i="2"/>
  <c r="C16" i="76"/>
  <c r="D17" i="76"/>
  <c r="D68" i="2"/>
  <c r="G74" i="2"/>
  <c r="F67" i="2"/>
  <c r="E12" i="2"/>
  <c r="E55" i="2" s="1"/>
  <c r="D12" i="46"/>
  <c r="D16" i="76"/>
  <c r="E23" i="2"/>
  <c r="E66" i="2" s="1"/>
  <c r="M23" i="2"/>
  <c r="D66" i="2"/>
  <c r="C13" i="2"/>
  <c r="M15" i="2"/>
  <c r="M21" i="2"/>
  <c r="D19" i="2"/>
  <c r="D16" i="46" s="1"/>
  <c r="E21" i="2"/>
  <c r="E64" i="2" s="1"/>
  <c r="D64" i="2"/>
  <c r="F16" i="76"/>
  <c r="L25" i="2"/>
  <c r="F68" i="2"/>
  <c r="V28" i="2"/>
  <c r="E14" i="76"/>
  <c r="E57" i="76" s="1"/>
  <c r="J14" i="76"/>
  <c r="D57" i="76"/>
  <c r="J57" i="76" s="1"/>
  <c r="D13" i="2"/>
  <c r="H17" i="2"/>
  <c r="H60" i="2" s="1"/>
  <c r="H20" i="2"/>
  <c r="H63" i="2" s="1"/>
  <c r="N23" i="2"/>
  <c r="G66" i="2"/>
  <c r="C57" i="2"/>
  <c r="H23" i="2"/>
  <c r="H66" i="2" s="1"/>
  <c r="H25" i="2"/>
  <c r="H68" i="2" s="1"/>
  <c r="N31" i="2"/>
  <c r="F63" i="2"/>
  <c r="E15" i="2"/>
  <c r="E58" i="2" s="1"/>
  <c r="D14" i="46"/>
  <c r="C19" i="2"/>
  <c r="D61" i="2"/>
  <c r="D19" i="46"/>
  <c r="D71" i="2"/>
  <c r="M28" i="2"/>
  <c r="K28" i="2"/>
  <c r="N21" i="2"/>
  <c r="D18" i="46"/>
  <c r="E27" i="2"/>
  <c r="E70" i="2" s="1"/>
  <c r="M27" i="2"/>
  <c r="D55" i="2"/>
  <c r="G58" i="2"/>
  <c r="D16" i="2"/>
  <c r="N18" i="2"/>
  <c r="R25" i="2"/>
  <c r="L27" i="2"/>
  <c r="F55" i="2"/>
  <c r="F66" i="2"/>
  <c r="C14" i="46"/>
  <c r="C58" i="2"/>
  <c r="H42" i="77"/>
  <c r="M18" i="2"/>
  <c r="R23" i="2"/>
  <c r="T23" i="2" s="1"/>
  <c r="K14" i="2"/>
  <c r="H15" i="2"/>
  <c r="H58" i="2" s="1"/>
  <c r="C60" i="2"/>
  <c r="C63" i="2"/>
  <c r="R21" i="2"/>
  <c r="G70" i="2"/>
  <c r="H27" i="2"/>
  <c r="H70" i="2" s="1"/>
  <c r="N27" i="2"/>
  <c r="G55" i="2"/>
  <c r="J13" i="76"/>
  <c r="E13" i="76"/>
  <c r="E56" i="76" s="1"/>
  <c r="G72" i="2"/>
  <c r="J15" i="76"/>
  <c r="D55" i="76"/>
  <c r="J55" i="76" s="1"/>
  <c r="E12" i="76"/>
  <c r="E55" i="76" s="1"/>
  <c r="D11" i="76"/>
  <c r="J12" i="76"/>
  <c r="R27" i="2"/>
  <c r="I64" i="68"/>
  <c r="J64" i="68"/>
  <c r="R13" i="88" l="1"/>
  <c r="P7" i="53"/>
  <c r="C45" i="63"/>
  <c r="S13" i="86"/>
  <c r="S13" i="84"/>
  <c r="T13" i="86"/>
  <c r="T13" i="84"/>
  <c r="Q7" i="52"/>
  <c r="R7" i="53"/>
  <c r="Q9" i="52"/>
  <c r="Q9" i="53" s="1"/>
  <c r="R9" i="53"/>
  <c r="O10" i="53"/>
  <c r="T10" i="52"/>
  <c r="T10" i="53" s="1"/>
  <c r="S10" i="52"/>
  <c r="S10" i="53" s="1"/>
  <c r="R10" i="52"/>
  <c r="P10" i="52"/>
  <c r="P10" i="53" s="1"/>
  <c r="Q8" i="52"/>
  <c r="Q8" i="53" s="1"/>
  <c r="R8" i="53"/>
  <c r="J12" i="9"/>
  <c r="K12" i="9"/>
  <c r="K16" i="9"/>
  <c r="J16" i="9"/>
  <c r="E23" i="9"/>
  <c r="J23" i="9"/>
  <c r="K55" i="46"/>
  <c r="G35" i="13"/>
  <c r="AC8" i="52"/>
  <c r="P23" i="46"/>
  <c r="R23" i="46" s="1"/>
  <c r="C16" i="46"/>
  <c r="K19" i="2"/>
  <c r="J28" i="53"/>
  <c r="R31" i="2"/>
  <c r="T31" i="2" s="1"/>
  <c r="K31" i="2"/>
  <c r="E25" i="46"/>
  <c r="E56" i="46" s="1"/>
  <c r="R25" i="46"/>
  <c r="C33" i="9"/>
  <c r="G33" i="9" s="1"/>
  <c r="K25" i="46"/>
  <c r="C56" i="46"/>
  <c r="K56" i="46" s="1"/>
  <c r="D38" i="81"/>
  <c r="M34" i="81"/>
  <c r="M38" i="81" s="1"/>
  <c r="D75" i="81"/>
  <c r="R37" i="81"/>
  <c r="C78" i="81"/>
  <c r="J37" i="81"/>
  <c r="K37" i="81"/>
  <c r="E37" i="81"/>
  <c r="E78" i="81" s="1"/>
  <c r="M37" i="81"/>
  <c r="D78" i="81"/>
  <c r="K35" i="81"/>
  <c r="J35" i="81"/>
  <c r="C76" i="81"/>
  <c r="R35" i="81"/>
  <c r="C34" i="81"/>
  <c r="C31" i="17"/>
  <c r="C81" i="17" s="1"/>
  <c r="V63" i="18"/>
  <c r="V69" i="18"/>
  <c r="V17" i="18"/>
  <c r="D18" i="67"/>
  <c r="G30" i="63"/>
  <c r="I30" i="63" s="1"/>
  <c r="V49" i="18"/>
  <c r="K16" i="40"/>
  <c r="N22" i="2"/>
  <c r="D17" i="67"/>
  <c r="J71" i="52"/>
  <c r="N17" i="63"/>
  <c r="V41" i="18"/>
  <c r="P20" i="63"/>
  <c r="C31" i="9"/>
  <c r="O17" i="63"/>
  <c r="D14" i="5"/>
  <c r="J9" i="10"/>
  <c r="K9" i="10" s="1"/>
  <c r="L9" i="10" s="1"/>
  <c r="D31" i="9"/>
  <c r="V42" i="18"/>
  <c r="V43" i="18"/>
  <c r="T28" i="18"/>
  <c r="V28" i="18" s="1"/>
  <c r="V20" i="18"/>
  <c r="V15" i="18"/>
  <c r="V19" i="18"/>
  <c r="V54" i="18"/>
  <c r="V56" i="18"/>
  <c r="J136" i="53"/>
  <c r="C37" i="67"/>
  <c r="V48" i="18"/>
  <c r="D16" i="67"/>
  <c r="D19" i="67"/>
  <c r="D36" i="67" s="1"/>
  <c r="F14" i="63"/>
  <c r="Q14" i="63" s="1"/>
  <c r="N49" i="28"/>
  <c r="Q49" i="28" s="1"/>
  <c r="D85" i="76"/>
  <c r="V44" i="18"/>
  <c r="V46" i="18"/>
  <c r="V70" i="18"/>
  <c r="V22" i="18"/>
  <c r="V27" i="18"/>
  <c r="I31" i="63"/>
  <c r="V61" i="18"/>
  <c r="D12" i="67"/>
  <c r="K12" i="67" s="1"/>
  <c r="H79" i="53"/>
  <c r="J57" i="53"/>
  <c r="V37" i="18"/>
  <c r="V40" i="18"/>
  <c r="V18" i="18"/>
  <c r="V65" i="18"/>
  <c r="V29" i="18"/>
  <c r="V66" i="18"/>
  <c r="V32" i="18"/>
  <c r="V55" i="18"/>
  <c r="V52" i="18"/>
  <c r="C39" i="63"/>
  <c r="C41" i="63" s="1"/>
  <c r="N30" i="63"/>
  <c r="V16" i="18"/>
  <c r="V14" i="18"/>
  <c r="V35" i="18"/>
  <c r="T51" i="18"/>
  <c r="V51" i="18" s="1"/>
  <c r="V24" i="18"/>
  <c r="V53" i="18"/>
  <c r="V12" i="18"/>
  <c r="R38" i="63"/>
  <c r="V33" i="18"/>
  <c r="V31" i="18"/>
  <c r="G47" i="63"/>
  <c r="S13" i="68"/>
  <c r="V39" i="18"/>
  <c r="V13" i="18"/>
  <c r="V60" i="18"/>
  <c r="V23" i="18"/>
  <c r="H71" i="52"/>
  <c r="V30" i="18"/>
  <c r="T38" i="18"/>
  <c r="V38" i="18" s="1"/>
  <c r="V64" i="18"/>
  <c r="Y17" i="40"/>
  <c r="V21" i="18"/>
  <c r="V62" i="18"/>
  <c r="V58" i="18"/>
  <c r="V45" i="18"/>
  <c r="T11" i="18"/>
  <c r="V11" i="18" s="1"/>
  <c r="V67" i="18"/>
  <c r="T24" i="17"/>
  <c r="V34" i="18"/>
  <c r="V25" i="18"/>
  <c r="D15" i="67"/>
  <c r="V59" i="18"/>
  <c r="V36" i="18"/>
  <c r="V47" i="18"/>
  <c r="D14" i="67"/>
  <c r="D34" i="67" s="1"/>
  <c r="G65" i="81"/>
  <c r="G11" i="81"/>
  <c r="T71" i="18"/>
  <c r="V71" i="18" s="1"/>
  <c r="J50" i="51"/>
  <c r="J46" i="51"/>
  <c r="J53" i="51" s="1"/>
  <c r="J127" i="53"/>
  <c r="O11" i="52"/>
  <c r="O30" i="27"/>
  <c r="G70" i="81"/>
  <c r="N29" i="81"/>
  <c r="I32" i="63"/>
  <c r="E16" i="40"/>
  <c r="E41" i="40" s="1"/>
  <c r="E20" i="67"/>
  <c r="F14" i="67" s="1"/>
  <c r="F34" i="67" s="1"/>
  <c r="E34" i="67"/>
  <c r="A11" i="40"/>
  <c r="A17" i="6"/>
  <c r="H62" i="53"/>
  <c r="J30" i="51"/>
  <c r="J37" i="51" s="1"/>
  <c r="J34" i="51"/>
  <c r="J14" i="51"/>
  <c r="J21" i="51" s="1"/>
  <c r="J18" i="51"/>
  <c r="L13" i="24"/>
  <c r="M13" i="24" s="1"/>
  <c r="C41" i="9"/>
  <c r="C60" i="77"/>
  <c r="D31" i="17"/>
  <c r="H19" i="54"/>
  <c r="H35" i="54"/>
  <c r="E24" i="17"/>
  <c r="E74" i="17" s="1"/>
  <c r="AA42" i="40"/>
  <c r="J24" i="17"/>
  <c r="I34" i="63"/>
  <c r="I37" i="63"/>
  <c r="C74" i="17"/>
  <c r="G23" i="9"/>
  <c r="C42" i="16"/>
  <c r="Q12" i="45"/>
  <c r="T38" i="72"/>
  <c r="F62" i="2"/>
  <c r="F47" i="46"/>
  <c r="C41" i="72"/>
  <c r="T25" i="17"/>
  <c r="J16" i="40"/>
  <c r="M82" i="18"/>
  <c r="G30" i="5"/>
  <c r="H30" i="5" s="1"/>
  <c r="G31" i="5"/>
  <c r="H31" i="5" s="1"/>
  <c r="H29" i="5"/>
  <c r="D10" i="15"/>
  <c r="M10" i="15" s="1"/>
  <c r="C10" i="57"/>
  <c r="C10" i="4"/>
  <c r="C10" i="72"/>
  <c r="C10" i="73"/>
  <c r="N19" i="13"/>
  <c r="P10" i="72"/>
  <c r="C10" i="13"/>
  <c r="M16" i="13" s="1"/>
  <c r="C10" i="17"/>
  <c r="W10" i="40"/>
  <c r="N34" i="21"/>
  <c r="H16" i="54"/>
  <c r="G56" i="2"/>
  <c r="F56" i="2"/>
  <c r="T32" i="2"/>
  <c r="M41" i="16"/>
  <c r="E29" i="54"/>
  <c r="V34" i="2"/>
  <c r="H61" i="28"/>
  <c r="D42" i="16"/>
  <c r="G32" i="27"/>
  <c r="O32" i="27" s="1"/>
  <c r="H25" i="5"/>
  <c r="F20" i="63"/>
  <c r="Q20" i="63" s="1"/>
  <c r="P16" i="63"/>
  <c r="F16" i="63"/>
  <c r="Q16" i="63" s="1"/>
  <c r="Q35" i="63"/>
  <c r="F46" i="63"/>
  <c r="F48" i="63" s="1"/>
  <c r="F50" i="63" s="1"/>
  <c r="K19" i="54"/>
  <c r="I33" i="63"/>
  <c r="K13" i="45"/>
  <c r="I36" i="63"/>
  <c r="P19" i="63"/>
  <c r="F19" i="63"/>
  <c r="Q19" i="63" s="1"/>
  <c r="O10" i="57"/>
  <c r="H10" i="25"/>
  <c r="F53" i="2"/>
  <c r="F10" i="2"/>
  <c r="D34" i="77"/>
  <c r="D24" i="45"/>
  <c r="AD13" i="18"/>
  <c r="AE13" i="18" s="1"/>
  <c r="D32" i="54"/>
  <c r="D68" i="25"/>
  <c r="D76" i="25" s="1"/>
  <c r="R11" i="5"/>
  <c r="D31" i="72"/>
  <c r="J31" i="72" s="1"/>
  <c r="H24" i="17"/>
  <c r="H74" i="17" s="1"/>
  <c r="Q13" i="45"/>
  <c r="R29" i="5"/>
  <c r="E24" i="72"/>
  <c r="D25" i="9"/>
  <c r="D41" i="9"/>
  <c r="K19" i="55"/>
  <c r="F31" i="72"/>
  <c r="F34" i="72" s="1"/>
  <c r="E25" i="5"/>
  <c r="Q11" i="4"/>
  <c r="I39" i="22"/>
  <c r="AC12" i="18"/>
  <c r="R18" i="17"/>
  <c r="C18" i="9"/>
  <c r="Q13" i="4"/>
  <c r="I32" i="56"/>
  <c r="D33" i="9"/>
  <c r="H33" i="9" s="1"/>
  <c r="E19" i="54"/>
  <c r="E12" i="9"/>
  <c r="H24" i="72"/>
  <c r="E35" i="9"/>
  <c r="I35" i="9" s="1"/>
  <c r="G12" i="9"/>
  <c r="F32" i="54"/>
  <c r="H32" i="54" s="1"/>
  <c r="C30" i="54"/>
  <c r="H17" i="76"/>
  <c r="H60" i="76" s="1"/>
  <c r="L23" i="46"/>
  <c r="L54" i="46"/>
  <c r="C59" i="2"/>
  <c r="H23" i="46"/>
  <c r="H54" i="46" s="1"/>
  <c r="H13" i="2"/>
  <c r="H56" i="2" s="1"/>
  <c r="F44" i="46"/>
  <c r="K16" i="2"/>
  <c r="C74" i="2"/>
  <c r="K60" i="76"/>
  <c r="K17" i="76"/>
  <c r="L14" i="46"/>
  <c r="F59" i="2"/>
  <c r="H54" i="17"/>
  <c r="N19" i="2"/>
  <c r="S20" i="20"/>
  <c r="P18" i="46"/>
  <c r="T18" i="46" s="1"/>
  <c r="L16" i="2"/>
  <c r="M22" i="2"/>
  <c r="V15" i="2"/>
  <c r="H39" i="63"/>
  <c r="S13" i="20"/>
  <c r="F35" i="55"/>
  <c r="H35" i="55" s="1"/>
  <c r="E13" i="45"/>
  <c r="G16" i="9"/>
  <c r="M81" i="18"/>
  <c r="F24" i="45"/>
  <c r="H24" i="45" s="1"/>
  <c r="T15" i="5"/>
  <c r="E16" i="9"/>
  <c r="E49" i="17"/>
  <c r="H19" i="55"/>
  <c r="K24" i="17"/>
  <c r="T18" i="72"/>
  <c r="H22" i="46"/>
  <c r="H53" i="46" s="1"/>
  <c r="AB25" i="18"/>
  <c r="AD25" i="18" s="1"/>
  <c r="AE25" i="18" s="1"/>
  <c r="D68" i="18"/>
  <c r="D74" i="18" s="1"/>
  <c r="M74" i="18" s="1"/>
  <c r="J14" i="54"/>
  <c r="E29" i="5"/>
  <c r="K16" i="54"/>
  <c r="F14" i="5"/>
  <c r="G22" i="58"/>
  <c r="G26" i="58" s="1"/>
  <c r="F41" i="40"/>
  <c r="H16" i="40"/>
  <c r="H41" i="40" s="1"/>
  <c r="C41" i="40"/>
  <c r="W41" i="40" s="1"/>
  <c r="Y41" i="40" s="1"/>
  <c r="W16" i="40"/>
  <c r="K16" i="5"/>
  <c r="H16" i="5"/>
  <c r="S25" i="20"/>
  <c r="U19" i="20"/>
  <c r="Q39" i="63"/>
  <c r="F41" i="63"/>
  <c r="Q41" i="63" s="1"/>
  <c r="M19" i="2"/>
  <c r="U22" i="20"/>
  <c r="T24" i="72"/>
  <c r="C40" i="72"/>
  <c r="D22" i="63"/>
  <c r="O13" i="63"/>
  <c r="R26" i="20"/>
  <c r="E46" i="63"/>
  <c r="E48" i="63" s="1"/>
  <c r="E50" i="63" s="1"/>
  <c r="P35" i="63"/>
  <c r="E39" i="63"/>
  <c r="F15" i="63"/>
  <c r="Q15" i="63" s="1"/>
  <c r="P15" i="63"/>
  <c r="G26" i="15"/>
  <c r="G30" i="15" s="1"/>
  <c r="G33" i="15" s="1"/>
  <c r="C37" i="9"/>
  <c r="G37" i="9" s="1"/>
  <c r="C15" i="9"/>
  <c r="G49" i="63"/>
  <c r="R40" i="63"/>
  <c r="F21" i="63"/>
  <c r="Q21" i="63" s="1"/>
  <c r="P21" i="63"/>
  <c r="D55" i="17"/>
  <c r="P34" i="72"/>
  <c r="L13" i="2"/>
  <c r="K19" i="46"/>
  <c r="R16" i="2"/>
  <c r="T16" i="2" s="1"/>
  <c r="R19" i="46"/>
  <c r="E31" i="54"/>
  <c r="H27" i="4"/>
  <c r="N23" i="63"/>
  <c r="E23" i="63"/>
  <c r="D46" i="63"/>
  <c r="D48" i="63" s="1"/>
  <c r="D50" i="63" s="1"/>
  <c r="O35" i="63"/>
  <c r="D39" i="63"/>
  <c r="H23" i="45"/>
  <c r="C22" i="63"/>
  <c r="N13" i="63"/>
  <c r="E14" i="54"/>
  <c r="D30" i="54"/>
  <c r="C50" i="46"/>
  <c r="L12" i="24"/>
  <c r="M12" i="24" s="1"/>
  <c r="F61" i="72"/>
  <c r="C46" i="63"/>
  <c r="N35" i="63"/>
  <c r="G35" i="63"/>
  <c r="I35" i="63" s="1"/>
  <c r="T13" i="68"/>
  <c r="F18" i="63"/>
  <c r="Q18" i="63" s="1"/>
  <c r="P18" i="63"/>
  <c r="E17" i="63"/>
  <c r="M16" i="2"/>
  <c r="E16" i="54"/>
  <c r="P31" i="72"/>
  <c r="C22" i="46"/>
  <c r="P22" i="46" s="1"/>
  <c r="C42" i="72"/>
  <c r="E34" i="9"/>
  <c r="I34" i="9" s="1"/>
  <c r="H29" i="54"/>
  <c r="H51" i="17"/>
  <c r="E13" i="63"/>
  <c r="J37" i="77"/>
  <c r="N16" i="2"/>
  <c r="U16" i="20"/>
  <c r="U24" i="20"/>
  <c r="Y42" i="40"/>
  <c r="C30" i="55"/>
  <c r="E30" i="55" s="1"/>
  <c r="J14" i="55"/>
  <c r="G30" i="54"/>
  <c r="H14" i="54"/>
  <c r="I40" i="22"/>
  <c r="E51" i="17"/>
  <c r="C55" i="17"/>
  <c r="O26" i="57"/>
  <c r="G33" i="57"/>
  <c r="R26" i="57"/>
  <c r="F30" i="54"/>
  <c r="K14" i="54"/>
  <c r="I33" i="56"/>
  <c r="G16" i="45"/>
  <c r="H13" i="45"/>
  <c r="F56" i="46"/>
  <c r="L56" i="46" s="1"/>
  <c r="L25" i="46"/>
  <c r="H31" i="2"/>
  <c r="H74" i="2" s="1"/>
  <c r="C68" i="18"/>
  <c r="G50" i="18"/>
  <c r="F50" i="18"/>
  <c r="AB12" i="18"/>
  <c r="Q50" i="18"/>
  <c r="T50" i="18" s="1"/>
  <c r="N17" i="13"/>
  <c r="I50" i="18"/>
  <c r="L50" i="18" s="1"/>
  <c r="AC27" i="18"/>
  <c r="AD27" i="18" s="1"/>
  <c r="AE27" i="18" s="1"/>
  <c r="AD14" i="18"/>
  <c r="AE14" i="18" s="1"/>
  <c r="C35" i="54"/>
  <c r="E35" i="54" s="1"/>
  <c r="J19" i="54"/>
  <c r="E23" i="45"/>
  <c r="G34" i="72"/>
  <c r="D26" i="58"/>
  <c r="P22" i="58"/>
  <c r="L31" i="2"/>
  <c r="T11" i="5"/>
  <c r="H37" i="9"/>
  <c r="C24" i="45"/>
  <c r="C88" i="59"/>
  <c r="D42" i="9"/>
  <c r="D36" i="9"/>
  <c r="H31" i="54"/>
  <c r="G61" i="72"/>
  <c r="G69" i="72" s="1"/>
  <c r="H54" i="72"/>
  <c r="J13" i="45"/>
  <c r="C16" i="45"/>
  <c r="M31" i="2"/>
  <c r="D22" i="46"/>
  <c r="D74" i="2"/>
  <c r="E31" i="2"/>
  <c r="E74" i="2" s="1"/>
  <c r="H38" i="9"/>
  <c r="E38" i="9"/>
  <c r="I38" i="9" s="1"/>
  <c r="M86" i="16"/>
  <c r="P86" i="16"/>
  <c r="N21" i="13"/>
  <c r="P21" i="13" s="1"/>
  <c r="Q21" i="13" s="1"/>
  <c r="C87" i="16"/>
  <c r="E14" i="55"/>
  <c r="C61" i="72"/>
  <c r="D68" i="56"/>
  <c r="I67" i="56"/>
  <c r="R15" i="5"/>
  <c r="D26" i="9"/>
  <c r="D39" i="9"/>
  <c r="H25" i="46"/>
  <c r="H56" i="46" s="1"/>
  <c r="H49" i="17"/>
  <c r="N26" i="57"/>
  <c r="J26" i="57"/>
  <c r="E26" i="57"/>
  <c r="P26" i="57" s="1"/>
  <c r="D54" i="46"/>
  <c r="K54" i="46" s="1"/>
  <c r="E23" i="46"/>
  <c r="E54" i="46" s="1"/>
  <c r="K23" i="46"/>
  <c r="C35" i="55"/>
  <c r="J87" i="16"/>
  <c r="Q87" i="16" s="1"/>
  <c r="C32" i="54"/>
  <c r="J16" i="54"/>
  <c r="E22" i="45"/>
  <c r="H58" i="28"/>
  <c r="H60" i="28"/>
  <c r="J60" i="28"/>
  <c r="C62" i="28"/>
  <c r="D62" i="28" s="1"/>
  <c r="H59" i="28"/>
  <c r="J16" i="24"/>
  <c r="L16" i="24" s="1"/>
  <c r="M16" i="24" s="1"/>
  <c r="C27" i="24"/>
  <c r="E22" i="9"/>
  <c r="C21" i="9"/>
  <c r="J21" i="9" s="1"/>
  <c r="J14" i="24"/>
  <c r="L14" i="24" s="1"/>
  <c r="M14" i="24" s="1"/>
  <c r="C25" i="24"/>
  <c r="U13" i="20"/>
  <c r="S16" i="20"/>
  <c r="AD21" i="18"/>
  <c r="AE21" i="18" s="1"/>
  <c r="L19" i="46"/>
  <c r="F50" i="46"/>
  <c r="L50" i="46" s="1"/>
  <c r="G46" i="46"/>
  <c r="H16" i="2"/>
  <c r="H59" i="2" s="1"/>
  <c r="O24" i="27"/>
  <c r="G26" i="27"/>
  <c r="O17" i="27"/>
  <c r="G19" i="27"/>
  <c r="O45" i="27"/>
  <c r="F51" i="27"/>
  <c r="N45" i="27"/>
  <c r="H93" i="53"/>
  <c r="H141" i="53"/>
  <c r="J104" i="53"/>
  <c r="H85" i="53"/>
  <c r="E31" i="53"/>
  <c r="J31" i="53" s="1"/>
  <c r="H70" i="53"/>
  <c r="J70" i="53"/>
  <c r="J67" i="52"/>
  <c r="H67" i="52"/>
  <c r="E52" i="53"/>
  <c r="J39" i="52"/>
  <c r="H39" i="52"/>
  <c r="J47" i="52"/>
  <c r="H47" i="52"/>
  <c r="X8" i="52"/>
  <c r="X8" i="53" s="1"/>
  <c r="J66" i="53"/>
  <c r="H66" i="53"/>
  <c r="J38" i="53"/>
  <c r="H38" i="53"/>
  <c r="H46" i="53"/>
  <c r="J46" i="53"/>
  <c r="J53" i="52"/>
  <c r="H53" i="52"/>
  <c r="W9" i="52"/>
  <c r="W9" i="53" s="1"/>
  <c r="Z9" i="52"/>
  <c r="Z9" i="53" s="1"/>
  <c r="Y9" i="52"/>
  <c r="Y9" i="53" s="1"/>
  <c r="V10" i="52"/>
  <c r="V10" i="53" s="1"/>
  <c r="J152" i="53"/>
  <c r="H152" i="53"/>
  <c r="J24" i="53"/>
  <c r="H24" i="53"/>
  <c r="J86" i="52"/>
  <c r="H86" i="52"/>
  <c r="J32" i="52"/>
  <c r="H32" i="52"/>
  <c r="J116" i="53"/>
  <c r="H116" i="53"/>
  <c r="F46" i="27"/>
  <c r="N46" i="27" s="1"/>
  <c r="N32" i="27"/>
  <c r="C10" i="5"/>
  <c r="C10" i="76"/>
  <c r="D53" i="76"/>
  <c r="D31" i="75"/>
  <c r="D27" i="55"/>
  <c r="D21" i="45"/>
  <c r="D63" i="21"/>
  <c r="P10" i="58"/>
  <c r="D26" i="4"/>
  <c r="D60" i="17"/>
  <c r="C52" i="72"/>
  <c r="D51" i="21"/>
  <c r="C9" i="9"/>
  <c r="C11" i="55"/>
  <c r="D24" i="5"/>
  <c r="L10" i="20"/>
  <c r="D41" i="46"/>
  <c r="I10" i="22"/>
  <c r="D27" i="54"/>
  <c r="F19" i="76"/>
  <c r="F62" i="76" s="1"/>
  <c r="K62" i="76" s="1"/>
  <c r="D52" i="21"/>
  <c r="O52" i="21"/>
  <c r="Z52" i="21" s="1"/>
  <c r="AK52" i="21" s="1"/>
  <c r="AV52" i="21" s="1"/>
  <c r="BG52" i="21" s="1"/>
  <c r="BR52" i="21" s="1"/>
  <c r="D64" i="21"/>
  <c r="D53" i="2"/>
  <c r="D27" i="13"/>
  <c r="C10" i="75"/>
  <c r="P10" i="17"/>
  <c r="O10" i="45"/>
  <c r="O10" i="4"/>
  <c r="C10" i="2"/>
  <c r="C34" i="21"/>
  <c r="I43" i="22"/>
  <c r="P10" i="5"/>
  <c r="C10" i="77"/>
  <c r="C10" i="58"/>
  <c r="J45" i="16"/>
  <c r="Q45" i="16" s="1"/>
  <c r="C10" i="46"/>
  <c r="C10" i="40"/>
  <c r="C10" i="20"/>
  <c r="I10" i="56"/>
  <c r="N10" i="21"/>
  <c r="C11" i="54"/>
  <c r="R10" i="2"/>
  <c r="P10" i="46"/>
  <c r="C10" i="21"/>
  <c r="E45" i="21" s="1"/>
  <c r="C22" i="21"/>
  <c r="C10" i="45"/>
  <c r="G10" i="58"/>
  <c r="G10" i="40"/>
  <c r="G10" i="77"/>
  <c r="G10" i="75"/>
  <c r="G10" i="57"/>
  <c r="D10" i="18"/>
  <c r="G10" i="76"/>
  <c r="G34" i="77"/>
  <c r="G10" i="45"/>
  <c r="G10" i="13"/>
  <c r="G53" i="76"/>
  <c r="G10" i="72"/>
  <c r="G10" i="2"/>
  <c r="N10" i="2" s="1"/>
  <c r="G10" i="5"/>
  <c r="G52" i="72"/>
  <c r="D10" i="25"/>
  <c r="G10" i="46"/>
  <c r="G53" i="2"/>
  <c r="H10" i="56"/>
  <c r="H43" i="22"/>
  <c r="I45" i="16"/>
  <c r="H36" i="56"/>
  <c r="H10" i="22"/>
  <c r="AY52" i="21"/>
  <c r="R52" i="21"/>
  <c r="G51" i="21"/>
  <c r="BJ52" i="21"/>
  <c r="G27" i="55"/>
  <c r="G26" i="4"/>
  <c r="G27" i="54"/>
  <c r="P10" i="15"/>
  <c r="O10" i="20"/>
  <c r="BU52" i="21"/>
  <c r="AN52" i="21"/>
  <c r="AC52" i="21"/>
  <c r="G63" i="21"/>
  <c r="D11" i="55"/>
  <c r="D10" i="57"/>
  <c r="D22" i="21"/>
  <c r="D10" i="13"/>
  <c r="D10" i="45"/>
  <c r="D10" i="73"/>
  <c r="O10" i="21"/>
  <c r="D10" i="58"/>
  <c r="D10" i="72"/>
  <c r="D10" i="46"/>
  <c r="D10" i="75"/>
  <c r="D10" i="2"/>
  <c r="M10" i="2" s="1"/>
  <c r="P10" i="45"/>
  <c r="D10" i="4"/>
  <c r="D10" i="20"/>
  <c r="D10" i="17"/>
  <c r="D34" i="21"/>
  <c r="D11" i="54"/>
  <c r="D10" i="40"/>
  <c r="D10" i="76"/>
  <c r="D10" i="5"/>
  <c r="O19" i="13"/>
  <c r="D10" i="21"/>
  <c r="F45" i="21" s="1"/>
  <c r="D10" i="77"/>
  <c r="D52" i="72"/>
  <c r="G10" i="25"/>
  <c r="F31" i="75"/>
  <c r="F41" i="46"/>
  <c r="F52" i="21"/>
  <c r="F21" i="45"/>
  <c r="R10" i="58"/>
  <c r="F24" i="5"/>
  <c r="F35" i="40"/>
  <c r="F27" i="13"/>
  <c r="F64" i="21"/>
  <c r="C45" i="16"/>
  <c r="M12" i="16"/>
  <c r="M45" i="16" s="1"/>
  <c r="C10" i="25"/>
  <c r="F10" i="5"/>
  <c r="F10" i="45"/>
  <c r="F10" i="46"/>
  <c r="F10" i="40"/>
  <c r="F10" i="77"/>
  <c r="F10" i="57"/>
  <c r="C10" i="18"/>
  <c r="F10" i="13"/>
  <c r="F53" i="76"/>
  <c r="F10" i="58"/>
  <c r="F34" i="77"/>
  <c r="F10" i="75"/>
  <c r="F10" i="76"/>
  <c r="F52" i="72"/>
  <c r="F10" i="72"/>
  <c r="G28" i="77"/>
  <c r="G52" i="77" s="1"/>
  <c r="C62" i="77" s="1"/>
  <c r="U17" i="20"/>
  <c r="S15" i="20"/>
  <c r="S12" i="20"/>
  <c r="S18" i="20"/>
  <c r="U23" i="20"/>
  <c r="E48" i="28"/>
  <c r="E49" i="28" s="1"/>
  <c r="H47" i="28"/>
  <c r="M47" i="28"/>
  <c r="P47" i="28" s="1"/>
  <c r="S19" i="20"/>
  <c r="D30" i="5"/>
  <c r="S22" i="20"/>
  <c r="U18" i="20"/>
  <c r="S27" i="20"/>
  <c r="S11" i="20"/>
  <c r="D40" i="59"/>
  <c r="S24" i="20"/>
  <c r="M43" i="28"/>
  <c r="P43" i="28" s="1"/>
  <c r="H43" i="28"/>
  <c r="D90" i="59"/>
  <c r="D83" i="59"/>
  <c r="F81" i="59"/>
  <c r="G81" i="59" s="1"/>
  <c r="U25" i="20"/>
  <c r="C74" i="76"/>
  <c r="G31" i="76"/>
  <c r="E49" i="77"/>
  <c r="G25" i="77"/>
  <c r="G49" i="77" s="1"/>
  <c r="G28" i="76"/>
  <c r="C27" i="77"/>
  <c r="C30" i="76"/>
  <c r="H15" i="76"/>
  <c r="H58" i="76" s="1"/>
  <c r="F58" i="76"/>
  <c r="K58" i="76" s="1"/>
  <c r="K15" i="76"/>
  <c r="F53" i="77"/>
  <c r="F14" i="76"/>
  <c r="F57" i="76" s="1"/>
  <c r="K57" i="76" s="1"/>
  <c r="D29" i="77"/>
  <c r="E27" i="77"/>
  <c r="E30" i="76"/>
  <c r="F29" i="77"/>
  <c r="F13" i="76"/>
  <c r="C39" i="76"/>
  <c r="G72" i="76"/>
  <c r="C45" i="76"/>
  <c r="D45" i="76" s="1"/>
  <c r="F73" i="76"/>
  <c r="F75" i="76" s="1"/>
  <c r="D32" i="76"/>
  <c r="D73" i="76"/>
  <c r="D75" i="76" s="1"/>
  <c r="M26" i="2"/>
  <c r="D69" i="2"/>
  <c r="G51" i="46"/>
  <c r="F43" i="46"/>
  <c r="L12" i="46"/>
  <c r="V27" i="2"/>
  <c r="T27" i="2"/>
  <c r="D54" i="76"/>
  <c r="J54" i="76" s="1"/>
  <c r="J11" i="76"/>
  <c r="E11" i="76"/>
  <c r="E54" i="76" s="1"/>
  <c r="G62" i="2"/>
  <c r="H19" i="2"/>
  <c r="H62" i="2" s="1"/>
  <c r="G44" i="77"/>
  <c r="V25" i="2"/>
  <c r="T25" i="2"/>
  <c r="D49" i="46"/>
  <c r="K49" i="46" s="1"/>
  <c r="K18" i="46"/>
  <c r="E18" i="46"/>
  <c r="E49" i="46" s="1"/>
  <c r="C62" i="2"/>
  <c r="R19" i="2"/>
  <c r="F59" i="76"/>
  <c r="K59" i="76" s="1"/>
  <c r="K16" i="76"/>
  <c r="E17" i="76"/>
  <c r="E60" i="76" s="1"/>
  <c r="D60" i="76"/>
  <c r="E19" i="2"/>
  <c r="E62" i="2" s="1"/>
  <c r="D62" i="2"/>
  <c r="F44" i="77"/>
  <c r="D56" i="2"/>
  <c r="E13" i="2"/>
  <c r="E56" i="2" s="1"/>
  <c r="D22" i="2"/>
  <c r="D11" i="2" s="1"/>
  <c r="D46" i="2" s="1"/>
  <c r="D43" i="46"/>
  <c r="E12" i="46"/>
  <c r="E43" i="46" s="1"/>
  <c r="G43" i="46"/>
  <c r="H12" i="46"/>
  <c r="H43" i="46" s="1"/>
  <c r="C59" i="76"/>
  <c r="J16" i="76"/>
  <c r="J17" i="76"/>
  <c r="C60" i="76"/>
  <c r="C46" i="46"/>
  <c r="P15" i="46"/>
  <c r="D15" i="46"/>
  <c r="D13" i="46" s="1"/>
  <c r="D59" i="2"/>
  <c r="E16" i="2"/>
  <c r="E59" i="2" s="1"/>
  <c r="G49" i="46"/>
  <c r="H18" i="46"/>
  <c r="H49" i="46" s="1"/>
  <c r="N26" i="2"/>
  <c r="G11" i="46"/>
  <c r="G21" i="46" s="1"/>
  <c r="G26" i="46" s="1"/>
  <c r="G69" i="2"/>
  <c r="M13" i="2"/>
  <c r="H16" i="76"/>
  <c r="H59" i="76" s="1"/>
  <c r="C45" i="46"/>
  <c r="C13" i="46"/>
  <c r="P14" i="46"/>
  <c r="K14" i="46"/>
  <c r="E14" i="46"/>
  <c r="E45" i="46" s="1"/>
  <c r="D45" i="46"/>
  <c r="D50" i="46"/>
  <c r="E19" i="46"/>
  <c r="E50" i="46" s="1"/>
  <c r="G53" i="46"/>
  <c r="C43" i="46"/>
  <c r="P12" i="46"/>
  <c r="K12" i="46"/>
  <c r="T18" i="2"/>
  <c r="V18" i="2"/>
  <c r="G45" i="46"/>
  <c r="L45" i="46" s="1"/>
  <c r="H14" i="46"/>
  <c r="H45" i="46" s="1"/>
  <c r="J36" i="77"/>
  <c r="V21" i="2"/>
  <c r="T21" i="2"/>
  <c r="D28" i="46"/>
  <c r="C56" i="2"/>
  <c r="K13" i="2"/>
  <c r="R13" i="2"/>
  <c r="F46" i="46"/>
  <c r="L18" i="46"/>
  <c r="F49" i="46"/>
  <c r="E16" i="76"/>
  <c r="E59" i="76" s="1"/>
  <c r="D59" i="76"/>
  <c r="C28" i="46"/>
  <c r="L19" i="2"/>
  <c r="C40" i="5" l="1"/>
  <c r="C16" i="5"/>
  <c r="R30" i="63"/>
  <c r="C48" i="63"/>
  <c r="C50" i="63" s="1"/>
  <c r="P31" i="17"/>
  <c r="R31" i="17" s="1"/>
  <c r="R13" i="84"/>
  <c r="Q10" i="52"/>
  <c r="Q10" i="53" s="1"/>
  <c r="R10" i="53"/>
  <c r="R13" i="86"/>
  <c r="F11" i="40"/>
  <c r="D11" i="40"/>
  <c r="N25" i="21"/>
  <c r="N65" i="21"/>
  <c r="N58" i="21"/>
  <c r="N64" i="21"/>
  <c r="N57" i="21"/>
  <c r="N56" i="21"/>
  <c r="N55" i="21"/>
  <c r="N61" i="21"/>
  <c r="N54" i="21"/>
  <c r="C11" i="40"/>
  <c r="G11" i="40"/>
  <c r="Q7" i="53"/>
  <c r="O12" i="52"/>
  <c r="O13" i="52" s="1"/>
  <c r="T11" i="52"/>
  <c r="S11" i="52"/>
  <c r="S11" i="53" s="1"/>
  <c r="R11" i="52"/>
  <c r="O11" i="53"/>
  <c r="P11" i="52"/>
  <c r="G29" i="46"/>
  <c r="E15" i="9"/>
  <c r="J15" i="9"/>
  <c r="K15" i="9"/>
  <c r="K18" i="9"/>
  <c r="J18" i="9"/>
  <c r="T23" i="46"/>
  <c r="AC9" i="52"/>
  <c r="G45" i="63"/>
  <c r="V31" i="2"/>
  <c r="E31" i="17"/>
  <c r="E81" i="17" s="1"/>
  <c r="C34" i="17"/>
  <c r="C46" i="17" s="1"/>
  <c r="V37" i="81"/>
  <c r="T37" i="81"/>
  <c r="C75" i="81"/>
  <c r="R34" i="81"/>
  <c r="K34" i="81"/>
  <c r="K38" i="81" s="1"/>
  <c r="J34" i="81"/>
  <c r="C38" i="81"/>
  <c r="T35" i="81"/>
  <c r="V35" i="81"/>
  <c r="D79" i="81"/>
  <c r="D45" i="81"/>
  <c r="D39" i="81"/>
  <c r="E34" i="81"/>
  <c r="E75" i="81" s="1"/>
  <c r="K15" i="67"/>
  <c r="N39" i="63"/>
  <c r="G30" i="76"/>
  <c r="G73" i="76" s="1"/>
  <c r="D32" i="67"/>
  <c r="H31" i="53"/>
  <c r="D34" i="17"/>
  <c r="D41" i="17" s="1"/>
  <c r="D14" i="45" s="1"/>
  <c r="D25" i="45" s="1"/>
  <c r="D81" i="17"/>
  <c r="J31" i="17"/>
  <c r="D20" i="67"/>
  <c r="D37" i="67" s="1"/>
  <c r="D35" i="67"/>
  <c r="K14" i="67"/>
  <c r="F11" i="76"/>
  <c r="G46" i="2"/>
  <c r="G20" i="77"/>
  <c r="E37" i="67"/>
  <c r="F18" i="67"/>
  <c r="F17" i="67"/>
  <c r="F16" i="67"/>
  <c r="F12" i="67"/>
  <c r="F19" i="67"/>
  <c r="D25" i="67"/>
  <c r="G20" i="67"/>
  <c r="F15" i="67"/>
  <c r="A12" i="40"/>
  <c r="D12" i="40" s="1"/>
  <c r="A18" i="6"/>
  <c r="G54" i="81"/>
  <c r="G33" i="81"/>
  <c r="G46" i="81"/>
  <c r="E31" i="72"/>
  <c r="I42" i="16"/>
  <c r="P42" i="16" s="1"/>
  <c r="M42" i="16"/>
  <c r="C26" i="9"/>
  <c r="J26" i="9" s="1"/>
  <c r="H68" i="25"/>
  <c r="D34" i="72"/>
  <c r="D41" i="72" s="1"/>
  <c r="E41" i="72" s="1"/>
  <c r="K31" i="17"/>
  <c r="H31" i="72"/>
  <c r="F18" i="5"/>
  <c r="M11" i="13"/>
  <c r="J42" i="16"/>
  <c r="Q42" i="16" s="1"/>
  <c r="D91" i="16"/>
  <c r="N11" i="2"/>
  <c r="N30" i="2" s="1"/>
  <c r="N35" i="2" s="1"/>
  <c r="M11" i="2"/>
  <c r="M30" i="2" s="1"/>
  <c r="E24" i="45"/>
  <c r="E33" i="9"/>
  <c r="I33" i="9" s="1"/>
  <c r="I80" i="22"/>
  <c r="E32" i="54"/>
  <c r="J39" i="77"/>
  <c r="J68" i="18"/>
  <c r="M68" i="18" s="1"/>
  <c r="H62" i="28"/>
  <c r="D60" i="28"/>
  <c r="J62" i="28"/>
  <c r="H31" i="17"/>
  <c r="H81" i="17" s="1"/>
  <c r="S22" i="58"/>
  <c r="AC15" i="18"/>
  <c r="AC16" i="18" s="1"/>
  <c r="AC24" i="18"/>
  <c r="AC28" i="18" s="1"/>
  <c r="C19" i="13"/>
  <c r="F28" i="5"/>
  <c r="G18" i="9"/>
  <c r="C39" i="9"/>
  <c r="G39" i="9" s="1"/>
  <c r="K31" i="72"/>
  <c r="E18" i="9"/>
  <c r="E30" i="54"/>
  <c r="V16" i="2"/>
  <c r="R18" i="46"/>
  <c r="H55" i="17"/>
  <c r="H17" i="5"/>
  <c r="G14" i="5"/>
  <c r="L49" i="46"/>
  <c r="L15" i="46"/>
  <c r="H15" i="46"/>
  <c r="H46" i="46" s="1"/>
  <c r="L16" i="46"/>
  <c r="L46" i="46"/>
  <c r="J59" i="76"/>
  <c r="P26" i="15"/>
  <c r="P40" i="72"/>
  <c r="T40" i="72" s="1"/>
  <c r="F53" i="46"/>
  <c r="L53" i="46" s="1"/>
  <c r="L22" i="46"/>
  <c r="Y16" i="40"/>
  <c r="AA16" i="40"/>
  <c r="AA41" i="40"/>
  <c r="C43" i="72"/>
  <c r="T31" i="72"/>
  <c r="R31" i="72"/>
  <c r="B11" i="10"/>
  <c r="G15" i="9"/>
  <c r="C36" i="9"/>
  <c r="G36" i="9" s="1"/>
  <c r="C42" i="9"/>
  <c r="E37" i="9"/>
  <c r="I37" i="9" s="1"/>
  <c r="C53" i="46"/>
  <c r="D41" i="63"/>
  <c r="O39" i="63"/>
  <c r="G39" i="63"/>
  <c r="H61" i="72"/>
  <c r="E55" i="17"/>
  <c r="F23" i="63"/>
  <c r="Q23" i="63" s="1"/>
  <c r="P23" i="63"/>
  <c r="E22" i="63"/>
  <c r="C24" i="63"/>
  <c r="N22" i="63"/>
  <c r="E41" i="63"/>
  <c r="P41" i="63" s="1"/>
  <c r="P39" i="63"/>
  <c r="D24" i="63"/>
  <c r="O24" i="63" s="1"/>
  <c r="O22" i="63"/>
  <c r="P13" i="63"/>
  <c r="F13" i="63"/>
  <c r="Q13" i="63" s="1"/>
  <c r="R13" i="68"/>
  <c r="R35" i="63"/>
  <c r="G46" i="63"/>
  <c r="N41" i="63"/>
  <c r="P41" i="72"/>
  <c r="R41" i="72" s="1"/>
  <c r="T34" i="72"/>
  <c r="R34" i="72"/>
  <c r="L13" i="46"/>
  <c r="K50" i="46"/>
  <c r="P17" i="63"/>
  <c r="F17" i="63"/>
  <c r="Q17" i="63" s="1"/>
  <c r="K17" i="5"/>
  <c r="C36" i="57"/>
  <c r="N33" i="57"/>
  <c r="H39" i="9"/>
  <c r="H34" i="17"/>
  <c r="H84" i="17" s="1"/>
  <c r="G14" i="45"/>
  <c r="G25" i="45" s="1"/>
  <c r="C74" i="18"/>
  <c r="L74" i="18" s="1"/>
  <c r="Q68" i="18"/>
  <c r="T68" i="18" s="1"/>
  <c r="V68" i="18" s="1"/>
  <c r="I68" i="18"/>
  <c r="L68" i="18" s="1"/>
  <c r="F68" i="18"/>
  <c r="G30" i="58"/>
  <c r="S26" i="58"/>
  <c r="D30" i="58"/>
  <c r="P26" i="58"/>
  <c r="E22" i="46"/>
  <c r="E53" i="46" s="1"/>
  <c r="D53" i="46"/>
  <c r="R22" i="46"/>
  <c r="T22" i="46"/>
  <c r="G36" i="57"/>
  <c r="R33" i="57"/>
  <c r="H30" i="54"/>
  <c r="H36" i="9"/>
  <c r="K34" i="17"/>
  <c r="F14" i="45"/>
  <c r="K22" i="46"/>
  <c r="G38" i="72"/>
  <c r="G42" i="72"/>
  <c r="H34" i="72"/>
  <c r="G41" i="72"/>
  <c r="G40" i="15"/>
  <c r="P30" i="15"/>
  <c r="F38" i="72"/>
  <c r="F41" i="72"/>
  <c r="K34" i="72"/>
  <c r="F42" i="72"/>
  <c r="C91" i="16"/>
  <c r="M87" i="16"/>
  <c r="I87" i="16"/>
  <c r="P87" i="16" s="1"/>
  <c r="V50" i="18"/>
  <c r="M17" i="13"/>
  <c r="AB24" i="18"/>
  <c r="AB15" i="18"/>
  <c r="AD12" i="18"/>
  <c r="AE12" i="18" s="1"/>
  <c r="M80" i="18"/>
  <c r="C69" i="72"/>
  <c r="E61" i="72"/>
  <c r="D72" i="56"/>
  <c r="I68" i="56"/>
  <c r="D61" i="28"/>
  <c r="D58" i="28"/>
  <c r="D59" i="28"/>
  <c r="E21" i="9"/>
  <c r="K28" i="46"/>
  <c r="L43" i="46"/>
  <c r="E53" i="28"/>
  <c r="O19" i="27"/>
  <c r="O46" i="27"/>
  <c r="O26" i="27"/>
  <c r="J52" i="53"/>
  <c r="H52" i="53"/>
  <c r="AA10" i="52"/>
  <c r="AA10" i="53" s="1"/>
  <c r="Z10" i="52"/>
  <c r="Z10" i="53" s="1"/>
  <c r="Y10" i="52"/>
  <c r="Y10" i="53" s="1"/>
  <c r="W10" i="52"/>
  <c r="W10" i="53" s="1"/>
  <c r="V11" i="52"/>
  <c r="V11" i="53" s="1"/>
  <c r="X9" i="52"/>
  <c r="X9" i="53" s="1"/>
  <c r="M18" i="40"/>
  <c r="K19" i="76"/>
  <c r="Y10" i="21"/>
  <c r="H19" i="76"/>
  <c r="H62" i="76" s="1"/>
  <c r="Q10" i="40"/>
  <c r="Q18" i="40"/>
  <c r="G10" i="15"/>
  <c r="AB10" i="21"/>
  <c r="F11" i="54"/>
  <c r="BT10" i="21"/>
  <c r="BI10" i="21"/>
  <c r="F10" i="4"/>
  <c r="N16" i="13"/>
  <c r="F10" i="73"/>
  <c r="F11" i="55"/>
  <c r="F10" i="15"/>
  <c r="F22" i="21"/>
  <c r="Q10" i="21"/>
  <c r="AM10" i="21"/>
  <c r="F10" i="21"/>
  <c r="G45" i="21" s="1"/>
  <c r="AX10" i="21"/>
  <c r="F34" i="21"/>
  <c r="F10" i="20"/>
  <c r="G10" i="20"/>
  <c r="R10" i="21"/>
  <c r="BJ10" i="21"/>
  <c r="AN10" i="21"/>
  <c r="AC10" i="21"/>
  <c r="G11" i="54"/>
  <c r="AY10" i="21"/>
  <c r="G10" i="73"/>
  <c r="G11" i="55"/>
  <c r="G34" i="21"/>
  <c r="G10" i="21"/>
  <c r="H45" i="21" s="1"/>
  <c r="BU10" i="21"/>
  <c r="G22" i="21"/>
  <c r="G10" i="4"/>
  <c r="AB11" i="18"/>
  <c r="Q10" i="18"/>
  <c r="F27" i="55"/>
  <c r="AX52" i="21"/>
  <c r="BT52" i="21"/>
  <c r="AB52" i="21"/>
  <c r="F51" i="21"/>
  <c r="F26" i="4"/>
  <c r="BI52" i="21"/>
  <c r="Q52" i="21"/>
  <c r="F27" i="54"/>
  <c r="O10" i="15"/>
  <c r="N10" i="20"/>
  <c r="AM52" i="21"/>
  <c r="F63" i="21"/>
  <c r="Z10" i="21"/>
  <c r="M10" i="40"/>
  <c r="P45" i="16"/>
  <c r="C68" i="77"/>
  <c r="D68" i="77" s="1"/>
  <c r="H14" i="76"/>
  <c r="H57" i="76" s="1"/>
  <c r="D41" i="59"/>
  <c r="F41" i="59" s="1"/>
  <c r="G41" i="59" s="1"/>
  <c r="F40" i="59"/>
  <c r="G40" i="59" s="1"/>
  <c r="D18" i="5"/>
  <c r="D28" i="5"/>
  <c r="D31" i="5"/>
  <c r="S42" i="68"/>
  <c r="D84" i="59"/>
  <c r="F83" i="59"/>
  <c r="G83" i="59" s="1"/>
  <c r="M49" i="28"/>
  <c r="P49" i="28" s="1"/>
  <c r="H49" i="28"/>
  <c r="E52" i="28"/>
  <c r="C63" i="28"/>
  <c r="E8" i="28"/>
  <c r="M48" i="28"/>
  <c r="P48" i="28" s="1"/>
  <c r="H48" i="28"/>
  <c r="C73" i="76"/>
  <c r="C75" i="76" s="1"/>
  <c r="C32" i="76"/>
  <c r="C51" i="77"/>
  <c r="C53" i="77" s="1"/>
  <c r="G27" i="77"/>
  <c r="C29" i="77"/>
  <c r="C38" i="76"/>
  <c r="C44" i="76"/>
  <c r="D44" i="76" s="1"/>
  <c r="G71" i="76"/>
  <c r="C65" i="77"/>
  <c r="D65" i="77" s="1"/>
  <c r="C59" i="77"/>
  <c r="C47" i="76"/>
  <c r="D47" i="76" s="1"/>
  <c r="C41" i="76"/>
  <c r="G74" i="76"/>
  <c r="K14" i="76"/>
  <c r="E32" i="76"/>
  <c r="E73" i="76"/>
  <c r="E75" i="76" s="1"/>
  <c r="E51" i="77"/>
  <c r="E53" i="77" s="1"/>
  <c r="E29" i="77"/>
  <c r="K13" i="76"/>
  <c r="F56" i="76"/>
  <c r="K56" i="76" s="1"/>
  <c r="H13" i="76"/>
  <c r="H56" i="76" s="1"/>
  <c r="C82" i="76"/>
  <c r="C88" i="76"/>
  <c r="D88" i="76" s="1"/>
  <c r="V13" i="2"/>
  <c r="T13" i="2"/>
  <c r="V19" i="2"/>
  <c r="T19" i="2"/>
  <c r="P28" i="46"/>
  <c r="R28" i="46" s="1"/>
  <c r="T12" i="46"/>
  <c r="R12" i="46"/>
  <c r="P16" i="46"/>
  <c r="K16" i="46"/>
  <c r="C47" i="46"/>
  <c r="K43" i="46"/>
  <c r="E13" i="46"/>
  <c r="E44" i="46" s="1"/>
  <c r="D44" i="46"/>
  <c r="D46" i="46"/>
  <c r="K46" i="46" s="1"/>
  <c r="E15" i="46"/>
  <c r="E46" i="46" s="1"/>
  <c r="K15" i="46"/>
  <c r="G47" i="46"/>
  <c r="L47" i="46" s="1"/>
  <c r="H16" i="46"/>
  <c r="H47" i="46" s="1"/>
  <c r="R15" i="46"/>
  <c r="T15" i="46"/>
  <c r="C44" i="46"/>
  <c r="K13" i="46"/>
  <c r="D30" i="2"/>
  <c r="D35" i="2" s="1"/>
  <c r="D54" i="2"/>
  <c r="K45" i="46"/>
  <c r="J40" i="77"/>
  <c r="D18" i="76"/>
  <c r="D65" i="2"/>
  <c r="D17" i="46"/>
  <c r="D11" i="46" s="1"/>
  <c r="E28" i="46"/>
  <c r="L28" i="46" s="1"/>
  <c r="E16" i="46"/>
  <c r="E47" i="46" s="1"/>
  <c r="D47" i="46"/>
  <c r="G65" i="2"/>
  <c r="G18" i="76"/>
  <c r="R14" i="46"/>
  <c r="T14" i="46"/>
  <c r="P13" i="46"/>
  <c r="J60" i="76"/>
  <c r="H28" i="46"/>
  <c r="T31" i="17" l="1"/>
  <c r="G12" i="40"/>
  <c r="G37" i="40" s="1"/>
  <c r="F12" i="40"/>
  <c r="C12" i="40"/>
  <c r="O13" i="53"/>
  <c r="T13" i="52"/>
  <c r="T13" i="53" s="1"/>
  <c r="S13" i="52"/>
  <c r="S13" i="53" s="1"/>
  <c r="R13" i="52"/>
  <c r="R13" i="53" s="1"/>
  <c r="P13" i="52"/>
  <c r="T11" i="53"/>
  <c r="T12" i="52"/>
  <c r="T12" i="53" s="1"/>
  <c r="R12" i="52"/>
  <c r="O12" i="53"/>
  <c r="S12" i="52"/>
  <c r="S12" i="53" s="1"/>
  <c r="P12" i="52"/>
  <c r="P12" i="53" s="1"/>
  <c r="P11" i="53"/>
  <c r="Y61" i="21"/>
  <c r="Y54" i="21"/>
  <c r="Y25" i="21"/>
  <c r="Y65" i="21"/>
  <c r="Y64" i="21"/>
  <c r="Y57" i="21"/>
  <c r="Y63" i="21"/>
  <c r="Y30" i="21"/>
  <c r="Y62" i="21"/>
  <c r="Y55" i="21"/>
  <c r="Q11" i="52"/>
  <c r="R11" i="53"/>
  <c r="C42" i="17"/>
  <c r="C47" i="17" s="1"/>
  <c r="C38" i="17"/>
  <c r="P38" i="17" s="1"/>
  <c r="P34" i="17"/>
  <c r="T34" i="17" s="1"/>
  <c r="C84" i="17"/>
  <c r="G32" i="76"/>
  <c r="D36" i="2"/>
  <c r="M36" i="2" s="1"/>
  <c r="F19" i="13"/>
  <c r="K19" i="13" s="1"/>
  <c r="J19" i="13"/>
  <c r="AC10" i="52"/>
  <c r="C41" i="17"/>
  <c r="E41" i="17" s="1"/>
  <c r="G48" i="63"/>
  <c r="G50" i="63" s="1"/>
  <c r="D44" i="2"/>
  <c r="C45" i="81"/>
  <c r="J38" i="81"/>
  <c r="C79" i="81"/>
  <c r="C39" i="81"/>
  <c r="K39" i="81" s="1"/>
  <c r="R38" i="81"/>
  <c r="T34" i="81"/>
  <c r="V34" i="81"/>
  <c r="E38" i="81"/>
  <c r="E79" i="81" s="1"/>
  <c r="F25" i="81"/>
  <c r="G36" i="40"/>
  <c r="C46" i="76"/>
  <c r="C43" i="76" s="1"/>
  <c r="N30" i="21"/>
  <c r="C35" i="21" s="1"/>
  <c r="C40" i="76"/>
  <c r="C37" i="76" s="1"/>
  <c r="C42" i="76" s="1"/>
  <c r="H11" i="76"/>
  <c r="H54" i="76" s="1"/>
  <c r="F54" i="76"/>
  <c r="K54" i="76" s="1"/>
  <c r="K11" i="76"/>
  <c r="F63" i="72"/>
  <c r="F68" i="72" s="1"/>
  <c r="F62" i="72" s="1"/>
  <c r="F69" i="72" s="1"/>
  <c r="D46" i="17"/>
  <c r="E34" i="17"/>
  <c r="E84" i="17" s="1"/>
  <c r="D84" i="17"/>
  <c r="J34" i="17"/>
  <c r="D38" i="17"/>
  <c r="D42" i="17"/>
  <c r="F66" i="81"/>
  <c r="H66" i="81"/>
  <c r="D37" i="40"/>
  <c r="H17" i="67"/>
  <c r="H16" i="67"/>
  <c r="D26" i="67"/>
  <c r="G37" i="67"/>
  <c r="H18" i="67"/>
  <c r="H15" i="67"/>
  <c r="H14" i="67"/>
  <c r="H34" i="67" s="1"/>
  <c r="H19" i="67"/>
  <c r="H12" i="67"/>
  <c r="F20" i="67"/>
  <c r="F37" i="67" s="1"/>
  <c r="L12" i="67"/>
  <c r="F32" i="67"/>
  <c r="G41" i="63"/>
  <c r="R41" i="63" s="1"/>
  <c r="G38" i="81"/>
  <c r="G74" i="81"/>
  <c r="G44" i="81"/>
  <c r="F36" i="67"/>
  <c r="L15" i="67"/>
  <c r="A13" i="40"/>
  <c r="A19" i="6"/>
  <c r="L14" i="67"/>
  <c r="F35" i="67"/>
  <c r="E34" i="72"/>
  <c r="F32" i="5"/>
  <c r="D42" i="72"/>
  <c r="E42" i="72" s="1"/>
  <c r="D38" i="72"/>
  <c r="E38" i="72" s="1"/>
  <c r="J34" i="72"/>
  <c r="E26" i="9"/>
  <c r="F19" i="5"/>
  <c r="M35" i="2"/>
  <c r="E19" i="13"/>
  <c r="C36" i="13"/>
  <c r="R40" i="72"/>
  <c r="N29" i="21"/>
  <c r="U22" i="21"/>
  <c r="E39" i="9"/>
  <c r="I39" i="9" s="1"/>
  <c r="B18" i="10"/>
  <c r="K14" i="5"/>
  <c r="H14" i="5"/>
  <c r="H41" i="72"/>
  <c r="AC52" i="18"/>
  <c r="G18" i="5"/>
  <c r="G28" i="5"/>
  <c r="H28" i="5" s="1"/>
  <c r="K53" i="46"/>
  <c r="G44" i="46"/>
  <c r="L44" i="46" s="1"/>
  <c r="N24" i="63"/>
  <c r="E24" i="63"/>
  <c r="H13" i="46"/>
  <c r="H44" i="46" s="1"/>
  <c r="H42" i="72"/>
  <c r="R39" i="63"/>
  <c r="I39" i="63"/>
  <c r="J40" i="63" s="1"/>
  <c r="E36" i="9"/>
  <c r="I36" i="9" s="1"/>
  <c r="P22" i="63"/>
  <c r="F22" i="63"/>
  <c r="Q22" i="63" s="1"/>
  <c r="O41" i="63"/>
  <c r="H42" i="17"/>
  <c r="G40" i="57"/>
  <c r="G46" i="57"/>
  <c r="R36" i="57"/>
  <c r="G44" i="57"/>
  <c r="G43" i="57"/>
  <c r="C40" i="57"/>
  <c r="C46" i="57"/>
  <c r="N36" i="57"/>
  <c r="C44" i="57"/>
  <c r="C43" i="57"/>
  <c r="G40" i="72"/>
  <c r="H38" i="72"/>
  <c r="C70" i="72"/>
  <c r="E69" i="72"/>
  <c r="M83" i="18"/>
  <c r="AB16" i="18"/>
  <c r="AD15" i="18"/>
  <c r="AE15" i="18" s="1"/>
  <c r="F40" i="72"/>
  <c r="K38" i="72"/>
  <c r="AB28" i="18"/>
  <c r="AD24" i="18"/>
  <c r="AE24" i="18" s="1"/>
  <c r="D32" i="58"/>
  <c r="P30" i="58"/>
  <c r="H41" i="17"/>
  <c r="G35" i="15"/>
  <c r="P33" i="15"/>
  <c r="G32" i="58"/>
  <c r="D77" i="25"/>
  <c r="S30" i="58"/>
  <c r="C75" i="18"/>
  <c r="L75" i="18" s="1"/>
  <c r="K38" i="17"/>
  <c r="D75" i="18"/>
  <c r="M75" i="18" s="1"/>
  <c r="H38" i="17"/>
  <c r="H88" i="17" s="1"/>
  <c r="AA11" i="52"/>
  <c r="AA11" i="53" s="1"/>
  <c r="Z11" i="52"/>
  <c r="Y11" i="52"/>
  <c r="Y11" i="53" s="1"/>
  <c r="W11" i="52"/>
  <c r="W11" i="53" s="1"/>
  <c r="V12" i="52"/>
  <c r="V12" i="53" s="1"/>
  <c r="X10" i="52"/>
  <c r="X10" i="53" s="1"/>
  <c r="AB10" i="52"/>
  <c r="AB10" i="53" s="1"/>
  <c r="O14" i="52"/>
  <c r="U21" i="21"/>
  <c r="N63" i="21"/>
  <c r="U12" i="21"/>
  <c r="U19" i="21"/>
  <c r="U20" i="21"/>
  <c r="N18" i="21"/>
  <c r="N60" i="21" s="1"/>
  <c r="U15" i="21"/>
  <c r="N59" i="21"/>
  <c r="AJ10" i="21"/>
  <c r="N62" i="21"/>
  <c r="N31" i="21"/>
  <c r="N26" i="21"/>
  <c r="U16" i="21"/>
  <c r="N27" i="21"/>
  <c r="U23" i="21"/>
  <c r="O61" i="21"/>
  <c r="P19" i="21"/>
  <c r="P61" i="21" s="1"/>
  <c r="P21" i="21"/>
  <c r="P63" i="21" s="1"/>
  <c r="O63" i="21"/>
  <c r="O25" i="21"/>
  <c r="P25" i="21" s="1"/>
  <c r="P67" i="21" s="1"/>
  <c r="O59" i="21"/>
  <c r="P17" i="21"/>
  <c r="P59" i="21" s="1"/>
  <c r="O56" i="21"/>
  <c r="O30" i="21"/>
  <c r="P14" i="21"/>
  <c r="P56" i="21" s="1"/>
  <c r="U14" i="21"/>
  <c r="U17" i="21"/>
  <c r="P16" i="21"/>
  <c r="P58" i="21" s="1"/>
  <c r="O58" i="21"/>
  <c r="O26" i="21"/>
  <c r="O27" i="21"/>
  <c r="P23" i="21"/>
  <c r="P65" i="21" s="1"/>
  <c r="O65" i="21"/>
  <c r="AC11" i="18"/>
  <c r="M79" i="18"/>
  <c r="O54" i="21"/>
  <c r="P12" i="21"/>
  <c r="P54" i="21" s="1"/>
  <c r="P20" i="21"/>
  <c r="P62" i="21" s="1"/>
  <c r="O62" i="21"/>
  <c r="O55" i="21"/>
  <c r="P13" i="21"/>
  <c r="P55" i="21" s="1"/>
  <c r="U13" i="21"/>
  <c r="AK10" i="21"/>
  <c r="O57" i="21"/>
  <c r="O31" i="21"/>
  <c r="P15" i="21"/>
  <c r="P57" i="21" s="1"/>
  <c r="C13" i="21"/>
  <c r="N67" i="21"/>
  <c r="O64" i="21"/>
  <c r="O29" i="21"/>
  <c r="P22" i="21"/>
  <c r="P64" i="21" s="1"/>
  <c r="D36" i="40"/>
  <c r="D19" i="5"/>
  <c r="D32" i="5"/>
  <c r="S41" i="68"/>
  <c r="F84" i="59"/>
  <c r="G84" i="59" s="1"/>
  <c r="C84" i="76"/>
  <c r="C90" i="76"/>
  <c r="D90" i="76" s="1"/>
  <c r="G51" i="77"/>
  <c r="G29" i="77"/>
  <c r="C81" i="76"/>
  <c r="C87" i="76"/>
  <c r="D87" i="76" s="1"/>
  <c r="G75" i="76"/>
  <c r="C89" i="76"/>
  <c r="C83" i="76"/>
  <c r="D42" i="46"/>
  <c r="D35" i="46"/>
  <c r="D21" i="46"/>
  <c r="D61" i="76"/>
  <c r="D20" i="76"/>
  <c r="D21" i="76"/>
  <c r="T13" i="46"/>
  <c r="R13" i="46"/>
  <c r="D73" i="2"/>
  <c r="K44" i="46"/>
  <c r="G61" i="76"/>
  <c r="G20" i="76"/>
  <c r="G21" i="76"/>
  <c r="D48" i="46"/>
  <c r="R16" i="46"/>
  <c r="T16" i="46"/>
  <c r="K47" i="46"/>
  <c r="G48" i="46"/>
  <c r="G54" i="2"/>
  <c r="R34" i="17" l="1"/>
  <c r="D46" i="76"/>
  <c r="D43" i="76" s="1"/>
  <c r="E38" i="17"/>
  <c r="E88" i="17" s="1"/>
  <c r="AC11" i="52"/>
  <c r="Z11" i="53"/>
  <c r="T14" i="52"/>
  <c r="T14" i="53" s="1"/>
  <c r="O14" i="53"/>
  <c r="R14" i="52"/>
  <c r="S14" i="52"/>
  <c r="S14" i="53" s="1"/>
  <c r="P14" i="52"/>
  <c r="P14" i="53" s="1"/>
  <c r="P41" i="17"/>
  <c r="R41" i="17" s="1"/>
  <c r="C88" i="17"/>
  <c r="Q12" i="52"/>
  <c r="Q12" i="53" s="1"/>
  <c r="R12" i="53"/>
  <c r="AJ62" i="21"/>
  <c r="AJ61" i="21"/>
  <c r="AJ54" i="21"/>
  <c r="AJ58" i="21"/>
  <c r="AJ57" i="21"/>
  <c r="D13" i="40"/>
  <c r="C13" i="40"/>
  <c r="F13" i="40"/>
  <c r="G13" i="40"/>
  <c r="E42" i="17"/>
  <c r="Q13" i="52"/>
  <c r="Q13" i="53" s="1"/>
  <c r="P13" i="53"/>
  <c r="Q11" i="53"/>
  <c r="C40" i="17"/>
  <c r="H19" i="13"/>
  <c r="H36" i="13" s="1"/>
  <c r="C14" i="45"/>
  <c r="E14" i="45" s="1"/>
  <c r="E25" i="45" s="1"/>
  <c r="F36" i="13"/>
  <c r="E36" i="13"/>
  <c r="U30" i="21"/>
  <c r="D45" i="2"/>
  <c r="E39" i="81"/>
  <c r="H29" i="81"/>
  <c r="H70" i="81" s="1"/>
  <c r="F70" i="81"/>
  <c r="R44" i="81"/>
  <c r="V38" i="81"/>
  <c r="T38" i="81"/>
  <c r="L29" i="81"/>
  <c r="L25" i="81"/>
  <c r="F65" i="81"/>
  <c r="F11" i="81"/>
  <c r="F54" i="81" s="1"/>
  <c r="H25" i="81"/>
  <c r="H65" i="81" s="1"/>
  <c r="F16" i="73"/>
  <c r="F15" i="73" s="1"/>
  <c r="D88" i="17"/>
  <c r="D47" i="17"/>
  <c r="I19" i="53"/>
  <c r="I20" i="52"/>
  <c r="I15" i="53"/>
  <c r="J15" i="53" s="1"/>
  <c r="I11" i="53"/>
  <c r="J11" i="53" s="1"/>
  <c r="I7" i="53"/>
  <c r="J7" i="53" s="1"/>
  <c r="I8" i="52"/>
  <c r="J38" i="17"/>
  <c r="C30" i="5"/>
  <c r="E30" i="5" s="1"/>
  <c r="J17" i="5"/>
  <c r="D40" i="17"/>
  <c r="E16" i="5"/>
  <c r="J16" i="5"/>
  <c r="D40" i="72"/>
  <c r="I12" i="52"/>
  <c r="J12" i="52" s="1"/>
  <c r="I16" i="52"/>
  <c r="J16" i="52" s="1"/>
  <c r="P16" i="5"/>
  <c r="P30" i="5" s="1"/>
  <c r="R30" i="5" s="1"/>
  <c r="H41" i="63"/>
  <c r="I41" i="63" s="1"/>
  <c r="M14" i="67"/>
  <c r="H35" i="67"/>
  <c r="C80" i="76"/>
  <c r="C85" i="76" s="1"/>
  <c r="A20" i="40"/>
  <c r="A20" i="6"/>
  <c r="G79" i="81"/>
  <c r="G39" i="81"/>
  <c r="G45" i="81"/>
  <c r="H20" i="67"/>
  <c r="H37" i="67" s="1"/>
  <c r="M12" i="67"/>
  <c r="H32" i="67"/>
  <c r="H36" i="67"/>
  <c r="M15" i="67"/>
  <c r="J38" i="72"/>
  <c r="G19" i="5"/>
  <c r="AF16" i="21"/>
  <c r="Y59" i="21"/>
  <c r="Y58" i="21"/>
  <c r="Y56" i="21"/>
  <c r="AF14" i="21"/>
  <c r="AU10" i="21"/>
  <c r="D39" i="2"/>
  <c r="Y41" i="68"/>
  <c r="G32" i="5"/>
  <c r="H32" i="5" s="1"/>
  <c r="K18" i="5"/>
  <c r="H18" i="5"/>
  <c r="P24" i="63"/>
  <c r="F24" i="63"/>
  <c r="Q24" i="63" s="1"/>
  <c r="N68" i="21"/>
  <c r="F43" i="72"/>
  <c r="K40" i="72"/>
  <c r="C42" i="57"/>
  <c r="N40" i="57"/>
  <c r="F16" i="13"/>
  <c r="F12" i="54"/>
  <c r="K40" i="17"/>
  <c r="H40" i="17"/>
  <c r="H90" i="17" s="1"/>
  <c r="G16" i="13"/>
  <c r="G12" i="54"/>
  <c r="AD28" i="18"/>
  <c r="AE28" i="18" s="1"/>
  <c r="AB52" i="18"/>
  <c r="F25" i="45"/>
  <c r="H14" i="45"/>
  <c r="H25" i="45" s="1"/>
  <c r="S32" i="58"/>
  <c r="H40" i="72"/>
  <c r="G43" i="72"/>
  <c r="G42" i="57"/>
  <c r="R40" i="57"/>
  <c r="P35" i="15"/>
  <c r="T38" i="17"/>
  <c r="R38" i="17"/>
  <c r="P32" i="58"/>
  <c r="Z12" i="52"/>
  <c r="Z12" i="53" s="1"/>
  <c r="V13" i="52"/>
  <c r="V13" i="53" s="1"/>
  <c r="AA12" i="52"/>
  <c r="AA12" i="53" s="1"/>
  <c r="W12" i="52"/>
  <c r="W12" i="53" s="1"/>
  <c r="Y12" i="52"/>
  <c r="Y12" i="53" s="1"/>
  <c r="AB11" i="52"/>
  <c r="AB11" i="53" s="1"/>
  <c r="X11" i="52"/>
  <c r="X11" i="53" s="1"/>
  <c r="O15" i="52"/>
  <c r="AF13" i="21"/>
  <c r="AF23" i="21"/>
  <c r="AF20" i="21"/>
  <c r="Y26" i="21"/>
  <c r="Y31" i="21"/>
  <c r="Y27" i="21"/>
  <c r="U31" i="21"/>
  <c r="Y18" i="21"/>
  <c r="Y60" i="21" s="1"/>
  <c r="C23" i="21"/>
  <c r="P26" i="21"/>
  <c r="P68" i="21" s="1"/>
  <c r="P31" i="21"/>
  <c r="AF12" i="21"/>
  <c r="BK21" i="21"/>
  <c r="BK63" i="21" s="1"/>
  <c r="BJ63" i="21"/>
  <c r="Z25" i="21"/>
  <c r="AA25" i="21" s="1"/>
  <c r="AA67" i="21" s="1"/>
  <c r="AA17" i="21"/>
  <c r="AA59" i="21" s="1"/>
  <c r="Z59" i="21"/>
  <c r="AN55" i="21"/>
  <c r="BU13" i="21"/>
  <c r="AO13" i="21"/>
  <c r="AO55" i="21" s="1"/>
  <c r="V23" i="21"/>
  <c r="Q27" i="21"/>
  <c r="Q26" i="21"/>
  <c r="Q65" i="21"/>
  <c r="BI54" i="21"/>
  <c r="BN12" i="21"/>
  <c r="AB30" i="21"/>
  <c r="AG14" i="21"/>
  <c r="AB56" i="21"/>
  <c r="AB18" i="21"/>
  <c r="O60" i="21"/>
  <c r="P18" i="21"/>
  <c r="P60" i="21" s="1"/>
  <c r="AG15" i="21"/>
  <c r="AB31" i="21"/>
  <c r="AB57" i="21"/>
  <c r="AD20" i="21"/>
  <c r="AD62" i="21" s="1"/>
  <c r="AC62" i="21"/>
  <c r="O68" i="21"/>
  <c r="D23" i="21"/>
  <c r="C36" i="21"/>
  <c r="N35" i="21"/>
  <c r="AC64" i="21"/>
  <c r="AD22" i="21"/>
  <c r="AD64" i="21" s="1"/>
  <c r="AZ12" i="21"/>
  <c r="AZ54" i="21" s="1"/>
  <c r="AY54" i="21"/>
  <c r="AA13" i="21"/>
  <c r="AA55" i="21" s="1"/>
  <c r="Z55" i="21"/>
  <c r="R54" i="21"/>
  <c r="S12" i="21"/>
  <c r="S54" i="21" s="1"/>
  <c r="AM57" i="21"/>
  <c r="BT15" i="21"/>
  <c r="AM31" i="21"/>
  <c r="AR15" i="21"/>
  <c r="AO22" i="21"/>
  <c r="AO64" i="21" s="1"/>
  <c r="AN64" i="21"/>
  <c r="BU22" i="21"/>
  <c r="BI62" i="21"/>
  <c r="BN20" i="21"/>
  <c r="AB58" i="21"/>
  <c r="AG16" i="21"/>
  <c r="BC14" i="21"/>
  <c r="AX30" i="21"/>
  <c r="AX56" i="21"/>
  <c r="AX18" i="21"/>
  <c r="Q58" i="21"/>
  <c r="V16" i="21"/>
  <c r="BK15" i="21"/>
  <c r="BK57" i="21" s="1"/>
  <c r="BJ57" i="21"/>
  <c r="BJ31" i="21"/>
  <c r="AA19" i="21"/>
  <c r="AA61" i="21" s="1"/>
  <c r="Z61" i="21"/>
  <c r="BI57" i="21"/>
  <c r="BN15" i="21"/>
  <c r="BI31" i="21"/>
  <c r="Z58" i="21"/>
  <c r="AA16" i="21"/>
  <c r="AA58" i="21" s="1"/>
  <c r="BK13" i="21"/>
  <c r="BK55" i="21" s="1"/>
  <c r="BJ55" i="21"/>
  <c r="AD16" i="21"/>
  <c r="AD58" i="21" s="1"/>
  <c r="AC58" i="21"/>
  <c r="BK23" i="21"/>
  <c r="BK65" i="21" s="1"/>
  <c r="BJ26" i="21"/>
  <c r="BJ65" i="21"/>
  <c r="BJ27" i="21"/>
  <c r="D13" i="21"/>
  <c r="J13" i="21" s="1"/>
  <c r="O67" i="21"/>
  <c r="AY62" i="21"/>
  <c r="AZ20" i="21"/>
  <c r="AZ62" i="21" s="1"/>
  <c r="AV10" i="21"/>
  <c r="AO14" i="21"/>
  <c r="AO56" i="21" s="1"/>
  <c r="AN30" i="21"/>
  <c r="G38" i="21" s="1"/>
  <c r="BU14" i="21"/>
  <c r="AN56" i="21"/>
  <c r="BC21" i="21"/>
  <c r="AX63" i="21"/>
  <c r="BI64" i="21"/>
  <c r="BN22" i="21"/>
  <c r="AZ15" i="21"/>
  <c r="AZ57" i="21" s="1"/>
  <c r="AY57" i="21"/>
  <c r="AY31" i="21"/>
  <c r="BT16" i="21"/>
  <c r="AM58" i="21"/>
  <c r="AR16" i="21"/>
  <c r="AZ22" i="21"/>
  <c r="AZ64" i="21" s="1"/>
  <c r="AY64" i="21"/>
  <c r="AB64" i="21"/>
  <c r="AG22" i="21"/>
  <c r="AX64" i="21"/>
  <c r="BC22" i="21"/>
  <c r="AA22" i="21"/>
  <c r="AA64" i="21" s="1"/>
  <c r="Z64" i="21"/>
  <c r="AM63" i="21"/>
  <c r="BT21" i="21"/>
  <c r="AR21" i="21"/>
  <c r="AZ16" i="21"/>
  <c r="AZ58" i="21" s="1"/>
  <c r="AY58" i="21"/>
  <c r="Q55" i="21"/>
  <c r="V13" i="21"/>
  <c r="AM64" i="21"/>
  <c r="AR22" i="21"/>
  <c r="BT22" i="21"/>
  <c r="AC59" i="21"/>
  <c r="AC25" i="21"/>
  <c r="AD17" i="21"/>
  <c r="AD59" i="21" s="1"/>
  <c r="Q30" i="21"/>
  <c r="Q56" i="21"/>
  <c r="V14" i="21"/>
  <c r="Q18" i="21"/>
  <c r="AN61" i="21"/>
  <c r="BU19" i="21"/>
  <c r="AO19" i="21"/>
  <c r="AO61" i="21" s="1"/>
  <c r="Q31" i="21"/>
  <c r="Q57" i="21"/>
  <c r="V15" i="21"/>
  <c r="AX54" i="21"/>
  <c r="BC12" i="21"/>
  <c r="AZ13" i="21"/>
  <c r="AZ55" i="21" s="1"/>
  <c r="AY55" i="21"/>
  <c r="Q29" i="21"/>
  <c r="V22" i="21"/>
  <c r="Q64" i="21"/>
  <c r="AX26" i="21"/>
  <c r="AX65" i="21"/>
  <c r="BC23" i="21"/>
  <c r="AX27" i="21"/>
  <c r="C55" i="21"/>
  <c r="R27" i="21"/>
  <c r="R26" i="21"/>
  <c r="S23" i="21"/>
  <c r="S65" i="21" s="1"/>
  <c r="R65" i="21"/>
  <c r="AB55" i="21"/>
  <c r="AG13" i="21"/>
  <c r="AZ23" i="21"/>
  <c r="AZ65" i="21" s="1"/>
  <c r="AY65" i="21"/>
  <c r="AY27" i="21"/>
  <c r="AY26" i="21"/>
  <c r="S13" i="21"/>
  <c r="S55" i="21" s="1"/>
  <c r="R55" i="21"/>
  <c r="Q62" i="21"/>
  <c r="V20" i="21"/>
  <c r="AB63" i="21"/>
  <c r="AG21" i="21"/>
  <c r="AF19" i="21"/>
  <c r="BK20" i="21"/>
  <c r="BK62" i="21" s="1"/>
  <c r="BJ62" i="21"/>
  <c r="AM56" i="21"/>
  <c r="AM18" i="21"/>
  <c r="BT14" i="21"/>
  <c r="AM30" i="21"/>
  <c r="AR14" i="21"/>
  <c r="AN26" i="21"/>
  <c r="AN65" i="21"/>
  <c r="AN27" i="21"/>
  <c r="BU23" i="21"/>
  <c r="AO23" i="21"/>
  <c r="AO65" i="21" s="1"/>
  <c r="U18" i="21"/>
  <c r="AX25" i="21"/>
  <c r="BC17" i="21"/>
  <c r="AX59" i="21"/>
  <c r="Z56" i="21"/>
  <c r="AA14" i="21"/>
  <c r="AA56" i="21" s="1"/>
  <c r="Z30" i="21"/>
  <c r="D36" i="21" s="1"/>
  <c r="BN19" i="21"/>
  <c r="BI61" i="21"/>
  <c r="S19" i="21"/>
  <c r="S61" i="21" s="1"/>
  <c r="R61" i="21"/>
  <c r="BJ56" i="21"/>
  <c r="BK14" i="21"/>
  <c r="BK56" i="21" s="1"/>
  <c r="BJ30" i="21"/>
  <c r="G40" i="21" s="1"/>
  <c r="BI65" i="21"/>
  <c r="BN23" i="21"/>
  <c r="BI26" i="21"/>
  <c r="BI27" i="21"/>
  <c r="Z63" i="21"/>
  <c r="AA21" i="21"/>
  <c r="AA63" i="21" s="1"/>
  <c r="AF21" i="21"/>
  <c r="BU16" i="21"/>
  <c r="AN58" i="21"/>
  <c r="AO16" i="21"/>
  <c r="AO58" i="21" s="1"/>
  <c r="AD21" i="21"/>
  <c r="AD63" i="21" s="1"/>
  <c r="AC63" i="21"/>
  <c r="BC15" i="21"/>
  <c r="AX57" i="21"/>
  <c r="AX31" i="21"/>
  <c r="S21" i="21"/>
  <c r="S63" i="21" s="1"/>
  <c r="R63" i="21"/>
  <c r="AM61" i="21"/>
  <c r="AR19" i="21"/>
  <c r="BT19" i="21"/>
  <c r="BI56" i="21"/>
  <c r="BI18" i="21"/>
  <c r="BN14" i="21"/>
  <c r="BI30" i="21"/>
  <c r="R31" i="21"/>
  <c r="R57" i="21"/>
  <c r="S15" i="21"/>
  <c r="S57" i="21" s="1"/>
  <c r="AM62" i="21"/>
  <c r="AR20" i="21"/>
  <c r="BT20" i="21"/>
  <c r="Z31" i="21"/>
  <c r="Z57" i="21"/>
  <c r="AA15" i="21"/>
  <c r="AA57" i="21" s="1"/>
  <c r="AM54" i="21"/>
  <c r="AR12" i="21"/>
  <c r="BT12" i="21"/>
  <c r="BN16" i="21"/>
  <c r="BI58" i="21"/>
  <c r="BK22" i="21"/>
  <c r="BK64" i="21" s="1"/>
  <c r="BJ64" i="21"/>
  <c r="U25" i="21"/>
  <c r="Z54" i="21"/>
  <c r="AA12" i="21"/>
  <c r="AA54" i="21" s="1"/>
  <c r="AY63" i="21"/>
  <c r="AZ21" i="21"/>
  <c r="AZ63" i="21" s="1"/>
  <c r="Y67" i="21"/>
  <c r="C14" i="21"/>
  <c r="Z65" i="21"/>
  <c r="Z27" i="21"/>
  <c r="AA23" i="21"/>
  <c r="AA65" i="21" s="1"/>
  <c r="Z26" i="21"/>
  <c r="R58" i="21"/>
  <c r="S16" i="21"/>
  <c r="S58" i="21" s="1"/>
  <c r="V19" i="21"/>
  <c r="Q61" i="21"/>
  <c r="AB59" i="21"/>
  <c r="AG17" i="21"/>
  <c r="AB25" i="21"/>
  <c r="BJ59" i="21"/>
  <c r="BK17" i="21"/>
  <c r="BK59" i="21" s="1"/>
  <c r="BJ25" i="21"/>
  <c r="AR17" i="21"/>
  <c r="BT17" i="21"/>
  <c r="AM25" i="21"/>
  <c r="AM59" i="21"/>
  <c r="AN31" i="21"/>
  <c r="AN57" i="21"/>
  <c r="BU15" i="21"/>
  <c r="AO15" i="21"/>
  <c r="AO57" i="21" s="1"/>
  <c r="BC20" i="21"/>
  <c r="AX62" i="21"/>
  <c r="BI63" i="21"/>
  <c r="BN21" i="21"/>
  <c r="R64" i="21"/>
  <c r="S22" i="21"/>
  <c r="S64" i="21" s="1"/>
  <c r="R29" i="21"/>
  <c r="Q63" i="21"/>
  <c r="V21" i="21"/>
  <c r="AO17" i="21"/>
  <c r="AO59" i="21" s="1"/>
  <c r="AN59" i="21"/>
  <c r="BU17" i="21"/>
  <c r="AN25" i="21"/>
  <c r="AD23" i="21"/>
  <c r="AD65" i="21" s="1"/>
  <c r="AC27" i="21"/>
  <c r="AC65" i="21"/>
  <c r="AC26" i="21"/>
  <c r="D35" i="21"/>
  <c r="P38" i="21"/>
  <c r="AC61" i="21"/>
  <c r="AD19" i="21"/>
  <c r="AD61" i="21" s="1"/>
  <c r="AB65" i="21"/>
  <c r="AB27" i="21"/>
  <c r="AG23" i="21"/>
  <c r="AB26" i="21"/>
  <c r="AX61" i="21"/>
  <c r="BC19" i="21"/>
  <c r="R25" i="21"/>
  <c r="R59" i="21"/>
  <c r="S17" i="21"/>
  <c r="S59" i="21" s="1"/>
  <c r="BJ58" i="21"/>
  <c r="BK16" i="21"/>
  <c r="BK58" i="21" s="1"/>
  <c r="AN63" i="21"/>
  <c r="BU21" i="21"/>
  <c r="AO21" i="21"/>
  <c r="AO63" i="21" s="1"/>
  <c r="AY30" i="21"/>
  <c r="G39" i="21" s="1"/>
  <c r="AZ14" i="21"/>
  <c r="AZ56" i="21" s="1"/>
  <c r="AY56" i="21"/>
  <c r="BK12" i="21"/>
  <c r="BK54" i="21" s="1"/>
  <c r="BJ54" i="21"/>
  <c r="P30" i="21"/>
  <c r="AX55" i="21"/>
  <c r="BC13" i="21"/>
  <c r="AZ19" i="21"/>
  <c r="AZ61" i="21" s="1"/>
  <c r="AY61" i="21"/>
  <c r="AG19" i="21"/>
  <c r="AB61" i="21"/>
  <c r="BI59" i="21"/>
  <c r="BN17" i="21"/>
  <c r="BI25" i="21"/>
  <c r="R30" i="21"/>
  <c r="G35" i="21" s="1"/>
  <c r="R56" i="21"/>
  <c r="S14" i="21"/>
  <c r="S56" i="21" s="1"/>
  <c r="AG12" i="21"/>
  <c r="AB54" i="21"/>
  <c r="AF22" i="21"/>
  <c r="AN62" i="21"/>
  <c r="BU20" i="21"/>
  <c r="AO20" i="21"/>
  <c r="AO62" i="21" s="1"/>
  <c r="AF15" i="21"/>
  <c r="AD13" i="21"/>
  <c r="AD55" i="21" s="1"/>
  <c r="AC55" i="21"/>
  <c r="V12" i="21"/>
  <c r="Q54" i="21"/>
  <c r="AM27" i="21"/>
  <c r="BT23" i="21"/>
  <c r="AM26" i="21"/>
  <c r="AM65" i="21"/>
  <c r="AR23" i="21"/>
  <c r="AC56" i="21"/>
  <c r="AD14" i="21"/>
  <c r="AD56" i="21" s="1"/>
  <c r="AC30" i="21"/>
  <c r="G36" i="21" s="1"/>
  <c r="AF17" i="21"/>
  <c r="AC57" i="21"/>
  <c r="AD15" i="21"/>
  <c r="AD57" i="21" s="1"/>
  <c r="AC31" i="21"/>
  <c r="U26" i="21"/>
  <c r="AD12" i="21"/>
  <c r="AD54" i="21" s="1"/>
  <c r="AC54" i="21"/>
  <c r="AZ17" i="21"/>
  <c r="AZ59" i="21" s="1"/>
  <c r="AY25" i="21"/>
  <c r="AY59" i="21"/>
  <c r="Z62" i="21"/>
  <c r="AA20" i="21"/>
  <c r="AA62" i="21" s="1"/>
  <c r="R62" i="21"/>
  <c r="S20" i="21"/>
  <c r="S62" i="21" s="1"/>
  <c r="Q59" i="21"/>
  <c r="Q25" i="21"/>
  <c r="V17" i="21"/>
  <c r="AG20" i="21"/>
  <c r="AB62" i="21"/>
  <c r="BK19" i="21"/>
  <c r="BK61" i="21" s="1"/>
  <c r="BJ61" i="21"/>
  <c r="BT13" i="21"/>
  <c r="AR13" i="21"/>
  <c r="AM55" i="21"/>
  <c r="AN54" i="21"/>
  <c r="BU12" i="21"/>
  <c r="AO12" i="21"/>
  <c r="AO54" i="21" s="1"/>
  <c r="AX58" i="21"/>
  <c r="BC16" i="21"/>
  <c r="BN13" i="21"/>
  <c r="BI55" i="21"/>
  <c r="C48" i="76"/>
  <c r="G53" i="77"/>
  <c r="C67" i="77"/>
  <c r="C61" i="77"/>
  <c r="C58" i="77" s="1"/>
  <c r="C63" i="77" s="1"/>
  <c r="H69" i="72"/>
  <c r="F70" i="72"/>
  <c r="D89" i="76"/>
  <c r="D86" i="76" s="1"/>
  <c r="D91" i="76" s="1"/>
  <c r="C86" i="76"/>
  <c r="G73" i="2"/>
  <c r="D64" i="76"/>
  <c r="D23" i="76"/>
  <c r="D78" i="2"/>
  <c r="D36" i="76"/>
  <c r="D42" i="76" s="1"/>
  <c r="G23" i="76"/>
  <c r="G64" i="76"/>
  <c r="G66" i="76" s="1"/>
  <c r="D26" i="46"/>
  <c r="D52" i="46"/>
  <c r="D33" i="46"/>
  <c r="G63" i="76"/>
  <c r="D63" i="76"/>
  <c r="G42" i="46"/>
  <c r="G35" i="46"/>
  <c r="D20" i="77"/>
  <c r="D48" i="76" l="1"/>
  <c r="G37" i="15"/>
  <c r="P40" i="17"/>
  <c r="C16" i="13"/>
  <c r="C17" i="13" s="1"/>
  <c r="C43" i="17"/>
  <c r="C12" i="54"/>
  <c r="C28" i="54" s="1"/>
  <c r="C90" i="17"/>
  <c r="C25" i="45"/>
  <c r="D20" i="40"/>
  <c r="D21" i="40" s="1"/>
  <c r="C20" i="40"/>
  <c r="C21" i="40" s="1"/>
  <c r="Q14" i="52"/>
  <c r="Q14" i="53" s="1"/>
  <c r="R14" i="53"/>
  <c r="AU63" i="21"/>
  <c r="AU58" i="21"/>
  <c r="AU64" i="21"/>
  <c r="AU31" i="21"/>
  <c r="T15" i="52"/>
  <c r="R15" i="52"/>
  <c r="R15" i="53" s="1"/>
  <c r="S15" i="52"/>
  <c r="S15" i="53" s="1"/>
  <c r="P15" i="52"/>
  <c r="O15" i="53"/>
  <c r="K16" i="13"/>
  <c r="AC12" i="52"/>
  <c r="H11" i="81"/>
  <c r="H54" i="81" s="1"/>
  <c r="K16" i="73"/>
  <c r="G45" i="2"/>
  <c r="F46" i="81"/>
  <c r="L11" i="81"/>
  <c r="L33" i="81" s="1"/>
  <c r="L38" i="81" s="1"/>
  <c r="F33" i="81"/>
  <c r="F44" i="81" s="1"/>
  <c r="J40" i="17"/>
  <c r="E40" i="17"/>
  <c r="E90" i="17" s="1"/>
  <c r="G20" i="52"/>
  <c r="G19" i="53"/>
  <c r="H19" i="53" s="1"/>
  <c r="D12" i="54"/>
  <c r="D43" i="17"/>
  <c r="D16" i="13"/>
  <c r="D90" i="17"/>
  <c r="D43" i="72"/>
  <c r="E43" i="72" s="1"/>
  <c r="J40" i="72"/>
  <c r="E40" i="72"/>
  <c r="R16" i="5"/>
  <c r="T16" i="5"/>
  <c r="J8" i="52"/>
  <c r="AA8" i="52"/>
  <c r="AA8" i="53" s="1"/>
  <c r="P17" i="5"/>
  <c r="P31" i="5" s="1"/>
  <c r="R31" i="5" s="1"/>
  <c r="C14" i="5"/>
  <c r="C91" i="76"/>
  <c r="E17" i="5"/>
  <c r="C31" i="5"/>
  <c r="E31" i="5" s="1"/>
  <c r="G38" i="40"/>
  <c r="BF10" i="21"/>
  <c r="D38" i="40"/>
  <c r="A14" i="40"/>
  <c r="A21" i="6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G20" i="40"/>
  <c r="F20" i="40"/>
  <c r="Y40" i="68"/>
  <c r="AJ65" i="21"/>
  <c r="AJ56" i="21"/>
  <c r="AJ26" i="21"/>
  <c r="AQ23" i="21"/>
  <c r="AJ55" i="21"/>
  <c r="G34" i="58"/>
  <c r="AQ20" i="21"/>
  <c r="AQ13" i="21"/>
  <c r="AJ30" i="21"/>
  <c r="C38" i="21" s="1"/>
  <c r="AJ31" i="21"/>
  <c r="AJ64" i="21"/>
  <c r="AQ19" i="21"/>
  <c r="C65" i="21"/>
  <c r="Y68" i="21"/>
  <c r="AF26" i="21"/>
  <c r="J20" i="52"/>
  <c r="AA9" i="52"/>
  <c r="AA9" i="53" s="1"/>
  <c r="H12" i="54"/>
  <c r="G28" i="54"/>
  <c r="G18" i="54"/>
  <c r="J19" i="53"/>
  <c r="C12" i="55"/>
  <c r="N42" i="57"/>
  <c r="G33" i="13"/>
  <c r="G17" i="13"/>
  <c r="G12" i="55"/>
  <c r="R42" i="57"/>
  <c r="K12" i="54"/>
  <c r="F28" i="54"/>
  <c r="F18" i="54"/>
  <c r="T40" i="17"/>
  <c r="R40" i="17"/>
  <c r="H43" i="17"/>
  <c r="F33" i="13"/>
  <c r="H16" i="13"/>
  <c r="H33" i="13" s="1"/>
  <c r="F17" i="13"/>
  <c r="H43" i="72"/>
  <c r="C33" i="13"/>
  <c r="G35" i="58"/>
  <c r="AB12" i="52"/>
  <c r="AB12" i="53" s="1"/>
  <c r="X12" i="52"/>
  <c r="X12" i="53" s="1"/>
  <c r="W13" i="52"/>
  <c r="W13" i="53" s="1"/>
  <c r="Y13" i="52"/>
  <c r="Y13" i="53" s="1"/>
  <c r="AA13" i="52"/>
  <c r="AA13" i="53" s="1"/>
  <c r="Z13" i="52"/>
  <c r="Z13" i="53" s="1"/>
  <c r="V14" i="52"/>
  <c r="V14" i="53" s="1"/>
  <c r="O16" i="52"/>
  <c r="C24" i="21"/>
  <c r="AF25" i="21"/>
  <c r="AF18" i="21"/>
  <c r="AF31" i="21"/>
  <c r="AJ18" i="21"/>
  <c r="AJ60" i="21" s="1"/>
  <c r="AJ27" i="21"/>
  <c r="AJ25" i="21"/>
  <c r="AJ67" i="21" s="1"/>
  <c r="AJ59" i="21"/>
  <c r="AJ63" i="21"/>
  <c r="AQ21" i="21"/>
  <c r="AQ16" i="21"/>
  <c r="E36" i="21"/>
  <c r="AQ12" i="21"/>
  <c r="AA31" i="21"/>
  <c r="AX67" i="21"/>
  <c r="F16" i="21"/>
  <c r="BC25" i="21"/>
  <c r="AZ25" i="21"/>
  <c r="AZ67" i="21" s="1"/>
  <c r="Q67" i="21"/>
  <c r="V25" i="21"/>
  <c r="S25" i="21"/>
  <c r="S67" i="21" s="1"/>
  <c r="F13" i="21"/>
  <c r="AK57" i="21"/>
  <c r="BR15" i="21"/>
  <c r="AK31" i="21"/>
  <c r="AL15" i="21"/>
  <c r="AL57" i="21" s="1"/>
  <c r="BT65" i="21"/>
  <c r="BT27" i="21"/>
  <c r="BY23" i="21"/>
  <c r="BT26" i="21"/>
  <c r="AC68" i="21"/>
  <c r="G24" i="21"/>
  <c r="AB67" i="21"/>
  <c r="AD25" i="21"/>
  <c r="AD67" i="21" s="1"/>
  <c r="AG25" i="21"/>
  <c r="F14" i="21"/>
  <c r="AA26" i="21"/>
  <c r="AA68" i="21" s="1"/>
  <c r="R35" i="21"/>
  <c r="P35" i="21"/>
  <c r="BU55" i="21"/>
  <c r="BV13" i="21"/>
  <c r="BV55" i="21" s="1"/>
  <c r="BI60" i="21"/>
  <c r="BN18" i="21"/>
  <c r="Z60" i="21"/>
  <c r="AA18" i="21"/>
  <c r="AA60" i="21" s="1"/>
  <c r="AN68" i="21"/>
  <c r="G26" i="21"/>
  <c r="BG10" i="21"/>
  <c r="BN31" i="21"/>
  <c r="BK31" i="21"/>
  <c r="AB60" i="21"/>
  <c r="AG18" i="21"/>
  <c r="E35" i="21"/>
  <c r="AN60" i="21"/>
  <c r="BU18" i="21"/>
  <c r="AO18" i="21"/>
  <c r="AO60" i="21" s="1"/>
  <c r="BV16" i="21"/>
  <c r="BV58" i="21" s="1"/>
  <c r="BU58" i="21"/>
  <c r="D24" i="21"/>
  <c r="Z68" i="21"/>
  <c r="G23" i="21"/>
  <c r="H46" i="21"/>
  <c r="H47" i="21" s="1"/>
  <c r="R68" i="21"/>
  <c r="BV21" i="21"/>
  <c r="BV63" i="21" s="1"/>
  <c r="BU63" i="21"/>
  <c r="C56" i="21"/>
  <c r="AK25" i="21"/>
  <c r="AL17" i="21"/>
  <c r="AL59" i="21" s="1"/>
  <c r="AK59" i="21"/>
  <c r="BR17" i="21"/>
  <c r="AG31" i="21"/>
  <c r="AD31" i="21"/>
  <c r="AZ31" i="21"/>
  <c r="BC31" i="21"/>
  <c r="AR31" i="21"/>
  <c r="AO31" i="21"/>
  <c r="BU27" i="21"/>
  <c r="BU26" i="21"/>
  <c r="BU68" i="21" s="1"/>
  <c r="BV23" i="21"/>
  <c r="BV65" i="21" s="1"/>
  <c r="BU65" i="21"/>
  <c r="BT54" i="21"/>
  <c r="BY12" i="21"/>
  <c r="G15" i="21"/>
  <c r="AN67" i="21"/>
  <c r="BT61" i="21"/>
  <c r="BY19" i="21"/>
  <c r="F38" i="21"/>
  <c r="H38" i="21" s="1"/>
  <c r="AO30" i="21"/>
  <c r="AR30" i="21"/>
  <c r="BY16" i="21"/>
  <c r="BT58" i="21"/>
  <c r="BV17" i="21"/>
  <c r="BV59" i="21" s="1"/>
  <c r="BU59" i="21"/>
  <c r="BU25" i="21"/>
  <c r="BU67" i="21" s="1"/>
  <c r="AO25" i="21"/>
  <c r="AO67" i="21" s="1"/>
  <c r="AM67" i="21"/>
  <c r="F15" i="21"/>
  <c r="AR25" i="21"/>
  <c r="BT30" i="21"/>
  <c r="BY14" i="21"/>
  <c r="BT56" i="21"/>
  <c r="S31" i="21"/>
  <c r="V31" i="21"/>
  <c r="AK61" i="21"/>
  <c r="BR19" i="21"/>
  <c r="AL19" i="21"/>
  <c r="AL61" i="21" s="1"/>
  <c r="D55" i="21"/>
  <c r="J55" i="21" s="1"/>
  <c r="E13" i="21"/>
  <c r="BC18" i="21"/>
  <c r="AX60" i="21"/>
  <c r="J36" i="21"/>
  <c r="N36" i="21"/>
  <c r="F36" i="21"/>
  <c r="K36" i="21" s="1"/>
  <c r="AG30" i="21"/>
  <c r="AD30" i="21"/>
  <c r="Z67" i="21"/>
  <c r="D14" i="21"/>
  <c r="J14" i="21" s="1"/>
  <c r="G17" i="21"/>
  <c r="BJ67" i="21"/>
  <c r="BK18" i="21"/>
  <c r="BK60" i="21" s="1"/>
  <c r="BJ60" i="21"/>
  <c r="BT64" i="21"/>
  <c r="BY22" i="21"/>
  <c r="BJ68" i="21"/>
  <c r="G28" i="21"/>
  <c r="BV12" i="21"/>
  <c r="BV54" i="21" s="1"/>
  <c r="BU54" i="21"/>
  <c r="AK63" i="21"/>
  <c r="AL21" i="21"/>
  <c r="AL63" i="21" s="1"/>
  <c r="BR21" i="21"/>
  <c r="BR13" i="21"/>
  <c r="AL13" i="21"/>
  <c r="AL55" i="21" s="1"/>
  <c r="AK55" i="21"/>
  <c r="BR16" i="21"/>
  <c r="AL16" i="21"/>
  <c r="AL58" i="21" s="1"/>
  <c r="AK58" i="21"/>
  <c r="J35" i="21"/>
  <c r="D65" i="21"/>
  <c r="E23" i="21"/>
  <c r="BT55" i="21"/>
  <c r="BY13" i="21"/>
  <c r="BU57" i="21"/>
  <c r="BV15" i="21"/>
  <c r="BV57" i="21" s="1"/>
  <c r="BU31" i="21"/>
  <c r="BR12" i="21"/>
  <c r="AK54" i="21"/>
  <c r="AL12" i="21"/>
  <c r="AL54" i="21" s="1"/>
  <c r="BV22" i="21"/>
  <c r="BV64" i="21" s="1"/>
  <c r="BU64" i="21"/>
  <c r="AK56" i="21"/>
  <c r="AK30" i="21"/>
  <c r="D38" i="21" s="1"/>
  <c r="AL14" i="21"/>
  <c r="AL56" i="21" s="1"/>
  <c r="BR14" i="21"/>
  <c r="AA30" i="21"/>
  <c r="R60" i="21"/>
  <c r="S18" i="21"/>
  <c r="S60" i="21" s="1"/>
  <c r="R67" i="21"/>
  <c r="G13" i="21"/>
  <c r="BT25" i="21"/>
  <c r="BY17" i="21"/>
  <c r="BT59" i="21"/>
  <c r="AQ15" i="21"/>
  <c r="BT62" i="21"/>
  <c r="BY20" i="21"/>
  <c r="AM60" i="21"/>
  <c r="AR18" i="21"/>
  <c r="BT18" i="21"/>
  <c r="G14" i="21"/>
  <c r="AC67" i="21"/>
  <c r="AQ14" i="21"/>
  <c r="BV14" i="21"/>
  <c r="BV56" i="21" s="1"/>
  <c r="BU30" i="21"/>
  <c r="BU56" i="21"/>
  <c r="AK26" i="21"/>
  <c r="BR23" i="21"/>
  <c r="AK65" i="21"/>
  <c r="AK27" i="21"/>
  <c r="AL23" i="21"/>
  <c r="AL65" i="21" s="1"/>
  <c r="AQ17" i="21"/>
  <c r="AD26" i="21"/>
  <c r="AD68" i="21" s="1"/>
  <c r="AB68" i="21"/>
  <c r="F24" i="21"/>
  <c r="AG26" i="21"/>
  <c r="Q60" i="21"/>
  <c r="V18" i="21"/>
  <c r="F23" i="21"/>
  <c r="G46" i="21"/>
  <c r="G47" i="21" s="1"/>
  <c r="Q68" i="21"/>
  <c r="V26" i="21"/>
  <c r="S26" i="21"/>
  <c r="S68" i="21" s="1"/>
  <c r="AM68" i="21"/>
  <c r="AR26" i="21"/>
  <c r="F26" i="21"/>
  <c r="AO26" i="21"/>
  <c r="AO68" i="21" s="1"/>
  <c r="BT31" i="21"/>
  <c r="BT57" i="21"/>
  <c r="BY15" i="21"/>
  <c r="BN30" i="21"/>
  <c r="F40" i="21"/>
  <c r="K40" i="21" s="1"/>
  <c r="BK30" i="21"/>
  <c r="V30" i="21"/>
  <c r="S30" i="21"/>
  <c r="F35" i="21"/>
  <c r="J23" i="21"/>
  <c r="AK64" i="21"/>
  <c r="AL22" i="21"/>
  <c r="AL64" i="21" s="1"/>
  <c r="BR22" i="21"/>
  <c r="BI68" i="21"/>
  <c r="BK26" i="21"/>
  <c r="BK68" i="21" s="1"/>
  <c r="F28" i="21"/>
  <c r="BN26" i="21"/>
  <c r="G27" i="21"/>
  <c r="AY68" i="21"/>
  <c r="AF30" i="21"/>
  <c r="BY21" i="21"/>
  <c r="BT63" i="21"/>
  <c r="AD18" i="21"/>
  <c r="AD60" i="21" s="1"/>
  <c r="AC60" i="21"/>
  <c r="AY67" i="21"/>
  <c r="G16" i="21"/>
  <c r="BV20" i="21"/>
  <c r="BV62" i="21" s="1"/>
  <c r="BU62" i="21"/>
  <c r="BN25" i="21"/>
  <c r="BK25" i="21"/>
  <c r="BK67" i="21" s="1"/>
  <c r="F17" i="21"/>
  <c r="BI67" i="21"/>
  <c r="AZ18" i="21"/>
  <c r="AZ60" i="21" s="1"/>
  <c r="AY60" i="21"/>
  <c r="AQ22" i="21"/>
  <c r="BC26" i="21"/>
  <c r="AZ26" i="21"/>
  <c r="AZ68" i="21" s="1"/>
  <c r="AX68" i="21"/>
  <c r="F27" i="21"/>
  <c r="BU61" i="21"/>
  <c r="BV19" i="21"/>
  <c r="BV61" i="21" s="1"/>
  <c r="G37" i="21"/>
  <c r="G41" i="21" s="1"/>
  <c r="AK62" i="21"/>
  <c r="BR20" i="21"/>
  <c r="AL20" i="21"/>
  <c r="AL62" i="21" s="1"/>
  <c r="AZ30" i="21"/>
  <c r="F39" i="21"/>
  <c r="K39" i="21" s="1"/>
  <c r="BC30" i="21"/>
  <c r="C64" i="77"/>
  <c r="C69" i="77" s="1"/>
  <c r="D67" i="77"/>
  <c r="D64" i="77" s="1"/>
  <c r="D69" i="77" s="1"/>
  <c r="K15" i="73"/>
  <c r="D57" i="46"/>
  <c r="H36" i="76"/>
  <c r="H41" i="76" s="1"/>
  <c r="D34" i="46"/>
  <c r="D29" i="46"/>
  <c r="G78" i="2"/>
  <c r="G33" i="46"/>
  <c r="G52" i="46"/>
  <c r="N11" i="13" l="1"/>
  <c r="N10" i="13" s="1"/>
  <c r="C18" i="54"/>
  <c r="C34" i="54" s="1"/>
  <c r="E43" i="17"/>
  <c r="O16" i="53"/>
  <c r="T16" i="52"/>
  <c r="T16" i="53" s="1"/>
  <c r="S16" i="52"/>
  <c r="R16" i="52"/>
  <c r="P16" i="52"/>
  <c r="Q15" i="52"/>
  <c r="P15" i="53"/>
  <c r="T15" i="53"/>
  <c r="D14" i="40"/>
  <c r="D15" i="40" s="1"/>
  <c r="D18" i="40" s="1"/>
  <c r="D22" i="40" s="1"/>
  <c r="C14" i="40"/>
  <c r="C15" i="40" s="1"/>
  <c r="C18" i="40" s="1"/>
  <c r="C22" i="40" s="1"/>
  <c r="F14" i="40"/>
  <c r="G14" i="40"/>
  <c r="BQ22" i="21"/>
  <c r="BF57" i="21"/>
  <c r="BF63" i="21"/>
  <c r="BF30" i="21"/>
  <c r="BF62" i="21"/>
  <c r="BQ13" i="21"/>
  <c r="BQ19" i="21"/>
  <c r="BQ12" i="21"/>
  <c r="BQ54" i="21" s="1"/>
  <c r="BQ17" i="21"/>
  <c r="BQ23" i="21"/>
  <c r="BQ16" i="21"/>
  <c r="BQ58" i="21" s="1"/>
  <c r="K17" i="13"/>
  <c r="E16" i="13"/>
  <c r="E33" i="13" s="1"/>
  <c r="J16" i="13"/>
  <c r="AC13" i="52"/>
  <c r="BQ10" i="21"/>
  <c r="J12" i="54"/>
  <c r="F74" i="81"/>
  <c r="F38" i="81"/>
  <c r="H33" i="81"/>
  <c r="H74" i="81" s="1"/>
  <c r="D28" i="54"/>
  <c r="E28" i="54" s="1"/>
  <c r="E12" i="54"/>
  <c r="D18" i="54"/>
  <c r="D20" i="54" s="1"/>
  <c r="D17" i="13"/>
  <c r="J17" i="13" s="1"/>
  <c r="D33" i="13"/>
  <c r="S40" i="68"/>
  <c r="C18" i="5"/>
  <c r="R17" i="5"/>
  <c r="T17" i="5"/>
  <c r="P14" i="5"/>
  <c r="R14" i="5" s="1"/>
  <c r="AB9" i="52"/>
  <c r="AB9" i="53" s="1"/>
  <c r="AB8" i="52"/>
  <c r="AB8" i="53" s="1"/>
  <c r="C28" i="5"/>
  <c r="E28" i="5" s="1"/>
  <c r="S36" i="68"/>
  <c r="J14" i="5"/>
  <c r="E14" i="5"/>
  <c r="F21" i="40"/>
  <c r="F45" i="40"/>
  <c r="K20" i="40"/>
  <c r="AU65" i="21"/>
  <c r="H20" i="40"/>
  <c r="H45" i="40" s="1"/>
  <c r="G45" i="40"/>
  <c r="G21" i="40"/>
  <c r="D45" i="40"/>
  <c r="E20" i="40"/>
  <c r="E45" i="40" s="1"/>
  <c r="C46" i="40"/>
  <c r="W46" i="40" s="1"/>
  <c r="C45" i="40"/>
  <c r="W45" i="40" s="1"/>
  <c r="W20" i="40"/>
  <c r="J20" i="40"/>
  <c r="AU56" i="21"/>
  <c r="AU25" i="21"/>
  <c r="AU67" i="21" s="1"/>
  <c r="AJ68" i="21"/>
  <c r="C26" i="21"/>
  <c r="C68" i="21" s="1"/>
  <c r="Y36" i="68"/>
  <c r="AQ31" i="21"/>
  <c r="AU59" i="21"/>
  <c r="AU30" i="21"/>
  <c r="C39" i="21" s="1"/>
  <c r="BB21" i="21"/>
  <c r="BB20" i="21"/>
  <c r="BB17" i="21"/>
  <c r="AU57" i="21"/>
  <c r="AU62" i="21"/>
  <c r="BB19" i="21"/>
  <c r="AU18" i="21"/>
  <c r="AU60" i="21" s="1"/>
  <c r="BB12" i="21"/>
  <c r="BB13" i="21"/>
  <c r="BB23" i="21"/>
  <c r="AU55" i="21"/>
  <c r="AU27" i="21"/>
  <c r="AU26" i="21"/>
  <c r="AU54" i="21"/>
  <c r="BB15" i="21"/>
  <c r="AU61" i="21"/>
  <c r="AQ18" i="21"/>
  <c r="C66" i="21"/>
  <c r="H20" i="52"/>
  <c r="G34" i="13"/>
  <c r="J24" i="21"/>
  <c r="G20" i="54"/>
  <c r="G34" i="54"/>
  <c r="H18" i="54"/>
  <c r="H28" i="54"/>
  <c r="G28" i="55"/>
  <c r="G18" i="55"/>
  <c r="C34" i="13"/>
  <c r="C18" i="13"/>
  <c r="J18" i="13" s="1"/>
  <c r="N20" i="13"/>
  <c r="C28" i="55"/>
  <c r="C34" i="55" s="1"/>
  <c r="C36" i="55" s="1"/>
  <c r="C18" i="55"/>
  <c r="F34" i="54"/>
  <c r="F20" i="54"/>
  <c r="K18" i="54"/>
  <c r="H17" i="13"/>
  <c r="H34" i="13" s="1"/>
  <c r="F34" i="13"/>
  <c r="O17" i="52"/>
  <c r="Z14" i="52"/>
  <c r="Z14" i="53" s="1"/>
  <c r="Y14" i="52"/>
  <c r="Y14" i="53" s="1"/>
  <c r="AA14" i="52"/>
  <c r="AA14" i="53" s="1"/>
  <c r="W14" i="52"/>
  <c r="W14" i="53" s="1"/>
  <c r="V15" i="52"/>
  <c r="V15" i="53" s="1"/>
  <c r="X13" i="52"/>
  <c r="X13" i="53" s="1"/>
  <c r="AB13" i="52"/>
  <c r="AB13" i="53" s="1"/>
  <c r="C15" i="21"/>
  <c r="C57" i="21" s="1"/>
  <c r="AQ25" i="21"/>
  <c r="AL31" i="21"/>
  <c r="AL25" i="21"/>
  <c r="AL67" i="21" s="1"/>
  <c r="AL30" i="21"/>
  <c r="AQ30" i="21"/>
  <c r="H39" i="21"/>
  <c r="H40" i="21"/>
  <c r="BR26" i="21"/>
  <c r="BR68" i="21" s="1"/>
  <c r="BR27" i="21"/>
  <c r="BR65" i="21"/>
  <c r="AV30" i="21"/>
  <c r="D39" i="21" s="1"/>
  <c r="AW14" i="21"/>
  <c r="AW56" i="21" s="1"/>
  <c r="AV56" i="21"/>
  <c r="F65" i="21"/>
  <c r="K23" i="21"/>
  <c r="BR54" i="21"/>
  <c r="BR63" i="21"/>
  <c r="AW12" i="21"/>
  <c r="AW54" i="21" s="1"/>
  <c r="AV54" i="21"/>
  <c r="BT68" i="21"/>
  <c r="BY26" i="21"/>
  <c r="BV26" i="21"/>
  <c r="BV68" i="21" s="1"/>
  <c r="AK68" i="21"/>
  <c r="D26" i="21"/>
  <c r="BR55" i="21"/>
  <c r="AQ26" i="21"/>
  <c r="D15" i="21"/>
  <c r="AK67" i="21"/>
  <c r="G66" i="21"/>
  <c r="H24" i="21"/>
  <c r="K35" i="21"/>
  <c r="E65" i="21"/>
  <c r="K65" i="21" s="1"/>
  <c r="BR30" i="21"/>
  <c r="BR56" i="21"/>
  <c r="H17" i="21"/>
  <c r="G59" i="21"/>
  <c r="E55" i="21"/>
  <c r="K55" i="21" s="1"/>
  <c r="BV25" i="21"/>
  <c r="BV67" i="21" s="1"/>
  <c r="BT67" i="21"/>
  <c r="BY25" i="21"/>
  <c r="G68" i="21"/>
  <c r="H26" i="21"/>
  <c r="G25" i="21"/>
  <c r="F69" i="21"/>
  <c r="K27" i="21"/>
  <c r="BV31" i="21"/>
  <c r="BY31" i="21"/>
  <c r="G70" i="21"/>
  <c r="H28" i="21"/>
  <c r="G57" i="21"/>
  <c r="H15" i="21"/>
  <c r="P36" i="21"/>
  <c r="R36" i="21"/>
  <c r="D66" i="21"/>
  <c r="E24" i="21"/>
  <c r="BR64" i="21"/>
  <c r="H35" i="21"/>
  <c r="D56" i="21"/>
  <c r="J56" i="21" s="1"/>
  <c r="E14" i="21"/>
  <c r="BY30" i="21"/>
  <c r="BV30" i="21"/>
  <c r="F37" i="21"/>
  <c r="K37" i="21" s="1"/>
  <c r="K38" i="21"/>
  <c r="G43" i="21"/>
  <c r="N38" i="21"/>
  <c r="R38" i="21" s="1"/>
  <c r="J38" i="21"/>
  <c r="BT60" i="21"/>
  <c r="BY18" i="21"/>
  <c r="G55" i="21"/>
  <c r="H13" i="21"/>
  <c r="G12" i="21"/>
  <c r="AV62" i="21"/>
  <c r="AW20" i="21"/>
  <c r="AW62" i="21" s="1"/>
  <c r="F55" i="21"/>
  <c r="K13" i="21"/>
  <c r="F12" i="21"/>
  <c r="AV64" i="21"/>
  <c r="AW22" i="21"/>
  <c r="AW64" i="21" s="1"/>
  <c r="BR31" i="21"/>
  <c r="BR57" i="21"/>
  <c r="AV25" i="21"/>
  <c r="AV59" i="21"/>
  <c r="AW17" i="21"/>
  <c r="AW59" i="21" s="1"/>
  <c r="H36" i="21"/>
  <c r="K24" i="21"/>
  <c r="F66" i="21"/>
  <c r="BB14" i="21"/>
  <c r="G58" i="21"/>
  <c r="H16" i="21"/>
  <c r="AL26" i="21"/>
  <c r="AL68" i="21" s="1"/>
  <c r="K14" i="21"/>
  <c r="F56" i="21"/>
  <c r="G69" i="21"/>
  <c r="H27" i="21"/>
  <c r="H14" i="21"/>
  <c r="G56" i="21"/>
  <c r="AW19" i="21"/>
  <c r="AW61" i="21" s="1"/>
  <c r="AV61" i="21"/>
  <c r="E38" i="21"/>
  <c r="BR58" i="21"/>
  <c r="BR61" i="21"/>
  <c r="K26" i="21"/>
  <c r="F68" i="21"/>
  <c r="F25" i="21"/>
  <c r="AL18" i="21"/>
  <c r="AL60" i="21" s="1"/>
  <c r="AK60" i="21"/>
  <c r="BB22" i="21"/>
  <c r="K15" i="21"/>
  <c r="F57" i="21"/>
  <c r="G65" i="21"/>
  <c r="H23" i="21"/>
  <c r="BV18" i="21"/>
  <c r="BV60" i="21" s="1"/>
  <c r="BU60" i="21"/>
  <c r="AW21" i="21"/>
  <c r="AW63" i="21" s="1"/>
  <c r="AV63" i="21"/>
  <c r="K16" i="21"/>
  <c r="F58" i="21"/>
  <c r="F70" i="21"/>
  <c r="K28" i="21"/>
  <c r="BR62" i="21"/>
  <c r="BR10" i="21"/>
  <c r="AV55" i="21"/>
  <c r="AW13" i="21"/>
  <c r="AW55" i="21" s="1"/>
  <c r="J65" i="21"/>
  <c r="AV31" i="21"/>
  <c r="BB31" i="21" s="1"/>
  <c r="AW15" i="21"/>
  <c r="AW57" i="21" s="1"/>
  <c r="AV57" i="21"/>
  <c r="F59" i="21"/>
  <c r="K17" i="21"/>
  <c r="BR25" i="21"/>
  <c r="BR67" i="21" s="1"/>
  <c r="BR59" i="21"/>
  <c r="AW16" i="21"/>
  <c r="AW58" i="21" s="1"/>
  <c r="AV58" i="21"/>
  <c r="AV26" i="21"/>
  <c r="AW23" i="21"/>
  <c r="AW65" i="21" s="1"/>
  <c r="AV65" i="21"/>
  <c r="AV27" i="21"/>
  <c r="BB16" i="21"/>
  <c r="G57" i="46"/>
  <c r="G34" i="46"/>
  <c r="C20" i="54" l="1"/>
  <c r="Q16" i="52"/>
  <c r="Q16" i="53" s="1"/>
  <c r="R16" i="53"/>
  <c r="P16" i="53"/>
  <c r="S16" i="53"/>
  <c r="Q15" i="53"/>
  <c r="T17" i="52"/>
  <c r="S17" i="52"/>
  <c r="S17" i="53" s="1"/>
  <c r="O17" i="53"/>
  <c r="P17" i="52"/>
  <c r="P17" i="53" s="1"/>
  <c r="R17" i="52"/>
  <c r="D34" i="13"/>
  <c r="AC14" i="52"/>
  <c r="C32" i="5"/>
  <c r="E32" i="5" s="1"/>
  <c r="F79" i="81"/>
  <c r="D34" i="54"/>
  <c r="E34" i="54" s="1"/>
  <c r="E18" i="54"/>
  <c r="C16" i="21"/>
  <c r="C58" i="21" s="1"/>
  <c r="H38" i="81"/>
  <c r="H79" i="81" s="1"/>
  <c r="F45" i="81"/>
  <c r="F39" i="81"/>
  <c r="H39" i="81" s="1"/>
  <c r="P18" i="5"/>
  <c r="P19" i="5" s="1"/>
  <c r="J18" i="54"/>
  <c r="E17" i="13"/>
  <c r="E34" i="13" s="1"/>
  <c r="C19" i="5"/>
  <c r="J18" i="5"/>
  <c r="BF26" i="21"/>
  <c r="T14" i="5"/>
  <c r="P28" i="5"/>
  <c r="R28" i="5" s="1"/>
  <c r="E18" i="5"/>
  <c r="BF64" i="21"/>
  <c r="BX16" i="21"/>
  <c r="BS16" i="21"/>
  <c r="BS58" i="21" s="1"/>
  <c r="BM22" i="21"/>
  <c r="BM20" i="21"/>
  <c r="AW25" i="21"/>
  <c r="AW67" i="21" s="1"/>
  <c r="BF55" i="21"/>
  <c r="BF58" i="21"/>
  <c r="BF65" i="21"/>
  <c r="BF54" i="21"/>
  <c r="BF56" i="21"/>
  <c r="BX12" i="21"/>
  <c r="BF59" i="21"/>
  <c r="BF27" i="21"/>
  <c r="BS12" i="21"/>
  <c r="BS54" i="21" s="1"/>
  <c r="BM19" i="21"/>
  <c r="BF61" i="21"/>
  <c r="BF25" i="21"/>
  <c r="BF67" i="21" s="1"/>
  <c r="BM17" i="21"/>
  <c r="BM12" i="21"/>
  <c r="BQ65" i="21"/>
  <c r="BQ26" i="21"/>
  <c r="BQ68" i="21" s="1"/>
  <c r="BS23" i="21"/>
  <c r="BS65" i="21" s="1"/>
  <c r="BX23" i="21"/>
  <c r="BQ27" i="21"/>
  <c r="BQ61" i="21"/>
  <c r="BX19" i="21"/>
  <c r="BS19" i="21"/>
  <c r="BS61" i="21" s="1"/>
  <c r="BQ55" i="21"/>
  <c r="BX13" i="21"/>
  <c r="BS13" i="21"/>
  <c r="BS55" i="21" s="1"/>
  <c r="BQ64" i="21"/>
  <c r="BS22" i="21"/>
  <c r="BS64" i="21" s="1"/>
  <c r="BX22" i="21"/>
  <c r="BF18" i="21"/>
  <c r="BQ18" i="21" s="1"/>
  <c r="BQ60" i="21" s="1"/>
  <c r="BM14" i="21"/>
  <c r="BQ25" i="21"/>
  <c r="BQ67" i="21" s="1"/>
  <c r="BQ59" i="21"/>
  <c r="W21" i="40"/>
  <c r="AA20" i="40"/>
  <c r="Y20" i="40"/>
  <c r="AA45" i="40"/>
  <c r="Y45" i="40"/>
  <c r="Y46" i="40"/>
  <c r="AA46" i="40"/>
  <c r="F46" i="40"/>
  <c r="K21" i="40"/>
  <c r="G39" i="40"/>
  <c r="G15" i="40"/>
  <c r="G46" i="40"/>
  <c r="H21" i="40"/>
  <c r="H46" i="40" s="1"/>
  <c r="BQ20" i="21"/>
  <c r="J21" i="40"/>
  <c r="E21" i="40"/>
  <c r="E46" i="40" s="1"/>
  <c r="D46" i="40"/>
  <c r="BQ14" i="21"/>
  <c r="BQ15" i="21"/>
  <c r="D39" i="40"/>
  <c r="BX17" i="21"/>
  <c r="BF31" i="21"/>
  <c r="BQ21" i="21"/>
  <c r="BS17" i="21"/>
  <c r="BS59" i="21" s="1"/>
  <c r="BM16" i="21"/>
  <c r="AU68" i="21"/>
  <c r="BB18" i="21"/>
  <c r="C27" i="21"/>
  <c r="C69" i="21" s="1"/>
  <c r="G29" i="21"/>
  <c r="F29" i="21"/>
  <c r="F31" i="21" s="1"/>
  <c r="J15" i="21"/>
  <c r="AW26" i="21"/>
  <c r="AW68" i="21" s="1"/>
  <c r="F41" i="21"/>
  <c r="D36" i="54"/>
  <c r="G34" i="55"/>
  <c r="C20" i="55"/>
  <c r="K20" i="54"/>
  <c r="F36" i="54"/>
  <c r="H34" i="54"/>
  <c r="G20" i="55"/>
  <c r="N22" i="13"/>
  <c r="P22" i="13" s="1"/>
  <c r="P20" i="13"/>
  <c r="Q20" i="13" s="1"/>
  <c r="C35" i="13"/>
  <c r="F18" i="13"/>
  <c r="K18" i="13" s="1"/>
  <c r="E18" i="13"/>
  <c r="H20" i="54"/>
  <c r="G36" i="54"/>
  <c r="AB14" i="52"/>
  <c r="AB14" i="53" s="1"/>
  <c r="X14" i="52"/>
  <c r="X14" i="53" s="1"/>
  <c r="AA15" i="52"/>
  <c r="AA15" i="53" s="1"/>
  <c r="V16" i="52"/>
  <c r="V16" i="53" s="1"/>
  <c r="Y15" i="52"/>
  <c r="Y15" i="53" s="1"/>
  <c r="Z15" i="52"/>
  <c r="Z15" i="53" s="1"/>
  <c r="W15" i="52"/>
  <c r="W15" i="53" s="1"/>
  <c r="O18" i="52"/>
  <c r="H58" i="21"/>
  <c r="H69" i="21"/>
  <c r="E39" i="21"/>
  <c r="H57" i="21"/>
  <c r="BB26" i="21"/>
  <c r="H65" i="21"/>
  <c r="H66" i="21"/>
  <c r="BB30" i="21"/>
  <c r="H55" i="21"/>
  <c r="AW30" i="21"/>
  <c r="H68" i="21"/>
  <c r="BG25" i="21"/>
  <c r="BG59" i="21"/>
  <c r="BH17" i="21"/>
  <c r="BH59" i="21" s="1"/>
  <c r="H59" i="21"/>
  <c r="BH15" i="21"/>
  <c r="BH57" i="21" s="1"/>
  <c r="BG57" i="21"/>
  <c r="BG31" i="21"/>
  <c r="BG63" i="21"/>
  <c r="BH21" i="21"/>
  <c r="BH63" i="21" s="1"/>
  <c r="D27" i="21"/>
  <c r="AV68" i="21"/>
  <c r="BG27" i="21"/>
  <c r="BG65" i="21"/>
  <c r="BH23" i="21"/>
  <c r="BH65" i="21" s="1"/>
  <c r="BG26" i="21"/>
  <c r="D68" i="21"/>
  <c r="J68" i="21" s="1"/>
  <c r="E26" i="21"/>
  <c r="D16" i="21"/>
  <c r="AV67" i="21"/>
  <c r="E66" i="21"/>
  <c r="K66" i="21" s="1"/>
  <c r="AW31" i="21"/>
  <c r="E15" i="21"/>
  <c r="D57" i="21"/>
  <c r="J57" i="21" s="1"/>
  <c r="BH20" i="21"/>
  <c r="BH62" i="21" s="1"/>
  <c r="BG62" i="21"/>
  <c r="H12" i="21"/>
  <c r="G42" i="21"/>
  <c r="G54" i="21"/>
  <c r="BM15" i="21"/>
  <c r="F67" i="21"/>
  <c r="K25" i="21"/>
  <c r="C40" i="21"/>
  <c r="C37" i="21" s="1"/>
  <c r="BB25" i="21"/>
  <c r="E56" i="21"/>
  <c r="K56" i="21" s="1"/>
  <c r="BG55" i="21"/>
  <c r="BH13" i="21"/>
  <c r="BH55" i="21" s="1"/>
  <c r="BH19" i="21"/>
  <c r="BH61" i="21" s="1"/>
  <c r="BG61" i="21"/>
  <c r="BG54" i="21"/>
  <c r="BH12" i="21"/>
  <c r="BH54" i="21" s="1"/>
  <c r="BM21" i="21"/>
  <c r="H37" i="21"/>
  <c r="F54" i="21"/>
  <c r="K12" i="21"/>
  <c r="J39" i="21"/>
  <c r="N39" i="21"/>
  <c r="G67" i="21"/>
  <c r="H25" i="21"/>
  <c r="BM23" i="21"/>
  <c r="J26" i="21"/>
  <c r="BH14" i="21"/>
  <c r="BH56" i="21" s="1"/>
  <c r="BG56" i="21"/>
  <c r="BR18" i="21"/>
  <c r="BG30" i="21"/>
  <c r="D40" i="21" s="1"/>
  <c r="D37" i="21" s="1"/>
  <c r="D41" i="21" s="1"/>
  <c r="H70" i="21"/>
  <c r="BG64" i="21"/>
  <c r="BH22" i="21"/>
  <c r="BH64" i="21" s="1"/>
  <c r="AV60" i="21"/>
  <c r="AW18" i="21"/>
  <c r="AW60" i="21" s="1"/>
  <c r="BM13" i="21"/>
  <c r="BH16" i="21"/>
  <c r="BH58" i="21" s="1"/>
  <c r="BG58" i="21"/>
  <c r="H56" i="21"/>
  <c r="J66" i="21"/>
  <c r="C36" i="54" l="1"/>
  <c r="E36" i="54" s="1"/>
  <c r="J20" i="54"/>
  <c r="E20" i="54"/>
  <c r="T18" i="52"/>
  <c r="T18" i="53" s="1"/>
  <c r="O18" i="53"/>
  <c r="S18" i="52"/>
  <c r="R18" i="52"/>
  <c r="P18" i="52"/>
  <c r="P18" i="53" s="1"/>
  <c r="T17" i="53"/>
  <c r="Q17" i="52"/>
  <c r="R17" i="53"/>
  <c r="E35" i="13"/>
  <c r="AC15" i="52"/>
  <c r="G31" i="21"/>
  <c r="D40" i="2"/>
  <c r="D26" i="40" s="1"/>
  <c r="D42" i="2"/>
  <c r="D28" i="40" s="1"/>
  <c r="J16" i="21"/>
  <c r="P32" i="5"/>
  <c r="R32" i="5" s="1"/>
  <c r="T18" i="5"/>
  <c r="R18" i="5"/>
  <c r="C28" i="21"/>
  <c r="C25" i="21" s="1"/>
  <c r="E46" i="21"/>
  <c r="E47" i="21" s="1"/>
  <c r="BF68" i="21"/>
  <c r="BX25" i="21"/>
  <c r="C17" i="21"/>
  <c r="C12" i="21" s="1"/>
  <c r="BH25" i="21"/>
  <c r="BH67" i="21" s="1"/>
  <c r="BM31" i="21"/>
  <c r="BS25" i="21"/>
  <c r="BS67" i="21" s="1"/>
  <c r="BS26" i="21"/>
  <c r="BS68" i="21" s="1"/>
  <c r="BF60" i="21"/>
  <c r="BX26" i="21"/>
  <c r="AA21" i="40"/>
  <c r="Y21" i="40"/>
  <c r="BQ63" i="21"/>
  <c r="BS21" i="21"/>
  <c r="BS63" i="21" s="1"/>
  <c r="BX21" i="21"/>
  <c r="BQ30" i="21"/>
  <c r="BQ56" i="21"/>
  <c r="BS14" i="21"/>
  <c r="BS56" i="21" s="1"/>
  <c r="BX14" i="21"/>
  <c r="D40" i="40"/>
  <c r="D43" i="40" s="1"/>
  <c r="D41" i="81"/>
  <c r="D13" i="13"/>
  <c r="BQ62" i="21"/>
  <c r="BX20" i="21"/>
  <c r="BS20" i="21"/>
  <c r="BS62" i="21" s="1"/>
  <c r="G41" i="81"/>
  <c r="G40" i="40"/>
  <c r="G43" i="40" s="1"/>
  <c r="G18" i="40"/>
  <c r="G13" i="13"/>
  <c r="G30" i="13" s="1"/>
  <c r="G40" i="2"/>
  <c r="G26" i="40" s="1"/>
  <c r="G42" i="2"/>
  <c r="G28" i="40" s="1"/>
  <c r="BQ57" i="21"/>
  <c r="BQ31" i="21"/>
  <c r="BS15" i="21"/>
  <c r="BS57" i="21" s="1"/>
  <c r="BX15" i="21"/>
  <c r="BX18" i="21"/>
  <c r="H29" i="21"/>
  <c r="G71" i="21"/>
  <c r="K29" i="21"/>
  <c r="F71" i="21"/>
  <c r="J27" i="21"/>
  <c r="H41" i="21"/>
  <c r="H67" i="21"/>
  <c r="K41" i="21"/>
  <c r="C41" i="21"/>
  <c r="N37" i="21"/>
  <c r="P37" i="21" s="1"/>
  <c r="E37" i="21"/>
  <c r="F46" i="21"/>
  <c r="F47" i="21" s="1"/>
  <c r="BS18" i="21"/>
  <c r="BS60" i="21" s="1"/>
  <c r="D43" i="21"/>
  <c r="BR60" i="21"/>
  <c r="J37" i="21"/>
  <c r="F43" i="21"/>
  <c r="F42" i="21"/>
  <c r="H36" i="54"/>
  <c r="G36" i="55"/>
  <c r="G22" i="55"/>
  <c r="F35" i="13"/>
  <c r="H18" i="13"/>
  <c r="H35" i="13" s="1"/>
  <c r="O19" i="52"/>
  <c r="AB15" i="52"/>
  <c r="AB15" i="53" s="1"/>
  <c r="X15" i="52"/>
  <c r="X15" i="53" s="1"/>
  <c r="Z16" i="52"/>
  <c r="Z16" i="53" s="1"/>
  <c r="V17" i="52"/>
  <c r="V17" i="53" s="1"/>
  <c r="AA16" i="52"/>
  <c r="AA16" i="53" s="1"/>
  <c r="W16" i="52"/>
  <c r="W16" i="53" s="1"/>
  <c r="Y16" i="52"/>
  <c r="Y16" i="53" s="1"/>
  <c r="BM25" i="21"/>
  <c r="H54" i="21"/>
  <c r="E40" i="21"/>
  <c r="BH31" i="21"/>
  <c r="BH18" i="21"/>
  <c r="BH60" i="21" s="1"/>
  <c r="BG60" i="21"/>
  <c r="BM30" i="21"/>
  <c r="BH30" i="21"/>
  <c r="E27" i="21"/>
  <c r="D69" i="21"/>
  <c r="J40" i="21"/>
  <c r="N40" i="21"/>
  <c r="E16" i="21"/>
  <c r="D58" i="21"/>
  <c r="J58" i="21" s="1"/>
  <c r="E68" i="21"/>
  <c r="K68" i="21" s="1"/>
  <c r="BM18" i="21"/>
  <c r="E57" i="21"/>
  <c r="K57" i="21" s="1"/>
  <c r="BG68" i="21"/>
  <c r="D28" i="21"/>
  <c r="BH26" i="21"/>
  <c r="BH68" i="21" s="1"/>
  <c r="BM26" i="21"/>
  <c r="P39" i="21"/>
  <c r="R39" i="21"/>
  <c r="BG67" i="21"/>
  <c r="D17" i="21"/>
  <c r="D12" i="21" s="1"/>
  <c r="L16" i="68"/>
  <c r="L56" i="68" a="1"/>
  <c r="L56" i="68" s="1"/>
  <c r="L49" i="68"/>
  <c r="O19" i="53" l="1"/>
  <c r="T19" i="52"/>
  <c r="S19" i="52"/>
  <c r="S19" i="53" s="1"/>
  <c r="R19" i="52"/>
  <c r="R19" i="53" s="1"/>
  <c r="P19" i="52"/>
  <c r="Q18" i="52"/>
  <c r="Q18" i="53" s="1"/>
  <c r="R18" i="53"/>
  <c r="S18" i="53"/>
  <c r="Q17" i="53"/>
  <c r="D30" i="13"/>
  <c r="AC16" i="52"/>
  <c r="C70" i="21"/>
  <c r="D41" i="2"/>
  <c r="C54" i="21"/>
  <c r="C59" i="21"/>
  <c r="C29" i="21"/>
  <c r="G41" i="2"/>
  <c r="G43" i="81"/>
  <c r="G12" i="13"/>
  <c r="G29" i="13" s="1"/>
  <c r="G22" i="40"/>
  <c r="G42" i="81"/>
  <c r="G43" i="2"/>
  <c r="G31" i="46"/>
  <c r="D43" i="81"/>
  <c r="D43" i="2"/>
  <c r="D12" i="13"/>
  <c r="D42" i="81"/>
  <c r="D31" i="46"/>
  <c r="BX31" i="21"/>
  <c r="BS31" i="21"/>
  <c r="BS30" i="21"/>
  <c r="BX30" i="21"/>
  <c r="C67" i="21"/>
  <c r="H71" i="21"/>
  <c r="C42" i="21"/>
  <c r="E41" i="21"/>
  <c r="J41" i="21"/>
  <c r="C43" i="21"/>
  <c r="R37" i="21"/>
  <c r="N41" i="21"/>
  <c r="R41" i="21" s="1"/>
  <c r="D54" i="21"/>
  <c r="D42" i="21"/>
  <c r="E12" i="21"/>
  <c r="J12" i="21"/>
  <c r="J28" i="21"/>
  <c r="D25" i="21"/>
  <c r="O20" i="52"/>
  <c r="AB16" i="52"/>
  <c r="AB16" i="53" s="1"/>
  <c r="X16" i="52"/>
  <c r="X16" i="53" s="1"/>
  <c r="W17" i="52"/>
  <c r="W17" i="53" s="1"/>
  <c r="Z17" i="52"/>
  <c r="Z17" i="53" s="1"/>
  <c r="Y17" i="52"/>
  <c r="Y17" i="53" s="1"/>
  <c r="V18" i="52"/>
  <c r="V18" i="53" s="1"/>
  <c r="AA17" i="52"/>
  <c r="AA17" i="53" s="1"/>
  <c r="E69" i="21"/>
  <c r="K69" i="21" s="1"/>
  <c r="J69" i="21"/>
  <c r="D70" i="21"/>
  <c r="E28" i="21"/>
  <c r="E58" i="21"/>
  <c r="K58" i="21" s="1"/>
  <c r="D59" i="21"/>
  <c r="E17" i="21"/>
  <c r="R40" i="21"/>
  <c r="P40" i="21"/>
  <c r="J17" i="21"/>
  <c r="O41" i="68"/>
  <c r="O28" i="68"/>
  <c r="L64" i="68"/>
  <c r="O24" i="68"/>
  <c r="O15" i="68"/>
  <c r="O27" i="68"/>
  <c r="O35" i="68"/>
  <c r="O52" i="68"/>
  <c r="O55" i="68"/>
  <c r="J69" i="68"/>
  <c r="J73" i="68" s="1"/>
  <c r="O36" i="68"/>
  <c r="H49" i="68"/>
  <c r="H56" i="68" a="1"/>
  <c r="H56" i="68" s="1"/>
  <c r="O71" i="68"/>
  <c r="O42" i="68"/>
  <c r="I56" i="68" a="1"/>
  <c r="I56" i="68" s="1"/>
  <c r="I49" i="68"/>
  <c r="L21" i="68"/>
  <c r="L44" i="68" s="1"/>
  <c r="L58" i="68" s="1"/>
  <c r="O53" i="68"/>
  <c r="O31" i="68"/>
  <c r="J49" i="68"/>
  <c r="J56" i="68" a="1"/>
  <c r="J56" i="68" s="1"/>
  <c r="O30" i="68"/>
  <c r="I21" i="68"/>
  <c r="O49" i="68"/>
  <c r="O50" i="68"/>
  <c r="O56" i="68"/>
  <c r="H16" i="68"/>
  <c r="O26" i="68"/>
  <c r="J16" i="68"/>
  <c r="J21" i="68"/>
  <c r="O34" i="68"/>
  <c r="O40" i="68"/>
  <c r="O51" i="68"/>
  <c r="O54" i="68"/>
  <c r="O22" i="68"/>
  <c r="O25" i="68"/>
  <c r="O39" i="68"/>
  <c r="O65" i="68"/>
  <c r="O29" i="68"/>
  <c r="O70" i="68"/>
  <c r="H21" i="68"/>
  <c r="H69" i="68"/>
  <c r="H73" i="68" s="1"/>
  <c r="L69" i="68"/>
  <c r="O33" i="68"/>
  <c r="O23" i="68"/>
  <c r="O37" i="68"/>
  <c r="O32" i="68"/>
  <c r="O43" i="68"/>
  <c r="I69" i="68"/>
  <c r="I73" i="68" s="1"/>
  <c r="J70" i="21" l="1"/>
  <c r="Q19" i="52"/>
  <c r="Q19" i="53" s="1"/>
  <c r="P19" i="53"/>
  <c r="T19" i="53"/>
  <c r="O20" i="53"/>
  <c r="R20" i="52"/>
  <c r="T20" i="52"/>
  <c r="T20" i="53" s="1"/>
  <c r="S20" i="52"/>
  <c r="P20" i="52"/>
  <c r="P20" i="53" s="1"/>
  <c r="AC17" i="52"/>
  <c r="D29" i="13"/>
  <c r="C31" i="21"/>
  <c r="J59" i="21"/>
  <c r="C71" i="21"/>
  <c r="G27" i="40"/>
  <c r="D27" i="40"/>
  <c r="D12" i="4"/>
  <c r="D12" i="73"/>
  <c r="D14" i="73" s="1"/>
  <c r="D47" i="40"/>
  <c r="D24" i="40"/>
  <c r="G12" i="4"/>
  <c r="G12" i="73"/>
  <c r="G14" i="73" s="1"/>
  <c r="G47" i="40"/>
  <c r="G24" i="40"/>
  <c r="P41" i="21"/>
  <c r="I44" i="68"/>
  <c r="I58" i="68" s="1"/>
  <c r="I75" i="68" s="1"/>
  <c r="J25" i="21"/>
  <c r="D29" i="21"/>
  <c r="D67" i="21"/>
  <c r="E25" i="21"/>
  <c r="J54" i="21"/>
  <c r="E54" i="21"/>
  <c r="K54" i="21" s="1"/>
  <c r="AA18" i="52"/>
  <c r="AA18" i="53" s="1"/>
  <c r="Z18" i="52"/>
  <c r="Z18" i="53" s="1"/>
  <c r="Y18" i="52"/>
  <c r="Y18" i="53" s="1"/>
  <c r="W18" i="52"/>
  <c r="W18" i="53" s="1"/>
  <c r="V19" i="52"/>
  <c r="V19" i="53" s="1"/>
  <c r="X17" i="52"/>
  <c r="X17" i="53" s="1"/>
  <c r="AB17" i="52"/>
  <c r="AB17" i="53" s="1"/>
  <c r="O21" i="52"/>
  <c r="E59" i="21"/>
  <c r="K59" i="21" s="1"/>
  <c r="E70" i="21"/>
  <c r="K70" i="21" s="1"/>
  <c r="J44" i="68"/>
  <c r="J58" i="68" s="1"/>
  <c r="J75" i="68" s="1"/>
  <c r="O66" i="68"/>
  <c r="L73" i="68"/>
  <c r="L75" i="68" s="1"/>
  <c r="O69" i="68"/>
  <c r="H44" i="68"/>
  <c r="H58" i="68" s="1"/>
  <c r="H75" i="68" s="1"/>
  <c r="O67" i="68"/>
  <c r="O21" i="68"/>
  <c r="S20" i="53" l="1"/>
  <c r="Q20" i="52"/>
  <c r="Q20" i="53" s="1"/>
  <c r="R20" i="53"/>
  <c r="T21" i="52"/>
  <c r="T21" i="53" s="1"/>
  <c r="R21" i="52"/>
  <c r="S21" i="52"/>
  <c r="S21" i="53" s="1"/>
  <c r="P21" i="52"/>
  <c r="P21" i="53" s="1"/>
  <c r="O21" i="53"/>
  <c r="AC18" i="52"/>
  <c r="G14" i="4"/>
  <c r="G28" i="4"/>
  <c r="G21" i="73"/>
  <c r="G18" i="73"/>
  <c r="G22" i="73" s="1"/>
  <c r="D18" i="73"/>
  <c r="D22" i="73" s="1"/>
  <c r="D21" i="73"/>
  <c r="D14" i="4"/>
  <c r="D28" i="4"/>
  <c r="J67" i="21"/>
  <c r="E67" i="21"/>
  <c r="K67" i="21" s="1"/>
  <c r="J29" i="21"/>
  <c r="E29" i="21"/>
  <c r="D31" i="21"/>
  <c r="D71" i="21"/>
  <c r="Z19" i="52"/>
  <c r="Z19" i="53" s="1"/>
  <c r="AA19" i="52"/>
  <c r="AA19" i="53" s="1"/>
  <c r="W19" i="52"/>
  <c r="W19" i="53" s="1"/>
  <c r="Y19" i="52"/>
  <c r="Y19" i="53" s="1"/>
  <c r="V20" i="52"/>
  <c r="V20" i="53" s="1"/>
  <c r="X18" i="52"/>
  <c r="X18" i="53" s="1"/>
  <c r="AB18" i="52"/>
  <c r="AB18" i="53" s="1"/>
  <c r="O22" i="52"/>
  <c r="O64" i="68"/>
  <c r="O73" i="68" s="1"/>
  <c r="O13" i="68"/>
  <c r="O14" i="68"/>
  <c r="O22" i="53" l="1"/>
  <c r="T22" i="52"/>
  <c r="T22" i="53" s="1"/>
  <c r="S22" i="52"/>
  <c r="S22" i="53" s="1"/>
  <c r="R22" i="52"/>
  <c r="P22" i="52"/>
  <c r="P22" i="53" s="1"/>
  <c r="Q21" i="52"/>
  <c r="Q21" i="53" s="1"/>
  <c r="R21" i="53"/>
  <c r="AC19" i="52"/>
  <c r="D30" i="20"/>
  <c r="D30" i="4"/>
  <c r="D19" i="4"/>
  <c r="D17" i="4"/>
  <c r="D15" i="4"/>
  <c r="D14" i="13"/>
  <c r="D20" i="4"/>
  <c r="D11" i="21"/>
  <c r="D21" i="54"/>
  <c r="G11" i="21"/>
  <c r="G20" i="4"/>
  <c r="G17" i="4"/>
  <c r="G21" i="54"/>
  <c r="G14" i="13"/>
  <c r="G30" i="20"/>
  <c r="G19" i="4"/>
  <c r="G30" i="4"/>
  <c r="G15" i="4"/>
  <c r="E71" i="21"/>
  <c r="K71" i="21" s="1"/>
  <c r="J71" i="21"/>
  <c r="AA20" i="52"/>
  <c r="AA20" i="53" s="1"/>
  <c r="Z20" i="52"/>
  <c r="Z20" i="53" s="1"/>
  <c r="V21" i="52"/>
  <c r="V21" i="53" s="1"/>
  <c r="Y20" i="52"/>
  <c r="Y20" i="53" s="1"/>
  <c r="W20" i="52"/>
  <c r="W20" i="53" s="1"/>
  <c r="O23" i="52"/>
  <c r="AB19" i="52"/>
  <c r="AB19" i="53" s="1"/>
  <c r="X19" i="52"/>
  <c r="X19" i="53" s="1"/>
  <c r="O12" i="68"/>
  <c r="F44" i="84" l="1"/>
  <c r="O44" i="84" s="1"/>
  <c r="O44" i="88"/>
  <c r="P44" i="88" s="1"/>
  <c r="Q22" i="52"/>
  <c r="Q22" i="53" s="1"/>
  <c r="R22" i="53"/>
  <c r="T23" i="52"/>
  <c r="T23" i="53" s="1"/>
  <c r="S23" i="52"/>
  <c r="S23" i="53" s="1"/>
  <c r="O23" i="53"/>
  <c r="P23" i="52"/>
  <c r="P23" i="53" s="1"/>
  <c r="R23" i="52"/>
  <c r="AC20" i="52"/>
  <c r="D31" i="4"/>
  <c r="G31" i="4"/>
  <c r="G53" i="21"/>
  <c r="G18" i="21"/>
  <c r="G60" i="21" s="1"/>
  <c r="D15" i="13"/>
  <c r="D31" i="13"/>
  <c r="D18" i="21"/>
  <c r="D60" i="21" s="1"/>
  <c r="D53" i="21"/>
  <c r="G15" i="13"/>
  <c r="G32" i="13" s="1"/>
  <c r="G31" i="13"/>
  <c r="O24" i="52"/>
  <c r="X20" i="52"/>
  <c r="X20" i="53" s="1"/>
  <c r="AB20" i="52"/>
  <c r="AB20" i="53" s="1"/>
  <c r="W21" i="52"/>
  <c r="W21" i="53" s="1"/>
  <c r="Z21" i="52"/>
  <c r="Z21" i="53" s="1"/>
  <c r="Y21" i="52"/>
  <c r="Y21" i="53" s="1"/>
  <c r="AA21" i="52"/>
  <c r="AA21" i="53" s="1"/>
  <c r="V22" i="52"/>
  <c r="V22" i="53" s="1"/>
  <c r="O16" i="68"/>
  <c r="D133" i="68"/>
  <c r="E133" i="68"/>
  <c r="P43" i="68"/>
  <c r="M43" i="68"/>
  <c r="T24" i="52" l="1"/>
  <c r="T24" i="53" s="1"/>
  <c r="R24" i="52"/>
  <c r="R24" i="53" s="1"/>
  <c r="O24" i="53"/>
  <c r="S24" i="52"/>
  <c r="S24" i="53" s="1"/>
  <c r="P24" i="52"/>
  <c r="Q23" i="52"/>
  <c r="Q23" i="53" s="1"/>
  <c r="R23" i="53"/>
  <c r="P44" i="84"/>
  <c r="D32" i="13"/>
  <c r="AC21" i="52"/>
  <c r="X21" i="52"/>
  <c r="X21" i="53" s="1"/>
  <c r="AB21" i="52"/>
  <c r="AB21" i="53" s="1"/>
  <c r="O25" i="52"/>
  <c r="Z22" i="52"/>
  <c r="Z22" i="53" s="1"/>
  <c r="V23" i="52"/>
  <c r="V23" i="53" s="1"/>
  <c r="AA22" i="52"/>
  <c r="AA22" i="53" s="1"/>
  <c r="Y22" i="52"/>
  <c r="Y22" i="53" s="1"/>
  <c r="W22" i="52"/>
  <c r="W22" i="53" s="1"/>
  <c r="O44" i="68"/>
  <c r="O58" i="68" s="1"/>
  <c r="O75" i="68" s="1"/>
  <c r="Q24" i="52" l="1"/>
  <c r="Q24" i="53" s="1"/>
  <c r="P24" i="53"/>
  <c r="O25" i="53"/>
  <c r="S25" i="52"/>
  <c r="S25" i="53" s="1"/>
  <c r="T25" i="52"/>
  <c r="T25" i="53" s="1"/>
  <c r="R25" i="52"/>
  <c r="P25" i="52"/>
  <c r="P25" i="53" s="1"/>
  <c r="AC22" i="52"/>
  <c r="AB22" i="52"/>
  <c r="AB22" i="53" s="1"/>
  <c r="X22" i="52"/>
  <c r="X22" i="53" s="1"/>
  <c r="O26" i="52"/>
  <c r="AA23" i="52"/>
  <c r="AA23" i="53" s="1"/>
  <c r="V24" i="52"/>
  <c r="V24" i="53" s="1"/>
  <c r="Z23" i="52"/>
  <c r="Z23" i="53" s="1"/>
  <c r="Y23" i="52"/>
  <c r="Y23" i="53" s="1"/>
  <c r="W23" i="52"/>
  <c r="W23" i="53" s="1"/>
  <c r="F69" i="84" l="1"/>
  <c r="K69" i="84" s="1"/>
  <c r="F70" i="88"/>
  <c r="O70" i="88" s="1"/>
  <c r="F68" i="84"/>
  <c r="F67" i="84" s="1"/>
  <c r="F71" i="84" s="1"/>
  <c r="F69" i="88"/>
  <c r="O69" i="88" s="1"/>
  <c r="S26" i="52"/>
  <c r="S26" i="53" s="1"/>
  <c r="O26" i="53"/>
  <c r="T26" i="52"/>
  <c r="T26" i="53" s="1"/>
  <c r="R26" i="52"/>
  <c r="P26" i="52"/>
  <c r="P26" i="53" s="1"/>
  <c r="Q25" i="52"/>
  <c r="Q25" i="53" s="1"/>
  <c r="R25" i="53"/>
  <c r="O69" i="84"/>
  <c r="AC23" i="52"/>
  <c r="AB23" i="52"/>
  <c r="AB23" i="53" s="1"/>
  <c r="X23" i="52"/>
  <c r="X23" i="53" s="1"/>
  <c r="W24" i="52"/>
  <c r="W24" i="53" s="1"/>
  <c r="V25" i="52"/>
  <c r="V25" i="53" s="1"/>
  <c r="Z24" i="52"/>
  <c r="Z24" i="53" s="1"/>
  <c r="AA24" i="52"/>
  <c r="AA24" i="53" s="1"/>
  <c r="Y24" i="52"/>
  <c r="Y24" i="53" s="1"/>
  <c r="O27" i="52"/>
  <c r="E104" i="68"/>
  <c r="D104" i="68"/>
  <c r="P66" i="68"/>
  <c r="M66" i="68"/>
  <c r="E105" i="68"/>
  <c r="D105" i="68"/>
  <c r="P67" i="68"/>
  <c r="M67" i="68"/>
  <c r="O68" i="84" l="1"/>
  <c r="O67" i="84" s="1"/>
  <c r="O71" i="84" s="1"/>
  <c r="K68" i="84"/>
  <c r="M68" i="84" s="1"/>
  <c r="F32" i="84"/>
  <c r="O32" i="84" s="1"/>
  <c r="O32" i="88"/>
  <c r="P32" i="88" s="1"/>
  <c r="F16" i="84"/>
  <c r="K16" i="84" s="1"/>
  <c r="F16" i="88"/>
  <c r="F40" i="84"/>
  <c r="O40" i="84" s="1"/>
  <c r="O40" i="88"/>
  <c r="P40" i="88" s="1"/>
  <c r="F68" i="88"/>
  <c r="F72" i="88" s="1"/>
  <c r="K69" i="88"/>
  <c r="F41" i="84"/>
  <c r="O41" i="84" s="1"/>
  <c r="O41" i="88"/>
  <c r="P41" i="88" s="1"/>
  <c r="F24" i="84"/>
  <c r="O24" i="84" s="1"/>
  <c r="O24" i="88"/>
  <c r="P24" i="88" s="1"/>
  <c r="F31" i="84"/>
  <c r="O31" i="84" s="1"/>
  <c r="O31" i="88"/>
  <c r="P31" i="88" s="1"/>
  <c r="K70" i="88"/>
  <c r="F37" i="84"/>
  <c r="O37" i="84" s="1"/>
  <c r="O37" i="88"/>
  <c r="P37" i="88" s="1"/>
  <c r="F39" i="84"/>
  <c r="O39" i="84" s="1"/>
  <c r="O39" i="88"/>
  <c r="P39" i="88" s="1"/>
  <c r="S27" i="52"/>
  <c r="S27" i="53" s="1"/>
  <c r="P27" i="52"/>
  <c r="P27" i="53" s="1"/>
  <c r="R27" i="52"/>
  <c r="O27" i="53"/>
  <c r="T27" i="52"/>
  <c r="T27" i="53" s="1"/>
  <c r="Q26" i="52"/>
  <c r="Q26" i="53" s="1"/>
  <c r="R26" i="53"/>
  <c r="P69" i="84"/>
  <c r="M69" i="84"/>
  <c r="AC24" i="52"/>
  <c r="O28" i="52"/>
  <c r="X24" i="52"/>
  <c r="X24" i="53" s="1"/>
  <c r="AB24" i="52"/>
  <c r="AB24" i="53" s="1"/>
  <c r="V26" i="52"/>
  <c r="V26" i="53" s="1"/>
  <c r="AA25" i="52"/>
  <c r="AA25" i="53" s="1"/>
  <c r="Z25" i="52"/>
  <c r="Z25" i="53" s="1"/>
  <c r="W25" i="52"/>
  <c r="W25" i="53" s="1"/>
  <c r="Y25" i="52"/>
  <c r="Y25" i="53" s="1"/>
  <c r="G64" i="68"/>
  <c r="D132" i="68"/>
  <c r="E132" i="68"/>
  <c r="P40" i="68"/>
  <c r="M40" i="68"/>
  <c r="K64" i="68"/>
  <c r="D103" i="68"/>
  <c r="E103" i="68"/>
  <c r="P65" i="68"/>
  <c r="M65" i="68"/>
  <c r="D134" i="68"/>
  <c r="P36" i="68"/>
  <c r="E134" i="68"/>
  <c r="M36" i="68"/>
  <c r="D126" i="68"/>
  <c r="E126" i="68"/>
  <c r="P39" i="68"/>
  <c r="M39" i="68"/>
  <c r="E128" i="68"/>
  <c r="P41" i="68"/>
  <c r="D128" i="68"/>
  <c r="M41" i="68"/>
  <c r="E117" i="68"/>
  <c r="D117" i="68"/>
  <c r="P23" i="68"/>
  <c r="M23" i="68"/>
  <c r="E124" i="68"/>
  <c r="D124" i="68"/>
  <c r="P31" i="68"/>
  <c r="M31" i="68"/>
  <c r="E119" i="68"/>
  <c r="D119" i="68"/>
  <c r="P30" i="68"/>
  <c r="M30" i="68"/>
  <c r="K67" i="84" l="1"/>
  <c r="P68" i="84"/>
  <c r="O16" i="84"/>
  <c r="O68" i="88"/>
  <c r="O72" i="88" s="1"/>
  <c r="F36" i="84"/>
  <c r="O36" i="84" s="1"/>
  <c r="O36" i="88"/>
  <c r="P36" i="88" s="1"/>
  <c r="M69" i="88"/>
  <c r="P69" i="88"/>
  <c r="K68" i="88"/>
  <c r="F43" i="84"/>
  <c r="O43" i="84" s="1"/>
  <c r="O43" i="88"/>
  <c r="P43" i="88" s="1"/>
  <c r="F27" i="84"/>
  <c r="O27" i="84" s="1"/>
  <c r="O27" i="88"/>
  <c r="P27" i="88" s="1"/>
  <c r="F33" i="84"/>
  <c r="O33" i="84" s="1"/>
  <c r="O33" i="88"/>
  <c r="P33" i="88" s="1"/>
  <c r="F56" i="84"/>
  <c r="K56" i="84" s="1"/>
  <c r="O56" i="88"/>
  <c r="F42" i="84"/>
  <c r="O42" i="84" s="1"/>
  <c r="O42" i="88"/>
  <c r="P42" i="88" s="1"/>
  <c r="F28" i="84"/>
  <c r="O28" i="84" s="1"/>
  <c r="O28" i="88"/>
  <c r="P28" i="88" s="1"/>
  <c r="F26" i="84"/>
  <c r="O26" i="84" s="1"/>
  <c r="O26" i="88"/>
  <c r="P26" i="88" s="1"/>
  <c r="F55" i="84"/>
  <c r="O55" i="84" s="1"/>
  <c r="O55" i="88"/>
  <c r="P70" i="88"/>
  <c r="M70" i="88"/>
  <c r="K16" i="88"/>
  <c r="O16" i="88"/>
  <c r="F38" i="84"/>
  <c r="O38" i="84" s="1"/>
  <c r="O38" i="88"/>
  <c r="P38" i="88" s="1"/>
  <c r="F25" i="84"/>
  <c r="O25" i="84" s="1"/>
  <c r="O25" i="88"/>
  <c r="P25" i="88" s="1"/>
  <c r="F30" i="84"/>
  <c r="O30" i="84" s="1"/>
  <c r="O30" i="88"/>
  <c r="P30" i="88" s="1"/>
  <c r="F23" i="84"/>
  <c r="O23" i="84" s="1"/>
  <c r="O23" i="88"/>
  <c r="F47" i="84"/>
  <c r="O47" i="84" s="1"/>
  <c r="F29" i="84"/>
  <c r="O29" i="88"/>
  <c r="P29" i="88" s="1"/>
  <c r="F34" i="84"/>
  <c r="O34" i="84" s="1"/>
  <c r="O34" i="88"/>
  <c r="P34" i="88" s="1"/>
  <c r="F57" i="84"/>
  <c r="O57" i="88"/>
  <c r="F54" i="84"/>
  <c r="O54" i="88"/>
  <c r="F15" i="84"/>
  <c r="K15" i="84" s="1"/>
  <c r="F15" i="88"/>
  <c r="F35" i="84"/>
  <c r="O35" i="84" s="1"/>
  <c r="O35" i="88"/>
  <c r="P35" i="88" s="1"/>
  <c r="Q27" i="52"/>
  <c r="Q27" i="53" s="1"/>
  <c r="R27" i="53"/>
  <c r="P41" i="84"/>
  <c r="O28" i="53"/>
  <c r="T28" i="52"/>
  <c r="T28" i="53" s="1"/>
  <c r="S28" i="52"/>
  <c r="S28" i="53" s="1"/>
  <c r="R28" i="52"/>
  <c r="P28" i="52"/>
  <c r="P28" i="53" s="1"/>
  <c r="M16" i="84"/>
  <c r="P16" i="84"/>
  <c r="M67" i="84"/>
  <c r="M71" i="84" s="1"/>
  <c r="K71" i="84"/>
  <c r="AG38" i="84"/>
  <c r="P67" i="84"/>
  <c r="P24" i="84"/>
  <c r="P39" i="84"/>
  <c r="P31" i="84"/>
  <c r="O29" i="84"/>
  <c r="P40" i="84"/>
  <c r="P37" i="84"/>
  <c r="P32" i="84"/>
  <c r="K59" i="68"/>
  <c r="F46" i="84"/>
  <c r="AC25" i="52"/>
  <c r="AA26" i="52"/>
  <c r="AA26" i="53" s="1"/>
  <c r="V27" i="52"/>
  <c r="V27" i="53" s="1"/>
  <c r="W26" i="52"/>
  <c r="W26" i="53" s="1"/>
  <c r="Z26" i="52"/>
  <c r="Z26" i="53" s="1"/>
  <c r="Y26" i="52"/>
  <c r="Y26" i="53" s="1"/>
  <c r="AB25" i="52"/>
  <c r="AB25" i="53" s="1"/>
  <c r="X25" i="52"/>
  <c r="X25" i="53" s="1"/>
  <c r="O29" i="52"/>
  <c r="P64" i="68"/>
  <c r="M64" i="68"/>
  <c r="G56" i="68" a="1"/>
  <c r="G56" i="68" s="1"/>
  <c r="G49" i="68"/>
  <c r="E125" i="68"/>
  <c r="D125" i="68"/>
  <c r="P35" i="68"/>
  <c r="M35" i="68"/>
  <c r="E122" i="68"/>
  <c r="D122" i="68"/>
  <c r="M26" i="68"/>
  <c r="P26" i="68"/>
  <c r="D113" i="68"/>
  <c r="E113" i="68"/>
  <c r="P53" i="68"/>
  <c r="M53" i="68"/>
  <c r="D116" i="68"/>
  <c r="E116" i="68"/>
  <c r="P29" i="68"/>
  <c r="M29" i="68"/>
  <c r="E130" i="68"/>
  <c r="D130" i="68"/>
  <c r="P32" i="68"/>
  <c r="M32" i="68"/>
  <c r="D114" i="68"/>
  <c r="E114" i="68"/>
  <c r="P27" i="68"/>
  <c r="M27" i="68"/>
  <c r="E136" i="68"/>
  <c r="D136" i="68"/>
  <c r="P42" i="68"/>
  <c r="M42" i="68"/>
  <c r="G16" i="68"/>
  <c r="E106" i="68"/>
  <c r="D106" i="68"/>
  <c r="P15" i="68"/>
  <c r="M15" i="68"/>
  <c r="G21" i="68"/>
  <c r="D135" i="68"/>
  <c r="E135" i="68"/>
  <c r="P34" i="68"/>
  <c r="M34" i="68"/>
  <c r="E107" i="68"/>
  <c r="K56" i="68" a="1"/>
  <c r="K56" i="68" s="1"/>
  <c r="P56" i="68" s="1"/>
  <c r="K49" i="68"/>
  <c r="P49" i="68" s="1"/>
  <c r="D107" i="68"/>
  <c r="P50" i="68"/>
  <c r="M50" i="68"/>
  <c r="P24" i="68"/>
  <c r="D115" i="68"/>
  <c r="E115" i="68"/>
  <c r="M24" i="68"/>
  <c r="E109" i="68"/>
  <c r="P51" i="68"/>
  <c r="D109" i="68"/>
  <c r="M51" i="68"/>
  <c r="E118" i="68"/>
  <c r="P28" i="68"/>
  <c r="D118" i="68"/>
  <c r="M28" i="68"/>
  <c r="E108" i="68"/>
  <c r="D108" i="68"/>
  <c r="R55" i="68"/>
  <c r="P55" i="68"/>
  <c r="M55" i="68"/>
  <c r="P37" i="68"/>
  <c r="E120" i="68"/>
  <c r="D120" i="68"/>
  <c r="M37" i="68"/>
  <c r="R52" i="68"/>
  <c r="D111" i="68"/>
  <c r="E111" i="68"/>
  <c r="P52" i="68"/>
  <c r="M52" i="68"/>
  <c r="D121" i="68"/>
  <c r="E121" i="68"/>
  <c r="R54" i="68"/>
  <c r="P54" i="68"/>
  <c r="M54" i="68"/>
  <c r="E129" i="68"/>
  <c r="D129" i="68"/>
  <c r="P33" i="68"/>
  <c r="M33" i="68"/>
  <c r="D112" i="68"/>
  <c r="K21" i="68"/>
  <c r="P21" i="68" s="1"/>
  <c r="E112" i="68"/>
  <c r="P22" i="68"/>
  <c r="M22" i="68"/>
  <c r="G69" i="68"/>
  <c r="G73" i="68" s="1"/>
  <c r="E127" i="68"/>
  <c r="D127" i="68"/>
  <c r="P71" i="68"/>
  <c r="M71" i="68"/>
  <c r="E131" i="68"/>
  <c r="D131" i="68"/>
  <c r="P25" i="68"/>
  <c r="M25" i="68"/>
  <c r="K55" i="84" l="1"/>
  <c r="P55" i="84" s="1"/>
  <c r="F58" i="84"/>
  <c r="O58" i="84" s="1"/>
  <c r="O54" i="84"/>
  <c r="K54" i="84"/>
  <c r="K47" i="84"/>
  <c r="M47" i="84" s="1"/>
  <c r="F53" i="84"/>
  <c r="O53" i="84" s="1"/>
  <c r="M16" i="88"/>
  <c r="P16" i="88"/>
  <c r="O15" i="84"/>
  <c r="P15" i="84" s="1"/>
  <c r="P23" i="88"/>
  <c r="O51" i="88"/>
  <c r="M68" i="88"/>
  <c r="M72" i="88" s="1"/>
  <c r="AG38" i="88"/>
  <c r="AG48" i="88" s="1"/>
  <c r="P68" i="88"/>
  <c r="K72" i="88"/>
  <c r="K15" i="88"/>
  <c r="O15" i="88"/>
  <c r="F45" i="84"/>
  <c r="O45" i="84" s="1"/>
  <c r="O45" i="88"/>
  <c r="P45" i="88" s="1"/>
  <c r="O56" i="84"/>
  <c r="P56" i="84" s="1"/>
  <c r="K22" i="88"/>
  <c r="P35" i="84"/>
  <c r="Z36" i="84"/>
  <c r="S52" i="84" s="1"/>
  <c r="AI38" i="84"/>
  <c r="P26" i="84"/>
  <c r="P43" i="84"/>
  <c r="P36" i="84"/>
  <c r="P25" i="84"/>
  <c r="P27" i="84"/>
  <c r="M15" i="84"/>
  <c r="P30" i="84"/>
  <c r="P34" i="84"/>
  <c r="P28" i="84"/>
  <c r="P38" i="84"/>
  <c r="P29" i="52"/>
  <c r="P29" i="53" s="1"/>
  <c r="T29" i="52"/>
  <c r="T29" i="53" s="1"/>
  <c r="S29" i="52"/>
  <c r="S29" i="53" s="1"/>
  <c r="R29" i="52"/>
  <c r="O29" i="53"/>
  <c r="M56" i="84"/>
  <c r="O46" i="84"/>
  <c r="K46" i="84"/>
  <c r="P23" i="84"/>
  <c r="P29" i="84"/>
  <c r="T36" i="84"/>
  <c r="P71" i="84"/>
  <c r="P42" i="84"/>
  <c r="Q28" i="52"/>
  <c r="Q28" i="53" s="1"/>
  <c r="R28" i="53"/>
  <c r="P33" i="84"/>
  <c r="AC26" i="52"/>
  <c r="O30" i="52"/>
  <c r="W27" i="52"/>
  <c r="W27" i="53" s="1"/>
  <c r="V28" i="52"/>
  <c r="V28" i="53" s="1"/>
  <c r="AA27" i="52"/>
  <c r="AA27" i="53" s="1"/>
  <c r="Z27" i="52"/>
  <c r="Z27" i="53" s="1"/>
  <c r="Y27" i="52"/>
  <c r="Y27" i="53" s="1"/>
  <c r="AB26" i="52"/>
  <c r="AB26" i="53" s="1"/>
  <c r="X26" i="52"/>
  <c r="X26" i="53" s="1"/>
  <c r="T34" i="68"/>
  <c r="K69" i="68"/>
  <c r="D110" i="68"/>
  <c r="P70" i="68"/>
  <c r="E110" i="68"/>
  <c r="M70" i="68"/>
  <c r="M21" i="68"/>
  <c r="S52" i="68"/>
  <c r="M49" i="68"/>
  <c r="M56" i="68" a="1"/>
  <c r="M56" i="68" s="1"/>
  <c r="G44" i="68"/>
  <c r="G58" i="68" s="1"/>
  <c r="G75" i="68" s="1"/>
  <c r="O22" i="88" l="1"/>
  <c r="P22" i="88" s="1"/>
  <c r="M55" i="84"/>
  <c r="K58" i="84"/>
  <c r="P58" i="84" s="1"/>
  <c r="H13" i="87"/>
  <c r="I13" i="87"/>
  <c r="I21" i="87" s="1"/>
  <c r="M54" i="84"/>
  <c r="M58" i="84" s="1"/>
  <c r="P54" i="84"/>
  <c r="K53" i="84"/>
  <c r="P53" i="84" s="1"/>
  <c r="P47" i="84"/>
  <c r="H14" i="87"/>
  <c r="H21" i="87"/>
  <c r="E13" i="87"/>
  <c r="E21" i="87" s="1"/>
  <c r="P15" i="88"/>
  <c r="M15" i="88"/>
  <c r="P72" i="88"/>
  <c r="T36" i="88"/>
  <c r="P51" i="88"/>
  <c r="P54" i="88"/>
  <c r="P56" i="88"/>
  <c r="AI38" i="88"/>
  <c r="AI48" i="88" s="1"/>
  <c r="Z36" i="88"/>
  <c r="F22" i="84"/>
  <c r="M22" i="88"/>
  <c r="P55" i="88"/>
  <c r="Q29" i="52"/>
  <c r="Q29" i="53" s="1"/>
  <c r="R29" i="53"/>
  <c r="P45" i="84"/>
  <c r="U36" i="84"/>
  <c r="O22" i="84"/>
  <c r="AK38" i="84"/>
  <c r="AJ38" i="84"/>
  <c r="AA36" i="84"/>
  <c r="S30" i="52"/>
  <c r="S30" i="53" s="1"/>
  <c r="P30" i="52"/>
  <c r="P30" i="53" s="1"/>
  <c r="O30" i="53"/>
  <c r="R30" i="52"/>
  <c r="T30" i="52"/>
  <c r="T30" i="53" s="1"/>
  <c r="P46" i="84"/>
  <c r="M46" i="84"/>
  <c r="K22" i="84"/>
  <c r="AC27" i="52"/>
  <c r="U34" i="68"/>
  <c r="Z34" i="68"/>
  <c r="X27" i="52"/>
  <c r="X27" i="53" s="1"/>
  <c r="AB27" i="52"/>
  <c r="AB27" i="53" s="1"/>
  <c r="Y28" i="52"/>
  <c r="Y28" i="53" s="1"/>
  <c r="V29" i="52"/>
  <c r="V29" i="53" s="1"/>
  <c r="W28" i="52"/>
  <c r="W28" i="53" s="1"/>
  <c r="AA28" i="52"/>
  <c r="AA28" i="53" s="1"/>
  <c r="Z28" i="52"/>
  <c r="O31" i="52"/>
  <c r="O31" i="53" s="1"/>
  <c r="K73" i="68"/>
  <c r="P69" i="68"/>
  <c r="M69" i="68"/>
  <c r="M73" i="68" s="1"/>
  <c r="J13" i="87" l="1"/>
  <c r="G13" i="87"/>
  <c r="I14" i="87"/>
  <c r="I15" i="87" s="1"/>
  <c r="I23" i="87" s="1"/>
  <c r="M53" i="84"/>
  <c r="E14" i="87"/>
  <c r="T35" i="88"/>
  <c r="U35" i="88" s="1"/>
  <c r="AG37" i="88"/>
  <c r="J14" i="87"/>
  <c r="J21" i="87"/>
  <c r="G14" i="87"/>
  <c r="G21" i="87"/>
  <c r="H15" i="87"/>
  <c r="H23" i="87" s="1"/>
  <c r="H22" i="87"/>
  <c r="U36" i="88"/>
  <c r="S50" i="88"/>
  <c r="AA36" i="88"/>
  <c r="AB36" i="88" s="1"/>
  <c r="AJ38" i="88"/>
  <c r="AJ48" i="88" s="1"/>
  <c r="AK38" i="88"/>
  <c r="AK48" i="88" s="1"/>
  <c r="AI37" i="88"/>
  <c r="AI47" i="88" s="1"/>
  <c r="AB36" i="84"/>
  <c r="Q30" i="52"/>
  <c r="Q30" i="53" s="1"/>
  <c r="R30" i="53"/>
  <c r="M22" i="84"/>
  <c r="P22" i="84"/>
  <c r="AG37" i="84"/>
  <c r="T35" i="84"/>
  <c r="AC28" i="52"/>
  <c r="Z28" i="53"/>
  <c r="Y49" i="53"/>
  <c r="T31" i="52"/>
  <c r="S31" i="52"/>
  <c r="R31" i="52"/>
  <c r="P31" i="52"/>
  <c r="AA34" i="68"/>
  <c r="Z35" i="68"/>
  <c r="V30" i="52"/>
  <c r="V30" i="53" s="1"/>
  <c r="Z29" i="52"/>
  <c r="AA29" i="52"/>
  <c r="AA29" i="53" s="1"/>
  <c r="W29" i="52"/>
  <c r="W29" i="53" s="1"/>
  <c r="Y29" i="52"/>
  <c r="Y29" i="53" s="1"/>
  <c r="X28" i="52"/>
  <c r="X28" i="53" s="1"/>
  <c r="AB28" i="52"/>
  <c r="AB28" i="53" s="1"/>
  <c r="T35" i="68"/>
  <c r="P73" i="68"/>
  <c r="I22" i="87" l="1"/>
  <c r="AG36" i="88"/>
  <c r="AG46" i="88" s="1"/>
  <c r="AG47" i="88"/>
  <c r="T40" i="88"/>
  <c r="U40" i="88" s="1"/>
  <c r="V40" i="88" s="1"/>
  <c r="E15" i="87"/>
  <c r="E23" i="87" s="1"/>
  <c r="E22" i="87"/>
  <c r="Z35" i="88"/>
  <c r="Z40" i="88" s="1"/>
  <c r="AA40" i="88" s="1"/>
  <c r="AB40" i="88" s="1"/>
  <c r="G15" i="87"/>
  <c r="G23" i="87" s="1"/>
  <c r="G22" i="87"/>
  <c r="J15" i="87"/>
  <c r="J23" i="87" s="1"/>
  <c r="J22" i="87"/>
  <c r="AI36" i="88"/>
  <c r="AI46" i="88" s="1"/>
  <c r="AJ37" i="88"/>
  <c r="AJ47" i="88" s="1"/>
  <c r="AK37" i="88"/>
  <c r="AK47" i="88" s="1"/>
  <c r="AG36" i="84"/>
  <c r="AC29" i="52"/>
  <c r="Z29" i="53"/>
  <c r="AI37" i="84"/>
  <c r="Z35" i="84"/>
  <c r="S51" i="84" s="1"/>
  <c r="P31" i="53"/>
  <c r="P32" i="52"/>
  <c r="P32" i="53" s="1"/>
  <c r="R31" i="53"/>
  <c r="R32" i="52"/>
  <c r="R32" i="53" s="1"/>
  <c r="S31" i="53"/>
  <c r="S32" i="52"/>
  <c r="S32" i="53" s="1"/>
  <c r="T31" i="53"/>
  <c r="T32" i="52"/>
  <c r="T32" i="53" s="1"/>
  <c r="U35" i="84"/>
  <c r="T40" i="84"/>
  <c r="U40" i="84" s="1"/>
  <c r="V40" i="84" s="1"/>
  <c r="S49" i="53"/>
  <c r="R49" i="53"/>
  <c r="AB34" i="68"/>
  <c r="AA35" i="68"/>
  <c r="Z40" i="68"/>
  <c r="AA40" i="68" s="1"/>
  <c r="AB40" i="68" s="1"/>
  <c r="V31" i="52"/>
  <c r="V31" i="53" s="1"/>
  <c r="Y30" i="52"/>
  <c r="Y30" i="53" s="1"/>
  <c r="W30" i="52"/>
  <c r="W30" i="53" s="1"/>
  <c r="AA30" i="52"/>
  <c r="AA30" i="53" s="1"/>
  <c r="Z30" i="52"/>
  <c r="AB29" i="52"/>
  <c r="AB29" i="53" s="1"/>
  <c r="X29" i="52"/>
  <c r="X29" i="53" s="1"/>
  <c r="Q31" i="52"/>
  <c r="U35" i="68"/>
  <c r="T40" i="68"/>
  <c r="U40" i="68" s="1"/>
  <c r="V40" i="68" s="1"/>
  <c r="AA35" i="88" l="1"/>
  <c r="AB35" i="88" s="1"/>
  <c r="S49" i="88"/>
  <c r="AJ36" i="88"/>
  <c r="AJ46" i="88" s="1"/>
  <c r="AK36" i="88"/>
  <c r="AK46" i="88" s="1"/>
  <c r="Q31" i="53"/>
  <c r="Q32" i="52"/>
  <c r="Q32" i="53" s="1"/>
  <c r="Z40" i="84"/>
  <c r="AA40" i="84" s="1"/>
  <c r="AB40" i="84" s="1"/>
  <c r="AA35" i="84"/>
  <c r="AI36" i="84"/>
  <c r="AK37" i="84"/>
  <c r="AJ37" i="84"/>
  <c r="AC30" i="52"/>
  <c r="Z30" i="53"/>
  <c r="AB35" i="68"/>
  <c r="X30" i="52"/>
  <c r="X30" i="53" s="1"/>
  <c r="AB30" i="52"/>
  <c r="AB30" i="53" s="1"/>
  <c r="AA31" i="52"/>
  <c r="Z31" i="52"/>
  <c r="Z31" i="53" s="1"/>
  <c r="Y31" i="52"/>
  <c r="W31" i="52"/>
  <c r="F13" i="84" l="1"/>
  <c r="O13" i="84" s="1"/>
  <c r="F13" i="88"/>
  <c r="W32" i="52"/>
  <c r="W32" i="53" s="1"/>
  <c r="W31" i="53"/>
  <c r="Y32" i="52"/>
  <c r="Y32" i="53" s="1"/>
  <c r="Y31" i="53"/>
  <c r="AJ36" i="84"/>
  <c r="AK36" i="84"/>
  <c r="AB35" i="84"/>
  <c r="AA32" i="52"/>
  <c r="AA32" i="53" s="1"/>
  <c r="AA31" i="53"/>
  <c r="Z32" i="52"/>
  <c r="Z32" i="53" s="1"/>
  <c r="AC31" i="52"/>
  <c r="AB31" i="52"/>
  <c r="AB31" i="53" s="1"/>
  <c r="X31" i="52"/>
  <c r="P13" i="68"/>
  <c r="T33" i="68"/>
  <c r="K13" i="84" l="1"/>
  <c r="O13" i="88"/>
  <c r="K13" i="88"/>
  <c r="X32" i="52"/>
  <c r="X32" i="53" s="1"/>
  <c r="X31" i="53"/>
  <c r="M13" i="84"/>
  <c r="AG35" i="84"/>
  <c r="T34" i="84"/>
  <c r="P13" i="84"/>
  <c r="AB32" i="52"/>
  <c r="AB32" i="53" s="1"/>
  <c r="U33" i="68"/>
  <c r="AG35" i="88" l="1"/>
  <c r="M13" i="88"/>
  <c r="P13" i="88"/>
  <c r="T34" i="88"/>
  <c r="U34" i="84"/>
  <c r="AI35" i="84"/>
  <c r="Z34" i="84"/>
  <c r="S50" i="84" s="1"/>
  <c r="F12" i="84" l="1"/>
  <c r="K12" i="84" s="1"/>
  <c r="F12" i="88"/>
  <c r="F14" i="84"/>
  <c r="K14" i="84" s="1"/>
  <c r="F14" i="88"/>
  <c r="Z34" i="88"/>
  <c r="AI35" i="88"/>
  <c r="U34" i="88"/>
  <c r="AA34" i="84"/>
  <c r="AK35" i="84"/>
  <c r="AJ35" i="84"/>
  <c r="Z31" i="68"/>
  <c r="T32" i="68"/>
  <c r="E102" i="68"/>
  <c r="E137" i="68" s="1"/>
  <c r="D102" i="68"/>
  <c r="K16" i="68"/>
  <c r="P12" i="68"/>
  <c r="T31" i="68"/>
  <c r="P14" i="68"/>
  <c r="O12" i="84" l="1"/>
  <c r="P12" i="84" s="1"/>
  <c r="F17" i="84"/>
  <c r="S48" i="88"/>
  <c r="AA34" i="88"/>
  <c r="AB34" i="88" s="1"/>
  <c r="O14" i="88"/>
  <c r="K14" i="88"/>
  <c r="AJ35" i="88"/>
  <c r="AK35" i="88"/>
  <c r="O14" i="84"/>
  <c r="P14" i="84" s="1"/>
  <c r="F67" i="88"/>
  <c r="K12" i="88"/>
  <c r="O12" i="88"/>
  <c r="F17" i="88"/>
  <c r="F46" i="88" s="1"/>
  <c r="M14" i="84"/>
  <c r="AG33" i="84"/>
  <c r="T32" i="84"/>
  <c r="AB34" i="84"/>
  <c r="M12" i="84"/>
  <c r="AG34" i="84"/>
  <c r="K17" i="84"/>
  <c r="T33" i="84"/>
  <c r="F48" i="84"/>
  <c r="O17" i="84"/>
  <c r="K44" i="68"/>
  <c r="P16" i="68"/>
  <c r="U31" i="68"/>
  <c r="T42" i="68"/>
  <c r="U42" i="68" s="1"/>
  <c r="V42" i="68" s="1"/>
  <c r="T36" i="68"/>
  <c r="Z32" i="68"/>
  <c r="D137" i="68"/>
  <c r="U32" i="68"/>
  <c r="T41" i="68"/>
  <c r="U41" i="68" s="1"/>
  <c r="V41" i="68" s="1"/>
  <c r="AA31" i="68"/>
  <c r="F62" i="88" l="1"/>
  <c r="F78" i="88" s="1"/>
  <c r="O78" i="88" s="1"/>
  <c r="F61" i="88"/>
  <c r="O17" i="88"/>
  <c r="O46" i="88" s="1"/>
  <c r="AG33" i="88"/>
  <c r="AG45" i="88" s="1"/>
  <c r="T32" i="88"/>
  <c r="P14" i="88"/>
  <c r="M14" i="88"/>
  <c r="M12" i="88"/>
  <c r="K67" i="88"/>
  <c r="T33" i="88"/>
  <c r="P12" i="88"/>
  <c r="K17" i="88"/>
  <c r="AG34" i="88"/>
  <c r="U33" i="84"/>
  <c r="T41" i="84"/>
  <c r="U41" i="84" s="1"/>
  <c r="V41" i="84" s="1"/>
  <c r="K48" i="84"/>
  <c r="P17" i="84"/>
  <c r="AI34" i="84"/>
  <c r="Z33" i="84"/>
  <c r="S49" i="84" s="1"/>
  <c r="M17" i="84"/>
  <c r="T43" i="84"/>
  <c r="U43" i="84" s="1"/>
  <c r="V43" i="84" s="1"/>
  <c r="U32" i="84"/>
  <c r="T37" i="84"/>
  <c r="O48" i="84"/>
  <c r="O60" i="84" s="1"/>
  <c r="O73" i="84" s="1"/>
  <c r="F60" i="84"/>
  <c r="AG32" i="84"/>
  <c r="AI33" i="84"/>
  <c r="Z32" i="84"/>
  <c r="V32" i="68"/>
  <c r="AB31" i="68"/>
  <c r="V34" i="68"/>
  <c r="U36" i="68"/>
  <c r="V36" i="68"/>
  <c r="V35" i="68"/>
  <c r="V33" i="68"/>
  <c r="V31" i="68"/>
  <c r="AA32" i="68"/>
  <c r="K58" i="68"/>
  <c r="P44" i="68"/>
  <c r="O61" i="88" l="1"/>
  <c r="O76" i="88" s="1"/>
  <c r="F73" i="84"/>
  <c r="F61" i="84"/>
  <c r="P17" i="88"/>
  <c r="K46" i="88"/>
  <c r="AI34" i="88"/>
  <c r="Z33" i="88"/>
  <c r="M17" i="88"/>
  <c r="M46" i="88" s="1"/>
  <c r="AI33" i="88"/>
  <c r="AI45" i="88" s="1"/>
  <c r="Z32" i="88"/>
  <c r="S53" i="84"/>
  <c r="T49" i="84" s="1"/>
  <c r="U33" i="88"/>
  <c r="T41" i="88"/>
  <c r="U41" i="88" s="1"/>
  <c r="V41" i="88" s="1"/>
  <c r="T43" i="88"/>
  <c r="U43" i="88" s="1"/>
  <c r="V43" i="88" s="1"/>
  <c r="U32" i="88"/>
  <c r="T37" i="88"/>
  <c r="V32" i="88" s="1"/>
  <c r="AG32" i="88"/>
  <c r="V32" i="84"/>
  <c r="M48" i="84"/>
  <c r="AG39" i="84"/>
  <c r="AA33" i="84"/>
  <c r="AK34" i="84"/>
  <c r="AJ34" i="84"/>
  <c r="P48" i="84"/>
  <c r="K60" i="84"/>
  <c r="K61" i="84" s="1"/>
  <c r="P61" i="84" s="1"/>
  <c r="V37" i="84"/>
  <c r="U37" i="84"/>
  <c r="V36" i="84"/>
  <c r="V35" i="84"/>
  <c r="V34" i="84"/>
  <c r="V33" i="84"/>
  <c r="AA32" i="84"/>
  <c r="Z41" i="84"/>
  <c r="AA41" i="84" s="1"/>
  <c r="AB41" i="84" s="1"/>
  <c r="Z37" i="84"/>
  <c r="AC33" i="84" s="1"/>
  <c r="AI32" i="84"/>
  <c r="AK33" i="84"/>
  <c r="AJ33" i="84"/>
  <c r="AB32" i="68"/>
  <c r="K75" i="68"/>
  <c r="P58" i="68"/>
  <c r="S21" i="68"/>
  <c r="Z33" i="68"/>
  <c r="M16" i="68"/>
  <c r="M61" i="88" l="1"/>
  <c r="M62" i="88"/>
  <c r="M78" i="88" s="1"/>
  <c r="K62" i="88"/>
  <c r="K61" i="88"/>
  <c r="P61" i="88" s="1"/>
  <c r="F76" i="88"/>
  <c r="S20" i="84"/>
  <c r="S21" i="84"/>
  <c r="AG39" i="88"/>
  <c r="AG49" i="88" s="1"/>
  <c r="AG44" i="88"/>
  <c r="AA32" i="88"/>
  <c r="AB32" i="88" s="1"/>
  <c r="Z41" i="88"/>
  <c r="AA41" i="88" s="1"/>
  <c r="AB41" i="88" s="1"/>
  <c r="Z37" i="88"/>
  <c r="AC32" i="88" s="1"/>
  <c r="AJ33" i="88"/>
  <c r="AJ45" i="88" s="1"/>
  <c r="AK33" i="88"/>
  <c r="AK45" i="88" s="1"/>
  <c r="AI32" i="88"/>
  <c r="AI44" i="88" s="1"/>
  <c r="U37" i="88"/>
  <c r="V37" i="88"/>
  <c r="V36" i="88"/>
  <c r="V35" i="88"/>
  <c r="V34" i="88"/>
  <c r="AA33" i="88"/>
  <c r="AB33" i="88" s="1"/>
  <c r="S47" i="88"/>
  <c r="AK34" i="88"/>
  <c r="AJ34" i="88"/>
  <c r="P46" i="88"/>
  <c r="T47" i="84"/>
  <c r="T48" i="84"/>
  <c r="T52" i="84"/>
  <c r="T51" i="84"/>
  <c r="T50" i="84"/>
  <c r="V33" i="88"/>
  <c r="AC32" i="84"/>
  <c r="AB33" i="84"/>
  <c r="AJ32" i="84"/>
  <c r="AK32" i="84"/>
  <c r="AI39" i="84"/>
  <c r="P60" i="84"/>
  <c r="S22" i="84"/>
  <c r="K73" i="84"/>
  <c r="AA37" i="84"/>
  <c r="AC37" i="84"/>
  <c r="AC36" i="84"/>
  <c r="AC35" i="84"/>
  <c r="AC34" i="84"/>
  <c r="AB32" i="84"/>
  <c r="M61" i="84"/>
  <c r="M60" i="84"/>
  <c r="M73" i="84" s="1"/>
  <c r="M44" i="68"/>
  <c r="M58" i="68" s="1"/>
  <c r="M75" i="68" s="1"/>
  <c r="AA33" i="68"/>
  <c r="Z41" i="68"/>
  <c r="AA41" i="68" s="1"/>
  <c r="AB41" i="68" s="1"/>
  <c r="Z36" i="68"/>
  <c r="T37" i="68"/>
  <c r="Q75" i="68"/>
  <c r="P75" i="68"/>
  <c r="S23" i="68"/>
  <c r="S22" i="68" s="1"/>
  <c r="T22" i="68" s="1"/>
  <c r="E138" i="68"/>
  <c r="P62" i="88" l="1"/>
  <c r="K78" i="88"/>
  <c r="P78" i="88" s="1"/>
  <c r="K76" i="88"/>
  <c r="S21" i="88"/>
  <c r="S20" i="88"/>
  <c r="M76" i="88"/>
  <c r="AC33" i="88"/>
  <c r="AC34" i="88"/>
  <c r="AC37" i="88"/>
  <c r="AA37" i="88"/>
  <c r="AB37" i="88" s="1"/>
  <c r="AC36" i="88"/>
  <c r="AC35" i="88"/>
  <c r="S22" i="88"/>
  <c r="AJ32" i="88"/>
  <c r="AJ44" i="88" s="1"/>
  <c r="AK32" i="88"/>
  <c r="AK44" i="88" s="1"/>
  <c r="AI39" i="88"/>
  <c r="AI49" i="88" s="1"/>
  <c r="T53" i="84"/>
  <c r="S51" i="88"/>
  <c r="Z38" i="84"/>
  <c r="AB37" i="84"/>
  <c r="T38" i="84"/>
  <c r="S24" i="84"/>
  <c r="T22" i="84" s="1"/>
  <c r="P73" i="84"/>
  <c r="AK39" i="84"/>
  <c r="AJ39" i="84"/>
  <c r="AC35" i="68"/>
  <c r="AC36" i="68"/>
  <c r="AA36" i="68"/>
  <c r="AC34" i="68"/>
  <c r="AC31" i="68"/>
  <c r="AC32" i="68"/>
  <c r="AC33" i="68"/>
  <c r="AB33" i="68"/>
  <c r="Z37" i="68"/>
  <c r="S19" i="68"/>
  <c r="T19" i="68" s="1"/>
  <c r="S20" i="68"/>
  <c r="T20" i="68" s="1"/>
  <c r="T21" i="68"/>
  <c r="Z38" i="88" l="1"/>
  <c r="AJ39" i="88"/>
  <c r="AJ49" i="88" s="1"/>
  <c r="AK39" i="88"/>
  <c r="AK49" i="88" s="1"/>
  <c r="P76" i="88"/>
  <c r="S24" i="88"/>
  <c r="T38" i="88"/>
  <c r="T46" i="88"/>
  <c r="T50" i="88"/>
  <c r="T49" i="88"/>
  <c r="T48" i="88"/>
  <c r="T47" i="88"/>
  <c r="S23" i="84"/>
  <c r="T23" i="84" s="1"/>
  <c r="T21" i="84"/>
  <c r="T20" i="84"/>
  <c r="AB36" i="68"/>
  <c r="T22" i="88" l="1"/>
  <c r="S23" i="88"/>
  <c r="T23" i="88" s="1"/>
  <c r="T21" i="88"/>
  <c r="T20" i="88"/>
  <c r="T51" i="88"/>
  <c r="J35" i="77"/>
  <c r="F72" i="2" l="1"/>
  <c r="L29" i="2"/>
  <c r="H29" i="2"/>
  <c r="H72" i="2" s="1"/>
  <c r="R29" i="2"/>
  <c r="C72" i="2"/>
  <c r="C20" i="46"/>
  <c r="K29" i="2"/>
  <c r="E29" i="2"/>
  <c r="E72" i="2" s="1"/>
  <c r="T29" i="2" l="1"/>
  <c r="V29" i="2"/>
  <c r="K26" i="2"/>
  <c r="R26" i="2"/>
  <c r="C69" i="2"/>
  <c r="C22" i="2"/>
  <c r="C11" i="2" s="1"/>
  <c r="C30" i="2" s="1"/>
  <c r="E26" i="2"/>
  <c r="E69" i="2" s="1"/>
  <c r="E20" i="46"/>
  <c r="E51" i="46" s="1"/>
  <c r="K20" i="46"/>
  <c r="C51" i="46"/>
  <c r="P20" i="46"/>
  <c r="H20" i="46"/>
  <c r="H51" i="46" s="1"/>
  <c r="F51" i="46"/>
  <c r="L51" i="46" s="1"/>
  <c r="L20" i="46"/>
  <c r="H26" i="2"/>
  <c r="H69" i="2" s="1"/>
  <c r="L26" i="2"/>
  <c r="F69" i="2"/>
  <c r="C46" i="2" l="1"/>
  <c r="F46" i="2"/>
  <c r="F20" i="77"/>
  <c r="K51" i="46"/>
  <c r="C17" i="46"/>
  <c r="R22" i="2"/>
  <c r="C18" i="76"/>
  <c r="E22" i="2"/>
  <c r="E65" i="2" s="1"/>
  <c r="K22" i="2"/>
  <c r="C65" i="2"/>
  <c r="T20" i="46"/>
  <c r="R20" i="46"/>
  <c r="H22" i="2"/>
  <c r="H65" i="2" s="1"/>
  <c r="F65" i="2"/>
  <c r="F18" i="76"/>
  <c r="L22" i="2"/>
  <c r="V26" i="2"/>
  <c r="T26" i="2"/>
  <c r="F54" i="2" l="1"/>
  <c r="H11" i="2"/>
  <c r="H54" i="2" s="1"/>
  <c r="F44" i="2"/>
  <c r="L11" i="2"/>
  <c r="L30" i="2" s="1"/>
  <c r="K18" i="76"/>
  <c r="F61" i="76"/>
  <c r="K61" i="76" s="1"/>
  <c r="F20" i="76"/>
  <c r="F21" i="76"/>
  <c r="H18" i="76"/>
  <c r="H61" i="76" s="1"/>
  <c r="V22" i="2"/>
  <c r="T22" i="2"/>
  <c r="E11" i="2"/>
  <c r="E54" i="2" s="1"/>
  <c r="K11" i="2"/>
  <c r="K30" i="2" s="1"/>
  <c r="K35" i="2" s="1"/>
  <c r="R11" i="2"/>
  <c r="C54" i="2"/>
  <c r="C44" i="2"/>
  <c r="J41" i="77"/>
  <c r="H17" i="46"/>
  <c r="H48" i="46" s="1"/>
  <c r="L17" i="46"/>
  <c r="F48" i="46"/>
  <c r="L48" i="46" s="1"/>
  <c r="C61" i="76"/>
  <c r="J61" i="76" s="1"/>
  <c r="C21" i="76"/>
  <c r="C20" i="76"/>
  <c r="J18" i="76"/>
  <c r="E18" i="76"/>
  <c r="E61" i="76" s="1"/>
  <c r="C11" i="46"/>
  <c r="C35" i="46" s="1"/>
  <c r="E17" i="46"/>
  <c r="E48" i="46" s="1"/>
  <c r="P17" i="46"/>
  <c r="K17" i="46"/>
  <c r="C48" i="46"/>
  <c r="L35" i="2" l="1"/>
  <c r="K21" i="76"/>
  <c r="F64" i="76"/>
  <c r="F23" i="76"/>
  <c r="H21" i="76"/>
  <c r="H64" i="76" s="1"/>
  <c r="C21" i="46"/>
  <c r="C42" i="46"/>
  <c r="K11" i="46"/>
  <c r="E11" i="46"/>
  <c r="E42" i="46" s="1"/>
  <c r="J20" i="76"/>
  <c r="E20" i="76"/>
  <c r="E63" i="76" s="1"/>
  <c r="C63" i="76"/>
  <c r="J63" i="76" s="1"/>
  <c r="E21" i="76"/>
  <c r="E64" i="76" s="1"/>
  <c r="C64" i="76"/>
  <c r="J64" i="76" s="1"/>
  <c r="C23" i="76"/>
  <c r="J21" i="76"/>
  <c r="F63" i="76"/>
  <c r="K63" i="76" s="1"/>
  <c r="H20" i="76"/>
  <c r="H63" i="76" s="1"/>
  <c r="K20" i="76"/>
  <c r="J11" i="2"/>
  <c r="J23" i="2"/>
  <c r="J17" i="2"/>
  <c r="J12" i="2"/>
  <c r="J21" i="2"/>
  <c r="J25" i="2"/>
  <c r="J18" i="2"/>
  <c r="J32" i="2"/>
  <c r="J15" i="2"/>
  <c r="E30" i="2"/>
  <c r="E73" i="2" s="1"/>
  <c r="J24" i="2"/>
  <c r="J27" i="2"/>
  <c r="J19" i="2"/>
  <c r="R30" i="2"/>
  <c r="J30" i="2"/>
  <c r="J34" i="2"/>
  <c r="C73" i="2"/>
  <c r="J31" i="2"/>
  <c r="J33" i="2"/>
  <c r="J14" i="2"/>
  <c r="C35" i="2"/>
  <c r="J16" i="2"/>
  <c r="J28" i="2"/>
  <c r="J20" i="2"/>
  <c r="J13" i="2"/>
  <c r="J29" i="2"/>
  <c r="J26" i="2"/>
  <c r="J22" i="2"/>
  <c r="F73" i="2"/>
  <c r="H30" i="2"/>
  <c r="H73" i="2" s="1"/>
  <c r="K48" i="46"/>
  <c r="V11" i="2"/>
  <c r="T11" i="2"/>
  <c r="F35" i="46"/>
  <c r="H11" i="46"/>
  <c r="H42" i="46" s="1"/>
  <c r="L11" i="46"/>
  <c r="F42" i="46"/>
  <c r="L42" i="46" s="1"/>
  <c r="P11" i="46"/>
  <c r="T17" i="46"/>
  <c r="R17" i="46"/>
  <c r="E42" i="77"/>
  <c r="J42" i="77"/>
  <c r="C20" i="77"/>
  <c r="J11" i="46" l="1"/>
  <c r="J55" i="46"/>
  <c r="C45" i="2"/>
  <c r="F45" i="2"/>
  <c r="C36" i="2"/>
  <c r="C39" i="2"/>
  <c r="J48" i="46"/>
  <c r="E35" i="2"/>
  <c r="E78" i="2" s="1"/>
  <c r="R35" i="2"/>
  <c r="J35" i="2"/>
  <c r="C78" i="2"/>
  <c r="K42" i="46"/>
  <c r="J42" i="46"/>
  <c r="T11" i="46"/>
  <c r="R11" i="46"/>
  <c r="H35" i="2"/>
  <c r="H78" i="2" s="1"/>
  <c r="F78" i="2"/>
  <c r="E21" i="46"/>
  <c r="E52" i="46" s="1"/>
  <c r="J25" i="46"/>
  <c r="J15" i="46"/>
  <c r="J47" i="46"/>
  <c r="J44" i="46"/>
  <c r="J56" i="46"/>
  <c r="J12" i="46"/>
  <c r="J53" i="46"/>
  <c r="J50" i="46"/>
  <c r="K21" i="46"/>
  <c r="J14" i="46"/>
  <c r="C52" i="46"/>
  <c r="J13" i="46"/>
  <c r="P21" i="46"/>
  <c r="J49" i="46"/>
  <c r="J46" i="46"/>
  <c r="C33" i="46"/>
  <c r="J23" i="46"/>
  <c r="J22" i="46"/>
  <c r="J21" i="46"/>
  <c r="J16" i="46"/>
  <c r="J19" i="46"/>
  <c r="J43" i="46"/>
  <c r="J18" i="46"/>
  <c r="J24" i="46"/>
  <c r="J54" i="46"/>
  <c r="J45" i="46"/>
  <c r="C26" i="46"/>
  <c r="J20" i="46"/>
  <c r="J51" i="46"/>
  <c r="J17" i="46"/>
  <c r="K64" i="76"/>
  <c r="F66" i="76"/>
  <c r="L21" i="46"/>
  <c r="F52" i="46"/>
  <c r="L52" i="46" s="1"/>
  <c r="F33" i="46"/>
  <c r="H21" i="46"/>
  <c r="H52" i="46" s="1"/>
  <c r="V30" i="2"/>
  <c r="T30" i="2"/>
  <c r="K36" i="2" l="1"/>
  <c r="J36" i="2"/>
  <c r="H36" i="2"/>
  <c r="R39" i="2"/>
  <c r="T39" i="2" s="1"/>
  <c r="R44" i="2"/>
  <c r="E36" i="2"/>
  <c r="H39" i="2"/>
  <c r="L26" i="46"/>
  <c r="E39" i="2"/>
  <c r="R21" i="46"/>
  <c r="T21" i="46"/>
  <c r="K52" i="46"/>
  <c r="J52" i="46"/>
  <c r="F57" i="46"/>
  <c r="L57" i="46" s="1"/>
  <c r="H26" i="46"/>
  <c r="H57" i="46" s="1"/>
  <c r="F34" i="46"/>
  <c r="V35" i="2"/>
  <c r="T35" i="2"/>
  <c r="E26" i="46"/>
  <c r="E57" i="46" s="1"/>
  <c r="G36" i="76"/>
  <c r="G41" i="76" s="1"/>
  <c r="P26" i="46"/>
  <c r="C34" i="46"/>
  <c r="C57" i="46"/>
  <c r="J26" i="46"/>
  <c r="K26" i="46"/>
  <c r="C29" i="46"/>
  <c r="J29" i="46" l="1"/>
  <c r="J28" i="46"/>
  <c r="E29" i="46"/>
  <c r="L29" i="46" s="1"/>
  <c r="K29" i="46"/>
  <c r="J57" i="46"/>
  <c r="K57" i="46"/>
  <c r="H29" i="46"/>
  <c r="P33" i="46"/>
  <c r="T26" i="46"/>
  <c r="R26" i="46"/>
  <c r="E15" i="75" l="1"/>
  <c r="E34" i="75" s="1"/>
  <c r="J15" i="75"/>
  <c r="J21" i="75"/>
  <c r="E21" i="75"/>
  <c r="E40" i="75" s="1"/>
  <c r="J13" i="75" l="1"/>
  <c r="E13" i="75"/>
  <c r="E22" i="75" l="1"/>
  <c r="E41" i="75" s="1"/>
  <c r="J22" i="75"/>
  <c r="C36" i="40" l="1"/>
  <c r="W36" i="40" s="1"/>
  <c r="Y36" i="40" s="1"/>
  <c r="W12" i="40"/>
  <c r="AA12" i="40" s="1"/>
  <c r="C38" i="40"/>
  <c r="W38" i="40" s="1"/>
  <c r="W11" i="40"/>
  <c r="AA11" i="40" s="1"/>
  <c r="H13" i="40"/>
  <c r="H38" i="40" s="1"/>
  <c r="K13" i="40"/>
  <c r="F38" i="40"/>
  <c r="W13" i="40"/>
  <c r="AA13" i="40" s="1"/>
  <c r="W14" i="40"/>
  <c r="Y14" i="40" s="1"/>
  <c r="C39" i="40"/>
  <c r="W39" i="40" s="1"/>
  <c r="F39" i="40"/>
  <c r="H14" i="40"/>
  <c r="H39" i="40" s="1"/>
  <c r="K14" i="40"/>
  <c r="C37" i="40"/>
  <c r="W37" i="40" s="1"/>
  <c r="AA37" i="40" s="1"/>
  <c r="K12" i="40"/>
  <c r="H12" i="40"/>
  <c r="H37" i="40" s="1"/>
  <c r="F37" i="40"/>
  <c r="E14" i="40"/>
  <c r="E39" i="40" s="1"/>
  <c r="J14" i="40"/>
  <c r="J12" i="40"/>
  <c r="E12" i="40"/>
  <c r="E37" i="40" s="1"/>
  <c r="E11" i="40"/>
  <c r="E36" i="40" s="1"/>
  <c r="J11" i="40"/>
  <c r="F36" i="40"/>
  <c r="H11" i="40"/>
  <c r="H36" i="40" s="1"/>
  <c r="K11" i="40"/>
  <c r="J13" i="40"/>
  <c r="F15" i="40"/>
  <c r="E13" i="40"/>
  <c r="E38" i="40" s="1"/>
  <c r="C40" i="2" l="1"/>
  <c r="C42" i="2"/>
  <c r="C40" i="40"/>
  <c r="W40" i="40" s="1"/>
  <c r="C41" i="81"/>
  <c r="F41" i="81"/>
  <c r="F40" i="40"/>
  <c r="F43" i="40" s="1"/>
  <c r="H43" i="40" s="1"/>
  <c r="E15" i="40"/>
  <c r="Y13" i="40"/>
  <c r="Y11" i="40"/>
  <c r="H15" i="40"/>
  <c r="H40" i="40" s="1"/>
  <c r="C13" i="13"/>
  <c r="J13" i="13" s="1"/>
  <c r="F18" i="40"/>
  <c r="F13" i="13"/>
  <c r="J15" i="40"/>
  <c r="K15" i="40"/>
  <c r="Y39" i="40"/>
  <c r="AA39" i="40"/>
  <c r="AA38" i="40"/>
  <c r="Y38" i="40"/>
  <c r="AA14" i="40"/>
  <c r="F40" i="2"/>
  <c r="W15" i="40"/>
  <c r="F42" i="2"/>
  <c r="Y37" i="40"/>
  <c r="AA36" i="40"/>
  <c r="Y12" i="40"/>
  <c r="F30" i="13" l="1"/>
  <c r="H30" i="13" s="1"/>
  <c r="K13" i="13"/>
  <c r="C41" i="2"/>
  <c r="C30" i="13"/>
  <c r="E30" i="13" s="1"/>
  <c r="C31" i="46"/>
  <c r="C43" i="40"/>
  <c r="W43" i="40" s="1"/>
  <c r="E40" i="40"/>
  <c r="C42" i="81"/>
  <c r="C43" i="81"/>
  <c r="E43" i="81" s="1"/>
  <c r="E41" i="81"/>
  <c r="F42" i="81"/>
  <c r="F43" i="81"/>
  <c r="H43" i="81" s="1"/>
  <c r="H41" i="81"/>
  <c r="F22" i="40"/>
  <c r="F41" i="2"/>
  <c r="F31" i="46"/>
  <c r="K18" i="40"/>
  <c r="F43" i="2"/>
  <c r="H18" i="40"/>
  <c r="E13" i="13"/>
  <c r="F12" i="13"/>
  <c r="H13" i="13"/>
  <c r="C26" i="40"/>
  <c r="E40" i="2"/>
  <c r="E26" i="40" s="1"/>
  <c r="AA40" i="40"/>
  <c r="Y40" i="40"/>
  <c r="H42" i="2"/>
  <c r="H28" i="40" s="1"/>
  <c r="F28" i="40"/>
  <c r="C12" i="13"/>
  <c r="J12" i="13" s="1"/>
  <c r="C43" i="2"/>
  <c r="E43" i="2" s="1"/>
  <c r="J18" i="40"/>
  <c r="E18" i="40"/>
  <c r="AA15" i="40"/>
  <c r="W18" i="40"/>
  <c r="Y15" i="40"/>
  <c r="H40" i="2"/>
  <c r="H26" i="40" s="1"/>
  <c r="F26" i="40"/>
  <c r="C28" i="40"/>
  <c r="E42" i="2"/>
  <c r="E28" i="40" s="1"/>
  <c r="F29" i="13" l="1"/>
  <c r="H29" i="13" s="1"/>
  <c r="K12" i="13"/>
  <c r="H43" i="2"/>
  <c r="E43" i="40"/>
  <c r="E42" i="81"/>
  <c r="H42" i="81"/>
  <c r="F24" i="40"/>
  <c r="K22" i="40"/>
  <c r="H41" i="2"/>
  <c r="H27" i="40" s="1"/>
  <c r="F47" i="40"/>
  <c r="F12" i="73"/>
  <c r="F14" i="73" s="1"/>
  <c r="F27" i="40"/>
  <c r="H22" i="40"/>
  <c r="H47" i="40" s="1"/>
  <c r="F12" i="4"/>
  <c r="F28" i="4" s="1"/>
  <c r="H28" i="4" s="1"/>
  <c r="H12" i="13"/>
  <c r="Y43" i="40"/>
  <c r="AA43" i="40"/>
  <c r="J22" i="40"/>
  <c r="C47" i="40"/>
  <c r="W47" i="40" s="1"/>
  <c r="E22" i="40"/>
  <c r="E47" i="40" s="1"/>
  <c r="C24" i="40"/>
  <c r="C12" i="4"/>
  <c r="C12" i="73"/>
  <c r="C29" i="13"/>
  <c r="E29" i="13" s="1"/>
  <c r="E12" i="13"/>
  <c r="E41" i="2"/>
  <c r="E27" i="40" s="1"/>
  <c r="C27" i="40"/>
  <c r="Y18" i="40"/>
  <c r="W22" i="40"/>
  <c r="H12" i="73" l="1"/>
  <c r="K12" i="73"/>
  <c r="F14" i="4"/>
  <c r="H12" i="4"/>
  <c r="K12" i="4"/>
  <c r="C28" i="4"/>
  <c r="E28" i="4" s="1"/>
  <c r="E12" i="4"/>
  <c r="J12" i="4"/>
  <c r="C14" i="4"/>
  <c r="O12" i="4"/>
  <c r="H14" i="73"/>
  <c r="F18" i="73"/>
  <c r="K14" i="73"/>
  <c r="F21" i="73"/>
  <c r="H21" i="73" s="1"/>
  <c r="J12" i="73"/>
  <c r="C14" i="73"/>
  <c r="E12" i="73"/>
  <c r="Y47" i="40"/>
  <c r="AA47" i="40"/>
  <c r="Y22" i="40"/>
  <c r="W24" i="40"/>
  <c r="AA22" i="40"/>
  <c r="F15" i="4" l="1"/>
  <c r="F17" i="4"/>
  <c r="H17" i="4" s="1"/>
  <c r="F30" i="4"/>
  <c r="H30" i="4" s="1"/>
  <c r="F21" i="54"/>
  <c r="H14" i="4"/>
  <c r="K14" i="4"/>
  <c r="F11" i="21"/>
  <c r="F14" i="13"/>
  <c r="F20" i="4"/>
  <c r="E14" i="73"/>
  <c r="J14" i="73"/>
  <c r="C21" i="73"/>
  <c r="E21" i="73" s="1"/>
  <c r="C18" i="73"/>
  <c r="K18" i="73"/>
  <c r="H18" i="73"/>
  <c r="F22" i="73"/>
  <c r="F19" i="73"/>
  <c r="S12" i="4"/>
  <c r="Q12" i="4"/>
  <c r="O14" i="4"/>
  <c r="O19" i="4" s="1"/>
  <c r="J14" i="4"/>
  <c r="C11" i="21"/>
  <c r="C27" i="9"/>
  <c r="C20" i="4"/>
  <c r="C21" i="54"/>
  <c r="C15" i="4"/>
  <c r="C17" i="4"/>
  <c r="E17" i="4" s="1"/>
  <c r="C14" i="13"/>
  <c r="J14" i="13" s="1"/>
  <c r="C30" i="4"/>
  <c r="E30" i="4" s="1"/>
  <c r="E14" i="4"/>
  <c r="H14" i="13" l="1"/>
  <c r="H31" i="13" s="1"/>
  <c r="K14" i="13"/>
  <c r="E15" i="4"/>
  <c r="E31" i="4" s="1"/>
  <c r="K15" i="4"/>
  <c r="F31" i="4"/>
  <c r="H15" i="4"/>
  <c r="H31" i="4" s="1"/>
  <c r="F18" i="21"/>
  <c r="H18" i="21" s="1"/>
  <c r="K11" i="21"/>
  <c r="H11" i="21"/>
  <c r="F31" i="13"/>
  <c r="F15" i="13"/>
  <c r="H15" i="13" s="1"/>
  <c r="F53" i="21"/>
  <c r="H53" i="21" s="1"/>
  <c r="C22" i="73"/>
  <c r="E18" i="73"/>
  <c r="J18" i="73"/>
  <c r="C19" i="73"/>
  <c r="H22" i="73"/>
  <c r="F23" i="73"/>
  <c r="J11" i="21"/>
  <c r="C53" i="21"/>
  <c r="E11" i="21"/>
  <c r="C18" i="21"/>
  <c r="C25" i="9"/>
  <c r="E27" i="9"/>
  <c r="J27" i="9"/>
  <c r="E14" i="13"/>
  <c r="C31" i="13"/>
  <c r="C15" i="13"/>
  <c r="J15" i="13" s="1"/>
  <c r="Q14" i="4"/>
  <c r="O15" i="4"/>
  <c r="S14" i="4"/>
  <c r="J15" i="4"/>
  <c r="C31" i="4"/>
  <c r="F32" i="13" l="1"/>
  <c r="K15" i="13"/>
  <c r="E31" i="13"/>
  <c r="K18" i="21"/>
  <c r="F60" i="21"/>
  <c r="H60" i="21" s="1"/>
  <c r="H32" i="13"/>
  <c r="J18" i="21"/>
  <c r="C60" i="21"/>
  <c r="E60" i="21" s="1"/>
  <c r="E18" i="21"/>
  <c r="S15" i="4"/>
  <c r="Q15" i="4"/>
  <c r="C32" i="13"/>
  <c r="E15" i="13"/>
  <c r="E53" i="21"/>
  <c r="K53" i="21" s="1"/>
  <c r="K60" i="21" s="1"/>
  <c r="J53" i="21"/>
  <c r="J60" i="21" s="1"/>
  <c r="J25" i="9"/>
  <c r="E25" i="9"/>
  <c r="E22" i="73"/>
  <c r="C23" i="73"/>
  <c r="E32" i="13" l="1"/>
  <c r="G41" i="75"/>
  <c r="F40" i="75"/>
  <c r="F36" i="75"/>
  <c r="F35" i="75"/>
  <c r="G12" i="75" l="1"/>
  <c r="F38" i="75"/>
  <c r="K13" i="75"/>
  <c r="G35" i="75"/>
  <c r="H16" i="75"/>
  <c r="H35" i="75" s="1"/>
  <c r="G36" i="75"/>
  <c r="H17" i="75"/>
  <c r="H36" i="75" s="1"/>
  <c r="H13" i="75"/>
  <c r="F41" i="75"/>
  <c r="K21" i="75"/>
  <c r="K22" i="75"/>
  <c r="H22" i="75"/>
  <c r="H41" i="75" s="1"/>
  <c r="K14" i="75" l="1"/>
  <c r="H14" i="75"/>
  <c r="F12" i="75"/>
  <c r="F33" i="75" s="1"/>
  <c r="C12" i="75"/>
  <c r="C33" i="75" s="1"/>
  <c r="C11" i="75"/>
  <c r="J14" i="75"/>
  <c r="D11" i="75"/>
  <c r="D12" i="75"/>
  <c r="E14" i="75"/>
  <c r="G33" i="75"/>
  <c r="H12" i="75" l="1"/>
  <c r="H33" i="75" s="1"/>
  <c r="D33" i="75"/>
  <c r="E12" i="75"/>
  <c r="E33" i="75" s="1"/>
  <c r="D23" i="75"/>
  <c r="D32" i="75"/>
  <c r="E11" i="75"/>
  <c r="E32" i="75" s="1"/>
  <c r="C32" i="75"/>
  <c r="J11" i="75"/>
  <c r="D24" i="75" l="1"/>
  <c r="D42" i="75"/>
  <c r="F34" i="75" l="1"/>
  <c r="F11" i="75"/>
  <c r="F23" i="75" s="1"/>
  <c r="F32" i="75" l="1"/>
  <c r="G38" i="75" l="1"/>
  <c r="H19" i="75"/>
  <c r="H38" i="75" s="1"/>
  <c r="G34" i="75" l="1"/>
  <c r="H15" i="75"/>
  <c r="H34" i="75" s="1"/>
  <c r="G11" i="75"/>
  <c r="K15" i="75"/>
  <c r="G40" i="75"/>
  <c r="H21" i="75"/>
  <c r="H40" i="75" s="1"/>
  <c r="G32" i="75" l="1"/>
  <c r="H11" i="75"/>
  <c r="H32" i="75" s="1"/>
  <c r="K11" i="75"/>
  <c r="G39" i="75"/>
  <c r="G37" i="75" l="1"/>
  <c r="G23" i="75"/>
  <c r="G42" i="75" l="1"/>
  <c r="G24" i="75"/>
  <c r="C23" i="75" l="1"/>
  <c r="E18" i="75"/>
  <c r="E37" i="75" s="1"/>
  <c r="J18" i="75"/>
  <c r="C37" i="75"/>
  <c r="E20" i="75"/>
  <c r="E39" i="75" s="1"/>
  <c r="J20" i="75"/>
  <c r="C39" i="75"/>
  <c r="K20" i="75" l="1"/>
  <c r="F39" i="75"/>
  <c r="H20" i="75"/>
  <c r="H39" i="75" s="1"/>
  <c r="E23" i="75"/>
  <c r="E42" i="75" s="1"/>
  <c r="J23" i="75"/>
  <c r="C42" i="75"/>
  <c r="C24" i="75"/>
  <c r="F37" i="75" l="1"/>
  <c r="H18" i="75"/>
  <c r="H37" i="75" s="1"/>
  <c r="K18" i="75"/>
  <c r="H23" i="75" l="1"/>
  <c r="H42" i="75" s="1"/>
  <c r="K23" i="75"/>
  <c r="F42" i="75"/>
  <c r="F24" i="75"/>
  <c r="G28" i="25" l="1"/>
  <c r="H78" i="22"/>
  <c r="H75" i="22"/>
  <c r="H74" i="22"/>
  <c r="H73" i="22"/>
  <c r="H69" i="22"/>
  <c r="H68" i="22"/>
  <c r="H67" i="22"/>
  <c r="H66" i="22"/>
  <c r="H65" i="22"/>
  <c r="H64" i="22"/>
  <c r="H63" i="22"/>
  <c r="H62" i="22"/>
  <c r="H61" i="22"/>
  <c r="H60" i="22"/>
  <c r="H55" i="22"/>
  <c r="H54" i="22"/>
  <c r="H53" i="22"/>
  <c r="H52" i="22"/>
  <c r="H51" i="22"/>
  <c r="H50" i="22"/>
  <c r="H49" i="22"/>
  <c r="H48" i="22"/>
  <c r="H47" i="22"/>
  <c r="H46" i="22"/>
  <c r="H37" i="22"/>
  <c r="H36" i="22"/>
  <c r="H33" i="22"/>
  <c r="H32" i="22"/>
  <c r="H31" i="22"/>
  <c r="H30" i="22"/>
  <c r="H29" i="22"/>
  <c r="H28" i="22"/>
  <c r="H27" i="22"/>
  <c r="H22" i="22"/>
  <c r="H21" i="22"/>
  <c r="H20" i="22"/>
  <c r="H19" i="22"/>
  <c r="H18" i="22"/>
  <c r="H17" i="22"/>
  <c r="H16" i="22"/>
  <c r="H15" i="22"/>
  <c r="H14" i="22"/>
  <c r="H13" i="22"/>
  <c r="K31" i="57" l="1"/>
  <c r="Q30" i="57"/>
  <c r="E13" i="58"/>
  <c r="Q13" i="58" s="1"/>
  <c r="O13" i="58"/>
  <c r="J13" i="58"/>
  <c r="K20" i="57"/>
  <c r="H20" i="57"/>
  <c r="S20" i="57" s="1"/>
  <c r="Q20" i="57"/>
  <c r="K32" i="57"/>
  <c r="H32" i="57"/>
  <c r="S32" i="57" s="1"/>
  <c r="Q32" i="57"/>
  <c r="O31" i="58"/>
  <c r="J31" i="58"/>
  <c r="E31" i="58"/>
  <c r="Q31" i="58" s="1"/>
  <c r="R13" i="58"/>
  <c r="K13" i="58"/>
  <c r="H13" i="58"/>
  <c r="T13" i="58" s="1"/>
  <c r="Q41" i="57"/>
  <c r="K41" i="57"/>
  <c r="H41" i="57"/>
  <c r="S41" i="57" s="1"/>
  <c r="F13" i="55"/>
  <c r="H31" i="57"/>
  <c r="S31" i="57" s="1"/>
  <c r="Q31" i="57"/>
  <c r="R31" i="58"/>
  <c r="K31" i="58"/>
  <c r="H31" i="58"/>
  <c r="T31" i="58" s="1"/>
  <c r="Q25" i="57"/>
  <c r="H25" i="57"/>
  <c r="S25" i="57" s="1"/>
  <c r="K25" i="57"/>
  <c r="H45" i="22"/>
  <c r="C56" i="22"/>
  <c r="H56" i="22" s="1"/>
  <c r="H59" i="22"/>
  <c r="C70" i="22"/>
  <c r="H70" i="22" s="1"/>
  <c r="K39" i="57"/>
  <c r="H39" i="57"/>
  <c r="S39" i="57" s="1"/>
  <c r="Q39" i="57"/>
  <c r="H12" i="22"/>
  <c r="C23" i="22"/>
  <c r="H23" i="22" s="1"/>
  <c r="Q12" i="57"/>
  <c r="K12" i="57"/>
  <c r="H12" i="57"/>
  <c r="S12" i="57" s="1"/>
  <c r="K23" i="57"/>
  <c r="H23" i="57"/>
  <c r="S23" i="57" s="1"/>
  <c r="F17" i="55"/>
  <c r="Q23" i="57"/>
  <c r="F37" i="57"/>
  <c r="Q38" i="57"/>
  <c r="H38" i="57"/>
  <c r="S38" i="57" s="1"/>
  <c r="K38" i="57"/>
  <c r="C77" i="22"/>
  <c r="H72" i="22"/>
  <c r="Q21" i="57"/>
  <c r="K21" i="57"/>
  <c r="H21" i="57"/>
  <c r="S21" i="57" s="1"/>
  <c r="Q13" i="57"/>
  <c r="H13" i="57"/>
  <c r="S13" i="57" s="1"/>
  <c r="K13" i="57"/>
  <c r="O12" i="58"/>
  <c r="C11" i="58"/>
  <c r="J12" i="58"/>
  <c r="E12" i="58"/>
  <c r="Q12" i="58" s="1"/>
  <c r="Q15" i="57"/>
  <c r="K15" i="57"/>
  <c r="H15" i="57"/>
  <c r="S15" i="57" s="1"/>
  <c r="F27" i="57"/>
  <c r="H28" i="57"/>
  <c r="S28" i="57" s="1"/>
  <c r="Q28" i="57"/>
  <c r="K28" i="57"/>
  <c r="C34" i="22"/>
  <c r="H34" i="22" s="1"/>
  <c r="H26" i="22"/>
  <c r="R12" i="58"/>
  <c r="K12" i="58"/>
  <c r="H12" i="58"/>
  <c r="T12" i="58" s="1"/>
  <c r="F11" i="58"/>
  <c r="K29" i="57"/>
  <c r="H29" i="57"/>
  <c r="S29" i="57" s="1"/>
  <c r="Q29" i="57"/>
  <c r="C38" i="22"/>
  <c r="H35" i="22"/>
  <c r="H30" i="57" l="1"/>
  <c r="S30" i="57" s="1"/>
  <c r="K30" i="57"/>
  <c r="F33" i="55"/>
  <c r="H33" i="55" s="1"/>
  <c r="K17" i="55"/>
  <c r="H17" i="55"/>
  <c r="H38" i="22"/>
  <c r="C39" i="22"/>
  <c r="Q22" i="57"/>
  <c r="H22" i="57"/>
  <c r="S22" i="57" s="1"/>
  <c r="K22" i="57"/>
  <c r="H11" i="58"/>
  <c r="T11" i="58" s="1"/>
  <c r="K11" i="58"/>
  <c r="R11" i="58"/>
  <c r="C79" i="22"/>
  <c r="C86" i="22"/>
  <c r="H77" i="22"/>
  <c r="C15" i="58"/>
  <c r="J11" i="58"/>
  <c r="O11" i="58"/>
  <c r="E11" i="58"/>
  <c r="Q11" i="58" s="1"/>
  <c r="H13" i="55"/>
  <c r="K13" i="55"/>
  <c r="F29" i="55"/>
  <c r="H29" i="55" s="1"/>
  <c r="H27" i="57"/>
  <c r="S27" i="57" s="1"/>
  <c r="K27" i="57"/>
  <c r="F16" i="55"/>
  <c r="Q27" i="57"/>
  <c r="F14" i="55"/>
  <c r="Q37" i="57"/>
  <c r="K37" i="57"/>
  <c r="H37" i="57"/>
  <c r="S37" i="57" s="1"/>
  <c r="O17" i="15" l="1"/>
  <c r="H17" i="15"/>
  <c r="K14" i="20"/>
  <c r="E14" i="20"/>
  <c r="O15" i="58"/>
  <c r="C22" i="58"/>
  <c r="J15" i="58"/>
  <c r="E15" i="58"/>
  <c r="Q15" i="58" s="1"/>
  <c r="H39" i="22"/>
  <c r="C40" i="22"/>
  <c r="F30" i="55"/>
  <c r="H30" i="55" s="1"/>
  <c r="K14" i="55"/>
  <c r="H14" i="55"/>
  <c r="E17" i="15"/>
  <c r="L17" i="15"/>
  <c r="F32" i="55"/>
  <c r="H32" i="55" s="1"/>
  <c r="H16" i="55"/>
  <c r="K16" i="55"/>
  <c r="C80" i="22"/>
  <c r="H79" i="22"/>
  <c r="H80" i="22" l="1"/>
  <c r="C84" i="22"/>
  <c r="H40" i="22"/>
  <c r="E22" i="58"/>
  <c r="Q22" i="58" s="1"/>
  <c r="O22" i="58"/>
  <c r="J22" i="58"/>
  <c r="C26" i="58"/>
  <c r="R14" i="20"/>
  <c r="M14" i="20"/>
  <c r="N17" i="15"/>
  <c r="Q17" i="15"/>
  <c r="E26" i="58" l="1"/>
  <c r="Q26" i="58" s="1"/>
  <c r="C30" i="58"/>
  <c r="J26" i="58"/>
  <c r="O26" i="58"/>
  <c r="C32" i="58" l="1"/>
  <c r="O30" i="58"/>
  <c r="E30" i="58"/>
  <c r="Q30" i="58" s="1"/>
  <c r="J30" i="58"/>
  <c r="O32" i="58" l="1"/>
  <c r="J32" i="58"/>
  <c r="E32" i="58"/>
  <c r="Q32" i="58" s="1"/>
  <c r="C35" i="58"/>
  <c r="C34" i="58"/>
  <c r="H17" i="58" l="1"/>
  <c r="T17" i="58" s="1"/>
  <c r="K17" i="58"/>
  <c r="R17" i="58"/>
  <c r="G67" i="25"/>
  <c r="G39" i="25"/>
  <c r="G37" i="25"/>
  <c r="G36" i="25"/>
  <c r="G35" i="25"/>
  <c r="G34" i="25"/>
  <c r="G33" i="25"/>
  <c r="G66" i="25"/>
  <c r="G65" i="25"/>
  <c r="G64" i="25"/>
  <c r="G63" i="25"/>
  <c r="G60" i="25"/>
  <c r="G59" i="25"/>
  <c r="G57" i="25"/>
  <c r="G56" i="25"/>
  <c r="G55" i="25"/>
  <c r="G51" i="25"/>
  <c r="G50" i="25"/>
  <c r="G49" i="25"/>
  <c r="G48" i="25"/>
  <c r="G45" i="25"/>
  <c r="G44" i="25"/>
  <c r="G43" i="25"/>
  <c r="G42" i="25"/>
  <c r="G29" i="25"/>
  <c r="G26" i="25"/>
  <c r="G27" i="25"/>
  <c r="G23" i="25"/>
  <c r="G25" i="25"/>
  <c r="G22" i="25"/>
  <c r="G21" i="25"/>
  <c r="G20" i="25"/>
  <c r="G19" i="25"/>
  <c r="G18" i="25"/>
  <c r="G17" i="25"/>
  <c r="G16" i="25"/>
  <c r="G15" i="25"/>
  <c r="G14" i="25"/>
  <c r="G13" i="25"/>
  <c r="G41" i="25" l="1"/>
  <c r="C40" i="25"/>
  <c r="G40" i="25" s="1"/>
  <c r="G12" i="25"/>
  <c r="C11" i="25"/>
  <c r="G62" i="25"/>
  <c r="C61" i="25"/>
  <c r="G61" i="25" l="1"/>
  <c r="C52" i="25"/>
  <c r="G52" i="25" s="1"/>
  <c r="G11" i="25"/>
  <c r="C68" i="25" l="1"/>
  <c r="G68" i="25" l="1"/>
  <c r="F11" i="57" l="1"/>
  <c r="H11" i="57" l="1"/>
  <c r="S11" i="57" s="1"/>
  <c r="K11" i="57"/>
  <c r="Q11" i="57"/>
  <c r="R21" i="58"/>
  <c r="K21" i="58"/>
  <c r="H21" i="58"/>
  <c r="T21" i="58" s="1"/>
  <c r="J29" i="57"/>
  <c r="D27" i="57"/>
  <c r="E29" i="57"/>
  <c r="P29" i="57" s="1"/>
  <c r="O29" i="57"/>
  <c r="Q16" i="57"/>
  <c r="H16" i="57"/>
  <c r="S16" i="57" s="1"/>
  <c r="K16" i="57"/>
  <c r="H29" i="58"/>
  <c r="T29" i="58" s="1"/>
  <c r="K29" i="58"/>
  <c r="R29" i="58"/>
  <c r="E31" i="57"/>
  <c r="P31" i="57" s="1"/>
  <c r="O31" i="57"/>
  <c r="J31" i="57"/>
  <c r="J32" i="57"/>
  <c r="E32" i="57"/>
  <c r="P32" i="57" s="1"/>
  <c r="O32" i="57"/>
  <c r="R25" i="58"/>
  <c r="K25" i="58"/>
  <c r="H25" i="58"/>
  <c r="T25" i="58" s="1"/>
  <c r="O30" i="57"/>
  <c r="J30" i="57"/>
  <c r="E30" i="57"/>
  <c r="P30" i="57" s="1"/>
  <c r="O34" i="57"/>
  <c r="D15" i="55"/>
  <c r="J34" i="57"/>
  <c r="E34" i="57"/>
  <c r="P34" i="57" s="1"/>
  <c r="D47" i="57"/>
  <c r="E47" i="57" s="1"/>
  <c r="R18" i="58" l="1"/>
  <c r="K18" i="58"/>
  <c r="H18" i="58"/>
  <c r="T18" i="58" s="1"/>
  <c r="K17" i="57"/>
  <c r="H17" i="57"/>
  <c r="S17" i="57" s="1"/>
  <c r="Q17" i="57"/>
  <c r="F18" i="57"/>
  <c r="J27" i="57"/>
  <c r="E27" i="57"/>
  <c r="P27" i="57" s="1"/>
  <c r="D16" i="55"/>
  <c r="O27" i="57"/>
  <c r="D33" i="57"/>
  <c r="F27" i="58"/>
  <c r="R28" i="58"/>
  <c r="K28" i="58"/>
  <c r="H28" i="58"/>
  <c r="T28" i="58" s="1"/>
  <c r="J15" i="55"/>
  <c r="D31" i="55"/>
  <c r="E31" i="55" s="1"/>
  <c r="E15" i="55"/>
  <c r="D19" i="55"/>
  <c r="D35" i="55" l="1"/>
  <c r="E35" i="55" s="1"/>
  <c r="E19" i="55"/>
  <c r="J19" i="55"/>
  <c r="F47" i="57"/>
  <c r="H47" i="57" s="1"/>
  <c r="Q18" i="57"/>
  <c r="K18" i="57"/>
  <c r="H18" i="57"/>
  <c r="S18" i="57" s="1"/>
  <c r="H20" i="58"/>
  <c r="T20" i="58" s="1"/>
  <c r="K20" i="58"/>
  <c r="R20" i="58"/>
  <c r="R24" i="58"/>
  <c r="K24" i="58"/>
  <c r="H24" i="58"/>
  <c r="T24" i="58" s="1"/>
  <c r="F23" i="58"/>
  <c r="D32" i="55"/>
  <c r="E32" i="55" s="1"/>
  <c r="J16" i="55"/>
  <c r="E16" i="55"/>
  <c r="Q24" i="57"/>
  <c r="K24" i="57"/>
  <c r="H24" i="57"/>
  <c r="S24" i="57" s="1"/>
  <c r="F19" i="57"/>
  <c r="F26" i="57" s="1"/>
  <c r="F16" i="58"/>
  <c r="R27" i="58"/>
  <c r="K27" i="58"/>
  <c r="H27" i="58"/>
  <c r="T27" i="58" s="1"/>
  <c r="E33" i="57"/>
  <c r="P33" i="57" s="1"/>
  <c r="D36" i="57"/>
  <c r="J33" i="57"/>
  <c r="O33" i="57"/>
  <c r="H35" i="57"/>
  <c r="S35" i="57" s="1"/>
  <c r="Q35" i="57"/>
  <c r="K35" i="57"/>
  <c r="H14" i="58"/>
  <c r="T14" i="58" s="1"/>
  <c r="K14" i="58"/>
  <c r="R14" i="58"/>
  <c r="F15" i="58"/>
  <c r="F33" i="57" l="1"/>
  <c r="K26" i="57"/>
  <c r="H26" i="57"/>
  <c r="S26" i="57" s="1"/>
  <c r="Q26" i="57"/>
  <c r="J36" i="57"/>
  <c r="D43" i="57"/>
  <c r="E36" i="57"/>
  <c r="P36" i="57" s="1"/>
  <c r="D40" i="57"/>
  <c r="D46" i="57"/>
  <c r="O36" i="57"/>
  <c r="D44" i="57"/>
  <c r="R23" i="58"/>
  <c r="K23" i="58"/>
  <c r="H23" i="58"/>
  <c r="T23" i="58" s="1"/>
  <c r="Q19" i="57"/>
  <c r="K19" i="57"/>
  <c r="H19" i="57"/>
  <c r="S19" i="57" s="1"/>
  <c r="R16" i="58"/>
  <c r="H16" i="58"/>
  <c r="T16" i="58" s="1"/>
  <c r="K16" i="58"/>
  <c r="F22" i="58"/>
  <c r="H15" i="58"/>
  <c r="T15" i="58" s="1"/>
  <c r="K15" i="58"/>
  <c r="R15" i="58"/>
  <c r="D42" i="57" l="1"/>
  <c r="O40" i="57"/>
  <c r="E40" i="57"/>
  <c r="P40" i="57" s="1"/>
  <c r="J40" i="57"/>
  <c r="F26" i="58"/>
  <c r="K22" i="58"/>
  <c r="R22" i="58"/>
  <c r="H22" i="58"/>
  <c r="T22" i="58" s="1"/>
  <c r="K33" i="57"/>
  <c r="H33" i="57"/>
  <c r="S33" i="57" s="1"/>
  <c r="Q33" i="57"/>
  <c r="F36" i="57"/>
  <c r="H36" i="57" l="1"/>
  <c r="S36" i="57" s="1"/>
  <c r="F40" i="57"/>
  <c r="Q36" i="57"/>
  <c r="K36" i="57"/>
  <c r="F46" i="57"/>
  <c r="F43" i="57"/>
  <c r="F44" i="57"/>
  <c r="K26" i="58"/>
  <c r="H26" i="58"/>
  <c r="T26" i="58" s="1"/>
  <c r="F30" i="58"/>
  <c r="R26" i="58"/>
  <c r="E42" i="57"/>
  <c r="P42" i="57" s="1"/>
  <c r="J42" i="57"/>
  <c r="D35" i="58"/>
  <c r="D12" i="55"/>
  <c r="D34" i="58"/>
  <c r="O42" i="57"/>
  <c r="N13" i="20" l="1"/>
  <c r="H13" i="20"/>
  <c r="H30" i="58"/>
  <c r="T30" i="58" s="1"/>
  <c r="F32" i="58"/>
  <c r="R30" i="58"/>
  <c r="K30" i="58"/>
  <c r="C77" i="25"/>
  <c r="D28" i="55"/>
  <c r="E12" i="55"/>
  <c r="J12" i="55"/>
  <c r="D18" i="55"/>
  <c r="H40" i="57"/>
  <c r="S40" i="57" s="1"/>
  <c r="F42" i="57"/>
  <c r="Q40" i="57"/>
  <c r="K40" i="57"/>
  <c r="R32" i="58" l="1"/>
  <c r="F34" i="58"/>
  <c r="F35" i="58"/>
  <c r="K32" i="58"/>
  <c r="H32" i="58"/>
  <c r="T32" i="58" s="1"/>
  <c r="J18" i="55"/>
  <c r="D20" i="55"/>
  <c r="E18" i="55"/>
  <c r="E28" i="55"/>
  <c r="D34" i="55"/>
  <c r="H42" i="57"/>
  <c r="S42" i="57" s="1"/>
  <c r="G8" i="52"/>
  <c r="F12" i="55"/>
  <c r="K42" i="57"/>
  <c r="G7" i="53"/>
  <c r="Q42" i="57"/>
  <c r="T13" i="20"/>
  <c r="P13" i="20"/>
  <c r="E34" i="55" l="1"/>
  <c r="D36" i="55"/>
  <c r="E36" i="55" s="1"/>
  <c r="E20" i="55"/>
  <c r="J20" i="55"/>
  <c r="D22" i="55"/>
  <c r="G11" i="53"/>
  <c r="H7" i="53"/>
  <c r="F18" i="55"/>
  <c r="H12" i="55"/>
  <c r="K12" i="55"/>
  <c r="F28" i="55"/>
  <c r="G12" i="52"/>
  <c r="H8" i="52"/>
  <c r="H11" i="53" l="1"/>
  <c r="G15" i="53"/>
  <c r="H15" i="53" s="1"/>
  <c r="N12" i="20"/>
  <c r="H12" i="20"/>
  <c r="F34" i="55"/>
  <c r="H28" i="55"/>
  <c r="H18" i="55"/>
  <c r="F20" i="55"/>
  <c r="K18" i="55"/>
  <c r="G16" i="52"/>
  <c r="H16" i="52" s="1"/>
  <c r="H12" i="52"/>
  <c r="K20" i="55" l="1"/>
  <c r="H20" i="55"/>
  <c r="F36" i="55"/>
  <c r="H36" i="55" s="1"/>
  <c r="H34" i="55"/>
  <c r="T12" i="20"/>
  <c r="P12" i="20"/>
  <c r="K11" i="20" l="1"/>
  <c r="E11" i="20"/>
  <c r="C22" i="55"/>
  <c r="N11" i="20" l="1"/>
  <c r="H11" i="20"/>
  <c r="F22" i="55"/>
  <c r="R11" i="20"/>
  <c r="M11" i="20"/>
  <c r="T11" i="20" l="1"/>
  <c r="P11" i="20"/>
  <c r="O25" i="15" l="1"/>
  <c r="Q25" i="15"/>
  <c r="L25" i="15"/>
  <c r="N25" i="15"/>
  <c r="E12" i="20" l="1"/>
  <c r="K12" i="20"/>
  <c r="R12" i="20" l="1"/>
  <c r="M12" i="20"/>
  <c r="N14" i="20" l="1"/>
  <c r="H14" i="20"/>
  <c r="T14" i="20" l="1"/>
  <c r="P14" i="20"/>
  <c r="E15" i="15" l="1"/>
  <c r="L15" i="15"/>
  <c r="O15" i="15"/>
  <c r="H15" i="15"/>
  <c r="K13" i="20"/>
  <c r="E13" i="20"/>
  <c r="R13" i="20" l="1"/>
  <c r="M13" i="20"/>
  <c r="Q15" i="15"/>
  <c r="N15" i="15"/>
  <c r="L29" i="15" l="1"/>
  <c r="O29" i="15"/>
  <c r="O24" i="15" l="1"/>
  <c r="L24" i="15"/>
  <c r="O28" i="15"/>
  <c r="L34" i="15"/>
  <c r="N15" i="20"/>
  <c r="H15" i="20"/>
  <c r="O27" i="15"/>
  <c r="L28" i="15"/>
  <c r="O34" i="15"/>
  <c r="L27" i="15"/>
  <c r="Q29" i="15"/>
  <c r="N29" i="15"/>
  <c r="Q34" i="15" l="1"/>
  <c r="T15" i="20"/>
  <c r="P15" i="20"/>
  <c r="N34" i="15"/>
  <c r="Q28" i="15"/>
  <c r="E15" i="20"/>
  <c r="K15" i="20"/>
  <c r="N28" i="15"/>
  <c r="N27" i="15"/>
  <c r="N24" i="15"/>
  <c r="L12" i="15"/>
  <c r="C11" i="15"/>
  <c r="O12" i="15"/>
  <c r="H12" i="15"/>
  <c r="F11" i="15"/>
  <c r="O11" i="15" s="1"/>
  <c r="Q27" i="15"/>
  <c r="Q24" i="15"/>
  <c r="Q12" i="15" l="1"/>
  <c r="L11" i="15"/>
  <c r="R15" i="20"/>
  <c r="M15" i="20"/>
  <c r="L23" i="15" l="1"/>
  <c r="N23" i="15"/>
  <c r="O23" i="15"/>
  <c r="Q23" i="15"/>
  <c r="H64" i="56" l="1"/>
  <c r="N23" i="20" l="1"/>
  <c r="H23" i="20"/>
  <c r="T23" i="20" l="1"/>
  <c r="P23" i="20"/>
  <c r="L22" i="15" l="1"/>
  <c r="O22" i="15"/>
  <c r="M12" i="15" l="1"/>
  <c r="N22" i="15"/>
  <c r="O32" i="15"/>
  <c r="L32" i="15"/>
  <c r="L18" i="15"/>
  <c r="E18" i="15"/>
  <c r="Q22" i="15"/>
  <c r="O18" i="15"/>
  <c r="H18" i="15"/>
  <c r="H11" i="15" s="1"/>
  <c r="Q11" i="15" s="1"/>
  <c r="E19" i="15" l="1"/>
  <c r="L19" i="15"/>
  <c r="C20" i="15"/>
  <c r="N32" i="15"/>
  <c r="Q32" i="15"/>
  <c r="O31" i="15"/>
  <c r="Q18" i="15"/>
  <c r="L31" i="15"/>
  <c r="O19" i="15"/>
  <c r="N18" i="15"/>
  <c r="N12" i="15"/>
  <c r="Q31" i="15" l="1"/>
  <c r="O20" i="15"/>
  <c r="F26" i="15"/>
  <c r="N31" i="15"/>
  <c r="L20" i="15"/>
  <c r="C26" i="15"/>
  <c r="Q19" i="15"/>
  <c r="N19" i="15"/>
  <c r="C30" i="15" l="1"/>
  <c r="L26" i="15"/>
  <c r="O26" i="15"/>
  <c r="F30" i="15"/>
  <c r="F33" i="15" s="1"/>
  <c r="H26" i="15"/>
  <c r="Q26" i="15" s="1"/>
  <c r="Q20" i="15"/>
  <c r="O30" i="15" l="1"/>
  <c r="H30" i="15"/>
  <c r="F40" i="15"/>
  <c r="C40" i="15"/>
  <c r="C43" i="15" s="1"/>
  <c r="C41" i="15"/>
  <c r="L30" i="15"/>
  <c r="C33" i="15"/>
  <c r="F35" i="15" l="1"/>
  <c r="F37" i="15" s="1"/>
  <c r="H33" i="15"/>
  <c r="Q33" i="15" s="1"/>
  <c r="O33" i="15"/>
  <c r="C35" i="15"/>
  <c r="L33" i="15"/>
  <c r="H40" i="15"/>
  <c r="Q30" i="15"/>
  <c r="L35" i="15" l="1"/>
  <c r="C37" i="15"/>
  <c r="O35" i="15"/>
  <c r="H35" i="15"/>
  <c r="Q35" i="15" s="1"/>
  <c r="H25" i="56"/>
  <c r="H23" i="56"/>
  <c r="H22" i="56" l="1"/>
  <c r="H29" i="56"/>
  <c r="H39" i="56"/>
  <c r="H54" i="56"/>
  <c r="H24" i="56"/>
  <c r="H61" i="56"/>
  <c r="H43" i="56"/>
  <c r="H38" i="56" l="1"/>
  <c r="H26" i="56" l="1"/>
  <c r="C27" i="56"/>
  <c r="H27" i="56" s="1"/>
  <c r="H28" i="56" l="1"/>
  <c r="H40" i="56" l="1"/>
  <c r="C46" i="56"/>
  <c r="H46" i="56" s="1"/>
  <c r="H62" i="56"/>
  <c r="H57" i="56" l="1"/>
  <c r="H45" i="56" l="1"/>
  <c r="H60" i="56" l="1"/>
  <c r="H63" i="56" l="1"/>
  <c r="C65" i="56"/>
  <c r="H16" i="56"/>
  <c r="H15" i="56"/>
  <c r="C74" i="56" l="1"/>
  <c r="H65" i="56"/>
  <c r="H18" i="56"/>
  <c r="H14" i="56"/>
  <c r="H30" i="56" l="1"/>
  <c r="C31" i="56"/>
  <c r="C32" i="56" l="1"/>
  <c r="H31" i="56"/>
  <c r="H32" i="56" l="1"/>
  <c r="N16" i="20" l="1"/>
  <c r="H16" i="20"/>
  <c r="N18" i="20" l="1"/>
  <c r="H18" i="20"/>
  <c r="K18" i="20"/>
  <c r="E18" i="20"/>
  <c r="N17" i="20"/>
  <c r="H17" i="20"/>
  <c r="T16" i="20"/>
  <c r="P16" i="20"/>
  <c r="E13" i="15"/>
  <c r="M13" i="15"/>
  <c r="D11" i="15"/>
  <c r="K17" i="20"/>
  <c r="E17" i="20"/>
  <c r="K16" i="20"/>
  <c r="E16" i="20"/>
  <c r="T17" i="20" l="1"/>
  <c r="P17" i="20"/>
  <c r="R18" i="20"/>
  <c r="M18" i="20"/>
  <c r="N13" i="15"/>
  <c r="E11" i="15"/>
  <c r="N11" i="15" s="1"/>
  <c r="R16" i="20"/>
  <c r="M16" i="20"/>
  <c r="R17" i="20"/>
  <c r="M17" i="20"/>
  <c r="D20" i="15"/>
  <c r="M11" i="15"/>
  <c r="T18" i="20"/>
  <c r="P18" i="20"/>
  <c r="M20" i="15" l="1"/>
  <c r="D26" i="15"/>
  <c r="E20" i="15"/>
  <c r="M26" i="15" l="1"/>
  <c r="D30" i="15"/>
  <c r="E26" i="15"/>
  <c r="N26" i="15" s="1"/>
  <c r="N20" i="15"/>
  <c r="H17" i="56"/>
  <c r="M30" i="15" l="1"/>
  <c r="D33" i="15"/>
  <c r="D40" i="15"/>
  <c r="D41" i="15"/>
  <c r="E30" i="15"/>
  <c r="N30" i="15" s="1"/>
  <c r="D35" i="15" l="1"/>
  <c r="D37" i="15" s="1"/>
  <c r="M33" i="15"/>
  <c r="E33" i="15"/>
  <c r="N33" i="15" s="1"/>
  <c r="M35" i="15" l="1"/>
  <c r="E35" i="15"/>
  <c r="N35" i="15" s="1"/>
  <c r="H12" i="56" l="1"/>
  <c r="C71" i="25" l="1"/>
  <c r="G70" i="25"/>
  <c r="C75" i="25"/>
  <c r="C74" i="25"/>
  <c r="G71" i="25" l="1"/>
  <c r="C76" i="25"/>
  <c r="H13" i="56" l="1"/>
  <c r="C19" i="56"/>
  <c r="H19" i="56" l="1"/>
  <c r="C33" i="56"/>
  <c r="H33" i="56" l="1"/>
  <c r="H66" i="56" l="1"/>
  <c r="C67" i="56"/>
  <c r="C68" i="56" l="1"/>
  <c r="H67" i="56"/>
  <c r="H68" i="56" l="1"/>
  <c r="C72" i="56"/>
  <c r="K21" i="20" l="1"/>
  <c r="R21" i="20" s="1"/>
  <c r="E21" i="20"/>
  <c r="M21" i="20" s="1"/>
  <c r="K24" i="20" l="1"/>
  <c r="E24" i="20"/>
  <c r="N21" i="20"/>
  <c r="T21" i="20" s="1"/>
  <c r="H21" i="20"/>
  <c r="P21" i="20" s="1"/>
  <c r="N24" i="20" l="1"/>
  <c r="H24" i="20"/>
  <c r="R24" i="20"/>
  <c r="M24" i="20"/>
  <c r="T24" i="20" l="1"/>
  <c r="P24" i="20"/>
  <c r="N22" i="20" l="1"/>
  <c r="H22" i="20"/>
  <c r="F25" i="20"/>
  <c r="F29" i="20" s="1"/>
  <c r="T22" i="20" l="1"/>
  <c r="P22" i="20"/>
  <c r="F27" i="20"/>
  <c r="H25" i="20"/>
  <c r="N25" i="20"/>
  <c r="K22" i="20"/>
  <c r="E22" i="20"/>
  <c r="C25" i="20"/>
  <c r="C27" i="20" l="1"/>
  <c r="E25" i="20"/>
  <c r="K25" i="20"/>
  <c r="D43" i="15"/>
  <c r="C29" i="20"/>
  <c r="R22" i="20"/>
  <c r="M22" i="20"/>
  <c r="T25" i="20"/>
  <c r="P25" i="20"/>
  <c r="H27" i="20"/>
  <c r="N27" i="20"/>
  <c r="F30" i="20"/>
  <c r="F19" i="4"/>
  <c r="T27" i="20" l="1"/>
  <c r="P27" i="20"/>
  <c r="R25" i="20"/>
  <c r="M25" i="20"/>
  <c r="E27" i="20"/>
  <c r="K27" i="20"/>
  <c r="M27" i="20" s="1"/>
  <c r="C19" i="4"/>
  <c r="C30" i="20"/>
  <c r="D44" i="15"/>
  <c r="R27" i="20" l="1"/>
  <c r="F37" i="13" l="1"/>
  <c r="D37" i="13" l="1"/>
  <c r="G37" i="13" l="1"/>
  <c r="K20" i="13"/>
  <c r="H20" i="13"/>
  <c r="H37" i="13" s="1"/>
  <c r="J20" i="13" l="1"/>
  <c r="C37" i="13"/>
  <c r="E20" i="13"/>
  <c r="E37" i="1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<sst xmlns="http://schemas.openxmlformats.org/spreadsheetml/2006/main" count="5393" uniqueCount="1771">
  <si>
    <t xml:space="preserve">Receita Operacional </t>
  </si>
  <si>
    <t xml:space="preserve"> Consolidado </t>
  </si>
  <si>
    <t xml:space="preserve"> (R$ Milhões) </t>
  </si>
  <si>
    <t xml:space="preserve"> Var (%) </t>
  </si>
  <si>
    <t xml:space="preserve"> Receita de Uso da Rede Elétrica </t>
  </si>
  <si>
    <t xml:space="preserve"> CAAE </t>
  </si>
  <si>
    <t xml:space="preserve"> O&amp;M </t>
  </si>
  <si>
    <t xml:space="preserve"> Outras </t>
  </si>
  <si>
    <t xml:space="preserve"> Receita Bruta </t>
  </si>
  <si>
    <t xml:space="preserve"> Deduções </t>
  </si>
  <si>
    <t xml:space="preserve"> Receita Líquida </t>
  </si>
  <si>
    <t>Operational Revenue</t>
  </si>
  <si>
    <t>Consolidated</t>
  </si>
  <si>
    <t>Chg (%)</t>
  </si>
  <si>
    <t>Eletric Network Revenue</t>
  </si>
  <si>
    <t>RBSE</t>
  </si>
  <si>
    <t>059 Contract</t>
  </si>
  <si>
    <t>Retrofitting Projects (059 Contract)</t>
  </si>
  <si>
    <t>Bidding Contracts</t>
  </si>
  <si>
    <t>Regulatory charges</t>
  </si>
  <si>
    <t>Others</t>
  </si>
  <si>
    <t>Gross Revenue</t>
  </si>
  <si>
    <t>Deduction</t>
  </si>
  <si>
    <t>Net Revenue</t>
  </si>
  <si>
    <t xml:space="preserve">Custos e Despesas de O&amp;M                           </t>
  </si>
  <si>
    <t>Consolidado</t>
  </si>
  <si>
    <t>(R$ milhões)</t>
  </si>
  <si>
    <t>Pessoal</t>
  </si>
  <si>
    <t>Materiais</t>
  </si>
  <si>
    <t xml:space="preserve">Serviços </t>
  </si>
  <si>
    <t>Outros</t>
  </si>
  <si>
    <t>Não recorrentes</t>
  </si>
  <si>
    <t>Contingências</t>
  </si>
  <si>
    <t>Depreciação</t>
  </si>
  <si>
    <t>Total</t>
  </si>
  <si>
    <t xml:space="preserve">O&amp;M Costs and Expenses </t>
  </si>
  <si>
    <t>Personnel</t>
  </si>
  <si>
    <t>Material</t>
  </si>
  <si>
    <t>Services</t>
  </si>
  <si>
    <t>Non-recurring</t>
  </si>
  <si>
    <t>Depreciation</t>
  </si>
  <si>
    <t>EBITDA</t>
  </si>
  <si>
    <t>Receita líquida</t>
  </si>
  <si>
    <t xml:space="preserve">EBITDA </t>
  </si>
  <si>
    <t>Receita Financeira</t>
  </si>
  <si>
    <t>Rendimento de aplicação financeira</t>
  </si>
  <si>
    <t>Despesa Financeira</t>
  </si>
  <si>
    <t>Juros e encargos sobre empréstimos</t>
  </si>
  <si>
    <t>Outras</t>
  </si>
  <si>
    <t xml:space="preserve">Total </t>
  </si>
  <si>
    <t>Financial Result</t>
  </si>
  <si>
    <t>Financial Income</t>
  </si>
  <si>
    <t>Financial investment income</t>
  </si>
  <si>
    <t xml:space="preserve">Financial Expenses </t>
  </si>
  <si>
    <t>Interest and charges on loans</t>
  </si>
  <si>
    <t>Receita Operacional Bruta</t>
  </si>
  <si>
    <t>Deduções à Receita Operacional</t>
  </si>
  <si>
    <t>Receita Operacional Líquida</t>
  </si>
  <si>
    <t>Custos e Despesas Operacionais</t>
  </si>
  <si>
    <t>Serviços</t>
  </si>
  <si>
    <t>Resultado do Serviço</t>
  </si>
  <si>
    <t>Resultado Financeiro</t>
  </si>
  <si>
    <t>Rendimento de Aplicações Financeiras</t>
  </si>
  <si>
    <t>Resultado da Variação Monetária Líquida</t>
  </si>
  <si>
    <t>Juros Ativo/Passivos</t>
  </si>
  <si>
    <t>Juros/Encargos sobre empréstimos</t>
  </si>
  <si>
    <t>Resultado Operacional</t>
  </si>
  <si>
    <t>Equivalência Patrimonial</t>
  </si>
  <si>
    <t>Outras Receitas/Despesas Operacionais</t>
  </si>
  <si>
    <t>Resultado Anterior aos Tributos</t>
  </si>
  <si>
    <t>Imposto de Renda e Contribuição Social sobre o Lucro</t>
  </si>
  <si>
    <t>Corrente</t>
  </si>
  <si>
    <t>Diferido</t>
  </si>
  <si>
    <t>Lucro/Prejuízo Consolidado</t>
  </si>
  <si>
    <t>Participação do Acionista não Controlador</t>
  </si>
  <si>
    <t>(R$ mil)</t>
  </si>
  <si>
    <t>CIRCULANTE</t>
  </si>
  <si>
    <t>Empréstimos e financiamentos</t>
  </si>
  <si>
    <t>Debêntures</t>
  </si>
  <si>
    <t>Arrendamento</t>
  </si>
  <si>
    <t xml:space="preserve">Instrumentos financeiros derivativos                                </t>
  </si>
  <si>
    <t>Fornecedores</t>
  </si>
  <si>
    <t>Encargos Regulatórios a recolher</t>
  </si>
  <si>
    <t>Obrigações trabalhistas</t>
  </si>
  <si>
    <t>NÃO CIRCULANTE</t>
  </si>
  <si>
    <t xml:space="preserve"> Exigível a longo prazo</t>
  </si>
  <si>
    <t>Empréstimos e Financiamentos</t>
  </si>
  <si>
    <t>Instrumentos financeiros derivativos</t>
  </si>
  <si>
    <t xml:space="preserve">PIS e COFINS diferidos </t>
  </si>
  <si>
    <t>Provisões</t>
  </si>
  <si>
    <t>Obrigações vinculadas à concessão do serviço</t>
  </si>
  <si>
    <t>PATRIMÔNIO LÍQUIDO</t>
  </si>
  <si>
    <t>Capital Social</t>
  </si>
  <si>
    <t>Reservas de Capital</t>
  </si>
  <si>
    <t>Reserva de Reavaliação</t>
  </si>
  <si>
    <t>Outros Resultados Abrangentes</t>
  </si>
  <si>
    <t>Participação de não controladores nos 
   fundos de investimentos</t>
  </si>
  <si>
    <t>Total do Passivo e do Patrimônio Líquido</t>
  </si>
  <si>
    <t>Caixa e equivalentes de caixa</t>
  </si>
  <si>
    <t>Aplicações financeiras</t>
  </si>
  <si>
    <t>Contas a Receber - Concessionárias e Permissionárias</t>
  </si>
  <si>
    <t xml:space="preserve">Estoques </t>
  </si>
  <si>
    <t>Serviços em Curso</t>
  </si>
  <si>
    <t>Tributos e contribuições a compensar</t>
  </si>
  <si>
    <t>Créditos com partes relacionadas</t>
  </si>
  <si>
    <t>Despesas pagas antecipadamente</t>
  </si>
  <si>
    <t>Caixa restrito</t>
  </si>
  <si>
    <t xml:space="preserve"> Realizável a longo prazo</t>
  </si>
  <si>
    <t>Investimentos</t>
  </si>
  <si>
    <t>Intangível</t>
  </si>
  <si>
    <t>Total do Ativo</t>
  </si>
  <si>
    <t>Passivo e Patrimônio Líquido</t>
  </si>
  <si>
    <t>Ativo</t>
  </si>
  <si>
    <t>(-) Receita de implementação da infraestrutura</t>
  </si>
  <si>
    <t xml:space="preserve">(-) Remuneração dos ativos de concessão </t>
  </si>
  <si>
    <t>(-) Ganho de eficiência na implementação da infraestrutura</t>
  </si>
  <si>
    <t>(-) Receita de O&amp;M</t>
  </si>
  <si>
    <t>(+) Receita de uso da rede elétrica</t>
  </si>
  <si>
    <t>(+) PIS e COFINS diferidos</t>
  </si>
  <si>
    <t>(+) Custo de implementação da infraestrutura</t>
  </si>
  <si>
    <t>(-) Custo de O &amp; M</t>
  </si>
  <si>
    <t>(-) Despesas gerais e administrativas</t>
  </si>
  <si>
    <t>(-) Equivalência patrimonial</t>
  </si>
  <si>
    <t>(-) Receitas – Revisão Tarifaria Periódica (RTP)</t>
  </si>
  <si>
    <t>(-) Outras receitas (despesas) operacionais</t>
  </si>
  <si>
    <t>BALANÇO REGULATÓRIO</t>
  </si>
  <si>
    <t>R$ (milhões)</t>
  </si>
  <si>
    <t>Dívida Bruta</t>
  </si>
  <si>
    <t>Curto Prazo</t>
  </si>
  <si>
    <t>Longo Prazo</t>
  </si>
  <si>
    <t>Disponibilidades Consolidadas</t>
  </si>
  <si>
    <t>DEBT</t>
  </si>
  <si>
    <t>Gross Debt</t>
  </si>
  <si>
    <t>Short-term Debt</t>
  </si>
  <si>
    <t>Long-term Debt</t>
  </si>
  <si>
    <t>Consolidated Net Debt²</t>
  </si>
  <si>
    <t>PBTE</t>
  </si>
  <si>
    <t>Var (%)</t>
  </si>
  <si>
    <t>Receita Líquida</t>
  </si>
  <si>
    <t xml:space="preserve">Margem Líquida </t>
  </si>
  <si>
    <t>EBITDA LTM</t>
  </si>
  <si>
    <t>Demonstração de Resultado</t>
  </si>
  <si>
    <t>Fluxo de Caixa das Atividades Operacionais</t>
  </si>
  <si>
    <t>Fluxo de caixa das atividades operacionais</t>
  </si>
  <si>
    <t>Benefício a empregados – déficit atuarial</t>
  </si>
  <si>
    <t>PIS e COFINS diferidos</t>
  </si>
  <si>
    <t>Depreciação e amortização</t>
  </si>
  <si>
    <t>Imposto de renda e contribuição social diferidos</t>
  </si>
  <si>
    <t>Custo residual de ativo imobilizado/intangível baixado</t>
  </si>
  <si>
    <t>Beneficio fiscal – ágio incorporado</t>
  </si>
  <si>
    <t>Realização de ativo da concessão na aquisição de controlada</t>
  </si>
  <si>
    <t>Realização da perda em controlada em conjunto</t>
  </si>
  <si>
    <t>Resultado de equivalência patrimonial</t>
  </si>
  <si>
    <t>Receita sobre aplicações financeiras</t>
  </si>
  <si>
    <t>Juros e variações monetárias e cambiais sobre ativos e passivos</t>
  </si>
  <si>
    <t>(Aumento) diminuição de ativos</t>
  </si>
  <si>
    <t>Contas a receber – Concessionárias e Permissionárias</t>
  </si>
  <si>
    <t>Estoques</t>
  </si>
  <si>
    <t>Valores a receber - Secretaria da Fazenda</t>
  </si>
  <si>
    <t>Cauções e depósitos vinculados</t>
  </si>
  <si>
    <t>Crédito com controladas</t>
  </si>
  <si>
    <t>Aumento (diminuição) de passivos</t>
  </si>
  <si>
    <t>Tributos e encargos sociais a recolher</t>
  </si>
  <si>
    <t>Encargos regulatórios a recolher</t>
  </si>
  <si>
    <t>Reserva Global de Reversão</t>
  </si>
  <si>
    <t>Caixa líquido gerado nas atividades operacionais</t>
  </si>
  <si>
    <t>Caixa gerado (utilizado) nas atividades de investimentos</t>
  </si>
  <si>
    <t>Imobilizado</t>
  </si>
  <si>
    <t>Dividendos recebidos</t>
  </si>
  <si>
    <t>Caixa utilizado nas atividades de financiamentos</t>
  </si>
  <si>
    <t>Pagamentos Arrendamento Mercantil (principal e juros)</t>
  </si>
  <si>
    <t>Pagamentos Arrendamento Mercantil (juros)</t>
  </si>
  <si>
    <t>Transações com acionistas não controladores</t>
  </si>
  <si>
    <t>Integralização de capital</t>
  </si>
  <si>
    <t>Dividendos e juros sobre capital próprios pagos</t>
  </si>
  <si>
    <t>Aumento (redução) líquido em caixa e equivalentes de caixa</t>
  </si>
  <si>
    <t>Caixa e equivalentes de caixa no início do exercício</t>
  </si>
  <si>
    <t>Caixa e equivalentes de caixa no final do exercício</t>
  </si>
  <si>
    <t>Variação em caixa e equivalentes de caixa</t>
  </si>
  <si>
    <t>IE MADEIRA</t>
  </si>
  <si>
    <t>IE GARANHUNS</t>
  </si>
  <si>
    <t>Deduções à receita operacional</t>
  </si>
  <si>
    <t>Receita operacional líquida</t>
  </si>
  <si>
    <t>Custos e Despesas</t>
  </si>
  <si>
    <t>Depreciação e Amortização</t>
  </si>
  <si>
    <t>Lucro antes do IR &amp; CSLL</t>
  </si>
  <si>
    <t>IR &amp; CSLL*</t>
  </si>
  <si>
    <t xml:space="preserve">Lucro líquido </t>
  </si>
  <si>
    <t>Aplicações Financeiras</t>
  </si>
  <si>
    <t>Ativo de concessão</t>
  </si>
  <si>
    <t>Realizável a longo prazo</t>
  </si>
  <si>
    <t xml:space="preserve">Instrumentos financeiros derivativos </t>
  </si>
  <si>
    <t xml:space="preserve">Passivo e Patrimônio Líquido  </t>
  </si>
  <si>
    <t>Reservas de Lucro</t>
  </si>
  <si>
    <t>DRE Consolidada (R$ milhões)</t>
  </si>
  <si>
    <t>IFRS</t>
  </si>
  <si>
    <t>Regulatório</t>
  </si>
  <si>
    <t>Variação</t>
  </si>
  <si>
    <t>Receita de O&amp;M¹</t>
  </si>
  <si>
    <t>Receita CAAE (Custo Anual dos Ativos Elétricos)²</t>
  </si>
  <si>
    <t>Receita RBSE</t>
  </si>
  <si>
    <t xml:space="preserve">Implementação de infraestrutura </t>
  </si>
  <si>
    <t>Remuneração do ativo da concessão</t>
  </si>
  <si>
    <t>Outras receitas</t>
  </si>
  <si>
    <t xml:space="preserve">Deduções </t>
  </si>
  <si>
    <t>Custos de Construção</t>
  </si>
  <si>
    <t>Custos de O&amp;M e Despesas Gerais</t>
  </si>
  <si>
    <t>Custos dos serviços prestados</t>
  </si>
  <si>
    <t xml:space="preserve">Amortização do ágio </t>
  </si>
  <si>
    <t>Outras receitas (despesas) operacionais</t>
  </si>
  <si>
    <t>Resultado Antes do Resultado Financeiro e  Tributos</t>
  </si>
  <si>
    <t>IR &amp; CSLL</t>
  </si>
  <si>
    <t>Lucro Líquido antes da participação do acionista não controlador</t>
  </si>
  <si>
    <t>Participação do acionista não controlador</t>
  </si>
  <si>
    <t>Lucro/Prejuízo Consolidado do Período</t>
  </si>
  <si>
    <t xml:space="preserve">Receita bruta de Operação e Manutenção </t>
  </si>
  <si>
    <t xml:space="preserve">Remuneração dos ativos de concessão </t>
  </si>
  <si>
    <t>Outras Receitas</t>
  </si>
  <si>
    <t xml:space="preserve">Lucro/Prejuízo </t>
  </si>
  <si>
    <t>BNDES</t>
  </si>
  <si>
    <t xml:space="preserve">(apuração anual) </t>
  </si>
  <si>
    <t>Juros e variações cambiais sobre empréstimos, financiamentos e debêntures</t>
  </si>
  <si>
    <t>Entidade de Previdência Privada</t>
  </si>
  <si>
    <t xml:space="preserve">Demais custos e despesas </t>
  </si>
  <si>
    <t>Ganho de eficiência na implementação da infraestrutura</t>
  </si>
  <si>
    <t>Other costs and expenses</t>
  </si>
  <si>
    <t>Net Margin</t>
  </si>
  <si>
    <t>Regulatory</t>
  </si>
  <si>
    <t>Change</t>
  </si>
  <si>
    <t>IFRS vs. Regulatory</t>
  </si>
  <si>
    <t>O&amp;M Revenue¹</t>
  </si>
  <si>
    <t>CAAE Revenue (Annual Cost of Electric Assets)²</t>
  </si>
  <si>
    <t>RBSE Revenue</t>
  </si>
  <si>
    <t>Infrastructure Revenue</t>
  </si>
  <si>
    <t>Concession Asset Revenue</t>
  </si>
  <si>
    <t>Gains in efficiency from implementing infrastructure</t>
  </si>
  <si>
    <t>Other Revenue</t>
  </si>
  <si>
    <t>Deductions</t>
  </si>
  <si>
    <t>Infrastructure Costs</t>
  </si>
  <si>
    <t>Costs of O&amp;M and General Expenses</t>
  </si>
  <si>
    <t>Costs of Service Provided</t>
  </si>
  <si>
    <t>EBIT</t>
  </si>
  <si>
    <t>Equity Income</t>
  </si>
  <si>
    <t>Amortization of goodwill</t>
  </si>
  <si>
    <t>Other Operational Revenues (Expenses)</t>
  </si>
  <si>
    <t>Result Before Financial Result and Taxes</t>
  </si>
  <si>
    <t>Net Income before Participation of Non Controlling Shareholder</t>
  </si>
  <si>
    <t>Participation of Non Controlling Shareholder</t>
  </si>
  <si>
    <t xml:space="preserve">Consolidated Income/Losses </t>
  </si>
  <si>
    <t>Income Statement</t>
  </si>
  <si>
    <t>Availability of Electric Network</t>
  </si>
  <si>
    <t>Deductions from the Operational Revenue</t>
  </si>
  <si>
    <t>Costs and Operational Expenses</t>
  </si>
  <si>
    <t>Result of Service</t>
  </si>
  <si>
    <t>Financial Results</t>
  </si>
  <si>
    <t>Income from Financial Investments</t>
  </si>
  <si>
    <t>Result of Liquid Monetary Variation</t>
  </si>
  <si>
    <t>Asset and Liability Interest</t>
  </si>
  <si>
    <t>Interest/Charges on loans</t>
  </si>
  <si>
    <t>Operational Result</t>
  </si>
  <si>
    <t>Other Operational Revenues/Expenses</t>
  </si>
  <si>
    <t>Results before Taxes</t>
  </si>
  <si>
    <t>Income Tax and Social Contribution on Income</t>
  </si>
  <si>
    <t>Current</t>
  </si>
  <si>
    <t>Deferred</t>
  </si>
  <si>
    <t>Consolidated Income/Losses of the Period with the Participation of the Non Controlling Shareholder</t>
  </si>
  <si>
    <t>Net Income/Loss Consolidated in the Period</t>
  </si>
  <si>
    <t>Assets</t>
  </si>
  <si>
    <t>CURRENT</t>
  </si>
  <si>
    <t>Cash and Cash Equivalents</t>
  </si>
  <si>
    <t>Financial Investments</t>
  </si>
  <si>
    <t>Accounts receivable - Concessionaires and Permissionaires</t>
  </si>
  <si>
    <t>Inventory</t>
  </si>
  <si>
    <t>Services in course</t>
  </si>
  <si>
    <t xml:space="preserve">Recoverable taxes and contributions </t>
  </si>
  <si>
    <t>Derivative instruments</t>
  </si>
  <si>
    <t>Credit with controlled parties</t>
  </si>
  <si>
    <t>Prepaid Expenses</t>
  </si>
  <si>
    <t>Restricted cash</t>
  </si>
  <si>
    <t>NON-CURRENT</t>
  </si>
  <si>
    <t>Long-Term Assets</t>
  </si>
  <si>
    <t>Accounts Receivable from the State Finance Secretariat</t>
  </si>
  <si>
    <t>Deferred income taxes and social contribution</t>
  </si>
  <si>
    <t>Pledges and Escrow</t>
  </si>
  <si>
    <t>Investments</t>
  </si>
  <si>
    <t>Imobilized</t>
  </si>
  <si>
    <t>Intangible</t>
  </si>
  <si>
    <t>Total Assets</t>
  </si>
  <si>
    <t>Liabilities and Shareholders' Equity</t>
  </si>
  <si>
    <t>Loans and Financing</t>
  </si>
  <si>
    <t>Debentures</t>
  </si>
  <si>
    <t>Leasing</t>
  </si>
  <si>
    <t>Derivative financial instruments</t>
  </si>
  <si>
    <t>Suppliers</t>
  </si>
  <si>
    <t>Taxes and social charges to be collected</t>
  </si>
  <si>
    <t>Deferred Income Tax and Social Contribution</t>
  </si>
  <si>
    <t>Regulatory charges to be collected</t>
  </si>
  <si>
    <t>Interest on Shareholders' Equity / Dividends to pay</t>
  </si>
  <si>
    <t>Provisions</t>
  </si>
  <si>
    <t>Amounts Payable - Funcesp</t>
  </si>
  <si>
    <t>Long-Term Liabilities</t>
  </si>
  <si>
    <t>Employee Benefit - Actuarial Deficit</t>
  </si>
  <si>
    <t>Diferred PIS and COFINS</t>
  </si>
  <si>
    <t>Global Reversal Reserve - RGR</t>
  </si>
  <si>
    <t>Obligations connected to concession service</t>
  </si>
  <si>
    <t>SHAREHOLDER'S EQUITY</t>
  </si>
  <si>
    <t>Share Capital</t>
  </si>
  <si>
    <t>Capital Reserves</t>
  </si>
  <si>
    <t>Income Reserves</t>
  </si>
  <si>
    <t>Revaluation reserve</t>
  </si>
  <si>
    <t>Other Comprehensive Results</t>
  </si>
  <si>
    <t>Non-controlling shareholders' share of investment funds</t>
  </si>
  <si>
    <t>Total Liabilities and Shareholders' Equity</t>
  </si>
  <si>
    <t>Cash Flow of operational activities</t>
  </si>
  <si>
    <t>Cash generated by operational activities</t>
  </si>
  <si>
    <t>Net Income</t>
  </si>
  <si>
    <t>Employee benefit - actuarial deficit</t>
  </si>
  <si>
    <t>Deferred PIS and COFINS</t>
  </si>
  <si>
    <t>Depreciation and amortization</t>
  </si>
  <si>
    <t>Provision for Lawsuit Liabilities</t>
  </si>
  <si>
    <t>Residual value of fixed/intangible assets</t>
  </si>
  <si>
    <t>Tax benefit - incorporated goodwill</t>
  </si>
  <si>
    <t>Realization of concession assets in the acquisition of subsidiary</t>
  </si>
  <si>
    <t>Realization of the loss in jointly controlled</t>
  </si>
  <si>
    <t>Result of equity income</t>
  </si>
  <si>
    <t>Assets Variation</t>
  </si>
  <si>
    <t>Inventories</t>
  </si>
  <si>
    <t>Credit with subsidiaries</t>
  </si>
  <si>
    <t>Liabilities Variation</t>
  </si>
  <si>
    <t>Labor obligations</t>
  </si>
  <si>
    <t>Net cash generated in operational activities</t>
  </si>
  <si>
    <t>Investments Activites Cash Flow</t>
  </si>
  <si>
    <t>Redemptions of financial investments</t>
  </si>
  <si>
    <t>Fixed Assets</t>
  </si>
  <si>
    <t>Received dividends</t>
  </si>
  <si>
    <t>Cash used in financing activities</t>
  </si>
  <si>
    <t>Loan payments (principal)</t>
  </si>
  <si>
    <t>Loan payments (interest)</t>
  </si>
  <si>
    <t>Lease Payments (principal and interest)</t>
  </si>
  <si>
    <t>Lease Payments (interest)</t>
  </si>
  <si>
    <t>Transactions with non-controlling shareholders</t>
  </si>
  <si>
    <t>Paid dividends and interest on equity</t>
  </si>
  <si>
    <t>Net variation in Cash and Cash Equivalents</t>
  </si>
  <si>
    <t>Opening Balance of Cash and Cash Equivalents</t>
  </si>
  <si>
    <t>Closing Balance of Cashand Cash Equivalents</t>
  </si>
  <si>
    <t>Closing Balance of Cash and Cash Equivalents</t>
  </si>
  <si>
    <t>Income from financial investments</t>
  </si>
  <si>
    <t>Interest and exchange variations on loans, financing and debentures</t>
  </si>
  <si>
    <t>Interest and monetary and exchange variations on assets and liabilities</t>
  </si>
  <si>
    <t>Capital payment</t>
  </si>
  <si>
    <t>Gross Operational Revenue</t>
  </si>
  <si>
    <t>Operational Revenue Deductions</t>
  </si>
  <si>
    <t>Net Operational Revenue</t>
  </si>
  <si>
    <t>Costs and Expenses</t>
  </si>
  <si>
    <t>Gross Profit</t>
  </si>
  <si>
    <t>Other Revenues and Expenses</t>
  </si>
  <si>
    <t>Income before IR &amp; CSLL</t>
  </si>
  <si>
    <t xml:space="preserve">(annual verification) </t>
  </si>
  <si>
    <t>(-) Infrastructure implementation revenue</t>
  </si>
  <si>
    <t>(-) Concession assets remuneration</t>
  </si>
  <si>
    <t>(-) Efficiency gains in infrastructure implementation</t>
  </si>
  <si>
    <t>(-) O&amp;M Revenue</t>
  </si>
  <si>
    <t>(+) Electric network use revenue</t>
  </si>
  <si>
    <t>(+) Deferred PIS and COFINS</t>
  </si>
  <si>
    <t>(+) Infrastructure implementation cost</t>
  </si>
  <si>
    <t>(-) O&amp;M Cost</t>
  </si>
  <si>
    <t>(-) General and Administrative expenses</t>
  </si>
  <si>
    <t>(-) Equity Income</t>
  </si>
  <si>
    <t>(-) Other operational revenues (expenses)</t>
  </si>
  <si>
    <t>Cash Flow from Operations</t>
  </si>
  <si>
    <t>Cash flow from operational activities</t>
  </si>
  <si>
    <t>Net earnings</t>
  </si>
  <si>
    <t>Deferred PIS and  COFINS</t>
  </si>
  <si>
    <t xml:space="preserve">Asset Variations </t>
  </si>
  <si>
    <t>Prepaid expenses</t>
  </si>
  <si>
    <t xml:space="preserve">Liabilities Variations </t>
  </si>
  <si>
    <t>Amounts Payable - Vivest</t>
  </si>
  <si>
    <t>Net Cash from Operating Activities</t>
  </si>
  <si>
    <t>Financial investments</t>
  </si>
  <si>
    <t>Addition to loans and debentures</t>
  </si>
  <si>
    <t>Leasing Payments (principal and interest)</t>
  </si>
  <si>
    <t>Cash and cash equivalents</t>
  </si>
  <si>
    <t>Global Reversion Reserve</t>
  </si>
  <si>
    <t>O&amp;M Gross Revenue</t>
  </si>
  <si>
    <t>Efficiency Gain in Infrastructure Implementation</t>
  </si>
  <si>
    <t>Remuneration of concession assets</t>
  </si>
  <si>
    <t>Other Revenues</t>
  </si>
  <si>
    <t>Deductions from Operational Revenue</t>
  </si>
  <si>
    <t>Operational Costs and Expenses</t>
  </si>
  <si>
    <t>Materials</t>
  </si>
  <si>
    <t>Service Income</t>
  </si>
  <si>
    <t>Interest costs</t>
  </si>
  <si>
    <t>Other Operating Revenues/Expenses</t>
  </si>
  <si>
    <t>Earnings Before Taxes</t>
  </si>
  <si>
    <t>Income tax and Social Contribution on Earnings</t>
  </si>
  <si>
    <t>Non-Controlling Shareholder's Stake</t>
  </si>
  <si>
    <t>Consolidated Profit/Loss for the Period</t>
  </si>
  <si>
    <t>Concession Asset</t>
  </si>
  <si>
    <t>Taxes and contributions to compensate</t>
  </si>
  <si>
    <t>Credit with related parties</t>
  </si>
  <si>
    <t xml:space="preserve">Restricted Cash </t>
  </si>
  <si>
    <t>Long-term Receivables</t>
  </si>
  <si>
    <t>Loans and financing</t>
  </si>
  <si>
    <t>Regulatory Charges to be collected</t>
  </si>
  <si>
    <t>Long-term Liabilities</t>
  </si>
  <si>
    <t>Benefit to employess - Actuarial Deficit</t>
  </si>
  <si>
    <t>Total long-term liabilities</t>
  </si>
  <si>
    <t>NET EQUITY</t>
  </si>
  <si>
    <t>Shareholders' Equity</t>
  </si>
  <si>
    <t>Profits Reserve</t>
  </si>
  <si>
    <t>Actuarial Surplus</t>
  </si>
  <si>
    <t>Other comprehensive results</t>
  </si>
  <si>
    <t>Check</t>
  </si>
  <si>
    <t>Check Ativo</t>
  </si>
  <si>
    <t>Check Passivo</t>
  </si>
  <si>
    <t>Non-controlling shareholders' share 
   of investment funds</t>
  </si>
  <si>
    <t>Revenues – Periodic Tariff Reset (RTP)</t>
  </si>
  <si>
    <t>Demonstração do Resultado</t>
  </si>
  <si>
    <t>Ganho/Perda na eficiência na implementação de infraestrutura</t>
  </si>
  <si>
    <t>Juros sobre empréstimos</t>
  </si>
  <si>
    <t>Encargos sobre notas promissórias</t>
  </si>
  <si>
    <t>Encargos sobre debêntures</t>
  </si>
  <si>
    <t>Variações monetárias - Dívida</t>
  </si>
  <si>
    <t>Variações monetárias - Outros</t>
  </si>
  <si>
    <t>Outras receitas/despesas líquidas</t>
  </si>
  <si>
    <t>Fontes</t>
  </si>
  <si>
    <t>Encargos</t>
  </si>
  <si>
    <t>Vencimentos</t>
  </si>
  <si>
    <t>Funding</t>
  </si>
  <si>
    <t>Charges</t>
  </si>
  <si>
    <t>Maturity</t>
  </si>
  <si>
    <t xml:space="preserve">7ª Emissão </t>
  </si>
  <si>
    <t>IPCA + 4,70%</t>
  </si>
  <si>
    <t>IPCA + 4.70%</t>
  </si>
  <si>
    <t>8ª Emissão</t>
  </si>
  <si>
    <t>IPCA + 3,50%</t>
  </si>
  <si>
    <t>IPCA + 3.50%</t>
  </si>
  <si>
    <t>9ª Emissão</t>
  </si>
  <si>
    <t>IEMG</t>
  </si>
  <si>
    <t>IENNE</t>
  </si>
  <si>
    <t>8,5% a.a.</t>
  </si>
  <si>
    <t>Total  Dívida Bruta Subsidiária</t>
  </si>
  <si>
    <t>Subsidiaries Total Gross Debt</t>
  </si>
  <si>
    <t>Total Dívida Bruta Consolidado</t>
  </si>
  <si>
    <t>Consolidated Total Gross Debt (R$ thousand)</t>
  </si>
  <si>
    <t>Empresa</t>
  </si>
  <si>
    <t>Término da Garantia</t>
  </si>
  <si>
    <t>Company</t>
  </si>
  <si>
    <t>Bank</t>
  </si>
  <si>
    <t>Final Maturity</t>
  </si>
  <si>
    <t xml:space="preserve">ITAÚ </t>
  </si>
  <si>
    <t>03/18/2025</t>
  </si>
  <si>
    <t>02/15/2030</t>
  </si>
  <si>
    <t>TJLP</t>
  </si>
  <si>
    <t>10/15/2022</t>
  </si>
  <si>
    <t>BASA</t>
  </si>
  <si>
    <t xml:space="preserve">Dívida Bruta </t>
  </si>
  <si>
    <t>Disponibilidades</t>
  </si>
  <si>
    <t>Availability</t>
  </si>
  <si>
    <t xml:space="preserve">Dívida Líquida </t>
  </si>
  <si>
    <t>Net Debt</t>
  </si>
  <si>
    <t>12/15/2028</t>
  </si>
  <si>
    <t>IE IVAÍ</t>
  </si>
  <si>
    <t>ITAÚ BBA</t>
  </si>
  <si>
    <t>12/15/2043</t>
  </si>
  <si>
    <t>TOTAL Dívida Bruta</t>
  </si>
  <si>
    <t>TOTAL Gross Debt</t>
  </si>
  <si>
    <t>TOTAL Dívida Líquida</t>
  </si>
  <si>
    <t>TOTAL Net Debt</t>
  </si>
  <si>
    <t>CDI + 2,83%</t>
  </si>
  <si>
    <t>10ª Emissão</t>
  </si>
  <si>
    <t>Dívida Líquida</t>
  </si>
  <si>
    <t>(+) Outras receitas</t>
  </si>
  <si>
    <t>(+) Other Revenue</t>
  </si>
  <si>
    <t xml:space="preserve">Reforços e Melhorias (Contrato 059) </t>
  </si>
  <si>
    <t xml:space="preserve">Contrato 059 </t>
  </si>
  <si>
    <t xml:space="preserve">RBSE </t>
  </si>
  <si>
    <t>Check com a tabela EBITDA IFRS vs Reg</t>
  </si>
  <si>
    <t>Check com a DRE</t>
  </si>
  <si>
    <t>Check Receita Bruta (DRE)</t>
  </si>
  <si>
    <t>Check Receita Líquida (DRE)</t>
  </si>
  <si>
    <t>Check no somatório</t>
  </si>
  <si>
    <t>Check na aba "EBITDA"</t>
  </si>
  <si>
    <t>Check com o Balanço - Dívida</t>
  </si>
  <si>
    <t>Check com o Balanço - Caixa</t>
  </si>
  <si>
    <t>Contrato</t>
  </si>
  <si>
    <t>índice</t>
  </si>
  <si>
    <t>Inflação</t>
  </si>
  <si>
    <t>PA</t>
  </si>
  <si>
    <t>IPCA</t>
  </si>
  <si>
    <t>059/2001</t>
  </si>
  <si>
    <t>Subsidiárias (100%) em operação</t>
  </si>
  <si>
    <t>004/2007</t>
  </si>
  <si>
    <t>020/2008</t>
  </si>
  <si>
    <t>IGP-M</t>
  </si>
  <si>
    <t>012/2008</t>
  </si>
  <si>
    <t>015/2008</t>
  </si>
  <si>
    <t>018/2008</t>
  </si>
  <si>
    <t>021/2011</t>
  </si>
  <si>
    <t>143/2001</t>
  </si>
  <si>
    <t>001/2008</t>
  </si>
  <si>
    <t xml:space="preserve">IE SUL </t>
  </si>
  <si>
    <t>013/2008</t>
  </si>
  <si>
    <t>016/2008</t>
  </si>
  <si>
    <t>042/2017</t>
  </si>
  <si>
    <t>027/2017</t>
  </si>
  <si>
    <t>026/2017</t>
  </si>
  <si>
    <t>046/2017</t>
  </si>
  <si>
    <t>012/2016</t>
  </si>
  <si>
    <t>Subsidiárias (não consolidadas) em operação</t>
  </si>
  <si>
    <t>013/2009</t>
  </si>
  <si>
    <t>015/2009</t>
  </si>
  <si>
    <t>022/2011</t>
  </si>
  <si>
    <t>018/2017</t>
  </si>
  <si>
    <t>006/2020</t>
  </si>
  <si>
    <t>021/2018</t>
  </si>
  <si>
    <t>012/2018</t>
  </si>
  <si>
    <t>001/2020</t>
  </si>
  <si>
    <t>007/2020</t>
  </si>
  <si>
    <t>IE Riacho Grande</t>
  </si>
  <si>
    <t>005/2021</t>
  </si>
  <si>
    <t>003/2017</t>
  </si>
  <si>
    <t>004/2017</t>
  </si>
  <si>
    <t>022/2017</t>
  </si>
  <si>
    <t>Inflation</t>
  </si>
  <si>
    <t>ROL</t>
  </si>
  <si>
    <t>Custos, exceto depreciação</t>
  </si>
  <si>
    <t>Resultado financeiro</t>
  </si>
  <si>
    <t>IR e CS</t>
  </si>
  <si>
    <t>LL</t>
  </si>
  <si>
    <t>N.A.</t>
  </si>
  <si>
    <t>Index</t>
  </si>
  <si>
    <t>Contract</t>
  </si>
  <si>
    <t>Subsidiaries (non-consolidated)  in operation</t>
  </si>
  <si>
    <t>026/2009</t>
  </si>
  <si>
    <t>Subsidiaries (100%) in operation</t>
  </si>
  <si>
    <t>Total Parent Company</t>
  </si>
  <si>
    <t>Parent Company</t>
  </si>
  <si>
    <t>(-) Revenues - Periodic Tariff Review (RTP)</t>
  </si>
  <si>
    <t>PMSO (gerenciável)</t>
  </si>
  <si>
    <t>%</t>
  </si>
  <si>
    <t>Implementação da infraestrutura</t>
  </si>
  <si>
    <t xml:space="preserve">Ganho na eficiência na implementação de infraestrutura </t>
  </si>
  <si>
    <t>Deduções da receita operacional</t>
  </si>
  <si>
    <t>Receita de O&amp;M</t>
  </si>
  <si>
    <t>Receita CAAE (Custo Anual dos Ativos Elétricos)</t>
  </si>
  <si>
    <t>Custo de Construção</t>
  </si>
  <si>
    <t>Custos de Operação e Manutenção</t>
  </si>
  <si>
    <t>Custo dos serviços prestados</t>
  </si>
  <si>
    <t>Receitas – Revisão Tarifaria Periódica (RTP)</t>
  </si>
  <si>
    <t xml:space="preserve">Resultado Financeiro </t>
  </si>
  <si>
    <t>Imposto de renda e contribuição social</t>
  </si>
  <si>
    <t>Participação de acionista  não controlador</t>
  </si>
  <si>
    <t>check</t>
  </si>
  <si>
    <t>VARIAÇÃO Tri</t>
  </si>
  <si>
    <t>VARIAÇÃO Acum</t>
  </si>
  <si>
    <t>vs Tri</t>
  </si>
  <si>
    <t>vs Acum</t>
  </si>
  <si>
    <t>check EBITDA</t>
  </si>
  <si>
    <t>Laudo Atuarial</t>
  </si>
  <si>
    <t>Check Exercício Anterior</t>
  </si>
  <si>
    <t>(=) Receita Operacional Líquida</t>
  </si>
  <si>
    <t>(-) Deduções à Receita Operacional</t>
  </si>
  <si>
    <t>(-) Custos e Despesas Operacionais</t>
  </si>
  <si>
    <t>(=) Resultado do Serviço</t>
  </si>
  <si>
    <t>(+/-) Resultado Financeiro</t>
  </si>
  <si>
    <t>(=) Resultado Operacional</t>
  </si>
  <si>
    <t>(-) IR e CSLL</t>
  </si>
  <si>
    <t>(=) Resultado Anterior aos Tributos</t>
  </si>
  <si>
    <t>(-) Equivalência Patrimonial</t>
  </si>
  <si>
    <t>(-) Outras Receitas/Despesas Operacionais</t>
  </si>
  <si>
    <t>Composição Acionária</t>
  </si>
  <si>
    <t>Acionistas</t>
  </si>
  <si>
    <t>Administração</t>
  </si>
  <si>
    <t>Estatuto Social</t>
  </si>
  <si>
    <t>Ações Ordinárias</t>
  </si>
  <si>
    <t>Ações Preferenciais</t>
  </si>
  <si>
    <t>Ownership Breakdown</t>
  </si>
  <si>
    <t>Shareholders</t>
  </si>
  <si>
    <t>Management</t>
  </si>
  <si>
    <t>Free Float</t>
  </si>
  <si>
    <t>Tri Atual</t>
  </si>
  <si>
    <t>Atual</t>
  </si>
  <si>
    <t xml:space="preserve">Saldo total devedor </t>
  </si>
  <si>
    <t>Total Amount Owed</t>
  </si>
  <si>
    <t>check1</t>
  </si>
  <si>
    <t>check2</t>
  </si>
  <si>
    <t>Resultado de Equivalência Patrimonial</t>
  </si>
  <si>
    <t xml:space="preserve">Resultado Antes do Imposto de Renda e da Contribuição Social </t>
  </si>
  <si>
    <t>check3</t>
  </si>
  <si>
    <t>Lucro Antes da Reversão dos Juros Sobre o Capital Próprio</t>
  </si>
  <si>
    <t>Participação de acionista não controlador</t>
  </si>
  <si>
    <t>Lucro Líquido do Exercício</t>
  </si>
  <si>
    <t>check4</t>
  </si>
  <si>
    <t>11ª Emissão</t>
  </si>
  <si>
    <t>IPCA + 5,30%</t>
  </si>
  <si>
    <t>IPCA + 5,07%</t>
  </si>
  <si>
    <t>IPCA + 5,77%</t>
  </si>
  <si>
    <t>IPCA + 5,86%</t>
  </si>
  <si>
    <t>PMSO/Receita Líquida</t>
  </si>
  <si>
    <t>Contratos Licitados</t>
  </si>
  <si>
    <t>Lucro líquido do período</t>
  </si>
  <si>
    <t xml:space="preserve">Outros </t>
  </si>
  <si>
    <t>Pagamentos IR/CSLL</t>
  </si>
  <si>
    <t>Aquisição de Imobilizado</t>
  </si>
  <si>
    <t>Adições Empréstimos e Debêntures</t>
  </si>
  <si>
    <t>Pagamentos Empréstimos e Debêntures (principal)</t>
  </si>
  <si>
    <t>Pagamentos Empréstimos e Debêntures (juros)</t>
  </si>
  <si>
    <t>New loans and debentures</t>
  </si>
  <si>
    <t>Loan and debentures payments (principal)</t>
  </si>
  <si>
    <t>Loan and debentures payments (interest)</t>
  </si>
  <si>
    <t>Interest on Shareholders' Equity/Dividends payable</t>
  </si>
  <si>
    <t>RBSE Líquida</t>
  </si>
  <si>
    <t>EBITDA Margin</t>
  </si>
  <si>
    <t>Consolidated Profit/Loss</t>
  </si>
  <si>
    <t>Bonds and linked deposits</t>
  </si>
  <si>
    <t>Consolidated Availabilities</t>
  </si>
  <si>
    <t xml:space="preserve"> (R$ million) </t>
  </si>
  <si>
    <t>(R$ million)</t>
  </si>
  <si>
    <t>(R$ thousand)</t>
  </si>
  <si>
    <t>Consolidated DRE (R$ million)</t>
  </si>
  <si>
    <t>Concessionaire
(R$ million)</t>
  </si>
  <si>
    <t>R$ (million)</t>
  </si>
  <si>
    <t>Gross Debt³</t>
  </si>
  <si>
    <t>Valores a pagar Vivest</t>
  </si>
  <si>
    <t>Amounts payable Vivest</t>
  </si>
  <si>
    <t>VPA REG:</t>
  </si>
  <si>
    <t>VPA IFRS:</t>
  </si>
  <si>
    <t>Total (ON+PN)</t>
  </si>
  <si>
    <t>Qtd Ações</t>
  </si>
  <si>
    <t>ISA Capital do Brasil S.A</t>
  </si>
  <si>
    <t>Eletrobrás</t>
  </si>
  <si>
    <t>1T22</t>
  </si>
  <si>
    <t>2T22</t>
  </si>
  <si>
    <t>3T22</t>
  </si>
  <si>
    <t>4T22</t>
  </si>
  <si>
    <t>DRE REG</t>
  </si>
  <si>
    <t>Adiantamento a Fornecedores</t>
  </si>
  <si>
    <t>Advance to suppliers</t>
  </si>
  <si>
    <t xml:space="preserve">Caixa restrito </t>
  </si>
  <si>
    <t xml:space="preserve">Ativo de concessão </t>
  </si>
  <si>
    <t xml:space="preserve">Empréstimos e financiamentos </t>
  </si>
  <si>
    <t xml:space="preserve">Tributos e encargos sociais a recolher </t>
  </si>
  <si>
    <t>Juros sobre capital próprio e dividendos a pagar</t>
  </si>
  <si>
    <t>Valores a pagar – Vivest</t>
  </si>
  <si>
    <t xml:space="preserve">Debêntures </t>
  </si>
  <si>
    <t xml:space="preserve">Arrendamento </t>
  </si>
  <si>
    <t xml:space="preserve">Fornecedores </t>
  </si>
  <si>
    <t xml:space="preserve">Imposto de renda e contribuição social diferidos </t>
  </si>
  <si>
    <t xml:space="preserve">Encargos Regulatórios a recolher </t>
  </si>
  <si>
    <t xml:space="preserve">Contas a receber - Concessionárias e Permissionárias </t>
  </si>
  <si>
    <t xml:space="preserve">Imposto de Renda e Contribuição Social Diferidos </t>
  </si>
  <si>
    <t xml:space="preserve">Cauções e depósitos vinculados </t>
  </si>
  <si>
    <t>Valores a pagar – Funcesp</t>
  </si>
  <si>
    <t xml:space="preserve">Benefício a Empregados - Déficit Atuarial </t>
  </si>
  <si>
    <t xml:space="preserve">Provisões </t>
  </si>
  <si>
    <t xml:space="preserve">Reserva Global de Reversão - RGR </t>
  </si>
  <si>
    <t xml:space="preserve">Obrigações vinculadas à concessão do serviço </t>
  </si>
  <si>
    <t>Capital social</t>
  </si>
  <si>
    <t>Reservas de capital</t>
  </si>
  <si>
    <t>Reservas de lucro</t>
  </si>
  <si>
    <t>Check2</t>
  </si>
  <si>
    <t xml:space="preserve">Check Uso da Rede Elétrica </t>
  </si>
  <si>
    <t>IRPJ|CSLL</t>
  </si>
  <si>
    <t>EBITDA REGULATÓRIO</t>
  </si>
  <si>
    <t>Margem EBITDA</t>
  </si>
  <si>
    <t>¹Ajustado pela participação do acionista não controlador.</t>
  </si>
  <si>
    <t>Lucro Líquido¹</t>
  </si>
  <si>
    <t>Net Income¹</t>
  </si>
  <si>
    <t>Caixa e Equivalentes</t>
  </si>
  <si>
    <t>IE AIMORÉS</t>
  </si>
  <si>
    <t>IE PARAGUAÇU</t>
  </si>
  <si>
    <t>check Total</t>
  </si>
  <si>
    <t>Antecipação</t>
  </si>
  <si>
    <t>PV</t>
  </si>
  <si>
    <t xml:space="preserve"> Arrendamento Mercantil</t>
  </si>
  <si>
    <t>-</t>
  </si>
  <si>
    <t>Arrendamento Mercantil</t>
  </si>
  <si>
    <t xml:space="preserve">Valores a receber - Secretaria da Fazenda </t>
  </si>
  <si>
    <t>IE Aimorés</t>
  </si>
  <si>
    <t>IE Paraguaçu</t>
  </si>
  <si>
    <t>IE Ivaí</t>
  </si>
  <si>
    <t>Contas a receber - Ativo de Concessão</t>
  </si>
  <si>
    <t xml:space="preserve">Benefício a empregados – déficit atuarial </t>
  </si>
  <si>
    <t>Cash and Equivalents</t>
  </si>
  <si>
    <t>EBITDA (ICVM)</t>
  </si>
  <si>
    <t>EBITDA Gerencial</t>
  </si>
  <si>
    <t>n.a</t>
  </si>
  <si>
    <t>EBITDA IFRS (ICVM)</t>
  </si>
  <si>
    <t xml:space="preserve">Provisão para Contingências </t>
  </si>
  <si>
    <t xml:space="preserve">PIS e COFINS Diferidos </t>
  </si>
  <si>
    <t>O&amp;M</t>
  </si>
  <si>
    <t>Infrastructure</t>
  </si>
  <si>
    <t>Deductions from Operating Revenue</t>
  </si>
  <si>
    <t>Net Operating Revenue</t>
  </si>
  <si>
    <t xml:space="preserve">Cost and Expenses  </t>
  </si>
  <si>
    <t>Other</t>
  </si>
  <si>
    <t>Operating Income</t>
  </si>
  <si>
    <t>Consolidated Profit/Loss for the Period before Non-Controlling Shareholder's Stake</t>
  </si>
  <si>
    <t xml:space="preserve">Other </t>
  </si>
  <si>
    <t xml:space="preserve">Concession Asset </t>
  </si>
  <si>
    <t>Credits from Subsidiaries</t>
  </si>
  <si>
    <t>Amounts Receivable - Revenue Service</t>
  </si>
  <si>
    <t>Property, Plant and Equipment</t>
  </si>
  <si>
    <t>Intangible Assets</t>
  </si>
  <si>
    <t xml:space="preserve">Inventories </t>
  </si>
  <si>
    <t>Restricted Cash</t>
  </si>
  <si>
    <t>Taxes and Social Charges Payable</t>
  </si>
  <si>
    <t>Regulatory Charges Payable</t>
  </si>
  <si>
    <t>Amounts Payable - Fundação CESP</t>
  </si>
  <si>
    <t xml:space="preserve">Derivative instruments </t>
  </si>
  <si>
    <t xml:space="preserve">Loans and financing </t>
  </si>
  <si>
    <t xml:space="preserve">Debentures </t>
  </si>
  <si>
    <t xml:space="preserve">Leasing </t>
  </si>
  <si>
    <t xml:space="preserve">Suppliers </t>
  </si>
  <si>
    <t xml:space="preserve">Provision for Contingencies </t>
  </si>
  <si>
    <t xml:space="preserve">Benefit to employess - Actuarial Deficit </t>
  </si>
  <si>
    <t xml:space="preserve">Deferred PIS and COFINS </t>
  </si>
  <si>
    <t xml:space="preserve">Deferred Income Tax and Social Contribution </t>
  </si>
  <si>
    <t xml:space="preserve">Provisions </t>
  </si>
  <si>
    <t xml:space="preserve">Others </t>
  </si>
  <si>
    <t xml:space="preserve">Regulatory Charges Payable </t>
  </si>
  <si>
    <t xml:space="preserve">Other  </t>
  </si>
  <si>
    <t xml:space="preserve">Derivative instruments  </t>
  </si>
  <si>
    <t>Interest Receivable</t>
  </si>
  <si>
    <t>Monetary (net)</t>
  </si>
  <si>
    <t xml:space="preserve">Interest Costs </t>
  </si>
  <si>
    <t xml:space="preserve">Others   </t>
  </si>
  <si>
    <t>Equity</t>
  </si>
  <si>
    <t>Other Operating Expenses/Income</t>
  </si>
  <si>
    <t>Accounts Receivable</t>
  </si>
  <si>
    <t xml:space="preserve">Services in course </t>
  </si>
  <si>
    <t>Recoverable taxes and contributions</t>
  </si>
  <si>
    <t>Credit with controlled</t>
  </si>
  <si>
    <t xml:space="preserve">Restricted cash </t>
  </si>
  <si>
    <t xml:space="preserve">Accounts Receivable from the State Finance Secretariat </t>
  </si>
  <si>
    <t xml:space="preserve">Defered taxes </t>
  </si>
  <si>
    <t xml:space="preserve">Pledges and Escrow </t>
  </si>
  <si>
    <t xml:space="preserve">Accounts Receivable </t>
  </si>
  <si>
    <t>Imobilized Assets</t>
  </si>
  <si>
    <t>Bonds</t>
  </si>
  <si>
    <t>Taxes, Fees and Contributions</t>
  </si>
  <si>
    <t>Regulatory Charges</t>
  </si>
  <si>
    <t>Defered income taxes and social contribution</t>
  </si>
  <si>
    <t>Interest on Shareholders' Equity</t>
  </si>
  <si>
    <t xml:space="preserve">Derivative Instruments  </t>
  </si>
  <si>
    <t xml:space="preserve">Loans and Financing </t>
  </si>
  <si>
    <t xml:space="preserve">Bonds </t>
  </si>
  <si>
    <t xml:space="preserve">Employee Benefit - Actuarial Deficit </t>
  </si>
  <si>
    <t xml:space="preserve">Diferred PIS and COFINS </t>
  </si>
  <si>
    <t xml:space="preserve">Defered income taxes and social contribution </t>
  </si>
  <si>
    <t xml:space="preserve">Regulatory Charges </t>
  </si>
  <si>
    <t xml:space="preserve">Global Reversal Reserve - RGR </t>
  </si>
  <si>
    <t xml:space="preserve">Obligations connected to concession service </t>
  </si>
  <si>
    <t xml:space="preserve">Derivative Instruments   </t>
  </si>
  <si>
    <t xml:space="preserve">Others    </t>
  </si>
  <si>
    <t>Monority Interest</t>
  </si>
  <si>
    <t>Reavaluation Reserves</t>
  </si>
  <si>
    <t>Parcela de Ajuste (PA) e Antecipações</t>
  </si>
  <si>
    <t>Parcela Variável (PV)</t>
  </si>
  <si>
    <t>Others PA</t>
  </si>
  <si>
    <t>Subsidiárias Controladas</t>
  </si>
  <si>
    <t>Subsidiárias Controle Compartilhado</t>
  </si>
  <si>
    <t>Controladora</t>
  </si>
  <si>
    <t>Total Controladora Operacional</t>
  </si>
  <si>
    <t>PROJETOS EM CONSTRUÇÃO</t>
  </si>
  <si>
    <t>Concessões Controladora em Contrução</t>
  </si>
  <si>
    <t>Parent Company Under Construction</t>
  </si>
  <si>
    <t>12ª Emissão</t>
  </si>
  <si>
    <t>CDI + 1,55%</t>
  </si>
  <si>
    <t>Dívida</t>
  </si>
  <si>
    <t>R$</t>
  </si>
  <si>
    <t>Debêntures - IPCA</t>
  </si>
  <si>
    <t>Debêntures - CDI</t>
  </si>
  <si>
    <t>Indexação Dívida:</t>
  </si>
  <si>
    <t>Mês:</t>
  </si>
  <si>
    <t>DFs Regulatórias</t>
  </si>
  <si>
    <t>DRE Reg</t>
  </si>
  <si>
    <t>(-) Partic. Acionista não Controlador</t>
  </si>
  <si>
    <t>DFC Reg</t>
  </si>
  <si>
    <t>(+) Receita</t>
  </si>
  <si>
    <t>(=) EBITDA</t>
  </si>
  <si>
    <t>(-) IRPJ|CSLL</t>
  </si>
  <si>
    <t>DFs IFRS</t>
  </si>
  <si>
    <t>DRE IFRS</t>
  </si>
  <si>
    <t>DFC IFRS</t>
  </si>
  <si>
    <t>EBITDA  IFRSxReg</t>
  </si>
  <si>
    <t>DRE IFRSxReg</t>
  </si>
  <si>
    <t>LL 12 meses</t>
  </si>
  <si>
    <t>Destaques</t>
  </si>
  <si>
    <t>Português</t>
  </si>
  <si>
    <t>A.H</t>
  </si>
  <si>
    <t>Inglês</t>
  </si>
  <si>
    <t>Categoria</t>
  </si>
  <si>
    <t>vs Trimestre Anterior</t>
  </si>
  <si>
    <t>PMSO</t>
  </si>
  <si>
    <t>¹Adjusted by non-controlling interest.</t>
  </si>
  <si>
    <t>Base DRE Reg</t>
  </si>
  <si>
    <t>vs Quarter</t>
  </si>
  <si>
    <t>Vs Trimestre Anterior</t>
  </si>
  <si>
    <t>Shares</t>
  </si>
  <si>
    <t>Check Planilha Receita</t>
  </si>
  <si>
    <t>CapEx (ex-M&amp;A)</t>
  </si>
  <si>
    <t>PMSO Gerenciável</t>
  </si>
  <si>
    <t>Licitas em Operação</t>
  </si>
  <si>
    <t>Licitas em Construção</t>
  </si>
  <si>
    <t>vs</t>
  </si>
  <si>
    <t>check:</t>
  </si>
  <si>
    <t>IE Japi</t>
  </si>
  <si>
    <t>IE Itapura</t>
  </si>
  <si>
    <t>Evrecy</t>
  </si>
  <si>
    <t>IE Tigabi</t>
  </si>
  <si>
    <t>IE Itaquerê</t>
  </si>
  <si>
    <t>IE Aguapeí</t>
  </si>
  <si>
    <t>IE Biguaçu</t>
  </si>
  <si>
    <t>Eq. Patrim.</t>
  </si>
  <si>
    <t>Check:</t>
  </si>
  <si>
    <t xml:space="preserve">Derivative instruments   </t>
  </si>
  <si>
    <t xml:space="preserve">Contas a receber - Ativo de concessão </t>
  </si>
  <si>
    <t>Indicadores Regulatórios</t>
  </si>
  <si>
    <t>Net revenue</t>
  </si>
  <si>
    <t>Total (common + preferred)</t>
  </si>
  <si>
    <t>008/2022</t>
  </si>
  <si>
    <t>011/2022</t>
  </si>
  <si>
    <t>Auditoria SOX</t>
  </si>
  <si>
    <t>Variação Monetária</t>
  </si>
  <si>
    <t>Alíquota Efetiva</t>
  </si>
  <si>
    <t>IE Jaguar 8</t>
  </si>
  <si>
    <t>Tri:</t>
  </si>
  <si>
    <t>Trim.:</t>
  </si>
  <si>
    <t>Trim:</t>
  </si>
  <si>
    <t>Receita Líquida ex-RBSE</t>
  </si>
  <si>
    <t>Consolidated + Non-consolidated</t>
  </si>
  <si>
    <t>Regulatory Indicators</t>
  </si>
  <si>
    <t>ROE (LTM)</t>
  </si>
  <si>
    <t>Variable Portion (PV)</t>
  </si>
  <si>
    <t>Private Pension Entity</t>
  </si>
  <si>
    <t>Vs Anterior</t>
  </si>
  <si>
    <t xml:space="preserve">Fluxo de Caixa das Atividades Operacionais </t>
  </si>
  <si>
    <t>IR e CS diferidos</t>
  </si>
  <si>
    <t>Provisão para Demandas Judiciais</t>
  </si>
  <si>
    <t>Valor residual de ativo permanente baixado</t>
  </si>
  <si>
    <t>Benefício Fiscal - Ágio Incorporado</t>
  </si>
  <si>
    <t>Reversão da perda em controlada em conjunto</t>
  </si>
  <si>
    <t>Resultado da alienação de bens e direitos</t>
  </si>
  <si>
    <t>Depreciações e amortizações</t>
  </si>
  <si>
    <t>Deferred IR and  CS</t>
  </si>
  <si>
    <t>Interest and exchange rate variations on assets and liabilities</t>
  </si>
  <si>
    <t>Monetary variation</t>
  </si>
  <si>
    <t xml:space="preserve"> Chg (%) </t>
  </si>
  <si>
    <t>RAP Total (s/ PA)</t>
  </si>
  <si>
    <t>RAP Total (c/ PA)</t>
  </si>
  <si>
    <t>Projeto</t>
  </si>
  <si>
    <t>IE Jaguar 6</t>
  </si>
  <si>
    <t>Concessionária</t>
  </si>
  <si>
    <t>IE Jaguar 9</t>
  </si>
  <si>
    <t>Aguapeí</t>
  </si>
  <si>
    <t>Itaquerê</t>
  </si>
  <si>
    <t>Serra do Japi</t>
  </si>
  <si>
    <t>Getulina</t>
  </si>
  <si>
    <t>Biguaçu</t>
  </si>
  <si>
    <t>Botucatu-Xavantes</t>
  </si>
  <si>
    <t>Bauru</t>
  </si>
  <si>
    <t>Tibagi</t>
  </si>
  <si>
    <t>Três lagoas</t>
  </si>
  <si>
    <t>Forquilinha</t>
  </si>
  <si>
    <t>Scharlau</t>
  </si>
  <si>
    <t>Lorena</t>
  </si>
  <si>
    <t>Itapeti</t>
  </si>
  <si>
    <t>Piratininga</t>
  </si>
  <si>
    <t>Atibaia II</t>
  </si>
  <si>
    <t>IE Pinheiros</t>
  </si>
  <si>
    <t>Project</t>
  </si>
  <si>
    <t>Lote D</t>
  </si>
  <si>
    <t>Lote F</t>
  </si>
  <si>
    <t>Paraguaçu</t>
  </si>
  <si>
    <t>Garanhuns</t>
  </si>
  <si>
    <t>Aimorés</t>
  </si>
  <si>
    <t>Piraquê</t>
  </si>
  <si>
    <t>Riacho Grande</t>
  </si>
  <si>
    <t>Itaúnas</t>
  </si>
  <si>
    <t>Minuano</t>
  </si>
  <si>
    <t>Provento Tipo</t>
  </si>
  <si>
    <t>Data de Deliberação</t>
  </si>
  <si>
    <t>Data Pagamento</t>
  </si>
  <si>
    <t>Base de Distribuição</t>
  </si>
  <si>
    <t>R$ / Ação</t>
  </si>
  <si>
    <t>Dividendos</t>
  </si>
  <si>
    <t>JCP</t>
  </si>
  <si>
    <t>Earning Type</t>
  </si>
  <si>
    <t>Deliberation Date</t>
  </si>
  <si>
    <t>Payment Date</t>
  </si>
  <si>
    <t>Distribution Base</t>
  </si>
  <si>
    <t>R$ / share</t>
  </si>
  <si>
    <t>³ Distribution of interim dividends on the constituted profit reserve</t>
  </si>
  <si>
    <t>² Distribuição de dividendos com base na reserva constituída nas demonstrações financeiras relativas ao exercício de 2017</t>
  </si>
  <si>
    <t>¹ Exclui a participação do acionista não controlador</t>
  </si>
  <si>
    <t>N/A</t>
  </si>
  <si>
    <t>Dividendos³</t>
  </si>
  <si>
    <t>Payout Regulatório</t>
  </si>
  <si>
    <t>Lucro Líquido Regulatório (R$ Mil)</t>
  </si>
  <si>
    <t>Total
(R$ mil)</t>
  </si>
  <si>
    <t>Dividendos 
(R$ mil)</t>
  </si>
  <si>
    <t>JCP
(R$ mil)</t>
  </si>
  <si>
    <t>Exercício Social
 (base)</t>
  </si>
  <si>
    <t>Dividendos/
Ação</t>
  </si>
  <si>
    <t>Proventos/
Ação</t>
  </si>
  <si>
    <t>Ano de Pagamento</t>
  </si>
  <si>
    <t>Ano Base</t>
  </si>
  <si>
    <t>Ano Pgto</t>
  </si>
  <si>
    <t>Payout
Regulatório</t>
  </si>
  <si>
    <t>Lucro Líquido Regulatório¹
(R$ mil)</t>
  </si>
  <si>
    <t>Payout
IFRS</t>
  </si>
  <si>
    <t>Lucro Líquido IFRS¹
(R$ mil)</t>
  </si>
  <si>
    <t>Proventos/Ação (R$)</t>
  </si>
  <si>
    <t>Valor Total
(R$ mil)</t>
  </si>
  <si>
    <t>Data ex-Direitos</t>
  </si>
  <si>
    <t>Event</t>
  </si>
  <si>
    <t>Ex-Date</t>
  </si>
  <si>
    <t>Total
(R$ thousand)</t>
  </si>
  <si>
    <t>Payment per share</t>
  </si>
  <si>
    <t>Net Result
IFRS 
(R$ thousand)</t>
  </si>
  <si>
    <t>Payout
(IFRS)</t>
  </si>
  <si>
    <t>Net Result
Regulatory
(R$ thousand)</t>
  </si>
  <si>
    <t>Payout
Regulatory</t>
  </si>
  <si>
    <t>Payment Year</t>
  </si>
  <si>
    <t>Fiscal Year</t>
  </si>
  <si>
    <t>IOE
(R$ thousand)</t>
  </si>
  <si>
    <t>Dividends
(R$ thousand)</t>
  </si>
  <si>
    <t>Dividends per share</t>
  </si>
  <si>
    <t>IOE</t>
  </si>
  <si>
    <t>Dividends</t>
  </si>
  <si>
    <t>Dividends³</t>
  </si>
  <si>
    <t xml:space="preserve">Dividends³ </t>
  </si>
  <si>
    <t xml:space="preserve">¹ Excludes a non-controlling shareholder participation
</t>
  </si>
  <si>
    <t>² Distribution of dividends, based on the reserve constituted in the financial statements regarding the year of 2017</t>
  </si>
  <si>
    <t xml:space="preserve">Créditos com controladas </t>
  </si>
  <si>
    <t>Credits with Subsidiaries</t>
  </si>
  <si>
    <t xml:space="preserve">Créditos com partes relacionadas </t>
  </si>
  <si>
    <t>Credits with related parties</t>
  </si>
  <si>
    <t>IPCA Ciclo:</t>
  </si>
  <si>
    <t>PMSO Gerenciável /Receita Líquida</t>
  </si>
  <si>
    <t>Check com a tabela EBITDA</t>
  </si>
  <si>
    <t>Art. 3º O cálculo do LAJIDA e do LAJIR não pode excluir quaisquer itens não recorrentes, não operacionais ou de operações descontinuadas e será obtido da seguinte forma: I – LAJIDA - resultado líquido do período, acrescido dos tributos sobre o lucro, das despesas financeiras líquidas das receitas financeiras e das depreciações, amortizações e exaustões;</t>
  </si>
  <si>
    <t>(+) IRPJ/CSLL</t>
  </si>
  <si>
    <t>(+) Depreciação/Amortização</t>
  </si>
  <si>
    <t>(+) Equivalência Patrimonial</t>
  </si>
  <si>
    <t>(+) Particip. do Acionista não controlador</t>
  </si>
  <si>
    <t>(+) Resultado Financeiro</t>
  </si>
  <si>
    <t>EBITDA IFRS (CVM 156/22)</t>
  </si>
  <si>
    <t>EBITDA REGULATÓRIO (CVM 156/22)</t>
  </si>
  <si>
    <t>Check com a tabela EBITDA VM 156/2022</t>
  </si>
  <si>
    <t>Check com a tabela EBITDA CVM 156</t>
  </si>
  <si>
    <t>alíquota efetiva</t>
  </si>
  <si>
    <t>Remuneração dos ativos da concessão, líquida</t>
  </si>
  <si>
    <t>Custos dos Serviços de Implementação da infraestrutura, operação e manutenção e de serviços prestados</t>
  </si>
  <si>
    <t>Lucro Bruto</t>
  </si>
  <si>
    <t>Gerais e Administrativas</t>
  </si>
  <si>
    <t>Honorários da administração</t>
  </si>
  <si>
    <t>Outras receitas (despesas) operacionais, líquidas</t>
  </si>
  <si>
    <t>Lucro antes das receitas e despesas financeiras e dos impostos sobre o lucro</t>
  </si>
  <si>
    <t>Receitas financeiras</t>
  </si>
  <si>
    <t>Despesas financeiras</t>
  </si>
  <si>
    <t>Lucro antes do imposto de renda e da contribuição social</t>
  </si>
  <si>
    <t>Net Revenue from infrastructure, operation and maintenance, efficiency gains in infrastructure implementation and others</t>
  </si>
  <si>
    <t>VPA IFRS (2):</t>
  </si>
  <si>
    <t xml:space="preserve">Encargos regulatórios a recolher </t>
  </si>
  <si>
    <t>Dividendos adicionais propostos</t>
  </si>
  <si>
    <t>Remuneration of concession assets, net</t>
  </si>
  <si>
    <t>Costs of Infrastructure Implementation Services, operation and maintenance and services provided</t>
  </si>
  <si>
    <t>Receitas e Despesas Operacionais</t>
  </si>
  <si>
    <t>Operational Revenue and Expenses</t>
  </si>
  <si>
    <t>Earnings before financial income and expenses and taxes on earnings</t>
  </si>
  <si>
    <t>Dívida Liq/EBITDA Gerencial</t>
  </si>
  <si>
    <t>Dívida Liq/EBITDA BNDES</t>
  </si>
  <si>
    <t>EBITDA CVM 156</t>
  </si>
  <si>
    <t>(+) Equity Income</t>
  </si>
  <si>
    <t>(+) Financial Result</t>
  </si>
  <si>
    <t>(+) Depreciation/Amortization</t>
  </si>
  <si>
    <t>(+) Non-controlling shareholder particp.</t>
  </si>
  <si>
    <t>DRE IFRS (DFP)</t>
  </si>
  <si>
    <t xml:space="preserve">Receita de infraestrutura </t>
  </si>
  <si>
    <t xml:space="preserve">Depreciação </t>
  </si>
  <si>
    <t xml:space="preserve">Receita de infraestrutura, operação e manutenção, ganho de eficiência na implementação da infraestrutura e outras, líquidas </t>
  </si>
  <si>
    <t>General and Administrative</t>
  </si>
  <si>
    <t>Management Fees</t>
  </si>
  <si>
    <t>Other operating net income (expenses)</t>
  </si>
  <si>
    <t>Financial revenue</t>
  </si>
  <si>
    <t>Financial expenses</t>
  </si>
  <si>
    <t>→Menu←</t>
  </si>
  <si>
    <t>Realização de ativo de Concessão na aquisição de Controlada</t>
  </si>
  <si>
    <t>Dividends and interest on shareholders' equity paid</t>
  </si>
  <si>
    <t>1T23</t>
  </si>
  <si>
    <t>2T23</t>
  </si>
  <si>
    <t>3T23</t>
  </si>
  <si>
    <t>4T23</t>
  </si>
  <si>
    <t>1S23</t>
  </si>
  <si>
    <t>9M23</t>
  </si>
  <si>
    <t>13ª Emissão</t>
  </si>
  <si>
    <t>CDI + 1,50%</t>
  </si>
  <si>
    <t>RBSE Acumulado:</t>
  </si>
  <si>
    <t>RBSE Tri:</t>
  </si>
  <si>
    <t>Encargos Regulatórios</t>
  </si>
  <si>
    <t>Tributos e Contribuições sobre a Receita</t>
  </si>
  <si>
    <t>Tributos e Contribuições</t>
  </si>
  <si>
    <t>Ivaí</t>
  </si>
  <si>
    <t>Jacarandá</t>
  </si>
  <si>
    <t>Acionistas controladores</t>
  </si>
  <si>
    <t>Controladas em Conjunto</t>
  </si>
  <si>
    <t>Variação
(R$)</t>
  </si>
  <si>
    <t>Operacional</t>
  </si>
  <si>
    <t>Financiamentos</t>
  </si>
  <si>
    <t>FC</t>
  </si>
  <si>
    <t>vs R$</t>
  </si>
  <si>
    <t>vs %</t>
  </si>
  <si>
    <t xml:space="preserve">Leilões não arrematados e M&amp;A </t>
  </si>
  <si>
    <t>IE Tibagi</t>
  </si>
  <si>
    <t>PL</t>
  </si>
  <si>
    <t>ROE</t>
  </si>
  <si>
    <t>Lucro Líquido</t>
  </si>
  <si>
    <t>vs (R$)</t>
  </si>
  <si>
    <t>vs (%)</t>
  </si>
  <si>
    <t>Tax payment</t>
  </si>
  <si>
    <t>Pagamentos de impostos</t>
  </si>
  <si>
    <t>Amounts payable to Vivest</t>
  </si>
  <si>
    <t>Tax payments</t>
  </si>
  <si>
    <t>Provision for Legal Claims</t>
  </si>
  <si>
    <t>Residual value of permanent assets written off</t>
  </si>
  <si>
    <t>Reversal of loss in jointly-owned subsidiary</t>
  </si>
  <si>
    <t>Realization of Concession asset in the acquisition of Subsidiary</t>
  </si>
  <si>
    <t>Acquisition of Immobilized</t>
  </si>
  <si>
    <t xml:space="preserve">Intangível </t>
  </si>
  <si>
    <t>Result of the sale of assets and rights</t>
  </si>
  <si>
    <t>(=) Lucro Líquido IFRS</t>
  </si>
  <si>
    <t>(=) EBITDA  IFRS</t>
  </si>
  <si>
    <t>(=) EBITDA  IFRS CVM 156/2022</t>
  </si>
  <si>
    <t>Manageable PMSO</t>
  </si>
  <si>
    <t>(=) Net Profit IFRS</t>
  </si>
  <si>
    <t>(=) EBITDA IFRS CVM 156/2022</t>
  </si>
  <si>
    <t>REGULATORY EBITDA (CVM 156/22)</t>
  </si>
  <si>
    <t>REGULATORY EBITDA</t>
  </si>
  <si>
    <t>(=) Lucro Líquido Regulatório</t>
  </si>
  <si>
    <t>(=) EBITDA Regulatório</t>
  </si>
  <si>
    <t>(=) EBITDA Regulatório CVM 156/2022</t>
  </si>
  <si>
    <t xml:space="preserve">(=) Regulatory EBITDA </t>
  </si>
  <si>
    <t>(=) Regulatory EBITDA CVM 156/2022</t>
  </si>
  <si>
    <t>Accounts Receivable - Concession Assets</t>
  </si>
  <si>
    <t>IE Itaúnas</t>
  </si>
  <si>
    <t>Serra Doutrada</t>
  </si>
  <si>
    <t>Itatiaia</t>
  </si>
  <si>
    <t>006/2023</t>
  </si>
  <si>
    <t>012/2023</t>
  </si>
  <si>
    <t>014/2023</t>
  </si>
  <si>
    <t>(=) Lucro/Prejuízo Consolidado</t>
  </si>
  <si>
    <t>(=) Lucro/Prejuízo</t>
  </si>
  <si>
    <t xml:space="preserve">Receita de Uso da Rede Elétrica </t>
  </si>
  <si>
    <t xml:space="preserve">Outras </t>
  </si>
  <si>
    <t xml:space="preserve">Receita Bruta </t>
  </si>
  <si>
    <t xml:space="preserve">Receita Líquida </t>
  </si>
  <si>
    <t>(=) Regulatory Net Income</t>
  </si>
  <si>
    <t xml:space="preserve"> Consolidated</t>
  </si>
  <si>
    <t>IE Madeira (51%)</t>
  </si>
  <si>
    <t>IE Garanhuns (51%)</t>
  </si>
  <si>
    <t>IE Aimorés (50%)</t>
  </si>
  <si>
    <t>IE Paraguaçu (50%)</t>
  </si>
  <si>
    <t>IE Ivaí (50%)</t>
  </si>
  <si>
    <t>AIE (50%)</t>
  </si>
  <si>
    <r>
      <t xml:space="preserve">IE Madeira </t>
    </r>
    <r>
      <rPr>
        <b/>
        <sz val="12"/>
        <color rgb="FF000000"/>
        <rFont val="Arial"/>
        <family val="2"/>
      </rPr>
      <t>(51%)</t>
    </r>
  </si>
  <si>
    <r>
      <t>IE Garanhuns</t>
    </r>
    <r>
      <rPr>
        <b/>
        <sz val="12"/>
        <color rgb="FF000000"/>
        <rFont val="Arial"/>
        <family val="2"/>
      </rPr>
      <t xml:space="preserve"> (51%)</t>
    </r>
  </si>
  <si>
    <r>
      <rPr>
        <b/>
        <sz val="12"/>
        <color theme="0" tint="-0.499984740745262"/>
        <rFont val="Arial"/>
        <family val="2"/>
      </rPr>
      <t>AIE (50%)</t>
    </r>
  </si>
  <si>
    <t>IEAI</t>
  </si>
  <si>
    <t>IEPG</t>
  </si>
  <si>
    <t>IVAI</t>
  </si>
  <si>
    <t>MADEIRA</t>
  </si>
  <si>
    <t>RAP Ciclo (R$ Milhões)</t>
  </si>
  <si>
    <t>Fluxo de Caixa Operacional</t>
  </si>
  <si>
    <r>
      <t xml:space="preserve">CapEx </t>
    </r>
    <r>
      <rPr>
        <b/>
        <sz val="10"/>
        <color theme="0" tint="-0.499984740745262"/>
        <rFont val="Arial"/>
        <family val="2"/>
      </rPr>
      <t>(ex-M&amp;A)</t>
    </r>
  </si>
  <si>
    <r>
      <t xml:space="preserve">ROE </t>
    </r>
    <r>
      <rPr>
        <b/>
        <sz val="10"/>
        <color theme="0" tint="-0.499984740745262"/>
        <rFont val="Arial"/>
        <family val="2"/>
      </rPr>
      <t>(12 meses)</t>
    </r>
  </si>
  <si>
    <t>Alíquota Efetiva (ex-equivalência)</t>
  </si>
  <si>
    <t>Others¹</t>
  </si>
  <si>
    <t>Check DRE IFRS</t>
  </si>
  <si>
    <r>
      <t xml:space="preserve">IFRS </t>
    </r>
    <r>
      <rPr>
        <b/>
        <i/>
        <sz val="10"/>
        <color rgb="FFFFFFFF"/>
        <rFont val="Arial"/>
        <family val="2"/>
      </rPr>
      <t>vs.</t>
    </r>
    <r>
      <rPr>
        <b/>
        <sz val="10"/>
        <color rgb="FFFFFFFF"/>
        <rFont val="Arial"/>
        <family val="2"/>
      </rPr>
      <t xml:space="preserve"> Regulatório</t>
    </r>
  </si>
  <si>
    <r>
      <t>7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</t>
    </r>
  </si>
  <si>
    <r>
      <t>8</t>
    </r>
    <r>
      <rPr>
        <vertAlign val="superscript"/>
        <sz val="11"/>
        <color theme="0" tint="-0.499984740745262"/>
        <rFont val="Arial"/>
        <family val="2"/>
      </rPr>
      <t xml:space="preserve">th </t>
    </r>
    <r>
      <rPr>
        <sz val="11"/>
        <color theme="0" tint="-0.499984740745262"/>
        <rFont val="Arial"/>
        <family val="2"/>
      </rPr>
      <t>Issuance</t>
    </r>
  </si>
  <si>
    <r>
      <t>9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</t>
    </r>
  </si>
  <si>
    <r>
      <t>10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</si>
  <si>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11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</si>
  <si>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11</t>
    </r>
    <r>
      <rPr>
        <vertAlign val="superscript"/>
        <sz val="11"/>
        <color theme="0" tint="-0.499984740745262"/>
        <rFont val="Arial"/>
        <family val="2"/>
      </rPr>
      <t>st</t>
    </r>
    <r>
      <rPr>
        <sz val="11"/>
        <color theme="0" tint="-0.499984740745262"/>
        <rFont val="Arial"/>
        <family val="2"/>
      </rPr>
      <t xml:space="preserve"> Issuance </t>
    </r>
  </si>
  <si>
    <r>
      <t>12</t>
    </r>
    <r>
      <rPr>
        <vertAlign val="superscript"/>
        <sz val="11"/>
        <color theme="0" tint="-0.499984740745262"/>
        <rFont val="Arial"/>
        <family val="2"/>
      </rPr>
      <t>nd</t>
    </r>
    <r>
      <rPr>
        <sz val="11"/>
        <color theme="0" tint="-0.499984740745262"/>
        <rFont val="Arial"/>
        <family val="2"/>
      </rPr>
      <t xml:space="preserve"> Issuance </t>
    </r>
  </si>
  <si>
    <r>
      <t>13</t>
    </r>
    <r>
      <rPr>
        <vertAlign val="superscript"/>
        <sz val="11"/>
        <color theme="0" tint="-0.499984740745262"/>
        <rFont val="Arial"/>
        <family val="2"/>
      </rPr>
      <t>rd</t>
    </r>
    <r>
      <rPr>
        <sz val="11"/>
        <color theme="0" tint="-0.499984740745262"/>
        <rFont val="Arial"/>
        <family val="2"/>
      </rPr>
      <t xml:space="preserve"> Issuance </t>
    </r>
  </si>
  <si>
    <r>
      <t xml:space="preserve">Custos e despesas </t>
    </r>
    <r>
      <rPr>
        <sz val="9"/>
        <color theme="0" tint="-0.499984740745262"/>
        <rFont val="Arial"/>
        <family val="2"/>
      </rPr>
      <t>(ex-depreciação)</t>
    </r>
  </si>
  <si>
    <r>
      <t xml:space="preserve">Outras despesas e receitas </t>
    </r>
    <r>
      <rPr>
        <sz val="9"/>
        <color theme="0" tint="-0.499984740745262"/>
        <rFont val="Arial"/>
        <family val="2"/>
      </rPr>
      <t>(ex-amortização)</t>
    </r>
  </si>
  <si>
    <r>
      <t xml:space="preserve">Costs and expenses </t>
    </r>
    <r>
      <rPr>
        <sz val="9"/>
        <color theme="0" tint="-0.499984740745262"/>
        <rFont val="Arial"/>
        <family val="2"/>
      </rPr>
      <t>(ex-depreciation)</t>
    </r>
  </si>
  <si>
    <t xml:space="preserve">
Taxes and Contributions on Revenue</t>
  </si>
  <si>
    <t>EBITDA
 últimos 12 meses</t>
  </si>
  <si>
    <t xml:space="preserve"> Var (R$) </t>
  </si>
  <si>
    <t>EBITDA LTM Gerencial</t>
  </si>
  <si>
    <t>vs%</t>
  </si>
  <si>
    <t>Benefício pós emprego - passivo atuarial</t>
  </si>
  <si>
    <t>Post-employment benefit - actuarial liability</t>
  </si>
  <si>
    <t>Obligations linked to the concession of the service</t>
  </si>
  <si>
    <t>Empréstimos e financiamentos a pagar</t>
  </si>
  <si>
    <t>Loans and financing to pay</t>
  </si>
  <si>
    <t>Financial Instrument</t>
  </si>
  <si>
    <t>14ª Emissão</t>
  </si>
  <si>
    <r>
      <t>14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</si>
  <si>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2023</t>
  </si>
  <si>
    <t>PMSO Gerenciável /Rec. Líquida Ex RBSE</t>
  </si>
  <si>
    <t>PMSO /Rec. Líquida Ex RBSE</t>
  </si>
  <si>
    <t>Tipo de Provento</t>
  </si>
  <si>
    <t>Juros Sobre Capital Próprio ("JCP")</t>
  </si>
  <si>
    <t>TOTAL</t>
  </si>
  <si>
    <t>Água Vermelha</t>
  </si>
  <si>
    <t>IRPJ | CSLL</t>
  </si>
  <si>
    <r>
      <t xml:space="preserve">Volume 
</t>
    </r>
    <r>
      <rPr>
        <sz val="10.199999999999999"/>
        <color theme="0"/>
        <rFont val="Arial"/>
        <family val="2"/>
      </rPr>
      <t>(R$ milhões)</t>
    </r>
  </si>
  <si>
    <r>
      <t xml:space="preserve">Other expenses and revenues </t>
    </r>
    <r>
      <rPr>
        <sz val="9"/>
        <color theme="0" tint="-0.499984740745262"/>
        <rFont val="Arial"/>
        <family val="2"/>
      </rPr>
      <t>(ex-amortization)</t>
    </r>
  </si>
  <si>
    <t>Interest on Equity 
("IOE")</t>
  </si>
  <si>
    <t>4Q23</t>
  </si>
  <si>
    <t>15ª Emissão</t>
  </si>
  <si>
    <r>
      <t>15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</si>
  <si>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1T24</t>
  </si>
  <si>
    <t>CENTRAIS ELETRICAS BRASILEIRAS S/A</t>
  </si>
  <si>
    <t>CENT ELET BRAS S A ELETROBRAS</t>
  </si>
  <si>
    <t>ELETROBRAS PARTICIPACOES S.A. - ELETROPAR</t>
  </si>
  <si>
    <t>1180000126</t>
  </si>
  <si>
    <t>1180000207</t>
  </si>
  <si>
    <t>1104937000170</t>
  </si>
  <si>
    <t>Caixa adquirido em combinação de negócios</t>
  </si>
  <si>
    <t>Caixa acquired a business combination</t>
  </si>
  <si>
    <t xml:space="preserve">Dívida Líquida/EBITDA </t>
  </si>
  <si>
    <t>Dívida Líquida BNDES</t>
  </si>
  <si>
    <t>EBITDA LTM BNDES</t>
  </si>
  <si>
    <t>Dívida Líquida Gerencial</t>
  </si>
  <si>
    <t>IPCA + 6,26%</t>
  </si>
  <si>
    <t>IPCA + 6,44%</t>
  </si>
  <si>
    <t>TJLP + 1,80%</t>
  </si>
  <si>
    <t>TJLP + 2,62%</t>
  </si>
  <si>
    <t>TLP + 2,01%</t>
  </si>
  <si>
    <t>TJLP + 1.80%</t>
  </si>
  <si>
    <t>TJLP + 2.62%</t>
  </si>
  <si>
    <t>TLP + 2.01%</t>
  </si>
  <si>
    <t>8.5%</t>
  </si>
  <si>
    <t xml:space="preserve">IPCA + 5.5% </t>
  </si>
  <si>
    <t xml:space="preserve">TJLP + 2.42% </t>
  </si>
  <si>
    <t xml:space="preserve">2.5% </t>
  </si>
  <si>
    <t xml:space="preserve">8.5% </t>
  </si>
  <si>
    <t xml:space="preserve">TJLP + 2.05% </t>
  </si>
  <si>
    <t xml:space="preserve">IPCA + 5.0% </t>
  </si>
  <si>
    <t xml:space="preserve">IPCA + 5,5% </t>
  </si>
  <si>
    <t>Charges (per year)</t>
  </si>
  <si>
    <t>Encargos (a.a.)</t>
  </si>
  <si>
    <t>Regulatory charges on RAP</t>
  </si>
  <si>
    <t>2T24</t>
  </si>
  <si>
    <t>1S24</t>
  </si>
  <si>
    <t>3T24</t>
  </si>
  <si>
    <t>4T24</t>
  </si>
  <si>
    <t>9M24</t>
  </si>
  <si>
    <t>16ª Emissão</t>
  </si>
  <si>
    <r>
      <t>16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</si>
  <si>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 xml:space="preserve">AIE </t>
    </r>
    <r>
      <rPr>
        <b/>
        <sz val="10"/>
        <color rgb="FFFFFFFF"/>
        <rFont val="Arial"/>
        <family val="2"/>
      </rPr>
      <t>(IE IVAÍ + IE PARAGUAÇU + IE AIMORÉS)</t>
    </r>
  </si>
  <si>
    <t>Laudo Aturial</t>
  </si>
  <si>
    <r>
      <t xml:space="preserve">Tributos e Contribuições </t>
    </r>
    <r>
      <rPr>
        <sz val="10"/>
        <color theme="2" tint="-0.499984740745262"/>
        <rFont val="Arial"/>
        <family val="2"/>
      </rPr>
      <t>(PIS e Cofins)</t>
    </r>
  </si>
  <si>
    <r>
      <t xml:space="preserve">Encargos Regulatórios in RAP </t>
    </r>
    <r>
      <rPr>
        <sz val="9"/>
        <color theme="2" tint="-0.499984740745262"/>
        <rFont val="Arial"/>
        <family val="2"/>
      </rPr>
      <t>(P&amp;D, RGR e TFSEE)</t>
    </r>
  </si>
  <si>
    <r>
      <t>Encargos Regulatórios in RAP</t>
    </r>
    <r>
      <rPr>
        <sz val="10"/>
        <color theme="2" tint="-0.499984740745262"/>
        <rFont val="Arial"/>
        <family val="2"/>
      </rPr>
      <t xml:space="preserve"> (P&amp;D, RGR e TFSEE)</t>
    </r>
  </si>
  <si>
    <t>RAP O&amp;M</t>
  </si>
  <si>
    <t>Ex RBSE</t>
  </si>
  <si>
    <t>Revisão Tarifária Periódica (RTP) 2024</t>
  </si>
  <si>
    <t>Evolução RAP - Contrato Renovado 059/2001</t>
  </si>
  <si>
    <t>Revisão Tarifária Periódica (RTP) - Contrato 059/2001</t>
  </si>
  <si>
    <t>Componente Econômico (CAAE)</t>
  </si>
  <si>
    <t>Componente Financeiro</t>
  </si>
  <si>
    <t>Reforços e Melhorias (R&amp;M)</t>
  </si>
  <si>
    <r>
      <t xml:space="preserve">Pós RTP
</t>
    </r>
    <r>
      <rPr>
        <b/>
        <sz val="10"/>
        <color rgb="FFFFFFFF"/>
        <rFont val="Arial"/>
        <family val="2"/>
      </rPr>
      <t xml:space="preserve"> (ReH 3.344)</t>
    </r>
  </si>
  <si>
    <t>Parcela de Ajuste (PA) - Contrato Renovado 059/2001</t>
  </si>
  <si>
    <t>PA 
Ciclo 24/25</t>
  </si>
  <si>
    <t>PA 
Ciclo 25/26</t>
  </si>
  <si>
    <t>PA 
Ciclo 26/27</t>
  </si>
  <si>
    <t>PA 
Ciclo 27/28</t>
  </si>
  <si>
    <t>PA TOTAL</t>
  </si>
  <si>
    <t>R$ milhões, valores reais data base jun/23</t>
  </si>
  <si>
    <t>PA Postergação</t>
  </si>
  <si>
    <t>Componente Econômico (Outros)</t>
  </si>
  <si>
    <t>RBSE Econômico</t>
  </si>
  <si>
    <t>PA Retroatividade Anual (R&amp;M)</t>
  </si>
  <si>
    <t>PA Outros Ajustes</t>
  </si>
  <si>
    <t>Anuidade Melhorias</t>
  </si>
  <si>
    <t>Total Adicionais a RAP</t>
  </si>
  <si>
    <t>PA RTP TOTAL</t>
  </si>
  <si>
    <t>RAP 
ciclo 23/24</t>
  </si>
  <si>
    <t>R&amp;M Base Blindada</t>
  </si>
  <si>
    <t>R&amp;M Base Incremental com RAP Prévia</t>
  </si>
  <si>
    <t>R&amp;M Base Incremental sem RAP Prévia</t>
  </si>
  <si>
    <t>Instrumento Financeiro</t>
  </si>
  <si>
    <t>Ciclo 24/25</t>
  </si>
  <si>
    <t>Ciclo 25/26</t>
  </si>
  <si>
    <t>Ciclo 26/27</t>
  </si>
  <si>
    <t>Ciclo 27/28</t>
  </si>
  <si>
    <t>Fator X</t>
  </si>
  <si>
    <t>Ciclo 23/24</t>
  </si>
  <si>
    <r>
      <t xml:space="preserve">Trajetória RAP de O&amp;M¹ </t>
    </r>
    <r>
      <rPr>
        <sz val="8"/>
        <color rgb="FFFFFFFF"/>
        <rFont val="Arial"/>
        <family val="2"/>
      </rPr>
      <t>(R$ milhões, base jun/23)</t>
    </r>
  </si>
  <si>
    <t>Taxa efetiva</t>
  </si>
  <si>
    <t>Margem Líquida</t>
  </si>
  <si>
    <t>ISA</t>
  </si>
  <si>
    <t>TOTAL (PN+ON)</t>
  </si>
  <si>
    <t>IPCA Ciclo</t>
  </si>
  <si>
    <t>IGP-M Ciclo</t>
  </si>
  <si>
    <t>R&amp;M</t>
  </si>
  <si>
    <t>RTP</t>
  </si>
  <si>
    <t>RTP
Postergação</t>
  </si>
  <si>
    <t>RTP Retroatividade</t>
  </si>
  <si>
    <t>RTP
 Outros</t>
  </si>
  <si>
    <t>RTP Anuidade Melhorias</t>
  </si>
  <si>
    <t>Reajuste
Apuração</t>
  </si>
  <si>
    <t>Reajuste
Retroativo R&amp;M</t>
  </si>
  <si>
    <t>Reajuste
Outros Ajustes</t>
  </si>
  <si>
    <t>REH 3.348</t>
  </si>
  <si>
    <t>com PA</t>
  </si>
  <si>
    <t>O&amp;M 059/2001</t>
  </si>
  <si>
    <t>R&amp;M 059/2001</t>
  </si>
  <si>
    <t>Licitadas</t>
  </si>
  <si>
    <t>Renovado</t>
  </si>
  <si>
    <t>IE Madeira  (51%)</t>
  </si>
  <si>
    <t>Postergação</t>
  </si>
  <si>
    <t>Retroatividade Anual (R&amp;M)</t>
  </si>
  <si>
    <t>Outros Ajustes</t>
  </si>
  <si>
    <t>(B) CONTRATOS LICITADOS</t>
  </si>
  <si>
    <t xml:space="preserve">RTP Retroatividade Anual </t>
  </si>
  <si>
    <t>RAP 
TOTAL</t>
  </si>
  <si>
    <t>Outros²</t>
  </si>
  <si>
    <t>Triângulo Mineiro³</t>
  </si>
  <si>
    <t>² Redução de 50% da RAP pró-rata prevista no contrato de concessão, a partir do 15º ano da data de entrada em operação comercial.</t>
  </si>
  <si>
    <t>Outros¹</t>
  </si>
  <si>
    <r>
      <t>Taxes and Contributions</t>
    </r>
    <r>
      <rPr>
        <sz val="10"/>
        <color theme="2" tint="-0.499984740745262"/>
        <rFont val="Arial"/>
        <family val="2"/>
      </rPr>
      <t xml:space="preserve"> (PIS &amp; Cofins)</t>
    </r>
  </si>
  <si>
    <t>New Concessions</t>
  </si>
  <si>
    <t>Others²</t>
  </si>
  <si>
    <t>¹ Refers to the reduction in Subestation Centro's RAP, according to the 8th amendment of contract 059/2001, set out in item 3.4.5.19 of NT 105/2024.</t>
  </si>
  <si>
    <r>
      <t xml:space="preserve">¹ Refere-se a redução da RAP da Subestação Centro, conforme </t>
    </r>
    <r>
      <rPr>
        <u/>
        <sz val="16"/>
        <color rgb="FF404040"/>
        <rFont val="Tahoma"/>
        <family val="2"/>
      </rPr>
      <t>8º termo aditivo do contrato 059/2001</t>
    </r>
    <r>
      <rPr>
        <sz val="16"/>
        <color rgb="FF404040"/>
        <rFont val="Tahoma"/>
        <family val="2"/>
      </rPr>
      <t xml:space="preserve">, exposto no item 3.4.5.19 da </t>
    </r>
    <r>
      <rPr>
        <u/>
        <sz val="16"/>
        <color rgb="FF404040"/>
        <rFont val="Tahoma"/>
        <family val="2"/>
      </rPr>
      <t>NT 105/2024</t>
    </r>
    <r>
      <rPr>
        <sz val="16"/>
        <color rgb="FF404040"/>
        <rFont val="Tahoma"/>
        <family val="2"/>
      </rPr>
      <t>.</t>
    </r>
  </si>
  <si>
    <t>Project Under Construction</t>
  </si>
  <si>
    <t>² Reduction of 50% of the pro-rata RAP provided for in the concession contract, from the 15th year onwards from the date of entry into commercial operation.</t>
  </si>
  <si>
    <t>Jointly Controlled Subsidiaries (equity income)</t>
  </si>
  <si>
    <t>TOTAL PA</t>
  </si>
  <si>
    <t>RTP
Postponement</t>
  </si>
  <si>
    <t>RTP
 Others</t>
  </si>
  <si>
    <t>RTP Annuity Improvements</t>
  </si>
  <si>
    <t>Readjustment
Measurement</t>
  </si>
  <si>
    <t>Readjustment
Others</t>
  </si>
  <si>
    <t>Category</t>
  </si>
  <si>
    <t>R&amp;I</t>
  </si>
  <si>
    <t>Cycle 24/25</t>
  </si>
  <si>
    <t>Cycle 25/26</t>
  </si>
  <si>
    <t>Cycle 26/27</t>
  </si>
  <si>
    <t>Cycle 27/28</t>
  </si>
  <si>
    <t>RTP 
Retroactive</t>
  </si>
  <si>
    <t>Readjustment
R&amp;I Retroactive</t>
  </si>
  <si>
    <t>R&amp;I Shielded Base</t>
  </si>
  <si>
    <t>R&amp;I Incremental Base (with Preview RAP)</t>
  </si>
  <si>
    <t>R&amp;I Incremental Base (without Preview RAP)</t>
  </si>
  <si>
    <t>Other Adjustments</t>
  </si>
  <si>
    <t xml:space="preserve">Retrofitting Annual Fee </t>
  </si>
  <si>
    <t>R&amp;I Retroactive</t>
  </si>
  <si>
    <t>Periodic Tariff Review (RTP) 2024</t>
  </si>
  <si>
    <t>R$ million, real values base date Jun/23</t>
  </si>
  <si>
    <t>RAP Evolution - Renewed Contract 059/2001</t>
  </si>
  <si>
    <r>
      <t xml:space="preserve">Post RTP
</t>
    </r>
    <r>
      <rPr>
        <b/>
        <sz val="10"/>
        <color rgb="FFFFFFFF"/>
        <rFont val="Arial"/>
        <family val="2"/>
      </rPr>
      <t xml:space="preserve"> (ReH 3.344)</t>
    </r>
  </si>
  <si>
    <t>RAP 
cycle 23/24</t>
  </si>
  <si>
    <t xml:space="preserve">vs (R$) </t>
  </si>
  <si>
    <t xml:space="preserve">vs (%) </t>
  </si>
  <si>
    <t>Economic Component (CAAE)</t>
  </si>
  <si>
    <t>Economic Component (Others)</t>
  </si>
  <si>
    <t>Financial Component</t>
  </si>
  <si>
    <t>Retrofitting &amp; Improvement Projects (R&amp;I)</t>
  </si>
  <si>
    <t>R&amp;I - Shielded Base</t>
  </si>
  <si>
    <t>R&amp;I - Incremental Base (with Preview RAP)</t>
  </si>
  <si>
    <t>R&amp;I - Incremental Base (without Preview RAP)</t>
  </si>
  <si>
    <t>O&amp;M RAP</t>
  </si>
  <si>
    <t>Cycle 23/24</t>
  </si>
  <si>
    <t>X Factor</t>
  </si>
  <si>
    <t>Postponement PA</t>
  </si>
  <si>
    <t>Adjustment Portion (PA) - Renewed Contract 059/2001</t>
  </si>
  <si>
    <t>PA 
Cycle 24/25</t>
  </si>
  <si>
    <t>PA 
Cycle 25/26</t>
  </si>
  <si>
    <t>PA 
Cycle 26/27</t>
  </si>
  <si>
    <t>PA 
Cycle 27/28</t>
  </si>
  <si>
    <t>Economic Component</t>
  </si>
  <si>
    <t>R&amp;I Annual Retroactive PA</t>
  </si>
  <si>
    <t>Total Additions to RAP</t>
  </si>
  <si>
    <t>O&amp;M Trajectory ¹ (R$ million, baseline jun/23)</t>
  </si>
  <si>
    <t>Check Financials YoY</t>
  </si>
  <si>
    <t>Var %
ex-PA</t>
  </si>
  <si>
    <t>PA RTP 2023</t>
  </si>
  <si>
    <t>PA Reajuste</t>
  </si>
  <si>
    <t>Outras PAs¹</t>
  </si>
  <si>
    <t>PA e Antecipações</t>
  </si>
  <si>
    <t>Postergação R&amp;M</t>
  </si>
  <si>
    <t>Retroatividade R&amp;M</t>
  </si>
  <si>
    <t>Postergação RBSE</t>
  </si>
  <si>
    <t>2028 to 2032</t>
  </si>
  <si>
    <t>2033 to 2037</t>
  </si>
  <si>
    <t>2038 to 2042</t>
  </si>
  <si>
    <t>2043 to 2044</t>
  </si>
  <si>
    <r>
      <t xml:space="preserve">Ações em Circulação </t>
    </r>
    <r>
      <rPr>
        <b/>
        <i/>
        <sz val="12"/>
        <color theme="0" tint="-0.499984740745262"/>
        <rFont val="Arial"/>
        <family val="2"/>
      </rPr>
      <t>(Free Float)</t>
    </r>
  </si>
  <si>
    <t>¹ PA Apuração já foi provisionada pela Companhia e impacta o resultado do ciclo.</t>
  </si>
  <si>
    <r>
      <t xml:space="preserve">Ciclo Tarifário </t>
    </r>
    <r>
      <rPr>
        <sz val="10.199999999999999"/>
        <color rgb="FFFFFFFF"/>
        <rFont val="Arial"/>
        <family val="2"/>
      </rPr>
      <t>(caixa)</t>
    </r>
  </si>
  <si>
    <t>Postergação - RBSE</t>
  </si>
  <si>
    <t>Postergação - R&amp;M</t>
  </si>
  <si>
    <t>Retroatividade - R&amp;M</t>
  </si>
  <si>
    <t>(-) Postergação - RBSE</t>
  </si>
  <si>
    <t>(-) Postergação - R&amp;M</t>
  </si>
  <si>
    <t>(-) Retroatividade - R&amp;M</t>
  </si>
  <si>
    <t>(-) Outros Ajustes</t>
  </si>
  <si>
    <t>(+) RBSE (3/12)</t>
  </si>
  <si>
    <t>(+) Postergação - R&amp;M (3/12)</t>
  </si>
  <si>
    <t>(+) Retroatividade - R&amp;M (3/48)</t>
  </si>
  <si>
    <t>(+) Outros Ajustes - R&amp;M (3/12)</t>
  </si>
  <si>
    <t>(-) PA RTP Competência</t>
  </si>
  <si>
    <t>(+) PA RTP Caixa</t>
  </si>
  <si>
    <t>(=) Receita Líquida Ajuste Caixa</t>
  </si>
  <si>
    <t>(=) Receita Líquida ex-PA RTP</t>
  </si>
  <si>
    <r>
      <t xml:space="preserve">TOTAL
</t>
    </r>
    <r>
      <rPr>
        <b/>
        <sz val="8"/>
        <color rgb="FFFFFFFF"/>
        <rFont val="Arial"/>
        <family val="2"/>
      </rPr>
      <t>(competência)</t>
    </r>
  </si>
  <si>
    <t>PA RTP 059</t>
  </si>
  <si>
    <t>(-) IR e CS</t>
  </si>
  <si>
    <t>(+/-) Resultado financeiro</t>
  </si>
  <si>
    <t>(-) Depreciação</t>
  </si>
  <si>
    <t>(-) Custos, exceto depreciação</t>
  </si>
  <si>
    <t>(+) Receita Líquida</t>
  </si>
  <si>
    <t>(+) Depreciação Laudo Reavaliação RTP</t>
  </si>
  <si>
    <t>(+) Baixa de Ativos Laudo Reavaliação RTP</t>
  </si>
  <si>
    <t>(-) PA RTP</t>
  </si>
  <si>
    <t>(-) Minoritários</t>
  </si>
  <si>
    <t>(-) IR e CS (34%)</t>
  </si>
  <si>
    <t>vs pró-forma</t>
  </si>
  <si>
    <t>Lucro Líquido Pró-forma</t>
  </si>
  <si>
    <t>Ajustes Pró-forma</t>
  </si>
  <si>
    <t>Margem EBITDA Pró-forma</t>
  </si>
  <si>
    <t>Outras Receitas e Despesas Operacionais</t>
  </si>
  <si>
    <t>Receitas</t>
  </si>
  <si>
    <t>Despesas</t>
  </si>
  <si>
    <t>Alienação de bens inservíveis à concessão</t>
  </si>
  <si>
    <t>Custo com desativação de bens*</t>
  </si>
  <si>
    <t>Amortização de mais valia (PBTE e SF Energia)</t>
  </si>
  <si>
    <t>Other Operating Income and Expenses</t>
  </si>
  <si>
    <t xml:space="preserve">Expenses </t>
  </si>
  <si>
    <t>Income</t>
  </si>
  <si>
    <t>Amortization of capital gains (PBTE and SF Energia)</t>
  </si>
  <si>
    <t>Cost of decommissioning assets*</t>
  </si>
  <si>
    <t>ISAE3 (ON)</t>
  </si>
  <si>
    <t>ISAE4 (PN)</t>
  </si>
  <si>
    <t>ISA ENERGIA BRASIL Consolidated</t>
  </si>
  <si>
    <t>ISA ENERGIA BRASIL Particip. (51%) on EBITDA</t>
  </si>
  <si>
    <t>ISA ENERGIA BRASIL Particip. (50%) on EBITDA</t>
  </si>
  <si>
    <t>ISA ENERGIA BRASIL Particip. (51%) on Net Income</t>
  </si>
  <si>
    <t>ISA ENERGIA BRASIL Particip. (50%) on Net Income</t>
  </si>
  <si>
    <t>ISA ENERGIA BRASIL e Controladas</t>
  </si>
  <si>
    <t>¹ parte dos recursos da Companhia estão em fundos de investimentos exclusivos, que também são utilizados de forma segregada pelas subsidiárias 100% e subsidiárias não consolidadas (IE Madeira, IE Garanhuns, IE Aimorés, IE Paraguaçu e IE Ivaí), e referem-se a quotas de fundos de investimentos com alta liquidez, prontamente conversíveis em montante de caixa, independentemente do vencimento dos ativos neles alocados
² dívida líquida considera disponibilidades ISA ENERGIA BRASIL e subsidiárias 100%
³ considera arrendamentos mercantis (leasing), segundo novo manual de contabilidade do setor elétrico (MCSE) vigente a partir de janeiro de 2022, o qual considera adoção do CPC 6 pela ANEEL.</t>
  </si>
  <si>
    <t>ISA ENERGIA BRASIL and Subsidiaries 100%</t>
  </si>
  <si>
    <t>Amount guaranteed by ISA ENERGIA BRASIL</t>
  </si>
  <si>
    <t>IE MADEIRA (51% ISA ENERGIA BRASIL)</t>
  </si>
  <si>
    <t>IE GARANHUNS (51% ISA ENERGIA BRASIL)</t>
  </si>
  <si>
    <t>IE IVAÍ (50% ISA ENERGIA BRASIL)</t>
  </si>
  <si>
    <t xml:space="preserve">ISA ENERGIA BRASIL </t>
  </si>
  <si>
    <t>Consolidado ISA ENERGIA BRASIL em operação</t>
  </si>
  <si>
    <t>Participação ISA ENERGIA BRASIL</t>
  </si>
  <si>
    <t>ISA ENERGIA BRASIL Total em operação</t>
  </si>
  <si>
    <t>ISA ENERGIA BRASIL</t>
  </si>
  <si>
    <t>ISA ENERGIA BRASIL em construção</t>
  </si>
  <si>
    <t>ISA ENERGIA BRASIL TOTAL (OPERAÇÃO + CONSTRUÇÃO)</t>
  </si>
  <si>
    <t>RAP
 ISA ENERGIA BRASIL</t>
  </si>
  <si>
    <t>Consolidated ISA ENERGIA BRASIL in operation</t>
  </si>
  <si>
    <t>Participation ISA ENERGIA BRASIL</t>
  </si>
  <si>
    <t xml:space="preserve"> ISA ENERGIA BRASIL in operation</t>
  </si>
  <si>
    <t>ISA ENERGIA BRASIL under construction</t>
  </si>
  <si>
    <t>racional:</t>
  </si>
  <si>
    <t>fluxo de 1 ano (3/12 do total)</t>
  </si>
  <si>
    <t>fluxo de 4 anos (3/48 do total)</t>
  </si>
  <si>
    <t>ISAE3 (common)</t>
  </si>
  <si>
    <t>ISAE4 (preferred)</t>
  </si>
  <si>
    <t>Base</t>
  </si>
  <si>
    <t>Ex-Direito</t>
  </si>
  <si>
    <t>Pagamento</t>
  </si>
  <si>
    <t>Data</t>
  </si>
  <si>
    <t>Date</t>
  </si>
  <si>
    <t>Record</t>
  </si>
  <si>
    <t>Ex-right</t>
  </si>
  <si>
    <t>Payment</t>
  </si>
  <si>
    <r>
      <t xml:space="preserve">Total¹
</t>
    </r>
    <r>
      <rPr>
        <sz val="10.199999999999999"/>
        <color theme="0"/>
        <rFont val="Arial"/>
        <family val="2"/>
      </rPr>
      <t>(R$ million)</t>
    </r>
  </si>
  <si>
    <t>17ª Emissão</t>
  </si>
  <si>
    <r>
      <t>17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</si>
  <si>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2024</t>
  </si>
  <si>
    <t>Honorários de êxito ref. ao tema "PIS e COFINS"</t>
  </si>
  <si>
    <t xml:space="preserve">CDI </t>
  </si>
  <si>
    <t>Total ex arrendamento</t>
  </si>
  <si>
    <t>Outras PAs</t>
  </si>
  <si>
    <r>
      <t>Atualização de valores de precatórios a receber</t>
    </r>
    <r>
      <rPr>
        <sz val="10"/>
        <color theme="2" tint="-0.499984740745262"/>
        <rFont val="Arial"/>
        <family val="2"/>
      </rPr>
      <t xml:space="preserve"> (terreno SJC)</t>
    </r>
  </si>
  <si>
    <t>Concessão Paulista (contrato 059)</t>
  </si>
  <si>
    <t>Operação e Manutenção (O&amp;M)¹</t>
  </si>
  <si>
    <t>vs tri</t>
  </si>
  <si>
    <t>vs acum</t>
  </si>
  <si>
    <t>Baixa de Ativos</t>
  </si>
  <si>
    <t>Serviços de Desativação</t>
  </si>
  <si>
    <t>Part .ISA ENERGIA BRASIL (51%) no EBITDA</t>
  </si>
  <si>
    <t>Part .ISA ENERGIA BRASIL (50%) no EBITDA</t>
  </si>
  <si>
    <t>Part .ISA ENERGIA BRASIL (51%) na Receita Líquida</t>
  </si>
  <si>
    <t>Part .ISA ENERGIA BRASIL (50%) na Receita Líquida</t>
  </si>
  <si>
    <t>Part .ISA ENERGIA BRASIL (51%) na Custos e Despesas</t>
  </si>
  <si>
    <t>Part .ISA ENERGIA BRASIL (50%) na Custos e Despesas</t>
  </si>
  <si>
    <t xml:space="preserve">Part .ISA ENERGIA BRASIL (51%) no Lucro </t>
  </si>
  <si>
    <t>Part .ISA ENERGIA BRASIL (51%) no Lucro</t>
  </si>
  <si>
    <t>Part .ISA ENERGIA BRASIL (50%) no Lucro</t>
  </si>
  <si>
    <t>Reversão PA RTP 2020¹</t>
  </si>
  <si>
    <t>(+) Contingência de cobrança de acionistas minoritários da EPTE</t>
  </si>
  <si>
    <t xml:space="preserve">(+) Depreciação Unitização e RTP Licitadas </t>
  </si>
  <si>
    <t>alíquota efetiva (ex-equivalência)</t>
  </si>
  <si>
    <t>Provisão para Demandas judiciais</t>
  </si>
  <si>
    <t>Demonstração de Resultado (IFRS)</t>
  </si>
  <si>
    <t>Postponement RBSE</t>
  </si>
  <si>
    <t>Postponement R&amp;I</t>
  </si>
  <si>
    <t>Others PAs</t>
  </si>
  <si>
    <t>Update of amounts of warrants receivable (SJC terrain)</t>
  </si>
  <si>
    <t>Jointly-controlled subsidiaries</t>
  </si>
  <si>
    <t>Jointly-controlled subsidiaries¹</t>
  </si>
  <si>
    <t>PMSO/Receita Líquida ex-RBSE</t>
  </si>
  <si>
    <t>Annuity Improvements</t>
  </si>
  <si>
    <t>PA Readjustment</t>
  </si>
  <si>
    <r>
      <t>Encargos Regulatórios</t>
    </r>
    <r>
      <rPr>
        <b/>
        <sz val="10"/>
        <color theme="2" tint="-0.499984740745262"/>
        <rFont val="Arial"/>
        <family val="2"/>
      </rPr>
      <t xml:space="preserve"> ex RAP </t>
    </r>
    <r>
      <rPr>
        <sz val="10"/>
        <color theme="2" tint="-0.499984740745262"/>
        <rFont val="Arial"/>
        <family val="2"/>
      </rPr>
      <t>(CDE e PROINFRA)</t>
    </r>
  </si>
  <si>
    <r>
      <t xml:space="preserve">Regulatory charges </t>
    </r>
    <r>
      <rPr>
        <sz val="9"/>
        <color theme="2" tint="-0.499984740745262"/>
        <rFont val="Arial"/>
        <family val="2"/>
      </rPr>
      <t>(CDE &amp; PROINFRA)</t>
    </r>
  </si>
  <si>
    <t>PA and anticipation</t>
  </si>
  <si>
    <t>anticipation</t>
  </si>
  <si>
    <t>Effective rate</t>
  </si>
  <si>
    <t>Debêntures - ISA ENERGIA BRASIL</t>
  </si>
  <si>
    <t>Total  Dívida Bruta ISA ENERGIA BRASIL</t>
  </si>
  <si>
    <t>ISA ENERGIA BRASIL Total Gross Debt</t>
  </si>
  <si>
    <t>ISA ENERGIA BRASIL - Debentures</t>
  </si>
  <si>
    <t>RAP 100% c/ PA</t>
  </si>
  <si>
    <t>1T25</t>
  </si>
  <si>
    <t>2T25</t>
  </si>
  <si>
    <t>3T25</t>
  </si>
  <si>
    <t>4T25</t>
  </si>
  <si>
    <t>Receita operacional Bruta</t>
  </si>
  <si>
    <t>1S25</t>
  </si>
  <si>
    <t>9M25</t>
  </si>
  <si>
    <t>Consolidado + Controladas em Conj.</t>
  </si>
  <si>
    <t>18ª Emissão</t>
  </si>
  <si>
    <r>
      <t>18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</si>
  <si>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t>BNDES:</t>
  </si>
  <si>
    <t>IPCA + 6,71%</t>
  </si>
  <si>
    <t>IPCA + 6,61%</t>
  </si>
  <si>
    <t>IPCA + 7,41%</t>
  </si>
  <si>
    <t>Anticipation</t>
  </si>
  <si>
    <t>Adjustment Portion (PA) and Anticipations</t>
  </si>
  <si>
    <t>Improvements Annual Fee</t>
  </si>
  <si>
    <t>PA RTP 2020 Reversion¹</t>
  </si>
  <si>
    <t>Paulista Concession (059/2001 contract)</t>
  </si>
  <si>
    <t>Operating &amp; Maintenance (O&amp;M)¹</t>
  </si>
  <si>
    <t>Retrofitting &amp; Improvements (R&amp;I)</t>
  </si>
  <si>
    <t>Operating Revenue</t>
  </si>
  <si>
    <t>Contingencies</t>
  </si>
  <si>
    <t>Income Statement (IFRS)</t>
  </si>
  <si>
    <t>Data-Base: 30/06/2025</t>
  </si>
  <si>
    <t>IE AIMORÉS (50% ISA ENERGIA BRASIL)</t>
  </si>
  <si>
    <t>IE PARAGUAÇU (50% ISA ENERGIA BRASIL)</t>
  </si>
  <si>
    <t>BRADESCO</t>
  </si>
  <si>
    <t>CDI + 0,50% a.a.</t>
  </si>
  <si>
    <t>CDI + 0,59% a.a.</t>
  </si>
  <si>
    <t>CDI + 0.50% a.a.</t>
  </si>
  <si>
    <t>CDI + 0.59% a.a.</t>
  </si>
  <si>
    <t>Saldo garantido pela ISA ENERGIA BRASIL</t>
  </si>
  <si>
    <t>Reversão PA Ke RBSE</t>
  </si>
  <si>
    <t>Anuidade melhorias</t>
  </si>
  <si>
    <t>Receita Líquida ex RBSE</t>
  </si>
  <si>
    <t>RAP 
Ciclo 25/26</t>
  </si>
  <si>
    <t>2036+</t>
  </si>
  <si>
    <t>Concessões Controladas em Construção</t>
  </si>
  <si>
    <t xml:space="preserve">Instrumentos financeiros </t>
  </si>
  <si>
    <t>Financial Instruments</t>
  </si>
  <si>
    <t>Ajuste PA</t>
  </si>
  <si>
    <t>RTP 2023</t>
  </si>
  <si>
    <t>Bruta</t>
  </si>
  <si>
    <t>Deduções</t>
  </si>
  <si>
    <t>Líquida</t>
  </si>
  <si>
    <t>RBSE amortização</t>
  </si>
  <si>
    <t>Revisão Tarifária Periódica (RTP) 2023</t>
  </si>
  <si>
    <t>NT 103/2024</t>
  </si>
  <si>
    <t>NT 57/2025</t>
  </si>
  <si>
    <t>Parcela de Ajuste (PA)</t>
  </si>
  <si>
    <t xml:space="preserve"> (R$ Million) </t>
  </si>
  <si>
    <t xml:space="preserve">Imobilizado </t>
  </si>
  <si>
    <t xml:space="preserve">Instrumento Financeiro </t>
  </si>
  <si>
    <t>IGP</t>
  </si>
  <si>
    <t>Operação</t>
  </si>
  <si>
    <t>Construção</t>
  </si>
  <si>
    <t>Aquisições de Imobilizado e Intangivel</t>
  </si>
  <si>
    <t xml:space="preserve">Derivative financial instruments </t>
  </si>
  <si>
    <r>
      <rPr>
        <b/>
        <sz val="18"/>
        <color theme="0"/>
        <rFont val="Arial"/>
        <family val="2"/>
      </rPr>
      <t xml:space="preserve">Parcela de Ajuste (PA) Total RTP's </t>
    </r>
    <r>
      <rPr>
        <b/>
        <sz val="16"/>
        <color theme="0"/>
        <rFont val="Arial"/>
        <family val="2"/>
      </rPr>
      <t xml:space="preserve"> - Consolidado + Controladas em Conjunto</t>
    </r>
  </si>
  <si>
    <t>R$ milhões, 
valores reais data base jun/23</t>
  </si>
  <si>
    <t>(A) Total RTP Concessão Paulista²</t>
  </si>
  <si>
    <t>Apuração (superávit/déficit TUST)¹</t>
  </si>
  <si>
    <r>
      <t xml:space="preserve">(A+B) TOTAL PA RTP </t>
    </r>
    <r>
      <rPr>
        <sz val="14"/>
        <color theme="0"/>
        <rFont val="Arial"/>
        <family val="2"/>
      </rPr>
      <t>(Concessão Paulista + Licitadas)</t>
    </r>
  </si>
  <si>
    <t>² PA da Concessão Paulsita definido pela Nota Técnica 57/2025</t>
  </si>
  <si>
    <t>Datas</t>
  </si>
  <si>
    <t>19ª Emissão</t>
  </si>
  <si>
    <t>IPCA+6,70%</t>
  </si>
  <si>
    <t>Alienação de bens inservíveis à operação</t>
  </si>
  <si>
    <t>20ª Emissão</t>
  </si>
  <si>
    <t>IPCA + 6,66%</t>
  </si>
  <si>
    <t>IPCA + 6,64%</t>
  </si>
  <si>
    <t>IPCA + 7,41% | Swap CDI - (0,60%)</t>
  </si>
  <si>
    <t>Endividamentf</t>
  </si>
  <si>
    <r>
      <t>Encargos Regulatórios ex RAP</t>
    </r>
    <r>
      <rPr>
        <sz val="11"/>
        <color theme="2" tint="-0.499984740745262"/>
        <rFont val="Arial"/>
        <family val="2"/>
      </rPr>
      <t xml:space="preserve"> </t>
    </r>
    <r>
      <rPr>
        <sz val="10"/>
        <color theme="2" tint="-0.499984740745262"/>
        <rFont val="Arial"/>
        <family val="2"/>
      </rPr>
      <t>(CDE e PROINFRA)</t>
    </r>
  </si>
  <si>
    <t>PBTE (Contrato 012/2016)</t>
  </si>
  <si>
    <t>Anterior</t>
  </si>
  <si>
    <t>Tri Anterior</t>
  </si>
  <si>
    <t>Acumulado Atual</t>
  </si>
  <si>
    <t>Acumulado Anterior</t>
  </si>
  <si>
    <t>Recomposição Ebitda IFRS</t>
  </si>
  <si>
    <t>RAP Ciclo Inglês</t>
  </si>
  <si>
    <t>Tabela Proventos Exercício Social</t>
  </si>
  <si>
    <t>Remuneração ao Acionista (Port)</t>
  </si>
  <si>
    <t>Balanço IFRS</t>
  </si>
  <si>
    <t>Endividamento</t>
  </si>
  <si>
    <t>Dívida Consolidada</t>
  </si>
  <si>
    <t>Dívida Coligadas</t>
  </si>
  <si>
    <t>Amortização</t>
  </si>
  <si>
    <t>Covenants</t>
  </si>
  <si>
    <t>Balanço Reg</t>
  </si>
  <si>
    <t>(=) Recomposição EBITDA</t>
  </si>
  <si>
    <t>(-) Custos e Despesas</t>
  </si>
  <si>
    <t>(+) Receita (resumo)</t>
  </si>
  <si>
    <t>Remuneração ao Acionista (Eng)</t>
  </si>
  <si>
    <t>RAP Ciclo Português</t>
  </si>
  <si>
    <t>DRE Coligadas</t>
  </si>
  <si>
    <t>PA RBSE e RTP</t>
  </si>
  <si>
    <t>Ressarcimento CDE</t>
  </si>
  <si>
    <t>Set/ estornado em outubro</t>
  </si>
  <si>
    <t>Contraparte vai cair em Jan</t>
  </si>
  <si>
    <r>
      <t>Antecipação</t>
    </r>
    <r>
      <rPr>
        <sz val="12"/>
        <color theme="2" tint="-0.499984740745262"/>
        <rFont val="Arial"/>
        <family val="2"/>
      </rPr>
      <t xml:space="preserve"> </t>
    </r>
    <r>
      <rPr>
        <sz val="10"/>
        <color theme="2" tint="-0.499984740745262"/>
        <rFont val="Arial"/>
        <family val="2"/>
      </rPr>
      <t>(Superávit | Déficit de Arrecadação)</t>
    </r>
  </si>
  <si>
    <t>PA Reajuste de ciclo</t>
  </si>
  <si>
    <t xml:space="preserve">PA + Antecipação + Ressarcimento </t>
  </si>
  <si>
    <t>vs Ano</t>
  </si>
  <si>
    <t>Recebimento de indenização de seguros</t>
  </si>
  <si>
    <t xml:space="preserve">Ganho e Remuneração da SE Centro </t>
  </si>
  <si>
    <t>Apuração IRPJ | CSLL</t>
  </si>
  <si>
    <t>Controladas 100%</t>
  </si>
  <si>
    <t>Regime Tributário</t>
  </si>
  <si>
    <t>Lucro Real</t>
  </si>
  <si>
    <t>Lucro Presumido</t>
  </si>
  <si>
    <t>(A)</t>
  </si>
  <si>
    <t>Lucro antes do IRPJ/CSLL (LAIR)</t>
  </si>
  <si>
    <t>(+/-) Ajustes¹</t>
  </si>
  <si>
    <t>Juros sobre Capital Próprio Pagos</t>
  </si>
  <si>
    <t>Juros sobre Capital Próprio Recebidos Controladas</t>
  </si>
  <si>
    <t>Equivalência patrimonial controladas 100%</t>
  </si>
  <si>
    <t>Equivalência patrimonial controladas em conjunto</t>
  </si>
  <si>
    <t>(=) Base/resultado tributável</t>
  </si>
  <si>
    <t>Taxa Nominal</t>
  </si>
  <si>
    <t>(B)</t>
  </si>
  <si>
    <t>IRPJ e CSLL Corrente</t>
  </si>
  <si>
    <t>Alienação de bens inservíveis</t>
  </si>
  <si>
    <t>Pilar II - Português</t>
  </si>
  <si>
    <t xml:space="preserve">Lucro líquido Contábil </t>
  </si>
  <si>
    <t>(+/-) IR/CS Corrente e Diferido</t>
  </si>
  <si>
    <t>(+/-) Equivalência Patrimonial</t>
  </si>
  <si>
    <t>(+/-) Ágio/ Deságio</t>
  </si>
  <si>
    <t xml:space="preserve">Pilar 2 </t>
  </si>
  <si>
    <t>(R$ milhão)</t>
  </si>
  <si>
    <t>Alíquota Mínima (15%)</t>
  </si>
  <si>
    <t>1ª parcela</t>
  </si>
  <si>
    <t>2ª parcela</t>
  </si>
  <si>
    <t>3ª parcela</t>
  </si>
  <si>
    <t xml:space="preserve"> Resultado do Exercício Social de 2025</t>
  </si>
  <si>
    <t>Result of the fiscal year 2025</t>
  </si>
  <si>
    <t>R$ / Ação (Bruto)</t>
  </si>
  <si>
    <t>PA RBSE and  RTP</t>
  </si>
  <si>
    <t>CDE Reimbursement</t>
  </si>
  <si>
    <t>Disposal of Non‑Operational Assets</t>
  </si>
  <si>
    <t>Insurance Indemnity Proceeds</t>
  </si>
  <si>
    <t xml:space="preserve">Gain and Remuneration From SE Centro </t>
  </si>
  <si>
    <t>Tax Calculation IRPJ | CSLL</t>
  </si>
  <si>
    <t>Subsidiaries (100%)</t>
  </si>
  <si>
    <t>Tax Regime</t>
  </si>
  <si>
    <t>Real Profit</t>
  </si>
  <si>
    <t>Presumed Profit</t>
  </si>
  <si>
    <t>Earnings before IRPJ/CSLL (EBT)</t>
  </si>
  <si>
    <t>(+/-) Adjustments¹</t>
  </si>
  <si>
    <t>Interest on Equity Paid</t>
  </si>
  <si>
    <t>Interest on Equity Received Subsidiaries</t>
  </si>
  <si>
    <t>Equity Income of jointly-controlled subsidiaries</t>
  </si>
  <si>
    <t>(=) Taxable base/result</t>
  </si>
  <si>
    <t>Nominal tax rate</t>
  </si>
  <si>
    <t>IRPJ and CSLL Current</t>
  </si>
  <si>
    <t>(+/-) Equity Income</t>
  </si>
  <si>
    <t>(+/-) Goodwill/Discount</t>
  </si>
  <si>
    <t>Série 1</t>
  </si>
  <si>
    <t>Série 2</t>
  </si>
  <si>
    <t>Série 3</t>
  </si>
  <si>
    <r>
      <t>Montante</t>
    </r>
    <r>
      <rPr>
        <sz val="11"/>
        <color theme="0" tint="-0.499984740745262"/>
        <rFont val="Arial"/>
        <family val="2"/>
      </rPr>
      <t xml:space="preserve"> (R$ bilhões)</t>
    </r>
  </si>
  <si>
    <r>
      <t xml:space="preserve">Prazo </t>
    </r>
    <r>
      <rPr>
        <sz val="11"/>
        <color theme="0" tint="-0.499984740745262"/>
        <rFont val="Arial"/>
        <family val="2"/>
      </rPr>
      <t>(anos)</t>
    </r>
  </si>
  <si>
    <r>
      <t xml:space="preserve">Custo </t>
    </r>
    <r>
      <rPr>
        <sz val="11"/>
        <color theme="0" tint="-0.499984740745262"/>
        <rFont val="Arial"/>
        <family val="2"/>
      </rPr>
      <t>(CDI +)</t>
    </r>
  </si>
  <si>
    <t>9ª emissão</t>
  </si>
  <si>
    <t>13ª emissão</t>
  </si>
  <si>
    <t>15ª emissão</t>
  </si>
  <si>
    <t>(série 1)</t>
  </si>
  <si>
    <t>(série 2)</t>
  </si>
  <si>
    <t>(série 3)</t>
  </si>
  <si>
    <t>16ª emissão</t>
  </si>
  <si>
    <t>Vencimento final</t>
  </si>
  <si>
    <r>
      <t xml:space="preserve">Montante </t>
    </r>
    <r>
      <rPr>
        <sz val="10"/>
        <color theme="0" tint="-0.499984740745262"/>
        <rFont val="Arial"/>
        <family val="2"/>
      </rPr>
      <t>(R$ bilhões)</t>
    </r>
  </si>
  <si>
    <r>
      <t xml:space="preserve">Custo </t>
    </r>
    <r>
      <rPr>
        <sz val="10"/>
        <color theme="0" tint="-0.499984740745262"/>
        <rFont val="Arial"/>
        <family val="2"/>
      </rPr>
      <t>(CDI +)</t>
    </r>
  </si>
  <si>
    <t>Recursos para aquisição facultativa</t>
  </si>
  <si>
    <t xml:space="preserve">21ª emissão </t>
  </si>
  <si>
    <t>Resgates de Aplicações financeiras</t>
  </si>
  <si>
    <t>Juros e variações cambiais sobre ativos e passivos</t>
  </si>
  <si>
    <t>Apuração Adicional de CSLL | PILAR 2</t>
  </si>
  <si>
    <t>Provisões - Capex</t>
  </si>
  <si>
    <t xml:space="preserve">Tributos Abrangidos </t>
  </si>
  <si>
    <t>(+) IRRF sobre Juros sobre capital próprio pagos</t>
  </si>
  <si>
    <t>(D)</t>
  </si>
  <si>
    <t>(E)</t>
  </si>
  <si>
    <t>(F)</t>
  </si>
  <si>
    <t>(+) IR/CS Corrente pago no ano</t>
  </si>
  <si>
    <t>(+) IR/CS Diferido s/ lucros futuros recalculado (15%)</t>
  </si>
  <si>
    <t>Provisões judiciais</t>
  </si>
  <si>
    <t>Pessoal¹</t>
  </si>
  <si>
    <t>(+) IRRF sobre Juros sobre capital próprio recebidos</t>
  </si>
  <si>
    <t>(C)</t>
  </si>
  <si>
    <t>(G)</t>
  </si>
  <si>
    <t>Alíquota Efetiva: E=D/A</t>
  </si>
  <si>
    <t>Total exclusão substância*</t>
  </si>
  <si>
    <t>= Lucro Globe "Lair Globe"</t>
  </si>
  <si>
    <t>= Lucro/Prejuízo Excedente: C=A+B</t>
  </si>
  <si>
    <t>Adicional de CSLL (Pilar 2)¹</t>
  </si>
  <si>
    <t>Alíquota Adicional: F=G/C</t>
  </si>
  <si>
    <r>
      <t>Amount</t>
    </r>
    <r>
      <rPr>
        <sz val="11"/>
        <color theme="0" tint="-0.499984740745262"/>
        <rFont val="Arial"/>
        <family val="2"/>
      </rPr>
      <t xml:space="preserve"> (R$ billion)</t>
    </r>
  </si>
  <si>
    <r>
      <t xml:space="preserve">Cost </t>
    </r>
    <r>
      <rPr>
        <sz val="11"/>
        <color theme="0" tint="-0.499984740745262"/>
        <rFont val="Arial"/>
        <family val="2"/>
      </rPr>
      <t>(CDI +)</t>
    </r>
  </si>
  <si>
    <r>
      <t>3</t>
    </r>
    <r>
      <rPr>
        <b/>
        <sz val="11"/>
        <color theme="0"/>
        <rFont val="Arial"/>
        <family val="2"/>
      </rPr>
      <t>rd</t>
    </r>
    <r>
      <rPr>
        <b/>
        <sz val="12"/>
        <color theme="0"/>
        <rFont val="Arial"/>
        <family val="2"/>
      </rPr>
      <t xml:space="preserve"> Serie</t>
    </r>
  </si>
  <si>
    <r>
      <t>2</t>
    </r>
    <r>
      <rPr>
        <b/>
        <sz val="11"/>
        <color theme="0"/>
        <rFont val="Arial"/>
        <family val="2"/>
      </rPr>
      <t xml:space="preserve">nd </t>
    </r>
    <r>
      <rPr>
        <b/>
        <sz val="12"/>
        <color theme="0"/>
        <rFont val="Arial"/>
        <family val="2"/>
      </rPr>
      <t>Serie</t>
    </r>
  </si>
  <si>
    <r>
      <t>1</t>
    </r>
    <r>
      <rPr>
        <b/>
        <sz val="11"/>
        <color theme="0"/>
        <rFont val="Arial"/>
        <family val="2"/>
      </rPr>
      <t xml:space="preserve">st </t>
    </r>
    <r>
      <rPr>
        <b/>
        <sz val="12"/>
        <color theme="0"/>
        <rFont val="Arial"/>
        <family val="2"/>
      </rPr>
      <t>Serie</t>
    </r>
  </si>
  <si>
    <t>Resources for optional purchase</t>
  </si>
  <si>
    <t>(1st Serie)</t>
  </si>
  <si>
    <t>(2nd Serie)</t>
  </si>
  <si>
    <t>(3rd Serie)</t>
  </si>
  <si>
    <t>9th issuance</t>
  </si>
  <si>
    <t xml:space="preserve">21st issuance </t>
  </si>
  <si>
    <t>13th issuance</t>
  </si>
  <si>
    <t>15th issuance</t>
  </si>
  <si>
    <t>16th issuance</t>
  </si>
  <si>
    <t>Capex - Provisions</t>
  </si>
  <si>
    <t>Proposed additional dividends</t>
  </si>
  <si>
    <t>PA + Anticipations + Reimbursements</t>
  </si>
  <si>
    <t>Equity Income subsidiaries 100%</t>
  </si>
  <si>
    <t>Calculation of Additional CSLL | Pillar 2</t>
  </si>
  <si>
    <t>(+/-) IR/CS Current and Deferred</t>
  </si>
  <si>
    <t>= GloBE Earnings Before Taxes  “GloBE EBT”</t>
  </si>
  <si>
    <t>Total substance‑based exclusion*</t>
  </si>
  <si>
    <t>Included taxes</t>
  </si>
  <si>
    <t>(+) Current IR/CS paid in the fiscal year</t>
  </si>
  <si>
    <t>(+) Deferred IR/CS on recalculated future income (15%)</t>
  </si>
  <si>
    <t>(+) Financial Income taxes on paid Interest on Equity</t>
  </si>
  <si>
    <t>(+) Financial Income taxes on received Interest on Equity</t>
  </si>
  <si>
    <t>Minimum tax rate (15%)</t>
  </si>
  <si>
    <t>Effective tax rate: E=D/A</t>
  </si>
  <si>
    <t>Additional tax rate: F=G/C</t>
  </si>
  <si>
    <t>Additional CSLL (Pillar 2)¹</t>
  </si>
  <si>
    <t>= Surplus Profit / (Loss): C=A+B</t>
  </si>
  <si>
    <r>
      <t xml:space="preserve">Term </t>
    </r>
    <r>
      <rPr>
        <sz val="11"/>
        <color theme="0" tint="-0.499984740745262"/>
        <rFont val="Arial"/>
        <family val="2"/>
      </rPr>
      <t>(years)</t>
    </r>
  </si>
  <si>
    <t>Expiration</t>
  </si>
  <si>
    <t>outros</t>
  </si>
  <si>
    <t>Trimestre</t>
  </si>
  <si>
    <t>Ano</t>
  </si>
  <si>
    <t>21ª Emissão</t>
  </si>
  <si>
    <t>CDI + 0,55%</t>
  </si>
  <si>
    <t>CDI +0,60%</t>
  </si>
  <si>
    <t>CDI + 0,84%</t>
  </si>
  <si>
    <r>
      <t>19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</si>
  <si>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20</t>
    </r>
    <r>
      <rPr>
        <vertAlign val="superscript"/>
        <sz val="11"/>
        <color theme="0" tint="-0.499984740745262"/>
        <rFont val="Arial"/>
        <family val="2"/>
      </rPr>
      <t>th</t>
    </r>
    <r>
      <rPr>
        <sz val="11"/>
        <color theme="0" tint="-0.499984740745262"/>
        <rFont val="Arial"/>
        <family val="2"/>
      </rPr>
      <t xml:space="preserve"> Issuance </t>
    </r>
  </si>
  <si>
    <r>
      <t>21</t>
    </r>
    <r>
      <rPr>
        <vertAlign val="superscript"/>
        <sz val="11"/>
        <color theme="0" tint="-0.499984740745262"/>
        <rFont val="Arial"/>
        <family val="2"/>
      </rPr>
      <t>st</t>
    </r>
    <r>
      <rPr>
        <sz val="11"/>
        <color theme="0" tint="-0.499984740745262"/>
        <rFont val="Arial"/>
        <family val="2"/>
      </rPr>
      <t xml:space="preserve"> Issuance </t>
    </r>
  </si>
  <si>
    <t>1T26</t>
  </si>
  <si>
    <t xml:space="preserve">Juros sobre capital próprio e dividendos a pagar </t>
  </si>
  <si>
    <t>Encargos Regulatórios ex RAP (CDE e PROINFA)</t>
  </si>
  <si>
    <r>
      <t xml:space="preserve">Encargos Regulatórios ex RAP </t>
    </r>
    <r>
      <rPr>
        <sz val="10"/>
        <color theme="2" tint="-0.499984740745262"/>
        <rFont val="Arial"/>
        <family val="2"/>
      </rPr>
      <t>(CDE e PROINFA)</t>
    </r>
  </si>
  <si>
    <t xml:space="preserve">PA Cycle Readjustment </t>
  </si>
  <si>
    <t>Axia Energia</t>
  </si>
  <si>
    <t>Adjustment Portion (PA) and anticipation</t>
  </si>
  <si>
    <r>
      <t>Anticipation</t>
    </r>
    <r>
      <rPr>
        <sz val="12"/>
        <color theme="2" tint="-0.499984740745262"/>
        <rFont val="Arial"/>
        <family val="2"/>
      </rPr>
      <t xml:space="preserve"> </t>
    </r>
    <r>
      <rPr>
        <sz val="10"/>
        <color theme="2" tint="-0.499984740745262"/>
        <rFont val="Arial"/>
        <family val="2"/>
      </rPr>
      <t>(Sector Surplus | Deficit))</t>
    </r>
  </si>
  <si>
    <t>Improvements annual payment</t>
  </si>
  <si>
    <t>Additional Dividends Proposed</t>
  </si>
  <si>
    <t>2T26</t>
  </si>
  <si>
    <t>Menu Navegaçã0</t>
  </si>
  <si>
    <t>Tri anterior</t>
  </si>
  <si>
    <r>
      <t>Encargos Regulatórios</t>
    </r>
    <r>
      <rPr>
        <b/>
        <sz val="10"/>
        <color theme="2" tint="-0.499984740745262"/>
        <rFont val="Arial"/>
        <family val="2"/>
      </rPr>
      <t xml:space="preserve"> ex RAP </t>
    </r>
    <r>
      <rPr>
        <sz val="10"/>
        <color theme="2" tint="-0.499984740745262"/>
        <rFont val="Arial"/>
        <family val="2"/>
      </rPr>
      <t>(CDE e PROINFA)</t>
    </r>
  </si>
  <si>
    <r>
      <t>Encargos Regulatórios ex RAP</t>
    </r>
    <r>
      <rPr>
        <sz val="11"/>
        <color theme="2" tint="-0.499984740745262"/>
        <rFont val="Arial"/>
        <family val="2"/>
      </rPr>
      <t xml:space="preserve"> </t>
    </r>
    <r>
      <rPr>
        <sz val="10"/>
        <color theme="2" tint="-0.499984740745262"/>
        <rFont val="Arial"/>
        <family val="2"/>
      </rPr>
      <t>(CDE e PROINFA)</t>
    </r>
  </si>
  <si>
    <r>
      <t xml:space="preserve">Regulatory charges </t>
    </r>
    <r>
      <rPr>
        <sz val="9"/>
        <color theme="2" tint="-0.499984740745262"/>
        <rFont val="Arial"/>
        <family val="2"/>
      </rPr>
      <t>(CDE &amp; PROINFA)</t>
    </r>
  </si>
  <si>
    <r>
      <t xml:space="preserve">Regulatory charges ex RAP </t>
    </r>
    <r>
      <rPr>
        <sz val="11"/>
        <color theme="2" tint="-0.499984740745262"/>
        <rFont val="Arial"/>
        <family val="2"/>
      </rPr>
      <t>(CDE and PROINFA)</t>
    </r>
  </si>
  <si>
    <r>
      <t>Regulatory charges on RAP</t>
    </r>
    <r>
      <rPr>
        <sz val="11"/>
        <color theme="2" tint="-0.499984740745262"/>
        <rFont val="Arial"/>
        <family val="2"/>
      </rPr>
      <t xml:space="preserve"> (P&amp;D, RGR and TFSEE)</t>
    </r>
  </si>
  <si>
    <t>22ª Emissão</t>
  </si>
  <si>
    <t>IPCA + 6,4618%</t>
  </si>
  <si>
    <t>002/2022</t>
  </si>
  <si>
    <t>RAP 
Ciclo 26/27</t>
  </si>
  <si>
    <t>DSP 2268</t>
  </si>
  <si>
    <t>Serra Dourada</t>
  </si>
  <si>
    <t>ISA ENERGIA BRASIL TOTAL IE Madeira (OPERAÇÃO + CONSTRUÇÃO)</t>
  </si>
  <si>
    <t>ISA ENERGIA BRASIL Total em operação after closing</t>
  </si>
  <si>
    <t>Participação ISA ENERGIA BRASIL after closing</t>
  </si>
  <si>
    <t>1S26</t>
  </si>
  <si>
    <t>CDI 2T25</t>
  </si>
  <si>
    <t>CDI 2T26</t>
  </si>
  <si>
    <t xml:space="preserve">Dívida bruta </t>
  </si>
  <si>
    <t>Exercício Social 2026</t>
  </si>
  <si>
    <t>AXIA Energia</t>
  </si>
  <si>
    <t>Particip. ISA ENERGIA BRASIL (%)</t>
  </si>
  <si>
    <t>RAP (R$ milhões, sem PA)</t>
  </si>
  <si>
    <t>RTP 2026 Licitadas</t>
  </si>
  <si>
    <t>Índice Reposicionamento</t>
  </si>
  <si>
    <t>Impacto na RAP (A x B)
(R$ milhões)</t>
  </si>
  <si>
    <t>Total Particp. 
ISA ENERGIA BRASIL</t>
  </si>
  <si>
    <t>Vigente 
(Jun/25) (A)</t>
  </si>
  <si>
    <t>Revisada
(jun/26)</t>
  </si>
  <si>
    <t>Var (R$)</t>
  </si>
  <si>
    <t>Nominal</t>
  </si>
  <si>
    <t>Real 
(B)</t>
  </si>
  <si>
    <t>RAP Ciclo 26/27 (ex-PA)</t>
  </si>
  <si>
    <t>Concessão Paulista</t>
  </si>
  <si>
    <t>RAP Ciclo 26/27
(com PA)</t>
  </si>
  <si>
    <t>Taxa Efetiva Total</t>
  </si>
  <si>
    <t>Current Effective Tax Rate</t>
  </si>
  <si>
    <t>Fiscal Year 2026</t>
  </si>
  <si>
    <t xml:space="preserve">(B) </t>
  </si>
  <si>
    <t>Repositioning Index</t>
  </si>
  <si>
    <t>RBSE Financiero</t>
  </si>
  <si>
    <t>Concessionaire</t>
  </si>
  <si>
    <t xml:space="preserve">Concessionaire
</t>
  </si>
  <si>
    <t>Current
(Jun/25) (A)</t>
  </si>
  <si>
    <t>Reviewed
(jun/26)</t>
  </si>
  <si>
    <t>Chg (R$)</t>
  </si>
  <si>
    <t>Impact on AAR (A x B)
(R$ million)</t>
  </si>
  <si>
    <t>Remuneração do ativo de concessão RBSE</t>
  </si>
  <si>
    <t xml:space="preserve">Remuneração do ativo de concessão </t>
  </si>
  <si>
    <t>Regulatory charges ex RAP (CDE and PROINFA)</t>
  </si>
  <si>
    <r>
      <t>Regulatory charges ex AAR</t>
    </r>
    <r>
      <rPr>
        <sz val="10"/>
        <color theme="2" tint="-0.499984740745262"/>
        <rFont val="Arial"/>
        <family val="2"/>
      </rPr>
      <t xml:space="preserve"> (CDE and PROINFRA)</t>
    </r>
  </si>
  <si>
    <r>
      <t xml:space="preserve">Regulatory charges in AAR </t>
    </r>
    <r>
      <rPr>
        <sz val="10"/>
        <color theme="2" tint="-0.499984740745262"/>
        <rFont val="Arial"/>
        <family val="2"/>
      </rPr>
      <t>(P&amp;D, RGR and TFSEE)</t>
    </r>
  </si>
  <si>
    <t>New concessions in operation</t>
  </si>
  <si>
    <t>New concessions in construction</t>
  </si>
  <si>
    <t>AAR
25/26 Cycle (with PA)</t>
  </si>
  <si>
    <t>AAR
26/27 Cycle (ex-PA)</t>
  </si>
  <si>
    <t>AAR
26/27 Cycle (with PA)</t>
  </si>
  <si>
    <t>New concessions</t>
  </si>
  <si>
    <t>Paulista Concession</t>
  </si>
  <si>
    <t>RTP 2026 New Concessions</t>
  </si>
  <si>
    <t>AAR (R$ million, ex-PA)</t>
  </si>
  <si>
    <t>AAR 
25/26 Cycle</t>
  </si>
  <si>
    <t>AAR
26/27 Cycle</t>
  </si>
  <si>
    <t>with PA</t>
  </si>
  <si>
    <t>Dívida Bruta¹</t>
  </si>
  <si>
    <t>Subsidiárias controladas em conjunto²</t>
  </si>
  <si>
    <t>Dívida Líquida³</t>
  </si>
  <si>
    <t>ISA ENERGIA BRASIL TOTAL (Operational+ Construction)</t>
  </si>
  <si>
    <t>ISA ENERGIA BRASIL Total em operação após descruzamento</t>
  </si>
  <si>
    <t>ISA ENERGIA BRASIL Total in operation after assets' unwiding</t>
  </si>
  <si>
    <t>ISA ENERGIA BRASIL TOTAL (Operational+ Construction) - after assets' unwiding</t>
  </si>
  <si>
    <t>Participation ISA ENERGIA BRASIL - after assets' unwiding</t>
  </si>
  <si>
    <t>1H25</t>
  </si>
  <si>
    <t>1H26</t>
  </si>
  <si>
    <t>IEGARANHUNS</t>
  </si>
  <si>
    <t>IEIVAI</t>
  </si>
  <si>
    <t>IEAIMORÉS</t>
  </si>
  <si>
    <t>IEPARAGUAÇU</t>
  </si>
  <si>
    <t>TJLP + 2,42% a.a.</t>
  </si>
  <si>
    <t>2,5% a.a</t>
  </si>
  <si>
    <t>8,50% a.a.*</t>
  </si>
  <si>
    <t>TJLP + 2,05% a.a.</t>
  </si>
  <si>
    <t>IPCA + 4,9982%</t>
  </si>
  <si>
    <t>2Q25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</si>
</sst>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_);\(&quot;R$&quot;#,##0\)"/>
    <numFmt numFmtId="165" formatCode="&quot;R$&quot;#,##0_);[Red]\(&quot;R$&quot;#,##0\)"/>
    <numFmt numFmtId="166" formatCode="_(* #,##0_);_(* \(#,##0\);_(* &quot;-&quot;_);_(@_)"/>
    <numFmt numFmtId="167" formatCode="_(&quot;R$&quot;* #,##0.00_);_(&quot;R$&quot;* \(#,##0.00\);_(&quot;R$&quot;* &quot;-&quot;??_);_(@_)"/>
    <numFmt numFmtId="168" formatCode="_(* #,##0.00_);_(* \(#,##0.00\);_(* &quot;-&quot;??_);_(@_)"/>
    <numFmt numFmtId="169" formatCode="_-&quot;R$&quot;* #,##0.00_-;\-&quot;R$&quot;* #,##0.00_-;_-&quot;R$&quot;* &quot;-&quot;??_-;_-@_-"/>
    <numFmt numFmtId="170" formatCode="_-* #,##0_-;\-* #,##0_-;_-* &quot;-&quot;??_-;_-@_-"/>
    <numFmt numFmtId="171" formatCode="0.0"/>
    <numFmt numFmtId="172" formatCode="0.0%"/>
    <numFmt numFmtId="173" formatCode="#,##0.0"/>
    <numFmt numFmtId="174" formatCode="#,##0.0;\(#,##0.0\)"/>
    <numFmt numFmtId="175" formatCode="_(* #,##0.0%_);_(* \(#,##0.0%\);_(* &quot; - &quot;\%_);_(@_)"/>
    <numFmt numFmtId="176" formatCode="_-* #,##0.0_-;\-* #,##0.0_-;_-* &quot;-&quot;??_-;_-@_-"/>
    <numFmt numFmtId="177" formatCode="_-* #,##0.0000_-;\-* #,##0.0000_-;_-* &quot;-&quot;??_-;_-@_-"/>
    <numFmt numFmtId="178" formatCode="_(* &quot;R$&quot;#,##0_);_(* \(&quot;R$&quot;#,##0\);_(* &quot;-&quot;??_);_(@_)"/>
    <numFmt numFmtId="179" formatCode="_(* &quot;R$&quot;#,##0.00_);_(* \(&quot;R$&quot;#,##0.00\);_(* &quot;-&quot;??_);_(@_)"/>
    <numFmt numFmtId="180" formatCode="* 0%;* \-0%;* 0%"/>
    <numFmt numFmtId="181" formatCode="* 0.0%;* \-0.0%;* 0.0%"/>
    <numFmt numFmtId="182" formatCode="#,##0.00_);\(#,##0.00\);0.00_);@_)"/>
    <numFmt numFmtId="183" formatCode="General_)"/>
    <numFmt numFmtId="184" formatCode="m\-d\-yy"/>
    <numFmt numFmtId="185" formatCode="0.0000"/>
    <numFmt numFmtId="186" formatCode="_(* #,##0.0\ &quot;bp&quot;;_(* \(#,##0.0\ &quot;bp&quot;\);_(* &quot;-&quot;_);_(@_)"/>
    <numFmt numFmtId="187" formatCode="#\ ###\ ###\ ##0\ "/>
    <numFmt numFmtId="188" formatCode="#,##0.0_);\(#,##0.0\)"/>
    <numFmt numFmtId="189" formatCode="&quot;R$&quot;#.00"/>
    <numFmt numFmtId="190" formatCode="&quot;S/&quot;#,##0;&quot;S/&quot;\-#,##0"/>
    <numFmt numFmtId="191" formatCode="_(* #,##0_);_(* \(#,##0\);_(* &quot;-&quot;??_);_(@_)"/>
    <numFmt numFmtId="192" formatCode="_([$€-2]* #,##0.00_);_([$€-2]* \(#,##0.00\);_([$€-2]* \-??_)"/>
    <numFmt numFmtId="193" formatCode="_([$€-2]* #,##0.00_);_([$€-2]* \(#,##0.00\);_([$€-2]* &quot;-&quot;??_)"/>
    <numFmt numFmtId="194" formatCode="_ [$€-2]\ * #,##0.00_ ;_ [$€-2]\ * \-#,##0.00_ ;_ [$€-2]\ * &quot;-&quot;??_ "/>
    <numFmt numFmtId="195" formatCode="_(* #,##0.0_);_(* \(#,##0.0\);_(* &quot; - &quot;_);_(@_)"/>
    <numFmt numFmtId="196" formatCode="#,##0."/>
    <numFmt numFmtId="197" formatCode="#,##0.00&quot; $&quot;;\-#,##0.00&quot; $&quot;"/>
    <numFmt numFmtId="198" formatCode="#."/>
    <numFmt numFmtId="199" formatCode=";;;"/>
    <numFmt numFmtId="200" formatCode="_ * #,##0.00_ ;_ * \-#,##0.00_ ;_ * &quot;-&quot;??_ ;_ @_ "/>
    <numFmt numFmtId="201" formatCode="_(&quot;R$&quot;* #,##0_);_(&quot;R$&quot;* \(#,##0\);_(&quot;R$&quot;* \-_);_(@_)"/>
    <numFmt numFmtId="202" formatCode="_(&quot;R$ &quot;* #,##0.00_);_(&quot;R$ &quot;* \(#,##0.00\);_(&quot;R$ &quot;* &quot;-&quot;??_);_(@_)"/>
    <numFmt numFmtId="203" formatCode="_(* #,##0\x_);_(* \(#,##0\x\);_(* &quot;0x&quot;_);_(@_)"/>
    <numFmt numFmtId="204" formatCode="_(* #,##0.0\x_);_(* \(#,##0.0\x\);_(* &quot;0,0x&quot;_);_(@_)"/>
    <numFmt numFmtId="205" formatCode="_(* #,##0.00\x_);_(* \(#,##0.00\x\);_(* &quot;0,00x&quot;_);_(@_)"/>
    <numFmt numFmtId="206" formatCode="0.00_)"/>
    <numFmt numFmtId="207" formatCode="0.00%;\(0.00%\)"/>
    <numFmt numFmtId="208" formatCode="#,##0.000000_);[Red]\(#,##0.000000\)"/>
    <numFmt numFmtId="209" formatCode="#,##0.00;\(#,##0.00\)"/>
    <numFmt numFmtId="210" formatCode="#,##0.000"/>
    <numFmt numFmtId="211" formatCode="_(* #,##0_);_(* \(#,##0\);_(* &quot;0&quot;_);_(@_)"/>
    <numFmt numFmtId="212" formatCode="_(* #,##0.0_);_(* \(#,##0.0\);_(* &quot;0,0&quot;_);_(@_)"/>
    <numFmt numFmtId="213" formatCode="_(* #,##0.00_);_(* \(#,##0.00\);_(* &quot;0,00&quot;_);_(@_)"/>
    <numFmt numFmtId="214" formatCode="%#.00"/>
    <numFmt numFmtId="215" formatCode="_(* #,##0%_);_(* \(#,##0%\);_(* &quot;0%&quot;??_);_(@_)"/>
    <numFmt numFmtId="216" formatCode="_(* #,##0.0%_);_(* \(#,##0.0%\);_(* &quot;0,0%&quot;_);_(@_)"/>
    <numFmt numFmtId="217" formatCode="_(* #,##0.00%_);_(* \(#,##0.00%\);_(* &quot;0,00%&quot;??_);_(@_)"/>
    <numFmt numFmtId="218" formatCode="@\ *."/>
    <numFmt numFmtId="219" formatCode="0.0000%"/>
    <numFmt numFmtId="220" formatCode="m/d/yy\ h:mm:ss"/>
    <numFmt numFmtId="221" formatCode="_(* #,##0_);_(* \(#,##0\);_(* \-_);_(@_)"/>
    <numFmt numFmtId="222" formatCode="0.0&quot;x&quot;"/>
    <numFmt numFmtId="223" formatCode="0%_);\(0%\)"/>
    <numFmt numFmtId="224" formatCode="&quot;$&quot;_(#,##0.00_);&quot;$&quot;\(#,##0.00\);&quot;$&quot;_(0.00_);@_)"/>
    <numFmt numFmtId="225" formatCode="\€_(#,##0.00_);\€\(#,##0.00\);\€_(0.00_);@_)"/>
    <numFmt numFmtId="226" formatCode="_(* #,##0.0_);_(* \(#,##0.0\);_(* &quot;-&quot;?_);_(@_)"/>
    <numFmt numFmtId="227" formatCode="_(* #,##0.00_);_(* \(#,##0.00\);_(* \-??_);_(@_)"/>
    <numFmt numFmtId="228" formatCode="_-* #,##0.00\ _D_M_-;\-* #,##0.00\ _D_M_-;_-* &quot;-&quot;??\ _D_M_-;_-@_-"/>
    <numFmt numFmtId="229" formatCode="_ * #,##0_ ;_ * \-#,##0_ ;_ * &quot;-&quot;_ ;_ @_ "/>
    <numFmt numFmtId="230" formatCode="_ &quot;S/&quot;* #,##0_ ;_ &quot;S/&quot;* \-#,##0_ ;_ &quot;S/&quot;* &quot;-&quot;_ ;_ @_ "/>
    <numFmt numFmtId="231" formatCode="_ &quot;S/&quot;* #,##0.00_ ;_ &quot;S/&quot;* \-#,##0.00_ ;_ &quot;S/&quot;* &quot;-&quot;??_ ;_ @_ "/>
    <numFmt numFmtId="232" formatCode="#,##0;\(#,##0\)"/>
    <numFmt numFmtId="233" formatCode="_-* #,##0.0_-;\-* #,##0.0_-;_-* &quot;-&quot;?_-;_-@_-"/>
    <numFmt numFmtId="234" formatCode="_-* #,##0.00_-;\-* #,##0.00_-;_-* &quot;-&quot;?_-;_-@_-"/>
    <numFmt numFmtId="235" formatCode="dd\/mm\/yyyy"/>
    <numFmt numFmtId="236" formatCode="#,##0.00000000"/>
    <numFmt numFmtId="237" formatCode="#,##0.000;\(#,##0.000\)"/>
    <numFmt numFmtId="238" formatCode="#,##0.0_ ;\-#,##0.0\ "/>
    <numFmt numFmtId="239" formatCode="0.000%"/>
    <numFmt numFmtId="240" formatCode="#,##0.0;\-#,##0.0"/>
    <numFmt numFmtId="241" formatCode="[$-416]mmm\-yy;@"/>
    <numFmt numFmtId="242" formatCode="[$-409]mmm\-yy;@"/>
    <numFmt numFmtId="243" formatCode="_-* #,##0.000000_-;\-* #,##0.000000_-;_-* &quot;-&quot;??_-;_-@_-"/>
    <numFmt numFmtId="244" formatCode="_-&quot;R$&quot;\ * #,##0.00000_-;\-&quot;R$&quot;\ * #,##0.00000_-;_-&quot;R$&quot;\ * &quot;-&quot;??_-;_-@_-"/>
    <numFmt numFmtId="245" formatCode="\+#,##0.0"/>
    <numFmt numFmtId="246" formatCode="#,##0_ ;\-#,##0\ "/>
    <numFmt numFmtId="247" formatCode="#,##0.000000;\-#,##0.000000"/>
    <numFmt numFmtId="248" formatCode="#,##0.00_);\(#,##0.00\)"/>
    <numFmt numFmtId="249" formatCode="0.0\ \p\.\p"/>
    <numFmt numFmtId="250" formatCode="#,##0.0000"/>
    <numFmt numFmtId="251" formatCode="_-* #,##0.00000_-;\-* #,##0.00000_-;_-* &quot;-&quot;??_-;_-@_-"/>
    <numFmt numFmtId="252" formatCode="_-* #,##0.0000_-;\-* #,##0.0000_-;_-* &quot;-&quot;????_-;_-@_-"/>
    <numFmt numFmtId="253" formatCode="_-* #,##0_-;\-* #,##0_-;_-* &quot;-&quot;????_-;_-@_-"/>
    <numFmt numFmtId="254" formatCode="#,##0.00_ ;\-#,##0.00\ "/>
    <numFmt numFmtId="255" formatCode="_(* #,##0.0_);_(* \(#,##0.0\);_(* &quot;-&quot;??_);_(@_)"/>
    <numFmt numFmtId="256" formatCode="[$-416]d\-mmm\-yy;@"/>
    <numFmt numFmtId="257" formatCode="[$-409]d\-mmm\-yy;@"/>
    <numFmt numFmtId="258" formatCode="mm/dd/yy;@"/>
    <numFmt numFmtId="259" formatCode="0.0000000%"/>
    <numFmt numFmtId="260" formatCode="0.00000%"/>
    <numFmt numFmtId="261" formatCode="#,##0.00000"/>
  </numFmts>
  <fonts count="2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Times New Roman"/>
      <family val="1"/>
    </font>
    <font>
      <u val="singleAccounting"/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2"/>
      <name val="Helv"/>
    </font>
    <font>
      <u/>
      <sz val="7"/>
      <name val="Helv"/>
    </font>
    <font>
      <b/>
      <sz val="10"/>
      <name val="Arial"/>
      <family val="2"/>
    </font>
    <font>
      <b/>
      <sz val="9"/>
      <name val="Times New Roman"/>
      <family val="1"/>
    </font>
    <font>
      <sz val="11"/>
      <color indexed="20"/>
      <name val="Calibri"/>
      <family val="2"/>
    </font>
    <font>
      <sz val="7"/>
      <name val="Helv"/>
    </font>
    <font>
      <sz val="10"/>
      <color indexed="12"/>
      <name val="Arial"/>
      <family val="2"/>
    </font>
    <font>
      <b/>
      <sz val="12"/>
      <color indexed="12"/>
      <name val="Times New Roman"/>
      <family val="1"/>
      <charset val="177"/>
    </font>
    <font>
      <sz val="7"/>
      <name val="SwitzerlandLight"/>
    </font>
    <font>
      <sz val="11"/>
      <color indexed="38"/>
      <name val="Calibri"/>
      <family val="2"/>
    </font>
    <font>
      <b/>
      <sz val="10"/>
      <color indexed="18"/>
      <name val="Arial"/>
      <family val="2"/>
    </font>
    <font>
      <b/>
      <sz val="11"/>
      <color indexed="52"/>
      <name val="Calibri"/>
      <family val="2"/>
    </font>
    <font>
      <b/>
      <sz val="11"/>
      <color indexed="41"/>
      <name val="Calibri"/>
      <family val="2"/>
    </font>
    <font>
      <b/>
      <sz val="10"/>
      <color rgb="FFFA7D00"/>
      <name val="Arial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sz val="11"/>
      <color indexed="4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.75"/>
      <name val="Abadi MT Condensed"/>
    </font>
    <font>
      <sz val="10"/>
      <color indexed="24"/>
      <name val="Arial"/>
      <family val="2"/>
    </font>
    <font>
      <sz val="1"/>
      <color indexed="8"/>
      <name val="Courier"/>
      <family val="3"/>
    </font>
    <font>
      <sz val="10"/>
      <name val="MS Sans Serif"/>
      <family val="2"/>
    </font>
    <font>
      <sz val="10"/>
      <name val="Helv"/>
    </font>
    <font>
      <b/>
      <sz val="12"/>
      <name val="Times New Roman"/>
      <family val="1"/>
    </font>
    <font>
      <b/>
      <sz val="11"/>
      <color indexed="8"/>
      <name val="Calibri"/>
      <family val="2"/>
    </font>
    <font>
      <sz val="10"/>
      <color theme="0"/>
      <name val="Arial"/>
      <family val="2"/>
    </font>
    <font>
      <sz val="11"/>
      <color indexed="62"/>
      <name val="Calibri"/>
      <family val="2"/>
    </font>
    <font>
      <sz val="11"/>
      <color indexed="45"/>
      <name val="Calibri"/>
      <family val="2"/>
    </font>
    <font>
      <sz val="10"/>
      <color theme="3" tint="-0.249977111117893"/>
      <name val="Arial"/>
      <family val="2"/>
    </font>
    <font>
      <i/>
      <sz val="11"/>
      <color indexed="23"/>
      <name val="Calibri"/>
      <family val="2"/>
    </font>
    <font>
      <sz val="9"/>
      <name val="Times New Roman"/>
      <family val="1"/>
    </font>
    <font>
      <sz val="10"/>
      <name val="Times New Roman"/>
      <family val="1"/>
    </font>
    <font>
      <i/>
      <sz val="1"/>
      <color indexed="8"/>
      <name val="Courier"/>
      <family val="3"/>
    </font>
    <font>
      <b/>
      <sz val="12"/>
      <color indexed="24"/>
      <name val="Arial"/>
      <family val="2"/>
    </font>
    <font>
      <b/>
      <sz val="14"/>
      <color indexed="24"/>
      <name val="Arial"/>
      <family val="2"/>
    </font>
    <font>
      <b/>
      <sz val="48"/>
      <color indexed="12"/>
      <name val="Lucida Console"/>
      <family val="3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1"/>
      <color indexed="62"/>
      <name val="Calibri"/>
      <family val="2"/>
    </font>
    <font>
      <b/>
      <sz val="1"/>
      <color indexed="8"/>
      <name val="Courier"/>
      <family val="3"/>
    </font>
    <font>
      <sz val="13"/>
      <name val="Arial"/>
      <family val="2"/>
    </font>
    <font>
      <i/>
      <sz val="9"/>
      <color indexed="54"/>
      <name val="Arial Narrow"/>
      <family val="2"/>
    </font>
    <font>
      <sz val="11"/>
      <color indexed="36"/>
      <name val="Calibri"/>
      <family val="2"/>
    </font>
    <font>
      <sz val="10"/>
      <name val="Courier New"/>
      <family val="3"/>
    </font>
    <font>
      <b/>
      <sz val="12"/>
      <color indexed="55"/>
      <name val="Arial"/>
      <family val="2"/>
    </font>
    <font>
      <b/>
      <sz val="12"/>
      <color indexed="22"/>
      <name val="Arial"/>
      <family val="2"/>
    </font>
    <font>
      <sz val="11"/>
      <color indexed="52"/>
      <name val="Calibri"/>
      <family val="2"/>
    </font>
    <font>
      <sz val="10"/>
      <name val="Verdana"/>
      <family val="2"/>
    </font>
    <font>
      <sz val="11"/>
      <color indexed="37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"/>
    </font>
    <font>
      <sz val="10"/>
      <name val="Palatino"/>
      <family val="1"/>
    </font>
    <font>
      <sz val="8"/>
      <color theme="1"/>
      <name val="Arial"/>
      <family val="2"/>
    </font>
    <font>
      <b/>
      <sz val="11"/>
      <color indexed="63"/>
      <name val="Calibri"/>
      <family val="2"/>
    </font>
    <font>
      <b/>
      <sz val="10"/>
      <name val="System"/>
      <family val="2"/>
    </font>
    <font>
      <sz val="10"/>
      <color indexed="10"/>
      <name val="Arial"/>
      <family val="2"/>
    </font>
    <font>
      <b/>
      <sz val="12"/>
      <color indexed="10"/>
      <name val="Times New Roman"/>
      <family val="1"/>
      <charset val="177"/>
    </font>
    <font>
      <b/>
      <sz val="10"/>
      <color indexed="24"/>
      <name val="Arial"/>
      <family val="2"/>
    </font>
    <font>
      <b/>
      <sz val="11"/>
      <color indexed="12"/>
      <name val="Times New Roman"/>
      <family val="1"/>
      <charset val="177"/>
    </font>
    <font>
      <sz val="14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10"/>
      <name val="MS Sans Serif"/>
      <family val="2"/>
    </font>
    <font>
      <b/>
      <sz val="11"/>
      <color indexed="45"/>
      <name val="Calibri"/>
      <family val="2"/>
    </font>
    <font>
      <b/>
      <sz val="10"/>
      <color rgb="FF3F3F3F"/>
      <name val="Arial"/>
      <family val="2"/>
    </font>
    <font>
      <b/>
      <sz val="14"/>
      <color indexed="18"/>
      <name val="Times New Roman"/>
      <family val="1"/>
    </font>
    <font>
      <b/>
      <sz val="10"/>
      <color indexed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i/>
      <sz val="14"/>
      <name val="Arial"/>
      <family val="2"/>
    </font>
    <font>
      <b/>
      <u/>
      <sz val="11"/>
      <name val="TIMES"/>
    </font>
    <font>
      <b/>
      <u/>
      <sz val="11"/>
      <name val="Times"/>
      <family val="1"/>
    </font>
    <font>
      <sz val="12"/>
      <name val="Abadi MT Condensed Extra Bold"/>
    </font>
    <font>
      <b/>
      <u/>
      <sz val="11"/>
      <name val="Times New Roman"/>
      <family val="1"/>
    </font>
    <font>
      <b/>
      <sz val="12"/>
      <name val="Arial Narrow"/>
      <family val="2"/>
    </font>
    <font>
      <sz val="11"/>
      <color indexed="42"/>
      <name val="Calibri"/>
      <family val="2"/>
    </font>
    <font>
      <i/>
      <sz val="11"/>
      <color indexed="14"/>
      <name val="Calibri"/>
      <family val="2"/>
    </font>
    <font>
      <sz val="22"/>
      <color indexed="18"/>
      <name val="Abadi MT Condensed Extra Bold"/>
    </font>
    <font>
      <b/>
      <sz val="15"/>
      <color indexed="56"/>
      <name val="Calibri"/>
      <family val="2"/>
    </font>
    <font>
      <b/>
      <sz val="15"/>
      <color indexed="1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3"/>
      <color indexed="13"/>
      <name val="Calibri"/>
      <family val="2"/>
    </font>
    <font>
      <b/>
      <sz val="11"/>
      <color indexed="56"/>
      <name val="Calibri"/>
      <family val="2"/>
    </font>
    <font>
      <b/>
      <sz val="11"/>
      <color indexed="13"/>
      <name val="Calibri"/>
      <family val="2"/>
    </font>
    <font>
      <b/>
      <sz val="18"/>
      <color indexed="13"/>
      <name val="Cambria"/>
      <family val="2"/>
    </font>
    <font>
      <sz val="6"/>
      <name val="MS Serif"/>
      <family val="1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b/>
      <u val="singleAccounting"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color indexed="64"/>
      <name val="Calibri"/>
      <family val="2"/>
      <scheme val="minor"/>
    </font>
    <font>
      <sz val="10"/>
      <name val="Geneva"/>
      <family val="2"/>
    </font>
    <font>
      <sz val="10"/>
      <name val="DUTCH"/>
    </font>
    <font>
      <sz val="10"/>
      <color indexed="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name val="BERNHARD"/>
    </font>
    <font>
      <sz val="10"/>
      <name val="Arial MT"/>
    </font>
    <font>
      <sz val="8"/>
      <name val="Helv"/>
    </font>
    <font>
      <b/>
      <sz val="10"/>
      <color indexed="10"/>
      <name val="Arial"/>
      <family val="2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i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i/>
      <sz val="12"/>
      <color theme="1"/>
      <name val="Arial"/>
      <family val="2"/>
    </font>
    <font>
      <b/>
      <sz val="12"/>
      <color theme="2" tint="-0.499984740745262"/>
      <name val="Arial"/>
      <family val="2"/>
    </font>
    <font>
      <sz val="12"/>
      <color theme="2" tint="-0.499984740745262"/>
      <name val="Arial"/>
      <family val="2"/>
    </font>
    <font>
      <i/>
      <sz val="12"/>
      <color theme="2" tint="-0.499984740745262"/>
      <name val="Arial"/>
      <family val="2"/>
    </font>
    <font>
      <sz val="12"/>
      <color theme="0" tint="-0.34998626667073579"/>
      <name val="Arial"/>
      <family val="2"/>
    </font>
    <font>
      <sz val="12"/>
      <color theme="0" tint="-0.249977111117893"/>
      <name val="Arial"/>
      <family val="2"/>
    </font>
    <font>
      <sz val="12"/>
      <color theme="1" tint="0.249977111117893"/>
      <name val="Arial"/>
      <family val="2"/>
    </font>
    <font>
      <sz val="12"/>
      <color rgb="FF404040"/>
      <name val="Arial"/>
      <family val="2"/>
    </font>
    <font>
      <i/>
      <sz val="12"/>
      <color theme="1" tint="0.249977111117893"/>
      <name val="Arial"/>
      <family val="2"/>
    </font>
    <font>
      <sz val="12"/>
      <color rgb="FF232323"/>
      <name val="Arial"/>
      <family val="2"/>
    </font>
    <font>
      <sz val="12"/>
      <color theme="0" tint="-0.1499984740745262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color theme="0" tint="-0.499984740745262"/>
      <name val="Arial"/>
      <family val="2"/>
    </font>
    <font>
      <sz val="11"/>
      <color theme="0" tint="-0.34998626667073579"/>
      <name val="Arial"/>
      <family val="2"/>
    </font>
    <font>
      <b/>
      <u/>
      <sz val="11"/>
      <color rgb="FFFFFFFF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rgb="FFFF0000"/>
      <name val="Arial"/>
      <family val="2"/>
    </font>
    <font>
      <u/>
      <sz val="12"/>
      <color theme="10"/>
      <name val="Arial"/>
      <family val="2"/>
    </font>
    <font>
      <u/>
      <sz val="12"/>
      <color theme="0"/>
      <name val="Arial"/>
      <family val="2"/>
    </font>
    <font>
      <sz val="8"/>
      <color rgb="FFFF0000"/>
      <name val="Arial"/>
      <family val="2"/>
    </font>
    <font>
      <sz val="10"/>
      <color theme="0" tint="-0.499984740745262"/>
      <name val="Arial"/>
      <family val="2"/>
    </font>
    <font>
      <b/>
      <u/>
      <sz val="12"/>
      <color rgb="FFFFFFFF"/>
      <name val="Arial"/>
      <family val="2"/>
    </font>
    <font>
      <b/>
      <sz val="12"/>
      <color theme="1"/>
      <name val="Arial"/>
      <family val="2"/>
    </font>
    <font>
      <b/>
      <sz val="12"/>
      <color theme="0" tint="-0.499984740745262"/>
      <name val="Arial"/>
      <family val="2"/>
    </font>
    <font>
      <i/>
      <sz val="12"/>
      <color theme="0" tint="-0.499984740745262"/>
      <name val="Arial"/>
      <family val="2"/>
    </font>
    <font>
      <b/>
      <sz val="12"/>
      <color theme="1" tint="4.9989318521683403E-2"/>
      <name val="Arial"/>
      <family val="2"/>
    </font>
    <font>
      <b/>
      <sz val="11"/>
      <color rgb="FFFFFFFF"/>
      <name val="Arial"/>
      <family val="2"/>
    </font>
    <font>
      <sz val="11"/>
      <color theme="0" tint="-0.499984740745262"/>
      <name val="Arial"/>
      <family val="2"/>
    </font>
    <font>
      <sz val="14"/>
      <color theme="1"/>
      <name val="Arial"/>
      <family val="2"/>
    </font>
    <font>
      <b/>
      <sz val="14"/>
      <color rgb="FF002060"/>
      <name val="Arial"/>
      <family val="2"/>
    </font>
    <font>
      <sz val="14"/>
      <color rgb="FF00206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rgb="FFFFFFFF"/>
      <name val="Arial"/>
      <family val="2"/>
    </font>
    <font>
      <sz val="14"/>
      <color theme="0" tint="-0.499984740745262"/>
      <name val="Arial"/>
      <family val="2"/>
    </font>
    <font>
      <b/>
      <sz val="14"/>
      <color theme="0" tint="-0.499984740745262"/>
      <name val="Arial"/>
      <family val="2"/>
    </font>
    <font>
      <b/>
      <i/>
      <sz val="14"/>
      <color theme="0" tint="-0.499984740745262"/>
      <name val="Arial"/>
      <family val="2"/>
    </font>
    <font>
      <sz val="9"/>
      <name val="Arial"/>
      <family val="2"/>
    </font>
    <font>
      <b/>
      <sz val="11"/>
      <color theme="0" tint="-0.499984740745262"/>
      <name val="Arial"/>
      <family val="2"/>
    </font>
    <font>
      <b/>
      <sz val="16"/>
      <color rgb="FF00206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16"/>
      <color theme="0" tint="-0.499984740745262"/>
      <name val="Arial"/>
      <family val="2"/>
    </font>
    <font>
      <sz val="16"/>
      <name val="Arial"/>
      <family val="2"/>
    </font>
    <font>
      <sz val="16"/>
      <color theme="1" tint="0.249977111117893"/>
      <name val="Arial"/>
      <family val="2"/>
    </font>
    <font>
      <sz val="16"/>
      <color theme="0" tint="-0.34998626667073579"/>
      <name val="Arial"/>
      <family val="2"/>
    </font>
    <font>
      <sz val="16"/>
      <color theme="0"/>
      <name val="Arial"/>
      <family val="2"/>
    </font>
    <font>
      <b/>
      <u/>
      <sz val="16"/>
      <color rgb="FFFFFFFF"/>
      <name val="Arial"/>
      <family val="2"/>
    </font>
    <font>
      <sz val="16"/>
      <color rgb="FF002060"/>
      <name val="Arial"/>
      <family val="2"/>
    </font>
    <font>
      <b/>
      <sz val="16"/>
      <color theme="1" tint="0.249977111117893"/>
      <name val="Arial"/>
      <family val="2"/>
    </font>
    <font>
      <b/>
      <u/>
      <sz val="16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1"/>
      <color theme="2" tint="-0.499984740745262"/>
      <name val="Arial"/>
      <family val="2"/>
    </font>
    <font>
      <b/>
      <sz val="18"/>
      <color theme="0"/>
      <name val="Arial"/>
      <family val="2"/>
    </font>
    <font>
      <sz val="18"/>
      <color theme="1"/>
      <name val="Arial"/>
      <family val="2"/>
    </font>
    <font>
      <sz val="18"/>
      <color theme="0" tint="-0.499984740745262"/>
      <name val="Arial"/>
      <family val="2"/>
    </font>
    <font>
      <sz val="18"/>
      <color theme="2" tint="-0.499984740745262"/>
      <name val="Arial"/>
      <family val="2"/>
    </font>
    <font>
      <b/>
      <sz val="18"/>
      <color theme="0" tint="-0.499984740745262"/>
      <name val="Arial"/>
      <family val="2"/>
    </font>
    <font>
      <sz val="18"/>
      <color theme="1" tint="0.249977111117893"/>
      <name val="Arial"/>
      <family val="2"/>
    </font>
    <font>
      <sz val="12"/>
      <color rgb="FFFF0000"/>
      <name val="Arial"/>
      <family val="2"/>
    </font>
    <font>
      <sz val="12"/>
      <color rgb="FF686868"/>
      <name val="Arial"/>
      <family val="2"/>
    </font>
    <font>
      <b/>
      <i/>
      <sz val="10"/>
      <color rgb="FFFFFFFF"/>
      <name val="Arial"/>
      <family val="2"/>
    </font>
    <font>
      <sz val="10"/>
      <color rgb="FF616365"/>
      <name val="Arial"/>
      <family val="2"/>
    </font>
    <font>
      <sz val="10"/>
      <color rgb="FFFF0000"/>
      <name val="Arial"/>
      <family val="2"/>
    </font>
    <font>
      <sz val="11"/>
      <color rgb="FF61636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color theme="0" tint="-0.499984740745262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  <font>
      <sz val="10"/>
      <color theme="0" tint="-0.249977111117893"/>
      <name val="Arial"/>
      <family val="2"/>
    </font>
    <font>
      <sz val="9"/>
      <color theme="0" tint="-0.499984740745262"/>
      <name val="Arial"/>
      <family val="2"/>
    </font>
    <font>
      <sz val="11"/>
      <color theme="1" tint="0.249977111117893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u/>
      <sz val="10"/>
      <color rgb="FFFF0000"/>
      <name val="Arial"/>
      <family val="2"/>
    </font>
    <font>
      <b/>
      <sz val="11"/>
      <color theme="2" tint="-0.499984740745262"/>
      <name val="Arial"/>
      <family val="2"/>
    </font>
    <font>
      <sz val="12"/>
      <color theme="0" tint="-0.249977111117893"/>
      <name val="Calibri"/>
      <family val="2"/>
      <scheme val="minor"/>
    </font>
    <font>
      <sz val="10.199999999999999"/>
      <color theme="0"/>
      <name val="Arial"/>
      <family val="2"/>
    </font>
    <font>
      <sz val="10"/>
      <color theme="2" tint="-0.499984740745262"/>
      <name val="Arial"/>
      <family val="2"/>
    </font>
    <font>
      <b/>
      <sz val="10"/>
      <color theme="2" tint="-0.499984740745262"/>
      <name val="Arial"/>
      <family val="2"/>
    </font>
    <font>
      <sz val="9"/>
      <color theme="2" tint="-0.499984740745262"/>
      <name val="Arial"/>
      <family val="2"/>
    </font>
    <font>
      <i/>
      <sz val="11"/>
      <color theme="1" tint="0.249977111117893"/>
      <name val="Arial"/>
      <family val="2"/>
    </font>
    <font>
      <i/>
      <sz val="11"/>
      <color theme="0" tint="-0.499984740745262"/>
      <name val="Arial"/>
      <family val="2"/>
    </font>
    <font>
      <b/>
      <i/>
      <sz val="11"/>
      <color theme="1" tint="0.249977111117893"/>
      <name val="Arial"/>
      <family val="2"/>
    </font>
    <font>
      <sz val="14"/>
      <color rgb="FFFF0000"/>
      <name val="Arial"/>
      <family val="2"/>
    </font>
    <font>
      <sz val="8"/>
      <color rgb="FFFFFFFF"/>
      <name val="Arial"/>
      <family val="2"/>
    </font>
    <font>
      <i/>
      <sz val="9"/>
      <color theme="1"/>
      <name val="Arial"/>
      <family val="2"/>
    </font>
    <font>
      <b/>
      <sz val="22"/>
      <color theme="0"/>
      <name val="Arial"/>
      <family val="2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rgb="FFFFFFFF"/>
      <name val="Arial"/>
      <family val="2"/>
    </font>
    <font>
      <b/>
      <sz val="16"/>
      <color theme="2" tint="-0.499984740745262"/>
      <name val="Arial"/>
      <family val="2"/>
    </font>
    <font>
      <sz val="16"/>
      <color theme="2" tint="-0.499984740745262"/>
      <name val="Arial"/>
      <family val="2"/>
    </font>
    <font>
      <sz val="14"/>
      <color theme="0"/>
      <name val="Arial"/>
      <family val="2"/>
    </font>
    <font>
      <sz val="14"/>
      <color rgb="FF404040"/>
      <name val="Tahoma"/>
      <family val="2"/>
    </font>
    <font>
      <sz val="16"/>
      <color rgb="FF404040"/>
      <name val="Tahoma"/>
      <family val="2"/>
    </font>
    <font>
      <u/>
      <sz val="16"/>
      <color rgb="FF404040"/>
      <name val="Tahoma"/>
      <family val="2"/>
    </font>
    <font>
      <b/>
      <i/>
      <sz val="12"/>
      <color theme="0" tint="-0.499984740745262"/>
      <name val="Arial"/>
      <family val="2"/>
    </font>
    <font>
      <sz val="10.199999999999999"/>
      <color rgb="FFFFFFFF"/>
      <name val="Arial"/>
      <family val="2"/>
    </font>
    <font>
      <b/>
      <sz val="8"/>
      <color rgb="FFFFFFFF"/>
      <name val="Arial"/>
      <family val="2"/>
    </font>
    <font>
      <sz val="14"/>
      <color theme="2"/>
      <name val="Arial"/>
      <family val="2"/>
    </font>
    <font>
      <i/>
      <sz val="11"/>
      <color theme="2" tint="-0.499984740745262"/>
      <name val="Arial"/>
      <family val="2"/>
    </font>
    <font>
      <sz val="11"/>
      <color theme="0" tint="-4.9989318521683403E-2"/>
      <name val="Arial"/>
      <family val="2"/>
    </font>
    <font>
      <i/>
      <sz val="10"/>
      <color theme="0" tint="-0.499984740745262"/>
      <name val="Arial"/>
      <family val="2"/>
    </font>
    <font>
      <b/>
      <i/>
      <u/>
      <sz val="10"/>
      <color theme="0" tint="-0.499984740745262"/>
      <name val="Arial"/>
      <family val="2"/>
    </font>
    <font>
      <sz val="11"/>
      <color rgb="FFFFFF00"/>
      <name val="Arial"/>
      <family val="2"/>
    </font>
    <font>
      <sz val="9"/>
      <color theme="1"/>
      <name val="Segoe UI"/>
      <family val="2"/>
    </font>
    <font>
      <b/>
      <sz val="12"/>
      <color theme="0" tint="-4.9989318521683403E-2"/>
      <name val="Arial"/>
      <family val="2"/>
    </font>
    <font>
      <b/>
      <sz val="9"/>
      <color theme="2" tint="-0.499984740745262"/>
      <name val="Arial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14"/>
      <color rgb="FFFFFFFF"/>
      <name val="Arial"/>
      <family val="2"/>
    </font>
    <font>
      <b/>
      <sz val="16"/>
      <color theme="0" tint="-0.499984740745262"/>
      <name val="Arial"/>
      <family val="2"/>
    </font>
    <font>
      <sz val="18"/>
      <color theme="0" tint="-0.499984740745262"/>
      <name val="Calibri"/>
      <family val="2"/>
      <scheme val="minor"/>
    </font>
    <font>
      <sz val="10"/>
      <color theme="1"/>
      <name val="Tahoma"/>
      <family val="2"/>
    </font>
    <font>
      <sz val="11"/>
      <color theme="0" tint="-0.249977111117893"/>
      <name val="Arial"/>
      <family val="2"/>
    </font>
  </fonts>
  <fills count="14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58"/>
      </patternFill>
    </fill>
    <fill>
      <patternFill patternType="solid">
        <fgColor indexed="18"/>
      </patternFill>
    </fill>
    <fill>
      <patternFill patternType="solid">
        <fgColor indexed="8"/>
      </patternFill>
    </fill>
    <fill>
      <patternFill patternType="solid">
        <fgColor indexed="60"/>
      </patternFill>
    </fill>
    <fill>
      <patternFill patternType="solid">
        <fgColor indexed="48"/>
      </patternFill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9"/>
      </patternFill>
    </fill>
    <fill>
      <patternFill patternType="solid">
        <fgColor indexed="56"/>
      </patternFill>
    </fill>
    <fill>
      <patternFill patternType="solid">
        <fgColor indexed="16"/>
      </patternFill>
    </fill>
    <fill>
      <patternFill patternType="solid">
        <fgColor indexed="52"/>
      </patternFill>
    </fill>
    <fill>
      <patternFill patternType="solid">
        <fgColor indexed="2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2"/>
      </patternFill>
    </fill>
    <fill>
      <patternFill patternType="solid">
        <fgColor indexed="34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414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3"/>
      </patternFill>
    </fill>
    <fill>
      <patternFill patternType="solid">
        <fgColor indexed="47"/>
        <bgColor indexed="64"/>
      </patternFill>
    </fill>
    <fill>
      <patternFill patternType="gray0625">
        <fgColor indexed="11"/>
      </patternFill>
    </fill>
    <fill>
      <patternFill patternType="solid">
        <fgColor indexed="20"/>
      </patternFill>
    </fill>
    <fill>
      <patternFill patternType="solid">
        <fgColor indexed="53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1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003087"/>
        <bgColor indexed="39"/>
      </patternFill>
    </fill>
    <fill>
      <patternFill patternType="solid">
        <fgColor rgb="FF0099FF"/>
        <bgColor indexed="64"/>
      </patternFill>
    </fill>
    <fill>
      <patternFill patternType="solid">
        <fgColor indexed="6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4"/>
        <bgColor indexed="4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39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99FF"/>
        <bgColor indexed="39"/>
      </patternFill>
    </fill>
    <fill>
      <patternFill patternType="solid">
        <fgColor theme="1" tint="0.34998626667073579"/>
        <bgColor indexed="3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</fills>
  <borders count="2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double">
        <color indexed="45"/>
      </left>
      <right style="double">
        <color indexed="45"/>
      </right>
      <top style="double">
        <color indexed="45"/>
      </top>
      <bottom style="double">
        <color indexed="45"/>
      </bottom>
      <diagonal/>
    </border>
    <border>
      <left/>
      <right/>
      <top/>
      <bottom style="double">
        <color indexed="4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ck">
        <color indexed="18"/>
      </left>
      <right/>
      <top style="thick">
        <color indexed="1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9"/>
      </bottom>
      <diagonal/>
    </border>
    <border>
      <left/>
      <right/>
      <top style="double">
        <color indexed="24"/>
      </top>
      <bottom/>
      <diagonal/>
    </border>
    <border>
      <left/>
      <right/>
      <top style="thin">
        <color indexed="50"/>
      </top>
      <bottom style="double">
        <color indexed="50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dotted">
        <color rgb="FFDBDBDB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5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/>
      </left>
      <right style="medium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14999847407452621"/>
      </right>
      <top/>
      <bottom/>
      <diagonal/>
    </border>
    <border>
      <left style="hair">
        <color theme="0" tint="-0.14996795556505021"/>
      </left>
      <right/>
      <top/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thin">
        <color indexed="64"/>
      </bottom>
      <diagonal/>
    </border>
    <border>
      <left/>
      <right style="hair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hair">
        <color theme="0" tint="-0.14996795556505021"/>
      </left>
      <right/>
      <top/>
      <bottom/>
      <diagonal/>
    </border>
    <border>
      <left style="hair">
        <color theme="0" tint="-0.14996795556505021"/>
      </left>
      <right style="hair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24994659260841701"/>
      </top>
      <bottom style="medium">
        <color theme="0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medium">
        <color theme="0" tint="-0.14990691854609822"/>
      </top>
      <bottom/>
      <diagonal/>
    </border>
    <border>
      <left/>
      <right/>
      <top style="medium">
        <color theme="0" tint="-0.14993743705557422"/>
      </top>
      <bottom style="medium">
        <color theme="0" tint="-0.24994659260841701"/>
      </bottom>
      <diagonal/>
    </border>
    <border>
      <left style="medium">
        <color theme="0"/>
      </left>
      <right style="medium">
        <color theme="0"/>
      </right>
      <top/>
      <bottom style="medium">
        <color theme="0" tint="-0.1499374370555742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theme="0" tint="-0.14993743705557422"/>
      </top>
      <bottom/>
      <diagonal/>
    </border>
    <border>
      <left/>
      <right/>
      <top style="thin">
        <color theme="0" tint="-0.14999847407452621"/>
      </top>
      <bottom style="thin">
        <color theme="0" tint="-0.14996795556505021"/>
      </bottom>
      <diagonal/>
    </border>
    <border>
      <left/>
      <right/>
      <top style="medium">
        <color theme="0" tint="-0.14990691854609822"/>
      </top>
      <bottom style="thin">
        <color theme="0" tint="-0.14999847407452621"/>
      </bottom>
      <diagonal/>
    </border>
    <border>
      <left/>
      <right/>
      <top style="medium">
        <color theme="0" tint="-0.1498764000366222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 tint="-0.1499374370555742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 tint="-0.14996795556505021"/>
      </bottom>
      <diagonal/>
    </border>
    <border>
      <left style="thin">
        <color theme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medium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medium">
        <color theme="0" tint="-0.14993743705557422"/>
      </top>
      <bottom style="medium">
        <color theme="0" tint="-0.24994659260841701"/>
      </bottom>
      <diagonal/>
    </border>
    <border>
      <left/>
      <right style="thin">
        <color theme="0" tint="-0.499984740745262"/>
      </right>
      <top style="medium">
        <color theme="0" tint="-0.14993743705557422"/>
      </top>
      <bottom style="medium">
        <color theme="0" tint="-0.24994659260841701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/>
      </top>
      <bottom/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thin">
        <color theme="5"/>
      </top>
      <bottom/>
      <diagonal/>
    </border>
    <border>
      <left style="medium">
        <color theme="0"/>
      </left>
      <right/>
      <top/>
      <bottom style="medium">
        <color theme="0" tint="-0.1499069185460982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14990691854609822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thin">
        <color theme="0" tint="-0.1498764000366222"/>
      </bottom>
      <diagonal/>
    </border>
    <border>
      <left/>
      <right/>
      <top style="medium">
        <color theme="0"/>
      </top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medium">
        <color rgb="FF000000"/>
      </right>
      <top style="thin">
        <color theme="1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theme="1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thin">
        <color theme="0" tint="-0.499984740745262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/>
      <bottom style="medium">
        <color theme="0" tint="-0.149906918546098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 tint="-4.9989318521683403E-2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0"/>
      </left>
      <right style="medium">
        <color theme="0"/>
      </right>
      <top/>
      <bottom style="medium">
        <color theme="0" tint="-4.9989318521683403E-2"/>
      </bottom>
      <diagonal/>
    </border>
    <border>
      <left style="medium">
        <color theme="0"/>
      </left>
      <right style="medium">
        <color theme="0"/>
      </right>
      <top style="thin">
        <color theme="0" tint="-0.14996795556505021"/>
      </top>
      <bottom style="medium">
        <color theme="0" tint="-4.9989318521683403E-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 tint="-0.499984740745262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theme="0" tint="-0.24994659260841701"/>
      </top>
      <bottom style="double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5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/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5"/>
      </left>
      <right/>
      <top style="medium">
        <color theme="0" tint="-0.24994659260841701"/>
      </top>
      <bottom/>
      <diagonal/>
    </border>
    <border>
      <left style="thin">
        <color theme="5"/>
      </left>
      <right/>
      <top/>
      <bottom style="medium">
        <color theme="0" tint="-0.24994659260841701"/>
      </bottom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theme="0"/>
      </left>
      <right style="medium">
        <color theme="0"/>
      </right>
      <top/>
      <bottom style="medium">
        <color theme="0" tint="-0.1498764000366222"/>
      </bottom>
      <diagonal/>
    </border>
    <border>
      <left/>
      <right/>
      <top style="medium">
        <color theme="0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/>
      <top style="thin">
        <color theme="0" tint="-0.14996795556505021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 tint="-0.14999847407452621"/>
      </bottom>
      <diagonal/>
    </border>
    <border>
      <left/>
      <right/>
      <top style="thin">
        <color theme="0"/>
      </top>
      <bottom style="double">
        <color theme="0" tint="-0.14999847407452621"/>
      </bottom>
      <diagonal/>
    </border>
    <border>
      <left style="thin">
        <color theme="0"/>
      </left>
      <right style="thin">
        <color theme="0"/>
      </right>
      <top style="double">
        <color theme="0" tint="-0.14999847407452621"/>
      </top>
      <bottom/>
      <diagonal/>
    </border>
    <border>
      <left style="thin">
        <color theme="0"/>
      </left>
      <right style="thin">
        <color theme="0"/>
      </right>
      <top/>
      <bottom style="double">
        <color theme="0" tint="-0.14999847407452621"/>
      </bottom>
      <diagonal/>
    </border>
    <border>
      <left/>
      <right/>
      <top/>
      <bottom style="double">
        <color theme="0" tint="-0.14999847407452621"/>
      </bottom>
      <diagonal/>
    </border>
    <border>
      <left style="thin">
        <color theme="0"/>
      </left>
      <right style="thin">
        <color theme="0"/>
      </right>
      <top style="double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hair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hair">
        <color theme="0" tint="-0.249977111117893"/>
      </bottom>
      <diagonal/>
    </border>
  </borders>
  <cellStyleXfs count="37937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10" borderId="4" applyNumberFormat="0" applyAlignment="0" applyProtection="0"/>
    <xf numFmtId="0" fontId="11" fillId="11" borderId="5" applyNumberFormat="0" applyAlignment="0" applyProtection="0"/>
    <xf numFmtId="0" fontId="12" fillId="11" borderId="4" applyNumberFormat="0" applyAlignment="0" applyProtection="0"/>
    <xf numFmtId="0" fontId="13" fillId="0" borderId="6" applyNumberFormat="0" applyFill="0" applyAlignment="0" applyProtection="0"/>
    <xf numFmtId="0" fontId="14" fillId="12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9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0" fontId="23" fillId="0" borderId="0" applyFont="0" applyFill="0" applyBorder="0" applyAlignment="0" applyProtection="0"/>
    <xf numFmtId="181" fontId="23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4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4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4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0" borderId="0" applyNumberFormat="0" applyBorder="0" applyAlignment="0" applyProtection="0"/>
    <xf numFmtId="0" fontId="25" fillId="53" borderId="0" applyNumberFormat="0" applyBorder="0" applyAlignment="0" applyProtection="0"/>
    <xf numFmtId="0" fontId="25" fillId="40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9" fillId="59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0" borderId="0" applyNumberFormat="0" applyBorder="0" applyAlignment="0" applyProtection="0"/>
    <xf numFmtId="0" fontId="29" fillId="59" borderId="0" applyNumberFormat="0" applyBorder="0" applyAlignment="0" applyProtection="0"/>
    <xf numFmtId="0" fontId="29" fillId="40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2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18" fillId="17" borderId="0" applyNumberFormat="0" applyBorder="0" applyAlignment="0" applyProtection="0"/>
    <xf numFmtId="0" fontId="18" fillId="25" borderId="0" applyNumberFormat="0" applyBorder="0" applyAlignment="0" applyProtection="0"/>
    <xf numFmtId="37" fontId="30" fillId="0" borderId="0"/>
    <xf numFmtId="183" fontId="31" fillId="0" borderId="0" applyNumberFormat="0" applyFill="0" applyBorder="0" applyAlignment="0"/>
    <xf numFmtId="0" fontId="29" fillId="59" borderId="0" applyNumberFormat="0" applyBorder="0" applyAlignment="0" applyProtection="0"/>
    <xf numFmtId="0" fontId="25" fillId="62" borderId="0" applyNumberFormat="0" applyBorder="0" applyAlignment="0" applyProtection="0"/>
    <xf numFmtId="0" fontId="25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0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70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5" fillId="65" borderId="0" applyNumberFormat="0" applyBorder="0" applyAlignment="0" applyProtection="0"/>
    <xf numFmtId="0" fontId="25" fillId="73" borderId="0" applyNumberFormat="0" applyBorder="0" applyAlignment="0" applyProtection="0"/>
    <xf numFmtId="0" fontId="29" fillId="66" borderId="0" applyNumberFormat="0" applyBorder="0" applyAlignment="0" applyProtection="0"/>
    <xf numFmtId="0" fontId="29" fillId="59" borderId="0" applyNumberFormat="0" applyBorder="0" applyAlignment="0" applyProtection="0"/>
    <xf numFmtId="0" fontId="25" fillId="74" borderId="0" applyNumberFormat="0" applyBorder="0" applyAlignment="0" applyProtection="0"/>
    <xf numFmtId="0" fontId="25" fillId="75" borderId="0" applyNumberFormat="0" applyBorder="0" applyAlignment="0" applyProtection="0"/>
    <xf numFmtId="0" fontId="29" fillId="64" borderId="0" applyNumberFormat="0" applyBorder="0" applyAlignment="0" applyProtection="0"/>
    <xf numFmtId="0" fontId="29" fillId="76" borderId="0" applyNumberFormat="0" applyBorder="0" applyAlignment="0" applyProtection="0"/>
    <xf numFmtId="0" fontId="25" fillId="77" borderId="0" applyNumberFormat="0" applyBorder="0" applyAlignment="0" applyProtection="0"/>
    <xf numFmtId="0" fontId="25" fillId="78" borderId="0" applyNumberFormat="0" applyBorder="0" applyAlignment="0" applyProtection="0"/>
    <xf numFmtId="0" fontId="29" fillId="79" borderId="0" applyNumberFormat="0" applyBorder="0" applyAlignment="0" applyProtection="0"/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184" fontId="32" fillId="80" borderId="11">
      <alignment horizontal="center" vertical="center"/>
    </xf>
    <xf numFmtId="0" fontId="2" fillId="0" borderId="0"/>
    <xf numFmtId="0" fontId="2" fillId="0" borderId="0"/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0" fontId="2" fillId="81" borderId="0" applyFont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185" fontId="2" fillId="81" borderId="0" applyBorder="0" applyAlignment="0"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37" fontId="33" fillId="0" borderId="12">
      <alignment horizontal="center"/>
    </xf>
    <xf numFmtId="0" fontId="34" fillId="82" borderId="0" applyNumberFormat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39" fontId="35" fillId="0" borderId="13" applyFill="0" applyBorder="0" applyAlignment="0">
      <alignment horizontal="center"/>
    </xf>
    <xf numFmtId="39" fontId="35" fillId="0" borderId="13" applyFill="0" applyBorder="0" applyAlignment="0">
      <alignment horizontal="center"/>
    </xf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2" fontId="37" fillId="0" borderId="0"/>
    <xf numFmtId="187" fontId="38" fillId="0" borderId="14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14" fontId="40" fillId="83" borderId="15" applyBorder="0" applyAlignment="0">
      <alignment horizontal="center" vertical="center"/>
    </xf>
    <xf numFmtId="0" fontId="40" fillId="84" borderId="15" applyNumberFormat="0" applyBorder="0" applyAlignment="0">
      <alignment horizontal="center" vertical="center"/>
    </xf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3" fillId="11" borderId="4" applyNumberFormat="0" applyAlignment="0" applyProtection="0"/>
    <xf numFmtId="0" fontId="12" fillId="11" borderId="4" applyNumberFormat="0" applyAlignment="0" applyProtection="0"/>
    <xf numFmtId="0" fontId="12" fillId="11" borderId="4" applyNumberFormat="0" applyAlignment="0" applyProtection="0"/>
    <xf numFmtId="0" fontId="12" fillId="11" borderId="4" applyNumberFormat="0" applyAlignment="0" applyProtection="0"/>
    <xf numFmtId="0" fontId="12" fillId="11" borderId="4" applyNumberFormat="0" applyAlignment="0" applyProtection="0"/>
    <xf numFmtId="0" fontId="12" fillId="11" borderId="4" applyNumberFormat="0" applyAlignment="0" applyProtection="0"/>
    <xf numFmtId="0" fontId="12" fillId="11" borderId="4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12" fillId="11" borderId="4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2" fillId="46" borderId="17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4" fillId="0" borderId="0"/>
    <xf numFmtId="15" fontId="35" fillId="0" borderId="0">
      <alignment horizontal="center"/>
    </xf>
    <xf numFmtId="0" fontId="14" fillId="12" borderId="7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46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5" fillId="60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5" fillId="86" borderId="20" applyNumberFormat="0" applyAlignment="0" applyProtection="0"/>
    <xf numFmtId="0" fontId="48" fillId="87" borderId="21" applyFont="0" applyFill="0" applyBorder="0"/>
    <xf numFmtId="0" fontId="49" fillId="0" borderId="22"/>
    <xf numFmtId="0" fontId="50" fillId="0" borderId="23">
      <alignment horizontal="center"/>
    </xf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" fontId="52" fillId="0" borderId="0">
      <protection locked="0"/>
    </xf>
    <xf numFmtId="38" fontId="53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4" fontId="52" fillId="0" borderId="0">
      <protection locked="0"/>
    </xf>
    <xf numFmtId="168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54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54" fillId="0" borderId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68" fontId="2" fillId="88" borderId="0" applyNumberFormat="0" applyFont="0" applyBorder="0" applyAlignment="0" applyProtection="0"/>
    <xf numFmtId="189" fontId="52" fillId="0" borderId="0">
      <protection locked="0"/>
    </xf>
    <xf numFmtId="165" fontId="53" fillId="0" borderId="0" applyFont="0" applyFill="0" applyBorder="0" applyAlignment="0" applyProtection="0"/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89" fontId="52" fillId="0" borderId="0">
      <protection locked="0"/>
    </xf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19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54" fillId="0" borderId="0"/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37" fontId="55" fillId="89" borderId="24" applyNumberFormat="0" applyAlignment="0">
      <alignment horizontal="left"/>
    </xf>
    <xf numFmtId="37" fontId="55" fillId="89" borderId="24" applyNumberFormat="0" applyAlignment="0">
      <alignment horizontal="left"/>
    </xf>
    <xf numFmtId="37" fontId="55" fillId="89" borderId="24" applyNumberFormat="0" applyAlignment="0">
      <alignment horizontal="left"/>
    </xf>
    <xf numFmtId="37" fontId="55" fillId="89" borderId="24" applyNumberFormat="0" applyAlignment="0">
      <alignment horizontal="left"/>
    </xf>
    <xf numFmtId="37" fontId="55" fillId="89" borderId="24" applyNumberFormat="0" applyAlignment="0">
      <alignment horizontal="left"/>
    </xf>
    <xf numFmtId="37" fontId="55" fillId="89" borderId="24" applyNumberFormat="0" applyAlignment="0">
      <alignment horizontal="left"/>
    </xf>
    <xf numFmtId="37" fontId="55" fillId="89" borderId="24" applyNumberFormat="0" applyAlignment="0">
      <alignment horizontal="left"/>
    </xf>
    <xf numFmtId="37" fontId="55" fillId="89" borderId="24" applyNumberFormat="0" applyAlignment="0">
      <alignment horizontal="left"/>
    </xf>
    <xf numFmtId="0" fontId="56" fillId="90" borderId="0" applyNumberFormat="0" applyBorder="0" applyAlignment="0" applyProtection="0"/>
    <xf numFmtId="0" fontId="56" fillId="91" borderId="0" applyNumberFormat="0" applyBorder="0" applyAlignment="0" applyProtection="0"/>
    <xf numFmtId="0" fontId="56" fillId="92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18" fillId="14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57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9" fillId="9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57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3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18" fillId="14" borderId="0" applyNumberFormat="0" applyBorder="0" applyAlignment="0" applyProtection="0"/>
    <xf numFmtId="0" fontId="57" fillId="14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10" fillId="10" borderId="4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9" fillId="97" borderId="17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1" fontId="28" fillId="98" borderId="25" applyFont="0" applyBorder="0"/>
    <xf numFmtId="191" fontId="60" fillId="99" borderId="10">
      <protection locked="0"/>
    </xf>
    <xf numFmtId="0" fontId="2" fillId="100" borderId="0" applyFont="0"/>
    <xf numFmtId="0" fontId="2" fillId="100" borderId="0" applyFont="0"/>
    <xf numFmtId="0" fontId="2" fillId="101" borderId="0" applyFont="0"/>
    <xf numFmtId="0" fontId="2" fillId="101" borderId="0" applyFont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/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/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3" fontId="49" fillId="0" borderId="0" applyFont="0" applyFill="0" applyBorder="0" applyAlignment="0" applyProtection="0">
      <alignment vertical="center"/>
    </xf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4" fontId="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62" fillId="0" borderId="0">
      <alignment horizontal="right" vertical="top"/>
    </xf>
    <xf numFmtId="195" fontId="62" fillId="0" borderId="0" applyFont="0" applyFill="0">
      <alignment horizontal="right" vertical="top"/>
    </xf>
    <xf numFmtId="166" fontId="63" fillId="0" borderId="0" applyFill="0" applyBorder="0" applyAlignment="0" applyProtection="0">
      <alignment horizontal="right" vertical="top"/>
    </xf>
    <xf numFmtId="0" fontId="63" fillId="0" borderId="0" applyFill="0" applyBorder="0">
      <alignment horizontal="left" vertical="top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52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196" fontId="64" fillId="0" borderId="0">
      <protection locked="0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81" borderId="0" applyNumberFormat="0" applyFont="0" applyBorder="0" applyAlignment="0" applyProtection="0">
      <alignment horizontal="centerContinuous"/>
    </xf>
    <xf numFmtId="0" fontId="67" fillId="102" borderId="0" applyNumberFormat="0" applyFont="0" applyBorder="0" applyAlignment="0" applyProtection="0">
      <alignment horizontal="centerContinuous"/>
    </xf>
    <xf numFmtId="0" fontId="68" fillId="103" borderId="26" applyNumberFormat="0" applyFont="0" applyBorder="0" applyAlignment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0" fontId="2" fillId="81" borderId="27" applyNumberFormat="0" applyFont="0" applyBorder="0" applyAlignment="0" applyProtection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10" fontId="2" fillId="81" borderId="0" applyNumberFormat="0" applyFont="0" applyBorder="0" applyAlignment="0"/>
    <xf numFmtId="0" fontId="69" fillId="94" borderId="0" applyNumberFormat="0" applyBorder="0" applyAlignment="0" applyProtection="0"/>
    <xf numFmtId="0" fontId="70" fillId="0" borderId="0" applyNumberFormat="0" applyFill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38" fontId="49" fillId="103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8" applyNumberFormat="0" applyAlignment="0" applyProtection="0">
      <alignment horizontal="left" vertical="center"/>
    </xf>
    <xf numFmtId="0" fontId="72" fillId="0" borderId="29">
      <alignment horizontal="left" vertical="center"/>
    </xf>
    <xf numFmtId="0" fontId="72" fillId="0" borderId="29">
      <alignment horizontal="left" vertical="center"/>
    </xf>
    <xf numFmtId="0" fontId="72" fillId="0" borderId="29">
      <alignment horizontal="left" vertical="center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3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4" fillId="0" borderId="0" applyNumberFormat="0" applyFill="0" applyBorder="0" applyAlignment="0" applyProtection="0">
      <alignment vertical="top"/>
    </xf>
    <xf numFmtId="0" fontId="75" fillId="0" borderId="30" applyNumberFormat="0" applyFill="0" applyAlignment="0" applyProtection="0"/>
    <xf numFmtId="0" fontId="75" fillId="0" borderId="0" applyNumberFormat="0" applyFill="0" applyBorder="0" applyAlignment="0" applyProtection="0"/>
    <xf numFmtId="197" fontId="2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7" fontId="2" fillId="0" borderId="0">
      <protection locked="0"/>
    </xf>
    <xf numFmtId="197" fontId="2" fillId="0" borderId="0">
      <protection locked="0"/>
    </xf>
    <xf numFmtId="198" fontId="76" fillId="0" borderId="0">
      <protection locked="0"/>
    </xf>
    <xf numFmtId="197" fontId="2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8" fontId="76" fillId="0" borderId="0">
      <protection locked="0"/>
    </xf>
    <xf numFmtId="197" fontId="2" fillId="0" borderId="0">
      <protection locked="0"/>
    </xf>
    <xf numFmtId="197" fontId="2" fillId="0" borderId="0">
      <protection locked="0"/>
    </xf>
    <xf numFmtId="198" fontId="76" fillId="0" borderId="0">
      <protection locked="0"/>
    </xf>
    <xf numFmtId="199" fontId="77" fillId="0" borderId="31" applyBorder="0"/>
    <xf numFmtId="0" fontId="36" fillId="0" borderId="32" applyNumberFormat="0" applyFill="0" applyAlignment="0" applyProtection="0"/>
    <xf numFmtId="177" fontId="78" fillId="0" borderId="0">
      <alignment horizontal="left"/>
    </xf>
    <xf numFmtId="0" fontId="9" fillId="8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79" fillId="104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79" fillId="104" borderId="0" applyNumberFormat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4" fillId="0" borderId="0"/>
    <xf numFmtId="0" fontId="58" fillId="40" borderId="16" applyNumberFormat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172" fontId="81" fillId="105" borderId="34" applyBorder="0"/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0" fontId="83" fillId="0" borderId="35" applyNumberFormat="0" applyFill="0" applyAlignment="0" applyProtection="0"/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00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91" fontId="8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85" fillId="107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5" fillId="107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0" fontId="86" fillId="52" borderId="0" applyNumberFormat="0" applyBorder="0" applyAlignment="0" applyProtection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37" fontId="8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206" fontId="88" fillId="0" borderId="0"/>
    <xf numFmtId="207" fontId="89" fillId="0" borderId="0"/>
    <xf numFmtId="207" fontId="90" fillId="0" borderId="0"/>
    <xf numFmtId="207" fontId="89" fillId="0" borderId="0"/>
    <xf numFmtId="207" fontId="89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90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90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90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7" fontId="89" fillId="0" borderId="0"/>
    <xf numFmtId="208" fontId="2" fillId="0" borderId="0"/>
    <xf numFmtId="208" fontId="2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09" fontId="89" fillId="0" borderId="0"/>
    <xf numFmtId="210" fontId="2" fillId="0" borderId="0">
      <alignment horizontal="right"/>
    </xf>
    <xf numFmtId="210" fontId="2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9" fillId="47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" fillId="41" borderId="39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6" fillId="41" borderId="3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54" fillId="0" borderId="0"/>
    <xf numFmtId="214" fontId="52" fillId="0" borderId="0">
      <protection locked="0"/>
    </xf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214" fontId="52" fillId="0" borderId="0">
      <protection locked="0"/>
    </xf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53" fillId="0" borderId="41" applyBorder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80" borderId="42" applyNumberFormat="0" applyFont="0" applyBorder="0" applyAlignment="0" applyProtection="0"/>
    <xf numFmtId="14" fontId="40" fillId="108" borderId="32" applyNumberFormat="0" applyFont="0" applyBorder="0" applyAlignment="0" applyProtection="0">
      <alignment horizontal="center" vertical="center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7" fontId="93" fillId="0" borderId="13">
      <alignment horizontal="right"/>
      <protection locked="0" hidden="1"/>
    </xf>
    <xf numFmtId="3" fontId="74" fillId="0" borderId="0" applyBorder="0" applyAlignment="0"/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218" fontId="2" fillId="0" borderId="0" applyFont="0" applyFill="0" applyBorder="0" applyProtection="0"/>
    <xf numFmtId="0" fontId="94" fillId="0" borderId="0" applyNumberFormat="0" applyFill="0" applyBorder="0" applyAlignment="0" applyProtection="0"/>
    <xf numFmtId="0" fontId="95" fillId="0" borderId="0">
      <alignment horizontal="left"/>
      <protection locked="0"/>
    </xf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Border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0" fontId="96" fillId="0" borderId="0" applyNumberFormat="0" applyAlignment="0" applyProtection="0"/>
    <xf numFmtId="2" fontId="97" fillId="0" borderId="0">
      <alignment horizontal="right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3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4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5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6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8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0" fontId="2" fillId="0" borderId="49" applyNumberFormat="0" applyFont="0" applyFill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46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51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52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39" applyNumberFormat="0" applyFont="0" applyFill="0" applyAlignment="0" applyProtection="0"/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2" fillId="0" borderId="0" applyNumberFormat="0" applyFont="0" applyFill="0" applyBorder="0" applyProtection="0">
      <alignment horizont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100" fillId="0" borderId="0" applyNumberFormat="0" applyFill="0" applyBorder="0" applyProtection="0">
      <alignment horizontal="left"/>
    </xf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2" fillId="109" borderId="0" applyNumberFormat="0" applyFont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3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0" fontId="2" fillId="0" borderId="54" applyNumberFormat="0" applyFont="0" applyFill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5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6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7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8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2" fillId="0" borderId="59" applyNumberFormat="0" applyFont="0" applyFill="0" applyAlignment="0" applyProtection="0"/>
    <xf numFmtId="0" fontId="101" fillId="0" borderId="0" applyNumberFormat="0" applyFill="0" applyBorder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03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02" fillId="46" borderId="60" applyNumberFormat="0" applyAlignment="0" applyProtection="0"/>
    <xf numFmtId="0" fontId="11" fillId="11" borderId="5" applyNumberFormat="0" applyAlignment="0" applyProtection="0"/>
    <xf numFmtId="0" fontId="104" fillId="110" borderId="61">
      <alignment horizontal="left"/>
    </xf>
    <xf numFmtId="4" fontId="105" fillId="52" borderId="62" applyNumberFormat="0" applyProtection="0">
      <alignment vertical="center"/>
    </xf>
    <xf numFmtId="4" fontId="105" fillId="52" borderId="62" applyNumberFormat="0" applyProtection="0">
      <alignment vertical="center"/>
    </xf>
    <xf numFmtId="4" fontId="105" fillId="52" borderId="62" applyNumberFormat="0" applyProtection="0">
      <alignment vertical="center"/>
    </xf>
    <xf numFmtId="4" fontId="106" fillId="88" borderId="63" applyNumberFormat="0" applyProtection="0">
      <alignment vertical="center"/>
    </xf>
    <xf numFmtId="4" fontId="49" fillId="88" borderId="63" applyNumberFormat="0" applyProtection="0">
      <alignment horizontal="left" vertical="center" indent="1"/>
    </xf>
    <xf numFmtId="0" fontId="107" fillId="52" borderId="62" applyNumberFormat="0" applyProtection="0">
      <alignment horizontal="left" vertical="top" indent="1"/>
    </xf>
    <xf numFmtId="4" fontId="49" fillId="59" borderId="63" applyNumberFormat="0" applyProtection="0">
      <alignment horizontal="left" vertical="center" indent="1"/>
    </xf>
    <xf numFmtId="4" fontId="49" fillId="39" borderId="63" applyNumberFormat="0" applyProtection="0">
      <alignment horizontal="right" vertical="center"/>
    </xf>
    <xf numFmtId="4" fontId="49" fillId="111" borderId="63" applyNumberFormat="0" applyProtection="0">
      <alignment horizontal="right" vertical="center"/>
    </xf>
    <xf numFmtId="4" fontId="49" fillId="60" borderId="47" applyNumberFormat="0" applyProtection="0">
      <alignment horizontal="right" vertical="center"/>
    </xf>
    <xf numFmtId="4" fontId="49" fillId="61" borderId="63" applyNumberFormat="0" applyProtection="0">
      <alignment horizontal="right" vertical="center"/>
    </xf>
    <xf numFmtId="4" fontId="49" fillId="57" borderId="63" applyNumberFormat="0" applyProtection="0">
      <alignment horizontal="right" vertical="center"/>
    </xf>
    <xf numFmtId="4" fontId="49" fillId="76" borderId="63" applyNumberFormat="0" applyProtection="0">
      <alignment horizontal="right" vertical="center"/>
    </xf>
    <xf numFmtId="4" fontId="49" fillId="68" borderId="63" applyNumberFormat="0" applyProtection="0">
      <alignment horizontal="right" vertical="center"/>
    </xf>
    <xf numFmtId="4" fontId="49" fillId="93" borderId="63" applyNumberFormat="0" applyProtection="0">
      <alignment horizontal="right" vertical="center"/>
    </xf>
    <xf numFmtId="4" fontId="49" fillId="112" borderId="63" applyNumberFormat="0" applyProtection="0">
      <alignment horizontal="right" vertical="center"/>
    </xf>
    <xf numFmtId="4" fontId="49" fillId="113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49" fillId="97" borderId="63" applyNumberFormat="0" applyProtection="0">
      <alignment horizontal="right" vertical="center"/>
    </xf>
    <xf numFmtId="4" fontId="49" fillId="114" borderId="47" applyNumberFormat="0" applyProtection="0">
      <alignment horizontal="left" vertical="center" indent="1"/>
    </xf>
    <xf numFmtId="4" fontId="49" fillId="97" borderId="47" applyNumberFormat="0" applyProtection="0">
      <alignment horizontal="left" vertical="center" indent="1"/>
    </xf>
    <xf numFmtId="0" fontId="49" fillId="50" borderId="63" applyNumberFormat="0" applyProtection="0">
      <alignment horizontal="left" vertical="center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49" fillId="116" borderId="63" applyNumberFormat="0" applyProtection="0">
      <alignment horizontal="left" vertical="center" indent="1"/>
    </xf>
    <xf numFmtId="0" fontId="49" fillId="97" borderId="62" applyNumberFormat="0" applyProtection="0">
      <alignment horizontal="left" vertical="top" indent="1"/>
    </xf>
    <xf numFmtId="0" fontId="49" fillId="53" borderId="63" applyNumberFormat="0" applyProtection="0">
      <alignment horizontal="left" vertical="center" indent="1"/>
    </xf>
    <xf numFmtId="0" fontId="49" fillId="53" borderId="62" applyNumberFormat="0" applyProtection="0">
      <alignment horizontal="left" vertical="top" indent="1"/>
    </xf>
    <xf numFmtId="0" fontId="49" fillId="114" borderId="63" applyNumberFormat="0" applyProtection="0">
      <alignment horizontal="left" vertical="center" indent="1"/>
    </xf>
    <xf numFmtId="0" fontId="49" fillId="114" borderId="62" applyNumberFormat="0" applyProtection="0">
      <alignment horizontal="left" vertical="top" indent="1"/>
    </xf>
    <xf numFmtId="0" fontId="49" fillId="109" borderId="64" applyNumberFormat="0">
      <protection locked="0"/>
    </xf>
    <xf numFmtId="0" fontId="48" fillId="72" borderId="65" applyBorder="0"/>
    <xf numFmtId="4" fontId="108" fillId="41" borderId="62" applyNumberFormat="0" applyProtection="0">
      <alignment vertical="center"/>
    </xf>
    <xf numFmtId="4" fontId="106" fillId="81" borderId="33" applyNumberFormat="0" applyProtection="0">
      <alignment vertical="center"/>
    </xf>
    <xf numFmtId="4" fontId="106" fillId="81" borderId="33" applyNumberFormat="0" applyProtection="0">
      <alignment vertical="center"/>
    </xf>
    <xf numFmtId="4" fontId="108" fillId="50" borderId="62" applyNumberFormat="0" applyProtection="0">
      <alignment horizontal="left" vertical="center" indent="1"/>
    </xf>
    <xf numFmtId="0" fontId="108" fillId="41" borderId="62" applyNumberFormat="0" applyProtection="0">
      <alignment horizontal="left" vertical="top" indent="1"/>
    </xf>
    <xf numFmtId="4" fontId="49" fillId="0" borderId="63" applyNumberFormat="0" applyProtection="0">
      <alignment horizontal="right" vertical="center"/>
    </xf>
    <xf numFmtId="4" fontId="106" fillId="117" borderId="63" applyNumberFormat="0" applyProtection="0">
      <alignment horizontal="right" vertical="center"/>
    </xf>
    <xf numFmtId="4" fontId="49" fillId="59" borderId="63" applyNumberFormat="0" applyProtection="0">
      <alignment horizontal="left" vertical="center" indent="1"/>
    </xf>
    <xf numFmtId="0" fontId="108" fillId="97" borderId="62" applyNumberFormat="0" applyProtection="0">
      <alignment horizontal="left" vertical="top" indent="1"/>
    </xf>
    <xf numFmtId="4" fontId="109" fillId="96" borderId="47" applyNumberFormat="0" applyProtection="0">
      <alignment horizontal="left" vertical="center" indent="1"/>
    </xf>
    <xf numFmtId="0" fontId="49" fillId="107" borderId="33"/>
    <xf numFmtId="0" fontId="49" fillId="107" borderId="33"/>
    <xf numFmtId="4" fontId="110" fillId="109" borderId="63" applyNumberFormat="0" applyProtection="0">
      <alignment horizontal="right" vertical="center"/>
    </xf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221" fontId="2" fillId="0" borderId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66" applyProtection="0">
      <alignment horizontal="centerContinuous"/>
    </xf>
    <xf numFmtId="0" fontId="112" fillId="0" borderId="66" applyProtection="0">
      <alignment horizontal="centerContinuous"/>
    </xf>
    <xf numFmtId="0" fontId="112" fillId="0" borderId="66" applyProtection="0">
      <alignment horizontal="centerContinuous"/>
    </xf>
    <xf numFmtId="0" fontId="24" fillId="0" borderId="0">
      <alignment vertical="center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5" fillId="0" borderId="24">
      <alignment horizontal="left"/>
    </xf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37" fontId="117" fillId="0" borderId="13" applyNumberFormat="0">
      <alignment horizontal="left"/>
      <protection locked="0" hidden="1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20" fillId="118" borderId="67" applyNumberFormat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20" fillId="118" borderId="67" applyNumberFormat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5" fillId="0" borderId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2" fillId="0" borderId="69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2" fillId="0" borderId="69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1" fillId="0" borderId="68" applyNumberFormat="0" applyFill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55" fillId="0" borderId="0"/>
    <xf numFmtId="0" fontId="55" fillId="0" borderId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5" fillId="0" borderId="71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5" fillId="0" borderId="71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124" fillId="0" borderId="70" applyNumberFormat="0" applyFill="0" applyAlignment="0" applyProtection="0"/>
    <xf numFmtId="0" fontId="55" fillId="0" borderId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55" fillId="0" borderId="0"/>
    <xf numFmtId="0" fontId="55" fillId="0" borderId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7" fillId="0" borderId="73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7" fillId="0" borderId="73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126" fillId="0" borderId="72" applyNumberFormat="0" applyFill="0" applyAlignment="0" applyProtection="0"/>
    <xf numFmtId="0" fontId="55" fillId="0" borderId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55" fillId="0" borderId="0"/>
    <xf numFmtId="0" fontId="55" fillId="0" borderId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55" fillId="0" borderId="0"/>
    <xf numFmtId="0" fontId="127" fillId="0" borderId="0" applyNumberFormat="0" applyFill="0" applyBorder="0" applyAlignment="0" applyProtection="0"/>
    <xf numFmtId="0" fontId="55" fillId="0" borderId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55" fillId="0" borderId="0"/>
    <xf numFmtId="49" fontId="32" fillId="0" borderId="0">
      <alignment horizontal="centerContinuous" vertical="center"/>
    </xf>
    <xf numFmtId="49" fontId="129" fillId="0" borderId="0">
      <alignment horizontal="left" vertical="center"/>
    </xf>
    <xf numFmtId="0" fontId="17" fillId="0" borderId="9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92" fillId="0" borderId="75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92" fillId="0" borderId="75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92" fillId="0" borderId="75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92" fillId="0" borderId="75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92" fillId="0" borderId="75" applyNumberFormat="0" applyFill="0" applyAlignment="0" applyProtection="0"/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0" fontId="2" fillId="0" borderId="74" applyNumberFormat="0" applyFont="0" applyFill="0" applyAlignment="0" applyProtection="0">
      <alignment vertical="top"/>
    </xf>
    <xf numFmtId="37" fontId="49" fillId="88" borderId="0" applyNumberFormat="0" applyBorder="0" applyAlignment="0" applyProtection="0"/>
    <xf numFmtId="37" fontId="49" fillId="0" borderId="0"/>
    <xf numFmtId="3" fontId="130" fillId="0" borderId="32" applyProtection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222" fontId="2" fillId="0" borderId="0" applyFont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0" fontId="49" fillId="81" borderId="33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0" fontId="2" fillId="0" borderId="47" applyNumberFormat="0" applyFont="0" applyFill="0" applyAlignment="0" applyProtection="0"/>
    <xf numFmtId="4" fontId="105" fillId="52" borderId="62" applyNumberFormat="0" applyProtection="0">
      <alignment vertical="center"/>
    </xf>
    <xf numFmtId="4" fontId="105" fillId="52" borderId="62" applyNumberFormat="0" applyProtection="0">
      <alignment vertical="center"/>
    </xf>
    <xf numFmtId="4" fontId="105" fillId="52" borderId="62" applyNumberFormat="0" applyProtection="0">
      <alignment vertical="center"/>
    </xf>
    <xf numFmtId="4" fontId="106" fillId="88" borderId="63" applyNumberFormat="0" applyProtection="0">
      <alignment vertical="center"/>
    </xf>
    <xf numFmtId="4" fontId="49" fillId="88" borderId="63" applyNumberFormat="0" applyProtection="0">
      <alignment horizontal="left" vertical="center" indent="1"/>
    </xf>
    <xf numFmtId="0" fontId="107" fillId="52" borderId="62" applyNumberFormat="0" applyProtection="0">
      <alignment horizontal="left" vertical="top" indent="1"/>
    </xf>
    <xf numFmtId="4" fontId="49" fillId="59" borderId="63" applyNumberFormat="0" applyProtection="0">
      <alignment horizontal="left" vertical="center" indent="1"/>
    </xf>
    <xf numFmtId="4" fontId="49" fillId="39" borderId="63" applyNumberFormat="0" applyProtection="0">
      <alignment horizontal="right" vertical="center"/>
    </xf>
    <xf numFmtId="4" fontId="49" fillId="111" borderId="63" applyNumberFormat="0" applyProtection="0">
      <alignment horizontal="right" vertical="center"/>
    </xf>
    <xf numFmtId="4" fontId="49" fillId="60" borderId="47" applyNumberFormat="0" applyProtection="0">
      <alignment horizontal="right" vertical="center"/>
    </xf>
    <xf numFmtId="4" fontId="49" fillId="61" borderId="63" applyNumberFormat="0" applyProtection="0">
      <alignment horizontal="right" vertical="center"/>
    </xf>
    <xf numFmtId="4" fontId="49" fillId="57" borderId="63" applyNumberFormat="0" applyProtection="0">
      <alignment horizontal="right" vertical="center"/>
    </xf>
    <xf numFmtId="4" fontId="49" fillId="76" borderId="63" applyNumberFormat="0" applyProtection="0">
      <alignment horizontal="right" vertical="center"/>
    </xf>
    <xf numFmtId="4" fontId="49" fillId="68" borderId="63" applyNumberFormat="0" applyProtection="0">
      <alignment horizontal="right" vertical="center"/>
    </xf>
    <xf numFmtId="4" fontId="49" fillId="93" borderId="63" applyNumberFormat="0" applyProtection="0">
      <alignment horizontal="right" vertical="center"/>
    </xf>
    <xf numFmtId="4" fontId="49" fillId="112" borderId="63" applyNumberFormat="0" applyProtection="0">
      <alignment horizontal="right" vertical="center"/>
    </xf>
    <xf numFmtId="4" fontId="49" fillId="113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2" fillId="72" borderId="47" applyNumberFormat="0" applyProtection="0">
      <alignment horizontal="left" vertical="center" indent="1"/>
    </xf>
    <xf numFmtId="4" fontId="49" fillId="97" borderId="63" applyNumberFormat="0" applyProtection="0">
      <alignment horizontal="right" vertical="center"/>
    </xf>
    <xf numFmtId="4" fontId="49" fillId="114" borderId="47" applyNumberFormat="0" applyProtection="0">
      <alignment horizontal="left" vertical="center" indent="1"/>
    </xf>
    <xf numFmtId="4" fontId="49" fillId="97" borderId="47" applyNumberFormat="0" applyProtection="0">
      <alignment horizontal="left" vertical="center" indent="1"/>
    </xf>
    <xf numFmtId="0" fontId="49" fillId="50" borderId="63" applyNumberFormat="0" applyProtection="0">
      <alignment horizontal="left" vertical="center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2" fillId="115" borderId="62" applyNumberFormat="0" applyProtection="0">
      <alignment horizontal="left" vertical="top" indent="1"/>
    </xf>
    <xf numFmtId="0" fontId="49" fillId="116" borderId="63" applyNumberFormat="0" applyProtection="0">
      <alignment horizontal="left" vertical="center" indent="1"/>
    </xf>
    <xf numFmtId="0" fontId="49" fillId="97" borderId="62" applyNumberFormat="0" applyProtection="0">
      <alignment horizontal="left" vertical="top" indent="1"/>
    </xf>
    <xf numFmtId="0" fontId="49" fillId="53" borderId="63" applyNumberFormat="0" applyProtection="0">
      <alignment horizontal="left" vertical="center" indent="1"/>
    </xf>
    <xf numFmtId="0" fontId="49" fillId="53" borderId="62" applyNumberFormat="0" applyProtection="0">
      <alignment horizontal="left" vertical="top" indent="1"/>
    </xf>
    <xf numFmtId="0" fontId="49" fillId="114" borderId="63" applyNumberFormat="0" applyProtection="0">
      <alignment horizontal="left" vertical="center" indent="1"/>
    </xf>
    <xf numFmtId="0" fontId="49" fillId="114" borderId="62" applyNumberFormat="0" applyProtection="0">
      <alignment horizontal="left" vertical="top" indent="1"/>
    </xf>
    <xf numFmtId="4" fontId="108" fillId="41" borderId="62" applyNumberFormat="0" applyProtection="0">
      <alignment vertical="center"/>
    </xf>
    <xf numFmtId="0" fontId="49" fillId="107" borderId="33"/>
    <xf numFmtId="0" fontId="49" fillId="107" borderId="33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8" fillId="30" borderId="0" applyNumberFormat="0" applyBorder="0" applyAlignment="0" applyProtection="0"/>
    <xf numFmtId="0" fontId="2" fillId="0" borderId="0"/>
    <xf numFmtId="224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76" applyNumberFormat="0" applyFill="0" applyAlignment="0" applyProtection="0"/>
    <xf numFmtId="0" fontId="40" fillId="0" borderId="77" applyNumberFormat="0" applyFill="0" applyProtection="0">
      <alignment horizontal="center"/>
    </xf>
    <xf numFmtId="0" fontId="135" fillId="0" borderId="0" applyNumberFormat="0" applyFill="0" applyBorder="0" applyProtection="0">
      <alignment horizontal="centerContinuous"/>
    </xf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1" fillId="1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1" fillId="23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1" fillId="27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1" fillId="31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16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1" fillId="20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" fillId="24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1" fillId="28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1" fillId="32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57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37" fontId="2" fillId="0" borderId="0"/>
    <xf numFmtId="37" fontId="2" fillId="0" borderId="0"/>
    <xf numFmtId="37" fontId="2" fillId="0" borderId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59" borderId="0" applyNumberFormat="0" applyBorder="0" applyAlignment="0" applyProtection="0"/>
    <xf numFmtId="0" fontId="57" fillId="30" borderId="0" applyNumberFormat="0" applyBorder="0" applyAlignment="0" applyProtection="0"/>
    <xf numFmtId="0" fontId="29" fillId="76" borderId="0" applyNumberFormat="0" applyBorder="0" applyAlignment="0" applyProtection="0"/>
    <xf numFmtId="0" fontId="29" fillId="76" borderId="0" applyNumberFormat="0" applyBorder="0" applyAlignment="0" applyProtection="0"/>
    <xf numFmtId="0" fontId="34" fillId="82" borderId="0" applyNumberFormat="0" applyBorder="0" applyAlignment="0" applyProtection="0"/>
    <xf numFmtId="0" fontId="34" fillId="82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85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12" fillId="11" borderId="4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12" fillId="11" borderId="4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41" fillId="50" borderId="16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4" fillId="12" borderId="7" applyNumberForma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168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57" fillId="14" borderId="0" applyNumberFormat="0" applyBorder="0" applyAlignment="0" applyProtection="0"/>
    <xf numFmtId="0" fontId="29" fillId="12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7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57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10" fillId="10" borderId="4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10" fillId="10" borderId="4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10" fillId="10" borderId="4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194" fontId="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72" fillId="0" borderId="29">
      <alignment horizontal="left" vertical="center"/>
    </xf>
    <xf numFmtId="0" fontId="72" fillId="0" borderId="29">
      <alignment horizontal="left" vertical="center"/>
    </xf>
    <xf numFmtId="0" fontId="72" fillId="0" borderId="29">
      <alignment horizontal="left" vertical="center"/>
    </xf>
    <xf numFmtId="0" fontId="136" fillId="0" borderId="78" applyNumberFormat="0" applyFill="0" applyAlignment="0" applyProtection="0"/>
    <xf numFmtId="0" fontId="136" fillId="0" borderId="78" applyNumberFormat="0" applyFill="0" applyAlignment="0" applyProtection="0"/>
    <xf numFmtId="0" fontId="137" fillId="0" borderId="70" applyNumberFormat="0" applyFill="0" applyAlignment="0" applyProtection="0"/>
    <xf numFmtId="0" fontId="137" fillId="0" borderId="7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0" fontId="58" fillId="40" borderId="16" applyNumberFormat="0" applyAlignment="0" applyProtection="0"/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3" fontId="82" fillId="106" borderId="33">
      <protection locked="0"/>
    </xf>
    <xf numFmtId="168" fontId="2" fillId="0" borderId="0" applyFont="0" applyFill="0" applyBorder="0" applyAlignment="0" applyProtection="0"/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38" fontId="63" fillId="0" borderId="36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40" fontId="63" fillId="0" borderId="36">
      <alignment vertical="center"/>
    </xf>
    <xf numFmtId="168" fontId="1" fillId="0" borderId="0" applyFont="0" applyFill="0" applyBorder="0" applyAlignment="0" applyProtection="0"/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40" fontId="63" fillId="0" borderId="37" applyBorder="0">
      <alignment vertical="center"/>
    </xf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6" fillId="41" borderId="3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1" fillId="13" borderId="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13" borderId="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13" borderId="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6" fillId="41" borderId="3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6" fillId="41" borderId="3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6" fillId="41" borderId="3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6" fillId="41" borderId="3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1" fillId="13" borderId="8" applyNumberFormat="0" applyFont="0" applyAlignment="0" applyProtection="0"/>
    <xf numFmtId="0" fontId="1" fillId="13" borderId="8" applyNumberFormat="0" applyFont="0" applyAlignment="0" applyProtection="0"/>
    <xf numFmtId="0" fontId="26" fillId="41" borderId="3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6" fillId="41" borderId="38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5" fillId="41" borderId="39" applyNumberFormat="0" applyFont="0" applyAlignment="0" applyProtection="0"/>
    <xf numFmtId="0" fontId="26" fillId="41" borderId="38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2" fillId="41" borderId="39" applyNumberFormat="0" applyFon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103" fillId="11" borderId="5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0" fontId="92" fillId="85" borderId="40" applyNumberFormat="0" applyAlignment="0" applyProtection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2" fillId="0" borderId="0" applyFont="0" applyFill="0" applyBorder="0" applyAlignment="0" applyProtection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53" fillId="0" borderId="79" applyBorder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1" fillId="11" borderId="5" applyNumberFormat="0" applyAlignment="0" applyProtection="0"/>
    <xf numFmtId="0" fontId="103" fillId="11" borderId="5" applyNumberFormat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200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7" fontId="2" fillId="0" borderId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227" fontId="2" fillId="0" borderId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12" fillId="0" borderId="80" applyProtection="0">
      <alignment horizontal="centerContinuous"/>
    </xf>
    <xf numFmtId="0" fontId="114" fillId="0" borderId="0"/>
    <xf numFmtId="0" fontId="114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00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39" fillId="0" borderId="0"/>
    <xf numFmtId="168" fontId="139" fillId="0" borderId="0" applyFont="0" applyFill="0" applyBorder="0" applyAlignment="0" applyProtection="0"/>
    <xf numFmtId="0" fontId="2" fillId="0" borderId="0"/>
    <xf numFmtId="0" fontId="139" fillId="0" borderId="0"/>
    <xf numFmtId="168" fontId="139" fillId="0" borderId="0" applyFont="0" applyFill="0" applyBorder="0" applyAlignment="0" applyProtection="0"/>
    <xf numFmtId="9" fontId="139" fillId="0" borderId="0" applyFont="0" applyFill="0" applyBorder="0" applyAlignment="0" applyProtection="0"/>
    <xf numFmtId="0" fontId="132" fillId="0" borderId="0"/>
    <xf numFmtId="9" fontId="132" fillId="0" borderId="0" applyFont="0" applyFill="0" applyBorder="0" applyAlignment="0" applyProtection="0"/>
    <xf numFmtId="0" fontId="140" fillId="0" borderId="0"/>
    <xf numFmtId="0" fontId="139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9" fillId="0" borderId="0" applyFont="0" applyFill="0" applyBorder="0" applyAlignment="0" applyProtection="0"/>
    <xf numFmtId="168" fontId="139" fillId="0" borderId="0" applyFont="0" applyFill="0" applyBorder="0" applyAlignment="0" applyProtection="0"/>
    <xf numFmtId="9" fontId="139" fillId="0" borderId="0" applyFont="0" applyFill="0" applyBorder="0" applyAlignment="0" applyProtection="0"/>
    <xf numFmtId="168" fontId="1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52" fillId="0" borderId="0">
      <protection locked="0"/>
    </xf>
    <xf numFmtId="0" fontId="1" fillId="13" borderId="8" applyNumberFormat="0" applyFont="0" applyAlignment="0" applyProtection="0"/>
    <xf numFmtId="37" fontId="32" fillId="84" borderId="79">
      <alignment horizontal="center" vertical="center" wrapText="1"/>
    </xf>
    <xf numFmtId="0" fontId="1" fillId="0" borderId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05" fillId="52" borderId="62" applyNumberFormat="0" applyProtection="0">
      <alignment horizontal="left" vertical="top" indent="1"/>
    </xf>
    <xf numFmtId="4" fontId="144" fillId="52" borderId="62" applyNumberFormat="0" applyProtection="0">
      <alignment vertical="center"/>
    </xf>
    <xf numFmtId="0" fontId="25" fillId="49" borderId="0" applyNumberFormat="0" applyBorder="0" applyAlignment="0" applyProtection="0"/>
    <xf numFmtId="0" fontId="25" fillId="39" borderId="0" applyNumberFormat="0" applyBorder="0" applyAlignment="0" applyProtection="0"/>
    <xf numFmtId="0" fontId="25" fillId="94" borderId="0" applyNumberFormat="0" applyBorder="0" applyAlignment="0" applyProtection="0"/>
    <xf numFmtId="0" fontId="25" fillId="82" borderId="0" applyNumberFormat="0" applyBorder="0" applyAlignment="0" applyProtection="0"/>
    <xf numFmtId="0" fontId="25" fillId="42" borderId="0" applyNumberFormat="0" applyBorder="0" applyAlignment="0" applyProtection="0"/>
    <xf numFmtId="0" fontId="25" fillId="40" borderId="0" applyNumberFormat="0" applyBorder="0" applyAlignment="0" applyProtection="0"/>
    <xf numFmtId="0" fontId="25" fillId="53" borderId="0" applyNumberFormat="0" applyBorder="0" applyAlignment="0" applyProtection="0"/>
    <xf numFmtId="0" fontId="25" fillId="51" borderId="0" applyNumberFormat="0" applyBorder="0" applyAlignment="0" applyProtection="0"/>
    <xf numFmtId="0" fontId="25" fillId="112" borderId="0" applyNumberFormat="0" applyBorder="0" applyAlignment="0" applyProtection="0"/>
    <xf numFmtId="0" fontId="25" fillId="82" borderId="0" applyNumberFormat="0" applyBorder="0" applyAlignment="0" applyProtection="0"/>
    <xf numFmtId="0" fontId="25" fillId="53" borderId="0" applyNumberFormat="0" applyBorder="0" applyAlignment="0" applyProtection="0"/>
    <xf numFmtId="0" fontId="25" fillId="61" borderId="0" applyNumberFormat="0" applyBorder="0" applyAlignment="0" applyProtection="0"/>
    <xf numFmtId="0" fontId="29" fillId="122" borderId="0" applyNumberFormat="0" applyBorder="0" applyAlignment="0" applyProtection="0"/>
    <xf numFmtId="0" fontId="29" fillId="51" borderId="0" applyNumberFormat="0" applyBorder="0" applyAlignment="0" applyProtection="0"/>
    <xf numFmtId="0" fontId="29" fillId="112" borderId="0" applyNumberFormat="0" applyBorder="0" applyAlignment="0" applyProtection="0"/>
    <xf numFmtId="0" fontId="29" fillId="123" borderId="0" applyNumberFormat="0" applyBorder="0" applyAlignment="0" applyProtection="0"/>
    <xf numFmtId="0" fontId="29" fillId="59" borderId="0" applyNumberFormat="0" applyBorder="0" applyAlignment="0" applyProtection="0"/>
    <xf numFmtId="0" fontId="29" fillId="57" borderId="0" applyNumberFormat="0" applyBorder="0" applyAlignment="0" applyProtection="0"/>
    <xf numFmtId="0" fontId="25" fillId="124" borderId="0" applyNumberFormat="0" applyBorder="0" applyAlignment="0" applyProtection="0"/>
    <xf numFmtId="0" fontId="25" fillId="75" borderId="0" applyNumberFormat="0" applyBorder="0" applyAlignment="0" applyProtection="0"/>
    <xf numFmtId="0" fontId="29" fillId="125" borderId="0" applyNumberFormat="0" applyBorder="0" applyAlignment="0" applyProtection="0"/>
    <xf numFmtId="0" fontId="25" fillId="126" borderId="0" applyNumberFormat="0" applyBorder="0" applyAlignment="0" applyProtection="0"/>
    <xf numFmtId="0" fontId="25" fillId="67" borderId="0" applyNumberFormat="0" applyBorder="0" applyAlignment="0" applyProtection="0"/>
    <xf numFmtId="0" fontId="29" fillId="73" borderId="0" applyNumberFormat="0" applyBorder="0" applyAlignment="0" applyProtection="0"/>
    <xf numFmtId="0" fontId="25" fillId="74" borderId="0" applyNumberFormat="0" applyBorder="0" applyAlignment="0" applyProtection="0"/>
    <xf numFmtId="0" fontId="25" fillId="66" borderId="0" applyNumberFormat="0" applyBorder="0" applyAlignment="0" applyProtection="0"/>
    <xf numFmtId="0" fontId="29" fillId="63" borderId="0" applyNumberFormat="0" applyBorder="0" applyAlignment="0" applyProtection="0"/>
    <xf numFmtId="0" fontId="25" fillId="66" borderId="0" applyNumberFormat="0" applyBorder="0" applyAlignment="0" applyProtection="0"/>
    <xf numFmtId="0" fontId="25" fillId="63" borderId="0" applyNumberFormat="0" applyBorder="0" applyAlignment="0" applyProtection="0"/>
    <xf numFmtId="0" fontId="29" fillId="63" borderId="0" applyNumberFormat="0" applyBorder="0" applyAlignment="0" applyProtection="0"/>
    <xf numFmtId="0" fontId="25" fillId="124" borderId="0" applyNumberFormat="0" applyBorder="0" applyAlignment="0" applyProtection="0"/>
    <xf numFmtId="0" fontId="29" fillId="75" borderId="0" applyNumberFormat="0" applyBorder="0" applyAlignment="0" applyProtection="0"/>
    <xf numFmtId="0" fontId="25" fillId="67" borderId="0" applyNumberFormat="0" applyBorder="0" applyAlignment="0" applyProtection="0"/>
    <xf numFmtId="0" fontId="29" fillId="78" borderId="0" applyNumberFormat="0" applyBorder="0" applyAlignment="0" applyProtection="0"/>
    <xf numFmtId="0" fontId="141" fillId="0" borderId="0"/>
    <xf numFmtId="0" fontId="69" fillId="94" borderId="0" applyNumberFormat="0" applyBorder="0" applyAlignment="0" applyProtection="0"/>
    <xf numFmtId="0" fontId="41" fillId="50" borderId="16" applyNumberFormat="0" applyAlignment="0" applyProtection="0"/>
    <xf numFmtId="0" fontId="45" fillId="86" borderId="20" applyNumberFormat="0" applyAlignment="0" applyProtection="0"/>
    <xf numFmtId="0" fontId="83" fillId="0" borderId="35" applyNumberFormat="0" applyFill="0" applyAlignment="0" applyProtection="0"/>
    <xf numFmtId="0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6" fillId="127" borderId="0" applyNumberFormat="0" applyBorder="0" applyAlignment="0" applyProtection="0"/>
    <xf numFmtId="0" fontId="56" fillId="128" borderId="0" applyNumberFormat="0" applyBorder="0" applyAlignment="0" applyProtection="0"/>
    <xf numFmtId="0" fontId="29" fillId="121" borderId="0" applyNumberFormat="0" applyBorder="0" applyAlignment="0" applyProtection="0"/>
    <xf numFmtId="0" fontId="29" fillId="60" borderId="0" applyNumberFormat="0" applyBorder="0" applyAlignment="0" applyProtection="0"/>
    <xf numFmtId="0" fontId="29" fillId="68" borderId="0" applyNumberFormat="0" applyBorder="0" applyAlignment="0" applyProtection="0"/>
    <xf numFmtId="0" fontId="29" fillId="123" borderId="0" applyNumberFormat="0" applyBorder="0" applyAlignment="0" applyProtection="0"/>
    <xf numFmtId="0" fontId="29" fillId="59" borderId="0" applyNumberFormat="0" applyBorder="0" applyAlignment="0" applyProtection="0"/>
    <xf numFmtId="0" fontId="29" fillId="76" borderId="0" applyNumberFormat="0" applyBorder="0" applyAlignment="0" applyProtection="0"/>
    <xf numFmtId="0" fontId="24" fillId="0" borderId="0">
      <alignment vertical="center"/>
    </xf>
    <xf numFmtId="0" fontId="34" fillId="39" borderId="0" applyNumberFormat="0" applyBorder="0" applyAlignment="0" applyProtection="0"/>
    <xf numFmtId="0" fontId="86" fillId="52" borderId="0" applyNumberFormat="0" applyBorder="0" applyAlignment="0" applyProtection="0"/>
    <xf numFmtId="0" fontId="142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52" fillId="0" borderId="0">
      <protection locked="0"/>
    </xf>
    <xf numFmtId="0" fontId="1" fillId="0" borderId="0"/>
    <xf numFmtId="0" fontId="1" fillId="0" borderId="0"/>
    <xf numFmtId="0" fontId="52" fillId="0" borderId="0">
      <protection locked="0"/>
    </xf>
    <xf numFmtId="0" fontId="1" fillId="0" borderId="0"/>
    <xf numFmtId="0" fontId="1" fillId="0" borderId="0"/>
    <xf numFmtId="0" fontId="2" fillId="0" borderId="0"/>
    <xf numFmtId="0" fontId="52" fillId="0" borderId="0">
      <protection locked="0"/>
    </xf>
    <xf numFmtId="0" fontId="1" fillId="0" borderId="0"/>
    <xf numFmtId="0" fontId="52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3" fillId="0" borderId="0" applyNumberFormat="0" applyFill="0" applyBorder="0" applyAlignment="0" applyProtection="0"/>
    <xf numFmtId="0" fontId="1" fillId="0" borderId="0"/>
    <xf numFmtId="0" fontId="1" fillId="0" borderId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" fillId="41" borderId="39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4" fontId="28" fillId="68" borderId="62" applyNumberFormat="0" applyProtection="0">
      <alignment horizontal="right" vertical="center"/>
    </xf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4" fontId="28" fillId="76" borderId="62" applyNumberFormat="0" applyProtection="0">
      <alignment horizontal="right" vertical="center"/>
    </xf>
    <xf numFmtId="4" fontId="105" fillId="52" borderId="62" applyNumberFormat="0" applyProtection="0">
      <alignment horizontal="left" vertical="center" indent="1"/>
    </xf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0" fontId="25" fillId="13" borderId="8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50" borderId="40" applyNumberFormat="0" applyAlignment="0" applyProtection="0"/>
    <xf numFmtId="4" fontId="144" fillId="52" borderId="62" applyNumberFormat="0" applyProtection="0">
      <alignment vertical="center"/>
    </xf>
    <xf numFmtId="4" fontId="105" fillId="52" borderId="62" applyNumberFormat="0" applyProtection="0">
      <alignment horizontal="left" vertical="center" indent="1"/>
    </xf>
    <xf numFmtId="0" fontId="105" fillId="52" borderId="62" applyNumberFormat="0" applyProtection="0">
      <alignment horizontal="left" vertical="top" indent="1"/>
    </xf>
    <xf numFmtId="4" fontId="105" fillId="97" borderId="0" applyNumberFormat="0" applyProtection="0">
      <alignment horizontal="left" vertical="center" indent="1"/>
    </xf>
    <xf numFmtId="4" fontId="28" fillId="39" borderId="62" applyNumberFormat="0" applyProtection="0">
      <alignment horizontal="right" vertical="center"/>
    </xf>
    <xf numFmtId="4" fontId="28" fillId="51" borderId="62" applyNumberFormat="0" applyProtection="0">
      <alignment horizontal="right" vertical="center"/>
    </xf>
    <xf numFmtId="4" fontId="28" fillId="60" borderId="62" applyNumberFormat="0" applyProtection="0">
      <alignment horizontal="right" vertical="center"/>
    </xf>
    <xf numFmtId="4" fontId="28" fillId="61" borderId="62" applyNumberFormat="0" applyProtection="0">
      <alignment horizontal="right" vertical="center"/>
    </xf>
    <xf numFmtId="4" fontId="28" fillId="57" borderId="62" applyNumberFormat="0" applyProtection="0">
      <alignment horizontal="right" vertical="center"/>
    </xf>
    <xf numFmtId="4" fontId="28" fillId="76" borderId="62" applyNumberFormat="0" applyProtection="0">
      <alignment horizontal="right" vertical="center"/>
    </xf>
    <xf numFmtId="4" fontId="28" fillId="68" borderId="62" applyNumberFormat="0" applyProtection="0">
      <alignment horizontal="right" vertical="center"/>
    </xf>
    <xf numFmtId="4" fontId="28" fillId="93" borderId="62" applyNumberFormat="0" applyProtection="0">
      <alignment horizontal="right" vertical="center"/>
    </xf>
    <xf numFmtId="4" fontId="28" fillId="112" borderId="62" applyNumberFormat="0" applyProtection="0">
      <alignment horizontal="right" vertical="center"/>
    </xf>
    <xf numFmtId="4" fontId="105" fillId="113" borderId="81" applyNumberFormat="0" applyProtection="0">
      <alignment horizontal="left" vertical="center" indent="1"/>
    </xf>
    <xf numFmtId="4" fontId="28" fillId="114" borderId="0" applyNumberFormat="0" applyProtection="0">
      <alignment horizontal="left" vertical="center" indent="1"/>
    </xf>
    <xf numFmtId="4" fontId="145" fillId="72" borderId="0" applyNumberFormat="0" applyProtection="0">
      <alignment horizontal="left" vertical="center" indent="1"/>
    </xf>
    <xf numFmtId="4" fontId="28" fillId="97" borderId="62" applyNumberFormat="0" applyProtection="0">
      <alignment horizontal="right" vertical="center"/>
    </xf>
    <xf numFmtId="4" fontId="28" fillId="114" borderId="0" applyNumberFormat="0" applyProtection="0">
      <alignment horizontal="left" vertical="center" indent="1"/>
    </xf>
    <xf numFmtId="4" fontId="28" fillId="97" borderId="0" applyNumberFormat="0" applyProtection="0">
      <alignment horizontal="left" vertical="center" indent="1"/>
    </xf>
    <xf numFmtId="0" fontId="2" fillId="72" borderId="62" applyNumberFormat="0" applyProtection="0">
      <alignment horizontal="left" vertical="center" indent="1"/>
    </xf>
    <xf numFmtId="0" fontId="2" fillId="72" borderId="62" applyNumberFormat="0" applyProtection="0">
      <alignment horizontal="left" vertical="top" indent="1"/>
    </xf>
    <xf numFmtId="0" fontId="2" fillId="97" borderId="62" applyNumberFormat="0" applyProtection="0">
      <alignment horizontal="left" vertical="center" indent="1"/>
    </xf>
    <xf numFmtId="0" fontId="2" fillId="97" borderId="62" applyNumberFormat="0" applyProtection="0">
      <alignment horizontal="left" vertical="top" indent="1"/>
    </xf>
    <xf numFmtId="0" fontId="2" fillId="53" borderId="62" applyNumberFormat="0" applyProtection="0">
      <alignment horizontal="left" vertical="center" indent="1"/>
    </xf>
    <xf numFmtId="0" fontId="2" fillId="53" borderId="62" applyNumberFormat="0" applyProtection="0">
      <alignment horizontal="left" vertical="top" indent="1"/>
    </xf>
    <xf numFmtId="0" fontId="2" fillId="114" borderId="62" applyNumberFormat="0" applyProtection="0">
      <alignment horizontal="left" vertical="center" indent="1"/>
    </xf>
    <xf numFmtId="0" fontId="2" fillId="114" borderId="62" applyNumberFormat="0" applyProtection="0">
      <alignment horizontal="left" vertical="top" indent="1"/>
    </xf>
    <xf numFmtId="0" fontId="2" fillId="109" borderId="33" applyNumberFormat="0">
      <protection locked="0"/>
    </xf>
    <xf numFmtId="4" fontId="28" fillId="41" borderId="62" applyNumberFormat="0" applyProtection="0">
      <alignment vertical="center"/>
    </xf>
    <xf numFmtId="4" fontId="146" fillId="41" borderId="62" applyNumberFormat="0" applyProtection="0">
      <alignment vertical="center"/>
    </xf>
    <xf numFmtId="4" fontId="28" fillId="41" borderId="62" applyNumberFormat="0" applyProtection="0">
      <alignment horizontal="left" vertical="center" indent="1"/>
    </xf>
    <xf numFmtId="0" fontId="28" fillId="41" borderId="62" applyNumberFormat="0" applyProtection="0">
      <alignment horizontal="left" vertical="top" indent="1"/>
    </xf>
    <xf numFmtId="4" fontId="28" fillId="114" borderId="62" applyNumberFormat="0" applyProtection="0">
      <alignment horizontal="right" vertical="center"/>
    </xf>
    <xf numFmtId="4" fontId="146" fillId="114" borderId="62" applyNumberFormat="0" applyProtection="0">
      <alignment horizontal="right" vertical="center"/>
    </xf>
    <xf numFmtId="4" fontId="28" fillId="97" borderId="62" applyNumberFormat="0" applyProtection="0">
      <alignment horizontal="left" vertical="center" indent="1"/>
    </xf>
    <xf numFmtId="0" fontId="28" fillId="97" borderId="62" applyNumberFormat="0" applyProtection="0">
      <alignment horizontal="left" vertical="top" indent="1"/>
    </xf>
    <xf numFmtId="4" fontId="147" fillId="96" borderId="0" applyNumberFormat="0" applyProtection="0">
      <alignment horizontal="left" vertical="center" indent="1"/>
    </xf>
    <xf numFmtId="4" fontId="94" fillId="114" borderId="62" applyNumberFormat="0" applyProtection="0">
      <alignment horizontal="right" vertical="center"/>
    </xf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3" fillId="0" borderId="0" applyFont="0" applyFill="0" applyBorder="0" applyAlignment="0" applyProtection="0"/>
    <xf numFmtId="22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1" fillId="0" borderId="68" applyNumberFormat="0" applyFill="0" applyAlignment="0" applyProtection="0"/>
    <xf numFmtId="0" fontId="124" fillId="0" borderId="70" applyNumberFormat="0" applyFill="0" applyAlignment="0" applyProtection="0"/>
    <xf numFmtId="0" fontId="126" fillId="0" borderId="72" applyNumberFormat="0" applyFill="0" applyAlignment="0" applyProtection="0"/>
    <xf numFmtId="0" fontId="126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56" fillId="0" borderId="82" applyNumberFormat="0" applyFill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2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4" borderId="0" applyNumberFormat="0" applyBorder="0" applyAlignment="0" applyProtection="0"/>
    <xf numFmtId="0" fontId="9" fillId="8" borderId="0" applyNumberFormat="0" applyBorder="0" applyAlignment="0" applyProtection="0"/>
    <xf numFmtId="0" fontId="12" fillId="11" borderId="4" applyNumberFormat="0" applyAlignment="0" applyProtection="0"/>
    <xf numFmtId="0" fontId="14" fillId="12" borderId="7" applyNumberFormat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8" fillId="0" borderId="0"/>
    <xf numFmtId="0" fontId="54" fillId="0" borderId="0"/>
    <xf numFmtId="0" fontId="148" fillId="0" borderId="0"/>
    <xf numFmtId="0" fontId="54" fillId="0" borderId="0"/>
    <xf numFmtId="202" fontId="1" fillId="0" borderId="0" applyFont="0" applyFill="0" applyBorder="0" applyAlignment="0" applyProtection="0"/>
    <xf numFmtId="0" fontId="32" fillId="103" borderId="0" applyNumberFormat="0" applyFont="0" applyFill="0" applyBorder="0" applyProtection="0">
      <alignment horizontal="left"/>
    </xf>
    <xf numFmtId="0" fontId="52" fillId="0" borderId="0">
      <protection locked="0"/>
    </xf>
    <xf numFmtId="0" fontId="76" fillId="0" borderId="0">
      <protection locked="0"/>
    </xf>
    <xf numFmtId="0" fontId="76" fillId="0" borderId="0">
      <protection locked="0"/>
    </xf>
    <xf numFmtId="0" fontId="16" fillId="0" borderId="0" applyNumberForma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8" fillId="7" borderId="0" applyNumberFormat="0" applyBorder="0" applyAlignment="0" applyProtection="0"/>
    <xf numFmtId="37" fontId="32" fillId="84" borderId="79">
      <alignment horizontal="center" vertical="center" wrapText="1"/>
    </xf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49" fillId="0" borderId="0"/>
    <xf numFmtId="0" fontId="3" fillId="81" borderId="0">
      <alignment horizontal="left" wrapText="1" indent="2"/>
    </xf>
    <xf numFmtId="0" fontId="10" fillId="10" borderId="4" applyNumberFormat="0" applyAlignment="0" applyProtection="0"/>
    <xf numFmtId="0" fontId="13" fillId="0" borderId="6" applyNumberFormat="0" applyFill="0" applyAlignment="0" applyProtection="0"/>
    <xf numFmtId="37" fontId="2" fillId="0" borderId="0"/>
    <xf numFmtId="229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30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52" fillId="0" borderId="0">
      <protection locked="0"/>
    </xf>
    <xf numFmtId="0" fontId="21" fillId="9" borderId="0" applyNumberFormat="0" applyBorder="0" applyAlignment="0" applyProtection="0"/>
    <xf numFmtId="0" fontId="1" fillId="0" borderId="0"/>
    <xf numFmtId="0" fontId="1" fillId="0" borderId="0"/>
    <xf numFmtId="0" fontId="1" fillId="13" borderId="8" applyNumberFormat="0" applyFont="0" applyAlignment="0" applyProtection="0"/>
    <xf numFmtId="0" fontId="11" fillId="11" borderId="5" applyNumberFormat="0" applyAlignment="0" applyProtection="0"/>
    <xf numFmtId="22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52" fillId="0" borderId="0">
      <protection locked="0"/>
    </xf>
    <xf numFmtId="38" fontId="150" fillId="0" borderId="0"/>
    <xf numFmtId="38" fontId="53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4" fillId="81" borderId="0">
      <alignment wrapText="1"/>
    </xf>
    <xf numFmtId="0" fontId="151" fillId="0" borderId="0" applyFill="0" applyBorder="0" applyProtection="0">
      <alignment horizontal="left"/>
    </xf>
    <xf numFmtId="168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41" fillId="50" borderId="16" applyNumberFormat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1" fillId="9" borderId="0" applyNumberFormat="0" applyBorder="0" applyAlignment="0" applyProtection="0"/>
    <xf numFmtId="0" fontId="52" fillId="0" borderId="0">
      <protection locked="0"/>
    </xf>
    <xf numFmtId="0" fontId="2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6" fillId="0" borderId="82" applyNumberFormat="0" applyFill="0" applyAlignment="0" applyProtection="0"/>
    <xf numFmtId="37" fontId="32" fillId="84" borderId="79">
      <alignment horizontal="center" vertical="center" wrapText="1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8" fillId="40" borderId="16" applyNumberFormat="0" applyAlignment="0" applyProtection="0"/>
    <xf numFmtId="0" fontId="2" fillId="41" borderId="39" applyNumberFormat="0" applyFont="0" applyAlignment="0" applyProtection="0"/>
    <xf numFmtId="4" fontId="28" fillId="93" borderId="62" applyNumberFormat="0" applyProtection="0">
      <alignment horizontal="right" vertical="center"/>
    </xf>
    <xf numFmtId="4" fontId="28" fillId="112" borderId="62" applyNumberFormat="0" applyProtection="0">
      <alignment horizontal="right" vertical="center"/>
    </xf>
    <xf numFmtId="4" fontId="28" fillId="97" borderId="62" applyNumberFormat="0" applyProtection="0">
      <alignment horizontal="right" vertical="center"/>
    </xf>
    <xf numFmtId="0" fontId="2" fillId="72" borderId="62" applyNumberFormat="0" applyProtection="0">
      <alignment horizontal="left" vertical="center" indent="1"/>
    </xf>
    <xf numFmtId="0" fontId="2" fillId="72" borderId="62" applyNumberFormat="0" applyProtection="0">
      <alignment horizontal="left" vertical="top" indent="1"/>
    </xf>
    <xf numFmtId="0" fontId="2" fillId="97" borderId="62" applyNumberFormat="0" applyProtection="0">
      <alignment horizontal="left" vertical="center" indent="1"/>
    </xf>
    <xf numFmtId="0" fontId="2" fillId="97" borderId="62" applyNumberFormat="0" applyProtection="0">
      <alignment horizontal="left" vertical="top" indent="1"/>
    </xf>
    <xf numFmtId="0" fontId="2" fillId="53" borderId="62" applyNumberFormat="0" applyProtection="0">
      <alignment horizontal="left" vertical="center" indent="1"/>
    </xf>
    <xf numFmtId="0" fontId="2" fillId="53" borderId="62" applyNumberFormat="0" applyProtection="0">
      <alignment horizontal="left" vertical="top" indent="1"/>
    </xf>
    <xf numFmtId="0" fontId="2" fillId="114" borderId="62" applyNumberFormat="0" applyProtection="0">
      <alignment horizontal="left" vertical="center" indent="1"/>
    </xf>
    <xf numFmtId="0" fontId="2" fillId="114" borderId="62" applyNumberFormat="0" applyProtection="0">
      <alignment horizontal="left" vertical="top" indent="1"/>
    </xf>
    <xf numFmtId="0" fontId="2" fillId="109" borderId="33" applyNumberFormat="0">
      <protection locked="0"/>
    </xf>
    <xf numFmtId="4" fontId="28" fillId="41" borderId="62" applyNumberFormat="0" applyProtection="0">
      <alignment vertical="center"/>
    </xf>
    <xf numFmtId="4" fontId="146" fillId="41" borderId="62" applyNumberFormat="0" applyProtection="0">
      <alignment vertical="center"/>
    </xf>
    <xf numFmtId="4" fontId="28" fillId="41" borderId="62" applyNumberFormat="0" applyProtection="0">
      <alignment horizontal="left" vertical="center" indent="1"/>
    </xf>
    <xf numFmtId="0" fontId="28" fillId="41" borderId="62" applyNumberFormat="0" applyProtection="0">
      <alignment horizontal="left" vertical="top" indent="1"/>
    </xf>
    <xf numFmtId="4" fontId="28" fillId="114" borderId="62" applyNumberFormat="0" applyProtection="0">
      <alignment horizontal="right" vertical="center"/>
    </xf>
    <xf numFmtId="4" fontId="146" fillId="114" borderId="62" applyNumberFormat="0" applyProtection="0">
      <alignment horizontal="right" vertical="center"/>
    </xf>
    <xf numFmtId="4" fontId="28" fillId="97" borderId="62" applyNumberFormat="0" applyProtection="0">
      <alignment horizontal="left" vertical="center" indent="1"/>
    </xf>
    <xf numFmtId="0" fontId="28" fillId="97" borderId="62" applyNumberFormat="0" applyProtection="0">
      <alignment horizontal="left" vertical="top" indent="1"/>
    </xf>
    <xf numFmtId="4" fontId="94" fillId="114" borderId="62" applyNumberFormat="0" applyProtection="0">
      <alignment horizontal="right" vertical="center"/>
    </xf>
    <xf numFmtId="0" fontId="52" fillId="0" borderId="0">
      <protection locked="0"/>
    </xf>
    <xf numFmtId="0" fontId="52" fillId="0" borderId="0">
      <protection locked="0"/>
    </xf>
    <xf numFmtId="0" fontId="92" fillId="50" borderId="40" applyNumberFormat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4" fontId="105" fillId="52" borderId="62" applyNumberFormat="0" applyProtection="0">
      <alignment vertical="center"/>
    </xf>
    <xf numFmtId="4" fontId="28" fillId="39" borderId="62" applyNumberFormat="0" applyProtection="0">
      <alignment horizontal="right" vertical="center"/>
    </xf>
    <xf numFmtId="4" fontId="28" fillId="51" borderId="62" applyNumberFormat="0" applyProtection="0">
      <alignment horizontal="right" vertical="center"/>
    </xf>
    <xf numFmtId="4" fontId="28" fillId="60" borderId="62" applyNumberFormat="0" applyProtection="0">
      <alignment horizontal="right" vertical="center"/>
    </xf>
    <xf numFmtId="4" fontId="28" fillId="61" borderId="62" applyNumberFormat="0" applyProtection="0">
      <alignment horizontal="right" vertical="center"/>
    </xf>
    <xf numFmtId="4" fontId="28" fillId="57" borderId="62" applyNumberFormat="0" applyProtection="0">
      <alignment horizontal="right" vertical="center"/>
    </xf>
    <xf numFmtId="0" fontId="52" fillId="0" borderId="0">
      <protection locked="0"/>
    </xf>
    <xf numFmtId="0" fontId="1" fillId="0" borderId="0"/>
    <xf numFmtId="37" fontId="32" fillId="84" borderId="79">
      <alignment horizontal="center" vertical="center" wrapText="1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8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154" fillId="9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49" fillId="0" borderId="0"/>
    <xf numFmtId="0" fontId="3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2">
    <xf numFmtId="0" fontId="0" fillId="0" borderId="0" xfId="0"/>
    <xf numFmtId="176" fontId="2" fillId="0" borderId="107" xfId="1" applyNumberFormat="1" applyFont="1" applyBorder="1" applyAlignment="1">
      <alignment horizontal="right"/>
    </xf>
    <xf numFmtId="0" fontId="161" fillId="0" borderId="0" xfId="0" applyFont="1"/>
    <xf numFmtId="0" fontId="161" fillId="0" borderId="0" xfId="0" applyFont="1" applyAlignment="1">
      <alignment horizontal="center"/>
    </xf>
    <xf numFmtId="0" fontId="163" fillId="0" borderId="104" xfId="0" applyFont="1" applyBorder="1" applyAlignment="1">
      <alignment horizontal="left" vertical="center"/>
    </xf>
    <xf numFmtId="0" fontId="164" fillId="0" borderId="104" xfId="0" applyFont="1" applyBorder="1" applyAlignment="1">
      <alignment vertical="center"/>
    </xf>
    <xf numFmtId="0" fontId="161" fillId="0" borderId="104" xfId="0" applyFont="1" applyBorder="1"/>
    <xf numFmtId="10" fontId="161" fillId="0" borderId="104" xfId="2" applyNumberFormat="1" applyFont="1" applyBorder="1"/>
    <xf numFmtId="0" fontId="164" fillId="0" borderId="104" xfId="0" applyFont="1" applyBorder="1" applyAlignment="1">
      <alignment horizontal="center" vertical="center"/>
    </xf>
    <xf numFmtId="0" fontId="161" fillId="5" borderId="0" xfId="0" applyFont="1" applyFill="1"/>
    <xf numFmtId="10" fontId="161" fillId="5" borderId="0" xfId="0" applyNumberFormat="1" applyFont="1" applyFill="1"/>
    <xf numFmtId="176" fontId="161" fillId="0" borderId="0" xfId="1" applyNumberFormat="1" applyFont="1"/>
    <xf numFmtId="176" fontId="161" fillId="0" borderId="107" xfId="0" applyNumberFormat="1" applyFont="1" applyBorder="1"/>
    <xf numFmtId="238" fontId="161" fillId="0" borderId="0" xfId="0" applyNumberFormat="1" applyFont="1"/>
    <xf numFmtId="0" fontId="161" fillId="3" borderId="0" xfId="0" applyFont="1" applyFill="1"/>
    <xf numFmtId="0" fontId="161" fillId="0" borderId="107" xfId="0" applyFont="1" applyBorder="1"/>
    <xf numFmtId="170" fontId="74" fillId="5" borderId="0" xfId="1" applyNumberFormat="1" applyFont="1" applyFill="1"/>
    <xf numFmtId="176" fontId="159" fillId="5" borderId="0" xfId="1" applyNumberFormat="1" applyFont="1" applyFill="1" applyAlignment="1">
      <alignment horizontal="center" vertical="center"/>
    </xf>
    <xf numFmtId="172" fontId="159" fillId="5" borderId="0" xfId="2" applyNumberFormat="1" applyFont="1" applyFill="1" applyAlignment="1">
      <alignment horizontal="center" vertical="center"/>
    </xf>
    <xf numFmtId="0" fontId="165" fillId="0" borderId="0" xfId="0" applyFont="1"/>
    <xf numFmtId="233" fontId="161" fillId="0" borderId="0" xfId="0" applyNumberFormat="1" applyFont="1"/>
    <xf numFmtId="172" fontId="161" fillId="0" borderId="0" xfId="2" applyNumberFormat="1" applyFont="1"/>
    <xf numFmtId="0" fontId="164" fillId="0" borderId="108" xfId="0" applyFont="1" applyBorder="1" applyAlignment="1">
      <alignment vertical="center"/>
    </xf>
    <xf numFmtId="0" fontId="163" fillId="0" borderId="0" xfId="0" applyFont="1" applyAlignment="1">
      <alignment horizontal="left" vertical="center"/>
    </xf>
    <xf numFmtId="0" fontId="164" fillId="0" borderId="0" xfId="0" applyFont="1" applyAlignment="1">
      <alignment vertical="center"/>
    </xf>
    <xf numFmtId="0" fontId="164" fillId="0" borderId="107" xfId="0" applyFont="1" applyBorder="1" applyAlignment="1">
      <alignment vertical="center"/>
    </xf>
    <xf numFmtId="0" fontId="164" fillId="0" borderId="0" xfId="0" applyFont="1" applyAlignment="1">
      <alignment horizontal="center" vertical="center"/>
    </xf>
    <xf numFmtId="233" fontId="161" fillId="0" borderId="107" xfId="0" applyNumberFormat="1" applyFont="1" applyBorder="1"/>
    <xf numFmtId="0" fontId="161" fillId="0" borderId="106" xfId="0" applyFont="1" applyBorder="1"/>
    <xf numFmtId="233" fontId="165" fillId="0" borderId="0" xfId="0" applyNumberFormat="1" applyFont="1"/>
    <xf numFmtId="1" fontId="155" fillId="140" borderId="130" xfId="39" applyNumberFormat="1" applyFont="1" applyFill="1" applyBorder="1" applyAlignment="1">
      <alignment vertical="center" wrapText="1"/>
    </xf>
    <xf numFmtId="0" fontId="157" fillId="120" borderId="132" xfId="0" applyFont="1" applyFill="1" applyBorder="1" applyAlignment="1">
      <alignment horizontal="center" vertical="center"/>
    </xf>
    <xf numFmtId="0" fontId="157" fillId="120" borderId="130" xfId="0" applyFont="1" applyFill="1" applyBorder="1" applyAlignment="1">
      <alignment horizontal="center" vertical="center"/>
    </xf>
    <xf numFmtId="1" fontId="155" fillId="140" borderId="136" xfId="39" applyNumberFormat="1" applyFont="1" applyFill="1" applyBorder="1" applyAlignment="1">
      <alignment vertical="center" wrapText="1"/>
    </xf>
    <xf numFmtId="0" fontId="157" fillId="120" borderId="137" xfId="0" applyFont="1" applyFill="1" applyBorder="1" applyAlignment="1">
      <alignment horizontal="center" vertical="center"/>
    </xf>
    <xf numFmtId="170" fontId="166" fillId="5" borderId="138" xfId="1" applyNumberFormat="1" applyFont="1" applyFill="1" applyBorder="1"/>
    <xf numFmtId="238" fontId="166" fillId="5" borderId="138" xfId="1" applyNumberFormat="1" applyFont="1" applyFill="1" applyBorder="1" applyAlignment="1">
      <alignment horizontal="center"/>
    </xf>
    <xf numFmtId="172" fontId="166" fillId="5" borderId="138" xfId="2" applyNumberFormat="1" applyFont="1" applyFill="1" applyBorder="1" applyAlignment="1">
      <alignment horizontal="center" vertical="center"/>
    </xf>
    <xf numFmtId="238" fontId="167" fillId="0" borderId="0" xfId="1" applyNumberFormat="1" applyFont="1" applyFill="1" applyAlignment="1">
      <alignment horizontal="center" vertical="center"/>
    </xf>
    <xf numFmtId="172" fontId="167" fillId="0" borderId="0" xfId="2" applyNumberFormat="1" applyFont="1" applyFill="1" applyBorder="1" applyAlignment="1">
      <alignment horizontal="center" vertical="center"/>
    </xf>
    <xf numFmtId="238" fontId="167" fillId="0" borderId="0" xfId="1" applyNumberFormat="1" applyFont="1" applyFill="1" applyBorder="1" applyAlignment="1">
      <alignment horizontal="center" vertical="center"/>
    </xf>
    <xf numFmtId="172" fontId="167" fillId="0" borderId="0" xfId="2" applyNumberFormat="1" applyFont="1" applyFill="1" applyAlignment="1">
      <alignment horizontal="center" vertical="center"/>
    </xf>
    <xf numFmtId="0" fontId="168" fillId="0" borderId="0" xfId="0" applyFont="1" applyAlignment="1">
      <alignment horizontal="left" vertical="center" indent="3"/>
    </xf>
    <xf numFmtId="170" fontId="167" fillId="0" borderId="0" xfId="1" applyNumberFormat="1" applyFont="1" applyFill="1" applyBorder="1" applyAlignment="1">
      <alignment horizontal="left" indent="3"/>
    </xf>
    <xf numFmtId="170" fontId="166" fillId="0" borderId="0" xfId="1" applyNumberFormat="1" applyFont="1" applyFill="1" applyBorder="1" applyAlignment="1">
      <alignment horizontal="left" indent="2"/>
    </xf>
    <xf numFmtId="238" fontId="166" fillId="0" borderId="0" xfId="1" applyNumberFormat="1" applyFont="1" applyFill="1" applyBorder="1" applyAlignment="1">
      <alignment horizontal="center" vertical="center"/>
    </xf>
    <xf numFmtId="172" fontId="166" fillId="0" borderId="0" xfId="2" applyNumberFormat="1" applyFont="1" applyFill="1" applyBorder="1" applyAlignment="1">
      <alignment horizontal="center" vertical="center"/>
    </xf>
    <xf numFmtId="170" fontId="166" fillId="5" borderId="134" xfId="1" applyNumberFormat="1" applyFont="1" applyFill="1" applyBorder="1"/>
    <xf numFmtId="238" fontId="166" fillId="5" borderId="134" xfId="1" applyNumberFormat="1" applyFont="1" applyFill="1" applyBorder="1" applyAlignment="1">
      <alignment horizontal="center"/>
    </xf>
    <xf numFmtId="172" fontId="166" fillId="5" borderId="134" xfId="2" applyNumberFormat="1" applyFont="1" applyFill="1" applyBorder="1" applyAlignment="1">
      <alignment horizontal="center" vertical="center"/>
    </xf>
    <xf numFmtId="170" fontId="155" fillId="120" borderId="140" xfId="1" applyNumberFormat="1" applyFont="1" applyFill="1" applyBorder="1"/>
    <xf numFmtId="238" fontId="157" fillId="120" borderId="140" xfId="1" applyNumberFormat="1" applyFont="1" applyFill="1" applyBorder="1" applyAlignment="1">
      <alignment horizontal="center" vertical="center"/>
    </xf>
    <xf numFmtId="172" fontId="157" fillId="120" borderId="140" xfId="2" applyNumberFormat="1" applyFont="1" applyFill="1" applyBorder="1" applyAlignment="1">
      <alignment horizontal="center" vertical="center"/>
    </xf>
    <xf numFmtId="238" fontId="166" fillId="5" borderId="0" xfId="1" applyNumberFormat="1" applyFont="1" applyFill="1" applyBorder="1" applyAlignment="1">
      <alignment horizontal="center" vertical="center"/>
    </xf>
    <xf numFmtId="172" fontId="166" fillId="5" borderId="0" xfId="2" applyNumberFormat="1" applyFont="1" applyFill="1" applyBorder="1" applyAlignment="1">
      <alignment horizontal="center" vertical="center"/>
    </xf>
    <xf numFmtId="170" fontId="155" fillId="120" borderId="135" xfId="1" applyNumberFormat="1" applyFont="1" applyFill="1" applyBorder="1"/>
    <xf numFmtId="238" fontId="155" fillId="120" borderId="135" xfId="1" applyNumberFormat="1" applyFont="1" applyFill="1" applyBorder="1" applyAlignment="1">
      <alignment horizontal="center"/>
    </xf>
    <xf numFmtId="172" fontId="157" fillId="120" borderId="135" xfId="2" applyNumberFormat="1" applyFont="1" applyFill="1" applyBorder="1" applyAlignment="1">
      <alignment horizontal="center" vertical="center"/>
    </xf>
    <xf numFmtId="238" fontId="166" fillId="5" borderId="141" xfId="1" applyNumberFormat="1" applyFont="1" applyFill="1" applyBorder="1" applyAlignment="1">
      <alignment horizontal="center"/>
    </xf>
    <xf numFmtId="170" fontId="166" fillId="0" borderId="142" xfId="1" applyNumberFormat="1" applyFont="1" applyFill="1" applyBorder="1" applyAlignment="1">
      <alignment horizontal="left" indent="2"/>
    </xf>
    <xf numFmtId="238" fontId="166" fillId="5" borderId="142" xfId="1" applyNumberFormat="1" applyFont="1" applyFill="1" applyBorder="1" applyAlignment="1">
      <alignment horizontal="center" vertical="center"/>
    </xf>
    <xf numFmtId="238" fontId="166" fillId="0" borderId="142" xfId="1" applyNumberFormat="1" applyFont="1" applyFill="1" applyBorder="1" applyAlignment="1">
      <alignment horizontal="center" vertical="center"/>
    </xf>
    <xf numFmtId="172" fontId="166" fillId="0" borderId="142" xfId="2" applyNumberFormat="1" applyFont="1" applyFill="1" applyBorder="1" applyAlignment="1">
      <alignment horizontal="center" vertical="center"/>
    </xf>
    <xf numFmtId="170" fontId="167" fillId="0" borderId="0" xfId="1" applyNumberFormat="1" applyFont="1" applyFill="1" applyBorder="1" applyAlignment="1"/>
    <xf numFmtId="0" fontId="169" fillId="0" borderId="0" xfId="0" applyFont="1" applyAlignment="1">
      <alignment horizontal="center"/>
    </xf>
    <xf numFmtId="170" fontId="161" fillId="0" borderId="0" xfId="1" applyNumberFormat="1" applyFont="1"/>
    <xf numFmtId="170" fontId="164" fillId="0" borderId="104" xfId="1" applyNumberFormat="1" applyFont="1" applyBorder="1" applyAlignment="1">
      <alignment vertical="center"/>
    </xf>
    <xf numFmtId="172" fontId="161" fillId="0" borderId="0" xfId="2" applyNumberFormat="1" applyFont="1" applyAlignment="1">
      <alignment horizontal="center"/>
    </xf>
    <xf numFmtId="0" fontId="161" fillId="4" borderId="0" xfId="0" applyFont="1" applyFill="1" applyAlignment="1">
      <alignment horizontal="center"/>
    </xf>
    <xf numFmtId="0" fontId="161" fillId="4" borderId="106" xfId="0" applyFont="1" applyFill="1" applyBorder="1"/>
    <xf numFmtId="0" fontId="161" fillId="4" borderId="0" xfId="0" applyFont="1" applyFill="1"/>
    <xf numFmtId="1" fontId="155" fillId="130" borderId="0" xfId="39" applyNumberFormat="1" applyFont="1" applyFill="1" applyAlignment="1">
      <alignment horizontal="center" vertical="center" wrapText="1"/>
    </xf>
    <xf numFmtId="172" fontId="72" fillId="4" borderId="0" xfId="2" applyNumberFormat="1" applyFont="1" applyFill="1" applyBorder="1" applyAlignment="1">
      <alignment horizontal="center" vertical="center"/>
    </xf>
    <xf numFmtId="172" fontId="170" fillId="4" borderId="0" xfId="2" applyNumberFormat="1" applyFont="1" applyFill="1" applyBorder="1" applyAlignment="1">
      <alignment horizontal="left" vertical="center"/>
    </xf>
    <xf numFmtId="170" fontId="161" fillId="0" borderId="0" xfId="0" applyNumberFormat="1" applyFont="1"/>
    <xf numFmtId="172" fontId="161" fillId="4" borderId="0" xfId="2" applyNumberFormat="1" applyFont="1" applyFill="1" applyAlignment="1">
      <alignment horizontal="center"/>
    </xf>
    <xf numFmtId="172" fontId="170" fillId="4" borderId="0" xfId="2" applyNumberFormat="1" applyFont="1" applyFill="1" applyAlignment="1">
      <alignment horizontal="left"/>
    </xf>
    <xf numFmtId="172" fontId="74" fillId="4" borderId="0" xfId="2" applyNumberFormat="1" applyFont="1" applyFill="1" applyBorder="1" applyAlignment="1">
      <alignment horizontal="center" vertical="center"/>
    </xf>
    <xf numFmtId="172" fontId="74" fillId="4" borderId="0" xfId="2" applyNumberFormat="1" applyFont="1" applyFill="1" applyBorder="1" applyAlignment="1">
      <alignment horizontal="center" vertical="center" wrapText="1"/>
    </xf>
    <xf numFmtId="172" fontId="170" fillId="4" borderId="0" xfId="2" applyNumberFormat="1" applyFont="1" applyFill="1" applyBorder="1" applyAlignment="1">
      <alignment horizontal="left" vertical="center" wrapText="1"/>
    </xf>
    <xf numFmtId="172" fontId="72" fillId="4" borderId="0" xfId="2" applyNumberFormat="1" applyFont="1" applyFill="1" applyBorder="1" applyAlignment="1">
      <alignment horizontal="center" vertical="center" wrapText="1"/>
    </xf>
    <xf numFmtId="172" fontId="171" fillId="4" borderId="0" xfId="2" applyNumberFormat="1" applyFont="1" applyFill="1" applyBorder="1" applyAlignment="1">
      <alignment horizontal="center" vertical="center"/>
    </xf>
    <xf numFmtId="10" fontId="155" fillId="4" borderId="0" xfId="2" applyNumberFormat="1" applyFont="1" applyFill="1" applyBorder="1" applyAlignment="1">
      <alignment horizontal="center" vertical="center"/>
    </xf>
    <xf numFmtId="10" fontId="170" fillId="4" borderId="0" xfId="2" applyNumberFormat="1" applyFont="1" applyFill="1" applyBorder="1" applyAlignment="1">
      <alignment horizontal="left" vertical="center"/>
    </xf>
    <xf numFmtId="171" fontId="165" fillId="0" borderId="0" xfId="2" applyNumberFormat="1" applyFont="1" applyAlignment="1">
      <alignment horizontal="center"/>
    </xf>
    <xf numFmtId="37" fontId="161" fillId="0" borderId="0" xfId="0" applyNumberFormat="1" applyFont="1" applyAlignment="1">
      <alignment horizontal="center"/>
    </xf>
    <xf numFmtId="174" fontId="162" fillId="0" borderId="0" xfId="0" applyNumberFormat="1" applyFont="1" applyAlignment="1">
      <alignment horizontal="center"/>
    </xf>
    <xf numFmtId="0" fontId="162" fillId="0" borderId="0" xfId="0" applyFont="1" applyAlignment="1">
      <alignment horizontal="center"/>
    </xf>
    <xf numFmtId="0" fontId="162" fillId="0" borderId="0" xfId="0" applyFont="1"/>
    <xf numFmtId="172" fontId="161" fillId="4" borderId="0" xfId="2" applyNumberFormat="1" applyFont="1" applyFill="1" applyBorder="1" applyAlignment="1">
      <alignment horizontal="center" vertical="center"/>
    </xf>
    <xf numFmtId="0" fontId="160" fillId="4" borderId="0" xfId="0" applyFont="1" applyFill="1" applyAlignment="1">
      <alignment horizontal="left" vertical="center" wrapText="1" indent="2"/>
    </xf>
    <xf numFmtId="170" fontId="161" fillId="0" borderId="0" xfId="0" applyNumberFormat="1" applyFont="1" applyAlignment="1">
      <alignment horizontal="center"/>
    </xf>
    <xf numFmtId="0" fontId="162" fillId="4" borderId="0" xfId="0" applyFont="1" applyFill="1" applyAlignment="1">
      <alignment horizontal="center"/>
    </xf>
    <xf numFmtId="0" fontId="162" fillId="4" borderId="0" xfId="0" applyFont="1" applyFill="1" applyAlignment="1">
      <alignment horizontal="left" vertical="center" indent="2"/>
    </xf>
    <xf numFmtId="170" fontId="155" fillId="0" borderId="0" xfId="0" applyNumberFormat="1" applyFont="1" applyAlignment="1">
      <alignment horizontal="center"/>
    </xf>
    <xf numFmtId="172" fontId="155" fillId="4" borderId="0" xfId="2" applyNumberFormat="1" applyFont="1" applyFill="1" applyBorder="1" applyAlignment="1">
      <alignment horizontal="center" vertical="center"/>
    </xf>
    <xf numFmtId="174" fontId="161" fillId="0" borderId="0" xfId="0" applyNumberFormat="1" applyFont="1" applyAlignment="1">
      <alignment horizontal="center"/>
    </xf>
    <xf numFmtId="0" fontId="160" fillId="4" borderId="0" xfId="0" applyFont="1" applyFill="1" applyAlignment="1">
      <alignment horizontal="left" vertical="center" indent="2"/>
    </xf>
    <xf numFmtId="1" fontId="170" fillId="130" borderId="0" xfId="39" applyNumberFormat="1" applyFont="1" applyFill="1" applyAlignment="1">
      <alignment horizontal="left" vertical="center" wrapText="1"/>
    </xf>
    <xf numFmtId="0" fontId="170" fillId="4" borderId="0" xfId="0" applyFont="1" applyFill="1" applyAlignment="1">
      <alignment horizontal="left"/>
    </xf>
    <xf numFmtId="0" fontId="157" fillId="120" borderId="131" xfId="0" applyFont="1" applyFill="1" applyBorder="1" applyAlignment="1">
      <alignment horizontal="center" vertical="center"/>
    </xf>
    <xf numFmtId="0" fontId="166" fillId="0" borderId="138" xfId="40" applyFont="1" applyBorder="1" applyAlignment="1">
      <alignment vertical="center"/>
    </xf>
    <xf numFmtId="37" fontId="166" fillId="0" borderId="138" xfId="1" applyNumberFormat="1" applyFont="1" applyFill="1" applyBorder="1" applyAlignment="1">
      <alignment horizontal="center" vertical="center"/>
    </xf>
    <xf numFmtId="172" fontId="166" fillId="0" borderId="138" xfId="2" applyNumberFormat="1" applyFont="1" applyFill="1" applyBorder="1" applyAlignment="1">
      <alignment horizontal="center" vertical="center"/>
    </xf>
    <xf numFmtId="0" fontId="166" fillId="5" borderId="133" xfId="40" applyFont="1" applyFill="1" applyBorder="1" applyAlignment="1">
      <alignment vertical="center"/>
    </xf>
    <xf numFmtId="37" fontId="166" fillId="5" borderId="133" xfId="1" applyNumberFormat="1" applyFont="1" applyFill="1" applyBorder="1" applyAlignment="1">
      <alignment horizontal="center" vertical="center"/>
    </xf>
    <xf numFmtId="172" fontId="166" fillId="5" borderId="133" xfId="2" applyNumberFormat="1" applyFont="1" applyFill="1" applyBorder="1" applyAlignment="1">
      <alignment horizontal="center" vertical="center"/>
    </xf>
    <xf numFmtId="0" fontId="166" fillId="0" borderId="139" xfId="40" applyFont="1" applyBorder="1" applyAlignment="1">
      <alignment vertical="center"/>
    </xf>
    <xf numFmtId="37" fontId="166" fillId="0" borderId="139" xfId="1" applyNumberFormat="1" applyFont="1" applyFill="1" applyBorder="1" applyAlignment="1">
      <alignment horizontal="center" vertical="center"/>
    </xf>
    <xf numFmtId="172" fontId="166" fillId="0" borderId="139" xfId="2" applyNumberFormat="1" applyFont="1" applyFill="1" applyBorder="1" applyAlignment="1">
      <alignment horizontal="center" vertical="center"/>
    </xf>
    <xf numFmtId="0" fontId="166" fillId="4" borderId="139" xfId="40" applyFont="1" applyFill="1" applyBorder="1" applyAlignment="1">
      <alignment vertical="center"/>
    </xf>
    <xf numFmtId="37" fontId="166" fillId="4" borderId="139" xfId="1" applyNumberFormat="1" applyFont="1" applyFill="1" applyBorder="1" applyAlignment="1">
      <alignment horizontal="center" vertical="center"/>
    </xf>
    <xf numFmtId="172" fontId="166" fillId="4" borderId="139" xfId="2" applyNumberFormat="1" applyFont="1" applyFill="1" applyBorder="1" applyAlignment="1">
      <alignment horizontal="center" vertical="center"/>
    </xf>
    <xf numFmtId="0" fontId="166" fillId="0" borderId="0" xfId="40" applyFont="1" applyAlignment="1">
      <alignment vertical="center" wrapText="1"/>
    </xf>
    <xf numFmtId="37" fontId="166" fillId="0" borderId="0" xfId="1" applyNumberFormat="1" applyFont="1" applyFill="1" applyBorder="1" applyAlignment="1">
      <alignment horizontal="center" vertical="center" wrapText="1"/>
    </xf>
    <xf numFmtId="172" fontId="166" fillId="0" borderId="0" xfId="2" applyNumberFormat="1" applyFont="1" applyFill="1" applyBorder="1" applyAlignment="1">
      <alignment horizontal="center" vertical="center" wrapText="1"/>
    </xf>
    <xf numFmtId="37" fontId="155" fillId="120" borderId="133" xfId="1" applyNumberFormat="1" applyFont="1" applyFill="1" applyBorder="1" applyAlignment="1">
      <alignment horizontal="center" vertical="center"/>
    </xf>
    <xf numFmtId="172" fontId="155" fillId="120" borderId="133" xfId="2" applyNumberFormat="1" applyFont="1" applyFill="1" applyBorder="1" applyAlignment="1">
      <alignment horizontal="center" vertical="center"/>
    </xf>
    <xf numFmtId="0" fontId="166" fillId="5" borderId="134" xfId="40" applyFont="1" applyFill="1" applyBorder="1" applyAlignment="1">
      <alignment vertical="center" wrapText="1"/>
    </xf>
    <xf numFmtId="37" fontId="166" fillId="5" borderId="134" xfId="1" applyNumberFormat="1" applyFont="1" applyFill="1" applyBorder="1" applyAlignment="1">
      <alignment horizontal="center" vertical="center" wrapText="1"/>
    </xf>
    <xf numFmtId="172" fontId="166" fillId="5" borderId="134" xfId="2" applyNumberFormat="1" applyFont="1" applyFill="1" applyBorder="1" applyAlignment="1">
      <alignment horizontal="center" vertical="center" wrapText="1"/>
    </xf>
    <xf numFmtId="0" fontId="166" fillId="0" borderId="144" xfId="40" applyFont="1" applyBorder="1" applyAlignment="1">
      <alignment vertical="center" wrapText="1"/>
    </xf>
    <xf numFmtId="37" fontId="166" fillId="0" borderId="144" xfId="1" applyNumberFormat="1" applyFont="1" applyFill="1" applyBorder="1" applyAlignment="1">
      <alignment horizontal="center" vertical="center" wrapText="1"/>
    </xf>
    <xf numFmtId="172" fontId="166" fillId="0" borderId="144" xfId="2" applyNumberFormat="1" applyFont="1" applyFill="1" applyBorder="1" applyAlignment="1">
      <alignment horizontal="center" vertical="center" wrapText="1"/>
    </xf>
    <xf numFmtId="0" fontId="167" fillId="4" borderId="0" xfId="40" applyFont="1" applyFill="1" applyAlignment="1">
      <alignment horizontal="left" vertical="center" indent="1"/>
    </xf>
    <xf numFmtId="37" fontId="167" fillId="4" borderId="0" xfId="1" applyNumberFormat="1" applyFont="1" applyFill="1" applyBorder="1" applyAlignment="1">
      <alignment horizontal="center" vertical="center"/>
    </xf>
    <xf numFmtId="172" fontId="167" fillId="4" borderId="0" xfId="2" applyNumberFormat="1" applyFont="1" applyFill="1" applyBorder="1" applyAlignment="1">
      <alignment horizontal="center" vertical="center"/>
    </xf>
    <xf numFmtId="0" fontId="166" fillId="4" borderId="0" xfId="40" applyFont="1" applyFill="1" applyAlignment="1">
      <alignment horizontal="left" vertical="center" indent="1"/>
    </xf>
    <xf numFmtId="37" fontId="166" fillId="5" borderId="0" xfId="1" applyNumberFormat="1" applyFont="1" applyFill="1" applyBorder="1" applyAlignment="1">
      <alignment horizontal="center" vertical="center"/>
    </xf>
    <xf numFmtId="37" fontId="166" fillId="4" borderId="0" xfId="1" applyNumberFormat="1" applyFont="1" applyFill="1" applyBorder="1" applyAlignment="1">
      <alignment horizontal="center" vertical="center"/>
    </xf>
    <xf numFmtId="172" fontId="166" fillId="4" borderId="0" xfId="2" applyNumberFormat="1" applyFont="1" applyFill="1" applyBorder="1" applyAlignment="1">
      <alignment horizontal="center" vertical="center"/>
    </xf>
    <xf numFmtId="0" fontId="167" fillId="4" borderId="0" xfId="40" applyFont="1" applyFill="1" applyAlignment="1">
      <alignment horizontal="left" vertical="center" indent="2"/>
    </xf>
    <xf numFmtId="37" fontId="166" fillId="5" borderId="144" xfId="1" applyNumberFormat="1" applyFont="1" applyFill="1" applyBorder="1" applyAlignment="1">
      <alignment horizontal="center" vertical="center"/>
    </xf>
    <xf numFmtId="37" fontId="155" fillId="120" borderId="134" xfId="1" applyNumberFormat="1" applyFont="1" applyFill="1" applyBorder="1" applyAlignment="1">
      <alignment horizontal="center" vertical="center"/>
    </xf>
    <xf numFmtId="0" fontId="155" fillId="120" borderId="134" xfId="40" applyFont="1" applyFill="1" applyBorder="1" applyAlignment="1">
      <alignment vertical="center"/>
    </xf>
    <xf numFmtId="172" fontId="155" fillId="120" borderId="134" xfId="2" applyNumberFormat="1" applyFont="1" applyFill="1" applyBorder="1" applyAlignment="1">
      <alignment horizontal="center" vertical="center"/>
    </xf>
    <xf numFmtId="170" fontId="165" fillId="0" borderId="0" xfId="0" applyNumberFormat="1" applyFont="1"/>
    <xf numFmtId="172" fontId="165" fillId="0" borderId="0" xfId="2" applyNumberFormat="1" applyFont="1" applyAlignment="1">
      <alignment horizontal="center"/>
    </xf>
    <xf numFmtId="172" fontId="173" fillId="4" borderId="0" xfId="2" applyNumberFormat="1" applyFont="1" applyFill="1" applyBorder="1" applyAlignment="1">
      <alignment horizontal="center" vertical="center"/>
    </xf>
    <xf numFmtId="0" fontId="165" fillId="0" borderId="0" xfId="0" applyFont="1" applyAlignment="1">
      <alignment horizontal="center"/>
    </xf>
    <xf numFmtId="0" fontId="165" fillId="0" borderId="107" xfId="0" applyFont="1" applyBorder="1"/>
    <xf numFmtId="170" fontId="166" fillId="5" borderId="0" xfId="1" applyNumberFormat="1" applyFont="1" applyFill="1" applyBorder="1" applyAlignment="1">
      <alignment horizontal="left"/>
    </xf>
    <xf numFmtId="170" fontId="155" fillId="120" borderId="133" xfId="1" applyNumberFormat="1" applyFont="1" applyFill="1" applyBorder="1"/>
    <xf numFmtId="238" fontId="155" fillId="120" borderId="133" xfId="1" applyNumberFormat="1" applyFont="1" applyFill="1" applyBorder="1" applyAlignment="1">
      <alignment horizontal="center"/>
    </xf>
    <xf numFmtId="170" fontId="166" fillId="5" borderId="143" xfId="1" applyNumberFormat="1" applyFont="1" applyFill="1" applyBorder="1"/>
    <xf numFmtId="238" fontId="166" fillId="5" borderId="143" xfId="1" applyNumberFormat="1" applyFont="1" applyFill="1" applyBorder="1" applyAlignment="1">
      <alignment horizontal="center"/>
    </xf>
    <xf numFmtId="172" fontId="166" fillId="5" borderId="143" xfId="2" applyNumberFormat="1" applyFont="1" applyFill="1" applyBorder="1" applyAlignment="1">
      <alignment horizontal="center" vertical="center"/>
    </xf>
    <xf numFmtId="170" fontId="166" fillId="5" borderId="144" xfId="1" applyNumberFormat="1" applyFont="1" applyFill="1" applyBorder="1"/>
    <xf numFmtId="238" fontId="166" fillId="5" borderId="144" xfId="1" applyNumberFormat="1" applyFont="1" applyFill="1" applyBorder="1" applyAlignment="1">
      <alignment horizontal="center"/>
    </xf>
    <xf numFmtId="172" fontId="166" fillId="5" borderId="144" xfId="2" applyNumberFormat="1" applyFont="1" applyFill="1" applyBorder="1" applyAlignment="1">
      <alignment horizontal="center" vertical="center"/>
    </xf>
    <xf numFmtId="0" fontId="167" fillId="0" borderId="0" xfId="0" applyFont="1" applyAlignment="1">
      <alignment horizontal="left" vertical="center" indent="4"/>
    </xf>
    <xf numFmtId="170" fontId="166" fillId="0" borderId="134" xfId="1" applyNumberFormat="1" applyFont="1" applyFill="1" applyBorder="1" applyAlignment="1">
      <alignment horizontal="left" indent="2"/>
    </xf>
    <xf numFmtId="238" fontId="166" fillId="0" borderId="134" xfId="1" applyNumberFormat="1" applyFont="1" applyFill="1" applyBorder="1" applyAlignment="1">
      <alignment horizontal="center" vertical="center"/>
    </xf>
    <xf numFmtId="172" fontId="166" fillId="0" borderId="134" xfId="2" applyNumberFormat="1" applyFont="1" applyFill="1" applyBorder="1" applyAlignment="1">
      <alignment horizontal="center" vertical="center"/>
    </xf>
    <xf numFmtId="170" fontId="166" fillId="0" borderId="145" xfId="1" applyNumberFormat="1" applyFont="1" applyFill="1" applyBorder="1" applyAlignment="1">
      <alignment horizontal="left" indent="2"/>
    </xf>
    <xf numFmtId="238" fontId="166" fillId="0" borderId="145" xfId="1" applyNumberFormat="1" applyFont="1" applyFill="1" applyBorder="1" applyAlignment="1">
      <alignment horizontal="center" vertical="center"/>
    </xf>
    <xf numFmtId="172" fontId="166" fillId="0" borderId="145" xfId="2" applyNumberFormat="1" applyFont="1" applyFill="1" applyBorder="1" applyAlignment="1">
      <alignment horizontal="center" vertical="center"/>
    </xf>
    <xf numFmtId="0" fontId="162" fillId="135" borderId="0" xfId="0" applyFont="1" applyFill="1"/>
    <xf numFmtId="240" fontId="162" fillId="135" borderId="0" xfId="0" applyNumberFormat="1" applyFont="1" applyFill="1"/>
    <xf numFmtId="240" fontId="162" fillId="135" borderId="0" xfId="0" applyNumberFormat="1" applyFont="1" applyFill="1" applyAlignment="1">
      <alignment horizontal="center"/>
    </xf>
    <xf numFmtId="0" fontId="161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173" fontId="161" fillId="0" borderId="0" xfId="0" applyNumberFormat="1" applyFont="1"/>
    <xf numFmtId="0" fontId="161" fillId="0" borderId="105" xfId="0" applyFont="1" applyBorder="1" applyAlignment="1">
      <alignment horizontal="left"/>
    </xf>
    <xf numFmtId="238" fontId="161" fillId="5" borderId="105" xfId="1" applyNumberFormat="1" applyFont="1" applyFill="1" applyBorder="1" applyAlignment="1">
      <alignment horizontal="center"/>
    </xf>
    <xf numFmtId="0" fontId="161" fillId="0" borderId="105" xfId="0" applyFont="1" applyBorder="1"/>
    <xf numFmtId="9" fontId="161" fillId="0" borderId="0" xfId="2" applyFont="1"/>
    <xf numFmtId="170" fontId="155" fillId="4" borderId="0" xfId="1" applyNumberFormat="1" applyFont="1" applyFill="1" applyBorder="1" applyAlignment="1">
      <alignment horizontal="center"/>
    </xf>
    <xf numFmtId="9" fontId="161" fillId="0" borderId="0" xfId="2" applyFont="1" applyBorder="1" applyAlignment="1">
      <alignment horizontal="right"/>
    </xf>
    <xf numFmtId="172" fontId="174" fillId="4" borderId="0" xfId="0" applyNumberFormat="1" applyFont="1" applyFill="1" applyAlignment="1">
      <alignment horizontal="center" vertical="center" wrapText="1" readingOrder="1"/>
    </xf>
    <xf numFmtId="168" fontId="161" fillId="0" borderId="0" xfId="1" applyFont="1" applyBorder="1" applyAlignment="1">
      <alignment horizontal="center"/>
    </xf>
    <xf numFmtId="172" fontId="157" fillId="4" borderId="0" xfId="2" applyNumberFormat="1" applyFont="1" applyFill="1" applyBorder="1" applyAlignment="1">
      <alignment horizontal="center" vertical="center"/>
    </xf>
    <xf numFmtId="0" fontId="172" fillId="4" borderId="0" xfId="0" applyFont="1" applyFill="1" applyAlignment="1">
      <alignment horizontal="center" wrapText="1" readingOrder="1"/>
    </xf>
    <xf numFmtId="0" fontId="167" fillId="0" borderId="100" xfId="0" applyFont="1" applyBorder="1" applyAlignment="1">
      <alignment horizontal="left" vertical="center" wrapText="1" indent="1" readingOrder="1"/>
    </xf>
    <xf numFmtId="240" fontId="167" fillId="3" borderId="100" xfId="1" applyNumberFormat="1" applyFont="1" applyFill="1" applyBorder="1" applyAlignment="1">
      <alignment horizontal="center" vertical="center"/>
    </xf>
    <xf numFmtId="172" fontId="167" fillId="0" borderId="100" xfId="0" applyNumberFormat="1" applyFont="1" applyBorder="1" applyAlignment="1">
      <alignment horizontal="center" vertical="center" wrapText="1" readingOrder="1"/>
    </xf>
    <xf numFmtId="0" fontId="167" fillId="0" borderId="113" xfId="0" applyFont="1" applyBorder="1" applyAlignment="1">
      <alignment horizontal="left" vertical="center" wrapText="1" indent="1" readingOrder="1"/>
    </xf>
    <xf numFmtId="240" fontId="167" fillId="0" borderId="113" xfId="1" applyNumberFormat="1" applyFont="1" applyFill="1" applyBorder="1" applyAlignment="1">
      <alignment horizontal="center" vertical="center"/>
    </xf>
    <xf numFmtId="172" fontId="167" fillId="0" borderId="113" xfId="0" applyNumberFormat="1" applyFont="1" applyBorder="1" applyAlignment="1">
      <alignment horizontal="center" vertical="center" wrapText="1" readingOrder="1"/>
    </xf>
    <xf numFmtId="1" fontId="176" fillId="140" borderId="129" xfId="39" applyNumberFormat="1" applyFont="1" applyFill="1" applyBorder="1" applyAlignment="1">
      <alignment vertical="center" wrapText="1"/>
    </xf>
    <xf numFmtId="1" fontId="176" fillId="140" borderId="136" xfId="39" applyNumberFormat="1" applyFont="1" applyFill="1" applyBorder="1" applyAlignment="1">
      <alignment vertical="center" wrapText="1"/>
    </xf>
    <xf numFmtId="0" fontId="167" fillId="0" borderId="114" xfId="0" applyFont="1" applyBorder="1" applyAlignment="1">
      <alignment horizontal="left" vertical="center" wrapText="1" indent="1" readingOrder="1"/>
    </xf>
    <xf numFmtId="240" fontId="167" fillId="3" borderId="114" xfId="1" applyNumberFormat="1" applyFont="1" applyFill="1" applyBorder="1" applyAlignment="1">
      <alignment horizontal="center" vertical="center"/>
    </xf>
    <xf numFmtId="172" fontId="167" fillId="0" borderId="114" xfId="0" applyNumberFormat="1" applyFont="1" applyBorder="1" applyAlignment="1">
      <alignment horizontal="center" vertical="center" wrapText="1" readingOrder="1"/>
    </xf>
    <xf numFmtId="170" fontId="166" fillId="2" borderId="146" xfId="1" applyNumberFormat="1" applyFont="1" applyFill="1" applyBorder="1"/>
    <xf numFmtId="240" fontId="166" fillId="2" borderId="146" xfId="1" applyNumberFormat="1" applyFont="1" applyFill="1" applyBorder="1" applyAlignment="1">
      <alignment horizontal="center" vertical="center"/>
    </xf>
    <xf numFmtId="172" fontId="166" fillId="2" borderId="146" xfId="2" applyNumberFormat="1" applyFont="1" applyFill="1" applyBorder="1" applyAlignment="1">
      <alignment horizontal="center" vertical="center"/>
    </xf>
    <xf numFmtId="0" fontId="157" fillId="140" borderId="0" xfId="0" applyFont="1" applyFill="1" applyAlignment="1">
      <alignment horizontal="left" vertical="center" indent="3"/>
    </xf>
    <xf numFmtId="0" fontId="157" fillId="140" borderId="0" xfId="0" applyFont="1" applyFill="1" applyAlignment="1">
      <alignment horizontal="center" vertical="center"/>
    </xf>
    <xf numFmtId="0" fontId="157" fillId="120" borderId="132" xfId="0" applyFont="1" applyFill="1" applyBorder="1" applyAlignment="1">
      <alignment vertical="center"/>
    </xf>
    <xf numFmtId="1" fontId="177" fillId="140" borderId="129" xfId="39" applyNumberFormat="1" applyFont="1" applyFill="1" applyBorder="1" applyAlignment="1">
      <alignment vertical="center" wrapText="1"/>
    </xf>
    <xf numFmtId="0" fontId="157" fillId="0" borderId="132" xfId="0" applyFont="1" applyBorder="1" applyAlignment="1">
      <alignment vertical="center"/>
    </xf>
    <xf numFmtId="0" fontId="157" fillId="0" borderId="130" xfId="0" applyFont="1" applyBorder="1" applyAlignment="1">
      <alignment horizontal="center" vertical="center"/>
    </xf>
    <xf numFmtId="172" fontId="167" fillId="3" borderId="100" xfId="2" applyNumberFormat="1" applyFont="1" applyFill="1" applyBorder="1" applyAlignment="1">
      <alignment horizontal="center" vertical="center"/>
    </xf>
    <xf numFmtId="172" fontId="155" fillId="120" borderId="133" xfId="2" applyNumberFormat="1" applyFont="1" applyFill="1" applyBorder="1" applyAlignment="1">
      <alignment horizontal="center"/>
    </xf>
    <xf numFmtId="240" fontId="167" fillId="0" borderId="100" xfId="1" applyNumberFormat="1" applyFont="1" applyFill="1" applyBorder="1" applyAlignment="1">
      <alignment horizontal="center" vertical="center"/>
    </xf>
    <xf numFmtId="0" fontId="167" fillId="0" borderId="0" xfId="0" applyFont="1" applyAlignment="1">
      <alignment vertical="center"/>
    </xf>
    <xf numFmtId="240" fontId="167" fillId="0" borderId="114" xfId="1" applyNumberFormat="1" applyFont="1" applyFill="1" applyBorder="1" applyAlignment="1">
      <alignment horizontal="center" vertical="center"/>
    </xf>
    <xf numFmtId="0" fontId="178" fillId="0" borderId="0" xfId="0" applyFont="1" applyAlignment="1">
      <alignment horizontal="left" vertical="center" indent="1"/>
    </xf>
    <xf numFmtId="238" fontId="178" fillId="0" borderId="0" xfId="1" applyNumberFormat="1" applyFont="1" applyFill="1" applyBorder="1" applyAlignment="1">
      <alignment horizontal="center" vertical="center"/>
    </xf>
    <xf numFmtId="172" fontId="178" fillId="0" borderId="0" xfId="2" applyNumberFormat="1" applyFont="1" applyFill="1" applyBorder="1" applyAlignment="1">
      <alignment horizontal="center" vertical="center"/>
    </xf>
    <xf numFmtId="37" fontId="166" fillId="2" borderId="146" xfId="1" applyNumberFormat="1" applyFont="1" applyFill="1" applyBorder="1" applyAlignment="1">
      <alignment horizontal="center" vertical="center"/>
    </xf>
    <xf numFmtId="37" fontId="167" fillId="0" borderId="0" xfId="1" applyNumberFormat="1" applyFont="1" applyFill="1" applyBorder="1" applyAlignment="1">
      <alignment horizontal="center" vertical="center"/>
    </xf>
    <xf numFmtId="37" fontId="155" fillId="120" borderId="133" xfId="1" applyNumberFormat="1" applyFont="1" applyFill="1" applyBorder="1" applyAlignment="1">
      <alignment horizontal="center"/>
    </xf>
    <xf numFmtId="14" fontId="157" fillId="120" borderId="130" xfId="0" applyNumberFormat="1" applyFont="1" applyFill="1" applyBorder="1" applyAlignment="1">
      <alignment horizontal="center" vertical="center"/>
    </xf>
    <xf numFmtId="14" fontId="157" fillId="120" borderId="131" xfId="0" applyNumberFormat="1" applyFont="1" applyFill="1" applyBorder="1" applyAlignment="1">
      <alignment horizontal="center" vertical="center"/>
    </xf>
    <xf numFmtId="170" fontId="166" fillId="2" borderId="146" xfId="1" applyNumberFormat="1" applyFont="1" applyFill="1" applyBorder="1" applyAlignment="1">
      <alignment wrapText="1"/>
    </xf>
    <xf numFmtId="1" fontId="155" fillId="140" borderId="129" xfId="39" applyNumberFormat="1" applyFont="1" applyFill="1" applyBorder="1" applyAlignment="1">
      <alignment vertical="center" wrapText="1"/>
    </xf>
    <xf numFmtId="0" fontId="138" fillId="0" borderId="0" xfId="0" applyFont="1"/>
    <xf numFmtId="0" fontId="138" fillId="0" borderId="0" xfId="0" applyFont="1" applyAlignment="1">
      <alignment horizontal="center"/>
    </xf>
    <xf numFmtId="0" fontId="179" fillId="0" borderId="0" xfId="0" applyFont="1" applyAlignment="1">
      <alignment horizontal="center"/>
    </xf>
    <xf numFmtId="0" fontId="181" fillId="0" borderId="104" xfId="0" applyFont="1" applyBorder="1" applyAlignment="1">
      <alignment horizontal="left" vertical="center"/>
    </xf>
    <xf numFmtId="0" fontId="182" fillId="0" borderId="104" xfId="0" applyFont="1" applyBorder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170" fontId="166" fillId="0" borderId="145" xfId="1" applyNumberFormat="1" applyFont="1" applyFill="1" applyBorder="1" applyAlignment="1">
      <alignment horizontal="left" indent="1"/>
    </xf>
    <xf numFmtId="0" fontId="167" fillId="0" borderId="100" xfId="0" applyFont="1" applyBorder="1" applyAlignment="1">
      <alignment vertical="center" wrapText="1" readingOrder="1"/>
    </xf>
    <xf numFmtId="0" fontId="166" fillId="0" borderId="100" xfId="0" applyFont="1" applyBorder="1" applyAlignment="1">
      <alignment horizontal="left" vertical="center" wrapText="1" indent="1" readingOrder="1"/>
    </xf>
    <xf numFmtId="0" fontId="167" fillId="0" borderId="100" xfId="0" applyFont="1" applyBorder="1" applyAlignment="1">
      <alignment horizontal="left" vertical="center" wrapText="1" indent="2" readingOrder="1"/>
    </xf>
    <xf numFmtId="0" fontId="185" fillId="0" borderId="0" xfId="0" applyFont="1" applyAlignment="1">
      <alignment horizontal="center"/>
    </xf>
    <xf numFmtId="170" fontId="2" fillId="0" borderId="0" xfId="37085" applyNumberFormat="1" applyFont="1" applyAlignment="1">
      <alignment horizontal="right"/>
    </xf>
    <xf numFmtId="170" fontId="2" fillId="0" borderId="0" xfId="37085" applyNumberFormat="1" applyFont="1" applyAlignment="1">
      <alignment horizontal="center"/>
    </xf>
    <xf numFmtId="0" fontId="27" fillId="2" borderId="0" xfId="0" applyFont="1" applyFill="1" applyAlignment="1">
      <alignment horizontal="right"/>
    </xf>
    <xf numFmtId="0" fontId="27" fillId="2" borderId="0" xfId="0" applyFont="1" applyFill="1" applyAlignment="1">
      <alignment horizontal="center"/>
    </xf>
    <xf numFmtId="37" fontId="27" fillId="2" borderId="0" xfId="0" applyNumberFormat="1" applyFont="1" applyFill="1" applyAlignment="1">
      <alignment horizontal="center"/>
    </xf>
    <xf numFmtId="0" fontId="186" fillId="0" borderId="0" xfId="0" applyFont="1" applyAlignment="1">
      <alignment horizontal="center"/>
    </xf>
    <xf numFmtId="0" fontId="184" fillId="0" borderId="0" xfId="0" applyFont="1"/>
    <xf numFmtId="39" fontId="187" fillId="38" borderId="0" xfId="39" applyNumberFormat="1" applyFont="1" applyFill="1" applyAlignment="1">
      <alignment horizontal="right" vertical="center"/>
    </xf>
    <xf numFmtId="168" fontId="187" fillId="0" borderId="0" xfId="1" applyFont="1" applyAlignment="1">
      <alignment horizontal="center"/>
    </xf>
    <xf numFmtId="37" fontId="27" fillId="0" borderId="0" xfId="0" applyNumberFormat="1" applyFont="1" applyAlignment="1">
      <alignment horizontal="center"/>
    </xf>
    <xf numFmtId="0" fontId="176" fillId="120" borderId="144" xfId="37927" applyFont="1" applyFill="1" applyBorder="1" applyAlignment="1">
      <alignment horizontal="center"/>
    </xf>
    <xf numFmtId="0" fontId="177" fillId="120" borderId="144" xfId="37927" applyFont="1" applyFill="1" applyBorder="1" applyAlignment="1">
      <alignment horizontal="center"/>
    </xf>
    <xf numFmtId="241" fontId="177" fillId="120" borderId="144" xfId="37927" applyNumberFormat="1" applyFont="1" applyFill="1" applyBorder="1" applyAlignment="1">
      <alignment horizontal="center"/>
    </xf>
    <xf numFmtId="241" fontId="177" fillId="120" borderId="150" xfId="37927" applyNumberFormat="1" applyFont="1" applyFill="1" applyBorder="1" applyAlignment="1">
      <alignment horizontal="center"/>
    </xf>
    <xf numFmtId="0" fontId="177" fillId="120" borderId="0" xfId="37927" applyFont="1" applyFill="1" applyAlignment="1">
      <alignment horizontal="center"/>
    </xf>
    <xf numFmtId="0" fontId="177" fillId="120" borderId="152" xfId="37927" applyFont="1" applyFill="1" applyBorder="1" applyAlignment="1">
      <alignment horizontal="center"/>
    </xf>
    <xf numFmtId="0" fontId="176" fillId="120" borderId="0" xfId="37927" applyFont="1" applyFill="1" applyAlignment="1">
      <alignment horizontal="center"/>
    </xf>
    <xf numFmtId="0" fontId="176" fillId="120" borderId="134" xfId="37927" applyFont="1" applyFill="1" applyBorder="1" applyAlignment="1">
      <alignment horizontal="center"/>
    </xf>
    <xf numFmtId="0" fontId="177" fillId="120" borderId="134" xfId="37927" applyFont="1" applyFill="1" applyBorder="1" applyAlignment="1">
      <alignment horizontal="center"/>
    </xf>
    <xf numFmtId="0" fontId="177" fillId="120" borderId="154" xfId="37927" applyFont="1" applyFill="1" applyBorder="1" applyAlignment="1">
      <alignment horizontal="center"/>
    </xf>
    <xf numFmtId="241" fontId="180" fillId="135" borderId="0" xfId="37928" applyNumberFormat="1" applyFont="1" applyFill="1" applyBorder="1" applyAlignment="1">
      <alignment horizontal="center"/>
    </xf>
    <xf numFmtId="241" fontId="177" fillId="135" borderId="0" xfId="1" applyNumberFormat="1" applyFont="1" applyFill="1" applyBorder="1" applyAlignment="1">
      <alignment horizontal="center"/>
    </xf>
    <xf numFmtId="1" fontId="177" fillId="135" borderId="0" xfId="1" applyNumberFormat="1" applyFont="1" applyFill="1" applyBorder="1" applyAlignment="1">
      <alignment horizontal="center"/>
    </xf>
    <xf numFmtId="170" fontId="27" fillId="0" borderId="0" xfId="1" applyNumberFormat="1" applyFont="1"/>
    <xf numFmtId="0" fontId="162" fillId="120" borderId="144" xfId="37927" applyFont="1" applyFill="1" applyBorder="1" applyAlignment="1">
      <alignment horizontal="center"/>
    </xf>
    <xf numFmtId="0" fontId="155" fillId="120" borderId="144" xfId="37927" applyFont="1" applyFill="1" applyBorder="1" applyAlignment="1">
      <alignment horizontal="center"/>
    </xf>
    <xf numFmtId="241" fontId="155" fillId="120" borderId="144" xfId="37927" applyNumberFormat="1" applyFont="1" applyFill="1" applyBorder="1" applyAlignment="1">
      <alignment horizontal="center"/>
    </xf>
    <xf numFmtId="241" fontId="155" fillId="120" borderId="150" xfId="37927" applyNumberFormat="1" applyFont="1" applyFill="1" applyBorder="1" applyAlignment="1">
      <alignment horizontal="center"/>
    </xf>
    <xf numFmtId="0" fontId="155" fillId="120" borderId="0" xfId="37927" applyFont="1" applyFill="1" applyAlignment="1">
      <alignment horizontal="center"/>
    </xf>
    <xf numFmtId="241" fontId="155" fillId="135" borderId="0" xfId="1" applyNumberFormat="1" applyFont="1" applyFill="1" applyBorder="1" applyAlignment="1">
      <alignment horizontal="center"/>
    </xf>
    <xf numFmtId="0" fontId="155" fillId="120" borderId="152" xfId="37927" applyFont="1" applyFill="1" applyBorder="1" applyAlignment="1">
      <alignment horizontal="center"/>
    </xf>
    <xf numFmtId="1" fontId="155" fillId="135" borderId="0" xfId="1" applyNumberFormat="1" applyFont="1" applyFill="1" applyBorder="1" applyAlignment="1">
      <alignment horizontal="center"/>
    </xf>
    <xf numFmtId="0" fontId="162" fillId="120" borderId="0" xfId="37927" applyFont="1" applyFill="1" applyAlignment="1">
      <alignment horizontal="center"/>
    </xf>
    <xf numFmtId="0" fontId="162" fillId="120" borderId="134" xfId="37927" applyFont="1" applyFill="1" applyBorder="1" applyAlignment="1">
      <alignment horizontal="center"/>
    </xf>
    <xf numFmtId="0" fontId="155" fillId="120" borderId="134" xfId="37927" applyFont="1" applyFill="1" applyBorder="1" applyAlignment="1">
      <alignment horizontal="center"/>
    </xf>
    <xf numFmtId="0" fontId="155" fillId="120" borderId="154" xfId="37927" applyFont="1" applyFill="1" applyBorder="1" applyAlignment="1">
      <alignment horizontal="center"/>
    </xf>
    <xf numFmtId="0" fontId="161" fillId="0" borderId="0" xfId="0" applyFont="1" applyAlignment="1">
      <alignment vertical="center"/>
    </xf>
    <xf numFmtId="0" fontId="155" fillId="135" borderId="0" xfId="0" applyFont="1" applyFill="1" applyAlignment="1">
      <alignment vertical="center" wrapText="1"/>
    </xf>
    <xf numFmtId="0" fontId="155" fillId="137" borderId="0" xfId="0" applyFont="1" applyFill="1" applyAlignment="1">
      <alignment horizontal="left" vertical="center" indent="5"/>
    </xf>
    <xf numFmtId="0" fontId="155" fillId="137" borderId="0" xfId="0" applyFont="1" applyFill="1" applyAlignment="1">
      <alignment vertical="center" wrapText="1"/>
    </xf>
    <xf numFmtId="0" fontId="155" fillId="138" borderId="0" xfId="0" applyFont="1" applyFill="1" applyAlignment="1">
      <alignment horizontal="left" vertical="center" indent="5"/>
    </xf>
    <xf numFmtId="0" fontId="155" fillId="138" borderId="0" xfId="0" applyFont="1" applyFill="1" applyAlignment="1">
      <alignment vertical="center" wrapText="1"/>
    </xf>
    <xf numFmtId="0" fontId="162" fillId="0" borderId="0" xfId="0" applyFont="1" applyAlignment="1">
      <alignment horizontal="left"/>
    </xf>
    <xf numFmtId="0" fontId="178" fillId="0" borderId="102" xfId="0" applyFont="1" applyBorder="1"/>
    <xf numFmtId="0" fontId="155" fillId="135" borderId="0" xfId="37927" applyFont="1" applyFill="1" applyAlignment="1">
      <alignment horizontal="center"/>
    </xf>
    <xf numFmtId="0" fontId="138" fillId="0" borderId="107" xfId="0" applyFont="1" applyBorder="1"/>
    <xf numFmtId="37" fontId="27" fillId="0" borderId="0" xfId="1" applyNumberFormat="1" applyFont="1"/>
    <xf numFmtId="168" fontId="27" fillId="0" borderId="0" xfId="1" applyFont="1"/>
    <xf numFmtId="3" fontId="46" fillId="133" borderId="0" xfId="0" applyNumberFormat="1" applyFont="1" applyFill="1" applyAlignment="1">
      <alignment horizontal="left"/>
    </xf>
    <xf numFmtId="3" fontId="46" fillId="133" borderId="0" xfId="0" applyNumberFormat="1" applyFont="1" applyFill="1" applyAlignment="1">
      <alignment horizontal="center"/>
    </xf>
    <xf numFmtId="3" fontId="27" fillId="0" borderId="0" xfId="0" applyNumberFormat="1" applyFont="1" applyAlignment="1">
      <alignment horizontal="left"/>
    </xf>
    <xf numFmtId="173" fontId="27" fillId="0" borderId="0" xfId="0" applyNumberFormat="1" applyFont="1" applyAlignment="1">
      <alignment horizontal="center"/>
    </xf>
    <xf numFmtId="9" fontId="27" fillId="0" borderId="0" xfId="2" applyFont="1" applyAlignment="1">
      <alignment horizontal="center"/>
    </xf>
    <xf numFmtId="173" fontId="46" fillId="133" borderId="0" xfId="0" applyNumberFormat="1" applyFont="1" applyFill="1" applyAlignment="1">
      <alignment horizontal="center"/>
    </xf>
    <xf numFmtId="9" fontId="46" fillId="133" borderId="0" xfId="2" applyFont="1" applyFill="1" applyAlignment="1">
      <alignment horizontal="center"/>
    </xf>
    <xf numFmtId="168" fontId="190" fillId="0" borderId="0" xfId="1" applyFont="1"/>
    <xf numFmtId="3" fontId="27" fillId="0" borderId="0" xfId="0" applyNumberFormat="1" applyFont="1" applyAlignment="1">
      <alignment horizontal="center"/>
    </xf>
    <xf numFmtId="37" fontId="167" fillId="3" borderId="100" xfId="1" applyNumberFormat="1" applyFont="1" applyFill="1" applyBorder="1" applyAlignment="1">
      <alignment horizontal="center" vertical="center"/>
    </xf>
    <xf numFmtId="37" fontId="166" fillId="0" borderId="145" xfId="1" applyNumberFormat="1" applyFont="1" applyFill="1" applyBorder="1" applyAlignment="1">
      <alignment horizontal="center" vertical="center"/>
    </xf>
    <xf numFmtId="37" fontId="167" fillId="3" borderId="100" xfId="1" applyNumberFormat="1" applyFont="1" applyFill="1" applyBorder="1" applyAlignment="1">
      <alignment vertical="center"/>
    </xf>
    <xf numFmtId="10" fontId="161" fillId="0" borderId="0" xfId="2" applyNumberFormat="1" applyFont="1" applyFill="1"/>
    <xf numFmtId="0" fontId="155" fillId="135" borderId="0" xfId="0" applyFont="1" applyFill="1"/>
    <xf numFmtId="39" fontId="46" fillId="135" borderId="0" xfId="39" applyNumberFormat="1" applyFont="1" applyFill="1" applyAlignment="1">
      <alignment horizontal="right" vertical="center"/>
    </xf>
    <xf numFmtId="168" fontId="46" fillId="135" borderId="0" xfId="1" applyFont="1" applyFill="1" applyAlignment="1">
      <alignment horizontal="center"/>
    </xf>
    <xf numFmtId="0" fontId="155" fillId="135" borderId="88" xfId="0" applyFont="1" applyFill="1" applyBorder="1"/>
    <xf numFmtId="170" fontId="155" fillId="135" borderId="88" xfId="0" applyNumberFormat="1" applyFont="1" applyFill="1" applyBorder="1" applyAlignment="1">
      <alignment horizontal="center"/>
    </xf>
    <xf numFmtId="172" fontId="155" fillId="135" borderId="88" xfId="2" applyNumberFormat="1" applyFont="1" applyFill="1" applyBorder="1" applyAlignment="1">
      <alignment horizontal="center"/>
    </xf>
    <xf numFmtId="0" fontId="155" fillId="135" borderId="95" xfId="0" applyFont="1" applyFill="1" applyBorder="1"/>
    <xf numFmtId="170" fontId="155" fillId="135" borderId="95" xfId="0" applyNumberFormat="1" applyFont="1" applyFill="1" applyBorder="1" applyAlignment="1">
      <alignment horizontal="center"/>
    </xf>
    <xf numFmtId="168" fontId="155" fillId="135" borderId="95" xfId="1" applyFont="1" applyFill="1" applyBorder="1" applyAlignment="1">
      <alignment horizontal="center"/>
    </xf>
    <xf numFmtId="172" fontId="155" fillId="135" borderId="95" xfId="2" applyNumberFormat="1" applyFont="1" applyFill="1" applyBorder="1" applyAlignment="1">
      <alignment horizontal="center"/>
    </xf>
    <xf numFmtId="246" fontId="166" fillId="2" borderId="146" xfId="1" applyNumberFormat="1" applyFont="1" applyFill="1" applyBorder="1" applyAlignment="1">
      <alignment horizontal="center" vertical="center"/>
    </xf>
    <xf numFmtId="246" fontId="167" fillId="3" borderId="100" xfId="1" applyNumberFormat="1" applyFont="1" applyFill="1" applyBorder="1" applyAlignment="1">
      <alignment horizontal="center" vertical="center"/>
    </xf>
    <xf numFmtId="246" fontId="155" fillId="120" borderId="133" xfId="1" applyNumberFormat="1" applyFont="1" applyFill="1" applyBorder="1" applyAlignment="1">
      <alignment horizontal="center"/>
    </xf>
    <xf numFmtId="170" fontId="166" fillId="5" borderId="142" xfId="1" applyNumberFormat="1" applyFont="1" applyFill="1" applyBorder="1" applyAlignment="1">
      <alignment horizontal="left"/>
    </xf>
    <xf numFmtId="37" fontId="166" fillId="5" borderId="142" xfId="1" applyNumberFormat="1" applyFont="1" applyFill="1" applyBorder="1" applyAlignment="1">
      <alignment horizontal="center" vertical="center"/>
    </xf>
    <xf numFmtId="170" fontId="155" fillId="120" borderId="141" xfId="1" applyNumberFormat="1" applyFont="1" applyFill="1" applyBorder="1"/>
    <xf numFmtId="37" fontId="155" fillId="120" borderId="141" xfId="1" applyNumberFormat="1" applyFont="1" applyFill="1" applyBorder="1" applyAlignment="1">
      <alignment horizontal="center"/>
    </xf>
    <xf numFmtId="170" fontId="155" fillId="120" borderId="0" xfId="1" applyNumberFormat="1" applyFont="1" applyFill="1" applyBorder="1"/>
    <xf numFmtId="37" fontId="155" fillId="120" borderId="0" xfId="1" applyNumberFormat="1" applyFont="1" applyFill="1" applyBorder="1" applyAlignment="1">
      <alignment horizontal="center"/>
    </xf>
    <xf numFmtId="170" fontId="155" fillId="120" borderId="134" xfId="1" applyNumberFormat="1" applyFont="1" applyFill="1" applyBorder="1"/>
    <xf numFmtId="37" fontId="155" fillId="120" borderId="134" xfId="1" applyNumberFormat="1" applyFont="1" applyFill="1" applyBorder="1" applyAlignment="1">
      <alignment horizontal="center"/>
    </xf>
    <xf numFmtId="0" fontId="57" fillId="135" borderId="0" xfId="0" applyFont="1" applyFill="1"/>
    <xf numFmtId="3" fontId="57" fillId="135" borderId="0" xfId="0" applyNumberFormat="1" applyFont="1" applyFill="1" applyAlignment="1">
      <alignment horizontal="center"/>
    </xf>
    <xf numFmtId="241" fontId="192" fillId="135" borderId="0" xfId="37928" applyNumberFormat="1" applyFont="1" applyFill="1" applyBorder="1" applyAlignment="1">
      <alignment horizontal="center"/>
    </xf>
    <xf numFmtId="1" fontId="162" fillId="140" borderId="129" xfId="39" applyNumberFormat="1" applyFont="1" applyFill="1" applyBorder="1" applyAlignment="1">
      <alignment vertical="center" wrapText="1"/>
    </xf>
    <xf numFmtId="0" fontId="193" fillId="0" borderId="0" xfId="0" applyFont="1"/>
    <xf numFmtId="0" fontId="74" fillId="4" borderId="0" xfId="0" applyFont="1" applyFill="1"/>
    <xf numFmtId="172" fontId="160" fillId="3" borderId="0" xfId="0" applyNumberFormat="1" applyFont="1" applyFill="1" applyAlignment="1">
      <alignment horizontal="center" vertical="center"/>
    </xf>
    <xf numFmtId="3" fontId="161" fillId="0" borderId="0" xfId="0" applyNumberFormat="1" applyFont="1" applyAlignment="1">
      <alignment horizontal="center"/>
    </xf>
    <xf numFmtId="0" fontId="162" fillId="135" borderId="0" xfId="0" applyFont="1" applyFill="1" applyAlignment="1">
      <alignment horizontal="right"/>
    </xf>
    <xf numFmtId="176" fontId="162" fillId="135" borderId="0" xfId="1" applyNumberFormat="1" applyFont="1" applyFill="1" applyAlignment="1">
      <alignment horizontal="center"/>
    </xf>
    <xf numFmtId="0" fontId="162" fillId="135" borderId="0" xfId="0" applyFont="1" applyFill="1" applyAlignment="1">
      <alignment horizontal="center"/>
    </xf>
    <xf numFmtId="0" fontId="155" fillId="135" borderId="0" xfId="0" applyFont="1" applyFill="1" applyAlignment="1">
      <alignment horizontal="right"/>
    </xf>
    <xf numFmtId="3" fontId="155" fillId="135" borderId="0" xfId="0" applyNumberFormat="1" applyFont="1" applyFill="1" applyAlignment="1">
      <alignment horizontal="right"/>
    </xf>
    <xf numFmtId="170" fontId="166" fillId="0" borderId="0" xfId="1" applyNumberFormat="1" applyFont="1" applyFill="1" applyBorder="1"/>
    <xf numFmtId="37" fontId="166" fillId="0" borderId="0" xfId="1" applyNumberFormat="1" applyFont="1" applyFill="1" applyBorder="1" applyAlignment="1">
      <alignment horizontal="center" vertical="center"/>
    </xf>
    <xf numFmtId="170" fontId="166" fillId="5" borderId="0" xfId="1" applyNumberFormat="1" applyFont="1" applyFill="1" applyBorder="1"/>
    <xf numFmtId="240" fontId="166" fillId="5" borderId="0" xfId="1" applyNumberFormat="1" applyFont="1" applyFill="1" applyBorder="1" applyAlignment="1">
      <alignment horizontal="center" vertical="center"/>
    </xf>
    <xf numFmtId="170" fontId="166" fillId="5" borderId="156" xfId="1" applyNumberFormat="1" applyFont="1" applyFill="1" applyBorder="1"/>
    <xf numFmtId="240" fontId="166" fillId="5" borderId="156" xfId="1" applyNumberFormat="1" applyFont="1" applyFill="1" applyBorder="1" applyAlignment="1">
      <alignment horizontal="center" vertical="center"/>
    </xf>
    <xf numFmtId="172" fontId="166" fillId="5" borderId="156" xfId="2" applyNumberFormat="1" applyFont="1" applyFill="1" applyBorder="1" applyAlignment="1">
      <alignment horizontal="center" vertical="center"/>
    </xf>
    <xf numFmtId="0" fontId="194" fillId="5" borderId="114" xfId="0" applyFont="1" applyFill="1" applyBorder="1" applyAlignment="1">
      <alignment vertical="center"/>
    </xf>
    <xf numFmtId="240" fontId="194" fillId="5" borderId="114" xfId="0" applyNumberFormat="1" applyFont="1" applyFill="1" applyBorder="1" applyAlignment="1">
      <alignment horizontal="center" vertical="center"/>
    </xf>
    <xf numFmtId="172" fontId="194" fillId="5" borderId="114" xfId="0" applyNumberFormat="1" applyFont="1" applyFill="1" applyBorder="1" applyAlignment="1">
      <alignment horizontal="center" vertical="center"/>
    </xf>
    <xf numFmtId="0" fontId="194" fillId="5" borderId="0" xfId="0" applyFont="1" applyFill="1" applyAlignment="1">
      <alignment vertical="center"/>
    </xf>
    <xf numFmtId="240" fontId="194" fillId="5" borderId="0" xfId="0" applyNumberFormat="1" applyFont="1" applyFill="1" applyAlignment="1">
      <alignment horizontal="center" vertical="center"/>
    </xf>
    <xf numFmtId="172" fontId="194" fillId="5" borderId="0" xfId="0" applyNumberFormat="1" applyFont="1" applyFill="1" applyAlignment="1">
      <alignment horizontal="center" vertical="center"/>
    </xf>
    <xf numFmtId="0" fontId="178" fillId="3" borderId="0" xfId="0" applyFont="1" applyFill="1" applyAlignment="1">
      <alignment horizontal="left" vertical="center" indent="1"/>
    </xf>
    <xf numFmtId="240" fontId="178" fillId="0" borderId="0" xfId="0" applyNumberFormat="1" applyFont="1" applyAlignment="1">
      <alignment horizontal="center" vertical="center"/>
    </xf>
    <xf numFmtId="172" fontId="178" fillId="3" borderId="0" xfId="0" applyNumberFormat="1" applyFont="1" applyFill="1" applyAlignment="1">
      <alignment horizontal="center" vertical="center"/>
    </xf>
    <xf numFmtId="0" fontId="178" fillId="3" borderId="139" xfId="0" applyFont="1" applyFill="1" applyBorder="1" applyAlignment="1">
      <alignment horizontal="left" vertical="center" indent="1"/>
    </xf>
    <xf numFmtId="240" fontId="178" fillId="0" borderId="139" xfId="0" applyNumberFormat="1" applyFont="1" applyBorder="1" applyAlignment="1">
      <alignment horizontal="center" vertical="center"/>
    </xf>
    <xf numFmtId="172" fontId="178" fillId="3" borderId="139" xfId="0" applyNumberFormat="1" applyFont="1" applyFill="1" applyBorder="1" applyAlignment="1">
      <alignment horizontal="center" vertical="center"/>
    </xf>
    <xf numFmtId="246" fontId="155" fillId="120" borderId="134" xfId="1" applyNumberFormat="1" applyFont="1" applyFill="1" applyBorder="1" applyAlignment="1">
      <alignment horizontal="center"/>
    </xf>
    <xf numFmtId="172" fontId="155" fillId="120" borderId="134" xfId="2" applyNumberFormat="1" applyFont="1" applyFill="1" applyBorder="1" applyAlignment="1">
      <alignment horizontal="center"/>
    </xf>
    <xf numFmtId="0" fontId="155" fillId="120" borderId="0" xfId="3" applyFont="1" applyFill="1" applyAlignment="1">
      <alignment vertical="center"/>
    </xf>
    <xf numFmtId="0" fontId="155" fillId="120" borderId="0" xfId="3" applyFont="1" applyFill="1" applyAlignment="1">
      <alignment horizontal="right" vertical="center"/>
    </xf>
    <xf numFmtId="0" fontId="178" fillId="0" borderId="0" xfId="0" applyFont="1"/>
    <xf numFmtId="3" fontId="178" fillId="3" borderId="0" xfId="0" applyNumberFormat="1" applyFont="1" applyFill="1" applyAlignment="1">
      <alignment horizontal="center" vertical="center"/>
    </xf>
    <xf numFmtId="246" fontId="155" fillId="120" borderId="141" xfId="1" applyNumberFormat="1" applyFont="1" applyFill="1" applyBorder="1" applyAlignment="1">
      <alignment horizontal="center"/>
    </xf>
    <xf numFmtId="172" fontId="155" fillId="120" borderId="141" xfId="2" applyNumberFormat="1" applyFont="1" applyFill="1" applyBorder="1" applyAlignment="1">
      <alignment horizontal="center"/>
    </xf>
    <xf numFmtId="246" fontId="155" fillId="120" borderId="0" xfId="1" applyNumberFormat="1" applyFont="1" applyFill="1" applyBorder="1" applyAlignment="1">
      <alignment horizontal="center"/>
    </xf>
    <xf numFmtId="172" fontId="155" fillId="120" borderId="0" xfId="2" applyNumberFormat="1" applyFont="1" applyFill="1" applyBorder="1" applyAlignment="1">
      <alignment horizontal="center"/>
    </xf>
    <xf numFmtId="37" fontId="155" fillId="120" borderId="113" xfId="1" applyNumberFormat="1" applyFont="1" applyFill="1" applyBorder="1"/>
    <xf numFmtId="37" fontId="155" fillId="120" borderId="114" xfId="1" applyNumberFormat="1" applyFont="1" applyFill="1" applyBorder="1"/>
    <xf numFmtId="0" fontId="155" fillId="120" borderId="100" xfId="3" applyFont="1" applyFill="1" applyBorder="1" applyAlignment="1">
      <alignment vertical="center"/>
    </xf>
    <xf numFmtId="3" fontId="157" fillId="120" borderId="100" xfId="0" applyNumberFormat="1" applyFont="1" applyFill="1" applyBorder="1" applyAlignment="1">
      <alignment horizontal="center" vertical="center"/>
    </xf>
    <xf numFmtId="172" fontId="157" fillId="120" borderId="100" xfId="0" applyNumberFormat="1" applyFont="1" applyFill="1" applyBorder="1" applyAlignment="1">
      <alignment horizontal="center" vertical="center"/>
    </xf>
    <xf numFmtId="0" fontId="178" fillId="0" borderId="0" xfId="0" applyFont="1" applyAlignment="1">
      <alignment horizontal="left" vertical="center"/>
    </xf>
    <xf numFmtId="0" fontId="195" fillId="0" borderId="0" xfId="0" applyFont="1" applyAlignment="1">
      <alignment horizontal="left" vertical="center"/>
    </xf>
    <xf numFmtId="172" fontId="195" fillId="0" borderId="0" xfId="2" applyNumberFormat="1" applyFont="1" applyFill="1" applyBorder="1" applyAlignment="1">
      <alignment horizontal="center" vertical="center"/>
    </xf>
    <xf numFmtId="0" fontId="194" fillId="5" borderId="0" xfId="0" applyFont="1" applyFill="1" applyAlignment="1">
      <alignment horizontal="left" vertical="center"/>
    </xf>
    <xf numFmtId="238" fontId="194" fillId="5" borderId="0" xfId="1" applyNumberFormat="1" applyFont="1" applyFill="1" applyBorder="1" applyAlignment="1">
      <alignment horizontal="center" vertical="center"/>
    </xf>
    <xf numFmtId="172" fontId="194" fillId="5" borderId="0" xfId="2" applyNumberFormat="1" applyFont="1" applyFill="1" applyBorder="1" applyAlignment="1">
      <alignment horizontal="center" vertical="center"/>
    </xf>
    <xf numFmtId="1" fontId="155" fillId="140" borderId="129" xfId="39" applyNumberFormat="1" applyFont="1" applyFill="1" applyBorder="1" applyAlignment="1">
      <alignment horizontal="center" vertical="center" wrapText="1"/>
    </xf>
    <xf numFmtId="0" fontId="166" fillId="0" borderId="145" xfId="40" applyFont="1" applyBorder="1" applyAlignment="1">
      <alignment vertical="center"/>
    </xf>
    <xf numFmtId="0" fontId="167" fillId="0" borderId="157" xfId="0" applyFont="1" applyBorder="1" applyAlignment="1">
      <alignment horizontal="left" vertical="center" wrapText="1" indent="1" readingOrder="1"/>
    </xf>
    <xf numFmtId="37" fontId="167" fillId="3" borderId="157" xfId="1" applyNumberFormat="1" applyFont="1" applyFill="1" applyBorder="1" applyAlignment="1">
      <alignment horizontal="center" vertical="center"/>
    </xf>
    <xf numFmtId="14" fontId="167" fillId="3" borderId="100" xfId="1" applyNumberFormat="1" applyFont="1" applyFill="1" applyBorder="1" applyAlignment="1">
      <alignment horizontal="center" vertical="center"/>
    </xf>
    <xf numFmtId="0" fontId="197" fillId="120" borderId="0" xfId="0" applyFont="1" applyFill="1" applyAlignment="1">
      <alignment horizontal="center" vertical="center" wrapText="1"/>
    </xf>
    <xf numFmtId="14" fontId="197" fillId="120" borderId="0" xfId="0" applyNumberFormat="1" applyFont="1" applyFill="1" applyAlignment="1">
      <alignment horizontal="center" vertical="center" wrapText="1"/>
    </xf>
    <xf numFmtId="37" fontId="138" fillId="0" borderId="0" xfId="0" applyNumberFormat="1" applyFont="1" applyAlignment="1">
      <alignment horizontal="center"/>
    </xf>
    <xf numFmtId="4" fontId="138" fillId="0" borderId="0" xfId="0" applyNumberFormat="1" applyFont="1" applyAlignment="1">
      <alignment horizontal="center" vertical="center"/>
    </xf>
    <xf numFmtId="173" fontId="138" fillId="0" borderId="0" xfId="0" applyNumberFormat="1" applyFont="1" applyAlignment="1">
      <alignment horizontal="center"/>
    </xf>
    <xf numFmtId="9" fontId="138" fillId="0" borderId="0" xfId="2" applyFont="1" applyAlignment="1">
      <alignment horizontal="center"/>
    </xf>
    <xf numFmtId="0" fontId="199" fillId="0" borderId="0" xfId="0" applyFont="1"/>
    <xf numFmtId="0" fontId="199" fillId="0" borderId="0" xfId="0" applyFont="1" applyAlignment="1">
      <alignment horizontal="center"/>
    </xf>
    <xf numFmtId="0" fontId="200" fillId="0" borderId="104" xfId="0" applyFont="1" applyBorder="1" applyAlignment="1">
      <alignment horizontal="left" vertical="center"/>
    </xf>
    <xf numFmtId="0" fontId="201" fillId="0" borderId="104" xfId="0" applyFont="1" applyBorder="1" applyAlignment="1">
      <alignment vertical="center"/>
    </xf>
    <xf numFmtId="0" fontId="200" fillId="0" borderId="0" xfId="0" applyFont="1" applyAlignment="1">
      <alignment horizontal="left" vertical="center"/>
    </xf>
    <xf numFmtId="0" fontId="201" fillId="0" borderId="0" xfId="0" applyFont="1" applyAlignment="1">
      <alignment vertical="center"/>
    </xf>
    <xf numFmtId="0" fontId="199" fillId="0" borderId="0" xfId="0" applyFont="1" applyAlignment="1">
      <alignment vertical="center"/>
    </xf>
    <xf numFmtId="37" fontId="199" fillId="0" borderId="0" xfId="0" applyNumberFormat="1" applyFont="1"/>
    <xf numFmtId="0" fontId="199" fillId="0" borderId="94" xfId="0" applyFont="1" applyBorder="1"/>
    <xf numFmtId="37" fontId="199" fillId="0" borderId="0" xfId="1" applyNumberFormat="1" applyFont="1" applyBorder="1"/>
    <xf numFmtId="170" fontId="199" fillId="0" borderId="0" xfId="1" applyNumberFormat="1" applyFont="1" applyBorder="1"/>
    <xf numFmtId="0" fontId="202" fillId="0" borderId="98" xfId="0" applyFont="1" applyBorder="1" applyAlignment="1">
      <alignment horizontal="left" vertical="center" wrapText="1"/>
    </xf>
    <xf numFmtId="37" fontId="202" fillId="0" borderId="110" xfId="1" applyNumberFormat="1" applyFont="1" applyFill="1" applyBorder="1"/>
    <xf numFmtId="0" fontId="202" fillId="0" borderId="99" xfId="0" applyFont="1" applyBorder="1" applyAlignment="1">
      <alignment horizontal="left" vertical="center" wrapText="1"/>
    </xf>
    <xf numFmtId="37" fontId="202" fillId="0" borderId="111" xfId="1" applyNumberFormat="1" applyFont="1" applyFill="1" applyBorder="1"/>
    <xf numFmtId="37" fontId="199" fillId="0" borderId="0" xfId="0" applyNumberFormat="1" applyFont="1" applyAlignment="1">
      <alignment vertical="center"/>
    </xf>
    <xf numFmtId="0" fontId="204" fillId="120" borderId="130" xfId="0" applyFont="1" applyFill="1" applyBorder="1" applyAlignment="1">
      <alignment horizontal="center" vertical="center"/>
    </xf>
    <xf numFmtId="0" fontId="204" fillId="120" borderId="131" xfId="0" applyFont="1" applyFill="1" applyBorder="1" applyAlignment="1">
      <alignment horizontal="center" vertical="center"/>
    </xf>
    <xf numFmtId="10" fontId="205" fillId="0" borderId="115" xfId="2" applyNumberFormat="1" applyFont="1" applyFill="1" applyBorder="1" applyAlignment="1">
      <alignment horizontal="center" vertical="center"/>
    </xf>
    <xf numFmtId="170" fontId="205" fillId="0" borderId="0" xfId="1" applyNumberFormat="1" applyFont="1" applyFill="1" applyBorder="1" applyAlignment="1">
      <alignment horizontal="left" indent="2"/>
    </xf>
    <xf numFmtId="170" fontId="203" fillId="120" borderId="133" xfId="1" applyNumberFormat="1" applyFont="1" applyFill="1" applyBorder="1"/>
    <xf numFmtId="37" fontId="205" fillId="0" borderId="115" xfId="0" applyNumberFormat="1" applyFont="1" applyBorder="1" applyAlignment="1">
      <alignment horizontal="left" vertical="center" indent="2"/>
    </xf>
    <xf numFmtId="0" fontId="206" fillId="5" borderId="116" xfId="0" applyFont="1" applyFill="1" applyBorder="1" applyAlignment="1">
      <alignment vertical="center" wrapText="1"/>
    </xf>
    <xf numFmtId="10" fontId="206" fillId="5" borderId="115" xfId="2" applyNumberFormat="1" applyFont="1" applyFill="1" applyBorder="1" applyAlignment="1">
      <alignment horizontal="center" vertical="center"/>
    </xf>
    <xf numFmtId="0" fontId="207" fillId="5" borderId="116" xfId="0" applyFont="1" applyFill="1" applyBorder="1" applyAlignment="1">
      <alignment vertical="center" wrapText="1"/>
    </xf>
    <xf numFmtId="10" fontId="203" fillId="120" borderId="133" xfId="2" applyNumberFormat="1" applyFont="1" applyFill="1" applyBorder="1" applyAlignment="1">
      <alignment horizontal="center"/>
    </xf>
    <xf numFmtId="246" fontId="206" fillId="5" borderId="115" xfId="0" applyNumberFormat="1" applyFont="1" applyFill="1" applyBorder="1" applyAlignment="1">
      <alignment horizontal="center" vertical="center"/>
    </xf>
    <xf numFmtId="246" fontId="205" fillId="0" borderId="115" xfId="0" applyNumberFormat="1" applyFont="1" applyBorder="1" applyAlignment="1">
      <alignment horizontal="center" vertical="center"/>
    </xf>
    <xf numFmtId="246" fontId="203" fillId="120" borderId="133" xfId="1" applyNumberFormat="1" applyFont="1" applyFill="1" applyBorder="1" applyAlignment="1">
      <alignment horizontal="center"/>
    </xf>
    <xf numFmtId="173" fontId="138" fillId="0" borderId="0" xfId="0" applyNumberFormat="1" applyFont="1"/>
    <xf numFmtId="172" fontId="138" fillId="0" borderId="0" xfId="2" applyNumberFormat="1" applyFont="1"/>
    <xf numFmtId="37" fontId="138" fillId="0" borderId="0" xfId="0" applyNumberFormat="1" applyFont="1"/>
    <xf numFmtId="0" fontId="138" fillId="3" borderId="0" xfId="0" applyFont="1" applyFill="1"/>
    <xf numFmtId="9" fontId="138" fillId="3" borderId="0" xfId="2" applyFont="1" applyFill="1"/>
    <xf numFmtId="37" fontId="182" fillId="0" borderId="104" xfId="0" applyNumberFormat="1" applyFont="1" applyBorder="1" applyAlignment="1">
      <alignment vertical="center"/>
    </xf>
    <xf numFmtId="168" fontId="138" fillId="0" borderId="0" xfId="1" applyFont="1"/>
    <xf numFmtId="176" fontId="138" fillId="0" borderId="0" xfId="1" applyNumberFormat="1" applyFont="1"/>
    <xf numFmtId="0" fontId="176" fillId="135" borderId="0" xfId="0" applyFont="1" applyFill="1"/>
    <xf numFmtId="37" fontId="176" fillId="135" borderId="0" xfId="1" applyNumberFormat="1" applyFont="1" applyFill="1"/>
    <xf numFmtId="172" fontId="167" fillId="3" borderId="113" xfId="2" applyNumberFormat="1" applyFont="1" applyFill="1" applyBorder="1" applyAlignment="1">
      <alignment horizontal="center" vertical="center"/>
    </xf>
    <xf numFmtId="1" fontId="162" fillId="140" borderId="129" xfId="39" applyNumberFormat="1" applyFont="1" applyFill="1" applyBorder="1" applyAlignment="1">
      <alignment horizontal="center" vertical="center" wrapText="1"/>
    </xf>
    <xf numFmtId="39" fontId="209" fillId="5" borderId="0" xfId="1" applyNumberFormat="1" applyFont="1" applyFill="1" applyAlignment="1">
      <alignment horizontal="right"/>
    </xf>
    <xf numFmtId="170" fontId="194" fillId="5" borderId="159" xfId="1" applyNumberFormat="1" applyFont="1" applyFill="1" applyBorder="1" applyAlignment="1">
      <alignment horizontal="left"/>
    </xf>
    <xf numFmtId="238" fontId="194" fillId="5" borderId="159" xfId="1" applyNumberFormat="1" applyFont="1" applyFill="1" applyBorder="1" applyAlignment="1">
      <alignment horizontal="center" vertical="center"/>
    </xf>
    <xf numFmtId="170" fontId="194" fillId="5" borderId="145" xfId="1" applyNumberFormat="1" applyFont="1" applyFill="1" applyBorder="1" applyAlignment="1">
      <alignment horizontal="left"/>
    </xf>
    <xf numFmtId="238" fontId="194" fillId="5" borderId="145" xfId="1" applyNumberFormat="1" applyFont="1" applyFill="1" applyBorder="1" applyAlignment="1">
      <alignment horizontal="center" vertical="center"/>
    </xf>
    <xf numFmtId="238" fontId="194" fillId="5" borderId="142" xfId="1" applyNumberFormat="1" applyFont="1" applyFill="1" applyBorder="1" applyAlignment="1">
      <alignment horizontal="center" vertical="center"/>
    </xf>
    <xf numFmtId="238" fontId="167" fillId="3" borderId="113" xfId="1" applyNumberFormat="1" applyFont="1" applyFill="1" applyBorder="1" applyAlignment="1">
      <alignment horizontal="center" vertical="center"/>
    </xf>
    <xf numFmtId="238" fontId="167" fillId="3" borderId="100" xfId="1" applyNumberFormat="1" applyFont="1" applyFill="1" applyBorder="1" applyAlignment="1">
      <alignment horizontal="center" vertical="center"/>
    </xf>
    <xf numFmtId="238" fontId="178" fillId="3" borderId="100" xfId="1" applyNumberFormat="1" applyFont="1" applyFill="1" applyBorder="1" applyAlignment="1">
      <alignment horizontal="center" vertical="center"/>
    </xf>
    <xf numFmtId="0" fontId="175" fillId="0" borderId="0" xfId="0" applyFont="1" applyAlignment="1">
      <alignment horizontal="center"/>
    </xf>
    <xf numFmtId="0" fontId="210" fillId="0" borderId="104" xfId="0" applyFont="1" applyBorder="1" applyAlignment="1">
      <alignment horizontal="left"/>
    </xf>
    <xf numFmtId="0" fontId="212" fillId="0" borderId="0" xfId="0" applyFont="1"/>
    <xf numFmtId="0" fontId="214" fillId="4" borderId="0" xfId="27660" applyFont="1" applyFill="1"/>
    <xf numFmtId="37" fontId="214" fillId="4" borderId="0" xfId="27660" applyNumberFormat="1" applyFont="1" applyFill="1" applyAlignment="1">
      <alignment horizontal="center"/>
    </xf>
    <xf numFmtId="0" fontId="214" fillId="4" borderId="0" xfId="27660" applyFont="1" applyFill="1" applyAlignment="1">
      <alignment horizontal="center"/>
    </xf>
    <xf numFmtId="37" fontId="214" fillId="4" borderId="0" xfId="27660" applyNumberFormat="1" applyFont="1" applyFill="1"/>
    <xf numFmtId="0" fontId="211" fillId="120" borderId="0" xfId="27660" applyFont="1" applyFill="1" applyAlignment="1">
      <alignment vertical="center"/>
    </xf>
    <xf numFmtId="37" fontId="211" fillId="120" borderId="0" xfId="37099" applyNumberFormat="1" applyFont="1" applyFill="1" applyAlignment="1">
      <alignment vertical="center"/>
    </xf>
    <xf numFmtId="0" fontId="216" fillId="0" borderId="0" xfId="0" applyFont="1" applyAlignment="1">
      <alignment horizontal="center"/>
    </xf>
    <xf numFmtId="0" fontId="217" fillId="120" borderId="144" xfId="37927" applyFont="1" applyFill="1" applyBorder="1" applyAlignment="1">
      <alignment horizontal="center"/>
    </xf>
    <xf numFmtId="0" fontId="211" fillId="120" borderId="144" xfId="37927" applyFont="1" applyFill="1" applyBorder="1" applyAlignment="1">
      <alignment horizontal="center"/>
    </xf>
    <xf numFmtId="241" fontId="211" fillId="120" borderId="144" xfId="37927" applyNumberFormat="1" applyFont="1" applyFill="1" applyBorder="1" applyAlignment="1">
      <alignment horizontal="center"/>
    </xf>
    <xf numFmtId="0" fontId="211" fillId="120" borderId="0" xfId="37927" applyFont="1" applyFill="1" applyAlignment="1">
      <alignment horizontal="center"/>
    </xf>
    <xf numFmtId="241" fontId="211" fillId="135" borderId="0" xfId="1" applyNumberFormat="1" applyFont="1" applyFill="1" applyBorder="1" applyAlignment="1">
      <alignment horizontal="center"/>
    </xf>
    <xf numFmtId="241" fontId="218" fillId="135" borderId="0" xfId="37928" applyNumberFormat="1" applyFont="1" applyFill="1" applyBorder="1" applyAlignment="1">
      <alignment horizontal="center"/>
    </xf>
    <xf numFmtId="1" fontId="211" fillId="135" borderId="0" xfId="1" applyNumberFormat="1" applyFont="1" applyFill="1" applyBorder="1" applyAlignment="1">
      <alignment horizontal="center"/>
    </xf>
    <xf numFmtId="0" fontId="217" fillId="120" borderId="0" xfId="37927" applyFont="1" applyFill="1" applyAlignment="1">
      <alignment horizontal="center"/>
    </xf>
    <xf numFmtId="0" fontId="217" fillId="120" borderId="134" xfId="37927" applyFont="1" applyFill="1" applyBorder="1" applyAlignment="1">
      <alignment horizontal="center"/>
    </xf>
    <xf numFmtId="0" fontId="211" fillId="120" borderId="134" xfId="37927" applyFont="1" applyFill="1" applyBorder="1" applyAlignment="1">
      <alignment horizontal="center"/>
    </xf>
    <xf numFmtId="0" fontId="219" fillId="0" borderId="104" xfId="0" applyFont="1" applyBorder="1" applyAlignment="1">
      <alignment horizontal="center" vertical="center"/>
    </xf>
    <xf numFmtId="0" fontId="219" fillId="0" borderId="104" xfId="0" applyFont="1" applyBorder="1" applyAlignment="1">
      <alignment vertical="center"/>
    </xf>
    <xf numFmtId="10" fontId="219" fillId="0" borderId="104" xfId="2" applyNumberFormat="1" applyFont="1" applyBorder="1" applyAlignment="1">
      <alignment vertical="center"/>
    </xf>
    <xf numFmtId="168" fontId="219" fillId="0" borderId="104" xfId="1" applyFont="1" applyBorder="1" applyAlignment="1">
      <alignment vertical="center"/>
    </xf>
    <xf numFmtId="168" fontId="214" fillId="4" borderId="0" xfId="1" applyFont="1" applyFill="1" applyAlignment="1"/>
    <xf numFmtId="0" fontId="214" fillId="4" borderId="0" xfId="27660" applyFont="1" applyFill="1" applyAlignment="1">
      <alignment vertical="center"/>
    </xf>
    <xf numFmtId="168" fontId="211" fillId="4" borderId="0" xfId="1" applyFont="1" applyFill="1" applyAlignment="1">
      <alignment vertical="center"/>
    </xf>
    <xf numFmtId="168" fontId="211" fillId="4" borderId="90" xfId="1" applyFont="1" applyFill="1" applyBorder="1" applyAlignment="1">
      <alignment vertical="center" wrapText="1"/>
    </xf>
    <xf numFmtId="168" fontId="211" fillId="4" borderId="0" xfId="1" applyFont="1" applyFill="1" applyAlignment="1">
      <alignment vertical="center" wrapText="1"/>
    </xf>
    <xf numFmtId="0" fontId="215" fillId="4" borderId="91" xfId="27660" applyFont="1" applyFill="1" applyBorder="1"/>
    <xf numFmtId="168" fontId="215" fillId="4" borderId="0" xfId="1" applyFont="1" applyFill="1" applyBorder="1" applyAlignment="1">
      <alignment vertical="center"/>
    </xf>
    <xf numFmtId="0" fontId="215" fillId="4" borderId="89" xfId="27660" applyFont="1" applyFill="1" applyBorder="1"/>
    <xf numFmtId="0" fontId="215" fillId="4" borderId="0" xfId="27660" applyFont="1" applyFill="1"/>
    <xf numFmtId="0" fontId="220" fillId="4" borderId="91" xfId="27660" applyFont="1" applyFill="1" applyBorder="1"/>
    <xf numFmtId="0" fontId="220" fillId="4" borderId="89" xfId="27660" applyFont="1" applyFill="1" applyBorder="1"/>
    <xf numFmtId="172" fontId="215" fillId="4" borderId="0" xfId="2" applyNumberFormat="1" applyFont="1" applyFill="1" applyBorder="1" applyAlignment="1">
      <alignment vertical="center"/>
    </xf>
    <xf numFmtId="0" fontId="221" fillId="4" borderId="0" xfId="27660" applyFont="1" applyFill="1" applyAlignment="1">
      <alignment vertical="center"/>
    </xf>
    <xf numFmtId="0" fontId="213" fillId="4" borderId="89" xfId="27660" applyFont="1" applyFill="1" applyBorder="1"/>
    <xf numFmtId="191" fontId="213" fillId="4" borderId="89" xfId="27660" applyNumberFormat="1" applyFont="1" applyFill="1" applyBorder="1" applyAlignment="1">
      <alignment horizontal="right"/>
    </xf>
    <xf numFmtId="191" fontId="213" fillId="4" borderId="89" xfId="27660" applyNumberFormat="1" applyFont="1" applyFill="1" applyBorder="1"/>
    <xf numFmtId="191" fontId="215" fillId="4" borderId="89" xfId="27660" applyNumberFormat="1" applyFont="1" applyFill="1" applyBorder="1"/>
    <xf numFmtId="191" fontId="211" fillId="120" borderId="0" xfId="27660" applyNumberFormat="1" applyFont="1" applyFill="1" applyAlignment="1">
      <alignment vertical="center"/>
    </xf>
    <xf numFmtId="170" fontId="217" fillId="135" borderId="89" xfId="1" applyNumberFormat="1" applyFont="1" applyFill="1" applyBorder="1" applyAlignment="1">
      <alignment horizontal="right"/>
    </xf>
    <xf numFmtId="170" fontId="217" fillId="135" borderId="89" xfId="1" applyNumberFormat="1" applyFont="1" applyFill="1" applyBorder="1"/>
    <xf numFmtId="0" fontId="215" fillId="0" borderId="91" xfId="27660" applyFont="1" applyBorder="1"/>
    <xf numFmtId="0" fontId="214" fillId="0" borderId="0" xfId="27660" applyFont="1" applyAlignment="1">
      <alignment vertical="center"/>
    </xf>
    <xf numFmtId="0" fontId="215" fillId="0" borderId="89" xfId="27660" applyFont="1" applyBorder="1"/>
    <xf numFmtId="0" fontId="215" fillId="0" borderId="0" xfId="27660" applyFont="1"/>
    <xf numFmtId="1" fontId="214" fillId="4" borderId="0" xfId="27660" applyNumberFormat="1" applyFont="1" applyFill="1"/>
    <xf numFmtId="0" fontId="220" fillId="4" borderId="87" xfId="27660" applyFont="1" applyFill="1" applyBorder="1"/>
    <xf numFmtId="0" fontId="220" fillId="4" borderId="83" xfId="27660" applyFont="1" applyFill="1" applyBorder="1"/>
    <xf numFmtId="176" fontId="215" fillId="4" borderId="0" xfId="1" applyNumberFormat="1" applyFont="1" applyFill="1" applyBorder="1" applyAlignment="1">
      <alignment vertical="center"/>
    </xf>
    <xf numFmtId="37" fontId="211" fillId="0" borderId="0" xfId="27660" applyNumberFormat="1" applyFont="1" applyAlignment="1">
      <alignment horizontal="center" vertical="center"/>
    </xf>
    <xf numFmtId="191" fontId="211" fillId="0" borderId="0" xfId="37099" applyNumberFormat="1" applyFont="1" applyFill="1" applyAlignment="1">
      <alignment vertical="center"/>
    </xf>
    <xf numFmtId="37" fontId="211" fillId="0" borderId="0" xfId="37099" applyNumberFormat="1" applyFont="1" applyFill="1" applyAlignment="1">
      <alignment vertical="center"/>
    </xf>
    <xf numFmtId="191" fontId="211" fillId="0" borderId="0" xfId="37099" applyNumberFormat="1" applyFont="1" applyFill="1" applyBorder="1" applyAlignment="1">
      <alignment horizontal="right" vertical="center"/>
    </xf>
    <xf numFmtId="191" fontId="211" fillId="0" borderId="0" xfId="37099" applyNumberFormat="1" applyFont="1" applyFill="1" applyAlignment="1">
      <alignment horizontal="right" vertical="center"/>
    </xf>
    <xf numFmtId="9" fontId="211" fillId="0" borderId="0" xfId="2" applyFont="1" applyFill="1" applyAlignment="1">
      <alignment horizontal="right" vertical="center"/>
    </xf>
    <xf numFmtId="168" fontId="211" fillId="0" borderId="0" xfId="1" applyFont="1" applyFill="1" applyAlignment="1">
      <alignment vertical="center"/>
    </xf>
    <xf numFmtId="37" fontId="211" fillId="120" borderId="112" xfId="27660" applyNumberFormat="1" applyFont="1" applyFill="1" applyBorder="1" applyAlignment="1">
      <alignment horizontal="center" vertical="center" wrapText="1"/>
    </xf>
    <xf numFmtId="0" fontId="213" fillId="5" borderId="0" xfId="27660" applyFont="1" applyFill="1"/>
    <xf numFmtId="191" fontId="217" fillId="135" borderId="0" xfId="27660" applyNumberFormat="1" applyFont="1" applyFill="1"/>
    <xf numFmtId="0" fontId="176" fillId="120" borderId="0" xfId="0" applyFont="1" applyFill="1" applyAlignment="1">
      <alignment horizontal="center"/>
    </xf>
    <xf numFmtId="173" fontId="176" fillId="120" borderId="0" xfId="0" applyNumberFormat="1" applyFont="1" applyFill="1" applyAlignment="1">
      <alignment horizontal="center"/>
    </xf>
    <xf numFmtId="176" fontId="138" fillId="0" borderId="0" xfId="1" applyNumberFormat="1" applyFont="1" applyAlignment="1">
      <alignment horizontal="center"/>
    </xf>
    <xf numFmtId="10" fontId="138" fillId="0" borderId="0" xfId="2" applyNumberFormat="1" applyFont="1" applyAlignment="1">
      <alignment horizontal="center"/>
    </xf>
    <xf numFmtId="234" fontId="138" fillId="0" borderId="0" xfId="0" applyNumberFormat="1" applyFont="1" applyAlignment="1">
      <alignment horizontal="center"/>
    </xf>
    <xf numFmtId="233" fontId="138" fillId="0" borderId="0" xfId="0" applyNumberFormat="1" applyFont="1"/>
    <xf numFmtId="0" fontId="177" fillId="120" borderId="0" xfId="0" applyFont="1" applyFill="1" applyAlignment="1">
      <alignment horizontal="center" vertical="center"/>
    </xf>
    <xf numFmtId="9" fontId="138" fillId="0" borderId="0" xfId="2" applyFont="1" applyBorder="1" applyAlignment="1">
      <alignment horizontal="center" vertical="center"/>
    </xf>
    <xf numFmtId="2" fontId="138" fillId="0" borderId="0" xfId="0" applyNumberFormat="1" applyFont="1"/>
    <xf numFmtId="0" fontId="27" fillId="0" borderId="0" xfId="0" applyFont="1" applyAlignment="1">
      <alignment vertical="center"/>
    </xf>
    <xf numFmtId="0" fontId="181" fillId="0" borderId="0" xfId="0" applyFont="1" applyAlignment="1">
      <alignment horizontal="left" vertical="center"/>
    </xf>
    <xf numFmtId="0" fontId="182" fillId="0" borderId="0" xfId="0" applyFont="1" applyAlignment="1">
      <alignment vertical="center"/>
    </xf>
    <xf numFmtId="0" fontId="138" fillId="0" borderId="0" xfId="0" applyFont="1" applyAlignment="1">
      <alignment vertical="center"/>
    </xf>
    <xf numFmtId="0" fontId="138" fillId="0" borderId="0" xfId="0" applyFont="1" applyAlignment="1">
      <alignment horizontal="center" vertical="center"/>
    </xf>
    <xf numFmtId="173" fontId="138" fillId="0" borderId="0" xfId="0" applyNumberFormat="1" applyFont="1" applyAlignment="1">
      <alignment horizontal="center" vertical="center"/>
    </xf>
    <xf numFmtId="245" fontId="138" fillId="0" borderId="0" xfId="0" applyNumberFormat="1" applyFont="1" applyAlignment="1">
      <alignment horizontal="center" vertical="center"/>
    </xf>
    <xf numFmtId="172" fontId="177" fillId="120" borderId="0" xfId="2" applyNumberFormat="1" applyFont="1" applyFill="1" applyBorder="1" applyAlignment="1">
      <alignment horizontal="center" vertical="center"/>
    </xf>
    <xf numFmtId="241" fontId="162" fillId="120" borderId="103" xfId="1" applyNumberFormat="1" applyFont="1" applyFill="1" applyBorder="1" applyAlignment="1">
      <alignment horizontal="center"/>
    </xf>
    <xf numFmtId="0" fontId="162" fillId="120" borderId="103" xfId="1" applyNumberFormat="1" applyFont="1" applyFill="1" applyBorder="1" applyAlignment="1">
      <alignment horizontal="center"/>
    </xf>
    <xf numFmtId="242" fontId="162" fillId="120" borderId="103" xfId="1" applyNumberFormat="1" applyFont="1" applyFill="1" applyBorder="1" applyAlignment="1">
      <alignment horizontal="center"/>
    </xf>
    <xf numFmtId="0" fontId="155" fillId="133" borderId="100" xfId="0" applyFont="1" applyFill="1" applyBorder="1" applyAlignment="1">
      <alignment horizontal="center"/>
    </xf>
    <xf numFmtId="0" fontId="155" fillId="133" borderId="0" xfId="0" applyFont="1" applyFill="1" applyAlignment="1">
      <alignment vertical="center" wrapText="1"/>
    </xf>
    <xf numFmtId="0" fontId="155" fillId="133" borderId="0" xfId="0" applyFont="1" applyFill="1" applyAlignment="1">
      <alignment horizontal="left" vertical="center" wrapText="1" indent="4"/>
    </xf>
    <xf numFmtId="0" fontId="155" fillId="133" borderId="0" xfId="0" applyFont="1" applyFill="1" applyAlignment="1">
      <alignment horizontal="left" vertical="center" indent="18"/>
    </xf>
    <xf numFmtId="0" fontId="194" fillId="0" borderId="0" xfId="0" applyFont="1" applyAlignment="1">
      <alignment horizontal="left" vertical="center"/>
    </xf>
    <xf numFmtId="238" fontId="194" fillId="0" borderId="0" xfId="1" applyNumberFormat="1" applyFont="1" applyFill="1" applyBorder="1" applyAlignment="1">
      <alignment horizontal="center" vertical="center"/>
    </xf>
    <xf numFmtId="172" fontId="194" fillId="0" borderId="0" xfId="2" applyNumberFormat="1" applyFont="1" applyFill="1" applyBorder="1" applyAlignment="1">
      <alignment horizontal="center" vertical="center"/>
    </xf>
    <xf numFmtId="0" fontId="178" fillId="5" borderId="0" xfId="0" applyFont="1" applyFill="1" applyAlignment="1">
      <alignment horizontal="left" vertical="center"/>
    </xf>
    <xf numFmtId="238" fontId="178" fillId="5" borderId="0" xfId="1" applyNumberFormat="1" applyFont="1" applyFill="1" applyBorder="1" applyAlignment="1">
      <alignment horizontal="center" vertical="center"/>
    </xf>
    <xf numFmtId="172" fontId="178" fillId="5" borderId="0" xfId="2" applyNumberFormat="1" applyFont="1" applyFill="1" applyBorder="1" applyAlignment="1">
      <alignment horizontal="center" vertical="center"/>
    </xf>
    <xf numFmtId="0" fontId="195" fillId="5" borderId="0" xfId="0" applyFont="1" applyFill="1" applyAlignment="1">
      <alignment horizontal="left" vertical="center"/>
    </xf>
    <xf numFmtId="172" fontId="195" fillId="5" borderId="0" xfId="2" applyNumberFormat="1" applyFont="1" applyFill="1" applyBorder="1" applyAlignment="1">
      <alignment horizontal="center" vertical="center"/>
    </xf>
    <xf numFmtId="0" fontId="194" fillId="5" borderId="134" xfId="0" applyFont="1" applyFill="1" applyBorder="1" applyAlignment="1">
      <alignment horizontal="left" vertical="center"/>
    </xf>
    <xf numFmtId="238" fontId="194" fillId="5" borderId="134" xfId="1" applyNumberFormat="1" applyFont="1" applyFill="1" applyBorder="1" applyAlignment="1">
      <alignment horizontal="center" vertical="center"/>
    </xf>
    <xf numFmtId="172" fontId="194" fillId="5" borderId="134" xfId="2" applyNumberFormat="1" applyFont="1" applyFill="1" applyBorder="1" applyAlignment="1">
      <alignment horizontal="center" vertical="center"/>
    </xf>
    <xf numFmtId="246" fontId="167" fillId="0" borderId="0" xfId="1" applyNumberFormat="1" applyFont="1" applyFill="1" applyAlignment="1">
      <alignment horizontal="center" vertical="center"/>
    </xf>
    <xf numFmtId="246" fontId="166" fillId="3" borderId="100" xfId="1" applyNumberFormat="1" applyFont="1" applyFill="1" applyBorder="1" applyAlignment="1">
      <alignment horizontal="center" vertical="center"/>
    </xf>
    <xf numFmtId="0" fontId="161" fillId="0" borderId="0" xfId="0" applyFont="1" applyAlignment="1">
      <alignment horizontal="right"/>
    </xf>
    <xf numFmtId="0" fontId="163" fillId="0" borderId="104" xfId="0" applyFont="1" applyBorder="1" applyAlignment="1">
      <alignment horizontal="right" vertical="center"/>
    </xf>
    <xf numFmtId="1" fontId="155" fillId="119" borderId="0" xfId="39" applyNumberFormat="1" applyFont="1" applyFill="1" applyAlignment="1">
      <alignment horizontal="left" vertical="center" wrapText="1"/>
    </xf>
    <xf numFmtId="1" fontId="155" fillId="119" borderId="0" xfId="39" applyNumberFormat="1" applyFont="1" applyFill="1" applyAlignment="1">
      <alignment horizontal="center" vertical="center" wrapText="1"/>
    </xf>
    <xf numFmtId="1" fontId="155" fillId="119" borderId="0" xfId="39" applyNumberFormat="1" applyFont="1" applyFill="1" applyAlignment="1">
      <alignment horizontal="right" vertical="center" wrapText="1"/>
    </xf>
    <xf numFmtId="1" fontId="155" fillId="0" borderId="0" xfId="39" applyNumberFormat="1" applyFont="1" applyAlignment="1">
      <alignment horizontal="left" vertical="center" wrapText="1"/>
    </xf>
    <xf numFmtId="1" fontId="155" fillId="0" borderId="0" xfId="39" applyNumberFormat="1" applyFont="1" applyAlignment="1">
      <alignment horizontal="center" vertical="center" wrapText="1"/>
    </xf>
    <xf numFmtId="3" fontId="161" fillId="0" borderId="0" xfId="0" applyNumberFormat="1" applyFont="1" applyAlignment="1">
      <alignment vertical="center"/>
    </xf>
    <xf numFmtId="172" fontId="161" fillId="0" borderId="0" xfId="2" applyNumberFormat="1" applyFont="1" applyAlignment="1">
      <alignment horizontal="right" vertical="center"/>
    </xf>
    <xf numFmtId="37" fontId="161" fillId="0" borderId="0" xfId="0" applyNumberFormat="1" applyFont="1"/>
    <xf numFmtId="37" fontId="157" fillId="120" borderId="0" xfId="0" applyNumberFormat="1" applyFont="1" applyFill="1" applyAlignment="1">
      <alignment horizontal="center" vertical="center"/>
    </xf>
    <xf numFmtId="37" fontId="72" fillId="4" borderId="158" xfId="40" applyNumberFormat="1" applyFont="1" applyFill="1" applyBorder="1" applyAlignment="1">
      <alignment horizontal="center" vertical="center"/>
    </xf>
    <xf numFmtId="37" fontId="72" fillId="4" borderId="145" xfId="41" applyNumberFormat="1" applyFont="1" applyFill="1" applyBorder="1" applyAlignment="1">
      <alignment horizontal="center" vertical="center"/>
    </xf>
    <xf numFmtId="0" fontId="155" fillId="0" borderId="0" xfId="0" applyFont="1" applyAlignment="1">
      <alignment horizontal="left" vertical="center"/>
    </xf>
    <xf numFmtId="3" fontId="157" fillId="0" borderId="0" xfId="0" applyNumberFormat="1" applyFont="1" applyAlignment="1">
      <alignment horizontal="center" vertical="center"/>
    </xf>
    <xf numFmtId="0" fontId="167" fillId="0" borderId="100" xfId="0" applyFont="1" applyBorder="1" applyAlignment="1">
      <alignment horizontal="left" vertical="center" wrapText="1" readingOrder="1"/>
    </xf>
    <xf numFmtId="168" fontId="161" fillId="0" borderId="0" xfId="1" applyFont="1" applyAlignment="1">
      <alignment horizontal="center" vertical="center"/>
    </xf>
    <xf numFmtId="0" fontId="155" fillId="135" borderId="0" xfId="0" applyFont="1" applyFill="1" applyAlignment="1">
      <alignment horizontal="left"/>
    </xf>
    <xf numFmtId="168" fontId="155" fillId="135" borderId="0" xfId="1" applyFont="1" applyFill="1" applyAlignment="1">
      <alignment horizontal="center"/>
    </xf>
    <xf numFmtId="240" fontId="155" fillId="120" borderId="133" xfId="1" applyNumberFormat="1" applyFont="1" applyFill="1" applyBorder="1" applyAlignment="1">
      <alignment horizontal="center"/>
    </xf>
    <xf numFmtId="170" fontId="215" fillId="4" borderId="0" xfId="1" applyNumberFormat="1" applyFont="1" applyFill="1" applyBorder="1" applyAlignment="1">
      <alignment vertical="center"/>
    </xf>
    <xf numFmtId="172" fontId="213" fillId="4" borderId="89" xfId="2" applyNumberFormat="1" applyFont="1" applyFill="1" applyBorder="1"/>
    <xf numFmtId="172" fontId="211" fillId="120" borderId="0" xfId="2" applyNumberFormat="1" applyFont="1" applyFill="1" applyAlignment="1">
      <alignment vertical="center"/>
    </xf>
    <xf numFmtId="248" fontId="155" fillId="135" borderId="0" xfId="1" applyNumberFormat="1" applyFont="1" applyFill="1" applyBorder="1" applyAlignment="1">
      <alignment horizontal="center" vertical="center"/>
    </xf>
    <xf numFmtId="248" fontId="161" fillId="0" borderId="0" xfId="0" applyNumberFormat="1" applyFont="1"/>
    <xf numFmtId="170" fontId="166" fillId="5" borderId="134" xfId="1" applyNumberFormat="1" applyFont="1" applyFill="1" applyBorder="1" applyAlignment="1">
      <alignment vertical="center"/>
    </xf>
    <xf numFmtId="170" fontId="167" fillId="5" borderId="134" xfId="1" applyNumberFormat="1" applyFont="1" applyFill="1" applyBorder="1" applyAlignment="1">
      <alignment vertical="center"/>
    </xf>
    <xf numFmtId="172" fontId="167" fillId="5" borderId="134" xfId="2" applyNumberFormat="1" applyFont="1" applyFill="1" applyBorder="1" applyAlignment="1">
      <alignment horizontal="center" vertical="center"/>
    </xf>
    <xf numFmtId="249" fontId="195" fillId="0" borderId="0" xfId="2" applyNumberFormat="1" applyFont="1" applyFill="1" applyBorder="1" applyAlignment="1">
      <alignment horizontal="center" vertical="center"/>
    </xf>
    <xf numFmtId="249" fontId="194" fillId="0" borderId="0" xfId="2" applyNumberFormat="1" applyFont="1" applyFill="1" applyBorder="1" applyAlignment="1">
      <alignment horizontal="center" vertical="center"/>
    </xf>
    <xf numFmtId="249" fontId="195" fillId="5" borderId="0" xfId="2" applyNumberFormat="1" applyFont="1" applyFill="1" applyBorder="1" applyAlignment="1">
      <alignment horizontal="center" vertical="center"/>
    </xf>
    <xf numFmtId="170" fontId="166" fillId="5" borderId="144" xfId="1" applyNumberFormat="1" applyFont="1" applyFill="1" applyBorder="1" applyAlignment="1">
      <alignment vertical="center"/>
    </xf>
    <xf numFmtId="238" fontId="166" fillId="5" borderId="144" xfId="1" applyNumberFormat="1" applyFont="1" applyFill="1" applyBorder="1" applyAlignment="1">
      <alignment horizontal="center" vertical="center"/>
    </xf>
    <xf numFmtId="170" fontId="166" fillId="0" borderId="0" xfId="1" applyNumberFormat="1" applyFont="1" applyFill="1" applyBorder="1" applyAlignment="1">
      <alignment horizontal="left" vertical="center"/>
    </xf>
    <xf numFmtId="170" fontId="166" fillId="5" borderId="143" xfId="1" applyNumberFormat="1" applyFont="1" applyFill="1" applyBorder="1" applyAlignment="1">
      <alignment vertical="center"/>
    </xf>
    <xf numFmtId="238" fontId="166" fillId="5" borderId="143" xfId="1" applyNumberFormat="1" applyFont="1" applyFill="1" applyBorder="1" applyAlignment="1">
      <alignment horizontal="center" vertical="center"/>
    </xf>
    <xf numFmtId="170" fontId="155" fillId="120" borderId="133" xfId="1" applyNumberFormat="1" applyFont="1" applyFill="1" applyBorder="1" applyAlignment="1">
      <alignment vertical="center"/>
    </xf>
    <xf numFmtId="238" fontId="155" fillId="120" borderId="133" xfId="1" applyNumberFormat="1" applyFont="1" applyFill="1" applyBorder="1" applyAlignment="1">
      <alignment horizontal="center" vertical="center"/>
    </xf>
    <xf numFmtId="0" fontId="167" fillId="0" borderId="0" xfId="0" applyFont="1" applyAlignment="1">
      <alignment horizontal="left" vertical="center" indent="2"/>
    </xf>
    <xf numFmtId="0" fontId="161" fillId="0" borderId="107" xfId="0" applyFont="1" applyBorder="1" applyAlignment="1">
      <alignment vertical="center"/>
    </xf>
    <xf numFmtId="240" fontId="166" fillId="5" borderId="133" xfId="1" applyNumberFormat="1" applyFont="1" applyFill="1" applyBorder="1" applyAlignment="1">
      <alignment horizontal="center" vertical="center"/>
    </xf>
    <xf numFmtId="240" fontId="167" fillId="4" borderId="0" xfId="1" applyNumberFormat="1" applyFont="1" applyFill="1" applyBorder="1" applyAlignment="1">
      <alignment horizontal="center" vertical="center"/>
    </xf>
    <xf numFmtId="240" fontId="166" fillId="0" borderId="0" xfId="1" applyNumberFormat="1" applyFont="1" applyFill="1" applyBorder="1" applyAlignment="1">
      <alignment horizontal="center" vertical="center"/>
    </xf>
    <xf numFmtId="240" fontId="166" fillId="0" borderId="138" xfId="1" applyNumberFormat="1" applyFont="1" applyFill="1" applyBorder="1" applyAlignment="1">
      <alignment horizontal="center" vertical="center"/>
    </xf>
    <xf numFmtId="240" fontId="166" fillId="5" borderId="134" xfId="1" applyNumberFormat="1" applyFont="1" applyFill="1" applyBorder="1" applyAlignment="1">
      <alignment horizontal="center" vertical="center"/>
    </xf>
    <xf numFmtId="240" fontId="166" fillId="0" borderId="144" xfId="1" applyNumberFormat="1" applyFont="1" applyFill="1" applyBorder="1" applyAlignment="1">
      <alignment horizontal="center" vertical="center"/>
    </xf>
    <xf numFmtId="240" fontId="166" fillId="0" borderId="139" xfId="1" applyNumberFormat="1" applyFont="1" applyFill="1" applyBorder="1" applyAlignment="1">
      <alignment horizontal="center" vertical="center"/>
    </xf>
    <xf numFmtId="240" fontId="166" fillId="4" borderId="139" xfId="1" applyNumberFormat="1" applyFont="1" applyFill="1" applyBorder="1" applyAlignment="1">
      <alignment horizontal="center" vertical="center"/>
    </xf>
    <xf numFmtId="240" fontId="155" fillId="120" borderId="134" xfId="1" applyNumberFormat="1" applyFont="1" applyFill="1" applyBorder="1" applyAlignment="1">
      <alignment horizontal="center" vertical="center"/>
    </xf>
    <xf numFmtId="1" fontId="155" fillId="140" borderId="130" xfId="39" applyNumberFormat="1" applyFont="1" applyFill="1" applyBorder="1" applyAlignment="1">
      <alignment horizontal="center" vertical="center" wrapText="1"/>
    </xf>
    <xf numFmtId="1" fontId="177" fillId="140" borderId="129" xfId="39" applyNumberFormat="1" applyFont="1" applyFill="1" applyBorder="1" applyAlignment="1">
      <alignment horizontal="center" vertical="center" wrapText="1"/>
    </xf>
    <xf numFmtId="1" fontId="155" fillId="119" borderId="130" xfId="39" applyNumberFormat="1" applyFont="1" applyFill="1" applyBorder="1" applyAlignment="1">
      <alignment horizontal="center" vertical="center" wrapText="1"/>
    </xf>
    <xf numFmtId="1" fontId="177" fillId="119" borderId="129" xfId="39" applyNumberFormat="1" applyFont="1" applyFill="1" applyBorder="1" applyAlignment="1">
      <alignment horizontal="center" vertical="center" wrapText="1"/>
    </xf>
    <xf numFmtId="1" fontId="177" fillId="140" borderId="160" xfId="39" applyNumberFormat="1" applyFont="1" applyFill="1" applyBorder="1" applyAlignment="1">
      <alignment vertical="center" wrapText="1"/>
    </xf>
    <xf numFmtId="1" fontId="177" fillId="140" borderId="147" xfId="39" applyNumberFormat="1" applyFont="1" applyFill="1" applyBorder="1" applyAlignment="1">
      <alignment vertical="center" wrapText="1"/>
    </xf>
    <xf numFmtId="240" fontId="223" fillId="3" borderId="166" xfId="1" applyNumberFormat="1" applyFont="1" applyFill="1" applyBorder="1" applyAlignment="1">
      <alignment horizontal="center" vertical="center"/>
    </xf>
    <xf numFmtId="240" fontId="223" fillId="3" borderId="167" xfId="1" applyNumberFormat="1" applyFont="1" applyFill="1" applyBorder="1" applyAlignment="1">
      <alignment horizontal="center" vertical="center"/>
    </xf>
    <xf numFmtId="14" fontId="155" fillId="140" borderId="129" xfId="39" applyNumberFormat="1" applyFont="1" applyFill="1" applyBorder="1" applyAlignment="1">
      <alignment horizontal="center" vertical="center" wrapText="1"/>
    </xf>
    <xf numFmtId="170" fontId="167" fillId="0" borderId="100" xfId="1" applyNumberFormat="1" applyFont="1" applyBorder="1" applyAlignment="1">
      <alignment vertical="center" wrapText="1" readingOrder="1"/>
    </xf>
    <xf numFmtId="170" fontId="155" fillId="120" borderId="133" xfId="1" applyNumberFormat="1" applyFont="1" applyFill="1" applyBorder="1" applyAlignment="1">
      <alignment horizontal="center"/>
    </xf>
    <xf numFmtId="170" fontId="166" fillId="5" borderId="133" xfId="1" applyNumberFormat="1" applyFont="1" applyFill="1" applyBorder="1" applyAlignment="1">
      <alignment vertical="center"/>
    </xf>
    <xf numFmtId="172" fontId="194" fillId="5" borderId="142" xfId="2" applyNumberFormat="1" applyFont="1" applyFill="1" applyBorder="1" applyAlignment="1">
      <alignment horizontal="center" vertical="center"/>
    </xf>
    <xf numFmtId="172" fontId="178" fillId="3" borderId="100" xfId="2" applyNumberFormat="1" applyFont="1" applyFill="1" applyBorder="1" applyAlignment="1">
      <alignment horizontal="center" vertical="center"/>
    </xf>
    <xf numFmtId="0" fontId="224" fillId="120" borderId="88" xfId="27660" applyFont="1" applyFill="1" applyBorder="1" applyAlignment="1">
      <alignment horizontal="center" vertical="center"/>
    </xf>
    <xf numFmtId="0" fontId="224" fillId="120" borderId="88" xfId="27660" applyFont="1" applyFill="1" applyBorder="1" applyAlignment="1">
      <alignment horizontal="left" vertical="center"/>
    </xf>
    <xf numFmtId="0" fontId="224" fillId="120" borderId="0" xfId="27660" applyFont="1" applyFill="1" applyAlignment="1">
      <alignment horizontal="left" vertical="center"/>
    </xf>
    <xf numFmtId="0" fontId="225" fillId="0" borderId="0" xfId="0" applyFont="1"/>
    <xf numFmtId="173" fontId="224" fillId="120" borderId="0" xfId="27660" applyNumberFormat="1" applyFont="1" applyFill="1" applyAlignment="1">
      <alignment vertical="center"/>
    </xf>
    <xf numFmtId="9" fontId="224" fillId="120" borderId="0" xfId="2" applyFont="1" applyFill="1" applyAlignment="1">
      <alignment vertical="center"/>
    </xf>
    <xf numFmtId="0" fontId="224" fillId="120" borderId="89" xfId="27660" applyFont="1" applyFill="1" applyBorder="1" applyAlignment="1">
      <alignment horizontal="center" vertical="center" wrapText="1"/>
    </xf>
    <xf numFmtId="0" fontId="226" fillId="0" borderId="0" xfId="27660" applyFont="1" applyAlignment="1">
      <alignment horizontal="center" vertical="center"/>
    </xf>
    <xf numFmtId="166" fontId="228" fillId="2" borderId="0" xfId="27660" applyNumberFormat="1" applyFont="1" applyFill="1"/>
    <xf numFmtId="37" fontId="228" fillId="2" borderId="0" xfId="27660" applyNumberFormat="1" applyFont="1" applyFill="1" applyAlignment="1">
      <alignment horizontal="center"/>
    </xf>
    <xf numFmtId="0" fontId="228" fillId="2" borderId="0" xfId="27660" applyFont="1" applyFill="1" applyAlignment="1">
      <alignment horizontal="center"/>
    </xf>
    <xf numFmtId="0" fontId="226" fillId="0" borderId="0" xfId="0" applyFont="1" applyAlignment="1">
      <alignment horizontal="center"/>
    </xf>
    <xf numFmtId="9" fontId="228" fillId="2" borderId="0" xfId="2" applyFont="1" applyFill="1" applyAlignment="1">
      <alignment horizontal="center"/>
    </xf>
    <xf numFmtId="0" fontId="73" fillId="4" borderId="0" xfId="27660" applyFont="1" applyFill="1"/>
    <xf numFmtId="37" fontId="73" fillId="4" borderId="0" xfId="27660" applyNumberFormat="1" applyFont="1" applyFill="1" applyAlignment="1">
      <alignment horizontal="center"/>
    </xf>
    <xf numFmtId="0" fontId="73" fillId="4" borderId="0" xfId="27660" applyFont="1" applyFill="1" applyAlignment="1">
      <alignment horizontal="center"/>
    </xf>
    <xf numFmtId="174" fontId="73" fillId="4" borderId="0" xfId="27660" applyNumberFormat="1" applyFont="1" applyFill="1"/>
    <xf numFmtId="239" fontId="73" fillId="4" borderId="0" xfId="6" applyNumberFormat="1" applyFont="1" applyFill="1"/>
    <xf numFmtId="37" fontId="73" fillId="4" borderId="0" xfId="27660" applyNumberFormat="1" applyFont="1" applyFill="1"/>
    <xf numFmtId="9" fontId="73" fillId="4" borderId="0" xfId="2" applyFont="1" applyFill="1"/>
    <xf numFmtId="37" fontId="224" fillId="120" borderId="88" xfId="27660" applyNumberFormat="1" applyFont="1" applyFill="1" applyBorder="1" applyAlignment="1">
      <alignment horizontal="center" vertical="center"/>
    </xf>
    <xf numFmtId="37" fontId="224" fillId="120" borderId="88" xfId="27660" applyNumberFormat="1" applyFont="1" applyFill="1" applyBorder="1" applyAlignment="1">
      <alignment horizontal="left" vertical="center"/>
    </xf>
    <xf numFmtId="37" fontId="224" fillId="120" borderId="89" xfId="27660" applyNumberFormat="1" applyFont="1" applyFill="1" applyBorder="1" applyAlignment="1">
      <alignment horizontal="center" vertical="center" wrapText="1"/>
    </xf>
    <xf numFmtId="37" fontId="228" fillId="2" borderId="0" xfId="27660" applyNumberFormat="1" applyFont="1" applyFill="1"/>
    <xf numFmtId="0" fontId="226" fillId="0" borderId="0" xfId="0" applyFont="1"/>
    <xf numFmtId="9" fontId="228" fillId="2" borderId="0" xfId="2" applyFont="1" applyFill="1"/>
    <xf numFmtId="0" fontId="226" fillId="5" borderId="0" xfId="27660" applyFont="1" applyFill="1" applyAlignment="1">
      <alignment horizontal="left" indent="2"/>
    </xf>
    <xf numFmtId="37" fontId="226" fillId="5" borderId="0" xfId="27660" applyNumberFormat="1" applyFont="1" applyFill="1" applyAlignment="1">
      <alignment horizontal="center"/>
    </xf>
    <xf numFmtId="0" fontId="226" fillId="5" borderId="0" xfId="27660" applyFont="1" applyFill="1" applyAlignment="1">
      <alignment horizontal="center" vertical="center"/>
    </xf>
    <xf numFmtId="37" fontId="226" fillId="5" borderId="0" xfId="27660" applyNumberFormat="1" applyFont="1" applyFill="1"/>
    <xf numFmtId="9" fontId="226" fillId="5" borderId="0" xfId="2" applyFont="1" applyFill="1"/>
    <xf numFmtId="0" fontId="226" fillId="4" borderId="0" xfId="27660" applyFont="1" applyFill="1" applyAlignment="1">
      <alignment horizontal="left" indent="2"/>
    </xf>
    <xf numFmtId="37" fontId="226" fillId="4" borderId="0" xfId="27660" applyNumberFormat="1" applyFont="1" applyFill="1" applyAlignment="1">
      <alignment horizontal="center"/>
    </xf>
    <xf numFmtId="0" fontId="226" fillId="4" borderId="0" xfId="27660" applyFont="1" applyFill="1" applyAlignment="1">
      <alignment horizontal="center" vertical="center"/>
    </xf>
    <xf numFmtId="37" fontId="226" fillId="4" borderId="0" xfId="27660" applyNumberFormat="1" applyFont="1" applyFill="1"/>
    <xf numFmtId="9" fontId="226" fillId="4" borderId="0" xfId="2" applyFont="1" applyFill="1"/>
    <xf numFmtId="37" fontId="226" fillId="0" borderId="0" xfId="27660" applyNumberFormat="1" applyFont="1" applyAlignment="1">
      <alignment horizontal="center"/>
    </xf>
    <xf numFmtId="37" fontId="226" fillId="0" borderId="0" xfId="27660" applyNumberFormat="1" applyFont="1"/>
    <xf numFmtId="9" fontId="226" fillId="0" borderId="0" xfId="2" applyFont="1" applyFill="1"/>
    <xf numFmtId="37" fontId="226" fillId="0" borderId="0" xfId="27660" applyNumberFormat="1" applyFont="1" applyAlignment="1">
      <alignment horizontal="center" vertical="center"/>
    </xf>
    <xf numFmtId="37" fontId="226" fillId="0" borderId="0" xfId="37926" applyNumberFormat="1" applyFont="1" applyFill="1" applyBorder="1" applyAlignment="1">
      <alignment horizontal="right" vertical="center"/>
    </xf>
    <xf numFmtId="9" fontId="226" fillId="0" borderId="0" xfId="2" applyFont="1" applyFill="1" applyBorder="1" applyAlignment="1">
      <alignment horizontal="right" vertical="center"/>
    </xf>
    <xf numFmtId="37" fontId="226" fillId="5" borderId="0" xfId="27660" applyNumberFormat="1" applyFont="1" applyFill="1" applyAlignment="1">
      <alignment horizontal="center" vertical="center"/>
    </xf>
    <xf numFmtId="37" fontId="226" fillId="5" borderId="0" xfId="37926" applyNumberFormat="1" applyFont="1" applyFill="1" applyBorder="1" applyAlignment="1">
      <alignment horizontal="right" vertical="center"/>
    </xf>
    <xf numFmtId="9" fontId="226" fillId="5" borderId="0" xfId="2" applyFont="1" applyFill="1" applyBorder="1" applyAlignment="1">
      <alignment horizontal="right" vertical="center"/>
    </xf>
    <xf numFmtId="0" fontId="226" fillId="0" borderId="0" xfId="27660" applyFont="1" applyAlignment="1">
      <alignment horizontal="left" indent="2"/>
    </xf>
    <xf numFmtId="0" fontId="224" fillId="120" borderId="0" xfId="27660" applyFont="1" applyFill="1" applyAlignment="1">
      <alignment vertical="center"/>
    </xf>
    <xf numFmtId="37" fontId="224" fillId="120" borderId="0" xfId="27660" applyNumberFormat="1" applyFont="1" applyFill="1" applyAlignment="1">
      <alignment horizontal="center" vertical="center"/>
    </xf>
    <xf numFmtId="191" fontId="224" fillId="120" borderId="0" xfId="37099" applyNumberFormat="1" applyFont="1" applyFill="1" applyAlignment="1">
      <alignment horizontal="center" vertical="center"/>
    </xf>
    <xf numFmtId="37" fontId="224" fillId="120" borderId="0" xfId="37099" applyNumberFormat="1" applyFont="1" applyFill="1" applyAlignment="1">
      <alignment vertical="center"/>
    </xf>
    <xf numFmtId="37" fontId="224" fillId="120" borderId="0" xfId="37099" applyNumberFormat="1" applyFont="1" applyFill="1" applyAlignment="1">
      <alignment horizontal="right" vertical="center"/>
    </xf>
    <xf numFmtId="9" fontId="224" fillId="120" borderId="0" xfId="2" applyFont="1" applyFill="1" applyAlignment="1">
      <alignment horizontal="right" vertical="center"/>
    </xf>
    <xf numFmtId="191" fontId="73" fillId="4" borderId="0" xfId="27660" applyNumberFormat="1" applyFont="1" applyFill="1"/>
    <xf numFmtId="0" fontId="224" fillId="120" borderId="0" xfId="27660" applyFont="1" applyFill="1" applyAlignment="1">
      <alignment horizontal="center" vertical="center"/>
    </xf>
    <xf numFmtId="37" fontId="224" fillId="120" borderId="0" xfId="27660" applyNumberFormat="1" applyFont="1" applyFill="1" applyAlignment="1">
      <alignment horizontal="left" vertical="center"/>
    </xf>
    <xf numFmtId="0" fontId="225" fillId="0" borderId="117" xfId="0" applyFont="1" applyBorder="1"/>
    <xf numFmtId="166" fontId="228" fillId="2" borderId="0" xfId="27660" applyNumberFormat="1" applyFont="1" applyFill="1" applyAlignment="1">
      <alignment vertical="center"/>
    </xf>
    <xf numFmtId="0" fontId="228" fillId="2" borderId="0" xfId="27660" applyFont="1" applyFill="1" applyAlignment="1">
      <alignment horizontal="center" vertical="center"/>
    </xf>
    <xf numFmtId="0" fontId="226" fillId="4" borderId="0" xfId="27660" applyFont="1" applyFill="1" applyAlignment="1">
      <alignment horizontal="left" vertical="center" wrapText="1" indent="2"/>
    </xf>
    <xf numFmtId="0" fontId="226" fillId="4" borderId="0" xfId="27660" applyFont="1" applyFill="1" applyAlignment="1">
      <alignment horizontal="center"/>
    </xf>
    <xf numFmtId="0" fontId="226" fillId="5" borderId="0" xfId="27660" applyFont="1" applyFill="1" applyAlignment="1">
      <alignment horizontal="left" vertical="center" wrapText="1" indent="2"/>
    </xf>
    <xf numFmtId="37" fontId="228" fillId="2" borderId="0" xfId="27660" applyNumberFormat="1" applyFont="1" applyFill="1" applyAlignment="1">
      <alignment horizontal="center" vertical="center"/>
    </xf>
    <xf numFmtId="232" fontId="73" fillId="4" borderId="0" xfId="27660" applyNumberFormat="1" applyFont="1" applyFill="1"/>
    <xf numFmtId="191" fontId="224" fillId="120" borderId="0" xfId="37099" applyNumberFormat="1" applyFont="1" applyFill="1" applyAlignment="1">
      <alignment vertical="center"/>
    </xf>
    <xf numFmtId="191" fontId="224" fillId="120" borderId="0" xfId="37099" applyNumberFormat="1" applyFont="1" applyFill="1" applyAlignment="1">
      <alignment horizontal="right" vertical="center"/>
    </xf>
    <xf numFmtId="0" fontId="73" fillId="4" borderId="0" xfId="27660" applyFont="1" applyFill="1" applyAlignment="1">
      <alignment horizontal="left" indent="2"/>
    </xf>
    <xf numFmtId="37" fontId="224" fillId="135" borderId="88" xfId="27660" applyNumberFormat="1" applyFont="1" applyFill="1" applyBorder="1" applyAlignment="1">
      <alignment horizontal="center" vertical="center"/>
    </xf>
    <xf numFmtId="0" fontId="224" fillId="135" borderId="88" xfId="27660" applyFont="1" applyFill="1" applyBorder="1" applyAlignment="1">
      <alignment horizontal="center" vertical="center"/>
    </xf>
    <xf numFmtId="0" fontId="224" fillId="135" borderId="88" xfId="27660" applyFont="1" applyFill="1" applyBorder="1" applyAlignment="1">
      <alignment horizontal="left" vertical="center"/>
    </xf>
    <xf numFmtId="37" fontId="224" fillId="135" borderId="88" xfId="27660" applyNumberFormat="1" applyFont="1" applyFill="1" applyBorder="1" applyAlignment="1">
      <alignment horizontal="left" vertical="center"/>
    </xf>
    <xf numFmtId="173" fontId="224" fillId="135" borderId="0" xfId="27660" applyNumberFormat="1" applyFont="1" applyFill="1" applyAlignment="1">
      <alignment vertical="center"/>
    </xf>
    <xf numFmtId="9" fontId="224" fillId="135" borderId="0" xfId="2" applyFont="1" applyFill="1" applyAlignment="1">
      <alignment vertical="center"/>
    </xf>
    <xf numFmtId="9" fontId="228" fillId="2" borderId="0" xfId="2" applyFont="1" applyFill="1" applyAlignment="1">
      <alignment horizontal="right"/>
    </xf>
    <xf numFmtId="37" fontId="226" fillId="5" borderId="0" xfId="27660" quotePrefix="1" applyNumberFormat="1" applyFont="1" applyFill="1" applyAlignment="1">
      <alignment horizontal="center" vertical="center"/>
    </xf>
    <xf numFmtId="0" fontId="228" fillId="0" borderId="0" xfId="27660" applyFont="1" applyAlignment="1">
      <alignment horizontal="center" vertical="center" wrapText="1"/>
    </xf>
    <xf numFmtId="37" fontId="228" fillId="0" borderId="0" xfId="27660" applyNumberFormat="1" applyFont="1" applyAlignment="1">
      <alignment horizontal="center" vertical="center" wrapText="1"/>
    </xf>
    <xf numFmtId="0" fontId="228" fillId="0" borderId="0" xfId="27660" applyFont="1" applyAlignment="1">
      <alignment horizontal="center" vertical="center"/>
    </xf>
    <xf numFmtId="37" fontId="228" fillId="0" borderId="0" xfId="27660" applyNumberFormat="1" applyFont="1" applyAlignment="1">
      <alignment horizontal="center" vertical="center"/>
    </xf>
    <xf numFmtId="9" fontId="228" fillId="0" borderId="0" xfId="2" applyFont="1" applyFill="1" applyBorder="1" applyAlignment="1">
      <alignment horizontal="center" vertical="center" wrapText="1"/>
    </xf>
    <xf numFmtId="37" fontId="226" fillId="4" borderId="0" xfId="27660" applyNumberFormat="1" applyFont="1" applyFill="1" applyAlignment="1">
      <alignment horizontal="center" vertical="center"/>
    </xf>
    <xf numFmtId="37" fontId="226" fillId="4" borderId="0" xfId="37926" applyNumberFormat="1" applyFont="1" applyFill="1" applyBorder="1" applyAlignment="1">
      <alignment horizontal="right" vertical="center"/>
    </xf>
    <xf numFmtId="9" fontId="226" fillId="4" borderId="0" xfId="2" applyFont="1" applyFill="1" applyBorder="1" applyAlignment="1">
      <alignment horizontal="right" vertical="center"/>
    </xf>
    <xf numFmtId="0" fontId="229" fillId="0" borderId="0" xfId="27660" applyFont="1" applyAlignment="1">
      <alignment horizontal="left" vertical="center" wrapText="1" indent="2"/>
    </xf>
    <xf numFmtId="37" fontId="229" fillId="0" borderId="0" xfId="27660" applyNumberFormat="1" applyFont="1" applyAlignment="1">
      <alignment horizontal="center" vertical="center"/>
    </xf>
    <xf numFmtId="0" fontId="229" fillId="0" borderId="0" xfId="27660" applyFont="1" applyAlignment="1">
      <alignment horizontal="center" vertical="center"/>
    </xf>
    <xf numFmtId="37" fontId="73" fillId="0" borderId="0" xfId="27660" applyNumberFormat="1" applyFont="1"/>
    <xf numFmtId="37" fontId="229" fillId="0" borderId="0" xfId="37926" applyNumberFormat="1" applyFont="1" applyFill="1" applyBorder="1" applyAlignment="1">
      <alignment horizontal="right" vertical="center"/>
    </xf>
    <xf numFmtId="9" fontId="229" fillId="0" borderId="0" xfId="2" applyFont="1" applyFill="1" applyBorder="1" applyAlignment="1">
      <alignment horizontal="right" vertical="center"/>
    </xf>
    <xf numFmtId="0" fontId="225" fillId="120" borderId="0" xfId="0" applyFont="1" applyFill="1"/>
    <xf numFmtId="170" fontId="166" fillId="5" borderId="133" xfId="40" applyNumberFormat="1" applyFont="1" applyFill="1" applyBorder="1" applyAlignment="1">
      <alignment vertical="center"/>
    </xf>
    <xf numFmtId="170" fontId="155" fillId="120" borderId="141" xfId="1" applyNumberFormat="1" applyFont="1" applyFill="1" applyBorder="1" applyAlignment="1">
      <alignment horizontal="center"/>
    </xf>
    <xf numFmtId="170" fontId="155" fillId="120" borderId="0" xfId="1" applyNumberFormat="1" applyFont="1" applyFill="1" applyBorder="1" applyAlignment="1">
      <alignment horizontal="center"/>
    </xf>
    <xf numFmtId="170" fontId="155" fillId="120" borderId="134" xfId="1" applyNumberFormat="1" applyFont="1" applyFill="1" applyBorder="1" applyAlignment="1">
      <alignment horizontal="center"/>
    </xf>
    <xf numFmtId="246" fontId="167" fillId="0" borderId="100" xfId="1" applyNumberFormat="1" applyFont="1" applyBorder="1" applyAlignment="1">
      <alignment vertical="center" wrapText="1" readingOrder="1"/>
    </xf>
    <xf numFmtId="0" fontId="166" fillId="5" borderId="144" xfId="40" applyFont="1" applyFill="1" applyBorder="1" applyAlignment="1">
      <alignment vertical="center"/>
    </xf>
    <xf numFmtId="170" fontId="166" fillId="5" borderId="144" xfId="40" applyNumberFormat="1" applyFont="1" applyFill="1" applyBorder="1" applyAlignment="1">
      <alignment vertical="center"/>
    </xf>
    <xf numFmtId="0" fontId="166" fillId="5" borderId="134" xfId="40" applyFont="1" applyFill="1" applyBorder="1" applyAlignment="1">
      <alignment horizontal="left" vertical="center" indent="1"/>
    </xf>
    <xf numFmtId="170" fontId="166" fillId="5" borderId="134" xfId="40" applyNumberFormat="1" applyFont="1" applyFill="1" applyBorder="1" applyAlignment="1">
      <alignment horizontal="left" vertical="center" indent="1"/>
    </xf>
    <xf numFmtId="0" fontId="166" fillId="5" borderId="134" xfId="40" applyFont="1" applyFill="1" applyBorder="1" applyAlignment="1">
      <alignment vertical="center"/>
    </xf>
    <xf numFmtId="14" fontId="157" fillId="120" borderId="132" xfId="0" applyNumberFormat="1" applyFont="1" applyFill="1" applyBorder="1" applyAlignment="1">
      <alignment horizontal="center" vertical="center"/>
    </xf>
    <xf numFmtId="14" fontId="157" fillId="120" borderId="138" xfId="0" applyNumberFormat="1" applyFont="1" applyFill="1" applyBorder="1" applyAlignment="1">
      <alignment horizontal="center" vertical="center"/>
    </xf>
    <xf numFmtId="1" fontId="176" fillId="140" borderId="179" xfId="39" applyNumberFormat="1" applyFont="1" applyFill="1" applyBorder="1" applyAlignment="1">
      <alignment vertical="center" wrapText="1"/>
    </xf>
    <xf numFmtId="14" fontId="157" fillId="120" borderId="180" xfId="0" applyNumberFormat="1" applyFont="1" applyFill="1" applyBorder="1" applyAlignment="1">
      <alignment horizontal="center" vertical="center"/>
    </xf>
    <xf numFmtId="14" fontId="157" fillId="120" borderId="181" xfId="0" applyNumberFormat="1" applyFont="1" applyFill="1" applyBorder="1" applyAlignment="1">
      <alignment horizontal="center" vertical="center"/>
    </xf>
    <xf numFmtId="170" fontId="167" fillId="0" borderId="113" xfId="1" applyNumberFormat="1" applyFont="1" applyBorder="1" applyAlignment="1">
      <alignment vertical="center" wrapText="1" readingOrder="1"/>
    </xf>
    <xf numFmtId="37" fontId="167" fillId="0" borderId="100" xfId="1" applyNumberFormat="1" applyFont="1" applyBorder="1" applyAlignment="1">
      <alignment vertical="center" wrapText="1" readingOrder="1"/>
    </xf>
    <xf numFmtId="170" fontId="155" fillId="120" borderId="138" xfId="1" applyNumberFormat="1" applyFont="1" applyFill="1" applyBorder="1"/>
    <xf numFmtId="238" fontId="155" fillId="120" borderId="138" xfId="1" applyNumberFormat="1" applyFont="1" applyFill="1" applyBorder="1" applyAlignment="1">
      <alignment horizontal="center"/>
    </xf>
    <xf numFmtId="241" fontId="167" fillId="3" borderId="100" xfId="1" applyNumberFormat="1" applyFont="1" applyFill="1" applyBorder="1" applyAlignment="1">
      <alignment horizontal="center" vertical="center"/>
    </xf>
    <xf numFmtId="241" fontId="155" fillId="120" borderId="133" xfId="1" applyNumberFormat="1" applyFont="1" applyFill="1" applyBorder="1" applyAlignment="1">
      <alignment horizontal="center"/>
    </xf>
    <xf numFmtId="1" fontId="155" fillId="140" borderId="141" xfId="39" applyNumberFormat="1" applyFont="1" applyFill="1" applyBorder="1" applyAlignment="1">
      <alignment vertical="center" wrapText="1"/>
    </xf>
    <xf numFmtId="37" fontId="155" fillId="120" borderId="141" xfId="1" applyNumberFormat="1" applyFont="1" applyFill="1" applyBorder="1" applyAlignment="1">
      <alignment horizontal="center" vertical="center"/>
    </xf>
    <xf numFmtId="172" fontId="157" fillId="120" borderId="141" xfId="2" applyNumberFormat="1" applyFont="1" applyFill="1" applyBorder="1" applyAlignment="1">
      <alignment horizontal="center" vertical="center"/>
    </xf>
    <xf numFmtId="0" fontId="227" fillId="0" borderId="0" xfId="0" applyFont="1" applyAlignment="1">
      <alignment horizontal="center" vertical="center" wrapText="1" readingOrder="1"/>
    </xf>
    <xf numFmtId="172" fontId="227" fillId="3" borderId="0" xfId="2" applyNumberFormat="1" applyFont="1" applyFill="1" applyBorder="1" applyAlignment="1">
      <alignment horizontal="center" vertical="center"/>
    </xf>
    <xf numFmtId="37" fontId="227" fillId="3" borderId="0" xfId="1" applyNumberFormat="1" applyFont="1" applyFill="1" applyBorder="1" applyAlignment="1">
      <alignment horizontal="center" vertical="center"/>
    </xf>
    <xf numFmtId="37" fontId="225" fillId="0" borderId="0" xfId="0" applyNumberFormat="1" applyFont="1"/>
    <xf numFmtId="37" fontId="213" fillId="5" borderId="0" xfId="1" applyNumberFormat="1" applyFont="1" applyFill="1" applyAlignment="1">
      <alignment horizontal="center"/>
    </xf>
    <xf numFmtId="37" fontId="213" fillId="5" borderId="0" xfId="1" applyNumberFormat="1" applyFont="1" applyFill="1"/>
    <xf numFmtId="37" fontId="213" fillId="4" borderId="0" xfId="1" applyNumberFormat="1" applyFont="1" applyFill="1" applyAlignment="1">
      <alignment horizontal="center"/>
    </xf>
    <xf numFmtId="37" fontId="213" fillId="4" borderId="0" xfId="1" applyNumberFormat="1" applyFont="1" applyFill="1"/>
    <xf numFmtId="37" fontId="211" fillId="120" borderId="0" xfId="37099" applyNumberFormat="1" applyFont="1" applyFill="1" applyAlignment="1">
      <alignment horizontal="center" vertical="center"/>
    </xf>
    <xf numFmtId="10" fontId="164" fillId="0" borderId="104" xfId="0" applyNumberFormat="1" applyFont="1" applyBorder="1" applyAlignment="1">
      <alignment vertical="center"/>
    </xf>
    <xf numFmtId="171" fontId="167" fillId="0" borderId="0" xfId="2" applyNumberFormat="1" applyFont="1" applyFill="1" applyBorder="1" applyAlignment="1">
      <alignment horizontal="center" vertical="center"/>
    </xf>
    <xf numFmtId="246" fontId="166" fillId="5" borderId="133" xfId="40" applyNumberFormat="1" applyFont="1" applyFill="1" applyBorder="1" applyAlignment="1">
      <alignment vertical="center"/>
    </xf>
    <xf numFmtId="246" fontId="155" fillId="120" borderId="133" xfId="1" applyNumberFormat="1" applyFont="1" applyFill="1" applyBorder="1" applyAlignment="1">
      <alignment horizontal="right"/>
    </xf>
    <xf numFmtId="188" fontId="155" fillId="135" borderId="0" xfId="1" applyNumberFormat="1" applyFont="1" applyFill="1" applyBorder="1" applyAlignment="1">
      <alignment horizontal="center" vertical="center"/>
    </xf>
    <xf numFmtId="1" fontId="155" fillId="140" borderId="132" xfId="39" applyNumberFormat="1" applyFont="1" applyFill="1" applyBorder="1" applyAlignment="1">
      <alignment vertical="center" wrapText="1"/>
    </xf>
    <xf numFmtId="1" fontId="155" fillId="140" borderId="132" xfId="39" applyNumberFormat="1" applyFont="1" applyFill="1" applyBorder="1" applyAlignment="1">
      <alignment horizontal="center" vertical="center" wrapText="1"/>
    </xf>
    <xf numFmtId="241" fontId="155" fillId="140" borderId="132" xfId="39" applyNumberFormat="1" applyFont="1" applyFill="1" applyBorder="1" applyAlignment="1">
      <alignment horizontal="center" vertical="center" wrapText="1"/>
    </xf>
    <xf numFmtId="238" fontId="155" fillId="120" borderId="141" xfId="1" applyNumberFormat="1" applyFont="1" applyFill="1" applyBorder="1" applyAlignment="1">
      <alignment horizontal="center"/>
    </xf>
    <xf numFmtId="238" fontId="155" fillId="120" borderId="134" xfId="1" applyNumberFormat="1" applyFont="1" applyFill="1" applyBorder="1" applyAlignment="1">
      <alignment horizontal="center"/>
    </xf>
    <xf numFmtId="37" fontId="166" fillId="5" borderId="100" xfId="1" applyNumberFormat="1" applyFont="1" applyFill="1" applyBorder="1" applyAlignment="1">
      <alignment horizontal="center" vertical="center"/>
    </xf>
    <xf numFmtId="14" fontId="166" fillId="5" borderId="100" xfId="1" applyNumberFormat="1" applyFont="1" applyFill="1" applyBorder="1" applyAlignment="1">
      <alignment horizontal="center" vertical="center"/>
    </xf>
    <xf numFmtId="240" fontId="166" fillId="5" borderId="100" xfId="1" applyNumberFormat="1" applyFont="1" applyFill="1" applyBorder="1" applyAlignment="1">
      <alignment horizontal="center" vertical="center"/>
    </xf>
    <xf numFmtId="37" fontId="167" fillId="3" borderId="113" xfId="1" applyNumberFormat="1" applyFont="1" applyFill="1" applyBorder="1" applyAlignment="1">
      <alignment horizontal="center" vertical="center"/>
    </xf>
    <xf numFmtId="241" fontId="167" fillId="3" borderId="113" xfId="1" applyNumberFormat="1" applyFont="1" applyFill="1" applyBorder="1" applyAlignment="1">
      <alignment horizontal="center" vertical="center"/>
    </xf>
    <xf numFmtId="240" fontId="167" fillId="3" borderId="113" xfId="1" applyNumberFormat="1" applyFont="1" applyFill="1" applyBorder="1" applyAlignment="1">
      <alignment horizontal="center" vertical="center"/>
    </xf>
    <xf numFmtId="170" fontId="196" fillId="5" borderId="182" xfId="1" applyNumberFormat="1" applyFont="1" applyFill="1" applyBorder="1" applyAlignment="1">
      <alignment horizontal="left"/>
    </xf>
    <xf numFmtId="238" fontId="166" fillId="5" borderId="182" xfId="1" applyNumberFormat="1" applyFont="1" applyFill="1" applyBorder="1" applyAlignment="1">
      <alignment horizontal="center" vertical="center"/>
    </xf>
    <xf numFmtId="241" fontId="166" fillId="5" borderId="182" xfId="1" applyNumberFormat="1" applyFont="1" applyFill="1" applyBorder="1" applyAlignment="1">
      <alignment horizontal="center" vertical="center"/>
    </xf>
    <xf numFmtId="240" fontId="166" fillId="5" borderId="182" xfId="1" applyNumberFormat="1" applyFont="1" applyFill="1" applyBorder="1" applyAlignment="1">
      <alignment horizontal="center" vertical="center"/>
    </xf>
    <xf numFmtId="170" fontId="196" fillId="5" borderId="183" xfId="1" applyNumberFormat="1" applyFont="1" applyFill="1" applyBorder="1" applyAlignment="1">
      <alignment horizontal="left"/>
    </xf>
    <xf numFmtId="238" fontId="166" fillId="5" borderId="183" xfId="1" applyNumberFormat="1" applyFont="1" applyFill="1" applyBorder="1" applyAlignment="1">
      <alignment horizontal="center" vertical="center"/>
    </xf>
    <xf numFmtId="0" fontId="166" fillId="5" borderId="100" xfId="0" applyFont="1" applyFill="1" applyBorder="1" applyAlignment="1">
      <alignment horizontal="left" vertical="center" readingOrder="1"/>
    </xf>
    <xf numFmtId="0" fontId="167" fillId="0" borderId="100" xfId="0" applyFont="1" applyBorder="1" applyAlignment="1">
      <alignment horizontal="left" vertical="center" readingOrder="1"/>
    </xf>
    <xf numFmtId="0" fontId="166" fillId="0" borderId="100" xfId="0" applyFont="1" applyBorder="1" applyAlignment="1">
      <alignment horizontal="left" vertical="center" readingOrder="1"/>
    </xf>
    <xf numFmtId="170" fontId="155" fillId="120" borderId="133" xfId="1" applyNumberFormat="1" applyFont="1" applyFill="1" applyBorder="1" applyAlignment="1"/>
    <xf numFmtId="0" fontId="162" fillId="135" borderId="0" xfId="0" applyFont="1" applyFill="1" applyAlignment="1">
      <alignment horizontal="left"/>
    </xf>
    <xf numFmtId="37" fontId="162" fillId="135" borderId="0" xfId="0" applyNumberFormat="1" applyFont="1" applyFill="1" applyAlignment="1">
      <alignment horizontal="center"/>
    </xf>
    <xf numFmtId="168" fontId="162" fillId="135" borderId="0" xfId="1" applyFont="1" applyFill="1" applyAlignment="1">
      <alignment horizontal="center"/>
    </xf>
    <xf numFmtId="0" fontId="166" fillId="0" borderId="113" xfId="0" applyFont="1" applyBorder="1" applyAlignment="1">
      <alignment horizontal="left" vertical="center" readingOrder="1"/>
    </xf>
    <xf numFmtId="14" fontId="167" fillId="3" borderId="113" xfId="1" applyNumberFormat="1" applyFont="1" applyFill="1" applyBorder="1" applyAlignment="1">
      <alignment horizontal="center" vertical="center"/>
    </xf>
    <xf numFmtId="240" fontId="166" fillId="2" borderId="184" xfId="1" applyNumberFormat="1" applyFont="1" applyFill="1" applyBorder="1" applyAlignment="1">
      <alignment horizontal="left" vertical="center"/>
    </xf>
    <xf numFmtId="240" fontId="166" fillId="2" borderId="184" xfId="1" applyNumberFormat="1" applyFont="1" applyFill="1" applyBorder="1" applyAlignment="1">
      <alignment horizontal="center" vertical="center"/>
    </xf>
    <xf numFmtId="170" fontId="155" fillId="120" borderId="141" xfId="1" applyNumberFormat="1" applyFont="1" applyFill="1" applyBorder="1" applyAlignment="1"/>
    <xf numFmtId="170" fontId="155" fillId="120" borderId="134" xfId="1" applyNumberFormat="1" applyFont="1" applyFill="1" applyBorder="1" applyAlignment="1"/>
    <xf numFmtId="37" fontId="27" fillId="0" borderId="0" xfId="0" applyNumberFormat="1" applyFont="1"/>
    <xf numFmtId="0" fontId="161" fillId="0" borderId="178" xfId="0" applyFont="1" applyBorder="1" applyAlignment="1">
      <alignment horizontal="center" vertical="center"/>
    </xf>
    <xf numFmtId="0" fontId="169" fillId="0" borderId="0" xfId="0" applyFont="1"/>
    <xf numFmtId="37" fontId="161" fillId="0" borderId="0" xfId="0" applyNumberFormat="1" applyFont="1" applyAlignment="1">
      <alignment horizontal="center" vertical="center"/>
    </xf>
    <xf numFmtId="37" fontId="161" fillId="0" borderId="0" xfId="1" applyNumberFormat="1" applyFont="1" applyAlignment="1">
      <alignment horizontal="center" vertical="center"/>
    </xf>
    <xf numFmtId="37" fontId="155" fillId="135" borderId="0" xfId="0" applyNumberFormat="1" applyFont="1" applyFill="1" applyAlignment="1">
      <alignment horizontal="center"/>
    </xf>
    <xf numFmtId="0" fontId="161" fillId="0" borderId="0" xfId="0" applyFont="1" applyAlignment="1">
      <alignment horizontal="center" vertical="center"/>
    </xf>
    <xf numFmtId="0" fontId="161" fillId="0" borderId="134" xfId="0" applyFont="1" applyBorder="1"/>
    <xf numFmtId="0" fontId="169" fillId="0" borderId="134" xfId="0" applyFont="1" applyBorder="1"/>
    <xf numFmtId="37" fontId="161" fillId="0" borderId="0" xfId="1" applyNumberFormat="1" applyFont="1" applyBorder="1" applyAlignment="1">
      <alignment horizontal="center" vertical="center"/>
    </xf>
    <xf numFmtId="0" fontId="27" fillId="3" borderId="0" xfId="0" applyFont="1" applyFill="1"/>
    <xf numFmtId="0" fontId="138" fillId="0" borderId="106" xfId="0" applyFont="1" applyBorder="1"/>
    <xf numFmtId="0" fontId="27" fillId="4" borderId="0" xfId="0" applyFont="1" applyFill="1"/>
    <xf numFmtId="37" fontId="27" fillId="3" borderId="0" xfId="0" applyNumberFormat="1" applyFont="1" applyFill="1"/>
    <xf numFmtId="0" fontId="46" fillId="135" borderId="0" xfId="0" applyFont="1" applyFill="1"/>
    <xf numFmtId="168" fontId="46" fillId="135" borderId="0" xfId="1" applyFont="1" applyFill="1"/>
    <xf numFmtId="37" fontId="161" fillId="3" borderId="0" xfId="0" applyNumberFormat="1" applyFont="1" applyFill="1"/>
    <xf numFmtId="168" fontId="155" fillId="135" borderId="0" xfId="1" applyFont="1" applyFill="1"/>
    <xf numFmtId="0" fontId="170" fillId="0" borderId="0" xfId="0" applyFont="1"/>
    <xf numFmtId="0" fontId="170" fillId="0" borderId="0" xfId="0" applyFont="1" applyAlignment="1">
      <alignment horizontal="center"/>
    </xf>
    <xf numFmtId="0" fontId="170" fillId="4" borderId="0" xfId="0" applyFont="1" applyFill="1" applyAlignment="1">
      <alignment horizontal="center"/>
    </xf>
    <xf numFmtId="0" fontId="170" fillId="4" borderId="0" xfId="0" applyFont="1" applyFill="1"/>
    <xf numFmtId="0" fontId="155" fillId="139" borderId="125" xfId="0" applyFont="1" applyFill="1" applyBorder="1" applyAlignment="1">
      <alignment horizontal="center" vertical="center"/>
    </xf>
    <xf numFmtId="170" fontId="155" fillId="139" borderId="124" xfId="0" applyNumberFormat="1" applyFont="1" applyFill="1" applyBorder="1" applyAlignment="1">
      <alignment horizontal="center" vertical="center"/>
    </xf>
    <xf numFmtId="244" fontId="155" fillId="139" borderId="123" xfId="37929" applyNumberFormat="1" applyFont="1" applyFill="1" applyBorder="1" applyAlignment="1">
      <alignment horizontal="center" vertical="center"/>
    </xf>
    <xf numFmtId="0" fontId="155" fillId="139" borderId="122" xfId="0" applyFont="1" applyFill="1" applyBorder="1" applyAlignment="1">
      <alignment horizontal="center" vertical="center"/>
    </xf>
    <xf numFmtId="170" fontId="155" fillId="139" borderId="121" xfId="0" applyNumberFormat="1" applyFont="1" applyFill="1" applyBorder="1" applyAlignment="1">
      <alignment horizontal="center" vertical="center"/>
    </xf>
    <xf numFmtId="9" fontId="155" fillId="139" borderId="120" xfId="2" applyFont="1" applyFill="1" applyBorder="1" applyAlignment="1">
      <alignment horizontal="center" vertical="center"/>
    </xf>
    <xf numFmtId="176" fontId="230" fillId="0" borderId="0" xfId="0" applyNumberFormat="1" applyFont="1"/>
    <xf numFmtId="243" fontId="230" fillId="0" borderId="0" xfId="0" applyNumberFormat="1" applyFont="1"/>
    <xf numFmtId="172" fontId="230" fillId="0" borderId="0" xfId="2" applyNumberFormat="1" applyFont="1" applyAlignment="1">
      <alignment horizontal="center"/>
    </xf>
    <xf numFmtId="9" fontId="161" fillId="4" borderId="0" xfId="2" applyFont="1" applyFill="1"/>
    <xf numFmtId="0" fontId="231" fillId="3" borderId="0" xfId="0" applyFont="1" applyFill="1" applyAlignment="1">
      <alignment horizontal="left" vertical="top"/>
    </xf>
    <xf numFmtId="0" fontId="231" fillId="3" borderId="0" xfId="0" applyFont="1" applyFill="1" applyAlignment="1">
      <alignment horizontal="center" vertical="top" wrapText="1"/>
    </xf>
    <xf numFmtId="177" fontId="27" fillId="0" borderId="0" xfId="0" applyNumberFormat="1" applyFont="1" applyAlignment="1">
      <alignment horizontal="center"/>
    </xf>
    <xf numFmtId="0" fontId="212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7" fillId="5" borderId="0" xfId="0" applyFont="1" applyFill="1"/>
    <xf numFmtId="168" fontId="27" fillId="0" borderId="0" xfId="1" applyFont="1" applyBorder="1"/>
    <xf numFmtId="0" fontId="27" fillId="6" borderId="0" xfId="0" applyFont="1" applyFill="1"/>
    <xf numFmtId="3" fontId="27" fillId="0" borderId="0" xfId="0" applyNumberFormat="1" applyFont="1"/>
    <xf numFmtId="37" fontId="27" fillId="0" borderId="0" xfId="2" applyNumberFormat="1" applyFont="1"/>
    <xf numFmtId="9" fontId="27" fillId="0" borderId="0" xfId="2" applyFont="1"/>
    <xf numFmtId="0" fontId="182" fillId="0" borderId="104" xfId="0" applyFont="1" applyBorder="1" applyAlignment="1">
      <alignment horizontal="center" vertical="center"/>
    </xf>
    <xf numFmtId="0" fontId="182" fillId="0" borderId="0" xfId="0" applyFont="1" applyAlignment="1">
      <alignment horizontal="center" vertical="center"/>
    </xf>
    <xf numFmtId="0" fontId="176" fillId="135" borderId="0" xfId="0" applyFont="1" applyFill="1" applyAlignment="1">
      <alignment vertical="center"/>
    </xf>
    <xf numFmtId="240" fontId="176" fillId="135" borderId="0" xfId="1" applyNumberFormat="1" applyFont="1" applyFill="1" applyBorder="1" applyAlignment="1">
      <alignment horizontal="center"/>
    </xf>
    <xf numFmtId="0" fontId="174" fillId="0" borderId="100" xfId="0" applyFont="1" applyBorder="1" applyAlignment="1">
      <alignment horizontal="left" vertical="center" wrapText="1" indent="1" readingOrder="1"/>
    </xf>
    <xf numFmtId="173" fontId="161" fillId="0" borderId="0" xfId="0" applyNumberFormat="1" applyFont="1" applyAlignment="1">
      <alignment horizontal="center"/>
    </xf>
    <xf numFmtId="4" fontId="162" fillId="135" borderId="0" xfId="0" applyNumberFormat="1" applyFont="1" applyFill="1" applyAlignment="1">
      <alignment horizontal="center"/>
    </xf>
    <xf numFmtId="173" fontId="162" fillId="135" borderId="0" xfId="0" applyNumberFormat="1" applyFont="1" applyFill="1" applyAlignment="1">
      <alignment horizontal="center"/>
    </xf>
    <xf numFmtId="173" fontId="57" fillId="135" borderId="0" xfId="0" applyNumberFormat="1" applyFont="1" applyFill="1" applyAlignment="1">
      <alignment horizontal="center"/>
    </xf>
    <xf numFmtId="37" fontId="161" fillId="0" borderId="0" xfId="1" applyNumberFormat="1" applyFont="1" applyBorder="1" applyAlignment="1">
      <alignment horizontal="center"/>
    </xf>
    <xf numFmtId="170" fontId="161" fillId="0" borderId="0" xfId="1" applyNumberFormat="1" applyFont="1" applyBorder="1" applyAlignment="1">
      <alignment horizontal="center"/>
    </xf>
    <xf numFmtId="0" fontId="179" fillId="0" borderId="0" xfId="0" applyFont="1"/>
    <xf numFmtId="172" fontId="27" fillId="0" borderId="0" xfId="2" applyNumberFormat="1" applyFont="1"/>
    <xf numFmtId="0" fontId="2" fillId="0" borderId="0" xfId="39" applyFont="1"/>
    <xf numFmtId="0" fontId="233" fillId="0" borderId="0" xfId="40" applyFont="1"/>
    <xf numFmtId="233" fontId="234" fillId="0" borderId="0" xfId="0" applyNumberFormat="1" applyFont="1"/>
    <xf numFmtId="3" fontId="2" fillId="0" borderId="0" xfId="39" applyNumberFormat="1" applyFont="1" applyAlignment="1">
      <alignment horizontal="center"/>
    </xf>
    <xf numFmtId="0" fontId="235" fillId="0" borderId="0" xfId="40" applyFont="1" applyAlignment="1">
      <alignment vertical="center"/>
    </xf>
    <xf numFmtId="0" fontId="236" fillId="0" borderId="0" xfId="40" applyFont="1" applyAlignment="1">
      <alignment vertical="center"/>
    </xf>
    <xf numFmtId="0" fontId="235" fillId="0" borderId="0" xfId="40" applyFont="1" applyAlignment="1">
      <alignment horizontal="center" vertical="center"/>
    </xf>
    <xf numFmtId="168" fontId="235" fillId="0" borderId="0" xfId="1" applyFont="1" applyAlignment="1">
      <alignment vertical="center"/>
    </xf>
    <xf numFmtId="0" fontId="235" fillId="0" borderId="0" xfId="12564" applyFont="1" applyAlignment="1">
      <alignment vertical="center"/>
    </xf>
    <xf numFmtId="0" fontId="235" fillId="4" borderId="0" xfId="40" applyFont="1" applyFill="1" applyAlignment="1">
      <alignment vertical="center"/>
    </xf>
    <xf numFmtId="235" fontId="177" fillId="4" borderId="0" xfId="3" applyNumberFormat="1" applyFont="1" applyFill="1" applyAlignment="1">
      <alignment horizontal="center" vertical="center" wrapText="1"/>
    </xf>
    <xf numFmtId="168" fontId="177" fillId="4" borderId="0" xfId="1" applyFont="1" applyFill="1" applyAlignment="1">
      <alignment horizontal="center" vertical="center" wrapText="1"/>
    </xf>
    <xf numFmtId="0" fontId="235" fillId="4" borderId="0" xfId="12564" applyFont="1" applyFill="1" applyAlignment="1">
      <alignment vertical="center"/>
    </xf>
    <xf numFmtId="236" fontId="235" fillId="4" borderId="0" xfId="12564" applyNumberFormat="1" applyFont="1" applyFill="1" applyAlignment="1">
      <alignment vertical="center"/>
    </xf>
    <xf numFmtId="168" fontId="235" fillId="4" borderId="0" xfId="1" applyFont="1" applyFill="1" applyAlignment="1">
      <alignment vertical="center"/>
    </xf>
    <xf numFmtId="174" fontId="236" fillId="4" borderId="0" xfId="41" applyNumberFormat="1" applyFont="1" applyFill="1" applyBorder="1" applyAlignment="1">
      <alignment horizontal="center" vertical="center"/>
    </xf>
    <xf numFmtId="0" fontId="237" fillId="4" borderId="0" xfId="3" applyFont="1" applyFill="1" applyAlignment="1">
      <alignment horizontal="left" vertical="center" wrapText="1"/>
    </xf>
    <xf numFmtId="166" fontId="235" fillId="4" borderId="0" xfId="40" applyNumberFormat="1" applyFont="1" applyFill="1" applyAlignment="1">
      <alignment vertical="center"/>
    </xf>
    <xf numFmtId="172" fontId="235" fillId="4" borderId="0" xfId="6" applyNumberFormat="1" applyFont="1" applyFill="1" applyBorder="1" applyAlignment="1">
      <alignment horizontal="left" vertical="center"/>
    </xf>
    <xf numFmtId="174" fontId="239" fillId="4" borderId="0" xfId="41" applyNumberFormat="1" applyFont="1" applyFill="1" applyBorder="1" applyAlignment="1">
      <alignment horizontal="center" vertical="center"/>
    </xf>
    <xf numFmtId="237" fontId="237" fillId="4" borderId="0" xfId="41" applyNumberFormat="1" applyFont="1" applyFill="1" applyBorder="1" applyAlignment="1">
      <alignment horizontal="center" vertical="center"/>
    </xf>
    <xf numFmtId="241" fontId="138" fillId="0" borderId="0" xfId="0" applyNumberFormat="1" applyFont="1"/>
    <xf numFmtId="174" fontId="177" fillId="4" borderId="0" xfId="41" applyNumberFormat="1" applyFont="1" applyFill="1" applyBorder="1" applyAlignment="1">
      <alignment horizontal="center" vertical="center"/>
    </xf>
    <xf numFmtId="37" fontId="235" fillId="4" borderId="0" xfId="40" applyNumberFormat="1" applyFont="1" applyFill="1" applyAlignment="1">
      <alignment horizontal="center" vertical="center"/>
    </xf>
    <xf numFmtId="37" fontId="235" fillId="4" borderId="0" xfId="40" applyNumberFormat="1" applyFont="1" applyFill="1" applyAlignment="1">
      <alignment vertical="center"/>
    </xf>
    <xf numFmtId="0" fontId="235" fillId="4" borderId="0" xfId="40" applyFont="1" applyFill="1" applyAlignment="1">
      <alignment horizontal="center" vertical="center"/>
    </xf>
    <xf numFmtId="37" fontId="177" fillId="135" borderId="0" xfId="40" applyNumberFormat="1" applyFont="1" applyFill="1" applyAlignment="1">
      <alignment vertical="center"/>
    </xf>
    <xf numFmtId="173" fontId="177" fillId="135" borderId="0" xfId="40" applyNumberFormat="1" applyFont="1" applyFill="1" applyAlignment="1">
      <alignment vertical="center"/>
    </xf>
    <xf numFmtId="176" fontId="235" fillId="4" borderId="0" xfId="1" applyNumberFormat="1" applyFont="1" applyFill="1" applyAlignment="1">
      <alignment vertical="center"/>
    </xf>
    <xf numFmtId="168" fontId="235" fillId="4" borderId="0" xfId="40" applyNumberFormat="1" applyFont="1" applyFill="1" applyAlignment="1">
      <alignment vertical="center"/>
    </xf>
    <xf numFmtId="37" fontId="235" fillId="4" borderId="0" xfId="1" applyNumberFormat="1" applyFont="1" applyFill="1" applyAlignment="1">
      <alignment vertical="center"/>
    </xf>
    <xf numFmtId="37" fontId="240" fillId="4" borderId="0" xfId="1" applyNumberFormat="1" applyFont="1" applyFill="1" applyAlignment="1">
      <alignment horizontal="center" vertical="center"/>
    </xf>
    <xf numFmtId="0" fontId="27" fillId="0" borderId="0" xfId="0" applyFont="1" applyAlignment="1">
      <alignment horizontal="left"/>
    </xf>
    <xf numFmtId="1" fontId="46" fillId="140" borderId="0" xfId="39" applyNumberFormat="1" applyFont="1" applyFill="1" applyAlignment="1">
      <alignment horizontal="left" vertical="center" wrapText="1"/>
    </xf>
    <xf numFmtId="1" fontId="46" fillId="140" borderId="0" xfId="39" applyNumberFormat="1" applyFont="1" applyFill="1" applyAlignment="1">
      <alignment horizontal="center" vertical="center" wrapText="1"/>
    </xf>
    <xf numFmtId="1" fontId="46" fillId="0" borderId="0" xfId="39" applyNumberFormat="1" applyFont="1" applyAlignment="1">
      <alignment horizontal="left" vertical="center" wrapText="1"/>
    </xf>
    <xf numFmtId="1" fontId="46" fillId="0" borderId="0" xfId="39" applyNumberFormat="1" applyFont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3" fontId="183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168" fontId="27" fillId="0" borderId="0" xfId="1" applyFont="1" applyAlignment="1">
      <alignment horizontal="center" vertical="center"/>
    </xf>
    <xf numFmtId="0" fontId="57" fillId="135" borderId="0" xfId="0" applyFont="1" applyFill="1" applyAlignment="1">
      <alignment horizontal="left"/>
    </xf>
    <xf numFmtId="168" fontId="57" fillId="135" borderId="0" xfId="1" applyFont="1" applyFill="1" applyAlignment="1">
      <alignment horizontal="center"/>
    </xf>
    <xf numFmtId="0" fontId="2" fillId="131" borderId="85" xfId="40" applyFill="1" applyBorder="1" applyAlignment="1">
      <alignment vertical="center"/>
    </xf>
    <xf numFmtId="246" fontId="2" fillId="0" borderId="85" xfId="40" applyNumberFormat="1" applyBorder="1" applyAlignment="1">
      <alignment horizontal="center" vertical="center"/>
    </xf>
    <xf numFmtId="0" fontId="2" fillId="0" borderId="107" xfId="37925" applyNumberFormat="1" applyFont="1" applyBorder="1" applyAlignment="1">
      <alignment horizontal="center" vertical="top"/>
    </xf>
    <xf numFmtId="0" fontId="2" fillId="0" borderId="107" xfId="37925" applyNumberFormat="1" applyFont="1" applyBorder="1" applyAlignment="1">
      <alignment horizontal="right"/>
    </xf>
    <xf numFmtId="176" fontId="138" fillId="0" borderId="107" xfId="1" applyNumberFormat="1" applyFont="1" applyBorder="1"/>
    <xf numFmtId="0" fontId="138" fillId="0" borderId="107" xfId="0" applyFont="1" applyBorder="1" applyAlignment="1">
      <alignment vertical="center"/>
    </xf>
    <xf numFmtId="0" fontId="236" fillId="3" borderId="0" xfId="4" applyFont="1" applyFill="1" applyAlignment="1">
      <alignment vertical="top" wrapText="1"/>
    </xf>
    <xf numFmtId="172" fontId="236" fillId="3" borderId="0" xfId="4" applyNumberFormat="1" applyFont="1" applyFill="1" applyAlignment="1">
      <alignment vertical="top" wrapText="1"/>
    </xf>
    <xf numFmtId="170" fontId="155" fillId="133" borderId="100" xfId="1" applyNumberFormat="1" applyFont="1" applyFill="1" applyBorder="1"/>
    <xf numFmtId="173" fontId="155" fillId="133" borderId="100" xfId="1" applyNumberFormat="1" applyFont="1" applyFill="1" applyBorder="1" applyAlignment="1">
      <alignment horizontal="center" vertical="center"/>
    </xf>
    <xf numFmtId="172" fontId="155" fillId="133" borderId="100" xfId="2" applyNumberFormat="1" applyFont="1" applyFill="1" applyBorder="1" applyAlignment="1">
      <alignment horizontal="center" vertical="center"/>
    </xf>
    <xf numFmtId="0" fontId="236" fillId="3" borderId="0" xfId="0" applyFont="1" applyFill="1" applyAlignment="1">
      <alignment vertical="center"/>
    </xf>
    <xf numFmtId="172" fontId="236" fillId="3" borderId="0" xfId="6" applyNumberFormat="1" applyFont="1" applyFill="1" applyBorder="1" applyAlignment="1">
      <alignment horizontal="center"/>
    </xf>
    <xf numFmtId="0" fontId="236" fillId="3" borderId="0" xfId="6" applyNumberFormat="1" applyFont="1" applyFill="1" applyBorder="1" applyAlignment="1">
      <alignment horizontal="center"/>
    </xf>
    <xf numFmtId="168" fontId="236" fillId="3" borderId="0" xfId="1" applyFont="1" applyFill="1" applyBorder="1" applyAlignment="1">
      <alignment horizontal="center"/>
    </xf>
    <xf numFmtId="0" fontId="236" fillId="0" borderId="0" xfId="4" applyFont="1" applyAlignment="1">
      <alignment horizontal="center" vertical="top" wrapText="1"/>
    </xf>
    <xf numFmtId="168" fontId="176" fillId="135" borderId="0" xfId="1" applyFont="1" applyFill="1" applyBorder="1" applyAlignment="1">
      <alignment horizontal="center"/>
    </xf>
    <xf numFmtId="0" fontId="182" fillId="0" borderId="108" xfId="0" applyFont="1" applyBorder="1" applyAlignment="1">
      <alignment vertical="center"/>
    </xf>
    <xf numFmtId="172" fontId="138" fillId="0" borderId="0" xfId="2" applyNumberFormat="1" applyFont="1" applyAlignment="1">
      <alignment horizontal="center"/>
    </xf>
    <xf numFmtId="0" fontId="138" fillId="4" borderId="0" xfId="0" applyFont="1" applyFill="1" applyAlignment="1">
      <alignment horizontal="center"/>
    </xf>
    <xf numFmtId="0" fontId="138" fillId="4" borderId="106" xfId="0" applyFont="1" applyFill="1" applyBorder="1"/>
    <xf numFmtId="1" fontId="177" fillId="130" borderId="0" xfId="39" applyNumberFormat="1" applyFont="1" applyFill="1" applyAlignment="1">
      <alignment horizontal="center" vertical="center" wrapText="1"/>
    </xf>
    <xf numFmtId="172" fontId="243" fillId="4" borderId="0" xfId="2" applyNumberFormat="1" applyFont="1" applyFill="1" applyBorder="1" applyAlignment="1">
      <alignment horizontal="center" vertical="center"/>
    </xf>
    <xf numFmtId="0" fontId="138" fillId="0" borderId="107" xfId="0" applyFont="1" applyBorder="1" applyAlignment="1">
      <alignment horizontal="center"/>
    </xf>
    <xf numFmtId="0" fontId="244" fillId="0" borderId="0" xfId="0" applyFont="1"/>
    <xf numFmtId="168" fontId="245" fillId="135" borderId="0" xfId="1" applyFont="1" applyFill="1"/>
    <xf numFmtId="0" fontId="245" fillId="135" borderId="0" xfId="0" applyFont="1" applyFill="1"/>
    <xf numFmtId="0" fontId="27" fillId="0" borderId="106" xfId="0" applyFont="1" applyBorder="1"/>
    <xf numFmtId="0" fontId="27" fillId="0" borderId="107" xfId="0" applyFont="1" applyBorder="1"/>
    <xf numFmtId="173" fontId="27" fillId="0" borderId="0" xfId="0" applyNumberFormat="1" applyFont="1"/>
    <xf numFmtId="39" fontId="57" fillId="135" borderId="0" xfId="1" applyNumberFormat="1" applyFont="1" applyFill="1"/>
    <xf numFmtId="0" fontId="246" fillId="0" borderId="0" xfId="0" applyFont="1"/>
    <xf numFmtId="0" fontId="182" fillId="0" borderId="107" xfId="0" applyFont="1" applyBorder="1" applyAlignment="1">
      <alignment vertical="center"/>
    </xf>
    <xf numFmtId="37" fontId="2" fillId="129" borderId="0" xfId="1" applyNumberFormat="1" applyFont="1" applyFill="1"/>
    <xf numFmtId="37" fontId="184" fillId="0" borderId="0" xfId="0" applyNumberFormat="1" applyFont="1"/>
    <xf numFmtId="37" fontId="234" fillId="0" borderId="0" xfId="0" applyNumberFormat="1" applyFont="1"/>
    <xf numFmtId="240" fontId="223" fillId="3" borderId="185" xfId="1" applyNumberFormat="1" applyFont="1" applyFill="1" applyBorder="1" applyAlignment="1">
      <alignment horizontal="center" vertical="center"/>
    </xf>
    <xf numFmtId="0" fontId="223" fillId="0" borderId="185" xfId="0" applyFont="1" applyBorder="1" applyAlignment="1">
      <alignment horizontal="center" vertical="center" wrapText="1" readingOrder="1"/>
    </xf>
    <xf numFmtId="0" fontId="223" fillId="0" borderId="164" xfId="0" applyFont="1" applyBorder="1" applyAlignment="1">
      <alignment horizontal="center" vertical="center" wrapText="1" readingOrder="1"/>
    </xf>
    <xf numFmtId="9" fontId="138" fillId="0" borderId="0" xfId="2" applyFont="1" applyAlignment="1">
      <alignment horizontal="center" vertical="center" wrapText="1"/>
    </xf>
    <xf numFmtId="0" fontId="223" fillId="0" borderId="165" xfId="0" applyFont="1" applyBorder="1" applyAlignment="1">
      <alignment horizontal="center" vertical="center" wrapText="1" readingOrder="1"/>
    </xf>
    <xf numFmtId="37" fontId="138" fillId="0" borderId="0" xfId="0" applyNumberFormat="1" applyFont="1" applyAlignment="1">
      <alignment horizontal="center" vertical="center" wrapText="1"/>
    </xf>
    <xf numFmtId="0" fontId="247" fillId="5" borderId="185" xfId="0" applyFont="1" applyFill="1" applyBorder="1" applyAlignment="1">
      <alignment horizontal="center" vertical="center" wrapText="1" readingOrder="1"/>
    </xf>
    <xf numFmtId="39" fontId="247" fillId="5" borderId="185" xfId="1" applyNumberFormat="1" applyFont="1" applyFill="1" applyBorder="1" applyAlignment="1">
      <alignment horizontal="center" vertical="center"/>
    </xf>
    <xf numFmtId="1" fontId="162" fillId="120" borderId="105" xfId="1" applyNumberFormat="1" applyFont="1" applyFill="1" applyBorder="1" applyAlignment="1">
      <alignment horizontal="left"/>
    </xf>
    <xf numFmtId="1" fontId="162" fillId="120" borderId="105" xfId="1" applyNumberFormat="1" applyFont="1" applyFill="1" applyBorder="1" applyAlignment="1">
      <alignment horizontal="center"/>
    </xf>
    <xf numFmtId="0" fontId="178" fillId="0" borderId="105" xfId="0" applyFont="1" applyBorder="1" applyAlignment="1">
      <alignment horizontal="left"/>
    </xf>
    <xf numFmtId="238" fontId="178" fillId="5" borderId="105" xfId="1" applyNumberFormat="1" applyFont="1" applyFill="1" applyBorder="1" applyAlignment="1">
      <alignment horizontal="center"/>
    </xf>
    <xf numFmtId="0" fontId="178" fillId="0" borderId="105" xfId="0" applyFont="1" applyBorder="1"/>
    <xf numFmtId="0" fontId="178" fillId="0" borderId="100" xfId="0" applyFont="1" applyBorder="1" applyAlignment="1">
      <alignment horizontal="left" vertical="center" wrapText="1" indent="1" readingOrder="1"/>
    </xf>
    <xf numFmtId="9" fontId="178" fillId="0" borderId="0" xfId="2" applyFont="1"/>
    <xf numFmtId="1" fontId="177" fillId="140" borderId="0" xfId="39" applyNumberFormat="1" applyFont="1" applyFill="1" applyAlignment="1">
      <alignment horizontal="center" vertical="center" wrapText="1"/>
    </xf>
    <xf numFmtId="1" fontId="177" fillId="140" borderId="194" xfId="39" applyNumberFormat="1" applyFont="1" applyFill="1" applyBorder="1" applyAlignment="1">
      <alignment vertical="center" wrapText="1"/>
    </xf>
    <xf numFmtId="1" fontId="177" fillId="140" borderId="194" xfId="39" applyNumberFormat="1" applyFont="1" applyFill="1" applyBorder="1" applyAlignment="1">
      <alignment horizontal="center" vertical="center" wrapText="1"/>
    </xf>
    <xf numFmtId="172" fontId="223" fillId="3" borderId="185" xfId="2" applyNumberFormat="1" applyFont="1" applyFill="1" applyBorder="1" applyAlignment="1">
      <alignment horizontal="center" vertical="center"/>
    </xf>
    <xf numFmtId="172" fontId="247" fillId="5" borderId="185" xfId="2" applyNumberFormat="1" applyFont="1" applyFill="1" applyBorder="1" applyAlignment="1">
      <alignment horizontal="center" vertical="center"/>
    </xf>
    <xf numFmtId="0" fontId="155" fillId="135" borderId="0" xfId="0" applyFont="1" applyFill="1" applyAlignment="1">
      <alignment vertical="center"/>
    </xf>
    <xf numFmtId="2" fontId="219" fillId="0" borderId="104" xfId="0" applyNumberFormat="1" applyFont="1" applyBorder="1" applyAlignment="1">
      <alignment vertical="center"/>
    </xf>
    <xf numFmtId="173" fontId="234" fillId="0" borderId="0" xfId="0" applyNumberFormat="1" applyFont="1"/>
    <xf numFmtId="1" fontId="157" fillId="120" borderId="130" xfId="0" applyNumberFormat="1" applyFont="1" applyFill="1" applyBorder="1" applyAlignment="1">
      <alignment horizontal="center" vertical="center"/>
    </xf>
    <xf numFmtId="170" fontId="161" fillId="0" borderId="0" xfId="1" applyNumberFormat="1" applyFont="1" applyAlignment="1">
      <alignment horizontal="center"/>
    </xf>
    <xf numFmtId="170" fontId="161" fillId="0" borderId="107" xfId="1" applyNumberFormat="1" applyFont="1" applyBorder="1"/>
    <xf numFmtId="170" fontId="161" fillId="0" borderId="107" xfId="1" applyNumberFormat="1" applyFont="1" applyBorder="1" applyAlignment="1">
      <alignment horizontal="right"/>
    </xf>
    <xf numFmtId="14" fontId="157" fillId="120" borderId="0" xfId="0" applyNumberFormat="1" applyFont="1" applyFill="1" applyAlignment="1">
      <alignment horizontal="center" vertical="center"/>
    </xf>
    <xf numFmtId="37" fontId="57" fillId="135" borderId="0" xfId="0" applyNumberFormat="1" applyFont="1" applyFill="1" applyAlignment="1">
      <alignment horizontal="center"/>
    </xf>
    <xf numFmtId="0" fontId="166" fillId="5" borderId="133" xfId="40" applyFont="1" applyFill="1" applyBorder="1" applyAlignment="1">
      <alignment vertical="center" wrapText="1"/>
    </xf>
    <xf numFmtId="170" fontId="223" fillId="0" borderId="0" xfId="1" applyNumberFormat="1" applyFont="1" applyFill="1" applyBorder="1" applyAlignment="1"/>
    <xf numFmtId="172" fontId="223" fillId="0" borderId="0" xfId="2" applyNumberFormat="1" applyFont="1" applyFill="1" applyBorder="1" applyAlignment="1">
      <alignment horizontal="center" vertical="center"/>
    </xf>
    <xf numFmtId="171" fontId="223" fillId="0" borderId="0" xfId="2" applyNumberFormat="1" applyFont="1" applyFill="1" applyBorder="1" applyAlignment="1">
      <alignment horizontal="center" vertical="center"/>
    </xf>
    <xf numFmtId="37" fontId="178" fillId="0" borderId="168" xfId="0" applyNumberFormat="1" applyFont="1" applyBorder="1" applyAlignment="1">
      <alignment horizontal="center" vertical="center"/>
    </xf>
    <xf numFmtId="14" fontId="178" fillId="0" borderId="115" xfId="0" applyNumberFormat="1" applyFont="1" applyBorder="1" applyAlignment="1">
      <alignment horizontal="center" vertical="center"/>
    </xf>
    <xf numFmtId="9" fontId="178" fillId="0" borderId="115" xfId="2" applyFont="1" applyBorder="1" applyAlignment="1">
      <alignment horizontal="center" vertical="center"/>
    </xf>
    <xf numFmtId="9" fontId="178" fillId="0" borderId="169" xfId="2" applyFont="1" applyBorder="1" applyAlignment="1">
      <alignment horizontal="center" vertical="center"/>
    </xf>
    <xf numFmtId="1" fontId="166" fillId="2" borderId="170" xfId="1" applyNumberFormat="1" applyFont="1" applyFill="1" applyBorder="1" applyAlignment="1">
      <alignment horizontal="center"/>
    </xf>
    <xf numFmtId="9" fontId="166" fillId="2" borderId="146" xfId="2" applyFont="1" applyFill="1" applyBorder="1" applyAlignment="1">
      <alignment horizontal="center" vertical="center"/>
    </xf>
    <xf numFmtId="9" fontId="166" fillId="2" borderId="171" xfId="2" applyFont="1" applyFill="1" applyBorder="1" applyAlignment="1">
      <alignment horizontal="center" vertical="center"/>
    </xf>
    <xf numFmtId="0" fontId="231" fillId="5" borderId="172" xfId="0" applyFont="1" applyFill="1" applyBorder="1" applyAlignment="1">
      <alignment horizontal="center" vertical="center" wrapText="1"/>
    </xf>
    <xf numFmtId="14" fontId="231" fillId="5" borderId="88" xfId="0" applyNumberFormat="1" applyFont="1" applyFill="1" applyBorder="1" applyAlignment="1">
      <alignment horizontal="center" vertical="center" wrapText="1"/>
    </xf>
    <xf numFmtId="14" fontId="231" fillId="5" borderId="10" xfId="0" applyNumberFormat="1" applyFont="1" applyFill="1" applyBorder="1" applyAlignment="1">
      <alignment horizontal="center" vertical="center" wrapText="1"/>
    </xf>
    <xf numFmtId="3" fontId="231" fillId="5" borderId="89" xfId="0" applyNumberFormat="1" applyFont="1" applyFill="1" applyBorder="1" applyAlignment="1">
      <alignment horizontal="center" vertical="center" wrapText="1"/>
    </xf>
    <xf numFmtId="0" fontId="231" fillId="5" borderId="89" xfId="0" applyFont="1" applyFill="1" applyBorder="1" applyAlignment="1">
      <alignment horizontal="center" vertical="center" wrapText="1"/>
    </xf>
    <xf numFmtId="0" fontId="231" fillId="5" borderId="176" xfId="0" applyFont="1" applyFill="1" applyBorder="1" applyAlignment="1">
      <alignment horizontal="center" vertical="center" wrapText="1"/>
    </xf>
    <xf numFmtId="3" fontId="231" fillId="5" borderId="83" xfId="0" applyNumberFormat="1" applyFont="1" applyFill="1" applyBorder="1" applyAlignment="1">
      <alignment horizontal="center" vertical="center" wrapText="1"/>
    </xf>
    <xf numFmtId="14" fontId="231" fillId="5" borderId="89" xfId="0" applyNumberFormat="1" applyFont="1" applyFill="1" applyBorder="1" applyAlignment="1">
      <alignment horizontal="center" vertical="center" wrapText="1"/>
    </xf>
    <xf numFmtId="0" fontId="231" fillId="5" borderId="175" xfId="0" applyFont="1" applyFill="1" applyBorder="1" applyAlignment="1">
      <alignment horizontal="center" vertical="center" wrapText="1"/>
    </xf>
    <xf numFmtId="0" fontId="231" fillId="5" borderId="117" xfId="0" applyFont="1" applyFill="1" applyBorder="1" applyAlignment="1">
      <alignment horizontal="center" vertical="center" wrapText="1"/>
    </xf>
    <xf numFmtId="170" fontId="231" fillId="5" borderId="119" xfId="1" applyNumberFormat="1" applyFont="1" applyFill="1" applyBorder="1" applyAlignment="1">
      <alignment horizontal="center" vertical="center" wrapText="1"/>
    </xf>
    <xf numFmtId="170" fontId="231" fillId="5" borderId="173" xfId="1" applyNumberFormat="1" applyFont="1" applyFill="1" applyBorder="1" applyAlignment="1">
      <alignment horizontal="center" vertical="center" wrapText="1"/>
    </xf>
    <xf numFmtId="0" fontId="231" fillId="5" borderId="174" xfId="0" applyFont="1" applyFill="1" applyBorder="1" applyAlignment="1">
      <alignment horizontal="center" vertical="center" wrapText="1"/>
    </xf>
    <xf numFmtId="14" fontId="231" fillId="5" borderId="95" xfId="0" applyNumberFormat="1" applyFont="1" applyFill="1" applyBorder="1" applyAlignment="1">
      <alignment horizontal="center" vertical="center" wrapText="1"/>
    </xf>
    <xf numFmtId="14" fontId="231" fillId="5" borderId="118" xfId="0" applyNumberFormat="1" applyFont="1" applyFill="1" applyBorder="1" applyAlignment="1">
      <alignment horizontal="center" vertical="center" wrapText="1"/>
    </xf>
    <xf numFmtId="3" fontId="155" fillId="140" borderId="129" xfId="39" applyNumberFormat="1" applyFont="1" applyFill="1" applyBorder="1" applyAlignment="1">
      <alignment horizontal="center" vertical="center" wrapText="1"/>
    </xf>
    <xf numFmtId="3" fontId="178" fillId="0" borderId="115" xfId="1" applyNumberFormat="1" applyFont="1" applyBorder="1" applyAlignment="1">
      <alignment horizontal="center" vertical="center"/>
    </xf>
    <xf numFmtId="3" fontId="166" fillId="2" borderId="146" xfId="1" applyNumberFormat="1" applyFont="1" applyFill="1" applyBorder="1" applyAlignment="1">
      <alignment horizontal="center" vertical="center"/>
    </xf>
    <xf numFmtId="3" fontId="231" fillId="5" borderId="117" xfId="0" applyNumberFormat="1" applyFont="1" applyFill="1" applyBorder="1" applyAlignment="1">
      <alignment horizontal="center" vertical="center" wrapText="1"/>
    </xf>
    <xf numFmtId="3" fontId="231" fillId="3" borderId="0" xfId="0" applyNumberFormat="1" applyFont="1" applyFill="1" applyAlignment="1">
      <alignment horizontal="center" vertical="top" wrapText="1"/>
    </xf>
    <xf numFmtId="250" fontId="155" fillId="140" borderId="129" xfId="39" applyNumberFormat="1" applyFont="1" applyFill="1" applyBorder="1" applyAlignment="1">
      <alignment horizontal="center" vertical="center" wrapText="1"/>
    </xf>
    <xf numFmtId="250" fontId="178" fillId="0" borderId="115" xfId="1" applyNumberFormat="1" applyFont="1" applyBorder="1" applyAlignment="1">
      <alignment horizontal="center" vertical="center"/>
    </xf>
    <xf numFmtId="250" fontId="166" fillId="2" borderId="146" xfId="1" applyNumberFormat="1" applyFont="1" applyFill="1" applyBorder="1" applyAlignment="1">
      <alignment horizontal="center" vertical="center"/>
    </xf>
    <xf numFmtId="250" fontId="231" fillId="5" borderId="89" xfId="0" applyNumberFormat="1" applyFont="1" applyFill="1" applyBorder="1" applyAlignment="1">
      <alignment horizontal="center" vertical="center" wrapText="1"/>
    </xf>
    <xf numFmtId="250" fontId="231" fillId="5" borderId="83" xfId="0" applyNumberFormat="1" applyFont="1" applyFill="1" applyBorder="1" applyAlignment="1">
      <alignment horizontal="center" vertical="center" wrapText="1"/>
    </xf>
    <xf numFmtId="250" fontId="231" fillId="5" borderId="117" xfId="0" applyNumberFormat="1" applyFont="1" applyFill="1" applyBorder="1" applyAlignment="1">
      <alignment horizontal="center" vertical="center" wrapText="1"/>
    </xf>
    <xf numFmtId="250" fontId="231" fillId="3" borderId="0" xfId="0" applyNumberFormat="1" applyFont="1" applyFill="1" applyAlignment="1">
      <alignment horizontal="center" vertical="top" wrapText="1"/>
    </xf>
    <xf numFmtId="250" fontId="161" fillId="0" borderId="0" xfId="0" applyNumberFormat="1" applyFont="1" applyAlignment="1">
      <alignment horizontal="center"/>
    </xf>
    <xf numFmtId="0" fontId="248" fillId="0" borderId="0" xfId="0" applyFont="1"/>
    <xf numFmtId="240" fontId="178" fillId="0" borderId="115" xfId="0" applyNumberFormat="1" applyFont="1" applyBorder="1" applyAlignment="1">
      <alignment horizontal="center" vertical="center"/>
    </xf>
    <xf numFmtId="0" fontId="199" fillId="0" borderId="0" xfId="0" applyFont="1" applyAlignment="1">
      <alignment horizontal="center" wrapText="1"/>
    </xf>
    <xf numFmtId="0" fontId="177" fillId="120" borderId="144" xfId="37927" applyFont="1" applyFill="1" applyBorder="1" applyAlignment="1">
      <alignment horizontal="center" wrapText="1"/>
    </xf>
    <xf numFmtId="241" fontId="180" fillId="135" borderId="0" xfId="37928" applyNumberFormat="1" applyFont="1" applyFill="1" applyBorder="1" applyAlignment="1">
      <alignment horizontal="center" wrapText="1"/>
    </xf>
    <xf numFmtId="0" fontId="177" fillId="120" borderId="0" xfId="37927" applyFont="1" applyFill="1" applyAlignment="1">
      <alignment horizontal="center" wrapText="1"/>
    </xf>
    <xf numFmtId="0" fontId="177" fillId="120" borderId="134" xfId="37927" applyFont="1" applyFill="1" applyBorder="1" applyAlignment="1">
      <alignment horizontal="center" wrapText="1"/>
    </xf>
    <xf numFmtId="0" fontId="199" fillId="0" borderId="0" xfId="0" applyFont="1" applyAlignment="1">
      <alignment wrapText="1"/>
    </xf>
    <xf numFmtId="0" fontId="201" fillId="0" borderId="104" xfId="0" applyFont="1" applyBorder="1" applyAlignment="1">
      <alignment vertical="center" wrapText="1"/>
    </xf>
    <xf numFmtId="0" fontId="27" fillId="0" borderId="0" xfId="0" applyFont="1" applyAlignment="1">
      <alignment wrapText="1"/>
    </xf>
    <xf numFmtId="247" fontId="178" fillId="0" borderId="115" xfId="0" applyNumberFormat="1" applyFont="1" applyBorder="1" applyAlignment="1">
      <alignment horizontal="center" vertical="center"/>
    </xf>
    <xf numFmtId="37" fontId="57" fillId="135" borderId="0" xfId="1" applyNumberFormat="1" applyFont="1" applyFill="1"/>
    <xf numFmtId="176" fontId="57" fillId="135" borderId="0" xfId="1" applyNumberFormat="1" applyFont="1" applyFill="1"/>
    <xf numFmtId="176" fontId="57" fillId="135" borderId="0" xfId="1" applyNumberFormat="1" applyFont="1" applyFill="1" applyAlignment="1">
      <alignment horizontal="right"/>
    </xf>
    <xf numFmtId="168" fontId="164" fillId="0" borderId="104" xfId="1" applyFont="1" applyBorder="1" applyAlignment="1">
      <alignment vertical="center"/>
    </xf>
    <xf numFmtId="168" fontId="161" fillId="0" borderId="0" xfId="0" applyNumberFormat="1" applyFont="1"/>
    <xf numFmtId="238" fontId="138" fillId="0" borderId="0" xfId="0" applyNumberFormat="1" applyFont="1"/>
    <xf numFmtId="0" fontId="167" fillId="5" borderId="93" xfId="0" applyFont="1" applyFill="1" applyBorder="1" applyAlignment="1">
      <alignment horizontal="center"/>
    </xf>
    <xf numFmtId="170" fontId="167" fillId="5" borderId="128" xfId="1" applyNumberFormat="1" applyFont="1" applyFill="1" applyBorder="1"/>
    <xf numFmtId="170" fontId="167" fillId="5" borderId="128" xfId="0" applyNumberFormat="1" applyFont="1" applyFill="1" applyBorder="1" applyAlignment="1">
      <alignment horizontal="center"/>
    </xf>
    <xf numFmtId="244" fontId="167" fillId="5" borderId="92" xfId="37929" applyNumberFormat="1" applyFont="1" applyFill="1" applyBorder="1" applyAlignment="1">
      <alignment horizontal="center"/>
    </xf>
    <xf numFmtId="0" fontId="167" fillId="4" borderId="93" xfId="0" applyFont="1" applyFill="1" applyBorder="1" applyAlignment="1">
      <alignment horizontal="center"/>
    </xf>
    <xf numFmtId="170" fontId="167" fillId="4" borderId="128" xfId="1" applyNumberFormat="1" applyFont="1" applyFill="1" applyBorder="1"/>
    <xf numFmtId="170" fontId="167" fillId="4" borderId="128" xfId="0" applyNumberFormat="1" applyFont="1" applyFill="1" applyBorder="1" applyAlignment="1">
      <alignment horizontal="center"/>
    </xf>
    <xf numFmtId="244" fontId="167" fillId="4" borderId="92" xfId="37929" applyNumberFormat="1" applyFont="1" applyFill="1" applyBorder="1" applyAlignment="1">
      <alignment horizontal="center"/>
    </xf>
    <xf numFmtId="170" fontId="167" fillId="5" borderId="127" xfId="1" applyNumberFormat="1" applyFont="1" applyFill="1" applyBorder="1"/>
    <xf numFmtId="170" fontId="167" fillId="5" borderId="127" xfId="0" applyNumberFormat="1" applyFont="1" applyFill="1" applyBorder="1" applyAlignment="1">
      <alignment horizontal="center"/>
    </xf>
    <xf numFmtId="9" fontId="167" fillId="5" borderId="126" xfId="2" applyFont="1" applyFill="1" applyBorder="1" applyAlignment="1">
      <alignment horizontal="center"/>
    </xf>
    <xf numFmtId="170" fontId="167" fillId="4" borderId="127" xfId="1" applyNumberFormat="1" applyFont="1" applyFill="1" applyBorder="1"/>
    <xf numFmtId="170" fontId="167" fillId="4" borderId="127" xfId="0" applyNumberFormat="1" applyFont="1" applyFill="1" applyBorder="1" applyAlignment="1">
      <alignment horizontal="center"/>
    </xf>
    <xf numFmtId="9" fontId="167" fillId="4" borderId="126" xfId="2" applyFont="1" applyFill="1" applyBorder="1" applyAlignment="1">
      <alignment horizontal="center"/>
    </xf>
    <xf numFmtId="0" fontId="231" fillId="3" borderId="196" xfId="0" applyFont="1" applyFill="1" applyBorder="1" applyAlignment="1">
      <alignment horizontal="center" vertical="center" wrapText="1"/>
    </xf>
    <xf numFmtId="14" fontId="231" fillId="3" borderId="197" xfId="0" applyNumberFormat="1" applyFont="1" applyFill="1" applyBorder="1" applyAlignment="1">
      <alignment horizontal="center" vertical="center" wrapText="1"/>
    </xf>
    <xf numFmtId="3" fontId="231" fillId="3" borderId="197" xfId="0" applyNumberFormat="1" applyFont="1" applyFill="1" applyBorder="1" applyAlignment="1">
      <alignment horizontal="center" vertical="center" wrapText="1"/>
    </xf>
    <xf numFmtId="250" fontId="231" fillId="3" borderId="197" xfId="0" applyNumberFormat="1" applyFont="1" applyFill="1" applyBorder="1" applyAlignment="1">
      <alignment horizontal="center" vertical="center" wrapText="1"/>
    </xf>
    <xf numFmtId="9" fontId="178" fillId="0" borderId="197" xfId="2" applyFont="1" applyBorder="1" applyAlignment="1">
      <alignment horizontal="center" vertical="center"/>
    </xf>
    <xf numFmtId="9" fontId="178" fillId="0" borderId="198" xfId="2" applyFont="1" applyBorder="1" applyAlignment="1">
      <alignment horizontal="center" vertical="center"/>
    </xf>
    <xf numFmtId="251" fontId="155" fillId="139" borderId="124" xfId="0" applyNumberFormat="1" applyFont="1" applyFill="1" applyBorder="1" applyAlignment="1">
      <alignment horizontal="center" vertical="center"/>
    </xf>
    <xf numFmtId="0" fontId="138" fillId="0" borderId="108" xfId="0" applyFont="1" applyBorder="1" applyAlignment="1">
      <alignment horizontal="center"/>
    </xf>
    <xf numFmtId="0" fontId="57" fillId="0" borderId="0" xfId="4" applyFont="1" applyAlignment="1">
      <alignment horizontal="right"/>
    </xf>
    <xf numFmtId="173" fontId="2" fillId="0" borderId="0" xfId="4" applyNumberFormat="1" applyAlignment="1">
      <alignment horizontal="right"/>
    </xf>
    <xf numFmtId="0" fontId="183" fillId="120" borderId="0" xfId="0" applyFont="1" applyFill="1" applyAlignment="1">
      <alignment horizontal="center" vertical="center"/>
    </xf>
    <xf numFmtId="0" fontId="183" fillId="120" borderId="0" xfId="0" applyFont="1" applyFill="1" applyAlignment="1">
      <alignment horizontal="right" vertical="center"/>
    </xf>
    <xf numFmtId="0" fontId="181" fillId="0" borderId="104" xfId="0" applyFont="1" applyBorder="1" applyAlignment="1">
      <alignment horizontal="right" vertical="center"/>
    </xf>
    <xf numFmtId="0" fontId="182" fillId="0" borderId="104" xfId="0" applyFont="1" applyBorder="1" applyAlignment="1">
      <alignment horizontal="right" vertical="center"/>
    </xf>
    <xf numFmtId="37" fontId="181" fillId="0" borderId="104" xfId="0" applyNumberFormat="1" applyFont="1" applyBorder="1" applyAlignment="1">
      <alignment horizontal="right" vertical="center"/>
    </xf>
    <xf numFmtId="37" fontId="27" fillId="0" borderId="0" xfId="0" applyNumberFormat="1" applyFont="1" applyAlignment="1">
      <alignment horizontal="right"/>
    </xf>
    <xf numFmtId="37" fontId="57" fillId="0" borderId="0" xfId="4" applyNumberFormat="1" applyFont="1" applyAlignment="1">
      <alignment horizontal="right"/>
    </xf>
    <xf numFmtId="240" fontId="2" fillId="0" borderId="0" xfId="4" applyNumberFormat="1" applyAlignment="1">
      <alignment horizontal="right"/>
    </xf>
    <xf numFmtId="170" fontId="193" fillId="0" borderId="0" xfId="1" applyNumberFormat="1" applyFont="1"/>
    <xf numFmtId="252" fontId="161" fillId="0" borderId="0" xfId="0" applyNumberFormat="1" applyFont="1" applyAlignment="1">
      <alignment horizontal="center"/>
    </xf>
    <xf numFmtId="253" fontId="161" fillId="0" borderId="0" xfId="0" applyNumberFormat="1" applyFont="1" applyAlignment="1">
      <alignment horizontal="center"/>
    </xf>
    <xf numFmtId="252" fontId="193" fillId="0" borderId="0" xfId="0" applyNumberFormat="1" applyFont="1" applyAlignment="1">
      <alignment horizontal="center"/>
    </xf>
    <xf numFmtId="0" fontId="193" fillId="0" borderId="0" xfId="0" applyFont="1" applyAlignment="1">
      <alignment horizontal="center" vertical="center"/>
    </xf>
    <xf numFmtId="172" fontId="194" fillId="5" borderId="159" xfId="2" applyNumberFormat="1" applyFont="1" applyFill="1" applyBorder="1" applyAlignment="1">
      <alignment horizontal="center" vertical="center"/>
    </xf>
    <xf numFmtId="172" fontId="194" fillId="5" borderId="145" xfId="2" applyNumberFormat="1" applyFont="1" applyFill="1" applyBorder="1" applyAlignment="1">
      <alignment horizontal="center" vertical="center"/>
    </xf>
    <xf numFmtId="37" fontId="205" fillId="0" borderId="115" xfId="0" applyNumberFormat="1" applyFont="1" applyBorder="1" applyAlignment="1">
      <alignment horizontal="left" vertical="center" indent="3"/>
    </xf>
    <xf numFmtId="0" fontId="205" fillId="0" borderId="0" xfId="0" applyFont="1"/>
    <xf numFmtId="37" fontId="206" fillId="0" borderId="115" xfId="0" applyNumberFormat="1" applyFont="1" applyBorder="1" applyAlignment="1">
      <alignment horizontal="left" vertical="center" indent="2"/>
    </xf>
    <xf numFmtId="246" fontId="206" fillId="0" borderId="115" xfId="0" applyNumberFormat="1" applyFont="1" applyBorder="1" applyAlignment="1">
      <alignment horizontal="center" vertical="center"/>
    </xf>
    <xf numFmtId="10" fontId="206" fillId="0" borderId="115" xfId="2" applyNumberFormat="1" applyFont="1" applyFill="1" applyBorder="1" applyAlignment="1">
      <alignment horizontal="center" vertical="center"/>
    </xf>
    <xf numFmtId="170" fontId="206" fillId="0" borderId="0" xfId="1" applyNumberFormat="1" applyFont="1" applyFill="1" applyBorder="1" applyAlignment="1">
      <alignment horizontal="left" indent="2"/>
    </xf>
    <xf numFmtId="37" fontId="46" fillId="135" borderId="0" xfId="1" applyNumberFormat="1" applyFont="1" applyFill="1" applyAlignment="1">
      <alignment horizontal="center"/>
    </xf>
    <xf numFmtId="240" fontId="161" fillId="0" borderId="0" xfId="0" applyNumberFormat="1" applyFont="1"/>
    <xf numFmtId="176" fontId="74" fillId="4" borderId="0" xfId="1" applyNumberFormat="1" applyFont="1" applyFill="1" applyBorder="1" applyAlignment="1">
      <alignment horizontal="center" vertical="center"/>
    </xf>
    <xf numFmtId="1" fontId="155" fillId="140" borderId="132" xfId="39" applyNumberFormat="1" applyFont="1" applyFill="1" applyBorder="1" applyAlignment="1">
      <alignment horizontal="left" vertical="center" wrapText="1"/>
    </xf>
    <xf numFmtId="0" fontId="167" fillId="5" borderId="100" xfId="0" applyFont="1" applyFill="1" applyBorder="1" applyAlignment="1">
      <alignment horizontal="left" vertical="center" wrapText="1" readingOrder="1"/>
    </xf>
    <xf numFmtId="240" fontId="155" fillId="120" borderId="133" xfId="1" applyNumberFormat="1" applyFont="1" applyFill="1" applyBorder="1" applyAlignment="1">
      <alignment horizontal="left"/>
    </xf>
    <xf numFmtId="240" fontId="167" fillId="5" borderId="100" xfId="1" applyNumberFormat="1" applyFont="1" applyFill="1" applyBorder="1" applyAlignment="1">
      <alignment horizontal="center" vertical="center"/>
    </xf>
    <xf numFmtId="172" fontId="178" fillId="0" borderId="0" xfId="2" applyNumberFormat="1" applyFont="1" applyAlignment="1">
      <alignment horizontal="center"/>
    </xf>
    <xf numFmtId="49" fontId="166" fillId="0" borderId="142" xfId="1" applyNumberFormat="1" applyFont="1" applyFill="1" applyBorder="1" applyAlignment="1">
      <alignment horizontal="left" indent="2"/>
    </xf>
    <xf numFmtId="49" fontId="167" fillId="0" borderId="0" xfId="1" applyNumberFormat="1" applyFont="1" applyFill="1" applyBorder="1" applyAlignment="1">
      <alignment horizontal="left" indent="3"/>
    </xf>
    <xf numFmtId="49" fontId="166" fillId="0" borderId="0" xfId="1" applyNumberFormat="1" applyFont="1" applyFill="1" applyBorder="1" applyAlignment="1">
      <alignment horizontal="left" vertical="center"/>
    </xf>
    <xf numFmtId="49" fontId="167" fillId="0" borderId="0" xfId="1" applyNumberFormat="1" applyFont="1" applyFill="1" applyBorder="1" applyAlignment="1">
      <alignment horizontal="left" vertical="center" indent="2"/>
    </xf>
    <xf numFmtId="49" fontId="166" fillId="0" borderId="134" xfId="1" applyNumberFormat="1" applyFont="1" applyFill="1" applyBorder="1" applyAlignment="1">
      <alignment horizontal="left" vertical="center"/>
    </xf>
    <xf numFmtId="49" fontId="167" fillId="0" borderId="0" xfId="0" applyNumberFormat="1" applyFont="1" applyAlignment="1">
      <alignment horizontal="left" vertical="center" indent="2"/>
    </xf>
    <xf numFmtId="49" fontId="166" fillId="5" borderId="144" xfId="1" applyNumberFormat="1" applyFont="1" applyFill="1" applyBorder="1" applyAlignment="1">
      <alignment vertical="center"/>
    </xf>
    <xf numFmtId="49" fontId="166" fillId="5" borderId="143" xfId="1" applyNumberFormat="1" applyFont="1" applyFill="1" applyBorder="1" applyAlignment="1">
      <alignment vertical="center"/>
    </xf>
    <xf numFmtId="49" fontId="155" fillId="120" borderId="133" xfId="1" applyNumberFormat="1" applyFont="1" applyFill="1" applyBorder="1" applyAlignment="1">
      <alignment vertical="center"/>
    </xf>
    <xf numFmtId="9" fontId="138" fillId="0" borderId="0" xfId="2" applyFont="1"/>
    <xf numFmtId="172" fontId="253" fillId="3" borderId="0" xfId="2" applyNumberFormat="1" applyFont="1" applyFill="1"/>
    <xf numFmtId="0" fontId="209" fillId="5" borderId="0" xfId="40" applyFont="1" applyFill="1" applyAlignment="1">
      <alignment horizontal="left" vertical="center" indent="1"/>
    </xf>
    <xf numFmtId="0" fontId="254" fillId="5" borderId="0" xfId="40" applyFont="1" applyFill="1" applyAlignment="1">
      <alignment horizontal="left" vertical="center" indent="1"/>
    </xf>
    <xf numFmtId="39" fontId="254" fillId="5" borderId="0" xfId="1" applyNumberFormat="1" applyFont="1" applyFill="1" applyAlignment="1">
      <alignment horizontal="right"/>
    </xf>
    <xf numFmtId="254" fontId="255" fillId="3" borderId="0" xfId="0" applyNumberFormat="1" applyFont="1" applyFill="1"/>
    <xf numFmtId="168" fontId="138" fillId="0" borderId="0" xfId="1" applyFont="1" applyAlignment="1">
      <alignment horizontal="center"/>
    </xf>
    <xf numFmtId="37" fontId="167" fillId="3" borderId="100" xfId="1" quotePrefix="1" applyNumberFormat="1" applyFont="1" applyFill="1" applyBorder="1" applyAlignment="1">
      <alignment horizontal="center" vertical="center"/>
    </xf>
    <xf numFmtId="176" fontId="243" fillId="4" borderId="0" xfId="1" applyNumberFormat="1" applyFont="1" applyFill="1" applyBorder="1" applyAlignment="1">
      <alignment horizontal="center" vertical="center"/>
    </xf>
    <xf numFmtId="0" fontId="243" fillId="0" borderId="0" xfId="0" applyFont="1"/>
    <xf numFmtId="174" fontId="171" fillId="5" borderId="0" xfId="41" applyNumberFormat="1" applyFont="1" applyFill="1" applyBorder="1" applyAlignment="1">
      <alignment horizontal="center" vertical="center"/>
    </xf>
    <xf numFmtId="174" fontId="243" fillId="4" borderId="0" xfId="41" applyNumberFormat="1" applyFont="1" applyFill="1" applyBorder="1" applyAlignment="1">
      <alignment horizontal="center" vertical="center"/>
    </xf>
    <xf numFmtId="0" fontId="243" fillId="4" borderId="0" xfId="12564" applyFont="1" applyFill="1" applyAlignment="1">
      <alignment vertical="center"/>
    </xf>
    <xf numFmtId="37" fontId="171" fillId="5" borderId="0" xfId="40" applyNumberFormat="1" applyFont="1" applyFill="1" applyAlignment="1">
      <alignment horizontal="center" vertical="center"/>
    </xf>
    <xf numFmtId="242" fontId="167" fillId="3" borderId="100" xfId="1" applyNumberFormat="1" applyFont="1" applyFill="1" applyBorder="1" applyAlignment="1">
      <alignment horizontal="center" vertical="center"/>
    </xf>
    <xf numFmtId="0" fontId="197" fillId="135" borderId="0" xfId="0" applyFont="1" applyFill="1" applyAlignment="1">
      <alignment horizontal="center" vertical="center"/>
    </xf>
    <xf numFmtId="37" fontId="177" fillId="135" borderId="0" xfId="40" applyNumberFormat="1" applyFont="1" applyFill="1" applyAlignment="1">
      <alignment horizontal="center" vertical="center"/>
    </xf>
    <xf numFmtId="168" fontId="235" fillId="4" borderId="0" xfId="1" applyFont="1" applyFill="1" applyAlignment="1">
      <alignment horizontal="right" vertical="center"/>
    </xf>
    <xf numFmtId="0" fontId="167" fillId="0" borderId="0" xfId="40" applyFont="1" applyAlignment="1">
      <alignment horizontal="left" vertical="center" indent="2"/>
    </xf>
    <xf numFmtId="172" fontId="74" fillId="0" borderId="0" xfId="2" applyNumberFormat="1" applyFont="1" applyFill="1" applyBorder="1" applyAlignment="1">
      <alignment horizontal="center" vertical="center"/>
    </xf>
    <xf numFmtId="172" fontId="170" fillId="0" borderId="0" xfId="2" applyNumberFormat="1" applyFont="1" applyFill="1" applyBorder="1" applyAlignment="1">
      <alignment horizontal="left" vertical="center"/>
    </xf>
    <xf numFmtId="0" fontId="157" fillId="120" borderId="130" xfId="0" applyFont="1" applyFill="1" applyBorder="1" applyAlignment="1">
      <alignment horizontal="center" vertical="center" wrapText="1"/>
    </xf>
    <xf numFmtId="168" fontId="138" fillId="3" borderId="0" xfId="1" applyFont="1" applyFill="1"/>
    <xf numFmtId="0" fontId="74" fillId="4" borderId="0" xfId="27660" applyFont="1" applyFill="1"/>
    <xf numFmtId="0" fontId="161" fillId="135" borderId="0" xfId="0" applyFont="1" applyFill="1"/>
    <xf numFmtId="37" fontId="161" fillId="135" borderId="0" xfId="0" applyNumberFormat="1" applyFont="1" applyFill="1"/>
    <xf numFmtId="0" fontId="157" fillId="120" borderId="131" xfId="0" applyFont="1" applyFill="1" applyBorder="1" applyAlignment="1">
      <alignment horizontal="center" vertical="center" wrapText="1"/>
    </xf>
    <xf numFmtId="0" fontId="167" fillId="0" borderId="202" xfId="0" applyFont="1" applyBorder="1" applyAlignment="1">
      <alignment horizontal="left" vertical="center" wrapText="1" indent="1" readingOrder="1"/>
    </xf>
    <xf numFmtId="240" fontId="167" fillId="0" borderId="202" xfId="1" applyNumberFormat="1" applyFont="1" applyFill="1" applyBorder="1" applyAlignment="1">
      <alignment horizontal="center" vertical="center"/>
    </xf>
    <xf numFmtId="172" fontId="167" fillId="0" borderId="202" xfId="0" applyNumberFormat="1" applyFont="1" applyBorder="1" applyAlignment="1">
      <alignment horizontal="center" vertical="center" wrapText="1" readingOrder="1"/>
    </xf>
    <xf numFmtId="170" fontId="194" fillId="0" borderId="0" xfId="1" applyNumberFormat="1" applyFont="1" applyFill="1" applyBorder="1" applyAlignment="1"/>
    <xf numFmtId="171" fontId="194" fillId="0" borderId="0" xfId="2" applyNumberFormat="1" applyFont="1" applyFill="1" applyBorder="1" applyAlignment="1">
      <alignment horizontal="center" vertical="center"/>
    </xf>
    <xf numFmtId="14" fontId="200" fillId="0" borderId="104" xfId="0" applyNumberFormat="1" applyFont="1" applyBorder="1" applyAlignment="1">
      <alignment horizontal="left" vertical="center"/>
    </xf>
    <xf numFmtId="238" fontId="214" fillId="4" borderId="0" xfId="27660" applyNumberFormat="1" applyFont="1" applyFill="1"/>
    <xf numFmtId="0" fontId="157" fillId="120" borderId="89" xfId="0" applyFont="1" applyFill="1" applyBorder="1" applyAlignment="1">
      <alignment horizontal="center" vertical="center" wrapText="1"/>
    </xf>
    <xf numFmtId="239" fontId="167" fillId="0" borderId="100" xfId="0" applyNumberFormat="1" applyFont="1" applyBorder="1" applyAlignment="1">
      <alignment horizontal="center" vertical="center" wrapText="1" readingOrder="1"/>
    </xf>
    <xf numFmtId="10" fontId="199" fillId="0" borderId="0" xfId="2" applyNumberFormat="1" applyFont="1"/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center"/>
    </xf>
    <xf numFmtId="0" fontId="258" fillId="0" borderId="0" xfId="0" applyFont="1" applyAlignment="1">
      <alignment horizontal="center"/>
    </xf>
    <xf numFmtId="0" fontId="258" fillId="0" borderId="0" xfId="0" applyFont="1"/>
    <xf numFmtId="172" fontId="258" fillId="0" borderId="0" xfId="2" applyNumberFormat="1" applyFont="1" applyAlignment="1">
      <alignment horizontal="center"/>
    </xf>
    <xf numFmtId="172" fontId="258" fillId="0" borderId="0" xfId="0" applyNumberFormat="1" applyFont="1" applyAlignment="1">
      <alignment horizontal="center"/>
    </xf>
    <xf numFmtId="170" fontId="199" fillId="0" borderId="0" xfId="1" applyNumberFormat="1" applyFont="1"/>
    <xf numFmtId="172" fontId="214" fillId="4" borderId="0" xfId="2" applyNumberFormat="1" applyFont="1" applyFill="1"/>
    <xf numFmtId="0" fontId="250" fillId="5" borderId="100" xfId="0" applyFont="1" applyFill="1" applyBorder="1" applyAlignment="1">
      <alignment horizontal="left" vertical="center" wrapText="1" indent="1" readingOrder="1"/>
    </xf>
    <xf numFmtId="172" fontId="250" fillId="5" borderId="100" xfId="2" applyNumberFormat="1" applyFont="1" applyFill="1" applyBorder="1" applyAlignment="1">
      <alignment horizontal="center" vertical="center"/>
    </xf>
    <xf numFmtId="10" fontId="199" fillId="0" borderId="0" xfId="0" applyNumberFormat="1" applyFont="1" applyAlignment="1">
      <alignment horizontal="right"/>
    </xf>
    <xf numFmtId="0" fontId="202" fillId="0" borderId="0" xfId="0" applyFont="1" applyAlignment="1">
      <alignment horizontal="right"/>
    </xf>
    <xf numFmtId="170" fontId="165" fillId="0" borderId="0" xfId="1" applyNumberFormat="1" applyFont="1" applyAlignment="1">
      <alignment horizontal="center"/>
    </xf>
    <xf numFmtId="0" fontId="199" fillId="0" borderId="104" xfId="0" applyFont="1" applyBorder="1"/>
    <xf numFmtId="10" fontId="199" fillId="0" borderId="104" xfId="2" applyNumberFormat="1" applyFont="1" applyBorder="1"/>
    <xf numFmtId="0" fontId="217" fillId="138" borderId="0" xfId="27660" applyFont="1" applyFill="1" applyAlignment="1">
      <alignment horizontal="center" vertical="center" wrapText="1"/>
    </xf>
    <xf numFmtId="0" fontId="211" fillId="120" borderId="89" xfId="27660" applyFont="1" applyFill="1" applyBorder="1" applyAlignment="1">
      <alignment horizontal="center" vertical="center"/>
    </xf>
    <xf numFmtId="0" fontId="211" fillId="135" borderId="89" xfId="27660" applyFont="1" applyFill="1" applyBorder="1" applyAlignment="1">
      <alignment horizontal="center" vertical="center"/>
    </xf>
    <xf numFmtId="37" fontId="212" fillId="0" borderId="0" xfId="0" applyNumberFormat="1" applyFont="1"/>
    <xf numFmtId="0" fontId="217" fillId="138" borderId="88" xfId="27660" applyFont="1" applyFill="1" applyBorder="1" applyAlignment="1">
      <alignment horizontal="center" vertical="center" wrapText="1"/>
    </xf>
    <xf numFmtId="0" fontId="260" fillId="0" borderId="0" xfId="0" applyFont="1"/>
    <xf numFmtId="37" fontId="227" fillId="0" borderId="0" xfId="1" applyNumberFormat="1" applyFont="1" applyFill="1" applyBorder="1" applyAlignment="1">
      <alignment horizontal="center" vertical="center"/>
    </xf>
    <xf numFmtId="240" fontId="214" fillId="4" borderId="86" xfId="27660" applyNumberFormat="1" applyFont="1" applyFill="1" applyBorder="1" applyAlignment="1">
      <alignment horizontal="center" vertical="center"/>
    </xf>
    <xf numFmtId="240" fontId="214" fillId="0" borderId="86" xfId="27660" applyNumberFormat="1" applyFont="1" applyBorder="1" applyAlignment="1">
      <alignment horizontal="center" vertical="center"/>
    </xf>
    <xf numFmtId="168" fontId="256" fillId="4" borderId="86" xfId="1" applyFont="1" applyFill="1" applyBorder="1" applyAlignment="1">
      <alignment horizontal="center" vertical="center"/>
    </xf>
    <xf numFmtId="0" fontId="227" fillId="0" borderId="113" xfId="0" applyFont="1" applyBorder="1" applyAlignment="1">
      <alignment horizontal="center" vertical="center" wrapText="1" readingOrder="1"/>
    </xf>
    <xf numFmtId="37" fontId="227" fillId="0" borderId="113" xfId="1" applyNumberFormat="1" applyFont="1" applyFill="1" applyBorder="1" applyAlignment="1">
      <alignment horizontal="center" vertical="center"/>
    </xf>
    <xf numFmtId="37" fontId="227" fillId="3" borderId="113" xfId="1" applyNumberFormat="1" applyFont="1" applyFill="1" applyBorder="1" applyAlignment="1">
      <alignment horizontal="center" vertical="center"/>
    </xf>
    <xf numFmtId="172" fontId="227" fillId="3" borderId="113" xfId="2" applyNumberFormat="1" applyFont="1" applyFill="1" applyBorder="1" applyAlignment="1">
      <alignment horizontal="center" vertical="center"/>
    </xf>
    <xf numFmtId="0" fontId="230" fillId="4" borderId="0" xfId="27660" applyFont="1" applyFill="1" applyAlignment="1">
      <alignment horizontal="center" vertical="center"/>
    </xf>
    <xf numFmtId="168" fontId="256" fillId="4" borderId="0" xfId="1" applyFont="1" applyFill="1" applyBorder="1" applyAlignment="1">
      <alignment horizontal="center" vertical="center"/>
    </xf>
    <xf numFmtId="37" fontId="214" fillId="0" borderId="0" xfId="1" applyNumberFormat="1" applyFont="1" applyFill="1" applyAlignment="1">
      <alignment horizontal="center" vertical="center"/>
    </xf>
    <xf numFmtId="255" fontId="211" fillId="120" borderId="0" xfId="27660" applyNumberFormat="1" applyFont="1" applyFill="1" applyAlignment="1">
      <alignment vertical="center"/>
    </xf>
    <xf numFmtId="0" fontId="213" fillId="0" borderId="0" xfId="27660" applyFont="1" applyAlignment="1">
      <alignment vertical="center"/>
    </xf>
    <xf numFmtId="191" fontId="213" fillId="0" borderId="0" xfId="27660" applyNumberFormat="1" applyFont="1" applyAlignment="1">
      <alignment vertical="center"/>
    </xf>
    <xf numFmtId="9" fontId="213" fillId="0" borderId="0" xfId="2" applyFont="1" applyAlignment="1">
      <alignment vertical="center"/>
    </xf>
    <xf numFmtId="168" fontId="214" fillId="4" borderId="0" xfId="1" applyFont="1" applyFill="1" applyAlignment="1">
      <alignment vertical="center"/>
    </xf>
    <xf numFmtId="0" fontId="224" fillId="135" borderId="88" xfId="27660" applyFont="1" applyFill="1" applyBorder="1" applyAlignment="1">
      <alignment horizontal="left" vertical="center" indent="75"/>
    </xf>
    <xf numFmtId="37" fontId="261" fillId="4" borderId="0" xfId="27660" applyNumberFormat="1" applyFont="1" applyFill="1" applyAlignment="1">
      <alignment horizontal="left"/>
    </xf>
    <xf numFmtId="0" fontId="262" fillId="120" borderId="132" xfId="0" applyFont="1" applyFill="1" applyBorder="1" applyAlignment="1">
      <alignment horizontal="center" vertical="center" wrapText="1"/>
    </xf>
    <xf numFmtId="0" fontId="262" fillId="120" borderId="137" xfId="0" applyFont="1" applyFill="1" applyBorder="1" applyAlignment="1">
      <alignment horizontal="center" vertical="center" wrapText="1"/>
    </xf>
    <xf numFmtId="1" fontId="211" fillId="141" borderId="0" xfId="37930" applyNumberFormat="1" applyFont="1" applyFill="1" applyAlignment="1">
      <alignment horizontal="left" vertical="center"/>
    </xf>
    <xf numFmtId="240" fontId="262" fillId="141" borderId="0" xfId="0" applyNumberFormat="1" applyFont="1" applyFill="1" applyAlignment="1">
      <alignment horizontal="center" vertical="center" wrapText="1"/>
    </xf>
    <xf numFmtId="240" fontId="262" fillId="141" borderId="141" xfId="0" applyNumberFormat="1" applyFont="1" applyFill="1" applyBorder="1" applyAlignment="1">
      <alignment horizontal="center" vertical="center" wrapText="1"/>
    </xf>
    <xf numFmtId="0" fontId="264" fillId="0" borderId="100" xfId="0" applyFont="1" applyBorder="1" applyAlignment="1">
      <alignment horizontal="left" vertical="center" indent="4" readingOrder="1"/>
    </xf>
    <xf numFmtId="1" fontId="211" fillId="140" borderId="0" xfId="37930" applyNumberFormat="1" applyFont="1" applyFill="1" applyAlignment="1">
      <alignment horizontal="left" vertical="center"/>
    </xf>
    <xf numFmtId="240" fontId="262" fillId="140" borderId="0" xfId="0" applyNumberFormat="1" applyFont="1" applyFill="1" applyAlignment="1">
      <alignment horizontal="center" vertical="center" wrapText="1"/>
    </xf>
    <xf numFmtId="191" fontId="211" fillId="120" borderId="141" xfId="27660" applyNumberFormat="1" applyFont="1" applyFill="1" applyBorder="1" applyAlignment="1">
      <alignment vertical="center" wrapText="1"/>
    </xf>
    <xf numFmtId="37" fontId="213" fillId="4" borderId="0" xfId="27660" quotePrefix="1" applyNumberFormat="1" applyFont="1" applyFill="1"/>
    <xf numFmtId="191" fontId="211" fillId="120" borderId="0" xfId="37099" applyNumberFormat="1" applyFont="1" applyFill="1" applyBorder="1" applyAlignment="1">
      <alignment vertical="center"/>
    </xf>
    <xf numFmtId="0" fontId="266" fillId="0" borderId="0" xfId="0" applyFont="1" applyAlignment="1">
      <alignment vertical="center"/>
    </xf>
    <xf numFmtId="0" fontId="267" fillId="0" borderId="0" xfId="0" applyFont="1" applyAlignment="1">
      <alignment vertical="center"/>
    </xf>
    <xf numFmtId="9" fontId="199" fillId="0" borderId="0" xfId="2" applyFont="1" applyAlignment="1">
      <alignment horizontal="center"/>
    </xf>
    <xf numFmtId="9" fontId="199" fillId="0" borderId="0" xfId="2" applyFont="1"/>
    <xf numFmtId="168" fontId="214" fillId="4" borderId="0" xfId="1" applyFont="1" applyFill="1"/>
    <xf numFmtId="9" fontId="213" fillId="4" borderId="89" xfId="2" applyFont="1" applyFill="1" applyBorder="1" applyAlignment="1">
      <alignment horizontal="right"/>
    </xf>
    <xf numFmtId="9" fontId="211" fillId="120" borderId="0" xfId="2" applyFont="1" applyFill="1" applyAlignment="1">
      <alignment vertical="center"/>
    </xf>
    <xf numFmtId="49" fontId="167" fillId="0" borderId="134" xfId="1" applyNumberFormat="1" applyFont="1" applyFill="1" applyBorder="1" applyAlignment="1">
      <alignment horizontal="left" vertical="center" indent="2"/>
    </xf>
    <xf numFmtId="0" fontId="167" fillId="0" borderId="0" xfId="0" applyFont="1" applyAlignment="1">
      <alignment horizontal="left" vertical="center" wrapText="1" indent="1" readingOrder="1"/>
    </xf>
    <xf numFmtId="240" fontId="167" fillId="0" borderId="0" xfId="1" applyNumberFormat="1" applyFont="1" applyFill="1" applyBorder="1" applyAlignment="1">
      <alignment horizontal="center" vertical="center"/>
    </xf>
    <xf numFmtId="172" fontId="167" fillId="0" borderId="0" xfId="0" applyNumberFormat="1" applyFont="1" applyAlignment="1">
      <alignment horizontal="center" vertical="center" wrapText="1" readingOrder="1"/>
    </xf>
    <xf numFmtId="0" fontId="259" fillId="120" borderId="88" xfId="27660" applyFont="1" applyFill="1" applyBorder="1" applyAlignment="1">
      <alignment horizontal="left" vertical="center" indent="63"/>
    </xf>
    <xf numFmtId="170" fontId="74" fillId="4" borderId="0" xfId="1" applyNumberFormat="1" applyFont="1" applyFill="1"/>
    <xf numFmtId="255" fontId="213" fillId="4" borderId="89" xfId="27660" applyNumberFormat="1" applyFont="1" applyFill="1" applyBorder="1"/>
    <xf numFmtId="176" fontId="214" fillId="4" borderId="0" xfId="1" applyNumberFormat="1" applyFont="1" applyFill="1"/>
    <xf numFmtId="233" fontId="215" fillId="4" borderId="0" xfId="27660" applyNumberFormat="1" applyFont="1" applyFill="1"/>
    <xf numFmtId="1" fontId="155" fillId="140" borderId="130" xfId="39" applyNumberFormat="1" applyFont="1" applyFill="1" applyBorder="1" applyAlignment="1">
      <alignment horizontal="left" vertical="center" wrapText="1"/>
    </xf>
    <xf numFmtId="1" fontId="176" fillId="140" borderId="136" xfId="39" applyNumberFormat="1" applyFont="1" applyFill="1" applyBorder="1" applyAlignment="1">
      <alignment horizontal="left" vertical="center" wrapText="1"/>
    </xf>
    <xf numFmtId="170" fontId="155" fillId="120" borderId="135" xfId="1" applyNumberFormat="1" applyFont="1" applyFill="1" applyBorder="1" applyAlignment="1">
      <alignment horizontal="left"/>
    </xf>
    <xf numFmtId="170" fontId="194" fillId="0" borderId="0" xfId="1" applyNumberFormat="1" applyFont="1" applyFill="1" applyBorder="1" applyAlignment="1">
      <alignment horizontal="left"/>
    </xf>
    <xf numFmtId="170" fontId="166" fillId="0" borderId="145" xfId="1" applyNumberFormat="1" applyFont="1" applyFill="1" applyBorder="1" applyAlignment="1"/>
    <xf numFmtId="170" fontId="166" fillId="0" borderId="0" xfId="1" applyNumberFormat="1" applyFont="1" applyFill="1" applyBorder="1" applyAlignment="1"/>
    <xf numFmtId="233" fontId="161" fillId="0" borderId="0" xfId="0" quotePrefix="1" applyNumberFormat="1" applyFont="1"/>
    <xf numFmtId="172" fontId="235" fillId="4" borderId="0" xfId="2" applyNumberFormat="1" applyFont="1" applyFill="1" applyAlignment="1">
      <alignment vertical="center"/>
    </xf>
    <xf numFmtId="172" fontId="182" fillId="0" borderId="104" xfId="2" applyNumberFormat="1" applyFont="1" applyBorder="1" applyAlignment="1">
      <alignment vertical="center"/>
    </xf>
    <xf numFmtId="238" fontId="0" fillId="0" borderId="0" xfId="0" applyNumberFormat="1"/>
    <xf numFmtId="0" fontId="166" fillId="5" borderId="0" xfId="0" applyFont="1" applyFill="1" applyAlignment="1">
      <alignment horizontal="left" vertical="center" indent="1"/>
    </xf>
    <xf numFmtId="0" fontId="155" fillId="0" borderId="0" xfId="0" applyFont="1"/>
    <xf numFmtId="168" fontId="155" fillId="0" borderId="0" xfId="1" applyFont="1" applyFill="1" applyBorder="1" applyAlignment="1">
      <alignment horizontal="center"/>
    </xf>
    <xf numFmtId="172" fontId="155" fillId="0" borderId="0" xfId="2" applyNumberFormat="1" applyFont="1" applyFill="1" applyBorder="1" applyAlignment="1">
      <alignment horizontal="center"/>
    </xf>
    <xf numFmtId="0" fontId="167" fillId="0" borderId="206" xfId="40" applyFont="1" applyBorder="1" applyAlignment="1">
      <alignment horizontal="left" vertical="center" indent="1"/>
    </xf>
    <xf numFmtId="240" fontId="167" fillId="0" borderId="206" xfId="1" applyNumberFormat="1" applyFont="1" applyFill="1" applyBorder="1" applyAlignment="1">
      <alignment horizontal="center" vertical="center"/>
    </xf>
    <xf numFmtId="172" fontId="167" fillId="0" borderId="206" xfId="2" applyNumberFormat="1" applyFont="1" applyFill="1" applyBorder="1" applyAlignment="1">
      <alignment horizontal="center" vertical="center"/>
    </xf>
    <xf numFmtId="240" fontId="27" fillId="0" borderId="0" xfId="0" applyNumberFormat="1" applyFont="1"/>
    <xf numFmtId="238" fontId="27" fillId="0" borderId="0" xfId="0" applyNumberFormat="1" applyFont="1"/>
    <xf numFmtId="0" fontId="195" fillId="5" borderId="0" xfId="0" applyFont="1" applyFill="1"/>
    <xf numFmtId="172" fontId="195" fillId="5" borderId="0" xfId="2" applyNumberFormat="1" applyFont="1" applyFill="1" applyAlignment="1">
      <alignment horizontal="center"/>
    </xf>
    <xf numFmtId="0" fontId="194" fillId="5" borderId="0" xfId="40" applyFont="1" applyFill="1" applyAlignment="1">
      <alignment vertical="center"/>
    </xf>
    <xf numFmtId="240" fontId="194" fillId="5" borderId="0" xfId="1" applyNumberFormat="1" applyFont="1" applyFill="1" applyBorder="1" applyAlignment="1">
      <alignment horizontal="center" vertical="center"/>
    </xf>
    <xf numFmtId="0" fontId="167" fillId="5" borderId="100" xfId="0" applyFont="1" applyFill="1" applyBorder="1" applyAlignment="1">
      <alignment horizontal="left" vertical="center" wrapText="1" indent="1" readingOrder="1"/>
    </xf>
    <xf numFmtId="172" fontId="167" fillId="5" borderId="100" xfId="0" applyNumberFormat="1" applyFont="1" applyFill="1" applyBorder="1" applyAlignment="1">
      <alignment horizontal="center" vertical="center" wrapText="1" readingOrder="1"/>
    </xf>
    <xf numFmtId="0" fontId="195" fillId="0" borderId="0" xfId="0" applyFont="1"/>
    <xf numFmtId="172" fontId="195" fillId="0" borderId="0" xfId="2" applyNumberFormat="1" applyFont="1" applyFill="1" applyAlignment="1">
      <alignment horizontal="center"/>
    </xf>
    <xf numFmtId="240" fontId="215" fillId="4" borderId="0" xfId="27660" applyNumberFormat="1" applyFont="1" applyFill="1"/>
    <xf numFmtId="238" fontId="215" fillId="4" borderId="0" xfId="27660" applyNumberFormat="1" applyFont="1" applyFill="1"/>
    <xf numFmtId="172" fontId="214" fillId="4" borderId="0" xfId="2" applyNumberFormat="1" applyFont="1" applyFill="1" applyAlignment="1">
      <alignment vertical="center"/>
    </xf>
    <xf numFmtId="170" fontId="166" fillId="5" borderId="146" xfId="1" applyNumberFormat="1" applyFont="1" applyFill="1" applyBorder="1"/>
    <xf numFmtId="240" fontId="166" fillId="5" borderId="146" xfId="1" applyNumberFormat="1" applyFont="1" applyFill="1" applyBorder="1" applyAlignment="1">
      <alignment horizontal="center" vertical="center"/>
    </xf>
    <xf numFmtId="172" fontId="166" fillId="5" borderId="146" xfId="2" applyNumberFormat="1" applyFont="1" applyFill="1" applyBorder="1" applyAlignment="1">
      <alignment horizontal="center" vertical="center"/>
    </xf>
    <xf numFmtId="0" fontId="272" fillId="0" borderId="0" xfId="0" applyFont="1"/>
    <xf numFmtId="241" fontId="155" fillId="120" borderId="0" xfId="37927" applyNumberFormat="1" applyFont="1" applyFill="1" applyAlignment="1">
      <alignment horizontal="center"/>
    </xf>
    <xf numFmtId="0" fontId="273" fillId="0" borderId="0" xfId="0" applyFont="1" applyAlignment="1">
      <alignment vertical="center"/>
    </xf>
    <xf numFmtId="170" fontId="155" fillId="120" borderId="144" xfId="1" applyNumberFormat="1" applyFont="1" applyFill="1" applyBorder="1" applyAlignment="1">
      <alignment horizontal="left"/>
    </xf>
    <xf numFmtId="238" fontId="155" fillId="120" borderId="144" xfId="1" applyNumberFormat="1" applyFont="1" applyFill="1" applyBorder="1" applyAlignment="1">
      <alignment horizontal="center"/>
    </xf>
    <xf numFmtId="0" fontId="166" fillId="5" borderId="207" xfId="0" applyFont="1" applyFill="1" applyBorder="1" applyAlignment="1">
      <alignment horizontal="left" vertical="center" indent="1"/>
    </xf>
    <xf numFmtId="238" fontId="166" fillId="5" borderId="208" xfId="1" applyNumberFormat="1" applyFont="1" applyFill="1" applyBorder="1" applyAlignment="1">
      <alignment horizontal="center" vertical="center"/>
    </xf>
    <xf numFmtId="1" fontId="155" fillId="140" borderId="155" xfId="39" applyNumberFormat="1" applyFont="1" applyFill="1" applyBorder="1" applyAlignment="1">
      <alignment horizontal="center" vertical="center" wrapText="1"/>
    </xf>
    <xf numFmtId="256" fontId="178" fillId="0" borderId="200" xfId="0" applyNumberFormat="1" applyFont="1" applyBorder="1" applyAlignment="1">
      <alignment horizontal="center" vertical="center"/>
    </xf>
    <xf numFmtId="256" fontId="178" fillId="0" borderId="115" xfId="0" applyNumberFormat="1" applyFont="1" applyBorder="1" applyAlignment="1">
      <alignment horizontal="center" vertical="center"/>
    </xf>
    <xf numFmtId="240" fontId="194" fillId="5" borderId="205" xfId="0" applyNumberFormat="1" applyFont="1" applyFill="1" applyBorder="1" applyAlignment="1">
      <alignment horizontal="center" vertical="center"/>
    </xf>
    <xf numFmtId="247" fontId="194" fillId="5" borderId="205" xfId="0" applyNumberFormat="1" applyFont="1" applyFill="1" applyBorder="1" applyAlignment="1">
      <alignment horizontal="center" vertical="center"/>
    </xf>
    <xf numFmtId="256" fontId="178" fillId="0" borderId="210" xfId="0" applyNumberFormat="1" applyFont="1" applyBorder="1" applyAlignment="1">
      <alignment horizontal="center" vertical="center"/>
    </xf>
    <xf numFmtId="1" fontId="155" fillId="140" borderId="212" xfId="39" applyNumberFormat="1" applyFont="1" applyFill="1" applyBorder="1" applyAlignment="1">
      <alignment horizontal="center" vertical="center" wrapText="1"/>
    </xf>
    <xf numFmtId="257" fontId="178" fillId="0" borderId="200" xfId="0" applyNumberFormat="1" applyFont="1" applyBorder="1" applyAlignment="1">
      <alignment horizontal="center" vertical="center"/>
    </xf>
    <xf numFmtId="257" fontId="178" fillId="0" borderId="115" xfId="0" applyNumberFormat="1" applyFont="1" applyBorder="1" applyAlignment="1">
      <alignment horizontal="center" vertical="center"/>
    </xf>
    <xf numFmtId="257" fontId="178" fillId="0" borderId="210" xfId="0" applyNumberFormat="1" applyFont="1" applyBorder="1" applyAlignment="1">
      <alignment horizontal="center" vertical="center"/>
    </xf>
    <xf numFmtId="37" fontId="235" fillId="4" borderId="0" xfId="40" applyNumberFormat="1" applyFont="1" applyFill="1" applyAlignment="1">
      <alignment horizontal="left" vertical="center"/>
    </xf>
    <xf numFmtId="0" fontId="274" fillId="0" borderId="0" xfId="0" applyFont="1"/>
    <xf numFmtId="0" fontId="274" fillId="0" borderId="0" xfId="0" applyFont="1" applyAlignment="1">
      <alignment horizontal="center"/>
    </xf>
    <xf numFmtId="0" fontId="274" fillId="0" borderId="0" xfId="40" applyFont="1" applyAlignment="1">
      <alignment vertical="center"/>
    </xf>
    <xf numFmtId="0" fontId="274" fillId="4" borderId="0" xfId="40" applyFont="1" applyFill="1" applyAlignment="1">
      <alignment vertical="center"/>
    </xf>
    <xf numFmtId="238" fontId="166" fillId="5" borderId="213" xfId="1" applyNumberFormat="1" applyFont="1" applyFill="1" applyBorder="1" applyAlignment="1">
      <alignment horizontal="center" vertical="center"/>
    </xf>
    <xf numFmtId="238" fontId="138" fillId="0" borderId="0" xfId="0" applyNumberFormat="1" applyFont="1" applyAlignment="1">
      <alignment horizontal="center"/>
    </xf>
    <xf numFmtId="0" fontId="254" fillId="0" borderId="0" xfId="0" applyFont="1"/>
    <xf numFmtId="0" fontId="275" fillId="0" borderId="0" xfId="0" applyFont="1"/>
    <xf numFmtId="0" fontId="276" fillId="0" borderId="0" xfId="0" applyFont="1"/>
    <xf numFmtId="171" fontId="275" fillId="0" borderId="0" xfId="0" applyNumberFormat="1" applyFont="1"/>
    <xf numFmtId="9" fontId="275" fillId="0" borderId="0" xfId="2" applyFont="1"/>
    <xf numFmtId="9" fontId="275" fillId="0" borderId="0" xfId="2" applyFont="1" applyAlignment="1">
      <alignment horizontal="right"/>
    </xf>
    <xf numFmtId="0" fontId="167" fillId="0" borderId="206" xfId="40" applyFont="1" applyBorder="1" applyAlignment="1">
      <alignment horizontal="left" vertical="center" wrapText="1" indent="1"/>
    </xf>
    <xf numFmtId="240" fontId="167" fillId="6" borderId="206" xfId="1" applyNumberFormat="1" applyFont="1" applyFill="1" applyBorder="1" applyAlignment="1">
      <alignment horizontal="center" vertical="center"/>
    </xf>
    <xf numFmtId="168" fontId="74" fillId="0" borderId="0" xfId="1" applyFont="1" applyFill="1" applyBorder="1" applyAlignment="1">
      <alignment horizontal="center" vertical="center"/>
    </xf>
    <xf numFmtId="9" fontId="161" fillId="0" borderId="0" xfId="2" applyFont="1" applyAlignment="1">
      <alignment horizontal="center"/>
    </xf>
    <xf numFmtId="238" fontId="236" fillId="3" borderId="0" xfId="4" applyNumberFormat="1" applyFont="1" applyFill="1" applyAlignment="1">
      <alignment vertical="top" wrapText="1"/>
    </xf>
    <xf numFmtId="240" fontId="167" fillId="3" borderId="0" xfId="1" applyNumberFormat="1" applyFont="1" applyFill="1" applyBorder="1" applyAlignment="1">
      <alignment horizontal="center" vertical="center"/>
    </xf>
    <xf numFmtId="170" fontId="138" fillId="0" borderId="0" xfId="1" applyNumberFormat="1" applyFont="1"/>
    <xf numFmtId="172" fontId="235" fillId="0" borderId="0" xfId="2" applyNumberFormat="1" applyFont="1" applyAlignment="1">
      <alignment vertical="center"/>
    </xf>
    <xf numFmtId="9" fontId="250" fillId="5" borderId="100" xfId="2" applyFont="1" applyFill="1" applyBorder="1" applyAlignment="1">
      <alignment horizontal="center" vertical="center"/>
    </xf>
    <xf numFmtId="168" fontId="245" fillId="135" borderId="0" xfId="1" applyFont="1" applyFill="1" applyBorder="1"/>
    <xf numFmtId="0" fontId="250" fillId="5" borderId="214" xfId="0" applyFont="1" applyFill="1" applyBorder="1" applyAlignment="1">
      <alignment horizontal="left" vertical="center" wrapText="1" indent="1" readingOrder="1"/>
    </xf>
    <xf numFmtId="172" fontId="250" fillId="5" borderId="214" xfId="2" applyNumberFormat="1" applyFont="1" applyFill="1" applyBorder="1" applyAlignment="1">
      <alignment horizontal="center" vertical="center"/>
    </xf>
    <xf numFmtId="170" fontId="167" fillId="5" borderId="134" xfId="1" applyNumberFormat="1" applyFont="1" applyFill="1" applyBorder="1"/>
    <xf numFmtId="172" fontId="167" fillId="5" borderId="134" xfId="2" applyNumberFormat="1" applyFont="1" applyFill="1" applyBorder="1" applyAlignment="1">
      <alignment horizontal="center"/>
    </xf>
    <xf numFmtId="238" fontId="160" fillId="0" borderId="0" xfId="1" applyNumberFormat="1" applyFont="1" applyFill="1" applyAlignment="1">
      <alignment horizontal="center" vertical="center"/>
    </xf>
    <xf numFmtId="1" fontId="155" fillId="140" borderId="129" xfId="37930" applyNumberFormat="1" applyFont="1" applyFill="1" applyBorder="1" applyAlignment="1">
      <alignment horizontal="center" vertical="center" wrapText="1"/>
    </xf>
    <xf numFmtId="3" fontId="155" fillId="140" borderId="129" xfId="37930" applyNumberFormat="1" applyFont="1" applyFill="1" applyBorder="1" applyAlignment="1">
      <alignment horizontal="center" vertical="center" wrapText="1"/>
    </xf>
    <xf numFmtId="250" fontId="155" fillId="140" borderId="129" xfId="37930" applyNumberFormat="1" applyFont="1" applyFill="1" applyBorder="1" applyAlignment="1">
      <alignment horizontal="center" vertical="center" wrapText="1"/>
    </xf>
    <xf numFmtId="258" fontId="166" fillId="2" borderId="146" xfId="1" applyNumberFormat="1" applyFont="1" applyFill="1" applyBorder="1" applyAlignment="1">
      <alignment horizontal="center" vertical="center"/>
    </xf>
    <xf numFmtId="258" fontId="178" fillId="0" borderId="115" xfId="0" applyNumberFormat="1" applyFont="1" applyBorder="1" applyAlignment="1">
      <alignment horizontal="center" vertical="center"/>
    </xf>
    <xf numFmtId="0" fontId="162" fillId="0" borderId="0" xfId="37927" applyFont="1" applyAlignment="1">
      <alignment horizontal="center" vertical="center"/>
    </xf>
    <xf numFmtId="0" fontId="176" fillId="0" borderId="0" xfId="37927" applyFont="1" applyAlignment="1">
      <alignment horizontal="center"/>
    </xf>
    <xf numFmtId="0" fontId="177" fillId="0" borderId="0" xfId="37927" applyFont="1" applyAlignment="1">
      <alignment horizontal="center"/>
    </xf>
    <xf numFmtId="0" fontId="155" fillId="0" borderId="0" xfId="37927" applyFont="1" applyAlignment="1">
      <alignment horizontal="center"/>
    </xf>
    <xf numFmtId="259" fontId="250" fillId="5" borderId="214" xfId="2" applyNumberFormat="1" applyFont="1" applyFill="1" applyBorder="1" applyAlignment="1">
      <alignment horizontal="center" vertical="center"/>
    </xf>
    <xf numFmtId="170" fontId="217" fillId="135" borderId="0" xfId="1" applyNumberFormat="1" applyFont="1" applyFill="1" applyBorder="1" applyAlignment="1">
      <alignment horizontal="right"/>
    </xf>
    <xf numFmtId="170" fontId="217" fillId="135" borderId="0" xfId="1" applyNumberFormat="1" applyFont="1" applyFill="1" applyBorder="1"/>
    <xf numFmtId="176" fontId="214" fillId="0" borderId="0" xfId="1" applyNumberFormat="1" applyFont="1" applyAlignment="1">
      <alignment vertical="center"/>
    </xf>
    <xf numFmtId="0" fontId="214" fillId="4" borderId="0" xfId="27660" applyFont="1" applyFill="1" applyAlignment="1">
      <alignment horizontal="left" vertical="center"/>
    </xf>
    <xf numFmtId="238" fontId="167" fillId="142" borderId="0" xfId="1" applyNumberFormat="1" applyFont="1" applyFill="1" applyBorder="1" applyAlignment="1">
      <alignment horizontal="center" vertical="center"/>
    </xf>
    <xf numFmtId="14" fontId="176" fillId="135" borderId="0" xfId="0" applyNumberFormat="1" applyFont="1" applyFill="1" applyAlignment="1">
      <alignment horizontal="center"/>
    </xf>
    <xf numFmtId="0" fontId="274" fillId="138" borderId="0" xfId="40" applyFont="1" applyFill="1" applyAlignment="1">
      <alignment vertical="center"/>
    </xf>
    <xf numFmtId="0" fontId="277" fillId="138" borderId="0" xfId="40" applyFont="1" applyFill="1" applyAlignment="1">
      <alignment vertical="center"/>
    </xf>
    <xf numFmtId="240" fontId="194" fillId="0" borderId="205" xfId="0" applyNumberFormat="1" applyFont="1" applyBorder="1" applyAlignment="1">
      <alignment horizontal="center" vertical="center"/>
    </xf>
    <xf numFmtId="247" fontId="194" fillId="0" borderId="205" xfId="0" applyNumberFormat="1" applyFont="1" applyBorder="1" applyAlignment="1">
      <alignment horizontal="center" vertical="center"/>
    </xf>
    <xf numFmtId="172" fontId="235" fillId="0" borderId="0" xfId="2" applyNumberFormat="1" applyFont="1" applyAlignment="1">
      <alignment horizontal="center" vertical="center"/>
    </xf>
    <xf numFmtId="10" fontId="236" fillId="3" borderId="0" xfId="4" applyNumberFormat="1" applyFont="1" applyFill="1" applyAlignment="1">
      <alignment vertical="top" wrapText="1"/>
    </xf>
    <xf numFmtId="0" fontId="235" fillId="4" borderId="0" xfId="40" applyFont="1" applyFill="1" applyAlignment="1">
      <alignment horizontal="left" vertical="center"/>
    </xf>
    <xf numFmtId="172" fontId="235" fillId="4" borderId="0" xfId="2" applyNumberFormat="1" applyFont="1" applyFill="1" applyAlignment="1">
      <alignment horizontal="left" vertical="center"/>
    </xf>
    <xf numFmtId="238" fontId="178" fillId="6" borderId="105" xfId="1" applyNumberFormat="1" applyFont="1" applyFill="1" applyBorder="1" applyAlignment="1">
      <alignment horizontal="center"/>
    </xf>
    <xf numFmtId="0" fontId="161" fillId="143" borderId="0" xfId="0" applyFont="1" applyFill="1"/>
    <xf numFmtId="0" fontId="161" fillId="143" borderId="0" xfId="0" applyFont="1" applyFill="1" applyAlignment="1">
      <alignment horizontal="left"/>
    </xf>
    <xf numFmtId="0" fontId="138" fillId="143" borderId="0" xfId="0" applyFont="1" applyFill="1"/>
    <xf numFmtId="0" fontId="157" fillId="120" borderId="205" xfId="0" applyFont="1" applyFill="1" applyBorder="1" applyAlignment="1">
      <alignment horizontal="center" vertical="center"/>
    </xf>
    <xf numFmtId="0" fontId="278" fillId="0" borderId="0" xfId="0" applyFont="1" applyAlignment="1">
      <alignment horizontal="left" vertical="center" indent="2"/>
    </xf>
    <xf numFmtId="0" fontId="157" fillId="120" borderId="130" xfId="0" applyFont="1" applyFill="1" applyBorder="1" applyAlignment="1">
      <alignment vertical="center" wrapText="1"/>
    </xf>
    <xf numFmtId="238" fontId="157" fillId="120" borderId="0" xfId="1" applyNumberFormat="1" applyFont="1" applyFill="1" applyBorder="1" applyAlignment="1">
      <alignment horizontal="center" vertical="center"/>
    </xf>
    <xf numFmtId="170" fontId="155" fillId="0" borderId="0" xfId="1" applyNumberFormat="1" applyFont="1" applyFill="1" applyBorder="1"/>
    <xf numFmtId="238" fontId="157" fillId="0" borderId="0" xfId="1" applyNumberFormat="1" applyFont="1" applyFill="1" applyBorder="1" applyAlignment="1">
      <alignment horizontal="center" vertical="center"/>
    </xf>
    <xf numFmtId="172" fontId="157" fillId="0" borderId="0" xfId="2" applyNumberFormat="1" applyFont="1" applyFill="1" applyBorder="1" applyAlignment="1">
      <alignment horizontal="center" vertical="center"/>
    </xf>
    <xf numFmtId="0" fontId="46" fillId="144" borderId="0" xfId="0" applyFont="1" applyFill="1"/>
    <xf numFmtId="173" fontId="46" fillId="144" borderId="0" xfId="0" applyNumberFormat="1" applyFont="1" applyFill="1"/>
    <xf numFmtId="172" fontId="46" fillId="144" borderId="0" xfId="2" applyNumberFormat="1" applyFont="1" applyFill="1" applyAlignment="1">
      <alignment horizontal="center"/>
    </xf>
    <xf numFmtId="37" fontId="224" fillId="135" borderId="89" xfId="27660" applyNumberFormat="1" applyFont="1" applyFill="1" applyBorder="1" applyAlignment="1">
      <alignment horizontal="center" vertical="center" wrapText="1"/>
    </xf>
    <xf numFmtId="37" fontId="0" fillId="0" borderId="0" xfId="0" applyNumberFormat="1"/>
    <xf numFmtId="191" fontId="215" fillId="4" borderId="0" xfId="27660" applyNumberFormat="1" applyFont="1" applyFill="1"/>
    <xf numFmtId="0" fontId="157" fillId="120" borderId="0" xfId="0" applyFont="1" applyFill="1" applyAlignment="1">
      <alignment horizontal="left" vertical="center" wrapText="1" indent="13"/>
    </xf>
    <xf numFmtId="1" fontId="155" fillId="140" borderId="0" xfId="39" applyNumberFormat="1" applyFont="1" applyFill="1" applyAlignment="1">
      <alignment horizontal="center" vertical="center" wrapText="1"/>
    </xf>
    <xf numFmtId="170" fontId="184" fillId="0" borderId="0" xfId="1" applyNumberFormat="1" applyFont="1" applyAlignment="1">
      <alignment horizontal="center"/>
    </xf>
    <xf numFmtId="170" fontId="184" fillId="0" borderId="0" xfId="1" applyNumberFormat="1" applyFont="1" applyAlignment="1">
      <alignment horizontal="right"/>
    </xf>
    <xf numFmtId="170" fontId="27" fillId="0" borderId="0" xfId="1" applyNumberFormat="1" applyFont="1" applyAlignment="1">
      <alignment horizontal="center"/>
    </xf>
    <xf numFmtId="173" fontId="27" fillId="0" borderId="0" xfId="1" applyNumberFormat="1" applyFont="1"/>
    <xf numFmtId="176" fontId="27" fillId="0" borderId="0" xfId="1" applyNumberFormat="1" applyFont="1"/>
    <xf numFmtId="170" fontId="234" fillId="0" borderId="0" xfId="1" applyNumberFormat="1" applyFont="1"/>
    <xf numFmtId="0" fontId="157" fillId="120" borderId="0" xfId="0" applyFont="1" applyFill="1" applyAlignment="1">
      <alignment horizontal="center" vertical="center" wrapText="1"/>
    </xf>
    <xf numFmtId="238" fontId="155" fillId="120" borderId="0" xfId="1" applyNumberFormat="1" applyFont="1" applyFill="1" applyBorder="1" applyAlignment="1">
      <alignment horizontal="center"/>
    </xf>
    <xf numFmtId="240" fontId="166" fillId="0" borderId="0" xfId="1" applyNumberFormat="1" applyFont="1" applyFill="1" applyBorder="1" applyAlignment="1">
      <alignment horizontal="center" vertical="center" wrapText="1"/>
    </xf>
    <xf numFmtId="254" fontId="214" fillId="4" borderId="0" xfId="27660" applyNumberFormat="1" applyFont="1" applyFill="1"/>
    <xf numFmtId="0" fontId="214" fillId="4" borderId="0" xfId="27660" applyFont="1" applyFill="1" applyAlignment="1">
      <alignment horizontal="center" vertical="center"/>
    </xf>
    <xf numFmtId="168" fontId="214" fillId="4" borderId="0" xfId="1" applyFont="1" applyFill="1" applyAlignment="1">
      <alignment horizontal="center" vertical="center"/>
    </xf>
    <xf numFmtId="0" fontId="261" fillId="4" borderId="0" xfId="27660" applyFont="1" applyFill="1" applyAlignment="1">
      <alignment horizontal="center" vertical="center"/>
    </xf>
    <xf numFmtId="168" fontId="261" fillId="4" borderId="0" xfId="1" applyFont="1" applyFill="1" applyAlignment="1">
      <alignment horizontal="center" vertical="center"/>
    </xf>
    <xf numFmtId="9" fontId="214" fillId="4" borderId="0" xfId="2" applyFont="1" applyFill="1" applyAlignment="1">
      <alignment horizontal="center" vertical="center"/>
    </xf>
    <xf numFmtId="0" fontId="220" fillId="4" borderId="0" xfId="27660" applyFont="1" applyFill="1" applyAlignment="1">
      <alignment horizontal="center"/>
    </xf>
    <xf numFmtId="37" fontId="220" fillId="4" borderId="0" xfId="27660" applyNumberFormat="1" applyFont="1" applyFill="1" applyAlignment="1">
      <alignment horizontal="center"/>
    </xf>
    <xf numFmtId="0" fontId="215" fillId="4" borderId="0" xfId="27660" applyFont="1" applyFill="1" applyAlignment="1">
      <alignment horizontal="center"/>
    </xf>
    <xf numFmtId="0" fontId="214" fillId="4" borderId="215" xfId="27660" applyFont="1" applyFill="1" applyBorder="1" applyAlignment="1">
      <alignment horizontal="center" vertical="center"/>
    </xf>
    <xf numFmtId="168" fontId="214" fillId="4" borderId="215" xfId="27660" applyNumberFormat="1" applyFont="1" applyFill="1" applyBorder="1" applyAlignment="1">
      <alignment horizontal="center" vertical="center"/>
    </xf>
    <xf numFmtId="9" fontId="214" fillId="4" borderId="215" xfId="2" applyFont="1" applyFill="1" applyBorder="1" applyAlignment="1">
      <alignment horizontal="center" vertical="center"/>
    </xf>
    <xf numFmtId="168" fontId="235" fillId="0" borderId="0" xfId="1" applyFont="1" applyFill="1" applyAlignment="1">
      <alignment vertical="center"/>
    </xf>
    <xf numFmtId="0" fontId="211" fillId="120" borderId="83" xfId="27660" applyFont="1" applyFill="1" applyBorder="1" applyAlignment="1">
      <alignment horizontal="center" vertical="center"/>
    </xf>
    <xf numFmtId="0" fontId="259" fillId="120" borderId="88" xfId="27660" applyFont="1" applyFill="1" applyBorder="1" applyAlignment="1">
      <alignment vertical="center"/>
    </xf>
    <xf numFmtId="240" fontId="211" fillId="138" borderId="133" xfId="37931" applyNumberFormat="1" applyFont="1" applyFill="1" applyBorder="1" applyAlignment="1">
      <alignment horizontal="center"/>
    </xf>
    <xf numFmtId="170" fontId="263" fillId="5" borderId="146" xfId="37935" applyNumberFormat="1" applyFont="1" applyFill="1" applyBorder="1" applyAlignment="1">
      <alignment horizontal="left" indent="2"/>
    </xf>
    <xf numFmtId="240" fontId="263" fillId="5" borderId="146" xfId="37931" applyNumberFormat="1" applyFont="1" applyFill="1" applyBorder="1" applyAlignment="1">
      <alignment horizontal="center" vertical="center"/>
    </xf>
    <xf numFmtId="240" fontId="264" fillId="0" borderId="100" xfId="37931" applyNumberFormat="1" applyFont="1" applyFill="1" applyBorder="1" applyAlignment="1">
      <alignment horizontal="center" vertical="center"/>
    </xf>
    <xf numFmtId="170" fontId="211" fillId="138" borderId="133" xfId="37935" applyNumberFormat="1" applyFont="1" applyFill="1" applyBorder="1" applyAlignment="1">
      <alignment horizontal="left"/>
    </xf>
    <xf numFmtId="14" fontId="162" fillId="0" borderId="0" xfId="0" applyNumberFormat="1" applyFont="1"/>
    <xf numFmtId="0" fontId="279" fillId="0" borderId="0" xfId="0" applyFont="1" applyAlignment="1">
      <alignment horizontal="center"/>
    </xf>
    <xf numFmtId="37" fontId="167" fillId="3" borderId="0" xfId="1" applyNumberFormat="1" applyFont="1" applyFill="1" applyBorder="1" applyAlignment="1">
      <alignment horizontal="center" vertical="center"/>
    </xf>
    <xf numFmtId="9" fontId="167" fillId="0" borderId="100" xfId="2" applyFont="1" applyBorder="1" applyAlignment="1">
      <alignment horizontal="center" vertical="center" wrapText="1" readingOrder="1"/>
    </xf>
    <xf numFmtId="9" fontId="167" fillId="5" borderId="100" xfId="2" applyFont="1" applyFill="1" applyBorder="1" applyAlignment="1">
      <alignment horizontal="center" vertical="center" wrapText="1" readingOrder="1"/>
    </xf>
    <xf numFmtId="10" fontId="167" fillId="0" borderId="100" xfId="1" applyNumberFormat="1" applyFont="1" applyBorder="1" applyAlignment="1">
      <alignment horizontal="center" vertical="center" wrapText="1" readingOrder="1"/>
    </xf>
    <xf numFmtId="191" fontId="155" fillId="135" borderId="0" xfId="1" applyNumberFormat="1" applyFont="1" applyFill="1" applyBorder="1" applyAlignment="1">
      <alignment horizontal="center" vertical="center"/>
    </xf>
    <xf numFmtId="170" fontId="166" fillId="0" borderId="145" xfId="37935" applyNumberFormat="1" applyFont="1" applyFill="1" applyBorder="1" applyAlignment="1">
      <alignment horizontal="left" indent="2"/>
    </xf>
    <xf numFmtId="37" fontId="162" fillId="135" borderId="0" xfId="0" applyNumberFormat="1" applyFont="1" applyFill="1"/>
    <xf numFmtId="0" fontId="157" fillId="120" borderId="0" xfId="0" applyFont="1" applyFill="1" applyAlignment="1">
      <alignment horizontal="center" vertical="center"/>
    </xf>
    <xf numFmtId="170" fontId="167" fillId="0" borderId="0" xfId="1" applyNumberFormat="1" applyFont="1" applyFill="1" applyBorder="1" applyAlignment="1">
      <alignment horizontal="left" indent="1"/>
    </xf>
    <xf numFmtId="0" fontId="166" fillId="0" borderId="0" xfId="1" applyNumberFormat="1" applyFont="1" applyFill="1" applyBorder="1" applyAlignment="1"/>
    <xf numFmtId="238" fontId="161" fillId="0" borderId="107" xfId="0" applyNumberFormat="1" applyFont="1" applyBorder="1"/>
    <xf numFmtId="191" fontId="57" fillId="135" borderId="0" xfId="1" applyNumberFormat="1" applyFont="1" applyFill="1" applyAlignment="1">
      <alignment horizontal="center"/>
    </xf>
    <xf numFmtId="0" fontId="157" fillId="120" borderId="132" xfId="0" applyFont="1" applyFill="1" applyBorder="1" applyAlignment="1">
      <alignment horizontal="center" vertical="center" wrapText="1"/>
    </xf>
    <xf numFmtId="0" fontId="157" fillId="120" borderId="148" xfId="0" applyFont="1" applyFill="1" applyBorder="1" applyAlignment="1">
      <alignment horizontal="center" vertical="center" wrapText="1"/>
    </xf>
    <xf numFmtId="1" fontId="155" fillId="140" borderId="0" xfId="37930" applyNumberFormat="1" applyFont="1" applyFill="1" applyAlignment="1">
      <alignment horizontal="left" vertical="center"/>
    </xf>
    <xf numFmtId="1" fontId="176" fillId="140" borderId="0" xfId="37930" applyNumberFormat="1" applyFont="1" applyFill="1" applyAlignment="1">
      <alignment horizontal="left" vertical="center"/>
    </xf>
    <xf numFmtId="0" fontId="280" fillId="2" borderId="100" xfId="0" applyFont="1" applyFill="1" applyBorder="1" applyAlignment="1">
      <alignment horizontal="center" vertical="center" wrapText="1" readingOrder="1"/>
    </xf>
    <xf numFmtId="0" fontId="166" fillId="2" borderId="100" xfId="0" applyFont="1" applyFill="1" applyBorder="1" applyAlignment="1">
      <alignment horizontal="left" vertical="center" wrapText="1" readingOrder="1"/>
    </xf>
    <xf numFmtId="0" fontId="166" fillId="0" borderId="100" xfId="0" applyFont="1" applyBorder="1" applyAlignment="1">
      <alignment horizontal="left" vertical="center" wrapText="1" readingOrder="1"/>
    </xf>
    <xf numFmtId="240" fontId="166" fillId="3" borderId="100" xfId="37934" applyNumberFormat="1" applyFont="1" applyFill="1" applyBorder="1" applyAlignment="1">
      <alignment horizontal="left" vertical="center"/>
    </xf>
    <xf numFmtId="240" fontId="167" fillId="3" borderId="100" xfId="37934" applyNumberFormat="1" applyFont="1" applyFill="1" applyBorder="1" applyAlignment="1">
      <alignment horizontal="left" vertical="center" indent="1"/>
    </xf>
    <xf numFmtId="240" fontId="168" fillId="3" borderId="100" xfId="37934" applyNumberFormat="1" applyFont="1" applyFill="1" applyBorder="1" applyAlignment="1">
      <alignment horizontal="left" vertical="center" indent="1"/>
    </xf>
    <xf numFmtId="240" fontId="166" fillId="0" borderId="100" xfId="37934" applyNumberFormat="1" applyFont="1" applyFill="1" applyBorder="1" applyAlignment="1">
      <alignment horizontal="center" vertical="center"/>
    </xf>
    <xf numFmtId="240" fontId="167" fillId="0" borderId="100" xfId="37934" applyNumberFormat="1" applyFont="1" applyFill="1" applyBorder="1" applyAlignment="1">
      <alignment horizontal="center" vertical="center"/>
    </xf>
    <xf numFmtId="9" fontId="168" fillId="0" borderId="100" xfId="2" applyFont="1" applyFill="1" applyBorder="1" applyAlignment="1">
      <alignment horizontal="center" vertical="center"/>
    </xf>
    <xf numFmtId="240" fontId="168" fillId="0" borderId="100" xfId="37934" applyNumberFormat="1" applyFont="1" applyFill="1" applyBorder="1" applyAlignment="1">
      <alignment horizontal="center" vertical="center"/>
    </xf>
    <xf numFmtId="240" fontId="167" fillId="3" borderId="100" xfId="37935" applyNumberFormat="1" applyFont="1" applyFill="1" applyBorder="1" applyAlignment="1">
      <alignment horizontal="center" vertical="center"/>
    </xf>
    <xf numFmtId="240" fontId="247" fillId="2" borderId="113" xfId="37935" applyNumberFormat="1" applyFont="1" applyFill="1" applyBorder="1" applyAlignment="1">
      <alignment horizontal="center" vertical="center"/>
    </xf>
    <xf numFmtId="240" fontId="247" fillId="2" borderId="0" xfId="37935" applyNumberFormat="1" applyFont="1" applyFill="1" applyBorder="1" applyAlignment="1">
      <alignment vertical="center"/>
    </xf>
    <xf numFmtId="240" fontId="247" fillId="2" borderId="0" xfId="37935" applyNumberFormat="1" applyFont="1" applyFill="1" applyBorder="1" applyAlignment="1">
      <alignment horizontal="center" vertical="center"/>
    </xf>
    <xf numFmtId="240" fontId="166" fillId="3" borderId="100" xfId="37935" applyNumberFormat="1" applyFont="1" applyFill="1" applyBorder="1" applyAlignment="1">
      <alignment horizontal="center" vertical="center"/>
    </xf>
    <xf numFmtId="240" fontId="166" fillId="3" borderId="100" xfId="37935" applyNumberFormat="1" applyFont="1" applyFill="1" applyBorder="1" applyAlignment="1">
      <alignment horizontal="left" vertical="center"/>
    </xf>
    <xf numFmtId="240" fontId="167" fillId="3" borderId="100" xfId="37935" applyNumberFormat="1" applyFont="1" applyFill="1" applyBorder="1" applyAlignment="1">
      <alignment horizontal="left" vertical="center" indent="1"/>
    </xf>
    <xf numFmtId="240" fontId="168" fillId="3" borderId="100" xfId="37935" applyNumberFormat="1" applyFont="1" applyFill="1" applyBorder="1" applyAlignment="1">
      <alignment horizontal="center" vertical="center"/>
    </xf>
    <xf numFmtId="240" fontId="168" fillId="3" borderId="100" xfId="37935" applyNumberFormat="1" applyFont="1" applyFill="1" applyBorder="1" applyAlignment="1">
      <alignment horizontal="left" vertical="center" indent="1"/>
    </xf>
    <xf numFmtId="240" fontId="166" fillId="0" borderId="100" xfId="37935" applyNumberFormat="1" applyFont="1" applyFill="1" applyBorder="1" applyAlignment="1">
      <alignment horizontal="center" vertical="center"/>
    </xf>
    <xf numFmtId="240" fontId="167" fillId="0" borderId="100" xfId="37935" applyNumberFormat="1" applyFont="1" applyFill="1" applyBorder="1" applyAlignment="1">
      <alignment horizontal="center" vertical="center"/>
    </xf>
    <xf numFmtId="240" fontId="168" fillId="0" borderId="100" xfId="37935" applyNumberFormat="1" applyFont="1" applyFill="1" applyBorder="1" applyAlignment="1">
      <alignment horizontal="center" vertical="center"/>
    </xf>
    <xf numFmtId="0" fontId="182" fillId="0" borderId="216" xfId="0" applyFont="1" applyBorder="1" applyAlignment="1">
      <alignment vertical="center"/>
    </xf>
    <xf numFmtId="0" fontId="250" fillId="5" borderId="0" xfId="0" applyFont="1" applyFill="1" applyAlignment="1">
      <alignment horizontal="left" vertical="center" wrapText="1" indent="1" readingOrder="1"/>
    </xf>
    <xf numFmtId="172" fontId="250" fillId="5" borderId="0" xfId="2" applyNumberFormat="1" applyFont="1" applyFill="1" applyBorder="1" applyAlignment="1">
      <alignment horizontal="center" vertical="center"/>
    </xf>
    <xf numFmtId="9" fontId="250" fillId="5" borderId="0" xfId="2" applyFont="1" applyFill="1" applyBorder="1" applyAlignment="1">
      <alignment horizontal="center" vertical="center"/>
    </xf>
    <xf numFmtId="10" fontId="167" fillId="0" borderId="100" xfId="2" applyNumberFormat="1" applyFont="1" applyFill="1" applyBorder="1" applyAlignment="1">
      <alignment horizontal="center" vertical="center"/>
    </xf>
    <xf numFmtId="240" fontId="166" fillId="5" borderId="100" xfId="37935" applyNumberFormat="1" applyFont="1" applyFill="1" applyBorder="1" applyAlignment="1">
      <alignment horizontal="center" vertical="center"/>
    </xf>
    <xf numFmtId="0" fontId="166" fillId="5" borderId="100" xfId="0" applyFont="1" applyFill="1" applyBorder="1" applyAlignment="1">
      <alignment horizontal="left" vertical="center" wrapText="1" readingOrder="1"/>
    </xf>
    <xf numFmtId="240" fontId="166" fillId="2" borderId="100" xfId="37935" applyNumberFormat="1" applyFont="1" applyFill="1" applyBorder="1" applyAlignment="1">
      <alignment horizontal="center" vertical="center"/>
    </xf>
    <xf numFmtId="3" fontId="155" fillId="0" borderId="0" xfId="39" applyNumberFormat="1" applyFont="1" applyAlignment="1">
      <alignment horizontal="center" vertical="center" wrapText="1"/>
    </xf>
    <xf numFmtId="250" fontId="155" fillId="0" borderId="0" xfId="39" applyNumberFormat="1" applyFont="1" applyAlignment="1">
      <alignment horizontal="center" vertical="center" wrapText="1"/>
    </xf>
    <xf numFmtId="258" fontId="178" fillId="5" borderId="115" xfId="0" applyNumberFormat="1" applyFont="1" applyFill="1" applyBorder="1" applyAlignment="1">
      <alignment horizontal="center" vertical="center"/>
    </xf>
    <xf numFmtId="9" fontId="167" fillId="5" borderId="134" xfId="2" applyFont="1" applyFill="1" applyBorder="1" applyAlignment="1">
      <alignment horizontal="center" vertical="center"/>
    </xf>
    <xf numFmtId="10" fontId="178" fillId="0" borderId="115" xfId="2" applyNumberFormat="1" applyFont="1" applyBorder="1" applyAlignment="1">
      <alignment horizontal="center" vertical="center"/>
    </xf>
    <xf numFmtId="240" fontId="178" fillId="5" borderId="115" xfId="0" applyNumberFormat="1" applyFont="1" applyFill="1" applyBorder="1" applyAlignment="1">
      <alignment horizontal="center" vertical="center"/>
    </xf>
    <xf numFmtId="39" fontId="178" fillId="5" borderId="115" xfId="0" applyNumberFormat="1" applyFont="1" applyFill="1" applyBorder="1" applyAlignment="1">
      <alignment horizontal="center" vertical="center"/>
    </xf>
    <xf numFmtId="10" fontId="178" fillId="5" borderId="115" xfId="2" applyNumberFormat="1" applyFont="1" applyFill="1" applyBorder="1" applyAlignment="1">
      <alignment horizontal="center" vertical="center"/>
    </xf>
    <xf numFmtId="0" fontId="178" fillId="0" borderId="115" xfId="0" applyFont="1" applyBorder="1" applyAlignment="1">
      <alignment horizontal="center" vertical="center"/>
    </xf>
    <xf numFmtId="170" fontId="167" fillId="0" borderId="0" xfId="1" applyNumberFormat="1" applyFont="1" applyBorder="1" applyAlignment="1">
      <alignment vertical="center" wrapText="1" readingOrder="1"/>
    </xf>
    <xf numFmtId="0" fontId="166" fillId="0" borderId="100" xfId="0" quotePrefix="1" applyFont="1" applyBorder="1" applyAlignment="1">
      <alignment horizontal="left" vertical="center" wrapText="1" readingOrder="1"/>
    </xf>
    <xf numFmtId="240" fontId="166" fillId="5" borderId="100" xfId="37935" quotePrefix="1" applyNumberFormat="1" applyFont="1" applyFill="1" applyBorder="1" applyAlignment="1">
      <alignment horizontal="left" vertical="center"/>
    </xf>
    <xf numFmtId="240" fontId="166" fillId="5" borderId="100" xfId="37935" applyNumberFormat="1" applyFont="1" applyFill="1" applyBorder="1" applyAlignment="1">
      <alignment horizontal="left" vertical="center" indent="1"/>
    </xf>
    <xf numFmtId="172" fontId="166" fillId="5" borderId="100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54" fontId="138" fillId="0" borderId="0" xfId="0" applyNumberFormat="1" applyFont="1"/>
    <xf numFmtId="0" fontId="167" fillId="0" borderId="100" xfId="0" quotePrefix="1" applyFont="1" applyBorder="1" applyAlignment="1">
      <alignment horizontal="left" vertical="center" wrapText="1" indent="1" readingOrder="1"/>
    </xf>
    <xf numFmtId="0" fontId="166" fillId="5" borderId="100" xfId="0" applyFont="1" applyFill="1" applyBorder="1" applyAlignment="1">
      <alignment horizontal="center" vertical="center" wrapText="1" readingOrder="1"/>
    </xf>
    <xf numFmtId="0" fontId="166" fillId="0" borderId="100" xfId="0" quotePrefix="1" applyFont="1" applyBorder="1" applyAlignment="1">
      <alignment horizontal="center" vertical="center" wrapText="1" readingOrder="1"/>
    </xf>
    <xf numFmtId="0" fontId="167" fillId="0" borderId="100" xfId="0" quotePrefix="1" applyFont="1" applyBorder="1" applyAlignment="1">
      <alignment horizontal="center" vertical="center" wrapText="1" readingOrder="1"/>
    </xf>
    <xf numFmtId="240" fontId="166" fillId="5" borderId="100" xfId="37935" quotePrefix="1" applyNumberFormat="1" applyFont="1" applyFill="1" applyBorder="1" applyAlignment="1">
      <alignment horizontal="center" vertical="center"/>
    </xf>
    <xf numFmtId="10" fontId="281" fillId="0" borderId="217" xfId="0" applyNumberFormat="1" applyFont="1" applyBorder="1" applyAlignment="1">
      <alignment horizontal="center" vertical="center" wrapText="1"/>
    </xf>
    <xf numFmtId="10" fontId="282" fillId="145" borderId="218" xfId="0" applyNumberFormat="1" applyFont="1" applyFill="1" applyBorder="1" applyAlignment="1">
      <alignment horizontal="center" vertical="center" wrapText="1"/>
    </xf>
    <xf numFmtId="10" fontId="283" fillId="0" borderId="218" xfId="0" applyNumberFormat="1" applyFont="1" applyBorder="1" applyAlignment="1">
      <alignment horizontal="center" vertical="center" wrapText="1"/>
    </xf>
    <xf numFmtId="0" fontId="166" fillId="0" borderId="100" xfId="0" applyFont="1" applyBorder="1" applyAlignment="1">
      <alignment horizontal="center" vertical="center" wrapText="1" readingOrder="1"/>
    </xf>
    <xf numFmtId="240" fontId="178" fillId="5" borderId="0" xfId="0" applyNumberFormat="1" applyFont="1" applyFill="1" applyAlignment="1">
      <alignment horizontal="center" vertical="center"/>
    </xf>
    <xf numFmtId="10" fontId="178" fillId="5" borderId="0" xfId="2" applyNumberFormat="1" applyFont="1" applyFill="1" applyBorder="1" applyAlignment="1">
      <alignment horizontal="center" vertical="center"/>
    </xf>
    <xf numFmtId="240" fontId="166" fillId="5" borderId="100" xfId="37934" applyNumberFormat="1" applyFont="1" applyFill="1" applyBorder="1" applyAlignment="1">
      <alignment horizontal="left" vertical="center" indent="1"/>
    </xf>
    <xf numFmtId="0" fontId="166" fillId="0" borderId="0" xfId="0" quotePrefix="1" applyFont="1" applyAlignment="1">
      <alignment horizontal="left" vertical="center" wrapText="1" readingOrder="1"/>
    </xf>
    <xf numFmtId="240" fontId="166" fillId="0" borderId="0" xfId="37935" applyNumberFormat="1" applyFont="1" applyFill="1" applyBorder="1" applyAlignment="1">
      <alignment horizontal="center" vertical="center"/>
    </xf>
    <xf numFmtId="1" fontId="155" fillId="140" borderId="221" xfId="39" applyNumberFormat="1" applyFont="1" applyFill="1" applyBorder="1" applyAlignment="1">
      <alignment horizontal="center" vertical="center" wrapText="1"/>
    </xf>
    <xf numFmtId="256" fontId="178" fillId="0" borderId="221" xfId="0" applyNumberFormat="1" applyFont="1" applyBorder="1" applyAlignment="1">
      <alignment horizontal="center" vertical="center"/>
    </xf>
    <xf numFmtId="240" fontId="178" fillId="0" borderId="221" xfId="0" applyNumberFormat="1" applyFont="1" applyBorder="1" applyAlignment="1">
      <alignment horizontal="center" vertical="center"/>
    </xf>
    <xf numFmtId="247" fontId="178" fillId="0" borderId="221" xfId="0" applyNumberFormat="1" applyFont="1" applyBorder="1" applyAlignment="1">
      <alignment horizontal="center" vertical="center"/>
    </xf>
    <xf numFmtId="240" fontId="194" fillId="5" borderId="221" xfId="0" applyNumberFormat="1" applyFont="1" applyFill="1" applyBorder="1" applyAlignment="1">
      <alignment horizontal="center" vertical="center"/>
    </xf>
    <xf numFmtId="247" fontId="194" fillId="5" borderId="221" xfId="0" applyNumberFormat="1" applyFont="1" applyFill="1" applyBorder="1" applyAlignment="1">
      <alignment horizontal="center" vertical="center"/>
    </xf>
    <xf numFmtId="257" fontId="178" fillId="0" borderId="221" xfId="0" applyNumberFormat="1" applyFont="1" applyBorder="1" applyAlignment="1">
      <alignment horizontal="center" vertical="center"/>
    </xf>
    <xf numFmtId="9" fontId="27" fillId="0" borderId="0" xfId="0" applyNumberFormat="1" applyFont="1"/>
    <xf numFmtId="172" fontId="157" fillId="120" borderId="0" xfId="2" applyNumberFormat="1" applyFont="1" applyFill="1" applyBorder="1" applyAlignment="1">
      <alignment horizontal="center" vertical="center"/>
    </xf>
    <xf numFmtId="172" fontId="157" fillId="120" borderId="134" xfId="2" applyNumberFormat="1" applyFont="1" applyFill="1" applyBorder="1" applyAlignment="1">
      <alignment horizontal="center" vertical="center"/>
    </xf>
    <xf numFmtId="10" fontId="27" fillId="0" borderId="0" xfId="0" applyNumberFormat="1" applyFont="1"/>
    <xf numFmtId="0" fontId="183" fillId="120" borderId="131" xfId="0" applyFont="1" applyFill="1" applyBorder="1" applyAlignment="1">
      <alignment horizontal="center" vertical="center"/>
    </xf>
    <xf numFmtId="37" fontId="0" fillId="0" borderId="0" xfId="37935" applyNumberFormat="1" applyFont="1" applyAlignment="1">
      <alignment horizontal="center"/>
    </xf>
    <xf numFmtId="172" fontId="161" fillId="0" borderId="0" xfId="0" applyNumberFormat="1" applyFont="1"/>
    <xf numFmtId="240" fontId="166" fillId="0" borderId="144" xfId="1" applyNumberFormat="1" applyFont="1" applyFill="1" applyBorder="1" applyAlignment="1">
      <alignment horizontal="center" vertical="center" wrapText="1"/>
    </xf>
    <xf numFmtId="1" fontId="176" fillId="140" borderId="129" xfId="39" applyNumberFormat="1" applyFont="1" applyFill="1" applyBorder="1" applyAlignment="1">
      <alignment horizontal="left" vertical="center" wrapText="1"/>
    </xf>
    <xf numFmtId="170" fontId="155" fillId="120" borderId="134" xfId="1" applyNumberFormat="1" applyFont="1" applyFill="1" applyBorder="1" applyAlignment="1">
      <alignment horizontal="left"/>
    </xf>
    <xf numFmtId="0" fontId="166" fillId="0" borderId="224" xfId="1" applyNumberFormat="1" applyFont="1" applyFill="1" applyBorder="1" applyAlignment="1"/>
    <xf numFmtId="0" fontId="166" fillId="0" borderId="101" xfId="1" applyNumberFormat="1" applyFont="1" applyFill="1" applyBorder="1" applyAlignment="1"/>
    <xf numFmtId="0" fontId="167" fillId="0" borderId="101" xfId="0" applyFont="1" applyBorder="1" applyAlignment="1">
      <alignment horizontal="left" vertical="center" wrapText="1" indent="1" readingOrder="1"/>
    </xf>
    <xf numFmtId="0" fontId="166" fillId="0" borderId="226" xfId="1" applyNumberFormat="1" applyFont="1" applyFill="1" applyBorder="1" applyAlignment="1"/>
    <xf numFmtId="172" fontId="166" fillId="0" borderId="157" xfId="2" applyNumberFormat="1" applyFont="1" applyFill="1" applyBorder="1" applyAlignment="1">
      <alignment horizontal="center" vertical="center"/>
    </xf>
    <xf numFmtId="172" fontId="166" fillId="0" borderId="100" xfId="2" applyNumberFormat="1" applyFont="1" applyFill="1" applyBorder="1" applyAlignment="1">
      <alignment horizontal="center" vertical="center"/>
    </xf>
    <xf numFmtId="172" fontId="167" fillId="0" borderId="100" xfId="2" applyNumberFormat="1" applyFont="1" applyFill="1" applyBorder="1" applyAlignment="1">
      <alignment horizontal="center" vertical="center"/>
    </xf>
    <xf numFmtId="172" fontId="166" fillId="0" borderId="227" xfId="2" applyNumberFormat="1" applyFont="1" applyFill="1" applyBorder="1" applyAlignment="1">
      <alignment horizontal="center" vertical="center"/>
    </xf>
    <xf numFmtId="238" fontId="166" fillId="0" borderId="225" xfId="1" applyNumberFormat="1" applyFont="1" applyFill="1" applyBorder="1" applyAlignment="1">
      <alignment horizontal="center" vertical="center"/>
    </xf>
    <xf numFmtId="238" fontId="166" fillId="0" borderId="103" xfId="1" applyNumberFormat="1" applyFont="1" applyFill="1" applyBorder="1" applyAlignment="1">
      <alignment horizontal="center" vertical="center"/>
    </xf>
    <xf numFmtId="238" fontId="167" fillId="0" borderId="103" xfId="1" applyNumberFormat="1" applyFont="1" applyFill="1" applyBorder="1" applyAlignment="1">
      <alignment horizontal="center" vertical="center"/>
    </xf>
    <xf numFmtId="238" fontId="166" fillId="0" borderId="157" xfId="1" applyNumberFormat="1" applyFont="1" applyFill="1" applyBorder="1" applyAlignment="1">
      <alignment horizontal="center" vertical="center"/>
    </xf>
    <xf numFmtId="238" fontId="166" fillId="0" borderId="100" xfId="1" applyNumberFormat="1" applyFont="1" applyFill="1" applyBorder="1" applyAlignment="1">
      <alignment horizontal="center" vertical="center"/>
    </xf>
    <xf numFmtId="238" fontId="167" fillId="0" borderId="100" xfId="1" applyNumberFormat="1" applyFont="1" applyFill="1" applyBorder="1" applyAlignment="1">
      <alignment horizontal="center" vertical="center"/>
    </xf>
    <xf numFmtId="238" fontId="166" fillId="0" borderId="227" xfId="1" applyNumberFormat="1" applyFont="1" applyFill="1" applyBorder="1" applyAlignment="1">
      <alignment horizontal="center" vertical="center"/>
    </xf>
    <xf numFmtId="44" fontId="161" fillId="0" borderId="0" xfId="0" applyNumberFormat="1" applyFont="1"/>
    <xf numFmtId="9" fontId="155" fillId="139" borderId="124" xfId="2" applyFont="1" applyFill="1" applyBorder="1" applyAlignment="1">
      <alignment horizontal="center" vertical="center"/>
    </xf>
    <xf numFmtId="9" fontId="167" fillId="4" borderId="92" xfId="2" applyFont="1" applyFill="1" applyBorder="1" applyAlignment="1">
      <alignment horizontal="center"/>
    </xf>
    <xf numFmtId="9" fontId="167" fillId="5" borderId="92" xfId="2" applyFont="1" applyFill="1" applyBorder="1" applyAlignment="1">
      <alignment horizontal="center"/>
    </xf>
    <xf numFmtId="176" fontId="167" fillId="5" borderId="92" xfId="37929" applyNumberFormat="1" applyFont="1" applyFill="1" applyBorder="1" applyAlignment="1">
      <alignment horizontal="center"/>
    </xf>
    <xf numFmtId="176" fontId="167" fillId="4" borderId="92" xfId="37929" applyNumberFormat="1" applyFont="1" applyFill="1" applyBorder="1" applyAlignment="1">
      <alignment horizontal="center"/>
    </xf>
    <xf numFmtId="176" fontId="155" fillId="139" borderId="124" xfId="0" applyNumberFormat="1" applyFont="1" applyFill="1" applyBorder="1" applyAlignment="1">
      <alignment horizontal="center" vertical="center"/>
    </xf>
    <xf numFmtId="0" fontId="46" fillId="120" borderId="0" xfId="0" applyFont="1" applyFill="1" applyAlignment="1">
      <alignment horizontal="center" vertical="center" wrapText="1"/>
    </xf>
    <xf numFmtId="255" fontId="194" fillId="0" borderId="0" xfId="1" applyNumberFormat="1" applyFont="1" applyFill="1" applyBorder="1" applyAlignment="1">
      <alignment horizontal="center" vertical="center"/>
    </xf>
    <xf numFmtId="255" fontId="194" fillId="5" borderId="0" xfId="1" applyNumberFormat="1" applyFont="1" applyFill="1" applyBorder="1" applyAlignment="1">
      <alignment horizontal="center" vertical="center"/>
    </xf>
    <xf numFmtId="255" fontId="178" fillId="0" borderId="0" xfId="1" applyNumberFormat="1" applyFont="1" applyFill="1" applyBorder="1" applyAlignment="1">
      <alignment horizontal="center" vertical="center"/>
    </xf>
    <xf numFmtId="255" fontId="195" fillId="0" borderId="0" xfId="1" applyNumberFormat="1" applyFont="1" applyFill="1" applyBorder="1" applyAlignment="1">
      <alignment horizontal="center" vertical="center"/>
    </xf>
    <xf numFmtId="255" fontId="195" fillId="5" borderId="0" xfId="1" applyNumberFormat="1" applyFont="1" applyFill="1" applyBorder="1" applyAlignment="1">
      <alignment horizontal="center" vertical="center"/>
    </xf>
    <xf numFmtId="255" fontId="194" fillId="5" borderId="134" xfId="1" applyNumberFormat="1" applyFont="1" applyFill="1" applyBorder="1" applyAlignment="1">
      <alignment horizontal="center" vertical="center"/>
    </xf>
    <xf numFmtId="0" fontId="176" fillId="135" borderId="0" xfId="0" applyFont="1" applyFill="1" applyAlignment="1">
      <alignment horizontal="center"/>
    </xf>
    <xf numFmtId="0" fontId="138" fillId="0" borderId="216" xfId="0" applyFont="1" applyBorder="1" applyAlignment="1">
      <alignment horizontal="center"/>
    </xf>
    <xf numFmtId="241" fontId="177" fillId="120" borderId="228" xfId="37927" applyNumberFormat="1" applyFont="1" applyFill="1" applyBorder="1" applyAlignment="1">
      <alignment horizontal="center"/>
    </xf>
    <xf numFmtId="0" fontId="177" fillId="120" borderId="216" xfId="37927" applyFont="1" applyFill="1" applyBorder="1" applyAlignment="1">
      <alignment horizontal="center"/>
    </xf>
    <xf numFmtId="0" fontId="177" fillId="120" borderId="229" xfId="37927" applyFont="1" applyFill="1" applyBorder="1" applyAlignment="1">
      <alignment horizontal="center"/>
    </xf>
    <xf numFmtId="0" fontId="182" fillId="0" borderId="230" xfId="0" applyFont="1" applyBorder="1" applyAlignment="1">
      <alignment vertical="center"/>
    </xf>
    <xf numFmtId="0" fontId="241" fillId="0" borderId="216" xfId="0" applyFont="1" applyBorder="1"/>
    <xf numFmtId="1" fontId="46" fillId="140" borderId="216" xfId="39" applyNumberFormat="1" applyFont="1" applyFill="1" applyBorder="1" applyAlignment="1">
      <alignment horizontal="center" vertical="center" wrapText="1"/>
    </xf>
    <xf numFmtId="0" fontId="0" fillId="0" borderId="216" xfId="0" applyBorder="1"/>
    <xf numFmtId="37" fontId="138" fillId="0" borderId="216" xfId="0" applyNumberFormat="1" applyFont="1" applyBorder="1" applyAlignment="1">
      <alignment horizontal="center"/>
    </xf>
    <xf numFmtId="37" fontId="138" fillId="0" borderId="216" xfId="0" applyNumberFormat="1" applyFont="1" applyBorder="1" applyAlignment="1">
      <alignment horizontal="center" vertical="center"/>
    </xf>
    <xf numFmtId="0" fontId="226" fillId="0" borderId="0" xfId="27660" applyFont="1" applyAlignment="1">
      <alignment horizontal="left" vertical="center" indent="2"/>
    </xf>
    <xf numFmtId="242" fontId="167" fillId="3" borderId="0" xfId="1" applyNumberFormat="1" applyFont="1" applyFill="1" applyBorder="1" applyAlignment="1">
      <alignment horizontal="center" vertical="center"/>
    </xf>
    <xf numFmtId="9" fontId="219" fillId="0" borderId="104" xfId="2" applyFont="1" applyBorder="1" applyAlignment="1">
      <alignment vertical="center"/>
    </xf>
    <xf numFmtId="166" fontId="228" fillId="0" borderId="0" xfId="27660" applyNumberFormat="1" applyFont="1" applyAlignment="1">
      <alignment vertical="center"/>
    </xf>
    <xf numFmtId="37" fontId="228" fillId="0" borderId="0" xfId="27660" applyNumberFormat="1" applyFont="1"/>
    <xf numFmtId="9" fontId="228" fillId="0" borderId="0" xfId="2" applyFont="1" applyFill="1"/>
    <xf numFmtId="168" fontId="215" fillId="0" borderId="0" xfId="1" applyFont="1" applyFill="1" applyBorder="1" applyAlignment="1">
      <alignment vertical="center"/>
    </xf>
    <xf numFmtId="37" fontId="215" fillId="4" borderId="0" xfId="27660" applyNumberFormat="1" applyFont="1" applyFill="1"/>
    <xf numFmtId="240" fontId="226" fillId="5" borderId="0" xfId="27660" applyNumberFormat="1" applyFont="1" applyFill="1"/>
    <xf numFmtId="240" fontId="226" fillId="0" borderId="0" xfId="27660" applyNumberFormat="1" applyFont="1"/>
    <xf numFmtId="240" fontId="228" fillId="2" borderId="0" xfId="27660" applyNumberFormat="1" applyFont="1" applyFill="1"/>
    <xf numFmtId="240" fontId="226" fillId="4" borderId="0" xfId="27660" applyNumberFormat="1" applyFont="1" applyFill="1"/>
    <xf numFmtId="14" fontId="161" fillId="0" borderId="0" xfId="0" applyNumberFormat="1" applyFont="1"/>
    <xf numFmtId="260" fontId="167" fillId="5" borderId="134" xfId="2" applyNumberFormat="1" applyFont="1" applyFill="1" applyBorder="1" applyAlignment="1">
      <alignment horizontal="center" vertical="center"/>
    </xf>
    <xf numFmtId="0" fontId="164" fillId="6" borderId="104" xfId="0" applyFont="1" applyFill="1" applyBorder="1" applyAlignment="1">
      <alignment vertical="center"/>
    </xf>
    <xf numFmtId="238" fontId="166" fillId="0" borderId="232" xfId="1" applyNumberFormat="1" applyFont="1" applyFill="1" applyBorder="1" applyAlignment="1">
      <alignment horizontal="center" vertical="center"/>
    </xf>
    <xf numFmtId="238" fontId="166" fillId="0" borderId="233" xfId="1" applyNumberFormat="1" applyFont="1" applyFill="1" applyBorder="1" applyAlignment="1">
      <alignment horizontal="center" vertical="center"/>
    </xf>
    <xf numFmtId="172" fontId="214" fillId="4" borderId="0" xfId="2" applyNumberFormat="1" applyFont="1" applyFill="1" applyAlignment="1">
      <alignment horizontal="center" vertical="center"/>
    </xf>
    <xf numFmtId="172" fontId="214" fillId="4" borderId="215" xfId="2" applyNumberFormat="1" applyFont="1" applyFill="1" applyBorder="1" applyAlignment="1">
      <alignment horizontal="center" vertical="center"/>
    </xf>
    <xf numFmtId="172" fontId="213" fillId="4" borderId="89" xfId="2" applyNumberFormat="1" applyFont="1" applyFill="1" applyBorder="1" applyAlignment="1">
      <alignment horizontal="right"/>
    </xf>
    <xf numFmtId="0" fontId="202" fillId="0" borderId="0" xfId="0" applyFont="1" applyAlignment="1">
      <alignment horizontal="center" vertical="center"/>
    </xf>
    <xf numFmtId="1" fontId="203" fillId="140" borderId="129" xfId="39" applyNumberFormat="1" applyFont="1" applyFill="1" applyBorder="1" applyAlignment="1">
      <alignment vertical="center" wrapText="1"/>
    </xf>
    <xf numFmtId="0" fontId="204" fillId="120" borderId="129" xfId="0" applyFont="1" applyFill="1" applyBorder="1" applyAlignment="1">
      <alignment horizontal="center" vertical="center"/>
    </xf>
    <xf numFmtId="170" fontId="203" fillId="120" borderId="133" xfId="1" applyNumberFormat="1" applyFont="1" applyFill="1" applyBorder="1" applyAlignment="1">
      <alignment horizontal="center" wrapText="1"/>
    </xf>
    <xf numFmtId="170" fontId="265" fillId="146" borderId="133" xfId="1" applyNumberFormat="1" applyFont="1" applyFill="1" applyBorder="1" applyAlignment="1">
      <alignment horizontal="center"/>
    </xf>
    <xf numFmtId="0" fontId="284" fillId="120" borderId="235" xfId="0" applyFont="1" applyFill="1" applyBorder="1" applyAlignment="1">
      <alignment horizontal="center" vertical="center" wrapText="1"/>
    </xf>
    <xf numFmtId="0" fontId="284" fillId="120" borderId="83" xfId="0" applyFont="1" applyFill="1" applyBorder="1" applyAlignment="1">
      <alignment horizontal="center" vertical="center" wrapText="1"/>
    </xf>
    <xf numFmtId="0" fontId="284" fillId="120" borderId="83" xfId="0" applyFont="1" applyFill="1" applyBorder="1" applyAlignment="1">
      <alignment horizontal="center" vertical="center"/>
    </xf>
    <xf numFmtId="0" fontId="284" fillId="120" borderId="235" xfId="0" applyFont="1" applyFill="1" applyBorder="1" applyAlignment="1">
      <alignment horizontal="center" vertical="center"/>
    </xf>
    <xf numFmtId="0" fontId="205" fillId="5" borderId="100" xfId="0" applyFont="1" applyFill="1" applyBorder="1" applyAlignment="1">
      <alignment vertical="center" wrapText="1"/>
    </xf>
    <xf numFmtId="170" fontId="265" fillId="146" borderId="134" xfId="1" applyNumberFormat="1" applyFont="1" applyFill="1" applyBorder="1" applyAlignment="1">
      <alignment horizontal="center"/>
    </xf>
    <xf numFmtId="246" fontId="265" fillId="146" borderId="134" xfId="1" applyNumberFormat="1" applyFont="1" applyFill="1" applyBorder="1" applyAlignment="1">
      <alignment horizontal="center"/>
    </xf>
    <xf numFmtId="10" fontId="265" fillId="146" borderId="134" xfId="2" applyNumberFormat="1" applyFont="1" applyFill="1" applyBorder="1" applyAlignment="1">
      <alignment horizontal="center"/>
    </xf>
    <xf numFmtId="0" fontId="205" fillId="5" borderId="236" xfId="0" applyFont="1" applyFill="1" applyBorder="1" applyAlignment="1">
      <alignment vertical="center" wrapText="1"/>
    </xf>
    <xf numFmtId="9" fontId="205" fillId="5" borderId="139" xfId="2" applyFont="1" applyFill="1" applyBorder="1" applyAlignment="1">
      <alignment horizontal="center" vertical="center"/>
    </xf>
    <xf numFmtId="238" fontId="205" fillId="5" borderId="139" xfId="0" applyNumberFormat="1" applyFont="1" applyFill="1" applyBorder="1" applyAlignment="1">
      <alignment horizontal="center" vertical="center"/>
    </xf>
    <xf numFmtId="0" fontId="205" fillId="5" borderId="236" xfId="0" applyFont="1" applyFill="1" applyBorder="1" applyAlignment="1">
      <alignment horizontal="center" vertical="center" wrapText="1"/>
    </xf>
    <xf numFmtId="168" fontId="205" fillId="5" borderId="139" xfId="1" applyFont="1" applyFill="1" applyBorder="1" applyAlignment="1">
      <alignment horizontal="center" vertical="center"/>
    </xf>
    <xf numFmtId="0" fontId="226" fillId="0" borderId="0" xfId="27660" applyFont="1" applyAlignment="1">
      <alignment horizontal="center"/>
    </xf>
    <xf numFmtId="171" fontId="214" fillId="4" borderId="0" xfId="27660" applyNumberFormat="1" applyFont="1" applyFill="1"/>
    <xf numFmtId="240" fontId="214" fillId="4" borderId="0" xfId="27660" applyNumberFormat="1" applyFont="1" applyFill="1"/>
    <xf numFmtId="240" fontId="224" fillId="120" borderId="0" xfId="37099" applyNumberFormat="1" applyFont="1" applyFill="1" applyAlignment="1">
      <alignment vertical="center"/>
    </xf>
    <xf numFmtId="0" fontId="220" fillId="4" borderId="0" xfId="27660" applyFont="1" applyFill="1"/>
    <xf numFmtId="0" fontId="213" fillId="4" borderId="89" xfId="27660" applyFont="1" applyFill="1" applyBorder="1" applyAlignment="1">
      <alignment horizontal="left" indent="1"/>
    </xf>
    <xf numFmtId="0" fontId="228" fillId="4" borderId="237" xfId="27660" applyFont="1" applyFill="1" applyBorder="1"/>
    <xf numFmtId="191" fontId="228" fillId="4" borderId="237" xfId="27660" applyNumberFormat="1" applyFont="1" applyFill="1" applyBorder="1" applyAlignment="1">
      <alignment horizontal="right"/>
    </xf>
    <xf numFmtId="255" fontId="285" fillId="4" borderId="237" xfId="27660" applyNumberFormat="1" applyFont="1" applyFill="1" applyBorder="1"/>
    <xf numFmtId="172" fontId="286" fillId="0" borderId="238" xfId="2" applyNumberFormat="1" applyFont="1" applyBorder="1"/>
    <xf numFmtId="0" fontId="287" fillId="0" borderId="0" xfId="0" applyFont="1"/>
    <xf numFmtId="191" fontId="46" fillId="135" borderId="0" xfId="1" applyNumberFormat="1" applyFont="1" applyFill="1"/>
    <xf numFmtId="0" fontId="228" fillId="4" borderId="240" xfId="27660" applyFont="1" applyFill="1" applyBorder="1"/>
    <xf numFmtId="191" fontId="228" fillId="4" borderId="240" xfId="27660" applyNumberFormat="1" applyFont="1" applyFill="1" applyBorder="1" applyAlignment="1">
      <alignment horizontal="right"/>
    </xf>
    <xf numFmtId="255" fontId="285" fillId="4" borderId="240" xfId="27660" applyNumberFormat="1" applyFont="1" applyFill="1" applyBorder="1"/>
    <xf numFmtId="172" fontId="286" fillId="0" borderId="241" xfId="2" applyNumberFormat="1" applyFont="1" applyBorder="1"/>
    <xf numFmtId="0" fontId="213" fillId="4" borderId="242" xfId="27660" applyFont="1" applyFill="1" applyBorder="1" applyAlignment="1">
      <alignment horizontal="left" indent="1"/>
    </xf>
    <xf numFmtId="191" fontId="213" fillId="4" borderId="242" xfId="27660" applyNumberFormat="1" applyFont="1" applyFill="1" applyBorder="1" applyAlignment="1">
      <alignment horizontal="right"/>
    </xf>
    <xf numFmtId="191" fontId="213" fillId="4" borderId="242" xfId="27660" applyNumberFormat="1" applyFont="1" applyFill="1" applyBorder="1"/>
    <xf numFmtId="255" fontId="213" fillId="4" borderId="242" xfId="27660" applyNumberFormat="1" applyFont="1" applyFill="1" applyBorder="1"/>
    <xf numFmtId="172" fontId="213" fillId="4" borderId="242" xfId="2" applyNumberFormat="1" applyFont="1" applyFill="1" applyBorder="1"/>
    <xf numFmtId="0" fontId="213" fillId="4" borderId="243" xfId="27660" applyFont="1" applyFill="1" applyBorder="1" applyAlignment="1">
      <alignment horizontal="left" indent="1"/>
    </xf>
    <xf numFmtId="191" fontId="213" fillId="4" borderId="243" xfId="27660" applyNumberFormat="1" applyFont="1" applyFill="1" applyBorder="1" applyAlignment="1">
      <alignment horizontal="right"/>
    </xf>
    <xf numFmtId="191" fontId="213" fillId="4" borderId="243" xfId="27660" applyNumberFormat="1" applyFont="1" applyFill="1" applyBorder="1"/>
    <xf numFmtId="255" fontId="213" fillId="4" borderId="243" xfId="27660" applyNumberFormat="1" applyFont="1" applyFill="1" applyBorder="1"/>
    <xf numFmtId="172" fontId="213" fillId="4" borderId="243" xfId="2" applyNumberFormat="1" applyFont="1" applyFill="1" applyBorder="1"/>
    <xf numFmtId="0" fontId="213" fillId="4" borderId="242" xfId="27660" applyFont="1" applyFill="1" applyBorder="1"/>
    <xf numFmtId="0" fontId="213" fillId="4" borderId="243" xfId="27660" applyFont="1" applyFill="1" applyBorder="1"/>
    <xf numFmtId="10" fontId="205" fillId="5" borderId="139" xfId="2" applyNumberFormat="1" applyFont="1" applyFill="1" applyBorder="1" applyAlignment="1">
      <alignment horizontal="center" vertical="center"/>
    </xf>
    <xf numFmtId="168" fontId="265" fillId="146" borderId="134" xfId="1" applyFont="1" applyFill="1" applyBorder="1" applyAlignment="1">
      <alignment horizontal="center"/>
    </xf>
    <xf numFmtId="240" fontId="227" fillId="3" borderId="0" xfId="1" applyNumberFormat="1" applyFont="1" applyFill="1" applyBorder="1" applyAlignment="1">
      <alignment horizontal="center" vertical="center"/>
    </xf>
    <xf numFmtId="238" fontId="265" fillId="120" borderId="139" xfId="0" applyNumberFormat="1" applyFont="1" applyFill="1" applyBorder="1" applyAlignment="1">
      <alignment horizontal="center" vertical="center"/>
    </xf>
    <xf numFmtId="10" fontId="265" fillId="120" borderId="139" xfId="2" applyNumberFormat="1" applyFont="1" applyFill="1" applyBorder="1" applyAlignment="1">
      <alignment horizontal="center" vertical="center"/>
    </xf>
    <xf numFmtId="168" fontId="265" fillId="120" borderId="139" xfId="1" applyFont="1" applyFill="1" applyBorder="1" applyAlignment="1">
      <alignment horizontal="center" vertical="center"/>
    </xf>
    <xf numFmtId="37" fontId="167" fillId="6" borderId="100" xfId="1" applyNumberFormat="1" applyFont="1" applyFill="1" applyBorder="1" applyAlignment="1">
      <alignment horizontal="center" vertical="center"/>
    </xf>
    <xf numFmtId="0" fontId="226" fillId="5" borderId="0" xfId="27660" applyFont="1" applyFill="1" applyAlignment="1">
      <alignment horizontal="left" vertical="center" indent="2"/>
    </xf>
    <xf numFmtId="0" fontId="211" fillId="120" borderId="84" xfId="27660" applyFont="1" applyFill="1" applyBorder="1" applyAlignment="1">
      <alignment horizontal="center" vertical="center" wrapText="1"/>
    </xf>
    <xf numFmtId="0" fontId="211" fillId="120" borderId="84" xfId="27660" applyFont="1" applyFill="1" applyBorder="1" applyAlignment="1">
      <alignment horizontal="left" vertical="center" wrapText="1"/>
    </xf>
    <xf numFmtId="191" fontId="213" fillId="4" borderId="239" xfId="1" applyNumberFormat="1" applyFont="1" applyFill="1" applyBorder="1" applyAlignment="1">
      <alignment horizontal="center" vertical="center"/>
    </xf>
    <xf numFmtId="37" fontId="228" fillId="2" borderId="0" xfId="27660" applyNumberFormat="1" applyFont="1" applyFill="1" applyAlignment="1">
      <alignment vertical="center"/>
    </xf>
    <xf numFmtId="0" fontId="226" fillId="0" borderId="0" xfId="0" applyFont="1" applyAlignment="1">
      <alignment vertical="center"/>
    </xf>
    <xf numFmtId="9" fontId="228" fillId="2" borderId="0" xfId="2" applyFont="1" applyFill="1" applyAlignment="1">
      <alignment vertical="center"/>
    </xf>
    <xf numFmtId="0" fontId="226" fillId="4" borderId="0" xfId="27660" applyFont="1" applyFill="1" applyAlignment="1">
      <alignment horizontal="left" vertical="center" indent="2"/>
    </xf>
    <xf numFmtId="261" fontId="27" fillId="0" borderId="0" xfId="0" applyNumberFormat="1" applyFont="1" applyAlignment="1">
      <alignment horizontal="center"/>
    </xf>
    <xf numFmtId="0" fontId="288" fillId="0" borderId="0" xfId="0" applyFont="1" applyAlignment="1">
      <alignment horizontal="center"/>
    </xf>
    <xf numFmtId="0" fontId="162" fillId="0" borderId="149" xfId="37927" applyFont="1" applyBorder="1" applyAlignment="1">
      <alignment horizontal="center" vertical="center"/>
    </xf>
    <xf numFmtId="0" fontId="162" fillId="0" borderId="151" xfId="37927" applyFont="1" applyBorder="1" applyAlignment="1">
      <alignment horizontal="center" vertical="center"/>
    </xf>
    <xf numFmtId="0" fontId="162" fillId="0" borderId="153" xfId="37927" applyFont="1" applyBorder="1" applyAlignment="1">
      <alignment horizontal="center" vertical="center"/>
    </xf>
    <xf numFmtId="173" fontId="197" fillId="120" borderId="0" xfId="0" applyNumberFormat="1" applyFont="1" applyFill="1" applyAlignment="1">
      <alignment horizontal="center" vertical="center" wrapText="1"/>
    </xf>
    <xf numFmtId="0" fontId="157" fillId="120" borderId="0" xfId="0" applyFont="1" applyFill="1" applyAlignment="1">
      <alignment horizontal="left" vertical="center"/>
    </xf>
    <xf numFmtId="0" fontId="197" fillId="120" borderId="0" xfId="0" applyFont="1" applyFill="1" applyAlignment="1">
      <alignment horizontal="center" vertical="center" wrapText="1"/>
    </xf>
    <xf numFmtId="0" fontId="188" fillId="136" borderId="0" xfId="37928" applyFont="1" applyFill="1" applyBorder="1" applyAlignment="1">
      <alignment horizontal="left" vertical="center" wrapText="1"/>
    </xf>
    <xf numFmtId="0" fontId="188" fillId="134" borderId="0" xfId="37928" applyFont="1" applyFill="1" applyBorder="1" applyAlignment="1">
      <alignment horizontal="left" vertical="center" wrapText="1"/>
    </xf>
    <xf numFmtId="0" fontId="188" fillId="2" borderId="0" xfId="37928" applyFont="1" applyFill="1" applyBorder="1" applyAlignment="1">
      <alignment horizontal="left" vertical="center" wrapText="1"/>
    </xf>
    <xf numFmtId="0" fontId="189" fillId="120" borderId="0" xfId="37928" applyFont="1" applyFill="1" applyBorder="1" applyAlignment="1">
      <alignment horizontal="left" vertical="center" wrapText="1"/>
    </xf>
    <xf numFmtId="0" fontId="188" fillId="132" borderId="0" xfId="37928" applyFont="1" applyFill="1" applyBorder="1" applyAlignment="1">
      <alignment vertical="center" wrapText="1"/>
    </xf>
    <xf numFmtId="0" fontId="155" fillId="120" borderId="101" xfId="0" applyFont="1" applyFill="1" applyBorder="1" applyAlignment="1">
      <alignment horizontal="center" vertical="center"/>
    </xf>
    <xf numFmtId="0" fontId="157" fillId="120" borderId="136" xfId="0" applyFont="1" applyFill="1" applyBorder="1" applyAlignment="1">
      <alignment horizontal="center" vertical="center"/>
    </xf>
    <xf numFmtId="0" fontId="157" fillId="120" borderId="139" xfId="0" applyFont="1" applyFill="1" applyBorder="1" applyAlignment="1">
      <alignment horizontal="center" vertical="center"/>
    </xf>
    <xf numFmtId="0" fontId="155" fillId="135" borderId="97" xfId="0" applyFont="1" applyFill="1" applyBorder="1" applyAlignment="1">
      <alignment horizontal="center"/>
    </xf>
    <xf numFmtId="0" fontId="157" fillId="120" borderId="148" xfId="0" applyFont="1" applyFill="1" applyBorder="1" applyAlignment="1">
      <alignment horizontal="center" vertical="center"/>
    </xf>
    <xf numFmtId="0" fontId="157" fillId="120" borderId="138" xfId="0" applyFont="1" applyFill="1" applyBorder="1" applyAlignment="1">
      <alignment horizontal="center" vertical="center"/>
    </xf>
    <xf numFmtId="0" fontId="157" fillId="120" borderId="137" xfId="0" applyFont="1" applyFill="1" applyBorder="1" applyAlignment="1">
      <alignment horizontal="center" vertical="center"/>
    </xf>
    <xf numFmtId="0" fontId="157" fillId="120" borderId="130" xfId="0" applyFont="1" applyFill="1" applyBorder="1" applyAlignment="1">
      <alignment horizontal="center" vertical="center"/>
    </xf>
    <xf numFmtId="0" fontId="157" fillId="120" borderId="132" xfId="0" applyFont="1" applyFill="1" applyBorder="1" applyAlignment="1">
      <alignment horizontal="center" vertical="center"/>
    </xf>
    <xf numFmtId="238" fontId="167" fillId="0" borderId="0" xfId="1" applyNumberFormat="1" applyFont="1" applyFill="1" applyBorder="1" applyAlignment="1">
      <alignment horizontal="center" vertical="center"/>
    </xf>
    <xf numFmtId="238" fontId="155" fillId="120" borderId="135" xfId="1" applyNumberFormat="1" applyFont="1" applyFill="1" applyBorder="1" applyAlignment="1">
      <alignment horizontal="center"/>
    </xf>
    <xf numFmtId="0" fontId="157" fillId="120" borderId="130" xfId="0" applyFont="1" applyFill="1" applyBorder="1" applyAlignment="1">
      <alignment horizontal="center" vertical="center" wrapText="1"/>
    </xf>
    <xf numFmtId="0" fontId="157" fillId="120" borderId="205" xfId="0" applyFont="1" applyFill="1" applyBorder="1" applyAlignment="1">
      <alignment horizontal="center" vertical="center"/>
    </xf>
    <xf numFmtId="0" fontId="157" fillId="120" borderId="129" xfId="0" applyFont="1" applyFill="1" applyBorder="1" applyAlignment="1">
      <alignment horizontal="center" vertical="center" wrapText="1"/>
    </xf>
    <xf numFmtId="0" fontId="157" fillId="120" borderId="0" xfId="0" applyFont="1" applyFill="1" applyAlignment="1">
      <alignment horizontal="center" vertical="center" wrapText="1"/>
    </xf>
    <xf numFmtId="170" fontId="184" fillId="0" borderId="0" xfId="1" applyNumberFormat="1" applyFont="1" applyAlignment="1">
      <alignment horizontal="center" vertical="center"/>
    </xf>
    <xf numFmtId="0" fontId="155" fillId="120" borderId="0" xfId="37927" applyFont="1" applyFill="1" applyAlignment="1">
      <alignment horizontal="center"/>
    </xf>
    <xf numFmtId="0" fontId="157" fillId="120" borderId="147" xfId="0" applyFont="1" applyFill="1" applyBorder="1" applyAlignment="1">
      <alignment horizontal="center" vertical="center" wrapText="1"/>
    </xf>
    <xf numFmtId="0" fontId="157" fillId="120" borderId="129" xfId="0" applyFont="1" applyFill="1" applyBorder="1" applyAlignment="1">
      <alignment horizontal="center" vertical="center"/>
    </xf>
    <xf numFmtId="0" fontId="157" fillId="120" borderId="0" xfId="0" applyFont="1" applyFill="1" applyAlignment="1">
      <alignment horizontal="center" vertical="center"/>
    </xf>
    <xf numFmtId="0" fontId="177" fillId="135" borderId="97" xfId="0" applyFont="1" applyFill="1" applyBorder="1" applyAlignment="1">
      <alignment horizontal="center"/>
    </xf>
    <xf numFmtId="0" fontId="157" fillId="120" borderId="112" xfId="0" applyFont="1" applyFill="1" applyBorder="1" applyAlignment="1">
      <alignment horizontal="center" vertical="center"/>
    </xf>
    <xf numFmtId="0" fontId="157" fillId="120" borderId="199" xfId="0" applyFont="1" applyFill="1" applyBorder="1" applyAlignment="1">
      <alignment horizontal="center" vertical="center"/>
    </xf>
    <xf numFmtId="0" fontId="157" fillId="120" borderId="132" xfId="0" applyFont="1" applyFill="1" applyBorder="1" applyAlignment="1">
      <alignment horizontal="center" vertical="center" wrapText="1"/>
    </xf>
    <xf numFmtId="0" fontId="157" fillId="120" borderId="148" xfId="0" applyFont="1" applyFill="1" applyBorder="1" applyAlignment="1">
      <alignment horizontal="center" vertical="center" wrapText="1"/>
    </xf>
    <xf numFmtId="1" fontId="155" fillId="140" borderId="112" xfId="37930" applyNumberFormat="1" applyFont="1" applyFill="1" applyBorder="1" applyAlignment="1">
      <alignment horizontal="left" vertical="center" wrapText="1"/>
    </xf>
    <xf numFmtId="1" fontId="155" fillId="140" borderId="131" xfId="37930" applyNumberFormat="1" applyFont="1" applyFill="1" applyBorder="1" applyAlignment="1">
      <alignment horizontal="left" vertical="center" wrapText="1"/>
    </xf>
    <xf numFmtId="1" fontId="176" fillId="140" borderId="199" xfId="37930" applyNumberFormat="1" applyFont="1" applyFill="1" applyBorder="1" applyAlignment="1">
      <alignment horizontal="left" vertical="center" wrapText="1"/>
    </xf>
    <xf numFmtId="1" fontId="176" fillId="140" borderId="219" xfId="37930" applyNumberFormat="1" applyFont="1" applyFill="1" applyBorder="1" applyAlignment="1">
      <alignment horizontal="left" vertical="center" wrapText="1"/>
    </xf>
    <xf numFmtId="0" fontId="157" fillId="120" borderId="137" xfId="0" applyFont="1" applyFill="1" applyBorder="1" applyAlignment="1">
      <alignment horizontal="center" vertical="center" wrapText="1"/>
    </xf>
    <xf numFmtId="0" fontId="157" fillId="120" borderId="136" xfId="0" applyFont="1" applyFill="1" applyBorder="1" applyAlignment="1">
      <alignment horizontal="center" vertical="center" wrapText="1"/>
    </xf>
    <xf numFmtId="0" fontId="157" fillId="120" borderId="139" xfId="0" applyFont="1" applyFill="1" applyBorder="1" applyAlignment="1">
      <alignment horizontal="center" vertical="center" wrapText="1"/>
    </xf>
    <xf numFmtId="0" fontId="157" fillId="120" borderId="147" xfId="0" applyFont="1" applyFill="1" applyBorder="1" applyAlignment="1">
      <alignment horizontal="center" vertical="center"/>
    </xf>
    <xf numFmtId="0" fontId="157" fillId="120" borderId="130" xfId="0" quotePrefix="1" applyFont="1" applyFill="1" applyBorder="1" applyAlignment="1">
      <alignment horizontal="center" vertical="center"/>
    </xf>
    <xf numFmtId="1" fontId="157" fillId="120" borderId="130" xfId="0" quotePrefix="1" applyNumberFormat="1" applyFont="1" applyFill="1" applyBorder="1" applyAlignment="1">
      <alignment horizontal="center" vertical="center"/>
    </xf>
    <xf numFmtId="0" fontId="155" fillId="135" borderId="144" xfId="0" applyFont="1" applyFill="1" applyBorder="1" applyAlignment="1">
      <alignment horizontal="center"/>
    </xf>
    <xf numFmtId="0" fontId="157" fillId="120" borderId="155" xfId="0" applyFont="1" applyFill="1" applyBorder="1" applyAlignment="1">
      <alignment horizontal="center" vertical="center"/>
    </xf>
    <xf numFmtId="0" fontId="155" fillId="120" borderId="0" xfId="3" applyFont="1" applyFill="1" applyAlignment="1">
      <alignment horizontal="center" vertical="center" wrapText="1"/>
    </xf>
    <xf numFmtId="1" fontId="155" fillId="140" borderId="100" xfId="39" applyNumberFormat="1" applyFont="1" applyFill="1" applyBorder="1" applyAlignment="1">
      <alignment horizontal="center" vertical="center" wrapText="1"/>
    </xf>
    <xf numFmtId="0" fontId="157" fillId="120" borderId="141" xfId="0" applyFont="1" applyFill="1" applyBorder="1" applyAlignment="1">
      <alignment horizontal="center" vertical="center"/>
    </xf>
    <xf numFmtId="0" fontId="157" fillId="120" borderId="131" xfId="0" applyFont="1" applyFill="1" applyBorder="1" applyAlignment="1">
      <alignment horizontal="center" vertical="center"/>
    </xf>
    <xf numFmtId="0" fontId="197" fillId="120" borderId="148" xfId="0" applyFont="1" applyFill="1" applyBorder="1" applyAlignment="1">
      <alignment horizontal="center" vertical="center"/>
    </xf>
    <xf numFmtId="0" fontId="197" fillId="120" borderId="138" xfId="0" applyFont="1" applyFill="1" applyBorder="1" applyAlignment="1">
      <alignment horizontal="center" vertical="center"/>
    </xf>
    <xf numFmtId="0" fontId="197" fillId="120" borderId="137" xfId="0" applyFont="1" applyFill="1" applyBorder="1" applyAlignment="1">
      <alignment horizontal="center" vertical="center"/>
    </xf>
    <xf numFmtId="1" fontId="155" fillId="140" borderId="148" xfId="39" applyNumberFormat="1" applyFont="1" applyFill="1" applyBorder="1" applyAlignment="1">
      <alignment horizontal="center" vertical="center" wrapText="1"/>
    </xf>
    <xf numFmtId="1" fontId="155" fillId="140" borderId="137" xfId="39" applyNumberFormat="1" applyFont="1" applyFill="1" applyBorder="1" applyAlignment="1">
      <alignment horizontal="center" vertical="center" wrapText="1"/>
    </xf>
    <xf numFmtId="1" fontId="177" fillId="140" borderId="136" xfId="39" applyNumberFormat="1" applyFont="1" applyFill="1" applyBorder="1" applyAlignment="1">
      <alignment horizontal="center" vertical="center" wrapText="1"/>
    </xf>
    <xf numFmtId="1" fontId="177" fillId="140" borderId="177" xfId="39" applyNumberFormat="1" applyFont="1" applyFill="1" applyBorder="1" applyAlignment="1">
      <alignment horizontal="center" vertical="center" wrapText="1"/>
    </xf>
    <xf numFmtId="1" fontId="177" fillId="140" borderId="139" xfId="39" applyNumberFormat="1" applyFont="1" applyFill="1" applyBorder="1" applyAlignment="1">
      <alignment horizontal="center" vertical="center" wrapText="1"/>
    </xf>
    <xf numFmtId="1" fontId="155" fillId="140" borderId="136" xfId="39" applyNumberFormat="1" applyFont="1" applyFill="1" applyBorder="1" applyAlignment="1">
      <alignment horizontal="center" vertical="center" wrapText="1"/>
    </xf>
    <xf numFmtId="1" fontId="155" fillId="140" borderId="139" xfId="39" applyNumberFormat="1" applyFont="1" applyFill="1" applyBorder="1" applyAlignment="1">
      <alignment horizontal="center" vertical="center" wrapText="1"/>
    </xf>
    <xf numFmtId="1" fontId="155" fillId="140" borderId="155" xfId="39" applyNumberFormat="1" applyFont="1" applyFill="1" applyBorder="1" applyAlignment="1">
      <alignment horizontal="center" vertical="center" wrapText="1"/>
    </xf>
    <xf numFmtId="1" fontId="155" fillId="140" borderId="201" xfId="39" applyNumberFormat="1" applyFont="1" applyFill="1" applyBorder="1" applyAlignment="1">
      <alignment horizontal="center" vertical="center" wrapText="1"/>
    </xf>
    <xf numFmtId="1" fontId="155" fillId="140" borderId="129" xfId="39" applyNumberFormat="1" applyFont="1" applyFill="1" applyBorder="1" applyAlignment="1">
      <alignment horizontal="center" vertical="center" wrapText="1"/>
    </xf>
    <xf numFmtId="1" fontId="155" fillId="140" borderId="179" xfId="39" applyNumberFormat="1" applyFont="1" applyFill="1" applyBorder="1" applyAlignment="1">
      <alignment horizontal="center" vertical="center" wrapText="1"/>
    </xf>
    <xf numFmtId="14" fontId="155" fillId="140" borderId="155" xfId="39" applyNumberFormat="1" applyFont="1" applyFill="1" applyBorder="1" applyAlignment="1">
      <alignment horizontal="center" vertical="center" wrapText="1"/>
    </xf>
    <xf numFmtId="14" fontId="155" fillId="140" borderId="231" xfId="39" applyNumberFormat="1" applyFont="1" applyFill="1" applyBorder="1" applyAlignment="1">
      <alignment horizontal="center" vertical="center" wrapText="1"/>
    </xf>
    <xf numFmtId="258" fontId="155" fillId="140" borderId="155" xfId="39" applyNumberFormat="1" applyFont="1" applyFill="1" applyBorder="1" applyAlignment="1">
      <alignment horizontal="center" vertical="center" wrapText="1"/>
    </xf>
    <xf numFmtId="39" fontId="208" fillId="3" borderId="0" xfId="12564" applyNumberFormat="1" applyFont="1" applyFill="1" applyAlignment="1">
      <alignment horizontal="left" vertical="top" wrapText="1"/>
    </xf>
    <xf numFmtId="37" fontId="208" fillId="3" borderId="0" xfId="12564" applyNumberFormat="1" applyFont="1" applyFill="1" applyAlignment="1">
      <alignment horizontal="left" vertical="top"/>
    </xf>
    <xf numFmtId="39" fontId="208" fillId="3" borderId="0" xfId="12564" applyNumberFormat="1" applyFont="1" applyFill="1" applyAlignment="1">
      <alignment horizontal="left" vertical="top"/>
    </xf>
    <xf numFmtId="0" fontId="138" fillId="0" borderId="0" xfId="0" applyFont="1"/>
    <xf numFmtId="1" fontId="177" fillId="140" borderId="163" xfId="39" applyNumberFormat="1" applyFont="1" applyFill="1" applyBorder="1" applyAlignment="1">
      <alignment horizontal="center" vertical="center" wrapText="1"/>
    </xf>
    <xf numFmtId="1" fontId="177" fillId="140" borderId="193" xfId="39" applyNumberFormat="1" applyFont="1" applyFill="1" applyBorder="1" applyAlignment="1">
      <alignment horizontal="center" vertical="center" wrapText="1"/>
    </xf>
    <xf numFmtId="1" fontId="177" fillId="140" borderId="161" xfId="39" applyNumberFormat="1" applyFont="1" applyFill="1" applyBorder="1" applyAlignment="1">
      <alignment horizontal="center" vertical="center" wrapText="1"/>
    </xf>
    <xf numFmtId="1" fontId="177" fillId="140" borderId="191" xfId="39" applyNumberFormat="1" applyFont="1" applyFill="1" applyBorder="1" applyAlignment="1">
      <alignment horizontal="center" vertical="center" wrapText="1"/>
    </xf>
    <xf numFmtId="1" fontId="177" fillId="140" borderId="162" xfId="39" applyNumberFormat="1" applyFont="1" applyFill="1" applyBorder="1" applyAlignment="1">
      <alignment horizontal="center" vertical="center" wrapText="1"/>
    </xf>
    <xf numFmtId="1" fontId="177" fillId="140" borderId="192" xfId="39" applyNumberFormat="1" applyFont="1" applyFill="1" applyBorder="1" applyAlignment="1">
      <alignment horizontal="center" vertical="center" wrapText="1"/>
    </xf>
    <xf numFmtId="1" fontId="177" fillId="140" borderId="189" xfId="39" applyNumberFormat="1" applyFont="1" applyFill="1" applyBorder="1" applyAlignment="1">
      <alignment horizontal="center" vertical="center" wrapText="1"/>
    </xf>
    <xf numFmtId="1" fontId="177" fillId="140" borderId="0" xfId="39" applyNumberFormat="1" applyFont="1" applyFill="1" applyAlignment="1">
      <alignment horizontal="center" vertical="center" wrapText="1"/>
    </xf>
    <xf numFmtId="0" fontId="155" fillId="135" borderId="0" xfId="0" applyFont="1" applyFill="1" applyAlignment="1">
      <alignment horizontal="center"/>
    </xf>
    <xf numFmtId="1" fontId="177" fillId="140" borderId="186" xfId="39" applyNumberFormat="1" applyFont="1" applyFill="1" applyBorder="1" applyAlignment="1">
      <alignment horizontal="center" vertical="center" wrapText="1"/>
    </xf>
    <xf numFmtId="1" fontId="177" fillId="140" borderId="187" xfId="39" applyNumberFormat="1" applyFont="1" applyFill="1" applyBorder="1" applyAlignment="1">
      <alignment horizontal="center" vertical="center" wrapText="1"/>
    </xf>
    <xf numFmtId="1" fontId="177" fillId="140" borderId="188" xfId="39" applyNumberFormat="1" applyFont="1" applyFill="1" applyBorder="1" applyAlignment="1">
      <alignment horizontal="center" vertical="center" wrapText="1"/>
    </xf>
    <xf numFmtId="1" fontId="177" fillId="140" borderId="190" xfId="39" applyNumberFormat="1" applyFont="1" applyFill="1" applyBorder="1" applyAlignment="1">
      <alignment horizontal="center" vertical="center" wrapText="1"/>
    </xf>
    <xf numFmtId="1" fontId="155" fillId="140" borderId="177" xfId="39" applyNumberFormat="1" applyFont="1" applyFill="1" applyBorder="1" applyAlignment="1">
      <alignment horizontal="center" vertical="center" wrapText="1"/>
    </xf>
    <xf numFmtId="1" fontId="155" fillId="140" borderId="112" xfId="39" applyNumberFormat="1" applyFont="1" applyFill="1" applyBorder="1" applyAlignment="1">
      <alignment horizontal="center" vertical="center" wrapText="1"/>
    </xf>
    <xf numFmtId="1" fontId="155" fillId="140" borderId="131" xfId="39" applyNumberFormat="1" applyFont="1" applyFill="1" applyBorder="1" applyAlignment="1">
      <alignment horizontal="center" vertical="center" wrapText="1"/>
    </xf>
    <xf numFmtId="1" fontId="155" fillId="140" borderId="130" xfId="39" applyNumberFormat="1" applyFont="1" applyFill="1" applyBorder="1" applyAlignment="1">
      <alignment horizontal="center" vertical="center" wrapText="1"/>
    </xf>
    <xf numFmtId="1" fontId="155" fillId="140" borderId="0" xfId="39" applyNumberFormat="1" applyFont="1" applyFill="1" applyAlignment="1">
      <alignment horizontal="center" vertical="center" wrapText="1"/>
    </xf>
    <xf numFmtId="0" fontId="157" fillId="120" borderId="90" xfId="0" applyFont="1" applyFill="1" applyBorder="1" applyAlignment="1">
      <alignment horizontal="left" vertical="center" wrapText="1" indent="13"/>
    </xf>
    <xf numFmtId="0" fontId="157" fillId="120" borderId="0" xfId="0" applyFont="1" applyFill="1" applyAlignment="1">
      <alignment horizontal="left" vertical="center" wrapText="1" indent="13"/>
    </xf>
    <xf numFmtId="0" fontId="157" fillId="120" borderId="90" xfId="0" applyFont="1" applyFill="1" applyBorder="1" applyAlignment="1">
      <alignment horizontal="left" vertical="center" wrapText="1" indent="8"/>
    </xf>
    <xf numFmtId="0" fontId="157" fillId="120" borderId="0" xfId="0" applyFont="1" applyFill="1" applyAlignment="1">
      <alignment horizontal="left" vertical="center" wrapText="1" indent="8"/>
    </xf>
    <xf numFmtId="37" fontId="224" fillId="120" borderId="84" xfId="27660" applyNumberFormat="1" applyFont="1" applyFill="1" applyBorder="1" applyAlignment="1">
      <alignment horizontal="center" vertical="center" wrapText="1"/>
    </xf>
    <xf numFmtId="37" fontId="224" fillId="120" borderId="83" xfId="27660" applyNumberFormat="1" applyFont="1" applyFill="1" applyBorder="1" applyAlignment="1">
      <alignment horizontal="center" vertical="center" wrapText="1"/>
    </xf>
    <xf numFmtId="0" fontId="224" fillId="120" borderId="84" xfId="27660" applyFont="1" applyFill="1" applyBorder="1" applyAlignment="1">
      <alignment horizontal="center" vertical="center" wrapText="1"/>
    </xf>
    <xf numFmtId="0" fontId="224" fillId="120" borderId="83" xfId="27660" applyFont="1" applyFill="1" applyBorder="1" applyAlignment="1">
      <alignment horizontal="center" vertical="center" wrapText="1"/>
    </xf>
    <xf numFmtId="37" fontId="211" fillId="135" borderId="0" xfId="27660" applyNumberFormat="1" applyFont="1" applyFill="1" applyAlignment="1">
      <alignment horizontal="center" vertical="center" wrapText="1"/>
    </xf>
    <xf numFmtId="37" fontId="211" fillId="135" borderId="88" xfId="27660" applyNumberFormat="1" applyFont="1" applyFill="1" applyBorder="1" applyAlignment="1">
      <alignment horizontal="center" vertical="center" wrapText="1"/>
    </xf>
    <xf numFmtId="0" fontId="224" fillId="120" borderId="203" xfId="27660" applyFont="1" applyFill="1" applyBorder="1" applyAlignment="1">
      <alignment horizontal="center" vertical="center" wrapText="1"/>
    </xf>
    <xf numFmtId="0" fontId="224" fillId="120" borderId="10" xfId="27660" applyFont="1" applyFill="1" applyBorder="1" applyAlignment="1">
      <alignment horizontal="center" vertical="center" wrapText="1"/>
    </xf>
    <xf numFmtId="0" fontId="226" fillId="0" borderId="0" xfId="27660" applyFont="1" applyAlignment="1">
      <alignment horizontal="center" vertical="center"/>
    </xf>
    <xf numFmtId="0" fontId="226" fillId="0" borderId="113" xfId="27660" applyFont="1" applyBorder="1" applyAlignment="1">
      <alignment horizontal="center" vertical="center"/>
    </xf>
    <xf numFmtId="0" fontId="227" fillId="0" borderId="0" xfId="0" applyFont="1" applyAlignment="1">
      <alignment horizontal="center" vertical="center" wrapText="1" readingOrder="1"/>
    </xf>
    <xf numFmtId="0" fontId="227" fillId="0" borderId="113" xfId="0" applyFont="1" applyBorder="1" applyAlignment="1">
      <alignment horizontal="center" vertical="center" wrapText="1" readingOrder="1"/>
    </xf>
    <xf numFmtId="37" fontId="227" fillId="3" borderId="117" xfId="1" applyNumberFormat="1" applyFont="1" applyFill="1" applyBorder="1" applyAlignment="1">
      <alignment horizontal="center" vertical="center"/>
    </xf>
    <xf numFmtId="37" fontId="227" fillId="3" borderId="0" xfId="1" applyNumberFormat="1" applyFont="1" applyFill="1" applyBorder="1" applyAlignment="1">
      <alignment horizontal="center" vertical="center"/>
    </xf>
    <xf numFmtId="37" fontId="227" fillId="3" borderId="113" xfId="1" applyNumberFormat="1" applyFont="1" applyFill="1" applyBorder="1" applyAlignment="1">
      <alignment horizontal="center" vertical="center"/>
    </xf>
    <xf numFmtId="0" fontId="217" fillId="138" borderId="0" xfId="27660" applyFont="1" applyFill="1" applyAlignment="1">
      <alignment horizontal="center" vertical="center" wrapText="1"/>
    </xf>
    <xf numFmtId="0" fontId="217" fillId="138" borderId="88" xfId="27660" applyFont="1" applyFill="1" applyBorder="1" applyAlignment="1">
      <alignment horizontal="center" vertical="center" wrapText="1"/>
    </xf>
    <xf numFmtId="0" fontId="226" fillId="0" borderId="0" xfId="27660" applyFont="1" applyAlignment="1">
      <alignment horizontal="left" vertical="center" wrapText="1" indent="2"/>
    </xf>
    <xf numFmtId="0" fontId="211" fillId="120" borderId="84" xfId="27660" applyFont="1" applyFill="1" applyBorder="1" applyAlignment="1">
      <alignment horizontal="center" vertical="center" wrapText="1"/>
    </xf>
    <xf numFmtId="0" fontId="211" fillId="120" borderId="83" xfId="27660" applyFont="1" applyFill="1" applyBorder="1" applyAlignment="1">
      <alignment horizontal="center" vertical="center" wrapText="1"/>
    </xf>
    <xf numFmtId="0" fontId="211" fillId="120" borderId="84" xfId="27660" applyFont="1" applyFill="1" applyBorder="1" applyAlignment="1">
      <alignment horizontal="left" vertical="center" wrapText="1"/>
    </xf>
    <xf numFmtId="0" fontId="211" fillId="120" borderId="83" xfId="27660" applyFont="1" applyFill="1" applyBorder="1" applyAlignment="1">
      <alignment horizontal="left" vertical="center" wrapText="1"/>
    </xf>
    <xf numFmtId="0" fontId="226" fillId="5" borderId="0" xfId="27660" applyFont="1" applyFill="1" applyAlignment="1">
      <alignment horizontal="left" vertical="center" indent="2"/>
    </xf>
    <xf numFmtId="0" fontId="224" fillId="120" borderId="86" xfId="27660" applyFont="1" applyFill="1" applyBorder="1" applyAlignment="1">
      <alignment horizontal="center" vertical="center" wrapText="1"/>
    </xf>
    <xf numFmtId="0" fontId="224" fillId="120" borderId="204" xfId="27660" applyFont="1" applyFill="1" applyBorder="1" applyAlignment="1">
      <alignment horizontal="center" vertical="center" wrapText="1"/>
    </xf>
    <xf numFmtId="1" fontId="217" fillId="140" borderId="112" xfId="37930" applyNumberFormat="1" applyFont="1" applyFill="1" applyBorder="1" applyAlignment="1">
      <alignment horizontal="center" vertical="center" wrapText="1"/>
    </xf>
    <xf numFmtId="1" fontId="217" fillId="140" borderId="141" xfId="37930" applyNumberFormat="1" applyFont="1" applyFill="1" applyBorder="1" applyAlignment="1">
      <alignment horizontal="center" vertical="center" wrapText="1"/>
    </xf>
    <xf numFmtId="1" fontId="217" fillId="140" borderId="131" xfId="37930" applyNumberFormat="1" applyFont="1" applyFill="1" applyBorder="1" applyAlignment="1">
      <alignment horizontal="center" vertical="center" wrapText="1"/>
    </xf>
    <xf numFmtId="0" fontId="226" fillId="4" borderId="0" xfId="27660" applyFont="1" applyFill="1" applyAlignment="1">
      <alignment horizontal="left" vertical="center" wrapText="1" indent="2"/>
    </xf>
    <xf numFmtId="0" fontId="226" fillId="4" borderId="0" xfId="27660" applyFont="1" applyFill="1" applyAlignment="1">
      <alignment horizontal="center" vertical="center"/>
    </xf>
    <xf numFmtId="37" fontId="224" fillId="120" borderId="86" xfId="27660" applyNumberFormat="1" applyFont="1" applyFill="1" applyBorder="1" applyAlignment="1">
      <alignment horizontal="center" vertical="center" wrapText="1"/>
    </xf>
    <xf numFmtId="0" fontId="226" fillId="5" borderId="0" xfId="27660" applyFont="1" applyFill="1" applyAlignment="1">
      <alignment horizontal="center" vertical="center" wrapText="1"/>
    </xf>
    <xf numFmtId="1" fontId="211" fillId="140" borderId="136" xfId="37930" applyNumberFormat="1" applyFont="1" applyFill="1" applyBorder="1" applyAlignment="1">
      <alignment horizontal="center" vertical="center" wrapText="1"/>
    </xf>
    <xf numFmtId="1" fontId="211" fillId="140" borderId="139" xfId="37930" applyNumberFormat="1" applyFont="1" applyFill="1" applyBorder="1" applyAlignment="1">
      <alignment horizontal="center" vertical="center" wrapText="1"/>
    </xf>
    <xf numFmtId="191" fontId="213" fillId="4" borderId="239" xfId="1" applyNumberFormat="1" applyFont="1" applyFill="1" applyBorder="1" applyAlignment="1">
      <alignment horizontal="center" vertical="center"/>
    </xf>
    <xf numFmtId="191" fontId="213" fillId="4" borderId="86" xfId="1" applyNumberFormat="1" applyFont="1" applyFill="1" applyBorder="1" applyAlignment="1">
      <alignment horizontal="center" vertical="center"/>
    </xf>
    <xf numFmtId="191" fontId="213" fillId="4" borderId="244" xfId="1" applyNumberFormat="1" applyFont="1" applyFill="1" applyBorder="1" applyAlignment="1">
      <alignment horizontal="center" vertical="center"/>
    </xf>
    <xf numFmtId="0" fontId="226" fillId="5" borderId="0" xfId="27660" applyFont="1" applyFill="1" applyAlignment="1">
      <alignment horizontal="left" vertical="center" wrapText="1" indent="2"/>
    </xf>
    <xf numFmtId="0" fontId="226" fillId="0" borderId="0" xfId="27660" applyFont="1" applyAlignment="1">
      <alignment horizontal="left" vertical="center" indent="2"/>
    </xf>
    <xf numFmtId="0" fontId="202" fillId="0" borderId="0" xfId="0" applyFont="1" applyAlignment="1">
      <alignment horizontal="center" vertical="center"/>
    </xf>
    <xf numFmtId="0" fontId="262" fillId="120" borderId="129" xfId="0" applyFont="1" applyFill="1" applyBorder="1" applyAlignment="1">
      <alignment horizontal="center" vertical="center"/>
    </xf>
    <xf numFmtId="0" fontId="262" fillId="120" borderId="0" xfId="0" applyFont="1" applyFill="1" applyAlignment="1">
      <alignment horizontal="center" vertical="center"/>
    </xf>
    <xf numFmtId="0" fontId="204" fillId="120" borderId="234" xfId="0" applyFont="1" applyFill="1" applyBorder="1" applyAlignment="1">
      <alignment horizontal="center" vertical="center" wrapText="1"/>
    </xf>
    <xf numFmtId="0" fontId="204" fillId="120" borderId="87" xfId="0" applyFont="1" applyFill="1" applyBorder="1" applyAlignment="1">
      <alignment horizontal="center" vertical="center" wrapText="1"/>
    </xf>
    <xf numFmtId="0" fontId="204" fillId="120" borderId="234" xfId="0" applyFont="1" applyFill="1" applyBorder="1" applyAlignment="1">
      <alignment horizontal="center" vertical="center"/>
    </xf>
    <xf numFmtId="0" fontId="204" fillId="120" borderId="83" xfId="0" applyFont="1" applyFill="1" applyBorder="1" applyAlignment="1">
      <alignment horizontal="center" vertical="center"/>
    </xf>
    <xf numFmtId="0" fontId="204" fillId="120" borderId="148" xfId="0" applyFont="1" applyFill="1" applyBorder="1" applyAlignment="1">
      <alignment horizontal="center" vertical="center"/>
    </xf>
    <xf numFmtId="0" fontId="204" fillId="120" borderId="138" xfId="0" applyFont="1" applyFill="1" applyBorder="1" applyAlignment="1">
      <alignment horizontal="center" vertical="center"/>
    </xf>
    <xf numFmtId="0" fontId="204" fillId="120" borderId="137" xfId="0" applyFont="1" applyFill="1" applyBorder="1" applyAlignment="1">
      <alignment horizontal="center" vertical="center"/>
    </xf>
    <xf numFmtId="0" fontId="204" fillId="120" borderId="112" xfId="0" applyFont="1" applyFill="1" applyBorder="1" applyAlignment="1">
      <alignment horizontal="center" vertical="center"/>
    </xf>
    <xf numFmtId="0" fontId="204" fillId="120" borderId="131" xfId="0" applyFont="1" applyFill="1" applyBorder="1" applyAlignment="1">
      <alignment horizontal="center" vertical="center"/>
    </xf>
    <xf numFmtId="0" fontId="284" fillId="120" borderId="130" xfId="0" applyFont="1" applyFill="1" applyBorder="1" applyAlignment="1">
      <alignment horizontal="center" vertical="center" wrapText="1"/>
    </xf>
    <xf numFmtId="0" fontId="284" fillId="120" borderId="211" xfId="0" applyFont="1" applyFill="1" applyBorder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1" fontId="203" fillId="140" borderId="129" xfId="39" applyNumberFormat="1" applyFont="1" applyFill="1" applyBorder="1" applyAlignment="1">
      <alignment horizontal="left" vertical="center" wrapText="1"/>
    </xf>
    <xf numFmtId="0" fontId="203" fillId="100" borderId="96" xfId="0" applyFont="1" applyFill="1" applyBorder="1" applyAlignment="1">
      <alignment horizontal="center"/>
    </xf>
    <xf numFmtId="37" fontId="203" fillId="100" borderId="109" xfId="0" applyNumberFormat="1" applyFont="1" applyFill="1" applyBorder="1" applyAlignment="1">
      <alignment horizontal="center"/>
    </xf>
    <xf numFmtId="1" fontId="155" fillId="140" borderId="199" xfId="39" applyNumberFormat="1" applyFont="1" applyFill="1" applyBorder="1" applyAlignment="1">
      <alignment horizontal="center" vertical="center" wrapText="1"/>
    </xf>
    <xf numFmtId="1" fontId="155" fillId="140" borderId="195" xfId="39" applyNumberFormat="1" applyFont="1" applyFill="1" applyBorder="1" applyAlignment="1">
      <alignment horizontal="center" vertical="center" wrapText="1"/>
    </xf>
    <xf numFmtId="37" fontId="198" fillId="0" borderId="155" xfId="0" applyNumberFormat="1" applyFont="1" applyBorder="1" applyAlignment="1">
      <alignment horizontal="center" vertical="center" wrapText="1"/>
    </xf>
    <xf numFmtId="37" fontId="198" fillId="0" borderId="209" xfId="0" applyNumberFormat="1" applyFont="1" applyBorder="1" applyAlignment="1">
      <alignment horizontal="center" vertical="center" wrapText="1"/>
    </xf>
    <xf numFmtId="256" fontId="178" fillId="0" borderId="155" xfId="0" applyNumberFormat="1" applyFont="1" applyBorder="1" applyAlignment="1">
      <alignment horizontal="center" vertical="center"/>
    </xf>
    <xf numFmtId="256" fontId="178" fillId="0" borderId="209" xfId="0" applyNumberFormat="1" applyFont="1" applyBorder="1" applyAlignment="1">
      <alignment horizontal="center" vertical="center"/>
    </xf>
    <xf numFmtId="37" fontId="178" fillId="0" borderId="155" xfId="0" applyNumberFormat="1" applyFont="1" applyBorder="1" applyAlignment="1">
      <alignment horizontal="center" vertical="center" wrapText="1"/>
    </xf>
    <xf numFmtId="37" fontId="178" fillId="0" borderId="209" xfId="0" applyNumberFormat="1" applyFont="1" applyBorder="1" applyAlignment="1">
      <alignment horizontal="center" vertical="center" wrapText="1"/>
    </xf>
    <xf numFmtId="257" fontId="178" fillId="0" borderId="155" xfId="0" applyNumberFormat="1" applyFont="1" applyBorder="1" applyAlignment="1">
      <alignment horizontal="center" vertical="center"/>
    </xf>
    <xf numFmtId="257" fontId="178" fillId="0" borderId="209" xfId="0" applyNumberFormat="1" applyFont="1" applyBorder="1" applyAlignment="1">
      <alignment horizontal="center" vertical="center"/>
    </xf>
    <xf numFmtId="1" fontId="155" fillId="140" borderId="211" xfId="39" applyNumberFormat="1" applyFont="1" applyFill="1" applyBorder="1" applyAlignment="1">
      <alignment horizontal="center" vertical="center" wrapText="1"/>
    </xf>
    <xf numFmtId="1" fontId="155" fillId="140" borderId="221" xfId="39" applyNumberFormat="1" applyFont="1" applyFill="1" applyBorder="1" applyAlignment="1">
      <alignment horizontal="center" vertical="center" wrapText="1"/>
    </xf>
    <xf numFmtId="37" fontId="198" fillId="0" borderId="221" xfId="0" applyNumberFormat="1" applyFont="1" applyBorder="1" applyAlignment="1">
      <alignment horizontal="center" vertical="center" wrapText="1"/>
    </xf>
    <xf numFmtId="256" fontId="178" fillId="0" borderId="221" xfId="0" applyNumberFormat="1" applyFont="1" applyBorder="1" applyAlignment="1">
      <alignment horizontal="center" vertical="center"/>
    </xf>
    <xf numFmtId="37" fontId="178" fillId="0" borderId="221" xfId="0" applyNumberFormat="1" applyFont="1" applyBorder="1" applyAlignment="1">
      <alignment horizontal="center" vertical="center" wrapText="1"/>
    </xf>
    <xf numFmtId="256" fontId="178" fillId="0" borderId="222" xfId="0" applyNumberFormat="1" applyFont="1" applyBorder="1" applyAlignment="1">
      <alignment horizontal="center" vertical="center"/>
    </xf>
    <xf numFmtId="256" fontId="178" fillId="0" borderId="220" xfId="0" applyNumberFormat="1" applyFont="1" applyBorder="1" applyAlignment="1">
      <alignment horizontal="center" vertical="center"/>
    </xf>
    <xf numFmtId="256" fontId="178" fillId="0" borderId="223" xfId="0" applyNumberFormat="1" applyFont="1" applyBorder="1" applyAlignment="1">
      <alignment horizontal="center" vertical="center"/>
    </xf>
    <xf numFmtId="257" fontId="178" fillId="0" borderId="221" xfId="0" applyNumberFormat="1" applyFont="1" applyBorder="1" applyAlignment="1">
      <alignment horizontal="center" vertical="center"/>
    </xf>
    <xf numFmtId="257" fontId="178" fillId="0" borderId="222" xfId="0" applyNumberFormat="1" applyFont="1" applyBorder="1" applyAlignment="1">
      <alignment horizontal="center" vertical="center"/>
    </xf>
    <xf numFmtId="257" fontId="178" fillId="0" borderId="220" xfId="0" applyNumberFormat="1" applyFont="1" applyBorder="1" applyAlignment="1">
      <alignment horizontal="center" vertical="center"/>
    </xf>
    <xf numFmtId="257" fontId="178" fillId="0" borderId="223" xfId="0" applyNumberFormat="1" applyFont="1" applyBorder="1" applyAlignment="1">
      <alignment horizontal="center" vertical="center"/>
    </xf>
  </cellXfs>
  <cellStyles count="37937">
    <cellStyle name=" Task]_x000d__x000a_TaskName=Scan At_x000d__x000a_TaskID=3_x000d__x000a_WorkstationName=SmarTone_x000d__x000a_LastExecuted=0_x000d__x000a_LastSt" xfId="37752" xr:uid="{0CFFC6AE-1F91-41B5-BAFE-CD801ECAF29D}"/>
    <cellStyle name="_x000a_386grabber=M" xfId="42" xr:uid="{B9C41ABC-BD57-4675-BF3E-DA7C32CBA786}"/>
    <cellStyle name="_x000a_386grabber=M 10" xfId="43" xr:uid="{8CFA05DB-092B-46F7-A4B3-4288307BC61C}"/>
    <cellStyle name="_x000a_386grabber=M 10 2" xfId="44" xr:uid="{16FA3C46-9F04-4428-B654-4FBEAAACE9D1}"/>
    <cellStyle name="_x000a_386grabber=M 10 2 2" xfId="45" xr:uid="{1E1619EA-72F8-4A5E-A0E0-17A3CE2D4EB1}"/>
    <cellStyle name="_x000a_386grabber=M 10 3" xfId="46" xr:uid="{CDBCCABE-A48B-42CE-B7BC-DE8A1032F81F}"/>
    <cellStyle name="_x000a_386grabber=M 10 3 2" xfId="47" xr:uid="{56B8E3D4-1744-4ABC-8285-6758911658BA}"/>
    <cellStyle name="_x000a_386grabber=M 10 4" xfId="48" xr:uid="{DC415C7D-8341-4335-88B4-AE1B9851E604}"/>
    <cellStyle name="_x000a_386grabber=M 11" xfId="49" xr:uid="{92C07132-BE20-4247-BECB-519BE4AF9535}"/>
    <cellStyle name="_x000a_386grabber=M 11 2" xfId="50" xr:uid="{358451CE-C3B2-421F-9CE7-20BBFBF93E00}"/>
    <cellStyle name="_x000a_386grabber=M 11 2 2" xfId="51" xr:uid="{F01C2617-532C-4E62-949A-BA9DDC837648}"/>
    <cellStyle name="_x000a_386grabber=M 11 3" xfId="52" xr:uid="{1E8E2A68-D3F9-4DBF-AEFB-338F907BEA83}"/>
    <cellStyle name="_x000a_386grabber=M 11 3 2" xfId="53" xr:uid="{605D9CCE-24F2-4488-913B-B01A83E056F3}"/>
    <cellStyle name="_x000a_386grabber=M 11 4" xfId="54" xr:uid="{896376CF-2719-4B65-9F52-BD92E3B54F7E}"/>
    <cellStyle name="_x000a_386grabber=M 12" xfId="55" xr:uid="{62FE99C2-5E2C-41E6-BE28-23903D274CBA}"/>
    <cellStyle name="_x000a_386grabber=M 12 2" xfId="56" xr:uid="{031D34BE-6002-4337-A1D7-45A0D45B96A6}"/>
    <cellStyle name="_x000a_386grabber=M 12 2 2" xfId="57" xr:uid="{5A44EBF4-7306-46C9-A11F-E829D3D4BCBB}"/>
    <cellStyle name="_x000a_386grabber=M 12 3" xfId="58" xr:uid="{43121156-076D-422D-8CDD-33B1D53B479B}"/>
    <cellStyle name="_x000a_386grabber=M 12 3 2" xfId="59" xr:uid="{57CF6CE4-57A3-4D05-AD09-26C3962AD820}"/>
    <cellStyle name="_x000a_386grabber=M 12 4" xfId="60" xr:uid="{D1163EBD-329B-43A8-97BF-F7371AA4D4F7}"/>
    <cellStyle name="_x000a_386grabber=M 13" xfId="61" xr:uid="{C50D45AD-DF02-4CF6-8388-9A200A501897}"/>
    <cellStyle name="_x000a_386grabber=M 13 2" xfId="62" xr:uid="{6AB1F941-9A94-47AB-A186-7101B0473F06}"/>
    <cellStyle name="_x000a_386grabber=M 13 2 2" xfId="63" xr:uid="{3AFA9CC2-F94A-4E58-983F-71CEE5B2DC76}"/>
    <cellStyle name="_x000a_386grabber=M 13 3" xfId="64" xr:uid="{B19A7071-086D-433A-8538-90FAEFFCC8F3}"/>
    <cellStyle name="_x000a_386grabber=M 13 3 2" xfId="65" xr:uid="{3CDD2384-0C3D-418B-A40E-292E2132D4FD}"/>
    <cellStyle name="_x000a_386grabber=M 13 4" xfId="66" xr:uid="{C0CBE839-5EFA-41FB-94C7-F01EDC199298}"/>
    <cellStyle name="_x000a_386grabber=M 14" xfId="67" xr:uid="{88F1A334-1FE9-4498-B604-16DA11123272}"/>
    <cellStyle name="_x000a_386grabber=M 14 2" xfId="68" xr:uid="{644C81DF-FC96-49DD-9EDA-4BB92C7D18AB}"/>
    <cellStyle name="_x000a_386grabber=M 14 2 2" xfId="69" xr:uid="{5F8B65BD-8DB7-4573-B6AE-664B7919C71B}"/>
    <cellStyle name="_x000a_386grabber=M 14 3" xfId="70" xr:uid="{59A1E12B-272B-4DCD-ABA8-65D37B7D4E30}"/>
    <cellStyle name="_x000a_386grabber=M 14 3 2" xfId="71" xr:uid="{DEA9F6B6-B3F5-46FA-AFE0-EC652ADF2D32}"/>
    <cellStyle name="_x000a_386grabber=M 14 4" xfId="72" xr:uid="{438726D4-BE7D-4A7A-8006-6F9C1E336CAA}"/>
    <cellStyle name="_x000a_386grabber=M 15" xfId="73" xr:uid="{BE213B40-0B06-4CF1-A7BA-E92A5F9FC45D}"/>
    <cellStyle name="_x000a_386grabber=M 15 2" xfId="74" xr:uid="{5A13A6F8-1E82-4764-8B7C-2799EF09AC02}"/>
    <cellStyle name="_x000a_386grabber=M 15 2 2" xfId="75" xr:uid="{9C4A48F3-21B1-4416-8ED6-1B2DD2D963DC}"/>
    <cellStyle name="_x000a_386grabber=M 15 3" xfId="76" xr:uid="{7E6DB376-CF5B-4F7A-8913-66BE532E62B5}"/>
    <cellStyle name="_x000a_386grabber=M 15 3 2" xfId="77" xr:uid="{582CD962-3730-45C0-85B8-535976E5FBC8}"/>
    <cellStyle name="_x000a_386grabber=M 15 4" xfId="78" xr:uid="{F385D8E2-8F23-45B4-B493-1B8E67FECEF8}"/>
    <cellStyle name="_x000a_386grabber=M 16" xfId="79" xr:uid="{38664B55-BB96-4B34-A57C-FCF374A91276}"/>
    <cellStyle name="_x000a_386grabber=M 16 2" xfId="80" xr:uid="{9B708032-FB8E-43A5-B23F-505BA0701F91}"/>
    <cellStyle name="_x000a_386grabber=M 16 2 2" xfId="81" xr:uid="{8F61E8DB-6AB8-42BA-B840-BFDD0512DE39}"/>
    <cellStyle name="_x000a_386grabber=M 16 3" xfId="82" xr:uid="{DDF2F6B1-746E-4E7A-B813-CC27B91EB2C2}"/>
    <cellStyle name="_x000a_386grabber=M 16 3 2" xfId="83" xr:uid="{5131885D-C08D-444B-95F3-B79915262A4B}"/>
    <cellStyle name="_x000a_386grabber=M 16 4" xfId="84" xr:uid="{05EC1387-6745-42D6-8F91-DD0520061F70}"/>
    <cellStyle name="_x000a_386grabber=M 17" xfId="85" xr:uid="{4C5ACCD4-BEB7-442D-905E-FCAADDD18D8A}"/>
    <cellStyle name="_x000a_386grabber=M 2" xfId="86" xr:uid="{03A10695-EC85-433E-8A09-152A46D3893C}"/>
    <cellStyle name="_x000a_386grabber=M 2 10" xfId="87" xr:uid="{C539F649-0BD0-41EF-99CD-7E6AE555482D}"/>
    <cellStyle name="_x000a_386grabber=M 2 10 2" xfId="88" xr:uid="{19D545AE-411A-4D50-B77D-52A96786C354}"/>
    <cellStyle name="_x000a_386grabber=M 2 11" xfId="89" xr:uid="{510DEA7C-75CB-456E-A176-F1F4BEBDFEAF}"/>
    <cellStyle name="_x000a_386grabber=M 2 11 2" xfId="90" xr:uid="{E5351147-4AC3-43F9-ADC7-28457383BD29}"/>
    <cellStyle name="_x000a_386grabber=M 2 12" xfId="91" xr:uid="{D8F9442F-3E00-4CCD-9A83-B464E68CB60F}"/>
    <cellStyle name="_x000a_386grabber=M 2 12 2" xfId="92" xr:uid="{21F5FFD4-5D86-478C-B2AB-9BBEB844F0A1}"/>
    <cellStyle name="_x000a_386grabber=M 2 13" xfId="93" xr:uid="{A325FD20-906F-439C-AC26-9E6BD409B885}"/>
    <cellStyle name="_x000a_386grabber=M 2 2" xfId="94" xr:uid="{8C7CD41D-1812-4D74-9717-FEDF3BBB7B9F}"/>
    <cellStyle name="_x000a_386grabber=M 2 2 2" xfId="95" xr:uid="{7ED6E123-D7AF-4572-9419-9B14EC2D1809}"/>
    <cellStyle name="_x000a_386grabber=M 2 3" xfId="96" xr:uid="{596D0D2A-EBBE-4391-82BD-88A7EEC43D44}"/>
    <cellStyle name="_x000a_386grabber=M 2 3 2" xfId="97" xr:uid="{A6E2F9E9-DB72-4910-B864-0025E272AA45}"/>
    <cellStyle name="_x000a_386grabber=M 2 4" xfId="98" xr:uid="{49175460-2C73-44A9-A269-53E31593B048}"/>
    <cellStyle name="_x000a_386grabber=M 2 4 2" xfId="99" xr:uid="{9BC09875-6A18-473E-98F1-0853F6FE9314}"/>
    <cellStyle name="_x000a_386grabber=M 2 5" xfId="100" xr:uid="{98EBD5D7-0FCB-401A-95F8-3C413FD48C6F}"/>
    <cellStyle name="_x000a_386grabber=M 2 5 2" xfId="101" xr:uid="{DF1B8813-1FFC-4F8E-87EA-A60CF978A71C}"/>
    <cellStyle name="_x000a_386grabber=M 2 6" xfId="102" xr:uid="{9920FF49-28FE-4474-A980-5A3061BCDB00}"/>
    <cellStyle name="_x000a_386grabber=M 2 6 2" xfId="103" xr:uid="{569E3873-37BE-458F-B0E7-0DF327E3DC0E}"/>
    <cellStyle name="_x000a_386grabber=M 2 7" xfId="104" xr:uid="{3C8559F4-2A5E-4355-A0EC-B951D58602E0}"/>
    <cellStyle name="_x000a_386grabber=M 2 7 2" xfId="105" xr:uid="{2D4E192A-9DC2-442F-8573-BF6C190C76A4}"/>
    <cellStyle name="_x000a_386grabber=M 2 8" xfId="106" xr:uid="{2C2F7E2E-2BE2-48DF-B9E6-7B7613C024A3}"/>
    <cellStyle name="_x000a_386grabber=M 2 8 2" xfId="107" xr:uid="{55DB530C-A6D3-4146-9180-022EF63259EB}"/>
    <cellStyle name="_x000a_386grabber=M 2 9" xfId="108" xr:uid="{CD536425-91C4-4D5B-A712-F319C45C58D1}"/>
    <cellStyle name="_x000a_386grabber=M 2 9 2" xfId="109" xr:uid="{695CA229-C5EA-4170-BAD9-2359010B6D3F}"/>
    <cellStyle name="_x000a_386grabber=M 2_ActiFijos" xfId="110" xr:uid="{DF82F185-0437-4818-B142-340684DEB04F}"/>
    <cellStyle name="_x000a_386grabber=M 3" xfId="111" xr:uid="{2F8C59E1-17C0-472E-8AC9-C159C01555C7}"/>
    <cellStyle name="_x000a_386grabber=M 3 10" xfId="112" xr:uid="{C8D3870B-7215-4ED9-AFA6-89059E50E6BA}"/>
    <cellStyle name="_x000a_386grabber=M 3 10 2" xfId="113" xr:uid="{33E90AF2-CEBA-4716-A1BD-A37BE4F63D45}"/>
    <cellStyle name="_x000a_386grabber=M 3 11" xfId="114" xr:uid="{E0BCC06B-A4F8-45BA-B265-06BF3C0357A8}"/>
    <cellStyle name="_x000a_386grabber=M 3 11 2" xfId="115" xr:uid="{2813D2B4-D776-4C1D-BC05-B9BB8CA1F3B8}"/>
    <cellStyle name="_x000a_386grabber=M 3 12" xfId="116" xr:uid="{74BE1A43-1B46-4AA7-BFE0-7E250FE6FCE5}"/>
    <cellStyle name="_x000a_386grabber=M 3 12 2" xfId="117" xr:uid="{6AB73F93-89FA-4E4F-A957-98FCC697BEFF}"/>
    <cellStyle name="_x000a_386grabber=M 3 13" xfId="118" xr:uid="{D87E6A3F-C694-4A67-AF53-6DC839BC9A6D}"/>
    <cellStyle name="_x000a_386grabber=M 3 2" xfId="119" xr:uid="{159A2F59-00F5-41E4-9391-35379619BF2C}"/>
    <cellStyle name="_x000a_386grabber=M 3 2 2" xfId="120" xr:uid="{B1CC8058-435C-4344-9DCE-31E3A6079879}"/>
    <cellStyle name="_x000a_386grabber=M 3 3" xfId="121" xr:uid="{4B01A942-2375-486D-9191-EA415B51B015}"/>
    <cellStyle name="_x000a_386grabber=M 3 3 2" xfId="122" xr:uid="{21DAB5DD-3B28-4F80-995E-E4F3038737DB}"/>
    <cellStyle name="_x000a_386grabber=M 3 4" xfId="123" xr:uid="{96AEE12D-6BB1-4FE7-9239-C8E1BE7FDF43}"/>
    <cellStyle name="_x000a_386grabber=M 3 4 2" xfId="124" xr:uid="{4A954E6C-5185-4ED4-A013-24538A97DD17}"/>
    <cellStyle name="_x000a_386grabber=M 3 5" xfId="125" xr:uid="{F4DA5129-92C8-4683-AE94-6E77FA165424}"/>
    <cellStyle name="_x000a_386grabber=M 3 5 2" xfId="126" xr:uid="{65A05077-CFF4-459A-B06E-FF5D6A25074C}"/>
    <cellStyle name="_x000a_386grabber=M 3 6" xfId="127" xr:uid="{B934D885-E062-42DA-A790-811CDD50BFA8}"/>
    <cellStyle name="_x000a_386grabber=M 3 6 2" xfId="128" xr:uid="{664F7EF4-AA2A-482B-9A63-0709FD9597AF}"/>
    <cellStyle name="_x000a_386grabber=M 3 7" xfId="129" xr:uid="{2B3A7FC1-C2F8-46D1-9C19-977743FE0027}"/>
    <cellStyle name="_x000a_386grabber=M 3 7 2" xfId="130" xr:uid="{75B0C907-27D0-4911-98B8-A847E6440573}"/>
    <cellStyle name="_x000a_386grabber=M 3 8" xfId="131" xr:uid="{A21E52F1-6954-468D-9A45-407D21DE5863}"/>
    <cellStyle name="_x000a_386grabber=M 3 8 2" xfId="132" xr:uid="{5C4AD991-86CA-4C95-961B-CDE840D8BE6C}"/>
    <cellStyle name="_x000a_386grabber=M 3 9" xfId="133" xr:uid="{E355FCB0-5E9F-4BC3-B624-A5422A841D30}"/>
    <cellStyle name="_x000a_386grabber=M 3 9 2" xfId="134" xr:uid="{393207B8-ECC7-484E-AD68-6E8D8D2275E6}"/>
    <cellStyle name="_x000a_386grabber=M 3_ActiFijos" xfId="135" xr:uid="{AC0754CF-0F67-4C31-8AF9-69D4CF5F1516}"/>
    <cellStyle name="_x000a_386grabber=M 4" xfId="136" xr:uid="{B7025AB9-BB5F-4202-94E7-4866FF39688E}"/>
    <cellStyle name="_x000a_386grabber=M 4 10" xfId="137" xr:uid="{444EACAD-E288-40BA-8277-9AE0F83895F0}"/>
    <cellStyle name="_x000a_386grabber=M 4 10 2" xfId="138" xr:uid="{29DAB3DD-09BD-4801-A2CF-DF12F1B63062}"/>
    <cellStyle name="_x000a_386grabber=M 4 11" xfId="139" xr:uid="{F49F04DE-656B-423E-A77D-5CAB7492126F}"/>
    <cellStyle name="_x000a_386grabber=M 4 11 2" xfId="140" xr:uid="{66FD8FAE-0E5C-45AE-A54F-88171EF6F9C1}"/>
    <cellStyle name="_x000a_386grabber=M 4 12" xfId="141" xr:uid="{04D45E23-E6BA-49E0-AA03-DC649A7186C1}"/>
    <cellStyle name="_x000a_386grabber=M 4 12 2" xfId="142" xr:uid="{9573E59A-2DEA-4ED1-B4AA-9C09B633F7FC}"/>
    <cellStyle name="_x000a_386grabber=M 4 13" xfId="143" xr:uid="{65DD5B4F-BD26-4849-A9CA-B5843742100B}"/>
    <cellStyle name="_x000a_386grabber=M 4 2" xfId="144" xr:uid="{CB9393F8-5B7B-4BA6-859C-C953BACF2328}"/>
    <cellStyle name="_x000a_386grabber=M 4 2 2" xfId="145" xr:uid="{CEB83867-2A70-424B-9339-5F9391300B61}"/>
    <cellStyle name="_x000a_386grabber=M 4 3" xfId="146" xr:uid="{B03965C8-759A-492F-8163-42B9020ACDDE}"/>
    <cellStyle name="_x000a_386grabber=M 4 3 2" xfId="147" xr:uid="{FBBEC809-6DDD-47BE-A830-1D2218AF4053}"/>
    <cellStyle name="_x000a_386grabber=M 4 4" xfId="148" xr:uid="{1A4BC8DC-F5E2-49A9-88E9-71615BE51104}"/>
    <cellStyle name="_x000a_386grabber=M 4 4 2" xfId="149" xr:uid="{661FD0E0-8A94-4D35-B20B-F78CBAE2AEFF}"/>
    <cellStyle name="_x000a_386grabber=M 4 5" xfId="150" xr:uid="{DA6A14EF-9F36-4527-82F4-5C8BED057E21}"/>
    <cellStyle name="_x000a_386grabber=M 4 5 2" xfId="151" xr:uid="{9FF01968-841B-42EE-8AAC-4D47C219F704}"/>
    <cellStyle name="_x000a_386grabber=M 4 6" xfId="152" xr:uid="{2F386D26-CDB2-4433-BC57-F8649473D5E3}"/>
    <cellStyle name="_x000a_386grabber=M 4 6 2" xfId="153" xr:uid="{6EE8758A-D313-4D62-9E07-FC0FCBDF7A4B}"/>
    <cellStyle name="_x000a_386grabber=M 4 7" xfId="154" xr:uid="{E13ADDA6-9445-4C85-AEC1-99A6F9EADADE}"/>
    <cellStyle name="_x000a_386grabber=M 4 7 2" xfId="155" xr:uid="{0CCA0E85-AE03-4198-9DC5-5354619018E9}"/>
    <cellStyle name="_x000a_386grabber=M 4 8" xfId="156" xr:uid="{BB068318-9F6E-43BC-9CE4-94B548F94AB5}"/>
    <cellStyle name="_x000a_386grabber=M 4 8 2" xfId="157" xr:uid="{8203E4B7-0B69-4084-99A6-A3A464E9063D}"/>
    <cellStyle name="_x000a_386grabber=M 4 9" xfId="158" xr:uid="{BA101CA5-6D46-4264-8742-5B80746015C3}"/>
    <cellStyle name="_x000a_386grabber=M 4 9 2" xfId="159" xr:uid="{C0D85370-B696-4E94-8869-598AB976AA9A}"/>
    <cellStyle name="_x000a_386grabber=M 4_ActiFijos" xfId="160" xr:uid="{0144B096-9FDB-4D20-851F-079680AEDF18}"/>
    <cellStyle name="_x000a_386grabber=M 5" xfId="161" xr:uid="{02E631A6-50B1-4C5C-ABAD-A184E7F1A212}"/>
    <cellStyle name="_x000a_386grabber=M 5 2" xfId="162" xr:uid="{DAD70051-40A8-4783-8F97-4BBFF60A0278}"/>
    <cellStyle name="_x000a_386grabber=M 5 2 2" xfId="163" xr:uid="{3FB24DF3-35AC-4415-93CC-F4266D5940D5}"/>
    <cellStyle name="_x000a_386grabber=M 5 3" xfId="164" xr:uid="{B607D1EC-8CF3-4B7A-9998-BB7608F2996F}"/>
    <cellStyle name="_x000a_386grabber=M 5 3 2" xfId="165" xr:uid="{5D9082F2-3162-44B4-96D2-BF6939226D00}"/>
    <cellStyle name="_x000a_386grabber=M 5 4" xfId="166" xr:uid="{058D50DA-2A24-4B93-A0C7-F943DDFF5E76}"/>
    <cellStyle name="_x000a_386grabber=M 6" xfId="167" xr:uid="{9F8A604F-58E4-4BFE-A9F1-D066AA7951BC}"/>
    <cellStyle name="_x000a_386grabber=M 6 2" xfId="168" xr:uid="{FBE328DC-C907-45D0-BB3C-41001769969F}"/>
    <cellStyle name="_x000a_386grabber=M 6 2 2" xfId="169" xr:uid="{5CEFB55F-78A7-429A-8A8B-2E9E4BA76280}"/>
    <cellStyle name="_x000a_386grabber=M 6 3" xfId="170" xr:uid="{1AB1EADE-0580-4485-B1DA-A2164D06552C}"/>
    <cellStyle name="_x000a_386grabber=M 6 3 2" xfId="171" xr:uid="{6ACAEF6F-48DA-41C0-9F60-EBCD6A857658}"/>
    <cellStyle name="_x000a_386grabber=M 6 4" xfId="172" xr:uid="{753CF0BF-721E-4F57-AF0E-0CD09C28C983}"/>
    <cellStyle name="_x000a_386grabber=M 7" xfId="173" xr:uid="{5E77C5EE-AC12-4CD1-BC44-D13D010CDA75}"/>
    <cellStyle name="_x000a_386grabber=M 7 2" xfId="174" xr:uid="{05806657-E7D4-44C4-941F-84E49D3E7579}"/>
    <cellStyle name="_x000a_386grabber=M 7 2 2" xfId="175" xr:uid="{6583888A-0C5E-4A8E-8B5A-89ED783D001C}"/>
    <cellStyle name="_x000a_386grabber=M 7 3" xfId="176" xr:uid="{8A856E41-F8A4-44B4-A070-E72BAEA16043}"/>
    <cellStyle name="_x000a_386grabber=M 7 3 2" xfId="177" xr:uid="{D9B7079B-23FC-43E1-B074-978E31AC3EA8}"/>
    <cellStyle name="_x000a_386grabber=M 7 4" xfId="178" xr:uid="{79521E45-CEE7-49D8-A645-457D7127C1FE}"/>
    <cellStyle name="_x000a_386grabber=M 8" xfId="179" xr:uid="{F49D0BF7-EF2A-4DBC-BA7E-8357B6C5EECA}"/>
    <cellStyle name="_x000a_386grabber=M 8 2" xfId="180" xr:uid="{B9CECD3C-7E09-42A7-8D81-9B9707BB30C8}"/>
    <cellStyle name="_x000a_386grabber=M 8 2 2" xfId="181" xr:uid="{FC368EF7-3FCA-4078-937F-C781520885CC}"/>
    <cellStyle name="_x000a_386grabber=M 8 3" xfId="182" xr:uid="{593B388B-D44F-4835-ADDD-923861E09F49}"/>
    <cellStyle name="_x000a_386grabber=M 8 3 2" xfId="183" xr:uid="{C3CD2F77-762F-47E0-AFC4-97E908D38785}"/>
    <cellStyle name="_x000a_386grabber=M 8 4" xfId="184" xr:uid="{56B72AE5-7BA3-4EFA-8F05-2CA50465B5F3}"/>
    <cellStyle name="_x000a_386grabber=M 9" xfId="185" xr:uid="{4BFA64C4-8276-46BC-97B3-FFA61197AA72}"/>
    <cellStyle name="_x000a_386grabber=M 9 2" xfId="186" xr:uid="{882B5FE6-8C38-4A85-A28F-0DA4A794A633}"/>
    <cellStyle name="_x000a_386grabber=M 9 2 2" xfId="187" xr:uid="{45044FCA-1430-4D81-9B4C-04A4E7DFC6AC}"/>
    <cellStyle name="_x000a_386grabber=M 9 3" xfId="188" xr:uid="{96DE92EE-9B25-4C9F-99E0-44BCAD5CA1D7}"/>
    <cellStyle name="_x000a_386grabber=M 9 3 2" xfId="189" xr:uid="{19186D00-9F8E-4086-A82E-C26F717FC308}"/>
    <cellStyle name="_x000a_386grabber=M 9 4" xfId="190" xr:uid="{138BF8D0-7D0C-458A-9BAC-AB0ECEB7EE6E}"/>
    <cellStyle name="_x000a_386grabber=M_Banco de Dados" xfId="191" xr:uid="{F5E04AC3-5E01-4A83-8892-60E414639969}"/>
    <cellStyle name="_x000d__x000a_JournalTemplate=C:\COMFO\CTALK\JOURSTD.TPL_x000d__x000a_LbStateAddress=3 3 0 251 1 89 2 311_x000d__x000a_LbStateJou" xfId="37927" xr:uid="{1F17C658-06DF-4747-8B91-307AD6426EA4}"/>
    <cellStyle name="$0,000" xfId="192" xr:uid="{970682E0-124E-429B-A7D1-FBAD3B505C15}"/>
    <cellStyle name="$0,000 2" xfId="193" xr:uid="{B5AD9EBD-E4F2-4AC8-AB6A-F09BF21D4DC2}"/>
    <cellStyle name="$0,000 2 10" xfId="194" xr:uid="{F9847750-2034-48A6-B0BD-7F2652995102}"/>
    <cellStyle name="$0,000 2 11" xfId="195" xr:uid="{54D8C4D4-6E48-4782-918A-316DDFB3A838}"/>
    <cellStyle name="$0,000 2 12" xfId="196" xr:uid="{176DFB55-F37D-4828-AE4F-F6A3BC9B9AFB}"/>
    <cellStyle name="$0,000 2 2" xfId="197" xr:uid="{C89065F3-9123-4284-81E4-158A16EA452C}"/>
    <cellStyle name="$0,000 2 3" xfId="198" xr:uid="{7B73BBAF-153D-4A17-929B-2FF63072C57A}"/>
    <cellStyle name="$0,000 2 4" xfId="199" xr:uid="{731FDF96-82F3-43CB-A3D1-CD8F54D21F51}"/>
    <cellStyle name="$0,000 2 5" xfId="200" xr:uid="{D1B88A33-9420-47D5-9B25-04F669FFBC65}"/>
    <cellStyle name="$0,000 2 6" xfId="201" xr:uid="{2562C199-2C63-4DC7-80EC-AFD70E7EEAAE}"/>
    <cellStyle name="$0,000 2 7" xfId="202" xr:uid="{0FDC833A-703A-44CD-919A-B2474FD28C86}"/>
    <cellStyle name="$0,000 2 8" xfId="203" xr:uid="{C3AFD2C8-DFAE-4C43-AB45-7B364990B27D}"/>
    <cellStyle name="$0,000 2 9" xfId="204" xr:uid="{CDB19E22-8BBB-438D-A71B-56F88B19141B}"/>
    <cellStyle name="$0,000 3" xfId="205" xr:uid="{864C5DF8-3108-4175-B358-CF858CB76E55}"/>
    <cellStyle name="$0,000 3 10" xfId="206" xr:uid="{1AC5F027-0263-425F-B1A6-8D975E220360}"/>
    <cellStyle name="$0,000 3 11" xfId="207" xr:uid="{9A4603D6-5417-480C-9B0A-380AF2487750}"/>
    <cellStyle name="$0,000 3 12" xfId="208" xr:uid="{B50E07B0-2371-417F-BF42-B09C18A692D1}"/>
    <cellStyle name="$0,000 3 2" xfId="209" xr:uid="{18EA3DE1-DA2D-4495-978E-8A4AA55E1B1C}"/>
    <cellStyle name="$0,000 3 3" xfId="210" xr:uid="{799A7197-295F-4C83-A9C4-9D380EFD451D}"/>
    <cellStyle name="$0,000 3 4" xfId="211" xr:uid="{3585F6AC-11E4-495F-9166-5B665163AA44}"/>
    <cellStyle name="$0,000 3 5" xfId="212" xr:uid="{787E72C2-286B-4985-929E-F45561EB7B5B}"/>
    <cellStyle name="$0,000 3 6" xfId="213" xr:uid="{007B1ECF-FCD8-4BEB-B610-166A2A9E9DCB}"/>
    <cellStyle name="$0,000 3 7" xfId="214" xr:uid="{F1060E65-79B1-4684-B282-02C8195A2BC2}"/>
    <cellStyle name="$0,000 3 8" xfId="215" xr:uid="{95F76FA0-E98D-4EBD-92FD-7EA480CEB2E1}"/>
    <cellStyle name="$0,000 3 9" xfId="216" xr:uid="{8ABD281A-C265-4922-A4B3-191EE7E8BEEA}"/>
    <cellStyle name="$0,000 4" xfId="217" xr:uid="{FDFE48BC-FCF7-42A9-BC6D-B536CD4A2800}"/>
    <cellStyle name="$0,000 4 10" xfId="218" xr:uid="{66503DE9-A430-4B12-8A0B-FE38C65A5D13}"/>
    <cellStyle name="$0,000 4 11" xfId="219" xr:uid="{BB3448EF-EBBB-412B-9363-077478C0B8EC}"/>
    <cellStyle name="$0,000 4 12" xfId="220" xr:uid="{C7616E8D-EFD7-469B-AC8C-77CFFAA50B3A}"/>
    <cellStyle name="$0,000 4 2" xfId="221" xr:uid="{7D045EA0-E171-4272-BE11-F9A389052F0C}"/>
    <cellStyle name="$0,000 4 3" xfId="222" xr:uid="{D87BB7DA-18CD-47F5-BAD7-1719B20BD1FF}"/>
    <cellStyle name="$0,000 4 4" xfId="223" xr:uid="{D5293902-E446-49D5-9B3F-22A33500A14D}"/>
    <cellStyle name="$0,000 4 5" xfId="224" xr:uid="{A18FA22E-EE00-470A-B9B1-E9DA5959F0F5}"/>
    <cellStyle name="$0,000 4 6" xfId="225" xr:uid="{35A1FA28-736D-40FA-8C21-828C2BD4A2D5}"/>
    <cellStyle name="$0,000 4 7" xfId="226" xr:uid="{1FFA32AF-A48C-4301-956A-0345FD242522}"/>
    <cellStyle name="$0,000 4 8" xfId="227" xr:uid="{9C82C829-6B04-47F4-A7C5-8173A035ED3C}"/>
    <cellStyle name="$0,000 4 9" xfId="228" xr:uid="{AB236C95-FF8D-4E53-9490-67D9EFDFB2AF}"/>
    <cellStyle name="$0." xfId="229" xr:uid="{CD8F362E-C779-4B61-85FF-735A2B5B3E12}"/>
    <cellStyle name="$0.00" xfId="230" xr:uid="{D6979134-E5FC-4877-BD97-3C94860EDE00}"/>
    <cellStyle name="%" xfId="231" xr:uid="{327FC477-51A8-4D3B-97D6-D5FAB20E2C21}"/>
    <cellStyle name="% 10" xfId="232" xr:uid="{7210A67F-E2CF-4BFD-9BBD-89F498CD5843}"/>
    <cellStyle name="% 10 2" xfId="233" xr:uid="{805797A2-90A1-421F-89E7-F4E410B659CF}"/>
    <cellStyle name="% 10 2 2" xfId="234" xr:uid="{59C7F07E-73E4-4AEA-84D2-B5BB68729EBC}"/>
    <cellStyle name="% 10 3" xfId="235" xr:uid="{C2D96108-8441-4D2A-A143-47887FFB821D}"/>
    <cellStyle name="% 10 3 2" xfId="236" xr:uid="{B0985948-C751-4AD9-B796-022B745651CC}"/>
    <cellStyle name="% 10 4" xfId="237" xr:uid="{B8AEA39F-4B19-45B9-8330-DD5D4E02194E}"/>
    <cellStyle name="% 11" xfId="238" xr:uid="{B22C5DC6-DA71-4242-857E-D8ED4AA1C208}"/>
    <cellStyle name="% 11 2" xfId="239" xr:uid="{509068A7-E9B3-40F8-8CAC-70356134B5D1}"/>
    <cellStyle name="% 11 2 2" xfId="240" xr:uid="{355A42FF-014C-444E-A6AC-5548957292D0}"/>
    <cellStyle name="% 11 3" xfId="241" xr:uid="{AF3104E4-1B63-4399-BB66-40F987DE985B}"/>
    <cellStyle name="% 11 3 2" xfId="242" xr:uid="{D81D3394-4127-4643-87FD-52BBB694D0E4}"/>
    <cellStyle name="% 11 4" xfId="243" xr:uid="{54BC27D2-6850-4D55-92D9-35C300B578FA}"/>
    <cellStyle name="% 12" xfId="244" xr:uid="{34093593-A760-4E6B-A4C3-598B0FDEF43C}"/>
    <cellStyle name="% 12 2" xfId="245" xr:uid="{69500D84-DA22-44C9-93B3-A62EC2C5B397}"/>
    <cellStyle name="% 12 2 2" xfId="246" xr:uid="{2B2C676C-7F09-4F0B-8150-C894F6486F56}"/>
    <cellStyle name="% 12 3" xfId="247" xr:uid="{1FCF45EF-067A-4CC3-BABA-BD7BA1FAB700}"/>
    <cellStyle name="% 12 3 2" xfId="248" xr:uid="{604CE0BC-8D8E-43C0-8B82-0C3104507BD5}"/>
    <cellStyle name="% 12 4" xfId="249" xr:uid="{FF7BE5E2-5CC3-483F-84DB-E2ED1C43DBA0}"/>
    <cellStyle name="% 13" xfId="250" xr:uid="{1CA9C8A5-3A5D-4BA8-9733-F2228D920D36}"/>
    <cellStyle name="% 13 2" xfId="251" xr:uid="{D7622BB5-5DDF-48B3-BAF0-F9EC4AEBCA25}"/>
    <cellStyle name="% 13 2 2" xfId="252" xr:uid="{BC5A613A-EBA2-4E3E-BE39-6B1065E732F0}"/>
    <cellStyle name="% 13 3" xfId="253" xr:uid="{6E0A98D7-6B86-4FF6-8955-CE36E94ED883}"/>
    <cellStyle name="% 13 3 2" xfId="254" xr:uid="{76DF4D98-8803-473F-8B10-724DC7D68C0C}"/>
    <cellStyle name="% 13 4" xfId="255" xr:uid="{77022FD8-90E9-4AA4-A41B-A7ABB3B22706}"/>
    <cellStyle name="% 14" xfId="256" xr:uid="{9F0C7FCC-29B2-40D6-B80D-4769AB1FF14A}"/>
    <cellStyle name="% 15" xfId="37142" xr:uid="{15C89557-9C66-4C94-8B9C-6FB545714703}"/>
    <cellStyle name="% 2" xfId="257" xr:uid="{4B2EC39A-AA3A-4A73-A6AA-C13602489A37}"/>
    <cellStyle name="% 2 10" xfId="258" xr:uid="{B3419584-0C9A-496D-877D-01264C30F136}"/>
    <cellStyle name="% 2 10 2" xfId="259" xr:uid="{DCAC23D5-22B3-4B43-85F8-AB77AEBA336E}"/>
    <cellStyle name="% 2 11" xfId="260" xr:uid="{F9E4FC20-B20D-442B-BBD8-E943A3A1D017}"/>
    <cellStyle name="% 2 11 2" xfId="261" xr:uid="{40D3BC44-5DA9-410A-816A-2CBE8E8F94E6}"/>
    <cellStyle name="% 2 12" xfId="262" xr:uid="{2814CB85-066B-4645-BD4D-D0B87EC5DB1C}"/>
    <cellStyle name="% 2 12 2" xfId="263" xr:uid="{BF091B33-8C46-4245-8445-75E90079E91C}"/>
    <cellStyle name="% 2 13" xfId="264" xr:uid="{F04487F7-6E90-4475-AD9B-8C2B3E239409}"/>
    <cellStyle name="% 2 2" xfId="265" xr:uid="{33FB02F2-1F20-4BFD-B705-FE2F088768C4}"/>
    <cellStyle name="% 2 2 2" xfId="266" xr:uid="{D2F205DC-F544-4502-B99B-DE699E4C92CE}"/>
    <cellStyle name="% 2 3" xfId="267" xr:uid="{97E22343-8630-45B9-A987-981352A801DB}"/>
    <cellStyle name="% 2 3 2" xfId="268" xr:uid="{B1F70B14-14B5-4B0F-8191-B24CC87000B4}"/>
    <cellStyle name="% 2 4" xfId="269" xr:uid="{5C408363-5EAB-450E-B013-FAC5D3580F1C}"/>
    <cellStyle name="% 2 4 2" xfId="270" xr:uid="{F62420D9-CE1E-41BA-924C-8141BB02D949}"/>
    <cellStyle name="% 2 5" xfId="271" xr:uid="{C7E9CA31-ECA7-4938-A267-83DBB9B5552A}"/>
    <cellStyle name="% 2 5 2" xfId="272" xr:uid="{01E85B78-A48C-4F5A-96BD-3B3AB181E196}"/>
    <cellStyle name="% 2 6" xfId="273" xr:uid="{CA12BD67-D551-4242-98D4-9E8A0A7B0C46}"/>
    <cellStyle name="% 2 6 2" xfId="274" xr:uid="{67824138-DBA8-4CEB-A4AD-3D519CC5C219}"/>
    <cellStyle name="% 2 7" xfId="275" xr:uid="{2A6D0074-1C13-43F0-AA65-0029E102A666}"/>
    <cellStyle name="% 2 7 2" xfId="276" xr:uid="{161E9A91-8360-42CA-9543-EFFAF295B28D}"/>
    <cellStyle name="% 2 8" xfId="277" xr:uid="{F38EDA4E-41B9-43EB-A8A0-C0E029F50E17}"/>
    <cellStyle name="% 2 8 2" xfId="278" xr:uid="{43BE7132-DEFB-48ED-ABFE-B7DC50D3DC9D}"/>
    <cellStyle name="% 2 9" xfId="279" xr:uid="{62BBFE82-4991-4F65-88AC-07DCFB9D43F2}"/>
    <cellStyle name="% 2 9 2" xfId="280" xr:uid="{86A06C84-28AE-4DBD-B324-F6DF1ADB1606}"/>
    <cellStyle name="% 2_ActiFijos" xfId="281" xr:uid="{11AF0B81-3EB4-4916-B736-83F4548345D3}"/>
    <cellStyle name="% 3" xfId="282" xr:uid="{2A43AF75-D502-4884-B2BD-2DA5EB7ECBC2}"/>
    <cellStyle name="% 3 10" xfId="283" xr:uid="{DDA98232-17C9-4603-95E1-90A2FBE83010}"/>
    <cellStyle name="% 3 10 2" xfId="284" xr:uid="{067A68B5-562F-4BEA-910A-C8DDB1D5C4C8}"/>
    <cellStyle name="% 3 11" xfId="285" xr:uid="{8AB1DF59-0549-4029-99D8-E108E1B62D11}"/>
    <cellStyle name="% 3 11 2" xfId="286" xr:uid="{8DC6578A-5754-4986-81CF-26E043573CED}"/>
    <cellStyle name="% 3 12" xfId="287" xr:uid="{F2644867-26A3-4B47-AAE3-9291C0638A56}"/>
    <cellStyle name="% 3 12 2" xfId="288" xr:uid="{7470265B-F09F-4C4D-89FE-071F296BCD78}"/>
    <cellStyle name="% 3 13" xfId="289" xr:uid="{6AA2CF7E-B0C3-40CD-8B0D-E9CBFD39D777}"/>
    <cellStyle name="% 3 2" xfId="290" xr:uid="{D70BD115-5834-4C2F-A636-11B8606544FF}"/>
    <cellStyle name="% 3 2 2" xfId="291" xr:uid="{4C31B924-1905-41D7-93B9-51394201B924}"/>
    <cellStyle name="% 3 3" xfId="292" xr:uid="{4C04335D-59CA-4609-A43E-5C3D8C531D38}"/>
    <cellStyle name="% 3 3 2" xfId="293" xr:uid="{2E04A0C8-F07C-4352-B3D1-F87F83621567}"/>
    <cellStyle name="% 3 4" xfId="294" xr:uid="{959D5614-070D-449E-9036-1B61C908B8F3}"/>
    <cellStyle name="% 3 4 2" xfId="295" xr:uid="{11A6F73D-D85C-4490-B878-EF399DD2D92F}"/>
    <cellStyle name="% 3 5" xfId="296" xr:uid="{05006621-E0A6-4056-94EE-998D8FFB33B0}"/>
    <cellStyle name="% 3 5 2" xfId="297" xr:uid="{0E498096-075A-43DD-ADD9-318EC8E15C47}"/>
    <cellStyle name="% 3 6" xfId="298" xr:uid="{22E403F0-B416-48CD-BF0F-5C0F1D0D7DBA}"/>
    <cellStyle name="% 3 6 2" xfId="299" xr:uid="{F16E536E-5B22-40A8-8AF4-DB028CF5F05A}"/>
    <cellStyle name="% 3 7" xfId="300" xr:uid="{2CDB2A7C-4170-4E93-8FC3-0102FE1AC869}"/>
    <cellStyle name="% 3 7 2" xfId="301" xr:uid="{A415913B-8F8B-42AC-9BA8-99C192205570}"/>
    <cellStyle name="% 3 8" xfId="302" xr:uid="{F342665F-71D8-4DC8-BAA9-A4AAF2821CEC}"/>
    <cellStyle name="% 3 8 2" xfId="303" xr:uid="{439CC614-C70E-4352-99ED-23ACDD2244D6}"/>
    <cellStyle name="% 3 9" xfId="304" xr:uid="{BB3AC557-92BD-4902-B174-69395C914796}"/>
    <cellStyle name="% 3 9 2" xfId="305" xr:uid="{08236074-6C3B-4896-8F53-7D20D88108F1}"/>
    <cellStyle name="% 3_ActiFijos" xfId="306" xr:uid="{905E00E6-5981-4CFC-84FF-01F26CC02E15}"/>
    <cellStyle name="% 4" xfId="307" xr:uid="{10C6B2D1-F6A3-498C-8B5A-4DC21CD8C194}"/>
    <cellStyle name="% 4 10" xfId="308" xr:uid="{AAFF7479-2B36-4EEE-964E-879F5AAFD3A3}"/>
    <cellStyle name="% 4 10 2" xfId="309" xr:uid="{2B92F51B-E4EE-499C-A058-B636D7E0A65E}"/>
    <cellStyle name="% 4 11" xfId="310" xr:uid="{78B35D74-B6B0-4C3B-B3C0-302FA0D99732}"/>
    <cellStyle name="% 4 11 2" xfId="311" xr:uid="{6634E478-B781-45CE-8BAF-75DDAD3E3341}"/>
    <cellStyle name="% 4 12" xfId="312" xr:uid="{D4F3D45F-A69B-4E0A-BB9E-306830DDA80A}"/>
    <cellStyle name="% 4 12 2" xfId="313" xr:uid="{8CF29A57-0A72-4857-B658-859B51A00068}"/>
    <cellStyle name="% 4 13" xfId="314" xr:uid="{6173DC28-9158-478D-B757-099D5927B597}"/>
    <cellStyle name="% 4 2" xfId="315" xr:uid="{9412AD7D-B034-4C6F-B196-907D1AE1F719}"/>
    <cellStyle name="% 4 2 2" xfId="316" xr:uid="{352FB2C1-584C-4829-9B9D-420DB2C91D01}"/>
    <cellStyle name="% 4 3" xfId="317" xr:uid="{FC6BF2A0-666E-49CA-848E-492332067FEC}"/>
    <cellStyle name="% 4 3 2" xfId="318" xr:uid="{BE0D936E-186E-420E-9DB8-A4D244F1888F}"/>
    <cellStyle name="% 4 4" xfId="319" xr:uid="{01046AFC-B637-4C1F-AC66-FF1B1C6E7D1B}"/>
    <cellStyle name="% 4 4 2" xfId="320" xr:uid="{6F8C64A0-8713-470B-8919-4839CFA806C5}"/>
    <cellStyle name="% 4 5" xfId="321" xr:uid="{2940BEBC-BD4B-4C50-8615-3EE181E471D7}"/>
    <cellStyle name="% 4 5 2" xfId="322" xr:uid="{6085A3A1-F9D3-4362-8B88-46FA8804A852}"/>
    <cellStyle name="% 4 6" xfId="323" xr:uid="{4C85A563-6C3B-4054-953B-9F42B3C5E408}"/>
    <cellStyle name="% 4 6 2" xfId="324" xr:uid="{686CE871-F953-4DF0-BB40-F52CB8CF3430}"/>
    <cellStyle name="% 4 7" xfId="325" xr:uid="{733D2D42-30DC-4653-B2FD-D56E1709D080}"/>
    <cellStyle name="% 4 7 2" xfId="326" xr:uid="{E3C2233D-A1A7-4EBC-BC42-E407903EB9CA}"/>
    <cellStyle name="% 4 8" xfId="327" xr:uid="{89E49857-2758-4DA3-AB08-F610B7A7C6A4}"/>
    <cellStyle name="% 4 8 2" xfId="328" xr:uid="{B59843F5-1316-4142-98F8-69FD9AE533E0}"/>
    <cellStyle name="% 4 9" xfId="329" xr:uid="{115A91E4-E916-4669-A713-8C08F2373C71}"/>
    <cellStyle name="% 4 9 2" xfId="330" xr:uid="{EB2183E4-B128-4539-86A3-C41CFB365B6B}"/>
    <cellStyle name="% 4_ActiFijos" xfId="331" xr:uid="{F51275EF-D38D-43F1-9255-AD2BD12EBDFC}"/>
    <cellStyle name="% 5" xfId="332" xr:uid="{CC7EEBDA-37D7-435E-B866-18C95F6C3F23}"/>
    <cellStyle name="% 5 2" xfId="333" xr:uid="{97A4871A-33FB-4DCD-A5FC-1FD71CEC55EF}"/>
    <cellStyle name="% 5 2 2" xfId="334" xr:uid="{11D4B2A2-2B5C-40A7-A347-EC2A5E303595}"/>
    <cellStyle name="% 5 3" xfId="335" xr:uid="{A21DD1FC-F39E-4BE0-91D0-F24712B67C75}"/>
    <cellStyle name="% 5 3 2" xfId="336" xr:uid="{28A8A66B-C158-43EB-9F50-5A2BA562BD87}"/>
    <cellStyle name="% 5 4" xfId="337" xr:uid="{116BA733-2B01-4981-B0F5-6E23F5FB9996}"/>
    <cellStyle name="% 6" xfId="338" xr:uid="{C9C4E9E0-0936-450B-895D-D094C6E01C36}"/>
    <cellStyle name="% 6 2" xfId="339" xr:uid="{4B2B8E62-4686-45A1-BA1C-183EC763F8B6}"/>
    <cellStyle name="% 6 2 2" xfId="340" xr:uid="{607DCB29-771B-421B-A91E-D2C8F69B7338}"/>
    <cellStyle name="% 6 3" xfId="341" xr:uid="{67C15BE9-218F-4118-B694-10603EC88CAC}"/>
    <cellStyle name="% 6 3 2" xfId="342" xr:uid="{AA82C4E5-E039-406D-AD42-683D35760D00}"/>
    <cellStyle name="% 6 4" xfId="343" xr:uid="{85038340-EDE5-44CD-A535-ED47891EA8DC}"/>
    <cellStyle name="% 7" xfId="344" xr:uid="{FE8126D3-F963-45B3-BC09-85966781FE46}"/>
    <cellStyle name="% 7 2" xfId="345" xr:uid="{8E9D6E5E-8776-400B-8204-EE3B59DC377C}"/>
    <cellStyle name="% 7 2 2" xfId="346" xr:uid="{8207759F-7E1E-481F-A2C0-D243724A6EA6}"/>
    <cellStyle name="% 7 3" xfId="347" xr:uid="{D0D38668-75DC-49D4-A420-F5EA18D2DD07}"/>
    <cellStyle name="% 7 3 2" xfId="348" xr:uid="{8F2C3028-5858-441D-976E-98605B2831CA}"/>
    <cellStyle name="% 7 4" xfId="349" xr:uid="{591E4E68-6F21-4B48-BE57-B9C121AD1BCF}"/>
    <cellStyle name="% 8" xfId="350" xr:uid="{278EAD83-1D43-4557-908E-C0133989996E}"/>
    <cellStyle name="% 8 2" xfId="351" xr:uid="{796B7A7A-9A1B-45F9-8B1C-23EEB73C2269}"/>
    <cellStyle name="% 8 2 2" xfId="352" xr:uid="{4A4FE89E-FA4D-427E-AD52-292036E0DDF7}"/>
    <cellStyle name="% 8 3" xfId="353" xr:uid="{2D5CD90E-F204-4A62-A1F0-ED3C7934715D}"/>
    <cellStyle name="% 8 3 2" xfId="354" xr:uid="{20F83BC8-A498-4BC1-8216-A64D5BF5DB65}"/>
    <cellStyle name="% 8 4" xfId="355" xr:uid="{C18AE918-B3BF-4C83-A724-991AEE595348}"/>
    <cellStyle name="% 9" xfId="356" xr:uid="{0CFE8829-B252-4A02-80C4-909C27C28947}"/>
    <cellStyle name="% 9 2" xfId="357" xr:uid="{DD1F852A-E9A2-4430-B737-E804AF9AC841}"/>
    <cellStyle name="% 9 2 2" xfId="358" xr:uid="{4D2AAAF0-03D2-4345-9E92-9A161650E9D9}"/>
    <cellStyle name="% 9 3" xfId="359" xr:uid="{5AABC3D8-71E6-4167-A17F-DBA0BCC429B4}"/>
    <cellStyle name="% 9 3 2" xfId="360" xr:uid="{E4544351-8FAF-4A94-BFF1-321549416E44}"/>
    <cellStyle name="% 9 4" xfId="361" xr:uid="{1CB4852E-A9C3-4A93-A7CB-64AE9C88B1CF}"/>
    <cellStyle name="%_Balanc" xfId="362" xr:uid="{71475F4A-87D0-49F1-96EA-956D537CC61B}"/>
    <cellStyle name="%_Balanc 10" xfId="363" xr:uid="{E46B9447-F5AC-496E-93DA-ED695AE4DD2B}"/>
    <cellStyle name="%_Balanc 10 2" xfId="364" xr:uid="{D5C9828F-77F8-4ABC-B2DB-FFCD16E772B2}"/>
    <cellStyle name="%_Balanc 11" xfId="365" xr:uid="{FD91F755-5574-43DE-9236-252D5072D065}"/>
    <cellStyle name="%_Balanc 11 2" xfId="366" xr:uid="{CB68A8FC-9A9C-473B-9E9B-4CF771859EF6}"/>
    <cellStyle name="%_Balanc 12" xfId="367" xr:uid="{50094A29-63C5-4987-8353-9C91E34A713F}"/>
    <cellStyle name="%_Balanc 12 2" xfId="368" xr:uid="{77065A1F-4C62-4A8F-8C49-5B9D89192CC3}"/>
    <cellStyle name="%_Balanc 13" xfId="369" xr:uid="{F3608E64-DFE4-45E3-8433-4A348C985A31}"/>
    <cellStyle name="%_Balanc 2" xfId="370" xr:uid="{FCC6C8E3-1E8F-4173-A6CB-3B3F9D721092}"/>
    <cellStyle name="%_Balanc 2 2" xfId="371" xr:uid="{A8018BD5-F4E0-4327-82A7-5508F63D7C17}"/>
    <cellStyle name="%_Balanc 3" xfId="372" xr:uid="{1C7D2EF3-0B56-4D62-8327-A9C19B9EE1D0}"/>
    <cellStyle name="%_Balanc 3 2" xfId="373" xr:uid="{0F4C0DFB-1A6F-429C-8C46-41CA8F54EAC9}"/>
    <cellStyle name="%_Balanc 4" xfId="374" xr:uid="{03971898-FA3D-42F3-B849-192F6CA01A88}"/>
    <cellStyle name="%_Balanc 4 2" xfId="375" xr:uid="{01A7F706-CCBB-419B-B059-056D20C82287}"/>
    <cellStyle name="%_Balanc 5" xfId="376" xr:uid="{7073C8FB-6280-48E1-B9F0-2D7055FD709A}"/>
    <cellStyle name="%_Balanc 5 2" xfId="377" xr:uid="{8ECDD5F5-BC9C-4B17-B70F-F1CA13704AAE}"/>
    <cellStyle name="%_Balanc 6" xfId="378" xr:uid="{810DC99E-A0ED-42EE-98E2-037E314834DA}"/>
    <cellStyle name="%_Balanc 6 2" xfId="379" xr:uid="{72BE9ADE-A1AF-4B6E-9CE3-BF8F975B49BD}"/>
    <cellStyle name="%_Balanc 7" xfId="380" xr:uid="{C1EE538F-55E0-465A-883E-80C7019C41EE}"/>
    <cellStyle name="%_Balanc 7 2" xfId="381" xr:uid="{0B3EA113-BC56-4116-87BE-B49BB53B05F9}"/>
    <cellStyle name="%_Balanc 8" xfId="382" xr:uid="{A4B27439-BD43-49FA-9A9D-011D7D940775}"/>
    <cellStyle name="%_Balanc 8 2" xfId="383" xr:uid="{998FBCED-A326-452D-AD60-5AB01711209B}"/>
    <cellStyle name="%_Balanc 9" xfId="384" xr:uid="{AFE21E49-77F2-4D30-ABC5-1D6B6F71C4B0}"/>
    <cellStyle name="%_Balanc 9 2" xfId="385" xr:uid="{53ECB5E1-CC5D-41C7-AC46-EEB9E9FA26E4}"/>
    <cellStyle name="%_Balanc_ActiFijos" xfId="386" xr:uid="{76677219-423F-442B-BE43-7E7D154C5AF3}"/>
    <cellStyle name="%_Balanc_ActiFijos 2" xfId="387" xr:uid="{13CB0734-3544-4B6D-908B-154FEA1BC63D}"/>
    <cellStyle name="%_Balanc_Balance" xfId="388" xr:uid="{33D654CD-D6A4-47CC-A78C-A8FEC0D0DA2A}"/>
    <cellStyle name="%_Balanc_Balance 2" xfId="389" xr:uid="{6A3671F1-DB8E-44BA-AA16-80BE6049983C}"/>
    <cellStyle name="%_Balanc_C.M.E." xfId="390" xr:uid="{8EAC259C-CED6-4C31-BFD2-D32D2F83644E}"/>
    <cellStyle name="%_Balanc_C.M.E. 2" xfId="391" xr:uid="{CB14EB36-7316-4A11-974E-13FAEB431AEA}"/>
    <cellStyle name="%_Balanc_C.M.L." xfId="392" xr:uid="{A963B80E-613A-43E1-80EA-0A79FB577499}"/>
    <cellStyle name="%_Balanc_C.M.L. 2" xfId="393" xr:uid="{18C3D99F-EC0A-435B-9126-412AFCAA6A8B}"/>
    <cellStyle name="%_Balanc_Esc.Macro" xfId="394" xr:uid="{F632F770-1ECA-463A-8455-C91DE40853E1}"/>
    <cellStyle name="%_Balanc_Esc.Macro 2" xfId="395" xr:uid="{C6DEBE45-CBB9-486F-9455-E67E4345914B}"/>
    <cellStyle name="%_Balance" xfId="396" xr:uid="{3F82077A-F404-4A67-8D34-BAC1482C7B4B}"/>
    <cellStyle name="%_Balance 10" xfId="397" xr:uid="{FD0C7959-5CCF-46C7-A27D-7C37FD282A49}"/>
    <cellStyle name="%_Balance 10 2" xfId="398" xr:uid="{D84A3D54-70A7-4D9E-97FA-C54065552069}"/>
    <cellStyle name="%_Balance 11" xfId="399" xr:uid="{97984315-7209-4A57-998F-7EFDDC92699B}"/>
    <cellStyle name="%_Balance 11 2" xfId="400" xr:uid="{20A45B08-9BA5-4EA4-90A6-883004AACA60}"/>
    <cellStyle name="%_Balance 12" xfId="401" xr:uid="{B29ADD8A-A610-4FEF-B6D4-CCFF21FD9848}"/>
    <cellStyle name="%_Balance 12 2" xfId="402" xr:uid="{0E245DF2-1183-46AD-A750-F694347D4E0A}"/>
    <cellStyle name="%_Balance 13" xfId="403" xr:uid="{B55F0AA3-FBEB-43E3-B98F-0B9013A06371}"/>
    <cellStyle name="%_Balance 2" xfId="404" xr:uid="{3F3B6DDA-210F-4CC5-B5CD-B2FAC81CFB6D}"/>
    <cellStyle name="%_Balance 2 2" xfId="405" xr:uid="{BDF02E8D-7E9D-4AFD-B30A-688F34A00E58}"/>
    <cellStyle name="%_Balance 3" xfId="406" xr:uid="{9C7FB00B-7B35-4C9F-896F-90867169A486}"/>
    <cellStyle name="%_Balance 3 2" xfId="407" xr:uid="{C008252B-09DA-42BB-B339-00015018F543}"/>
    <cellStyle name="%_Balance 4" xfId="408" xr:uid="{E23AD920-8837-479F-ACAD-1B0538B4E48F}"/>
    <cellStyle name="%_Balance 4 2" xfId="409" xr:uid="{F5E12D6F-FFF4-488E-B0AB-5AAE39D758F3}"/>
    <cellStyle name="%_Balance 5" xfId="410" xr:uid="{BA29C82A-5CF8-47AE-96AA-EB0D72859FE1}"/>
    <cellStyle name="%_Balance 5 2" xfId="411" xr:uid="{BA24B3F0-CDEC-48E8-9BD0-E35D3663159C}"/>
    <cellStyle name="%_Balance 6" xfId="412" xr:uid="{D30616BE-5A7A-418B-AFF8-D1F51A551F04}"/>
    <cellStyle name="%_Balance 6 2" xfId="413" xr:uid="{1EB26665-D694-4507-AD11-85B3B38D10E8}"/>
    <cellStyle name="%_Balance 7" xfId="414" xr:uid="{E2BA5907-E5C1-46D9-961C-A20F3BEF5075}"/>
    <cellStyle name="%_Balance 7 2" xfId="415" xr:uid="{FA0FBF1A-5B73-47CA-9E8B-6B948BA0925A}"/>
    <cellStyle name="%_Balance 8" xfId="416" xr:uid="{344D8BBC-1C13-4E11-A74B-9904A410D588}"/>
    <cellStyle name="%_Balance 8 2" xfId="417" xr:uid="{5B9C21D7-DE95-430A-9DF8-72025C47EC26}"/>
    <cellStyle name="%_Balance 9" xfId="418" xr:uid="{C1712C52-3AB3-4663-927B-6812A921CDAE}"/>
    <cellStyle name="%_Balance 9 2" xfId="419" xr:uid="{D72A9C9A-6D8A-4C57-B1D4-E521363B9362}"/>
    <cellStyle name="%_Balance_1" xfId="420" xr:uid="{763EF9D4-0A72-4F96-BF9F-F6F41D708EB8}"/>
    <cellStyle name="%_Balance_1 2" xfId="421" xr:uid="{ABEDDF4B-9364-44D2-8ADC-5B6CD1C3AB14}"/>
    <cellStyle name="%_Balance_ActiFijos" xfId="422" xr:uid="{2112387F-7064-4157-AFB0-B1CE4D368476}"/>
    <cellStyle name="%_Balance_ActiFijos 2" xfId="423" xr:uid="{6B2DF54E-B3D1-4704-BFC3-4D000B09ACB1}"/>
    <cellStyle name="%_Balance_Balance" xfId="424" xr:uid="{12B452B1-B3D4-4F84-A595-20A2A2AE3E2C}"/>
    <cellStyle name="%_Balance_Balance 2" xfId="425" xr:uid="{5D6B1081-1ACA-4676-99C1-2265CF872EE6}"/>
    <cellStyle name="%_Balance_C.M.E." xfId="426" xr:uid="{1DFEC725-649F-4F7F-AF9D-2AA91D355A6E}"/>
    <cellStyle name="%_Balance_C.M.E. 2" xfId="427" xr:uid="{17D4F8E6-BA0F-4014-BC56-24C77915449C}"/>
    <cellStyle name="%_Balance_C.M.L." xfId="428" xr:uid="{474A1E6F-1071-4735-B47A-5E11BAAFBBD6}"/>
    <cellStyle name="%_Balance_C.M.L. 2" xfId="429" xr:uid="{94D2E313-A8AD-463D-AA46-F71D4774F21A}"/>
    <cellStyle name="%_Balance_Esc.Macro" xfId="430" xr:uid="{7BBD2526-F637-471F-9BCE-92C8EDA0A977}"/>
    <cellStyle name="%_Balance_Esc.Macro 2" xfId="431" xr:uid="{C7C4035E-82C9-47D2-8CA6-50FD5BDB3F13}"/>
    <cellStyle name="%_Balance_G_Loans" xfId="432" xr:uid="{1ECC8228-65E5-4E95-98CC-4D90C382755C}"/>
    <cellStyle name="%_Balance_G_Loans 2" xfId="433" xr:uid="{00B4230E-199F-41AE-B4AA-007D11993D95}"/>
    <cellStyle name="%_Banco de Dados" xfId="434" xr:uid="{C7C1B651-DFFC-4AD5-B970-8ED07FDBF5F5}"/>
    <cellStyle name="%_Banco de Dados 2" xfId="435" xr:uid="{A46E6DB6-9D64-4FC0-AF8C-3467A22A0092}"/>
    <cellStyle name="%_Bases_Generales" xfId="436" xr:uid="{7339E0E2-D54C-4EBA-9238-54DA919E5E94}"/>
    <cellStyle name="%_Bases_Generales 10" xfId="437" xr:uid="{2EE70B33-D8E3-4EE1-A9C5-EFB49F8CDBAF}"/>
    <cellStyle name="%_Bases_Generales 10 2" xfId="438" xr:uid="{ECB59ADD-255E-41A5-BCEC-4B05BE64C904}"/>
    <cellStyle name="%_Bases_Generales 11" xfId="439" xr:uid="{70E6908B-25B3-41E8-A9A1-BBF7A51C60AC}"/>
    <cellStyle name="%_Bases_Generales 11 2" xfId="440" xr:uid="{7842FCBB-9092-4B48-9F0E-2161ED57F248}"/>
    <cellStyle name="%_Bases_Generales 12" xfId="441" xr:uid="{A26D0349-40BA-4A37-A6B9-18313BE4BE2F}"/>
    <cellStyle name="%_Bases_Generales 12 2" xfId="442" xr:uid="{A64E4BE1-C827-4C48-A446-D670E46D07D8}"/>
    <cellStyle name="%_Bases_Generales 13" xfId="443" xr:uid="{E06967DF-AA49-43A3-BA0D-C32D4EB7F9AC}"/>
    <cellStyle name="%_Bases_Generales 2" xfId="444" xr:uid="{AC329DC5-08F9-448A-9FEE-2205154E5A45}"/>
    <cellStyle name="%_Bases_Generales 2 2" xfId="445" xr:uid="{1A722036-BF01-48C2-BADC-E0E3E00959D4}"/>
    <cellStyle name="%_Bases_Generales 3" xfId="446" xr:uid="{68994F4A-35D1-4EF7-BDE6-4C79CF31A697}"/>
    <cellStyle name="%_Bases_Generales 3 2" xfId="447" xr:uid="{25046B8E-F0EF-4533-870B-F721C7278A1C}"/>
    <cellStyle name="%_Bases_Generales 4" xfId="448" xr:uid="{50371520-23DA-4E47-B6C9-9F869E3842F2}"/>
    <cellStyle name="%_Bases_Generales 4 2" xfId="449" xr:uid="{2570868C-1112-4416-99B9-41022AFE1228}"/>
    <cellStyle name="%_Bases_Generales 5" xfId="450" xr:uid="{2A066492-99C2-4772-ACB4-1725A2FAAB51}"/>
    <cellStyle name="%_Bases_Generales 5 2" xfId="451" xr:uid="{C83491EA-890A-4C1D-895C-67200C2F8627}"/>
    <cellStyle name="%_Bases_Generales 6" xfId="452" xr:uid="{B4919B2D-1429-4C3F-AC02-B6EF9B1F196B}"/>
    <cellStyle name="%_Bases_Generales 6 2" xfId="453" xr:uid="{31813939-6A44-4B75-8C88-9B9A53E87FF3}"/>
    <cellStyle name="%_Bases_Generales 7" xfId="454" xr:uid="{7589AB12-3F24-4D0E-8904-5B8E42B837DE}"/>
    <cellStyle name="%_Bases_Generales 7 2" xfId="455" xr:uid="{2B3B7927-EA1B-4940-9A9D-BAD54131B7F7}"/>
    <cellStyle name="%_Bases_Generales 8" xfId="456" xr:uid="{5F288D25-D64C-41C6-AF90-34730FB9EF8D}"/>
    <cellStyle name="%_Bases_Generales 8 2" xfId="457" xr:uid="{75E7FC96-AAFF-4AE7-BE79-4216F3BFE335}"/>
    <cellStyle name="%_Bases_Generales 9" xfId="458" xr:uid="{75F09792-1839-4B1B-A6E9-DF5B4B531339}"/>
    <cellStyle name="%_Bases_Generales 9 2" xfId="459" xr:uid="{B5EDE046-6FA4-458F-BBB2-554574F4C1C2}"/>
    <cellStyle name="%_Bases_Generales_1" xfId="460" xr:uid="{94DD028B-00D7-48C1-894A-F963D6E38E79}"/>
    <cellStyle name="%_Bases_Generales_1 10" xfId="461" xr:uid="{4E8F10D7-309B-48DF-9C87-2D9FFE1D998B}"/>
    <cellStyle name="%_Bases_Generales_1 10 2" xfId="462" xr:uid="{3D697B33-6CB1-4C8F-A4AD-F5D1A5AA000F}"/>
    <cellStyle name="%_Bases_Generales_1 11" xfId="463" xr:uid="{98A50B63-E3F9-45C6-82EA-56FA4219C119}"/>
    <cellStyle name="%_Bases_Generales_1 11 2" xfId="464" xr:uid="{488DC3B4-8FBC-4E5A-BFEF-C8BF6FB9B3E3}"/>
    <cellStyle name="%_Bases_Generales_1 12" xfId="465" xr:uid="{C6E5352C-CD78-4949-A62D-9C2FBD47D2C7}"/>
    <cellStyle name="%_Bases_Generales_1 12 2" xfId="466" xr:uid="{11CC082E-30E7-43B6-A512-0A18CBCF5AB1}"/>
    <cellStyle name="%_Bases_Generales_1 13" xfId="467" xr:uid="{3BEFD576-22ED-481C-ABE9-80EBC2A71BFB}"/>
    <cellStyle name="%_Bases_Generales_1 2" xfId="468" xr:uid="{8BBF128F-3C43-423F-B72D-4848672CEFB4}"/>
    <cellStyle name="%_Bases_Generales_1 2 2" xfId="469" xr:uid="{86A43143-E006-4944-84F0-F824DE096119}"/>
    <cellStyle name="%_Bases_Generales_1 3" xfId="470" xr:uid="{CB6ED26A-659E-4602-A8EE-6876CEFE7D59}"/>
    <cellStyle name="%_Bases_Generales_1 3 2" xfId="471" xr:uid="{39B6A030-403B-4879-B421-6B037520EA38}"/>
    <cellStyle name="%_Bases_Generales_1 4" xfId="472" xr:uid="{4DEE0C83-1DDF-469C-B6B0-849F7BA8A8C3}"/>
    <cellStyle name="%_Bases_Generales_1 4 2" xfId="473" xr:uid="{D043F982-A9A0-4652-813E-769C5013FCD4}"/>
    <cellStyle name="%_Bases_Generales_1 5" xfId="474" xr:uid="{3FE0B34D-332A-43EC-AEDF-A1AF801058E6}"/>
    <cellStyle name="%_Bases_Generales_1 5 2" xfId="475" xr:uid="{53E8BD93-6BC4-434E-9EDD-E5B090D58C6A}"/>
    <cellStyle name="%_Bases_Generales_1 6" xfId="476" xr:uid="{4F8016AE-137F-4CB2-9549-D95607F027F6}"/>
    <cellStyle name="%_Bases_Generales_1 6 2" xfId="477" xr:uid="{70DC27F4-2277-4036-A659-AF2D7EA588FA}"/>
    <cellStyle name="%_Bases_Generales_1 7" xfId="478" xr:uid="{04ABEEB2-43F9-47C2-AE50-E6488496A1C3}"/>
    <cellStyle name="%_Bases_Generales_1 7 2" xfId="479" xr:uid="{06405394-6957-41EA-827C-34CD43CDC547}"/>
    <cellStyle name="%_Bases_Generales_1 8" xfId="480" xr:uid="{41D3A272-9033-45BD-B228-5929DE1410B0}"/>
    <cellStyle name="%_Bases_Generales_1 8 2" xfId="481" xr:uid="{8923CCCE-5B2C-49CF-ADD7-5714006C1076}"/>
    <cellStyle name="%_Bases_Generales_1 9" xfId="482" xr:uid="{E41548B1-B601-4DD4-B099-AAECD4E3B4B2}"/>
    <cellStyle name="%_Bases_Generales_1 9 2" xfId="483" xr:uid="{310BB7A0-AF08-4F9F-BB6A-D330FF96224A}"/>
    <cellStyle name="%_Bases_Generales_1_ActiFijos" xfId="484" xr:uid="{EA72AC27-5A5C-4FE2-A4B1-F23300C62162}"/>
    <cellStyle name="%_Bases_Generales_1_ActiFijos 2" xfId="485" xr:uid="{B8172FB3-9DD5-4566-91A2-22B2BB0A7161}"/>
    <cellStyle name="%_Bases_Generales_1_Balance" xfId="486" xr:uid="{BA131504-1CD6-4079-9942-5F32E476822A}"/>
    <cellStyle name="%_Bases_Generales_1_Balance 2" xfId="487" xr:uid="{8565A855-657B-4460-BB7D-121366769CD5}"/>
    <cellStyle name="%_Bases_Generales_1_C.M.E." xfId="488" xr:uid="{751A3CC7-6509-4738-840B-3753B0A0C875}"/>
    <cellStyle name="%_Bases_Generales_1_C.M.E. 2" xfId="489" xr:uid="{CCD0168C-9BC3-49AA-8EF8-25CE339BA17C}"/>
    <cellStyle name="%_Bases_Generales_1_C.M.L." xfId="490" xr:uid="{AE5501E6-1A4A-4A86-AEB3-9DC776495F64}"/>
    <cellStyle name="%_Bases_Generales_1_C.M.L. 2" xfId="491" xr:uid="{25226165-3EAE-46CA-8FA1-2577D9DCBC74}"/>
    <cellStyle name="%_Bases_Generales_1_Esc.Macro" xfId="492" xr:uid="{36A0A41B-7F1D-458B-BBC2-B29FA9EEF6DB}"/>
    <cellStyle name="%_Bases_Generales_1_Esc.Macro 2" xfId="493" xr:uid="{CFC359E0-AB51-4D06-BDEE-0D001778FFDF}"/>
    <cellStyle name="%_Bases_Generales_1_G_Loans" xfId="494" xr:uid="{C960C086-2C07-4AA4-910B-322F685323CA}"/>
    <cellStyle name="%_Bases_Generales_1_G_Loans 2" xfId="495" xr:uid="{82A83776-2907-4B30-A175-D0CCD757E537}"/>
    <cellStyle name="%_Bases_Generales_2" xfId="496" xr:uid="{B38E03DA-492E-415F-94E1-2D5AD6AD1E1E}"/>
    <cellStyle name="%_Bases_Generales_2 10" xfId="497" xr:uid="{0749ACC1-A26E-4E68-93D7-C5E3E77F71FC}"/>
    <cellStyle name="%_Bases_Generales_2 2" xfId="498" xr:uid="{4B5EA03E-4E6E-4B73-88EA-2A7DF8E51ADC}"/>
    <cellStyle name="%_Bases_Generales_2 2 2" xfId="499" xr:uid="{6195C71C-C99D-4800-9708-C9E116D0317B}"/>
    <cellStyle name="%_Bases_Generales_2 3" xfId="500" xr:uid="{E10BDCB1-87B2-4A28-87EA-FE91718512D3}"/>
    <cellStyle name="%_Bases_Generales_2 3 2" xfId="501" xr:uid="{038CB6C2-4DEE-491D-BE47-4E0F2328A5B6}"/>
    <cellStyle name="%_Bases_Generales_2 4" xfId="502" xr:uid="{8988C24D-7CFB-41B3-A103-625056CA93FE}"/>
    <cellStyle name="%_Bases_Generales_2 4 2" xfId="503" xr:uid="{364A5D49-7BB2-4CB9-BDE1-A7C91509DC43}"/>
    <cellStyle name="%_Bases_Generales_2 5" xfId="504" xr:uid="{7944DF58-DBEC-46DD-8C49-A29B4017EFD6}"/>
    <cellStyle name="%_Bases_Generales_2 5 2" xfId="505" xr:uid="{1F37A48D-E23A-4AE0-A830-8D4E3B81DCCA}"/>
    <cellStyle name="%_Bases_Generales_2 6" xfId="506" xr:uid="{4817F971-760D-4087-85C2-EC9F0442FEA7}"/>
    <cellStyle name="%_Bases_Generales_2 6 2" xfId="507" xr:uid="{0AF49E83-BD81-42BE-A71C-4274469D803F}"/>
    <cellStyle name="%_Bases_Generales_2 7" xfId="508" xr:uid="{FA83F177-53D6-4B2C-BA5C-8B08846712ED}"/>
    <cellStyle name="%_Bases_Generales_2 7 2" xfId="509" xr:uid="{BF5C6834-D2BD-4FC5-AFD8-7360761A27B7}"/>
    <cellStyle name="%_Bases_Generales_2 8" xfId="510" xr:uid="{C19739B9-A650-4B1D-BB90-4BB153F8485B}"/>
    <cellStyle name="%_Bases_Generales_2 8 2" xfId="511" xr:uid="{4DDF4146-2218-45E5-AA97-25EF88EDC6B9}"/>
    <cellStyle name="%_Bases_Generales_2 9" xfId="512" xr:uid="{DEB24839-60F6-44C2-BB9D-FB0C355A74AD}"/>
    <cellStyle name="%_Bases_Generales_2 9 2" xfId="513" xr:uid="{67E2BEAE-BCC9-4C45-8735-DFBC5E552DEC}"/>
    <cellStyle name="%_Bases_Generales_2_ActiFijos" xfId="514" xr:uid="{3180F4E1-F936-4247-B8D0-87C56307FEA2}"/>
    <cellStyle name="%_Bases_Generales_2_ActiFijos 2" xfId="515" xr:uid="{FE6EF088-B171-4A72-BE02-3B1268ED596C}"/>
    <cellStyle name="%_Bases_Generales_2_Balance" xfId="516" xr:uid="{700F5D2E-6198-4FDE-A102-BE475477F6EB}"/>
    <cellStyle name="%_Bases_Generales_2_Balance 2" xfId="517" xr:uid="{E6ECDC54-6434-48EB-B152-6F2D29316E51}"/>
    <cellStyle name="%_Bases_Generales_ActiFijos" xfId="518" xr:uid="{9C5EEC02-6D8A-4C8F-938B-96F1228E1C32}"/>
    <cellStyle name="%_Bases_Generales_ActiFijos 2" xfId="519" xr:uid="{A56E62E0-52D2-4BC8-8E48-125EAF778D21}"/>
    <cellStyle name="%_Bases_Generales_Balance" xfId="520" xr:uid="{D8BD1670-1D9D-401A-9738-A1B2D738DC0B}"/>
    <cellStyle name="%_Bases_Generales_Balance 2" xfId="521" xr:uid="{AEF447D1-3D9E-4471-A255-3DABC43694FE}"/>
    <cellStyle name="%_Bases_Generales_C.M.E." xfId="522" xr:uid="{DD2EEC10-989B-467F-B94E-AD118790E30B}"/>
    <cellStyle name="%_Bases_Generales_C.M.E. 2" xfId="523" xr:uid="{1652453D-8FF1-45A2-9E73-984D96EEEB5B}"/>
    <cellStyle name="%_Bases_Generales_C.M.L." xfId="524" xr:uid="{8D409A0E-BCF2-4C51-B639-C03764FEB76B}"/>
    <cellStyle name="%_Bases_Generales_C.M.L. 2" xfId="525" xr:uid="{1EF020D3-45EA-491F-A7C3-45B793B1F7EF}"/>
    <cellStyle name="%_Bases_Generales_Esc.Macro" xfId="526" xr:uid="{4F584E2B-8224-4097-BD7D-A7B6D9C48E03}"/>
    <cellStyle name="%_Bases_Generales_Esc.Macro 2" xfId="527" xr:uid="{710BA7F1-3756-443E-AE41-1F4ED0DDAD7F}"/>
    <cellStyle name="%_Bases_Generales_G_Loans" xfId="528" xr:uid="{9D2B7396-694F-463D-B137-C677ADD5E984}"/>
    <cellStyle name="%_Bases_Generales_G_Loans 2" xfId="529" xr:uid="{04C871A9-65DB-4267-AEAB-61E1C33AFE2C}"/>
    <cellStyle name="%_BG (2)" xfId="530" xr:uid="{9776E35B-1998-4784-9A59-C4539DBEC131}"/>
    <cellStyle name="%_BG (2) 2" xfId="531" xr:uid="{220563D8-BCF2-4E8D-9808-E6B755F36488}"/>
    <cellStyle name="%_C.M.E." xfId="532" xr:uid="{D5671304-0DEA-42E9-9CE9-25311B0DE764}"/>
    <cellStyle name="%_C.M.E. 2" xfId="533" xr:uid="{D1BED72A-A40D-4CE2-ABD0-859A42761418}"/>
    <cellStyle name="%_C.M.E._1" xfId="534" xr:uid="{6ACFE3EC-B4ED-4A9F-A189-5B4145AEAF81}"/>
    <cellStyle name="%_C.M.E._1 10" xfId="535" xr:uid="{BBE684D3-B3B2-4D4C-9130-FD764AF21C51}"/>
    <cellStyle name="%_C.M.E._1 10 2" xfId="536" xr:uid="{3B3750F1-EA5E-4D32-A2BA-E10E1A8F09AB}"/>
    <cellStyle name="%_C.M.E._1 11" xfId="537" xr:uid="{D2341A25-C9E6-49E0-A379-0B6A7E3E68A1}"/>
    <cellStyle name="%_C.M.E._1 11 2" xfId="538" xr:uid="{A38DA01F-93AF-4500-B529-3BEE17B63D16}"/>
    <cellStyle name="%_C.M.E._1 12" xfId="539" xr:uid="{2E5AD1E7-2980-4E48-A562-2DCFE0FDFBF6}"/>
    <cellStyle name="%_C.M.E._1 12 2" xfId="540" xr:uid="{038088D5-5202-43F1-B616-3CDD9175BE64}"/>
    <cellStyle name="%_C.M.E._1 13" xfId="541" xr:uid="{8B8A80D6-E7DF-46C9-90C9-B9259054127C}"/>
    <cellStyle name="%_C.M.E._1 2" xfId="542" xr:uid="{CBB610A1-63CC-4914-985F-0333B5D1BDDE}"/>
    <cellStyle name="%_C.M.E._1 2 2" xfId="543" xr:uid="{82B9D8E6-200F-4E3F-A719-E0FBB2017CC1}"/>
    <cellStyle name="%_C.M.E._1 3" xfId="544" xr:uid="{C1CD3BCF-64AA-42A0-B8D8-83DBBFC8B9EB}"/>
    <cellStyle name="%_C.M.E._1 3 2" xfId="545" xr:uid="{F4D0E0ED-EC35-4C30-9ABE-FF18C9CAC830}"/>
    <cellStyle name="%_C.M.E._1 4" xfId="546" xr:uid="{93C4F2B6-C283-48B8-B107-AD754ACC2015}"/>
    <cellStyle name="%_C.M.E._1 4 2" xfId="547" xr:uid="{6B86B3D1-4756-4BAC-9DBA-5BC7F8294E68}"/>
    <cellStyle name="%_C.M.E._1 5" xfId="548" xr:uid="{3CD1979B-C947-425A-9F9C-7BD5AE25F6DE}"/>
    <cellStyle name="%_C.M.E._1 5 2" xfId="549" xr:uid="{406B44DF-A7B6-4F97-8902-6E2E48CAEEEF}"/>
    <cellStyle name="%_C.M.E._1 6" xfId="550" xr:uid="{9740262D-0083-4531-A7F8-DA64CEB048E6}"/>
    <cellStyle name="%_C.M.E._1 6 2" xfId="551" xr:uid="{B670AB81-4E0A-48A6-A19C-0EAA45F82066}"/>
    <cellStyle name="%_C.M.E._1 7" xfId="552" xr:uid="{44F836C4-24C4-44F7-8370-D5AD534AB3D7}"/>
    <cellStyle name="%_C.M.E._1 7 2" xfId="553" xr:uid="{550128D7-B97A-4AAA-AD0B-BD1B1A746E40}"/>
    <cellStyle name="%_C.M.E._1 8" xfId="554" xr:uid="{F698EC4C-4C4D-4956-9F77-F1A856CC4751}"/>
    <cellStyle name="%_C.M.E._1 8 2" xfId="555" xr:uid="{471DF558-2F87-4875-B37E-7D0A441C60DD}"/>
    <cellStyle name="%_C.M.E._1 9" xfId="556" xr:uid="{6BCA0F7D-2978-4A74-9A52-1E48164D6D49}"/>
    <cellStyle name="%_C.M.E._1 9 2" xfId="557" xr:uid="{ED7EAFF8-1C84-4CDF-A4A2-E3D176625B57}"/>
    <cellStyle name="%_C.M.E._1_ActiFijos" xfId="558" xr:uid="{51D53904-9279-4E1E-906C-40826DDE5BFB}"/>
    <cellStyle name="%_C.M.E._1_ActiFijos 2" xfId="559" xr:uid="{9421A52D-881A-4E29-BDC8-0AB4D6080748}"/>
    <cellStyle name="%_C.M.E._1_Balance" xfId="560" xr:uid="{1945DEB2-3DBB-4269-9868-A21EE949541E}"/>
    <cellStyle name="%_C.M.E._1_Balance 2" xfId="561" xr:uid="{5753DD6E-D1F0-42A5-846E-962C7843618E}"/>
    <cellStyle name="%_C.M.L." xfId="562" xr:uid="{9CCB930D-BEA8-42D5-A0AE-F7F986C78F75}"/>
    <cellStyle name="%_C.M.L. 10" xfId="563" xr:uid="{5B3FD441-A111-4ED2-87DF-FCE9CE501CF5}"/>
    <cellStyle name="%_C.M.L. 10 2" xfId="564" xr:uid="{2854535D-F20E-477F-8302-FC24ECB3C7D2}"/>
    <cellStyle name="%_C.M.L. 11" xfId="565" xr:uid="{0E3294E2-1764-4416-891A-9C31D7886509}"/>
    <cellStyle name="%_C.M.L. 11 2" xfId="566" xr:uid="{CD566FD3-5613-44FA-8207-71C9D9F347A2}"/>
    <cellStyle name="%_C.M.L. 12" xfId="567" xr:uid="{ABCCD95C-ABA6-4A61-B1C2-9230E12B61FC}"/>
    <cellStyle name="%_C.M.L. 12 2" xfId="568" xr:uid="{7BDE29F2-D22E-4FD9-A5EF-7EF4D4FCB049}"/>
    <cellStyle name="%_C.M.L. 13" xfId="569" xr:uid="{B47F940D-48B8-426C-BB69-18BB43CD15BB}"/>
    <cellStyle name="%_C.M.L. 2" xfId="570" xr:uid="{DF6613BC-3352-47BC-B408-8F05A59A187A}"/>
    <cellStyle name="%_C.M.L. 2 2" xfId="571" xr:uid="{B5DBEB13-51A0-4C2A-8003-EDC7BDE595F4}"/>
    <cellStyle name="%_C.M.L. 3" xfId="572" xr:uid="{3B970B20-16C3-41E4-963C-2631C43AD7DC}"/>
    <cellStyle name="%_C.M.L. 3 2" xfId="573" xr:uid="{8C2B54B4-8BFE-4228-AFD4-2C66CD087DA3}"/>
    <cellStyle name="%_C.M.L. 4" xfId="574" xr:uid="{32E237F7-B08C-4115-A7BB-5BC1AD18A56B}"/>
    <cellStyle name="%_C.M.L. 4 2" xfId="575" xr:uid="{64922796-D92C-48AA-B464-C3582D6401E6}"/>
    <cellStyle name="%_C.M.L. 5" xfId="576" xr:uid="{BA305023-6484-4803-B41B-FD0B73B896CD}"/>
    <cellStyle name="%_C.M.L. 5 2" xfId="577" xr:uid="{FF85CBD1-4BB7-463A-BCD9-87E3597FB0C7}"/>
    <cellStyle name="%_C.M.L. 6" xfId="578" xr:uid="{56BA5138-8514-4CB1-90B4-85E99C98052F}"/>
    <cellStyle name="%_C.M.L. 6 2" xfId="579" xr:uid="{80C8497A-22B8-47A7-BC15-6DF817790957}"/>
    <cellStyle name="%_C.M.L. 7" xfId="580" xr:uid="{450D230E-452B-466C-876F-47EBCD25A8A4}"/>
    <cellStyle name="%_C.M.L. 7 2" xfId="581" xr:uid="{66FB3634-7C0B-431B-8A9D-66B763FDCB90}"/>
    <cellStyle name="%_C.M.L. 8" xfId="582" xr:uid="{B4756895-D3E0-4024-9EDF-5D3CEFA87680}"/>
    <cellStyle name="%_C.M.L. 8 2" xfId="583" xr:uid="{5CBD08EB-5BBE-47A1-901E-FFD82A340473}"/>
    <cellStyle name="%_C.M.L. 9" xfId="584" xr:uid="{83451356-F499-4CB0-917B-076D6456C3E0}"/>
    <cellStyle name="%_C.M.L. 9 2" xfId="585" xr:uid="{115F33E6-967F-4433-86E4-73C9229480BD}"/>
    <cellStyle name="%_C.M.L._1" xfId="586" xr:uid="{E57C384A-3029-4C2E-AA26-AD555C0877DC}"/>
    <cellStyle name="%_C.M.L._1 10" xfId="587" xr:uid="{E6D3CBE9-1128-4A84-8794-7B838B6D393F}"/>
    <cellStyle name="%_C.M.L._1 10 2" xfId="588" xr:uid="{4FFEBD87-F65E-41C9-BB98-4D04AED337E1}"/>
    <cellStyle name="%_C.M.L._1 11" xfId="589" xr:uid="{BCE4DBCE-7727-41B3-A1F4-8E37677FC6C3}"/>
    <cellStyle name="%_C.M.L._1 11 2" xfId="590" xr:uid="{09DDAE04-8D44-4BB9-A3DF-AD64FD11DC44}"/>
    <cellStyle name="%_C.M.L._1 12" xfId="591" xr:uid="{9082206C-61C8-4910-8A0D-ADB542306D48}"/>
    <cellStyle name="%_C.M.L._1 12 2" xfId="592" xr:uid="{8B4478A4-D17F-42E5-9D3F-A052B3393410}"/>
    <cellStyle name="%_C.M.L._1 13" xfId="593" xr:uid="{6311B95A-6186-4971-A916-B3DC76EE3BDF}"/>
    <cellStyle name="%_C.M.L._1 2" xfId="594" xr:uid="{039C7274-A841-4613-8986-7C50C9C15BF2}"/>
    <cellStyle name="%_C.M.L._1 2 2" xfId="595" xr:uid="{802E0E7F-DC3A-4641-8747-2E75F4B6495C}"/>
    <cellStyle name="%_C.M.L._1 3" xfId="596" xr:uid="{997A415C-C02C-4249-9266-481644E120BE}"/>
    <cellStyle name="%_C.M.L._1 3 2" xfId="597" xr:uid="{A6D5A007-4B7A-4755-A7EE-677A770A8244}"/>
    <cellStyle name="%_C.M.L._1 4" xfId="598" xr:uid="{192D78C8-CA93-409E-851B-13991C5B61B5}"/>
    <cellStyle name="%_C.M.L._1 4 2" xfId="599" xr:uid="{FF24F1B7-0678-4616-9085-FE779DFB0DDA}"/>
    <cellStyle name="%_C.M.L._1 5" xfId="600" xr:uid="{3CE3F58A-1FAE-4621-99F3-37BD1ECD995E}"/>
    <cellStyle name="%_C.M.L._1 5 2" xfId="601" xr:uid="{F3DCC3EF-06E3-467B-9895-ADFD189230E9}"/>
    <cellStyle name="%_C.M.L._1 6" xfId="602" xr:uid="{5D966021-BCB7-4185-8348-25E689049B67}"/>
    <cellStyle name="%_C.M.L._1 6 2" xfId="603" xr:uid="{99D3C6C3-69CB-4645-BB70-DFB838E349BA}"/>
    <cellStyle name="%_C.M.L._1 7" xfId="604" xr:uid="{E0ADFE17-1C44-42C5-A9AB-42CEE567D682}"/>
    <cellStyle name="%_C.M.L._1 7 2" xfId="605" xr:uid="{71CAE807-8B80-426F-801A-5EEAAB89FD28}"/>
    <cellStyle name="%_C.M.L._1 8" xfId="606" xr:uid="{72ABB3FF-7692-481E-A282-41E5E25724FF}"/>
    <cellStyle name="%_C.M.L._1 8 2" xfId="607" xr:uid="{34742923-2FAA-4719-BD80-B5E5C19DAFE1}"/>
    <cellStyle name="%_C.M.L._1 9" xfId="608" xr:uid="{39B4C3C6-FEE1-4C51-9D0B-01EBCA9B3765}"/>
    <cellStyle name="%_C.M.L._1 9 2" xfId="609" xr:uid="{D0C52C30-6073-445D-8120-CC078946D435}"/>
    <cellStyle name="%_C.M.L._1_ActiFijos" xfId="610" xr:uid="{C8548574-AB90-4FE7-9304-95505C3DFEA1}"/>
    <cellStyle name="%_C.M.L._1_ActiFijos 2" xfId="611" xr:uid="{EFBDE0B9-8817-46B2-8163-AC058CD164AD}"/>
    <cellStyle name="%_C.M.L._1_Balance" xfId="612" xr:uid="{2E9DB70E-0D3C-4886-AD2D-EAC02C4F399F}"/>
    <cellStyle name="%_C.M.L._1_Balance 2" xfId="613" xr:uid="{57315E20-C3F6-459F-8A09-EE49BA9BF4F3}"/>
    <cellStyle name="%_C.M.L._1_C.M.E." xfId="614" xr:uid="{E857D563-14B7-4B22-8921-2AEA2033659F}"/>
    <cellStyle name="%_C.M.L._1_C.M.E. 2" xfId="615" xr:uid="{C597F152-9807-438B-8B3C-B08911045EB1}"/>
    <cellStyle name="%_C.M.L._1_C.M.L." xfId="616" xr:uid="{FDB89EF8-ABB5-4F04-96A6-994D80AD16EC}"/>
    <cellStyle name="%_C.M.L._1_C.M.L. 2" xfId="617" xr:uid="{7CBFDF8F-7103-40EB-8CAA-BA5E05063F52}"/>
    <cellStyle name="%_C.M.L._1_Esc.Macro" xfId="618" xr:uid="{37712539-9DB7-4AA3-A09E-487C58EEABE8}"/>
    <cellStyle name="%_C.M.L._1_Esc.Macro 2" xfId="619" xr:uid="{D1EA57ED-1FC4-4F2D-A881-A2F943ED72BB}"/>
    <cellStyle name="%_C.M.L._1_G_Loans" xfId="620" xr:uid="{1E394F5A-A3A7-4C40-9E85-C346B21294A6}"/>
    <cellStyle name="%_C.M.L._1_G_Loans 2" xfId="621" xr:uid="{630DD8E1-17BF-46E2-99E7-482C7679A1EC}"/>
    <cellStyle name="%_C.M.L._2" xfId="622" xr:uid="{A4CD9C20-56A2-4BD6-A889-6259881FB21B}"/>
    <cellStyle name="%_C.M.L._2 10" xfId="623" xr:uid="{B54CEE6B-BFB6-4D18-A02B-DF73F49384A0}"/>
    <cellStyle name="%_C.M.L._2 10 2" xfId="624" xr:uid="{F852FB2D-1022-432F-819C-2BE8552708FA}"/>
    <cellStyle name="%_C.M.L._2 11" xfId="625" xr:uid="{F7BE330C-2CDA-407F-BFB2-829B2BB7411F}"/>
    <cellStyle name="%_C.M.L._2 11 2" xfId="626" xr:uid="{46B2C5E3-8FAE-424D-A72F-F4447FE9C820}"/>
    <cellStyle name="%_C.M.L._2 12" xfId="627" xr:uid="{A302EFC1-AEDE-4293-BBD9-48B57E624EFF}"/>
    <cellStyle name="%_C.M.L._2 12 2" xfId="628" xr:uid="{BDBB762D-E258-464E-B4CC-4F9E06E68422}"/>
    <cellStyle name="%_C.M.L._2 13" xfId="629" xr:uid="{B3E028F8-F61D-4FC8-ACE4-488307EC516B}"/>
    <cellStyle name="%_C.M.L._2 2" xfId="630" xr:uid="{C41133A3-B071-4A89-A480-060156EE9393}"/>
    <cellStyle name="%_C.M.L._2 2 2" xfId="631" xr:uid="{70EE78FD-9806-4590-BAB5-582F706C0941}"/>
    <cellStyle name="%_C.M.L._2 3" xfId="632" xr:uid="{8437EFE7-3C9D-4B7A-A834-2A45A1839ACA}"/>
    <cellStyle name="%_C.M.L._2 3 2" xfId="633" xr:uid="{03E86603-0C34-4C8E-B3C9-116E942D4955}"/>
    <cellStyle name="%_C.M.L._2 4" xfId="634" xr:uid="{CDF2C738-BD99-4849-B53C-63ADDC913F07}"/>
    <cellStyle name="%_C.M.L._2 4 2" xfId="635" xr:uid="{AD8ECF30-B5A7-4B72-9506-4902B543F4AB}"/>
    <cellStyle name="%_C.M.L._2 5" xfId="636" xr:uid="{4ACACC20-760E-4C5B-A5BE-4E11FD7BD4C2}"/>
    <cellStyle name="%_C.M.L._2 5 2" xfId="637" xr:uid="{A50CAF27-DA14-4DD9-A58C-ED9BFD386547}"/>
    <cellStyle name="%_C.M.L._2 6" xfId="638" xr:uid="{9C266809-C7EF-45A6-93F0-B7B5BBACD2DE}"/>
    <cellStyle name="%_C.M.L._2 6 2" xfId="639" xr:uid="{73D19EB3-8234-42B2-BE0C-7CE97F281A66}"/>
    <cellStyle name="%_C.M.L._2 7" xfId="640" xr:uid="{41B44C93-8B75-4205-97FF-1014E696D1D6}"/>
    <cellStyle name="%_C.M.L._2 7 2" xfId="641" xr:uid="{E5E3FC52-C29B-4678-AEC4-B52051124A1E}"/>
    <cellStyle name="%_C.M.L._2 8" xfId="642" xr:uid="{15E444D8-9C03-45A7-BC29-7D8CD0EAD5D6}"/>
    <cellStyle name="%_C.M.L._2 8 2" xfId="643" xr:uid="{A1DAB4D2-EE61-46D9-A325-AFED8B2DAD2B}"/>
    <cellStyle name="%_C.M.L._2 9" xfId="644" xr:uid="{05C4240D-EE12-4657-AE5D-5AA21AEEEF45}"/>
    <cellStyle name="%_C.M.L._2 9 2" xfId="645" xr:uid="{E460E698-BBF9-48C8-B9DC-C1BC4294CA8D}"/>
    <cellStyle name="%_C.M.L._2_ActiFijos" xfId="646" xr:uid="{E95BDC00-4C96-404A-9DCB-C946BB688E9C}"/>
    <cellStyle name="%_C.M.L._2_ActiFijos 2" xfId="647" xr:uid="{DAF45057-DC16-4487-88C8-8B1BD33E87BB}"/>
    <cellStyle name="%_C.M.L._2_Balance" xfId="648" xr:uid="{480202E3-02F5-429D-B976-E036E3A00967}"/>
    <cellStyle name="%_C.M.L._2_Balance 2" xfId="649" xr:uid="{D497518C-24C0-4BAF-8B38-C6ED3AABF472}"/>
    <cellStyle name="%_C.M.L._2_C.M.E." xfId="650" xr:uid="{D9B89B0D-1A6D-4E39-B165-2D9468F419BC}"/>
    <cellStyle name="%_C.M.L._2_C.M.E. 2" xfId="651" xr:uid="{5428443E-1BB7-4B16-B5F8-F0B682391C06}"/>
    <cellStyle name="%_C.M.L._2_C.M.L." xfId="652" xr:uid="{CB738838-5BDA-44B7-BE84-238C3E559C7F}"/>
    <cellStyle name="%_C.M.L._2_C.M.L. 2" xfId="653" xr:uid="{F1970C24-82CF-4E71-885E-A75343EC5BF6}"/>
    <cellStyle name="%_C.M.L._2_Esc.Macro" xfId="654" xr:uid="{9B2E4249-7B05-4F50-859C-2DABC810FCC1}"/>
    <cellStyle name="%_C.M.L._2_Esc.Macro 2" xfId="655" xr:uid="{CBF9F813-5A78-4E81-AF8D-70C079368164}"/>
    <cellStyle name="%_C.M.L._3" xfId="656" xr:uid="{1B405D82-BC56-4591-9609-D6CAFC30DF88}"/>
    <cellStyle name="%_C.M.L._3 2" xfId="657" xr:uid="{2DF435DA-2138-4A3D-B5C8-89E50F3DB413}"/>
    <cellStyle name="%_C.M.L._3 2 2" xfId="658" xr:uid="{B958AB6C-B5EF-44B0-B89C-EED9FCDF8CE6}"/>
    <cellStyle name="%_C.M.L._3 3" xfId="659" xr:uid="{6091F39B-E43A-4F2A-93CA-6869CB52C77A}"/>
    <cellStyle name="%_C.M.L._3 3 2" xfId="660" xr:uid="{DB3BAFA8-2E81-4AF7-8615-60272FC067FE}"/>
    <cellStyle name="%_C.M.L._3 4" xfId="661" xr:uid="{4EECBC94-2FF8-4188-BE11-8D3CE2A2C8B2}"/>
    <cellStyle name="%_C.M.L._3 4 2" xfId="662" xr:uid="{99C9C4F5-E2B3-4B36-89FF-E68E208EE78A}"/>
    <cellStyle name="%_C.M.L._3 5" xfId="663" xr:uid="{A0F9D9CD-632A-43D8-BAE8-E0EFBCD63C72}"/>
    <cellStyle name="%_C.M.L._3 5 2" xfId="664" xr:uid="{1C5B9835-C257-408A-8C79-08DF90B28172}"/>
    <cellStyle name="%_C.M.L._3 6" xfId="665" xr:uid="{F0DB152E-611F-47A0-B8B9-832653DF394F}"/>
    <cellStyle name="%_C.M.L._3 6 2" xfId="666" xr:uid="{F30A15D2-A6D8-4008-8A57-4B50169BE6C1}"/>
    <cellStyle name="%_C.M.L._3 7" xfId="667" xr:uid="{7BD8452A-6948-40DE-8F34-585F7D24A828}"/>
    <cellStyle name="%_C.M.L._3 7 2" xfId="668" xr:uid="{6048E9BA-C5C0-4B86-983F-D9ECE28B9E4A}"/>
    <cellStyle name="%_C.M.L._3 8" xfId="669" xr:uid="{38DA130C-2FEA-40C1-A42E-9757BA122A1D}"/>
    <cellStyle name="%_C.M.L._3_Balance" xfId="670" xr:uid="{E47A4104-F859-4CD0-B185-FB44103D43F0}"/>
    <cellStyle name="%_C.M.L._3_Balance 2" xfId="671" xr:uid="{86D24BD8-4C61-4B49-82CB-90C0CF708613}"/>
    <cellStyle name="%_C.M.L._ActiFijos" xfId="672" xr:uid="{AFA81486-593D-459D-8D16-718FAE37E054}"/>
    <cellStyle name="%_C.M.L._ActiFijos 2" xfId="673" xr:uid="{F14735F9-F555-4B57-9340-22459550840A}"/>
    <cellStyle name="%_C.M.L._Balance" xfId="674" xr:uid="{5026A651-8DE1-4C02-BC49-A9CCB42645E8}"/>
    <cellStyle name="%_C.M.L._Balance 2" xfId="675" xr:uid="{555B6F69-C0C9-494B-B5AB-0B73C6BE993D}"/>
    <cellStyle name="%_C.M.L._C.M.E." xfId="676" xr:uid="{7B0E2147-6917-4C15-A205-F0D98062D5FF}"/>
    <cellStyle name="%_C.M.L._C.M.E. 2" xfId="677" xr:uid="{BBD91501-A03C-4030-AB63-C5D6130874FE}"/>
    <cellStyle name="%_C.M.L._C.M.L." xfId="678" xr:uid="{9B416677-F120-421D-8E30-DF5BC966652D}"/>
    <cellStyle name="%_C.M.L._C.M.L. 2" xfId="679" xr:uid="{EA508A38-9CCB-43DF-9CF2-822618184D76}"/>
    <cellStyle name="%_C.M.L._Esc.Macro" xfId="680" xr:uid="{0B5673BD-CE23-4621-92D0-F5D176D25BF4}"/>
    <cellStyle name="%_C.M.L._Esc.Macro 2" xfId="681" xr:uid="{AA40091F-E1A6-4A4D-AD36-9E17D2E0DB22}"/>
    <cellStyle name="%_C.M.L._G_Loans" xfId="682" xr:uid="{E411717F-4120-4998-B117-558C7AB5FFB4}"/>
    <cellStyle name="%_C.M.L._G_Loans 2" xfId="683" xr:uid="{C769164E-71F9-480D-AD2E-583CA33F3F36}"/>
    <cellStyle name="%_Caja2007" xfId="684" xr:uid="{74EF71FD-6903-4D26-A5DA-7D5E4EAC6FBF}"/>
    <cellStyle name="%_Caja2007 10" xfId="685" xr:uid="{281D944D-36C3-44B6-984C-6D92C8D830ED}"/>
    <cellStyle name="%_Caja2007 10 2" xfId="686" xr:uid="{1C3C1D29-479B-47F0-817E-51E99363B31A}"/>
    <cellStyle name="%_Caja2007 11" xfId="687" xr:uid="{B0921BB5-F908-44E7-B1E1-0C31B6B2C9AF}"/>
    <cellStyle name="%_Caja2007 11 2" xfId="688" xr:uid="{E3D7E3F9-C175-4E3B-87F1-DF1ABC325453}"/>
    <cellStyle name="%_Caja2007 12" xfId="689" xr:uid="{87689BE8-A05F-4F19-93C1-DA8046EE6DB7}"/>
    <cellStyle name="%_Caja2007 12 2" xfId="690" xr:uid="{B34F5EA3-ABCA-479F-A958-D3D28C4ECD36}"/>
    <cellStyle name="%_Caja2007 13" xfId="691" xr:uid="{933D72A1-3249-4BD9-9A73-EC9CF5D9D57F}"/>
    <cellStyle name="%_Caja2007 2" xfId="692" xr:uid="{B64475DF-F6C2-43B2-842F-AE39A0761B8F}"/>
    <cellStyle name="%_Caja2007 2 2" xfId="693" xr:uid="{69F48DD7-A566-46E0-A4DE-AA64735FE2BD}"/>
    <cellStyle name="%_Caja2007 3" xfId="694" xr:uid="{BEBA0B41-6ED4-4316-93D4-A2EF068FE3FA}"/>
    <cellStyle name="%_Caja2007 3 2" xfId="695" xr:uid="{70EC8B3B-47BA-4E6E-8E99-0AEC11963813}"/>
    <cellStyle name="%_Caja2007 4" xfId="696" xr:uid="{3B248B7A-7951-4C2E-A18F-BCB34C20ADD3}"/>
    <cellStyle name="%_Caja2007 4 2" xfId="697" xr:uid="{24B8675C-18A6-4673-8E79-E6F15F9DD064}"/>
    <cellStyle name="%_Caja2007 5" xfId="698" xr:uid="{FEFFA7BA-16D9-4C31-862E-3533A69479B1}"/>
    <cellStyle name="%_Caja2007 5 2" xfId="699" xr:uid="{13684B2E-40D8-4D87-B94D-C6457EFFDE4C}"/>
    <cellStyle name="%_Caja2007 6" xfId="700" xr:uid="{210B13F7-004F-47D5-8354-0E9B9C3467F4}"/>
    <cellStyle name="%_Caja2007 6 2" xfId="701" xr:uid="{23BE3396-85EE-4783-A9F6-8921A0FF7EFA}"/>
    <cellStyle name="%_Caja2007 7" xfId="702" xr:uid="{A9B9DF3B-6BDD-431C-9ABF-EBF93426E5E4}"/>
    <cellStyle name="%_Caja2007 7 2" xfId="703" xr:uid="{49B996D6-36E8-48E8-93D7-6B616F1F46C9}"/>
    <cellStyle name="%_Caja2007 8" xfId="704" xr:uid="{022B2B66-4A67-47B6-A8D9-C99C676A0CB2}"/>
    <cellStyle name="%_Caja2007 8 2" xfId="705" xr:uid="{9EC50549-D554-4630-A23A-EB421FEC352E}"/>
    <cellStyle name="%_Caja2007 9" xfId="706" xr:uid="{2757DA95-FF62-47B5-B14F-077A9C383328}"/>
    <cellStyle name="%_Caja2007 9 2" xfId="707" xr:uid="{9FF2E931-F8F1-4BD8-84A1-568E4D647B40}"/>
    <cellStyle name="%_Caja2007_ActiFijos" xfId="708" xr:uid="{BB6CF0AE-6DDC-4DA4-8BE1-D915B489E23A}"/>
    <cellStyle name="%_Caja2007_ActiFijos 2" xfId="709" xr:uid="{7E29B26D-DE67-4DE4-A67B-168EBDFBF5F3}"/>
    <cellStyle name="%_Caja2007_Balance" xfId="710" xr:uid="{7D91DFFA-3C7E-4239-9A8F-723475539555}"/>
    <cellStyle name="%_Caja2007_Balance 2" xfId="711" xr:uid="{DFE3CC46-84EF-4400-B3A9-D51BA674701C}"/>
    <cellStyle name="%_Caja2007_C.M.E." xfId="712" xr:uid="{4C733B63-9AD6-42AE-9E70-082FE344C5BA}"/>
    <cellStyle name="%_Caja2007_C.M.E. 2" xfId="713" xr:uid="{A21F6C54-2005-4857-88B0-0D2498B0ADFD}"/>
    <cellStyle name="%_Caja2007_C.M.L." xfId="714" xr:uid="{24CA9191-5D01-4F26-8F01-04EC788D6171}"/>
    <cellStyle name="%_Caja2007_C.M.L. 2" xfId="715" xr:uid="{E1E13A11-11FE-4FD7-B50F-FDE7EE21A20C}"/>
    <cellStyle name="%_Caja2007_Esc.Macro" xfId="716" xr:uid="{6D6064C4-F5C0-49C3-896C-AD8FC4BF4F11}"/>
    <cellStyle name="%_Caja2007_Esc.Macro 2" xfId="717" xr:uid="{33AFC11F-43D1-46A6-9793-730D5E27F0E1}"/>
    <cellStyle name="%_Caja2007_G_Loans" xfId="718" xr:uid="{5924142D-E22C-4F01-8A6D-CFCFA9EA0D91}"/>
    <cellStyle name="%_Caja2007_G_Loans 2" xfId="719" xr:uid="{F1DA4F69-1960-42D8-A0A0-DD6969B67A12}"/>
    <cellStyle name="%_Carga_CO" xfId="720" xr:uid="{15D25C77-DEA9-4B0D-96EF-85D7A14FC832}"/>
    <cellStyle name="%_Carga_CO 2" xfId="721" xr:uid="{5776ED2F-94F6-4BE3-965E-2880DBEDEFD2}"/>
    <cellStyle name="%_ER08" xfId="722" xr:uid="{164A6048-7F34-495C-B524-246AC5FE2D37}"/>
    <cellStyle name="%_ER08 10" xfId="723" xr:uid="{6C4D23C1-B970-4326-9470-83A56B5C9487}"/>
    <cellStyle name="%_ER08 10 2" xfId="724" xr:uid="{010CAA43-2D66-4814-91DD-53DBBE02D69A}"/>
    <cellStyle name="%_ER08 11" xfId="725" xr:uid="{B093AE24-60A8-4130-8FD6-1ECC1C7EB6B2}"/>
    <cellStyle name="%_ER08 11 2" xfId="726" xr:uid="{024C2B95-33C9-417B-8DBC-5DD401935450}"/>
    <cellStyle name="%_ER08 12" xfId="727" xr:uid="{CEF8AAF3-F658-4AF6-AE9D-019292AEC538}"/>
    <cellStyle name="%_ER08 12 2" xfId="728" xr:uid="{4A427AFF-0895-49E7-B397-18CDCD77C41F}"/>
    <cellStyle name="%_ER08 13" xfId="729" xr:uid="{5CD7F9B3-1413-436A-A57A-79E073FB888E}"/>
    <cellStyle name="%_ER08 2" xfId="730" xr:uid="{3FB98C49-32A9-450C-B25B-95726A753A6F}"/>
    <cellStyle name="%_ER08 2 2" xfId="731" xr:uid="{F2827830-2499-49D7-A1C6-3D9E70DD32EC}"/>
    <cellStyle name="%_ER08 3" xfId="732" xr:uid="{341A3F89-5C99-45B2-ADE1-CE069013BA2C}"/>
    <cellStyle name="%_ER08 3 2" xfId="733" xr:uid="{6F99A8AE-C2E2-4D22-BA07-353744B66A93}"/>
    <cellStyle name="%_ER08 4" xfId="734" xr:uid="{CB1DBC88-E146-4162-A58F-61E7ECBB0B08}"/>
    <cellStyle name="%_ER08 4 2" xfId="735" xr:uid="{036E53EF-4182-445B-87B5-43ADF1CB722C}"/>
    <cellStyle name="%_ER08 5" xfId="736" xr:uid="{8825B32C-12D5-4EAF-A523-B73132047EA8}"/>
    <cellStyle name="%_ER08 5 2" xfId="737" xr:uid="{D4974C51-4D9A-4BA7-8274-B46A51B9D9E3}"/>
    <cellStyle name="%_ER08 6" xfId="738" xr:uid="{9D9AF5AD-5E5A-41A7-AA35-185EE498D231}"/>
    <cellStyle name="%_ER08 6 2" xfId="739" xr:uid="{E36B6B77-B406-49B8-B83C-360EAF86E9F1}"/>
    <cellStyle name="%_ER08 7" xfId="740" xr:uid="{0E967141-4F37-4D05-9E0C-C0A9458C1517}"/>
    <cellStyle name="%_ER08 7 2" xfId="741" xr:uid="{F657DD65-CED3-4B12-8114-226B3720F116}"/>
    <cellStyle name="%_ER08 8" xfId="742" xr:uid="{6AB70901-A559-4B83-8587-1669DFED1A82}"/>
    <cellStyle name="%_ER08 8 2" xfId="743" xr:uid="{83FB7B3D-CC7B-4885-8E32-738A62A97543}"/>
    <cellStyle name="%_ER08 9" xfId="744" xr:uid="{C8B03A4E-227D-4CA1-AC74-0303E321911B}"/>
    <cellStyle name="%_ER08 9 2" xfId="745" xr:uid="{410EB2D0-033A-4716-9AB4-7DC3CCD0D3C1}"/>
    <cellStyle name="%_ER08_ActiFijos" xfId="746" xr:uid="{E0DA5246-62A9-450D-BDDF-88793AE69FF0}"/>
    <cellStyle name="%_ER08_ActiFijos 2" xfId="747" xr:uid="{1F55A31B-DF0C-4708-BDA4-49A1771A8BB7}"/>
    <cellStyle name="%_ER08_Balance" xfId="748" xr:uid="{5720A110-121D-46D1-92A8-9238589CE8B4}"/>
    <cellStyle name="%_ER08_Balance 2" xfId="749" xr:uid="{A7CABD22-EE89-4F85-81AD-B89C52992907}"/>
    <cellStyle name="%_ER08_C.M.E." xfId="750" xr:uid="{4A734A23-CF54-4115-888C-2D9B9CE21A62}"/>
    <cellStyle name="%_ER08_C.M.E. 2" xfId="751" xr:uid="{4F65EBD4-BE90-4224-8F5F-1826456D8548}"/>
    <cellStyle name="%_ER08_C.M.L." xfId="752" xr:uid="{FFFBBB66-2C5F-4D5A-A67B-E8A9A2DCAE77}"/>
    <cellStyle name="%_ER08_C.M.L. 2" xfId="753" xr:uid="{B351AB74-8FA6-4431-9AF2-DE7E997B0663}"/>
    <cellStyle name="%_ER08_Esc.Macro" xfId="754" xr:uid="{5FFD2DFD-15CE-4781-9AC8-9D981828D8E8}"/>
    <cellStyle name="%_ER08_Esc.Macro 2" xfId="755" xr:uid="{1E0EC62B-AE98-4CE3-B1CC-C51246FA088C}"/>
    <cellStyle name="%_ER08_G_Loans" xfId="756" xr:uid="{9EC5E565-2BDA-4881-ABD6-F7EF5410B6E2}"/>
    <cellStyle name="%_ER08_G_Loans 2" xfId="757" xr:uid="{D5B727DD-78F5-4727-99BE-2F681E534A3E}"/>
    <cellStyle name="%_G_Loans" xfId="758" xr:uid="{43512BAB-E934-433F-8D72-3FA4393A6901}"/>
    <cellStyle name="%_G_Loans 10" xfId="759" xr:uid="{EDA596EC-5053-49BC-BC23-5F66C3795266}"/>
    <cellStyle name="%_G_Loans 10 2" xfId="760" xr:uid="{C053D2B6-636A-4031-8FEB-874B31A7A3D4}"/>
    <cellStyle name="%_G_Loans 11" xfId="761" xr:uid="{0B2B3F20-8A72-405C-A335-B357B30868CC}"/>
    <cellStyle name="%_G_Loans 11 2" xfId="762" xr:uid="{1640CB07-3779-4B07-9D62-0035FEA51005}"/>
    <cellStyle name="%_G_Loans 12" xfId="763" xr:uid="{106E7C74-38D9-4348-8482-36C9BC251159}"/>
    <cellStyle name="%_G_Loans 12 2" xfId="764" xr:uid="{831FE4E8-FE94-49B2-9EF0-9DA852EBD8D2}"/>
    <cellStyle name="%_G_Loans 13" xfId="765" xr:uid="{17C60F5F-C84B-4D25-AFC2-8945BC4B3DB6}"/>
    <cellStyle name="%_G_Loans 2" xfId="766" xr:uid="{8FBE78BD-C791-41BB-8456-A85C780AD919}"/>
    <cellStyle name="%_G_Loans 2 2" xfId="767" xr:uid="{E9E735AA-1B23-4F8E-930B-C467ED77248D}"/>
    <cellStyle name="%_G_Loans 3" xfId="768" xr:uid="{AF08B434-BB7D-4A23-AC86-9A5A0406244E}"/>
    <cellStyle name="%_G_Loans 3 2" xfId="769" xr:uid="{D72A0D94-F152-49A8-AE46-086EF8B8402B}"/>
    <cellStyle name="%_G_Loans 4" xfId="770" xr:uid="{B0E8681B-6256-43C2-8C93-7867B15A64DA}"/>
    <cellStyle name="%_G_Loans 4 2" xfId="771" xr:uid="{251D74BF-AE52-4FAD-AD91-EFCDE0C64DDC}"/>
    <cellStyle name="%_G_Loans 5" xfId="772" xr:uid="{09509596-8E4E-447E-8990-09F45B601972}"/>
    <cellStyle name="%_G_Loans 5 2" xfId="773" xr:uid="{4F847048-3EFE-422E-ABB4-936CAF4AF5E1}"/>
    <cellStyle name="%_G_Loans 6" xfId="774" xr:uid="{073D7140-2BF9-48AE-884F-1FCF9095144B}"/>
    <cellStyle name="%_G_Loans 6 2" xfId="775" xr:uid="{D431B057-98C0-4E5E-9684-1A95DC57F9DA}"/>
    <cellStyle name="%_G_Loans 7" xfId="776" xr:uid="{FA05F2EE-00FC-4C67-BBB7-4E545B0A3FD8}"/>
    <cellStyle name="%_G_Loans 7 2" xfId="777" xr:uid="{35CE12FF-15B8-4DDB-A0C7-F921855DE186}"/>
    <cellStyle name="%_G_Loans 8" xfId="778" xr:uid="{1EF799D3-B12E-4F99-ABBC-9633936C6385}"/>
    <cellStyle name="%_G_Loans 8 2" xfId="779" xr:uid="{586C8DF9-2E1B-4732-A6D1-90DC336B1E2F}"/>
    <cellStyle name="%_G_Loans 9" xfId="780" xr:uid="{67DD432D-206D-447F-BA71-951B4B054271}"/>
    <cellStyle name="%_G_Loans 9 2" xfId="781" xr:uid="{AA86A287-46D2-4906-8F69-6367BEF08C22}"/>
    <cellStyle name="%_G_Loans_ActiFijos" xfId="782" xr:uid="{9C2FB621-4A9F-43E2-A5B6-1C026EC3AF06}"/>
    <cellStyle name="%_G_Loans_ActiFijos 2" xfId="783" xr:uid="{C4B50F32-98A8-4244-8948-389AC7B2FF86}"/>
    <cellStyle name="%_G_Loans_Balance" xfId="784" xr:uid="{072AF8C3-3AF1-4172-A32A-30E9755F6DD6}"/>
    <cellStyle name="%_G_Loans_Balance 2" xfId="785" xr:uid="{ED2176A5-D852-4583-8B9F-CC8011A0DD66}"/>
    <cellStyle name="%_Indicadores" xfId="786" xr:uid="{D08A7D83-9F03-4D8F-A18E-B0A27FCA98E3}"/>
    <cellStyle name="%_Indicadores 10" xfId="787" xr:uid="{74075E3F-FBA1-4BEE-873E-D0B7E72B0497}"/>
    <cellStyle name="%_Indicadores 10 2" xfId="788" xr:uid="{546F50B5-7F68-4925-A4B6-21C4FD9BC014}"/>
    <cellStyle name="%_Indicadores 11" xfId="789" xr:uid="{C43CEA65-41D5-4983-82B9-F037F4661E71}"/>
    <cellStyle name="%_Indicadores 11 2" xfId="790" xr:uid="{19DAF42C-E454-4E65-834A-ABE659F21B92}"/>
    <cellStyle name="%_Indicadores 12" xfId="791" xr:uid="{2773AC11-9A29-4AAB-9176-0542E6D7FC6E}"/>
    <cellStyle name="%_Indicadores 12 2" xfId="792" xr:uid="{AF45FBEE-6294-4BEA-A670-31F8FF4C2C19}"/>
    <cellStyle name="%_Indicadores 13" xfId="793" xr:uid="{5637F02A-DDF9-41A1-868F-0B3AB405FE4F}"/>
    <cellStyle name="%_Indicadores 2" xfId="794" xr:uid="{CF651B80-41CE-4283-9824-CD1055626510}"/>
    <cellStyle name="%_Indicadores 2 2" xfId="795" xr:uid="{9B2212C3-B768-4748-8573-929DA49432E3}"/>
    <cellStyle name="%_Indicadores 3" xfId="796" xr:uid="{395B870B-EBDE-49E7-8B89-8416E98FC5A9}"/>
    <cellStyle name="%_Indicadores 3 2" xfId="797" xr:uid="{5B11660B-3931-4043-8E7C-BCF213EAA831}"/>
    <cellStyle name="%_Indicadores 4" xfId="798" xr:uid="{2F91756B-63EC-4E6B-AA69-E36F494A2EE9}"/>
    <cellStyle name="%_Indicadores 4 2" xfId="799" xr:uid="{B56C5919-B959-4202-8FB7-DBD25E279F04}"/>
    <cellStyle name="%_Indicadores 5" xfId="800" xr:uid="{2E4F87F9-1695-4F99-8978-725A64703684}"/>
    <cellStyle name="%_Indicadores 5 2" xfId="801" xr:uid="{1B36A7AF-962D-42A6-9C79-F35A38465B75}"/>
    <cellStyle name="%_Indicadores 6" xfId="802" xr:uid="{62314E68-4D7E-4FE3-ACD2-71D043448747}"/>
    <cellStyle name="%_Indicadores 6 2" xfId="803" xr:uid="{F6DFE840-E67E-4853-ACBE-F31278605B51}"/>
    <cellStyle name="%_Indicadores 7" xfId="804" xr:uid="{F87D8928-27BC-44F5-89A1-838515C39F8C}"/>
    <cellStyle name="%_Indicadores 7 2" xfId="805" xr:uid="{29A1ED37-408E-4A75-8DE3-7CC387E588D5}"/>
    <cellStyle name="%_Indicadores 8" xfId="806" xr:uid="{617CC46C-9C18-436B-BCFB-E43EE9948C00}"/>
    <cellStyle name="%_Indicadores 8 2" xfId="807" xr:uid="{066AEEE6-3024-45E0-A9B1-12D6A571D54B}"/>
    <cellStyle name="%_Indicadores 9" xfId="808" xr:uid="{2AD4B064-B2CF-4446-A16B-B06D35C464CF}"/>
    <cellStyle name="%_Indicadores 9 2" xfId="809" xr:uid="{EE3904F2-35A3-4614-B5ED-BBBDD01A9829}"/>
    <cellStyle name="%_Indicadores_ActiFijos" xfId="810" xr:uid="{A3BF5B26-1693-46E4-ABEC-69346D4EC7BB}"/>
    <cellStyle name="%_Indicadores_ActiFijos 2" xfId="811" xr:uid="{E664AF55-8724-43A4-B063-0EAC83D1DCE0}"/>
    <cellStyle name="%_Indicadores_Balance" xfId="812" xr:uid="{502551D3-19CE-4C26-9281-11066EB93EFF}"/>
    <cellStyle name="%_Indicadores_Balance 2" xfId="813" xr:uid="{62462265-9687-4E45-88C8-5F3AA20A2D2E}"/>
    <cellStyle name="%_Indicadores_C.M.E." xfId="814" xr:uid="{EFEDE5AD-5FB3-4B02-800D-C81BE5EB7853}"/>
    <cellStyle name="%_Indicadores_C.M.E. 2" xfId="815" xr:uid="{4B4F951C-69D3-4CFB-A635-2B6857355870}"/>
    <cellStyle name="%_Indicadores_C.M.L." xfId="816" xr:uid="{D200EBDB-965F-4F21-9A28-9D6789F52834}"/>
    <cellStyle name="%_Indicadores_C.M.L. 2" xfId="817" xr:uid="{954D63BA-5752-45AC-916A-C5D48822BBBF}"/>
    <cellStyle name="%_Indicadores_Esc.Macro" xfId="818" xr:uid="{692680A9-7F7C-4878-B3BA-E5A86FD9D656}"/>
    <cellStyle name="%_Indicadores_Esc.Macro 2" xfId="819" xr:uid="{736EAB24-EFCC-4E9A-8AEE-4D812ACF9C52}"/>
    <cellStyle name="%_Indicadores_G_Loans" xfId="820" xr:uid="{51DBC0A7-85B2-4596-88D0-C93DBE0EFED4}"/>
    <cellStyle name="%_Indicadores_G_Loans 2" xfId="821" xr:uid="{4CFD3364-A0D3-4AF2-A1AA-1F72CF333E80}"/>
    <cellStyle name="%_Mov Balance" xfId="822" xr:uid="{EEB0FF55-817F-469E-BBB8-9F0A122D3717}"/>
    <cellStyle name="%_Mov Balance 10" xfId="823" xr:uid="{0CC369A0-DDB9-4437-B432-E30348847DD4}"/>
    <cellStyle name="%_Mov Balance 10 2" xfId="824" xr:uid="{B2C2BD06-0E5E-4572-8EC2-28AB644A9783}"/>
    <cellStyle name="%_Mov Balance 11" xfId="825" xr:uid="{40953388-382F-48C1-B721-37EC6E2385B4}"/>
    <cellStyle name="%_Mov Balance 11 2" xfId="826" xr:uid="{62DDDB19-3E8C-41FD-B967-09CD46F0FE9F}"/>
    <cellStyle name="%_Mov Balance 12" xfId="827" xr:uid="{F233DDEA-9914-44D6-A5CE-0EE8C740A4B7}"/>
    <cellStyle name="%_Mov Balance 12 2" xfId="828" xr:uid="{0EF350C4-6FC3-4261-AB32-FEEBABE0DEA2}"/>
    <cellStyle name="%_Mov Balance 13" xfId="829" xr:uid="{0859C934-B2F5-468E-A48A-C71F8D3B1F03}"/>
    <cellStyle name="%_Mov Balance 2" xfId="830" xr:uid="{5ADD5E82-BB92-42FF-8BFE-69B64D8264F8}"/>
    <cellStyle name="%_Mov Balance 2 2" xfId="831" xr:uid="{B6FEB70A-B279-4193-8F9C-CA7B94E6D184}"/>
    <cellStyle name="%_Mov Balance 3" xfId="832" xr:uid="{3B96A464-E670-490B-8FC0-0941C249779E}"/>
    <cellStyle name="%_Mov Balance 3 2" xfId="833" xr:uid="{80D473CC-EF12-491A-9DF6-66D5A499BED7}"/>
    <cellStyle name="%_Mov Balance 4" xfId="834" xr:uid="{DDF539E3-5585-4F8E-8DAE-FA40AF710B9D}"/>
    <cellStyle name="%_Mov Balance 4 2" xfId="835" xr:uid="{86DA63DB-3158-4C14-9C46-389DC61487A1}"/>
    <cellStyle name="%_Mov Balance 5" xfId="836" xr:uid="{039C7F0D-940E-4052-A9DD-E15480B4BC0E}"/>
    <cellStyle name="%_Mov Balance 5 2" xfId="837" xr:uid="{A7A827D0-168D-4A0D-8F8C-AC7221A1CB3D}"/>
    <cellStyle name="%_Mov Balance 6" xfId="838" xr:uid="{F2039790-325B-403F-A2FA-5B27872239C9}"/>
    <cellStyle name="%_Mov Balance 6 2" xfId="839" xr:uid="{D75582D9-BCB4-4128-A49A-BC1977885E31}"/>
    <cellStyle name="%_Mov Balance 7" xfId="840" xr:uid="{D9AF1444-609B-4160-B71A-70FDCBEE0A0E}"/>
    <cellStyle name="%_Mov Balance 7 2" xfId="841" xr:uid="{F052B642-D094-48DC-A87B-AD47C8B4A77B}"/>
    <cellStyle name="%_Mov Balance 8" xfId="842" xr:uid="{6626E6B0-B119-4FD0-B93A-B5021F54005E}"/>
    <cellStyle name="%_Mov Balance 8 2" xfId="843" xr:uid="{C9CD321D-4E4C-4E8D-BCE3-60581ED4C687}"/>
    <cellStyle name="%_Mov Balance 9" xfId="844" xr:uid="{02A68A0B-233E-43E6-9D69-9E7D7BFE123C}"/>
    <cellStyle name="%_Mov Balance 9 2" xfId="845" xr:uid="{ED8E086C-6910-4DE2-804A-1B521F463622}"/>
    <cellStyle name="%_Mov Balance_ActiFijos" xfId="846" xr:uid="{31B16606-E3A6-4579-A814-01E15C670FE7}"/>
    <cellStyle name="%_Mov Balance_ActiFijos 2" xfId="847" xr:uid="{003E4F01-F388-444B-8FA6-298ABE894895}"/>
    <cellStyle name="%_Mov Balance_Balance" xfId="848" xr:uid="{4909E69D-A9D6-408E-B68E-6FE70A1B8BC8}"/>
    <cellStyle name="%_Mov Balance_Balance 2" xfId="849" xr:uid="{0C74F4DE-B210-48DC-903F-0BEBD06A5C8D}"/>
    <cellStyle name="%_Mov Balance_C.M.E." xfId="850" xr:uid="{7B2CDF2A-6C7F-4037-A97F-D86BBECD4670}"/>
    <cellStyle name="%_Mov Balance_C.M.E. 2" xfId="851" xr:uid="{DBF486ED-8D6E-4D8D-92BB-34F385255A86}"/>
    <cellStyle name="%_Mov Balance_C.M.L." xfId="852" xr:uid="{0408ADB3-B9D1-43FA-B4E0-4CE7B42565A3}"/>
    <cellStyle name="%_Mov Balance_C.M.L. 2" xfId="853" xr:uid="{98CAF710-93EF-474C-B2F2-9724D2D567D3}"/>
    <cellStyle name="%_Mov Balance_Esc.Macro" xfId="854" xr:uid="{1D50541A-359A-412E-95CA-46812BC7AFB4}"/>
    <cellStyle name="%_Mov Balance_Esc.Macro 2" xfId="855" xr:uid="{7A6D8892-F6CC-4006-9E11-ED709FB60F80}"/>
    <cellStyle name="%_Mov Balance_G_Loans" xfId="856" xr:uid="{910E1086-5A63-4B10-AD63-F0702E4B5FD5}"/>
    <cellStyle name="%_Mov Balance_G_Loans 2" xfId="857" xr:uid="{44D50951-8989-4D3C-84C5-B3F42CC62FEE}"/>
    <cellStyle name="%_Renta" xfId="858" xr:uid="{EC57B29E-A278-4C19-AED7-B636F6BED2A0}"/>
    <cellStyle name="%_Renta 2" xfId="859" xr:uid="{43C04DD6-ECE3-4A2D-9B34-87CA8B6AC2D9}"/>
    <cellStyle name="%_Renta 2 2" xfId="860" xr:uid="{B7797A89-8813-4EA9-B6EC-2CB617D86B61}"/>
    <cellStyle name="%_Renta 3" xfId="861" xr:uid="{C67AF95C-425F-4AFD-8861-51E428F440A4}"/>
    <cellStyle name="%_Renta 3 2" xfId="862" xr:uid="{753B7EA7-0057-420F-8AEF-F7C11B7AA54B}"/>
    <cellStyle name="%_Renta 4" xfId="863" xr:uid="{66A23DE4-9B4F-4EAC-B4B1-D4C751467A50}"/>
    <cellStyle name="%_Renta 4 2" xfId="864" xr:uid="{EF589B37-268B-4C61-AECF-6FCAA56F6801}"/>
    <cellStyle name="%_Renta 5" xfId="865" xr:uid="{75742A10-DC75-4109-9640-B6201A1B2CA3}"/>
    <cellStyle name="%_Renta 5 2" xfId="866" xr:uid="{A91B4667-6D8E-4808-8DA2-0C28A630807E}"/>
    <cellStyle name="%_Renta 6" xfId="867" xr:uid="{89091037-377D-4B83-B664-4A978886B9ED}"/>
    <cellStyle name="%_Renta 6 2" xfId="868" xr:uid="{5BEA2D5F-FB12-49DA-9560-9E875B5158A6}"/>
    <cellStyle name="%_Renta 7" xfId="869" xr:uid="{473D7616-1764-42C1-9283-A029B0B3D1AA}"/>
    <cellStyle name="%_Renta 7 2" xfId="870" xr:uid="{FB0212E3-E1ED-4B1E-8721-29C582A652A8}"/>
    <cellStyle name="%_Renta 8" xfId="871" xr:uid="{95FA1216-7F2E-40BE-9A28-79547343285B}"/>
    <cellStyle name="%_Renta_Balance" xfId="872" xr:uid="{C9D38D98-FE0F-416B-8476-ED99DFFF9D1D}"/>
    <cellStyle name="%_Renta_Balance 2" xfId="873" xr:uid="{486CC7D1-F02E-4DC0-9B15-32BE811791FD}"/>
    <cellStyle name="%_Tabela de Adm." xfId="874" xr:uid="{55150821-2D40-4F92-BA17-F2C1CBA9545E}"/>
    <cellStyle name="%_Tabela de Adm. 2" xfId="875" xr:uid="{2070EEEE-BAEE-49D2-898A-9A778AA40CDF}"/>
    <cellStyle name="%_Tabela de Adm. 2 2" xfId="876" xr:uid="{759F71DF-0C08-4514-9345-1C4AC7345900}"/>
    <cellStyle name="%_Tabela de Adm. 2 2 2" xfId="877" xr:uid="{50BAB77D-2759-4F6A-A4FB-D70E1C752314}"/>
    <cellStyle name="%_Tabela de Adm. 2 3" xfId="878" xr:uid="{12AFE2ED-B12B-45CE-AD56-E799CE09B304}"/>
    <cellStyle name="%_Tabela de Adm. 3" xfId="879" xr:uid="{3C19A11C-C74E-4310-A65B-CA6FD9B8CDBC}"/>
    <cellStyle name="%_Tabela de Adm. 3 2" xfId="880" xr:uid="{9F6ACA2D-25B0-4F61-B9EA-B08D0AA2BCA0}"/>
    <cellStyle name="%_Tabela de Adm. 3 2 2" xfId="881" xr:uid="{56773F59-F18B-4323-9505-20176F3F28ED}"/>
    <cellStyle name="%_Tabela de Adm. 3 3" xfId="882" xr:uid="{C53D61D4-9026-4291-B4AC-128ED6FD99D1}"/>
    <cellStyle name="%_Tabela de Adm. 4" xfId="883" xr:uid="{C8138C46-49F0-4847-BB05-132F6D5597E3}"/>
    <cellStyle name="%_Tabela de Adm. 4 2" xfId="884" xr:uid="{42A373EE-9E39-407A-9FF7-94BB35D921D4}"/>
    <cellStyle name="%_Tabela de Adm. 5" xfId="885" xr:uid="{AC62C0AD-0104-4BF4-A6A1-AE30AFA6CE5E}"/>
    <cellStyle name="%_Total CTEEP" xfId="886" xr:uid="{8AAA5BE5-964A-4749-A92F-52C134430B90}"/>
    <cellStyle name="%_Total CTEEP 2" xfId="887" xr:uid="{72B961DB-D94B-46E8-AEBB-221AB550EDD8}"/>
    <cellStyle name="%_Total CTEEP 2 2" xfId="888" xr:uid="{9A32EA5C-03D2-4615-898E-3668471EBB5F}"/>
    <cellStyle name="%_Total CTEEP 2 2 2" xfId="889" xr:uid="{D5DDFE3F-5253-4706-ADCB-9FCD7A30E670}"/>
    <cellStyle name="%_Total CTEEP 2 3" xfId="890" xr:uid="{A315700C-8498-4B59-AB85-8B8D1FAB5F98}"/>
    <cellStyle name="%_Total CTEEP 3" xfId="891" xr:uid="{B1E9E492-C5C7-4759-B9FA-7E005C49AEC6}"/>
    <cellStyle name="%_Total CTEEP 3 2" xfId="892" xr:uid="{1FA4AA73-76F1-4A5C-AFE5-092714809B3F}"/>
    <cellStyle name="%_Total CTEEP 3 2 2" xfId="893" xr:uid="{E0CA3D52-C502-41A1-9B10-E2F5C6D19287}"/>
    <cellStyle name="%_Total CTEEP 3 3" xfId="894" xr:uid="{B741E9D4-19A9-40B2-9593-59EEF5DE3124}"/>
    <cellStyle name="%_Total CTEEP 4" xfId="895" xr:uid="{5C4993DC-11FD-4C70-8BAF-7A0BAF2EED5C}"/>
    <cellStyle name="%_Total CTEEP 4 2" xfId="896" xr:uid="{1D4EDB94-518C-4FBC-85B3-415270DBA3C2}"/>
    <cellStyle name="%_Total CTEEP 5" xfId="897" xr:uid="{4458948D-C1F8-46B4-964C-E6F81DC2D4E1}"/>
    <cellStyle name="%0" xfId="898" xr:uid="{068894C6-02A5-469B-AD8C-47BBF08A07CD}"/>
    <cellStyle name="%0.0" xfId="899" xr:uid="{E71BBABE-0A80-42F9-BCD9-F11B4A0AF173}"/>
    <cellStyle name="?Q\?1@" xfId="29921" xr:uid="{EDB0FA4B-5925-4A26-8E75-245F4D35AF4B}"/>
    <cellStyle name="_Currency" xfId="29922" xr:uid="{06BD4147-F6E8-4C0A-8029-12FAC1ED0B86}"/>
    <cellStyle name="_CurrencySpace" xfId="900" xr:uid="{217E490B-A56D-4303-9120-58869E772755}"/>
    <cellStyle name="_CurrencySpace 10" xfId="901" xr:uid="{65FAAAF8-DCA5-4C8E-A775-D3CCB122B579}"/>
    <cellStyle name="_CurrencySpace 10 2" xfId="902" xr:uid="{2BAB6775-DB11-4E4E-BF12-1A1844A2CBD7}"/>
    <cellStyle name="_CurrencySpace 10 2 2" xfId="903" xr:uid="{8C1C1411-ECD8-422D-88B8-7F86A44C7FD6}"/>
    <cellStyle name="_CurrencySpace 10 3" xfId="904" xr:uid="{FB750B7C-BE8C-444B-8D96-F78F163EFE78}"/>
    <cellStyle name="_CurrencySpace 10 3 2" xfId="905" xr:uid="{DFA1679C-7062-45E4-A395-7F4A5FC49A07}"/>
    <cellStyle name="_CurrencySpace 10 4" xfId="906" xr:uid="{DA659888-15B2-48DA-A266-F440B68B524B}"/>
    <cellStyle name="_CurrencySpace 11" xfId="907" xr:uid="{6B6A281B-AF04-408B-8D5E-E217BE13C526}"/>
    <cellStyle name="_CurrencySpace 2" xfId="908" xr:uid="{261D9BF4-8DF0-4F35-814E-939D543700B7}"/>
    <cellStyle name="_CurrencySpace 2 2" xfId="909" xr:uid="{923AF28F-6F6E-4270-A45E-33F90E9FC10E}"/>
    <cellStyle name="_CurrencySpace 2 2 2" xfId="910" xr:uid="{BA63D912-99D4-4A0B-B471-3C588CC05F41}"/>
    <cellStyle name="_CurrencySpace 2 3" xfId="911" xr:uid="{7631A4A6-DF3D-4523-9B35-60B57A274FB4}"/>
    <cellStyle name="_CurrencySpace 2 3 2" xfId="912" xr:uid="{39D2CC60-D77B-4EF0-BEFA-2929B87F1FC7}"/>
    <cellStyle name="_CurrencySpace 2 4" xfId="913" xr:uid="{769B9331-FAFA-4DEF-855B-7585A3B9BD37}"/>
    <cellStyle name="_CurrencySpace 3" xfId="914" xr:uid="{E7854B8E-66D9-4C85-9A8D-203C0CD63C11}"/>
    <cellStyle name="_CurrencySpace 3 2" xfId="915" xr:uid="{772B92C2-055F-4A1F-A838-D207C88DE92E}"/>
    <cellStyle name="_CurrencySpace 3 2 2" xfId="916" xr:uid="{E1E193C8-D639-49DB-BC09-8AC62D01D8DC}"/>
    <cellStyle name="_CurrencySpace 3 3" xfId="917" xr:uid="{857A3A12-3A55-40E4-A96D-2DA2A688A34D}"/>
    <cellStyle name="_CurrencySpace 3 3 2" xfId="918" xr:uid="{6A807B98-318C-4E04-B2B0-ECA86F5982E3}"/>
    <cellStyle name="_CurrencySpace 3 4" xfId="919" xr:uid="{D812E96B-81F9-4589-8B61-FBD955B7124C}"/>
    <cellStyle name="_CurrencySpace 4" xfId="920" xr:uid="{C433B654-8CCC-421E-9886-1B8023983771}"/>
    <cellStyle name="_CurrencySpace 4 2" xfId="921" xr:uid="{6E2B9965-E38F-432C-9B70-90F42BFCAA60}"/>
    <cellStyle name="_CurrencySpace 4 2 2" xfId="922" xr:uid="{C70EDDEE-23DC-405E-B641-08052E327D2A}"/>
    <cellStyle name="_CurrencySpace 4 3" xfId="923" xr:uid="{50D41008-31A1-44F4-9D68-7CE84B61E987}"/>
    <cellStyle name="_CurrencySpace 4 3 2" xfId="924" xr:uid="{C3D6B86B-A472-4E16-863C-F6C04C5DD785}"/>
    <cellStyle name="_CurrencySpace 4 4" xfId="925" xr:uid="{B3A9E2C8-01D5-4F8A-9521-DBED48A3C0E7}"/>
    <cellStyle name="_CurrencySpace 5" xfId="926" xr:uid="{9FE93A03-EC32-4E46-844A-FA1104DB8BF1}"/>
    <cellStyle name="_CurrencySpace 5 2" xfId="927" xr:uid="{4857A374-7E43-401B-97A4-DBDDFB9DFD01}"/>
    <cellStyle name="_CurrencySpace 5 2 2" xfId="928" xr:uid="{4E4EABDE-EC82-4E19-BFC0-6754EE2AA0F2}"/>
    <cellStyle name="_CurrencySpace 5 3" xfId="929" xr:uid="{386C2F3A-6E90-4CBA-A1F9-491331963773}"/>
    <cellStyle name="_CurrencySpace 5 3 2" xfId="930" xr:uid="{5A53D907-0C1A-4D98-A379-18F7813A9A23}"/>
    <cellStyle name="_CurrencySpace 5 4" xfId="931" xr:uid="{760A8A2B-99A1-447A-A753-2A14D44F9E2C}"/>
    <cellStyle name="_CurrencySpace 6" xfId="932" xr:uid="{63DAF8B9-2A31-4C3C-903B-1EB26A1A7DFA}"/>
    <cellStyle name="_CurrencySpace 6 2" xfId="933" xr:uid="{0399D81C-C085-451C-9A7D-D7035314A5FB}"/>
    <cellStyle name="_CurrencySpace 6 2 2" xfId="934" xr:uid="{3C930F3D-4ADC-4BD0-8187-4E3ACB6DFA56}"/>
    <cellStyle name="_CurrencySpace 6 3" xfId="935" xr:uid="{E4C1B4DC-E8C5-4AFC-BD03-EBF1F7EE9153}"/>
    <cellStyle name="_CurrencySpace 6 3 2" xfId="936" xr:uid="{6F2F86AB-96FC-4780-BC76-135529651DC7}"/>
    <cellStyle name="_CurrencySpace 6 4" xfId="937" xr:uid="{C57251A2-BC60-48EE-90C8-A9DBD6E5BDD0}"/>
    <cellStyle name="_CurrencySpace 7" xfId="938" xr:uid="{9AF46D51-5CF5-4528-B5C1-4263EAF642FF}"/>
    <cellStyle name="_CurrencySpace 7 2" xfId="939" xr:uid="{D45CC003-50C1-4BF4-BCDC-1D42DB4C0EBE}"/>
    <cellStyle name="_CurrencySpace 7 2 2" xfId="940" xr:uid="{EAEB6C56-801B-423F-84AE-6E8999D504E0}"/>
    <cellStyle name="_CurrencySpace 7 3" xfId="941" xr:uid="{8021D45A-86D5-46C1-8B5B-C81B211064D0}"/>
    <cellStyle name="_CurrencySpace 7 3 2" xfId="942" xr:uid="{9FAB4AEB-31C8-41F3-88EF-7CB2456BB245}"/>
    <cellStyle name="_CurrencySpace 7 4" xfId="943" xr:uid="{B10E8694-7851-4D8F-8FF3-95CD42FFEA52}"/>
    <cellStyle name="_CurrencySpace 8" xfId="944" xr:uid="{5E780784-9808-452D-A506-6F14DF816361}"/>
    <cellStyle name="_CurrencySpace 8 2" xfId="945" xr:uid="{5AD7EBEF-197B-4280-8F28-5DA9E5698EF1}"/>
    <cellStyle name="_CurrencySpace 8 2 2" xfId="946" xr:uid="{91C527A0-88B2-4EB8-87CA-2891743992B8}"/>
    <cellStyle name="_CurrencySpace 8 3" xfId="947" xr:uid="{BADF558F-EBEB-4782-90B4-D49744EC678B}"/>
    <cellStyle name="_CurrencySpace 8 3 2" xfId="948" xr:uid="{7BCF6851-D6D2-4847-95F5-0BCA4D58D677}"/>
    <cellStyle name="_CurrencySpace 8 4" xfId="949" xr:uid="{D2744180-F202-4F9F-B12C-BEE037CB65DB}"/>
    <cellStyle name="_CurrencySpace 9" xfId="950" xr:uid="{DD273FE7-2F61-4CA4-B5DC-4D4051949CCA}"/>
    <cellStyle name="_CurrencySpace 9 2" xfId="951" xr:uid="{312A6CCC-E415-4E6A-9540-141A9A524E48}"/>
    <cellStyle name="_CurrencySpace 9 2 2" xfId="952" xr:uid="{A11B73B5-04A9-476F-ACEB-2A8C02DA7EEE}"/>
    <cellStyle name="_CurrencySpace 9 3" xfId="953" xr:uid="{E7F4317C-CD7C-42D8-B9D2-D8D18BBC5B86}"/>
    <cellStyle name="_CurrencySpace 9 3 2" xfId="954" xr:uid="{FA5565B7-EF23-4393-8CF0-0AAEACAB6AB2}"/>
    <cellStyle name="_CurrencySpace 9 4" xfId="955" xr:uid="{8D4A16F0-0B7C-4A5D-8292-991075C49825}"/>
    <cellStyle name="_Euro" xfId="29923" xr:uid="{F4536A21-0057-482C-9768-B77AE095A6A0}"/>
    <cellStyle name="_Heading" xfId="29924" xr:uid="{FA731645-B2F9-4053-9B08-056269A91FDA}"/>
    <cellStyle name="_K 6001 - K 6107 - SUP 006-07-K 6069" xfId="37753" xr:uid="{E212ECCD-99BC-4C49-8F1B-28FAD34C5E43}"/>
    <cellStyle name="_Modelo Bocas de Ceniza 4" xfId="956" xr:uid="{D6CADC33-DF83-41C5-B7F1-0F70EE6CFD68}"/>
    <cellStyle name="_Modelo Bocas de Ceniza 4 2" xfId="957" xr:uid="{0959A492-5D80-48A5-B1DA-ECA97E755162}"/>
    <cellStyle name="_Modelo Bocas de Ceniza 4 2 10" xfId="958" xr:uid="{BFB4E253-4D7F-4B25-8DFE-EE4A494B52F4}"/>
    <cellStyle name="_Modelo Bocas de Ceniza 4 2 11" xfId="959" xr:uid="{DA2C626C-A279-4DEA-8D80-DC03FE889AB7}"/>
    <cellStyle name="_Modelo Bocas de Ceniza 4 2 12" xfId="960" xr:uid="{D57261B0-41AA-4AF4-8E7B-672CE2372BC7}"/>
    <cellStyle name="_Modelo Bocas de Ceniza 4 2 2" xfId="961" xr:uid="{91C20C73-9A03-4E5B-B43D-08506B45CFCC}"/>
    <cellStyle name="_Modelo Bocas de Ceniza 4 2 3" xfId="962" xr:uid="{2A2A1AD8-D359-4E7F-9123-F24A8977B565}"/>
    <cellStyle name="_Modelo Bocas de Ceniza 4 2 4" xfId="963" xr:uid="{6E2E9C3C-E943-4328-B8A3-8032E1DD40FC}"/>
    <cellStyle name="_Modelo Bocas de Ceniza 4 2 5" xfId="964" xr:uid="{13531F27-F68B-42E6-9222-541070C4A7F2}"/>
    <cellStyle name="_Modelo Bocas de Ceniza 4 2 6" xfId="965" xr:uid="{8FF14688-3376-4D26-A31D-0E83F66720EE}"/>
    <cellStyle name="_Modelo Bocas de Ceniza 4 2 7" xfId="966" xr:uid="{F2D58237-AC19-4A2B-9255-F4229A439206}"/>
    <cellStyle name="_Modelo Bocas de Ceniza 4 2 8" xfId="967" xr:uid="{A48A2328-BAA4-4F0A-B0EE-FCF2892B8E48}"/>
    <cellStyle name="_Modelo Bocas de Ceniza 4 2 9" xfId="968" xr:uid="{1932B1F7-3628-44B7-BB0A-E3F45DBD55FC}"/>
    <cellStyle name="_Modelo Bocas de Ceniza 4 2_ActiFijos" xfId="969" xr:uid="{9DBEFF14-CC5E-4574-BA02-1871E59AE1F3}"/>
    <cellStyle name="_Modelo Bocas de Ceniza 4 2_Balance" xfId="970" xr:uid="{9CCAE863-A9F7-4F2C-8B29-CEFA195F317C}"/>
    <cellStyle name="_Modelo Bocas de Ceniza 4 3" xfId="971" xr:uid="{CEA0FA2B-81C0-4A21-8924-D601F1E0B6D3}"/>
    <cellStyle name="_Modelo Bocas de Ceniza 4 3 10" xfId="972" xr:uid="{92D02E98-E9DA-4D50-B928-195660200148}"/>
    <cellStyle name="_Modelo Bocas de Ceniza 4 3 11" xfId="973" xr:uid="{1522718C-0434-42AE-9E2F-875A0661A108}"/>
    <cellStyle name="_Modelo Bocas de Ceniza 4 3 12" xfId="974" xr:uid="{4F1C4A8F-4C2D-424A-8C28-A979754A005C}"/>
    <cellStyle name="_Modelo Bocas de Ceniza 4 3 2" xfId="975" xr:uid="{B87ECCFE-7A0F-4A80-A185-A57E954FAB9B}"/>
    <cellStyle name="_Modelo Bocas de Ceniza 4 3 3" xfId="976" xr:uid="{C9CE36F5-C3BF-4CE9-A202-E4D8A6949F8C}"/>
    <cellStyle name="_Modelo Bocas de Ceniza 4 3 4" xfId="977" xr:uid="{FB756C1E-C753-443D-BD5F-EEE28DC389F0}"/>
    <cellStyle name="_Modelo Bocas de Ceniza 4 3 5" xfId="978" xr:uid="{0C917FA1-5309-4984-A86E-5EE325DFFF35}"/>
    <cellStyle name="_Modelo Bocas de Ceniza 4 3 6" xfId="979" xr:uid="{0EB13125-AADB-4CAE-9BFD-3D0071C17512}"/>
    <cellStyle name="_Modelo Bocas de Ceniza 4 3 7" xfId="980" xr:uid="{169D0364-CE73-4F89-82A6-A890E6BCB605}"/>
    <cellStyle name="_Modelo Bocas de Ceniza 4 3 8" xfId="981" xr:uid="{89C1C80E-E423-4887-9160-106E38D974DF}"/>
    <cellStyle name="_Modelo Bocas de Ceniza 4 3 9" xfId="982" xr:uid="{6781FDD1-D04A-414F-9907-F2E94450F290}"/>
    <cellStyle name="_Modelo Bocas de Ceniza 4 3_ActiFijos" xfId="983" xr:uid="{0216914A-F205-453C-81F8-635F5B516F36}"/>
    <cellStyle name="_Modelo Bocas de Ceniza 4 3_Balance" xfId="984" xr:uid="{27FE32C6-1E42-4D95-8986-E9CCD36A0504}"/>
    <cellStyle name="_Modelo Bocas de Ceniza 4 4" xfId="985" xr:uid="{CC7151BB-EFF4-48D8-BA5A-EB29A7C37DC0}"/>
    <cellStyle name="_Modelo Bocas de Ceniza 4 4 10" xfId="986" xr:uid="{29032824-5449-4324-AD3A-DC8CDB7AC619}"/>
    <cellStyle name="_Modelo Bocas de Ceniza 4 4 11" xfId="987" xr:uid="{9FCBD599-6FF6-484E-8D23-5C0FE91E8A20}"/>
    <cellStyle name="_Modelo Bocas de Ceniza 4 4 12" xfId="988" xr:uid="{E8494FCA-CDCD-4758-BF2B-3D7AB02DA126}"/>
    <cellStyle name="_Modelo Bocas de Ceniza 4 4 2" xfId="989" xr:uid="{56701350-5098-492D-AC21-069E03FAF086}"/>
    <cellStyle name="_Modelo Bocas de Ceniza 4 4 3" xfId="990" xr:uid="{B69CFAE0-CAAD-4018-A270-BFC4180458CE}"/>
    <cellStyle name="_Modelo Bocas de Ceniza 4 4 4" xfId="991" xr:uid="{73A67A1F-F0B6-4411-AA64-CCEDF59C2587}"/>
    <cellStyle name="_Modelo Bocas de Ceniza 4 4 5" xfId="992" xr:uid="{AEC053B6-9B14-4D5D-862B-AF03B539F906}"/>
    <cellStyle name="_Modelo Bocas de Ceniza 4 4 6" xfId="993" xr:uid="{87F46A19-F623-4A76-9BE4-3C1AB85E7573}"/>
    <cellStyle name="_Modelo Bocas de Ceniza 4 4 7" xfId="994" xr:uid="{DB6D3D52-B9C3-4833-94FE-932D8930C3B4}"/>
    <cellStyle name="_Modelo Bocas de Ceniza 4 4 8" xfId="995" xr:uid="{4EA72583-ECA2-411F-ABF7-F7983E12E00A}"/>
    <cellStyle name="_Modelo Bocas de Ceniza 4 4 9" xfId="996" xr:uid="{C26EDA09-D519-400D-B135-DFF7DF6BA67C}"/>
    <cellStyle name="_Modelo Bocas de Ceniza 4 4_ActiFijos" xfId="997" xr:uid="{E07BBBD4-D914-441B-B14E-B793387FF49A}"/>
    <cellStyle name="_Modelo Bocas de Ceniza 4 4_Balance" xfId="998" xr:uid="{4F3EBE84-CC72-4724-9085-32C5C6905C9F}"/>
    <cellStyle name="_Modelo Bocas de Ceniza 4_Balanc" xfId="999" xr:uid="{6F8C271C-6E83-4C4F-B6EA-32C9F32C9A7D}"/>
    <cellStyle name="_Modelo Bocas de Ceniza 4_Balanc 10" xfId="1000" xr:uid="{ECD75F8B-1788-4BAF-96A4-020E1CE19A60}"/>
    <cellStyle name="_Modelo Bocas de Ceniza 4_Balanc 11" xfId="1001" xr:uid="{8DCDDF6C-9142-4C5F-B36C-37377B099E0F}"/>
    <cellStyle name="_Modelo Bocas de Ceniza 4_Balanc 12" xfId="1002" xr:uid="{ADF09005-7E60-417B-A89C-8F3612E1BF90}"/>
    <cellStyle name="_Modelo Bocas de Ceniza 4_Balanc 2" xfId="1003" xr:uid="{61B6D325-EFA0-4E6F-9B22-626DDB37536E}"/>
    <cellStyle name="_Modelo Bocas de Ceniza 4_Balanc 3" xfId="1004" xr:uid="{6FEB64A1-EEA3-4A8D-8EB1-638133589203}"/>
    <cellStyle name="_Modelo Bocas de Ceniza 4_Balanc 4" xfId="1005" xr:uid="{32D5C753-F5D2-4C02-9CAD-BEAC5554ABFC}"/>
    <cellStyle name="_Modelo Bocas de Ceniza 4_Balanc 5" xfId="1006" xr:uid="{21CD2DE9-AAFE-4DAD-889E-C5DFF7BE3327}"/>
    <cellStyle name="_Modelo Bocas de Ceniza 4_Balanc 6" xfId="1007" xr:uid="{92153B59-27EB-4AB1-B62D-9792614373C5}"/>
    <cellStyle name="_Modelo Bocas de Ceniza 4_Balanc 7" xfId="1008" xr:uid="{C9993162-8A79-45DB-8A52-4537453024E0}"/>
    <cellStyle name="_Modelo Bocas de Ceniza 4_Balanc 8" xfId="1009" xr:uid="{ED00362B-F384-406C-8C53-05FCC28E1B97}"/>
    <cellStyle name="_Modelo Bocas de Ceniza 4_Balanc 9" xfId="1010" xr:uid="{BA782BD2-B810-4229-BC19-F7340E529937}"/>
    <cellStyle name="_Modelo Bocas de Ceniza 4_Balanc_ActiFijos" xfId="1011" xr:uid="{274E2D47-00D4-4E10-BFBB-71D40379128A}"/>
    <cellStyle name="_Modelo Bocas de Ceniza 4_Balanc_Balance" xfId="1012" xr:uid="{FB77E50E-4FE2-42DF-8C4D-3D6D31EB86D9}"/>
    <cellStyle name="_Modelo Bocas de Ceniza 4_Balanc_C.M.E." xfId="1013" xr:uid="{0B324E70-2CEF-4033-A3E9-645FBDA9806B}"/>
    <cellStyle name="_Modelo Bocas de Ceniza 4_Balanc_C.M.L." xfId="1014" xr:uid="{6FC8D8BC-E24A-468E-A9FE-B6A5E8156FE6}"/>
    <cellStyle name="_Modelo Bocas de Ceniza 4_Balanc_Esc.Macro" xfId="1015" xr:uid="{796ABD24-3A85-4A67-85B8-5CB6ACC0CC37}"/>
    <cellStyle name="_Modelo Bocas de Ceniza 4_Balance" xfId="1016" xr:uid="{78736BCB-A62B-4E74-8A0B-8D811804641B}"/>
    <cellStyle name="_Modelo Bocas de Ceniza 4_Balance 10" xfId="1017" xr:uid="{02B62820-C69A-4A3B-ABE3-80BAFE3DDEEB}"/>
    <cellStyle name="_Modelo Bocas de Ceniza 4_Balance 11" xfId="1018" xr:uid="{58D363B6-A5DB-4E8C-B77A-6BC3236F0F43}"/>
    <cellStyle name="_Modelo Bocas de Ceniza 4_Balance 12" xfId="1019" xr:uid="{03E4A68C-0C23-469B-8494-F1DF3E030DE0}"/>
    <cellStyle name="_Modelo Bocas de Ceniza 4_Balance 2" xfId="1020" xr:uid="{37E23B21-575E-4638-9DDF-B3ECC34ECBC7}"/>
    <cellStyle name="_Modelo Bocas de Ceniza 4_Balance 3" xfId="1021" xr:uid="{CAC720DE-0D83-4305-8D86-A2F37EE9126C}"/>
    <cellStyle name="_Modelo Bocas de Ceniza 4_Balance 4" xfId="1022" xr:uid="{E1176B87-2EC9-4F9F-8723-2549AFD30469}"/>
    <cellStyle name="_Modelo Bocas de Ceniza 4_Balance 5" xfId="1023" xr:uid="{9A2FDFBF-2672-49BA-B73E-CC331B5E4394}"/>
    <cellStyle name="_Modelo Bocas de Ceniza 4_Balance 6" xfId="1024" xr:uid="{152CFA18-AB57-4206-8273-52A031228D0F}"/>
    <cellStyle name="_Modelo Bocas de Ceniza 4_Balance 7" xfId="1025" xr:uid="{9B749505-339B-4DA4-B60B-1D960D625EBD}"/>
    <cellStyle name="_Modelo Bocas de Ceniza 4_Balance 8" xfId="1026" xr:uid="{6445D87C-7213-4057-A211-F0E81DB97BCC}"/>
    <cellStyle name="_Modelo Bocas de Ceniza 4_Balance 9" xfId="1027" xr:uid="{6108C427-E448-4DF9-A279-E82E421B678C}"/>
    <cellStyle name="_Modelo Bocas de Ceniza 4_Balance_ActiFijos" xfId="1028" xr:uid="{03C3355E-3CB1-4155-8B1B-32926DFB63BB}"/>
    <cellStyle name="_Modelo Bocas de Ceniza 4_Balance_Balance" xfId="1029" xr:uid="{6250ACCD-D806-460C-A4B7-8835154FF0A8}"/>
    <cellStyle name="_Modelo Bocas de Ceniza 4_Balance_C.M.E." xfId="1030" xr:uid="{A5254859-DCAF-49DB-9111-BB889FC31862}"/>
    <cellStyle name="_Modelo Bocas de Ceniza 4_Balance_C.M.L." xfId="1031" xr:uid="{EA1763CF-9B59-41E9-A781-64478CC6BD45}"/>
    <cellStyle name="_Modelo Bocas de Ceniza 4_Balance_Esc.Macro" xfId="1032" xr:uid="{CFFCEDF6-290E-403E-84DA-AC886691D8F0}"/>
    <cellStyle name="_Modelo Bocas de Ceniza 4_Balance_G_Loans" xfId="1033" xr:uid="{D8C4CE41-EF44-4D1A-9857-7C86B20E3CDE}"/>
    <cellStyle name="_Modelo Bocas de Ceniza 4_Bases_Generales" xfId="1034" xr:uid="{14E963A9-EC86-4B80-B3D2-DF7BE5DC68A1}"/>
    <cellStyle name="_Modelo Bocas de Ceniza 4_Bases_Generales 10" xfId="1035" xr:uid="{A9C31A6D-6F54-47A0-98C0-54EFA968B7FA}"/>
    <cellStyle name="_Modelo Bocas de Ceniza 4_Bases_Generales 11" xfId="1036" xr:uid="{A564797B-128D-4197-8A9D-779A4255763F}"/>
    <cellStyle name="_Modelo Bocas de Ceniza 4_Bases_Generales 12" xfId="1037" xr:uid="{262D82D3-7304-4440-9A3A-0EFA08E03154}"/>
    <cellStyle name="_Modelo Bocas de Ceniza 4_Bases_Generales 2" xfId="1038" xr:uid="{F09715DE-354B-474C-BB42-DC1E8DA6A23B}"/>
    <cellStyle name="_Modelo Bocas de Ceniza 4_Bases_Generales 3" xfId="1039" xr:uid="{F9E8038B-EB7F-446F-8FD8-9E2A4D847D9B}"/>
    <cellStyle name="_Modelo Bocas de Ceniza 4_Bases_Generales 4" xfId="1040" xr:uid="{72094E78-8023-4A66-8242-FEE93DDEAF71}"/>
    <cellStyle name="_Modelo Bocas de Ceniza 4_Bases_Generales 5" xfId="1041" xr:uid="{00BEC6B7-A054-4C23-BF3D-D4D7CC8C85B1}"/>
    <cellStyle name="_Modelo Bocas de Ceniza 4_Bases_Generales 6" xfId="1042" xr:uid="{60E79B05-4BC2-43FD-8FD3-82AD6FF86C5E}"/>
    <cellStyle name="_Modelo Bocas de Ceniza 4_Bases_Generales 7" xfId="1043" xr:uid="{66CE32BE-C73F-4A86-884D-6A79273D4185}"/>
    <cellStyle name="_Modelo Bocas de Ceniza 4_Bases_Generales 8" xfId="1044" xr:uid="{A5EA92BF-AD43-4FC4-A5C8-D4F87AAC160E}"/>
    <cellStyle name="_Modelo Bocas de Ceniza 4_Bases_Generales 9" xfId="1045" xr:uid="{B7810471-889E-46B9-8F59-5A5C54794082}"/>
    <cellStyle name="_Modelo Bocas de Ceniza 4_Bases_Generales_1" xfId="1046" xr:uid="{951C46E1-B5D3-4C83-BAEA-1F95EFA5887B}"/>
    <cellStyle name="_Modelo Bocas de Ceniza 4_Bases_Generales_1 10" xfId="1047" xr:uid="{254E064D-590D-4134-9F7F-9319FC814805}"/>
    <cellStyle name="_Modelo Bocas de Ceniza 4_Bases_Generales_1 11" xfId="1048" xr:uid="{3C71D10E-FAD6-42EA-A93F-A169636F3E90}"/>
    <cellStyle name="_Modelo Bocas de Ceniza 4_Bases_Generales_1 12" xfId="1049" xr:uid="{94F4ACC2-8E8A-4517-8991-E5CAAC1440BD}"/>
    <cellStyle name="_Modelo Bocas de Ceniza 4_Bases_Generales_1 2" xfId="1050" xr:uid="{FCB0208F-ADE2-48AE-AEA1-6311B7F3B045}"/>
    <cellStyle name="_Modelo Bocas de Ceniza 4_Bases_Generales_1 3" xfId="1051" xr:uid="{39BD2F6D-8E89-4B33-B033-ADB176611460}"/>
    <cellStyle name="_Modelo Bocas de Ceniza 4_Bases_Generales_1 4" xfId="1052" xr:uid="{3B2D653C-DF1A-455A-B261-7538235D6591}"/>
    <cellStyle name="_Modelo Bocas de Ceniza 4_Bases_Generales_1 5" xfId="1053" xr:uid="{181EB2FF-933B-4FF8-A1BF-D15FB829B93A}"/>
    <cellStyle name="_Modelo Bocas de Ceniza 4_Bases_Generales_1 6" xfId="1054" xr:uid="{7575036C-403C-477D-811F-61479BB402A7}"/>
    <cellStyle name="_Modelo Bocas de Ceniza 4_Bases_Generales_1 7" xfId="1055" xr:uid="{BC5C61B2-B516-4E07-9F75-064508F7A979}"/>
    <cellStyle name="_Modelo Bocas de Ceniza 4_Bases_Generales_1 8" xfId="1056" xr:uid="{9519A085-666B-4BC1-B1FE-EF9A6A88CE9A}"/>
    <cellStyle name="_Modelo Bocas de Ceniza 4_Bases_Generales_1 9" xfId="1057" xr:uid="{C5F96F0E-5ED8-4966-A58D-C3743CAB6D45}"/>
    <cellStyle name="_Modelo Bocas de Ceniza 4_Bases_Generales_1_ActiFijos" xfId="1058" xr:uid="{C512C7A3-BF42-48AF-B2F0-6724E9A59EAD}"/>
    <cellStyle name="_Modelo Bocas de Ceniza 4_Bases_Generales_1_Balance" xfId="1059" xr:uid="{1687DB90-7EAB-4D01-AABE-65CDBDC1C533}"/>
    <cellStyle name="_Modelo Bocas de Ceniza 4_Bases_Generales_1_C.M.E." xfId="1060" xr:uid="{031C008D-2F6D-47E3-98E1-2B02C509776D}"/>
    <cellStyle name="_Modelo Bocas de Ceniza 4_Bases_Generales_1_C.M.L." xfId="1061" xr:uid="{BB2D016E-A78F-4BF0-AB84-330A7FE9E873}"/>
    <cellStyle name="_Modelo Bocas de Ceniza 4_Bases_Generales_1_Esc.Macro" xfId="1062" xr:uid="{EF66EBFF-9117-46AA-B39C-87D8EE30B86B}"/>
    <cellStyle name="_Modelo Bocas de Ceniza 4_Bases_Generales_1_G_Loans" xfId="1063" xr:uid="{C9AD5AAF-FC40-4CB3-8C57-08BB5D7E8DCD}"/>
    <cellStyle name="_Modelo Bocas de Ceniza 4_Bases_Generales_2" xfId="1064" xr:uid="{6232A37D-C068-417C-A834-1383CF2A1846}"/>
    <cellStyle name="_Modelo Bocas de Ceniza 4_Bases_Generales_2 2" xfId="1065" xr:uid="{5F2F354E-017F-4ED2-8321-F96EC9C28E74}"/>
    <cellStyle name="_Modelo Bocas de Ceniza 4_Bases_Generales_2 3" xfId="1066" xr:uid="{4FF2142F-8927-45D7-B76E-06EE57CB05CF}"/>
    <cellStyle name="_Modelo Bocas de Ceniza 4_Bases_Generales_2 4" xfId="1067" xr:uid="{87142E8A-8CB0-4376-8282-87342368C7DA}"/>
    <cellStyle name="_Modelo Bocas de Ceniza 4_Bases_Generales_2 5" xfId="1068" xr:uid="{AB4BAA24-97CE-49B2-B65B-13F6A0D618EC}"/>
    <cellStyle name="_Modelo Bocas de Ceniza 4_Bases_Generales_2 6" xfId="1069" xr:uid="{DE44DF25-87CB-4179-A4CD-6D47090A49A0}"/>
    <cellStyle name="_Modelo Bocas de Ceniza 4_Bases_Generales_2 7" xfId="1070" xr:uid="{E4F42E79-D7E7-4A00-91F4-C5D21BA767DC}"/>
    <cellStyle name="_Modelo Bocas de Ceniza 4_Bases_Generales_2 8" xfId="1071" xr:uid="{139EBFD1-85E6-4274-942A-5A3C70CEE471}"/>
    <cellStyle name="_Modelo Bocas de Ceniza 4_Bases_Generales_2 9" xfId="1072" xr:uid="{6C7C177C-6168-492A-BA53-382E0905A8D0}"/>
    <cellStyle name="_Modelo Bocas de Ceniza 4_Bases_Generales_2_ActiFijos" xfId="1073" xr:uid="{89AC9C3C-A01C-47BC-BBA4-95F38273EE82}"/>
    <cellStyle name="_Modelo Bocas de Ceniza 4_Bases_Generales_2_Balance" xfId="1074" xr:uid="{C753990A-E6AC-4B3E-B89F-597AA4FB9679}"/>
    <cellStyle name="_Modelo Bocas de Ceniza 4_Bases_Generales_ActiFijos" xfId="1075" xr:uid="{0EB0063B-9C22-4795-AE4A-3DB5BCF1FF48}"/>
    <cellStyle name="_Modelo Bocas de Ceniza 4_Bases_Generales_Balance" xfId="1076" xr:uid="{FD9F865B-4D03-4E58-A04E-7699F4D89905}"/>
    <cellStyle name="_Modelo Bocas de Ceniza 4_Bases_Generales_C.M.E." xfId="1077" xr:uid="{31048FD1-4C33-4B0F-A116-4A026D33A9FF}"/>
    <cellStyle name="_Modelo Bocas de Ceniza 4_Bases_Generales_C.M.L." xfId="1078" xr:uid="{963D066D-AA8C-410D-A8C2-3E25A550F944}"/>
    <cellStyle name="_Modelo Bocas de Ceniza 4_Bases_Generales_Esc.Macro" xfId="1079" xr:uid="{6010E611-EE24-4F84-9A88-EF345B7DC107}"/>
    <cellStyle name="_Modelo Bocas de Ceniza 4_Bases_Generales_G_Loans" xfId="1080" xr:uid="{35733B34-AB7F-45EF-84A7-02BE2AF6B2CF}"/>
    <cellStyle name="_Modelo Bocas de Ceniza 4_Caja2007" xfId="1081" xr:uid="{FAA133F1-5ED6-489D-B1E6-9D84418C1D5D}"/>
    <cellStyle name="_Modelo Bocas de Ceniza 4_Caja2007 10" xfId="1082" xr:uid="{69C98838-3F79-4FDB-AB82-8DB0C0525E70}"/>
    <cellStyle name="_Modelo Bocas de Ceniza 4_Caja2007 11" xfId="1083" xr:uid="{CAE8EC1C-870E-49BA-9C82-52A11456B142}"/>
    <cellStyle name="_Modelo Bocas de Ceniza 4_Caja2007 12" xfId="1084" xr:uid="{A06F0E13-2858-48E8-B831-FF1674A63E3D}"/>
    <cellStyle name="_Modelo Bocas de Ceniza 4_Caja2007 2" xfId="1085" xr:uid="{938787C6-F51D-499F-82A6-13A02EF7C99D}"/>
    <cellStyle name="_Modelo Bocas de Ceniza 4_Caja2007 3" xfId="1086" xr:uid="{5F572DB9-9502-4D87-AD4F-68FB7F619751}"/>
    <cellStyle name="_Modelo Bocas de Ceniza 4_Caja2007 4" xfId="1087" xr:uid="{126ECAEB-8DCD-48D9-B2F9-E44BA8977ACF}"/>
    <cellStyle name="_Modelo Bocas de Ceniza 4_Caja2007 5" xfId="1088" xr:uid="{92A4B499-F77C-4F3A-B70C-F02CDAA34422}"/>
    <cellStyle name="_Modelo Bocas de Ceniza 4_Caja2007 6" xfId="1089" xr:uid="{80A8B8B1-DAE4-46DB-95A6-9693CE58C468}"/>
    <cellStyle name="_Modelo Bocas de Ceniza 4_Caja2007 7" xfId="1090" xr:uid="{04A9DF3C-4121-4C9D-85B8-DF7E5737683E}"/>
    <cellStyle name="_Modelo Bocas de Ceniza 4_Caja2007 8" xfId="1091" xr:uid="{3B28D187-1161-441D-8169-079DDC566181}"/>
    <cellStyle name="_Modelo Bocas de Ceniza 4_Caja2007 9" xfId="1092" xr:uid="{6F6EA007-CA8C-4E1A-8BDF-6BE331549E0B}"/>
    <cellStyle name="_Modelo Bocas de Ceniza 4_Caja2007_ActiFijos" xfId="1093" xr:uid="{5B5C9AA6-8D7D-48A2-A56D-64D5851B125B}"/>
    <cellStyle name="_Modelo Bocas de Ceniza 4_Caja2007_Balance" xfId="1094" xr:uid="{659E3216-1F9E-4261-AA9C-C5782E9A1033}"/>
    <cellStyle name="_Modelo Bocas de Ceniza 4_Caja2007_C.M.E." xfId="1095" xr:uid="{0799D331-37C9-4611-8180-59A925684BBD}"/>
    <cellStyle name="_Modelo Bocas de Ceniza 4_Caja2007_C.M.L." xfId="1096" xr:uid="{DD7CEA2E-7E58-4ED0-9FF3-F9DC03E9CF02}"/>
    <cellStyle name="_Modelo Bocas de Ceniza 4_Caja2007_Esc.Macro" xfId="1097" xr:uid="{4E97A32F-19D9-4CF3-802D-70EA2FEF87DA}"/>
    <cellStyle name="_Modelo Bocas de Ceniza 4_Caja2007_G_Loans" xfId="1098" xr:uid="{FF88AD5B-610E-47C3-8336-7642716E729F}"/>
    <cellStyle name="_Modelo Bocas de Ceniza 4_ER08" xfId="1099" xr:uid="{68A98154-6759-4BDA-8C6B-C5CF0A50A9D6}"/>
    <cellStyle name="_Modelo Bocas de Ceniza 4_ER08 10" xfId="1100" xr:uid="{BBB91FA3-95B0-4FF6-B1E3-60D16A9B4C93}"/>
    <cellStyle name="_Modelo Bocas de Ceniza 4_ER08 11" xfId="1101" xr:uid="{57240923-08D6-4C96-AAF0-2472E3B82C76}"/>
    <cellStyle name="_Modelo Bocas de Ceniza 4_ER08 12" xfId="1102" xr:uid="{BADAC1A2-3569-4570-ADEF-CCC7AF13D8F3}"/>
    <cellStyle name="_Modelo Bocas de Ceniza 4_ER08 2" xfId="1103" xr:uid="{E4943A30-D136-403D-9AE6-41D03BC02A9D}"/>
    <cellStyle name="_Modelo Bocas de Ceniza 4_ER08 3" xfId="1104" xr:uid="{E676EF2A-7957-42B6-9307-21CE7C0611FF}"/>
    <cellStyle name="_Modelo Bocas de Ceniza 4_ER08 4" xfId="1105" xr:uid="{A3DA0F75-7368-4C99-B7EC-D143AED71ECC}"/>
    <cellStyle name="_Modelo Bocas de Ceniza 4_ER08 5" xfId="1106" xr:uid="{367B7BC1-9A62-4BC8-9996-9D345B820C6B}"/>
    <cellStyle name="_Modelo Bocas de Ceniza 4_ER08 6" xfId="1107" xr:uid="{5813CBB2-BA7A-4C5D-8F77-802379EA5B6E}"/>
    <cellStyle name="_Modelo Bocas de Ceniza 4_ER08 7" xfId="1108" xr:uid="{9A60B218-291E-448C-A215-D31F4225901C}"/>
    <cellStyle name="_Modelo Bocas de Ceniza 4_ER08 8" xfId="1109" xr:uid="{1B2133EC-7349-42C9-9B5E-DCE5D77F1CDE}"/>
    <cellStyle name="_Modelo Bocas de Ceniza 4_ER08 9" xfId="1110" xr:uid="{BD83B86A-9795-4298-A5CE-923055935BD9}"/>
    <cellStyle name="_Modelo Bocas de Ceniza 4_ER08_ActiFijos" xfId="1111" xr:uid="{9BB106D3-552B-49B7-8700-8D0B660C4EE0}"/>
    <cellStyle name="_Modelo Bocas de Ceniza 4_ER08_Balance" xfId="1112" xr:uid="{AF3650B5-956B-4150-9D56-C63FF54DD160}"/>
    <cellStyle name="_Modelo Bocas de Ceniza 4_ER08_C.M.E." xfId="1113" xr:uid="{E7FEA780-9B6A-47C2-B8DD-9CE6077269DC}"/>
    <cellStyle name="_Modelo Bocas de Ceniza 4_ER08_C.M.L." xfId="1114" xr:uid="{C6019FC9-39E6-4BBB-8EE6-BFD5155B84A8}"/>
    <cellStyle name="_Modelo Bocas de Ceniza 4_ER08_Esc.Macro" xfId="1115" xr:uid="{7E723F89-4525-4EF4-BAFF-6F6CA9F94947}"/>
    <cellStyle name="_Modelo Bocas de Ceniza 4_ER08_G_Loans" xfId="1116" xr:uid="{9B18B02A-F999-4FE2-86E3-8AEAA79985D4}"/>
    <cellStyle name="_Modelo Bocas de Ceniza 4_Indicadores" xfId="1117" xr:uid="{2EE79EEB-49FC-4553-BEEB-127D17159E3B}"/>
    <cellStyle name="_Modelo Bocas de Ceniza 4_Indicadores 10" xfId="1118" xr:uid="{9CDD13C4-06F6-4F54-8B12-3456B86788AB}"/>
    <cellStyle name="_Modelo Bocas de Ceniza 4_Indicadores 11" xfId="1119" xr:uid="{118F9FD1-1131-4BE8-ABE9-490BC3E2D815}"/>
    <cellStyle name="_Modelo Bocas de Ceniza 4_Indicadores 12" xfId="1120" xr:uid="{59B4682B-A6F4-4934-AC48-179D96B0FED6}"/>
    <cellStyle name="_Modelo Bocas de Ceniza 4_Indicadores 2" xfId="1121" xr:uid="{5C2656C6-9AAB-4C8B-A0A5-91255461C110}"/>
    <cellStyle name="_Modelo Bocas de Ceniza 4_Indicadores 3" xfId="1122" xr:uid="{19ED6434-A37A-4B2C-A0B4-6543286019E4}"/>
    <cellStyle name="_Modelo Bocas de Ceniza 4_Indicadores 4" xfId="1123" xr:uid="{65060EEB-A6BA-4DC2-B11E-92CD2FD7968E}"/>
    <cellStyle name="_Modelo Bocas de Ceniza 4_Indicadores 5" xfId="1124" xr:uid="{0E199D89-9353-4FBC-8DC5-5653EA9E5E93}"/>
    <cellStyle name="_Modelo Bocas de Ceniza 4_Indicadores 6" xfId="1125" xr:uid="{85E2E404-E683-468B-AB7B-9B5CC079DECF}"/>
    <cellStyle name="_Modelo Bocas de Ceniza 4_Indicadores 7" xfId="1126" xr:uid="{7E4C541B-086E-4D89-BDE6-6E71F258E5CE}"/>
    <cellStyle name="_Modelo Bocas de Ceniza 4_Indicadores 8" xfId="1127" xr:uid="{7D6EC1BC-2009-490D-9333-D49A254DFC92}"/>
    <cellStyle name="_Modelo Bocas de Ceniza 4_Indicadores 9" xfId="1128" xr:uid="{5B40E9C7-BF05-4A0C-8F3D-1AD8E7C04CF0}"/>
    <cellStyle name="_Modelo Bocas de Ceniza 4_Indicadores_ActiFijos" xfId="1129" xr:uid="{8393FDA0-926E-469A-97AE-16B18ACBD43A}"/>
    <cellStyle name="_Modelo Bocas de Ceniza 4_Indicadores_Balance" xfId="1130" xr:uid="{7AC29463-9035-4E2E-97BA-D872F98F9C8C}"/>
    <cellStyle name="_Modelo Bocas de Ceniza 4_Indicadores_C.M.E." xfId="1131" xr:uid="{CCF2FC5C-8A2D-438F-ABA9-F3C7D8E9FCE7}"/>
    <cellStyle name="_Modelo Bocas de Ceniza 4_Indicadores_C.M.L." xfId="1132" xr:uid="{6AD3E4AF-0F61-48A3-AA8A-C7004AB0135B}"/>
    <cellStyle name="_Modelo Bocas de Ceniza 4_Indicadores_Esc.Macro" xfId="1133" xr:uid="{F51EC30C-7C25-4271-86CB-35E03DC7B7F2}"/>
    <cellStyle name="_Modelo Bocas de Ceniza 4_Indicadores_G_Loans" xfId="1134" xr:uid="{C77BE144-9DEB-449F-91F9-34E63E0CF638}"/>
    <cellStyle name="_Modelo Bocas de Ceniza 4_Mov Balance" xfId="1135" xr:uid="{5C30D5EB-AF27-4FF1-B161-32ECCD3D3D6A}"/>
    <cellStyle name="_Modelo Bocas de Ceniza 4_Mov Balance 10" xfId="1136" xr:uid="{CF58598A-37F3-458C-899C-3EDE57F38564}"/>
    <cellStyle name="_Modelo Bocas de Ceniza 4_Mov Balance 11" xfId="1137" xr:uid="{9DDE31F3-6647-4526-80C7-29A75709BD35}"/>
    <cellStyle name="_Modelo Bocas de Ceniza 4_Mov Balance 12" xfId="1138" xr:uid="{FEA1F656-2F64-4A1C-B698-6B58694D4E3C}"/>
    <cellStyle name="_Modelo Bocas de Ceniza 4_Mov Balance 2" xfId="1139" xr:uid="{56D90A57-74BB-463B-8ACF-A588EA974748}"/>
    <cellStyle name="_Modelo Bocas de Ceniza 4_Mov Balance 3" xfId="1140" xr:uid="{5105B746-EB43-480A-943E-85388CFF4D26}"/>
    <cellStyle name="_Modelo Bocas de Ceniza 4_Mov Balance 4" xfId="1141" xr:uid="{AEB79B75-47B7-455C-85BB-AB4A4011E3DD}"/>
    <cellStyle name="_Modelo Bocas de Ceniza 4_Mov Balance 5" xfId="1142" xr:uid="{E0096320-B4A4-4453-9404-4D42F2E851B6}"/>
    <cellStyle name="_Modelo Bocas de Ceniza 4_Mov Balance 6" xfId="1143" xr:uid="{B9A5C723-C88B-4571-9ED8-713F06D66C80}"/>
    <cellStyle name="_Modelo Bocas de Ceniza 4_Mov Balance 7" xfId="1144" xr:uid="{32EF5015-CD66-4965-A4EF-930108F75C28}"/>
    <cellStyle name="_Modelo Bocas de Ceniza 4_Mov Balance 8" xfId="1145" xr:uid="{0D2B0D78-61FC-4C17-8059-AB3C5D9C8DCF}"/>
    <cellStyle name="_Modelo Bocas de Ceniza 4_Mov Balance 9" xfId="1146" xr:uid="{65A17B8A-789E-45BC-9541-114A617F72F7}"/>
    <cellStyle name="_Modelo Bocas de Ceniza 4_Mov Balance_ActiFijos" xfId="1147" xr:uid="{D23C011F-D8AC-401C-8100-531ADA196380}"/>
    <cellStyle name="_Modelo Bocas de Ceniza 4_Mov Balance_Balance" xfId="1148" xr:uid="{F80BEC6B-B62C-4D16-AE33-53248DF78910}"/>
    <cellStyle name="_Modelo Bocas de Ceniza 4_Mov Balance_C.M.E." xfId="1149" xr:uid="{88062B0F-2D8C-48DD-AA00-77336AB9B7BA}"/>
    <cellStyle name="_Modelo Bocas de Ceniza 4_Mov Balance_C.M.L." xfId="1150" xr:uid="{48DE4AEA-5CB5-4CBF-8108-AD89D617682B}"/>
    <cellStyle name="_Modelo Bocas de Ceniza 4_Mov Balance_Esc.Macro" xfId="1151" xr:uid="{66C55546-BF7D-4B2B-BC9E-8F8BCDD1EF2A}"/>
    <cellStyle name="_Modelo Bocas de Ceniza 4_Mov Balance_G_Loans" xfId="1152" xr:uid="{522E7212-F549-47B7-99D3-6E51A56CFCEC}"/>
    <cellStyle name="_Modelo Bocas de Ceniza 4_Renta" xfId="1153" xr:uid="{6A94AB02-E051-46B9-B675-2AC419CD0521}"/>
    <cellStyle name="_Modelo Bocas de Ceniza 4_Renta 2" xfId="1154" xr:uid="{C002C797-3ADE-4FB6-B11F-665FD5075C3B}"/>
    <cellStyle name="_Modelo Bocas de Ceniza 4_Renta 3" xfId="1155" xr:uid="{D026CC11-DFAD-47E0-A63F-1A1DD64A5FE1}"/>
    <cellStyle name="_Modelo Bocas de Ceniza 4_Renta 4" xfId="1156" xr:uid="{3912C51C-3916-4A11-825F-5611129692FF}"/>
    <cellStyle name="_Modelo Bocas de Ceniza 4_Renta 5" xfId="1157" xr:uid="{E725197E-5423-45C5-8A69-36D258F99347}"/>
    <cellStyle name="_Modelo Bocas de Ceniza 4_Renta 6" xfId="1158" xr:uid="{96C9D813-8F92-4CC1-9BE8-F7DD62ED5CA1}"/>
    <cellStyle name="_Modelo Bocas de Ceniza 4_Renta 7" xfId="1159" xr:uid="{B6B3DD6C-1655-4D6E-9EE2-2FC34F76AC65}"/>
    <cellStyle name="_Modelo Bocas de Ceniza 4_Renta_Balance" xfId="1160" xr:uid="{D6B67A26-2C63-4E16-976C-D2AC65CBEA2C}"/>
    <cellStyle name="_Table" xfId="29925" xr:uid="{4DB94CE9-0E1E-4B2E-902E-1676D0CA6907}"/>
    <cellStyle name="_TableHead" xfId="29926" xr:uid="{C8BBA609-A976-4A11-BB6B-13135E2A487B}"/>
    <cellStyle name="_TableSuperHead" xfId="29927" xr:uid="{B152F587-6FDF-4B96-98ED-7FAEE7B0937D}"/>
    <cellStyle name="_x0001__x0004__x0001_” " xfId="1161" xr:uid="{29855956-1DCA-463E-B25E-CF01FBB2147D}"/>
    <cellStyle name="_x0001__x0004__x0001_”  10" xfId="1162" xr:uid="{45DC10D3-A773-4299-A8B0-E3EB2A883D45}"/>
    <cellStyle name="_x0001__x0004__x0001_”  10 2" xfId="1163" xr:uid="{72A4856F-9B7E-415B-9717-6FE9E3434BC4}"/>
    <cellStyle name="_x0001__x0004__x0001_”  11" xfId="1164" xr:uid="{EC72A0BE-3CD0-4B91-B17B-9FE88B900398}"/>
    <cellStyle name="_x0001__x0004__x0001_”  11 2" xfId="1165" xr:uid="{FCAEA762-8E85-4628-B0C4-ED540D91E777}"/>
    <cellStyle name="_x0001__x0004__x0001_”  12" xfId="1166" xr:uid="{C20E68C8-8CF0-463E-919C-FA4BECF00289}"/>
    <cellStyle name="_x0001__x0004__x0001_”  12 2" xfId="1167" xr:uid="{CB4756B7-9362-41C5-BEB6-72B4885413A8}"/>
    <cellStyle name="_x0001__x0004__x0001_”  13" xfId="1168" xr:uid="{D8C6C62C-DED6-4C0E-AA0D-1029C28B9C88}"/>
    <cellStyle name="_x0001__x0004__x0001_”  13 2" xfId="1169" xr:uid="{50AED75A-8DFF-452E-8459-60BEAB81EC9F}"/>
    <cellStyle name="_x0001__x0004__x0001_”  14" xfId="1170" xr:uid="{C5129630-016C-4E9D-822B-E8A9AB2A0889}"/>
    <cellStyle name="_x0001__x0004__x0001_”  2" xfId="1171" xr:uid="{B89867A5-28F4-4852-AD2B-B563DFF9D6A0}"/>
    <cellStyle name="_x0001__x0004__x0001_”  2 2" xfId="1172" xr:uid="{55BED86F-A599-41A4-8168-9FDDFF767458}"/>
    <cellStyle name="_x0001__x0004__x0001_”  3" xfId="1173" xr:uid="{42538551-497B-400A-8D22-2EAEDB1E7EAC}"/>
    <cellStyle name="_x0001__x0004__x0001_”  3 2" xfId="1174" xr:uid="{62D8235F-9935-4FE8-9740-88714492BA45}"/>
    <cellStyle name="_x0001__x0004__x0001_”  4" xfId="1175" xr:uid="{E758204D-4F4F-4CFD-87C7-EB0A8782D509}"/>
    <cellStyle name="_x0001__x0004__x0001_”  4 2" xfId="1176" xr:uid="{B6C63A5A-0657-45A5-8A29-2B75EC8191B5}"/>
    <cellStyle name="_x0001__x0004__x0001_”  5" xfId="1177" xr:uid="{8A60A41E-7B95-44E6-AE75-ADD178588560}"/>
    <cellStyle name="_x0001__x0004__x0001_”  5 10" xfId="1178" xr:uid="{863F5626-ED4C-4068-9D98-0D4DB5B1459B}"/>
    <cellStyle name="_x0001__x0004__x0001_”  5 2" xfId="1179" xr:uid="{3C358C05-D8D5-49F8-87DA-366087ACF724}"/>
    <cellStyle name="_x0001__x0004__x0001_”  5 2 2" xfId="1180" xr:uid="{D78D7D55-9711-4778-A52B-87D90BECD852}"/>
    <cellStyle name="_x0001__x0004__x0001_”  5 3" xfId="1181" xr:uid="{136D05EC-5457-40B8-83C2-BEE701218F78}"/>
    <cellStyle name="_x0001__x0004__x0001_”  5 3 2" xfId="1182" xr:uid="{E5519A02-383F-480B-A97F-381A744EE6A2}"/>
    <cellStyle name="_x0001__x0004__x0001_”  5 4" xfId="1183" xr:uid="{6EBFD7C7-0BDE-4340-AEA5-86096F8FDA18}"/>
    <cellStyle name="_x0001__x0004__x0001_”  5 4 2" xfId="1184" xr:uid="{507B26D7-C15B-4392-BC14-D591E6D5214F}"/>
    <cellStyle name="_x0001__x0004__x0001_”  5 5" xfId="1185" xr:uid="{47A339A2-5D24-4B15-9365-3570F173A444}"/>
    <cellStyle name="_x0001__x0004__x0001_”  5 5 2" xfId="1186" xr:uid="{29ACE064-9A05-49E9-BCE1-4E264FBF5E56}"/>
    <cellStyle name="_x0001__x0004__x0001_”  5 6" xfId="1187" xr:uid="{9ED80635-C461-4E97-81B9-7D28996896E2}"/>
    <cellStyle name="_x0001__x0004__x0001_”  5 6 2" xfId="1188" xr:uid="{1B2F45E8-73B9-4266-89EF-E0EA1B889EE8}"/>
    <cellStyle name="_x0001__x0004__x0001_”  5 7" xfId="1189" xr:uid="{860E1A92-2455-456E-8F51-F08FB287D728}"/>
    <cellStyle name="_x0001__x0004__x0001_”  5 7 2" xfId="1190" xr:uid="{3B34FE70-E7F0-47FB-87D3-9F6A17F19498}"/>
    <cellStyle name="_x0001__x0004__x0001_”  5 8" xfId="1191" xr:uid="{0F3340C2-E2FC-4B36-9D2A-D9ABD7F9AF82}"/>
    <cellStyle name="_x0001__x0004__x0001_”  5 8 2" xfId="1192" xr:uid="{7E1CDA76-57CB-419B-97EE-DE2217CCD592}"/>
    <cellStyle name="_x0001__x0004__x0001_”  5 9" xfId="1193" xr:uid="{37C0BA4A-E099-48EA-A5A4-663B4C4F7F88}"/>
    <cellStyle name="_x0001__x0004__x0001_”  5 9 2" xfId="1194" xr:uid="{5BB2DBAB-5E95-4990-9C4F-673AD626D44E}"/>
    <cellStyle name="_x0001__x0004__x0001_”  6" xfId="1195" xr:uid="{0BE81706-CE73-4FE7-99BE-9A12D4FA8FEB}"/>
    <cellStyle name="_x0001__x0004__x0001_”  6 2" xfId="1196" xr:uid="{9E3A25CE-2CE6-46D7-9C5E-C4C4D51C3C71}"/>
    <cellStyle name="_x0001__x0004__x0001_”  7" xfId="1197" xr:uid="{395DC757-D61D-499E-8C02-959059B0DE0D}"/>
    <cellStyle name="_x0001__x0004__x0001_”  7 2" xfId="1198" xr:uid="{A96B3CC6-E7A3-4136-B397-F0FA7F08A5CF}"/>
    <cellStyle name="_x0001__x0004__x0001_”  8" xfId="1199" xr:uid="{536CEA30-779F-4709-89D8-839EFDCB5165}"/>
    <cellStyle name="_x0001__x0004__x0001_”  8 2" xfId="1200" xr:uid="{DDC1256B-4AF5-47A2-BF30-E2368774A6CF}"/>
    <cellStyle name="_x0001__x0004__x0001_”  9" xfId="1201" xr:uid="{32E3D10B-5A6D-4777-8E7F-1B519B41DE8B}"/>
    <cellStyle name="_x0001__x0004__x0001_”  9 2" xfId="1202" xr:uid="{C7694994-F21F-4861-9CD0-1887AD5FF963}"/>
    <cellStyle name="=C:\WINNT35\SYSTEM32\COMMAND.COM" xfId="1203" xr:uid="{17DE16BB-67D3-41C4-B508-FA04EBEFBCD9}"/>
    <cellStyle name="=C:\WINNT35\SYSTEM32\COMMAND.COM 2" xfId="1204" xr:uid="{23A41C95-351D-4053-970A-D1F16BFCE219}"/>
    <cellStyle name="=C:\WINNT35\SYSTEM32\COMMAND.COM 2 10" xfId="1205" xr:uid="{705A83B6-614D-49C3-81CF-FD9CE9BE03AE}"/>
    <cellStyle name="=C:\WINNT35\SYSTEM32\COMMAND.COM 2 10 2" xfId="1206" xr:uid="{ACD932AE-144C-441F-8F6A-ADAA55100A2C}"/>
    <cellStyle name="=C:\WINNT35\SYSTEM32\COMMAND.COM 2 11" xfId="1207" xr:uid="{60EAACB4-D986-40DC-B852-A692A19B5A15}"/>
    <cellStyle name="=C:\WINNT35\SYSTEM32\COMMAND.COM 2 11 2" xfId="1208" xr:uid="{E1083036-B7CF-4AE4-B305-881B4C866724}"/>
    <cellStyle name="=C:\WINNT35\SYSTEM32\COMMAND.COM 2 12" xfId="1209" xr:uid="{7AEEB477-48ED-4C70-A45C-9B7D6542CA42}"/>
    <cellStyle name="=C:\WINNT35\SYSTEM32\COMMAND.COM 2 12 2" xfId="1210" xr:uid="{87001415-F6BB-46A7-AB7E-99D97C87735E}"/>
    <cellStyle name="=C:\WINNT35\SYSTEM32\COMMAND.COM 2 13" xfId="1211" xr:uid="{CE3F1AA1-4B69-4487-A20D-AE163BCE24D0}"/>
    <cellStyle name="=C:\WINNT35\SYSTEM32\COMMAND.COM 2 2" xfId="1212" xr:uid="{AD3E7995-520E-45FB-B483-DA06D323331B}"/>
    <cellStyle name="=C:\WINNT35\SYSTEM32\COMMAND.COM 2 2 2" xfId="1213" xr:uid="{CF73AD2A-090F-4BD2-869E-01A46A35F369}"/>
    <cellStyle name="=C:\WINNT35\SYSTEM32\COMMAND.COM 2 3" xfId="1214" xr:uid="{720CED3E-0C39-499B-BF7A-6F48EABD2B36}"/>
    <cellStyle name="=C:\WINNT35\SYSTEM32\COMMAND.COM 2 3 2" xfId="1215" xr:uid="{A9069907-52F2-4428-AD9F-E2A9851816B5}"/>
    <cellStyle name="=C:\WINNT35\SYSTEM32\COMMAND.COM 2 4" xfId="1216" xr:uid="{7C387886-C446-46AD-A28C-7C25231A1C52}"/>
    <cellStyle name="=C:\WINNT35\SYSTEM32\COMMAND.COM 2 4 2" xfId="1217" xr:uid="{7A660EC2-11EE-4A00-AC9A-248DF7E5706E}"/>
    <cellStyle name="=C:\WINNT35\SYSTEM32\COMMAND.COM 2 5" xfId="1218" xr:uid="{B0122F97-5909-4800-A437-56388A89AEDF}"/>
    <cellStyle name="=C:\WINNT35\SYSTEM32\COMMAND.COM 2 5 2" xfId="1219" xr:uid="{AC66E855-8011-4435-B958-EECA1409ADE8}"/>
    <cellStyle name="=C:\WINNT35\SYSTEM32\COMMAND.COM 2 6" xfId="1220" xr:uid="{475C2FFF-79E8-45CD-9BC7-3FFA4DCDC01B}"/>
    <cellStyle name="=C:\WINNT35\SYSTEM32\COMMAND.COM 2 6 2" xfId="1221" xr:uid="{646D047B-1875-45F6-93E1-8294367C98C5}"/>
    <cellStyle name="=C:\WINNT35\SYSTEM32\COMMAND.COM 2 7" xfId="1222" xr:uid="{1EA7390E-5E80-416D-9970-AC633EE9BA36}"/>
    <cellStyle name="=C:\WINNT35\SYSTEM32\COMMAND.COM 2 7 2" xfId="1223" xr:uid="{6A02E1BA-719B-4D35-9E11-557C19A74CEE}"/>
    <cellStyle name="=C:\WINNT35\SYSTEM32\COMMAND.COM 2 8" xfId="1224" xr:uid="{B9D56AD7-697B-45B3-A7AE-A908742BF870}"/>
    <cellStyle name="=C:\WINNT35\SYSTEM32\COMMAND.COM 2 8 2" xfId="1225" xr:uid="{DDB05334-8700-4917-B065-3F6751BB9856}"/>
    <cellStyle name="=C:\WINNT35\SYSTEM32\COMMAND.COM 2 9" xfId="1226" xr:uid="{D12C083D-FB50-420F-A1FD-BC5FD68CCF50}"/>
    <cellStyle name="=C:\WINNT35\SYSTEM32\COMMAND.COM 2 9 2" xfId="1227" xr:uid="{D8F9C93F-5FA3-4D4C-BAC7-99821BC9C5FB}"/>
    <cellStyle name="=C:\WINNT35\SYSTEM32\COMMAND.COM 2_ActiFijos" xfId="1228" xr:uid="{6DE217BD-EF3D-40C2-9204-5DF4A95C278B}"/>
    <cellStyle name="=C:\WINNT35\SYSTEM32\COMMAND.COM 3" xfId="1229" xr:uid="{D916404C-6487-44EE-B28E-4EAFEBAD7DC0}"/>
    <cellStyle name="=C:\WINNT35\SYSTEM32\COMMAND.COM 3 10" xfId="1230" xr:uid="{5B715CE1-0DE3-450A-A175-6A65A3937C47}"/>
    <cellStyle name="=C:\WINNT35\SYSTEM32\COMMAND.COM 3 10 2" xfId="1231" xr:uid="{B1A98893-C026-4616-9185-50D3AABF6BE7}"/>
    <cellStyle name="=C:\WINNT35\SYSTEM32\COMMAND.COM 3 11" xfId="1232" xr:uid="{D0A7DB14-7BDE-40AB-94BC-64AFE2A58406}"/>
    <cellStyle name="=C:\WINNT35\SYSTEM32\COMMAND.COM 3 11 2" xfId="1233" xr:uid="{1FB90E94-9C53-444C-96C0-B56240B15305}"/>
    <cellStyle name="=C:\WINNT35\SYSTEM32\COMMAND.COM 3 12" xfId="1234" xr:uid="{C7B5B8A1-59DE-4167-A677-961896C02715}"/>
    <cellStyle name="=C:\WINNT35\SYSTEM32\COMMAND.COM 3 12 2" xfId="1235" xr:uid="{D7707AB7-1231-4FA9-929C-265371B2A70D}"/>
    <cellStyle name="=C:\WINNT35\SYSTEM32\COMMAND.COM 3 13" xfId="1236" xr:uid="{695826BA-1253-480E-8BA3-5D96C39C71B4}"/>
    <cellStyle name="=C:\WINNT35\SYSTEM32\COMMAND.COM 3 2" xfId="1237" xr:uid="{B76AA4A5-809B-4B1C-8C78-2B12D4AE210E}"/>
    <cellStyle name="=C:\WINNT35\SYSTEM32\COMMAND.COM 3 2 2" xfId="1238" xr:uid="{94ED99E1-3236-4B02-9588-27400CF7FB17}"/>
    <cellStyle name="=C:\WINNT35\SYSTEM32\COMMAND.COM 3 3" xfId="1239" xr:uid="{E4979763-54FC-45AE-8536-13C765D5CAA0}"/>
    <cellStyle name="=C:\WINNT35\SYSTEM32\COMMAND.COM 3 3 2" xfId="1240" xr:uid="{BD12F956-28C2-4E1A-83A3-AD9365935A40}"/>
    <cellStyle name="=C:\WINNT35\SYSTEM32\COMMAND.COM 3 4" xfId="1241" xr:uid="{27114D21-5B95-41D3-B6CD-4F60F96AFA6E}"/>
    <cellStyle name="=C:\WINNT35\SYSTEM32\COMMAND.COM 3 4 2" xfId="1242" xr:uid="{F32965E8-B95F-4AF3-9172-36E438B3D043}"/>
    <cellStyle name="=C:\WINNT35\SYSTEM32\COMMAND.COM 3 5" xfId="1243" xr:uid="{C87440CB-78A9-4140-B8C6-C8091EC7CBB3}"/>
    <cellStyle name="=C:\WINNT35\SYSTEM32\COMMAND.COM 3 5 2" xfId="1244" xr:uid="{66199EBF-4B43-4A6C-991F-48617784397D}"/>
    <cellStyle name="=C:\WINNT35\SYSTEM32\COMMAND.COM 3 6" xfId="1245" xr:uid="{98FE3407-933E-4D54-9C16-76F01E9FBC34}"/>
    <cellStyle name="=C:\WINNT35\SYSTEM32\COMMAND.COM 3 6 2" xfId="1246" xr:uid="{9D65BBC9-0D13-4C02-81E2-04E6016A39BB}"/>
    <cellStyle name="=C:\WINNT35\SYSTEM32\COMMAND.COM 3 7" xfId="1247" xr:uid="{F412D603-DEFD-48B0-9250-518F4B87DF3A}"/>
    <cellStyle name="=C:\WINNT35\SYSTEM32\COMMAND.COM 3 7 2" xfId="1248" xr:uid="{2DDC8808-4430-4135-8648-44A6DE85AD53}"/>
    <cellStyle name="=C:\WINNT35\SYSTEM32\COMMAND.COM 3 8" xfId="1249" xr:uid="{4C4EB95F-9B43-4087-882C-DB10920C9ADE}"/>
    <cellStyle name="=C:\WINNT35\SYSTEM32\COMMAND.COM 3 8 2" xfId="1250" xr:uid="{D8B6FF0D-03D8-4C61-9837-6FF6B64660A0}"/>
    <cellStyle name="=C:\WINNT35\SYSTEM32\COMMAND.COM 3 9" xfId="1251" xr:uid="{0EB882AD-809E-442C-9C7B-64210C0A2DBB}"/>
    <cellStyle name="=C:\WINNT35\SYSTEM32\COMMAND.COM 3 9 2" xfId="1252" xr:uid="{1604D528-5F6F-45D3-BA0E-AFA15D9136EE}"/>
    <cellStyle name="=C:\WINNT35\SYSTEM32\COMMAND.COM 3_ActiFijos" xfId="1253" xr:uid="{F4D20765-1460-4DF9-B76F-2BC99B9419A0}"/>
    <cellStyle name="=C:\WINNT35\SYSTEM32\COMMAND.COM 4" xfId="1254" xr:uid="{8858094F-9BB7-49C9-A371-67FFCEF9EE10}"/>
    <cellStyle name="=C:\WINNT35\SYSTEM32\COMMAND.COM 4 10" xfId="1255" xr:uid="{80151303-4385-490C-9229-64B557E57B06}"/>
    <cellStyle name="=C:\WINNT35\SYSTEM32\COMMAND.COM 4 10 2" xfId="1256" xr:uid="{72EFA74D-5242-4F20-900A-4ADF0BEC5FE9}"/>
    <cellStyle name="=C:\WINNT35\SYSTEM32\COMMAND.COM 4 11" xfId="1257" xr:uid="{FB9ADA82-C397-4B68-A111-E6F6B1CC2111}"/>
    <cellStyle name="=C:\WINNT35\SYSTEM32\COMMAND.COM 4 11 2" xfId="1258" xr:uid="{A52F9C5D-752C-41C2-9744-D15027F39B64}"/>
    <cellStyle name="=C:\WINNT35\SYSTEM32\COMMAND.COM 4 12" xfId="1259" xr:uid="{1C6EA4A2-F606-4704-91BD-9A0E241CFD5D}"/>
    <cellStyle name="=C:\WINNT35\SYSTEM32\COMMAND.COM 4 12 2" xfId="1260" xr:uid="{764A82AE-E26A-45BD-BBCB-7817314808EB}"/>
    <cellStyle name="=C:\WINNT35\SYSTEM32\COMMAND.COM 4 13" xfId="1261" xr:uid="{18FE23E0-DD06-4D6B-91D1-1071B09DDF6D}"/>
    <cellStyle name="=C:\WINNT35\SYSTEM32\COMMAND.COM 4 2" xfId="1262" xr:uid="{FBC334C4-CC97-4EC3-A776-DA967934C07C}"/>
    <cellStyle name="=C:\WINNT35\SYSTEM32\COMMAND.COM 4 2 2" xfId="1263" xr:uid="{6ED4012D-D11D-4BB2-B9CC-EEF55BA60932}"/>
    <cellStyle name="=C:\WINNT35\SYSTEM32\COMMAND.COM 4 3" xfId="1264" xr:uid="{AB76FFDA-71AA-4210-8F04-B8DB89E44B17}"/>
    <cellStyle name="=C:\WINNT35\SYSTEM32\COMMAND.COM 4 3 2" xfId="1265" xr:uid="{F80B6C39-F277-4396-A99F-E004FDDF4097}"/>
    <cellStyle name="=C:\WINNT35\SYSTEM32\COMMAND.COM 4 4" xfId="1266" xr:uid="{CD397D41-E3AD-4E90-8CF2-CC4A285BC35D}"/>
    <cellStyle name="=C:\WINNT35\SYSTEM32\COMMAND.COM 4 4 2" xfId="1267" xr:uid="{C0597ADC-92C2-42D6-B47B-AADFE5FE4B2C}"/>
    <cellStyle name="=C:\WINNT35\SYSTEM32\COMMAND.COM 4 5" xfId="1268" xr:uid="{69668219-063D-4362-B5A2-F0E3BA5156C3}"/>
    <cellStyle name="=C:\WINNT35\SYSTEM32\COMMAND.COM 4 5 2" xfId="1269" xr:uid="{E4974228-C447-4DB7-97DE-B4FC51B126E4}"/>
    <cellStyle name="=C:\WINNT35\SYSTEM32\COMMAND.COM 4 6" xfId="1270" xr:uid="{6A917086-3D7A-46F2-9DB9-1046CC83492D}"/>
    <cellStyle name="=C:\WINNT35\SYSTEM32\COMMAND.COM 4 6 2" xfId="1271" xr:uid="{A2D9754A-4091-49B8-93CB-058A0F35491A}"/>
    <cellStyle name="=C:\WINNT35\SYSTEM32\COMMAND.COM 4 7" xfId="1272" xr:uid="{12FBF2E4-25B0-4D2E-8EFE-615F5693E97B}"/>
    <cellStyle name="=C:\WINNT35\SYSTEM32\COMMAND.COM 4 7 2" xfId="1273" xr:uid="{D97A98DE-1D19-4637-977A-5D174C7790C9}"/>
    <cellStyle name="=C:\WINNT35\SYSTEM32\COMMAND.COM 4 8" xfId="1274" xr:uid="{6E3F091D-EB37-443B-B291-F5FBC1EA3E63}"/>
    <cellStyle name="=C:\WINNT35\SYSTEM32\COMMAND.COM 4 8 2" xfId="1275" xr:uid="{07353855-58CC-4262-B5CC-B5D0EA0E1632}"/>
    <cellStyle name="=C:\WINNT35\SYSTEM32\COMMAND.COM 4 9" xfId="1276" xr:uid="{68BB563E-A17C-4706-95F1-242B31C68610}"/>
    <cellStyle name="=C:\WINNT35\SYSTEM32\COMMAND.COM 4 9 2" xfId="1277" xr:uid="{EB19E652-9908-488D-8162-66FC4C68B29C}"/>
    <cellStyle name="=C:\WINNT35\SYSTEM32\COMMAND.COM 4_ActiFijos" xfId="1278" xr:uid="{7907B65E-A8CA-45B0-B3A8-D5FC84BCA1A1}"/>
    <cellStyle name="=C:\WINNT35\SYSTEM32\COMMAND.COM 5" xfId="1279" xr:uid="{29EA8123-E538-492C-A15E-3F7FF4FCCE61}"/>
    <cellStyle name="=C:\WINNT35\SYSTEM32\COMMAND.COM_Bases_Generales" xfId="1280" xr:uid="{E2A38862-0395-4DAE-A2EC-037250E45D37}"/>
    <cellStyle name="0.0%" xfId="1281" xr:uid="{B4FB4F0B-07BC-44B9-A380-4317150FEB8A}"/>
    <cellStyle name="0.0% 2" xfId="1282" xr:uid="{E9B077CF-849F-47DF-A903-89E8E5CC071E}"/>
    <cellStyle name="0.0% 2 10" xfId="1283" xr:uid="{061D6AA3-C770-4F87-8548-8BAAEE5BEC40}"/>
    <cellStyle name="0.0% 2 11" xfId="1284" xr:uid="{094D5FAB-10CE-46F9-B043-CDF8A0410F16}"/>
    <cellStyle name="0.0% 2 12" xfId="1285" xr:uid="{E04246D8-FFB9-42EC-86C8-6554FFB87E50}"/>
    <cellStyle name="0.0% 2 2" xfId="1286" xr:uid="{E9CF356D-9D3B-46D5-A9AC-59E7045E70CF}"/>
    <cellStyle name="0.0% 2 3" xfId="1287" xr:uid="{0073A280-9244-47A0-A590-DCB5E8097FDC}"/>
    <cellStyle name="0.0% 2 4" xfId="1288" xr:uid="{00AC6948-5B78-4558-81C3-855013FFD8AC}"/>
    <cellStyle name="0.0% 2 5" xfId="1289" xr:uid="{0F28C5FB-5C8C-4852-B81B-5BCB35DBC7F7}"/>
    <cellStyle name="0.0% 2 6" xfId="1290" xr:uid="{486AEE1F-4054-4555-A705-8FBF05A54452}"/>
    <cellStyle name="0.0% 2 7" xfId="1291" xr:uid="{74460BBD-9A79-40F8-9773-3F65895449D1}"/>
    <cellStyle name="0.0% 2 8" xfId="1292" xr:uid="{ED1F6FA3-8256-43CB-9B2F-FEB32EEF46D2}"/>
    <cellStyle name="0.0% 2 9" xfId="1293" xr:uid="{2620F620-5DF5-4BA1-85B5-936AFA72AEB6}"/>
    <cellStyle name="0.0% 3" xfId="1294" xr:uid="{9BF2B7FA-F280-447A-B53A-50D30BE96F96}"/>
    <cellStyle name="0.0% 3 10" xfId="1295" xr:uid="{C907B7BC-1B86-4170-A5FB-8F4BCA2FFC57}"/>
    <cellStyle name="0.0% 3 11" xfId="1296" xr:uid="{A285EA22-314E-44E6-9E14-2DE149C1F545}"/>
    <cellStyle name="0.0% 3 12" xfId="1297" xr:uid="{95651063-C5C4-46C0-B866-6119F28B3EBD}"/>
    <cellStyle name="0.0% 3 2" xfId="1298" xr:uid="{7990A39C-3024-4904-BEC6-FC218FF5C518}"/>
    <cellStyle name="0.0% 3 3" xfId="1299" xr:uid="{A1045ED8-C554-4E07-AB38-6D4042A2724D}"/>
    <cellStyle name="0.0% 3 4" xfId="1300" xr:uid="{8E3D3AD5-2D41-4B33-BEAD-688019FEC0DD}"/>
    <cellStyle name="0.0% 3 5" xfId="1301" xr:uid="{F9884F81-79E6-417D-BB9F-348989592C51}"/>
    <cellStyle name="0.0% 3 6" xfId="1302" xr:uid="{A26A7B4C-0E1A-4340-B23E-DDC3E4A16CD3}"/>
    <cellStyle name="0.0% 3 7" xfId="1303" xr:uid="{BF5B0760-F962-4C98-8C34-C536CD32A7C0}"/>
    <cellStyle name="0.0% 3 8" xfId="1304" xr:uid="{936837E6-E0CB-4B40-91DB-0392A6AEB667}"/>
    <cellStyle name="0.0% 3 9" xfId="1305" xr:uid="{0060AF44-1619-4B06-81E0-C7166CC3A508}"/>
    <cellStyle name="0.0% 4" xfId="1306" xr:uid="{5BF775D1-A5DD-4B42-819E-A518611079BE}"/>
    <cellStyle name="0.0% 4 10" xfId="1307" xr:uid="{41776AAC-6C01-4FA1-916A-7307FEB66B51}"/>
    <cellStyle name="0.0% 4 11" xfId="1308" xr:uid="{B6AE871E-9D0A-4F7A-AD05-244FCAC43C32}"/>
    <cellStyle name="0.0% 4 12" xfId="1309" xr:uid="{C66E37CF-CAB7-4A62-92D2-785BB678CBEF}"/>
    <cellStyle name="0.0% 4 2" xfId="1310" xr:uid="{7CD41AA2-FBF6-4256-B8C8-34752C8C614D}"/>
    <cellStyle name="0.0% 4 3" xfId="1311" xr:uid="{A65247E4-03A2-4231-B2C0-4F97279010AA}"/>
    <cellStyle name="0.0% 4 4" xfId="1312" xr:uid="{1257DA33-5950-464D-AD51-DEFD8F9FE67F}"/>
    <cellStyle name="0.0% 4 5" xfId="1313" xr:uid="{A351D0DE-6D3C-4A5D-94F1-296E94EE1693}"/>
    <cellStyle name="0.0% 4 6" xfId="1314" xr:uid="{593F242A-F346-47B8-8D18-5A5889742330}"/>
    <cellStyle name="0.0% 4 7" xfId="1315" xr:uid="{7B72A771-023E-4AFD-9C34-FAAD46B79E5A}"/>
    <cellStyle name="0.0% 4 8" xfId="1316" xr:uid="{39F2965B-F507-42DF-9815-B34C7E5B2BF0}"/>
    <cellStyle name="0.0% 4 9" xfId="1317" xr:uid="{0A235D0A-D655-4B1F-950D-A60E2852E083}"/>
    <cellStyle name="01/01/83" xfId="1318" xr:uid="{B5A597D2-4C88-4F77-B09C-5177FFD93CA4}"/>
    <cellStyle name="01/01/83 2" xfId="1319" xr:uid="{12CC2B5C-472B-4EA6-90BA-A92E934F380A}"/>
    <cellStyle name="01/01/83 2 10" xfId="1320" xr:uid="{0130E032-5F07-48A6-9F90-42B08F784999}"/>
    <cellStyle name="01/01/83 2 10 2" xfId="1321" xr:uid="{A6C53836-30E4-47FF-8C2C-FAAE91249A8C}"/>
    <cellStyle name="01/01/83 2 11" xfId="1322" xr:uid="{D1D69FB3-04B4-40DE-A31D-9209D94AC324}"/>
    <cellStyle name="01/01/83 2 11 2" xfId="1323" xr:uid="{A167CA46-6967-400B-AC7A-2A67F8C50853}"/>
    <cellStyle name="01/01/83 2 12" xfId="1324" xr:uid="{C909362C-0BFC-4971-A142-0AC0C707AE60}"/>
    <cellStyle name="01/01/83 2 12 2" xfId="1325" xr:uid="{BE96B9C1-D22E-45D5-9BE7-76980097C023}"/>
    <cellStyle name="01/01/83 2 13" xfId="1326" xr:uid="{7E991849-14AD-498B-809A-64A13AE4A0C8}"/>
    <cellStyle name="01/01/83 2 2" xfId="1327" xr:uid="{24316EFC-A427-4EB0-A2B6-C6E12E2974A3}"/>
    <cellStyle name="01/01/83 2 2 2" xfId="1328" xr:uid="{4536987F-A1E3-4EE9-A2E6-876D3FCFC19C}"/>
    <cellStyle name="01/01/83 2 3" xfId="1329" xr:uid="{53BA21DC-995E-49A1-B503-740BCF7AC41C}"/>
    <cellStyle name="01/01/83 2 3 2" xfId="1330" xr:uid="{58DF2EC9-763A-4A2D-95A5-AC75CBAC75D4}"/>
    <cellStyle name="01/01/83 2 4" xfId="1331" xr:uid="{7543E457-918F-4090-A7C0-5BDB92843ADD}"/>
    <cellStyle name="01/01/83 2 4 2" xfId="1332" xr:uid="{36C636CF-85B9-40F4-A595-89BB2B555EC8}"/>
    <cellStyle name="01/01/83 2 5" xfId="1333" xr:uid="{1988B490-E75D-4211-8AD6-C3F1EE1E6C50}"/>
    <cellStyle name="01/01/83 2 5 2" xfId="1334" xr:uid="{12BA6A23-DC1E-4236-8289-5AD8ECBBE820}"/>
    <cellStyle name="01/01/83 2 6" xfId="1335" xr:uid="{9B961CF8-72DD-40DB-AF3B-CA25C553B063}"/>
    <cellStyle name="01/01/83 2 6 2" xfId="1336" xr:uid="{3F5E5ACB-B6E2-4970-B2F3-8A459E0D47ED}"/>
    <cellStyle name="01/01/83 2 7" xfId="1337" xr:uid="{1275208D-2F7A-4AEE-9555-724DA80EB3F5}"/>
    <cellStyle name="01/01/83 2 7 2" xfId="1338" xr:uid="{9706BCC2-6582-4BAD-9D1D-2D92BF148FB0}"/>
    <cellStyle name="01/01/83 2 8" xfId="1339" xr:uid="{A37A3A10-AB3C-46FC-83CB-CA642D717D3A}"/>
    <cellStyle name="01/01/83 2 8 2" xfId="1340" xr:uid="{568F0A38-F1DA-462F-BEA7-B7C52B743C74}"/>
    <cellStyle name="01/01/83 2 9" xfId="1341" xr:uid="{6A99182B-AFE7-45F9-AA1A-8F6D2E0B7E54}"/>
    <cellStyle name="01/01/83 2 9 2" xfId="1342" xr:uid="{ACE04DD4-8322-4FF8-AB5E-B393D8EC70EE}"/>
    <cellStyle name="01/01/83 2_ActiFijos" xfId="1343" xr:uid="{B2C2CE39-D778-418F-9A24-6FCF37896D01}"/>
    <cellStyle name="01/01/83 3" xfId="1344" xr:uid="{13AD3993-46C7-4B7B-9FDB-7DBC57F7E9F4}"/>
    <cellStyle name="01/01/83 3 10" xfId="1345" xr:uid="{123E8E05-C2B6-43AF-B084-70057FC7F085}"/>
    <cellStyle name="01/01/83 3 10 2" xfId="1346" xr:uid="{7193C5B0-A191-43D2-8D9B-5893DF1ACF15}"/>
    <cellStyle name="01/01/83 3 11" xfId="1347" xr:uid="{D170153C-101A-454A-8829-A403B84A73B0}"/>
    <cellStyle name="01/01/83 3 11 2" xfId="1348" xr:uid="{A538DCA6-BD67-4AD5-A9D5-5BA82BAA0AB0}"/>
    <cellStyle name="01/01/83 3 12" xfId="1349" xr:uid="{2716C350-96A5-479A-BDFD-7DDBC8706D02}"/>
    <cellStyle name="01/01/83 3 12 2" xfId="1350" xr:uid="{3BC0A56C-9D8F-4128-8942-C28D270C11BF}"/>
    <cellStyle name="01/01/83 3 13" xfId="1351" xr:uid="{1EB174EF-D416-4618-91F2-F59CBEC651E7}"/>
    <cellStyle name="01/01/83 3 2" xfId="1352" xr:uid="{03FD57A6-04E1-4873-B728-15F011CAA399}"/>
    <cellStyle name="01/01/83 3 2 2" xfId="1353" xr:uid="{1D68034F-D01B-462F-84CB-C634631B25A5}"/>
    <cellStyle name="01/01/83 3 3" xfId="1354" xr:uid="{01BE2E43-DBCE-404A-B7FD-BF889EFF3F94}"/>
    <cellStyle name="01/01/83 3 3 2" xfId="1355" xr:uid="{4A381FBE-EAA3-4D0C-A4A7-ADF571E53423}"/>
    <cellStyle name="01/01/83 3 4" xfId="1356" xr:uid="{0E589A16-0DF7-4C7C-BCD2-A0E1E72AB21B}"/>
    <cellStyle name="01/01/83 3 4 2" xfId="1357" xr:uid="{6DB827CD-61A5-43BF-8FE5-2279EE32DD6D}"/>
    <cellStyle name="01/01/83 3 5" xfId="1358" xr:uid="{026A0F27-089D-4F61-B897-171EB08ABBF1}"/>
    <cellStyle name="01/01/83 3 5 2" xfId="1359" xr:uid="{722B570E-EF0F-4F61-8B46-C57C4CB8E834}"/>
    <cellStyle name="01/01/83 3 6" xfId="1360" xr:uid="{53EFEF28-3E5D-40A4-9BA6-ABEDD046473E}"/>
    <cellStyle name="01/01/83 3 6 2" xfId="1361" xr:uid="{A9648FEE-D39C-48D8-BC3D-11384EDAAB50}"/>
    <cellStyle name="01/01/83 3 7" xfId="1362" xr:uid="{6D2A7594-E91D-42EA-B9A8-D4E37DF4599F}"/>
    <cellStyle name="01/01/83 3 7 2" xfId="1363" xr:uid="{812BD137-74F6-4CE8-A6C3-5BE213EBAF3E}"/>
    <cellStyle name="01/01/83 3 8" xfId="1364" xr:uid="{9FC28AD9-0A71-4506-AF67-3DFA03C259E1}"/>
    <cellStyle name="01/01/83 3 8 2" xfId="1365" xr:uid="{9D31A0B9-AD89-4134-9204-2D4FF8C6F36B}"/>
    <cellStyle name="01/01/83 3 9" xfId="1366" xr:uid="{579C7DA9-8907-451A-B3DD-76EE402CE425}"/>
    <cellStyle name="01/01/83 3 9 2" xfId="1367" xr:uid="{E04F8FC6-A20C-4024-931F-A75796CE1B41}"/>
    <cellStyle name="01/01/83 3_ActiFijos" xfId="1368" xr:uid="{B2F530B9-E07C-4F2D-A711-B7C081437205}"/>
    <cellStyle name="01/01/83 4" xfId="1369" xr:uid="{AC702859-D188-4024-96C4-14FAF065583F}"/>
    <cellStyle name="01/01/83 4 10" xfId="1370" xr:uid="{5B169D96-9D78-4F7A-8892-EA930FAD08C8}"/>
    <cellStyle name="01/01/83 4 10 2" xfId="1371" xr:uid="{4E58413D-F7DB-42CB-BDD6-EA9A5B8A5F26}"/>
    <cellStyle name="01/01/83 4 11" xfId="1372" xr:uid="{DCFB3555-AE06-43EA-ABFC-D5CFEB78092D}"/>
    <cellStyle name="01/01/83 4 11 2" xfId="1373" xr:uid="{67E472F2-A8EC-4122-9B9A-8712C57CC8E0}"/>
    <cellStyle name="01/01/83 4 12" xfId="1374" xr:uid="{3DADE069-DB00-43DB-A514-CC7E14D1E4FF}"/>
    <cellStyle name="01/01/83 4 12 2" xfId="1375" xr:uid="{6DED82E3-BB08-4DD4-8805-B3B149A58F14}"/>
    <cellStyle name="01/01/83 4 13" xfId="1376" xr:uid="{145EDAEE-15C7-464B-A8F8-BEBB4CF3B823}"/>
    <cellStyle name="01/01/83 4 2" xfId="1377" xr:uid="{F1DCDC47-FC45-4700-8445-8633E44B6ED4}"/>
    <cellStyle name="01/01/83 4 2 2" xfId="1378" xr:uid="{283C2731-7FE8-40CF-B029-95DAACDC38FC}"/>
    <cellStyle name="01/01/83 4 3" xfId="1379" xr:uid="{FC4B8E9D-3269-4C1E-B145-BEA6A8A5C2D5}"/>
    <cellStyle name="01/01/83 4 3 2" xfId="1380" xr:uid="{1F28BEC1-BA16-4766-885F-7F60D8F04FA6}"/>
    <cellStyle name="01/01/83 4 4" xfId="1381" xr:uid="{7179030C-AD2E-47D6-9CD7-26B7623A8D98}"/>
    <cellStyle name="01/01/83 4 4 2" xfId="1382" xr:uid="{F54A1758-1ADC-4D77-9331-9E1C244703FE}"/>
    <cellStyle name="01/01/83 4 5" xfId="1383" xr:uid="{0E8D2428-8A53-4D68-9F83-221780342A97}"/>
    <cellStyle name="01/01/83 4 5 2" xfId="1384" xr:uid="{E5F67F40-6EAB-43AC-8FC9-097C362C51F6}"/>
    <cellStyle name="01/01/83 4 6" xfId="1385" xr:uid="{A1280663-E7CE-46EB-A396-3D44657030EA}"/>
    <cellStyle name="01/01/83 4 6 2" xfId="1386" xr:uid="{4ABD865B-7340-465A-BF6A-1680E6E29BE4}"/>
    <cellStyle name="01/01/83 4 7" xfId="1387" xr:uid="{165A153E-3305-4ACE-ACC1-DEDC004AE9E1}"/>
    <cellStyle name="01/01/83 4 7 2" xfId="1388" xr:uid="{A4AD2EFB-02FE-49AA-A7DA-C2B47E3931B5}"/>
    <cellStyle name="01/01/83 4 8" xfId="1389" xr:uid="{E5EF8EA7-70CC-401F-9004-820682A59C95}"/>
    <cellStyle name="01/01/83 4 8 2" xfId="1390" xr:uid="{F424A391-6B27-4AD2-9EA7-EB5A684D5D23}"/>
    <cellStyle name="01/01/83 4 9" xfId="1391" xr:uid="{1446F1A1-D740-467E-9F74-D245928B2758}"/>
    <cellStyle name="01/01/83 4 9 2" xfId="1392" xr:uid="{192E931C-D87B-4E66-95FC-9C6B8E003D71}"/>
    <cellStyle name="01/01/83 4_ActiFijos" xfId="1393" xr:uid="{7E9B1E4A-DD9F-4EA0-B9A2-C844D9EC0571}"/>
    <cellStyle name="01/01/83 5" xfId="1394" xr:uid="{ACC6A69C-EC1C-4611-A357-EE0D7DEFB7CD}"/>
    <cellStyle name="01/01/83_Bases_Generales" xfId="1395" xr:uid="{9C3E9B7A-3E06-4683-8764-A5817752027F}"/>
    <cellStyle name="20% - Accent1" xfId="1396" xr:uid="{3CD2E116-7BC5-4B0F-888B-531B915D603F}"/>
    <cellStyle name="20% - Accent1 2" xfId="29928" xr:uid="{F553E2AF-9B79-4E18-B9E1-C47E314ACFD2}"/>
    <cellStyle name="20% - Accent1 2 2" xfId="37370" xr:uid="{105E78E5-631C-4674-B6B3-C262DBCA3CA8}"/>
    <cellStyle name="20% - Accent1 3" xfId="29929" xr:uid="{DB3E932C-806E-4E81-89D2-00AD52281232}"/>
    <cellStyle name="20% - Accent1 4" xfId="29930" xr:uid="{1C6D8546-A0B8-4A78-B38B-5FB00B23F27F}"/>
    <cellStyle name="20% - Accent1 4 2" xfId="29931" xr:uid="{231A4A2D-6162-4300-A358-913BB82FB097}"/>
    <cellStyle name="20% - Accent1 5" xfId="29932" xr:uid="{02EFF70E-81A6-4002-953B-F97842F32C24}"/>
    <cellStyle name="20% - Accent1 5 2" xfId="29933" xr:uid="{1D037E98-1131-4E36-8601-1CA62D17B373}"/>
    <cellStyle name="20% - Accent1 6" xfId="29934" xr:uid="{896CCCB1-E21F-43BB-885B-916C549BE81B}"/>
    <cellStyle name="20% - Accent1 6 2" xfId="29935" xr:uid="{6D7EAEEF-A1B3-48E3-A958-631BABFDA2F7}"/>
    <cellStyle name="20% - Accent1 7" xfId="29936" xr:uid="{45E2834E-FEFE-4713-B653-7D92DD9487FF}"/>
    <cellStyle name="20% - Accent1 7 2" xfId="29937" xr:uid="{B8B9C4EE-FA5C-4EED-813E-ABB35AF23546}"/>
    <cellStyle name="20% - Accent1 8" xfId="29938" xr:uid="{4A683868-D61E-456F-A19A-555014A049C5}"/>
    <cellStyle name="20% - Accent2" xfId="1397" xr:uid="{C35F4E97-511A-492C-8464-B7009140F0F2}"/>
    <cellStyle name="20% - Accent2 2" xfId="29939" xr:uid="{E282F126-FE86-4B18-AFCA-6BF8A6FCC743}"/>
    <cellStyle name="20% - Accent2 2 2" xfId="37371" xr:uid="{74B29B08-76DC-4578-8FE3-1E7D160D302D}"/>
    <cellStyle name="20% - Accent2 3" xfId="29940" xr:uid="{42402566-486E-44E3-A889-4ED11FA6FB77}"/>
    <cellStyle name="20% - Accent2 4" xfId="29941" xr:uid="{69AC7FD8-BBC2-43E1-BDCF-2801CBDFAF1E}"/>
    <cellStyle name="20% - Accent3" xfId="1398" xr:uid="{62CF52F9-7DE1-44B1-AAEF-9358A39C21D5}"/>
    <cellStyle name="20% - Accent3 2" xfId="29942" xr:uid="{8C309BA6-D236-4D7C-B0D5-7F03C05AB82A}"/>
    <cellStyle name="20% - Accent3 2 2" xfId="37372" xr:uid="{6B37F2F7-8F7C-4D8F-98C0-27858119D314}"/>
    <cellStyle name="20% - Accent3 3" xfId="29943" xr:uid="{A879A92B-6220-4C1A-A910-608956AE6F81}"/>
    <cellStyle name="20% - Accent3 4" xfId="29944" xr:uid="{A45594CC-888B-4216-B00B-2AB7CCAD1D2A}"/>
    <cellStyle name="20% - Accent4" xfId="1399" xr:uid="{F4394F6A-8007-46C1-9389-9F6BE3289DDE}"/>
    <cellStyle name="20% - Accent4 2" xfId="29945" xr:uid="{117E4CDF-2949-4AF0-A16B-209296ECFAE7}"/>
    <cellStyle name="20% - Accent4 2 2" xfId="37373" xr:uid="{75D66869-62C7-4677-B400-E0ACDB75CC4B}"/>
    <cellStyle name="20% - Accent4 3" xfId="29946" xr:uid="{CBB86D20-DEA0-4DE0-AC02-2A45B6632A83}"/>
    <cellStyle name="20% - Accent4 4" xfId="29947" xr:uid="{BCDF2567-6EB9-44F8-BF1B-E2EC6E147805}"/>
    <cellStyle name="20% - Accent5" xfId="1400" xr:uid="{548A389D-D423-4713-AF52-21A2522A77B5}"/>
    <cellStyle name="20% - Accent5 2" xfId="29948" xr:uid="{6A762192-77B4-4F9A-BC2E-1637E2BDB5C7}"/>
    <cellStyle name="20% - Accent5 2 2" xfId="37374" xr:uid="{5C242197-2436-4309-9905-FE3F79CA612B}"/>
    <cellStyle name="20% - Accent5 3" xfId="29949" xr:uid="{DB807D6D-4162-4394-9B05-C2BB64F69A25}"/>
    <cellStyle name="20% - Accent5 4" xfId="29950" xr:uid="{94138976-0825-412E-B866-9DA94C4107F1}"/>
    <cellStyle name="20% - Accent6" xfId="1401" xr:uid="{0F2FC0E9-5151-4F13-A71C-910D5C65B47C}"/>
    <cellStyle name="20% - Accent6 2" xfId="29951" xr:uid="{A1826C82-4C93-487A-9D3F-C5BA3B75FFCF}"/>
    <cellStyle name="20% - Accent6 2 2" xfId="37375" xr:uid="{D9D5AF07-05E6-4126-AE2F-4F2A8BEFA04A}"/>
    <cellStyle name="20% - Accent6 3" xfId="29952" xr:uid="{20F64CC7-D635-457F-8FAC-21F56749EA2B}"/>
    <cellStyle name="20% - Accent6 4" xfId="29953" xr:uid="{505A0A75-BFB6-4524-B6F9-EC7E470D5466}"/>
    <cellStyle name="20% - Ênfase1" xfId="22" builtinId="30" customBuiltin="1"/>
    <cellStyle name="20% - Ênfase1 10" xfId="1402" xr:uid="{EE01972D-61A5-4ECD-A2B9-4D40D13C73FB}"/>
    <cellStyle name="20% - Ênfase1 11" xfId="1403" xr:uid="{28DB67AD-EDAF-4F46-A44F-74CD52F0F8C7}"/>
    <cellStyle name="20% - Ênfase1 12" xfId="1404" xr:uid="{F3BA468D-7B32-48F2-8722-B2A2C1C82BCA}"/>
    <cellStyle name="20% - Ênfase1 13" xfId="1405" xr:uid="{FD617F0C-D827-4838-89E5-25BCD347D367}"/>
    <cellStyle name="20% - Ênfase1 14" xfId="1406" xr:uid="{FD061045-4814-486D-A292-AD48B7664012}"/>
    <cellStyle name="20% - Ênfase1 15" xfId="1407" xr:uid="{92A59B4C-6293-4C7C-9FB5-E89913CCF8EE}"/>
    <cellStyle name="20% - Ênfase1 16" xfId="1408" xr:uid="{CEAA0244-A6EE-499E-A83A-2CAA56EEC7E3}"/>
    <cellStyle name="20% - Ênfase1 17" xfId="1409" xr:uid="{01FFC610-3486-4B11-8686-127CF7F4B755}"/>
    <cellStyle name="20% - Ênfase1 18" xfId="1410" xr:uid="{B9C20BB3-B9B1-4464-AC37-64A77575E37B}"/>
    <cellStyle name="20% - Ênfase1 19" xfId="1411" xr:uid="{5928CF02-63AE-4467-9A56-B4639917FBA1}"/>
    <cellStyle name="20% - Ênfase1 2" xfId="1412" xr:uid="{C6BC04A0-502D-463D-B5CF-61292A88E9D4}"/>
    <cellStyle name="20% - Ênfase1 2 2" xfId="29954" xr:uid="{BC2C4D54-2108-433C-831F-67DAEDDD7A92}"/>
    <cellStyle name="20% - Ênfase1 2 2 2" xfId="29955" xr:uid="{E921CCFD-1F79-4A00-A98D-A7CAFFFEE288}"/>
    <cellStyle name="20% - Ênfase1 2 3" xfId="37145" xr:uid="{72796F43-B38C-45A0-9D0B-80FB18567997}"/>
    <cellStyle name="20% - Ênfase1 20" xfId="1413" xr:uid="{59E93701-310E-402D-9848-F60E963BFD22}"/>
    <cellStyle name="20% - Ênfase1 21" xfId="1414" xr:uid="{6C8C9F08-FF86-498E-9A37-3EECEF95D227}"/>
    <cellStyle name="20% - Ênfase1 22" xfId="1415" xr:uid="{B34E291F-CBDC-49B4-BC52-A81AB5F21281}"/>
    <cellStyle name="20% - Ênfase1 23" xfId="1416" xr:uid="{62D95C0B-D02C-4CCC-87E0-281B13A6F6F1}"/>
    <cellStyle name="20% - Ênfase1 24" xfId="1417" xr:uid="{0282C838-334A-4280-812C-21D4E8240B68}"/>
    <cellStyle name="20% - Ênfase1 25" xfId="1418" xr:uid="{7F1CD3C8-6395-4ED8-B92C-02812073B3BA}"/>
    <cellStyle name="20% - Ênfase1 26" xfId="1419" xr:uid="{34A420F3-D030-4D8A-B382-ED9CE29805C5}"/>
    <cellStyle name="20% - Ênfase1 27" xfId="1420" xr:uid="{ED6D2992-9AF7-4439-AC05-0C0F12FA73F2}"/>
    <cellStyle name="20% - Ênfase1 28" xfId="1421" xr:uid="{B37787FC-3929-4B01-B2F5-7C47D8E1C157}"/>
    <cellStyle name="20% - Ênfase1 29" xfId="1422" xr:uid="{4FB38ED8-E032-4DEC-AE1B-C5139ABDA5F7}"/>
    <cellStyle name="20% - Ênfase1 3" xfId="1423" xr:uid="{67728B95-7AC1-4FD9-94FB-21656787AB5C}"/>
    <cellStyle name="20% - Ênfase1 3 2" xfId="29956" xr:uid="{E13A0861-53CA-47E0-BD33-AA4AADEB73D5}"/>
    <cellStyle name="20% - Ênfase1 3 2 2" xfId="29957" xr:uid="{189544DC-CC36-4557-A209-065B568EAE0E}"/>
    <cellStyle name="20% - Ênfase1 30" xfId="1424" xr:uid="{114A1016-F50E-4E29-A172-9D1787C859F4}"/>
    <cellStyle name="20% - Ênfase1 31" xfId="1425" xr:uid="{5CCF1536-1CBD-420E-8A0E-7A89726A9469}"/>
    <cellStyle name="20% - Ênfase1 32" xfId="1426" xr:uid="{503E6905-C5A4-45E8-9923-0FD48FEBD701}"/>
    <cellStyle name="20% - Ênfase1 33" xfId="1427" xr:uid="{B75FE214-2A26-4C71-8FFB-899DAC4E5E0A}"/>
    <cellStyle name="20% - Ênfase1 34" xfId="1428" xr:uid="{FFD14F55-6B43-421C-AD10-392B2A936819}"/>
    <cellStyle name="20% - Ênfase1 35" xfId="1429" xr:uid="{CC1BBDA0-8F63-452F-BBAC-6AEBE9634B66}"/>
    <cellStyle name="20% - Ênfase1 36" xfId="1430" xr:uid="{FDE10D87-8A0A-4285-87BF-37205D087893}"/>
    <cellStyle name="20% - Ênfase1 36 2" xfId="27675" xr:uid="{F6577203-6C46-4C80-9E16-0AD33DAFD259}"/>
    <cellStyle name="20% - Ênfase1 37" xfId="1431" xr:uid="{B64391B8-C1B0-4311-8B60-778A117BEA51}"/>
    <cellStyle name="20% - Ênfase1 37 2" xfId="27676" xr:uid="{4247E15B-2A8B-403F-8309-86BC08217291}"/>
    <cellStyle name="20% - Ênfase1 38" xfId="1432" xr:uid="{834F7785-DE4C-4E5E-BBDD-094E56439B71}"/>
    <cellStyle name="20% - Ênfase1 38 2" xfId="27677" xr:uid="{973405F9-E9E4-4434-844B-3732031C62A2}"/>
    <cellStyle name="20% - Ênfase1 39" xfId="1433" xr:uid="{DBB5D2CF-28BD-4D61-B703-D43AEEA6ACE9}"/>
    <cellStyle name="20% - Ênfase1 39 2" xfId="27678" xr:uid="{123DDDB2-74EF-400E-85AD-1A0E91A138DC}"/>
    <cellStyle name="20% - Ênfase1 4" xfId="1434" xr:uid="{24A151FB-A22B-42DD-8B49-CE6B50554DB9}"/>
    <cellStyle name="20% - Ênfase1 4 2" xfId="1435" xr:uid="{39CDAF48-8B99-4748-9C11-343369F30E33}"/>
    <cellStyle name="20% - Ênfase1 4 2 2" xfId="27679" xr:uid="{66EF6B09-5B5D-4405-B07D-3671B631CDE2}"/>
    <cellStyle name="20% - Ênfase1 4 3" xfId="1436" xr:uid="{DB662484-4131-41DC-BE6C-C19992ADA995}"/>
    <cellStyle name="20% - Ênfase1 4 3 2" xfId="27680" xr:uid="{07405430-3171-4B7B-82BE-D36F7F29A1E3}"/>
    <cellStyle name="20% - Ênfase1 4 4" xfId="1437" xr:uid="{B2F066F9-F0CC-4286-9EDD-D5B38D842571}"/>
    <cellStyle name="20% - Ênfase1 4 4 2" xfId="27681" xr:uid="{04B7EE62-65C0-4095-AA01-620379700778}"/>
    <cellStyle name="20% - Ênfase1 40" xfId="1438" xr:uid="{67896620-CF93-4872-BC42-219685B1F3A8}"/>
    <cellStyle name="20% - Ênfase1 40 2" xfId="27682" xr:uid="{1440C4B6-E5AE-440E-84B7-1E8B05FB1174}"/>
    <cellStyle name="20% - Ênfase1 41" xfId="1439" xr:uid="{51A9F47F-E704-4159-B9B0-FB5933623FA6}"/>
    <cellStyle name="20% - Ênfase1 41 2" xfId="27683" xr:uid="{622B2C05-2EF6-4E78-A856-07FAB91166B7}"/>
    <cellStyle name="20% - Ênfase1 42" xfId="29958" xr:uid="{0EDB9CB1-0363-4C94-BFC4-8382A5CEDB94}"/>
    <cellStyle name="20% - Ênfase1 42 2" xfId="29959" xr:uid="{33C8879B-726D-4354-ACE2-B1C35AE208FB}"/>
    <cellStyle name="20% - Ênfase1 43" xfId="29960" xr:uid="{D05A7E1A-A423-4066-96CB-6DE016222467}"/>
    <cellStyle name="20% - Ênfase1 43 2" xfId="29961" xr:uid="{5762EE89-5505-47D4-B709-013DA5D009C6}"/>
    <cellStyle name="20% - Ênfase1 44" xfId="29962" xr:uid="{F2D43971-F8E0-4CF2-969A-BB46B3612E0B}"/>
    <cellStyle name="20% - Ênfase1 44 2" xfId="29963" xr:uid="{D560E52A-2A03-4F4A-9B5E-D3CC609FB3A4}"/>
    <cellStyle name="20% - Ênfase1 45" xfId="29964" xr:uid="{83646B07-12DD-4732-B23B-5B545D78C241}"/>
    <cellStyle name="20% - Ênfase1 45 2" xfId="29965" xr:uid="{FAA4117A-E152-48C7-916D-41A627F9B1CA}"/>
    <cellStyle name="20% - Ênfase1 46" xfId="29966" xr:uid="{843FF276-BE5E-47D2-A10C-F79621C0B0A4}"/>
    <cellStyle name="20% - Ênfase1 46 2" xfId="29967" xr:uid="{76150B0B-D545-4B78-999B-576B44B2B3FA}"/>
    <cellStyle name="20% - Ênfase1 47" xfId="29968" xr:uid="{5FC4018D-2630-41F3-9E63-1756278D777A}"/>
    <cellStyle name="20% - Ênfase1 47 2" xfId="29969" xr:uid="{A1622831-8149-43AC-A39F-389C4330D6E7}"/>
    <cellStyle name="20% - Ênfase1 48" xfId="29970" xr:uid="{36FD25AC-9E4D-4C2C-8CC0-0348BAB67795}"/>
    <cellStyle name="20% - Ênfase1 48 2" xfId="29971" xr:uid="{E7588535-4D42-4215-91EC-22D9615ECD6D}"/>
    <cellStyle name="20% - Ênfase1 49" xfId="29972" xr:uid="{26D7E407-25DC-40CF-81DA-A6FEED8FD84E}"/>
    <cellStyle name="20% - Ênfase1 49 2" xfId="29973" xr:uid="{599EF18A-5A2A-472F-9B32-1EFCEE25F91A}"/>
    <cellStyle name="20% - Ênfase1 5" xfId="1440" xr:uid="{E6CB14DD-DE29-4993-80A4-2485BAB84262}"/>
    <cellStyle name="20% - Ênfase1 50" xfId="29974" xr:uid="{CCF756CD-D066-41EB-9948-AA203C28B2D3}"/>
    <cellStyle name="20% - Ênfase1 50 2" xfId="29975" xr:uid="{8BD9E21D-7701-426D-8CA6-6B4F27ED77F5}"/>
    <cellStyle name="20% - Ênfase1 51" xfId="29976" xr:uid="{F3DEE877-CBFA-4E4F-99C4-F3691896796A}"/>
    <cellStyle name="20% - Ênfase1 51 2" xfId="29977" xr:uid="{F1DDDBE1-AE53-4634-8954-6A346C9110F3}"/>
    <cellStyle name="20% - Ênfase1 52" xfId="29978" xr:uid="{328EA22E-4606-4421-AF2E-BB8B9464EA0B}"/>
    <cellStyle name="20% - Ênfase1 52 2" xfId="29979" xr:uid="{6BFB2695-343E-4337-ADC4-224BE7ED57CC}"/>
    <cellStyle name="20% - Ênfase1 53" xfId="29980" xr:uid="{E7049913-D0B2-4545-9000-56630B0D2AF9}"/>
    <cellStyle name="20% - Ênfase1 53 2" xfId="29981" xr:uid="{E70986CE-8877-4127-873A-9E159DE6AAF5}"/>
    <cellStyle name="20% - Ênfase1 54" xfId="29982" xr:uid="{9D73D8F7-EAA8-4147-B8D3-722E48202680}"/>
    <cellStyle name="20% - Ênfase1 54 2" xfId="29983" xr:uid="{D04D65B0-3500-40D4-A8AF-1E2919462EFC}"/>
    <cellStyle name="20% - Ênfase1 55" xfId="29984" xr:uid="{98E0E905-BEB6-4A64-BFA0-81C4C2871E2A}"/>
    <cellStyle name="20% - Ênfase1 55 2" xfId="29985" xr:uid="{68496E64-E6E4-4DF6-8269-78E3BC224B9B}"/>
    <cellStyle name="20% - Ênfase1 56" xfId="29986" xr:uid="{3DA08DE8-782D-47C2-A1EF-DFB1FD6201DB}"/>
    <cellStyle name="20% - Ênfase1 56 2" xfId="29987" xr:uid="{3BA1CC3B-1A72-49B2-B86C-A63AA0F7FD3F}"/>
    <cellStyle name="20% - Ênfase1 57" xfId="29988" xr:uid="{95213AEE-1067-4280-A01B-23D3F8CF8F65}"/>
    <cellStyle name="20% - Ênfase1 57 2" xfId="29989" xr:uid="{9021CF33-860E-43E8-BC97-D3B58C7B9E17}"/>
    <cellStyle name="20% - Ênfase1 58" xfId="29990" xr:uid="{368AF1E4-8EED-4E5E-B450-9EBB0A37AB88}"/>
    <cellStyle name="20% - Ênfase1 58 2" xfId="29991" xr:uid="{0EA321C0-A85F-45D2-9B00-3F99FC2C8D5C}"/>
    <cellStyle name="20% - Ênfase1 59" xfId="29992" xr:uid="{92AE5FB8-AFFE-4681-AF8C-D341D962A6D9}"/>
    <cellStyle name="20% - Ênfase1 59 2" xfId="29993" xr:uid="{EF25248E-E2CD-4D9A-8B73-97C0CF3E7FA7}"/>
    <cellStyle name="20% - Ênfase1 6" xfId="1441" xr:uid="{EECC162E-7A28-4FD8-A564-DF05B440FD8A}"/>
    <cellStyle name="20% - Ênfase1 60" xfId="29994" xr:uid="{3DB4243F-316E-4C27-ACEA-F83B248E9FC6}"/>
    <cellStyle name="20% - Ênfase1 60 2" xfId="29995" xr:uid="{FD58DA10-C7F2-4298-9661-1F215C0AD80C}"/>
    <cellStyle name="20% - Ênfase1 7" xfId="1442" xr:uid="{C2137CD2-16BC-43AD-864E-11AF8FCD7CF5}"/>
    <cellStyle name="20% - Ênfase1 8" xfId="1443" xr:uid="{2B2924E1-A747-4F19-9202-478A88FC150A}"/>
    <cellStyle name="20% - Ênfase1 9" xfId="1444" xr:uid="{ECF6B8AC-B36D-4221-8675-A41C2C1ACAFA}"/>
    <cellStyle name="20% - Ênfase2" xfId="25" builtinId="34" customBuiltin="1"/>
    <cellStyle name="20% - Ênfase2 10" xfId="1445" xr:uid="{B3E28013-E577-44F0-9B5B-182E961D2872}"/>
    <cellStyle name="20% - Ênfase2 11" xfId="1446" xr:uid="{56082C39-4B55-4211-8A53-B57278EB6C69}"/>
    <cellStyle name="20% - Ênfase2 12" xfId="1447" xr:uid="{C8B425C6-A909-4BA1-A8AE-54FA84B8FF05}"/>
    <cellStyle name="20% - Ênfase2 13" xfId="1448" xr:uid="{AD0C85BA-AE4D-476D-AE27-4C495A9CB459}"/>
    <cellStyle name="20% - Ênfase2 14" xfId="1449" xr:uid="{D06D0CAE-494F-43EF-9D68-C6C407FB8059}"/>
    <cellStyle name="20% - Ênfase2 15" xfId="1450" xr:uid="{C4F43E52-BC6B-4B68-AA37-487105425D48}"/>
    <cellStyle name="20% - Ênfase2 16" xfId="1451" xr:uid="{AB9D4815-6551-480E-AABA-DDA869C9680F}"/>
    <cellStyle name="20% - Ênfase2 17" xfId="1452" xr:uid="{2CB328BB-0109-4553-A967-FE7C8C8BFB39}"/>
    <cellStyle name="20% - Ênfase2 18" xfId="1453" xr:uid="{D283A0AD-30F3-4775-A9F5-D2215160AFB9}"/>
    <cellStyle name="20% - Ênfase2 19" xfId="1454" xr:uid="{3DB19B2D-B3EF-4562-BFF6-368DBFBC42E3}"/>
    <cellStyle name="20% - Ênfase2 2" xfId="1455" xr:uid="{24D1ED60-7746-4996-B033-DCC79CE82CD5}"/>
    <cellStyle name="20% - Ênfase2 2 2" xfId="29996" xr:uid="{D6041001-5154-485A-8B92-0DEA27D0CCC3}"/>
    <cellStyle name="20% - Ênfase2 2 2 2" xfId="29997" xr:uid="{468CAB30-1BAD-474F-90BF-AE5A0EDFC3F7}"/>
    <cellStyle name="20% - Ênfase2 2 3" xfId="37146" xr:uid="{8F975C42-7C33-49C7-8FF7-69FB2BA9D8C8}"/>
    <cellStyle name="20% - Ênfase2 20" xfId="1456" xr:uid="{D1E31153-D5D9-4246-8A40-739D1E8C6973}"/>
    <cellStyle name="20% - Ênfase2 21" xfId="1457" xr:uid="{07296ADD-DE76-4BF4-ADBD-89F3B31F8FD8}"/>
    <cellStyle name="20% - Ênfase2 22" xfId="1458" xr:uid="{E8A5A961-B054-459F-BF39-BC9065FF4036}"/>
    <cellStyle name="20% - Ênfase2 23" xfId="1459" xr:uid="{93182D75-85F5-48B1-9401-36A95B4C2885}"/>
    <cellStyle name="20% - Ênfase2 24" xfId="1460" xr:uid="{2D6A7B49-852D-48C0-A23A-FA72D1D27208}"/>
    <cellStyle name="20% - Ênfase2 25" xfId="1461" xr:uid="{5A433891-7BEC-4431-BD50-8044841D680E}"/>
    <cellStyle name="20% - Ênfase2 26" xfId="1462" xr:uid="{1E0616D2-63A5-4DEE-91C9-4466FCF2A454}"/>
    <cellStyle name="20% - Ênfase2 27" xfId="1463" xr:uid="{3C145910-1BA4-4A5F-BCF5-FC119B588C41}"/>
    <cellStyle name="20% - Ênfase2 28" xfId="1464" xr:uid="{5AD0899B-F412-4F94-ABAD-1FF0A148B4C3}"/>
    <cellStyle name="20% - Ênfase2 29" xfId="1465" xr:uid="{C3B8125D-BBA0-407E-9EA0-BD8BA4EF549F}"/>
    <cellStyle name="20% - Ênfase2 3" xfId="1466" xr:uid="{9A4AE651-FF5C-493A-ADF5-CA23997076C4}"/>
    <cellStyle name="20% - Ênfase2 3 2" xfId="29998" xr:uid="{B8539FCF-3E49-4130-A004-D9830F627873}"/>
    <cellStyle name="20% - Ênfase2 3 2 2" xfId="29999" xr:uid="{12BD49BC-8807-489D-B35F-C0A98A897103}"/>
    <cellStyle name="20% - Ênfase2 30" xfId="1467" xr:uid="{264AB4FC-0C00-4368-A826-18FC53D8036C}"/>
    <cellStyle name="20% - Ênfase2 31" xfId="1468" xr:uid="{67169246-B39A-41F9-93BD-6B872271B965}"/>
    <cellStyle name="20% - Ênfase2 32" xfId="1469" xr:uid="{3212B0EF-41D4-456F-88B9-A158A1CED763}"/>
    <cellStyle name="20% - Ênfase2 33" xfId="1470" xr:uid="{CBCD45B6-66BD-4E6F-8EC9-CCA6E9A9CC8A}"/>
    <cellStyle name="20% - Ênfase2 34" xfId="1471" xr:uid="{45B928B5-1AF3-4A7A-B947-DB43D1E424EE}"/>
    <cellStyle name="20% - Ênfase2 35" xfId="1472" xr:uid="{C31CF933-7EB2-464F-BDE6-8E79E94FDCD8}"/>
    <cellStyle name="20% - Ênfase2 36" xfId="30000" xr:uid="{AF716A0B-E6B1-46C9-97B3-456CB0A6D786}"/>
    <cellStyle name="20% - Ênfase2 36 2" xfId="30001" xr:uid="{20D86EDC-F47C-4C8E-BB84-9BE77606145E}"/>
    <cellStyle name="20% - Ênfase2 37" xfId="30002" xr:uid="{063E50A1-2407-4F5F-83A8-4276726E7FF2}"/>
    <cellStyle name="20% - Ênfase2 37 2" xfId="30003" xr:uid="{BFA94746-D580-4DE1-8312-9440D018C80D}"/>
    <cellStyle name="20% - Ênfase2 38" xfId="30004" xr:uid="{6C7D8E34-E788-438A-8950-92F2222979A9}"/>
    <cellStyle name="20% - Ênfase2 38 2" xfId="30005" xr:uid="{4D284DB2-F910-49B1-9EEF-D8B226A2961D}"/>
    <cellStyle name="20% - Ênfase2 39" xfId="30006" xr:uid="{EEBD6B23-84A9-4C6B-A0C9-5139FB7776B7}"/>
    <cellStyle name="20% - Ênfase2 39 2" xfId="30007" xr:uid="{47FDE0EE-194D-4263-8F31-5CD73B10A281}"/>
    <cellStyle name="20% - Ênfase2 4" xfId="1473" xr:uid="{6BAFFDE4-A29E-4DA4-A247-4F1C96A18028}"/>
    <cellStyle name="20% - Ênfase2 4 2" xfId="1474" xr:uid="{96CFC661-C6C1-4496-B8F0-5DB894845097}"/>
    <cellStyle name="20% - Ênfase2 4 2 2" xfId="27684" xr:uid="{41967509-667C-4679-9167-876097612B31}"/>
    <cellStyle name="20% - Ênfase2 4 3" xfId="1475" xr:uid="{2B7DDD63-F4F2-46E4-9D93-88CA0E876D50}"/>
    <cellStyle name="20% - Ênfase2 4 3 2" xfId="27685" xr:uid="{F33C88FF-D691-4393-83C8-DCB210D2D4E3}"/>
    <cellStyle name="20% - Ênfase2 4 4" xfId="1476" xr:uid="{ECD5CDF1-71FA-4083-AEE1-BB7DCADF8DDA}"/>
    <cellStyle name="20% - Ênfase2 4 4 2" xfId="27686" xr:uid="{512509DB-E482-4BA3-AE0F-E2370F619BCD}"/>
    <cellStyle name="20% - Ênfase2 40" xfId="30008" xr:uid="{4211842F-27B4-4905-94EA-CD7172AB4461}"/>
    <cellStyle name="20% - Ênfase2 40 2" xfId="30009" xr:uid="{0649900E-2CE9-48DD-8543-AFD879D1906D}"/>
    <cellStyle name="20% - Ênfase2 41" xfId="30010" xr:uid="{B31A2AFF-8ED3-440F-8F2C-3833EE15C5DA}"/>
    <cellStyle name="20% - Ênfase2 41 2" xfId="30011" xr:uid="{08208E00-705C-4388-BF97-464A91F9D787}"/>
    <cellStyle name="20% - Ênfase2 42" xfId="30012" xr:uid="{85F7C11B-1B54-4301-9294-47C7859837E7}"/>
    <cellStyle name="20% - Ênfase2 42 2" xfId="30013" xr:uid="{2627993C-2F46-44F3-9EEA-719260C18230}"/>
    <cellStyle name="20% - Ênfase2 43" xfId="30014" xr:uid="{03F8EEAC-C5CC-4FD2-8B6E-A3811573BF67}"/>
    <cellStyle name="20% - Ênfase2 43 2" xfId="30015" xr:uid="{59E5B411-6B06-4F62-9467-639AB2F0AB45}"/>
    <cellStyle name="20% - Ênfase2 44" xfId="30016" xr:uid="{0876730C-C04D-40F7-BAF7-013383356B44}"/>
    <cellStyle name="20% - Ênfase2 44 2" xfId="30017" xr:uid="{D46A6934-D724-4A3C-A667-B0A306A433F7}"/>
    <cellStyle name="20% - Ênfase2 45" xfId="30018" xr:uid="{FEC00434-60A6-44FF-B65C-B2E08C75749D}"/>
    <cellStyle name="20% - Ênfase2 45 2" xfId="30019" xr:uid="{C4D1168F-87DB-4B8C-9206-4E4D577DBCC8}"/>
    <cellStyle name="20% - Ênfase2 46" xfId="30020" xr:uid="{FE09BAAF-3886-4134-88EA-FC58E9F341B1}"/>
    <cellStyle name="20% - Ênfase2 46 2" xfId="30021" xr:uid="{F9323003-4BAC-4F60-83AC-BC6D399F9F85}"/>
    <cellStyle name="20% - Ênfase2 47" xfId="30022" xr:uid="{D064D164-B8C7-416C-8BCD-143AB9DF9152}"/>
    <cellStyle name="20% - Ênfase2 47 2" xfId="30023" xr:uid="{1AACC6F1-17FA-494E-8545-4B8FD1913444}"/>
    <cellStyle name="20% - Ênfase2 48" xfId="30024" xr:uid="{9B460937-170A-4BE7-AFC5-4779CF97D96D}"/>
    <cellStyle name="20% - Ênfase2 48 2" xfId="30025" xr:uid="{F2437B0C-A95C-4502-AF51-9B67A5B8C339}"/>
    <cellStyle name="20% - Ênfase2 49" xfId="30026" xr:uid="{D9890BF5-42C5-4BF5-8C30-C99821E7B827}"/>
    <cellStyle name="20% - Ênfase2 49 2" xfId="30027" xr:uid="{9FC7C0D8-26E8-4130-81E6-4E2EDF36C356}"/>
    <cellStyle name="20% - Ênfase2 5" xfId="1477" xr:uid="{4A449BB1-F8F7-4FEB-B199-01A46E0A3309}"/>
    <cellStyle name="20% - Ênfase2 50" xfId="30028" xr:uid="{275BD9DF-B007-4AB0-8CFA-71CE0F6F54D0}"/>
    <cellStyle name="20% - Ênfase2 50 2" xfId="30029" xr:uid="{98C128C6-C1FF-49D5-8B3C-6AF4203FD751}"/>
    <cellStyle name="20% - Ênfase2 51" xfId="30030" xr:uid="{B2E07A36-FF82-4AE9-9000-62CA93E8E145}"/>
    <cellStyle name="20% - Ênfase2 51 2" xfId="30031" xr:uid="{010EE292-86EF-4290-938F-E647D12E7F83}"/>
    <cellStyle name="20% - Ênfase2 52" xfId="30032" xr:uid="{8903A80E-2379-4B47-B841-2645F9A3FDB1}"/>
    <cellStyle name="20% - Ênfase2 52 2" xfId="30033" xr:uid="{74E63D9D-B0AB-4D20-8DC2-4F376640A3FA}"/>
    <cellStyle name="20% - Ênfase2 53" xfId="30034" xr:uid="{816D9553-C4FD-4511-8CBA-44FDB270C397}"/>
    <cellStyle name="20% - Ênfase2 53 2" xfId="30035" xr:uid="{EF5ED590-DCE5-49DF-B6AB-5DBBB8C0F326}"/>
    <cellStyle name="20% - Ênfase2 54" xfId="30036" xr:uid="{93E284DE-2861-4DC6-A89A-58C2AF219901}"/>
    <cellStyle name="20% - Ênfase2 54 2" xfId="30037" xr:uid="{5554F661-9901-48CD-B3DD-23B4100BDE54}"/>
    <cellStyle name="20% - Ênfase2 6" xfId="1478" xr:uid="{192CD6F0-87A5-4508-8DCB-15C6CA16A440}"/>
    <cellStyle name="20% - Ênfase2 7" xfId="1479" xr:uid="{7C815465-4245-4A06-B24D-4765C635FA05}"/>
    <cellStyle name="20% - Ênfase2 8" xfId="1480" xr:uid="{A03BEE38-0361-40F9-A902-56ABCCA94EAB}"/>
    <cellStyle name="20% - Ênfase2 9" xfId="1481" xr:uid="{5D4299B8-EEB0-4691-BFDA-04D410E3F23F}"/>
    <cellStyle name="20% - Ênfase3" xfId="28" builtinId="38" customBuiltin="1"/>
    <cellStyle name="20% - Ênfase3 10" xfId="1482" xr:uid="{D1A38119-FE6B-4CE1-AC42-4941531DFCD8}"/>
    <cellStyle name="20% - Ênfase3 11" xfId="1483" xr:uid="{BBE92AC8-4C7A-45E1-A01D-AD8F07F72528}"/>
    <cellStyle name="20% - Ênfase3 12" xfId="1484" xr:uid="{45A3DF14-84C3-44AB-A4B7-4E9C3350F609}"/>
    <cellStyle name="20% - Ênfase3 13" xfId="1485" xr:uid="{1992BF0F-F4DF-462D-8F55-ED88443BF5A4}"/>
    <cellStyle name="20% - Ênfase3 14" xfId="1486" xr:uid="{28653A97-1ED4-4569-A1D2-7C9ECEC5C3A1}"/>
    <cellStyle name="20% - Ênfase3 15" xfId="1487" xr:uid="{DE4DA974-03E6-4D16-B99F-2118BACD2C41}"/>
    <cellStyle name="20% - Ênfase3 16" xfId="1488" xr:uid="{1156593E-2575-4282-82BB-72B04381870A}"/>
    <cellStyle name="20% - Ênfase3 17" xfId="1489" xr:uid="{A3F8B90A-FC42-475D-8764-249DCD0FDED3}"/>
    <cellStyle name="20% - Ênfase3 18" xfId="1490" xr:uid="{9EF2B82C-1516-4603-AA3E-82F1FF8C18DA}"/>
    <cellStyle name="20% - Ênfase3 19" xfId="1491" xr:uid="{A1B9D0F8-0A36-4D18-B5E6-74AA4C6404B5}"/>
    <cellStyle name="20% - Ênfase3 2" xfId="1492" xr:uid="{AEA6CE90-5413-4C1B-835F-7EC0ECC2DEEB}"/>
    <cellStyle name="20% - Ênfase3 2 2" xfId="30038" xr:uid="{EF403077-2E1A-477C-87AF-F41CD4757720}"/>
    <cellStyle name="20% - Ênfase3 2 2 2" xfId="30039" xr:uid="{D4E7C5B1-9365-45CB-B8D5-8AA03147B3E5}"/>
    <cellStyle name="20% - Ênfase3 2 3" xfId="37147" xr:uid="{2547BE69-D943-4056-A6A8-6B55235BCEF1}"/>
    <cellStyle name="20% - Ênfase3 20" xfId="1493" xr:uid="{F6C33AB6-1243-486A-8063-48A6BAB01F0C}"/>
    <cellStyle name="20% - Ênfase3 21" xfId="1494" xr:uid="{22F3CEC2-BE62-469B-8C0B-8732900E9A84}"/>
    <cellStyle name="20% - Ênfase3 22" xfId="1495" xr:uid="{529FDA71-0E38-4592-9F52-0B10D710BF7C}"/>
    <cellStyle name="20% - Ênfase3 23" xfId="1496" xr:uid="{8E9A214D-576D-420A-A53D-015C0D7CC6A3}"/>
    <cellStyle name="20% - Ênfase3 24" xfId="1497" xr:uid="{5F2C4432-DEDA-4F56-80CE-0BB3E9D9FA88}"/>
    <cellStyle name="20% - Ênfase3 25" xfId="1498" xr:uid="{CD31EF22-EB86-4205-BDD5-BDF281A67F3F}"/>
    <cellStyle name="20% - Ênfase3 26" xfId="1499" xr:uid="{11F3C0B1-B9DB-4C03-8EBA-BAAAD984BF00}"/>
    <cellStyle name="20% - Ênfase3 27" xfId="1500" xr:uid="{70E7B2E5-DB5D-462B-8111-F9FCD10BF6DD}"/>
    <cellStyle name="20% - Ênfase3 28" xfId="1501" xr:uid="{9B783D39-0E42-4542-83D4-35DE9823D192}"/>
    <cellStyle name="20% - Ênfase3 29" xfId="1502" xr:uid="{33490253-AD8B-408A-A7AC-96B4AA615DCB}"/>
    <cellStyle name="20% - Ênfase3 3" xfId="1503" xr:uid="{52F6FB18-D028-4B01-ABA0-D85BB8410736}"/>
    <cellStyle name="20% - Ênfase3 3 2" xfId="30040" xr:uid="{349EF120-B221-4966-BCB9-26A4C7520A04}"/>
    <cellStyle name="20% - Ênfase3 3 2 2" xfId="30041" xr:uid="{59809BAC-755E-427D-9B10-503D0AF888C0}"/>
    <cellStyle name="20% - Ênfase3 30" xfId="1504" xr:uid="{C48AB6E4-D89F-42B2-A090-B9A9E1E1ABFD}"/>
    <cellStyle name="20% - Ênfase3 31" xfId="1505" xr:uid="{9C58DD95-D552-4889-82A9-15AF341036FE}"/>
    <cellStyle name="20% - Ênfase3 32" xfId="1506" xr:uid="{37050DD8-BC3A-4C50-90FD-2F1B7EAD84E1}"/>
    <cellStyle name="20% - Ênfase3 33" xfId="1507" xr:uid="{78809137-67EB-4FD0-80DB-4580D9A6383E}"/>
    <cellStyle name="20% - Ênfase3 34" xfId="1508" xr:uid="{D2835B34-9E11-4886-9888-E2C8CF38BB0C}"/>
    <cellStyle name="20% - Ênfase3 35" xfId="1509" xr:uid="{150E812A-57FE-48CB-B394-43C3C7FC7449}"/>
    <cellStyle name="20% - Ênfase3 36" xfId="1510" xr:uid="{7C5D8A57-7FA2-4466-A292-B78A3D8ECB83}"/>
    <cellStyle name="20% - Ênfase3 36 2" xfId="27687" xr:uid="{8608C8C1-9B04-4AED-8D0A-799339EFF53A}"/>
    <cellStyle name="20% - Ênfase3 37" xfId="1511" xr:uid="{E1EB7B45-20A1-4F3E-95FC-8D6098A74FB4}"/>
    <cellStyle name="20% - Ênfase3 37 2" xfId="27688" xr:uid="{05C67187-0EDE-41C8-A08F-A03086F5A673}"/>
    <cellStyle name="20% - Ênfase3 38" xfId="1512" xr:uid="{707F576C-376F-4387-B21B-09C164981DCA}"/>
    <cellStyle name="20% - Ênfase3 38 2" xfId="27689" xr:uid="{9ACF24F3-E5C1-4F9C-8DD6-478FA1EBB09B}"/>
    <cellStyle name="20% - Ênfase3 39" xfId="1513" xr:uid="{1958FF93-CFFF-4B05-9802-EE5A94B8D217}"/>
    <cellStyle name="20% - Ênfase3 39 2" xfId="27690" xr:uid="{C28CE70C-9812-44BC-9727-30611B0F9B25}"/>
    <cellStyle name="20% - Ênfase3 4" xfId="1514" xr:uid="{1C56643C-A139-4530-9544-954AB2C4D0DD}"/>
    <cellStyle name="20% - Ênfase3 4 2" xfId="1515" xr:uid="{4C029822-19DB-41D0-A480-2813C6CDB9B9}"/>
    <cellStyle name="20% - Ênfase3 4 2 2" xfId="27691" xr:uid="{1B930F22-5550-4FF1-AD16-BFDFDB33AA6B}"/>
    <cellStyle name="20% - Ênfase3 4 3" xfId="1516" xr:uid="{8081D463-1EA5-41D9-9529-D8BBF2373B19}"/>
    <cellStyle name="20% - Ênfase3 4 3 2" xfId="27692" xr:uid="{81C9EC35-7516-4914-A9EA-8DAE25C9EBCC}"/>
    <cellStyle name="20% - Ênfase3 4 4" xfId="1517" xr:uid="{C8D0795A-11B9-4A93-ADA2-B1332504D262}"/>
    <cellStyle name="20% - Ênfase3 4 4 2" xfId="27693" xr:uid="{AE80CEAE-E566-4689-A2EF-CB0D3D13D7B7}"/>
    <cellStyle name="20% - Ênfase3 40" xfId="1518" xr:uid="{0084483B-A59B-4D33-BB45-DE9677CE574E}"/>
    <cellStyle name="20% - Ênfase3 40 2" xfId="27694" xr:uid="{D8606E27-7C9A-4B04-97BB-9BEC64A31F47}"/>
    <cellStyle name="20% - Ênfase3 41" xfId="1519" xr:uid="{D699CA3B-8550-495E-A873-68A2622D3997}"/>
    <cellStyle name="20% - Ênfase3 41 2" xfId="27695" xr:uid="{AF8AF54E-89FD-471A-BF7B-FE05E2A56903}"/>
    <cellStyle name="20% - Ênfase3 42" xfId="30042" xr:uid="{DEF85656-AD88-4E1B-87DD-58A3AFE01C8F}"/>
    <cellStyle name="20% - Ênfase3 42 2" xfId="30043" xr:uid="{EB75EF7C-3906-4794-8F09-788A0491F201}"/>
    <cellStyle name="20% - Ênfase3 43" xfId="30044" xr:uid="{763850EA-4A01-47F9-AB00-24618300D4FD}"/>
    <cellStyle name="20% - Ênfase3 43 2" xfId="30045" xr:uid="{3F1BA5AE-63F8-4B8B-B684-BC29520B1E66}"/>
    <cellStyle name="20% - Ênfase3 44" xfId="30046" xr:uid="{5E757CD9-96EE-41EA-9260-C26F218BAA7A}"/>
    <cellStyle name="20% - Ênfase3 44 2" xfId="30047" xr:uid="{EC284FB4-D35A-4EAA-874F-680465B206FF}"/>
    <cellStyle name="20% - Ênfase3 45" xfId="30048" xr:uid="{39E378C4-AE44-4E65-BB87-F427D786741D}"/>
    <cellStyle name="20% - Ênfase3 45 2" xfId="30049" xr:uid="{BE8A2C18-7357-4013-BF29-ECCBF2A2760F}"/>
    <cellStyle name="20% - Ênfase3 46" xfId="30050" xr:uid="{91426A8D-07F7-4E05-BEED-63570D7722C5}"/>
    <cellStyle name="20% - Ênfase3 46 2" xfId="30051" xr:uid="{8CE3DB2F-CF04-4C3E-8E41-D0033E2D9EF1}"/>
    <cellStyle name="20% - Ênfase3 47" xfId="30052" xr:uid="{C5A20641-010C-4E88-AE09-D6C3C7880919}"/>
    <cellStyle name="20% - Ênfase3 47 2" xfId="30053" xr:uid="{46FED558-7EC2-4283-AA77-12F6C7E4A09B}"/>
    <cellStyle name="20% - Ênfase3 48" xfId="30054" xr:uid="{5EA172FF-A8AC-4219-B300-6BAC649EE26A}"/>
    <cellStyle name="20% - Ênfase3 48 2" xfId="30055" xr:uid="{C330D7B1-7B3F-4323-8FC1-4962CB6EE4C6}"/>
    <cellStyle name="20% - Ênfase3 49" xfId="30056" xr:uid="{FC229A9D-A9D1-458A-9FF2-DB0D7AD092CE}"/>
    <cellStyle name="20% - Ênfase3 49 2" xfId="30057" xr:uid="{52FBD043-6F2C-4DAA-8953-3054DBF7C651}"/>
    <cellStyle name="20% - Ênfase3 5" xfId="1520" xr:uid="{272B8AFF-361F-4D9A-908E-D9AFC09C5197}"/>
    <cellStyle name="20% - Ênfase3 50" xfId="30058" xr:uid="{9EF60423-969B-4E42-8C73-6F77FCF41AE5}"/>
    <cellStyle name="20% - Ênfase3 50 2" xfId="30059" xr:uid="{9AAF0FC7-74A8-45E7-8E58-F33C25301897}"/>
    <cellStyle name="20% - Ênfase3 51" xfId="30060" xr:uid="{0952703D-B082-4E90-8441-B1061CFA2DB1}"/>
    <cellStyle name="20% - Ênfase3 51 2" xfId="30061" xr:uid="{223C891F-0C6D-43FA-A4B9-E17BFA8E8153}"/>
    <cellStyle name="20% - Ênfase3 52" xfId="30062" xr:uid="{A37628EB-47DF-4E5F-9B0C-7D6FDED8CE0F}"/>
    <cellStyle name="20% - Ênfase3 52 2" xfId="30063" xr:uid="{25CAC1E6-BB64-4C8A-B046-4CEDE5429682}"/>
    <cellStyle name="20% - Ênfase3 53" xfId="30064" xr:uid="{5AF8170E-995C-4C65-B354-9B17FAF57B11}"/>
    <cellStyle name="20% - Ênfase3 53 2" xfId="30065" xr:uid="{5C54257F-4442-480E-81FC-9F7A2954B64A}"/>
    <cellStyle name="20% - Ênfase3 54" xfId="30066" xr:uid="{6DEE827D-0325-4AFF-848A-DC79E3A17BEC}"/>
    <cellStyle name="20% - Ênfase3 54 2" xfId="30067" xr:uid="{E45CB2CC-1A38-4FE8-A9E8-553F2EB126A7}"/>
    <cellStyle name="20% - Ênfase3 55" xfId="30068" xr:uid="{5D7B633D-02A7-461A-878C-687D5AD27A64}"/>
    <cellStyle name="20% - Ênfase3 55 2" xfId="30069" xr:uid="{4735AF5F-7DD1-48A6-9F04-650E82AF6D7A}"/>
    <cellStyle name="20% - Ênfase3 56" xfId="30070" xr:uid="{D3D8AC62-8A9C-42C6-96CA-012589745628}"/>
    <cellStyle name="20% - Ênfase3 56 2" xfId="30071" xr:uid="{76065200-0FCE-48CC-8783-B51444CF414A}"/>
    <cellStyle name="20% - Ênfase3 57" xfId="30072" xr:uid="{215D61A3-B03F-493A-A330-423DBA65A7DD}"/>
    <cellStyle name="20% - Ênfase3 57 2" xfId="30073" xr:uid="{3267C8BB-5192-49BF-848D-215CDA08E4F1}"/>
    <cellStyle name="20% - Ênfase3 58" xfId="30074" xr:uid="{ECDECAF6-B07B-4E1A-986F-FA576C4109ED}"/>
    <cellStyle name="20% - Ênfase3 58 2" xfId="30075" xr:uid="{9AE52187-6295-4873-9CC9-46D42A24490C}"/>
    <cellStyle name="20% - Ênfase3 59" xfId="30076" xr:uid="{83373B69-5878-406D-8813-D6436C7C55EF}"/>
    <cellStyle name="20% - Ênfase3 59 2" xfId="30077" xr:uid="{1B83B31D-8F37-42D2-88CE-84B23F530E31}"/>
    <cellStyle name="20% - Ênfase3 6" xfId="1521" xr:uid="{E33FD243-4FA2-4743-8288-CAD4EC37455F}"/>
    <cellStyle name="20% - Ênfase3 60" xfId="30078" xr:uid="{38403354-EE06-43C3-ACD8-2FB427C5E9AA}"/>
    <cellStyle name="20% - Ênfase3 60 2" xfId="30079" xr:uid="{1B696538-BD58-4F2D-92A8-E0C7FAE66FD4}"/>
    <cellStyle name="20% - Ênfase3 7" xfId="1522" xr:uid="{C6543C4A-5D14-44AD-B3D9-0292F74F076A}"/>
    <cellStyle name="20% - Ênfase3 8" xfId="1523" xr:uid="{D66E756A-02DF-444F-B6D9-15D48BFF161C}"/>
    <cellStyle name="20% - Ênfase3 9" xfId="1524" xr:uid="{77186D7B-A8C9-4E65-ABF4-04C3722FB7B7}"/>
    <cellStyle name="20% - Ênfase4" xfId="31" builtinId="42" customBuiltin="1"/>
    <cellStyle name="20% - Ênfase4 10" xfId="1525" xr:uid="{209A84A4-EB29-4F92-83AF-7A8F04C3DE5E}"/>
    <cellStyle name="20% - Ênfase4 11" xfId="1526" xr:uid="{5D3C0482-C26F-46BA-96F9-1DE8128CD6B7}"/>
    <cellStyle name="20% - Ênfase4 12" xfId="1527" xr:uid="{E58DA167-6199-4A58-9BD6-407F0EF45B7B}"/>
    <cellStyle name="20% - Ênfase4 13" xfId="1528" xr:uid="{59B61065-414F-4536-9AE2-D27FC3D2FB43}"/>
    <cellStyle name="20% - Ênfase4 14" xfId="1529" xr:uid="{F44E4D9A-2DE6-4654-9F47-ADA3235F507A}"/>
    <cellStyle name="20% - Ênfase4 15" xfId="1530" xr:uid="{2938F2D8-6BAE-4CC4-90ED-118913636CD7}"/>
    <cellStyle name="20% - Ênfase4 16" xfId="1531" xr:uid="{C8206C1D-F5AE-4817-BEA5-8BA6D17885FF}"/>
    <cellStyle name="20% - Ênfase4 17" xfId="1532" xr:uid="{0F6B3AF8-C170-49AA-9C59-BAA5F41FA505}"/>
    <cellStyle name="20% - Ênfase4 18" xfId="1533" xr:uid="{0F6DEAFD-93B9-4AC2-B50B-6B9A8DC8319C}"/>
    <cellStyle name="20% - Ênfase4 19" xfId="1534" xr:uid="{B036B7F3-8295-442A-9FEF-ABABD9BA7A30}"/>
    <cellStyle name="20% - Ênfase4 2" xfId="1535" xr:uid="{7DF8870A-B3F1-4034-BAA9-E9A1C7284ED2}"/>
    <cellStyle name="20% - Ênfase4 2 2" xfId="30080" xr:uid="{C0BAE96E-2E35-4026-8A7C-E43F7F416246}"/>
    <cellStyle name="20% - Ênfase4 2 2 2" xfId="30081" xr:uid="{E652571E-235F-4F83-8E1D-7D2E0650CF9F}"/>
    <cellStyle name="20% - Ênfase4 2 3" xfId="37148" xr:uid="{8484FDCD-E267-4483-854F-861056770A4D}"/>
    <cellStyle name="20% - Ênfase4 20" xfId="1536" xr:uid="{D71B4F2A-A2DE-4D9F-B9CE-50561BF1A95A}"/>
    <cellStyle name="20% - Ênfase4 21" xfId="1537" xr:uid="{83675168-558D-4697-88D0-3E9EF3C7CA72}"/>
    <cellStyle name="20% - Ênfase4 22" xfId="1538" xr:uid="{AD3E70CC-F1DD-4EE3-9F2B-527DF1A4717C}"/>
    <cellStyle name="20% - Ênfase4 23" xfId="1539" xr:uid="{E95AB0D6-D315-4F9E-8C13-0C55ADB36BDF}"/>
    <cellStyle name="20% - Ênfase4 24" xfId="1540" xr:uid="{C1D38528-D0CC-4ACD-A033-8D5390F400E6}"/>
    <cellStyle name="20% - Ênfase4 25" xfId="1541" xr:uid="{5B3296A8-FFCC-417A-B860-E91C568D7157}"/>
    <cellStyle name="20% - Ênfase4 26" xfId="1542" xr:uid="{5A842180-B9E1-4061-9CD3-4A9A32DFCB85}"/>
    <cellStyle name="20% - Ênfase4 27" xfId="1543" xr:uid="{251D41A0-93A7-494F-B221-C6BEBB7F76A1}"/>
    <cellStyle name="20% - Ênfase4 28" xfId="1544" xr:uid="{EAC8B604-A27A-4165-979B-7F38468DB17C}"/>
    <cellStyle name="20% - Ênfase4 29" xfId="1545" xr:uid="{3F440CFE-FA08-4FAC-B931-2D7E72C70E58}"/>
    <cellStyle name="20% - Ênfase4 3" xfId="1546" xr:uid="{410E22C5-E3A3-409A-9D3F-B2F33FF2212D}"/>
    <cellStyle name="20% - Ênfase4 3 2" xfId="30082" xr:uid="{9250634B-67D0-4941-A930-F4568454A104}"/>
    <cellStyle name="20% - Ênfase4 3 2 2" xfId="30083" xr:uid="{5B9AB6C5-D777-4ED1-AD8C-77C15868EF04}"/>
    <cellStyle name="20% - Ênfase4 30" xfId="1547" xr:uid="{FE6A6B78-5D2F-47AC-B2E4-A5711742A4BA}"/>
    <cellStyle name="20% - Ênfase4 31" xfId="1548" xr:uid="{27C77C55-C8A4-46D7-BEE5-B663474E86B2}"/>
    <cellStyle name="20% - Ênfase4 32" xfId="1549" xr:uid="{D7F76094-1ACD-430A-9A4F-DAAEC43E2144}"/>
    <cellStyle name="20% - Ênfase4 33" xfId="1550" xr:uid="{D09130A5-272E-49D5-8DB4-2FF7DEABFD68}"/>
    <cellStyle name="20% - Ênfase4 34" xfId="1551" xr:uid="{F61DB787-60AB-4621-AB46-BA34BF07CBC1}"/>
    <cellStyle name="20% - Ênfase4 35" xfId="1552" xr:uid="{1D0D364C-08C9-4119-8FE1-E50CA9884DBF}"/>
    <cellStyle name="20% - Ênfase4 36" xfId="1553" xr:uid="{6C574F2C-8587-420A-9184-04C97EB3FBFB}"/>
    <cellStyle name="20% - Ênfase4 36 2" xfId="27696" xr:uid="{4B78C87D-86F6-40B3-B20C-A16322F345BE}"/>
    <cellStyle name="20% - Ênfase4 37" xfId="1554" xr:uid="{038361F5-70D6-48B2-AC46-E0D9143FD7DE}"/>
    <cellStyle name="20% - Ênfase4 37 2" xfId="27697" xr:uid="{12AFF1C0-5A16-4564-9E12-53A32D5872F0}"/>
    <cellStyle name="20% - Ênfase4 38" xfId="1555" xr:uid="{EFF750DA-1B9C-431C-A4AE-F7D7B9BE7951}"/>
    <cellStyle name="20% - Ênfase4 38 2" xfId="27698" xr:uid="{CF428FC3-DE15-406C-BBC9-7D4BC9FE19A0}"/>
    <cellStyle name="20% - Ênfase4 39" xfId="1556" xr:uid="{6FEE6F43-83CD-4FFB-86FE-53C6C1B4F2D1}"/>
    <cellStyle name="20% - Ênfase4 39 2" xfId="27699" xr:uid="{70C8548F-95BF-4A85-A90C-456C05A3D25D}"/>
    <cellStyle name="20% - Ênfase4 4" xfId="1557" xr:uid="{5FEAA436-CFAC-44A7-8D6A-0506C389ABE9}"/>
    <cellStyle name="20% - Ênfase4 4 2" xfId="1558" xr:uid="{F265DED6-47EC-4AB6-8774-B52F768DC8C9}"/>
    <cellStyle name="20% - Ênfase4 4 2 2" xfId="27700" xr:uid="{171DF317-BB6E-4D2B-A80C-153A758BEE6F}"/>
    <cellStyle name="20% - Ênfase4 4 3" xfId="1559" xr:uid="{8CA96166-2EAE-419C-94A5-4FD6570E538A}"/>
    <cellStyle name="20% - Ênfase4 4 3 2" xfId="27701" xr:uid="{02B3E3C4-FB9E-4C67-9209-06B4F2ACC442}"/>
    <cellStyle name="20% - Ênfase4 4 4" xfId="1560" xr:uid="{C7D5BD29-2AF4-41E1-A2DA-951B5CBE9A10}"/>
    <cellStyle name="20% - Ênfase4 4 4 2" xfId="27702" xr:uid="{E8729F59-7E9F-40E7-AE73-07657C0422FE}"/>
    <cellStyle name="20% - Ênfase4 40" xfId="1561" xr:uid="{92E87F07-C93C-4B62-ABBD-6B34951D9404}"/>
    <cellStyle name="20% - Ênfase4 40 2" xfId="27703" xr:uid="{C9A93BAC-AB58-4D0C-A563-A41E840E00E0}"/>
    <cellStyle name="20% - Ênfase4 41" xfId="1562" xr:uid="{7CC80B52-93DF-46D0-A59C-E3836D7AFD33}"/>
    <cellStyle name="20% - Ênfase4 41 2" xfId="27704" xr:uid="{7B58D3C5-2597-400E-B621-8252A17DB9B9}"/>
    <cellStyle name="20% - Ênfase4 42" xfId="30084" xr:uid="{F71966B5-E68E-405F-B585-D3B72F302598}"/>
    <cellStyle name="20% - Ênfase4 42 2" xfId="30085" xr:uid="{98B85068-B308-4B10-B682-C971A08D118B}"/>
    <cellStyle name="20% - Ênfase4 43" xfId="30086" xr:uid="{9A634000-C9FE-4E0F-8C8C-D2BA1152D348}"/>
    <cellStyle name="20% - Ênfase4 43 2" xfId="30087" xr:uid="{F541E7F8-DDC8-485D-90AA-CAE71D033ABB}"/>
    <cellStyle name="20% - Ênfase4 44" xfId="30088" xr:uid="{E5837167-8168-43AD-8232-67F0DDEF6E3D}"/>
    <cellStyle name="20% - Ênfase4 44 2" xfId="30089" xr:uid="{AC89B23C-9B4C-46D3-B6A9-E77AD7A3E98F}"/>
    <cellStyle name="20% - Ênfase4 45" xfId="30090" xr:uid="{332AB00A-60C5-4E86-BDB2-763EED8EEBB6}"/>
    <cellStyle name="20% - Ênfase4 45 2" xfId="30091" xr:uid="{F1D0D9C4-5B85-4CBB-95D9-F46DA950FC5A}"/>
    <cellStyle name="20% - Ênfase4 46" xfId="30092" xr:uid="{F41F3811-77A2-484D-8688-592E2DCE9535}"/>
    <cellStyle name="20% - Ênfase4 46 2" xfId="30093" xr:uid="{AD793DE3-3F50-407C-9618-18982CECC856}"/>
    <cellStyle name="20% - Ênfase4 47" xfId="30094" xr:uid="{29FA6F41-CB1D-43B7-9CFF-37137769A89F}"/>
    <cellStyle name="20% - Ênfase4 47 2" xfId="30095" xr:uid="{D31F5323-B199-4D88-8075-9B83CC36BF7D}"/>
    <cellStyle name="20% - Ênfase4 48" xfId="30096" xr:uid="{085C704E-7B69-48E5-B6EA-10BA811A7BDA}"/>
    <cellStyle name="20% - Ênfase4 48 2" xfId="30097" xr:uid="{5A14662D-D6CE-44DD-ACFD-BD31BED064E8}"/>
    <cellStyle name="20% - Ênfase4 49" xfId="30098" xr:uid="{C806EABC-F0EE-4F6C-A732-245D58767DEB}"/>
    <cellStyle name="20% - Ênfase4 49 2" xfId="30099" xr:uid="{247522DA-6EF7-4940-907B-3F35CC3226C8}"/>
    <cellStyle name="20% - Ênfase4 5" xfId="1563" xr:uid="{8D8DDD35-46CD-4529-B98A-3D06969E27D9}"/>
    <cellStyle name="20% - Ênfase4 50" xfId="30100" xr:uid="{3461CCA6-C906-4E19-BEB8-CDAF66FBF9C2}"/>
    <cellStyle name="20% - Ênfase4 50 2" xfId="30101" xr:uid="{1FF37446-15B9-4335-A5A0-D20AFC7BFC56}"/>
    <cellStyle name="20% - Ênfase4 51" xfId="30102" xr:uid="{6B35EC8D-88FB-4F12-9982-2339523BC876}"/>
    <cellStyle name="20% - Ênfase4 51 2" xfId="30103" xr:uid="{750973C8-182F-4ECF-A59B-0BA5E36E4913}"/>
    <cellStyle name="20% - Ênfase4 52" xfId="30104" xr:uid="{2E7CF080-7E71-4639-8DB0-5F32F2C19B67}"/>
    <cellStyle name="20% - Ênfase4 52 2" xfId="30105" xr:uid="{2415DFBB-242F-4487-8A12-0B329B133FCA}"/>
    <cellStyle name="20% - Ênfase4 53" xfId="30106" xr:uid="{AA52F8E1-BC26-4237-B184-C0A99FC0DA9F}"/>
    <cellStyle name="20% - Ênfase4 53 2" xfId="30107" xr:uid="{FA50F761-B125-4576-9E6B-A187F1C8BD20}"/>
    <cellStyle name="20% - Ênfase4 54" xfId="30108" xr:uid="{67305A7E-D1FE-4AD9-A924-2BF6927A3260}"/>
    <cellStyle name="20% - Ênfase4 54 2" xfId="30109" xr:uid="{7CD4D98B-6578-482D-A600-76937ABF6A13}"/>
    <cellStyle name="20% - Ênfase4 55" xfId="30110" xr:uid="{DA5BEFB0-2CFB-4E37-9223-90EC17CFCF0E}"/>
    <cellStyle name="20% - Ênfase4 55 2" xfId="30111" xr:uid="{94DB1680-791C-4DA1-A0CC-B854F734AA42}"/>
    <cellStyle name="20% - Ênfase4 56" xfId="30112" xr:uid="{05852948-56D2-47AA-91EF-8C1687E7A86A}"/>
    <cellStyle name="20% - Ênfase4 56 2" xfId="30113" xr:uid="{57507528-485C-45EB-AC96-AB6C0819A9B2}"/>
    <cellStyle name="20% - Ênfase4 57" xfId="30114" xr:uid="{010DF7EA-3039-482E-8C21-AC291A402CA0}"/>
    <cellStyle name="20% - Ênfase4 57 2" xfId="30115" xr:uid="{C0478A72-BA0E-469A-ABD3-7C3E780DE8E8}"/>
    <cellStyle name="20% - Ênfase4 58" xfId="30116" xr:uid="{343A8F2E-1F31-4CFA-B668-DD609A8959C2}"/>
    <cellStyle name="20% - Ênfase4 58 2" xfId="30117" xr:uid="{DA5E80DF-34D4-4081-A01E-A628E8D32A1B}"/>
    <cellStyle name="20% - Ênfase4 59" xfId="30118" xr:uid="{7606A423-4292-437C-A5D3-8C2A0929718A}"/>
    <cellStyle name="20% - Ênfase4 59 2" xfId="30119" xr:uid="{68980B68-294E-4DBB-8F2C-44F7E530D81F}"/>
    <cellStyle name="20% - Ênfase4 6" xfId="1564" xr:uid="{D9E477F8-AE36-4678-AA78-198F0E07DC09}"/>
    <cellStyle name="20% - Ênfase4 60" xfId="30120" xr:uid="{E9140515-2004-4029-B620-6B2E16496AD9}"/>
    <cellStyle name="20% - Ênfase4 60 2" xfId="30121" xr:uid="{B36C8D6E-E3B7-4D25-849E-9A7DC4F1EBAB}"/>
    <cellStyle name="20% - Ênfase4 7" xfId="1565" xr:uid="{A5B6115C-0C65-4E99-A6AD-9F017ECB9608}"/>
    <cellStyle name="20% - Ênfase4 8" xfId="1566" xr:uid="{7971BE53-13D6-4590-BDF7-5763F5087685}"/>
    <cellStyle name="20% - Ênfase4 9" xfId="1567" xr:uid="{753AD06D-5AEE-4B87-A0DF-9294D286073D}"/>
    <cellStyle name="20% - Ênfase5" xfId="34" builtinId="46" customBuiltin="1"/>
    <cellStyle name="20% - Ênfase5 10" xfId="1568" xr:uid="{41846600-8F6E-4F6E-8F6B-D1CCDC87B91D}"/>
    <cellStyle name="20% - Ênfase5 11" xfId="1569" xr:uid="{6AE068BE-6884-48BE-B5D0-CA97CEE193E2}"/>
    <cellStyle name="20% - Ênfase5 12" xfId="1570" xr:uid="{9D89B276-3E19-4965-881C-1DB1236FD4C6}"/>
    <cellStyle name="20% - Ênfase5 13" xfId="1571" xr:uid="{31517BEF-A194-4DA2-BD3B-4B9D93663949}"/>
    <cellStyle name="20% - Ênfase5 14" xfId="1572" xr:uid="{5CA56BC3-DFA1-4FAB-953B-AD8DF60E46F6}"/>
    <cellStyle name="20% - Ênfase5 15" xfId="1573" xr:uid="{FFC70BB0-DA09-40FE-BE75-E6B0D59EBA8B}"/>
    <cellStyle name="20% - Ênfase5 16" xfId="1574" xr:uid="{4872C601-570A-4657-B62B-1C6AC078624E}"/>
    <cellStyle name="20% - Ênfase5 17" xfId="1575" xr:uid="{8CA118A2-3E7F-474B-86E1-8C88610AF993}"/>
    <cellStyle name="20% - Ênfase5 18" xfId="1576" xr:uid="{DB518A1E-86E1-4FB3-B950-A420AB1C4C25}"/>
    <cellStyle name="20% - Ênfase5 19" xfId="1577" xr:uid="{DACFCC46-9C1B-4DEC-BFE3-D958DBFD1180}"/>
    <cellStyle name="20% - Ênfase5 2" xfId="1578" xr:uid="{0E2B7A26-7020-460F-8A06-B689B0D148FD}"/>
    <cellStyle name="20% - Ênfase5 2 2" xfId="30122" xr:uid="{D4D43B4A-8FF7-4331-B62D-17340616984A}"/>
    <cellStyle name="20% - Ênfase5 2 2 2" xfId="30123" xr:uid="{A552EAA1-627C-4913-A4E7-1774288B845C}"/>
    <cellStyle name="20% - Ênfase5 2 3" xfId="37149" xr:uid="{F5164409-EDF2-4B5E-BFB1-10FED04B1D19}"/>
    <cellStyle name="20% - Ênfase5 20" xfId="1579" xr:uid="{2657C638-C260-42E9-B0A0-C71446E35715}"/>
    <cellStyle name="20% - Ênfase5 21" xfId="1580" xr:uid="{ACBA69B4-7972-461A-89E6-AE46A92B5140}"/>
    <cellStyle name="20% - Ênfase5 22" xfId="1581" xr:uid="{1BD30DDA-7D1C-4ED8-A56B-26083B063CFC}"/>
    <cellStyle name="20% - Ênfase5 23" xfId="1582" xr:uid="{2A48F660-2FD8-49D0-9E84-641BB882486B}"/>
    <cellStyle name="20% - Ênfase5 24" xfId="1583" xr:uid="{8A13DA2C-87C3-43D8-A2BA-D678A40965D2}"/>
    <cellStyle name="20% - Ênfase5 25" xfId="1584" xr:uid="{A5A663CF-7C63-45C4-A92F-F110465021D1}"/>
    <cellStyle name="20% - Ênfase5 26" xfId="1585" xr:uid="{B55466D2-9486-47C3-AEED-9150EF94765A}"/>
    <cellStyle name="20% - Ênfase5 27" xfId="1586" xr:uid="{B24A7D0D-8049-401F-A4C4-6934AD4972BC}"/>
    <cellStyle name="20% - Ênfase5 28" xfId="1587" xr:uid="{D8FF3E13-FEA8-436D-962A-61A725F4901C}"/>
    <cellStyle name="20% - Ênfase5 29" xfId="1588" xr:uid="{AD1316F6-1326-4B6A-81FC-E37779AB6D97}"/>
    <cellStyle name="20% - Ênfase5 3" xfId="1589" xr:uid="{68B0B9DF-DDAE-43C7-92A4-97767581922F}"/>
    <cellStyle name="20% - Ênfase5 3 2" xfId="30124" xr:uid="{71F0CB50-E5DE-48BF-916B-C40BF3A8F008}"/>
    <cellStyle name="20% - Ênfase5 3 2 2" xfId="30125" xr:uid="{8176A099-D4BB-48D5-97B7-0F7F3628397C}"/>
    <cellStyle name="20% - Ênfase5 30" xfId="1590" xr:uid="{4D87F62E-0877-46C2-ACA9-C0638457F9D0}"/>
    <cellStyle name="20% - Ênfase5 31" xfId="1591" xr:uid="{EC3B949A-0CBD-4606-93A8-76B2CEA40295}"/>
    <cellStyle name="20% - Ênfase5 32" xfId="1592" xr:uid="{52876A54-6B25-4D2F-945D-74EDF1F115B2}"/>
    <cellStyle name="20% - Ênfase5 33" xfId="1593" xr:uid="{D6E21558-223E-47C9-8633-2AFB9072E3FF}"/>
    <cellStyle name="20% - Ênfase5 34" xfId="1594" xr:uid="{0122CE28-BF2D-42B4-BD8A-E2B2505D2C6C}"/>
    <cellStyle name="20% - Ênfase5 35" xfId="1595" xr:uid="{5AC1B1B9-6365-4DB0-8690-5182813B76C7}"/>
    <cellStyle name="20% - Ênfase5 36" xfId="1596" xr:uid="{E3236F92-CB56-45BA-9C40-CCE09011EB03}"/>
    <cellStyle name="20% - Ênfase5 36 2" xfId="27705" xr:uid="{47A249B2-FCE5-4494-8D72-8C30B4405892}"/>
    <cellStyle name="20% - Ênfase5 37" xfId="1597" xr:uid="{5AA26A21-763F-4978-9A7D-02233B1E8C75}"/>
    <cellStyle name="20% - Ênfase5 37 2" xfId="27706" xr:uid="{5C7CC12E-5DFF-434B-8A3E-736D804ACC86}"/>
    <cellStyle name="20% - Ênfase5 38" xfId="1598" xr:uid="{7B8FF626-C3E8-4372-8AE9-44F56CF953E9}"/>
    <cellStyle name="20% - Ênfase5 38 2" xfId="27707" xr:uid="{E60025E1-1707-4197-A063-C6EECEACC61F}"/>
    <cellStyle name="20% - Ênfase5 39" xfId="1599" xr:uid="{68CDEB04-8BCA-4C9D-B7C9-71B88D320EAE}"/>
    <cellStyle name="20% - Ênfase5 39 2" xfId="27708" xr:uid="{C0365A50-2F37-4193-A935-1007E8A74C0B}"/>
    <cellStyle name="20% - Ênfase5 4" xfId="1600" xr:uid="{1D2B930A-74CA-4B72-A94D-D4B71ABBFD42}"/>
    <cellStyle name="20% - Ênfase5 4 2" xfId="1601" xr:uid="{4723D81F-F308-4F1C-B329-FD99BD268F5C}"/>
    <cellStyle name="20% - Ênfase5 4 2 2" xfId="27709" xr:uid="{FF911F19-63DA-4632-A466-9E34FFEF02E1}"/>
    <cellStyle name="20% - Ênfase5 4 3" xfId="1602" xr:uid="{E8CBD245-D4D2-4542-BA15-861293481369}"/>
    <cellStyle name="20% - Ênfase5 4 3 2" xfId="27710" xr:uid="{D062C9AC-BEB0-4AF6-B03D-ACDE0BB7D53F}"/>
    <cellStyle name="20% - Ênfase5 4 4" xfId="1603" xr:uid="{AAC1F369-C8CA-4101-92ED-B9420DEEC4D3}"/>
    <cellStyle name="20% - Ênfase5 4 4 2" xfId="27711" xr:uid="{AE83BB0B-DBD7-4991-92B0-3BFEBA1DC8FB}"/>
    <cellStyle name="20% - Ênfase5 40" xfId="1604" xr:uid="{9F19D5C2-9F8C-4476-B238-9CC87D73E24D}"/>
    <cellStyle name="20% - Ênfase5 40 2" xfId="27712" xr:uid="{B4099BF4-BC04-4938-8F35-C8AAB4D013C9}"/>
    <cellStyle name="20% - Ênfase5 41" xfId="1605" xr:uid="{152D7839-C0CF-4692-885D-FA9CBA2866FF}"/>
    <cellStyle name="20% - Ênfase5 41 2" xfId="27713" xr:uid="{BB25F167-8831-429D-82A0-C0BFE45AA8ED}"/>
    <cellStyle name="20% - Ênfase5 42" xfId="30126" xr:uid="{0E43C00C-5BF8-472F-958D-2EA746375444}"/>
    <cellStyle name="20% - Ênfase5 42 2" xfId="30127" xr:uid="{7E316ECD-0DD9-405E-A1E3-D7DAB6F1CE15}"/>
    <cellStyle name="20% - Ênfase5 43" xfId="30128" xr:uid="{879B41CF-791E-4E6C-A7D1-A0F89BDEBE32}"/>
    <cellStyle name="20% - Ênfase5 43 2" xfId="30129" xr:uid="{168FBFD9-16B1-4B37-B9AB-E3B14D1C7694}"/>
    <cellStyle name="20% - Ênfase5 44" xfId="30130" xr:uid="{E0771E46-5D2F-4614-BF07-7517F5A5E0FD}"/>
    <cellStyle name="20% - Ênfase5 44 2" xfId="30131" xr:uid="{DC076D47-CF7D-4EDC-9721-C8CF2E763800}"/>
    <cellStyle name="20% - Ênfase5 45" xfId="30132" xr:uid="{334B8565-C12B-457E-BAC0-75E437C62BB2}"/>
    <cellStyle name="20% - Ênfase5 45 2" xfId="30133" xr:uid="{EB3FE864-F711-4DBE-843C-388F143651F1}"/>
    <cellStyle name="20% - Ênfase5 46" xfId="30134" xr:uid="{C1DF616A-56E9-46A0-BE89-FA4251BEE4B5}"/>
    <cellStyle name="20% - Ênfase5 46 2" xfId="30135" xr:uid="{4430EB8E-4C1F-4627-B996-1619A086D0AB}"/>
    <cellStyle name="20% - Ênfase5 47" xfId="30136" xr:uid="{B12A6A0D-CAC5-427A-875B-15418AE02C22}"/>
    <cellStyle name="20% - Ênfase5 47 2" xfId="30137" xr:uid="{57E33923-8F54-4587-B4FF-09CF77967E67}"/>
    <cellStyle name="20% - Ênfase5 48" xfId="30138" xr:uid="{C905A8BB-2678-4ED2-80E2-D2E030B8B364}"/>
    <cellStyle name="20% - Ênfase5 48 2" xfId="30139" xr:uid="{15225D7F-C309-4449-85CD-8381AB1F306A}"/>
    <cellStyle name="20% - Ênfase5 49" xfId="30140" xr:uid="{4A929848-BB27-4AD8-B162-102538CEC509}"/>
    <cellStyle name="20% - Ênfase5 49 2" xfId="30141" xr:uid="{FAB25E8B-64A2-47D6-8774-7D888F10EB97}"/>
    <cellStyle name="20% - Ênfase5 5" xfId="1606" xr:uid="{DA50E4BF-9C11-4C28-A387-879AB3966AE4}"/>
    <cellStyle name="20% - Ênfase5 50" xfId="30142" xr:uid="{ED3EC922-9340-4E90-858B-7DB19F3577E5}"/>
    <cellStyle name="20% - Ênfase5 50 2" xfId="30143" xr:uid="{14078A06-CB89-4411-B1CC-2C5043CEDC10}"/>
    <cellStyle name="20% - Ênfase5 51" xfId="30144" xr:uid="{D775809A-A6A3-4F52-8E73-5CCB14B1CE76}"/>
    <cellStyle name="20% - Ênfase5 51 2" xfId="30145" xr:uid="{126C7E38-5FF9-4AA5-A4D9-EDC7C0523B4F}"/>
    <cellStyle name="20% - Ênfase5 52" xfId="30146" xr:uid="{5E1E0A53-169C-427C-87A0-67B7523686D9}"/>
    <cellStyle name="20% - Ênfase5 52 2" xfId="30147" xr:uid="{E9C20F38-F795-4F71-9C0D-FF55692E10D4}"/>
    <cellStyle name="20% - Ênfase5 53" xfId="30148" xr:uid="{0E13811D-3E4F-4FF3-A6B7-688DE45354DA}"/>
    <cellStyle name="20% - Ênfase5 53 2" xfId="30149" xr:uid="{A794422E-8A5A-4C8C-B858-941453306A98}"/>
    <cellStyle name="20% - Ênfase5 54" xfId="30150" xr:uid="{2C506F43-1F9C-419F-879C-B90156436D5A}"/>
    <cellStyle name="20% - Ênfase5 54 2" xfId="30151" xr:uid="{5F35D034-D285-4516-8664-79FD2661E35E}"/>
    <cellStyle name="20% - Ênfase5 55" xfId="30152" xr:uid="{E21B90B3-A290-4279-85B9-11A8EA92CC10}"/>
    <cellStyle name="20% - Ênfase5 55 2" xfId="30153" xr:uid="{F8F746B6-7DC4-4F51-9FC7-DA05F57EEBA2}"/>
    <cellStyle name="20% - Ênfase5 56" xfId="30154" xr:uid="{EBC2E904-5B6A-4155-8771-A772156FD023}"/>
    <cellStyle name="20% - Ênfase5 56 2" xfId="30155" xr:uid="{D2DDAD80-37E8-4202-B437-39FD744C9B2A}"/>
    <cellStyle name="20% - Ênfase5 57" xfId="30156" xr:uid="{0ABF22BB-96B1-425D-8029-0F4870E9F2D7}"/>
    <cellStyle name="20% - Ênfase5 57 2" xfId="30157" xr:uid="{8A7E555A-3515-455B-9131-02EDBE493B31}"/>
    <cellStyle name="20% - Ênfase5 58" xfId="30158" xr:uid="{630A0E8B-6ACC-4418-89F2-4514A7DE09F0}"/>
    <cellStyle name="20% - Ênfase5 58 2" xfId="30159" xr:uid="{B3AB92C6-650D-4891-AED7-10CA13718677}"/>
    <cellStyle name="20% - Ênfase5 59" xfId="30160" xr:uid="{74BE0797-73FF-4326-86F3-0B21FDE11372}"/>
    <cellStyle name="20% - Ênfase5 59 2" xfId="30161" xr:uid="{2BF82B8A-207E-41E3-BD86-5C18CB934B3B}"/>
    <cellStyle name="20% - Ênfase5 6" xfId="1607" xr:uid="{5D93B55C-332C-44B5-B301-FEF5D2C6DDF8}"/>
    <cellStyle name="20% - Ênfase5 60" xfId="30162" xr:uid="{FA5A4FD6-E4EA-4231-9550-9E47B0BADE58}"/>
    <cellStyle name="20% - Ênfase5 60 2" xfId="30163" xr:uid="{3788733E-85AE-4C76-A047-381C05235F77}"/>
    <cellStyle name="20% - Ênfase5 7" xfId="1608" xr:uid="{FC953FAC-B13A-4DBF-884C-24259F1B609F}"/>
    <cellStyle name="20% - Ênfase5 8" xfId="1609" xr:uid="{459BF8A8-B10D-4D8B-9463-70339C8F73C2}"/>
    <cellStyle name="20% - Ênfase5 9" xfId="1610" xr:uid="{6DFA6497-F7C1-496E-957D-528E7134739F}"/>
    <cellStyle name="20% - Ênfase6" xfId="37" builtinId="50" customBuiltin="1"/>
    <cellStyle name="20% - Ênfase6 10" xfId="1611" xr:uid="{38F8E9A1-5D20-4686-8BCB-9649EC06226F}"/>
    <cellStyle name="20% - Ênfase6 11" xfId="1612" xr:uid="{A060EBAC-21D9-4378-98EA-B7946EABCE1B}"/>
    <cellStyle name="20% - Ênfase6 12" xfId="1613" xr:uid="{672904E2-4C3A-4A76-AF83-B003606154C3}"/>
    <cellStyle name="20% - Ênfase6 13" xfId="1614" xr:uid="{5D475A02-2EB9-4728-8D95-CB2A1793F57C}"/>
    <cellStyle name="20% - Ênfase6 14" xfId="1615" xr:uid="{05A3ACF2-6205-40DB-8241-BF0B5B98EDAD}"/>
    <cellStyle name="20% - Ênfase6 15" xfId="1616" xr:uid="{CF3D346B-28CD-4292-85EF-919C3B532A8F}"/>
    <cellStyle name="20% - Ênfase6 16" xfId="1617" xr:uid="{BE2711F0-6ED4-4FCE-B38C-9A0BC4F32200}"/>
    <cellStyle name="20% - Ênfase6 17" xfId="1618" xr:uid="{EB7C9A2E-AC3D-4B1F-8314-9B033A6ED8BC}"/>
    <cellStyle name="20% - Ênfase6 18" xfId="1619" xr:uid="{D11DF45C-05D9-44C4-AE33-7AE196FE84C5}"/>
    <cellStyle name="20% - Ênfase6 19" xfId="1620" xr:uid="{4478A2DC-B731-4D83-B7FB-4E9E3C4F8879}"/>
    <cellStyle name="20% - Ênfase6 2" xfId="1621" xr:uid="{D8B2D9F1-492F-428B-AEB8-00EFA9395925}"/>
    <cellStyle name="20% - Ênfase6 2 2" xfId="30164" xr:uid="{23E0636C-3F25-41E7-8FE1-8DDC85187650}"/>
    <cellStyle name="20% - Ênfase6 2 2 2" xfId="30165" xr:uid="{E82CAF10-06FC-43BB-8E47-C87139FA9B2A}"/>
    <cellStyle name="20% - Ênfase6 2 3" xfId="37150" xr:uid="{4D425404-0337-4344-A09A-08AD03FFF912}"/>
    <cellStyle name="20% - Ênfase6 20" xfId="1622" xr:uid="{58699307-3991-4492-AA1D-87B6487C9B5E}"/>
    <cellStyle name="20% - Ênfase6 21" xfId="1623" xr:uid="{F4100FE6-75D4-4847-84C8-8E5ECB8FA8F8}"/>
    <cellStyle name="20% - Ênfase6 22" xfId="1624" xr:uid="{01BCED93-E4A3-4A68-AA42-4F7D869F90CD}"/>
    <cellStyle name="20% - Ênfase6 23" xfId="1625" xr:uid="{71E294FA-739C-44CC-8C8D-522F8028BA6C}"/>
    <cellStyle name="20% - Ênfase6 24" xfId="1626" xr:uid="{376924E1-D9DD-4FAA-8677-9A6BC1F82011}"/>
    <cellStyle name="20% - Ênfase6 25" xfId="1627" xr:uid="{3EA45365-CBDD-4613-A22E-2E8A17240DBC}"/>
    <cellStyle name="20% - Ênfase6 26" xfId="1628" xr:uid="{D4F01413-650D-4210-AB21-D75BB0147DFC}"/>
    <cellStyle name="20% - Ênfase6 27" xfId="1629" xr:uid="{769EC08D-B1A1-4A7E-8FAE-508289C9EB18}"/>
    <cellStyle name="20% - Ênfase6 28" xfId="1630" xr:uid="{7112C77D-A11A-4C7C-B185-2077A394576E}"/>
    <cellStyle name="20% - Ênfase6 29" xfId="1631" xr:uid="{6B6A5017-7243-4A63-8142-6C0B9BE819AF}"/>
    <cellStyle name="20% - Ênfase6 3" xfId="1632" xr:uid="{6024F7FB-CECA-44D8-B183-67088BB27E07}"/>
    <cellStyle name="20% - Ênfase6 3 2" xfId="30166" xr:uid="{3DDAA5E8-1C39-44BF-98E9-3D5E4C1DC4CE}"/>
    <cellStyle name="20% - Ênfase6 3 2 2" xfId="30167" xr:uid="{328FFB34-4A6E-4D80-BB62-FE4CFE1B4919}"/>
    <cellStyle name="20% - Ênfase6 30" xfId="1633" xr:uid="{42D691C4-DF2E-4438-8806-5DBF2A17C668}"/>
    <cellStyle name="20% - Ênfase6 31" xfId="1634" xr:uid="{382DCA1E-F3AF-4817-A54D-0F86A6EBE0B9}"/>
    <cellStyle name="20% - Ênfase6 32" xfId="1635" xr:uid="{6964E93A-9A51-4A06-B39F-0FFF744E8264}"/>
    <cellStyle name="20% - Ênfase6 33" xfId="1636" xr:uid="{B4B1DC67-16E0-4F8E-8DC3-1D8F33523BE7}"/>
    <cellStyle name="20% - Ênfase6 34" xfId="1637" xr:uid="{83B4B5C9-D626-4CF3-9EF0-C164FD08D0DB}"/>
    <cellStyle name="20% - Ênfase6 35" xfId="1638" xr:uid="{ED68D51C-072E-4598-A740-04A88E220CBF}"/>
    <cellStyle name="20% - Ênfase6 36" xfId="1639" xr:uid="{DAE55F11-5EE0-4404-B6FE-EAB66F4CA112}"/>
    <cellStyle name="20% - Ênfase6 36 2" xfId="27714" xr:uid="{7B8D5071-12D3-4785-989A-E59172DDF5A6}"/>
    <cellStyle name="20% - Ênfase6 37" xfId="1640" xr:uid="{AB08772A-259B-40EC-A962-4169ADB1C59F}"/>
    <cellStyle name="20% - Ênfase6 37 2" xfId="27715" xr:uid="{0EAE0AA3-DCFB-41A4-A268-9F3D36019726}"/>
    <cellStyle name="20% - Ênfase6 38" xfId="1641" xr:uid="{6C235642-1C16-4DBB-B64F-FD881D45E0B6}"/>
    <cellStyle name="20% - Ênfase6 38 2" xfId="27716" xr:uid="{3CAE7064-7814-467B-A79C-51E0F7368BFD}"/>
    <cellStyle name="20% - Ênfase6 39" xfId="1642" xr:uid="{538EB69E-3FAC-4E77-AEDA-4CFF25726B46}"/>
    <cellStyle name="20% - Ênfase6 39 2" xfId="27717" xr:uid="{71E6E6AA-4E72-4BEA-A465-578DBEF935DF}"/>
    <cellStyle name="20% - Ênfase6 4" xfId="1643" xr:uid="{3CD660F4-10B8-4E1C-B899-CF09DB1448C6}"/>
    <cellStyle name="20% - Ênfase6 4 2" xfId="1644" xr:uid="{61077B99-8C24-4273-9E5B-4A32872AF54D}"/>
    <cellStyle name="20% - Ênfase6 4 2 2" xfId="27718" xr:uid="{C4228960-F221-4450-B0C4-A5818FDC4698}"/>
    <cellStyle name="20% - Ênfase6 4 3" xfId="1645" xr:uid="{03BA9E0A-95D0-4DA9-9B59-D52AF447B33D}"/>
    <cellStyle name="20% - Ênfase6 4 3 2" xfId="27719" xr:uid="{E00C7F24-C206-4A62-8F16-35656FE66D29}"/>
    <cellStyle name="20% - Ênfase6 4 4" xfId="1646" xr:uid="{D6928304-2CE5-4EB5-9671-9C20BF54E020}"/>
    <cellStyle name="20% - Ênfase6 4 4 2" xfId="27720" xr:uid="{27F00F5D-F89B-4A79-B103-4D8C6D089000}"/>
    <cellStyle name="20% - Ênfase6 40" xfId="1647" xr:uid="{7BBE543A-6BD3-484A-9C9F-BE2FDC78F7E5}"/>
    <cellStyle name="20% - Ênfase6 40 2" xfId="27721" xr:uid="{A9815BA7-6D4E-4C5D-BEDB-4A55B0E05F31}"/>
    <cellStyle name="20% - Ênfase6 41" xfId="1648" xr:uid="{EE9230BB-AC10-4869-A2BF-056896641632}"/>
    <cellStyle name="20% - Ênfase6 41 2" xfId="27722" xr:uid="{A0EEA1B1-CF91-417A-B9E5-A846CF1A1EDA}"/>
    <cellStyle name="20% - Ênfase6 42" xfId="30168" xr:uid="{5ED1CBCA-320A-451C-9F80-AFEA35054E70}"/>
    <cellStyle name="20% - Ênfase6 42 2" xfId="30169" xr:uid="{90D3C209-0136-470F-B8D7-8FB556C7A533}"/>
    <cellStyle name="20% - Ênfase6 43" xfId="30170" xr:uid="{D0EAE31A-8D8E-4D3E-B216-EF51C4639EE0}"/>
    <cellStyle name="20% - Ênfase6 43 2" xfId="30171" xr:uid="{55D17D0C-5B40-4AFD-AAC0-CC1057A2E4E9}"/>
    <cellStyle name="20% - Ênfase6 44" xfId="30172" xr:uid="{BFE66233-D339-45B2-9986-B769A73F5118}"/>
    <cellStyle name="20% - Ênfase6 44 2" xfId="30173" xr:uid="{CF825709-829E-4263-81E9-4D6188F1BEDB}"/>
    <cellStyle name="20% - Ênfase6 45" xfId="30174" xr:uid="{10088AC3-BBAE-497E-8298-203EB846A504}"/>
    <cellStyle name="20% - Ênfase6 45 2" xfId="30175" xr:uid="{1BF911FD-14D7-487A-B645-305E389BF373}"/>
    <cellStyle name="20% - Ênfase6 46" xfId="30176" xr:uid="{EE0E2699-09A2-44AC-B1FD-BA5DAF5447BC}"/>
    <cellStyle name="20% - Ênfase6 46 2" xfId="30177" xr:uid="{8361D440-E680-47C7-85A3-D57EFE58B67D}"/>
    <cellStyle name="20% - Ênfase6 47" xfId="30178" xr:uid="{DD89C0B5-F196-4CFA-BFF3-B56807415039}"/>
    <cellStyle name="20% - Ênfase6 47 2" xfId="30179" xr:uid="{B7438163-A1E1-4B3A-B368-0750AD50809F}"/>
    <cellStyle name="20% - Ênfase6 48" xfId="30180" xr:uid="{FBB99D93-72EA-440C-8599-D0BEBDD2EA85}"/>
    <cellStyle name="20% - Ênfase6 48 2" xfId="30181" xr:uid="{4D4F462B-EB8E-4AE1-912A-9947BBBA4862}"/>
    <cellStyle name="20% - Ênfase6 49" xfId="30182" xr:uid="{798E9327-BD51-42E3-A910-487C2137A6F7}"/>
    <cellStyle name="20% - Ênfase6 49 2" xfId="30183" xr:uid="{8FB2EDE0-BB6E-4B97-9B21-7DBA1D59563E}"/>
    <cellStyle name="20% - Ênfase6 5" xfId="1649" xr:uid="{6FE14C2D-2869-4F71-973B-740D266AD4FF}"/>
    <cellStyle name="20% - Ênfase6 50" xfId="30184" xr:uid="{70E8E42D-9152-434E-85FE-3C6097AF8BB6}"/>
    <cellStyle name="20% - Ênfase6 50 2" xfId="30185" xr:uid="{9812FF8F-12C6-4CCD-9B49-80610D05E02A}"/>
    <cellStyle name="20% - Ênfase6 51" xfId="30186" xr:uid="{E383CEDE-F4FC-43DD-9E57-427B28EE0E05}"/>
    <cellStyle name="20% - Ênfase6 51 2" xfId="30187" xr:uid="{C2D2694D-E50E-4ABB-9951-333662EF3F31}"/>
    <cellStyle name="20% - Ênfase6 52" xfId="30188" xr:uid="{E655BE19-5A96-4EBA-86EB-CEED5A8928A9}"/>
    <cellStyle name="20% - Ênfase6 52 2" xfId="30189" xr:uid="{99295944-02BB-4AA6-9815-6BAB067F3E58}"/>
    <cellStyle name="20% - Ênfase6 53" xfId="30190" xr:uid="{0DA39B90-CC83-4E1F-9939-53BBF6F411AB}"/>
    <cellStyle name="20% - Ênfase6 53 2" xfId="30191" xr:uid="{6BD74264-FDA5-4618-88A2-DB6201770C64}"/>
    <cellStyle name="20% - Ênfase6 54" xfId="30192" xr:uid="{91F2DF48-9A9F-452B-B858-2936A1620F4D}"/>
    <cellStyle name="20% - Ênfase6 54 2" xfId="30193" xr:uid="{65F892B9-45E1-4C78-813C-5F6AE140247D}"/>
    <cellStyle name="20% - Ênfase6 55" xfId="30194" xr:uid="{2EBFDFBD-A623-478C-AFD6-0991CE8D7525}"/>
    <cellStyle name="20% - Ênfase6 55 2" xfId="30195" xr:uid="{BFFD11D6-80A6-4519-9F57-A667F04F8E7C}"/>
    <cellStyle name="20% - Ênfase6 56" xfId="30196" xr:uid="{E161E725-C5FB-4FD3-B907-564B72867853}"/>
    <cellStyle name="20% - Ênfase6 56 2" xfId="30197" xr:uid="{321B13DE-15D8-4631-8202-53A9EE8F5F33}"/>
    <cellStyle name="20% - Ênfase6 57" xfId="30198" xr:uid="{3C346BDE-17A1-43A0-BDDE-8D22836FB69F}"/>
    <cellStyle name="20% - Ênfase6 57 2" xfId="30199" xr:uid="{4B902399-97CE-454E-9214-6436A9BC5A3D}"/>
    <cellStyle name="20% - Ênfase6 58" xfId="30200" xr:uid="{C98F078F-014F-4EB7-84EB-D39DCB6F73AA}"/>
    <cellStyle name="20% - Ênfase6 58 2" xfId="30201" xr:uid="{32D6E3CE-5C25-4D18-A418-971972B65953}"/>
    <cellStyle name="20% - Ênfase6 59" xfId="30202" xr:uid="{3DBC7FA9-B7F6-4D66-B283-57F42646239E}"/>
    <cellStyle name="20% - Ênfase6 59 2" xfId="30203" xr:uid="{D5C728D2-EFBB-4D73-9BAC-675F838CF977}"/>
    <cellStyle name="20% - Ênfase6 6" xfId="1650" xr:uid="{31D498F8-2C00-41DD-85C3-9541B488ABD6}"/>
    <cellStyle name="20% - Ênfase6 60" xfId="30204" xr:uid="{5634073A-11A3-4305-8C09-6424045CBD42}"/>
    <cellStyle name="20% - Ênfase6 60 2" xfId="30205" xr:uid="{C3837CEE-D42B-4E1A-9AFF-EA1BD11C4796}"/>
    <cellStyle name="20% - Ênfase6 7" xfId="1651" xr:uid="{C02697FF-2FFB-46A2-AD93-CAFE6DCF2ADE}"/>
    <cellStyle name="20% - Ênfase6 8" xfId="1652" xr:uid="{B7CDF50F-1C51-4A4E-A834-DB29225F6913}"/>
    <cellStyle name="20% - Ênfase6 9" xfId="1653" xr:uid="{A19EBF43-E6D9-4F8B-8996-C0D5694F3652}"/>
    <cellStyle name="20% - Énfasis1 2" xfId="1654" xr:uid="{9B301454-E79C-432D-8E21-75BF9461BBDB}"/>
    <cellStyle name="20% - Énfasis1 2 2" xfId="1655" xr:uid="{3E427834-BF2F-41DB-B79A-687587F515D4}"/>
    <cellStyle name="20% - Énfasis1 2 2 2" xfId="1656" xr:uid="{6C505714-E45A-40BB-80E0-BC9188F5FA0B}"/>
    <cellStyle name="20% - Énfasis1 2 2 2 2" xfId="1657" xr:uid="{E175A7DD-C88F-4FBD-B93B-460E07A27D08}"/>
    <cellStyle name="20% - Énfasis1 2 2 2 3" xfId="1658" xr:uid="{75A404A8-6713-4852-91B3-94D86B94E5DF}"/>
    <cellStyle name="20% - Énfasis1 2 2 3" xfId="1659" xr:uid="{101166F5-F7C3-4DB7-BBBF-33A8EC0A6530}"/>
    <cellStyle name="20% - Énfasis1 2 2 3 2" xfId="1660" xr:uid="{3F11F95D-3FA9-46B2-B462-09CA60FC8A57}"/>
    <cellStyle name="20% - Énfasis1 2 2 3 3" xfId="1661" xr:uid="{73D1DD05-3DFE-4370-8212-77803A047FE6}"/>
    <cellStyle name="20% - Énfasis1 2 2 4" xfId="1662" xr:uid="{1FFA3E02-F70F-45B5-AD15-0622DC183577}"/>
    <cellStyle name="20% - Énfasis1 2 2 4 2" xfId="1663" xr:uid="{EE02E051-BC5F-457D-829B-5CC53996CB8B}"/>
    <cellStyle name="20% - Énfasis1 2 2 4 3" xfId="1664" xr:uid="{D4E0517C-0FDD-467C-A48A-EA67FAAE4D33}"/>
    <cellStyle name="20% - Énfasis1 2 2 5" xfId="1665" xr:uid="{FCFBE3B7-09AC-47E1-A088-3114DA1E310A}"/>
    <cellStyle name="20% - Énfasis1 2 2 5 2" xfId="1666" xr:uid="{BE3B66D9-D029-4844-BADD-91E69C68430E}"/>
    <cellStyle name="20% - Énfasis1 2 2 5 3" xfId="1667" xr:uid="{4C4FE062-5BEB-4CE9-ACC9-8CADA68B903A}"/>
    <cellStyle name="20% - Énfasis1 2 2 6" xfId="1668" xr:uid="{AA780011-AD76-4B1D-AF6B-EAC55EF17F96}"/>
    <cellStyle name="20% - Énfasis1 2 2 7" xfId="1669" xr:uid="{91F0E049-DA54-4987-84AC-CF7975A0B0C6}"/>
    <cellStyle name="20% - Énfasis1 2 3" xfId="1670" xr:uid="{4E18D576-5AF6-4ADE-AF6D-CF25D9492304}"/>
    <cellStyle name="20% - Énfasis1 2 3 2" xfId="1671" xr:uid="{930D507E-D904-46D9-82D3-D9F4C864DC78}"/>
    <cellStyle name="20% - Énfasis1 2 3 2 2" xfId="1672" xr:uid="{34B03E12-9190-41DC-A521-0FDD78C9C1B5}"/>
    <cellStyle name="20% - Énfasis1 2 3 2 3" xfId="1673" xr:uid="{60795B1B-A9C4-426C-9CBF-98D64CCBED27}"/>
    <cellStyle name="20% - Énfasis1 2 3 3" xfId="1674" xr:uid="{21945F16-50F8-49BB-B429-556275A9DAA9}"/>
    <cellStyle name="20% - Énfasis1 2 3 3 2" xfId="1675" xr:uid="{7A5125CA-A08A-4E14-88AA-1364F2E0FCAD}"/>
    <cellStyle name="20% - Énfasis1 2 3 3 3" xfId="1676" xr:uid="{17B407CF-C27D-4251-8E52-F5BC4083F66F}"/>
    <cellStyle name="20% - Énfasis1 2 3 4" xfId="1677" xr:uid="{538D76D5-A3E5-44E2-A035-CB3387BAD48E}"/>
    <cellStyle name="20% - Énfasis1 2 3 4 2" xfId="1678" xr:uid="{B746E54F-20E6-48DE-8559-309CEE2C8A61}"/>
    <cellStyle name="20% - Énfasis1 2 3 4 3" xfId="1679" xr:uid="{03C0E2B9-58BC-437F-AE4B-46A8D470E598}"/>
    <cellStyle name="20% - Énfasis1 2 3 5" xfId="1680" xr:uid="{9EB58F0E-8BDB-464C-BDB1-20A599262703}"/>
    <cellStyle name="20% - Énfasis1 2 3 5 2" xfId="1681" xr:uid="{4C58622B-B338-49F4-81C7-D9E287F791CD}"/>
    <cellStyle name="20% - Énfasis1 2 3 5 3" xfId="1682" xr:uid="{C027FAD6-6657-4286-BCFA-F95224EB8463}"/>
    <cellStyle name="20% - Énfasis1 2 3 6" xfId="1683" xr:uid="{22048628-F0DD-40EA-AAFC-E3DE9CDAFEB4}"/>
    <cellStyle name="20% - Énfasis1 2 3 7" xfId="1684" xr:uid="{B25D8A86-E214-4C8D-BF8F-A02E9D9ECCA1}"/>
    <cellStyle name="20% - Énfasis1 2 4" xfId="1685" xr:uid="{A4470EE5-0928-42B0-964E-1B4145BEFD4A}"/>
    <cellStyle name="20% - Énfasis1 2 4 2" xfId="1686" xr:uid="{E4AC2C4E-264D-471A-A76B-D368B303E4EC}"/>
    <cellStyle name="20% - Énfasis1 2 4 3" xfId="1687" xr:uid="{622BFE96-D1CE-4FA5-8AB4-C2CEF8B6C993}"/>
    <cellStyle name="20% - Énfasis1 2 5" xfId="1688" xr:uid="{84B80F29-1FDB-44AC-9582-74B156A77306}"/>
    <cellStyle name="20% - Énfasis1 2 5 2" xfId="1689" xr:uid="{002696A2-E8D7-43AB-BEF6-A97482B9DB2F}"/>
    <cellStyle name="20% - Énfasis1 2 5 3" xfId="1690" xr:uid="{BACEDA9F-8714-42B6-B577-D98BA62E50ED}"/>
    <cellStyle name="20% - Énfasis1 2 6" xfId="1691" xr:uid="{4540F074-2A6C-43A1-A372-95A429403F80}"/>
    <cellStyle name="20% - Énfasis1 2 6 2" xfId="1692" xr:uid="{FF689A65-E789-4EFE-9951-D3A4FBDBBF07}"/>
    <cellStyle name="20% - Énfasis1 2 6 3" xfId="1693" xr:uid="{324698F5-1424-49F4-BF69-C043D7A18530}"/>
    <cellStyle name="20% - Énfasis1 2 7" xfId="1694" xr:uid="{699FB890-6353-4D84-98A2-E15A5305D51F}"/>
    <cellStyle name="20% - Énfasis1 2 7 2" xfId="1695" xr:uid="{D546D88B-366D-4008-8E14-B51CAB3CB3A0}"/>
    <cellStyle name="20% - Énfasis1 2 7 3" xfId="1696" xr:uid="{E93A8D97-F5FB-49C9-BFC2-785760041B72}"/>
    <cellStyle name="20% - Énfasis1 2 8" xfId="1697" xr:uid="{12333BF5-FC8C-4DE8-8A38-60221C112B89}"/>
    <cellStyle name="20% - Énfasis1 2 9" xfId="1698" xr:uid="{9BDBC9E6-DA49-43BE-AEDE-572F81846F27}"/>
    <cellStyle name="20% - Énfasis1 2_Balance" xfId="1699" xr:uid="{A7EAFABC-BABB-4E2E-B092-D39E9216FFC6}"/>
    <cellStyle name="20% - Énfasis1 3" xfId="1700" xr:uid="{7487FA71-1D89-45F6-828F-A19BD338E98B}"/>
    <cellStyle name="20% - Énfasis1 3 2" xfId="1701" xr:uid="{7B55D9CD-E5E4-4096-9622-A7D767EF8ED5}"/>
    <cellStyle name="20% - Énfasis1 3 2 2" xfId="1702" xr:uid="{5D163118-ADBA-4EC5-BBCD-9ACED683D379}"/>
    <cellStyle name="20% - Énfasis1 3 2 2 2" xfId="1703" xr:uid="{EA427685-0E82-466B-8450-6125EC791BC3}"/>
    <cellStyle name="20% - Énfasis1 3 2 2 3" xfId="1704" xr:uid="{B5FE549A-5F59-4772-AB2E-C892CBECAFBC}"/>
    <cellStyle name="20% - Énfasis1 3 2 3" xfId="1705" xr:uid="{C1A5E7A3-B8AA-4E1F-B465-281BCC3CF3E2}"/>
    <cellStyle name="20% - Énfasis1 3 2 3 2" xfId="1706" xr:uid="{B8997F1B-B153-4140-BA52-97D513C60B82}"/>
    <cellStyle name="20% - Énfasis1 3 2 3 3" xfId="1707" xr:uid="{C296A402-327B-4F04-A57B-10FA8D9532BE}"/>
    <cellStyle name="20% - Énfasis1 3 2 4" xfId="1708" xr:uid="{75FE4AEF-46B9-4A25-8745-C510C6DD07DF}"/>
    <cellStyle name="20% - Énfasis1 3 2 4 2" xfId="1709" xr:uid="{FE0F1D47-C81B-405A-A547-4F0FE4FC4738}"/>
    <cellStyle name="20% - Énfasis1 3 2 4 3" xfId="1710" xr:uid="{A70ACD1B-05C3-4440-A3DE-E9686B8899A0}"/>
    <cellStyle name="20% - Énfasis1 3 2 5" xfId="1711" xr:uid="{DA1297BB-12AA-40FA-8FFE-EA3AA01ECDE0}"/>
    <cellStyle name="20% - Énfasis1 3 2 5 2" xfId="1712" xr:uid="{5F0F314C-B14C-473A-80CC-6D4B580C13C6}"/>
    <cellStyle name="20% - Énfasis1 3 2 5 3" xfId="1713" xr:uid="{29340075-EBDB-47A8-B41B-BE998F159977}"/>
    <cellStyle name="20% - Énfasis1 3 2 6" xfId="1714" xr:uid="{58E4A92A-551E-4F91-BC3E-4D09E6EAC454}"/>
    <cellStyle name="20% - Énfasis1 3 2 7" xfId="1715" xr:uid="{A5041CC2-B6F3-4842-A586-91688F5C30F8}"/>
    <cellStyle name="20% - Énfasis1 3 3" xfId="1716" xr:uid="{87520F02-0270-44D0-AA56-78EE44101549}"/>
    <cellStyle name="20% - Énfasis1 3 3 2" xfId="1717" xr:uid="{604148A9-FC68-4C4D-8420-B5B7A2A2E3B4}"/>
    <cellStyle name="20% - Énfasis1 3 3 2 2" xfId="1718" xr:uid="{3D170208-BFB0-4C73-9283-BBD1297F0834}"/>
    <cellStyle name="20% - Énfasis1 3 3 2 3" xfId="1719" xr:uid="{BB7DAACE-348B-4C35-87A8-973DDE80974B}"/>
    <cellStyle name="20% - Énfasis1 3 3 3" xfId="1720" xr:uid="{D8CD209F-E63B-4260-8DA6-AC9DE1D64E8C}"/>
    <cellStyle name="20% - Énfasis1 3 3 3 2" xfId="1721" xr:uid="{B21AD695-62E1-4A1D-AE24-5D5422A75BEA}"/>
    <cellStyle name="20% - Énfasis1 3 3 3 3" xfId="1722" xr:uid="{AF771042-B135-4921-BF78-1F20BF9CD8A5}"/>
    <cellStyle name="20% - Énfasis1 3 3 4" xfId="1723" xr:uid="{B435BFEB-FD8F-4A6F-B8BE-44A8CF64C517}"/>
    <cellStyle name="20% - Énfasis1 3 3 4 2" xfId="1724" xr:uid="{856B11CA-D861-41EE-9C0E-8B5F8BD249EC}"/>
    <cellStyle name="20% - Énfasis1 3 3 4 3" xfId="1725" xr:uid="{9B0256FC-F66F-4DFC-B9BA-EE6E453C8E1D}"/>
    <cellStyle name="20% - Énfasis1 3 3 5" xfId="1726" xr:uid="{86C62918-5512-4113-B6B8-9DC00C9D7540}"/>
    <cellStyle name="20% - Énfasis1 3 3 5 2" xfId="1727" xr:uid="{FC752487-3D13-45B1-96FF-8AC196E5D382}"/>
    <cellStyle name="20% - Énfasis1 3 3 5 3" xfId="1728" xr:uid="{80E93F48-3091-49D1-A453-0A5AF56C2C1B}"/>
    <cellStyle name="20% - Énfasis1 3 3 6" xfId="1729" xr:uid="{41865414-B9F1-4FF3-9DA0-F6A86CC4D114}"/>
    <cellStyle name="20% - Énfasis1 3 3 7" xfId="1730" xr:uid="{F5B7648B-F68D-48D2-AD2B-C5565028A12E}"/>
    <cellStyle name="20% - Énfasis1 3 4" xfId="1731" xr:uid="{C256EEC5-A2D9-414E-B117-0C87D2F07887}"/>
    <cellStyle name="20% - Énfasis1 3 4 2" xfId="1732" xr:uid="{0D6B33C4-AA6B-476E-B368-F2F122EC4A8F}"/>
    <cellStyle name="20% - Énfasis1 3 4 3" xfId="1733" xr:uid="{284BDE9F-1FA3-4E1A-84E0-D14A21D329D8}"/>
    <cellStyle name="20% - Énfasis1 3 5" xfId="1734" xr:uid="{91DFF207-75B7-4CA9-9FF4-E4342930EE5E}"/>
    <cellStyle name="20% - Énfasis1 3 5 2" xfId="1735" xr:uid="{CE03FFF8-0062-4B72-95F2-80CFD4A4F327}"/>
    <cellStyle name="20% - Énfasis1 3 5 3" xfId="1736" xr:uid="{98931493-F315-4FF9-8545-30F3066560A3}"/>
    <cellStyle name="20% - Énfasis1 3 6" xfId="1737" xr:uid="{8AAFFBA1-29D8-4F28-8663-03756E81529C}"/>
    <cellStyle name="20% - Énfasis1 3 6 2" xfId="1738" xr:uid="{728DA8D4-CC9F-4074-BDC4-F33A6D8D22CC}"/>
    <cellStyle name="20% - Énfasis1 3 6 3" xfId="1739" xr:uid="{3AD9DE52-590D-4861-A227-5AC9EFC6C9CB}"/>
    <cellStyle name="20% - Énfasis1 3 7" xfId="1740" xr:uid="{3ADB5DC2-9759-4431-80CD-385252A7567D}"/>
    <cellStyle name="20% - Énfasis1 3 7 2" xfId="1741" xr:uid="{8D63BE0D-4C61-4E04-9B21-0CE77E78BCD8}"/>
    <cellStyle name="20% - Énfasis1 3 7 3" xfId="1742" xr:uid="{93256617-98E9-477A-B6C6-10036200760B}"/>
    <cellStyle name="20% - Énfasis1 3 8" xfId="1743" xr:uid="{B599EC18-CDAE-41E7-9181-B1C6761DB66D}"/>
    <cellStyle name="20% - Énfasis1 3 9" xfId="1744" xr:uid="{A174C9A3-D69D-4BFF-B253-BB094EFE39EA}"/>
    <cellStyle name="20% - Énfasis1 3_Balance" xfId="1745" xr:uid="{D3C95CC4-59DA-4ED7-BA27-F926735D2490}"/>
    <cellStyle name="20% - Énfasis1 4" xfId="1746" xr:uid="{533DB95D-9AC7-46D7-A5BC-84B04A3385FD}"/>
    <cellStyle name="20% - Énfasis1 4 2" xfId="1747" xr:uid="{65526C5A-A7AB-4CA3-8FB9-B4CB644CEFD2}"/>
    <cellStyle name="20% - Énfasis1 4 2 2" xfId="1748" xr:uid="{731E3C99-D90F-4B11-BBF8-CE5647D4833B}"/>
    <cellStyle name="20% - Énfasis1 4 2 2 2" xfId="1749" xr:uid="{86B6F250-6B1B-41DC-9FCC-26AF48F17AA9}"/>
    <cellStyle name="20% - Énfasis1 4 2 2 3" xfId="1750" xr:uid="{48D65325-9ABC-4E57-A9AA-654B7D1E3702}"/>
    <cellStyle name="20% - Énfasis1 4 2 3" xfId="1751" xr:uid="{CBC1C901-CA9E-4931-BB4C-A7A7853AE336}"/>
    <cellStyle name="20% - Énfasis1 4 2 3 2" xfId="1752" xr:uid="{F771A523-0848-4FB9-B707-F891D3EE785F}"/>
    <cellStyle name="20% - Énfasis1 4 2 3 3" xfId="1753" xr:uid="{1D2977DC-232E-42D1-BBDC-0CA006EA3F13}"/>
    <cellStyle name="20% - Énfasis1 4 2 4" xfId="1754" xr:uid="{2E1FB122-0938-4E87-9081-BF9B6B55D588}"/>
    <cellStyle name="20% - Énfasis1 4 2 4 2" xfId="1755" xr:uid="{9F1780FE-50DB-4D20-B7D1-C26D3ABD8A39}"/>
    <cellStyle name="20% - Énfasis1 4 2 4 3" xfId="1756" xr:uid="{13A7671D-4ECD-477C-967B-088641EA2026}"/>
    <cellStyle name="20% - Énfasis1 4 2 5" xfId="1757" xr:uid="{991D9A01-FACE-40BA-A55B-5D6A9E4F0455}"/>
    <cellStyle name="20% - Énfasis1 4 2 5 2" xfId="1758" xr:uid="{CF1B912A-DC2E-440B-849E-1A2662F177F7}"/>
    <cellStyle name="20% - Énfasis1 4 2 5 3" xfId="1759" xr:uid="{F62C423A-DBD4-43F3-AC44-4B74A83BD423}"/>
    <cellStyle name="20% - Énfasis1 4 2 6" xfId="1760" xr:uid="{7B5B8838-1A60-416A-9C01-95A5A0A77F47}"/>
    <cellStyle name="20% - Énfasis1 4 2 7" xfId="1761" xr:uid="{789DB6BE-D8A8-40F8-A8FA-3ABE9DE9E566}"/>
    <cellStyle name="20% - Énfasis1 4 3" xfId="1762" xr:uid="{2C48860E-DFB2-430B-A9A8-03E8AAE24914}"/>
    <cellStyle name="20% - Énfasis1 4 3 2" xfId="1763" xr:uid="{AA831610-2B1F-4439-A482-3E5D1C12AC72}"/>
    <cellStyle name="20% - Énfasis1 4 3 2 2" xfId="1764" xr:uid="{78CB483F-98A5-47D7-A684-A267DA99D720}"/>
    <cellStyle name="20% - Énfasis1 4 3 2 3" xfId="1765" xr:uid="{BA947E9D-A125-482B-8FFA-B1FE635024B6}"/>
    <cellStyle name="20% - Énfasis1 4 3 3" xfId="1766" xr:uid="{DEE9B3E7-1606-42E9-AFE1-3304C50D234A}"/>
    <cellStyle name="20% - Énfasis1 4 3 3 2" xfId="1767" xr:uid="{A0403303-9184-4450-A2A7-6938E3D3D0D1}"/>
    <cellStyle name="20% - Énfasis1 4 3 3 3" xfId="1768" xr:uid="{C06B0AE2-2F41-4D10-8E96-3BC307F20438}"/>
    <cellStyle name="20% - Énfasis1 4 3 4" xfId="1769" xr:uid="{336E47EC-225A-4C4A-B422-761051DDDD96}"/>
    <cellStyle name="20% - Énfasis1 4 3 4 2" xfId="1770" xr:uid="{886D5FBC-C8D1-41BC-81F4-4A379F4BAEFD}"/>
    <cellStyle name="20% - Énfasis1 4 3 4 3" xfId="1771" xr:uid="{69A9A238-D7EF-4888-936F-6112A68E9434}"/>
    <cellStyle name="20% - Énfasis1 4 3 5" xfId="1772" xr:uid="{213E0E4E-E8D2-43C0-ADDE-23B647F5A32B}"/>
    <cellStyle name="20% - Énfasis1 4 3 5 2" xfId="1773" xr:uid="{2A41E24A-8EB4-477E-9BF2-EA26DDE0E8F5}"/>
    <cellStyle name="20% - Énfasis1 4 3 5 3" xfId="1774" xr:uid="{BE67E33F-294E-4086-8FB5-3EB49CFE009C}"/>
    <cellStyle name="20% - Énfasis1 4 3 6" xfId="1775" xr:uid="{961C0D01-DA25-4639-9AB2-811C8F367965}"/>
    <cellStyle name="20% - Énfasis1 4 3 7" xfId="1776" xr:uid="{E0F85B1B-A093-43A5-B105-D131C7C2A762}"/>
    <cellStyle name="20% - Énfasis1 4 4" xfId="1777" xr:uid="{01FC537C-55B4-4CFB-8AC0-A6197C3259EE}"/>
    <cellStyle name="20% - Énfasis1 4 4 2" xfId="1778" xr:uid="{1D8AE44E-6DD7-4319-88CF-E2C5960EE00C}"/>
    <cellStyle name="20% - Énfasis1 4 4 3" xfId="1779" xr:uid="{9696E118-2800-4CA2-90FF-477C9F86EA7F}"/>
    <cellStyle name="20% - Énfasis1 4 5" xfId="1780" xr:uid="{F302317F-6617-4111-99BB-72D21307BA7A}"/>
    <cellStyle name="20% - Énfasis1 4 5 2" xfId="1781" xr:uid="{EE2CBB9D-7787-43A9-8CE2-14A611E709C2}"/>
    <cellStyle name="20% - Énfasis1 4 5 3" xfId="1782" xr:uid="{66E0C401-F6ED-4AA5-9733-0A0CE6BD2B34}"/>
    <cellStyle name="20% - Énfasis1 4 6" xfId="1783" xr:uid="{07CCC94A-CB0B-462D-9C04-B75A46AAE807}"/>
    <cellStyle name="20% - Énfasis1 4 6 2" xfId="1784" xr:uid="{81404B08-DA53-4072-946A-719905256119}"/>
    <cellStyle name="20% - Énfasis1 4 6 3" xfId="1785" xr:uid="{E0946FC1-B967-45C2-8BC5-65890FCA31BE}"/>
    <cellStyle name="20% - Énfasis1 4 7" xfId="1786" xr:uid="{731C364D-C077-45CA-9E81-5D26227DDB3F}"/>
    <cellStyle name="20% - Énfasis1 4 7 2" xfId="1787" xr:uid="{B6D8C035-D2B4-488B-8850-A5CDF04F3CF6}"/>
    <cellStyle name="20% - Énfasis1 4 7 3" xfId="1788" xr:uid="{321BB9A1-18AB-4110-BAFB-34950225A4B0}"/>
    <cellStyle name="20% - Énfasis1 4 8" xfId="1789" xr:uid="{69F8F17D-044C-4D3D-8ED4-EA6DB766552F}"/>
    <cellStyle name="20% - Énfasis1 4 9" xfId="1790" xr:uid="{2AEF64E7-82DE-40DB-81C4-02784E988DFC}"/>
    <cellStyle name="20% - Énfasis1 4_Balance" xfId="1791" xr:uid="{1798D484-3BFB-4BB3-9BB1-EFA31560C914}"/>
    <cellStyle name="20% - Énfasis1 5" xfId="1792" xr:uid="{06D40B49-147D-4C5B-B5E9-9D8BB0D3E5AA}"/>
    <cellStyle name="20% - Énfasis1 5 2" xfId="1793" xr:uid="{139776A5-B98A-4BC8-8438-D7867FD02576}"/>
    <cellStyle name="20% - Énfasis1 5 2 2" xfId="27724" xr:uid="{CD6ED31C-7302-442D-B698-9EC05402DEEC}"/>
    <cellStyle name="20% - Énfasis1 5 3" xfId="1794" xr:uid="{75D2A4CD-961B-4E9E-A0E2-9ECCE920CB12}"/>
    <cellStyle name="20% - Énfasis1 5 3 2" xfId="27725" xr:uid="{4FF6F31B-C9C8-4BBF-9C34-5E848AB17C96}"/>
    <cellStyle name="20% - Énfasis1 5 4" xfId="27723" xr:uid="{78C7AD8F-4649-4F11-9EAD-09DDAC3EF1EA}"/>
    <cellStyle name="20% - Énfasis1 6" xfId="1795" xr:uid="{BF1B85CE-C06B-45B6-9C78-2373505C0D60}"/>
    <cellStyle name="20% - Énfasis1 6 2" xfId="1796" xr:uid="{793DA2BF-AD6A-4335-8442-1544E3032AE7}"/>
    <cellStyle name="20% - Énfasis1 6 2 2" xfId="27727" xr:uid="{EBC8D9EC-5653-4849-99E6-C775B4E68C29}"/>
    <cellStyle name="20% - Énfasis1 6 3" xfId="1797" xr:uid="{3A942B4F-6010-4B5A-9AD1-534B9D9CF2A4}"/>
    <cellStyle name="20% - Énfasis1 6 3 2" xfId="27728" xr:uid="{FDBFC64B-E150-46D1-B122-1813A62AF498}"/>
    <cellStyle name="20% - Énfasis1 6 4" xfId="27726" xr:uid="{8A50020D-A580-4F2A-BB3B-68FC4AB2CDCC}"/>
    <cellStyle name="20% - Énfasis3 2" xfId="1798" xr:uid="{A350FFEE-0F49-4F64-9852-56B39ECC21AF}"/>
    <cellStyle name="20% - Énfasis3 2 2" xfId="1799" xr:uid="{3002F05D-D19F-4CF3-8461-EEC1F9576187}"/>
    <cellStyle name="20% - Énfasis3 2 2 2" xfId="27730" xr:uid="{096CC520-BDF5-4F9E-ACE5-10D96E619469}"/>
    <cellStyle name="20% - Énfasis3 2 3" xfId="1800" xr:uid="{F460A949-2419-4D11-A244-7E56D3D28139}"/>
    <cellStyle name="20% - Énfasis3 2 3 2" xfId="27731" xr:uid="{0F217F82-046D-4AFD-A7C6-F4BAFAE79F95}"/>
    <cellStyle name="20% - Énfasis3 2 4" xfId="27729" xr:uid="{75FABE6C-2CB1-4015-AED8-6E11E2F94A24}"/>
    <cellStyle name="20% - Énfasis4 2" xfId="1801" xr:uid="{C06873C5-B4B1-49D6-9C09-C4159AC62836}"/>
    <cellStyle name="20% - Énfasis4 2 2" xfId="1802" xr:uid="{78A01476-6AD9-4835-B51B-CDAC7C763368}"/>
    <cellStyle name="20% - Énfasis4 2 2 2" xfId="27733" xr:uid="{C2825CE5-2D27-455F-89A0-04353C2B1E43}"/>
    <cellStyle name="20% - Énfasis4 2 3" xfId="1803" xr:uid="{9529FBC3-0ADF-4439-921E-4B5894DA76EE}"/>
    <cellStyle name="20% - Énfasis4 2 3 2" xfId="27734" xr:uid="{929D643D-ACA8-4EA6-A125-F2D170A21886}"/>
    <cellStyle name="20% - Énfasis4 2 4" xfId="27732" xr:uid="{CB0A69BB-C9AB-4A4F-9EF6-A321245E6910}"/>
    <cellStyle name="20% - Énfasis4 3" xfId="1804" xr:uid="{BFD21E69-F018-4399-BABC-07D57388FCF2}"/>
    <cellStyle name="20% - Énfasis4 3 2" xfId="1805" xr:uid="{5BB10E4C-4870-4B14-9986-AC6A7E0F9472}"/>
    <cellStyle name="20% - Énfasis4 3 2 2" xfId="27736" xr:uid="{488A1F1F-DDEE-4CED-9029-814B006C4999}"/>
    <cellStyle name="20% - Énfasis4 3 3" xfId="1806" xr:uid="{F7B15A79-544E-4943-9E16-DB6E3AEC1B85}"/>
    <cellStyle name="20% - Énfasis4 3 3 2" xfId="27737" xr:uid="{04353617-D241-4FC3-80F3-E71E6206C2BE}"/>
    <cellStyle name="20% - Énfasis4 3 4" xfId="27735" xr:uid="{F4DFC56A-51B1-40F1-BFD7-DDFCDD5E9078}"/>
    <cellStyle name="20% - Énfasis5 2" xfId="1807" xr:uid="{C74EEE0F-64A4-4991-BC78-5E4B61132763}"/>
    <cellStyle name="20% - Énfasis5 2 2" xfId="1808" xr:uid="{F7C9E943-62E6-4B30-824E-D012D0F30D30}"/>
    <cellStyle name="20% - Énfasis5 2 2 2" xfId="27739" xr:uid="{CD07A11C-0DDF-4E8D-8B77-726B470AB82D}"/>
    <cellStyle name="20% - Énfasis5 2 3" xfId="1809" xr:uid="{362B9A63-2E4E-4561-85B8-81F2301D7A63}"/>
    <cellStyle name="20% - Énfasis5 2 3 2" xfId="27740" xr:uid="{0C0BF858-F6B9-4855-882D-28857CC6F8FD}"/>
    <cellStyle name="20% - Énfasis5 2 4" xfId="27738" xr:uid="{B4E9C9C2-9C50-4355-875D-CC1D16573EB5}"/>
    <cellStyle name="20% - Énfasis6 2" xfId="1810" xr:uid="{4B2C8038-1E06-4201-8C99-094DE7EF87D6}"/>
    <cellStyle name="20% - Énfasis6 2 2" xfId="1811" xr:uid="{FFAC82A8-1FE9-4F78-8511-760CC76757CB}"/>
    <cellStyle name="20% - Énfasis6 2 2 2" xfId="27742" xr:uid="{1149DCD6-CB3C-4397-BCF5-55CCC2520AD7}"/>
    <cellStyle name="20% - Énfasis6 2 3" xfId="1812" xr:uid="{6870862D-D81B-411F-AF6E-FE379B0B6238}"/>
    <cellStyle name="20% - Énfasis6 2 3 2" xfId="27743" xr:uid="{4B09EEF8-200E-43AC-901D-1A13D6DF74FE}"/>
    <cellStyle name="20% - Énfasis6 2 4" xfId="27741" xr:uid="{565E6B93-66C4-4FC0-8A6A-B97F1BB9C40A}"/>
    <cellStyle name="40% - Accent1" xfId="1813" xr:uid="{27821589-E829-48EE-B47F-ACDCD43102CB}"/>
    <cellStyle name="40% - Accent1 2" xfId="30206" xr:uid="{1BF6A1EA-F275-4880-B180-110DE1A15DF3}"/>
    <cellStyle name="40% - Accent1 2 2" xfId="37376" xr:uid="{883CF5CC-6ED0-4EAF-8D54-8891CA7DC2B7}"/>
    <cellStyle name="40% - Accent1 3" xfId="30207" xr:uid="{ABE6DE14-325B-4F66-8B0F-783A63B9CFF8}"/>
    <cellStyle name="40% - Accent1 4" xfId="30208" xr:uid="{81A1FDB6-CFF6-496D-B47D-F39435CC9400}"/>
    <cellStyle name="40% - Accent2" xfId="1814" xr:uid="{FCCF4267-1D80-4A65-B6BB-2471A9C58179}"/>
    <cellStyle name="40% - Accent2 2" xfId="30209" xr:uid="{7E5B27A1-749A-45A0-8423-123E22C8284E}"/>
    <cellStyle name="40% - Accent2 2 2" xfId="37377" xr:uid="{1ADE9789-04B9-4784-9339-416680414945}"/>
    <cellStyle name="40% - Accent2 3" xfId="30210" xr:uid="{C5DB8476-94F7-4A86-96B5-78175CD28A1F}"/>
    <cellStyle name="40% - Accent2 4" xfId="30211" xr:uid="{0AB7D68A-3AEB-4921-95EE-BAF36E1E7BDA}"/>
    <cellStyle name="40% - Accent3" xfId="1815" xr:uid="{7D4DFE75-D103-4901-9DEB-64E99AC34791}"/>
    <cellStyle name="40% - Accent3 2" xfId="30212" xr:uid="{7DD711CC-8F58-4DA5-B5EC-2DE13D5749E8}"/>
    <cellStyle name="40% - Accent3 2 2" xfId="37378" xr:uid="{70AFF742-9C49-4C08-9F3E-A7AD0F348C32}"/>
    <cellStyle name="40% - Accent3 3" xfId="30213" xr:uid="{D71AD6F6-ACAF-467E-9FED-97095B557C10}"/>
    <cellStyle name="40% - Accent3 4" xfId="30214" xr:uid="{27A502DF-C9B5-4034-B81B-2AEBC3142D53}"/>
    <cellStyle name="40% - Accent4" xfId="1816" xr:uid="{51152CB1-467D-4EC5-8857-EDE71D513FA2}"/>
    <cellStyle name="40% - Accent4 2" xfId="30215" xr:uid="{3FB5A97E-B4BB-40D1-98AE-AA727E3203A5}"/>
    <cellStyle name="40% - Accent4 2 2" xfId="37379" xr:uid="{968E7C23-487C-4171-8497-0B330C62DE90}"/>
    <cellStyle name="40% - Accent4 3" xfId="30216" xr:uid="{5E56EC67-43B3-4753-A1D1-ABB083A20326}"/>
    <cellStyle name="40% - Accent4 4" xfId="30217" xr:uid="{B4490015-C03C-4AA1-8DAE-B25A4424C88C}"/>
    <cellStyle name="40% - Accent5" xfId="1817" xr:uid="{E3FC7F57-E5C5-401A-9D7C-C4D8996CA4B9}"/>
    <cellStyle name="40% - Accent5 2" xfId="30218" xr:uid="{A4B75D8E-8180-420C-A007-11B0121E1165}"/>
    <cellStyle name="40% - Accent5 2 2" xfId="37380" xr:uid="{C1E7124F-1964-4DA3-8C42-BA081B9BF814}"/>
    <cellStyle name="40% - Accent5 3" xfId="30219" xr:uid="{9583752D-C956-4135-AE5E-4889791989D5}"/>
    <cellStyle name="40% - Accent5 4" xfId="30220" xr:uid="{022CE2CF-E12A-47F5-A88A-D631FF9170EF}"/>
    <cellStyle name="40% - Accent6" xfId="1818" xr:uid="{7828F97E-0D5E-421D-A073-C9DF01681061}"/>
    <cellStyle name="40% - Accent6 2" xfId="30221" xr:uid="{65A9930E-EAF1-4450-81F2-B0D1C3F14BA0}"/>
    <cellStyle name="40% - Accent6 2 2" xfId="37381" xr:uid="{28E6D7D7-9149-4D0F-B0EA-D916F3155AD8}"/>
    <cellStyle name="40% - Accent6 3" xfId="30222" xr:uid="{BF6DFF2E-7286-4F41-9867-430B16DD01DC}"/>
    <cellStyle name="40% - Accent6 4" xfId="30223" xr:uid="{6F257AA9-D0E5-4D10-AB8E-EDAC515882F0}"/>
    <cellStyle name="40% - Ênfase1" xfId="23" builtinId="31" customBuiltin="1"/>
    <cellStyle name="40% - Ênfase1 10" xfId="1819" xr:uid="{84E3788A-398F-4C15-89E2-70884B55F28A}"/>
    <cellStyle name="40% - Ênfase1 11" xfId="1820" xr:uid="{266EE7AC-BC09-463E-AC1D-BBBD9BD5A60F}"/>
    <cellStyle name="40% - Ênfase1 12" xfId="1821" xr:uid="{63F3D83B-6900-44A2-914C-675C88E6557D}"/>
    <cellStyle name="40% - Ênfase1 13" xfId="1822" xr:uid="{F7782FF9-0ABF-4FDE-8BBC-CAA4F0BC1FAE}"/>
    <cellStyle name="40% - Ênfase1 14" xfId="1823" xr:uid="{D0FF3242-6B47-4158-9B30-F872DF267008}"/>
    <cellStyle name="40% - Ênfase1 15" xfId="1824" xr:uid="{F0427DCD-0CBB-425B-B6CD-E568532AEA25}"/>
    <cellStyle name="40% - Ênfase1 16" xfId="1825" xr:uid="{A7770F10-F6C4-4BFF-B6C0-D6661F33B88B}"/>
    <cellStyle name="40% - Ênfase1 17" xfId="1826" xr:uid="{A274500F-D1F1-4995-98C5-DFFBA7B63794}"/>
    <cellStyle name="40% - Ênfase1 18" xfId="1827" xr:uid="{02F1F372-7736-4173-87B7-D24062AAD31B}"/>
    <cellStyle name="40% - Ênfase1 19" xfId="1828" xr:uid="{D10C30F4-375A-4245-8610-8F2D0C33E6A0}"/>
    <cellStyle name="40% - Ênfase1 2" xfId="1829" xr:uid="{E6955719-9EFE-49DD-8BAC-F55AFAA7A991}"/>
    <cellStyle name="40% - Ênfase1 2 2" xfId="30224" xr:uid="{D26452C0-D5E9-44F4-A4A6-AD70BF0EA7E6}"/>
    <cellStyle name="40% - Ênfase1 2 2 2" xfId="30225" xr:uid="{67FE1ED1-951C-4709-9A5C-4B579202C299}"/>
    <cellStyle name="40% - Ênfase1 2 3" xfId="37151" xr:uid="{07CE0774-E93F-4F20-81E4-A0A71B977265}"/>
    <cellStyle name="40% - Ênfase1 20" xfId="1830" xr:uid="{3F745ABF-DBD6-4D27-85F9-20E5B53B3D14}"/>
    <cellStyle name="40% - Ênfase1 21" xfId="1831" xr:uid="{2F2A56B1-7E36-48C2-A4C2-2255A2E21F6B}"/>
    <cellStyle name="40% - Ênfase1 22" xfId="1832" xr:uid="{A29C42C3-67FD-4E6A-8E81-6BD8E7313FDC}"/>
    <cellStyle name="40% - Ênfase1 23" xfId="1833" xr:uid="{E02AE511-C39E-476B-AC39-FF6A0EFD11BB}"/>
    <cellStyle name="40% - Ênfase1 24" xfId="1834" xr:uid="{482D8885-7E83-4C6A-8369-3AD023ADA869}"/>
    <cellStyle name="40% - Ênfase1 25" xfId="1835" xr:uid="{A81234F5-918A-4982-8EB4-88D688325377}"/>
    <cellStyle name="40% - Ênfase1 26" xfId="1836" xr:uid="{C576A0B8-8981-40F3-AB73-DDC407FB5E7B}"/>
    <cellStyle name="40% - Ênfase1 27" xfId="1837" xr:uid="{CDECB847-9CF1-430D-AEB0-66E29079CCC3}"/>
    <cellStyle name="40% - Ênfase1 28" xfId="1838" xr:uid="{69EE118B-AE43-47E1-AE0B-9EDD04033483}"/>
    <cellStyle name="40% - Ênfase1 29" xfId="1839" xr:uid="{F9171893-20D6-43EF-AD3E-83177CA44405}"/>
    <cellStyle name="40% - Ênfase1 3" xfId="1840" xr:uid="{844135A0-1C74-4973-9A3C-469CFAB4A520}"/>
    <cellStyle name="40% - Ênfase1 3 2" xfId="30226" xr:uid="{3F7AA65C-4049-4447-BC06-D880A62F2A3E}"/>
    <cellStyle name="40% - Ênfase1 3 2 2" xfId="30227" xr:uid="{1E8E39A2-A8FD-4956-A0DC-23FBCEBEB6AC}"/>
    <cellStyle name="40% - Ênfase1 30" xfId="1841" xr:uid="{E6A334C0-6A66-46D1-A116-95D717FC1C42}"/>
    <cellStyle name="40% - Ênfase1 31" xfId="1842" xr:uid="{6EA4997C-B4C2-4497-BBAC-8455AE2FD4A3}"/>
    <cellStyle name="40% - Ênfase1 32" xfId="1843" xr:uid="{57DA019C-F6B9-4ED6-9175-A816069327EF}"/>
    <cellStyle name="40% - Ênfase1 33" xfId="1844" xr:uid="{BFED109B-8FBD-49F5-867C-44BEBF4E2C81}"/>
    <cellStyle name="40% - Ênfase1 34" xfId="1845" xr:uid="{D462C542-A039-46E3-A9EA-ECBB9D49BBD4}"/>
    <cellStyle name="40% - Ênfase1 35" xfId="1846" xr:uid="{6D718C6C-0A24-4EFC-86EC-546A0FD1C5DA}"/>
    <cellStyle name="40% - Ênfase1 36" xfId="30228" xr:uid="{2B371316-74E4-4FE0-9A0A-646B35CD9FDA}"/>
    <cellStyle name="40% - Ênfase1 36 2" xfId="30229" xr:uid="{5A03A104-2C53-43BB-9084-D9C03F6E5A4A}"/>
    <cellStyle name="40% - Ênfase1 37" xfId="30230" xr:uid="{270C8694-F812-464D-AA9A-5B358A0442E0}"/>
    <cellStyle name="40% - Ênfase1 37 2" xfId="30231" xr:uid="{068847B5-BBC9-4860-AC13-E249260A2A84}"/>
    <cellStyle name="40% - Ênfase1 38" xfId="30232" xr:uid="{C3E45A11-9928-4570-AF42-BE9A6DCB4087}"/>
    <cellStyle name="40% - Ênfase1 38 2" xfId="30233" xr:uid="{724EF859-FCC8-4DC9-98A1-A5CE585569A4}"/>
    <cellStyle name="40% - Ênfase1 39" xfId="30234" xr:uid="{D58A9D9F-7961-4A9C-ADF2-CF4475B6D8B9}"/>
    <cellStyle name="40% - Ênfase1 39 2" xfId="30235" xr:uid="{45BA812F-026E-4761-BD65-2EEF0C26D4E7}"/>
    <cellStyle name="40% - Ênfase1 4" xfId="1847" xr:uid="{0429D881-DF8C-42C6-A29E-623A23D7EABD}"/>
    <cellStyle name="40% - Ênfase1 4 2" xfId="1848" xr:uid="{8D03FE46-EB1A-4C79-A02C-E85623E56FD7}"/>
    <cellStyle name="40% - Ênfase1 4 2 2" xfId="27744" xr:uid="{513924D3-65FD-4C84-B4F6-085C00064268}"/>
    <cellStyle name="40% - Ênfase1 4 3" xfId="1849" xr:uid="{3F2B0F6B-8856-47D6-87BF-EA82C130CD78}"/>
    <cellStyle name="40% - Ênfase1 4 3 2" xfId="27745" xr:uid="{F3914DB7-22D2-4799-9B57-174049EEA512}"/>
    <cellStyle name="40% - Ênfase1 4 4" xfId="1850" xr:uid="{EB7BFAE3-D065-4F77-BCAA-156060F30A24}"/>
    <cellStyle name="40% - Ênfase1 4 4 2" xfId="27746" xr:uid="{2EF9E93A-F566-48C5-B893-3E9242E61821}"/>
    <cellStyle name="40% - Ênfase1 40" xfId="30236" xr:uid="{A53C04FE-788A-469A-98FF-123841BE82C3}"/>
    <cellStyle name="40% - Ênfase1 40 2" xfId="30237" xr:uid="{762CBEA7-CCEF-4A38-96CA-D2A8E0D3DCBB}"/>
    <cellStyle name="40% - Ênfase1 41" xfId="30238" xr:uid="{1AEC0165-2169-4555-9C88-97C3132854AD}"/>
    <cellStyle name="40% - Ênfase1 41 2" xfId="30239" xr:uid="{FAFF093E-5E41-49D9-8885-99135A667FB0}"/>
    <cellStyle name="40% - Ênfase1 42" xfId="30240" xr:uid="{F453D41C-8B06-4C1C-B9DB-CE324C73524D}"/>
    <cellStyle name="40% - Ênfase1 42 2" xfId="30241" xr:uid="{D23E3FE2-1E68-4734-80AC-4E08AC62F2CD}"/>
    <cellStyle name="40% - Ênfase1 43" xfId="30242" xr:uid="{8C6BB097-13FF-475C-91DD-0C8B34892AB0}"/>
    <cellStyle name="40% - Ênfase1 43 2" xfId="30243" xr:uid="{9AF85823-3DEB-49DA-A858-05F521E238AB}"/>
    <cellStyle name="40% - Ênfase1 44" xfId="30244" xr:uid="{FBA71FED-CF28-48EE-A366-92C7E8BD99CA}"/>
    <cellStyle name="40% - Ênfase1 44 2" xfId="30245" xr:uid="{77A6A04E-59A4-44ED-B877-8AC75BEBFB90}"/>
    <cellStyle name="40% - Ênfase1 45" xfId="30246" xr:uid="{21415F92-E07E-44B1-9262-080B17647A33}"/>
    <cellStyle name="40% - Ênfase1 45 2" xfId="30247" xr:uid="{B592C8AA-ECB1-4B1F-8D15-6CFA3AE60D5A}"/>
    <cellStyle name="40% - Ênfase1 46" xfId="30248" xr:uid="{F1059FC6-E036-4DED-823A-57A9A04CE9B2}"/>
    <cellStyle name="40% - Ênfase1 46 2" xfId="30249" xr:uid="{381FC4C6-E1C9-47ED-AF9C-EAC0A1668A10}"/>
    <cellStyle name="40% - Ênfase1 47" xfId="30250" xr:uid="{7908E9F3-2B6C-457C-9897-A754B9790362}"/>
    <cellStyle name="40% - Ênfase1 47 2" xfId="30251" xr:uid="{46A74DB1-7BC5-436A-92C9-BA91FD31A6C4}"/>
    <cellStyle name="40% - Ênfase1 48" xfId="30252" xr:uid="{A1B1C49F-7449-40D9-9896-7C27080495B7}"/>
    <cellStyle name="40% - Ênfase1 48 2" xfId="30253" xr:uid="{9806A0B2-6874-42CB-9A4A-F20280E817A2}"/>
    <cellStyle name="40% - Ênfase1 49" xfId="30254" xr:uid="{E5FCAD09-4E86-4081-81F8-0F9EE45A3E7E}"/>
    <cellStyle name="40% - Ênfase1 49 2" xfId="30255" xr:uid="{EADA4BD6-6784-41DC-BFA0-F0E5D11A670B}"/>
    <cellStyle name="40% - Ênfase1 5" xfId="1851" xr:uid="{DFB6B9A4-D5BF-4EC8-921E-08640EFDB5E3}"/>
    <cellStyle name="40% - Ênfase1 50" xfId="30256" xr:uid="{239723FE-A2FE-40CB-8765-96E7C701A231}"/>
    <cellStyle name="40% - Ênfase1 50 2" xfId="30257" xr:uid="{CC8C7C48-B931-4961-A740-CFA3E351E6C0}"/>
    <cellStyle name="40% - Ênfase1 51" xfId="30258" xr:uid="{42A981E3-EA4C-4E82-8705-42CBE114C49C}"/>
    <cellStyle name="40% - Ênfase1 51 2" xfId="30259" xr:uid="{AF88309D-26DD-4F2E-B8F9-F586249E7398}"/>
    <cellStyle name="40% - Ênfase1 52" xfId="30260" xr:uid="{25031BEE-A854-4CEE-9292-253F23E3A0A0}"/>
    <cellStyle name="40% - Ênfase1 52 2" xfId="30261" xr:uid="{12836D49-9AEF-4906-9ED4-7244AA0CAF72}"/>
    <cellStyle name="40% - Ênfase1 53" xfId="30262" xr:uid="{3C515557-DE61-4847-8653-A613B0FA587C}"/>
    <cellStyle name="40% - Ênfase1 53 2" xfId="30263" xr:uid="{C55FCD57-8643-4D9E-9DF7-8A093D5B0622}"/>
    <cellStyle name="40% - Ênfase1 54" xfId="30264" xr:uid="{8F258320-083A-40A7-ACE4-704F80A70A04}"/>
    <cellStyle name="40% - Ênfase1 54 2" xfId="30265" xr:uid="{2B6AD18C-841A-47D2-B378-D89DBEB885BB}"/>
    <cellStyle name="40% - Ênfase1 6" xfId="1852" xr:uid="{B13A5B6C-FFC9-4AC4-86ED-8BB036AC8B9A}"/>
    <cellStyle name="40% - Ênfase1 7" xfId="1853" xr:uid="{69C0ACBB-0B78-46AA-86FC-B20781EC31B1}"/>
    <cellStyle name="40% - Ênfase1 8" xfId="1854" xr:uid="{EB940360-87CA-4D8C-99B8-B129E8183D3A}"/>
    <cellStyle name="40% - Ênfase1 9" xfId="1855" xr:uid="{52070FBF-2DE3-4963-BD29-229CEB544A3C}"/>
    <cellStyle name="40% - Ênfase2" xfId="26" builtinId="35" customBuiltin="1"/>
    <cellStyle name="40% - Ênfase2 10" xfId="1856" xr:uid="{452E3847-E707-42E9-AF5A-11B57F89116B}"/>
    <cellStyle name="40% - Ênfase2 11" xfId="1857" xr:uid="{6DBB7A9F-3534-44AD-9EB3-6750BA6581D7}"/>
    <cellStyle name="40% - Ênfase2 12" xfId="1858" xr:uid="{310D72D9-DD60-4DA0-B8CD-B65CBD165C53}"/>
    <cellStyle name="40% - Ênfase2 13" xfId="1859" xr:uid="{CA1C923B-1E69-4DC6-8389-F743BFC224B1}"/>
    <cellStyle name="40% - Ênfase2 14" xfId="1860" xr:uid="{DB29C67F-9C97-4BE1-A17E-BE0FD78E364D}"/>
    <cellStyle name="40% - Ênfase2 15" xfId="1861" xr:uid="{717E7C5E-60E8-42F2-B5DE-9F523A2DF61F}"/>
    <cellStyle name="40% - Ênfase2 16" xfId="1862" xr:uid="{3162A2FE-3E84-4F9C-A782-1F672C75ACD1}"/>
    <cellStyle name="40% - Ênfase2 17" xfId="1863" xr:uid="{F09F57E1-ED5B-49FE-B24A-7BF0C04ADF77}"/>
    <cellStyle name="40% - Ênfase2 18" xfId="1864" xr:uid="{8E4A18D5-8F59-4006-9F1F-A28904302148}"/>
    <cellStyle name="40% - Ênfase2 19" xfId="1865" xr:uid="{51CB782D-B161-4709-A8EC-C40E5D3DECD1}"/>
    <cellStyle name="40% - Ênfase2 2" xfId="1866" xr:uid="{6E1626BE-AD10-4BDB-82A0-FADBBF9B7875}"/>
    <cellStyle name="40% - Ênfase2 2 2" xfId="30266" xr:uid="{2350579C-A711-4181-B20D-97C6A626E6C9}"/>
    <cellStyle name="40% - Ênfase2 2 2 2" xfId="30267" xr:uid="{556F67F8-7542-4111-8ACE-E9484AE7F501}"/>
    <cellStyle name="40% - Ênfase2 2 3" xfId="37152" xr:uid="{5EF34C10-869F-48A7-9733-2F9AD5803DB3}"/>
    <cellStyle name="40% - Ênfase2 20" xfId="1867" xr:uid="{A5121330-F6D2-4C6B-8610-21D1EF0611B5}"/>
    <cellStyle name="40% - Ênfase2 21" xfId="1868" xr:uid="{8AA7034C-A87B-4842-895A-A3BC87D02624}"/>
    <cellStyle name="40% - Ênfase2 22" xfId="1869" xr:uid="{E317059A-4EF1-4EAF-9695-1063E5D9FA46}"/>
    <cellStyle name="40% - Ênfase2 23" xfId="1870" xr:uid="{5AA78036-39B0-4CBE-B5A9-10171A016486}"/>
    <cellStyle name="40% - Ênfase2 24" xfId="1871" xr:uid="{81BCC9B5-5FCD-4EF0-B6A1-CE990D613090}"/>
    <cellStyle name="40% - Ênfase2 25" xfId="1872" xr:uid="{28A00526-185A-4787-BFC0-096AFA16BAB0}"/>
    <cellStyle name="40% - Ênfase2 26" xfId="1873" xr:uid="{90A5F99E-CA09-4818-9870-DDF0A14D8FAE}"/>
    <cellStyle name="40% - Ênfase2 27" xfId="1874" xr:uid="{CAFA4622-485A-4A03-AA59-48E261B35F2C}"/>
    <cellStyle name="40% - Ênfase2 28" xfId="1875" xr:uid="{5EEB00B5-31AF-49FF-BA50-55283AF2A3E0}"/>
    <cellStyle name="40% - Ênfase2 29" xfId="1876" xr:uid="{B3632820-2A7E-440C-B13C-8CEECC795678}"/>
    <cellStyle name="40% - Ênfase2 3" xfId="1877" xr:uid="{B55E3E78-95DE-4D2F-9A10-72349651FA72}"/>
    <cellStyle name="40% - Ênfase2 3 2" xfId="30268" xr:uid="{47DFF438-C74E-440E-868C-EF28D327B8FF}"/>
    <cellStyle name="40% - Ênfase2 3 2 2" xfId="30269" xr:uid="{893D229A-0DC1-4741-A2B2-8E2C23FD9943}"/>
    <cellStyle name="40% - Ênfase2 30" xfId="1878" xr:uid="{89DE025B-251E-4166-BB25-81A1A96B3BB5}"/>
    <cellStyle name="40% - Ênfase2 31" xfId="1879" xr:uid="{EFD89B5F-9972-49EC-A10B-2E04C5712155}"/>
    <cellStyle name="40% - Ênfase2 32" xfId="1880" xr:uid="{5D02ED97-EEC5-487D-A9B6-C3CE974D7257}"/>
    <cellStyle name="40% - Ênfase2 33" xfId="1881" xr:uid="{293459AC-D970-435C-ACA6-30C0531A6461}"/>
    <cellStyle name="40% - Ênfase2 34" xfId="1882" xr:uid="{98B052E0-62F2-46E2-A22A-A459198439C8}"/>
    <cellStyle name="40% - Ênfase2 35" xfId="1883" xr:uid="{DBDA63D6-14C3-4DAC-98D0-79755030F0C7}"/>
    <cellStyle name="40% - Ênfase2 36" xfId="30270" xr:uid="{58D63B1C-A9DC-4218-BAA1-78C72DFB48D6}"/>
    <cellStyle name="40% - Ênfase2 36 2" xfId="30271" xr:uid="{8BC370EA-5846-4D5E-A938-7327F3BBADE2}"/>
    <cellStyle name="40% - Ênfase2 37" xfId="30272" xr:uid="{63577AFB-F361-40E2-A93A-0D088CF17746}"/>
    <cellStyle name="40% - Ênfase2 37 2" xfId="30273" xr:uid="{BCCBF005-14CE-491E-9A50-444670FF2E05}"/>
    <cellStyle name="40% - Ênfase2 38" xfId="30274" xr:uid="{098650D8-8C04-499B-BCF6-0234AFF7F489}"/>
    <cellStyle name="40% - Ênfase2 38 2" xfId="30275" xr:uid="{D277BC9B-6DE4-4A10-95AC-B3F54F77D5C6}"/>
    <cellStyle name="40% - Ênfase2 39" xfId="30276" xr:uid="{7C518272-2FA3-4112-8574-7365807E0906}"/>
    <cellStyle name="40% - Ênfase2 39 2" xfId="30277" xr:uid="{CB1FBFC0-ADD4-4410-8FFB-528AD28711D3}"/>
    <cellStyle name="40% - Ênfase2 4" xfId="1884" xr:uid="{A61F4498-CA49-415C-AB4A-ABF67837DA95}"/>
    <cellStyle name="40% - Ênfase2 4 2" xfId="1885" xr:uid="{7F114284-AB65-4AA2-9995-A6791F0E2358}"/>
    <cellStyle name="40% - Ênfase2 4 2 2" xfId="27747" xr:uid="{263D4A17-17EE-432C-8A5A-457F46FE8D81}"/>
    <cellStyle name="40% - Ênfase2 4 3" xfId="1886" xr:uid="{58A1CAEC-EAC3-445B-8EC7-C3E58DF61BB5}"/>
    <cellStyle name="40% - Ênfase2 4 3 2" xfId="27748" xr:uid="{E5D7CF5C-38B3-44AB-9B52-4B8E454AF5EF}"/>
    <cellStyle name="40% - Ênfase2 4 4" xfId="1887" xr:uid="{A9A167D7-6613-46B2-A7D0-AA0A66DF03AD}"/>
    <cellStyle name="40% - Ênfase2 4 4 2" xfId="27749" xr:uid="{E19D5C0A-9738-4099-88A1-2936B045770B}"/>
    <cellStyle name="40% - Ênfase2 40" xfId="30278" xr:uid="{366DFA3C-BF30-4C3B-A7D8-E2772CC5631F}"/>
    <cellStyle name="40% - Ênfase2 40 2" xfId="30279" xr:uid="{96B5BCE2-3ACE-4A92-8908-1D08557D6965}"/>
    <cellStyle name="40% - Ênfase2 41" xfId="30280" xr:uid="{30ACBBDD-EE21-42DD-8842-A3F87ED9747D}"/>
    <cellStyle name="40% - Ênfase2 41 2" xfId="30281" xr:uid="{59E99DC6-6A22-497E-B7F4-1A3038CEB6BC}"/>
    <cellStyle name="40% - Ênfase2 42" xfId="30282" xr:uid="{F37A82A1-50F7-4AB0-9238-C11BA8A7937C}"/>
    <cellStyle name="40% - Ênfase2 42 2" xfId="30283" xr:uid="{9C2A9C9F-BE75-490F-B822-69DCB47845AB}"/>
    <cellStyle name="40% - Ênfase2 43" xfId="30284" xr:uid="{FF707A78-0946-4C0D-B8A7-C431A65CBC49}"/>
    <cellStyle name="40% - Ênfase2 43 2" xfId="30285" xr:uid="{22D05E75-6ACE-4DEE-BDFA-0523A1DCDFF8}"/>
    <cellStyle name="40% - Ênfase2 44" xfId="30286" xr:uid="{7ACF0B3C-220A-414B-89E1-87AF6F75D66B}"/>
    <cellStyle name="40% - Ênfase2 44 2" xfId="30287" xr:uid="{D6596920-0DF1-4799-9D35-31664C521F2D}"/>
    <cellStyle name="40% - Ênfase2 45" xfId="30288" xr:uid="{067E0334-F525-4C9D-9040-050BA2B330AE}"/>
    <cellStyle name="40% - Ênfase2 45 2" xfId="30289" xr:uid="{B41FBF5E-14FA-4BD5-83DD-8961B3F45698}"/>
    <cellStyle name="40% - Ênfase2 46" xfId="30290" xr:uid="{8CABC58B-36E5-4DD9-B81F-2F2B968CF980}"/>
    <cellStyle name="40% - Ênfase2 46 2" xfId="30291" xr:uid="{8C11E9C2-2241-4494-A7E6-0D256F3C46FD}"/>
    <cellStyle name="40% - Ênfase2 47" xfId="30292" xr:uid="{9C16CBA2-2D47-4E8C-BDE3-5768EB2C78F7}"/>
    <cellStyle name="40% - Ênfase2 47 2" xfId="30293" xr:uid="{7CB11D1C-9B49-4BB0-9DF4-A33454784CEA}"/>
    <cellStyle name="40% - Ênfase2 48" xfId="30294" xr:uid="{7483D90C-3E1B-47CD-B856-89296373938D}"/>
    <cellStyle name="40% - Ênfase2 48 2" xfId="30295" xr:uid="{646D37A6-7411-45A5-ABC0-85767D9A26E1}"/>
    <cellStyle name="40% - Ênfase2 49" xfId="30296" xr:uid="{38A4C875-A44D-4997-A9CD-911AD4F44B41}"/>
    <cellStyle name="40% - Ênfase2 49 2" xfId="30297" xr:uid="{E3A6D42D-DE1E-4FCF-839C-A03EF24A1339}"/>
    <cellStyle name="40% - Ênfase2 5" xfId="1888" xr:uid="{455F0A5B-6114-4F92-80BA-9E4585E7BCA6}"/>
    <cellStyle name="40% - Ênfase2 50" xfId="30298" xr:uid="{867EF0A9-1C8E-4D47-9739-4DE1497C4144}"/>
    <cellStyle name="40% - Ênfase2 50 2" xfId="30299" xr:uid="{FD48180E-C446-4B78-9886-C2DA60452130}"/>
    <cellStyle name="40% - Ênfase2 51" xfId="30300" xr:uid="{2C1F43E1-FFA3-4516-A13D-250F72BC4909}"/>
    <cellStyle name="40% - Ênfase2 51 2" xfId="30301" xr:uid="{6BF70D80-8A16-41C3-8862-D531778E620C}"/>
    <cellStyle name="40% - Ênfase2 52" xfId="30302" xr:uid="{1AA01707-711F-496B-8E21-363C3EC681F8}"/>
    <cellStyle name="40% - Ênfase2 52 2" xfId="30303" xr:uid="{5D63E68B-D8AC-4AC0-9144-47EBD8BDCFDF}"/>
    <cellStyle name="40% - Ênfase2 53" xfId="30304" xr:uid="{E97E1271-E2B8-4B84-AD01-A34F32B3B71E}"/>
    <cellStyle name="40% - Ênfase2 53 2" xfId="30305" xr:uid="{169FD584-9626-4899-83E9-15FD64132C15}"/>
    <cellStyle name="40% - Ênfase2 54" xfId="30306" xr:uid="{28316547-C0D9-4473-B865-FEAA398252BC}"/>
    <cellStyle name="40% - Ênfase2 54 2" xfId="30307" xr:uid="{77CCFBEE-63C6-476C-9ADD-9C1D6D56912F}"/>
    <cellStyle name="40% - Ênfase2 6" xfId="1889" xr:uid="{818EB864-09CD-4F1D-9341-F1E9F37F9BAE}"/>
    <cellStyle name="40% - Ênfase2 7" xfId="1890" xr:uid="{3B9FC425-6AB3-41E1-9E06-F945962764D5}"/>
    <cellStyle name="40% - Ênfase2 8" xfId="1891" xr:uid="{7E6CD109-69D1-446C-8D0C-D7872E0A68C1}"/>
    <cellStyle name="40% - Ênfase2 9" xfId="1892" xr:uid="{19F41504-7B33-48FD-A686-B4E4BD652ED1}"/>
    <cellStyle name="40% - Ênfase3" xfId="29" builtinId="39" customBuiltin="1"/>
    <cellStyle name="40% - Ênfase3 10" xfId="1893" xr:uid="{4874E69E-850D-4E91-A673-D19E448F064D}"/>
    <cellStyle name="40% - Ênfase3 11" xfId="1894" xr:uid="{56B6A9F3-1A8A-45E9-89D4-131940ABC372}"/>
    <cellStyle name="40% - Ênfase3 12" xfId="1895" xr:uid="{A2631678-68AB-47D9-A02C-C808CA6B71D8}"/>
    <cellStyle name="40% - Ênfase3 13" xfId="1896" xr:uid="{1FC210EB-F0A1-4387-8C30-9242401DBF30}"/>
    <cellStyle name="40% - Ênfase3 14" xfId="1897" xr:uid="{F72CCC08-AF33-4E45-996B-CA4A61D35C52}"/>
    <cellStyle name="40% - Ênfase3 15" xfId="1898" xr:uid="{6777F8EE-C907-4409-9B0D-3A2EE58E4D70}"/>
    <cellStyle name="40% - Ênfase3 16" xfId="1899" xr:uid="{8397A8DC-C905-4E44-8998-C1F20C02C8EB}"/>
    <cellStyle name="40% - Ênfase3 17" xfId="1900" xr:uid="{E8BB6E41-0BD3-4708-A936-9FF309142656}"/>
    <cellStyle name="40% - Ênfase3 18" xfId="1901" xr:uid="{BA7F461D-1619-4316-93B7-AA5F638A5698}"/>
    <cellStyle name="40% - Ênfase3 19" xfId="1902" xr:uid="{6651FB77-B5A4-4244-BBC1-A55CCBE980E1}"/>
    <cellStyle name="40% - Ênfase3 2" xfId="1903" xr:uid="{0C297DC1-6725-47FF-93AD-65F259C990A5}"/>
    <cellStyle name="40% - Ênfase3 2 2" xfId="30308" xr:uid="{5A6258AB-BC9F-4EA7-9F90-DD919F80A55E}"/>
    <cellStyle name="40% - Ênfase3 2 2 2" xfId="30309" xr:uid="{19CA1023-5B00-4FF1-9DFB-A462F12D2E50}"/>
    <cellStyle name="40% - Ênfase3 2 3" xfId="37153" xr:uid="{95233877-BC92-4689-8C7E-FD950F3114D8}"/>
    <cellStyle name="40% - Ênfase3 20" xfId="1904" xr:uid="{4B2504BD-BF6C-4E06-A329-FA3375EBFF9D}"/>
    <cellStyle name="40% - Ênfase3 21" xfId="1905" xr:uid="{06BA5632-137C-4DCE-B4E6-DAB347A88678}"/>
    <cellStyle name="40% - Ênfase3 22" xfId="1906" xr:uid="{C3B7EE60-5F97-4047-906A-393D0DBACB19}"/>
    <cellStyle name="40% - Ênfase3 23" xfId="1907" xr:uid="{DE77C640-B321-403D-8A3C-10A5E90CB1B8}"/>
    <cellStyle name="40% - Ênfase3 24" xfId="1908" xr:uid="{68BDD1B5-9C48-4675-B46F-E79BC3B73C05}"/>
    <cellStyle name="40% - Ênfase3 25" xfId="1909" xr:uid="{5A6850BE-0F77-4F34-86A7-2FDA8C069B4B}"/>
    <cellStyle name="40% - Ênfase3 26" xfId="1910" xr:uid="{ED41A5DA-843F-42FA-80FE-1A53723E5853}"/>
    <cellStyle name="40% - Ênfase3 27" xfId="1911" xr:uid="{0D3AB481-3A31-4260-97EF-DCC938229E95}"/>
    <cellStyle name="40% - Ênfase3 28" xfId="1912" xr:uid="{0E83C618-AF60-4D88-A100-B85E64F2636F}"/>
    <cellStyle name="40% - Ênfase3 29" xfId="1913" xr:uid="{78D8B686-018C-43A0-99BF-6D3DC087FF8D}"/>
    <cellStyle name="40% - Ênfase3 3" xfId="1914" xr:uid="{4B02C324-3CAA-4EF9-9662-026C10E9AEB4}"/>
    <cellStyle name="40% - Ênfase3 3 2" xfId="30310" xr:uid="{41FE119F-9CF9-4CA8-B074-2393553905AB}"/>
    <cellStyle name="40% - Ênfase3 3 2 2" xfId="30311" xr:uid="{7D8BF123-52AA-43F7-8E3D-B61057FCB77E}"/>
    <cellStyle name="40% - Ênfase3 30" xfId="1915" xr:uid="{AD3469EC-9005-4924-843D-B4E2534D737E}"/>
    <cellStyle name="40% - Ênfase3 31" xfId="1916" xr:uid="{EA20365B-44E9-4937-892C-DB046584CCD8}"/>
    <cellStyle name="40% - Ênfase3 32" xfId="1917" xr:uid="{83CAC5EF-F058-4ECD-96A3-1F1099556573}"/>
    <cellStyle name="40% - Ênfase3 33" xfId="1918" xr:uid="{E8D48C66-B325-44CE-8C71-B1B1E563A13D}"/>
    <cellStyle name="40% - Ênfase3 34" xfId="1919" xr:uid="{8E4DF630-C33A-48CE-8A48-8FF57EB5FA54}"/>
    <cellStyle name="40% - Ênfase3 35" xfId="1920" xr:uid="{CFB1B330-EC87-47AD-8404-0478976B5C8F}"/>
    <cellStyle name="40% - Ênfase3 36" xfId="1921" xr:uid="{E3109F93-A3E2-4A82-97F2-33CC7687DCF7}"/>
    <cellStyle name="40% - Ênfase3 36 2" xfId="27750" xr:uid="{AC650F74-C4C1-409A-956C-92BB80F4EF77}"/>
    <cellStyle name="40% - Ênfase3 37" xfId="1922" xr:uid="{A0D3DF4B-2B76-48CD-A0C9-5721BCF93A59}"/>
    <cellStyle name="40% - Ênfase3 37 2" xfId="27751" xr:uid="{665D59F1-23B3-460A-99AE-0FE52D459BBF}"/>
    <cellStyle name="40% - Ênfase3 38" xfId="1923" xr:uid="{1BAEFCE2-1816-45BC-A835-438C5ED7255C}"/>
    <cellStyle name="40% - Ênfase3 38 2" xfId="27752" xr:uid="{0C945C85-37CC-49BB-B32B-4BC59919C12E}"/>
    <cellStyle name="40% - Ênfase3 39" xfId="1924" xr:uid="{2C819946-80F9-41ED-97C1-F9B7D269F684}"/>
    <cellStyle name="40% - Ênfase3 39 2" xfId="27753" xr:uid="{D91DE84E-1010-4E9D-87F3-AB4876A3BDE3}"/>
    <cellStyle name="40% - Ênfase3 4" xfId="1925" xr:uid="{641A66D5-C6DE-4478-9C55-560C1BE3706E}"/>
    <cellStyle name="40% - Ênfase3 4 2" xfId="1926" xr:uid="{2E7FFC72-CD57-44EC-AE47-5058DE34EA69}"/>
    <cellStyle name="40% - Ênfase3 4 2 2" xfId="27754" xr:uid="{C8E1DB49-5D8F-4D4A-9E0C-7C50F6984424}"/>
    <cellStyle name="40% - Ênfase3 4 3" xfId="1927" xr:uid="{5EE1E4F4-1833-42B5-A4F2-4BEA1738EE22}"/>
    <cellStyle name="40% - Ênfase3 4 3 2" xfId="27755" xr:uid="{AE9B0FDF-D409-4F89-9AE0-9CFBBD226000}"/>
    <cellStyle name="40% - Ênfase3 4 4" xfId="1928" xr:uid="{372F6C98-7B6D-45F8-AA30-4B383DEC5374}"/>
    <cellStyle name="40% - Ênfase3 4 4 2" xfId="27756" xr:uid="{6525FFAA-87B1-4EF9-97DB-0067598AA455}"/>
    <cellStyle name="40% - Ênfase3 40" xfId="1929" xr:uid="{24D81B8F-EC6B-482F-9C5D-AB715246B585}"/>
    <cellStyle name="40% - Ênfase3 40 2" xfId="27757" xr:uid="{691BF1CA-3E71-4960-AE8E-0F64AFB4F0C9}"/>
    <cellStyle name="40% - Ênfase3 41" xfId="1930" xr:uid="{8E6253DF-DBA2-4E37-B6EE-8149B7B27B44}"/>
    <cellStyle name="40% - Ênfase3 41 2" xfId="27758" xr:uid="{45ED2441-61A0-43E0-A990-95B101D8723F}"/>
    <cellStyle name="40% - Ênfase3 42" xfId="30312" xr:uid="{DD0AEC52-4A6F-448B-AA23-06CCD83C741C}"/>
    <cellStyle name="40% - Ênfase3 42 2" xfId="30313" xr:uid="{5323F5B5-F748-4E9D-A326-DA12801D45A6}"/>
    <cellStyle name="40% - Ênfase3 43" xfId="30314" xr:uid="{EF2B9018-A27A-424F-B406-1FA1CAF6D355}"/>
    <cellStyle name="40% - Ênfase3 43 2" xfId="30315" xr:uid="{9D185269-6793-4998-9CF8-F75173C0FE7D}"/>
    <cellStyle name="40% - Ênfase3 44" xfId="30316" xr:uid="{AB8C3258-561D-4AF8-9EB0-80A7B601EFDA}"/>
    <cellStyle name="40% - Ênfase3 44 2" xfId="30317" xr:uid="{9597B691-6E7B-4DE9-B8ED-78F007395993}"/>
    <cellStyle name="40% - Ênfase3 45" xfId="30318" xr:uid="{F25E0E3B-BBA3-4027-9A29-90B5B36C353A}"/>
    <cellStyle name="40% - Ênfase3 45 2" xfId="30319" xr:uid="{B27B2F8F-068B-4BC0-BDC6-8CBC3DDCD4B7}"/>
    <cellStyle name="40% - Ênfase3 46" xfId="30320" xr:uid="{381F740B-65E6-4134-9CB3-784AB384D49A}"/>
    <cellStyle name="40% - Ênfase3 46 2" xfId="30321" xr:uid="{B97658A8-C4BE-44D8-80BD-313CDA30DDA8}"/>
    <cellStyle name="40% - Ênfase3 47" xfId="30322" xr:uid="{165C2257-0FF3-4B7A-BDF3-11AD860CA2A5}"/>
    <cellStyle name="40% - Ênfase3 47 2" xfId="30323" xr:uid="{AD1DA236-26C9-4729-92EC-CEE86814F27F}"/>
    <cellStyle name="40% - Ênfase3 48" xfId="30324" xr:uid="{6D4E7D51-F241-44C7-8788-694CA2EE7730}"/>
    <cellStyle name="40% - Ênfase3 48 2" xfId="30325" xr:uid="{7E73103C-8E42-4D8C-9829-107861D2A58D}"/>
    <cellStyle name="40% - Ênfase3 49" xfId="30326" xr:uid="{591317F6-AA47-4603-999E-5B09953202C9}"/>
    <cellStyle name="40% - Ênfase3 49 2" xfId="30327" xr:uid="{4F49CBA5-8809-4CBE-B522-4A1FE7293378}"/>
    <cellStyle name="40% - Ênfase3 5" xfId="1931" xr:uid="{4235F0B9-80FF-4A8A-B191-FB3F0BA177A8}"/>
    <cellStyle name="40% - Ênfase3 50" xfId="30328" xr:uid="{F9E93828-E1BC-4DC4-A1E0-AD18BA9762D7}"/>
    <cellStyle name="40% - Ênfase3 50 2" xfId="30329" xr:uid="{E24FA943-A0BD-4113-94CD-960C3E2B05B7}"/>
    <cellStyle name="40% - Ênfase3 51" xfId="30330" xr:uid="{4994CC4F-0E4F-4CB2-BD89-355FE7C9EDB1}"/>
    <cellStyle name="40% - Ênfase3 51 2" xfId="30331" xr:uid="{C15A319C-DF18-4042-AEAB-3D0F46A3DE54}"/>
    <cellStyle name="40% - Ênfase3 52" xfId="30332" xr:uid="{B6F2A871-93B3-471C-912A-95C2B673D5E7}"/>
    <cellStyle name="40% - Ênfase3 52 2" xfId="30333" xr:uid="{5C6877E1-00D0-48EB-B22A-B8D99F63109F}"/>
    <cellStyle name="40% - Ênfase3 53" xfId="30334" xr:uid="{ED343FAC-0E4A-4C5E-BEA9-CFCEF25EC110}"/>
    <cellStyle name="40% - Ênfase3 53 2" xfId="30335" xr:uid="{A2793E5B-AE88-4B2E-BEDD-0C19D6E12894}"/>
    <cellStyle name="40% - Ênfase3 54" xfId="30336" xr:uid="{15F8C53C-2BE3-4F28-8968-3B2962943941}"/>
    <cellStyle name="40% - Ênfase3 54 2" xfId="30337" xr:uid="{F82264DA-50B2-42EE-8774-5F96943D8AB5}"/>
    <cellStyle name="40% - Ênfase3 55" xfId="30338" xr:uid="{B89842EC-D7D2-43EB-8482-A20CDF261E1E}"/>
    <cellStyle name="40% - Ênfase3 55 2" xfId="30339" xr:uid="{3A5EF217-D965-4095-9899-9C9EBD6768F1}"/>
    <cellStyle name="40% - Ênfase3 56" xfId="30340" xr:uid="{5BCA43B2-6F5C-4C1A-8D50-5CA761FA912D}"/>
    <cellStyle name="40% - Ênfase3 56 2" xfId="30341" xr:uid="{DB447BBE-CBF7-4C28-9C24-1BDF4B26FF2B}"/>
    <cellStyle name="40% - Ênfase3 57" xfId="30342" xr:uid="{D5550C85-F1EC-44BF-A109-0FB564548D9D}"/>
    <cellStyle name="40% - Ênfase3 57 2" xfId="30343" xr:uid="{A4F30A85-BB21-4865-B874-725DE6772FF3}"/>
    <cellStyle name="40% - Ênfase3 58" xfId="30344" xr:uid="{BB1BBCCD-889E-4EBC-9D90-CA4EDAE4E43A}"/>
    <cellStyle name="40% - Ênfase3 58 2" xfId="30345" xr:uid="{D8A503AA-4DD8-4F77-A931-353D3611B609}"/>
    <cellStyle name="40% - Ênfase3 59" xfId="30346" xr:uid="{F48EBCDC-D563-413F-9647-072029AEFE0F}"/>
    <cellStyle name="40% - Ênfase3 59 2" xfId="30347" xr:uid="{4F7BEC60-2365-4532-B774-10604B68E513}"/>
    <cellStyle name="40% - Ênfase3 6" xfId="1932" xr:uid="{2C56C915-3560-482B-894C-20474D481B77}"/>
    <cellStyle name="40% - Ênfase3 60" xfId="30348" xr:uid="{5DC767FD-A329-4917-9566-BF842592C855}"/>
    <cellStyle name="40% - Ênfase3 60 2" xfId="30349" xr:uid="{94D72B1A-4BDE-4705-A5C0-82094A3085D2}"/>
    <cellStyle name="40% - Ênfase3 7" xfId="1933" xr:uid="{B638301E-D67B-43FF-A7A1-7BE3FDCF4F86}"/>
    <cellStyle name="40% - Ênfase3 8" xfId="1934" xr:uid="{37AE3800-3061-4152-98E3-0B3CC1880DC9}"/>
    <cellStyle name="40% - Ênfase3 9" xfId="1935" xr:uid="{0B4E361E-7BB7-4807-A590-2F42E25B60EC}"/>
    <cellStyle name="40% - Ênfase4" xfId="32" builtinId="43" customBuiltin="1"/>
    <cellStyle name="40% - Ênfase4 10" xfId="1936" xr:uid="{BB0FF342-80B0-4016-9B0A-B1016771AE54}"/>
    <cellStyle name="40% - Ênfase4 11" xfId="1937" xr:uid="{307B0255-C4D2-47E0-BFEE-3DA44CC8034E}"/>
    <cellStyle name="40% - Ênfase4 12" xfId="1938" xr:uid="{B4E8FD87-24B4-4013-A2DC-CAF3F645CC2C}"/>
    <cellStyle name="40% - Ênfase4 13" xfId="1939" xr:uid="{39245E24-D8E4-49A1-8462-8F965DEAAA65}"/>
    <cellStyle name="40% - Ênfase4 14" xfId="1940" xr:uid="{6B5AD93E-7DD4-41D2-9DEA-F4A775DA9186}"/>
    <cellStyle name="40% - Ênfase4 15" xfId="1941" xr:uid="{5C963007-EC81-4581-B8DB-594D72760956}"/>
    <cellStyle name="40% - Ênfase4 16" xfId="1942" xr:uid="{0E41CAF2-62A7-41BE-AFC3-4D9252F39ECC}"/>
    <cellStyle name="40% - Ênfase4 17" xfId="1943" xr:uid="{6D0F1BCF-803F-47F0-8F1D-94571EAF1EDC}"/>
    <cellStyle name="40% - Ênfase4 18" xfId="1944" xr:uid="{31046D76-C2C1-4BE4-9A6B-5B0A1CB12B1D}"/>
    <cellStyle name="40% - Ênfase4 19" xfId="1945" xr:uid="{484BCCBB-1319-49F7-B378-8F65E87100DF}"/>
    <cellStyle name="40% - Ênfase4 2" xfId="1946" xr:uid="{45BAF8EA-5875-4399-9C16-12D964BAB2DB}"/>
    <cellStyle name="40% - Ênfase4 2 2" xfId="30350" xr:uid="{8AB9914D-16AD-4A6E-8F16-EB042CD4B17D}"/>
    <cellStyle name="40% - Ênfase4 2 2 2" xfId="30351" xr:uid="{0BF702AD-578A-4E1F-A51D-9788C023502E}"/>
    <cellStyle name="40% - Ênfase4 2 3" xfId="37154" xr:uid="{DD2A17DD-C010-40CD-8E61-3CBB7F62ADC9}"/>
    <cellStyle name="40% - Ênfase4 20" xfId="1947" xr:uid="{F70F3B1E-7E27-4030-9C2A-A7FB6D94B558}"/>
    <cellStyle name="40% - Ênfase4 21" xfId="1948" xr:uid="{5C075C67-EEFD-4718-ADD4-CE8A76979A70}"/>
    <cellStyle name="40% - Ênfase4 22" xfId="1949" xr:uid="{05EDDE2B-56C2-47C9-8EB0-3887E9B3BB42}"/>
    <cellStyle name="40% - Ênfase4 23" xfId="1950" xr:uid="{2B18E572-FA84-44E8-86BA-C514D403291D}"/>
    <cellStyle name="40% - Ênfase4 24" xfId="1951" xr:uid="{33DCA1D3-532B-44D7-BAAC-585983B21451}"/>
    <cellStyle name="40% - Ênfase4 25" xfId="1952" xr:uid="{872940EC-7DBB-4F57-A96B-848A674525B6}"/>
    <cellStyle name="40% - Ênfase4 26" xfId="1953" xr:uid="{C9997441-4408-477D-8C1E-C91FF40B0E44}"/>
    <cellStyle name="40% - Ênfase4 27" xfId="1954" xr:uid="{FF10F6AD-CDE8-42C6-A821-936C647A9895}"/>
    <cellStyle name="40% - Ênfase4 28" xfId="1955" xr:uid="{69F69878-25C0-4667-9A62-D304C6DFBE05}"/>
    <cellStyle name="40% - Ênfase4 29" xfId="1956" xr:uid="{007E3930-7A1D-4932-83F7-5A68A5E706F6}"/>
    <cellStyle name="40% - Ênfase4 3" xfId="1957" xr:uid="{866F3492-BA45-445D-9C36-C34532B65871}"/>
    <cellStyle name="40% - Ênfase4 3 2" xfId="30352" xr:uid="{1D1E4099-9D9A-4D85-B1DB-1CB64A2060EF}"/>
    <cellStyle name="40% - Ênfase4 3 2 2" xfId="30353" xr:uid="{2247B776-28CE-4C21-AFDA-1C029613A5A0}"/>
    <cellStyle name="40% - Ênfase4 30" xfId="1958" xr:uid="{72ADB648-4475-40E2-B9B2-92C504E1CD2F}"/>
    <cellStyle name="40% - Ênfase4 31" xfId="1959" xr:uid="{79A2C888-095D-4AFE-9BFC-7EB96F9EC97D}"/>
    <cellStyle name="40% - Ênfase4 32" xfId="1960" xr:uid="{BCC1F452-05A0-4BFA-BCAE-1E2A4FBFDA03}"/>
    <cellStyle name="40% - Ênfase4 33" xfId="1961" xr:uid="{45369817-AF16-458F-B1A5-B86717236323}"/>
    <cellStyle name="40% - Ênfase4 34" xfId="1962" xr:uid="{E2EA281E-35D4-41F3-A598-E4118DEA1BE9}"/>
    <cellStyle name="40% - Ênfase4 35" xfId="1963" xr:uid="{6555EEC9-DE97-4262-A270-76CBC5450844}"/>
    <cellStyle name="40% - Ênfase4 36" xfId="1964" xr:uid="{66BB1901-C362-4E80-BD5D-79C89158A3EF}"/>
    <cellStyle name="40% - Ênfase4 36 2" xfId="27759" xr:uid="{46B47D47-7D69-4475-AFF4-D07B1206556F}"/>
    <cellStyle name="40% - Ênfase4 37" xfId="1965" xr:uid="{D592C247-F2AB-4FA0-BF24-B1BE968AF50D}"/>
    <cellStyle name="40% - Ênfase4 37 2" xfId="27760" xr:uid="{94AF9FB4-9634-4B1B-B868-3364579FAC22}"/>
    <cellStyle name="40% - Ênfase4 38" xfId="1966" xr:uid="{0415BB03-DA6D-4E81-9A4E-321A7188203E}"/>
    <cellStyle name="40% - Ênfase4 38 2" xfId="27761" xr:uid="{9F406DF1-2114-4AB4-992F-576085B172F2}"/>
    <cellStyle name="40% - Ênfase4 39" xfId="1967" xr:uid="{56AF25EE-B19C-42BA-AD41-6900587E4E75}"/>
    <cellStyle name="40% - Ênfase4 39 2" xfId="27762" xr:uid="{C802CDF5-32F5-4D55-AA06-B71CB18BAC69}"/>
    <cellStyle name="40% - Ênfase4 4" xfId="1968" xr:uid="{82785E70-53DD-4731-BACD-4CF0328E7DA9}"/>
    <cellStyle name="40% - Ênfase4 4 2" xfId="1969" xr:uid="{44FBD967-9F09-4279-AC89-4DBFC4B5DEAC}"/>
    <cellStyle name="40% - Ênfase4 4 2 2" xfId="27763" xr:uid="{ECB5D877-2EEB-455B-8644-8BEC89A554E2}"/>
    <cellStyle name="40% - Ênfase4 4 3" xfId="1970" xr:uid="{9C45D3DF-8FCE-4105-B411-6F7782729140}"/>
    <cellStyle name="40% - Ênfase4 4 3 2" xfId="27764" xr:uid="{4213CCFD-A10A-4639-B9DC-77C2D3856F19}"/>
    <cellStyle name="40% - Ênfase4 4 4" xfId="1971" xr:uid="{82C21B6A-5F1C-4747-B949-06B1F2FE8441}"/>
    <cellStyle name="40% - Ênfase4 4 4 2" xfId="27765" xr:uid="{023AFEDD-F79E-4BC6-A7DF-4823139FD459}"/>
    <cellStyle name="40% - Ênfase4 40" xfId="1972" xr:uid="{7B1A0249-7C2E-4B9D-B4CC-941A748A2440}"/>
    <cellStyle name="40% - Ênfase4 40 2" xfId="27766" xr:uid="{2CABF136-B99B-4D81-A4B2-429E047A5CE2}"/>
    <cellStyle name="40% - Ênfase4 41" xfId="1973" xr:uid="{3DCF9EB0-B5E5-4F6F-81FA-422CABE87803}"/>
    <cellStyle name="40% - Ênfase4 41 2" xfId="27767" xr:uid="{2E77F90A-3BD8-436E-8E83-B7F77217171D}"/>
    <cellStyle name="40% - Ênfase4 42" xfId="30354" xr:uid="{D0EA613A-C37C-4C2E-ABD2-9BF78995EC0F}"/>
    <cellStyle name="40% - Ênfase4 42 2" xfId="30355" xr:uid="{7C65401B-A3F8-43E9-BBAA-C165DD17A623}"/>
    <cellStyle name="40% - Ênfase4 43" xfId="30356" xr:uid="{1DE0244B-BD53-4991-9E0D-13EF7B6C650C}"/>
    <cellStyle name="40% - Ênfase4 43 2" xfId="30357" xr:uid="{B4A60A0F-3874-4D5C-9E03-30128BD9BB50}"/>
    <cellStyle name="40% - Ênfase4 44" xfId="30358" xr:uid="{9789D1E3-964D-40F9-B5EA-911089D545C4}"/>
    <cellStyle name="40% - Ênfase4 44 2" xfId="30359" xr:uid="{4F9D5607-CC8D-437B-90F5-61CED0DAF43C}"/>
    <cellStyle name="40% - Ênfase4 45" xfId="30360" xr:uid="{9BEA6AA0-39AF-4543-8BB1-9A3DDB722D1E}"/>
    <cellStyle name="40% - Ênfase4 45 2" xfId="30361" xr:uid="{34B0D4B6-C638-402B-808B-B6B9C3361712}"/>
    <cellStyle name="40% - Ênfase4 46" xfId="30362" xr:uid="{A5FEE7CE-C51D-4F55-92F8-CE164373BC04}"/>
    <cellStyle name="40% - Ênfase4 46 2" xfId="30363" xr:uid="{A58A26A8-58FA-465D-9671-6231FB5AA330}"/>
    <cellStyle name="40% - Ênfase4 47" xfId="30364" xr:uid="{B58C8DE8-C092-4959-B74D-681FCD30A56E}"/>
    <cellStyle name="40% - Ênfase4 47 2" xfId="30365" xr:uid="{7333D498-60BA-414B-A40B-EA3E80258F65}"/>
    <cellStyle name="40% - Ênfase4 48" xfId="30366" xr:uid="{C9E39F9B-99C0-46E8-B19A-7C1AB00E821D}"/>
    <cellStyle name="40% - Ênfase4 48 2" xfId="30367" xr:uid="{8401186C-2573-4EE0-83D8-5F0F746200F4}"/>
    <cellStyle name="40% - Ênfase4 49" xfId="30368" xr:uid="{C65C91A2-98A7-4859-B23C-EAFEBC142965}"/>
    <cellStyle name="40% - Ênfase4 49 2" xfId="30369" xr:uid="{55464049-E825-4026-8E2A-D5CAE8DB39A4}"/>
    <cellStyle name="40% - Ênfase4 5" xfId="1974" xr:uid="{4AAC700B-E71E-440F-99C9-A51964547454}"/>
    <cellStyle name="40% - Ênfase4 50" xfId="30370" xr:uid="{1AC37A49-AAAA-463F-A574-0E3675AD941E}"/>
    <cellStyle name="40% - Ênfase4 50 2" xfId="30371" xr:uid="{CBE23142-525F-4BAA-9606-1EFC0BC1EF49}"/>
    <cellStyle name="40% - Ênfase4 51" xfId="30372" xr:uid="{699DADCC-F3F4-4176-84D2-2F1D970C1CE3}"/>
    <cellStyle name="40% - Ênfase4 51 2" xfId="30373" xr:uid="{1FC3CBD7-91CF-4DC3-85FC-73EC102C13A1}"/>
    <cellStyle name="40% - Ênfase4 52" xfId="30374" xr:uid="{C310E517-232A-4810-A5DB-6CE3E37D9F43}"/>
    <cellStyle name="40% - Ênfase4 52 2" xfId="30375" xr:uid="{EAF8796A-487D-4ACF-827A-C5C4FA9D0487}"/>
    <cellStyle name="40% - Ênfase4 53" xfId="30376" xr:uid="{24B800B2-55EB-4842-BA19-DCBF49C21D0C}"/>
    <cellStyle name="40% - Ênfase4 53 2" xfId="30377" xr:uid="{6EBDA2A8-0C12-4248-B25B-D41C3E806195}"/>
    <cellStyle name="40% - Ênfase4 54" xfId="30378" xr:uid="{2F4A78EB-3509-4F1D-AA4B-2350E39E5A46}"/>
    <cellStyle name="40% - Ênfase4 54 2" xfId="30379" xr:uid="{8E37C3A4-301A-435C-8A17-2191962B3432}"/>
    <cellStyle name="40% - Ênfase4 55" xfId="30380" xr:uid="{67B277A5-2C85-42F0-B064-F3E4BCF8ECA7}"/>
    <cellStyle name="40% - Ênfase4 55 2" xfId="30381" xr:uid="{4C095C8A-0B0E-4EF0-8818-E21F4BE72380}"/>
    <cellStyle name="40% - Ênfase4 56" xfId="30382" xr:uid="{73FF2358-8C69-42BF-8840-E39A7F894D49}"/>
    <cellStyle name="40% - Ênfase4 56 2" xfId="30383" xr:uid="{873D7761-A1B1-4D49-BB0E-2F19059A9271}"/>
    <cellStyle name="40% - Ênfase4 57" xfId="30384" xr:uid="{210C2EEA-7017-4399-8CFE-38DDDA67479F}"/>
    <cellStyle name="40% - Ênfase4 57 2" xfId="30385" xr:uid="{3456B726-4476-429E-B24D-D9381716D605}"/>
    <cellStyle name="40% - Ênfase4 58" xfId="30386" xr:uid="{9CE905A7-66D1-47B4-B91D-27E5950150C3}"/>
    <cellStyle name="40% - Ênfase4 58 2" xfId="30387" xr:uid="{F891064B-7EC0-49AA-985B-34A8242D8616}"/>
    <cellStyle name="40% - Ênfase4 59" xfId="30388" xr:uid="{E64AB203-CF07-4206-8463-493110ECC15C}"/>
    <cellStyle name="40% - Ênfase4 59 2" xfId="30389" xr:uid="{0E249549-CEF4-4372-9862-6A965C14369E}"/>
    <cellStyle name="40% - Ênfase4 6" xfId="1975" xr:uid="{6DFDF8E3-C6CD-4DCA-95D0-7A34E0675012}"/>
    <cellStyle name="40% - Ênfase4 7" xfId="1976" xr:uid="{F14B5DE8-54BF-45AE-9B5B-A8128A3AC2CE}"/>
    <cellStyle name="40% - Ênfase4 8" xfId="1977" xr:uid="{AC9967FD-EFB2-47F6-B58B-78638D16E334}"/>
    <cellStyle name="40% - Ênfase4 9" xfId="1978" xr:uid="{D62E9353-03F2-46D3-A85D-8D1046464086}"/>
    <cellStyle name="40% - Ênfase5" xfId="35" builtinId="47" customBuiltin="1"/>
    <cellStyle name="40% - Ênfase5 10" xfId="1979" xr:uid="{D64032B1-646E-42EB-8A66-C8F8222ED098}"/>
    <cellStyle name="40% - Ênfase5 11" xfId="1980" xr:uid="{E550DD92-77FB-4ABE-A296-8B8A30993D67}"/>
    <cellStyle name="40% - Ênfase5 12" xfId="1981" xr:uid="{E162CED9-7D87-436F-8840-5B26CAC2AABF}"/>
    <cellStyle name="40% - Ênfase5 13" xfId="1982" xr:uid="{59FB5260-745C-476F-B089-A9E413F5D23B}"/>
    <cellStyle name="40% - Ênfase5 14" xfId="1983" xr:uid="{F3CF4CF7-9362-42C3-AA2F-3A58DCA80C64}"/>
    <cellStyle name="40% - Ênfase5 15" xfId="1984" xr:uid="{A4BB89BA-D17F-474D-BA5F-FAAE11D609F9}"/>
    <cellStyle name="40% - Ênfase5 16" xfId="1985" xr:uid="{2A2010B3-153B-4F40-A345-9DDF395C9B79}"/>
    <cellStyle name="40% - Ênfase5 17" xfId="1986" xr:uid="{E9F43624-A52E-4623-B18B-11EB684D0DAE}"/>
    <cellStyle name="40% - Ênfase5 18" xfId="1987" xr:uid="{98974BAA-5AE6-40AE-B3F5-9416B8F2ABDD}"/>
    <cellStyle name="40% - Ênfase5 19" xfId="1988" xr:uid="{02BB121C-6D9A-4D33-8D36-8C59F50B3566}"/>
    <cellStyle name="40% - Ênfase5 2" xfId="1989" xr:uid="{33710105-08A2-4EB6-BAB0-50E762F1F164}"/>
    <cellStyle name="40% - Ênfase5 2 2" xfId="30390" xr:uid="{E3D3FE33-DE72-4257-863B-0F27714F3D82}"/>
    <cellStyle name="40% - Ênfase5 2 2 2" xfId="30391" xr:uid="{E75192C9-E0B1-44D8-A319-183F9D903BA1}"/>
    <cellStyle name="40% - Ênfase5 2 3" xfId="37155" xr:uid="{F7829827-E631-4C1F-9932-D9554DA967F9}"/>
    <cellStyle name="40% - Ênfase5 20" xfId="1990" xr:uid="{18C4A6CA-1299-4A16-B103-9186629FC21E}"/>
    <cellStyle name="40% - Ênfase5 21" xfId="1991" xr:uid="{062D3ADA-3994-41AF-BC2E-907F919ABA9B}"/>
    <cellStyle name="40% - Ênfase5 22" xfId="1992" xr:uid="{6EF693FF-66A8-4894-B4CA-537A83967A41}"/>
    <cellStyle name="40% - Ênfase5 23" xfId="1993" xr:uid="{AAD7586F-5AC7-412F-81A7-8BF7763A4F41}"/>
    <cellStyle name="40% - Ênfase5 24" xfId="1994" xr:uid="{28430BF9-92D3-40CE-864C-01EA5A9774D9}"/>
    <cellStyle name="40% - Ênfase5 25" xfId="1995" xr:uid="{70726143-E183-4646-9012-1334D24DC714}"/>
    <cellStyle name="40% - Ênfase5 26" xfId="1996" xr:uid="{BE7C2534-E0F1-4006-844A-A3FBAD21349B}"/>
    <cellStyle name="40% - Ênfase5 27" xfId="1997" xr:uid="{B85FEC70-EB44-4B19-B509-E5E8DDAF5E10}"/>
    <cellStyle name="40% - Ênfase5 28" xfId="1998" xr:uid="{8FB7C606-184B-47B8-B3A8-221132C691F5}"/>
    <cellStyle name="40% - Ênfase5 29" xfId="1999" xr:uid="{CFC9D2E9-B834-48F6-80F6-65601E14BE1E}"/>
    <cellStyle name="40% - Ênfase5 3" xfId="2000" xr:uid="{7498C5F1-AA29-4DA7-940E-E170DFCE458E}"/>
    <cellStyle name="40% - Ênfase5 3 2" xfId="30392" xr:uid="{880A5993-CADE-4C3E-A2E8-A6628733BBA7}"/>
    <cellStyle name="40% - Ênfase5 3 2 2" xfId="30393" xr:uid="{ADB5AB0B-7E08-4BEA-9889-63552B562F1B}"/>
    <cellStyle name="40% - Ênfase5 30" xfId="2001" xr:uid="{C067C245-A683-4E3A-9360-B716F315DF79}"/>
    <cellStyle name="40% - Ênfase5 31" xfId="2002" xr:uid="{19765558-FDB0-43AD-8135-F66F8541F598}"/>
    <cellStyle name="40% - Ênfase5 32" xfId="2003" xr:uid="{B0C7D9ED-D1C2-47D1-AE20-00BB5716A20F}"/>
    <cellStyle name="40% - Ênfase5 33" xfId="2004" xr:uid="{F62B5280-651F-40AB-8B86-5ECE25F92BC7}"/>
    <cellStyle name="40% - Ênfase5 34" xfId="2005" xr:uid="{5F78F6D3-1566-42C0-820C-F6BFF642228C}"/>
    <cellStyle name="40% - Ênfase5 35" xfId="2006" xr:uid="{EC3E266A-F305-49BA-B470-DFD667490F9D}"/>
    <cellStyle name="40% - Ênfase5 36" xfId="30394" xr:uid="{56AA3CE6-8C44-43C7-B65C-26210124C7EE}"/>
    <cellStyle name="40% - Ênfase5 36 2" xfId="30395" xr:uid="{32D9A3EC-1016-4806-9211-B0715A23754B}"/>
    <cellStyle name="40% - Ênfase5 37" xfId="30396" xr:uid="{9E7AEB98-F2FA-4374-BE17-ACEA5C851AFF}"/>
    <cellStyle name="40% - Ênfase5 37 2" xfId="30397" xr:uid="{A2D46596-2147-452B-850C-56B8F848965E}"/>
    <cellStyle name="40% - Ênfase5 38" xfId="30398" xr:uid="{0BF2A82D-EB09-4FBE-99A8-1292D0D5BFD5}"/>
    <cellStyle name="40% - Ênfase5 38 2" xfId="30399" xr:uid="{76406D41-5F74-418C-9D12-9691926C8F3A}"/>
    <cellStyle name="40% - Ênfase5 39" xfId="30400" xr:uid="{D158032A-ECCE-40EA-8CF6-1ED81C828D06}"/>
    <cellStyle name="40% - Ênfase5 39 2" xfId="30401" xr:uid="{A6924681-D7A1-49D0-A3BF-FBF060A26DBE}"/>
    <cellStyle name="40% - Ênfase5 4" xfId="2007" xr:uid="{402AF0A0-2C76-42DB-9904-1A1B3CEF9178}"/>
    <cellStyle name="40% - Ênfase5 4 2" xfId="2008" xr:uid="{6410261D-F09B-4F58-BF45-F21B982843D5}"/>
    <cellStyle name="40% - Ênfase5 4 2 2" xfId="27768" xr:uid="{7EB2DD27-ABEE-4FC6-B79C-95F2F94F878D}"/>
    <cellStyle name="40% - Ênfase5 4 3" xfId="2009" xr:uid="{99025973-50C5-43D2-9837-4C0CB9F7CD5E}"/>
    <cellStyle name="40% - Ênfase5 4 3 2" xfId="27769" xr:uid="{1776A3A7-68E8-49EA-8AD0-010A194FDC8D}"/>
    <cellStyle name="40% - Ênfase5 4 4" xfId="2010" xr:uid="{477D4288-3524-411F-961C-F2B3D2912192}"/>
    <cellStyle name="40% - Ênfase5 4 4 2" xfId="27770" xr:uid="{E1EE16E2-B420-444A-99AA-F9C61281C6FE}"/>
    <cellStyle name="40% - Ênfase5 40" xfId="30402" xr:uid="{6B407F72-B503-4865-B3EC-3C717B2D00D7}"/>
    <cellStyle name="40% - Ênfase5 40 2" xfId="30403" xr:uid="{D703E28E-8B74-419D-92A2-4B35313FDE61}"/>
    <cellStyle name="40% - Ênfase5 41" xfId="30404" xr:uid="{3B578191-4A96-413D-A8D8-48CDB5AD219F}"/>
    <cellStyle name="40% - Ênfase5 41 2" xfId="30405" xr:uid="{F40CBEFE-1A91-4FE9-8B89-57EF9A5BF97C}"/>
    <cellStyle name="40% - Ênfase5 42" xfId="30406" xr:uid="{9B6B49FE-EC7C-4892-98A7-FD1DC321B09C}"/>
    <cellStyle name="40% - Ênfase5 42 2" xfId="30407" xr:uid="{D7D0B723-E3D8-4146-AFDD-3ADCDBAE6B56}"/>
    <cellStyle name="40% - Ênfase5 43" xfId="30408" xr:uid="{0D96FF2A-3016-46C0-9E35-7AF7A5C262B5}"/>
    <cellStyle name="40% - Ênfase5 43 2" xfId="30409" xr:uid="{8234BE4F-FAF9-4FAD-A5DE-1395B2A6F9D5}"/>
    <cellStyle name="40% - Ênfase5 44" xfId="30410" xr:uid="{F59C9B28-DBD8-41C2-BC4C-4C02FDCA6B0B}"/>
    <cellStyle name="40% - Ênfase5 44 2" xfId="30411" xr:uid="{4F2514EA-CA50-40DD-B74A-9BF982F7C22A}"/>
    <cellStyle name="40% - Ênfase5 45" xfId="30412" xr:uid="{770AA102-CC78-410C-918A-A8A3120EE496}"/>
    <cellStyle name="40% - Ênfase5 45 2" xfId="30413" xr:uid="{88CEF2A2-E6CD-49EC-98D3-5CCFA05B16BD}"/>
    <cellStyle name="40% - Ênfase5 46" xfId="30414" xr:uid="{BE303C6A-BE27-4D30-9658-E3C062013719}"/>
    <cellStyle name="40% - Ênfase5 46 2" xfId="30415" xr:uid="{AD8AB16B-CAF0-4853-A5A7-F5C4951B1CAA}"/>
    <cellStyle name="40% - Ênfase5 47" xfId="30416" xr:uid="{CEB219B1-F87C-40D9-8E28-C464BA52C7C8}"/>
    <cellStyle name="40% - Ênfase5 47 2" xfId="30417" xr:uid="{A5096C76-6E21-46B8-A746-D9543C8E52F4}"/>
    <cellStyle name="40% - Ênfase5 48" xfId="30418" xr:uid="{A2546549-552E-4E2D-B60F-5083FC907933}"/>
    <cellStyle name="40% - Ênfase5 48 2" xfId="30419" xr:uid="{63B0819F-14E7-4BCD-9067-94F9D8E5EF5B}"/>
    <cellStyle name="40% - Ênfase5 49" xfId="30420" xr:uid="{DA600BCC-15AB-429D-B304-5A59317106F6}"/>
    <cellStyle name="40% - Ênfase5 49 2" xfId="30421" xr:uid="{4F40EA03-3F82-49B4-AADF-68197CD837A3}"/>
    <cellStyle name="40% - Ênfase5 5" xfId="2011" xr:uid="{3EEC1BCF-FC9E-4C97-BBC5-92AD25128434}"/>
    <cellStyle name="40% - Ênfase5 50" xfId="30422" xr:uid="{1ADE1CDC-76B9-42D3-9380-4E1F43D2362C}"/>
    <cellStyle name="40% - Ênfase5 50 2" xfId="30423" xr:uid="{192A9EFC-8FB5-4553-9B31-5C9B3B9037D1}"/>
    <cellStyle name="40% - Ênfase5 51" xfId="30424" xr:uid="{5AB693A7-663A-4624-B505-E2EDC475B65D}"/>
    <cellStyle name="40% - Ênfase5 51 2" xfId="30425" xr:uid="{9AB9BC58-76E0-4A7F-89ED-1E686E8751B3}"/>
    <cellStyle name="40% - Ênfase5 52" xfId="30426" xr:uid="{53C9A4C4-E69D-4585-BA2F-95B32F981C39}"/>
    <cellStyle name="40% - Ênfase5 52 2" xfId="30427" xr:uid="{85780EA2-A729-48BE-A0D7-2D8E5EFF1AB5}"/>
    <cellStyle name="40% - Ênfase5 53" xfId="30428" xr:uid="{F40D7215-43FD-4E9B-AC1B-9A60485C5CE3}"/>
    <cellStyle name="40% - Ênfase5 53 2" xfId="30429" xr:uid="{6350F31B-42E0-4B2E-847E-ED3EB5C82988}"/>
    <cellStyle name="40% - Ênfase5 54" xfId="30430" xr:uid="{F657F5AE-5B6D-4982-98CF-9909C04C8F6F}"/>
    <cellStyle name="40% - Ênfase5 54 2" xfId="30431" xr:uid="{63214617-E45E-4226-B74A-2E5024D1AFD2}"/>
    <cellStyle name="40% - Ênfase5 6" xfId="2012" xr:uid="{57FCEE94-BA90-415E-B3FB-95A1540E90D8}"/>
    <cellStyle name="40% - Ênfase5 7" xfId="2013" xr:uid="{E5D92146-75D3-410D-A27C-21CC4172B13F}"/>
    <cellStyle name="40% - Ênfase5 8" xfId="2014" xr:uid="{3DA2C331-1FF6-4EFE-9D42-3A61315AE104}"/>
    <cellStyle name="40% - Ênfase5 9" xfId="2015" xr:uid="{D650DDA4-D31A-4BC4-8831-ED1256657523}"/>
    <cellStyle name="40% - Ênfase6" xfId="38" builtinId="51" customBuiltin="1"/>
    <cellStyle name="40% - Ênfase6 10" xfId="2016" xr:uid="{4EC19D81-9ABC-4144-94EA-1E8B925E6700}"/>
    <cellStyle name="40% - Ênfase6 11" xfId="2017" xr:uid="{2E1B47D8-7898-4CBA-AD25-EADFEB67474D}"/>
    <cellStyle name="40% - Ênfase6 12" xfId="2018" xr:uid="{5CF48E95-5825-4EE9-B67B-1567DEABABB4}"/>
    <cellStyle name="40% - Ênfase6 13" xfId="2019" xr:uid="{72F7607A-DF16-4B40-85FC-034E862CF8E4}"/>
    <cellStyle name="40% - Ênfase6 14" xfId="2020" xr:uid="{07125D12-04B9-429E-AF19-B531495FA844}"/>
    <cellStyle name="40% - Ênfase6 15" xfId="2021" xr:uid="{73346A11-96CB-4A85-8BA1-B116F25A9A38}"/>
    <cellStyle name="40% - Ênfase6 16" xfId="2022" xr:uid="{0B1F58EF-7BB6-472D-8605-09930F3BB4CF}"/>
    <cellStyle name="40% - Ênfase6 17" xfId="2023" xr:uid="{33FE3E65-099D-455E-9E68-31BA0598916F}"/>
    <cellStyle name="40% - Ênfase6 18" xfId="2024" xr:uid="{4A5C592B-C10D-4D21-AC30-5393ECF06CDF}"/>
    <cellStyle name="40% - Ênfase6 19" xfId="2025" xr:uid="{4149E7CF-295A-4D05-8DC0-9355CB3CCFF3}"/>
    <cellStyle name="40% - Ênfase6 2" xfId="2026" xr:uid="{97C5052B-6BE9-4662-9BD6-0BF8E519BC69}"/>
    <cellStyle name="40% - Ênfase6 2 2" xfId="30432" xr:uid="{E98A4DB9-CF1E-4E45-B3B1-A9582B3D9D02}"/>
    <cellStyle name="40% - Ênfase6 2 2 2" xfId="30433" xr:uid="{28DA58AE-5FDD-4202-A483-2275B87FE2DC}"/>
    <cellStyle name="40% - Ênfase6 2 3" xfId="37156" xr:uid="{EC5B4780-7F7D-4754-89AF-1B7C36E8FB4F}"/>
    <cellStyle name="40% - Ênfase6 20" xfId="2027" xr:uid="{67B827FD-4946-4B59-AA3E-9F5AB6D228F7}"/>
    <cellStyle name="40% - Ênfase6 21" xfId="2028" xr:uid="{054BC751-A557-438E-8B5A-58D94B48C2C2}"/>
    <cellStyle name="40% - Ênfase6 22" xfId="2029" xr:uid="{ECE27BC6-4AD3-4EF1-A5CE-CBFC301F78C3}"/>
    <cellStyle name="40% - Ênfase6 23" xfId="2030" xr:uid="{E2F4494F-0348-46C9-A0FB-2EF3DC729781}"/>
    <cellStyle name="40% - Ênfase6 24" xfId="2031" xr:uid="{7BDA4332-7762-4F46-86DB-C94A8A19C123}"/>
    <cellStyle name="40% - Ênfase6 25" xfId="2032" xr:uid="{5F1FDD9F-5C1B-4A54-9181-99A9C8EE2802}"/>
    <cellStyle name="40% - Ênfase6 26" xfId="2033" xr:uid="{AE1B91BC-8FC9-4ED3-B7E8-40709B958DE7}"/>
    <cellStyle name="40% - Ênfase6 27" xfId="2034" xr:uid="{F480AABA-60F7-4B4E-9639-C53C34C3346A}"/>
    <cellStyle name="40% - Ênfase6 28" xfId="2035" xr:uid="{565ECFBD-0400-4864-B947-1452E52C67EB}"/>
    <cellStyle name="40% - Ênfase6 29" xfId="2036" xr:uid="{BE1CC2A3-8504-4E4A-B9D4-9F175AFE46FD}"/>
    <cellStyle name="40% - Ênfase6 3" xfId="2037" xr:uid="{4E3D4725-4ACF-47C1-97E9-59295E57E19E}"/>
    <cellStyle name="40% - Ênfase6 3 2" xfId="30434" xr:uid="{6C27407B-7106-42E4-B2EA-B358FAF6D289}"/>
    <cellStyle name="40% - Ênfase6 3 2 2" xfId="30435" xr:uid="{4C84EF96-FCBC-4DE0-BEEC-0535CAD8D56B}"/>
    <cellStyle name="40% - Ênfase6 30" xfId="2038" xr:uid="{3493C680-4CA8-4041-8028-48B8B098B1A8}"/>
    <cellStyle name="40% - Ênfase6 31" xfId="2039" xr:uid="{DA8BD41D-ECA9-4C2E-AF44-D9666BCAFCA0}"/>
    <cellStyle name="40% - Ênfase6 32" xfId="2040" xr:uid="{34033113-283D-4FE1-BB00-B18E0B53E0A5}"/>
    <cellStyle name="40% - Ênfase6 33" xfId="2041" xr:uid="{200AFB1C-C2FB-4DA8-A472-4BBF172AC259}"/>
    <cellStyle name="40% - Ênfase6 34" xfId="2042" xr:uid="{0C9C2C47-D64D-4C61-A1FE-DBD72007B827}"/>
    <cellStyle name="40% - Ênfase6 35" xfId="2043" xr:uid="{926E69CB-5541-4C3D-9B4C-41D3C08FEE77}"/>
    <cellStyle name="40% - Ênfase6 36" xfId="30436" xr:uid="{8D4FBA08-8609-43F2-BAD4-3712937BC7CD}"/>
    <cellStyle name="40% - Ênfase6 36 2" xfId="30437" xr:uid="{25DB43EF-1C6C-4616-A3E5-339E983AA9BA}"/>
    <cellStyle name="40% - Ênfase6 37" xfId="30438" xr:uid="{9BE274A0-23E0-45B8-AEEF-2CB93C5DBAD1}"/>
    <cellStyle name="40% - Ênfase6 37 2" xfId="30439" xr:uid="{1FC83BFE-577D-43B9-ABCE-49AFCE782A06}"/>
    <cellStyle name="40% - Ênfase6 38" xfId="30440" xr:uid="{0C5F9411-00AA-46FF-B74B-F7C67A44C69E}"/>
    <cellStyle name="40% - Ênfase6 38 2" xfId="30441" xr:uid="{823D9DFF-1BF7-47E1-B0BB-1AB8BFC5C323}"/>
    <cellStyle name="40% - Ênfase6 39" xfId="30442" xr:uid="{C4059B5A-58A2-40B4-98A2-6D403DDC0D86}"/>
    <cellStyle name="40% - Ênfase6 39 2" xfId="30443" xr:uid="{44A7F4F6-582C-4765-B621-569EA0ADAD02}"/>
    <cellStyle name="40% - Ênfase6 4" xfId="2044" xr:uid="{35393E91-67B0-425C-9F00-8B4BCC3283F7}"/>
    <cellStyle name="40% - Ênfase6 4 2" xfId="2045" xr:uid="{0AAC140D-6D7F-47FF-BD1E-AF184998A5FB}"/>
    <cellStyle name="40% - Ênfase6 4 2 2" xfId="27771" xr:uid="{B21A53DF-08AD-4C2E-8725-9E4FFE4B3DD8}"/>
    <cellStyle name="40% - Ênfase6 4 3" xfId="2046" xr:uid="{34DD81B1-CEFF-478F-8AF0-701510613E4E}"/>
    <cellStyle name="40% - Ênfase6 4 3 2" xfId="27772" xr:uid="{557AC14C-B3FF-4D79-87C7-489EB30378E6}"/>
    <cellStyle name="40% - Ênfase6 4 4" xfId="2047" xr:uid="{4C4B2B34-793D-4FCE-8821-81B990726594}"/>
    <cellStyle name="40% - Ênfase6 4 4 2" xfId="27773" xr:uid="{0DE480E1-15C1-4261-A624-BB85F7C15A26}"/>
    <cellStyle name="40% - Ênfase6 40" xfId="30444" xr:uid="{8C23AB37-A673-4DD3-9740-6B21A9D3059B}"/>
    <cellStyle name="40% - Ênfase6 40 2" xfId="30445" xr:uid="{3B079AFE-CFBA-4BDA-85D1-C079097BFED2}"/>
    <cellStyle name="40% - Ênfase6 41" xfId="30446" xr:uid="{EDE05E8E-DA61-4E10-B55C-BB0F4339A2FF}"/>
    <cellStyle name="40% - Ênfase6 41 2" xfId="30447" xr:uid="{6C20E550-DD26-4F87-AD78-BB8B2187B468}"/>
    <cellStyle name="40% - Ênfase6 42" xfId="30448" xr:uid="{756CB8ED-37DC-4D10-AEC7-8F378E19A31B}"/>
    <cellStyle name="40% - Ênfase6 42 2" xfId="30449" xr:uid="{79512562-8D95-4219-958F-FE03A9B283AC}"/>
    <cellStyle name="40% - Ênfase6 43" xfId="30450" xr:uid="{97C8D21D-4B1D-4757-B062-F679B4820599}"/>
    <cellStyle name="40% - Ênfase6 43 2" xfId="30451" xr:uid="{518EA99B-875B-4C13-8170-636DAF49D872}"/>
    <cellStyle name="40% - Ênfase6 44" xfId="30452" xr:uid="{262B8A06-9977-43D7-B72C-66A6A733C496}"/>
    <cellStyle name="40% - Ênfase6 44 2" xfId="30453" xr:uid="{AD476A7A-E0CC-4DEC-8F48-4739F943819E}"/>
    <cellStyle name="40% - Ênfase6 45" xfId="30454" xr:uid="{01890443-9140-47FE-87E9-07B361413F57}"/>
    <cellStyle name="40% - Ênfase6 45 2" xfId="30455" xr:uid="{D5BEE503-66DC-44A0-A32D-CCC1BC7B3537}"/>
    <cellStyle name="40% - Ênfase6 46" xfId="30456" xr:uid="{CD015114-76C9-4125-A8F9-F63E78B029A9}"/>
    <cellStyle name="40% - Ênfase6 46 2" xfId="30457" xr:uid="{3448C99B-57D2-4300-87FF-E878C236E9E0}"/>
    <cellStyle name="40% - Ênfase6 47" xfId="30458" xr:uid="{79BA9522-AA23-4706-8129-518B368F20CD}"/>
    <cellStyle name="40% - Ênfase6 47 2" xfId="30459" xr:uid="{C3B54907-FAA3-4C5B-9A00-5990CF655E67}"/>
    <cellStyle name="40% - Ênfase6 48" xfId="30460" xr:uid="{2C2C582B-9C4C-4FCB-A264-64C604A144E9}"/>
    <cellStyle name="40% - Ênfase6 48 2" xfId="30461" xr:uid="{05A94357-3AB1-43AD-BE0C-03F24B179BAD}"/>
    <cellStyle name="40% - Ênfase6 49" xfId="30462" xr:uid="{AFB14370-6AF1-4FE4-A1FE-BAC86EBC284B}"/>
    <cellStyle name="40% - Ênfase6 49 2" xfId="30463" xr:uid="{26E336EA-D9AB-4A2C-BDDC-E6D6BADB9D21}"/>
    <cellStyle name="40% - Ênfase6 5" xfId="2048" xr:uid="{3E467649-1D5F-4674-8B5A-6EA942908F44}"/>
    <cellStyle name="40% - Ênfase6 50" xfId="30464" xr:uid="{6322C11D-2EC4-4898-9B6F-7DA3DF897050}"/>
    <cellStyle name="40% - Ênfase6 50 2" xfId="30465" xr:uid="{3E61A6B7-F1BE-4D99-815D-95EA6B1A8E48}"/>
    <cellStyle name="40% - Ênfase6 51" xfId="30466" xr:uid="{3386B37A-46EF-497F-93F4-E8615C7EE68C}"/>
    <cellStyle name="40% - Ênfase6 51 2" xfId="30467" xr:uid="{B5133CFE-E674-4F12-91B2-8EA5940C600F}"/>
    <cellStyle name="40% - Ênfase6 52" xfId="30468" xr:uid="{57C8160E-6F22-4F64-89EB-6A875ACB0F70}"/>
    <cellStyle name="40% - Ênfase6 52 2" xfId="30469" xr:uid="{D2937A77-E8B4-48D3-8C4B-FB4883AFD092}"/>
    <cellStyle name="40% - Ênfase6 53" xfId="30470" xr:uid="{C522BA0B-6628-42BB-9837-F6DFB0030F0F}"/>
    <cellStyle name="40% - Ênfase6 53 2" xfId="30471" xr:uid="{EB22E4D5-4AE7-4FAB-AB56-A42782CEECB3}"/>
    <cellStyle name="40% - Ênfase6 54" xfId="30472" xr:uid="{7695F1BA-FE2F-4959-9C0C-FE0D2A8ED437}"/>
    <cellStyle name="40% - Ênfase6 54 2" xfId="30473" xr:uid="{A93271C4-38D6-4060-9E33-25E234BDA51B}"/>
    <cellStyle name="40% - Ênfase6 6" xfId="2049" xr:uid="{14D3F9BA-3CEA-4835-94E5-72B95655DBE5}"/>
    <cellStyle name="40% - Ênfase6 7" xfId="2050" xr:uid="{D021DF14-1CB3-460C-A0A5-51ACB7A23E46}"/>
    <cellStyle name="40% - Ênfase6 8" xfId="2051" xr:uid="{B854EC31-A641-4565-8DBB-775B65648C21}"/>
    <cellStyle name="40% - Ênfase6 9" xfId="2052" xr:uid="{0F9AA450-AF97-40BD-9541-C3BDA79CCB3D}"/>
    <cellStyle name="40% - Énfasis1 2" xfId="2053" xr:uid="{CF64D522-8A62-4459-A794-7630F5B2C0DD}"/>
    <cellStyle name="40% - Énfasis1 2 2" xfId="2054" xr:uid="{D80967D1-AE07-44E8-A22D-0C4017D3256C}"/>
    <cellStyle name="40% - Énfasis1 2 2 2" xfId="27775" xr:uid="{37836F36-7B36-4CCD-8B46-02BDB4BD0D9B}"/>
    <cellStyle name="40% - Énfasis1 2 3" xfId="2055" xr:uid="{EF809E0A-BCC3-44EA-BD9A-C922B8F3975F}"/>
    <cellStyle name="40% - Énfasis1 2 3 2" xfId="27776" xr:uid="{35C56EED-C923-41B5-B716-B966467186E2}"/>
    <cellStyle name="40% - Énfasis1 2 4" xfId="27774" xr:uid="{F2AEB338-7CF9-4C14-A390-B4D52C1D8982}"/>
    <cellStyle name="40% - Énfasis1 3" xfId="2056" xr:uid="{63F9EC99-0B29-41A9-8BC2-83E5E1B2DBF4}"/>
    <cellStyle name="40% - Énfasis1 3 2" xfId="2057" xr:uid="{2D4162C8-B3B7-4F5C-8351-A6619B35B49A}"/>
    <cellStyle name="40% - Énfasis1 3 2 2" xfId="2058" xr:uid="{0613A936-007A-4B89-B5F5-EDA3FE850F87}"/>
    <cellStyle name="40% - Énfasis1 3 2 3" xfId="2059" xr:uid="{56BCBFBC-84CB-43FC-8261-09FE10EA7100}"/>
    <cellStyle name="40% - Énfasis1 3 3" xfId="2060" xr:uid="{9C8F57A2-6B6A-4D11-8E95-99D184AA5411}"/>
    <cellStyle name="40% - Énfasis1 3 3 2" xfId="2061" xr:uid="{B418C271-5AF1-4049-868E-F61C5A571790}"/>
    <cellStyle name="40% - Énfasis1 3 3 3" xfId="2062" xr:uid="{09CC51CC-A80A-4887-89A4-43096EEDF1D4}"/>
    <cellStyle name="40% - Énfasis1 3 4" xfId="2063" xr:uid="{134B0773-F5F0-48DC-B497-6D9865D6BDC5}"/>
    <cellStyle name="40% - Énfasis1 3 4 2" xfId="2064" xr:uid="{47223F7A-7EC8-4F79-A0D4-CB28A7DADAD5}"/>
    <cellStyle name="40% - Énfasis1 3 4 3" xfId="2065" xr:uid="{C56E459F-15DA-44D8-9C7D-90B715884EBF}"/>
    <cellStyle name="40% - Énfasis1 3 5" xfId="2066" xr:uid="{C11E690B-C895-4749-8307-A7442EE87BAD}"/>
    <cellStyle name="40% - Énfasis1 3 5 2" xfId="2067" xr:uid="{29C9127A-FBDF-4AC0-8445-4CABB4B7BA22}"/>
    <cellStyle name="40% - Énfasis1 3 5 3" xfId="2068" xr:uid="{0D1A815A-67E1-41A7-8599-2C68F48261B0}"/>
    <cellStyle name="40% - Énfasis1 3 6" xfId="2069" xr:uid="{DD04E153-8798-40E2-9DFC-4E4C3ACF5650}"/>
    <cellStyle name="40% - Énfasis1 3 7" xfId="2070" xr:uid="{5ADA5AFE-3D2A-404C-8DCE-F4C0E1AA1059}"/>
    <cellStyle name="40% - Énfasis1 4" xfId="2071" xr:uid="{36BF241E-FC88-4445-925C-A45BCCA05DA9}"/>
    <cellStyle name="40% - Énfasis1 4 2" xfId="2072" xr:uid="{5B5D30BA-1570-4D6D-8AE1-BB4CCB62EA5E}"/>
    <cellStyle name="40% - Énfasis1 4 2 2" xfId="2073" xr:uid="{56F0221C-3208-4410-9E30-864A68D86005}"/>
    <cellStyle name="40% - Énfasis1 4 2 3" xfId="2074" xr:uid="{AC35AAC8-00C3-402C-B311-39E5CFF1FFC1}"/>
    <cellStyle name="40% - Énfasis1 4 3" xfId="2075" xr:uid="{0D0EED33-29BA-4868-B6DF-25E81F030D60}"/>
    <cellStyle name="40% - Énfasis1 4 3 2" xfId="2076" xr:uid="{50A71F65-BE05-4DF0-8B13-7F81208AFDA9}"/>
    <cellStyle name="40% - Énfasis1 4 3 3" xfId="2077" xr:uid="{CDF28A49-C535-4422-ACE7-8860178B2AC3}"/>
    <cellStyle name="40% - Énfasis1 4 4" xfId="2078" xr:uid="{F43D81B0-A3E0-43FF-BA99-59C707D316C0}"/>
    <cellStyle name="40% - Énfasis1 4 4 2" xfId="2079" xr:uid="{DF9F0377-195D-4687-93E8-C4C9D84DAE16}"/>
    <cellStyle name="40% - Énfasis1 4 4 3" xfId="2080" xr:uid="{87131499-4636-4CEB-97E8-1E6E62FCD04E}"/>
    <cellStyle name="40% - Énfasis1 4 5" xfId="2081" xr:uid="{2BF1B993-0A54-48F9-9958-FD07C66893F5}"/>
    <cellStyle name="40% - Énfasis1 4 5 2" xfId="2082" xr:uid="{C1DC903A-5677-44CF-9A21-C122A8D7C148}"/>
    <cellStyle name="40% - Énfasis1 4 5 3" xfId="2083" xr:uid="{08D5C0B5-008F-41F0-82E9-8045497B79A4}"/>
    <cellStyle name="40% - Énfasis1 4 6" xfId="2084" xr:uid="{2A504430-3554-490C-AC0B-6DDFFFEA4D75}"/>
    <cellStyle name="40% - Énfasis1 4 7" xfId="2085" xr:uid="{BF36F618-28CF-4906-BA33-C80011EC5552}"/>
    <cellStyle name="40% - Énfasis3 2" xfId="2086" xr:uid="{9646C3D7-D605-4425-882E-D45A22A359FB}"/>
    <cellStyle name="40% - Énfasis3 2 2" xfId="2087" xr:uid="{BDBFF73D-162B-4700-A4BC-083634DB05EC}"/>
    <cellStyle name="40% - Énfasis3 2 2 2" xfId="27778" xr:uid="{01E7B8E8-52EE-49EB-A92D-276EA8AD9A93}"/>
    <cellStyle name="40% - Énfasis3 2 3" xfId="2088" xr:uid="{8D516509-CA91-4358-8DAC-1AE11D698122}"/>
    <cellStyle name="40% - Énfasis3 2 3 2" xfId="27779" xr:uid="{93D3E6B4-4B54-4F2D-BCB4-7E5F529A0A2B}"/>
    <cellStyle name="40% - Énfasis3 2 4" xfId="27777" xr:uid="{8B4FD7ED-2F43-4018-9EB5-3EF8E1C1F930}"/>
    <cellStyle name="40% - Énfasis4 2" xfId="2089" xr:uid="{7C7232A9-69A2-4F03-8807-BC667B5B6259}"/>
    <cellStyle name="40% - Énfasis4 2 2" xfId="2090" xr:uid="{4430BFEE-6CBA-46B1-A267-476E8E3770FD}"/>
    <cellStyle name="40% - Énfasis4 2 2 2" xfId="27781" xr:uid="{2CE78F54-F7E4-4993-983F-6AC354F9332F}"/>
    <cellStyle name="40% - Énfasis4 2 3" xfId="2091" xr:uid="{E9F7002F-27EF-47E2-AB12-073DA99F9630}"/>
    <cellStyle name="40% - Énfasis4 2 3 2" xfId="27782" xr:uid="{4409F51B-E3D9-4BC0-87DC-19B6FB8E7CBF}"/>
    <cellStyle name="40% - Énfasis4 2 4" xfId="27780" xr:uid="{11DE8AC0-449C-4340-9CF2-619F415856DB}"/>
    <cellStyle name="60% - Accent1" xfId="2092" xr:uid="{50586AC8-9BBD-4EF5-AF40-810B9F819C46}"/>
    <cellStyle name="60% - Accent1 2" xfId="30474" xr:uid="{41890C59-ECB9-4316-BD5D-5146A5050A2A}"/>
    <cellStyle name="60% - Accent1 2 2" xfId="37382" xr:uid="{E0E2E41F-6FDF-46E3-9FDF-6D5085F751E3}"/>
    <cellStyle name="60% - Accent1 3" xfId="30475" xr:uid="{6255C190-3D40-4E00-A6BA-903E66FFA534}"/>
    <cellStyle name="60% - Accent2" xfId="2093" xr:uid="{5F0E19D9-559A-4F87-BEA4-DB60F28ED366}"/>
    <cellStyle name="60% - Accent2 2" xfId="30476" xr:uid="{B3F113C9-4E65-4BCD-AA0E-6B0A7A07B2AF}"/>
    <cellStyle name="60% - Accent2 2 2" xfId="37383" xr:uid="{30353E7A-2EC7-4637-B275-4AED9203E03F}"/>
    <cellStyle name="60% - Accent2 3" xfId="30477" xr:uid="{65C4BC8F-223E-436B-B8A6-5822E9CFDF61}"/>
    <cellStyle name="60% - Accent3" xfId="2094" xr:uid="{455D4AE0-D913-409C-85E6-3E2C06C37FAC}"/>
    <cellStyle name="60% - Accent3 2" xfId="30478" xr:uid="{18A57EF3-36E2-4D82-B525-66970A2B3A0E}"/>
    <cellStyle name="60% - Accent3 2 2" xfId="37384" xr:uid="{0AD1E625-492D-4731-9FF4-429EF5C4401D}"/>
    <cellStyle name="60% - Accent3 3" xfId="30479" xr:uid="{F40BE984-6BBE-4936-92BF-375B95A4D74B}"/>
    <cellStyle name="60% - Accent4" xfId="2095" xr:uid="{83E4DD2D-30AB-4534-AA42-028292757D50}"/>
    <cellStyle name="60% - Accent4 2" xfId="30480" xr:uid="{C620E31D-3857-4CE4-A57E-8558770D5362}"/>
    <cellStyle name="60% - Accent4 2 2" xfId="37385" xr:uid="{3A5BEA0E-3E68-4484-9F18-28A0240B5DA8}"/>
    <cellStyle name="60% - Accent4 3" xfId="30481" xr:uid="{EA2B58B7-59FC-41EE-B554-C80285D33E05}"/>
    <cellStyle name="60% - Accent5" xfId="2096" xr:uid="{200ECC5E-DB2B-4BA4-A0AF-285A8519AEC5}"/>
    <cellStyle name="60% - Accent5 2" xfId="30482" xr:uid="{3E30B249-F4F8-48AD-B79C-7249E326A784}"/>
    <cellStyle name="60% - Accent5 2 2" xfId="37386" xr:uid="{06DB75AD-11B9-46E8-8B4A-3AB7550AA7DE}"/>
    <cellStyle name="60% - Accent5 3" xfId="30483" xr:uid="{7E1670CB-AABD-4A25-92D0-E9B93726AED4}"/>
    <cellStyle name="60% - Accent6" xfId="2097" xr:uid="{D4F5E524-B7E5-4A9D-B94C-832E981C2599}"/>
    <cellStyle name="60% - Accent6 2" xfId="30484" xr:uid="{F7A1A997-A2AF-4FA1-9F72-26D66C6651E1}"/>
    <cellStyle name="60% - Accent6 2 2" xfId="37387" xr:uid="{F4A011CD-2567-4CC8-B2A7-7B52D790B296}"/>
    <cellStyle name="60% - Accent6 3" xfId="30485" xr:uid="{C2E59F61-B629-4A18-9C7F-CF9544374B4F}"/>
    <cellStyle name="60% - Ênfase1" xfId="37745" builtinId="32" customBuiltin="1"/>
    <cellStyle name="60% - Ênfase1 10" xfId="2098" xr:uid="{B9E2C605-4ECC-4367-A6D0-B1B7DD1143B9}"/>
    <cellStyle name="60% - Ênfase1 11" xfId="2099" xr:uid="{3CE5441F-9432-4BE4-8A6D-53C8F4CF7CF3}"/>
    <cellStyle name="60% - Ênfase1 12" xfId="2100" xr:uid="{AAD1173C-2FA9-4B8C-A9EE-810BB2F2E20E}"/>
    <cellStyle name="60% - Ênfase1 13" xfId="2101" xr:uid="{B32B5F0F-BF5C-4C29-831D-A24B5DCD19D3}"/>
    <cellStyle name="60% - Ênfase1 14" xfId="2102" xr:uid="{B20D6E93-526F-4994-BDD8-71DA75E3C607}"/>
    <cellStyle name="60% - Ênfase1 15" xfId="2103" xr:uid="{5A64AC79-365B-4BEB-AF8A-BE9B76E825AA}"/>
    <cellStyle name="60% - Ênfase1 16" xfId="2104" xr:uid="{651080E5-D787-445B-ACAD-0FBAF334AD1F}"/>
    <cellStyle name="60% - Ênfase1 17" xfId="2105" xr:uid="{462EA9FA-ECAF-4194-9BE9-F5BA60C6BC97}"/>
    <cellStyle name="60% - Ênfase1 18" xfId="2106" xr:uid="{07AA4E11-9B4D-43D7-AA7E-EE67EA3F6000}"/>
    <cellStyle name="60% - Ênfase1 19" xfId="2107" xr:uid="{96000CD6-A5DB-4598-9336-CDC3F0F9CB89}"/>
    <cellStyle name="60% - Ênfase1 2" xfId="2108" xr:uid="{53B85246-CE66-4ECB-A16C-5B3964AF0C73}"/>
    <cellStyle name="60% - Ênfase1 2 2" xfId="30486" xr:uid="{B5C93803-49C3-4221-B8D4-BB53141C6217}"/>
    <cellStyle name="60% - Ênfase1 2 3" xfId="37157" xr:uid="{4D133F40-963F-4D78-A29C-CE797C76AEA0}"/>
    <cellStyle name="60% - Ênfase1 20" xfId="2109" xr:uid="{A4E63CED-A233-4B9D-A424-003963C1AF9E}"/>
    <cellStyle name="60% - Ênfase1 21" xfId="2110" xr:uid="{B53C7B00-A85C-476D-BD24-7B3CD3541610}"/>
    <cellStyle name="60% - Ênfase1 22" xfId="2111" xr:uid="{22EDAE24-A9DB-4ADE-8B67-FB50FE8ABF63}"/>
    <cellStyle name="60% - Ênfase1 23" xfId="2112" xr:uid="{F5DB48C1-8C05-48EA-A11F-432B1229B7DB}"/>
    <cellStyle name="60% - Ênfase1 24" xfId="2113" xr:uid="{2AFC4970-8B1F-4AD9-ADCD-B5AF2869D21A}"/>
    <cellStyle name="60% - Ênfase1 25" xfId="2114" xr:uid="{2642CFE9-5779-4168-85E0-2E94584B9A1A}"/>
    <cellStyle name="60% - Ênfase1 26" xfId="2115" xr:uid="{D70CCB1E-2F5A-485E-9DA2-A3E0287F8096}"/>
    <cellStyle name="60% - Ênfase1 27" xfId="2116" xr:uid="{BC55D3D1-6B4E-4C68-AFD0-4396260C0617}"/>
    <cellStyle name="60% - Ênfase1 28" xfId="2117" xr:uid="{D75F44C9-13B9-4280-9016-6BA71127F676}"/>
    <cellStyle name="60% - Ênfase1 29" xfId="2118" xr:uid="{E7DF2C1C-F0FA-4F28-B22C-790A59781633}"/>
    <cellStyle name="60% - Ênfase1 3" xfId="2119" xr:uid="{6EAB4E09-1B42-46A6-8DBC-C7A1425764E1}"/>
    <cellStyle name="60% - Ênfase1 3 2" xfId="30487" xr:uid="{F4A8B57F-E764-4117-A420-04144FDA80E3}"/>
    <cellStyle name="60% - Ênfase1 30" xfId="2120" xr:uid="{99E5B96B-E2C7-43ED-B34A-7E9BE28881D2}"/>
    <cellStyle name="60% - Ênfase1 31" xfId="2121" xr:uid="{EAC76BC1-776F-4D94-A8F2-CEAB014FF179}"/>
    <cellStyle name="60% - Ênfase1 32" xfId="2122" xr:uid="{6F88F220-5533-4047-85D5-C476C3A75C55}"/>
    <cellStyle name="60% - Ênfase1 33" xfId="2123" xr:uid="{A092BBDD-E1A2-4C50-B0A0-F3DCD43AEF93}"/>
    <cellStyle name="60% - Ênfase1 34" xfId="2124" xr:uid="{3576CC14-F281-4F72-A478-D35F5ACAC040}"/>
    <cellStyle name="60% - Ênfase1 35" xfId="2125" xr:uid="{CA60574C-CAFB-42B6-B400-22E4976C36FA}"/>
    <cellStyle name="60% - Ênfase1 36" xfId="2126" xr:uid="{765CC9D9-51DF-4387-AA26-6B3785655FD8}"/>
    <cellStyle name="60% - Ênfase1 37" xfId="2127" xr:uid="{59B9DA8A-FA2B-4B63-BA31-C6C3962D88C4}"/>
    <cellStyle name="60% - Ênfase1 38" xfId="2128" xr:uid="{B09ADC8B-12A5-4175-A195-4E8C5E886339}"/>
    <cellStyle name="60% - Ênfase1 39" xfId="2129" xr:uid="{C5A916E3-42DA-468B-A2D1-54CB7DE52F8B}"/>
    <cellStyle name="60% - Ênfase1 4" xfId="2130" xr:uid="{84441F17-DFFB-4517-A344-81F5B0BE97A1}"/>
    <cellStyle name="60% - Ênfase1 4 2" xfId="2131" xr:uid="{205DB67E-5E35-46EC-A1B3-EB26C10D6515}"/>
    <cellStyle name="60% - Ênfase1 4 3" xfId="2132" xr:uid="{C60E6503-F94C-40F5-A808-EEE5B76708A2}"/>
    <cellStyle name="60% - Ênfase1 4 4" xfId="2133" xr:uid="{74E52938-8D68-45A7-BE8E-9D2FC5F7B773}"/>
    <cellStyle name="60% - Ênfase1 40" xfId="2134" xr:uid="{31A8D33B-E87E-498B-BDE8-F2A4DE858C42}"/>
    <cellStyle name="60% - Ênfase1 41" xfId="2135" xr:uid="{29A151DD-BD6F-414F-9BA1-FFAE5F7660B4}"/>
    <cellStyle name="60% - Ênfase1 42" xfId="30488" xr:uid="{E00FCAF8-B4EA-4134-AF11-AC3B75D97E04}"/>
    <cellStyle name="60% - Ênfase1 43" xfId="30489" xr:uid="{52F88444-B7D8-481B-A4BF-A810F8DFD99B}"/>
    <cellStyle name="60% - Ênfase1 44" xfId="30490" xr:uid="{15395606-DC5C-47C9-B79A-93258759D9CD}"/>
    <cellStyle name="60% - Ênfase1 5" xfId="2136" xr:uid="{C6CD3B6D-D2FA-4DA2-A74F-5395F240963A}"/>
    <cellStyle name="60% - Ênfase1 6" xfId="2137" xr:uid="{E7E156AD-EE6E-4D1D-B1FF-1D7C87A5D53F}"/>
    <cellStyle name="60% - Ênfase1 7" xfId="2138" xr:uid="{E0BA5BFA-7F24-425E-B35E-941EAF718090}"/>
    <cellStyle name="60% - Ênfase1 8" xfId="2139" xr:uid="{6906BFFA-4965-402C-AFEE-088DC0C9A4A3}"/>
    <cellStyle name="60% - Ênfase1 9" xfId="2140" xr:uid="{0F40ECAE-7D98-402A-BBCD-07370319C6EA}"/>
    <cellStyle name="60% - Ênfase2" xfId="37746" builtinId="36" customBuiltin="1"/>
    <cellStyle name="60% - Ênfase2 10" xfId="2141" xr:uid="{AAB36CC4-CF96-4E9D-AED1-83F352D3FDF3}"/>
    <cellStyle name="60% - Ênfase2 11" xfId="2142" xr:uid="{F5B6ECCD-2FB3-45A7-80BF-82D87927FB09}"/>
    <cellStyle name="60% - Ênfase2 12" xfId="2143" xr:uid="{CE969781-66C6-482D-B93F-15B9FAE23919}"/>
    <cellStyle name="60% - Ênfase2 13" xfId="2144" xr:uid="{CE6DBE85-327C-44B1-BFE1-8D0671850D64}"/>
    <cellStyle name="60% - Ênfase2 14" xfId="2145" xr:uid="{B984C14D-98AF-496F-AB8D-319CAE9BBB5E}"/>
    <cellStyle name="60% - Ênfase2 15" xfId="2146" xr:uid="{0ABFE379-C4FB-4AC0-84FC-8D995E9451EB}"/>
    <cellStyle name="60% - Ênfase2 16" xfId="2147" xr:uid="{C9E5B203-DA3D-4C38-94F4-A58B0305AC15}"/>
    <cellStyle name="60% - Ênfase2 17" xfId="2148" xr:uid="{EF4CBE4E-B4E2-4792-8364-578B171CA3E1}"/>
    <cellStyle name="60% - Ênfase2 18" xfId="2149" xr:uid="{585649D0-5400-4F4F-B2BA-EE8A37B8DBFE}"/>
    <cellStyle name="60% - Ênfase2 19" xfId="2150" xr:uid="{70C76B3E-F649-404F-9286-3AC836E30DA9}"/>
    <cellStyle name="60% - Ênfase2 2" xfId="2151" xr:uid="{BF3DAD42-5DFD-447D-92D1-AA2010AFB840}"/>
    <cellStyle name="60% - Ênfase2 2 2" xfId="30491" xr:uid="{D7A7FF2F-A4D5-4443-A0F1-17ADB901C9C6}"/>
    <cellStyle name="60% - Ênfase2 2 3" xfId="37158" xr:uid="{070B8FFF-6639-4ACE-B7FF-800836E9F69E}"/>
    <cellStyle name="60% - Ênfase2 20" xfId="2152" xr:uid="{1369827B-ACB2-4CEA-A19B-26FFD908C5E1}"/>
    <cellStyle name="60% - Ênfase2 21" xfId="2153" xr:uid="{0A2A0005-2D3A-401B-A93E-20FC343DDB79}"/>
    <cellStyle name="60% - Ênfase2 22" xfId="2154" xr:uid="{EE876F25-BCEC-4088-A305-1093E80E722D}"/>
    <cellStyle name="60% - Ênfase2 23" xfId="2155" xr:uid="{0E1AC8FC-DD31-4F8A-B9C4-DD52CA61F64E}"/>
    <cellStyle name="60% - Ênfase2 24" xfId="2156" xr:uid="{8E42B362-445D-4050-97AC-D9F8B53DA7D1}"/>
    <cellStyle name="60% - Ênfase2 25" xfId="2157" xr:uid="{FE105473-F3C8-4B49-B3FF-945D81DA8DE0}"/>
    <cellStyle name="60% - Ênfase2 26" xfId="2158" xr:uid="{40B9717D-0A2E-456A-A9AC-973C7EA221DA}"/>
    <cellStyle name="60% - Ênfase2 27" xfId="2159" xr:uid="{81A05ED9-E125-46CC-861F-05C7E82FF72D}"/>
    <cellStyle name="60% - Ênfase2 28" xfId="2160" xr:uid="{E046DF63-E855-435B-8308-A60489B2F2B3}"/>
    <cellStyle name="60% - Ênfase2 29" xfId="2161" xr:uid="{F83D181A-5ABD-4398-8856-905F925A09AF}"/>
    <cellStyle name="60% - Ênfase2 3" xfId="2162" xr:uid="{E9FEEAAB-F7A5-4F33-B68F-DE12E45D2BB1}"/>
    <cellStyle name="60% - Ênfase2 3 2" xfId="30492" xr:uid="{D455960E-DF3F-4B3C-9A8C-A1977B7E37C3}"/>
    <cellStyle name="60% - Ênfase2 30" xfId="2163" xr:uid="{B97F5E80-FBC3-4D36-82FE-8232B5847D32}"/>
    <cellStyle name="60% - Ênfase2 31" xfId="2164" xr:uid="{59B99D14-9B6A-4952-A357-263BF5CC2C41}"/>
    <cellStyle name="60% - Ênfase2 32" xfId="2165" xr:uid="{45B226D6-7524-4AAA-ACF3-051FBB02BF90}"/>
    <cellStyle name="60% - Ênfase2 33" xfId="2166" xr:uid="{FFC509E2-06EF-4E09-82B5-0EC2C75AF2C1}"/>
    <cellStyle name="60% - Ênfase2 34" xfId="2167" xr:uid="{6E23E9D5-9E92-4A42-8CC1-025849E721F2}"/>
    <cellStyle name="60% - Ênfase2 35" xfId="2168" xr:uid="{E579944E-BFE3-49EC-B54C-7147755DDA77}"/>
    <cellStyle name="60% - Ênfase2 4" xfId="2169" xr:uid="{9212C203-20DE-45BC-A93A-6BB9BA74A849}"/>
    <cellStyle name="60% - Ênfase2 4 2" xfId="2170" xr:uid="{593F37C2-A5F5-4DEC-BA99-8549FBCEBCD9}"/>
    <cellStyle name="60% - Ênfase2 4 3" xfId="2171" xr:uid="{13DF0048-EE82-41D6-B3CD-8C1C3B50C493}"/>
    <cellStyle name="60% - Ênfase2 4 4" xfId="2172" xr:uid="{4844D7C9-2AB5-49D0-B6D8-41CB0E3E07B5}"/>
    <cellStyle name="60% - Ênfase2 5" xfId="2173" xr:uid="{6B9AEB79-1318-40EA-9706-372BD297C7D1}"/>
    <cellStyle name="60% - Ênfase2 6" xfId="2174" xr:uid="{419CEC67-1934-41EA-8512-D5EE80EE4B41}"/>
    <cellStyle name="60% - Ênfase2 7" xfId="2175" xr:uid="{9F0E3029-1E14-4D4B-AD69-6444390EEF8E}"/>
    <cellStyle name="60% - Ênfase2 8" xfId="2176" xr:uid="{6C56CA5B-AD5E-41C4-A979-D53735CE8ED9}"/>
    <cellStyle name="60% - Ênfase2 9" xfId="2177" xr:uid="{21AB49A0-1C36-4E8A-B0CC-AA1454F16D32}"/>
    <cellStyle name="60% - Ênfase3" xfId="37747" builtinId="40" customBuiltin="1"/>
    <cellStyle name="60% - Ênfase3 10" xfId="2178" xr:uid="{64AAE29A-A4F9-459C-B304-7C78214D6212}"/>
    <cellStyle name="60% - Ênfase3 11" xfId="2179" xr:uid="{A31DACFD-DE69-4EBB-8356-5A4052768938}"/>
    <cellStyle name="60% - Ênfase3 12" xfId="2180" xr:uid="{DBB837C5-4111-4A0D-936F-3C6536599C8F}"/>
    <cellStyle name="60% - Ênfase3 13" xfId="2181" xr:uid="{791F4ACF-0883-4E8F-BD5C-1883BF4DE84B}"/>
    <cellStyle name="60% - Ênfase3 14" xfId="2182" xr:uid="{9986B631-91DE-4A39-8D7C-5AEF6EAFCFD1}"/>
    <cellStyle name="60% - Ênfase3 15" xfId="2183" xr:uid="{9821CA60-ABCA-4ACF-B669-679D7A16138A}"/>
    <cellStyle name="60% - Ênfase3 16" xfId="2184" xr:uid="{21342C61-C356-4BA0-B3F4-3E46D20C81E0}"/>
    <cellStyle name="60% - Ênfase3 17" xfId="2185" xr:uid="{B568CB4A-21F9-4AF1-91E6-19EF70B55697}"/>
    <cellStyle name="60% - Ênfase3 18" xfId="2186" xr:uid="{E286910D-BB26-42FF-9C2B-80A76186C595}"/>
    <cellStyle name="60% - Ênfase3 19" xfId="2187" xr:uid="{696BB5E6-53F9-4BD0-8437-5939CDD7D590}"/>
    <cellStyle name="60% - Ênfase3 2" xfId="2188" xr:uid="{2100BE48-A812-4D7B-92C7-1D6DF10D7D2C}"/>
    <cellStyle name="60% - Ênfase3 2 2" xfId="30493" xr:uid="{1DD6A36C-01C2-4114-8C39-080E4A2451B7}"/>
    <cellStyle name="60% - Ênfase3 2 3" xfId="37159" xr:uid="{BFE04451-2F18-4754-A206-8F7BF407E452}"/>
    <cellStyle name="60% - Ênfase3 20" xfId="2189" xr:uid="{3EB9136E-DD76-484D-B01E-AE63C3E1E9A0}"/>
    <cellStyle name="60% - Ênfase3 21" xfId="2190" xr:uid="{A3911BA4-35D0-4C18-BCF9-C46837B07423}"/>
    <cellStyle name="60% - Ênfase3 22" xfId="2191" xr:uid="{5E9E1E97-F3DE-427E-ACC3-5C301CE9A143}"/>
    <cellStyle name="60% - Ênfase3 23" xfId="2192" xr:uid="{7B64EAEB-FA10-419D-BEDD-5CF7C2974849}"/>
    <cellStyle name="60% - Ênfase3 24" xfId="2193" xr:uid="{DFE0E805-F386-4EBF-B9B5-54EAE2A083E6}"/>
    <cellStyle name="60% - Ênfase3 25" xfId="2194" xr:uid="{8D554AB4-F015-448D-8488-1AE44D236662}"/>
    <cellStyle name="60% - Ênfase3 26" xfId="2195" xr:uid="{36A9B876-328C-49E0-B884-A58BCFD54594}"/>
    <cellStyle name="60% - Ênfase3 27" xfId="2196" xr:uid="{73C86F8C-CDAA-4513-8734-88A4C7119A84}"/>
    <cellStyle name="60% - Ênfase3 28" xfId="2197" xr:uid="{736D2715-A486-4537-BA72-F0C378600C46}"/>
    <cellStyle name="60% - Ênfase3 29" xfId="2198" xr:uid="{1C903CED-16EE-4540-B5C2-D965C0BADAB1}"/>
    <cellStyle name="60% - Ênfase3 3" xfId="2199" xr:uid="{586499C1-D036-4B53-AB5B-8CB0A0A5B0E2}"/>
    <cellStyle name="60% - Ênfase3 3 2" xfId="30494" xr:uid="{BCAFC3C2-16B3-401D-9843-DD65760E3846}"/>
    <cellStyle name="60% - Ênfase3 30" xfId="2200" xr:uid="{80D59D79-A6F8-4356-A181-22A68D95708C}"/>
    <cellStyle name="60% - Ênfase3 31" xfId="2201" xr:uid="{DA712A03-C264-4F86-9E27-019217800402}"/>
    <cellStyle name="60% - Ênfase3 32" xfId="2202" xr:uid="{2E88FD4F-C420-4024-B43F-91EDBAE256B5}"/>
    <cellStyle name="60% - Ênfase3 33" xfId="2203" xr:uid="{6A2AB266-4811-4BB6-B06C-AA6ED019CBEE}"/>
    <cellStyle name="60% - Ênfase3 34" xfId="2204" xr:uid="{B58355FA-129A-42E2-9AD7-91A4253CC546}"/>
    <cellStyle name="60% - Ênfase3 35" xfId="2205" xr:uid="{77C513F5-5D78-434C-B91C-596A3656694F}"/>
    <cellStyle name="60% - Ênfase3 36" xfId="2206" xr:uid="{FBACFAA0-EE9B-465F-8130-CC738C91EA66}"/>
    <cellStyle name="60% - Ênfase3 37" xfId="2207" xr:uid="{CB4CA2AD-D44A-4E04-A36F-B41BACA0490A}"/>
    <cellStyle name="60% - Ênfase3 38" xfId="2208" xr:uid="{550DD464-879E-4C9B-899A-B067B5B660FF}"/>
    <cellStyle name="60% - Ênfase3 39" xfId="2209" xr:uid="{4598D22C-EDF1-407F-A033-3A32E9B2C24A}"/>
    <cellStyle name="60% - Ênfase3 4" xfId="2210" xr:uid="{0DF39175-91BD-407B-8824-9A9541B9AE38}"/>
    <cellStyle name="60% - Ênfase3 4 2" xfId="2211" xr:uid="{09372A87-9E6D-4485-859F-F7D413D81781}"/>
    <cellStyle name="60% - Ênfase3 4 3" xfId="2212" xr:uid="{F0CEE8E6-A190-4BAA-B626-27F548F23ABC}"/>
    <cellStyle name="60% - Ênfase3 4 4" xfId="2213" xr:uid="{58299A50-9BAC-487F-A8B1-CB51B0E420FF}"/>
    <cellStyle name="60% - Ênfase3 40" xfId="2214" xr:uid="{9E3D92D7-7502-4735-A151-A0E44FC72732}"/>
    <cellStyle name="60% - Ênfase3 41" xfId="2215" xr:uid="{C2F85E90-8BAE-4191-A531-AF9B368290A5}"/>
    <cellStyle name="60% - Ênfase3 42" xfId="30495" xr:uid="{25A94916-F2AC-449F-A5E8-50EB4694B82D}"/>
    <cellStyle name="60% - Ênfase3 43" xfId="30496" xr:uid="{C8967CAB-9315-4499-BEE1-884988DC8130}"/>
    <cellStyle name="60% - Ênfase3 44" xfId="30497" xr:uid="{30460EF6-8433-4B6D-A2B0-89F0CC28DD33}"/>
    <cellStyle name="60% - Ênfase3 45" xfId="30498" xr:uid="{36C007BC-3DEB-49E7-A28E-58F922DC0307}"/>
    <cellStyle name="60% - Ênfase3 5" xfId="2216" xr:uid="{D8D6F3D2-0772-4B92-9A90-47B6ACB153F3}"/>
    <cellStyle name="60% - Ênfase3 6" xfId="2217" xr:uid="{689F219D-1E80-4FAB-9052-D66E8F2ED737}"/>
    <cellStyle name="60% - Ênfase3 7" xfId="2218" xr:uid="{2078592E-06A5-4490-8C31-A4D90CFD0D0A}"/>
    <cellStyle name="60% - Ênfase3 8" xfId="2219" xr:uid="{3245DD4F-8B12-4117-8543-2BE22D76CC0D}"/>
    <cellStyle name="60% - Ênfase3 9" xfId="2220" xr:uid="{A76F4BF2-6EA4-4B0B-93EB-78FA0A3F9F38}"/>
    <cellStyle name="60% - Ênfase4" xfId="37748" builtinId="44" customBuiltin="1"/>
    <cellStyle name="60% - Ênfase4 10" xfId="2221" xr:uid="{ED4525EF-7594-41EC-A7FB-CB13E93145AE}"/>
    <cellStyle name="60% - Ênfase4 11" xfId="2222" xr:uid="{1D5337C1-F3AB-4C24-9220-CB11F20CD3BB}"/>
    <cellStyle name="60% - Ênfase4 12" xfId="2223" xr:uid="{76EC2E69-D216-4298-8802-99D91CAD1CFA}"/>
    <cellStyle name="60% - Ênfase4 13" xfId="2224" xr:uid="{548BB00A-D415-42A9-A7CC-0E5068C99855}"/>
    <cellStyle name="60% - Ênfase4 14" xfId="2225" xr:uid="{AD0D7F96-579A-4E89-B39D-41EA465DB5EB}"/>
    <cellStyle name="60% - Ênfase4 15" xfId="2226" xr:uid="{92E5BD6C-44AF-40C1-900C-CDCBBF9A1E92}"/>
    <cellStyle name="60% - Ênfase4 16" xfId="2227" xr:uid="{D0BCB0FF-8C83-460E-A52B-AFCFC414E162}"/>
    <cellStyle name="60% - Ênfase4 17" xfId="2228" xr:uid="{67B08F35-8F15-42A8-A467-E91DC2E8A24A}"/>
    <cellStyle name="60% - Ênfase4 18" xfId="2229" xr:uid="{48BB26A6-765E-4474-ABF7-CAB9CAC005C8}"/>
    <cellStyle name="60% - Ênfase4 19" xfId="2230" xr:uid="{F495E735-ECB4-4E96-91ED-6EA978CF9ACD}"/>
    <cellStyle name="60% - Ênfase4 2" xfId="2231" xr:uid="{8E26B4B6-1341-44D7-AAB9-27E01CE3AF90}"/>
    <cellStyle name="60% - Ênfase4 2 2" xfId="30499" xr:uid="{0BCB3D65-476B-403E-908D-BDABA9541143}"/>
    <cellStyle name="60% - Ênfase4 2 3" xfId="37160" xr:uid="{466FCA9D-7647-4796-B8B8-8C50E59CB085}"/>
    <cellStyle name="60% - Ênfase4 20" xfId="2232" xr:uid="{295F1FE6-04E9-4295-9AD0-BBDE09C094F5}"/>
    <cellStyle name="60% - Ênfase4 21" xfId="2233" xr:uid="{0772FAF2-6521-4AAD-A2AB-AD9F456B6A07}"/>
    <cellStyle name="60% - Ênfase4 22" xfId="2234" xr:uid="{909F389D-E4B6-46B9-BEBD-196B186FBAFD}"/>
    <cellStyle name="60% - Ênfase4 23" xfId="2235" xr:uid="{27D16FB9-798D-4E64-89C6-D80C2125059F}"/>
    <cellStyle name="60% - Ênfase4 24" xfId="2236" xr:uid="{1E53157E-9FE0-417C-AACF-400BDB8A3423}"/>
    <cellStyle name="60% - Ênfase4 25" xfId="2237" xr:uid="{B3E550F4-2004-40F5-9700-4A5E91D03AEF}"/>
    <cellStyle name="60% - Ênfase4 26" xfId="2238" xr:uid="{CCECFFF7-802C-4CA0-BAEC-5D5A10BCB7E4}"/>
    <cellStyle name="60% - Ênfase4 27" xfId="2239" xr:uid="{F6717F1E-6241-4325-8311-A28073B59FAB}"/>
    <cellStyle name="60% - Ênfase4 28" xfId="2240" xr:uid="{3A7E88BB-1D96-480C-897D-391899500B0E}"/>
    <cellStyle name="60% - Ênfase4 29" xfId="2241" xr:uid="{AA1DC0F1-DDE0-4035-AE6F-46A97CAD8E20}"/>
    <cellStyle name="60% - Ênfase4 3" xfId="2242" xr:uid="{88760D8B-7F89-45A5-A6C6-A2C5ADC3D2A5}"/>
    <cellStyle name="60% - Ênfase4 3 2" xfId="30500" xr:uid="{70F143ED-8E48-4599-8829-949963DDE440}"/>
    <cellStyle name="60% - Ênfase4 30" xfId="2243" xr:uid="{A3D029C8-8AB7-42F1-850B-A9273D7FE5C4}"/>
    <cellStyle name="60% - Ênfase4 31" xfId="2244" xr:uid="{7F4C6FA4-CF4D-4023-AE82-874750C659B3}"/>
    <cellStyle name="60% - Ênfase4 32" xfId="2245" xr:uid="{CC93BBBF-0FEC-4058-82F6-42A8BB27862D}"/>
    <cellStyle name="60% - Ênfase4 33" xfId="2246" xr:uid="{DA3AFFD8-59F0-44AF-92AF-57C8A351036F}"/>
    <cellStyle name="60% - Ênfase4 34" xfId="2247" xr:uid="{1BE1190A-E894-4C21-AE42-321986ACE2A8}"/>
    <cellStyle name="60% - Ênfase4 35" xfId="2248" xr:uid="{0C1B9EF5-19B6-4496-93C6-1BD2BB6C0A6F}"/>
    <cellStyle name="60% - Ênfase4 4" xfId="2249" xr:uid="{244B3A94-53E0-4448-BF1B-B01B439D5760}"/>
    <cellStyle name="60% - Ênfase4 4 2" xfId="2250" xr:uid="{452F11C5-BE9B-4B45-B97F-EAA711B52150}"/>
    <cellStyle name="60% - Ênfase4 4 3" xfId="2251" xr:uid="{A0FCD567-CF2F-4567-9DB5-6C5C1AC56751}"/>
    <cellStyle name="60% - Ênfase4 4 4" xfId="2252" xr:uid="{0DD4B8D0-E60E-47BF-854C-26238F155848}"/>
    <cellStyle name="60% - Ênfase4 5" xfId="2253" xr:uid="{45640CC3-9472-4BB9-A73D-A673AA82CBAC}"/>
    <cellStyle name="60% - Ênfase4 6" xfId="2254" xr:uid="{549983F1-76BF-4EA7-AA4E-1BF5534C2CA6}"/>
    <cellStyle name="60% - Ênfase4 7" xfId="2255" xr:uid="{442A7B24-902A-4ED5-AD83-8519450A6068}"/>
    <cellStyle name="60% - Ênfase4 8" xfId="2256" xr:uid="{962BE0B1-CF72-4772-9606-CAB1FA73C9F5}"/>
    <cellStyle name="60% - Ênfase4 9" xfId="2257" xr:uid="{5C9D2A52-3FE8-44DC-9C92-59C8A93E99BD}"/>
    <cellStyle name="60% - Ênfase5" xfId="37749" builtinId="48" customBuiltin="1"/>
    <cellStyle name="60% - Ênfase5 10" xfId="2258" xr:uid="{F3137663-0664-49CB-8140-D0C0190AFB2A}"/>
    <cellStyle name="60% - Ênfase5 11" xfId="2259" xr:uid="{F97956E3-04CC-414B-A146-E62C83FF3641}"/>
    <cellStyle name="60% - Ênfase5 12" xfId="2260" xr:uid="{5952DDC7-530A-46BA-AF86-44182C8896D5}"/>
    <cellStyle name="60% - Ênfase5 13" xfId="2261" xr:uid="{700A3290-8626-40E0-88DA-F25748548C36}"/>
    <cellStyle name="60% - Ênfase5 14" xfId="2262" xr:uid="{5F357535-7633-42CD-B03A-F841D3230484}"/>
    <cellStyle name="60% - Ênfase5 15" xfId="2263" xr:uid="{989028D0-DB90-4A95-9D89-63A2151D7E40}"/>
    <cellStyle name="60% - Ênfase5 16" xfId="2264" xr:uid="{08510328-7366-4B4A-86B2-6134F00EF840}"/>
    <cellStyle name="60% - Ênfase5 17" xfId="2265" xr:uid="{CBE9FEBA-E532-4C3F-A145-405902AF6C8B}"/>
    <cellStyle name="60% - Ênfase5 18" xfId="2266" xr:uid="{60EFE597-6942-486B-90FF-82C5D6F085B7}"/>
    <cellStyle name="60% - Ênfase5 19" xfId="2267" xr:uid="{71BEBB3E-C22C-476F-8C4D-76EBE0A6D0EB}"/>
    <cellStyle name="60% - Ênfase5 2" xfId="2268" xr:uid="{E8EB47AE-ED84-41C4-8062-A0950C5A23EA}"/>
    <cellStyle name="60% - Ênfase5 2 2" xfId="30501" xr:uid="{1240CDBF-FEF7-4B2B-9AB1-65D1ADB786D0}"/>
    <cellStyle name="60% - Ênfase5 2 3" xfId="37161" xr:uid="{20AAB10B-8F68-40AB-BD9C-EFF79AA7FF50}"/>
    <cellStyle name="60% - Ênfase5 20" xfId="2269" xr:uid="{8C889447-A79E-4BA0-BD3D-DA3CECB7A00F}"/>
    <cellStyle name="60% - Ênfase5 21" xfId="2270" xr:uid="{4C91C251-5626-440E-9902-F3E6482A4CFD}"/>
    <cellStyle name="60% - Ênfase5 22" xfId="2271" xr:uid="{81304576-CF5D-41EA-A13A-D1126DE633A0}"/>
    <cellStyle name="60% - Ênfase5 23" xfId="2272" xr:uid="{1922C394-951D-4DBF-AED2-C12CF0A30773}"/>
    <cellStyle name="60% - Ênfase5 24" xfId="2273" xr:uid="{456F1796-6F0B-455C-8EF0-54246719165D}"/>
    <cellStyle name="60% - Ênfase5 25" xfId="2274" xr:uid="{6095FC32-067B-4844-8D9C-B928D90EA11F}"/>
    <cellStyle name="60% - Ênfase5 26" xfId="2275" xr:uid="{99871AB5-D732-4B2B-9D8B-DC0150E8E201}"/>
    <cellStyle name="60% - Ênfase5 27" xfId="2276" xr:uid="{6C931B61-6780-4EA9-AEC8-CB916B47B237}"/>
    <cellStyle name="60% - Ênfase5 28" xfId="2277" xr:uid="{6B8E0301-FBDD-4505-9D51-C4024AE2E5AF}"/>
    <cellStyle name="60% - Ênfase5 29" xfId="2278" xr:uid="{87DBB630-F55A-4F51-994E-4EA75A7B8B9B}"/>
    <cellStyle name="60% - Ênfase5 3" xfId="2279" xr:uid="{EF2D4AFD-6F77-41F4-B9DA-CE4754CDC750}"/>
    <cellStyle name="60% - Ênfase5 3 2" xfId="30502" xr:uid="{84413668-CF79-46BB-ACF5-A8FBB675FBEE}"/>
    <cellStyle name="60% - Ênfase5 30" xfId="2280" xr:uid="{21813124-0EDE-4FB5-A4EE-9E8ECBDDF5CF}"/>
    <cellStyle name="60% - Ênfase5 31" xfId="2281" xr:uid="{71CD402A-5297-439F-89AB-45E0A844B278}"/>
    <cellStyle name="60% - Ênfase5 32" xfId="2282" xr:uid="{0D63EADF-F022-49F6-BDB4-9D741F64C575}"/>
    <cellStyle name="60% - Ênfase5 33" xfId="2283" xr:uid="{142497DC-1F02-440A-9665-ED876F26886F}"/>
    <cellStyle name="60% - Ênfase5 34" xfId="2284" xr:uid="{3C53A6D6-8D96-46F0-96A5-D84CA1F6D97C}"/>
    <cellStyle name="60% - Ênfase5 35" xfId="2285" xr:uid="{C411D51D-5E5A-44B1-992D-4F4C0E5872D1}"/>
    <cellStyle name="60% - Ênfase5 4" xfId="2286" xr:uid="{35244E1A-EA6B-4DEB-A160-A3DD1D94AF82}"/>
    <cellStyle name="60% - Ênfase5 4 2" xfId="2287" xr:uid="{880C9D07-DA86-4C3C-B691-100BE187BA74}"/>
    <cellStyle name="60% - Ênfase5 4 3" xfId="2288" xr:uid="{08685604-3C16-43D8-91E3-AF8542E6962B}"/>
    <cellStyle name="60% - Ênfase5 4 4" xfId="2289" xr:uid="{8EDB0AFE-D740-47B1-BF96-DD5BED97E4EF}"/>
    <cellStyle name="60% - Ênfase5 5" xfId="2290" xr:uid="{7A627A7E-79FA-4F10-A690-4414E8E5D101}"/>
    <cellStyle name="60% - Ênfase5 6" xfId="2291" xr:uid="{E9F6485B-1B96-4530-A634-727D8D8D4230}"/>
    <cellStyle name="60% - Ênfase5 7" xfId="2292" xr:uid="{BBB72901-2411-4FB4-A4F3-6CA8D8C805EE}"/>
    <cellStyle name="60% - Ênfase5 8" xfId="2293" xr:uid="{136D56A9-7983-498A-BD3B-DCB4BD954640}"/>
    <cellStyle name="60% - Ênfase5 9" xfId="2294" xr:uid="{28C9D624-67FB-435F-969E-B57FEE52A495}"/>
    <cellStyle name="60% - Ênfase6" xfId="37750" builtinId="52" customBuiltin="1"/>
    <cellStyle name="60% - Ênfase6 10" xfId="2295" xr:uid="{6D88CD19-288E-47BF-B823-A2B72DCC5724}"/>
    <cellStyle name="60% - Ênfase6 11" xfId="2296" xr:uid="{C52D2AD4-40E4-4396-A164-45F9EFF2ACFC}"/>
    <cellStyle name="60% - Ênfase6 12" xfId="2297" xr:uid="{B9128CE3-3103-49F4-AED7-BA4FF9EC7D04}"/>
    <cellStyle name="60% - Ênfase6 13" xfId="2298" xr:uid="{98374FCA-D1F0-4B32-80DC-21472CBAC6AE}"/>
    <cellStyle name="60% - Ênfase6 14" xfId="2299" xr:uid="{0D84627F-38B6-4B9A-A131-CF4E531AFD20}"/>
    <cellStyle name="60% - Ênfase6 15" xfId="2300" xr:uid="{8B9C0863-078F-4C62-8E53-B9185C518062}"/>
    <cellStyle name="60% - Ênfase6 16" xfId="2301" xr:uid="{B2D37235-5E9A-4933-8750-1423D7CE9A79}"/>
    <cellStyle name="60% - Ênfase6 17" xfId="2302" xr:uid="{401E2E2A-1B4D-4BA2-90DA-E01B303F01DE}"/>
    <cellStyle name="60% - Ênfase6 18" xfId="2303" xr:uid="{EBF235A6-8009-4A92-AA86-DDE5115BA9D5}"/>
    <cellStyle name="60% - Ênfase6 19" xfId="2304" xr:uid="{5BAB2FA7-2E6F-4022-9A53-702CAE6C3EA4}"/>
    <cellStyle name="60% - Ênfase6 2" xfId="2305" xr:uid="{8C272414-8F5A-4CD3-ADCD-D617C4627777}"/>
    <cellStyle name="60% - Ênfase6 2 2" xfId="30503" xr:uid="{C514F14B-9782-4224-A336-474F9E0C3BA9}"/>
    <cellStyle name="60% - Ênfase6 2 3" xfId="37162" xr:uid="{F5F19C77-1AE3-4045-8A36-170DAF6379CD}"/>
    <cellStyle name="60% - Ênfase6 20" xfId="2306" xr:uid="{09C83D82-8666-4B3E-97CF-5CBC7814C5A0}"/>
    <cellStyle name="60% - Ênfase6 21" xfId="2307" xr:uid="{C6E1DFA1-EAE2-48E5-91EF-1D4193120AE3}"/>
    <cellStyle name="60% - Ênfase6 22" xfId="2308" xr:uid="{4254A2B1-E65A-4AB4-9945-A40DC8DD6674}"/>
    <cellStyle name="60% - Ênfase6 23" xfId="2309" xr:uid="{839154D9-2944-4650-9487-95EA9374C04A}"/>
    <cellStyle name="60% - Ênfase6 24" xfId="2310" xr:uid="{E5F695A5-0179-4182-A89C-CDBF4BC66F2F}"/>
    <cellStyle name="60% - Ênfase6 25" xfId="2311" xr:uid="{0A54B44D-EEE4-4611-BDF2-C6A3FE72236A}"/>
    <cellStyle name="60% - Ênfase6 26" xfId="2312" xr:uid="{8659FC08-742F-4F4A-B3CA-E98239B12DF7}"/>
    <cellStyle name="60% - Ênfase6 27" xfId="2313" xr:uid="{83A1015E-69E2-4142-9305-2803A62F3D55}"/>
    <cellStyle name="60% - Ênfase6 28" xfId="2314" xr:uid="{FA211F13-016D-40FF-A385-6A91C54FF1B7}"/>
    <cellStyle name="60% - Ênfase6 29" xfId="2315" xr:uid="{2974879C-944C-4413-B1E5-7BD6E1EB5162}"/>
    <cellStyle name="60% - Ênfase6 3" xfId="2316" xr:uid="{661E5883-F477-491D-8B08-D05C6CB51DB0}"/>
    <cellStyle name="60% - Ênfase6 3 2" xfId="30504" xr:uid="{52AAB258-2B39-409C-BA9D-7B37BFBF1DA5}"/>
    <cellStyle name="60% - Ênfase6 30" xfId="2317" xr:uid="{8193926D-0279-47CE-A481-6D74DE6E1F56}"/>
    <cellStyle name="60% - Ênfase6 31" xfId="2318" xr:uid="{8CE0076F-3515-461A-B0FB-58A7102A699B}"/>
    <cellStyle name="60% - Ênfase6 32" xfId="2319" xr:uid="{66360E37-51B6-484E-B0BA-00A5D41DF9FE}"/>
    <cellStyle name="60% - Ênfase6 33" xfId="2320" xr:uid="{DFB25090-0D0A-4EEF-ABFF-5418B9EBEC62}"/>
    <cellStyle name="60% - Ênfase6 34" xfId="2321" xr:uid="{E7C347C7-BAE2-4619-93AF-963B1E9CA4C8}"/>
    <cellStyle name="60% - Ênfase6 35" xfId="2322" xr:uid="{1FE31FE6-22F9-4328-A45E-82B792C8E514}"/>
    <cellStyle name="60% - Ênfase6 4" xfId="2323" xr:uid="{AA439FB2-36D0-4A47-9996-7C9B1019DCA8}"/>
    <cellStyle name="60% - Ênfase6 4 2" xfId="2324" xr:uid="{7ADA4F50-3A72-44F2-9041-76FFFCBF12A4}"/>
    <cellStyle name="60% - Ênfase6 4 3" xfId="2325" xr:uid="{DC59562F-F8B1-4EF1-B683-F1878DD7C59A}"/>
    <cellStyle name="60% - Ênfase6 4 4" xfId="2326" xr:uid="{3E29E55F-49DB-4501-83DE-92A5708C6B2E}"/>
    <cellStyle name="60% - Ênfase6 5" xfId="2327" xr:uid="{BAA9C35A-5B57-4B78-B32B-5C8356BC75C0}"/>
    <cellStyle name="60% - Ênfase6 6" xfId="2328" xr:uid="{76C8CE78-BC42-4C48-8025-367BF1B93950}"/>
    <cellStyle name="60% - Ênfase6 7" xfId="2329" xr:uid="{93B7415B-8B45-4274-989A-43B2DFD56600}"/>
    <cellStyle name="60% - Ênfase6 8" xfId="2330" xr:uid="{08B6BE3B-AACC-45F9-8A35-778DFBAE7143}"/>
    <cellStyle name="60% - Ênfase6 9" xfId="2331" xr:uid="{B058D9C3-4791-420D-9201-752DFB4843D5}"/>
    <cellStyle name="60% - Énfasis1 2" xfId="2332" xr:uid="{34753E88-3E63-42C2-83E6-5F1C2F06C466}"/>
    <cellStyle name="60% - Énfasis3 2" xfId="2333" xr:uid="{87367C1F-DF8A-431E-976E-4198CE217A3B}"/>
    <cellStyle name="A3 297 x 420 mm" xfId="2334" xr:uid="{D94CF2C0-FC67-4045-9F0B-A2708082AB4A}"/>
    <cellStyle name="A3 297 x 420 mm 2" xfId="30505" xr:uid="{E8260A00-EEF4-4860-B469-D4C73DBB4C39}"/>
    <cellStyle name="A3 297 x 420 mm 3" xfId="30506" xr:uid="{1E6E5AB5-6A8D-45F7-8A05-27BE08467ECD}"/>
    <cellStyle name="A3 297 x 420 mm 3 2" xfId="30507" xr:uid="{E57BBB27-0860-450E-B949-10D58178F287}"/>
    <cellStyle name="AA" xfId="2335" xr:uid="{5E46FEC4-C1C1-42A8-8A11-9C43AC5B40B9}"/>
    <cellStyle name="Accent1" xfId="2336" xr:uid="{06460ADB-DD71-4E8D-BE71-0D0C90CAB8C6}"/>
    <cellStyle name="Accent1 - 20%" xfId="2337" xr:uid="{E7650DB1-7B5A-4F7B-B256-8D19245CAB1A}"/>
    <cellStyle name="Accent1 - 20% 2" xfId="37163" xr:uid="{89F0A53E-FF6B-4DD4-BA7D-FBA12D4F8A65}"/>
    <cellStyle name="Accent1 - 40%" xfId="2338" xr:uid="{576E7024-8521-4F39-8DB1-5E9F89FCEFCA}"/>
    <cellStyle name="Accent1 - 40% 2" xfId="37164" xr:uid="{634ED6EA-0E91-45B0-BF9D-4BB801771520}"/>
    <cellStyle name="Accent1 - 60%" xfId="2339" xr:uid="{958B49AB-7BCD-454E-A9EC-11E94EBA075E}"/>
    <cellStyle name="Accent1 - 60% 2" xfId="37165" xr:uid="{CF41583A-4BD2-408E-BD2F-D6E8D178DC85}"/>
    <cellStyle name="Accent1 2" xfId="30508" xr:uid="{25B8175E-F0A5-4147-B902-459FDADB38C6}"/>
    <cellStyle name="Accent1 2 2" xfId="37388" xr:uid="{3C03B260-8603-4B27-B3E9-8348249F82B2}"/>
    <cellStyle name="Accent1 3" xfId="30509" xr:uid="{A67CCFE1-BAF9-4BDA-8564-8213CA7AF1CD}"/>
    <cellStyle name="Accent2" xfId="2340" xr:uid="{93F2FCA0-BC52-4159-9EAB-800E87B01D5F}"/>
    <cellStyle name="Accent2 - 20%" xfId="2341" xr:uid="{AF1C515D-FE97-4910-8E0B-7413BC981559}"/>
    <cellStyle name="Accent2 - 20% 2" xfId="37166" xr:uid="{E28F8926-30A3-4B7B-BACA-D1A525087F6C}"/>
    <cellStyle name="Accent2 - 40%" xfId="2342" xr:uid="{3E2A7A84-0F2B-47E7-9BBC-F2D45A9F4107}"/>
    <cellStyle name="Accent2 - 40% 2" xfId="37167" xr:uid="{40FBB7AC-9D00-4888-B244-D850EA941A91}"/>
    <cellStyle name="Accent2 - 60%" xfId="2343" xr:uid="{CE1A62D7-240E-41CB-869D-D46148C07170}"/>
    <cellStyle name="Accent2 - 60% 2" xfId="37168" xr:uid="{871A0093-ACED-40D7-BDA8-1BB444AEFC7F}"/>
    <cellStyle name="Accent2 2" xfId="30510" xr:uid="{5BF8A0BD-2043-40A1-A367-B6AD7358B432}"/>
    <cellStyle name="Accent2 2 2" xfId="37389" xr:uid="{F6362A3C-818C-4F66-8C2C-E69D572487D9}"/>
    <cellStyle name="Accent2 3" xfId="30511" xr:uid="{4B50BA48-BF54-4F56-9458-94C1B21C9693}"/>
    <cellStyle name="Accent3" xfId="2344" xr:uid="{E2705AD6-6C95-4F5F-95E3-0FD7FF151DB0}"/>
    <cellStyle name="Accent3 - 20%" xfId="2345" xr:uid="{B13A2B80-B487-4FEC-AE8A-61B85A2706B4}"/>
    <cellStyle name="Accent3 - 20% 2" xfId="37169" xr:uid="{DD301925-0A5E-4B16-A6C6-42F530D88CFF}"/>
    <cellStyle name="Accent3 - 40%" xfId="2346" xr:uid="{EA584922-895F-4CDE-BA87-121DA25C9EB2}"/>
    <cellStyle name="Accent3 - 40% 2" xfId="37170" xr:uid="{D4CE832B-B7F9-40F1-B4E0-C1F91BB09582}"/>
    <cellStyle name="Accent3 - 60%" xfId="2347" xr:uid="{BE997C3C-B233-44A0-A778-92AE7B6726E7}"/>
    <cellStyle name="Accent3 - 60% 2" xfId="37171" xr:uid="{0707C5ED-81B3-4150-9659-C4BDD5CE8D24}"/>
    <cellStyle name="Accent3 2" xfId="30512" xr:uid="{F37E5107-7FB5-4A60-86C8-E3AA1CC4ADA0}"/>
    <cellStyle name="Accent3 2 2" xfId="37390" xr:uid="{9BB0295C-FA26-4583-B87A-DDC05C53BB6F}"/>
    <cellStyle name="Accent3 3" xfId="30513" xr:uid="{FD38BE2C-72BD-4891-8A10-A42C7C6BF8AF}"/>
    <cellStyle name="Accent4" xfId="2348" xr:uid="{5394EC7B-2BD5-45F4-9588-368794B44E45}"/>
    <cellStyle name="Accent4 - 20%" xfId="2349" xr:uid="{51B6D075-2B00-469C-BECB-BA6667D89FF3}"/>
    <cellStyle name="Accent4 - 20% 2" xfId="37172" xr:uid="{67717E45-6C50-4249-B706-B7D4B50BBD37}"/>
    <cellStyle name="Accent4 - 40%" xfId="2350" xr:uid="{7FD83A5A-A9BC-4BEA-B86B-629B639643BF}"/>
    <cellStyle name="Accent4 - 40% 2" xfId="37173" xr:uid="{F2D726FD-84B9-4789-9AE1-B69BB7D363DB}"/>
    <cellStyle name="Accent4 - 60%" xfId="2351" xr:uid="{B326CF32-D1A0-493D-B3EE-691A7F4C272C}"/>
    <cellStyle name="Accent4 - 60% 2" xfId="37174" xr:uid="{0150A529-D65F-4382-A323-3E222E5DB8A6}"/>
    <cellStyle name="Accent4 2" xfId="30514" xr:uid="{7C909993-EB46-4783-A575-0EA189E05009}"/>
    <cellStyle name="Accent4 2 2" xfId="37391" xr:uid="{9787A890-289B-4DE0-A9B9-49C8D21FF484}"/>
    <cellStyle name="Accent4 3" xfId="30515" xr:uid="{D008C150-D6A8-4F0C-A851-1D27EC7C28AC}"/>
    <cellStyle name="Accent5" xfId="2352" xr:uid="{B1D4195F-2EC1-43E4-9AE4-005DFFFCE222}"/>
    <cellStyle name="Accent5 - 20%" xfId="2353" xr:uid="{73F4BFE7-B8B6-4A51-B2F8-2524EBCB9D67}"/>
    <cellStyle name="Accent5 - 20% 2" xfId="37175" xr:uid="{31E63D7E-A142-4079-B44C-1E20244672B4}"/>
    <cellStyle name="Accent5 - 40%" xfId="2354" xr:uid="{81E5C0FA-83AB-4C33-ABC5-7D1FB69BBF7A}"/>
    <cellStyle name="Accent5 - 60%" xfId="2355" xr:uid="{C3C976A2-B902-4649-9FF3-FCF15A1AE732}"/>
    <cellStyle name="Accent5 - 60% 2" xfId="37176" xr:uid="{91E536A3-1119-4273-B6D7-24F17A86ED73}"/>
    <cellStyle name="Accent5 2" xfId="29920" xr:uid="{3E3D918E-BB0B-4732-9803-086BF2675A2F}"/>
    <cellStyle name="Accent5 3" xfId="30516" xr:uid="{5E0E848C-B311-459D-9824-C46E2BD04372}"/>
    <cellStyle name="Accent5 4" xfId="30517" xr:uid="{B7D90BF7-5CC9-44BF-BD89-5827F13B0ED4}"/>
    <cellStyle name="Accent6" xfId="2356" xr:uid="{3FA91B9D-C8DA-411F-8AF1-BEAF698B7C6C}"/>
    <cellStyle name="Accent6 - 20%" xfId="2357" xr:uid="{B61B084C-3B17-4A9A-9144-1D77571657BA}"/>
    <cellStyle name="Accent6 - 40%" xfId="2358" xr:uid="{2B74DB1F-9301-42FF-B91E-D61D37BD7500}"/>
    <cellStyle name="Accent6 - 40% 2" xfId="37177" xr:uid="{03FF3BF8-9FD6-4779-B0D6-2EC97AAD4EAF}"/>
    <cellStyle name="Accent6 - 60%" xfId="2359" xr:uid="{4750AB48-3BD2-45D6-AD35-FAD79A67BD24}"/>
    <cellStyle name="Accent6 - 60% 2" xfId="37178" xr:uid="{6184856E-FF33-4007-8C04-3D7B03E1C50F}"/>
    <cellStyle name="Accent6 2" xfId="30518" xr:uid="{97090255-F907-4B51-92BC-07E866157A18}"/>
    <cellStyle name="Accent6 2 2" xfId="37392" xr:uid="{52066BF6-7335-44CF-A805-591F54B1DB1E}"/>
    <cellStyle name="Accent6 3" xfId="30519" xr:uid="{79BFAF18-467E-490A-AD23-FA8F950BFC81}"/>
    <cellStyle name="Actual Date" xfId="2360" xr:uid="{A28837E1-EAEB-4756-867E-4DC395199CFF}"/>
    <cellStyle name="Actual Date 2" xfId="2361" xr:uid="{4C8EEF9B-E73D-4584-9522-FC30D2E9FEF4}"/>
    <cellStyle name="Actual Date 2 10" xfId="2362" xr:uid="{51B47A0F-6FA9-42BA-9AF4-425010F023FE}"/>
    <cellStyle name="Actual Date 2 11" xfId="2363" xr:uid="{9BEB3FBC-C798-43D5-888A-5106A484A492}"/>
    <cellStyle name="Actual Date 2 12" xfId="2364" xr:uid="{1C776A95-94BD-4956-A89E-351B2F8C1E07}"/>
    <cellStyle name="Actual Date 2 2" xfId="2365" xr:uid="{AC816164-F67F-4AA0-8F1B-B90F76788AFD}"/>
    <cellStyle name="Actual Date 2 3" xfId="2366" xr:uid="{20FC50ED-F2C9-4B4E-8624-0EED95F4313F}"/>
    <cellStyle name="Actual Date 2 4" xfId="2367" xr:uid="{39092C7F-C286-47B4-99F2-24CABE90D0A6}"/>
    <cellStyle name="Actual Date 2 5" xfId="2368" xr:uid="{1A1CA327-57F8-45EF-A3AA-C91A2DB21B6A}"/>
    <cellStyle name="Actual Date 2 6" xfId="2369" xr:uid="{6CFBAC19-05D6-4A79-8CF2-79A453167771}"/>
    <cellStyle name="Actual Date 2 7" xfId="2370" xr:uid="{3182273E-887C-4FB6-8D90-EA5EE1ECD370}"/>
    <cellStyle name="Actual Date 2 8" xfId="2371" xr:uid="{C63C4CD7-B56A-4AAD-9625-95842A71092B}"/>
    <cellStyle name="Actual Date 2 9" xfId="2372" xr:uid="{7ED6B120-3CFD-4551-B39B-8B7CBD5935CE}"/>
    <cellStyle name="Actual Date 2_ActiFijos" xfId="2373" xr:uid="{56C7B781-4631-4793-B94F-6AE8BC870DB7}"/>
    <cellStyle name="Actual Date 3" xfId="2374" xr:uid="{FBE5111A-90A5-4E31-BC84-678B369E03EA}"/>
    <cellStyle name="Actual Date 3 10" xfId="2375" xr:uid="{1EC4BFF4-AB52-4359-A667-98EF5014AA59}"/>
    <cellStyle name="Actual Date 3 11" xfId="2376" xr:uid="{DA83FA21-34E4-4B60-9DA6-FDCE4C37F425}"/>
    <cellStyle name="Actual Date 3 12" xfId="2377" xr:uid="{0F7AA209-F8C9-48FD-9876-072CFE366E06}"/>
    <cellStyle name="Actual Date 3 2" xfId="2378" xr:uid="{8BEC059D-8F3A-468E-9572-D3ABFD0CE350}"/>
    <cellStyle name="Actual Date 3 3" xfId="2379" xr:uid="{9A90F288-7BE8-41DB-AD54-8BFD763FF470}"/>
    <cellStyle name="Actual Date 3 4" xfId="2380" xr:uid="{8F1DFA49-A5A5-408F-9136-553CE4729495}"/>
    <cellStyle name="Actual Date 3 5" xfId="2381" xr:uid="{75C16250-64FD-4D37-A1B1-A75E2A2E8738}"/>
    <cellStyle name="Actual Date 3 6" xfId="2382" xr:uid="{ECDDBF59-6157-4689-810B-3D81D4B1FFCD}"/>
    <cellStyle name="Actual Date 3 7" xfId="2383" xr:uid="{B5B3A441-D9C3-46D2-8FF7-C9CB139D3020}"/>
    <cellStyle name="Actual Date 3 8" xfId="2384" xr:uid="{E66FE0B2-F393-4B2C-ABD4-024488CDA2BB}"/>
    <cellStyle name="Actual Date 3 9" xfId="2385" xr:uid="{CB50AA73-38DF-4B32-9FE5-E175AC0146B7}"/>
    <cellStyle name="Actual Date 3_ActiFijos" xfId="2386" xr:uid="{DCE12429-65CE-4E52-B1D0-635067BDB443}"/>
    <cellStyle name="Actual Date 4" xfId="2387" xr:uid="{4398DC01-DE05-4B50-9E13-595B7C73CA8A}"/>
    <cellStyle name="Actual Date 4 10" xfId="2388" xr:uid="{4EF8E45B-D9CF-4710-87C2-B276993049CC}"/>
    <cellStyle name="Actual Date 4 11" xfId="2389" xr:uid="{3734042A-5CF1-4FE2-B8BE-16A434DB7EF7}"/>
    <cellStyle name="Actual Date 4 12" xfId="2390" xr:uid="{BDF3D461-52C6-42D9-9A12-63E285E5C1D0}"/>
    <cellStyle name="Actual Date 4 2" xfId="2391" xr:uid="{BBC07A2D-AEB5-4E94-B77A-299DAD34FA35}"/>
    <cellStyle name="Actual Date 4 3" xfId="2392" xr:uid="{F27155B1-5561-4D43-8E77-1B9BA48DF854}"/>
    <cellStyle name="Actual Date 4 4" xfId="2393" xr:uid="{5A791F62-E2A6-47FB-BEC5-076AC2855687}"/>
    <cellStyle name="Actual Date 4 5" xfId="2394" xr:uid="{74727A73-7847-46F2-BEB6-F01B551DE7D3}"/>
    <cellStyle name="Actual Date 4 6" xfId="2395" xr:uid="{76A5CF1D-4F87-4772-8400-DB683E561AAB}"/>
    <cellStyle name="Actual Date 4 7" xfId="2396" xr:uid="{F299D75A-E05F-486D-BB6B-6F62059EAD97}"/>
    <cellStyle name="Actual Date 4 8" xfId="2397" xr:uid="{C35A9CD1-0C32-486E-B6DC-5CD027EE563F}"/>
    <cellStyle name="Actual Date 4 9" xfId="2398" xr:uid="{CC26C518-8403-4AB5-B867-5A0E75257C9A}"/>
    <cellStyle name="Actual Date 4_ActiFijos" xfId="2399" xr:uid="{DEE29CE0-349A-4673-94BB-52D188D81682}"/>
    <cellStyle name="Actual Date_Bases_Generales" xfId="2400" xr:uid="{8426CD99-4838-41A3-92C5-982FE812F981}"/>
    <cellStyle name="AFE" xfId="2401" xr:uid="{435ABB43-31D7-4845-9753-0DF0807743D1}"/>
    <cellStyle name="AFE 2" xfId="2402" xr:uid="{E1BC3151-0E1C-49D9-91AC-98DD42DB931F}"/>
    <cellStyle name="AFE 3" xfId="37179" xr:uid="{3C57DCFC-AE7B-4058-8C3E-7F3BB780F42E}"/>
    <cellStyle name="Amarelo%" xfId="2403" xr:uid="{A66506F3-9B3A-479C-86AE-96D6378D68CC}"/>
    <cellStyle name="Amarelo% 10" xfId="2404" xr:uid="{35ADF6BE-6F54-4F5C-9052-ACC08F7091B6}"/>
    <cellStyle name="Amarelo% 10 2" xfId="2405" xr:uid="{C64C2E38-82BA-46F1-B9F2-14668C428FA2}"/>
    <cellStyle name="Amarelo% 10 2 2" xfId="2406" xr:uid="{C2EEE9E0-04F1-49E4-B703-28A5E586B39A}"/>
    <cellStyle name="Amarelo% 10 3" xfId="2407" xr:uid="{5513EEF8-C708-4E62-A48B-5A44C75377E4}"/>
    <cellStyle name="Amarelo% 10 3 2" xfId="2408" xr:uid="{B15D4DDC-AD4E-460C-95C9-5DB8826D4B06}"/>
    <cellStyle name="Amarelo% 10 4" xfId="2409" xr:uid="{78C07513-11FB-4D0F-8B81-117F5B08E165}"/>
    <cellStyle name="Amarelo% 11" xfId="2410" xr:uid="{ADB2665A-31F8-4E1E-BC7C-8F60B50D81AD}"/>
    <cellStyle name="Amarelo% 2" xfId="2411" xr:uid="{C0763628-5B94-4D21-90DC-3DED29F12BF8}"/>
    <cellStyle name="Amarelo% 2 2" xfId="2412" xr:uid="{E06146E5-E85D-4562-82C5-68179576D27A}"/>
    <cellStyle name="Amarelo% 2 2 2" xfId="2413" xr:uid="{79244E3C-4019-47AC-9BD0-9F3666CEDF7B}"/>
    <cellStyle name="Amarelo% 2 3" xfId="2414" xr:uid="{D3AE6A62-49A8-4512-8304-53A6BCD60B0B}"/>
    <cellStyle name="Amarelo% 2 3 2" xfId="2415" xr:uid="{36D683F7-5E19-4136-BB21-0B64E447138D}"/>
    <cellStyle name="Amarelo% 2 4" xfId="2416" xr:uid="{F6C58F43-DE50-4BB1-A98A-4FC163E37965}"/>
    <cellStyle name="Amarelo% 3" xfId="2417" xr:uid="{8832D73E-334C-41B8-95A9-7F9EFE31D4F9}"/>
    <cellStyle name="Amarelo% 3 2" xfId="2418" xr:uid="{95E5301A-8A83-4A44-BCB0-96E51E1E7637}"/>
    <cellStyle name="Amarelo% 3 2 2" xfId="2419" xr:uid="{13078D37-FC42-498F-87DE-77B168FA9B0C}"/>
    <cellStyle name="Amarelo% 3 3" xfId="2420" xr:uid="{179E1BEB-1EBF-4724-92C4-796FF34A41A8}"/>
    <cellStyle name="Amarelo% 3 3 2" xfId="2421" xr:uid="{4874167D-B8DE-4563-917C-1AD387801EE5}"/>
    <cellStyle name="Amarelo% 3 4" xfId="2422" xr:uid="{A8B11811-37D8-45BF-8D5B-0C64F4D9B19B}"/>
    <cellStyle name="Amarelo% 4" xfId="2423" xr:uid="{1A251EC8-ED40-452D-8C40-21A6DC918306}"/>
    <cellStyle name="Amarelo% 4 2" xfId="2424" xr:uid="{A445DEC1-241C-4DE0-8DC3-E8953A178E5E}"/>
    <cellStyle name="Amarelo% 4 2 2" xfId="2425" xr:uid="{976554E3-C388-49A1-ADE9-497E0B841597}"/>
    <cellStyle name="Amarelo% 4 3" xfId="2426" xr:uid="{B5E5B741-B40C-4B8D-A8AE-F353DE86241B}"/>
    <cellStyle name="Amarelo% 4 3 2" xfId="2427" xr:uid="{CA25123C-4132-4601-B738-C838428CBD04}"/>
    <cellStyle name="Amarelo% 4 4" xfId="2428" xr:uid="{74DE4B2A-E012-4313-AD4E-D3E06ADBB7BD}"/>
    <cellStyle name="Amarelo% 5" xfId="2429" xr:uid="{8FCE9ED4-8B49-4196-936E-093526B24498}"/>
    <cellStyle name="Amarelo% 5 2" xfId="2430" xr:uid="{F9198203-7BEA-4057-AF6E-CE00562E194C}"/>
    <cellStyle name="Amarelo% 5 2 2" xfId="2431" xr:uid="{A37A5661-B292-440E-B4BE-B835D201603C}"/>
    <cellStyle name="Amarelo% 5 3" xfId="2432" xr:uid="{8FDB9755-4B52-46E7-B152-E5B587F35DD3}"/>
    <cellStyle name="Amarelo% 5 3 2" xfId="2433" xr:uid="{97EBFAC9-B9D9-4C28-8D9A-A9306AC51F01}"/>
    <cellStyle name="Amarelo% 5 4" xfId="2434" xr:uid="{22F9F044-6FE3-48DA-842C-A249BD73EF5F}"/>
    <cellStyle name="Amarelo% 6" xfId="2435" xr:uid="{EF4121F5-3111-463F-9634-1964A3A826D6}"/>
    <cellStyle name="Amarelo% 6 2" xfId="2436" xr:uid="{99BA84EB-1BF4-4708-8EA5-80DD316EFC88}"/>
    <cellStyle name="Amarelo% 6 2 2" xfId="2437" xr:uid="{ABE8B666-0D56-4D3D-ADFB-73956F828F92}"/>
    <cellStyle name="Amarelo% 6 3" xfId="2438" xr:uid="{CB0461E4-B727-4A32-B4A0-893D550B7612}"/>
    <cellStyle name="Amarelo% 6 3 2" xfId="2439" xr:uid="{02B37E4D-F89C-4C12-A5CF-0D0FE5C0ED6D}"/>
    <cellStyle name="Amarelo% 6 4" xfId="2440" xr:uid="{4B23B267-129E-4DF1-9B1D-449C12619E0B}"/>
    <cellStyle name="Amarelo% 7" xfId="2441" xr:uid="{ABF46079-F9CD-4C07-A781-8FC969C6170B}"/>
    <cellStyle name="Amarelo% 7 2" xfId="2442" xr:uid="{797D04D1-E661-4981-BBDF-4D88185DCEB3}"/>
    <cellStyle name="Amarelo% 7 2 2" xfId="2443" xr:uid="{989E84A7-95E9-4E5F-B10E-01D0EBE96E6D}"/>
    <cellStyle name="Amarelo% 7 3" xfId="2444" xr:uid="{CAA9D338-F7D4-4B79-9330-876910BD164C}"/>
    <cellStyle name="Amarelo% 7 3 2" xfId="2445" xr:uid="{99D0237D-F9E2-4C50-99B4-FA72F6CA0D14}"/>
    <cellStyle name="Amarelo% 7 4" xfId="2446" xr:uid="{B7AB0844-4AED-4B5A-B0A4-9CD37CBDE009}"/>
    <cellStyle name="Amarelo% 8" xfId="2447" xr:uid="{2612648F-3709-448A-9CF4-18CF8A4F5C12}"/>
    <cellStyle name="Amarelo% 8 2" xfId="2448" xr:uid="{0FE986AF-BF91-4E65-8FDF-835CFE06F064}"/>
    <cellStyle name="Amarelo% 8 2 2" xfId="2449" xr:uid="{6897AF50-1399-44CA-80FA-7B607EC88469}"/>
    <cellStyle name="Amarelo% 8 3" xfId="2450" xr:uid="{819A3CDE-CBDC-420F-B9D3-BB5FDBE1F198}"/>
    <cellStyle name="Amarelo% 8 3 2" xfId="2451" xr:uid="{303D11B5-474C-43F2-BAF3-C577AB7C8CA3}"/>
    <cellStyle name="Amarelo% 8 4" xfId="2452" xr:uid="{145F809B-09F5-424F-9631-DC025EEDA4E7}"/>
    <cellStyle name="Amarelo% 9" xfId="2453" xr:uid="{7ED4CB22-4652-4A01-80F7-6FEBEDF76E2A}"/>
    <cellStyle name="Amarelo% 9 2" xfId="2454" xr:uid="{FD218491-C321-4355-99B7-CF67418B89F5}"/>
    <cellStyle name="Amarelo% 9 2 2" xfId="2455" xr:uid="{C35F6838-5BCB-4CF5-84CC-91031A743801}"/>
    <cellStyle name="Amarelo% 9 3" xfId="2456" xr:uid="{0859EF83-FA8D-414F-8F5A-D0DCE3964D5C}"/>
    <cellStyle name="Amarelo% 9 3 2" xfId="2457" xr:uid="{AA1D318F-B992-4B35-9879-5D48C597AD28}"/>
    <cellStyle name="Amarelo% 9 4" xfId="2458" xr:uid="{08FED80B-84FB-4F90-9D31-B0D94B2966E2}"/>
    <cellStyle name="Amarelocot" xfId="2459" xr:uid="{7CBA422F-E44E-4403-AF8B-D6E0FB9FB1D8}"/>
    <cellStyle name="Amarelocot 10" xfId="2460" xr:uid="{2CB71551-026B-46F0-A2FC-59D849E82D4D}"/>
    <cellStyle name="Amarelocot 10 2" xfId="2461" xr:uid="{DC11374F-24A4-438C-B4EF-FDC0AC626C1A}"/>
    <cellStyle name="Amarelocot 10 2 2" xfId="2462" xr:uid="{7329D7BA-2D73-47D1-81A0-F113833D7D66}"/>
    <cellStyle name="Amarelocot 10 3" xfId="2463" xr:uid="{FF0E8736-E3B1-4D2A-9CD3-A46275A743AA}"/>
    <cellStyle name="Amarelocot 10 3 2" xfId="2464" xr:uid="{0EFC8FD8-4CB5-4338-9271-9886B235D186}"/>
    <cellStyle name="Amarelocot 10 4" xfId="2465" xr:uid="{B30458C7-E295-411E-BBF2-A5DD93B4CB84}"/>
    <cellStyle name="Amarelocot 11" xfId="2466" xr:uid="{C8C151C1-820E-4A48-8323-B098C9BCD257}"/>
    <cellStyle name="Amarelocot 2" xfId="2467" xr:uid="{E8778D0F-9C99-4AC3-B5E1-2D7E553EA9AE}"/>
    <cellStyle name="Amarelocot 2 2" xfId="2468" xr:uid="{12ECE70C-1894-4B40-A415-7CFBBD56E02A}"/>
    <cellStyle name="Amarelocot 2 2 2" xfId="2469" xr:uid="{884055CC-D396-46B5-BEC1-62D2C30BAE21}"/>
    <cellStyle name="Amarelocot 2 3" xfId="2470" xr:uid="{2A9981B9-55F3-440C-B585-4210379A68D7}"/>
    <cellStyle name="Amarelocot 2 3 2" xfId="2471" xr:uid="{FCF77DB5-832D-4B49-AC71-8C0E0BC6F5A3}"/>
    <cellStyle name="Amarelocot 2 4" xfId="2472" xr:uid="{31E17CF2-B68C-4F02-BB51-DA73B5FDF90E}"/>
    <cellStyle name="Amarelocot 3" xfId="2473" xr:uid="{3C94D086-FD4F-4A00-BEA4-94CB8946528A}"/>
    <cellStyle name="Amarelocot 3 2" xfId="2474" xr:uid="{100C13B0-D1DA-4FB1-8B8E-FE09434B021B}"/>
    <cellStyle name="Amarelocot 3 2 2" xfId="2475" xr:uid="{38889300-383E-4621-B89A-32663EE7FB86}"/>
    <cellStyle name="Amarelocot 3 3" xfId="2476" xr:uid="{80154617-2146-4C9C-B9BF-EAF9BD741F2D}"/>
    <cellStyle name="Amarelocot 3 3 2" xfId="2477" xr:uid="{C40DE76B-7445-4723-A2B3-B5842A7FEC47}"/>
    <cellStyle name="Amarelocot 3 4" xfId="2478" xr:uid="{D5819475-DF6F-49D3-8BAE-C130ED1F5538}"/>
    <cellStyle name="Amarelocot 4" xfId="2479" xr:uid="{CAAC6BFA-EFC1-44BA-85D8-50C058C9B675}"/>
    <cellStyle name="Amarelocot 4 2" xfId="2480" xr:uid="{E594458F-766D-4946-BD64-0C349E4973FE}"/>
    <cellStyle name="Amarelocot 4 2 2" xfId="2481" xr:uid="{214FC130-B1A7-4298-941D-EB4A4F64AFE8}"/>
    <cellStyle name="Amarelocot 4 3" xfId="2482" xr:uid="{AF166438-7231-409E-89B8-78F62DC54FE5}"/>
    <cellStyle name="Amarelocot 4 3 2" xfId="2483" xr:uid="{DA8A292A-9BA4-434E-B0AF-D7EBD4AA8768}"/>
    <cellStyle name="Amarelocot 4 4" xfId="2484" xr:uid="{5856B50E-73E6-4B2A-8AA6-D58E258E089F}"/>
    <cellStyle name="Amarelocot 5" xfId="2485" xr:uid="{74903DBD-0EE4-4F3D-9243-6717201EB1D7}"/>
    <cellStyle name="Amarelocot 5 2" xfId="2486" xr:uid="{93771964-299B-42E6-8AD1-A1C5435E5A23}"/>
    <cellStyle name="Amarelocot 5 2 2" xfId="2487" xr:uid="{6EEAE8A3-1672-4764-A785-B7AE0BA2F71E}"/>
    <cellStyle name="Amarelocot 5 3" xfId="2488" xr:uid="{1BB9DC04-3348-4A48-9CC0-809DDA4AD5F7}"/>
    <cellStyle name="Amarelocot 5 3 2" xfId="2489" xr:uid="{12DD070F-BD94-4635-96C5-054976A9C314}"/>
    <cellStyle name="Amarelocot 5 4" xfId="2490" xr:uid="{0638D68C-6372-42DD-9D86-FE480DFD4681}"/>
    <cellStyle name="Amarelocot 6" xfId="2491" xr:uid="{093D3E1C-6EA2-473C-8C35-408A6EA6CC7C}"/>
    <cellStyle name="Amarelocot 6 2" xfId="2492" xr:uid="{C133A263-C79F-4EED-AC79-8EEF20DE8161}"/>
    <cellStyle name="Amarelocot 6 2 2" xfId="2493" xr:uid="{BC0EA74A-1FA2-4A24-928F-4B26305CA3CD}"/>
    <cellStyle name="Amarelocot 6 3" xfId="2494" xr:uid="{89AA4A48-05DB-4411-B775-B64D84284008}"/>
    <cellStyle name="Amarelocot 6 3 2" xfId="2495" xr:uid="{B05146AB-8A21-4EA6-AFF1-F091B11E8A69}"/>
    <cellStyle name="Amarelocot 6 4" xfId="2496" xr:uid="{07F58FA5-584C-486F-BBAB-2B3FDA0F44D1}"/>
    <cellStyle name="Amarelocot 7" xfId="2497" xr:uid="{9DDDAE6B-7B07-4671-AD8A-38F5B974BA15}"/>
    <cellStyle name="Amarelocot 7 2" xfId="2498" xr:uid="{AE4C5402-4377-497E-8C3F-99881B386F8D}"/>
    <cellStyle name="Amarelocot 7 2 2" xfId="2499" xr:uid="{D7FF96B7-AE5B-41B8-9C20-E82845EC4593}"/>
    <cellStyle name="Amarelocot 7 3" xfId="2500" xr:uid="{4C2A4135-8452-4DE0-B682-1398313760C5}"/>
    <cellStyle name="Amarelocot 7 3 2" xfId="2501" xr:uid="{DF6A2547-5E13-4980-A755-51CEDC689FE7}"/>
    <cellStyle name="Amarelocot 7 4" xfId="2502" xr:uid="{7EF27EF7-55DE-45E8-A050-EE90DC1D22E8}"/>
    <cellStyle name="Amarelocot 8" xfId="2503" xr:uid="{F9A12998-63F4-45FF-B285-68628A3CF122}"/>
    <cellStyle name="Amarelocot 8 2" xfId="2504" xr:uid="{92C9957D-828F-4B05-BA33-5C12AE93B7B6}"/>
    <cellStyle name="Amarelocot 8 2 2" xfId="2505" xr:uid="{CC133ED9-81CE-4D0E-89E9-EE723F268CBC}"/>
    <cellStyle name="Amarelocot 8 3" xfId="2506" xr:uid="{2F82A0A8-49A2-4179-8C82-F13BA173777A}"/>
    <cellStyle name="Amarelocot 8 3 2" xfId="2507" xr:uid="{35A59C74-9122-45C5-9033-4A23F18C064A}"/>
    <cellStyle name="Amarelocot 8 4" xfId="2508" xr:uid="{A155F5B0-FED6-4EB2-95D9-957885F8FFA7}"/>
    <cellStyle name="Amarelocot 9" xfId="2509" xr:uid="{68AAFDCD-B16E-4DD3-BB6B-09E6F0435FD1}"/>
    <cellStyle name="Amarelocot 9 2" xfId="2510" xr:uid="{0030D6EA-ED7E-4EB7-A18E-2C57D908B577}"/>
    <cellStyle name="Amarelocot 9 2 2" xfId="2511" xr:uid="{EC97468C-C948-4A17-8A32-76264B890FCA}"/>
    <cellStyle name="Amarelocot 9 3" xfId="2512" xr:uid="{7E0F4C78-565B-40D0-837E-3A15FC053D91}"/>
    <cellStyle name="Amarelocot 9 3 2" xfId="2513" xr:uid="{FB7D8751-9EF9-4403-8D7B-FA230765E4A3}"/>
    <cellStyle name="Amarelocot 9 4" xfId="2514" xr:uid="{1E9AB42C-E589-4101-B57F-DA1443691FA2}"/>
    <cellStyle name="ANCLAS,REZONES Y SUS PARTES,DE FUNDICION,DE HIERRO O DE ACERO" xfId="2515" xr:uid="{FE7B63F3-B68A-416C-AD20-02C01E941FE1}"/>
    <cellStyle name="ANCLAS,REZONES Y SUS PARTES,DE FUNDICION,DE HIERRO O DE ACERO 2" xfId="2516" xr:uid="{627FF472-C381-47BA-AB63-45D5BD5AC74C}"/>
    <cellStyle name="año" xfId="2517" xr:uid="{AE876FC3-0810-4369-B799-9CB3698B6968}"/>
    <cellStyle name="año 10" xfId="2518" xr:uid="{30838790-57A9-4D6D-9E8A-D5426AE64BE9}"/>
    <cellStyle name="año 10 2" xfId="2519" xr:uid="{AD9C012F-73EF-4D0A-BDD1-5AE5B2F8293B}"/>
    <cellStyle name="año 10 3" xfId="2520" xr:uid="{45486EC6-06DB-444E-983B-2C5AA1B24FF5}"/>
    <cellStyle name="año 100" xfId="2521" xr:uid="{535AB073-FF5D-4A12-A990-6E0A5E819805}"/>
    <cellStyle name="año 100 2" xfId="2522" xr:uid="{53ED9875-1F75-4556-A32F-5E813EBDEE20}"/>
    <cellStyle name="año 100 3" xfId="2523" xr:uid="{E4FBCB21-A134-447E-88FF-F3DD985637A8}"/>
    <cellStyle name="año 101" xfId="2524" xr:uid="{40C523F9-346B-41A5-AB19-B9BD3ACC3264}"/>
    <cellStyle name="año 101 2" xfId="2525" xr:uid="{ABE850FE-16E2-4447-BE5B-D41A70770859}"/>
    <cellStyle name="año 101 3" xfId="2526" xr:uid="{5B96E039-8DF6-4072-BF91-0B024C1FA947}"/>
    <cellStyle name="año 102" xfId="2527" xr:uid="{764492E4-9975-4CEE-B062-163A418FC3A4}"/>
    <cellStyle name="año 102 2" xfId="2528" xr:uid="{305B0253-E56F-4F7E-85E0-6EF81D78D184}"/>
    <cellStyle name="año 102 3" xfId="2529" xr:uid="{82F20BB0-072A-4DB6-96EB-AE7C63E8725D}"/>
    <cellStyle name="año 103" xfId="2530" xr:uid="{E69B1C5A-F338-4583-AB1D-94A4C33DBF67}"/>
    <cellStyle name="año 103 2" xfId="2531" xr:uid="{42B7FCA6-0308-434F-A9C9-48F63674099D}"/>
    <cellStyle name="año 103 3" xfId="2532" xr:uid="{BF5D99D8-F499-4A7C-9E29-F8F7D9D92841}"/>
    <cellStyle name="año 104" xfId="2533" xr:uid="{F50E4A38-60DD-449F-86A1-3FA3A6EB3104}"/>
    <cellStyle name="año 104 2" xfId="2534" xr:uid="{40BE8E53-A3A8-41D2-AEB3-012DECED369C}"/>
    <cellStyle name="año 104 3" xfId="2535" xr:uid="{BFCE834A-C0A9-43E5-997D-14E44E584C86}"/>
    <cellStyle name="año 105" xfId="2536" xr:uid="{9472B68E-1CFE-4441-9A30-829AFDB2DAF1}"/>
    <cellStyle name="año 105 2" xfId="2537" xr:uid="{7E7CAAB7-E9A5-4421-87FA-E0B4BEFA9311}"/>
    <cellStyle name="año 105 3" xfId="2538" xr:uid="{00F6E73D-4FB1-4507-B40F-807BC3D18B96}"/>
    <cellStyle name="año 106" xfId="2539" xr:uid="{E60EFE88-B729-4FE0-9596-60416A41BF7E}"/>
    <cellStyle name="año 106 2" xfId="2540" xr:uid="{DDF6FDB4-A7CD-453E-804F-FE40A2556799}"/>
    <cellStyle name="año 106 3" xfId="2541" xr:uid="{D9F6714B-6D9F-4545-8F99-3180A5B79646}"/>
    <cellStyle name="año 107" xfId="2542" xr:uid="{48A05F94-2B57-47E9-94CC-D0386296D6D9}"/>
    <cellStyle name="año 107 2" xfId="2543" xr:uid="{1C3A5BCC-E61F-4AEE-ACB4-4FF2348ED245}"/>
    <cellStyle name="año 107 3" xfId="2544" xr:uid="{6BC56731-F871-4042-8173-32F3C8E169ED}"/>
    <cellStyle name="año 108" xfId="2545" xr:uid="{1A068ED8-3B3E-4399-99FC-F0E2D02C5E72}"/>
    <cellStyle name="año 108 2" xfId="2546" xr:uid="{065919BD-84D7-442A-B1CE-5828BF0382DA}"/>
    <cellStyle name="año 108 3" xfId="2547" xr:uid="{B46CFCCC-A292-4B07-B4A3-BDFE0DE627D0}"/>
    <cellStyle name="año 109" xfId="2548" xr:uid="{4AFF484A-F07B-4D14-9C92-F0EC28217A42}"/>
    <cellStyle name="año 109 2" xfId="2549" xr:uid="{957F2A22-38C7-4CAF-8B13-261B19C2EEC2}"/>
    <cellStyle name="año 109 3" xfId="2550" xr:uid="{2FED081B-89C0-491E-84C4-5A58A73D29F3}"/>
    <cellStyle name="año 11" xfId="2551" xr:uid="{FEEB1584-CC9F-429B-84B2-12108B097B55}"/>
    <cellStyle name="año 11 2" xfId="2552" xr:uid="{DE3BC6D9-DF34-469C-B866-2CF08F111828}"/>
    <cellStyle name="año 11 3" xfId="2553" xr:uid="{E0D547CD-0DDB-4C79-B416-1BE5DFEEC593}"/>
    <cellStyle name="año 110" xfId="2554" xr:uid="{EC6102F9-DEC5-473C-88FC-AFAB2AF747C6}"/>
    <cellStyle name="año 111" xfId="2555" xr:uid="{EDCAEF0D-EAAF-4792-8415-1D96DF220BBB}"/>
    <cellStyle name="año 12" xfId="2556" xr:uid="{878896F6-D1A2-412B-A2E7-1A1CE2367E77}"/>
    <cellStyle name="año 12 2" xfId="2557" xr:uid="{56BF8D70-80B1-405C-ABFE-01FBCA3328F7}"/>
    <cellStyle name="año 12 3" xfId="2558" xr:uid="{68CB8766-3E74-4425-803D-172F9EC7ED93}"/>
    <cellStyle name="año 13" xfId="2559" xr:uid="{F9090C76-8AE5-467B-9FD1-7BC8B71F9BFC}"/>
    <cellStyle name="año 13 2" xfId="2560" xr:uid="{AD7D1D4D-CBD0-4954-A014-A16D165D7962}"/>
    <cellStyle name="año 13 3" xfId="2561" xr:uid="{8AD5CD29-7ED9-4912-9D48-30E569D17BD2}"/>
    <cellStyle name="año 14" xfId="2562" xr:uid="{5D47080B-B33E-4064-9C6E-89F440854505}"/>
    <cellStyle name="año 14 2" xfId="2563" xr:uid="{A523CB33-6D3E-4459-9B7E-F6AA392FBA96}"/>
    <cellStyle name="año 14 3" xfId="2564" xr:uid="{047F72D2-C3AA-4891-9EB2-D210FDD3265F}"/>
    <cellStyle name="año 15" xfId="2565" xr:uid="{39E9B04F-63B9-41C5-8890-7BAC887D27FD}"/>
    <cellStyle name="año 15 2" xfId="2566" xr:uid="{62052C35-0FCF-41C9-A298-3976A510BFDC}"/>
    <cellStyle name="año 15 3" xfId="2567" xr:uid="{7B5D51E5-AD3A-4219-82D7-34B511EA0594}"/>
    <cellStyle name="año 16" xfId="2568" xr:uid="{4E1C9D86-B5EA-439B-9829-3AAAD098155E}"/>
    <cellStyle name="año 16 2" xfId="2569" xr:uid="{4887FA42-E59A-4E0C-972B-98A19B13A849}"/>
    <cellStyle name="año 16 3" xfId="2570" xr:uid="{8B564A98-BED3-4871-9425-FE2D33B316CD}"/>
    <cellStyle name="año 17" xfId="2571" xr:uid="{598F30C8-5F98-447C-A239-704F11144CE8}"/>
    <cellStyle name="año 17 2" xfId="2572" xr:uid="{BA0D56A9-7A36-4752-9898-744018265CC9}"/>
    <cellStyle name="año 17 3" xfId="2573" xr:uid="{799F6310-41ED-496C-A408-6FCE5F1A8499}"/>
    <cellStyle name="año 18" xfId="2574" xr:uid="{43DBFB38-3795-4ED6-9369-DBDF44159CE0}"/>
    <cellStyle name="año 18 2" xfId="2575" xr:uid="{970670C2-20AF-4642-9A76-3A673E2F30AD}"/>
    <cellStyle name="año 18 3" xfId="2576" xr:uid="{C1BDD71C-3B75-41C1-B952-453DCA77667F}"/>
    <cellStyle name="año 19" xfId="2577" xr:uid="{7FE91276-6F3E-4B91-AF18-A46ABC8052CB}"/>
    <cellStyle name="año 19 2" xfId="2578" xr:uid="{D4ECD92E-0494-4B98-B0C9-B81C6CE59723}"/>
    <cellStyle name="año 19 3" xfId="2579" xr:uid="{896F1C8C-DF26-4C5A-AC24-D7600340C076}"/>
    <cellStyle name="año 2" xfId="2580" xr:uid="{D16AB15A-8E38-4601-9C9F-E3DFBF9FF494}"/>
    <cellStyle name="año 2 10" xfId="2581" xr:uid="{56EF2FCC-29DD-42ED-B8C0-49B022AD4B16}"/>
    <cellStyle name="año 2 10 2" xfId="2582" xr:uid="{D81839C2-062E-4A51-A8DB-4C33853C7A76}"/>
    <cellStyle name="año 2 10 3" xfId="2583" xr:uid="{D73AA5E2-6A95-4779-AC59-6ED1BB65B876}"/>
    <cellStyle name="año 2 11" xfId="2584" xr:uid="{876AB933-F2C0-49B7-A757-E7B8ABD057B1}"/>
    <cellStyle name="año 2 12" xfId="2585" xr:uid="{FD976E46-744E-4A16-A6E0-5FF8A295F817}"/>
    <cellStyle name="año 2 2" xfId="2586" xr:uid="{23492236-EAC1-442D-8367-D922ECE4BFF0}"/>
    <cellStyle name="año 2 2 2" xfId="2587" xr:uid="{7F9A1107-8874-48BB-AAFD-CE502CEDE5F6}"/>
    <cellStyle name="año 2 2 2 2" xfId="2588" xr:uid="{A2B6DA80-A206-4705-933B-59E62FB71DDF}"/>
    <cellStyle name="año 2 2 2 2 2" xfId="2589" xr:uid="{7F7ABED2-ACF4-4217-8EE5-00A7714F459B}"/>
    <cellStyle name="año 2 2 2 2 3" xfId="2590" xr:uid="{AC08AAAE-17FD-44C9-B92B-D0FACB4E5FDE}"/>
    <cellStyle name="año 2 2 2 3" xfId="2591" xr:uid="{C2FA094E-15CE-4A65-80EC-E6DA83F15075}"/>
    <cellStyle name="año 2 2 2 3 2" xfId="2592" xr:uid="{340DC46C-6D02-49AE-A0AD-928CBD40B1E9}"/>
    <cellStyle name="año 2 2 2 3 3" xfId="2593" xr:uid="{D79B6C16-B42A-4053-84C4-348552996798}"/>
    <cellStyle name="año 2 2 2 4" xfId="2594" xr:uid="{ED556EA2-EFE1-425B-B84A-D445666A7341}"/>
    <cellStyle name="año 2 2 2 4 2" xfId="2595" xr:uid="{FB4C6443-5988-4E7F-A1D8-8D47B7915FA9}"/>
    <cellStyle name="año 2 2 2 4 3" xfId="2596" xr:uid="{2FF59EDE-3B93-4D45-8330-504E401E0910}"/>
    <cellStyle name="año 2 2 2 5" xfId="2597" xr:uid="{7A905320-C4AC-41AB-A4C9-0A000D4C559B}"/>
    <cellStyle name="año 2 2 2 5 2" xfId="2598" xr:uid="{4001F015-74D5-444D-A082-91E0B37F3C8F}"/>
    <cellStyle name="año 2 2 2 5 3" xfId="2599" xr:uid="{5D0BCDBC-7705-460E-9D73-208034424715}"/>
    <cellStyle name="año 2 2 2 6" xfId="2600" xr:uid="{12B2764D-EA8C-416D-94C9-AEFAC72DA22F}"/>
    <cellStyle name="año 2 2 2 7" xfId="2601" xr:uid="{3C607F25-C532-4060-89F9-F4737FE22B91}"/>
    <cellStyle name="año 2 2 3" xfId="2602" xr:uid="{1C6D8953-992A-43FE-BC20-F3280E63F1C2}"/>
    <cellStyle name="año 2 2 3 2" xfId="2603" xr:uid="{7BA78E03-DDB4-4DEB-B42A-02F575C4B4CD}"/>
    <cellStyle name="año 2 2 3 3" xfId="2604" xr:uid="{39CF4DE4-B64B-4AA0-868E-B3EB45D9AD81}"/>
    <cellStyle name="año 2 2 4" xfId="2605" xr:uid="{EAC91660-0C4C-4AFB-B392-E3608D7F6581}"/>
    <cellStyle name="año 2 2 4 2" xfId="2606" xr:uid="{23AC2743-557D-4D25-B65D-8F7092174834}"/>
    <cellStyle name="año 2 2 4 3" xfId="2607" xr:uid="{4846ECCD-9B0A-4351-BEA5-8EC873E89DB9}"/>
    <cellStyle name="año 2 2 5" xfId="2608" xr:uid="{67D7338C-69A9-4443-AE3D-87440B755DFE}"/>
    <cellStyle name="año 2 2 5 2" xfId="2609" xr:uid="{83A67678-F0F7-4B20-AFE5-2AA715D7B4B7}"/>
    <cellStyle name="año 2 2 5 3" xfId="2610" xr:uid="{74F04A02-70B6-474C-80EF-3A054ACDFA2E}"/>
    <cellStyle name="año 2 2 6" xfId="2611" xr:uid="{8B8FB2B8-DD53-42AA-93A9-2E572A32D006}"/>
    <cellStyle name="año 2 2 6 2" xfId="2612" xr:uid="{3AD05ADB-915C-46E2-9F10-8D381BB30E0C}"/>
    <cellStyle name="año 2 2 6 3" xfId="2613" xr:uid="{34539132-61BF-4940-8CE2-59493332CCCD}"/>
    <cellStyle name="año 2 2 7" xfId="2614" xr:uid="{ACADD42D-8A68-4BBF-9119-930BDD97136E}"/>
    <cellStyle name="año 2 2 8" xfId="2615" xr:uid="{1D73A5CB-EC89-4296-860E-94EBB3AA8A4F}"/>
    <cellStyle name="año 2 2_Balance" xfId="2616" xr:uid="{72C3ED42-B7CC-4980-95D1-55061ED291FB}"/>
    <cellStyle name="año 2 3" xfId="2617" xr:uid="{4B1A5C0B-0A0E-42E0-B799-1EA1CF474E3D}"/>
    <cellStyle name="año 2 3 2" xfId="2618" xr:uid="{3F7C1675-2877-40A1-86D2-D3C40599343A}"/>
    <cellStyle name="año 2 3 2 2" xfId="2619" xr:uid="{7C40D60A-A050-4912-9874-8D1AF41DEF79}"/>
    <cellStyle name="año 2 3 2 2 2" xfId="2620" xr:uid="{EE290735-19B2-4E43-B0C8-0534EC59D343}"/>
    <cellStyle name="año 2 3 2 2 3" xfId="2621" xr:uid="{8C7CD8B0-8DD9-43D3-B580-CCBB18BC4CB9}"/>
    <cellStyle name="año 2 3 2 3" xfId="2622" xr:uid="{AFE8D455-8BF6-451A-B819-5E00E57C609A}"/>
    <cellStyle name="año 2 3 2 3 2" xfId="2623" xr:uid="{1AD9BCF2-1807-434F-8FE6-89A7BBD41F28}"/>
    <cellStyle name="año 2 3 2 3 3" xfId="2624" xr:uid="{E48C8D62-966F-40B6-B151-E63527DA64ED}"/>
    <cellStyle name="año 2 3 2 4" xfId="2625" xr:uid="{D757BBEF-5A04-40F6-9964-A83872F964D1}"/>
    <cellStyle name="año 2 3 2 4 2" xfId="2626" xr:uid="{A0A4691A-DF74-433C-8E7C-DA4591178938}"/>
    <cellStyle name="año 2 3 2 4 3" xfId="2627" xr:uid="{51DABD3D-DCF5-4F45-9370-928687CF59BD}"/>
    <cellStyle name="año 2 3 2 5" xfId="2628" xr:uid="{44F45807-37A4-4AB9-A133-3AB9002959F3}"/>
    <cellStyle name="año 2 3 2 5 2" xfId="2629" xr:uid="{0A68FD30-5B79-472B-83EC-211A83130A5E}"/>
    <cellStyle name="año 2 3 2 5 3" xfId="2630" xr:uid="{A872B9BA-1A41-49CC-A1A9-C8E38F0F66B2}"/>
    <cellStyle name="año 2 3 2 6" xfId="2631" xr:uid="{C67675BE-90C0-4928-B4F2-DF537DD64BC0}"/>
    <cellStyle name="año 2 3 2 7" xfId="2632" xr:uid="{0DDC6C27-08A3-4EDC-A175-B3EA2E3D235D}"/>
    <cellStyle name="año 2 3 3" xfId="2633" xr:uid="{9EB4D8F3-46A8-45A1-AED6-BE36BC5864EC}"/>
    <cellStyle name="año 2 3 3 2" xfId="2634" xr:uid="{3C398F1C-9E6D-4938-92D0-D6982028D445}"/>
    <cellStyle name="año 2 3 3 3" xfId="2635" xr:uid="{5B327427-FBEA-4906-800A-B19341499AA1}"/>
    <cellStyle name="año 2 3 4" xfId="2636" xr:uid="{D79A080B-9E5C-4BDA-ADFF-F814F3626E03}"/>
    <cellStyle name="año 2 3 4 2" xfId="2637" xr:uid="{2B4EB3AC-C290-483B-AEF2-8625CE18878F}"/>
    <cellStyle name="año 2 3 4 3" xfId="2638" xr:uid="{713D4BD4-44DB-4FE7-A950-765C161D98F4}"/>
    <cellStyle name="año 2 3 5" xfId="2639" xr:uid="{4234A76E-8EBC-439E-9809-A950A6C069BC}"/>
    <cellStyle name="año 2 3 5 2" xfId="2640" xr:uid="{57C79C60-C3EB-4722-B604-96F7EF358A56}"/>
    <cellStyle name="año 2 3 5 3" xfId="2641" xr:uid="{5B7683C2-9732-4C0B-BBB8-13166555C941}"/>
    <cellStyle name="año 2 3 6" xfId="2642" xr:uid="{F08A73CB-1FC9-4990-8B72-1E406D69E5E6}"/>
    <cellStyle name="año 2 3 6 2" xfId="2643" xr:uid="{7377ACA1-06E8-4142-8579-DD3876672BA6}"/>
    <cellStyle name="año 2 3 6 3" xfId="2644" xr:uid="{B8E37BFA-EEA4-49C5-9B1D-94C2EBE4701E}"/>
    <cellStyle name="año 2 3 7" xfId="2645" xr:uid="{6231275C-F8E5-4D23-A6FC-FCDBFCA6DF27}"/>
    <cellStyle name="año 2 3 8" xfId="2646" xr:uid="{134098E5-83B7-4BD5-B00F-6CD743BC7805}"/>
    <cellStyle name="año 2 3_Balance" xfId="2647" xr:uid="{DDECE4DE-072E-4455-A1D8-34EA53906DBD}"/>
    <cellStyle name="año 2 4" xfId="2648" xr:uid="{E51DD29A-6B7A-4BC9-8625-0591270190F8}"/>
    <cellStyle name="año 2 4 2" xfId="2649" xr:uid="{ECFDA3E1-1016-4D15-963A-42F17B50B966}"/>
    <cellStyle name="año 2 4 2 2" xfId="2650" xr:uid="{76404C3A-5217-4430-9217-3CA82D74A223}"/>
    <cellStyle name="año 2 4 2 2 2" xfId="2651" xr:uid="{26AC02E0-1EB5-42F8-9AFE-98E5BD4BF7AB}"/>
    <cellStyle name="año 2 4 2 2 3" xfId="2652" xr:uid="{E0A4D617-44A0-4EDE-8A01-E61F448F3C75}"/>
    <cellStyle name="año 2 4 2 3" xfId="2653" xr:uid="{9F4B1588-5548-4AE3-BFF7-88893783A0CC}"/>
    <cellStyle name="año 2 4 2 3 2" xfId="2654" xr:uid="{B3D9B25B-6E9B-410D-B0C1-F5B771E7CC43}"/>
    <cellStyle name="año 2 4 2 3 3" xfId="2655" xr:uid="{B9AF0253-DC40-4C2F-B688-19FEC705B9BF}"/>
    <cellStyle name="año 2 4 2 4" xfId="2656" xr:uid="{B7E23D85-B833-4BCC-9BEF-7964AAA58918}"/>
    <cellStyle name="año 2 4 2 4 2" xfId="2657" xr:uid="{47C020A6-B140-4B4E-BB0E-20F117030D2E}"/>
    <cellStyle name="año 2 4 2 4 3" xfId="2658" xr:uid="{AA876324-9403-436B-91F0-03876E8B9328}"/>
    <cellStyle name="año 2 4 2 5" xfId="2659" xr:uid="{E3D3AEE8-29AD-49CC-9403-A8E6D22C2DEB}"/>
    <cellStyle name="año 2 4 2 5 2" xfId="2660" xr:uid="{4278614D-B8A3-4D09-9093-B0E8579FCE48}"/>
    <cellStyle name="año 2 4 2 5 3" xfId="2661" xr:uid="{EA6926F6-3716-42F3-A120-C65DF8EB1595}"/>
    <cellStyle name="año 2 4 2 6" xfId="2662" xr:uid="{08A8849E-14C0-498A-A5B9-77BC190D9D1D}"/>
    <cellStyle name="año 2 4 2 7" xfId="2663" xr:uid="{AB75F180-5891-48D8-A47C-C5CE43AC4A91}"/>
    <cellStyle name="año 2 4 3" xfId="2664" xr:uid="{5ADF9FCC-E78A-4E9E-995D-4663E63F1E4E}"/>
    <cellStyle name="año 2 4 3 2" xfId="2665" xr:uid="{6028AC60-D88A-47AF-AAD6-A070DAD8E8B5}"/>
    <cellStyle name="año 2 4 3 3" xfId="2666" xr:uid="{85CB79AD-A897-435A-B1B9-FE7B47D6F340}"/>
    <cellStyle name="año 2 4 4" xfId="2667" xr:uid="{A77117B8-1657-42C5-8D23-A3B6EB6A244B}"/>
    <cellStyle name="año 2 4 4 2" xfId="2668" xr:uid="{E4103C8A-57D0-42E3-8C48-E62A35D2B2EF}"/>
    <cellStyle name="año 2 4 4 3" xfId="2669" xr:uid="{3A1E1CD6-334B-498F-B195-7D15E06DADEA}"/>
    <cellStyle name="año 2 4 5" xfId="2670" xr:uid="{25E90EF1-BBC5-4F13-BA9F-7C28966DCCF8}"/>
    <cellStyle name="año 2 4 5 2" xfId="2671" xr:uid="{45C3D4FA-A434-46D3-9D8D-CDC36C22F37A}"/>
    <cellStyle name="año 2 4 5 3" xfId="2672" xr:uid="{AF5DB330-B954-4AE5-8630-12F994E5E2A9}"/>
    <cellStyle name="año 2 4 6" xfId="2673" xr:uid="{316D7900-479A-49FA-A8BC-9D68EDBF8460}"/>
    <cellStyle name="año 2 4 6 2" xfId="2674" xr:uid="{97633DF3-6985-430A-9221-EF0AC9E8BEF1}"/>
    <cellStyle name="año 2 4 6 3" xfId="2675" xr:uid="{368372F1-DE91-40ED-B50B-35E3F3A63F21}"/>
    <cellStyle name="año 2 4 7" xfId="2676" xr:uid="{358135BF-13CC-493C-A9ED-187BD8D92D22}"/>
    <cellStyle name="año 2 4 8" xfId="2677" xr:uid="{C0A297E9-6DD0-4963-885A-B84C2A436554}"/>
    <cellStyle name="año 2 4_Balance" xfId="2678" xr:uid="{796AE3A9-FF0D-4080-8C88-B858DC618B70}"/>
    <cellStyle name="año 2 5" xfId="2679" xr:uid="{FF807618-CB14-4F60-9D8D-533478D3C9C9}"/>
    <cellStyle name="año 2 5 2" xfId="2680" xr:uid="{3344D7D8-5E36-491C-AD7A-D4A693A77912}"/>
    <cellStyle name="año 2 5 2 2" xfId="2681" xr:uid="{60A1F81A-026B-4A07-AE5E-780562C1DBD3}"/>
    <cellStyle name="año 2 5 2 3" xfId="2682" xr:uid="{E616E497-3C9F-4632-993D-65C475449AB7}"/>
    <cellStyle name="año 2 5 3" xfId="2683" xr:uid="{F2FCC911-8FA2-4935-8DA2-6662E2FFE35E}"/>
    <cellStyle name="año 2 5 3 2" xfId="2684" xr:uid="{6C024EF2-9EC3-4074-8398-E34724C320F8}"/>
    <cellStyle name="año 2 5 3 3" xfId="2685" xr:uid="{CA74D97A-9B5E-4770-B400-FA0735C22259}"/>
    <cellStyle name="año 2 5 4" xfId="2686" xr:uid="{79C98881-B4FB-4965-A785-93EA321A0820}"/>
    <cellStyle name="año 2 5 4 2" xfId="2687" xr:uid="{647A9844-08E3-4F8D-AFC3-51F51FCCB066}"/>
    <cellStyle name="año 2 5 4 3" xfId="2688" xr:uid="{EA05D2C7-CAA7-48FB-A971-7E5595DB08C8}"/>
    <cellStyle name="año 2 5 5" xfId="2689" xr:uid="{60724DCC-C57A-4184-8726-30551D3572C2}"/>
    <cellStyle name="año 2 5 5 2" xfId="2690" xr:uid="{F0AEAA31-16BF-4FF4-8852-D5FD55F79F22}"/>
    <cellStyle name="año 2 5 5 3" xfId="2691" xr:uid="{A9D6CB9D-3324-4B96-B79E-EBF055B34D57}"/>
    <cellStyle name="año 2 5 6" xfId="2692" xr:uid="{DF7F5704-BFD1-42F6-BDF5-20B4EE36D80F}"/>
    <cellStyle name="año 2 5 7" xfId="2693" xr:uid="{96FF44C9-3F99-4004-959C-C089AD57C1CF}"/>
    <cellStyle name="año 2 6" xfId="2694" xr:uid="{667F62CC-4207-46AF-AD7E-DA8F4C655E58}"/>
    <cellStyle name="año 2 6 2" xfId="2695" xr:uid="{4EB334F9-542F-4382-90D8-51D93CDC83D2}"/>
    <cellStyle name="año 2 6 2 2" xfId="2696" xr:uid="{2A15B41F-9C3A-46A5-8542-9D2AC8921B70}"/>
    <cellStyle name="año 2 6 2 3" xfId="2697" xr:uid="{77CB9AF9-92B1-4D22-B86F-F812A06EAE0C}"/>
    <cellStyle name="año 2 6 3" xfId="2698" xr:uid="{129DFE29-A88A-443F-9FAD-359F5E8B87AA}"/>
    <cellStyle name="año 2 6 3 2" xfId="2699" xr:uid="{9DB5A4AE-4412-435D-9990-655C7DD01AB7}"/>
    <cellStyle name="año 2 6 3 3" xfId="2700" xr:uid="{FDF5F88D-C27A-488A-B65C-302EED685393}"/>
    <cellStyle name="año 2 6 4" xfId="2701" xr:uid="{7372ABB8-A435-4CD1-8C13-696FD3DA105A}"/>
    <cellStyle name="año 2 6 4 2" xfId="2702" xr:uid="{AF0DB791-24C9-4D67-8773-F47272464BA1}"/>
    <cellStyle name="año 2 6 4 3" xfId="2703" xr:uid="{6796E7AB-1CA8-46CA-9930-6F771D314EC2}"/>
    <cellStyle name="año 2 6 5" xfId="2704" xr:uid="{8A663F60-654B-4D18-9003-DF191BB273A3}"/>
    <cellStyle name="año 2 6 5 2" xfId="2705" xr:uid="{A20C9280-F4C5-4FED-A492-D5747F46DDB3}"/>
    <cellStyle name="año 2 6 5 3" xfId="2706" xr:uid="{917B1D6B-4A17-40A7-9E27-36BD86DC77D1}"/>
    <cellStyle name="año 2 6 6" xfId="2707" xr:uid="{5BA3DE3C-8E8A-4C5C-92F4-15AD8D8C26F0}"/>
    <cellStyle name="año 2 6 7" xfId="2708" xr:uid="{5776A9C7-0938-475B-B7F8-0A475BC43CA3}"/>
    <cellStyle name="año 2 7" xfId="2709" xr:uid="{5294169B-8170-4DE7-AC10-008331B71995}"/>
    <cellStyle name="año 2 7 2" xfId="2710" xr:uid="{D315506E-2AA6-443C-8F12-68752DBE5F89}"/>
    <cellStyle name="año 2 7 3" xfId="2711" xr:uid="{5A9E165A-040C-4D1D-BCFF-525A1C227E07}"/>
    <cellStyle name="año 2 8" xfId="2712" xr:uid="{EB95DEED-4F94-4FA4-ACC5-FCCFDC512E39}"/>
    <cellStyle name="año 2 8 2" xfId="2713" xr:uid="{32D86CAA-3119-4A9F-95D5-821E872DB876}"/>
    <cellStyle name="año 2 8 3" xfId="2714" xr:uid="{65B9C064-B419-4747-812E-0B3BBF8AC0F3}"/>
    <cellStyle name="año 2 9" xfId="2715" xr:uid="{E2873D3C-6720-4145-A56F-C49EBA62001A}"/>
    <cellStyle name="año 2 9 2" xfId="2716" xr:uid="{7BDB09C2-A815-4E0D-8D59-7B3E5653AA3C}"/>
    <cellStyle name="año 2 9 3" xfId="2717" xr:uid="{1FE24002-43A6-425C-9C15-ABC1BED3B14C}"/>
    <cellStyle name="año 2_ActiFijos" xfId="2718" xr:uid="{885A8265-DA79-4B56-97FA-3A9B03B71986}"/>
    <cellStyle name="año 20" xfId="2719" xr:uid="{BE496613-553F-4C95-BE0C-8A7B481C41FD}"/>
    <cellStyle name="año 20 2" xfId="2720" xr:uid="{DC727D29-B919-477F-B634-5D40DD577C7E}"/>
    <cellStyle name="año 20 3" xfId="2721" xr:uid="{B6732654-8622-4EA4-99D3-85DFB306AF23}"/>
    <cellStyle name="año 21" xfId="2722" xr:uid="{090F744F-913D-42C5-B5AF-6910CEFA00EC}"/>
    <cellStyle name="año 21 2" xfId="2723" xr:uid="{EC6DDED5-45D1-4D65-8B28-817BCA423AD4}"/>
    <cellStyle name="año 21 3" xfId="2724" xr:uid="{50E64199-3DEF-40CE-A311-D41EB5118762}"/>
    <cellStyle name="año 22" xfId="2725" xr:uid="{5CD71235-BB9A-4988-A65A-F3E28ACD6010}"/>
    <cellStyle name="año 22 2" xfId="2726" xr:uid="{31761740-2EE5-4967-A7BB-AB91A6C46E3B}"/>
    <cellStyle name="año 22 3" xfId="2727" xr:uid="{979452EE-53AE-44FC-BBF2-0317208E1668}"/>
    <cellStyle name="año 23" xfId="2728" xr:uid="{2CD213BA-55F5-4A55-9988-B29764BCE65E}"/>
    <cellStyle name="año 23 2" xfId="2729" xr:uid="{FDC806EF-EC85-4010-B48B-FBC35BD58D4E}"/>
    <cellStyle name="año 23 3" xfId="2730" xr:uid="{252E40DE-01BD-45A5-AD0E-4BC463277F53}"/>
    <cellStyle name="año 24" xfId="2731" xr:uid="{4D2F5E5C-5AD3-4525-A00F-EF49773C2D0C}"/>
    <cellStyle name="año 24 2" xfId="2732" xr:uid="{CA13B318-BCEF-4793-BEFA-63126C3B2FB3}"/>
    <cellStyle name="año 24 3" xfId="2733" xr:uid="{D4633E67-25BD-4120-B592-B1129A257EF6}"/>
    <cellStyle name="año 25" xfId="2734" xr:uid="{3AC8E064-64DE-4B0E-8566-2CDB93F4FEAC}"/>
    <cellStyle name="año 25 2" xfId="2735" xr:uid="{4B197B3C-93D6-4888-B7A3-1D75022A0115}"/>
    <cellStyle name="año 25 3" xfId="2736" xr:uid="{86B8F7F6-362E-46BB-A101-218AA305DA27}"/>
    <cellStyle name="año 26" xfId="2737" xr:uid="{4E22E3E3-50A5-4BDF-990E-3EA7BE5864C5}"/>
    <cellStyle name="año 26 2" xfId="2738" xr:uid="{F26F8A5F-DED8-4865-93C0-10B72371F36B}"/>
    <cellStyle name="año 26 3" xfId="2739" xr:uid="{BC25F436-551E-4FDE-BC3E-B72C9DF17DA6}"/>
    <cellStyle name="año 27" xfId="2740" xr:uid="{AF1E8C1B-E71A-4C1C-9E71-1D02E7311350}"/>
    <cellStyle name="año 27 2" xfId="2741" xr:uid="{358C3205-9343-4024-A30D-01405782C3CC}"/>
    <cellStyle name="año 27 3" xfId="2742" xr:uid="{14E00A41-62FE-4D15-AC95-122B18918AC7}"/>
    <cellStyle name="año 28" xfId="2743" xr:uid="{69C3DF97-AEC4-49B7-B698-CEF7EF783FBA}"/>
    <cellStyle name="año 28 2" xfId="2744" xr:uid="{9C406951-81F4-4DB4-A157-24BCEABA5863}"/>
    <cellStyle name="año 28 3" xfId="2745" xr:uid="{BA7D17D9-69D4-4452-A700-F6C4D4B0529E}"/>
    <cellStyle name="año 29" xfId="2746" xr:uid="{7D534D41-2A62-434C-A590-F51F4EDA3243}"/>
    <cellStyle name="año 29 2" xfId="2747" xr:uid="{0A6CFC6E-E0BC-4853-BE92-6222C30EB6A2}"/>
    <cellStyle name="año 29 3" xfId="2748" xr:uid="{5DE56357-E9EA-45F7-B1F4-02FA9266AB99}"/>
    <cellStyle name="año 3" xfId="2749" xr:uid="{F1ADC059-992F-416D-AE72-69EBFEC04576}"/>
    <cellStyle name="año 3 10" xfId="2750" xr:uid="{FF44AE78-34B3-417B-8BF5-27A3B32917DA}"/>
    <cellStyle name="año 3 10 2" xfId="2751" xr:uid="{2A5BC385-0844-4C22-B52B-29C8EC15ECD8}"/>
    <cellStyle name="año 3 10 3" xfId="2752" xr:uid="{2B72639C-5275-4172-AF73-CF0B721FB603}"/>
    <cellStyle name="año 3 11" xfId="2753" xr:uid="{B0706FFE-6B82-447D-B895-609BF6CD6597}"/>
    <cellStyle name="año 3 12" xfId="2754" xr:uid="{E2B258E8-2D8D-4E89-AEDA-32688131828D}"/>
    <cellStyle name="año 3 2" xfId="2755" xr:uid="{7D0A7A4B-9A31-4F25-BB83-A3D348A2CDAB}"/>
    <cellStyle name="año 3 2 2" xfId="2756" xr:uid="{1815EE06-8C70-4979-80A2-D480733F35B2}"/>
    <cellStyle name="año 3 2 2 2" xfId="2757" xr:uid="{7B5299FB-3E5C-49AD-8769-DE5125B3A695}"/>
    <cellStyle name="año 3 2 2 2 2" xfId="2758" xr:uid="{7B007928-91EC-43C3-9BC1-87210FBD9F77}"/>
    <cellStyle name="año 3 2 2 2 3" xfId="2759" xr:uid="{89B67807-2235-4DC2-BB70-BC9ED82A552D}"/>
    <cellStyle name="año 3 2 2 3" xfId="2760" xr:uid="{06AD7870-A49C-4365-92C5-8068D23A2E51}"/>
    <cellStyle name="año 3 2 2 3 2" xfId="2761" xr:uid="{935DBD0E-F7DE-481F-BD5E-4ADE1A820223}"/>
    <cellStyle name="año 3 2 2 3 3" xfId="2762" xr:uid="{773DF989-F694-4F77-9B02-7CFFB13A735A}"/>
    <cellStyle name="año 3 2 2 4" xfId="2763" xr:uid="{1C16DA0F-399C-4CDE-B7B8-DE5E0A01DD87}"/>
    <cellStyle name="año 3 2 2 4 2" xfId="2764" xr:uid="{DF40D0D5-E126-4009-AEEE-4F48EF4AE56F}"/>
    <cellStyle name="año 3 2 2 4 3" xfId="2765" xr:uid="{CA45FF1E-BE11-4AC8-8450-1BCCCE2663EB}"/>
    <cellStyle name="año 3 2 2 5" xfId="2766" xr:uid="{31F17107-211B-4F5E-9EE0-C42A95B0D092}"/>
    <cellStyle name="año 3 2 2 5 2" xfId="2767" xr:uid="{37CA9300-85BC-4D11-8D39-FAB857CA489D}"/>
    <cellStyle name="año 3 2 2 5 3" xfId="2768" xr:uid="{EFF1C5BC-51A5-4628-BF81-47FAF88EAC2D}"/>
    <cellStyle name="año 3 2 2 6" xfId="2769" xr:uid="{963CECD1-ABB3-4772-9279-5146DECA5C31}"/>
    <cellStyle name="año 3 2 2 7" xfId="2770" xr:uid="{002F82BE-A37E-4BB8-818F-9CDDBD336CA3}"/>
    <cellStyle name="año 3 2 3" xfId="2771" xr:uid="{DDEE85D9-6F4D-4EC7-8326-378B7AB65E43}"/>
    <cellStyle name="año 3 2 3 2" xfId="2772" xr:uid="{57974617-38F0-4F4A-839B-728581DE8C72}"/>
    <cellStyle name="año 3 2 3 3" xfId="2773" xr:uid="{87155002-0F37-47B5-91E0-CCA18E124F98}"/>
    <cellStyle name="año 3 2 4" xfId="2774" xr:uid="{5CCA1E78-7932-400F-BA3A-2D46C324136F}"/>
    <cellStyle name="año 3 2 4 2" xfId="2775" xr:uid="{C5F5A9E5-7904-4C62-8881-11DF16BD046D}"/>
    <cellStyle name="año 3 2 4 3" xfId="2776" xr:uid="{0AFAAE63-72DB-47F4-9F57-52E20BEF1A72}"/>
    <cellStyle name="año 3 2 5" xfId="2777" xr:uid="{9876D204-904E-40D2-AE44-E59E903ABFF7}"/>
    <cellStyle name="año 3 2 5 2" xfId="2778" xr:uid="{C46D277D-8490-480C-B70C-D18E38261D4C}"/>
    <cellStyle name="año 3 2 5 3" xfId="2779" xr:uid="{59944D60-DCA7-497E-A48E-305DE3DBF4A2}"/>
    <cellStyle name="año 3 2 6" xfId="2780" xr:uid="{81D2725F-F363-4091-9712-161EEEF8DB89}"/>
    <cellStyle name="año 3 2 6 2" xfId="2781" xr:uid="{E21E9E00-41B5-45A1-8895-426CDCD39555}"/>
    <cellStyle name="año 3 2 6 3" xfId="2782" xr:uid="{2F2B552E-0777-44D5-91FE-67A01B98C436}"/>
    <cellStyle name="año 3 2 7" xfId="2783" xr:uid="{EA8B17F8-4A2C-4C80-958E-D4B28B8300D7}"/>
    <cellStyle name="año 3 2 8" xfId="2784" xr:uid="{C3F7D250-F554-4EC9-8473-C769C16E7356}"/>
    <cellStyle name="año 3 2_Balance" xfId="2785" xr:uid="{DDEA9584-07FD-4DD1-B2CF-FB05BE9E37FB}"/>
    <cellStyle name="año 3 3" xfId="2786" xr:uid="{20C8C8CB-83CF-44EE-9FFC-45FEF751B054}"/>
    <cellStyle name="año 3 3 2" xfId="2787" xr:uid="{A76944AD-C106-4D5A-86A6-25A15384BCB2}"/>
    <cellStyle name="año 3 3 2 2" xfId="2788" xr:uid="{342A9C5E-59C3-4F1D-AC46-287B90904E38}"/>
    <cellStyle name="año 3 3 2 2 2" xfId="2789" xr:uid="{D5E75512-A343-4A1B-B67B-D2F29169C319}"/>
    <cellStyle name="año 3 3 2 2 3" xfId="2790" xr:uid="{7F3F7AE1-E181-4B9B-BA78-65996718B501}"/>
    <cellStyle name="año 3 3 2 3" xfId="2791" xr:uid="{60BCF9BB-384A-439D-8681-DB473FE0BD52}"/>
    <cellStyle name="año 3 3 2 3 2" xfId="2792" xr:uid="{6D98AD27-F1C8-4D37-BC15-8F2BDC3D634A}"/>
    <cellStyle name="año 3 3 2 3 3" xfId="2793" xr:uid="{003E7D32-8F15-4B47-8042-44E8024FA555}"/>
    <cellStyle name="año 3 3 2 4" xfId="2794" xr:uid="{EB73CAF8-7480-4E29-B1D4-283BDE0C0AF8}"/>
    <cellStyle name="año 3 3 2 4 2" xfId="2795" xr:uid="{C8DCC422-1501-4090-BA4B-E35881F10A9F}"/>
    <cellStyle name="año 3 3 2 4 3" xfId="2796" xr:uid="{AFD03934-5284-4007-905B-EE457E6184FE}"/>
    <cellStyle name="año 3 3 2 5" xfId="2797" xr:uid="{D8156C98-80CA-456C-8AA7-2AC8D4D7E504}"/>
    <cellStyle name="año 3 3 2 5 2" xfId="2798" xr:uid="{E98FE793-A9BA-4BFA-BDC8-2BF6012BF7C7}"/>
    <cellStyle name="año 3 3 2 5 3" xfId="2799" xr:uid="{525D7543-6E37-4365-A33A-2212255FE60F}"/>
    <cellStyle name="año 3 3 2 6" xfId="2800" xr:uid="{F948946B-6433-4AF2-9716-52BF732FEF5C}"/>
    <cellStyle name="año 3 3 2 7" xfId="2801" xr:uid="{651FB463-99CE-4292-95A1-94BF07666BFD}"/>
    <cellStyle name="año 3 3 3" xfId="2802" xr:uid="{4BBFEB18-0286-4BF5-A195-510E72E8BCAE}"/>
    <cellStyle name="año 3 3 3 2" xfId="2803" xr:uid="{C4B5BFFB-7401-4924-AB10-73AB66E67225}"/>
    <cellStyle name="año 3 3 3 3" xfId="2804" xr:uid="{FD4DE246-EBF4-4A11-9272-FCEC19C74795}"/>
    <cellStyle name="año 3 3 4" xfId="2805" xr:uid="{BB319E34-632D-43BE-9C1C-2DEEEC6C87BD}"/>
    <cellStyle name="año 3 3 4 2" xfId="2806" xr:uid="{5E28F029-2CA0-43D4-9C0F-9359EB6E4537}"/>
    <cellStyle name="año 3 3 4 3" xfId="2807" xr:uid="{EC5154C4-C60D-410B-91A1-535E88CB44EA}"/>
    <cellStyle name="año 3 3 5" xfId="2808" xr:uid="{64657935-B495-4591-AFDA-B5607D92200D}"/>
    <cellStyle name="año 3 3 5 2" xfId="2809" xr:uid="{F60E6000-6127-477A-97D7-9FBCBAAB5FD3}"/>
    <cellStyle name="año 3 3 5 3" xfId="2810" xr:uid="{7E72A49A-EAFB-4989-A3F1-AB16E54A8DF1}"/>
    <cellStyle name="año 3 3 6" xfId="2811" xr:uid="{A31AA438-6FA2-448B-869F-9F5338E6AC57}"/>
    <cellStyle name="año 3 3 6 2" xfId="2812" xr:uid="{E9747EDE-01D2-47FF-A449-3CF3FBE8C631}"/>
    <cellStyle name="año 3 3 6 3" xfId="2813" xr:uid="{F97668CE-0B25-405E-B110-C77668984A74}"/>
    <cellStyle name="año 3 3 7" xfId="2814" xr:uid="{03E60AF0-14DF-45EF-A56A-E9FC110E2A03}"/>
    <cellStyle name="año 3 3 8" xfId="2815" xr:uid="{4DD55485-02FF-425F-A381-EF6B69E54952}"/>
    <cellStyle name="año 3 3_Balance" xfId="2816" xr:uid="{5C9D83C8-DB35-4AD0-A869-5D43EC21435E}"/>
    <cellStyle name="año 3 4" xfId="2817" xr:uid="{15313787-80C0-44B7-BFE9-F051837A8F06}"/>
    <cellStyle name="año 3 4 2" xfId="2818" xr:uid="{EE4D5088-5915-480C-8612-1FA7B83DCAA2}"/>
    <cellStyle name="año 3 4 2 2" xfId="2819" xr:uid="{016F44C1-CA51-4A98-9255-97D1349F2B7D}"/>
    <cellStyle name="año 3 4 2 2 2" xfId="2820" xr:uid="{D9E7A66D-D744-45EF-A98A-899353B207A2}"/>
    <cellStyle name="año 3 4 2 2 3" xfId="2821" xr:uid="{15C1AA00-6E63-4D89-8967-E882C308F3BF}"/>
    <cellStyle name="año 3 4 2 3" xfId="2822" xr:uid="{D32743D1-6651-4BFD-9C27-2BB66D74D25B}"/>
    <cellStyle name="año 3 4 2 3 2" xfId="2823" xr:uid="{6C7DF713-983E-4347-B0B6-8D2F68F48E09}"/>
    <cellStyle name="año 3 4 2 3 3" xfId="2824" xr:uid="{89279BDB-AC2D-4554-A896-D75B31277DBC}"/>
    <cellStyle name="año 3 4 2 4" xfId="2825" xr:uid="{16D6FCB8-96A5-45D6-8F5C-826580F2B61A}"/>
    <cellStyle name="año 3 4 2 4 2" xfId="2826" xr:uid="{9D418270-03B6-40BA-B10B-2BFDFC23DFB7}"/>
    <cellStyle name="año 3 4 2 4 3" xfId="2827" xr:uid="{3B60C8D1-FB47-4400-9020-9B4A5ED6E867}"/>
    <cellStyle name="año 3 4 2 5" xfId="2828" xr:uid="{8C8FD407-9375-4CF4-9219-8DF279306876}"/>
    <cellStyle name="año 3 4 2 5 2" xfId="2829" xr:uid="{3B25A757-B6C1-4CCF-A211-351739B95715}"/>
    <cellStyle name="año 3 4 2 5 3" xfId="2830" xr:uid="{70E0252F-8436-460D-96E0-6D5E58429FBE}"/>
    <cellStyle name="año 3 4 2 6" xfId="2831" xr:uid="{ECDC03CE-6593-4883-9A07-06ADC28102D1}"/>
    <cellStyle name="año 3 4 2 7" xfId="2832" xr:uid="{E7D7C681-FA60-4D68-BEFC-41541F68C09E}"/>
    <cellStyle name="año 3 4 3" xfId="2833" xr:uid="{87797699-EF06-43FF-8588-786A8DB7998F}"/>
    <cellStyle name="año 3 4 3 2" xfId="2834" xr:uid="{B80413A5-4510-4E55-98CF-3409F47E9723}"/>
    <cellStyle name="año 3 4 3 3" xfId="2835" xr:uid="{942F6119-AE6E-45E1-B44B-69246829D1E3}"/>
    <cellStyle name="año 3 4 4" xfId="2836" xr:uid="{0E1D1379-4EEB-42E3-9CDC-4233881A6434}"/>
    <cellStyle name="año 3 4 4 2" xfId="2837" xr:uid="{DE62D2CF-5A66-4F05-9992-AB8618DB20D1}"/>
    <cellStyle name="año 3 4 4 3" xfId="2838" xr:uid="{73BBD970-D320-4365-88C2-094ECB577815}"/>
    <cellStyle name="año 3 4 5" xfId="2839" xr:uid="{C29B1A67-7462-4A5C-978C-F27A205DBCB9}"/>
    <cellStyle name="año 3 4 5 2" xfId="2840" xr:uid="{47068C2E-36BA-4FDE-92B6-84D970C1189B}"/>
    <cellStyle name="año 3 4 5 3" xfId="2841" xr:uid="{8A14A2C5-86BB-4AED-A55C-EDDA8902370C}"/>
    <cellStyle name="año 3 4 6" xfId="2842" xr:uid="{DE0C97A7-E5B7-4B76-807A-1CFF721264E4}"/>
    <cellStyle name="año 3 4 6 2" xfId="2843" xr:uid="{E5CD6A65-E859-448C-983B-3B2AAC8D202E}"/>
    <cellStyle name="año 3 4 6 3" xfId="2844" xr:uid="{B7DF301C-3AD2-400A-9916-0F299B3FF15B}"/>
    <cellStyle name="año 3 4 7" xfId="2845" xr:uid="{5A755DB8-CD69-4B5F-A597-1B06C0CB7730}"/>
    <cellStyle name="año 3 4 8" xfId="2846" xr:uid="{5DC3FA5D-9CA2-4756-8F20-48E291EDAD55}"/>
    <cellStyle name="año 3 4_Balance" xfId="2847" xr:uid="{42F79512-DD84-4E24-BDA4-0BCA71C44F61}"/>
    <cellStyle name="año 3 5" xfId="2848" xr:uid="{8F54A18D-B1D4-424B-90DC-A8DEAC96C7DA}"/>
    <cellStyle name="año 3 5 2" xfId="2849" xr:uid="{BA1D7C07-A79E-46D9-8094-83E61360B31F}"/>
    <cellStyle name="año 3 5 2 2" xfId="2850" xr:uid="{02A8631D-953A-4A1A-9258-4CE81F951995}"/>
    <cellStyle name="año 3 5 2 3" xfId="2851" xr:uid="{8889BFD2-2843-4B91-890E-7FB8026EB148}"/>
    <cellStyle name="año 3 5 3" xfId="2852" xr:uid="{483E441B-F406-401D-82DE-98969CFD4772}"/>
    <cellStyle name="año 3 5 3 2" xfId="2853" xr:uid="{56A5D75D-BA31-4FBA-93F4-1948DAC45617}"/>
    <cellStyle name="año 3 5 3 3" xfId="2854" xr:uid="{DEA1AEAE-1302-4903-B4D7-8961F784AE22}"/>
    <cellStyle name="año 3 5 4" xfId="2855" xr:uid="{C50E7417-6E6E-44B1-838C-F599CD6E0456}"/>
    <cellStyle name="año 3 5 4 2" xfId="2856" xr:uid="{8D492A92-4BB7-4351-8182-5AAC3FD35DD8}"/>
    <cellStyle name="año 3 5 4 3" xfId="2857" xr:uid="{970A0960-D5CA-4B41-839D-BFF436BF121B}"/>
    <cellStyle name="año 3 5 5" xfId="2858" xr:uid="{D5F8885A-DD16-445E-BF73-4333783C75DA}"/>
    <cellStyle name="año 3 5 5 2" xfId="2859" xr:uid="{688D7DA9-C059-41CD-B39E-D499C9FAD055}"/>
    <cellStyle name="año 3 5 5 3" xfId="2860" xr:uid="{DA08B49F-A0F1-49A6-9FA1-7C1CFA400A98}"/>
    <cellStyle name="año 3 5 6" xfId="2861" xr:uid="{A24FC393-7925-42C5-8D4D-F8619FE95306}"/>
    <cellStyle name="año 3 5 7" xfId="2862" xr:uid="{B6C3D5BC-4B81-4BFB-98F6-3295049F3100}"/>
    <cellStyle name="año 3 6" xfId="2863" xr:uid="{390E4435-E24B-4C5F-BDC6-D700A6E2C270}"/>
    <cellStyle name="año 3 6 2" xfId="2864" xr:uid="{1BE76D7F-ED2F-44A2-BB08-3EB35891B59B}"/>
    <cellStyle name="año 3 6 2 2" xfId="2865" xr:uid="{6110B5BB-807F-417C-AA0D-EA0842391846}"/>
    <cellStyle name="año 3 6 2 3" xfId="2866" xr:uid="{61F406FC-A89C-4F2C-8AE7-F1B3D93708C1}"/>
    <cellStyle name="año 3 6 3" xfId="2867" xr:uid="{78CE438B-AC73-4453-8157-CA0497D5DFB6}"/>
    <cellStyle name="año 3 6 3 2" xfId="2868" xr:uid="{4CAA0FDD-26D1-4AB9-A24C-B3D042A87FCC}"/>
    <cellStyle name="año 3 6 3 3" xfId="2869" xr:uid="{E679F985-7E03-4776-8883-4B827FCD00CC}"/>
    <cellStyle name="año 3 6 4" xfId="2870" xr:uid="{4513E743-4A6C-47E4-95E5-45ECE0762F80}"/>
    <cellStyle name="año 3 6 4 2" xfId="2871" xr:uid="{3EEEEE04-4C4D-423A-BC91-E91BFD4558C1}"/>
    <cellStyle name="año 3 6 4 3" xfId="2872" xr:uid="{FD4F72DB-C898-4835-9C28-D57B6AD51B37}"/>
    <cellStyle name="año 3 6 5" xfId="2873" xr:uid="{9C3049CE-A8FE-4940-9E6E-B8F6BC4FDF6B}"/>
    <cellStyle name="año 3 6 5 2" xfId="2874" xr:uid="{441D0AF8-C39B-4DFA-8594-F30FF4528FA8}"/>
    <cellStyle name="año 3 6 5 3" xfId="2875" xr:uid="{D2A761F4-64AB-48F7-98E3-93659C4AF500}"/>
    <cellStyle name="año 3 6 6" xfId="2876" xr:uid="{5634B54E-0630-4E04-BA5C-56B9CFCD2EA1}"/>
    <cellStyle name="año 3 6 7" xfId="2877" xr:uid="{141CA787-5E70-4916-A27F-9BA875F1A5EE}"/>
    <cellStyle name="año 3 7" xfId="2878" xr:uid="{4159AA19-30C4-496B-946C-B9F383E34BDE}"/>
    <cellStyle name="año 3 7 2" xfId="2879" xr:uid="{93F65C9D-729E-4A0D-B109-CD76F4E90CD2}"/>
    <cellStyle name="año 3 7 3" xfId="2880" xr:uid="{227BB1DF-6DAE-4515-8104-68EACDA2E73B}"/>
    <cellStyle name="año 3 8" xfId="2881" xr:uid="{C5296C57-1EA2-462C-87C2-7E2C02D5723F}"/>
    <cellStyle name="año 3 8 2" xfId="2882" xr:uid="{FC3F11EB-0B2A-47EB-983C-DB0B4CA7448C}"/>
    <cellStyle name="año 3 8 3" xfId="2883" xr:uid="{EBE57BEE-81E2-43C3-816B-5C8F9857F400}"/>
    <cellStyle name="año 3 9" xfId="2884" xr:uid="{4A376C0D-C32E-4A78-8029-C7DF703C8B4D}"/>
    <cellStyle name="año 3 9 2" xfId="2885" xr:uid="{AD65D543-3E66-4E7C-A257-4234736AA7C7}"/>
    <cellStyle name="año 3 9 3" xfId="2886" xr:uid="{AB3D295D-55C6-497A-970C-BBD536D62C0A}"/>
    <cellStyle name="año 3_ActiFijos" xfId="2887" xr:uid="{8830477B-A5E2-4F20-9AF7-00F4885E964E}"/>
    <cellStyle name="año 30" xfId="2888" xr:uid="{8CBE4125-F4BF-4B93-BFE2-36FCBC4ECB4E}"/>
    <cellStyle name="año 30 2" xfId="2889" xr:uid="{971CE55C-F37B-42F7-8ABF-0482709A054D}"/>
    <cellStyle name="año 30 3" xfId="2890" xr:uid="{B264CE2A-51EF-4744-98B0-E1E85AF9B2DB}"/>
    <cellStyle name="año 31" xfId="2891" xr:uid="{46F2DD4E-FD0D-4CE2-98BB-5FC0E904B89F}"/>
    <cellStyle name="año 31 2" xfId="2892" xr:uid="{1B93404C-6225-464C-9A73-42A6BF28A204}"/>
    <cellStyle name="año 31 3" xfId="2893" xr:uid="{266B2EC0-E790-4A84-84A9-D2BD37BC85B4}"/>
    <cellStyle name="año 32" xfId="2894" xr:uid="{D4E34052-C3D1-4F55-8D4F-893686AA4F6C}"/>
    <cellStyle name="año 32 2" xfId="2895" xr:uid="{00C1D2F1-8CC0-418F-A0DE-7F089DFD4A32}"/>
    <cellStyle name="año 32 3" xfId="2896" xr:uid="{4C07FA91-1A1B-41D3-9CD4-1BDD341A5A07}"/>
    <cellStyle name="año 33" xfId="2897" xr:uid="{D8931A7B-43F1-49E2-9C83-B1E54DFAAB3C}"/>
    <cellStyle name="año 33 2" xfId="2898" xr:uid="{4D9707EF-8B84-4F9A-8760-53F9C74545F2}"/>
    <cellStyle name="año 33 3" xfId="2899" xr:uid="{00C96637-2B36-4BD3-AF7A-85ED45AB8F7A}"/>
    <cellStyle name="año 34" xfId="2900" xr:uid="{DEB085C6-1A85-4066-8C27-FF09D0710B81}"/>
    <cellStyle name="año 34 2" xfId="2901" xr:uid="{F173D268-CB17-429C-9CA7-DFC4CAE3FC83}"/>
    <cellStyle name="año 34 3" xfId="2902" xr:uid="{76E26CE0-BCDC-4E40-B784-4444FCCB06A8}"/>
    <cellStyle name="año 35" xfId="2903" xr:uid="{0872D934-9133-463E-A7B2-37F7F05E0548}"/>
    <cellStyle name="año 35 2" xfId="2904" xr:uid="{4C00A28F-4C31-4A2B-9DB4-E068FC31E606}"/>
    <cellStyle name="año 35 3" xfId="2905" xr:uid="{5FB25A1C-D588-4393-B5FA-C8BA644554F2}"/>
    <cellStyle name="año 36" xfId="2906" xr:uid="{463F70CA-2362-4CC5-B757-08F4627305EC}"/>
    <cellStyle name="año 36 2" xfId="2907" xr:uid="{00B42329-E561-4659-B865-659FD1159413}"/>
    <cellStyle name="año 36 3" xfId="2908" xr:uid="{3DC26F59-B561-4D1B-A7C0-2F56D804D04F}"/>
    <cellStyle name="año 37" xfId="2909" xr:uid="{91A332D4-8C4B-4B1C-A761-834B0568CFFC}"/>
    <cellStyle name="año 37 2" xfId="2910" xr:uid="{D99455DD-A420-4F8B-847C-D28A35EA6044}"/>
    <cellStyle name="año 37 3" xfId="2911" xr:uid="{39225339-D88E-417C-A0F1-98EA951738A7}"/>
    <cellStyle name="año 38" xfId="2912" xr:uid="{96A58A5D-A857-43CE-97BD-F96BD1E1D506}"/>
    <cellStyle name="año 38 2" xfId="2913" xr:uid="{4C928CC2-2891-4157-9BAF-A28743203DF3}"/>
    <cellStyle name="año 38 3" xfId="2914" xr:uid="{5435ECD9-EC6A-4155-86CA-2985950A3080}"/>
    <cellStyle name="año 39" xfId="2915" xr:uid="{380EC693-A8F4-4A1C-B4CC-D25C0E81E102}"/>
    <cellStyle name="año 39 2" xfId="2916" xr:uid="{3632D722-2511-463C-9838-D510BD2DC605}"/>
    <cellStyle name="año 39 3" xfId="2917" xr:uid="{126B8E0C-8979-4E0F-9FED-8E30A2E457A4}"/>
    <cellStyle name="año 4" xfId="2918" xr:uid="{35ACA136-B2BE-49D6-ADD8-2473FC3EF5B0}"/>
    <cellStyle name="año 4 10" xfId="2919" xr:uid="{6E5BD7A4-FC7B-452C-BCC4-DEAAD27BB52B}"/>
    <cellStyle name="año 4 10 2" xfId="2920" xr:uid="{00BFA91F-6E38-4C6B-9921-36860FA7A9A5}"/>
    <cellStyle name="año 4 10 3" xfId="2921" xr:uid="{FEA17002-C3B0-41C2-B02F-A1CA4A32046F}"/>
    <cellStyle name="año 4 11" xfId="2922" xr:uid="{0F251472-7F78-4C0A-BD5B-EF1FF2669237}"/>
    <cellStyle name="año 4 12" xfId="2923" xr:uid="{127D9D04-8CE0-480F-B63A-6CDC1A1469F1}"/>
    <cellStyle name="año 4 2" xfId="2924" xr:uid="{5446BC44-6D92-44DE-B55C-C644FC5D43A9}"/>
    <cellStyle name="año 4 2 2" xfId="2925" xr:uid="{7AD3A19C-90DE-4EB8-9B8B-D8B045379EAC}"/>
    <cellStyle name="año 4 2 2 2" xfId="2926" xr:uid="{7F5A4292-70D4-45E3-88B0-331E5B35C523}"/>
    <cellStyle name="año 4 2 2 2 2" xfId="2927" xr:uid="{509D4865-DD86-4C82-BDE0-E4CC26366D5B}"/>
    <cellStyle name="año 4 2 2 2 3" xfId="2928" xr:uid="{B08370F2-261E-471A-AFBA-D732691CA30F}"/>
    <cellStyle name="año 4 2 2 3" xfId="2929" xr:uid="{91137047-27AF-477D-9F58-04B45DC1A92B}"/>
    <cellStyle name="año 4 2 2 3 2" xfId="2930" xr:uid="{EA95E57F-F147-4472-8496-38BE979D0BB6}"/>
    <cellStyle name="año 4 2 2 3 3" xfId="2931" xr:uid="{8BBBF9F3-A0BC-4B73-B98E-9CBF3A2B80D2}"/>
    <cellStyle name="año 4 2 2 4" xfId="2932" xr:uid="{94B42753-36B7-4CA5-87B6-876105F2B4CF}"/>
    <cellStyle name="año 4 2 2 4 2" xfId="2933" xr:uid="{FC4B67D2-C0CA-44BA-9E7B-E66B5C99840B}"/>
    <cellStyle name="año 4 2 2 4 3" xfId="2934" xr:uid="{EB9355BC-767E-43C0-8A0A-7E4E6608C2CD}"/>
    <cellStyle name="año 4 2 2 5" xfId="2935" xr:uid="{916C0F1A-4C70-41E3-AA2C-5F0216A00F34}"/>
    <cellStyle name="año 4 2 2 5 2" xfId="2936" xr:uid="{7DFB75A2-9309-4213-A4F5-CE6CA4A8ADDF}"/>
    <cellStyle name="año 4 2 2 5 3" xfId="2937" xr:uid="{E4391DD1-1CB3-453F-8260-CC871301276A}"/>
    <cellStyle name="año 4 2 2 6" xfId="2938" xr:uid="{E3F7FC0D-51F4-48A4-A4C4-C78236169424}"/>
    <cellStyle name="año 4 2 2 7" xfId="2939" xr:uid="{4B975F5B-83AC-4C5D-85DA-A7F15C893974}"/>
    <cellStyle name="año 4 2 3" xfId="2940" xr:uid="{9D6E0F79-33C0-403B-A080-735FAD803821}"/>
    <cellStyle name="año 4 2 3 2" xfId="2941" xr:uid="{A189D524-92A5-464A-B04C-73F65F44F293}"/>
    <cellStyle name="año 4 2 3 3" xfId="2942" xr:uid="{CBE46F97-E1FA-4CF0-91CD-775F382F47A0}"/>
    <cellStyle name="año 4 2 4" xfId="2943" xr:uid="{F8006E3F-CC91-4B4F-83F5-795B858F1B16}"/>
    <cellStyle name="año 4 2 4 2" xfId="2944" xr:uid="{45A42A13-2711-4912-9A53-1BFB2CD85880}"/>
    <cellStyle name="año 4 2 4 3" xfId="2945" xr:uid="{75AB19AF-AABF-41C3-9288-43B843BAD438}"/>
    <cellStyle name="año 4 2 5" xfId="2946" xr:uid="{D271015C-368F-4414-B39E-1F42AC97DC5A}"/>
    <cellStyle name="año 4 2 5 2" xfId="2947" xr:uid="{489DBE50-158C-41F8-A2C1-AF7A738C47FA}"/>
    <cellStyle name="año 4 2 5 3" xfId="2948" xr:uid="{97E02BE5-267A-47A7-A590-14930E4282E0}"/>
    <cellStyle name="año 4 2 6" xfId="2949" xr:uid="{40258D88-87B9-4BA1-9510-9B5D2AF7A0A9}"/>
    <cellStyle name="año 4 2 6 2" xfId="2950" xr:uid="{89A5C939-D8C8-4584-8D32-4775B10B64EA}"/>
    <cellStyle name="año 4 2 6 3" xfId="2951" xr:uid="{C9D70751-8748-4FE0-B720-EED2FD72E7DB}"/>
    <cellStyle name="año 4 2 7" xfId="2952" xr:uid="{56BBE64F-EFD5-4E5B-896E-6807D3FC4D88}"/>
    <cellStyle name="año 4 2 8" xfId="2953" xr:uid="{54E88CD1-277F-4AB6-87C8-830E6A75D19C}"/>
    <cellStyle name="año 4 2_Balance" xfId="2954" xr:uid="{B9F8015D-3E5D-4933-AA37-E0E6C436789C}"/>
    <cellStyle name="año 4 3" xfId="2955" xr:uid="{CAB30B9B-CA70-4C4D-8BB2-9EA0C31A428C}"/>
    <cellStyle name="año 4 3 2" xfId="2956" xr:uid="{44A13518-466C-4782-9A38-162E64E4B7C3}"/>
    <cellStyle name="año 4 3 2 2" xfId="2957" xr:uid="{D60E527E-8802-4235-B251-F9DF3C417018}"/>
    <cellStyle name="año 4 3 2 2 2" xfId="2958" xr:uid="{B6E966E2-5B14-4CDE-9E15-3F007E03C903}"/>
    <cellStyle name="año 4 3 2 2 3" xfId="2959" xr:uid="{753A7741-0DCB-449A-A31C-1C11BC01F512}"/>
    <cellStyle name="año 4 3 2 3" xfId="2960" xr:uid="{9E6C7923-BE4C-49AE-90DA-57F5F18BD466}"/>
    <cellStyle name="año 4 3 2 3 2" xfId="2961" xr:uid="{B1ADF08F-8C10-410F-BF70-73D7FE14D7CE}"/>
    <cellStyle name="año 4 3 2 3 3" xfId="2962" xr:uid="{FFC7739F-2E8B-440F-84E6-CC56E0B4299C}"/>
    <cellStyle name="año 4 3 2 4" xfId="2963" xr:uid="{74EDAD64-38F8-48F0-9600-4445DE4AB094}"/>
    <cellStyle name="año 4 3 2 4 2" xfId="2964" xr:uid="{BAFC5822-3106-4930-91DC-DE3B4E6366DA}"/>
    <cellStyle name="año 4 3 2 4 3" xfId="2965" xr:uid="{048711DE-202B-40E8-989E-97DBFFDD8581}"/>
    <cellStyle name="año 4 3 2 5" xfId="2966" xr:uid="{D1539321-9D58-497A-B3EE-678AF8C3E588}"/>
    <cellStyle name="año 4 3 2 5 2" xfId="2967" xr:uid="{610A6758-C3A8-4A0D-B79A-22DA62D27B27}"/>
    <cellStyle name="año 4 3 2 5 3" xfId="2968" xr:uid="{B803FAC3-8B4E-41B8-BEB0-FE55A74272DF}"/>
    <cellStyle name="año 4 3 2 6" xfId="2969" xr:uid="{9E10151E-70C1-46BD-969E-C9702B4C5CF2}"/>
    <cellStyle name="año 4 3 2 7" xfId="2970" xr:uid="{99B7838E-21DD-4240-A2F2-5859E51DB346}"/>
    <cellStyle name="año 4 3 3" xfId="2971" xr:uid="{80FD82D3-9F64-4EE5-8745-DB46C4B3DB8C}"/>
    <cellStyle name="año 4 3 3 2" xfId="2972" xr:uid="{17FCE009-4164-4B97-86A5-B40CFBCF6C2F}"/>
    <cellStyle name="año 4 3 3 3" xfId="2973" xr:uid="{EF227DF2-165F-467C-8F60-3B1EC60C704E}"/>
    <cellStyle name="año 4 3 4" xfId="2974" xr:uid="{54F446E9-43FE-42D2-83A3-07403C929A1D}"/>
    <cellStyle name="año 4 3 4 2" xfId="2975" xr:uid="{C66D28B8-C4E4-4081-9D4A-6B6D66067459}"/>
    <cellStyle name="año 4 3 4 3" xfId="2976" xr:uid="{AD1205C6-4B7D-4FEB-9AB1-FA4E5FACE592}"/>
    <cellStyle name="año 4 3 5" xfId="2977" xr:uid="{4A04A977-C0DD-4FBE-ABB3-C3858385C724}"/>
    <cellStyle name="año 4 3 5 2" xfId="2978" xr:uid="{26E2D98A-DDB2-4BA8-9548-6B37E44F9AAC}"/>
    <cellStyle name="año 4 3 5 3" xfId="2979" xr:uid="{FFE4B424-33A9-4AE1-A3C9-90519783A538}"/>
    <cellStyle name="año 4 3 6" xfId="2980" xr:uid="{5A982348-2A1D-4541-9507-13610F36BA1D}"/>
    <cellStyle name="año 4 3 6 2" xfId="2981" xr:uid="{0F19CD47-15AD-4E29-B7B3-93E61DA3140F}"/>
    <cellStyle name="año 4 3 6 3" xfId="2982" xr:uid="{AA63C211-6FC8-41F3-9EE5-54BAF519E285}"/>
    <cellStyle name="año 4 3 7" xfId="2983" xr:uid="{57234691-6726-4396-8DAA-91DECD0E936D}"/>
    <cellStyle name="año 4 3 8" xfId="2984" xr:uid="{2ABD2343-5F46-4E5A-8897-F6B3A1999A25}"/>
    <cellStyle name="año 4 3_Balance" xfId="2985" xr:uid="{985303B7-3300-43AF-AE13-1014C9A009A4}"/>
    <cellStyle name="año 4 4" xfId="2986" xr:uid="{06E66360-F885-43A6-9979-1B850D5CC9C4}"/>
    <cellStyle name="año 4 4 2" xfId="2987" xr:uid="{87A5E220-2894-4ACD-BF22-D5204BE76225}"/>
    <cellStyle name="año 4 4 2 2" xfId="2988" xr:uid="{49A3E57C-DD72-479C-B564-64CFE97F77CB}"/>
    <cellStyle name="año 4 4 2 2 2" xfId="2989" xr:uid="{8D92ED95-F5E4-49B4-9D31-1ECD9C801192}"/>
    <cellStyle name="año 4 4 2 2 3" xfId="2990" xr:uid="{60467753-DAD4-432A-B2FD-E1CE24DA6A5F}"/>
    <cellStyle name="año 4 4 2 3" xfId="2991" xr:uid="{6ACBC112-523A-41F1-9D60-123359D57208}"/>
    <cellStyle name="año 4 4 2 3 2" xfId="2992" xr:uid="{6CC5F29A-F538-4124-B378-F2610C8A7850}"/>
    <cellStyle name="año 4 4 2 3 3" xfId="2993" xr:uid="{D3420F41-2425-4D1C-84CE-5E767FE0E164}"/>
    <cellStyle name="año 4 4 2 4" xfId="2994" xr:uid="{ADB93028-99A1-4E6D-97F8-9A45A045D5A0}"/>
    <cellStyle name="año 4 4 2 4 2" xfId="2995" xr:uid="{F5EE9AD7-7D3E-42ED-9302-CE45D6C97F2A}"/>
    <cellStyle name="año 4 4 2 4 3" xfId="2996" xr:uid="{01146EA4-3736-435C-8B20-11284BF94D13}"/>
    <cellStyle name="año 4 4 2 5" xfId="2997" xr:uid="{A55BB784-E5E0-48D6-B442-CB0EB2869D81}"/>
    <cellStyle name="año 4 4 2 5 2" xfId="2998" xr:uid="{AB2E905C-C9C4-44FC-8AD5-EA25B0DB74AA}"/>
    <cellStyle name="año 4 4 2 5 3" xfId="2999" xr:uid="{0A78B3C2-86AE-46B8-8205-D06877DF2B95}"/>
    <cellStyle name="año 4 4 2 6" xfId="3000" xr:uid="{D1D08810-1F09-4BE6-9600-3289071239A3}"/>
    <cellStyle name="año 4 4 2 7" xfId="3001" xr:uid="{AB25DA4F-9997-4B1C-833F-3FDE840521BC}"/>
    <cellStyle name="año 4 4 3" xfId="3002" xr:uid="{072F713F-5145-4C4C-9219-7538A5B9969B}"/>
    <cellStyle name="año 4 4 3 2" xfId="3003" xr:uid="{CCE98A3F-F432-49CF-9134-7B8B5578F895}"/>
    <cellStyle name="año 4 4 3 3" xfId="3004" xr:uid="{66BB6F71-3794-49AB-8772-01A94F427546}"/>
    <cellStyle name="año 4 4 4" xfId="3005" xr:uid="{80934A8B-F192-479E-92C1-727E09D9B573}"/>
    <cellStyle name="año 4 4 4 2" xfId="3006" xr:uid="{26D07491-6EB2-44F0-A9FB-378A76E82738}"/>
    <cellStyle name="año 4 4 4 3" xfId="3007" xr:uid="{EEB172A2-2047-4914-9009-BD487A05935D}"/>
    <cellStyle name="año 4 4 5" xfId="3008" xr:uid="{59474F81-7203-4705-BFEB-6980B2784BFA}"/>
    <cellStyle name="año 4 4 5 2" xfId="3009" xr:uid="{3FBA8DE0-1DDF-4D83-8B64-066CB4C18A5A}"/>
    <cellStyle name="año 4 4 5 3" xfId="3010" xr:uid="{FBC54A0D-3972-4931-990A-D8BA8819A190}"/>
    <cellStyle name="año 4 4 6" xfId="3011" xr:uid="{2BCE0B66-FB10-43C0-B228-89E3DBC5C2EA}"/>
    <cellStyle name="año 4 4 6 2" xfId="3012" xr:uid="{AF430D31-6C10-495A-B65A-744A97F477F4}"/>
    <cellStyle name="año 4 4 6 3" xfId="3013" xr:uid="{1634F7C4-CE2C-4A14-A096-47C6B4D75DDC}"/>
    <cellStyle name="año 4 4 7" xfId="3014" xr:uid="{19F28401-D075-47F7-8196-FE7AF41209FA}"/>
    <cellStyle name="año 4 4 8" xfId="3015" xr:uid="{AEDFFC4E-850A-4E14-99EB-BCB317B749E3}"/>
    <cellStyle name="año 4 4_Balance" xfId="3016" xr:uid="{759B1C01-5CCD-487F-B4ED-3013EB679E41}"/>
    <cellStyle name="año 4 5" xfId="3017" xr:uid="{8B4A2267-4699-4EF8-A51F-AA511C03BD20}"/>
    <cellStyle name="año 4 5 2" xfId="3018" xr:uid="{FD67FF38-C6D9-41E7-8BD7-801E053B545E}"/>
    <cellStyle name="año 4 5 2 2" xfId="3019" xr:uid="{23796070-7929-430F-B31A-1525D06A8BBB}"/>
    <cellStyle name="año 4 5 2 3" xfId="3020" xr:uid="{F483881A-3FFB-4F0F-B1CB-95F8D9A97254}"/>
    <cellStyle name="año 4 5 3" xfId="3021" xr:uid="{21F779EB-CA58-4BD6-9CC2-82B160957117}"/>
    <cellStyle name="año 4 5 3 2" xfId="3022" xr:uid="{CC3234CE-0826-496E-A017-2AA9C2E55900}"/>
    <cellStyle name="año 4 5 3 3" xfId="3023" xr:uid="{5B23E316-D7CE-4B9C-85B2-2412352953E6}"/>
    <cellStyle name="año 4 5 4" xfId="3024" xr:uid="{BC0785A3-BEAF-40BA-A38E-B95A5C586B92}"/>
    <cellStyle name="año 4 5 4 2" xfId="3025" xr:uid="{06DF72F7-B7DB-48F1-84E6-3D082847FE5D}"/>
    <cellStyle name="año 4 5 4 3" xfId="3026" xr:uid="{DBC1E423-035F-444F-A16A-3E32117B7041}"/>
    <cellStyle name="año 4 5 5" xfId="3027" xr:uid="{438014A4-7832-475A-B616-B9F0C8595118}"/>
    <cellStyle name="año 4 5 5 2" xfId="3028" xr:uid="{751F6FBA-BBE9-45B7-91FB-4013F13D023E}"/>
    <cellStyle name="año 4 5 5 3" xfId="3029" xr:uid="{D5725151-EE80-46ED-91ED-1029C6659B1B}"/>
    <cellStyle name="año 4 5 6" xfId="3030" xr:uid="{9BDDFE0B-654B-4EDA-B1A5-642B6E9720B7}"/>
    <cellStyle name="año 4 5 7" xfId="3031" xr:uid="{A2C295C8-93BD-4999-8AA8-278BB038FFC0}"/>
    <cellStyle name="año 4 6" xfId="3032" xr:uid="{6F834947-DC9D-4B7F-9FB3-103C9A88AAEA}"/>
    <cellStyle name="año 4 6 2" xfId="3033" xr:uid="{46AEB372-2BE0-401B-8B47-62522DEB1BB8}"/>
    <cellStyle name="año 4 6 2 2" xfId="3034" xr:uid="{1A4C307B-64BB-47A3-9E4B-13417B184E28}"/>
    <cellStyle name="año 4 6 2 3" xfId="3035" xr:uid="{7FC71521-CF55-4071-BE92-7E29C2BAE473}"/>
    <cellStyle name="año 4 6 3" xfId="3036" xr:uid="{BBBC8332-14F8-49E0-AB6A-7DC647CBE8E9}"/>
    <cellStyle name="año 4 6 3 2" xfId="3037" xr:uid="{96A95DD8-370A-4123-98D0-A835DB520CFC}"/>
    <cellStyle name="año 4 6 3 3" xfId="3038" xr:uid="{DA6B9761-C290-4319-9B96-574DC8C8FB26}"/>
    <cellStyle name="año 4 6 4" xfId="3039" xr:uid="{A73366E8-95C5-4B18-A453-47C9E749CFC6}"/>
    <cellStyle name="año 4 6 4 2" xfId="3040" xr:uid="{28DB08FF-D163-483F-BFBB-499080EF7095}"/>
    <cellStyle name="año 4 6 4 3" xfId="3041" xr:uid="{989730A9-82A7-45DD-A22D-02BC3D3493EC}"/>
    <cellStyle name="año 4 6 5" xfId="3042" xr:uid="{E26C63BA-8E72-427E-8DD4-2FF793EE7027}"/>
    <cellStyle name="año 4 6 5 2" xfId="3043" xr:uid="{28D4656C-618F-4DC3-99AB-4BDF958BDB8D}"/>
    <cellStyle name="año 4 6 5 3" xfId="3044" xr:uid="{6849156F-A433-4164-98D3-67C0DB822CC4}"/>
    <cellStyle name="año 4 6 6" xfId="3045" xr:uid="{502AE6EA-6660-4F13-B2F1-A240A88AFEC6}"/>
    <cellStyle name="año 4 6 7" xfId="3046" xr:uid="{AB22B175-AAF5-45BD-872E-153670884472}"/>
    <cellStyle name="año 4 7" xfId="3047" xr:uid="{D6DF0110-E837-4C7A-84CB-BB779D9D7B04}"/>
    <cellStyle name="año 4 7 2" xfId="3048" xr:uid="{18B15449-76F5-4670-94AC-1D6253400BFF}"/>
    <cellStyle name="año 4 7 3" xfId="3049" xr:uid="{B681D1C7-F9A1-467D-9DEC-168DD4B6FE8D}"/>
    <cellStyle name="año 4 8" xfId="3050" xr:uid="{08C6432D-01CF-43E4-8665-23FA8BDDA95B}"/>
    <cellStyle name="año 4 8 2" xfId="3051" xr:uid="{986D445C-180E-4018-A377-121780C2BE85}"/>
    <cellStyle name="año 4 8 3" xfId="3052" xr:uid="{BDFFC2E7-5AEB-42D9-9C8A-19E7FBF4D10D}"/>
    <cellStyle name="año 4 9" xfId="3053" xr:uid="{85A67F96-2C6A-4870-A8A2-3BEDAC9E1524}"/>
    <cellStyle name="año 4 9 2" xfId="3054" xr:uid="{CDBB9F47-1244-44CE-A3D8-75742BCBD78F}"/>
    <cellStyle name="año 4 9 3" xfId="3055" xr:uid="{1BC4A78B-6321-4EAE-8E5C-E591749A8409}"/>
    <cellStyle name="año 4_ActiFijos" xfId="3056" xr:uid="{E7C256F4-B9AA-4B75-B850-13F1AC01D0C6}"/>
    <cellStyle name="año 40" xfId="3057" xr:uid="{0CB489B9-3B5C-4474-AEBF-A04F8F693330}"/>
    <cellStyle name="año 40 2" xfId="3058" xr:uid="{EAE9EFE2-EAA0-42E8-8A11-1A7E41FDBC1E}"/>
    <cellStyle name="año 40 3" xfId="3059" xr:uid="{91D5E347-560F-43EF-A04F-AE72D5361CF9}"/>
    <cellStyle name="año 41" xfId="3060" xr:uid="{6228B1FD-177F-4A86-816D-E8C34B8F3E91}"/>
    <cellStyle name="año 41 2" xfId="3061" xr:uid="{165AD40D-CCC6-42BC-8C43-F5DC75C50E96}"/>
    <cellStyle name="año 41 3" xfId="3062" xr:uid="{0E1FA470-6CA3-403B-B79C-3A91B446B349}"/>
    <cellStyle name="año 42" xfId="3063" xr:uid="{19DC60FB-6923-47BB-8706-A65B63A487E0}"/>
    <cellStyle name="año 42 2" xfId="3064" xr:uid="{AAD3C1BB-D9CA-46F5-822A-F041E6853D5E}"/>
    <cellStyle name="año 42 3" xfId="3065" xr:uid="{58E60216-15A1-425F-BACB-F0A71EB4D846}"/>
    <cellStyle name="año 43" xfId="3066" xr:uid="{34A160F6-79D2-479C-A78B-8C63F6F00B00}"/>
    <cellStyle name="año 43 2" xfId="3067" xr:uid="{0A1E4DBF-E856-49D2-B28F-FDC4C95B3764}"/>
    <cellStyle name="año 43 3" xfId="3068" xr:uid="{A66A8155-16B9-4886-9FD9-E12E0C3DBE64}"/>
    <cellStyle name="año 44" xfId="3069" xr:uid="{77D47920-4EE8-4150-BE0B-E8094C4407E6}"/>
    <cellStyle name="año 44 2" xfId="3070" xr:uid="{E7D75673-C57C-462D-BED5-7EA01B04D372}"/>
    <cellStyle name="año 44 3" xfId="3071" xr:uid="{62546370-3E28-4EE1-B6E8-0148CA35E4BC}"/>
    <cellStyle name="año 45" xfId="3072" xr:uid="{14409F17-F801-4C54-A474-AC0C020D1D5F}"/>
    <cellStyle name="año 45 2" xfId="3073" xr:uid="{FD356599-40F8-497A-B9F5-24473A2429C6}"/>
    <cellStyle name="año 45 3" xfId="3074" xr:uid="{47EDE2AD-22B9-41AB-9F2B-E7D89A577934}"/>
    <cellStyle name="año 46" xfId="3075" xr:uid="{FB92FAEF-7C58-4D7E-86E2-04380977D811}"/>
    <cellStyle name="año 46 2" xfId="3076" xr:uid="{1B975B47-74DD-48CB-9E8B-714AB5106658}"/>
    <cellStyle name="año 46 3" xfId="3077" xr:uid="{1508B5DA-9683-434E-8EDB-3035E6F9C5B7}"/>
    <cellStyle name="año 47" xfId="3078" xr:uid="{F3807B93-62E9-41E0-ADF8-A2FB950501C9}"/>
    <cellStyle name="año 47 2" xfId="3079" xr:uid="{1E006A27-AC88-4980-967B-BC39B6E2C1CF}"/>
    <cellStyle name="año 47 3" xfId="3080" xr:uid="{676A79AE-C755-4565-9559-6FAD725D61F5}"/>
    <cellStyle name="año 48" xfId="3081" xr:uid="{4A7C21AE-22CA-418F-9A52-19DFE5014482}"/>
    <cellStyle name="año 48 2" xfId="3082" xr:uid="{357036C3-7E38-4EE7-869B-D99609A00A86}"/>
    <cellStyle name="año 48 3" xfId="3083" xr:uid="{B8C71CFB-E2BC-4BE6-BFA1-D2BED4BA8F18}"/>
    <cellStyle name="año 49" xfId="3084" xr:uid="{4452B346-1793-4BDD-870D-4936E21CE019}"/>
    <cellStyle name="año 49 2" xfId="3085" xr:uid="{5E743D47-14CA-4F86-83B8-967A3F91DFA8}"/>
    <cellStyle name="año 49 3" xfId="3086" xr:uid="{97FD408E-F713-4CDC-B231-5674748901E8}"/>
    <cellStyle name="año 5" xfId="3087" xr:uid="{03E2E1F3-422E-4805-8FD5-95DC9AE0BCA6}"/>
    <cellStyle name="año 5 2" xfId="3088" xr:uid="{36795F00-8A0C-42F8-AC09-1B5888307DF4}"/>
    <cellStyle name="año 5 2 2" xfId="3089" xr:uid="{B751577A-6994-4703-B4D4-99B09985ADF1}"/>
    <cellStyle name="año 5 2 3" xfId="3090" xr:uid="{BA247436-889B-465E-A44F-5DD8DFC88B6A}"/>
    <cellStyle name="año 5 3" xfId="3091" xr:uid="{D3BD1AD8-5585-4537-8EA6-AD07753B2594}"/>
    <cellStyle name="año 5 3 2" xfId="3092" xr:uid="{FD815A0D-5C2E-4FBC-B410-818672FBA53B}"/>
    <cellStyle name="año 5 3 3" xfId="3093" xr:uid="{512021DD-2129-47DB-BB75-2C123D1AF73F}"/>
    <cellStyle name="año 5 4" xfId="3094" xr:uid="{FC2F9300-DAD8-4617-A314-61F4A2116727}"/>
    <cellStyle name="año 5 4 2" xfId="3095" xr:uid="{9F8486E9-61D1-4D7D-935E-B1C04582A565}"/>
    <cellStyle name="año 5 4 3" xfId="3096" xr:uid="{AB1E14A8-43D6-4E1E-A30A-C11A19E76BDD}"/>
    <cellStyle name="año 5 5" xfId="3097" xr:uid="{FADB5F8A-EE13-4D89-9EEB-BCDAFE2749A0}"/>
    <cellStyle name="año 5 5 2" xfId="3098" xr:uid="{A54F4E14-E7D9-472E-AD17-CA45E6106531}"/>
    <cellStyle name="año 5 5 3" xfId="3099" xr:uid="{71A16E69-6484-41A8-9774-CDE5A1EAC93F}"/>
    <cellStyle name="año 5 6" xfId="3100" xr:uid="{9A1BA675-A6BD-4A2C-837A-26C7C159F7E0}"/>
    <cellStyle name="año 5 7" xfId="3101" xr:uid="{0DD00760-0323-4CBC-B8BD-C06B3E161E2D}"/>
    <cellStyle name="año 50" xfId="3102" xr:uid="{50798C8C-C694-4BC8-87D5-86DE0B87807E}"/>
    <cellStyle name="año 50 2" xfId="3103" xr:uid="{22F3B73F-75F3-4D06-A2DD-E5E65DEE90E9}"/>
    <cellStyle name="año 50 3" xfId="3104" xr:uid="{5B8E4E9F-2817-4193-BEA9-DFCC26A40264}"/>
    <cellStyle name="año 51" xfId="3105" xr:uid="{619DC9DF-847A-40A4-8F63-8037E4E1B7A1}"/>
    <cellStyle name="año 51 2" xfId="3106" xr:uid="{3A03F7A6-F438-4B14-A9BD-38E67B128A4A}"/>
    <cellStyle name="año 51 3" xfId="3107" xr:uid="{409610EE-298C-4B2E-92AA-D229F87B7B14}"/>
    <cellStyle name="año 52" xfId="3108" xr:uid="{50344224-B732-42FE-9BB3-6A49BE973625}"/>
    <cellStyle name="año 52 2" xfId="3109" xr:uid="{DA022C34-E9B5-4269-8F43-D93360D1C082}"/>
    <cellStyle name="año 52 3" xfId="3110" xr:uid="{5D01C0AC-C387-4624-B8B0-78090C10F627}"/>
    <cellStyle name="año 53" xfId="3111" xr:uid="{A5DF75BE-1193-442E-B920-02BE8C115DAC}"/>
    <cellStyle name="año 53 2" xfId="3112" xr:uid="{B6665C30-0F59-4FA4-8EDF-88BA3D16FB05}"/>
    <cellStyle name="año 53 3" xfId="3113" xr:uid="{9257A605-9969-4D3E-96B1-5A1DC21FBDA0}"/>
    <cellStyle name="año 54" xfId="3114" xr:uid="{8641BE68-2082-4E4E-A350-A18BC48E0B14}"/>
    <cellStyle name="año 54 2" xfId="3115" xr:uid="{0AA5B656-4D17-4258-BD82-1D032EAE42B2}"/>
    <cellStyle name="año 54 3" xfId="3116" xr:uid="{5B92678A-A915-43FF-806D-FC2B9DB0A086}"/>
    <cellStyle name="año 55" xfId="3117" xr:uid="{3A1886F6-FD5E-4F54-8830-6F80C10E5A66}"/>
    <cellStyle name="año 55 2" xfId="3118" xr:uid="{667A7760-3276-4F88-A51A-BD4CFEE4CCF8}"/>
    <cellStyle name="año 55 3" xfId="3119" xr:uid="{5101A920-343C-43A3-B1EF-2FDEFC71BEFB}"/>
    <cellStyle name="año 56" xfId="3120" xr:uid="{FD2A925F-73DA-453A-AB6B-B8230DB68071}"/>
    <cellStyle name="año 56 2" xfId="3121" xr:uid="{4DD57EE6-581A-4E9A-994A-38CC30E22E08}"/>
    <cellStyle name="año 56 3" xfId="3122" xr:uid="{A5C0BD3C-DCB8-490F-81BD-0FB814822B32}"/>
    <cellStyle name="año 57" xfId="3123" xr:uid="{C6057C0D-F314-4822-BE1B-72518543BECE}"/>
    <cellStyle name="año 57 2" xfId="3124" xr:uid="{B4A5106D-6252-421E-B02F-9EDF8ADBA311}"/>
    <cellStyle name="año 57 3" xfId="3125" xr:uid="{A04AEDE8-6377-46A4-8A38-FA3FE0007056}"/>
    <cellStyle name="año 58" xfId="3126" xr:uid="{C2F5AC97-0C14-4F8F-BE24-410B6F2CE850}"/>
    <cellStyle name="año 58 2" xfId="3127" xr:uid="{E1B70F3A-E8F0-4DA6-B2F3-AA2E408A5424}"/>
    <cellStyle name="año 58 3" xfId="3128" xr:uid="{727DB112-D12B-4463-BF78-0335B68B6566}"/>
    <cellStyle name="año 59" xfId="3129" xr:uid="{3506D6DD-C4AE-463F-B578-C2961138DC5A}"/>
    <cellStyle name="año 59 2" xfId="3130" xr:uid="{FD3318A5-2A40-4AA1-8F31-C17677224560}"/>
    <cellStyle name="año 59 3" xfId="3131" xr:uid="{9F309F33-443A-47F5-A72C-63A954417B21}"/>
    <cellStyle name="año 6" xfId="3132" xr:uid="{9DECD50D-28E5-42C3-A26D-A7D7AB9489F7}"/>
    <cellStyle name="año 6 2" xfId="3133" xr:uid="{47E1F76A-B0E8-4B1E-BCB0-FC3C9C03610E}"/>
    <cellStyle name="año 6 3" xfId="3134" xr:uid="{27456665-0CEF-4FDE-B808-CC15F12AE2CF}"/>
    <cellStyle name="año 60" xfId="3135" xr:uid="{C7C7F717-312A-416F-9432-17112FC62457}"/>
    <cellStyle name="año 60 2" xfId="3136" xr:uid="{87591474-4AC8-437D-B6DF-CE2B4522F328}"/>
    <cellStyle name="año 60 3" xfId="3137" xr:uid="{C2D06ABF-AC77-4303-BE42-EBC6650BA9CA}"/>
    <cellStyle name="año 61" xfId="3138" xr:uid="{7EA8E21F-E122-481C-A484-0E594BAC00E4}"/>
    <cellStyle name="año 61 2" xfId="3139" xr:uid="{B59BF9AA-88B6-4F06-B491-C4C96B1BE519}"/>
    <cellStyle name="año 61 3" xfId="3140" xr:uid="{5A2469D3-72F3-49B4-BB07-A80B0499775C}"/>
    <cellStyle name="año 62" xfId="3141" xr:uid="{661EB263-3870-42A5-AF21-A6DA81165F81}"/>
    <cellStyle name="año 62 2" xfId="3142" xr:uid="{17A3AB48-0D20-4AC5-9709-A260804CA5F3}"/>
    <cellStyle name="año 62 3" xfId="3143" xr:uid="{B038C241-49C4-4C59-95B5-90CD08463AFD}"/>
    <cellStyle name="año 63" xfId="3144" xr:uid="{4418E37E-B0FD-46E5-A3D0-B4A9881916C7}"/>
    <cellStyle name="año 63 2" xfId="3145" xr:uid="{8F13244E-C223-43EF-8F72-D9E90B193DF4}"/>
    <cellStyle name="año 63 3" xfId="3146" xr:uid="{7DE285C3-0E99-42C3-AF2A-EB91F289AF91}"/>
    <cellStyle name="año 64" xfId="3147" xr:uid="{7CFBF3C6-86AA-4349-BCA6-4601697CEC1C}"/>
    <cellStyle name="año 64 2" xfId="3148" xr:uid="{81F63B3C-6516-4B3C-943F-C17D381EEB6E}"/>
    <cellStyle name="año 64 3" xfId="3149" xr:uid="{B5FF3F89-0127-49CC-979E-72D970272236}"/>
    <cellStyle name="año 65" xfId="3150" xr:uid="{56FECFEC-917C-4C40-AF88-04043F29C1AF}"/>
    <cellStyle name="año 65 2" xfId="3151" xr:uid="{7D24DBDE-0B6E-47C9-936B-AEDF73173FBD}"/>
    <cellStyle name="año 65 3" xfId="3152" xr:uid="{260AD5E4-497B-4DFB-99C4-D479CC10D211}"/>
    <cellStyle name="año 66" xfId="3153" xr:uid="{58F92606-E8D7-4123-B46E-6D996B005117}"/>
    <cellStyle name="año 66 2" xfId="3154" xr:uid="{86BB9BAE-B4AD-437A-8368-3A4043F1EC1E}"/>
    <cellStyle name="año 66 3" xfId="3155" xr:uid="{0991751D-86FD-4815-B666-2D71A3A023C7}"/>
    <cellStyle name="año 67" xfId="3156" xr:uid="{BD04FB33-A829-4690-A524-51EE7A386D52}"/>
    <cellStyle name="año 67 2" xfId="3157" xr:uid="{5D9C2D22-EB34-45E6-A3B4-93F606A2691A}"/>
    <cellStyle name="año 67 3" xfId="3158" xr:uid="{3DF44E26-20A3-454F-B97C-D6A3AD23CD36}"/>
    <cellStyle name="año 68" xfId="3159" xr:uid="{A4953E05-1539-4F28-BF44-713B6506A666}"/>
    <cellStyle name="año 68 2" xfId="3160" xr:uid="{75625601-F6C1-43B7-B514-C7EBA7856A2D}"/>
    <cellStyle name="año 68 3" xfId="3161" xr:uid="{6C38BC34-7A8C-47F9-B3F1-4511E52E2FF3}"/>
    <cellStyle name="año 69" xfId="3162" xr:uid="{0C844CB0-7ECA-4E60-8E8F-A718240A223C}"/>
    <cellStyle name="año 69 2" xfId="3163" xr:uid="{C3427250-D7F6-44A0-82F5-D91C97BC2633}"/>
    <cellStyle name="año 69 3" xfId="3164" xr:uid="{E7622FEC-C617-4DA5-85D4-525EC1F1A8D8}"/>
    <cellStyle name="año 7" xfId="3165" xr:uid="{D9F5E4D4-E20D-426E-A739-535DA75334C8}"/>
    <cellStyle name="año 7 2" xfId="3166" xr:uid="{2A92B8DE-596D-4B7C-AEDE-53A16CC98E50}"/>
    <cellStyle name="año 7 3" xfId="3167" xr:uid="{E8A239D9-A56D-474C-B3AE-8B675544ED23}"/>
    <cellStyle name="año 70" xfId="3168" xr:uid="{F1CCAE4A-5B74-4301-9FD6-E00C08E1A378}"/>
    <cellStyle name="año 70 2" xfId="3169" xr:uid="{6B7CACC9-22AE-4F41-9E94-D5CB7EAD9515}"/>
    <cellStyle name="año 70 3" xfId="3170" xr:uid="{E71D6CF5-0FE3-4309-963D-2EE684A9675B}"/>
    <cellStyle name="año 71" xfId="3171" xr:uid="{A85CAB87-F6B6-44DB-AA04-7F7D37B84BB8}"/>
    <cellStyle name="año 71 2" xfId="3172" xr:uid="{D040D768-E1AB-4A5D-9FE7-7B518F74003E}"/>
    <cellStyle name="año 71 3" xfId="3173" xr:uid="{F5E204D1-5571-4F52-B051-A1D387511EFB}"/>
    <cellStyle name="año 72" xfId="3174" xr:uid="{EBADBCBA-90A5-4CDD-B32E-543F1C06DEF4}"/>
    <cellStyle name="año 72 2" xfId="3175" xr:uid="{D77004D5-28A4-46C6-99B8-0416BF5B6794}"/>
    <cellStyle name="año 72 3" xfId="3176" xr:uid="{8D3CE091-5D1D-4408-BAD8-D8C5ADEA320E}"/>
    <cellStyle name="año 73" xfId="3177" xr:uid="{7224100E-0B87-48C1-AE77-87EB1EA4D9A7}"/>
    <cellStyle name="año 73 2" xfId="3178" xr:uid="{8626B75E-7ED2-405D-A432-9C9DDD2BA1E6}"/>
    <cellStyle name="año 73 3" xfId="3179" xr:uid="{002A83CB-05AE-4D53-B0BE-3393C9D19C6F}"/>
    <cellStyle name="año 74" xfId="3180" xr:uid="{2CB8BDE0-C16C-4780-B8BB-3B5D9E592A38}"/>
    <cellStyle name="año 74 2" xfId="3181" xr:uid="{E7B0E9C9-DE13-4780-B056-4CCCF145ADBD}"/>
    <cellStyle name="año 74 3" xfId="3182" xr:uid="{A7F220B2-E831-4F32-B3E0-5E937C740E06}"/>
    <cellStyle name="año 75" xfId="3183" xr:uid="{9C0593C0-BEE0-4051-B5C8-38A13A05DD08}"/>
    <cellStyle name="año 75 2" xfId="3184" xr:uid="{08511FE1-4D8C-4FB9-A679-FD30ABA40930}"/>
    <cellStyle name="año 75 3" xfId="3185" xr:uid="{DAC436D2-3C7F-4946-8969-43C663DAF454}"/>
    <cellStyle name="año 76" xfId="3186" xr:uid="{D76377B2-D531-4A1F-BC39-2C0B8AD8CEC7}"/>
    <cellStyle name="año 76 2" xfId="3187" xr:uid="{6CFA2C19-D330-4DBF-AFDB-68568054EEAC}"/>
    <cellStyle name="año 76 3" xfId="3188" xr:uid="{2E6AA8A8-9706-4ADC-99BB-DC91FF9CC41E}"/>
    <cellStyle name="año 77" xfId="3189" xr:uid="{35FC5C77-DE42-4D3F-AADC-D4B4CFA509C5}"/>
    <cellStyle name="año 77 2" xfId="3190" xr:uid="{330619DC-30DB-4371-B5E0-5C84E8FAD67A}"/>
    <cellStyle name="año 77 3" xfId="3191" xr:uid="{481DDEEC-42F5-400B-9824-5DEE5783B324}"/>
    <cellStyle name="año 78" xfId="3192" xr:uid="{86BEF02A-4181-4A3C-85D5-A6D95CB47028}"/>
    <cellStyle name="año 78 2" xfId="3193" xr:uid="{08682464-55EB-4B87-993A-A207F9558D82}"/>
    <cellStyle name="año 78 3" xfId="3194" xr:uid="{B9439DBB-5042-4262-A5FB-C3E9E6E005A7}"/>
    <cellStyle name="año 79" xfId="3195" xr:uid="{C1759679-3CFD-4283-ADED-E8F3C9F89314}"/>
    <cellStyle name="año 79 2" xfId="3196" xr:uid="{2F85937B-97B7-4F39-91DD-6406EA9E1802}"/>
    <cellStyle name="año 79 3" xfId="3197" xr:uid="{4A01999E-4E50-445E-8C21-AA9968F91CEC}"/>
    <cellStyle name="año 8" xfId="3198" xr:uid="{0CD83FF3-2B68-4775-8A5F-99F4F53A9BB6}"/>
    <cellStyle name="año 8 2" xfId="3199" xr:uid="{20C7DF66-DA38-4A57-A600-67D2413C9DC0}"/>
    <cellStyle name="año 8 3" xfId="3200" xr:uid="{6342CDE8-4026-4CC0-B7C2-B1A0F0E1A913}"/>
    <cellStyle name="año 80" xfId="3201" xr:uid="{13C95BBB-9B3D-432D-8966-7CF4B5519B44}"/>
    <cellStyle name="año 80 2" xfId="3202" xr:uid="{32BC6C33-BBE1-4C82-8659-7E608E479A83}"/>
    <cellStyle name="año 80 3" xfId="3203" xr:uid="{1EC023B5-5180-4FB2-A35A-B56B82251147}"/>
    <cellStyle name="año 81" xfId="3204" xr:uid="{A63F3648-EECB-43A4-BE76-7F8F8708CF25}"/>
    <cellStyle name="año 81 2" xfId="3205" xr:uid="{DA082548-6173-46E9-99AB-2E2440F0E1E9}"/>
    <cellStyle name="año 81 3" xfId="3206" xr:uid="{B8B7A2D0-64F6-46BF-BE62-9C7A25C631E5}"/>
    <cellStyle name="año 82" xfId="3207" xr:uid="{3052BAC2-8637-44BF-9660-61D4EEA83332}"/>
    <cellStyle name="año 82 2" xfId="3208" xr:uid="{3CBEF827-C932-4BF6-927F-77F2AF5B8809}"/>
    <cellStyle name="año 82 3" xfId="3209" xr:uid="{EDE817D9-E719-48DD-9D94-33116F43F093}"/>
    <cellStyle name="año 83" xfId="3210" xr:uid="{2DE22592-D22F-4473-A0AE-BD0579869E56}"/>
    <cellStyle name="año 83 2" xfId="3211" xr:uid="{3979BC90-8381-49F3-9F3E-33D9C28B0433}"/>
    <cellStyle name="año 83 3" xfId="3212" xr:uid="{EA1C6DD1-1163-4B0A-8EFA-886B96B9D174}"/>
    <cellStyle name="año 84" xfId="3213" xr:uid="{2CBC0C77-980B-4EF0-8AA2-84DD09FD465D}"/>
    <cellStyle name="año 84 2" xfId="3214" xr:uid="{1E2F31D6-790A-43A3-B967-752DF813F5BF}"/>
    <cellStyle name="año 84 3" xfId="3215" xr:uid="{F8ACFE89-AC9A-4F88-A22F-60D32E75805C}"/>
    <cellStyle name="año 85" xfId="3216" xr:uid="{BE653FF2-F77F-4D44-83AA-E59CE04B05B6}"/>
    <cellStyle name="año 85 2" xfId="3217" xr:uid="{7130C3D6-BCD0-4DCE-8AA6-7F4E401EBB50}"/>
    <cellStyle name="año 85 3" xfId="3218" xr:uid="{ECA3C4B6-DAB4-4E92-BB77-A72F9D55CD22}"/>
    <cellStyle name="año 86" xfId="3219" xr:uid="{FA400363-24E5-4A02-ACD3-1D06DC145BFE}"/>
    <cellStyle name="año 86 2" xfId="3220" xr:uid="{5E638455-8FC2-477B-AE56-3B1AC0ED851F}"/>
    <cellStyle name="año 86 3" xfId="3221" xr:uid="{0065CA93-9414-4B06-8772-7A9D40A73F7C}"/>
    <cellStyle name="año 87" xfId="3222" xr:uid="{8D8B794C-86B9-4806-8D79-082A8664741B}"/>
    <cellStyle name="año 87 2" xfId="3223" xr:uid="{0ECE65DB-C292-426A-BEEB-8D1F0DC63204}"/>
    <cellStyle name="año 87 3" xfId="3224" xr:uid="{911A1D0C-95C3-4515-8866-D1E56738C380}"/>
    <cellStyle name="año 88" xfId="3225" xr:uid="{ABA8BC83-F0F5-4CC9-803A-5E1CFB122667}"/>
    <cellStyle name="año 88 2" xfId="3226" xr:uid="{73818B79-06DE-454F-82C0-493AEA3C3636}"/>
    <cellStyle name="año 88 3" xfId="3227" xr:uid="{B66F4EFC-7130-42DB-9F73-61781ED6BF5A}"/>
    <cellStyle name="año 89" xfId="3228" xr:uid="{0A90DE20-4F96-463F-96CE-61C0C71AFB31}"/>
    <cellStyle name="año 89 2" xfId="3229" xr:uid="{E8130CF3-0B94-4FC5-BBCB-AF6BEE06EFB8}"/>
    <cellStyle name="año 89 3" xfId="3230" xr:uid="{92B6DEC2-B342-46F7-9BF5-50CA9289DCF2}"/>
    <cellStyle name="año 9" xfId="3231" xr:uid="{EFEDA9AA-62EE-420E-BDE1-626660CA392B}"/>
    <cellStyle name="año 9 2" xfId="3232" xr:uid="{07DC7101-C97C-4A5E-94B5-E1F74D8A8E1E}"/>
    <cellStyle name="año 9 3" xfId="3233" xr:uid="{E2DB4295-4DAD-458D-B078-437336E283A4}"/>
    <cellStyle name="año 90" xfId="3234" xr:uid="{008312D0-59FC-4F1D-9A8C-67B41A9E96F0}"/>
    <cellStyle name="año 90 2" xfId="3235" xr:uid="{B1AE19D8-7623-4E96-9DA4-573B48C45CA5}"/>
    <cellStyle name="año 90 3" xfId="3236" xr:uid="{74ED0A39-5C17-4BE1-A907-93A0CEA84F15}"/>
    <cellStyle name="año 91" xfId="3237" xr:uid="{7E7F4141-1277-496B-825F-B574066E01C1}"/>
    <cellStyle name="año 91 2" xfId="3238" xr:uid="{C20D3C23-C58F-41E7-93FE-091C9B89005C}"/>
    <cellStyle name="año 91 3" xfId="3239" xr:uid="{A3E07177-3170-497D-B656-BC3AF66DA72B}"/>
    <cellStyle name="año 92" xfId="3240" xr:uid="{5BFDC0FD-326A-4953-9BE1-A34B09D830D7}"/>
    <cellStyle name="año 92 2" xfId="3241" xr:uid="{348186A8-127B-4ED0-8D38-35B2A2D5B04D}"/>
    <cellStyle name="año 92 3" xfId="3242" xr:uid="{E33955D8-C686-4657-9064-F03929C7FEAC}"/>
    <cellStyle name="año 93" xfId="3243" xr:uid="{93F72D34-4A38-4D33-A61A-1DC0392D060E}"/>
    <cellStyle name="año 93 2" xfId="3244" xr:uid="{220DC3CA-B96D-4DC7-8B56-A2205A4E5A78}"/>
    <cellStyle name="año 93 3" xfId="3245" xr:uid="{00D5B9B4-921B-465B-A617-D1F8E0D560C7}"/>
    <cellStyle name="año 94" xfId="3246" xr:uid="{1322CE00-1323-4DB9-AB12-A5872E079325}"/>
    <cellStyle name="año 94 2" xfId="3247" xr:uid="{8FDB28F0-4EB5-4B67-A7AD-0D145C89AF46}"/>
    <cellStyle name="año 94 3" xfId="3248" xr:uid="{4E66AD42-53D2-404F-BE68-7E733E884BCC}"/>
    <cellStyle name="año 95" xfId="3249" xr:uid="{53A2550E-79DC-4D38-9A45-6D1ECBFCD1C5}"/>
    <cellStyle name="año 95 2" xfId="3250" xr:uid="{736B4640-437F-46CF-910E-A04DFD0D3535}"/>
    <cellStyle name="año 95 3" xfId="3251" xr:uid="{66B8443D-4337-4433-8E1E-EB7B740DBCF9}"/>
    <cellStyle name="año 96" xfId="3252" xr:uid="{2781E17B-C8C8-46C0-B802-FC6DC3FEFDF5}"/>
    <cellStyle name="año 96 2" xfId="3253" xr:uid="{8E53BAE9-9E8C-4A86-BAEC-2457F9C5411F}"/>
    <cellStyle name="año 96 3" xfId="3254" xr:uid="{81C7EB78-93CF-4BDB-B801-F187A9A91A9F}"/>
    <cellStyle name="año 97" xfId="3255" xr:uid="{5AA15483-6471-4AB0-86AE-EED6CF8DCFC5}"/>
    <cellStyle name="año 97 2" xfId="3256" xr:uid="{E98C5802-DAA0-497F-8D89-BC2EF976BFF8}"/>
    <cellStyle name="año 97 3" xfId="3257" xr:uid="{8100A6D5-A190-4292-BBC4-B90108E2952A}"/>
    <cellStyle name="año 98" xfId="3258" xr:uid="{603B4CDC-5C32-4742-A292-F9FDBEF54530}"/>
    <cellStyle name="año 98 2" xfId="3259" xr:uid="{524E7430-BE0F-4018-BED8-D4247E66DE9C}"/>
    <cellStyle name="año 98 3" xfId="3260" xr:uid="{F9BE59C8-3268-4C6C-80F6-325D62BA2814}"/>
    <cellStyle name="año 99" xfId="3261" xr:uid="{4016ACFD-35A9-4FAD-A83C-B9511F942E80}"/>
    <cellStyle name="año 99 2" xfId="3262" xr:uid="{62A3318F-2D13-4C0A-B486-197D45A6AEA3}"/>
    <cellStyle name="año 99 3" xfId="3263" xr:uid="{99FAB7EF-5C03-48BC-90FB-1AF7DF0E04A9}"/>
    <cellStyle name="año_Balance" xfId="3264" xr:uid="{319A25DD-E5EA-4B51-9B17-F7E1F94FBF0E}"/>
    <cellStyle name="Bad" xfId="3265" xr:uid="{BAFFA4A4-C436-4BD6-ACB5-72BA1C4C917E}"/>
    <cellStyle name="Bad 2" xfId="30520" xr:uid="{27C38B35-B602-47E6-BCC8-E0DDCED597A1}"/>
    <cellStyle name="Bad 2 2" xfId="37393" xr:uid="{87222622-E33A-4FA7-BFBE-86F2448BBCE0}"/>
    <cellStyle name="Bad 3" xfId="30521" xr:uid="{FCDC63F9-B205-4E5B-AB2C-974DBF657EC5}"/>
    <cellStyle name="basis points" xfId="3266" xr:uid="{57FC72DD-E055-4895-AB30-971CF2213448}"/>
    <cellStyle name="basis points 2" xfId="3267" xr:uid="{47E07EDE-57DB-406A-B0C8-77D42FE6E4C4}"/>
    <cellStyle name="basis points 2 10" xfId="3268" xr:uid="{D9E70F0D-6A4B-4AC0-837A-BBFB19F941E4}"/>
    <cellStyle name="basis points 2 10 2" xfId="3269" xr:uid="{AB02A9E1-881F-46ED-AF39-0126CA35BE9C}"/>
    <cellStyle name="basis points 2 11" xfId="3270" xr:uid="{67D212AE-1AD3-4FA4-AB0A-64948EAD089F}"/>
    <cellStyle name="basis points 2 11 2" xfId="3271" xr:uid="{940632F2-D0AD-43AA-8A2B-A24D26160DCA}"/>
    <cellStyle name="basis points 2 12" xfId="3272" xr:uid="{0080E620-6C1B-49AA-911A-F16ACF1A800E}"/>
    <cellStyle name="basis points 2 12 2" xfId="3273" xr:uid="{EB8AA9CE-FDAE-4482-BD67-4CA82EC90A18}"/>
    <cellStyle name="basis points 2 13" xfId="3274" xr:uid="{3E51CFD3-D95A-42AD-AEE7-511B5349DF5D}"/>
    <cellStyle name="basis points 2 2" xfId="3275" xr:uid="{2722BB26-3CD2-4129-B833-1DF960D98B84}"/>
    <cellStyle name="basis points 2 2 2" xfId="3276" xr:uid="{387D0D93-240B-4E5B-928A-3177A1B32F56}"/>
    <cellStyle name="basis points 2 3" xfId="3277" xr:uid="{F2E584C7-E6BC-4ADA-B966-73D062C4D156}"/>
    <cellStyle name="basis points 2 3 2" xfId="3278" xr:uid="{5C0A2F79-B980-416B-AA6A-4CAFCD54C2D4}"/>
    <cellStyle name="basis points 2 4" xfId="3279" xr:uid="{0CB03081-49B2-4FE6-87E1-F8D6D8C2C37D}"/>
    <cellStyle name="basis points 2 4 2" xfId="3280" xr:uid="{0F0F5C16-0FCB-4AA0-BED6-A3A59B4AB9F6}"/>
    <cellStyle name="basis points 2 5" xfId="3281" xr:uid="{22660015-2BB7-4524-ACF7-84049A9A77DC}"/>
    <cellStyle name="basis points 2 5 2" xfId="3282" xr:uid="{2DE46CB8-9CF1-4959-87CB-F2146051F406}"/>
    <cellStyle name="basis points 2 6" xfId="3283" xr:uid="{44EAA716-EC02-4D1A-919A-6BFF813F8EC9}"/>
    <cellStyle name="basis points 2 6 2" xfId="3284" xr:uid="{60FFC662-C8BA-43F2-9639-C4ABE3C8D48C}"/>
    <cellStyle name="basis points 2 7" xfId="3285" xr:uid="{005B9AE9-4341-4C2E-ADF8-944A2601AEFA}"/>
    <cellStyle name="basis points 2 7 2" xfId="3286" xr:uid="{EA5800DA-F875-4F07-AC64-CD6D4C3D3D29}"/>
    <cellStyle name="basis points 2 8" xfId="3287" xr:uid="{6A549AB6-3C2A-48A4-A992-A15971932ADD}"/>
    <cellStyle name="basis points 2 8 2" xfId="3288" xr:uid="{4CD9CCB8-BCD3-42F7-A023-B8A3A61000FB}"/>
    <cellStyle name="basis points 2 9" xfId="3289" xr:uid="{E9F8A83B-86BD-419B-B258-E8A297BF59E2}"/>
    <cellStyle name="basis points 2 9 2" xfId="3290" xr:uid="{532F5A42-E14F-44B6-AD62-40F3F695C055}"/>
    <cellStyle name="basis points 3" xfId="3291" xr:uid="{C7EF7D1F-08FC-4EF8-A751-CDF7AF2803EB}"/>
    <cellStyle name="basis points 3 10" xfId="3292" xr:uid="{C8077491-0EC4-4F1D-AFDB-6A2113C522E6}"/>
    <cellStyle name="basis points 3 10 2" xfId="3293" xr:uid="{FDDB5FA8-FD76-444F-B78F-14FC9BDD5840}"/>
    <cellStyle name="basis points 3 11" xfId="3294" xr:uid="{2394D4D0-0F9A-44AE-82EB-A346B8548A97}"/>
    <cellStyle name="basis points 3 11 2" xfId="3295" xr:uid="{D9B4BB92-3912-4DB6-80E7-E12871A0592F}"/>
    <cellStyle name="basis points 3 12" xfId="3296" xr:uid="{CDE01569-B1DF-41D8-BEC1-24D57774EBA2}"/>
    <cellStyle name="basis points 3 12 2" xfId="3297" xr:uid="{1A1358E8-7FF7-4ED9-9BA5-40CF7F612998}"/>
    <cellStyle name="basis points 3 13" xfId="3298" xr:uid="{C97C192F-2698-4EAE-8D1A-597C19B1C921}"/>
    <cellStyle name="basis points 3 2" xfId="3299" xr:uid="{50F0288C-2438-4D60-ABA9-4DACBC60FC1A}"/>
    <cellStyle name="basis points 3 2 2" xfId="3300" xr:uid="{F6EBCFB2-21D2-43F7-8F9B-9057824ADEE1}"/>
    <cellStyle name="basis points 3 3" xfId="3301" xr:uid="{CB6CA1E8-18C9-4C1B-8297-2B96DEA76E71}"/>
    <cellStyle name="basis points 3 3 2" xfId="3302" xr:uid="{57D03A4F-3542-4CF1-9329-6DD1A4163551}"/>
    <cellStyle name="basis points 3 4" xfId="3303" xr:uid="{915CEA98-12B1-4CDF-A5B7-B71DD4109182}"/>
    <cellStyle name="basis points 3 4 2" xfId="3304" xr:uid="{7CFDCFF4-8C2B-4266-8093-B6F0B4137FE0}"/>
    <cellStyle name="basis points 3 5" xfId="3305" xr:uid="{150659EB-22C8-438B-A4DC-2E1091C9D972}"/>
    <cellStyle name="basis points 3 5 2" xfId="3306" xr:uid="{461961E3-854F-461E-A405-EEBF46FD751C}"/>
    <cellStyle name="basis points 3 6" xfId="3307" xr:uid="{7440B088-74BC-4E99-9C23-E57A820065B3}"/>
    <cellStyle name="basis points 3 6 2" xfId="3308" xr:uid="{93DEF321-48ED-4415-B022-7782872B089E}"/>
    <cellStyle name="basis points 3 7" xfId="3309" xr:uid="{D948ECF6-97AA-4380-836E-DC22DD9ED198}"/>
    <cellStyle name="basis points 3 7 2" xfId="3310" xr:uid="{C67FD906-0105-4927-9BE7-AC3BA3BD1DE5}"/>
    <cellStyle name="basis points 3 8" xfId="3311" xr:uid="{B726D4B3-7480-474E-8008-407563CE4511}"/>
    <cellStyle name="basis points 3 8 2" xfId="3312" xr:uid="{63239D4D-3DC5-48B1-A08D-2DD04083F199}"/>
    <cellStyle name="basis points 3 9" xfId="3313" xr:uid="{BC670C92-DD92-46D7-8BF7-ABE1284D728C}"/>
    <cellStyle name="basis points 3 9 2" xfId="3314" xr:uid="{9A32BB66-C4DF-4481-9538-EF13D07CE861}"/>
    <cellStyle name="basis points 4" xfId="3315" xr:uid="{E87DE0BF-D2A2-4E8E-9112-94965DFCB6A8}"/>
    <cellStyle name="basis points 4 10" xfId="3316" xr:uid="{BEBB4E11-6BCA-438A-ACC8-93C6E631F7FB}"/>
    <cellStyle name="basis points 4 10 2" xfId="3317" xr:uid="{CD1BF09B-43C2-46C2-B521-CD5C8C450FCE}"/>
    <cellStyle name="basis points 4 11" xfId="3318" xr:uid="{1EACC696-1A76-43AE-AC82-B8B0D53A1D7F}"/>
    <cellStyle name="basis points 4 11 2" xfId="3319" xr:uid="{053E7C99-B0B8-4EE9-82FB-BFD737CE1B04}"/>
    <cellStyle name="basis points 4 12" xfId="3320" xr:uid="{D4E82A04-8F05-4556-9C99-E31309859FA3}"/>
    <cellStyle name="basis points 4 12 2" xfId="3321" xr:uid="{CB5FDB6B-6159-412F-BDEA-EE57F2BCC3A1}"/>
    <cellStyle name="basis points 4 13" xfId="3322" xr:uid="{629439A6-4D01-4C92-9184-0F8DA8656D26}"/>
    <cellStyle name="basis points 4 2" xfId="3323" xr:uid="{AABAE993-57AC-44EE-97D4-39724E8D0CDF}"/>
    <cellStyle name="basis points 4 2 2" xfId="3324" xr:uid="{11745B05-7A4F-4EDE-A8DB-B6C6DF8D39A3}"/>
    <cellStyle name="basis points 4 3" xfId="3325" xr:uid="{D1A91537-F6F5-4EB1-9628-475A4580983C}"/>
    <cellStyle name="basis points 4 3 2" xfId="3326" xr:uid="{E9E1B294-DB4E-40C6-9C23-2CCF7E6F5706}"/>
    <cellStyle name="basis points 4 4" xfId="3327" xr:uid="{0FE0B43E-3DEF-4180-9098-CE314EE8A523}"/>
    <cellStyle name="basis points 4 4 2" xfId="3328" xr:uid="{9CA59B83-BFA4-4847-8E8A-CD3C5C45067E}"/>
    <cellStyle name="basis points 4 5" xfId="3329" xr:uid="{AE6393F8-C8BE-45C9-AA44-32CD5C88F654}"/>
    <cellStyle name="basis points 4 5 2" xfId="3330" xr:uid="{E2D4CA7B-412B-42A9-B381-97275564BD99}"/>
    <cellStyle name="basis points 4 6" xfId="3331" xr:uid="{E610B874-EE85-4C3B-AD07-9186328359AD}"/>
    <cellStyle name="basis points 4 6 2" xfId="3332" xr:uid="{ABD8818C-3B2F-46B7-8ED8-1AD60B40D77C}"/>
    <cellStyle name="basis points 4 7" xfId="3333" xr:uid="{21CDB074-B4FD-4004-9477-5EABAAA88EB3}"/>
    <cellStyle name="basis points 4 7 2" xfId="3334" xr:uid="{6A3471CD-46A9-4BF3-8613-FC31B5BA5031}"/>
    <cellStyle name="basis points 4 8" xfId="3335" xr:uid="{B9A9118C-85F3-4BCC-88B5-10CD414AD4EE}"/>
    <cellStyle name="basis points 4 8 2" xfId="3336" xr:uid="{61010CD4-088F-46C8-B562-E79C05529B08}"/>
    <cellStyle name="basis points 4 9" xfId="3337" xr:uid="{67326109-ED8F-4814-B4EB-2287CF877FF6}"/>
    <cellStyle name="basis points 4 9 2" xfId="3338" xr:uid="{6AC7BD99-8196-458F-9320-FC43CF4D0799}"/>
    <cellStyle name="basis points 5" xfId="3339" xr:uid="{27AEACFF-07E4-4EB6-9AA7-ECF401A31D3F}"/>
    <cellStyle name="bb" xfId="3340" xr:uid="{888A41B7-9077-46A9-A707-826EBD403FE9}"/>
    <cellStyle name="bb 2" xfId="3341" xr:uid="{60EE0192-AD52-4097-9956-C7F657DD7593}"/>
    <cellStyle name="Black" xfId="3342" xr:uid="{EC1E50CE-3C89-474B-908B-A533EEAFF7F2}"/>
    <cellStyle name="Blue" xfId="3343" xr:uid="{FFC2E2F0-B0E2-4BE8-A955-B2BBF9C6FD26}"/>
    <cellStyle name="Blue Heading" xfId="3344" xr:uid="{A7A8F2B3-1BEB-4C6D-BF5A-40A8D5F43097}"/>
    <cellStyle name="bolet" xfId="3345" xr:uid="{FDA8B172-AF6D-40D6-A545-16D2F98AD3DE}"/>
    <cellStyle name="Bom" xfId="11" builtinId="26" customBuiltin="1"/>
    <cellStyle name="Bom 10" xfId="3346" xr:uid="{C6F586C6-4B86-4A24-BDE9-4E8D8F7FFDB3}"/>
    <cellStyle name="Bom 11" xfId="3347" xr:uid="{4B6456BA-5EA7-4EB6-97E6-6DCB29B0A5AA}"/>
    <cellStyle name="Bom 12" xfId="3348" xr:uid="{7DC037ED-AE5D-4DA6-B35D-7B3C7EF5B851}"/>
    <cellStyle name="Bom 13" xfId="3349" xr:uid="{EF854ECB-575A-4E41-BDD6-CE0FB154D3D8}"/>
    <cellStyle name="Bom 14" xfId="3350" xr:uid="{88DABF06-6F78-4E3D-9F8F-6A26AD92BD46}"/>
    <cellStyle name="Bom 15" xfId="3351" xr:uid="{782A6ED3-A4C8-44A9-8E0A-F5758D5547C9}"/>
    <cellStyle name="Bom 16" xfId="3352" xr:uid="{A4E79145-54DA-497C-B283-E81E807A6D2B}"/>
    <cellStyle name="Bom 17" xfId="3353" xr:uid="{35416834-6B5E-40C9-A4B2-3A845960ECDD}"/>
    <cellStyle name="Bom 18" xfId="3354" xr:uid="{E74FF3AA-2E97-455E-B4BA-6FEA682963BC}"/>
    <cellStyle name="Bom 19" xfId="3355" xr:uid="{B13BD3E6-2E02-48C0-837E-6F259890F68E}"/>
    <cellStyle name="Bom 2" xfId="3356" xr:uid="{8E441FDC-B6A0-4B36-A6D4-9EEF57636EE9}"/>
    <cellStyle name="Bom 2 2" xfId="30522" xr:uid="{C446ADB4-242D-4232-B27E-605CF7219391}"/>
    <cellStyle name="Bom 2 3" xfId="37180" xr:uid="{4B134F9C-7CB7-40AD-AC76-520A1B82EDAF}"/>
    <cellStyle name="Bom 20" xfId="3357" xr:uid="{B5F2E4B9-EB7D-4C20-98C8-B2C0406FB992}"/>
    <cellStyle name="Bom 21" xfId="3358" xr:uid="{F60150FD-9754-4CFF-B2A1-C0AC7C06328F}"/>
    <cellStyle name="Bom 22" xfId="3359" xr:uid="{57C87626-9596-4423-867C-B727C5EFA0A5}"/>
    <cellStyle name="Bom 23" xfId="3360" xr:uid="{9BA3124D-529A-40F3-BB4B-87444FB3A7D1}"/>
    <cellStyle name="Bom 24" xfId="3361" xr:uid="{CC7DC886-AC52-4246-8CB0-941052B065D8}"/>
    <cellStyle name="Bom 25" xfId="3362" xr:uid="{43E92547-BF2B-4A6D-9D9C-9C55BE1AC0A3}"/>
    <cellStyle name="Bom 26" xfId="3363" xr:uid="{5A5DA67D-849D-4A75-A12C-EB18FAABB364}"/>
    <cellStyle name="Bom 27" xfId="3364" xr:uid="{F644DD2F-5078-458A-861B-52AB1720E32E}"/>
    <cellStyle name="Bom 28" xfId="3365" xr:uid="{FB62DE10-7A06-4DA5-9FAB-A50A978BA39B}"/>
    <cellStyle name="Bom 29" xfId="3366" xr:uid="{02B06BD6-252E-4D6C-8879-AAA301C63F5A}"/>
    <cellStyle name="Bom 3" xfId="3367" xr:uid="{B215E1AC-CE0A-4F21-AC5D-EA433C7B373C}"/>
    <cellStyle name="Bom 3 2" xfId="30523" xr:uid="{2AA394D9-0641-437C-A858-BCBFBA79454C}"/>
    <cellStyle name="Bom 30" xfId="3368" xr:uid="{9D2534E5-A585-401E-9FDD-D43505F4254C}"/>
    <cellStyle name="Bom 31" xfId="3369" xr:uid="{8A8DD6B2-7B01-44CB-A778-DE850046625F}"/>
    <cellStyle name="Bom 32" xfId="3370" xr:uid="{760B0844-1EC1-42AA-89B5-E2F86A28C745}"/>
    <cellStyle name="Bom 33" xfId="3371" xr:uid="{7DE34813-1E4A-4EA3-B3A2-DACDBB94622B}"/>
    <cellStyle name="Bom 34" xfId="3372" xr:uid="{DE7F5EB4-9BC7-491C-A565-CFFE89AFD694}"/>
    <cellStyle name="Bom 35" xfId="3373" xr:uid="{E6BE5E6A-54AD-4F29-A727-29F329D6CF40}"/>
    <cellStyle name="Bom 36" xfId="30524" xr:uid="{E90749FD-9A1E-487B-8EAA-C223DAFAFDC9}"/>
    <cellStyle name="Bom 37" xfId="30525" xr:uid="{48C34832-8BEB-4F60-BC2E-E475CB9A48A2}"/>
    <cellStyle name="Bom 38" xfId="30526" xr:uid="{071B086B-79DD-4D36-9201-9DE70B9B955B}"/>
    <cellStyle name="Bom 39" xfId="30527" xr:uid="{A41B7200-801B-4489-85C5-CC85FE71834B}"/>
    <cellStyle name="Bom 4" xfId="3374" xr:uid="{2BB2BD92-DF37-4981-B3EC-3DA9B00818B2}"/>
    <cellStyle name="Bom 4 2" xfId="3375" xr:uid="{6B813986-79D9-45ED-84A8-27A482D3C9CD}"/>
    <cellStyle name="Bom 4 3" xfId="3376" xr:uid="{42792371-FF74-484C-8BE3-A8DA8BEDA9D0}"/>
    <cellStyle name="Bom 4 4" xfId="3377" xr:uid="{9A931905-8E8A-4103-A245-67CA2D1ED60F}"/>
    <cellStyle name="Bom 40" xfId="30528" xr:uid="{E35387E5-D8D0-4FE7-A3F4-04D2EDCE31B4}"/>
    <cellStyle name="Bom 41" xfId="30529" xr:uid="{E53B1AC7-AA9C-477C-B245-67DC73D6E39A}"/>
    <cellStyle name="Bom 42" xfId="30530" xr:uid="{676CA948-66C1-4889-90FD-9CBA7696EAAC}"/>
    <cellStyle name="Bom 43" xfId="30531" xr:uid="{1F353E8D-B042-4D60-ABB1-8710CBE5FC83}"/>
    <cellStyle name="Bom 44" xfId="30532" xr:uid="{9F55E938-EAD4-46E2-B1F3-C6BB05DE3E98}"/>
    <cellStyle name="Bom 5" xfId="3378" xr:uid="{2F8A6B04-80DA-4E63-BAC9-452DFAB1BFD0}"/>
    <cellStyle name="Bom 6" xfId="3379" xr:uid="{68B6DCDB-1894-4908-A4C3-84A6FD4B2924}"/>
    <cellStyle name="Bom 7" xfId="3380" xr:uid="{4493CAEF-4DAC-4388-9001-3978450CF134}"/>
    <cellStyle name="Bom 8" xfId="3381" xr:uid="{3F8A0831-F690-4BC1-8E20-ECEF668ECE7C}"/>
    <cellStyle name="Bom 9" xfId="3382" xr:uid="{1BA8E454-7430-44B4-A45F-586F8D783E28}"/>
    <cellStyle name="CABEÇALHO" xfId="3383" xr:uid="{63C7FEC8-E8F2-4556-929F-5BC60FB63CBF}"/>
    <cellStyle name="CABEÇALHO2" xfId="3384" xr:uid="{98B02335-F64E-4868-B778-9F9F1D62D25C}"/>
    <cellStyle name="Calculation" xfId="3385" xr:uid="{65B36068-C67E-4B1F-9DB9-3D01989E326D}"/>
    <cellStyle name="Calculation 10" xfId="3386" xr:uid="{1DCF9F0B-629A-4D68-82D0-21C3DAD75C85}"/>
    <cellStyle name="Calculation 10 2" xfId="3387" xr:uid="{E022D935-D755-4078-9F78-03E0D0DD9598}"/>
    <cellStyle name="Calculation 10 2 2" xfId="30533" xr:uid="{A4A8C58E-0136-4378-B102-55A91E559DA5}"/>
    <cellStyle name="Calculation 10 3" xfId="3388" xr:uid="{0551DBE4-5EA7-4615-9465-417F471B616E}"/>
    <cellStyle name="Calculation 10 3 2" xfId="30534" xr:uid="{8990AF6C-9886-4968-B673-61DC47969BA6}"/>
    <cellStyle name="Calculation 10 4" xfId="30535" xr:uid="{70ADE089-D5CB-4BCF-A48E-2662E7020478}"/>
    <cellStyle name="Calculation 11" xfId="3389" xr:uid="{6223DDC3-52A6-4876-97DC-1019C229F254}"/>
    <cellStyle name="Calculation 11 2" xfId="3390" xr:uid="{D8919838-4C49-469B-B6A7-BD5EE92F59C1}"/>
    <cellStyle name="Calculation 11 2 2" xfId="30536" xr:uid="{E9848BF5-BB4C-45EC-89DF-9249F5BE72A7}"/>
    <cellStyle name="Calculation 11 3" xfId="3391" xr:uid="{9C9CABA1-326C-473D-9616-E08BB39991CE}"/>
    <cellStyle name="Calculation 11 3 2" xfId="30537" xr:uid="{17261936-21E4-4842-B37C-E503653666EA}"/>
    <cellStyle name="Calculation 11 4" xfId="30538" xr:uid="{E769168B-6AA8-439E-9E07-0A331FA692DA}"/>
    <cellStyle name="Calculation 12" xfId="3392" xr:uid="{F6BF29A9-CBD8-4F66-B8D2-616BCA23E542}"/>
    <cellStyle name="Calculation 12 2" xfId="3393" xr:uid="{3E20898B-0D6C-4E48-B8DC-777170599F62}"/>
    <cellStyle name="Calculation 12 2 2" xfId="30539" xr:uid="{27CC30BC-F1F3-443E-BD4D-724827B2693B}"/>
    <cellStyle name="Calculation 12 3" xfId="3394" xr:uid="{841D37E1-B6F2-4403-847B-AA69E38B08B8}"/>
    <cellStyle name="Calculation 12 3 2" xfId="30540" xr:uid="{1D237ADC-5BA5-46B3-8E8B-421770938F2A}"/>
    <cellStyle name="Calculation 12 4" xfId="30541" xr:uid="{0F889AF2-B78C-4517-B7F5-2224DABB03FB}"/>
    <cellStyle name="Calculation 13" xfId="3395" xr:uid="{132316DA-12B5-4631-9C5C-9DD609A810D4}"/>
    <cellStyle name="Calculation 13 2" xfId="3396" xr:uid="{B790A743-EC6D-4A96-B80B-DE269C66A107}"/>
    <cellStyle name="Calculation 13 2 2" xfId="30542" xr:uid="{78745724-83EC-4BFC-939D-91E68B803B49}"/>
    <cellStyle name="Calculation 13 3" xfId="3397" xr:uid="{7391D265-CC4D-43D8-9E99-5F16ABBBA265}"/>
    <cellStyle name="Calculation 13 3 2" xfId="30543" xr:uid="{13687D00-75EC-459C-B6BF-1C32D3AF1961}"/>
    <cellStyle name="Calculation 13 4" xfId="30544" xr:uid="{10A892AE-A084-435D-BEEB-6A36272443E6}"/>
    <cellStyle name="Calculation 14" xfId="3398" xr:uid="{4DCBAA79-967A-4476-B868-C9AF9A49243A}"/>
    <cellStyle name="Calculation 14 2" xfId="3399" xr:uid="{7FE00C3D-B832-439F-AB99-B1732174171E}"/>
    <cellStyle name="Calculation 14 2 2" xfId="30545" xr:uid="{DFB2816B-BFC2-4778-9288-4EA5E61383B4}"/>
    <cellStyle name="Calculation 14 3" xfId="3400" xr:uid="{C24600B2-D76D-43C6-9132-7B4F278D5A2B}"/>
    <cellStyle name="Calculation 14 3 2" xfId="30546" xr:uid="{DCFB5F09-305F-48DE-B611-6A143D330B51}"/>
    <cellStyle name="Calculation 14 4" xfId="30547" xr:uid="{10144073-066A-40D1-9FF3-49CFC391EE7D}"/>
    <cellStyle name="Calculation 15" xfId="3401" xr:uid="{F431BE8E-C063-4255-88BE-38889A8C5268}"/>
    <cellStyle name="Calculation 15 2" xfId="3402" xr:uid="{9ABB0EC9-5B04-4769-BE4F-81ADA8C5E094}"/>
    <cellStyle name="Calculation 15 2 2" xfId="30548" xr:uid="{B01D1613-6FF4-4273-B639-5C39908378C9}"/>
    <cellStyle name="Calculation 15 3" xfId="3403" xr:uid="{C7D215D7-2838-447F-97B8-52A7EC88617E}"/>
    <cellStyle name="Calculation 15 3 2" xfId="30549" xr:uid="{12CADDC4-5021-4EAD-8B2D-C2272FEC77C6}"/>
    <cellStyle name="Calculation 15 4" xfId="30550" xr:uid="{7A4F8EC7-F8E3-4E8B-AED5-FAD52A8C2897}"/>
    <cellStyle name="Calculation 16" xfId="3404" xr:uid="{324ABFE2-15AB-478C-86A8-14151676E766}"/>
    <cellStyle name="Calculation 16 2" xfId="3405" xr:uid="{F1C5E7D2-2AD7-4430-A33D-F93529B8BA46}"/>
    <cellStyle name="Calculation 16 2 2" xfId="30551" xr:uid="{3A834A8B-08B5-4C54-BF31-9FF33CDD560E}"/>
    <cellStyle name="Calculation 16 3" xfId="3406" xr:uid="{3D658FCA-B2DE-4719-A8A5-4D2B12A40647}"/>
    <cellStyle name="Calculation 16 3 2" xfId="30552" xr:uid="{A8A87C4C-0285-42D3-BC17-A47897829078}"/>
    <cellStyle name="Calculation 16 4" xfId="30553" xr:uid="{4732F9BD-08CA-4C6F-BF99-E55605AEBDDB}"/>
    <cellStyle name="Calculation 17" xfId="3407" xr:uid="{43EE1C70-BC65-4329-B36C-B50417E4A0C9}"/>
    <cellStyle name="Calculation 17 2" xfId="3408" xr:uid="{FA139D90-7C38-4838-98A7-D837CB731555}"/>
    <cellStyle name="Calculation 17 2 2" xfId="30554" xr:uid="{BA2970F2-7C13-4993-94F6-2F751E9B110C}"/>
    <cellStyle name="Calculation 17 3" xfId="3409" xr:uid="{C739B4D4-B877-44E7-BEE0-7D2200AD1A9B}"/>
    <cellStyle name="Calculation 17 3 2" xfId="30555" xr:uid="{E8ACFA13-A601-433F-BD42-CCE93B56A7A4}"/>
    <cellStyle name="Calculation 17 4" xfId="30556" xr:uid="{48FB001E-C9F1-459D-A872-9634ADDFC25D}"/>
    <cellStyle name="Calculation 18" xfId="3410" xr:uid="{B9A6CF54-FD37-4A19-8789-F10D20563137}"/>
    <cellStyle name="Calculation 18 2" xfId="3411" xr:uid="{A46A67B8-804E-4C38-9D47-80D5B4472A65}"/>
    <cellStyle name="Calculation 18 2 2" xfId="30557" xr:uid="{56E58493-4145-490D-9595-14374B52E8CC}"/>
    <cellStyle name="Calculation 18 3" xfId="3412" xr:uid="{E72E68C3-24BE-4050-8C3F-8B57C765664F}"/>
    <cellStyle name="Calculation 18 3 2" xfId="30558" xr:uid="{B4811021-3EF8-426E-BD12-4243D9028811}"/>
    <cellStyle name="Calculation 18 4" xfId="30559" xr:uid="{C285D69C-2AD0-428B-8A7A-45D19B0BC341}"/>
    <cellStyle name="Calculation 19" xfId="3413" xr:uid="{DC0390E0-B2D3-4C0F-B4D2-2044A44E3C10}"/>
    <cellStyle name="Calculation 19 2" xfId="3414" xr:uid="{130334C2-3A91-410F-A5C5-CDD0A5E626B5}"/>
    <cellStyle name="Calculation 19 2 2" xfId="30560" xr:uid="{8D1E9F52-12CE-492B-8968-05769A6D800F}"/>
    <cellStyle name="Calculation 19 3" xfId="3415" xr:uid="{91A60E5B-0D09-4B91-A68F-5C4E7592E6A9}"/>
    <cellStyle name="Calculation 19 3 2" xfId="30561" xr:uid="{8DD79EC5-12FC-4DA8-8FDB-B5785465F513}"/>
    <cellStyle name="Calculation 19 4" xfId="30562" xr:uid="{EDFC86D9-D7D7-4150-A637-F4766D48879C}"/>
    <cellStyle name="Calculation 2" xfId="3416" xr:uid="{A8F897B3-D52D-4571-AB6B-AE8051BF0DC4}"/>
    <cellStyle name="Calculation 2 2" xfId="3417" xr:uid="{78249FB1-CE78-4FFD-87A3-234AAA77824B}"/>
    <cellStyle name="Calculation 2 2 2" xfId="30563" xr:uid="{A68F55BC-49DE-4ADF-AE4E-B482628A0988}"/>
    <cellStyle name="Calculation 2 3" xfId="3418" xr:uid="{D6708634-A22D-43C2-97C7-F4B0B2A79D1C}"/>
    <cellStyle name="Calculation 2 3 2" xfId="30564" xr:uid="{669B9E07-0D8D-4D73-A96A-592988456AF4}"/>
    <cellStyle name="Calculation 2 4" xfId="30565" xr:uid="{BDE60AFE-2296-4636-889A-A77B294F3CA7}"/>
    <cellStyle name="Calculation 2 5" xfId="37394" xr:uid="{4CE64B9C-55BD-4767-8054-636002E80BF8}"/>
    <cellStyle name="Calculation 20" xfId="3419" xr:uid="{77CCE8BA-3671-4FC8-9B19-4EF3D66F7E3D}"/>
    <cellStyle name="Calculation 20 2" xfId="3420" xr:uid="{2E76E719-02C5-49AE-939F-A29B1868D0F1}"/>
    <cellStyle name="Calculation 20 2 2" xfId="30566" xr:uid="{A032D019-DB6E-418D-ABE7-E677610C77DC}"/>
    <cellStyle name="Calculation 20 3" xfId="3421" xr:uid="{5D9541DF-4FAC-48BD-926E-D8DA1583DC05}"/>
    <cellStyle name="Calculation 20 3 2" xfId="30567" xr:uid="{863E1C04-1F47-4003-9F1D-38DB2F0CD0DA}"/>
    <cellStyle name="Calculation 20 4" xfId="30568" xr:uid="{33E69C19-0A62-49E7-ADB7-788316B3E5E0}"/>
    <cellStyle name="Calculation 21" xfId="3422" xr:uid="{98F8A420-40E3-4308-8930-4050A9EA540C}"/>
    <cellStyle name="Calculation 21 2" xfId="3423" xr:uid="{652E6303-F8C0-4BAF-98B1-CB20567DF773}"/>
    <cellStyle name="Calculation 21 2 2" xfId="30569" xr:uid="{C6FEC416-0F13-4676-89FA-BFDC41F4BEF4}"/>
    <cellStyle name="Calculation 21 3" xfId="3424" xr:uid="{2F1C5311-A3DE-4455-B56B-E13E1C2B59FC}"/>
    <cellStyle name="Calculation 21 3 2" xfId="30570" xr:uid="{2F477C86-55F8-43E8-8F82-3CB0398C4497}"/>
    <cellStyle name="Calculation 21 4" xfId="30571" xr:uid="{A3F51BCA-5239-4F53-A9A7-56D315C67A74}"/>
    <cellStyle name="Calculation 22" xfId="3425" xr:uid="{1008203E-5D09-4DE1-8F38-3D8BDF576BA7}"/>
    <cellStyle name="Calculation 22 2" xfId="3426" xr:uid="{9BA753B2-1BDB-4345-83D8-7FFBD379B807}"/>
    <cellStyle name="Calculation 22 2 2" xfId="30572" xr:uid="{86E857C0-CC7A-4B31-BC99-664FE12D51DE}"/>
    <cellStyle name="Calculation 22 3" xfId="3427" xr:uid="{3CF7BA1E-3FE1-48CD-B490-8568999865F8}"/>
    <cellStyle name="Calculation 22 3 2" xfId="30573" xr:uid="{E187CA09-EEE9-4320-960E-FB628DF62C22}"/>
    <cellStyle name="Calculation 22 4" xfId="30574" xr:uid="{399023D6-5C51-4628-9FB5-1AA4573C015D}"/>
    <cellStyle name="Calculation 23" xfId="3428" xr:uid="{598785F8-B499-4A95-93E3-52F79BE0E65A}"/>
    <cellStyle name="Calculation 23 2" xfId="3429" xr:uid="{E71A0BEA-92AB-4244-99CA-07AA9F9A3823}"/>
    <cellStyle name="Calculation 23 2 2" xfId="30575" xr:uid="{7F2FF919-AD21-4FCC-90B9-EE9E2102911C}"/>
    <cellStyle name="Calculation 23 3" xfId="3430" xr:uid="{4AEDCA76-9DE3-491C-93B1-235F6FB9B9EC}"/>
    <cellStyle name="Calculation 23 3 2" xfId="30576" xr:uid="{CDDA9546-403D-4C73-A895-7A245672B4A7}"/>
    <cellStyle name="Calculation 23 4" xfId="30577" xr:uid="{898BFCDD-CB23-4899-AE48-A5C4B78EFAA6}"/>
    <cellStyle name="Calculation 24" xfId="3431" xr:uid="{6C0D446F-6661-417D-9579-6DABA55FD9ED}"/>
    <cellStyle name="Calculation 24 2" xfId="3432" xr:uid="{AC23A13D-3188-44D8-A035-473A7EA27C43}"/>
    <cellStyle name="Calculation 24 2 2" xfId="30578" xr:uid="{CAFC7EB1-4CAA-4403-AE0E-FEE708BF8A2E}"/>
    <cellStyle name="Calculation 24 3" xfId="3433" xr:uid="{12BA467D-187A-499B-937B-3B5E79ABBB63}"/>
    <cellStyle name="Calculation 24 3 2" xfId="30579" xr:uid="{F283E687-20D1-455D-9135-73FB32D8E0CD}"/>
    <cellStyle name="Calculation 24 4" xfId="30580" xr:uid="{7B469724-EACA-4675-952B-70E8333DA0A8}"/>
    <cellStyle name="Calculation 25" xfId="3434" xr:uid="{10B2A5A4-ED1B-4F06-9D4B-58C78CCB34DE}"/>
    <cellStyle name="Calculation 25 2" xfId="3435" xr:uid="{7D6B0D41-7C72-4404-BC6E-DE27F8B27FC8}"/>
    <cellStyle name="Calculation 25 2 2" xfId="30581" xr:uid="{420091D2-3354-43E1-A56E-C7F7D6721FC7}"/>
    <cellStyle name="Calculation 25 3" xfId="3436" xr:uid="{6AA0E985-51FC-4547-AB18-B68FF6FEFE52}"/>
    <cellStyle name="Calculation 25 3 2" xfId="30582" xr:uid="{E805E023-8C66-4BE0-98CC-0E4F4A9F1966}"/>
    <cellStyle name="Calculation 25 4" xfId="30583" xr:uid="{5C2055A2-24FB-4527-85A7-294459519993}"/>
    <cellStyle name="Calculation 26" xfId="3437" xr:uid="{2A087025-FFF1-4E16-ABB2-C0B1C0F8F94A}"/>
    <cellStyle name="Calculation 26 2" xfId="3438" xr:uid="{DE49AEDF-C3D4-4403-B1FE-F6F59C46A3DC}"/>
    <cellStyle name="Calculation 26 2 2" xfId="30584" xr:uid="{86F69FDC-9E13-4B86-803F-66103FA5572C}"/>
    <cellStyle name="Calculation 26 3" xfId="3439" xr:uid="{AA5B1D90-A728-4CDF-AA98-DE481CF42FB7}"/>
    <cellStyle name="Calculation 26 3 2" xfId="30585" xr:uid="{BDE6E194-DD16-421E-8D7F-15FC5A91E0A0}"/>
    <cellStyle name="Calculation 26 4" xfId="30586" xr:uid="{65C16407-4100-4C1C-9D62-F6BE57183B50}"/>
    <cellStyle name="Calculation 27" xfId="3440" xr:uid="{D333861B-31E3-4A27-8DB5-D48D5E2FBC88}"/>
    <cellStyle name="Calculation 27 2" xfId="3441" xr:uid="{EAE85279-4387-4D72-81E8-CA6AC5C0178A}"/>
    <cellStyle name="Calculation 27 2 2" xfId="30587" xr:uid="{9C0874FF-4230-4616-8396-66BF21967E81}"/>
    <cellStyle name="Calculation 27 3" xfId="3442" xr:uid="{B97F2610-179A-4B2F-A35A-4F370DD9C561}"/>
    <cellStyle name="Calculation 27 3 2" xfId="30588" xr:uid="{B390B938-DA5B-4E8A-9951-E906DC0DE66F}"/>
    <cellStyle name="Calculation 27 4" xfId="30589" xr:uid="{EEB00EA7-1B84-44A2-8027-838CB264530F}"/>
    <cellStyle name="Calculation 28" xfId="3443" xr:uid="{6667CC47-BC9D-4907-A11E-D844B04AA895}"/>
    <cellStyle name="Calculation 28 2" xfId="3444" xr:uid="{9DC2FCBE-114B-4C54-9C2A-F567CEB528DF}"/>
    <cellStyle name="Calculation 28 2 2" xfId="30590" xr:uid="{F06955CE-4946-44A1-841B-82C8A0B3CC46}"/>
    <cellStyle name="Calculation 28 3" xfId="3445" xr:uid="{F21BA79A-7223-4A64-B3B0-BF098F3B3610}"/>
    <cellStyle name="Calculation 28 3 2" xfId="30591" xr:uid="{34B9EAA0-A6D0-4EB5-8333-93DBFC9F8E64}"/>
    <cellStyle name="Calculation 28 4" xfId="30592" xr:uid="{E4C2C7BE-BE09-4470-9BCC-ED8BDCDF810A}"/>
    <cellStyle name="Calculation 29" xfId="3446" xr:uid="{AADA47F9-14A2-4D3A-9F63-AB3A20F8C7A3}"/>
    <cellStyle name="Calculation 29 2" xfId="30593" xr:uid="{1DE58091-7330-486B-81B8-274BA90D99A1}"/>
    <cellStyle name="Calculation 3" xfId="3447" xr:uid="{5189F197-7B34-43EC-96B9-6312EB763C58}"/>
    <cellStyle name="Calculation 3 2" xfId="3448" xr:uid="{35EA4B66-B81C-4AB9-8B50-71C17E4B7E1A}"/>
    <cellStyle name="Calculation 3 2 2" xfId="30594" xr:uid="{30C785C4-474E-49BD-A7CB-01EAA7D1C0E5}"/>
    <cellStyle name="Calculation 3 3" xfId="3449" xr:uid="{ED722FCC-95FD-4AAC-B3D8-BDCF1942F222}"/>
    <cellStyle name="Calculation 3 3 2" xfId="30595" xr:uid="{20F79C04-A9E5-4A92-B0B8-9890576BB81E}"/>
    <cellStyle name="Calculation 3 4" xfId="30596" xr:uid="{3333ADC6-9D17-4533-BABE-FC69E49361C4}"/>
    <cellStyle name="Calculation 30" xfId="3450" xr:uid="{3736EB81-AA71-44CB-9934-68A6034EF9F0}"/>
    <cellStyle name="Calculation 30 2" xfId="30597" xr:uid="{8ECF46F9-FB38-4294-99EE-CF0361895536}"/>
    <cellStyle name="Calculation 31" xfId="30598" xr:uid="{BBE05F2A-4534-4BC9-AEF5-4F213C112CF4}"/>
    <cellStyle name="Calculation 31 2" xfId="30599" xr:uid="{EC06DFE3-104E-4C4A-8DE0-EF8980C648B4}"/>
    <cellStyle name="Calculation 32" xfId="30600" xr:uid="{A12B4D09-2BCC-4FDF-AAE7-F51A45E9B11F}"/>
    <cellStyle name="Calculation 32 2" xfId="30601" xr:uid="{B853FF1F-7B3C-47FD-AB7C-8A31B5833BE8}"/>
    <cellStyle name="Calculation 4" xfId="3451" xr:uid="{0F0295D2-F751-4A76-AAE3-83E0E8B7F7AF}"/>
    <cellStyle name="Calculation 4 2" xfId="3452" xr:uid="{BADB0D9D-F9E8-4762-8CD6-03AFEA902959}"/>
    <cellStyle name="Calculation 4 2 2" xfId="30602" xr:uid="{AA633A88-D3FA-45B2-873A-5FF33ACC41B6}"/>
    <cellStyle name="Calculation 4 3" xfId="3453" xr:uid="{7F3541F9-32DC-41F1-BC37-F023A06C93CD}"/>
    <cellStyle name="Calculation 4 3 2" xfId="30603" xr:uid="{D99A47F8-C74E-4F99-A2E1-132B2E30A19A}"/>
    <cellStyle name="Calculation 4 4" xfId="30604" xr:uid="{15F55D1A-1169-4770-AB89-FF08F4AD941F}"/>
    <cellStyle name="Calculation 5" xfId="3454" xr:uid="{28172FE9-A5ED-42F2-806D-699E36359592}"/>
    <cellStyle name="Calculation 5 2" xfId="3455" xr:uid="{5A3D7B89-44CF-4E38-BAAA-A6FF06BCD132}"/>
    <cellStyle name="Calculation 5 2 2" xfId="30605" xr:uid="{4D9EFA3A-1AAD-44C3-B806-4297BD14C726}"/>
    <cellStyle name="Calculation 5 3" xfId="3456" xr:uid="{A7155555-F27B-44A0-9B6C-A28183FB01D4}"/>
    <cellStyle name="Calculation 5 3 2" xfId="30606" xr:uid="{35AF3417-2ADC-4EBA-8BB2-EA001967C386}"/>
    <cellStyle name="Calculation 5 4" xfId="30607" xr:uid="{3F1E199A-079D-4604-8CD2-B638F72A4D2F}"/>
    <cellStyle name="Calculation 6" xfId="3457" xr:uid="{95B61B84-6202-428B-8B58-ED5C2A6101F3}"/>
    <cellStyle name="Calculation 6 2" xfId="3458" xr:uid="{4B14A9AC-4D29-4233-8C09-3C58ADDAFBAE}"/>
    <cellStyle name="Calculation 6 2 2" xfId="30608" xr:uid="{60394D4C-E179-4591-97EF-A9C9ADEA33B5}"/>
    <cellStyle name="Calculation 6 3" xfId="3459" xr:uid="{E74994FC-F5D5-468F-AED0-B6AE9B37CA41}"/>
    <cellStyle name="Calculation 6 3 2" xfId="30609" xr:uid="{46B9F209-B958-4EC2-B46A-25E45FD654A2}"/>
    <cellStyle name="Calculation 6 4" xfId="30610" xr:uid="{A7E5282D-4B8C-4BCB-8592-546F5D38D29C}"/>
    <cellStyle name="Calculation 7" xfId="3460" xr:uid="{EE181651-A36C-450E-A5C0-ACBA94034963}"/>
    <cellStyle name="Calculation 7 2" xfId="3461" xr:uid="{67109ECB-FAE4-47C8-91D5-1DB73B95B619}"/>
    <cellStyle name="Calculation 7 2 2" xfId="30611" xr:uid="{2FC53A42-87A0-4F35-872F-1583A3FF514E}"/>
    <cellStyle name="Calculation 7 3" xfId="3462" xr:uid="{C69DBB74-FE34-46A2-853B-64DC16B9EA03}"/>
    <cellStyle name="Calculation 7 3 2" xfId="30612" xr:uid="{E864F9F6-309A-407F-B5CF-DC137C054F35}"/>
    <cellStyle name="Calculation 7 4" xfId="30613" xr:uid="{E77339AF-BD35-40FF-AC96-582E4D796E06}"/>
    <cellStyle name="Calculation 8" xfId="3463" xr:uid="{CF44EBA6-77F1-4478-AEE9-866A367F4DF5}"/>
    <cellStyle name="Calculation 8 2" xfId="3464" xr:uid="{34410F7F-81DA-49B2-8C99-B576987F2C92}"/>
    <cellStyle name="Calculation 8 2 2" xfId="30614" xr:uid="{B0BD0680-A4B0-4E22-A509-D2F3E89FEFC0}"/>
    <cellStyle name="Calculation 8 3" xfId="3465" xr:uid="{861653FC-8487-4B1D-AF76-06F46F03EC82}"/>
    <cellStyle name="Calculation 8 3 2" xfId="30615" xr:uid="{BC16199C-1D8C-44C3-B8C4-2FEDF1553831}"/>
    <cellStyle name="Calculation 8 4" xfId="30616" xr:uid="{3EE42D78-A0BA-4B9D-95DE-18F3ED3CA555}"/>
    <cellStyle name="Calculation 9" xfId="3466" xr:uid="{721058CB-71F2-48F2-B51F-FA61D81B381D}"/>
    <cellStyle name="Calculation 9 2" xfId="3467" xr:uid="{05683854-CDD8-4E56-A250-78D581AE91AD}"/>
    <cellStyle name="Calculation 9 2 2" xfId="30617" xr:uid="{754991CF-C48E-4721-B6E0-7E777CC1BFE7}"/>
    <cellStyle name="Calculation 9 3" xfId="3468" xr:uid="{AF771F83-070A-499C-BF79-24C2B8F37F08}"/>
    <cellStyle name="Calculation 9 3 2" xfId="30618" xr:uid="{AC9FE548-89A0-4C2E-B8A6-E828BB49C91B}"/>
    <cellStyle name="Calculation 9 4" xfId="30619" xr:uid="{BF148434-38F3-4F5E-AE13-4E63EF840F31}"/>
    <cellStyle name="Calculation_Bases_Generales" xfId="3469" xr:uid="{AE954F41-F7AE-4406-8634-D2FE0E2DE629}"/>
    <cellStyle name="Cálculo" xfId="15" builtinId="22" customBuiltin="1"/>
    <cellStyle name="Cálculo 10" xfId="3470" xr:uid="{6232AC7F-7E42-4D68-ADCA-3F1C19DAEB77}"/>
    <cellStyle name="Cálculo 10 2" xfId="3471" xr:uid="{12BBE46C-1146-4C22-90C3-448DABA3EE45}"/>
    <cellStyle name="Cálculo 10 2 2" xfId="30620" xr:uid="{E1FAF6AE-1ECA-4C60-9D3D-D8D091F0B954}"/>
    <cellStyle name="Cálculo 10 3" xfId="3472" xr:uid="{6626FD01-53DF-4E7D-AA88-56BDBBAE2C9F}"/>
    <cellStyle name="Cálculo 10 3 2" xfId="30621" xr:uid="{5D72C6B2-5C83-4B66-8679-5D59D79D5426}"/>
    <cellStyle name="Cálculo 10 4" xfId="30622" xr:uid="{DA6DAC5B-630F-4D97-94D2-EAC82818D734}"/>
    <cellStyle name="Cálculo 10_Bases_Generales" xfId="3473" xr:uid="{D2DA55EF-4C95-4D66-A998-902E1A7DEDD9}"/>
    <cellStyle name="Cálculo 100" xfId="3474" xr:uid="{B2EFC247-09DF-4DC4-8439-888DB4321238}"/>
    <cellStyle name="Cálculo 100 2" xfId="3475" xr:uid="{8036FD00-723E-469B-A396-9B9F3EE1608A}"/>
    <cellStyle name="Cálculo 100 2 2" xfId="30623" xr:uid="{3D97393E-A23B-4569-9A44-D69688163662}"/>
    <cellStyle name="Cálculo 100 3" xfId="3476" xr:uid="{5C41DF4C-D97E-46F6-B802-4BC3F2ABF5B5}"/>
    <cellStyle name="Cálculo 100 3 2" xfId="30624" xr:uid="{9E93EC11-0BCA-424C-A7D2-C0D5B20439A9}"/>
    <cellStyle name="Cálculo 100 4" xfId="30625" xr:uid="{CE01E454-2577-4C4A-8EAE-C848AED90B3D}"/>
    <cellStyle name="Cálculo 101" xfId="3477" xr:uid="{4C5DEECF-F5AA-4391-A47F-9978C0D8B0E3}"/>
    <cellStyle name="Cálculo 101 2" xfId="3478" xr:uid="{45D12CB9-A7AB-4C53-9D6F-D371121E73E0}"/>
    <cellStyle name="Cálculo 101 2 2" xfId="30626" xr:uid="{9465435C-9F58-49DB-ADED-7D38FAAB55B8}"/>
    <cellStyle name="Cálculo 101 3" xfId="3479" xr:uid="{6B8B5FEC-AA2A-417F-ABBA-D8367A4DD27E}"/>
    <cellStyle name="Cálculo 101 3 2" xfId="30627" xr:uid="{30D2A53B-628F-4DEC-A1FB-65C6844AABBF}"/>
    <cellStyle name="Cálculo 101 4" xfId="30628" xr:uid="{E78DFAD3-831A-4388-9ACE-35874EB1A003}"/>
    <cellStyle name="Cálculo 102" xfId="3480" xr:uid="{A5D3DED4-82D0-4B64-8282-28DEA2AEEEAD}"/>
    <cellStyle name="Cálculo 102 2" xfId="3481" xr:uid="{49406834-A73B-4454-8B81-431BFFFEE654}"/>
    <cellStyle name="Cálculo 102 2 2" xfId="30629" xr:uid="{41706948-54D9-409A-9806-380D30DD26C3}"/>
    <cellStyle name="Cálculo 102 3" xfId="3482" xr:uid="{38CA89AE-C5CD-45C2-BE1F-36F27E8301B4}"/>
    <cellStyle name="Cálculo 102 3 2" xfId="30630" xr:uid="{6A9BD211-801A-49EE-8C36-4851F6A0A761}"/>
    <cellStyle name="Cálculo 102 4" xfId="30631" xr:uid="{1E58CA0C-75EC-477C-BB21-B7F93723B164}"/>
    <cellStyle name="Cálculo 103" xfId="3483" xr:uid="{18CCB45F-F9C2-484D-94DB-5B8CD33A1B46}"/>
    <cellStyle name="Cálculo 104" xfId="3484" xr:uid="{0B2803E9-64AB-43C6-9D54-1BC423B1939B}"/>
    <cellStyle name="Cálculo 105" xfId="3485" xr:uid="{91F66A75-BFFD-486B-A842-4136151C042E}"/>
    <cellStyle name="Cálculo 106" xfId="3486" xr:uid="{B1CD6BCC-E52D-4BF7-8178-CD65B1A203D7}"/>
    <cellStyle name="Cálculo 107" xfId="3487" xr:uid="{BB07CA70-6817-44B0-9AA8-CDA8B2E15069}"/>
    <cellStyle name="Cálculo 108" xfId="3488" xr:uid="{9C24BF3D-55CF-4515-B322-86734589DCB2}"/>
    <cellStyle name="Cálculo 109" xfId="3489" xr:uid="{6357CF45-5E99-437E-A26E-33BB62BF762F}"/>
    <cellStyle name="Cálculo 11" xfId="3490" xr:uid="{E056F0B2-8B8E-4165-9410-3B2B85C8790A}"/>
    <cellStyle name="Cálculo 11 2" xfId="3491" xr:uid="{35E9FD9D-A5FB-4932-8708-41E77257AEF0}"/>
    <cellStyle name="Cálculo 11 2 2" xfId="30632" xr:uid="{DE58134B-F574-4432-9D3B-28A4DB935F28}"/>
    <cellStyle name="Cálculo 11 3" xfId="3492" xr:uid="{352D1A1D-7572-4025-B344-0866D7E97CEB}"/>
    <cellStyle name="Cálculo 11 3 2" xfId="30633" xr:uid="{4C04D074-5846-4DF3-8FBD-4B074D258938}"/>
    <cellStyle name="Cálculo 11 4" xfId="30634" xr:uid="{33B9AD46-E440-4907-AA50-AFE6696062C5}"/>
    <cellStyle name="Cálculo 11_Bases_Generales" xfId="3493" xr:uid="{304C8213-353A-4A9B-B46A-594D2DF2FCB1}"/>
    <cellStyle name="Cálculo 12" xfId="3494" xr:uid="{F6346712-D7FE-4587-B92E-E88C281DED9B}"/>
    <cellStyle name="Cálculo 12 2" xfId="3495" xr:uid="{8B6FDDF8-EE71-4443-8595-5DD5703334E6}"/>
    <cellStyle name="Cálculo 12 2 2" xfId="30635" xr:uid="{B0007E79-BF50-4E59-BC7F-B16A521792F3}"/>
    <cellStyle name="Cálculo 12 3" xfId="3496" xr:uid="{5B38E6AB-108B-4596-BA60-45BF951FA80E}"/>
    <cellStyle name="Cálculo 12 3 2" xfId="30636" xr:uid="{7D6011F7-CB08-460A-9DB3-1C979EEA62B7}"/>
    <cellStyle name="Cálculo 12 4" xfId="30637" xr:uid="{42F7A0A3-8A66-4D82-B4BE-8CFCC1680ED6}"/>
    <cellStyle name="Cálculo 12_Bases_Generales" xfId="3497" xr:uid="{E836B13F-4708-496E-93F9-83C5C1B87175}"/>
    <cellStyle name="Cálculo 13" xfId="3498" xr:uid="{EE955A24-01E6-45E1-BBDB-3FCEE1960716}"/>
    <cellStyle name="Cálculo 13 2" xfId="3499" xr:uid="{4310A5FC-7B80-4A8F-A3E2-D6B36726F768}"/>
    <cellStyle name="Cálculo 13 2 2" xfId="30638" xr:uid="{733B3F48-77E5-48A8-80E9-070C8D4463BB}"/>
    <cellStyle name="Cálculo 13 3" xfId="3500" xr:uid="{46314151-456F-482C-9F27-D0B85D85F5AA}"/>
    <cellStyle name="Cálculo 13 3 2" xfId="30639" xr:uid="{C8BA722D-920F-459E-9E1D-03D53929E870}"/>
    <cellStyle name="Cálculo 13 4" xfId="30640" xr:uid="{71792A4F-22DA-430C-9426-15889351D871}"/>
    <cellStyle name="Cálculo 13_Bases_Generales" xfId="3501" xr:uid="{442D56D3-776F-45E8-ADB7-23A68D117534}"/>
    <cellStyle name="Cálculo 14" xfId="3502" xr:uid="{9E086BEE-B81C-4B2C-9842-EA88B0677EC7}"/>
    <cellStyle name="Cálculo 14 2" xfId="3503" xr:uid="{336599B2-A350-4066-92E7-79FCF102E631}"/>
    <cellStyle name="Cálculo 14 2 2" xfId="30641" xr:uid="{884F04A0-0E00-4E2B-8A9D-F9BF59F819F7}"/>
    <cellStyle name="Cálculo 14 3" xfId="3504" xr:uid="{B2658A6A-6088-4D5F-A3FD-048F55009BEE}"/>
    <cellStyle name="Cálculo 14 3 2" xfId="30642" xr:uid="{4B97C653-6B76-48CE-9949-F83AD04A6D45}"/>
    <cellStyle name="Cálculo 14 4" xfId="30643" xr:uid="{8509CE5F-C581-43D9-BC05-AEC15A5550B8}"/>
    <cellStyle name="Cálculo 14_Bases_Generales" xfId="3505" xr:uid="{0EDC4A12-6366-4676-8150-9327F4278C71}"/>
    <cellStyle name="Cálculo 15" xfId="3506" xr:uid="{5BBF7959-322C-4682-AD20-C7EDF8DD4EBC}"/>
    <cellStyle name="Cálculo 15 2" xfId="3507" xr:uid="{BCF5F2E6-EFBB-49D9-A11C-05E445CF7825}"/>
    <cellStyle name="Cálculo 15 2 2" xfId="30644" xr:uid="{9C18B663-B3F7-4797-91F8-47D722EA4A1D}"/>
    <cellStyle name="Cálculo 15 3" xfId="3508" xr:uid="{8EDA50F1-30B9-47AE-B3E9-2DC475137D04}"/>
    <cellStyle name="Cálculo 15 3 2" xfId="30645" xr:uid="{107364F6-AB8A-4947-BCC9-B9D0E9F08AC1}"/>
    <cellStyle name="Cálculo 15 4" xfId="30646" xr:uid="{CC31DB22-3524-4991-A3B9-528E60C3DB97}"/>
    <cellStyle name="Cálculo 15_Bases_Generales" xfId="3509" xr:uid="{D25CEE8A-7F27-40D9-B949-D4F98EB00C0D}"/>
    <cellStyle name="Cálculo 16" xfId="3510" xr:uid="{C4483BB4-9BE2-4EEB-B53A-BF4A40F33AD6}"/>
    <cellStyle name="Cálculo 16 2" xfId="3511" xr:uid="{85D7AC20-3170-497E-88CA-3535F122B9C8}"/>
    <cellStyle name="Cálculo 16 2 2" xfId="30647" xr:uid="{7477F120-0DC1-4642-860C-71EC041CD0C0}"/>
    <cellStyle name="Cálculo 16 3" xfId="3512" xr:uid="{E0983D6A-C5A6-4F6E-BADA-1DBC50A012FD}"/>
    <cellStyle name="Cálculo 16 3 2" xfId="30648" xr:uid="{3C77F3BB-C7AB-48EC-9A76-0627DE7640A2}"/>
    <cellStyle name="Cálculo 16 4" xfId="30649" xr:uid="{E09976DC-324C-4658-ACA0-A10ED814084E}"/>
    <cellStyle name="Cálculo 16_Bases_Generales" xfId="3513" xr:uid="{EE53EF0A-1470-40C9-AA41-E98BE9C755F7}"/>
    <cellStyle name="Cálculo 17" xfId="3514" xr:uid="{173AD134-DA7A-453F-8D0A-F237EFD67F5A}"/>
    <cellStyle name="Cálculo 17 2" xfId="3515" xr:uid="{2A9183F7-0356-4DD7-9C32-531C12C0CDCF}"/>
    <cellStyle name="Cálculo 17 2 2" xfId="30650" xr:uid="{07522512-5A80-437C-99D9-974B387734AC}"/>
    <cellStyle name="Cálculo 17 3" xfId="3516" xr:uid="{FFD3D3A5-1DD9-4423-9198-65228813F8E6}"/>
    <cellStyle name="Cálculo 17 3 2" xfId="30651" xr:uid="{8A6C17A6-C3CB-4F5A-9319-627B2A9383FA}"/>
    <cellStyle name="Cálculo 17 4" xfId="30652" xr:uid="{7F37FBD9-942F-4121-A6A8-A27131F389B1}"/>
    <cellStyle name="Cálculo 17_Bases_Generales" xfId="3517" xr:uid="{618E8FCA-173E-4B59-88BD-7750663BC5AB}"/>
    <cellStyle name="Cálculo 18" xfId="3518" xr:uid="{3F8CE446-6ED6-41A2-80D8-936174912B37}"/>
    <cellStyle name="Cálculo 18 2" xfId="3519" xr:uid="{D257AFC0-2797-4920-BD79-18002F280BFB}"/>
    <cellStyle name="Cálculo 18 2 2" xfId="30653" xr:uid="{BE1CC874-CDAC-4740-898F-F7E70FD8D501}"/>
    <cellStyle name="Cálculo 18 3" xfId="3520" xr:uid="{F98DA787-D93D-4FD7-B81B-8BC97F2862D3}"/>
    <cellStyle name="Cálculo 18 3 2" xfId="30654" xr:uid="{6300CCA1-D7F0-4189-AAD9-E4DB3402ED4C}"/>
    <cellStyle name="Cálculo 18 4" xfId="30655" xr:uid="{D9935B8B-58B0-40FE-9B2B-6DA920183285}"/>
    <cellStyle name="Cálculo 18_Bases_Generales" xfId="3521" xr:uid="{DBD86758-32E5-42B4-8EB4-4C7DFEB59EAC}"/>
    <cellStyle name="Cálculo 19" xfId="3522" xr:uid="{2ADCB395-6588-4386-A0A4-119716CC4711}"/>
    <cellStyle name="Cálculo 19 2" xfId="3523" xr:uid="{0A5D99E4-97BB-4FC6-8886-C706A377019F}"/>
    <cellStyle name="Cálculo 19 2 2" xfId="30656" xr:uid="{B42AF515-D3C8-4DC6-B982-BBDDF5AACDC8}"/>
    <cellStyle name="Cálculo 19 3" xfId="3524" xr:uid="{5E9D11AD-BC2E-4279-A4B7-3DF4F82B8FA0}"/>
    <cellStyle name="Cálculo 19 3 2" xfId="30657" xr:uid="{8BED99BF-C0A8-4AB0-AE09-28BD3AD262BD}"/>
    <cellStyle name="Cálculo 19 4" xfId="30658" xr:uid="{659AD870-FB99-4CF2-BB51-8BA31E1C2C80}"/>
    <cellStyle name="Cálculo 19_Bases_Generales" xfId="3525" xr:uid="{F9984007-FF07-41DC-8028-69912CC8C599}"/>
    <cellStyle name="Cálculo 2" xfId="3526" xr:uid="{59C6DC26-80E9-401D-A774-01B76F4301F2}"/>
    <cellStyle name="Cálculo 2 2" xfId="30659" xr:uid="{026228E8-493B-4200-8323-4D101A5F94D4}"/>
    <cellStyle name="Cálculo 2 3" xfId="37181" xr:uid="{0F95B3BE-C9B3-4F34-969C-9BDDFEFA62F3}"/>
    <cellStyle name="Cálculo 2 4" xfId="37514" xr:uid="{9659CEB7-206B-4311-BADA-4A4FD4148BB5}"/>
    <cellStyle name="Cálculo 20" xfId="3527" xr:uid="{D80725F6-3DC8-4DF2-BDDB-FC937A710D92}"/>
    <cellStyle name="Cálculo 20 2" xfId="3528" xr:uid="{74AE0486-F2E8-44C4-9D85-4512E5DD4917}"/>
    <cellStyle name="Cálculo 20 2 2" xfId="30660" xr:uid="{67BA8765-5DA1-4C1A-BD81-B16166B6C744}"/>
    <cellStyle name="Cálculo 20 3" xfId="3529" xr:uid="{DCA130D8-CCCC-4538-A7BE-9A22BBE51C26}"/>
    <cellStyle name="Cálculo 20 3 2" xfId="30661" xr:uid="{47F9CAEE-76A1-46C6-9156-002E268064D4}"/>
    <cellStyle name="Cálculo 20 4" xfId="30662" xr:uid="{0F9A719A-CBD5-4143-A142-7F36D8CDC83F}"/>
    <cellStyle name="Cálculo 20_Bases_Generales" xfId="3530" xr:uid="{268DEF96-77AB-4703-B0C7-B4E63C253CC0}"/>
    <cellStyle name="Cálculo 21" xfId="3531" xr:uid="{4FAC4AEE-117D-41CA-B2DA-0535593BFA6B}"/>
    <cellStyle name="Cálculo 21 2" xfId="3532" xr:uid="{CD87E54B-F083-4FA4-94D0-077DFA6EFDBC}"/>
    <cellStyle name="Cálculo 21 2 2" xfId="30663" xr:uid="{12D34BB0-E223-4247-8F10-3F943317FA63}"/>
    <cellStyle name="Cálculo 21 3" xfId="3533" xr:uid="{2AE7995B-3646-4669-9724-B73E5BB3A954}"/>
    <cellStyle name="Cálculo 21 3 2" xfId="30664" xr:uid="{DFF7630C-7759-4253-938B-B1D6AF06124B}"/>
    <cellStyle name="Cálculo 21 4" xfId="30665" xr:uid="{21989B14-5088-4880-AFCB-745DB2AD90AA}"/>
    <cellStyle name="Cálculo 21_Bases_Generales" xfId="3534" xr:uid="{FF824372-35DF-457C-849E-4A25E4D1048B}"/>
    <cellStyle name="Cálculo 22" xfId="3535" xr:uid="{68170012-B463-4C38-A2D1-40F8BD46D30E}"/>
    <cellStyle name="Cálculo 22 2" xfId="3536" xr:uid="{C4C98477-9971-4544-B577-A6405D3BACF7}"/>
    <cellStyle name="Cálculo 22 2 2" xfId="30666" xr:uid="{6827E477-2DBA-4DCC-BE57-ABCF94E9BF6B}"/>
    <cellStyle name="Cálculo 22 3" xfId="3537" xr:uid="{0C7724C3-93DA-4C26-A98B-3D4B9ED8BE20}"/>
    <cellStyle name="Cálculo 22 3 2" xfId="30667" xr:uid="{1890B918-47DD-4D61-A307-02BFD86290C1}"/>
    <cellStyle name="Cálculo 22 4" xfId="30668" xr:uid="{2DA0E5B2-F17F-41A5-945E-553CA137DCF6}"/>
    <cellStyle name="Cálculo 22_Bases_Generales" xfId="3538" xr:uid="{97337AFA-F5C6-4A82-9D7D-D8B426714078}"/>
    <cellStyle name="Cálculo 23" xfId="3539" xr:uid="{9154D5B9-E5C1-4621-9627-C116216635FF}"/>
    <cellStyle name="Cálculo 23 2" xfId="3540" xr:uid="{11A88B18-45D5-4265-9407-D45952235C52}"/>
    <cellStyle name="Cálculo 23 2 2" xfId="30669" xr:uid="{4C13B266-D60C-4C2A-9C21-0C2078D643C7}"/>
    <cellStyle name="Cálculo 23 3" xfId="3541" xr:uid="{C3A35490-DF8F-4378-81D8-B42627E30228}"/>
    <cellStyle name="Cálculo 23 3 2" xfId="30670" xr:uid="{AB124D89-CECA-42D9-A7EB-BAC8CAE5BE13}"/>
    <cellStyle name="Cálculo 23 4" xfId="30671" xr:uid="{BEB7BCFB-3109-45FD-8259-A8462596AB10}"/>
    <cellStyle name="Cálculo 23_Bases_Generales" xfId="3542" xr:uid="{DB9759D1-0D1C-4DD5-ABDC-89C1E8722916}"/>
    <cellStyle name="Cálculo 24" xfId="3543" xr:uid="{E45461E6-0008-423E-B427-FBE1ED7A78DE}"/>
    <cellStyle name="Cálculo 24 2" xfId="3544" xr:uid="{BAEA80EE-7876-4859-8EB2-F8A3667484A6}"/>
    <cellStyle name="Cálculo 24 2 2" xfId="30672" xr:uid="{BC0B75AC-28F1-4089-926E-020BDB7BAC6A}"/>
    <cellStyle name="Cálculo 24 3" xfId="3545" xr:uid="{6DCCD46B-E446-48BA-940B-0ACF7249EFBA}"/>
    <cellStyle name="Cálculo 24 3 2" xfId="30673" xr:uid="{B2637A72-D36C-4573-8DBA-CCEEB9CF8B42}"/>
    <cellStyle name="Cálculo 24 4" xfId="30674" xr:uid="{C9B9C80B-83F7-42A7-80E8-B680C27FC1AE}"/>
    <cellStyle name="Cálculo 24_Bases_Generales" xfId="3546" xr:uid="{4929C9B4-636E-4C04-9B9F-B58A8BD58CB2}"/>
    <cellStyle name="Cálculo 25" xfId="3547" xr:uid="{6451B3BB-F76A-4E31-8E38-661F3315F32D}"/>
    <cellStyle name="Cálculo 25 2" xfId="3548" xr:uid="{ABC240B1-6D3A-495E-AFC1-E80A53091B1F}"/>
    <cellStyle name="Cálculo 25 2 2" xfId="30675" xr:uid="{F5348E13-F02F-4340-81B5-DC0AF9DB67E9}"/>
    <cellStyle name="Cálculo 25 3" xfId="3549" xr:uid="{79286624-0416-4200-8C65-55D4831BD333}"/>
    <cellStyle name="Cálculo 25 3 2" xfId="30676" xr:uid="{4BF38280-62C3-4CC5-AA97-F0FAFC2D8917}"/>
    <cellStyle name="Cálculo 25 4" xfId="30677" xr:uid="{17929FC3-B650-4FC9-A9C5-386F6715E05B}"/>
    <cellStyle name="Cálculo 25_Bases_Generales" xfId="3550" xr:uid="{BB5C4A0F-0295-425E-BB08-550A0A03EAB0}"/>
    <cellStyle name="Cálculo 26" xfId="3551" xr:uid="{01120E74-6636-4C04-B673-1670E600F202}"/>
    <cellStyle name="Cálculo 26 2" xfId="3552" xr:uid="{221783DC-3CAF-4073-ACE3-4E1F5FD14609}"/>
    <cellStyle name="Cálculo 26 2 2" xfId="30678" xr:uid="{FDEDCD21-7AD1-45EE-8F32-C2D03C03633A}"/>
    <cellStyle name="Cálculo 26 3" xfId="3553" xr:uid="{6703BF54-9718-4025-AFDF-A6BDC098C365}"/>
    <cellStyle name="Cálculo 26 3 2" xfId="30679" xr:uid="{89CA57A3-2A2F-42A5-AEE2-5667CBFF0236}"/>
    <cellStyle name="Cálculo 26 4" xfId="30680" xr:uid="{2504701F-30B7-4024-9754-C7A2B88DAA4C}"/>
    <cellStyle name="Cálculo 26_Bases_Generales" xfId="3554" xr:uid="{872CA12B-E2F0-4AE6-8C4A-1EB603D63C46}"/>
    <cellStyle name="Cálculo 27" xfId="3555" xr:uid="{F81E6AED-6F2A-4767-B460-3DBCFCEFC2DD}"/>
    <cellStyle name="Cálculo 27 2" xfId="3556" xr:uid="{75EDEECB-C7DE-4CD8-9566-97358F456A3B}"/>
    <cellStyle name="Cálculo 27 2 2" xfId="30681" xr:uid="{EB4B3C76-59DA-44E4-ACC1-2F2976DCC887}"/>
    <cellStyle name="Cálculo 27 3" xfId="3557" xr:uid="{BF1E3188-4D7E-4B9C-B0BC-DE699BC820D1}"/>
    <cellStyle name="Cálculo 27 3 2" xfId="30682" xr:uid="{1CCD9D44-F1D0-4633-B26C-843750122F16}"/>
    <cellStyle name="Cálculo 27 4" xfId="30683" xr:uid="{773D9D0F-9C2A-47B8-8D3F-352374FCA6D8}"/>
    <cellStyle name="Cálculo 27_Bases_Generales" xfId="3558" xr:uid="{F229AD17-02BF-40EA-8582-C68F68F80E21}"/>
    <cellStyle name="Cálculo 28" xfId="3559" xr:uid="{F261BC6E-5287-46C6-AC07-FBD7A8CB4329}"/>
    <cellStyle name="Cálculo 28 2" xfId="3560" xr:uid="{A133E939-8E1C-4370-A3C0-F290A3675D33}"/>
    <cellStyle name="Cálculo 28 2 2" xfId="30684" xr:uid="{9EDC5114-AC78-4850-BA81-379137038411}"/>
    <cellStyle name="Cálculo 28 3" xfId="3561" xr:uid="{E1940A3C-A077-4210-844D-4D514DB7198A}"/>
    <cellStyle name="Cálculo 28 3 2" xfId="30685" xr:uid="{08BD1E39-F3C7-4A13-8C71-41D4C9E9E450}"/>
    <cellStyle name="Cálculo 28 4" xfId="30686" xr:uid="{BAFD5788-4E06-4EB2-94E8-915C107093B0}"/>
    <cellStyle name="Cálculo 28_Bases_Generales" xfId="3562" xr:uid="{9944AEFD-9960-4F60-A13E-D34DDC307E89}"/>
    <cellStyle name="Cálculo 29" xfId="3563" xr:uid="{34CA1C35-3455-4CF7-BE61-925D33DB17E3}"/>
    <cellStyle name="Cálculo 29 2" xfId="3564" xr:uid="{C9B493A4-451F-4305-9226-37AFF2564B9B}"/>
    <cellStyle name="Cálculo 29 2 2" xfId="30687" xr:uid="{A06B1566-08EC-493E-95DD-ABFC3F851C3A}"/>
    <cellStyle name="Cálculo 29 3" xfId="3565" xr:uid="{8A921713-5E05-4C16-9A17-45E1B86CB006}"/>
    <cellStyle name="Cálculo 29 3 2" xfId="30688" xr:uid="{67630D99-8318-4988-959C-A76C14CCCBAD}"/>
    <cellStyle name="Cálculo 29 4" xfId="30689" xr:uid="{C8DB10B9-78BE-4C6A-B5FB-76DD0C8D0CAC}"/>
    <cellStyle name="Cálculo 29_Bases_Generales" xfId="3566" xr:uid="{EDC9D72D-B303-4DC0-85C8-38361DEB7B51}"/>
    <cellStyle name="Cálculo 3" xfId="3567" xr:uid="{5A8E7DFC-32F9-4541-847D-8AA090166AA5}"/>
    <cellStyle name="Cálculo 3 2" xfId="3568" xr:uid="{9CBCE005-C219-42BB-8B94-47B82CE8992D}"/>
    <cellStyle name="Cálculo 3 2 2" xfId="30690" xr:uid="{7E0D8B67-D691-4B0C-85AC-D6922DD0D346}"/>
    <cellStyle name="Cálculo 3 3" xfId="3569" xr:uid="{6E2672DF-1F7E-4AB2-B3E6-9754393881CC}"/>
    <cellStyle name="Cálculo 3 3 2" xfId="30691" xr:uid="{41AB6D8B-D5B5-4879-8412-FDDDD05D8F44}"/>
    <cellStyle name="Cálculo 3 4" xfId="30692" xr:uid="{29EF0B37-405B-48D8-8C38-FD3D38F1730F}"/>
    <cellStyle name="Cálculo 3 5" xfId="30693" xr:uid="{CDBFE40F-2AA3-424C-BC0D-BA18A4D9FF27}"/>
    <cellStyle name="Cálculo 3_Bases_Generales" xfId="3570" xr:uid="{98B055BD-0C06-431C-AC47-97C9A576BA06}"/>
    <cellStyle name="Cálculo 30" xfId="3571" xr:uid="{DCB18F1E-CE6D-4E30-809F-1FDB699C4DF3}"/>
    <cellStyle name="Cálculo 30 2" xfId="3572" xr:uid="{A4FE664A-EFA4-4A14-A4D4-6AFB3C745D21}"/>
    <cellStyle name="Cálculo 30 2 2" xfId="30694" xr:uid="{3BD5AA48-1AC6-440C-906D-FFDCF477B28F}"/>
    <cellStyle name="Cálculo 30 3" xfId="3573" xr:uid="{666875EE-CA72-4BD3-94B1-112312256B67}"/>
    <cellStyle name="Cálculo 30 3 2" xfId="30695" xr:uid="{F25FD4BB-605F-4CE2-BDFD-7DFA56BD3522}"/>
    <cellStyle name="Cálculo 30 4" xfId="30696" xr:uid="{D18D6F14-ADDC-4509-886D-1FB30A17594C}"/>
    <cellStyle name="Cálculo 30_Bases_Generales" xfId="3574" xr:uid="{F7A39F85-36FB-4584-BA8C-734997D51659}"/>
    <cellStyle name="Cálculo 31" xfId="3575" xr:uid="{E9F59A8D-B0AF-47B0-B167-F5C9D0DDFFB9}"/>
    <cellStyle name="Cálculo 31 2" xfId="3576" xr:uid="{E9710FE9-5503-4B03-BD6B-0D3593D8A678}"/>
    <cellStyle name="Cálculo 31 2 2" xfId="30697" xr:uid="{4A514495-6059-4B12-9C97-7586EF364C95}"/>
    <cellStyle name="Cálculo 31 3" xfId="3577" xr:uid="{F4008A4A-7804-4313-9FE3-011EEEA901FE}"/>
    <cellStyle name="Cálculo 31 3 2" xfId="30698" xr:uid="{5E281D45-A020-47E4-8914-F6DD1ED7DC65}"/>
    <cellStyle name="Cálculo 31 4" xfId="30699" xr:uid="{BFB13139-B05E-471A-BE51-F4DB2136835C}"/>
    <cellStyle name="Cálculo 31_Bases_Generales" xfId="3578" xr:uid="{D5D679B3-6569-4277-A255-2B01426F9F1E}"/>
    <cellStyle name="Cálculo 32" xfId="3579" xr:uid="{87AC56E7-5753-464A-9C33-FA62E3102E80}"/>
    <cellStyle name="Cálculo 32 2" xfId="3580" xr:uid="{CCDCA94E-F028-42EA-A762-0F5E008A5A3D}"/>
    <cellStyle name="Cálculo 32 2 2" xfId="30700" xr:uid="{EF40DCE8-2F7A-4120-BF58-4E9DF99A397B}"/>
    <cellStyle name="Cálculo 32 3" xfId="3581" xr:uid="{8ECF5608-3251-4BCF-97C8-F5984174D490}"/>
    <cellStyle name="Cálculo 32 3 2" xfId="30701" xr:uid="{02D243BC-FDC2-4178-A8B2-7E181352532A}"/>
    <cellStyle name="Cálculo 32 4" xfId="30702" xr:uid="{F7D8BE25-F7EF-4787-A739-5CFC156813C0}"/>
    <cellStyle name="Cálculo 32_Bases_Generales" xfId="3582" xr:uid="{91684530-67D7-4E02-A4CE-D367CDEEF3F2}"/>
    <cellStyle name="Cálculo 33" xfId="3583" xr:uid="{06081106-8153-461D-9917-01288E453850}"/>
    <cellStyle name="Cálculo 33 2" xfId="3584" xr:uid="{A80CD339-C00F-467D-9C39-B4814A724A09}"/>
    <cellStyle name="Cálculo 33 2 2" xfId="30703" xr:uid="{E3C1605F-E3F1-4A45-9DDC-4D5B8BEECD1E}"/>
    <cellStyle name="Cálculo 33 3" xfId="3585" xr:uid="{56BC7C82-2E7E-48D4-9FAE-75A17A2EAF49}"/>
    <cellStyle name="Cálculo 33 3 2" xfId="30704" xr:uid="{86ED7C55-36C1-4CD6-9CE3-814469C92E33}"/>
    <cellStyle name="Cálculo 33 4" xfId="30705" xr:uid="{3D00CB5E-CBB8-4A88-9B03-41C3C825109B}"/>
    <cellStyle name="Cálculo 33_Bases_Generales" xfId="3586" xr:uid="{9AE69B9C-AD80-44B3-81BC-5712AD09DAE2}"/>
    <cellStyle name="Cálculo 34" xfId="3587" xr:uid="{611A1C4A-A988-4829-993C-7D3CCAB0D787}"/>
    <cellStyle name="Cálculo 34 2" xfId="3588" xr:uid="{19F8F370-A54A-4708-B566-73CE55BE7852}"/>
    <cellStyle name="Cálculo 34 2 2" xfId="30706" xr:uid="{3F6AA462-8B8F-41A0-B276-02F90224FA60}"/>
    <cellStyle name="Cálculo 34 3" xfId="3589" xr:uid="{127404A0-0EB6-461D-AF1F-10183478CEC2}"/>
    <cellStyle name="Cálculo 34 3 2" xfId="30707" xr:uid="{F4AA5135-D727-4F4A-BF4F-B112AA55144D}"/>
    <cellStyle name="Cálculo 34 4" xfId="30708" xr:uid="{E9FAE4E2-C33F-4389-AFF8-64A4A71C5410}"/>
    <cellStyle name="Cálculo 34_Bases_Generales" xfId="3590" xr:uid="{948A9A4F-BFFA-4A8A-89FD-90FB9C26FEFD}"/>
    <cellStyle name="Cálculo 35" xfId="3591" xr:uid="{E9612D32-CF9C-4705-A8E0-BEB18B4C1AD2}"/>
    <cellStyle name="Cálculo 35 2" xfId="3592" xr:uid="{4726217C-EBBF-4D1A-AE92-6E8C8311B741}"/>
    <cellStyle name="Cálculo 35 2 2" xfId="30709" xr:uid="{BCEC98E6-CB3F-4D76-9506-34E64AB80698}"/>
    <cellStyle name="Cálculo 35 3" xfId="3593" xr:uid="{A5487CE6-867C-4112-A9E0-7BBA82FB6E49}"/>
    <cellStyle name="Cálculo 35 3 2" xfId="30710" xr:uid="{770F789F-538F-420F-A2AF-9158BA0466C0}"/>
    <cellStyle name="Cálculo 35 4" xfId="30711" xr:uid="{40BFC00A-C619-4C7C-BD6E-7681B3AC0B0B}"/>
    <cellStyle name="Cálculo 35_Bases_Generales" xfId="3594" xr:uid="{BB35CDE3-7FA4-435C-9452-576D20FCE6AC}"/>
    <cellStyle name="Cálculo 36" xfId="3595" xr:uid="{BC237A8C-5292-4C70-A1E0-6BFA89E5E3AC}"/>
    <cellStyle name="Cálculo 36 2" xfId="3596" xr:uid="{2E6B0DB8-ABEA-4FEF-8455-7473613F1550}"/>
    <cellStyle name="Cálculo 36 2 2" xfId="30712" xr:uid="{C54DBF25-2356-437B-88C8-5BE22B2727C3}"/>
    <cellStyle name="Cálculo 36 3" xfId="3597" xr:uid="{C5D71DB4-8226-4E59-85E3-9E591A8EA9F9}"/>
    <cellStyle name="Cálculo 36 3 2" xfId="30713" xr:uid="{B1C4771A-5076-406B-A3AB-43FDCFC0649A}"/>
    <cellStyle name="Cálculo 36 4" xfId="30714" xr:uid="{FE391410-1A84-4A4F-8C5C-0C8BA5050ABF}"/>
    <cellStyle name="Cálculo 37" xfId="3598" xr:uid="{08CC97F9-9077-4AB8-86D4-AF637F02A447}"/>
    <cellStyle name="Cálculo 37 2" xfId="3599" xr:uid="{3EB589FA-64B8-4562-A830-037346EBAADB}"/>
    <cellStyle name="Cálculo 37 2 2" xfId="30715" xr:uid="{8D57610B-EDBA-42BA-92EB-7BF0C910E596}"/>
    <cellStyle name="Cálculo 37 3" xfId="3600" xr:uid="{AB1C9C43-7083-42A9-9452-55D98A851EA3}"/>
    <cellStyle name="Cálculo 37 3 2" xfId="30716" xr:uid="{8BE4230E-530E-4F0F-B9D5-F0E485D9963F}"/>
    <cellStyle name="Cálculo 37 4" xfId="30717" xr:uid="{535F1AAC-1052-47DE-AEE4-1ECA1C39B3CC}"/>
    <cellStyle name="Cálculo 38" xfId="3601" xr:uid="{F91ABFCD-027D-4BC7-BB5A-01095075CEDF}"/>
    <cellStyle name="Cálculo 38 2" xfId="3602" xr:uid="{CC8BC7E5-3788-407C-B437-50087A57B40A}"/>
    <cellStyle name="Cálculo 38 2 2" xfId="30718" xr:uid="{F8187C47-5A97-45D8-820D-910457A1A4ED}"/>
    <cellStyle name="Cálculo 38 3" xfId="3603" xr:uid="{81BF47EC-8210-4CBB-8E45-140C5798009B}"/>
    <cellStyle name="Cálculo 38 3 2" xfId="30719" xr:uid="{1B92312A-5FF0-4234-929A-01C062960ED1}"/>
    <cellStyle name="Cálculo 38 4" xfId="30720" xr:uid="{1F4E3836-9CFE-4538-93CF-3BD98ABDE340}"/>
    <cellStyle name="Cálculo 39" xfId="3604" xr:uid="{30274B62-3B2E-4FBB-8EF3-54324E03F36D}"/>
    <cellStyle name="Cálculo 39 2" xfId="3605" xr:uid="{BE76B7A9-6185-4E49-A186-81D505957C4D}"/>
    <cellStyle name="Cálculo 39 2 2" xfId="30721" xr:uid="{E6E7DEFF-68D3-4075-832F-DB76325075D8}"/>
    <cellStyle name="Cálculo 39 3" xfId="3606" xr:uid="{7F6296E3-B111-4B13-86F3-C64429D39476}"/>
    <cellStyle name="Cálculo 39 3 2" xfId="30722" xr:uid="{BDF36787-FFB3-420B-A717-1C4D68EC4BEF}"/>
    <cellStyle name="Cálculo 39 4" xfId="30723" xr:uid="{DF02E3B4-6888-437A-A657-36123E2EA18A}"/>
    <cellStyle name="Cálculo 4" xfId="3607" xr:uid="{39B5A2AD-901E-4D43-9F65-0AFF87CB6A29}"/>
    <cellStyle name="Cálculo 4 2" xfId="3608" xr:uid="{3721499B-2A5F-4FC1-AEE3-178095B55D3B}"/>
    <cellStyle name="Cálculo 4 2 2" xfId="30724" xr:uid="{5974CFDD-28F2-458A-ABB9-A4230A3355D4}"/>
    <cellStyle name="Cálculo 4 3" xfId="3609" xr:uid="{880C1F0A-FE35-4E5A-BF09-5B798D4951F3}"/>
    <cellStyle name="Cálculo 4 3 2" xfId="30725" xr:uid="{EE9C167A-C14F-4DB7-944A-2972A521FF35}"/>
    <cellStyle name="Cálculo 4 4" xfId="3610" xr:uid="{A9D7180E-80D1-4E0E-9A26-07BCB4F0BB0A}"/>
    <cellStyle name="Cálculo 4 5" xfId="30726" xr:uid="{10C715CF-1722-4156-BEC1-8446550C8F71}"/>
    <cellStyle name="Cálculo 4_Bases_Generales" xfId="3611" xr:uid="{37D45225-0825-4982-B220-6B97575F7C89}"/>
    <cellStyle name="Cálculo 40" xfId="3612" xr:uid="{79AEDFBE-82B0-4B14-9F3B-B9C693BCAAA1}"/>
    <cellStyle name="Cálculo 40 2" xfId="3613" xr:uid="{7B3B17A6-33B6-427F-B112-81206CDF50A7}"/>
    <cellStyle name="Cálculo 40 2 2" xfId="30727" xr:uid="{00A4E7EC-C1F5-4467-BC31-49D19075E929}"/>
    <cellStyle name="Cálculo 40 3" xfId="3614" xr:uid="{9903A21A-CD14-4DF3-8829-BD0C789D648B}"/>
    <cellStyle name="Cálculo 40 3 2" xfId="30728" xr:uid="{22A551C2-D241-4D93-9634-2F4C9412D4EC}"/>
    <cellStyle name="Cálculo 40 4" xfId="30729" xr:uid="{325FA387-5411-4949-B826-EFDFC3D7CBAB}"/>
    <cellStyle name="Cálculo 41" xfId="3615" xr:uid="{752B4E22-1B28-48C4-83DA-445097B13C7C}"/>
    <cellStyle name="Cálculo 41 2" xfId="3616" xr:uid="{6A29DC79-A7AE-445D-A6DE-654F6D396664}"/>
    <cellStyle name="Cálculo 41 2 2" xfId="30730" xr:uid="{B5E15C9E-1C76-4404-A6F6-D5EDB79B9CC3}"/>
    <cellStyle name="Cálculo 41 3" xfId="3617" xr:uid="{53FE16EA-7CA4-425A-8B6A-F1CA75D1AF0F}"/>
    <cellStyle name="Cálculo 41 3 2" xfId="30731" xr:uid="{804EAABF-1894-43C4-B656-C8FF6FB26BCE}"/>
    <cellStyle name="Cálculo 41 4" xfId="30732" xr:uid="{A2977BE6-904C-44E8-9BD8-473231A33FCC}"/>
    <cellStyle name="Cálculo 42" xfId="3618" xr:uid="{FBCC72F9-E682-459E-8986-EA29FDA554E4}"/>
    <cellStyle name="Cálculo 42 2" xfId="3619" xr:uid="{8B10E426-5CD1-4E9C-938F-83C0C847E670}"/>
    <cellStyle name="Cálculo 42 2 2" xfId="30733" xr:uid="{80FF7458-3BF1-46A5-A7BA-98A5F5E32DB3}"/>
    <cellStyle name="Cálculo 42 3" xfId="3620" xr:uid="{F60E6338-4D22-4B63-905F-2AC841291FA0}"/>
    <cellStyle name="Cálculo 42 3 2" xfId="30734" xr:uid="{58405A63-29A9-4F31-B738-1F4B6EE81168}"/>
    <cellStyle name="Cálculo 42 4" xfId="30735" xr:uid="{4F5F3C12-DF69-4412-81AA-81286A46B67E}"/>
    <cellStyle name="Cálculo 43" xfId="3621" xr:uid="{7AF0C6AA-8729-4914-AA2B-D005DDC54857}"/>
    <cellStyle name="Cálculo 43 2" xfId="3622" xr:uid="{FA6A2708-ADF5-4AEE-BA0D-E8AB4BD85821}"/>
    <cellStyle name="Cálculo 43 2 2" xfId="30736" xr:uid="{331FD0F5-E549-472A-9970-358638B14D32}"/>
    <cellStyle name="Cálculo 43 3" xfId="3623" xr:uid="{2FA7370F-3DE5-48F4-8EB1-1B8A23B0FF70}"/>
    <cellStyle name="Cálculo 43 3 2" xfId="30737" xr:uid="{6187AC7F-705A-4AE6-94AE-EFD65FEBE786}"/>
    <cellStyle name="Cálculo 43 4" xfId="30738" xr:uid="{956548B4-71FC-491D-94BD-7053AAE5F247}"/>
    <cellStyle name="Cálculo 44" xfId="3624" xr:uid="{3623E4BF-A506-48DB-85F8-DBBE2824CFFF}"/>
    <cellStyle name="Cálculo 44 2" xfId="3625" xr:uid="{5EBE5986-FB25-4873-90A4-48F30363F08A}"/>
    <cellStyle name="Cálculo 44 2 2" xfId="30739" xr:uid="{FACA6ADE-1A00-4CFE-BEE7-C0A35BD6CBB3}"/>
    <cellStyle name="Cálculo 44 3" xfId="3626" xr:uid="{67E9C629-D1EE-45FD-95B5-0DED62B32C84}"/>
    <cellStyle name="Cálculo 44 3 2" xfId="30740" xr:uid="{58756505-D613-406E-B946-9A27EB217354}"/>
    <cellStyle name="Cálculo 44 4" xfId="30741" xr:uid="{451918EE-7202-468E-945E-0F90E0ACE73E}"/>
    <cellStyle name="Cálculo 45" xfId="3627" xr:uid="{33509CE5-6864-4091-9CDB-793F8F469EBE}"/>
    <cellStyle name="Cálculo 45 2" xfId="3628" xr:uid="{FF6084E2-AE87-4CDA-985A-BE0BE6F694CD}"/>
    <cellStyle name="Cálculo 45 2 2" xfId="30742" xr:uid="{72099357-464A-417A-A97F-AB343C38D432}"/>
    <cellStyle name="Cálculo 45 3" xfId="3629" xr:uid="{739BEB53-EC52-4210-B6FD-C4FA084B7162}"/>
    <cellStyle name="Cálculo 45 3 2" xfId="30743" xr:uid="{05BE8EAC-477F-41EE-9D71-E500CE7D670F}"/>
    <cellStyle name="Cálculo 45 4" xfId="30744" xr:uid="{749FA70C-B8CC-462D-A96C-D4363E0647C2}"/>
    <cellStyle name="Cálculo 46" xfId="3630" xr:uid="{00E36F47-1B8C-4AFC-AE48-70FE12B7CD2B}"/>
    <cellStyle name="Cálculo 46 2" xfId="3631" xr:uid="{93328872-96C8-4EE6-ABC4-87689F839F98}"/>
    <cellStyle name="Cálculo 46 2 2" xfId="30745" xr:uid="{8632DEB0-506C-460C-A8F6-CEF31C38CA7D}"/>
    <cellStyle name="Cálculo 46 3" xfId="3632" xr:uid="{398E6028-B549-4D6C-8B96-AD4F2CBF3C63}"/>
    <cellStyle name="Cálculo 46 3 2" xfId="30746" xr:uid="{ADE2655E-AB88-4283-BF43-7BA22153CB98}"/>
    <cellStyle name="Cálculo 46 4" xfId="30747" xr:uid="{15FC7C5F-4205-46D5-B266-A19569674472}"/>
    <cellStyle name="Cálculo 47" xfId="3633" xr:uid="{0B47F4FB-072D-41BF-B24A-B717F6EB875B}"/>
    <cellStyle name="Cálculo 47 2" xfId="3634" xr:uid="{48FF57C6-69B2-4227-9323-65B81F4FB246}"/>
    <cellStyle name="Cálculo 47 2 2" xfId="30748" xr:uid="{CADACE61-D528-4E01-99CA-1A1EA9FEE3B8}"/>
    <cellStyle name="Cálculo 47 3" xfId="3635" xr:uid="{9B43B178-F4D7-4BD5-BA31-EAB9D751A141}"/>
    <cellStyle name="Cálculo 47 3 2" xfId="30749" xr:uid="{3FDE6724-C089-4355-8B78-CFB9BD2A2A75}"/>
    <cellStyle name="Cálculo 47 4" xfId="30750" xr:uid="{4F1F249D-2335-40E6-822C-DCE6914060AC}"/>
    <cellStyle name="Cálculo 48" xfId="3636" xr:uid="{B48E105C-4528-4B84-A19B-FD312147B9C5}"/>
    <cellStyle name="Cálculo 48 2" xfId="3637" xr:uid="{A3BBB523-F0CE-475A-A74E-061A1C003925}"/>
    <cellStyle name="Cálculo 48 2 2" xfId="30751" xr:uid="{CE70E6D4-0183-4512-A73E-A0E7D44BB9BC}"/>
    <cellStyle name="Cálculo 48 3" xfId="3638" xr:uid="{3B18F733-BF41-43BA-9A0E-B1DE3C0F4D9E}"/>
    <cellStyle name="Cálculo 48 3 2" xfId="30752" xr:uid="{42F43087-6D5C-4560-AF85-5C28FE7A32E2}"/>
    <cellStyle name="Cálculo 48 4" xfId="30753" xr:uid="{F062016F-4A07-468A-8166-11875FEDC7A0}"/>
    <cellStyle name="Cálculo 49" xfId="3639" xr:uid="{88EB4631-60EA-4288-9B95-9BB4F0B36408}"/>
    <cellStyle name="Cálculo 49 2" xfId="3640" xr:uid="{E72CB9EF-ABD5-47B7-BA37-8C181DC535CF}"/>
    <cellStyle name="Cálculo 49 2 2" xfId="30754" xr:uid="{65667E3F-3467-44EB-A6CD-046A222D4017}"/>
    <cellStyle name="Cálculo 49 3" xfId="3641" xr:uid="{D4668C13-FAD0-4D14-ADFD-AEF0D45AC52F}"/>
    <cellStyle name="Cálculo 49 3 2" xfId="30755" xr:uid="{3BFB3244-5F50-459E-ADB3-3F59BA76E001}"/>
    <cellStyle name="Cálculo 49 4" xfId="30756" xr:uid="{0D6C1AC0-1E53-4447-88D7-38282DB7FB80}"/>
    <cellStyle name="Cálculo 5" xfId="3642" xr:uid="{4EFFE4DB-5BA6-4512-96CB-75549740B868}"/>
    <cellStyle name="Cálculo 5 2" xfId="3643" xr:uid="{D2B55370-8107-4ADE-85FD-D04A9EF7F119}"/>
    <cellStyle name="Cálculo 5 2 2" xfId="30757" xr:uid="{BF183A2A-49D9-433D-B212-6FFDD7F6E582}"/>
    <cellStyle name="Cálculo 5 3" xfId="3644" xr:uid="{B943984A-BB64-4DCE-9422-A20BA6028D54}"/>
    <cellStyle name="Cálculo 5 3 2" xfId="30758" xr:uid="{DA215273-5129-4086-81B1-4E0EFE19B16D}"/>
    <cellStyle name="Cálculo 5 4" xfId="30759" xr:uid="{164558F6-DD42-45B3-A116-39F953B8B44C}"/>
    <cellStyle name="Cálculo 5_Bases_Generales" xfId="3645" xr:uid="{CA4155F0-112C-4B6D-9520-962DF85B1D34}"/>
    <cellStyle name="Cálculo 50" xfId="3646" xr:uid="{58AA3CA1-4F16-4B87-B9CD-59F1CBB94F1F}"/>
    <cellStyle name="Cálculo 50 2" xfId="3647" xr:uid="{9A37E521-AABD-4A04-B761-67C74A4175D7}"/>
    <cellStyle name="Cálculo 50 2 2" xfId="30760" xr:uid="{80413FF7-F0C8-4131-8970-362E47319028}"/>
    <cellStyle name="Cálculo 50 3" xfId="3648" xr:uid="{6F683B76-83D1-4CB8-B86B-2AE67B7B882D}"/>
    <cellStyle name="Cálculo 50 3 2" xfId="30761" xr:uid="{E3BC97C7-E3CF-4993-B736-408623FB300D}"/>
    <cellStyle name="Cálculo 50 4" xfId="30762" xr:uid="{037FCE29-CDDB-497B-859D-106B5AFE5519}"/>
    <cellStyle name="Cálculo 51" xfId="3649" xr:uid="{862CD410-72B6-40A2-B5AA-B56FAD92804C}"/>
    <cellStyle name="Cálculo 51 2" xfId="3650" xr:uid="{BC68DC41-E726-45E5-95F0-913FB1A15CBC}"/>
    <cellStyle name="Cálculo 51 2 2" xfId="30763" xr:uid="{95697079-46BD-4432-AF9A-918DA508BD2A}"/>
    <cellStyle name="Cálculo 51 3" xfId="3651" xr:uid="{F5398BFE-5BA5-4D78-BBBA-8F1D5B1A8534}"/>
    <cellStyle name="Cálculo 51 3 2" xfId="30764" xr:uid="{E2A7D3EC-8708-40EB-8580-6162E5455122}"/>
    <cellStyle name="Cálculo 51 4" xfId="30765" xr:uid="{189DAB7F-1ABA-4EAF-9074-353BAA675CC7}"/>
    <cellStyle name="Cálculo 52" xfId="3652" xr:uid="{48D4EE7F-0082-41BB-9F2D-E72BDFAE72E6}"/>
    <cellStyle name="Cálculo 52 2" xfId="3653" xr:uid="{BA05982E-9A97-4EF1-8636-B7CF3635E4CB}"/>
    <cellStyle name="Cálculo 52 2 2" xfId="30766" xr:uid="{B96E8F27-0311-4CAA-B6AA-CF7CC5A8D25B}"/>
    <cellStyle name="Cálculo 52 3" xfId="3654" xr:uid="{717463EB-EC4E-4464-96F9-F24CF6C70102}"/>
    <cellStyle name="Cálculo 52 3 2" xfId="30767" xr:uid="{26FD0C6B-193A-4410-92E3-7CDA8F1646E1}"/>
    <cellStyle name="Cálculo 52 4" xfId="30768" xr:uid="{A900E4BD-F101-43D5-896F-6B9D105FA2E9}"/>
    <cellStyle name="Cálculo 53" xfId="3655" xr:uid="{FF806D67-052F-4DCC-97C9-FAC632850BBD}"/>
    <cellStyle name="Cálculo 53 2" xfId="3656" xr:uid="{4C3649FE-5B77-48F1-B271-E587AD04D681}"/>
    <cellStyle name="Cálculo 53 2 2" xfId="30769" xr:uid="{AC28B195-F1D7-4179-ACCA-29E32DA3C415}"/>
    <cellStyle name="Cálculo 53 3" xfId="3657" xr:uid="{A8BC98B9-9274-4C8C-9A7B-B66F1B0E061C}"/>
    <cellStyle name="Cálculo 53 3 2" xfId="30770" xr:uid="{BE59F847-B206-4797-9116-6DE5BB97A1B2}"/>
    <cellStyle name="Cálculo 53 4" xfId="30771" xr:uid="{2DA017EC-3F57-4191-99CB-E72AE77E0861}"/>
    <cellStyle name="Cálculo 54" xfId="3658" xr:uid="{ED312CAA-03D3-41F0-AEBF-56199C108604}"/>
    <cellStyle name="Cálculo 54 2" xfId="3659" xr:uid="{8FCD39B3-B0C0-4E6F-A982-D2F58600F75F}"/>
    <cellStyle name="Cálculo 54 2 2" xfId="30772" xr:uid="{9BC92DCD-A75F-406F-9E8C-0BB0CD50EF36}"/>
    <cellStyle name="Cálculo 54 3" xfId="3660" xr:uid="{6C670059-E9AA-48E5-B296-37DB3A6F27D1}"/>
    <cellStyle name="Cálculo 54 3 2" xfId="30773" xr:uid="{6048EDC7-F4E9-4862-985A-60E8AE63A402}"/>
    <cellStyle name="Cálculo 54 4" xfId="30774" xr:uid="{2C6EE420-BEC6-43EC-852D-D3F4F65E1664}"/>
    <cellStyle name="Cálculo 55" xfId="3661" xr:uid="{FF649A03-56A9-4A78-BD80-3D892F28B71F}"/>
    <cellStyle name="Cálculo 55 2" xfId="3662" xr:uid="{B7A2CEDC-AB9F-4191-B5E2-81134822760F}"/>
    <cellStyle name="Cálculo 55 2 2" xfId="30775" xr:uid="{FF3EC44F-989E-42A0-A659-8C9A2F0EB168}"/>
    <cellStyle name="Cálculo 55 3" xfId="3663" xr:uid="{3979CA3E-D186-41DE-A19B-18F315C4D2FD}"/>
    <cellStyle name="Cálculo 55 3 2" xfId="30776" xr:uid="{F66CC38F-3446-46B9-8E03-9019667FBA44}"/>
    <cellStyle name="Cálculo 55 4" xfId="30777" xr:uid="{A8425488-8393-41B5-A20F-A6F143C08AF3}"/>
    <cellStyle name="Cálculo 56" xfId="3664" xr:uid="{C9641202-7498-438F-A556-134EC89B2330}"/>
    <cellStyle name="Cálculo 56 2" xfId="3665" xr:uid="{4668882C-F26D-4904-ABDE-BBF6AB5C8019}"/>
    <cellStyle name="Cálculo 56 2 2" xfId="30778" xr:uid="{60F2F700-5A37-46B3-91C9-EC8D18D058ED}"/>
    <cellStyle name="Cálculo 56 3" xfId="3666" xr:uid="{E3F71A46-9BF1-4844-A3F4-ED030B8444EC}"/>
    <cellStyle name="Cálculo 56 3 2" xfId="30779" xr:uid="{1989BED7-787D-450E-8751-BBAC9954958B}"/>
    <cellStyle name="Cálculo 56 4" xfId="30780" xr:uid="{1A00B7A7-658A-47A5-B099-A9FBD0E3CE5F}"/>
    <cellStyle name="Cálculo 57" xfId="3667" xr:uid="{65B3DBFC-EA85-4AF0-AF9D-7E8B8FC9D20F}"/>
    <cellStyle name="Cálculo 57 2" xfId="3668" xr:uid="{E0AB9FA5-A576-4F2A-8578-E1B32614439B}"/>
    <cellStyle name="Cálculo 57 2 2" xfId="30781" xr:uid="{484F6DDD-575F-4D7B-AECA-815EB7A087FC}"/>
    <cellStyle name="Cálculo 57 3" xfId="3669" xr:uid="{9A176406-2B5C-42A1-A179-FD8C12C6413D}"/>
    <cellStyle name="Cálculo 57 3 2" xfId="30782" xr:uid="{09601292-9C93-47A5-8684-2391F4C79ACC}"/>
    <cellStyle name="Cálculo 57 4" xfId="30783" xr:uid="{F65806DC-E601-48A1-970B-8BBDC7CCA520}"/>
    <cellStyle name="Cálculo 58" xfId="3670" xr:uid="{F5E91769-72C9-4E00-96A3-7DAB69DEE576}"/>
    <cellStyle name="Cálculo 58 2" xfId="3671" xr:uid="{DDC3E018-751D-4E6C-800F-4DBF9C91C0F5}"/>
    <cellStyle name="Cálculo 58 2 2" xfId="30784" xr:uid="{59608DDF-E0B0-4830-BA27-4DD0EF4FB503}"/>
    <cellStyle name="Cálculo 58 3" xfId="3672" xr:uid="{BA0C5AC2-5F85-4494-B3AC-3E4CD0354F9D}"/>
    <cellStyle name="Cálculo 58 3 2" xfId="30785" xr:uid="{363BA788-BE16-4AC6-985F-47D56696FF32}"/>
    <cellStyle name="Cálculo 58 4" xfId="30786" xr:uid="{84F895D4-7B93-4EE4-A7DD-148492225A64}"/>
    <cellStyle name="Cálculo 59" xfId="3673" xr:uid="{FD2EBDDE-621A-4EC6-8D65-EDEB03846C29}"/>
    <cellStyle name="Cálculo 59 2" xfId="3674" xr:uid="{2C1B954D-117D-4D66-8932-9C6BBE491B41}"/>
    <cellStyle name="Cálculo 59 2 2" xfId="30787" xr:uid="{AD4750AA-0CDE-43FE-B5B2-8C0B89A20D68}"/>
    <cellStyle name="Cálculo 59 3" xfId="3675" xr:uid="{FAD9BB5A-0FA7-4360-A4B9-8F8FEFAA0EE7}"/>
    <cellStyle name="Cálculo 59 3 2" xfId="30788" xr:uid="{EB5CA458-B09A-43F1-9B16-288CEF3E012B}"/>
    <cellStyle name="Cálculo 59 4" xfId="30789" xr:uid="{8A70E38C-5285-4154-A90C-7E6361360784}"/>
    <cellStyle name="Cálculo 6" xfId="3676" xr:uid="{588EAF00-C63E-4AB4-88CC-BD67878B724A}"/>
    <cellStyle name="Cálculo 6 2" xfId="3677" xr:uid="{0E891361-477A-4676-AC11-DF7768C773B3}"/>
    <cellStyle name="Cálculo 6 2 2" xfId="30790" xr:uid="{A57DCA39-D773-40E9-90CC-EF36DD4A6E0D}"/>
    <cellStyle name="Cálculo 6 3" xfId="3678" xr:uid="{81BFE85D-A1DF-4E51-930F-ED07B11AA034}"/>
    <cellStyle name="Cálculo 6 3 2" xfId="30791" xr:uid="{81787D8A-F0D0-4E3F-AABB-9787B350EB1A}"/>
    <cellStyle name="Cálculo 6 4" xfId="30792" xr:uid="{74E99BED-57D7-43C2-B2D9-B521E66B48B4}"/>
    <cellStyle name="Cálculo 6_Bases_Generales" xfId="3679" xr:uid="{C9184FB6-2B56-424D-BF4F-22A55BC2A031}"/>
    <cellStyle name="Cálculo 60" xfId="3680" xr:uid="{BB9849F7-F1F2-43A6-B40A-7C71BB718274}"/>
    <cellStyle name="Cálculo 60 2" xfId="3681" xr:uid="{53BA3994-B74F-47EC-9A45-05610B901C74}"/>
    <cellStyle name="Cálculo 60 2 2" xfId="30793" xr:uid="{EE06E8A1-2FFF-4848-83F5-6FFCBFA81C57}"/>
    <cellStyle name="Cálculo 60 3" xfId="3682" xr:uid="{872141A1-6047-4C93-A666-98BBB7641A19}"/>
    <cellStyle name="Cálculo 60 3 2" xfId="30794" xr:uid="{E7E8E32A-973D-49A7-8045-8DBB435F097D}"/>
    <cellStyle name="Cálculo 60 4" xfId="30795" xr:uid="{66328092-132A-4D89-8DE3-6E8EE978BF87}"/>
    <cellStyle name="Cálculo 61" xfId="3683" xr:uid="{B6B616D4-5F86-4629-B017-3F22E07570DF}"/>
    <cellStyle name="Cálculo 61 2" xfId="3684" xr:uid="{23FB7A35-B6A6-4212-BD83-383A4C1D1668}"/>
    <cellStyle name="Cálculo 61 2 2" xfId="30796" xr:uid="{C97BBA98-4380-4F3F-80C5-703F06F58C6D}"/>
    <cellStyle name="Cálculo 61 3" xfId="3685" xr:uid="{1BB49FAF-340B-4A2A-AB7F-2B899A5032D7}"/>
    <cellStyle name="Cálculo 61 3 2" xfId="30797" xr:uid="{F2C40978-D31F-4CC0-B4F9-B381560D7F37}"/>
    <cellStyle name="Cálculo 61 4" xfId="30798" xr:uid="{69445A23-7EE0-4C29-8C70-4805FEBEB5E7}"/>
    <cellStyle name="Cálculo 62" xfId="3686" xr:uid="{C95D5EAE-EE1F-47D3-A377-624299BFCCED}"/>
    <cellStyle name="Cálculo 62 2" xfId="3687" xr:uid="{ED09E715-1562-4908-8327-72AA55AF0CF5}"/>
    <cellStyle name="Cálculo 62 2 2" xfId="30799" xr:uid="{1E6F846B-2171-44AB-A138-204C1C4A6DE9}"/>
    <cellStyle name="Cálculo 62 3" xfId="3688" xr:uid="{B2B8F652-C7E8-460A-8774-9550FE77DA54}"/>
    <cellStyle name="Cálculo 62 3 2" xfId="30800" xr:uid="{F063ECD6-E436-4C36-841B-B84B7517F406}"/>
    <cellStyle name="Cálculo 62 4" xfId="30801" xr:uid="{09620B5D-72E8-4CC1-9A80-DC2B3EC5CE20}"/>
    <cellStyle name="Cálculo 63" xfId="3689" xr:uid="{F5553B6E-47D9-48A1-8F61-4DE222D988F0}"/>
    <cellStyle name="Cálculo 63 2" xfId="3690" xr:uid="{480C949A-8298-4CAB-B506-4C22293AE362}"/>
    <cellStyle name="Cálculo 63 2 2" xfId="30802" xr:uid="{407E07A8-725B-4F40-8729-A52DE11DE5E3}"/>
    <cellStyle name="Cálculo 63 3" xfId="3691" xr:uid="{1FA380E2-3429-4FFF-AF66-FDA4E80EE74C}"/>
    <cellStyle name="Cálculo 63 3 2" xfId="30803" xr:uid="{91F3106B-9C9F-4709-AB9E-4DE69FC1765F}"/>
    <cellStyle name="Cálculo 63 4" xfId="30804" xr:uid="{B23E133D-2490-4F28-A209-F93CC1FED6C6}"/>
    <cellStyle name="Cálculo 64" xfId="3692" xr:uid="{19E2645D-FC4B-4A68-A256-D9C09277B34B}"/>
    <cellStyle name="Cálculo 64 2" xfId="3693" xr:uid="{12A38808-683E-4188-A267-CF9CA481406B}"/>
    <cellStyle name="Cálculo 64 2 2" xfId="30805" xr:uid="{33BF9252-FDA7-4645-86CB-39BE871047D0}"/>
    <cellStyle name="Cálculo 64 3" xfId="3694" xr:uid="{1796975B-3282-417C-9EA2-FB516203B520}"/>
    <cellStyle name="Cálculo 64 3 2" xfId="30806" xr:uid="{9090A640-CB6C-48BD-BA3A-3A798E167D3E}"/>
    <cellStyle name="Cálculo 64 4" xfId="30807" xr:uid="{DE707988-B124-4855-A648-6DB6B69CA25E}"/>
    <cellStyle name="Cálculo 65" xfId="3695" xr:uid="{0CEC1C59-92EE-493A-9862-2CE63AB44A4C}"/>
    <cellStyle name="Cálculo 65 2" xfId="3696" xr:uid="{53BFE206-110A-4823-A620-13B7F0E22102}"/>
    <cellStyle name="Cálculo 65 2 2" xfId="30808" xr:uid="{9A1776E3-1136-4990-915D-A8C0DF94F2A2}"/>
    <cellStyle name="Cálculo 65 3" xfId="3697" xr:uid="{00AD9F5C-A58A-4E1D-85B3-17EF232D4F21}"/>
    <cellStyle name="Cálculo 65 3 2" xfId="30809" xr:uid="{F6E84453-E2F2-4229-8622-48F54118399A}"/>
    <cellStyle name="Cálculo 65 4" xfId="30810" xr:uid="{8F8F72B5-010E-4A00-8838-7EC36C8BE107}"/>
    <cellStyle name="Cálculo 66" xfId="3698" xr:uid="{B799106F-32FA-4DA7-9DA9-A85650AC0434}"/>
    <cellStyle name="Cálculo 66 2" xfId="3699" xr:uid="{B5AD2D31-9908-4DE0-898E-C8AE2C62C47F}"/>
    <cellStyle name="Cálculo 66 2 2" xfId="30811" xr:uid="{6280A456-1111-4656-A672-25E2CB7881BD}"/>
    <cellStyle name="Cálculo 66 3" xfId="3700" xr:uid="{15F7B966-83D5-4A8D-BA4E-330A40781A9A}"/>
    <cellStyle name="Cálculo 66 3 2" xfId="30812" xr:uid="{AF66DC25-F093-44C2-9CA5-F29A43E83742}"/>
    <cellStyle name="Cálculo 66 4" xfId="30813" xr:uid="{68763D71-F5AD-445E-A223-403502197B25}"/>
    <cellStyle name="Cálculo 67" xfId="3701" xr:uid="{5ABE6037-6F8C-478F-936B-01C6DF160F15}"/>
    <cellStyle name="Cálculo 67 2" xfId="3702" xr:uid="{C1AC3807-1266-498F-BFAE-A7CB371AB180}"/>
    <cellStyle name="Cálculo 67 2 2" xfId="30814" xr:uid="{FEBEE747-F19E-4D04-A29F-2621AF0894AD}"/>
    <cellStyle name="Cálculo 67 3" xfId="3703" xr:uid="{BCC6BBF0-35C7-4ECD-AA35-5E9DA8B61EF4}"/>
    <cellStyle name="Cálculo 67 3 2" xfId="30815" xr:uid="{78357081-FB7F-40C8-8AC0-019C8F339B03}"/>
    <cellStyle name="Cálculo 67 4" xfId="30816" xr:uid="{CB02AB29-E133-4150-B31E-368BA1087DBE}"/>
    <cellStyle name="Cálculo 68" xfId="3704" xr:uid="{CD7B87ED-81AD-4CD5-89D8-1A3643806EEC}"/>
    <cellStyle name="Cálculo 68 2" xfId="3705" xr:uid="{1D3307E9-5286-4297-9703-265C7D8001AB}"/>
    <cellStyle name="Cálculo 68 2 2" xfId="30817" xr:uid="{BE45BD74-43EE-43C9-9668-E707F8EA51F3}"/>
    <cellStyle name="Cálculo 68 3" xfId="3706" xr:uid="{4303B0D4-03DA-45FC-88A0-A1DF3895AD7B}"/>
    <cellStyle name="Cálculo 68 3 2" xfId="30818" xr:uid="{C44A7727-23FA-41FF-85FA-1AB94E883835}"/>
    <cellStyle name="Cálculo 68 4" xfId="30819" xr:uid="{19838C1F-0E7D-4983-886D-1F7064C50A33}"/>
    <cellStyle name="Cálculo 69" xfId="3707" xr:uid="{87886DFC-4F48-4CDE-92CB-5E8144C54B53}"/>
    <cellStyle name="Cálculo 69 2" xfId="3708" xr:uid="{F626F5BF-6031-4107-8435-529209B8BC16}"/>
    <cellStyle name="Cálculo 69 2 2" xfId="30820" xr:uid="{5C63070B-C31C-45E4-879B-B175F6D4EBC7}"/>
    <cellStyle name="Cálculo 69 3" xfId="3709" xr:uid="{B0543A85-927D-48FC-96AD-56AA0A4F7EE8}"/>
    <cellStyle name="Cálculo 69 3 2" xfId="30821" xr:uid="{12C343EE-2D2A-441A-852A-BF0DFC418707}"/>
    <cellStyle name="Cálculo 69 4" xfId="30822" xr:uid="{E435364A-757C-49D7-A652-7EEA1E2A9DC9}"/>
    <cellStyle name="Cálculo 7" xfId="3710" xr:uid="{40F48629-23B0-4C4D-AFCF-92F0F785D364}"/>
    <cellStyle name="Cálculo 7 2" xfId="3711" xr:uid="{4017042B-A379-4254-87DD-CF2E724166FA}"/>
    <cellStyle name="Cálculo 7 2 2" xfId="30823" xr:uid="{116AD0F8-152A-492B-899A-05A8BBA22C6C}"/>
    <cellStyle name="Cálculo 7 3" xfId="3712" xr:uid="{91C299AC-E2DD-40F5-A658-3EF044F46B14}"/>
    <cellStyle name="Cálculo 7 3 2" xfId="30824" xr:uid="{7AACCE38-B0BD-4498-B165-6AA4AF540696}"/>
    <cellStyle name="Cálculo 7 4" xfId="30825" xr:uid="{87AAC0AF-1F2D-4458-B5A1-5629E9C689BB}"/>
    <cellStyle name="Cálculo 7_Bases_Generales" xfId="3713" xr:uid="{81115827-AA6E-40F8-823E-91427EE4B022}"/>
    <cellStyle name="Cálculo 70" xfId="3714" xr:uid="{9217FE18-F563-4BF8-9230-A0B874BA4EBE}"/>
    <cellStyle name="Cálculo 70 2" xfId="3715" xr:uid="{A274B09B-E9D2-4032-A148-621166E5AC14}"/>
    <cellStyle name="Cálculo 70 2 2" xfId="30826" xr:uid="{28852B36-76CB-462A-9887-3947777AFC48}"/>
    <cellStyle name="Cálculo 70 3" xfId="3716" xr:uid="{A5CBC84D-082B-4A8E-A940-A4C5B3EA7A9E}"/>
    <cellStyle name="Cálculo 70 3 2" xfId="30827" xr:uid="{3A69DC33-1176-4409-9417-465434E4C72C}"/>
    <cellStyle name="Cálculo 70 4" xfId="30828" xr:uid="{CAFEA24D-A2D7-42CD-96BA-2917296FC2A7}"/>
    <cellStyle name="Cálculo 71" xfId="3717" xr:uid="{CBBAC709-1333-449A-B145-CD3713C5448A}"/>
    <cellStyle name="Cálculo 71 2" xfId="3718" xr:uid="{952856DD-ADE1-49D6-8632-3DF79F79F7F1}"/>
    <cellStyle name="Cálculo 71 2 2" xfId="30829" xr:uid="{519D5A42-23D8-4B5A-82D5-0D86A51FCFF8}"/>
    <cellStyle name="Cálculo 71 3" xfId="3719" xr:uid="{1E791FA4-94B9-4707-BD55-A3CC5151EEF1}"/>
    <cellStyle name="Cálculo 71 3 2" xfId="30830" xr:uid="{D663741F-F46B-47B4-B79A-EF133042168D}"/>
    <cellStyle name="Cálculo 71 4" xfId="30831" xr:uid="{C7F71817-C17C-4EC3-9415-F65287E72917}"/>
    <cellStyle name="Cálculo 72" xfId="3720" xr:uid="{D053A685-2344-429C-91D9-427F9498CF92}"/>
    <cellStyle name="Cálculo 72 2" xfId="3721" xr:uid="{D5EA6706-B1A9-4608-AF0B-CEA403961407}"/>
    <cellStyle name="Cálculo 72 2 2" xfId="30832" xr:uid="{0C3883F0-6897-46A0-80D5-8186322F0E02}"/>
    <cellStyle name="Cálculo 72 3" xfId="3722" xr:uid="{C4D8A197-B715-4FB6-BF29-DE8E65A58A41}"/>
    <cellStyle name="Cálculo 72 3 2" xfId="30833" xr:uid="{40111E67-7F0A-4852-9BAA-8FF6DD222501}"/>
    <cellStyle name="Cálculo 72 4" xfId="30834" xr:uid="{864D22CD-E082-4A90-80FD-7D0E16354DF8}"/>
    <cellStyle name="Cálculo 73" xfId="3723" xr:uid="{A170CA1B-90DA-4AE8-8BE1-B824A3DDB90A}"/>
    <cellStyle name="Cálculo 73 2" xfId="3724" xr:uid="{B93B6466-279A-4857-A4F7-FE13D724ED69}"/>
    <cellStyle name="Cálculo 73 2 2" xfId="30835" xr:uid="{D5416159-469B-41E3-82FA-66A4821C0721}"/>
    <cellStyle name="Cálculo 73 3" xfId="3725" xr:uid="{782C5845-D1A2-4B6D-A1D4-EFEBA75CC589}"/>
    <cellStyle name="Cálculo 73 3 2" xfId="30836" xr:uid="{013E51CF-C888-443D-B07A-9976E1D12002}"/>
    <cellStyle name="Cálculo 73 4" xfId="30837" xr:uid="{64AF5563-D3DA-4DB6-B674-767AA3FA9813}"/>
    <cellStyle name="Cálculo 74" xfId="3726" xr:uid="{BAE00CE5-E4F4-44D4-B162-EE0814C40398}"/>
    <cellStyle name="Cálculo 74 2" xfId="3727" xr:uid="{00DC8BAF-1998-48FF-A0A7-F1396A6AA9C5}"/>
    <cellStyle name="Cálculo 74 2 2" xfId="30838" xr:uid="{6149E370-6BC1-48AC-A3AE-29F07FF2FA5F}"/>
    <cellStyle name="Cálculo 74 3" xfId="3728" xr:uid="{6CAAD09B-8F2E-41E3-B45D-AF3863BC2DCB}"/>
    <cellStyle name="Cálculo 74 3 2" xfId="30839" xr:uid="{B901EAD8-73DD-4914-AA19-15C1C298AD20}"/>
    <cellStyle name="Cálculo 74 4" xfId="30840" xr:uid="{324457B0-DAA0-483E-B147-AD7CB60E517E}"/>
    <cellStyle name="Cálculo 75" xfId="3729" xr:uid="{D0CCD9BE-ED40-461A-B689-6A80AFCCF1D8}"/>
    <cellStyle name="Cálculo 75 2" xfId="3730" xr:uid="{C47D993D-94FE-4D4F-BE76-DA8AAAFFE21E}"/>
    <cellStyle name="Cálculo 75 2 2" xfId="30841" xr:uid="{44B25D59-FFAF-4BE2-898A-CB4EC8A1B60B}"/>
    <cellStyle name="Cálculo 75 3" xfId="3731" xr:uid="{8789DD4F-367A-4301-BF9B-83A4CF3A2ACD}"/>
    <cellStyle name="Cálculo 75 3 2" xfId="30842" xr:uid="{1A5A12AA-EF6C-4AC2-A351-AFC779AB27F6}"/>
    <cellStyle name="Cálculo 75 4" xfId="30843" xr:uid="{A11B1860-9CA6-4CEB-9CA6-477921F0B7AA}"/>
    <cellStyle name="Cálculo 76" xfId="3732" xr:uid="{678AAE01-4A13-480E-A646-F6FCAFB25E29}"/>
    <cellStyle name="Cálculo 76 2" xfId="3733" xr:uid="{EBF8C8D8-7557-4639-BE2F-4AEAD09F5F41}"/>
    <cellStyle name="Cálculo 76 2 2" xfId="30844" xr:uid="{7E7AB210-06D3-4740-B8CE-D6D24724825E}"/>
    <cellStyle name="Cálculo 76 3" xfId="3734" xr:uid="{C6C928DB-82EB-461B-AACC-BFC3413DD022}"/>
    <cellStyle name="Cálculo 76 3 2" xfId="30845" xr:uid="{64351FBB-0369-4186-9C7C-B939710E3085}"/>
    <cellStyle name="Cálculo 76 4" xfId="30846" xr:uid="{EEDE96FB-AB28-48B8-9366-527FAEAEA707}"/>
    <cellStyle name="Cálculo 77" xfId="3735" xr:uid="{E05E40CB-084C-4A0B-A8F3-F4F891E11475}"/>
    <cellStyle name="Cálculo 77 2" xfId="3736" xr:uid="{86C768F8-76DB-47AA-89D3-3DCC60133F45}"/>
    <cellStyle name="Cálculo 77 2 2" xfId="30847" xr:uid="{22E5B480-B4DF-4354-B6D2-28F186735DC4}"/>
    <cellStyle name="Cálculo 77 3" xfId="3737" xr:uid="{3B54B27F-0370-4AE3-9C05-29AAADF45D69}"/>
    <cellStyle name="Cálculo 77 3 2" xfId="30848" xr:uid="{D56F50E0-A49B-4126-851B-58873100B512}"/>
    <cellStyle name="Cálculo 77 4" xfId="30849" xr:uid="{C2543A22-1699-4C79-9A29-E6779BD56314}"/>
    <cellStyle name="Cálculo 78" xfId="3738" xr:uid="{1F5510FC-9E1B-4551-8EF9-ADBD77476247}"/>
    <cellStyle name="Cálculo 78 2" xfId="3739" xr:uid="{DFD248B5-3963-4480-9224-C227B2973C06}"/>
    <cellStyle name="Cálculo 78 2 2" xfId="30850" xr:uid="{6438FEA3-874E-4AAA-94A8-BE7D8CF308A3}"/>
    <cellStyle name="Cálculo 78 3" xfId="3740" xr:uid="{8FE16D2E-C51C-4481-ADFE-638738C1AEF3}"/>
    <cellStyle name="Cálculo 78 3 2" xfId="30851" xr:uid="{974A8D3E-2E42-4A38-924B-47DF9AE6D575}"/>
    <cellStyle name="Cálculo 78 4" xfId="30852" xr:uid="{86DA5535-1B32-4C5F-9579-E71AE7ADAF50}"/>
    <cellStyle name="Cálculo 79" xfId="3741" xr:uid="{FE89CAE1-54A9-435B-9BB8-9903C110605E}"/>
    <cellStyle name="Cálculo 79 2" xfId="3742" xr:uid="{314B56A7-9724-42F0-89E8-536A18E9BFBF}"/>
    <cellStyle name="Cálculo 79 2 2" xfId="30853" xr:uid="{CA180F2B-2960-49B3-AD88-8D0880AE8E85}"/>
    <cellStyle name="Cálculo 79 3" xfId="3743" xr:uid="{8760178E-86DA-445E-926D-9B26A98E7FB9}"/>
    <cellStyle name="Cálculo 79 3 2" xfId="30854" xr:uid="{902C17EA-A082-4286-AF24-43DA2C959E48}"/>
    <cellStyle name="Cálculo 79 4" xfId="30855" xr:uid="{9094C020-5C84-4BC5-A753-F72A566BBDC3}"/>
    <cellStyle name="Cálculo 8" xfId="3744" xr:uid="{88DE802D-7AB9-42F2-807C-EE005B624048}"/>
    <cellStyle name="Cálculo 8 2" xfId="3745" xr:uid="{E67419E1-EFFB-4C6A-9151-D2EE563BBFFD}"/>
    <cellStyle name="Cálculo 8 2 2" xfId="30856" xr:uid="{EFED4624-7F4F-4307-B598-23A06F3C6C88}"/>
    <cellStyle name="Cálculo 8 3" xfId="3746" xr:uid="{18DD1D57-C76C-4751-A256-C059F6E982C1}"/>
    <cellStyle name="Cálculo 8 3 2" xfId="30857" xr:uid="{7F1FB274-623A-4489-84E1-26DDE2FE79B7}"/>
    <cellStyle name="Cálculo 8 4" xfId="30858" xr:uid="{7D4EABD9-5EAE-496B-9EC9-A18953576132}"/>
    <cellStyle name="Cálculo 8_Bases_Generales" xfId="3747" xr:uid="{3E25C321-475D-48EA-A1A9-077D7012B372}"/>
    <cellStyle name="Cálculo 80" xfId="3748" xr:uid="{DFBBB21F-F055-48F3-A731-276283F9BF8F}"/>
    <cellStyle name="Cálculo 80 2" xfId="3749" xr:uid="{0CD3F5BC-E979-4EDF-A0F2-6C4C648BEDE7}"/>
    <cellStyle name="Cálculo 80 2 2" xfId="30859" xr:uid="{A266FD9B-7E91-4FC0-BD1D-3F98EDE9AAC0}"/>
    <cellStyle name="Cálculo 80 3" xfId="3750" xr:uid="{DD23A3A2-750D-495C-91DB-90125F13F761}"/>
    <cellStyle name="Cálculo 80 3 2" xfId="30860" xr:uid="{10A2E834-9020-4A0D-B1D0-599CCAB61314}"/>
    <cellStyle name="Cálculo 80 4" xfId="30861" xr:uid="{D627B5DE-2E2F-46F2-A49E-F408E350F55F}"/>
    <cellStyle name="Cálculo 81" xfId="3751" xr:uid="{93BB4BCA-D0F7-46E4-9C85-38A6F5D4983B}"/>
    <cellStyle name="Cálculo 81 2" xfId="3752" xr:uid="{D49F70EF-54E5-4AA8-8388-9E4B2D288730}"/>
    <cellStyle name="Cálculo 81 2 2" xfId="30862" xr:uid="{820E9D76-8C24-4831-A276-BB74F89FC150}"/>
    <cellStyle name="Cálculo 81 3" xfId="3753" xr:uid="{D2E5E41C-9A3D-43B0-BC89-3132193E4DA4}"/>
    <cellStyle name="Cálculo 81 3 2" xfId="30863" xr:uid="{C62D451B-22C1-446E-B80D-425617C1995B}"/>
    <cellStyle name="Cálculo 81 4" xfId="30864" xr:uid="{263611B0-FDE6-4583-B29B-BD64316D8DB4}"/>
    <cellStyle name="Cálculo 82" xfId="3754" xr:uid="{E213A64A-08E2-4B0E-9B07-B6F5B30C704E}"/>
    <cellStyle name="Cálculo 82 2" xfId="3755" xr:uid="{BF60ACD5-7DB9-4FF1-86D6-28B5FD3F8318}"/>
    <cellStyle name="Cálculo 82 2 2" xfId="30865" xr:uid="{600A6358-E571-47A1-A54E-1729B9C22B00}"/>
    <cellStyle name="Cálculo 82 3" xfId="3756" xr:uid="{62B187B0-8164-4DC8-BCCA-F2D9C7F57F24}"/>
    <cellStyle name="Cálculo 82 3 2" xfId="30866" xr:uid="{BB28C27A-E7BF-4B89-B972-1F2871C882C8}"/>
    <cellStyle name="Cálculo 82 4" xfId="30867" xr:uid="{7531F38E-0271-489D-838F-64C099835DB2}"/>
    <cellStyle name="Cálculo 83" xfId="3757" xr:uid="{BA448EB7-FD9D-45D4-836A-9B97596A5B05}"/>
    <cellStyle name="Cálculo 83 2" xfId="3758" xr:uid="{3CE06D0F-39F9-4408-80C8-35B953E94DC6}"/>
    <cellStyle name="Cálculo 83 2 2" xfId="30868" xr:uid="{934D8851-6A6A-4C41-9A40-3C146076F534}"/>
    <cellStyle name="Cálculo 83 3" xfId="3759" xr:uid="{6B6CCEA0-2DEF-4DBF-80C4-49EC3D011918}"/>
    <cellStyle name="Cálculo 83 3 2" xfId="30869" xr:uid="{73127AC4-CF8F-4990-97C2-872D01AFE30A}"/>
    <cellStyle name="Cálculo 83 4" xfId="30870" xr:uid="{B9DAE7C8-52D1-496F-9F73-9076CEA073C4}"/>
    <cellStyle name="Cálculo 84" xfId="3760" xr:uid="{2445BAA6-0F74-446F-B62B-D2B1A218AFF3}"/>
    <cellStyle name="Cálculo 84 2" xfId="3761" xr:uid="{6CF7DE71-7C9F-4F4D-9843-9FEA31FFA025}"/>
    <cellStyle name="Cálculo 84 2 2" xfId="30871" xr:uid="{FDA462C6-B0E4-4C11-B8D0-88345D0C7543}"/>
    <cellStyle name="Cálculo 84 3" xfId="3762" xr:uid="{C359599B-F7F7-4E62-9172-C0CE6D568C09}"/>
    <cellStyle name="Cálculo 84 3 2" xfId="30872" xr:uid="{2EA06BB4-4EE1-4FAA-A08E-20BA377EEA28}"/>
    <cellStyle name="Cálculo 84 4" xfId="30873" xr:uid="{1F579758-C037-4A5B-A67C-69E4545E8812}"/>
    <cellStyle name="Cálculo 85" xfId="3763" xr:uid="{3FD7DB55-45D5-41A9-9A40-DB732EFC1D05}"/>
    <cellStyle name="Cálculo 85 2" xfId="3764" xr:uid="{2FF170B2-8C61-47CE-BEEC-BDA38E4B949B}"/>
    <cellStyle name="Cálculo 85 2 2" xfId="30874" xr:uid="{A8DF562B-A490-482E-9AFB-642C79D17AAE}"/>
    <cellStyle name="Cálculo 85 3" xfId="3765" xr:uid="{DC5F0510-725F-4FDA-8C30-02944A78F130}"/>
    <cellStyle name="Cálculo 85 3 2" xfId="30875" xr:uid="{B6733DC7-9BCB-45D5-A37A-BEDF563FD855}"/>
    <cellStyle name="Cálculo 85 4" xfId="30876" xr:uid="{3A3224B5-9548-4D87-9920-0C19001EDD75}"/>
    <cellStyle name="Cálculo 86" xfId="3766" xr:uid="{863B73DD-5C24-4B43-89A6-F00D16C2EDDD}"/>
    <cellStyle name="Cálculo 86 2" xfId="3767" xr:uid="{B9A38E50-6019-46B0-9140-1D80038CB749}"/>
    <cellStyle name="Cálculo 86 2 2" xfId="30877" xr:uid="{E3ADDE8D-A68B-4E1D-A791-142C9B3EED9B}"/>
    <cellStyle name="Cálculo 86 3" xfId="3768" xr:uid="{4AF87C6B-F980-4BB7-9BD7-047B82A0E897}"/>
    <cellStyle name="Cálculo 86 3 2" xfId="30878" xr:uid="{CF87E1A9-4D86-4A0E-BEA0-D6D143E30668}"/>
    <cellStyle name="Cálculo 86 4" xfId="30879" xr:uid="{A27CFF7D-97AE-41EF-84CE-44734CB9ECA6}"/>
    <cellStyle name="Cálculo 87" xfId="3769" xr:uid="{CDF038EC-B435-4D5C-B1EF-C8D474B358C4}"/>
    <cellStyle name="Cálculo 87 2" xfId="3770" xr:uid="{711E2C72-758C-43A0-A4A4-E5D01FCBC176}"/>
    <cellStyle name="Cálculo 87 2 2" xfId="30880" xr:uid="{48305614-54EF-4123-B986-6E7FDA313BA9}"/>
    <cellStyle name="Cálculo 87 3" xfId="3771" xr:uid="{745BF70F-C341-44BE-8D7B-F0CC2D5F2490}"/>
    <cellStyle name="Cálculo 87 3 2" xfId="30881" xr:uid="{454F1F8D-8016-47FE-A24B-79B60D98C92B}"/>
    <cellStyle name="Cálculo 87 4" xfId="30882" xr:uid="{1A2BC681-68CC-4DDD-B825-90FD2726B004}"/>
    <cellStyle name="Cálculo 88" xfId="3772" xr:uid="{4561D19F-D6B4-4223-9923-CC670EF5EAE3}"/>
    <cellStyle name="Cálculo 88 2" xfId="3773" xr:uid="{0D61BC64-1C44-4E9D-BD67-3FF88B330683}"/>
    <cellStyle name="Cálculo 88 2 2" xfId="30883" xr:uid="{5DD15077-3F4F-41D7-BF8B-3F0832C70FD2}"/>
    <cellStyle name="Cálculo 88 3" xfId="3774" xr:uid="{FFE8E529-2FDD-4E39-8D4A-522D5A7C5CC2}"/>
    <cellStyle name="Cálculo 88 3 2" xfId="30884" xr:uid="{C3A36875-BD7E-433E-A776-28004BBDBF5A}"/>
    <cellStyle name="Cálculo 88 4" xfId="30885" xr:uid="{DF56A3AB-E9E6-4840-8BC6-8F0DAA7C133C}"/>
    <cellStyle name="Cálculo 89" xfId="3775" xr:uid="{BCADB502-6860-4CDE-AE44-5D6465CF090F}"/>
    <cellStyle name="Cálculo 89 2" xfId="3776" xr:uid="{A5698891-8948-4E6E-BCA7-7C533B32BD6C}"/>
    <cellStyle name="Cálculo 89 2 2" xfId="30886" xr:uid="{70846DC2-51F9-4AD2-8DAD-B86A61ECEE3C}"/>
    <cellStyle name="Cálculo 89 3" xfId="3777" xr:uid="{4015237D-30FE-4D7E-A6B3-E1328B3081F7}"/>
    <cellStyle name="Cálculo 89 3 2" xfId="30887" xr:uid="{FCE979D5-E613-40B9-864F-45D15A94B330}"/>
    <cellStyle name="Cálculo 89 4" xfId="30888" xr:uid="{1B5EE962-A0CE-471C-B6D6-EA983F4C79D4}"/>
    <cellStyle name="Cálculo 9" xfId="3778" xr:uid="{DABF162F-8BF2-4D5D-B92B-27CF9CFF4EC1}"/>
    <cellStyle name="Cálculo 9 2" xfId="3779" xr:uid="{E26F6BC1-ED4E-47B2-8C58-39CC8ABE6443}"/>
    <cellStyle name="Cálculo 9 2 2" xfId="30889" xr:uid="{BF4AF807-5A6E-430C-81B4-F4525EF7B4F7}"/>
    <cellStyle name="Cálculo 9 3" xfId="3780" xr:uid="{7C92E22F-9C6A-4A58-8E11-3E8473EAC4E0}"/>
    <cellStyle name="Cálculo 9 3 2" xfId="30890" xr:uid="{E71399C0-F133-4EDA-94B4-F9660E52AE8C}"/>
    <cellStyle name="Cálculo 9 4" xfId="30891" xr:uid="{99E838B6-9230-4AC5-9683-D3385FFAA437}"/>
    <cellStyle name="Cálculo 9_Bases_Generales" xfId="3781" xr:uid="{00A04790-A7F8-4200-BEE4-2F4EB6E14D69}"/>
    <cellStyle name="Cálculo 90" xfId="3782" xr:uid="{3517662C-7163-4F8C-BAC9-53B100ED1274}"/>
    <cellStyle name="Cálculo 90 2" xfId="3783" xr:uid="{74539456-A009-4F7D-A697-750027A71209}"/>
    <cellStyle name="Cálculo 90 2 2" xfId="30892" xr:uid="{571882E1-5DE7-438C-8333-4EEE3B7CBC0C}"/>
    <cellStyle name="Cálculo 90 3" xfId="3784" xr:uid="{047729CB-CC30-4168-A45A-05A7B21E6383}"/>
    <cellStyle name="Cálculo 90 3 2" xfId="30893" xr:uid="{242E3E28-AC44-474A-8389-89CA0332B8A7}"/>
    <cellStyle name="Cálculo 90 4" xfId="30894" xr:uid="{BD96C062-B306-4954-B1AA-E7D2B726C983}"/>
    <cellStyle name="Cálculo 91" xfId="3785" xr:uid="{C479748C-2006-47E1-A9CB-2FC7E81D90D6}"/>
    <cellStyle name="Cálculo 91 2" xfId="3786" xr:uid="{F67C6ADB-E7A5-4F70-94D5-2496C5EC5815}"/>
    <cellStyle name="Cálculo 91 2 2" xfId="30895" xr:uid="{38BA25FD-FB0F-4F60-8E6B-78F5B55077BD}"/>
    <cellStyle name="Cálculo 91 3" xfId="3787" xr:uid="{95827BD5-93AE-48B8-A535-545699CB5E9E}"/>
    <cellStyle name="Cálculo 91 3 2" xfId="30896" xr:uid="{57CE2F0B-08F9-44CB-B9BC-CA6AFAE1E04B}"/>
    <cellStyle name="Cálculo 91 4" xfId="30897" xr:uid="{050C7CB6-9423-4823-949C-499337EEF55D}"/>
    <cellStyle name="Cálculo 92" xfId="3788" xr:uid="{92D23C4B-D0EA-4892-82CB-378245B60DD7}"/>
    <cellStyle name="Cálculo 92 2" xfId="3789" xr:uid="{F7DFE19A-8262-40CA-83B0-C2AFDF8C11F6}"/>
    <cellStyle name="Cálculo 92 2 2" xfId="30898" xr:uid="{D600028F-F9E8-482F-9672-78DB08FA9EAE}"/>
    <cellStyle name="Cálculo 92 3" xfId="3790" xr:uid="{BBA21D21-146F-4393-BE2E-6F41D20E1CA5}"/>
    <cellStyle name="Cálculo 92 3 2" xfId="30899" xr:uid="{4F720359-36A0-423B-B32F-5C1F4A921777}"/>
    <cellStyle name="Cálculo 92 4" xfId="30900" xr:uid="{EB790763-44D8-40D3-BB91-1F643A54A68E}"/>
    <cellStyle name="Cálculo 93" xfId="3791" xr:uid="{46B69D70-B61E-4757-86B8-5C6C976F7F72}"/>
    <cellStyle name="Cálculo 93 2" xfId="3792" xr:uid="{32E5EC41-576B-42DE-8C88-4490357B8CF9}"/>
    <cellStyle name="Cálculo 93 2 2" xfId="30901" xr:uid="{89CBD9CF-2A5B-41CD-9FA6-C567D7F4D5D5}"/>
    <cellStyle name="Cálculo 93 3" xfId="3793" xr:uid="{B43FDDB9-AF22-4145-8B69-8D88F6E67180}"/>
    <cellStyle name="Cálculo 93 3 2" xfId="30902" xr:uid="{86023F6B-C6F0-490C-8F7B-E86BAD0F67CA}"/>
    <cellStyle name="Cálculo 93 4" xfId="30903" xr:uid="{8EA222E9-039A-4869-A9F0-48909C075583}"/>
    <cellStyle name="Cálculo 94" xfId="3794" xr:uid="{1CC6279C-65F7-4271-ACA3-5AD2D7A24C1E}"/>
    <cellStyle name="Cálculo 94 2" xfId="3795" xr:uid="{1C8DAC92-B5C2-431E-806D-E511CBDA958A}"/>
    <cellStyle name="Cálculo 94 2 2" xfId="30904" xr:uid="{01B1F5EF-4435-4013-9D40-40BEBC8F78C0}"/>
    <cellStyle name="Cálculo 94 3" xfId="3796" xr:uid="{636BD69B-4128-4A5F-B608-543916850B9E}"/>
    <cellStyle name="Cálculo 94 3 2" xfId="30905" xr:uid="{BB4B1123-01A5-4E2D-A35E-72A4C8D84C20}"/>
    <cellStyle name="Cálculo 94 4" xfId="30906" xr:uid="{AE029BD1-71C9-41E6-B381-0529D14AECEE}"/>
    <cellStyle name="Cálculo 95" xfId="3797" xr:uid="{16FFF4DD-3833-494E-80DE-CEF6713F2239}"/>
    <cellStyle name="Cálculo 95 2" xfId="3798" xr:uid="{446910B9-A5E6-4547-9474-F1F4CE1D4239}"/>
    <cellStyle name="Cálculo 95 2 2" xfId="30907" xr:uid="{0337D29D-95EA-4CF2-86E9-93B3602C43DF}"/>
    <cellStyle name="Cálculo 95 3" xfId="3799" xr:uid="{7B2276D6-7EF2-4B31-9A17-8D836F83A3C6}"/>
    <cellStyle name="Cálculo 95 3 2" xfId="30908" xr:uid="{2E89A6F9-CCFF-4CEF-B8F3-BFAF897B635D}"/>
    <cellStyle name="Cálculo 95 4" xfId="30909" xr:uid="{B6F54DD0-23C0-4A7D-BCC3-0B0C611D36A7}"/>
    <cellStyle name="Cálculo 96" xfId="3800" xr:uid="{5626892F-96C3-496F-A8B3-F97FAAD933A6}"/>
    <cellStyle name="Cálculo 96 2" xfId="3801" xr:uid="{38D9ACA6-FE9B-4E2D-8E1B-189F97F3F35B}"/>
    <cellStyle name="Cálculo 96 2 2" xfId="30910" xr:uid="{97B0530F-2745-4AD9-95F2-10E29E1D0DFA}"/>
    <cellStyle name="Cálculo 96 3" xfId="3802" xr:uid="{2FCFE4BE-0C23-4E26-A6E8-91B9D4AC627E}"/>
    <cellStyle name="Cálculo 96 3 2" xfId="30911" xr:uid="{A863162D-CED1-4303-AD33-A3E73088AB3F}"/>
    <cellStyle name="Cálculo 96 4" xfId="30912" xr:uid="{049AB25E-D314-4FE5-8877-A9A8A5963616}"/>
    <cellStyle name="Cálculo 97" xfId="3803" xr:uid="{B41C2BD2-3B41-4D4F-9918-B492B1AC283C}"/>
    <cellStyle name="Cálculo 97 2" xfId="3804" xr:uid="{11FD63FE-B413-4466-A754-7DC7560F56FC}"/>
    <cellStyle name="Cálculo 97 2 2" xfId="30913" xr:uid="{C33AE88B-0858-43E3-86C4-5FFEDFC824AA}"/>
    <cellStyle name="Cálculo 97 3" xfId="3805" xr:uid="{FE0326A8-0896-4091-8142-F8E606CFBAB2}"/>
    <cellStyle name="Cálculo 97 3 2" xfId="30914" xr:uid="{01AF911E-A021-4FB6-9454-791F13D46BFB}"/>
    <cellStyle name="Cálculo 97 4" xfId="30915" xr:uid="{A4DB6A5B-3449-4AE2-86E1-6F24441091BA}"/>
    <cellStyle name="Cálculo 98" xfId="3806" xr:uid="{DC82F131-EE76-4271-A52B-EE1015403AD1}"/>
    <cellStyle name="Cálculo 98 2" xfId="3807" xr:uid="{43CE2AFD-B80E-41B4-91FE-14BA4BBD69D6}"/>
    <cellStyle name="Cálculo 98 2 2" xfId="30916" xr:uid="{C38B980C-5C92-4684-9341-97BAAC7F2BF0}"/>
    <cellStyle name="Cálculo 98 3" xfId="3808" xr:uid="{B0EEF133-6305-4F70-8CEF-C94C2B8418DA}"/>
    <cellStyle name="Cálculo 98 3 2" xfId="30917" xr:uid="{F614CF30-9B63-42A0-9AD8-356F9B4FFCA0}"/>
    <cellStyle name="Cálculo 98 4" xfId="30918" xr:uid="{FD9F6CAE-6522-49C6-A2B9-F9C797762209}"/>
    <cellStyle name="Cálculo 99" xfId="3809" xr:uid="{58065E51-B450-462E-B1BA-F86C81D42BCA}"/>
    <cellStyle name="Cálculo 99 2" xfId="3810" xr:uid="{9F5D4738-B551-466E-85DC-D318AE00BE20}"/>
    <cellStyle name="Cálculo 99 2 2" xfId="30919" xr:uid="{F0A361A4-4DCE-4063-ADF2-F2AE68BFEE2B}"/>
    <cellStyle name="Cálculo 99 3" xfId="3811" xr:uid="{1CB52EFD-60C2-42E8-9CA8-FA84B0885CAB}"/>
    <cellStyle name="Cálculo 99 3 2" xfId="30920" xr:uid="{18678756-E749-4C07-B0F8-974EA6922B88}"/>
    <cellStyle name="Cálculo 99 4" xfId="30921" xr:uid="{214BC2AD-8AFA-4C94-B71A-6ACEA8FB83AC}"/>
    <cellStyle name="Cancel" xfId="3812" xr:uid="{C1308335-1298-4925-BE41-AB691E03ACF3}"/>
    <cellStyle name="CC" xfId="3813" xr:uid="{5580DE19-FCBE-4F4B-A3E4-2F1465720236}"/>
    <cellStyle name="Celda de comprobación 2" xfId="3814" xr:uid="{1F686DC0-53C5-4E51-91B6-17B7FC897C25}"/>
    <cellStyle name="Célula de Verificação" xfId="17" builtinId="23" customBuiltin="1"/>
    <cellStyle name="Célula de Verificação 10" xfId="3815" xr:uid="{F234FDA5-12D4-44D2-9128-31559D044318}"/>
    <cellStyle name="Célula de Verificação 11" xfId="3816" xr:uid="{FCEAD803-19FF-4A11-8FC4-D366A015D080}"/>
    <cellStyle name="Célula de Verificação 12" xfId="3817" xr:uid="{1650C1E6-9C04-409F-A4FC-1E83077C7C20}"/>
    <cellStyle name="Célula de Verificação 13" xfId="3818" xr:uid="{D5D59C5B-3E9F-4E6B-ABC1-14CA6787BF69}"/>
    <cellStyle name="Célula de Verificação 14" xfId="3819" xr:uid="{46A68768-FBE9-44C4-942A-8CED97F2E02D}"/>
    <cellStyle name="Célula de Verificação 15" xfId="3820" xr:uid="{3EB9DD55-6042-4B7B-B752-36AE88070108}"/>
    <cellStyle name="Célula de Verificação 16" xfId="3821" xr:uid="{37A2E486-9649-4D4B-8A2C-744A74F5C9B7}"/>
    <cellStyle name="Célula de Verificação 17" xfId="3822" xr:uid="{BF0D3CCA-EC06-4AF3-9F36-CE41A5F52010}"/>
    <cellStyle name="Célula de Verificação 18" xfId="3823" xr:uid="{D213218F-298D-490C-9882-EEDA3876BB72}"/>
    <cellStyle name="Célula de Verificação 19" xfId="3824" xr:uid="{9AA301FA-1BEA-43C5-B221-B535E9BB962D}"/>
    <cellStyle name="Célula de Verificação 2" xfId="3825" xr:uid="{0622C253-D25B-4D34-A5D4-F73B2D30CD9D}"/>
    <cellStyle name="Célula de Verificação 2 2" xfId="30922" xr:uid="{F139EC7B-A857-451A-8719-DF3636BFF760}"/>
    <cellStyle name="Célula de Verificação 2 3" xfId="37182" xr:uid="{52B70EE7-1943-4C48-B1BC-30963220CAE3}"/>
    <cellStyle name="Célula de Verificação 20" xfId="3826" xr:uid="{5CC01B8F-FFD2-44AD-8DB5-92C95245D407}"/>
    <cellStyle name="Célula de Verificação 21" xfId="3827" xr:uid="{4CA5B66E-CE7D-4F1D-AFF3-9222B57A50BE}"/>
    <cellStyle name="Célula de Verificação 22" xfId="3828" xr:uid="{3153B9E9-E59E-41EC-B1F1-003EE0A2CDE4}"/>
    <cellStyle name="Célula de Verificação 23" xfId="3829" xr:uid="{1457B273-3036-4192-8B54-42FE6D6D4DFD}"/>
    <cellStyle name="Célula de Verificação 24" xfId="3830" xr:uid="{D4B57429-F0A2-4A89-87BB-18B5F523CC64}"/>
    <cellStyle name="Célula de Verificação 25" xfId="3831" xr:uid="{8A25363C-8D14-4543-9285-A7EA138A9146}"/>
    <cellStyle name="Célula de Verificação 26" xfId="3832" xr:uid="{9F8CC767-2160-4759-B616-F315FB603533}"/>
    <cellStyle name="Célula de Verificação 27" xfId="3833" xr:uid="{48F97CEF-3B00-4FE7-9B7C-931E762CE1C6}"/>
    <cellStyle name="Célula de Verificação 28" xfId="3834" xr:uid="{75F5D359-4A30-4B69-B19B-D2269596D4C0}"/>
    <cellStyle name="Célula de Verificação 29" xfId="3835" xr:uid="{42A74D4C-C438-4BA7-8619-C2B1F34A094E}"/>
    <cellStyle name="Célula de Verificação 3" xfId="3836" xr:uid="{9A08C80F-EB67-418F-9472-691596B93977}"/>
    <cellStyle name="Célula de Verificação 3 2" xfId="30923" xr:uid="{9CE526B2-7C04-4699-A1CA-33FCAC3D7964}"/>
    <cellStyle name="Célula de Verificação 30" xfId="3837" xr:uid="{72C8B5DB-365D-4FC6-A985-3723FCD82086}"/>
    <cellStyle name="Célula de Verificação 31" xfId="3838" xr:uid="{1E2210FB-9F5E-43A5-924C-75BA5D84F48A}"/>
    <cellStyle name="Célula de Verificação 32" xfId="3839" xr:uid="{03DBE982-E290-480B-84F2-DD7F6133C4FB}"/>
    <cellStyle name="Célula de Verificação 33" xfId="3840" xr:uid="{9B4C9782-DC0F-42FA-904E-6EB107E41806}"/>
    <cellStyle name="Célula de Verificação 34" xfId="3841" xr:uid="{7D72E659-1A96-4791-B2BC-151E090EE0F0}"/>
    <cellStyle name="Célula de Verificação 35" xfId="3842" xr:uid="{D5299443-FF24-4E01-9DD5-B8571524D7DC}"/>
    <cellStyle name="Célula de Verificação 36" xfId="3843" xr:uid="{1BDB563F-FC9E-4FC4-A25F-D8CFFBEDB68F}"/>
    <cellStyle name="Célula de Verificação 37" xfId="3844" xr:uid="{0675997D-A6CA-4FCA-902E-1CDB8FF2E36D}"/>
    <cellStyle name="Célula de Verificação 38" xfId="3845" xr:uid="{1362AB8E-DA4D-47B4-8C71-14C49FC33407}"/>
    <cellStyle name="Célula de Verificação 39" xfId="3846" xr:uid="{ABC09276-CEAB-40A8-9FFF-32D4ABE26D9D}"/>
    <cellStyle name="Célula de Verificação 4" xfId="3847" xr:uid="{8E26FF68-95FD-4674-8410-F13D6AE9EF4E}"/>
    <cellStyle name="Célula de Verificação 4 2" xfId="3848" xr:uid="{A169BFFA-A722-4F02-9C4F-4656A4FABF05}"/>
    <cellStyle name="Célula de Verificação 4 3" xfId="3849" xr:uid="{55BB46F0-6450-47E5-B9F3-87FCE9A4E420}"/>
    <cellStyle name="Célula de Verificação 4 4" xfId="3850" xr:uid="{8B3C8684-B3EB-41C3-A4D5-77F96E7D4267}"/>
    <cellStyle name="Célula de Verificação 40" xfId="3851" xr:uid="{E55E2F3D-59B2-40EB-A23D-9236972CFC8C}"/>
    <cellStyle name="Célula de Verificação 41" xfId="3852" xr:uid="{25DA5389-E404-472B-8B5C-F7068791D7D5}"/>
    <cellStyle name="Célula de Verificação 42" xfId="30924" xr:uid="{95A5DBE4-D18F-4140-B98A-2B5C166F2341}"/>
    <cellStyle name="Célula de Verificação 43" xfId="30925" xr:uid="{1D933951-664A-4DC7-BCEF-00A77ED24C00}"/>
    <cellStyle name="Célula de Verificação 44" xfId="30926" xr:uid="{715D9B13-24B3-4E60-9DD1-D1C2CCB10E5A}"/>
    <cellStyle name="Célula de Verificação 45" xfId="30927" xr:uid="{F0155E0F-2E16-4B2C-BD92-D3CFF0E831D1}"/>
    <cellStyle name="Célula de Verificação 46" xfId="30928" xr:uid="{D5E94182-403E-42A5-99ED-8F7112E75BF7}"/>
    <cellStyle name="Célula de Verificação 47" xfId="30929" xr:uid="{8C6DF5F2-B75B-49C3-BEBA-8758CF4BE7E7}"/>
    <cellStyle name="Célula de Verificação 48" xfId="30930" xr:uid="{8AEAEF94-1CFF-4500-8E58-D3C18E37FAAC}"/>
    <cellStyle name="Célula de Verificação 49" xfId="30931" xr:uid="{33EDDEDC-1BEC-4C2F-B259-5598BFCCC047}"/>
    <cellStyle name="Célula de Verificação 5" xfId="3853" xr:uid="{4BFD49A6-6586-40E5-93A6-47AA74383183}"/>
    <cellStyle name="Célula de Verificação 50" xfId="30932" xr:uid="{0A395B3B-7CBC-4F1F-8024-623307AE4753}"/>
    <cellStyle name="Célula de Verificação 51" xfId="30933" xr:uid="{2D0F84AF-D9FB-4EFF-9191-73884DA68A56}"/>
    <cellStyle name="Célula de Verificação 52" xfId="30934" xr:uid="{ED833FDB-81E1-4676-8FDC-783B5F3C4B27}"/>
    <cellStyle name="Célula de Verificação 53" xfId="30935" xr:uid="{3B812DED-AC74-4503-9CB5-795229A8B982}"/>
    <cellStyle name="Célula de Verificação 6" xfId="3854" xr:uid="{49F14E3E-48A3-4D49-A9D6-66F4E983C16F}"/>
    <cellStyle name="Célula de Verificação 7" xfId="3855" xr:uid="{B42941A6-EA89-4045-A969-2DA8129CE5F8}"/>
    <cellStyle name="Célula de Verificação 8" xfId="3856" xr:uid="{2630FC6A-C94B-40EF-831A-6F3914AD1831}"/>
    <cellStyle name="Célula de Verificação 9" xfId="3857" xr:uid="{94729174-E997-4F6A-9A27-74D74D4669AE}"/>
    <cellStyle name="Célula Vinculada" xfId="16" builtinId="24" customBuiltin="1"/>
    <cellStyle name="Célula Vinculada 10" xfId="3858" xr:uid="{7F691EA9-60A0-4984-8A4B-3B63C96D9EE7}"/>
    <cellStyle name="Célula Vinculada 11" xfId="3859" xr:uid="{D79CBB25-91D2-4ACF-B6D1-83BEF73A8EA6}"/>
    <cellStyle name="Célula Vinculada 12" xfId="3860" xr:uid="{3ECE9662-EB00-487B-BEAF-AD85D5B48B65}"/>
    <cellStyle name="Célula Vinculada 13" xfId="3861" xr:uid="{3F806BB7-E07F-44B1-BB56-7C39FC31B872}"/>
    <cellStyle name="Célula Vinculada 14" xfId="3862" xr:uid="{E2EBE1FD-631D-4172-B1E3-DF23D6373045}"/>
    <cellStyle name="Célula Vinculada 15" xfId="3863" xr:uid="{43C12510-3600-4822-8745-13C464761FB6}"/>
    <cellStyle name="Célula Vinculada 16" xfId="3864" xr:uid="{6179BBEF-90E4-440F-A25C-32721A3E070B}"/>
    <cellStyle name="Célula Vinculada 17" xfId="3865" xr:uid="{CF69D76C-E97D-408F-9380-344DC8185724}"/>
    <cellStyle name="Célula Vinculada 18" xfId="3866" xr:uid="{430ED02B-A9DE-4B8B-B657-B06292B13D51}"/>
    <cellStyle name="Célula Vinculada 19" xfId="3867" xr:uid="{4390C441-BC85-4181-9A6F-5F60742ACE75}"/>
    <cellStyle name="Célula Vinculada 2" xfId="3868" xr:uid="{EBFF911C-5DD7-4522-A727-EFD8D6F87F11}"/>
    <cellStyle name="Célula Vinculada 2 2" xfId="30936" xr:uid="{591F911C-1D3F-414D-A81B-C36EA915A218}"/>
    <cellStyle name="Célula Vinculada 2 3" xfId="37183" xr:uid="{192D0474-1B77-4EE8-BB1B-B912BF84B699}"/>
    <cellStyle name="Célula Vinculada 20" xfId="3869" xr:uid="{868B698F-95BC-4D30-9376-09B3C2FBAF05}"/>
    <cellStyle name="Célula Vinculada 21" xfId="3870" xr:uid="{E2B97E81-7579-4300-AB12-68CFF0A938C4}"/>
    <cellStyle name="Célula Vinculada 22" xfId="3871" xr:uid="{FC196184-7EE4-4191-A8B0-1AC0D6377C72}"/>
    <cellStyle name="Célula Vinculada 23" xfId="3872" xr:uid="{3B7EAE08-07A9-4BC4-80D6-C4FDD2D3DF18}"/>
    <cellStyle name="Célula Vinculada 24" xfId="3873" xr:uid="{65B9B9D3-C874-4BEA-9534-7F5BED0789DB}"/>
    <cellStyle name="Célula Vinculada 25" xfId="3874" xr:uid="{BCCB02BA-5BC6-4941-88E5-AECB0EBDEEE3}"/>
    <cellStyle name="Célula Vinculada 26" xfId="3875" xr:uid="{D8E428F9-699E-44D3-B1A6-34B99ECC541C}"/>
    <cellStyle name="Célula Vinculada 27" xfId="3876" xr:uid="{97C7B50F-1F06-43F4-83BF-481EF9A99B00}"/>
    <cellStyle name="Célula Vinculada 28" xfId="3877" xr:uid="{71279ED9-CAF1-4CA1-8F90-F2B233482994}"/>
    <cellStyle name="Célula Vinculada 29" xfId="3878" xr:uid="{2A0215CD-5BF7-49C4-9F00-AB954909452E}"/>
    <cellStyle name="Célula Vinculada 3" xfId="3879" xr:uid="{9DF5AAAA-2296-4817-98FE-BDF748D4EBD9}"/>
    <cellStyle name="Célula Vinculada 3 2" xfId="30937" xr:uid="{C37CB5DF-5DD5-4A69-A9A2-4808CE720B61}"/>
    <cellStyle name="Célula Vinculada 30" xfId="3880" xr:uid="{B4EB3185-E700-45E6-8881-7467484B1C4A}"/>
    <cellStyle name="Célula Vinculada 31" xfId="3881" xr:uid="{6BA049C8-1F02-4695-83ED-1B53440E352C}"/>
    <cellStyle name="Célula Vinculada 32" xfId="3882" xr:uid="{1DAF818D-A7BD-4A70-B404-7373B86CE48E}"/>
    <cellStyle name="Célula Vinculada 33" xfId="3883" xr:uid="{1BF5F621-C22B-4CE0-A788-EFF20C3E5700}"/>
    <cellStyle name="Célula Vinculada 34" xfId="3884" xr:uid="{8DA1255B-4171-4718-BBA6-530A1D428A31}"/>
    <cellStyle name="Célula Vinculada 35" xfId="3885" xr:uid="{C745A39C-DB9D-4215-9571-0C1B0FE263D0}"/>
    <cellStyle name="Célula Vinculada 36" xfId="30938" xr:uid="{7C61E86D-5EE8-4DF1-873F-C12C93E81C58}"/>
    <cellStyle name="Célula Vinculada 37" xfId="30939" xr:uid="{F1549E07-DE21-46CD-8ED8-31D85339AB53}"/>
    <cellStyle name="Célula Vinculada 38" xfId="30940" xr:uid="{CF902741-E057-43EE-A2F6-801BCB925FAC}"/>
    <cellStyle name="Célula Vinculada 39" xfId="30941" xr:uid="{6C735C8B-15C5-4AE5-9C09-751B8F40762F}"/>
    <cellStyle name="Célula Vinculada 4" xfId="3886" xr:uid="{A2985254-7509-4D52-8FEF-5DF1A95B30CB}"/>
    <cellStyle name="Célula Vinculada 4 2" xfId="3887" xr:uid="{0F14420E-D3E2-4402-A979-0F9026E30467}"/>
    <cellStyle name="Célula Vinculada 4 3" xfId="3888" xr:uid="{C9B77D01-E6E7-4523-A2A5-72791D3E270B}"/>
    <cellStyle name="Célula Vinculada 4 4" xfId="3889" xr:uid="{CFC06875-782D-4539-968C-1623EA04C2E2}"/>
    <cellStyle name="Célula Vinculada 40" xfId="30942" xr:uid="{A18F2E63-E0FF-4C8C-BF6E-B08D442D91AB}"/>
    <cellStyle name="Célula Vinculada 41" xfId="30943" xr:uid="{89931DBC-0A19-4FF3-AD07-119B25C6F2CE}"/>
    <cellStyle name="Célula Vinculada 42" xfId="30944" xr:uid="{5091B62A-2B12-4EE5-A045-CAA9DEFB3E72}"/>
    <cellStyle name="Célula Vinculada 43" xfId="30945" xr:uid="{7F1E27BD-3AAF-42D0-A1CE-D262A6ED4637}"/>
    <cellStyle name="Célula Vinculada 44" xfId="30946" xr:uid="{A2A9D776-4967-4D8F-8EE3-D8BD3115E527}"/>
    <cellStyle name="Célula Vinculada 5" xfId="3890" xr:uid="{96E2ADD4-94E5-4A8A-A08C-0338D200D925}"/>
    <cellStyle name="Célula Vinculada 6" xfId="3891" xr:uid="{C7F3D0F8-CD63-4817-A170-92E4728B7774}"/>
    <cellStyle name="Célula Vinculada 7" xfId="3892" xr:uid="{9CC294C4-C3C1-4DBD-9CE7-91B4D0366298}"/>
    <cellStyle name="Célula Vinculada 8" xfId="3893" xr:uid="{892B0114-220A-47F4-87FF-259A220C2C00}"/>
    <cellStyle name="Célula Vinculada 9" xfId="3894" xr:uid="{AEBE8DAE-B80F-40B5-9178-672EDF3BA9FC}"/>
    <cellStyle name="Check Cell" xfId="3895" xr:uid="{FED5F079-CB01-4EFF-A0A7-11E7A98C0F04}"/>
    <cellStyle name="Check Cell 2" xfId="37395" xr:uid="{0E78F8AA-ABBD-4DE2-B226-68FBCDDFD0FE}"/>
    <cellStyle name="Code" xfId="3896" xr:uid="{1FD8634E-EA73-4496-AFD8-DF8406268903}"/>
    <cellStyle name="Code Section" xfId="3897" xr:uid="{F926807E-4E8E-4805-A648-C37013A1FE8F}"/>
    <cellStyle name="Column Header" xfId="3898" xr:uid="{0C0F5562-CAE8-4340-8C15-292DDF1EDA20}"/>
    <cellStyle name="Coma0" xfId="3899" xr:uid="{78D2B462-FD78-4E7D-B104-FA178991C987}"/>
    <cellStyle name="Coma0 2" xfId="3900" xr:uid="{0F227DEF-8429-4DD8-B10C-65EFF2E9DD4D}"/>
    <cellStyle name="Coma0 2 10" xfId="3901" xr:uid="{F73B6FC9-8133-405A-88EE-DA631FBE8BF1}"/>
    <cellStyle name="Coma0 2 11" xfId="3902" xr:uid="{3D92AAE4-8226-4964-A6AA-7548593ED324}"/>
    <cellStyle name="Coma0 2 12" xfId="3903" xr:uid="{93F6EB7E-F105-4F54-A06D-911D9E53FEB9}"/>
    <cellStyle name="Coma0 2 2" xfId="3904" xr:uid="{FA618D23-2079-4E7F-803C-5BA2FAAA3C11}"/>
    <cellStyle name="Coma0 2 3" xfId="3905" xr:uid="{D8DBAB3C-1675-4887-AE0E-CFC56886BB55}"/>
    <cellStyle name="Coma0 2 4" xfId="3906" xr:uid="{A5F6AF06-D6AA-4B51-AC4B-CFB25F23FEB1}"/>
    <cellStyle name="Coma0 2 5" xfId="3907" xr:uid="{F78E25FC-E7E4-403C-B1FD-86711AC40E3D}"/>
    <cellStyle name="Coma0 2 6" xfId="3908" xr:uid="{70D51F80-BDD9-443E-B256-F0333F9272EC}"/>
    <cellStyle name="Coma0 2 7" xfId="3909" xr:uid="{D1C94D01-942A-40A2-9D80-4F5C9D362244}"/>
    <cellStyle name="Coma0 2 8" xfId="3910" xr:uid="{1834D49E-D8E1-42ED-BF82-EB95B4D21443}"/>
    <cellStyle name="Coma0 2 9" xfId="3911" xr:uid="{1779CAAE-7252-4BC4-BEDD-71D19518C475}"/>
    <cellStyle name="Coma0 3" xfId="3912" xr:uid="{CC7004A4-B0C4-4A20-9A1A-C29A4858C70D}"/>
    <cellStyle name="Coma0 3 10" xfId="3913" xr:uid="{D29BA15A-B32B-401C-993A-40A75810F042}"/>
    <cellStyle name="Coma0 3 11" xfId="3914" xr:uid="{BAD6092C-FFA2-4D6C-BC5D-D00AE8AD3F64}"/>
    <cellStyle name="Coma0 3 12" xfId="3915" xr:uid="{B605F680-3CF4-4D6C-AC5E-9F4CC978BDE5}"/>
    <cellStyle name="Coma0 3 2" xfId="3916" xr:uid="{AF4C5E2E-81CD-45DF-88A1-FD7A07F00A9F}"/>
    <cellStyle name="Coma0 3 3" xfId="3917" xr:uid="{D15D6683-031A-4416-9819-6F79F4DBDD90}"/>
    <cellStyle name="Coma0 3 4" xfId="3918" xr:uid="{070AB832-CD5F-492C-B992-7EEE873954C6}"/>
    <cellStyle name="Coma0 3 5" xfId="3919" xr:uid="{47EE725A-3E64-4B4C-9253-34100BDD24B9}"/>
    <cellStyle name="Coma0 3 6" xfId="3920" xr:uid="{E52DADE1-D5FB-4CFA-A0AD-CE14C9813879}"/>
    <cellStyle name="Coma0 3 7" xfId="3921" xr:uid="{09F3AAA7-9951-4778-B38B-6D07A3B8666E}"/>
    <cellStyle name="Coma0 3 8" xfId="3922" xr:uid="{35F95F07-D918-4F5D-B438-A1D822C82825}"/>
    <cellStyle name="Coma0 3 9" xfId="3923" xr:uid="{E7D0A1C6-9983-4565-B81F-4E054888FD8C}"/>
    <cellStyle name="Coma0 4" xfId="3924" xr:uid="{BF6DFFD8-B4E9-4203-8DF1-5B27ABF4DE8E}"/>
    <cellStyle name="Coma0 4 10" xfId="3925" xr:uid="{C08A9D26-751D-43D5-88B0-0980FE038346}"/>
    <cellStyle name="Coma0 4 11" xfId="3926" xr:uid="{7E908760-67A6-462B-AD06-FC10E58476C9}"/>
    <cellStyle name="Coma0 4 12" xfId="3927" xr:uid="{58C49F67-EB73-4BBA-AC88-348862E1AFC5}"/>
    <cellStyle name="Coma0 4 2" xfId="3928" xr:uid="{E3A76A4D-641E-4AD1-9ACE-F024A80CEC4D}"/>
    <cellStyle name="Coma0 4 3" xfId="3929" xr:uid="{BC985BCD-4B3E-4180-ADA1-645089E98268}"/>
    <cellStyle name="Coma0 4 4" xfId="3930" xr:uid="{DDC76D96-E030-44AA-81B0-992036D5DB5F}"/>
    <cellStyle name="Coma0 4 5" xfId="3931" xr:uid="{77B1A9C0-3B27-4101-98B2-0E9471AFB862}"/>
    <cellStyle name="Coma0 4 6" xfId="3932" xr:uid="{CA00C479-3F7F-4582-89E8-9EFF2D2DFA05}"/>
    <cellStyle name="Coma0 4 7" xfId="3933" xr:uid="{32AECF40-F029-4E96-8904-ECEBC37BECF3}"/>
    <cellStyle name="Coma0 4 8" xfId="3934" xr:uid="{93BDD7B1-8441-44C2-A84F-65496852EE45}"/>
    <cellStyle name="Coma0 4 9" xfId="3935" xr:uid="{9173C685-8CDE-411E-9DBB-1C89E1745A18}"/>
    <cellStyle name="Coma1" xfId="3936" xr:uid="{6E00F741-5C78-470C-B21E-1896F1643B2C}"/>
    <cellStyle name="Coma1 2" xfId="3937" xr:uid="{1527C391-4A04-4EBB-8568-93F490BCA776}"/>
    <cellStyle name="Coma1 2 10" xfId="3938" xr:uid="{DA4C4CAD-15DA-4B2E-8C96-05438F3758FD}"/>
    <cellStyle name="Coma1 2 11" xfId="3939" xr:uid="{BF4A3416-D181-4DC2-8D3A-C4B8682A5397}"/>
    <cellStyle name="Coma1 2 12" xfId="3940" xr:uid="{AE60FEF1-2F2A-4B1B-AEC2-FB706B811714}"/>
    <cellStyle name="Coma1 2 2" xfId="3941" xr:uid="{664F9539-3AC0-4144-9943-254FA3CD05DE}"/>
    <cellStyle name="Coma1 2 3" xfId="3942" xr:uid="{FC28BC9F-0568-493B-873E-D56AABC69CD2}"/>
    <cellStyle name="Coma1 2 4" xfId="3943" xr:uid="{A05B9CE8-E878-45AE-97BA-6C3078D98981}"/>
    <cellStyle name="Coma1 2 5" xfId="3944" xr:uid="{2ADC995E-D92F-4A83-A2F9-DFA927242F65}"/>
    <cellStyle name="Coma1 2 6" xfId="3945" xr:uid="{5F60BBF3-8230-46E3-954C-FE5311DBE457}"/>
    <cellStyle name="Coma1 2 7" xfId="3946" xr:uid="{EAFF34F5-9B57-4E9F-A92A-67718516A929}"/>
    <cellStyle name="Coma1 2 8" xfId="3947" xr:uid="{8E66D1E4-8677-4C99-912C-E732520A9818}"/>
    <cellStyle name="Coma1 2 9" xfId="3948" xr:uid="{FE5179F0-985A-4D7A-9892-5ADBEF235F60}"/>
    <cellStyle name="Coma1 3" xfId="3949" xr:uid="{C089734C-6002-4BA1-B4BB-2F5525F49ED2}"/>
    <cellStyle name="Coma1 3 10" xfId="3950" xr:uid="{B305197F-F41D-4CED-8D40-4C8F3392A761}"/>
    <cellStyle name="Coma1 3 11" xfId="3951" xr:uid="{3568900A-391C-4589-838E-4F9D258AA088}"/>
    <cellStyle name="Coma1 3 12" xfId="3952" xr:uid="{1AC52499-6B4F-4230-A1A4-2CC55F1214F7}"/>
    <cellStyle name="Coma1 3 2" xfId="3953" xr:uid="{68AD5AFC-589E-479C-B282-67109803D4E3}"/>
    <cellStyle name="Coma1 3 3" xfId="3954" xr:uid="{762FDF4D-EA4C-451D-A157-DBBE68223471}"/>
    <cellStyle name="Coma1 3 4" xfId="3955" xr:uid="{BC1D7A6D-2875-4868-8166-2917AD06877D}"/>
    <cellStyle name="Coma1 3 5" xfId="3956" xr:uid="{56F3D86F-8201-4E48-8B47-F06CDEFDC08C}"/>
    <cellStyle name="Coma1 3 6" xfId="3957" xr:uid="{B52CBCAC-CF55-40EF-902E-F0EACC998F12}"/>
    <cellStyle name="Coma1 3 7" xfId="3958" xr:uid="{2FE7C916-302C-434E-88A2-5BF2105764C9}"/>
    <cellStyle name="Coma1 3 8" xfId="3959" xr:uid="{30A1F50E-00B5-4BFA-8E4B-D10D70A9A64A}"/>
    <cellStyle name="Coma1 3 9" xfId="3960" xr:uid="{59FD169B-766A-408D-A8A9-ADA1BC9AAA3C}"/>
    <cellStyle name="Coma1 4" xfId="3961" xr:uid="{429C024E-7DD2-4168-8F9E-41B7A8146BBC}"/>
    <cellStyle name="Coma1 4 10" xfId="3962" xr:uid="{2790DF40-A5A3-498B-8B81-0CA29BDE64BB}"/>
    <cellStyle name="Coma1 4 11" xfId="3963" xr:uid="{2149AC3A-2F18-4EEB-B141-09246F197173}"/>
    <cellStyle name="Coma1 4 12" xfId="3964" xr:uid="{91EA8104-4FC0-4066-80BB-A1CCA69E48AC}"/>
    <cellStyle name="Coma1 4 2" xfId="3965" xr:uid="{85096897-4D85-483A-94DC-E298AA580557}"/>
    <cellStyle name="Coma1 4 3" xfId="3966" xr:uid="{51F24D81-4B59-4819-AE91-B3807526E8D1}"/>
    <cellStyle name="Coma1 4 4" xfId="3967" xr:uid="{005212F7-9FB7-4EA4-B414-C707826DC9A2}"/>
    <cellStyle name="Coma1 4 5" xfId="3968" xr:uid="{CC97186E-6BA8-4FA6-820D-DD21A11576E0}"/>
    <cellStyle name="Coma1 4 6" xfId="3969" xr:uid="{8C2BD977-8159-442F-9E30-7445ACAE7F50}"/>
    <cellStyle name="Coma1 4 7" xfId="3970" xr:uid="{042919E7-4D08-4F50-B0D5-7109119CA7FC}"/>
    <cellStyle name="Coma1 4 8" xfId="3971" xr:uid="{3154BC13-0531-435E-884A-4C12D83E91CD}"/>
    <cellStyle name="Coma1 4 9" xfId="3972" xr:uid="{6058E301-3808-447A-9151-F0A3DB65F03C}"/>
    <cellStyle name="Comma" xfId="3973" xr:uid="{DDAF5A77-9EF6-4643-BAB2-5A413572A53F}"/>
    <cellStyle name="Comma [0]" xfId="3974" xr:uid="{468951B6-5C26-4CEB-BC57-60ACB163DE48}"/>
    <cellStyle name="Comma [1]" xfId="3975" xr:uid="{63F69B7F-A0F1-4FEB-B95F-CCED2A7878A9}"/>
    <cellStyle name="Comma [1] 2" xfId="3976" xr:uid="{6C2021A1-425F-455B-84E6-6C610049479C}"/>
    <cellStyle name="Comma [1] 2 10" xfId="3977" xr:uid="{D547FBB0-BEDE-42A2-A1A6-77A7A521A75C}"/>
    <cellStyle name="Comma [1] 2 10 2" xfId="3978" xr:uid="{07517439-FDA7-487E-851B-91EF1119EFF8}"/>
    <cellStyle name="Comma [1] 2 11" xfId="3979" xr:uid="{7B1946C6-95F4-45B9-9D3D-245FB192162D}"/>
    <cellStyle name="Comma [1] 2 11 2" xfId="3980" xr:uid="{33008627-4AD9-4960-90DB-91765AA96FE2}"/>
    <cellStyle name="Comma [1] 2 12" xfId="3981" xr:uid="{0E9CB4FF-4C6D-463D-88CB-F2C3ED20B3D4}"/>
    <cellStyle name="Comma [1] 2 12 2" xfId="3982" xr:uid="{6801FB50-F1F5-43E2-9C52-7AFA7CDC2932}"/>
    <cellStyle name="Comma [1] 2 13" xfId="3983" xr:uid="{31B2F3E3-85E2-4747-827F-40AF577C1D1F}"/>
    <cellStyle name="Comma [1] 2 2" xfId="3984" xr:uid="{6CD75AB7-69A1-48EC-81CD-485562FCDAC3}"/>
    <cellStyle name="Comma [1] 2 2 2" xfId="3985" xr:uid="{4EFD4038-B04A-4024-8B64-46F95A218AC2}"/>
    <cellStyle name="Comma [1] 2 3" xfId="3986" xr:uid="{63D1C8C2-1802-4EF7-A5DB-DD99D8077F13}"/>
    <cellStyle name="Comma [1] 2 3 2" xfId="3987" xr:uid="{6437A33E-D0A8-4BE4-B020-090AA720DF42}"/>
    <cellStyle name="Comma [1] 2 4" xfId="3988" xr:uid="{3F14A1EE-9421-4489-82E2-31214A205087}"/>
    <cellStyle name="Comma [1] 2 4 2" xfId="3989" xr:uid="{22D43AB6-9C76-4784-A383-676746ACB527}"/>
    <cellStyle name="Comma [1] 2 5" xfId="3990" xr:uid="{16A46A48-A016-4726-83EF-E453B707D007}"/>
    <cellStyle name="Comma [1] 2 5 2" xfId="3991" xr:uid="{A227C504-49B4-49C8-B94F-3E44E45F4223}"/>
    <cellStyle name="Comma [1] 2 6" xfId="3992" xr:uid="{D1165D01-F669-4215-B896-0C48BCF3362C}"/>
    <cellStyle name="Comma [1] 2 6 2" xfId="3993" xr:uid="{C5F135D9-20E3-4AE3-88F1-0C9857CA8252}"/>
    <cellStyle name="Comma [1] 2 7" xfId="3994" xr:uid="{01C0E7B7-12C1-4869-802F-FD015B7DBE18}"/>
    <cellStyle name="Comma [1] 2 7 2" xfId="3995" xr:uid="{4795B804-C847-4BB7-B96A-E99D4BC158E2}"/>
    <cellStyle name="Comma [1] 2 8" xfId="3996" xr:uid="{BE647213-0DD3-4EBD-9610-912B79B96173}"/>
    <cellStyle name="Comma [1] 2 8 2" xfId="3997" xr:uid="{238E35C4-5661-4710-A44E-6B64D0985171}"/>
    <cellStyle name="Comma [1] 2 9" xfId="3998" xr:uid="{123B14DB-8627-4590-8CFB-1F39ECA4A4DD}"/>
    <cellStyle name="Comma [1] 2 9 2" xfId="3999" xr:uid="{CF0FD55D-A98B-461E-8E65-EBE86D5FA994}"/>
    <cellStyle name="Comma [1] 3" xfId="4000" xr:uid="{40C09DC5-9298-4444-9522-229F7B25DFC5}"/>
    <cellStyle name="Comma [1] 3 10" xfId="4001" xr:uid="{0DC8217D-31A9-4F9B-B8E8-B638D93BE763}"/>
    <cellStyle name="Comma [1] 3 10 2" xfId="4002" xr:uid="{453BDED2-C2EF-4214-8567-AA71058E21CA}"/>
    <cellStyle name="Comma [1] 3 11" xfId="4003" xr:uid="{8FBF9AE0-4735-44DF-89B9-CFCC2CA7C42A}"/>
    <cellStyle name="Comma [1] 3 11 2" xfId="4004" xr:uid="{634B95B9-DFA6-44CF-8EC9-444302F44B25}"/>
    <cellStyle name="Comma [1] 3 12" xfId="4005" xr:uid="{1EF4A54D-9EC7-4EED-803B-4CB17EDC0DF2}"/>
    <cellStyle name="Comma [1] 3 12 2" xfId="4006" xr:uid="{9BB1F39E-088D-4F62-BB1B-E514E853A290}"/>
    <cellStyle name="Comma [1] 3 13" xfId="4007" xr:uid="{D70EECDA-B56D-48CE-8C95-ED874F4E4AEC}"/>
    <cellStyle name="Comma [1] 3 2" xfId="4008" xr:uid="{DAAE4163-1E8A-4E60-B4C7-FD5F16CCE066}"/>
    <cellStyle name="Comma [1] 3 2 2" xfId="4009" xr:uid="{12B8E565-4EB3-40C9-BED1-C0F9EDF7345E}"/>
    <cellStyle name="Comma [1] 3 3" xfId="4010" xr:uid="{C261FA94-85BF-4227-A40F-980D3D6FE23B}"/>
    <cellStyle name="Comma [1] 3 3 2" xfId="4011" xr:uid="{45340452-0A49-4065-BE01-4841D244D40B}"/>
    <cellStyle name="Comma [1] 3 4" xfId="4012" xr:uid="{B4AF30BA-50FF-4033-B05F-B4F3C8B97C0C}"/>
    <cellStyle name="Comma [1] 3 4 2" xfId="4013" xr:uid="{FF931539-1A78-4607-B102-EA8426E9BEAE}"/>
    <cellStyle name="Comma [1] 3 5" xfId="4014" xr:uid="{8DA27C7B-C037-45B1-BBD5-AE0C2FC1DF8F}"/>
    <cellStyle name="Comma [1] 3 5 2" xfId="4015" xr:uid="{98131303-5497-46F2-B1A4-7B52CF821E67}"/>
    <cellStyle name="Comma [1] 3 6" xfId="4016" xr:uid="{9F6FB697-39D1-4A68-9610-19E033CB7A34}"/>
    <cellStyle name="Comma [1] 3 6 2" xfId="4017" xr:uid="{D7D41E8C-D877-42A4-B14F-4C693FF472F8}"/>
    <cellStyle name="Comma [1] 3 7" xfId="4018" xr:uid="{1452B72B-7065-4404-8072-F7E90B3CCDD7}"/>
    <cellStyle name="Comma [1] 3 7 2" xfId="4019" xr:uid="{26C8133B-E8FE-473C-9639-A0203FC315A8}"/>
    <cellStyle name="Comma [1] 3 8" xfId="4020" xr:uid="{9B50BA43-2CA4-4B21-9507-2AB50A05A542}"/>
    <cellStyle name="Comma [1] 3 8 2" xfId="4021" xr:uid="{0BB67E12-4DFD-428C-A834-EF14596383D6}"/>
    <cellStyle name="Comma [1] 3 9" xfId="4022" xr:uid="{3EDDE81F-51AC-4699-BFD8-49E2062B4C17}"/>
    <cellStyle name="Comma [1] 3 9 2" xfId="4023" xr:uid="{B24940C3-4CFB-45CD-BE7E-007DD929D37B}"/>
    <cellStyle name="Comma [1] 4" xfId="4024" xr:uid="{F009665E-3803-4984-8234-C186E00538F7}"/>
    <cellStyle name="Comma [1] 4 10" xfId="4025" xr:uid="{C8E5D3FB-00A4-4CA9-BF83-C16B5A0184E4}"/>
    <cellStyle name="Comma [1] 4 10 2" xfId="4026" xr:uid="{7FC96ED1-B60F-4CA3-9443-0D8E4ACF4C4F}"/>
    <cellStyle name="Comma [1] 4 11" xfId="4027" xr:uid="{AAEEC2D8-D486-46A7-8023-09E417DD9E32}"/>
    <cellStyle name="Comma [1] 4 11 2" xfId="4028" xr:uid="{E4216580-A29C-4155-814F-0FA8CE4798C9}"/>
    <cellStyle name="Comma [1] 4 12" xfId="4029" xr:uid="{5CA07691-5124-4D00-A43D-855418F0489F}"/>
    <cellStyle name="Comma [1] 4 12 2" xfId="4030" xr:uid="{A1B77B27-C3D1-468E-8A58-466F3BBA6FE5}"/>
    <cellStyle name="Comma [1] 4 13" xfId="4031" xr:uid="{DD085BEC-9307-42FE-8E94-29691659D7F4}"/>
    <cellStyle name="Comma [1] 4 2" xfId="4032" xr:uid="{E4FAA16C-F28E-47CD-B8B4-75DC6A0EDA2C}"/>
    <cellStyle name="Comma [1] 4 2 2" xfId="4033" xr:uid="{D72F4AE8-236E-4D2A-9A09-0F2E9C7BEC04}"/>
    <cellStyle name="Comma [1] 4 3" xfId="4034" xr:uid="{B006FA02-AAEA-4A54-8977-73346FC0FE87}"/>
    <cellStyle name="Comma [1] 4 3 2" xfId="4035" xr:uid="{A1F591B9-98B5-4EB2-BDFA-C5FF311DC05F}"/>
    <cellStyle name="Comma [1] 4 4" xfId="4036" xr:uid="{33BC56BA-EEAE-4ED4-A92F-336FABAB815A}"/>
    <cellStyle name="Comma [1] 4 4 2" xfId="4037" xr:uid="{7B04E1C9-3D2E-4958-9C54-1B09F4015D6F}"/>
    <cellStyle name="Comma [1] 4 5" xfId="4038" xr:uid="{1AFE98C2-C24F-4D64-8B7C-5AC21C179044}"/>
    <cellStyle name="Comma [1] 4 5 2" xfId="4039" xr:uid="{D5578652-1B9C-4E1C-8EC6-87730105BCD8}"/>
    <cellStyle name="Comma [1] 4 6" xfId="4040" xr:uid="{3837A0D4-8DC7-42B6-BEB6-47F8B4CBCB00}"/>
    <cellStyle name="Comma [1] 4 6 2" xfId="4041" xr:uid="{A3CDB55B-32CD-4F80-AA73-D3E74E37BCE8}"/>
    <cellStyle name="Comma [1] 4 7" xfId="4042" xr:uid="{B9C3ECB0-BDA2-4F1A-B5C3-2ADDAA1548BB}"/>
    <cellStyle name="Comma [1] 4 7 2" xfId="4043" xr:uid="{C1A8A384-86FC-436B-8B40-60912C9BF9EA}"/>
    <cellStyle name="Comma [1] 4 8" xfId="4044" xr:uid="{93BE3CE9-632A-4533-9B98-0229009CCC2C}"/>
    <cellStyle name="Comma [1] 4 8 2" xfId="4045" xr:uid="{AF947B53-D12B-4A6F-B5D7-97E5781975A1}"/>
    <cellStyle name="Comma [1] 4 9" xfId="4046" xr:uid="{4D5BCC4E-9367-4129-9620-9C858EB564E4}"/>
    <cellStyle name="Comma [1] 4 9 2" xfId="4047" xr:uid="{DF8F0A02-2591-4B1B-9726-0FAB00B9F0D1}"/>
    <cellStyle name="Comma [1] 5" xfId="4048" xr:uid="{A4F9B2B2-3635-416A-9765-89BD78D682C8}"/>
    <cellStyle name="Comma 10" xfId="37396" xr:uid="{A9810CBF-BE58-46C4-9BA2-8DCBB7F3FB9C}"/>
    <cellStyle name="Comma 10 2" xfId="37515" xr:uid="{988C0403-D124-46A3-873B-71E581225259}"/>
    <cellStyle name="Comma 10 2 2" xfId="37733" xr:uid="{E025A872-5A52-45A3-8D91-CE34DC0E3A4B}"/>
    <cellStyle name="Comma 10 2 3" xfId="37914" xr:uid="{99A7E98F-0ECF-4C3D-A764-971A394E511B}"/>
    <cellStyle name="Comma 10 3" xfId="37661" xr:uid="{0D230C99-E0A3-4DBD-920A-ED8381569B71}"/>
    <cellStyle name="Comma 10 4" xfId="37849" xr:uid="{6AE2319D-71C3-466C-8214-914990EA50AC}"/>
    <cellStyle name="Comma 2" xfId="4049" xr:uid="{2124B959-E2D1-4F86-B4FC-86A049428077}"/>
    <cellStyle name="Comma 2 10" xfId="4050" xr:uid="{E033823F-8E92-4D5E-AF5A-430261DF1D20}"/>
    <cellStyle name="Comma 2 11" xfId="4051" xr:uid="{40D6A42D-FD5D-4DF7-8452-34DB363BF3B4}"/>
    <cellStyle name="Comma 2 12" xfId="4052" xr:uid="{0CB8905B-C11C-4DA7-9463-1E632B8DEB79}"/>
    <cellStyle name="Comma 2 13" xfId="37184" xr:uid="{B845BC96-45E0-4D0C-AB33-1BFADCB1ADD8}"/>
    <cellStyle name="Comma 2 2" xfId="4053" xr:uid="{007A758D-EE92-4CFC-98BA-702F92EF027D}"/>
    <cellStyle name="Comma 2 2 2" xfId="37516" xr:uid="{4ABE1B96-F1DC-4280-93E3-C787B39F09BB}"/>
    <cellStyle name="Comma 2 2 2 2" xfId="37734" xr:uid="{6EFAEF88-D2C8-4376-BE0F-36BF6DD07FC2}"/>
    <cellStyle name="Comma 2 2 2 3" xfId="37915" xr:uid="{FC0F2DD9-17FE-4F01-8FC3-C3D667E0D61E}"/>
    <cellStyle name="Comma 2 2 3" xfId="37397" xr:uid="{24C4FD09-D4FC-449D-A790-16512F993318}"/>
    <cellStyle name="Comma 2 2 4" xfId="37662" xr:uid="{E6F13408-5B41-4422-9D1E-C5C249E3968C}"/>
    <cellStyle name="Comma 2 2 5" xfId="37850" xr:uid="{37D659A7-ABF7-4967-80EF-502760E211B5}"/>
    <cellStyle name="Comma 2 3" xfId="4054" xr:uid="{16315AEC-A520-4FCB-A2DA-A50E802D2F67}"/>
    <cellStyle name="Comma 2 4" xfId="4055" xr:uid="{BB066666-742D-453D-BB1C-A7D7A4CD70C4}"/>
    <cellStyle name="Comma 2 5" xfId="4056" xr:uid="{05ABF810-B1A3-46B4-85AB-BDB9C2ED7198}"/>
    <cellStyle name="Comma 2 6" xfId="4057" xr:uid="{239F0E41-F074-41D6-A80A-D1732E0F8D6D}"/>
    <cellStyle name="Comma 2 7" xfId="4058" xr:uid="{80771F0E-FFC7-42FF-A503-A487E747430A}"/>
    <cellStyle name="Comma 2 8" xfId="4059" xr:uid="{1F94660B-5004-4CA2-881F-9521D757DC74}"/>
    <cellStyle name="Comma 2 9" xfId="4060" xr:uid="{FE802EE4-CC51-4289-A377-C510A2BCFE5A}"/>
    <cellStyle name="Comma 2_ActiFijos" xfId="4061" xr:uid="{ED0EA375-6457-4129-BCB9-0D99C246D48C}"/>
    <cellStyle name="Comma 3" xfId="4062" xr:uid="{DE2171A9-E1B9-40EE-8550-76B2C0800737}"/>
    <cellStyle name="Comma 3 10" xfId="4063" xr:uid="{5F6D48BB-E02E-4C4A-9B45-DC0185C8535B}"/>
    <cellStyle name="Comma 3 11" xfId="4064" xr:uid="{44725A2B-6081-4F78-B67B-2283C27D6832}"/>
    <cellStyle name="Comma 3 12" xfId="4065" xr:uid="{90A2BC2B-EC81-437B-BCD1-F3E6F6B4C599}"/>
    <cellStyle name="Comma 3 13" xfId="37185" xr:uid="{82AB0624-D373-4586-940F-F418E701AB07}"/>
    <cellStyle name="Comma 3 14" xfId="37601" xr:uid="{728A452B-0320-4624-8D98-1FCEF610D2EC}"/>
    <cellStyle name="Comma 3 15" xfId="37789" xr:uid="{F0C19830-BB47-4F47-88C5-F18877186594}"/>
    <cellStyle name="Comma 3 2" xfId="4066" xr:uid="{D7BB6437-A766-4EF1-A287-67966789DFE8}"/>
    <cellStyle name="Comma 3 2 2" xfId="37459" xr:uid="{7732F5B4-560A-4F54-8ECA-EC2057EF5A04}"/>
    <cellStyle name="Comma 3 2 2 2" xfId="37678" xr:uid="{36322E8C-9A71-4764-BC78-D17AB65A8696}"/>
    <cellStyle name="Comma 3 2 2 3" xfId="37859" xr:uid="{C3655570-C94A-4DD5-A642-0808C8AA75B4}"/>
    <cellStyle name="Comma 3 2 3" xfId="37186" xr:uid="{FE4DDC5B-64E5-4E4A-9EE8-34CE9A7B62FF}"/>
    <cellStyle name="Comma 3 2 4" xfId="37602" xr:uid="{C0A067CE-BE66-4217-A4B6-19E6375A225C}"/>
    <cellStyle name="Comma 3 2 5" xfId="37790" xr:uid="{399CC141-FB2C-403F-A105-4A77C00ECDD2}"/>
    <cellStyle name="Comma 3 3" xfId="4067" xr:uid="{C820877E-6291-450E-A176-18A185FE11C7}"/>
    <cellStyle name="Comma 3 3 2" xfId="37458" xr:uid="{336E830C-F567-4994-A8BA-908F8C0B58AB}"/>
    <cellStyle name="Comma 3 3 3" xfId="37677" xr:uid="{BB79D091-4D83-42E1-A695-EC66167220B4}"/>
    <cellStyle name="Comma 3 3 4" xfId="37858" xr:uid="{B5D2F97E-3337-4D6A-9CDC-F25A602E9632}"/>
    <cellStyle name="Comma 3 4" xfId="4068" xr:uid="{0C3C10C7-9E95-48E4-8688-25D8D4C6324C}"/>
    <cellStyle name="Comma 3 5" xfId="4069" xr:uid="{7661120F-F0DA-4FE3-B4DE-04591256460E}"/>
    <cellStyle name="Comma 3 6" xfId="4070" xr:uid="{33C419DB-3213-4ED1-B818-DD6A931C9BCE}"/>
    <cellStyle name="Comma 3 7" xfId="4071" xr:uid="{5DBFB605-A07D-49A3-9929-8317920E6C11}"/>
    <cellStyle name="Comma 3 8" xfId="4072" xr:uid="{9B9FCF81-9CB7-475D-A15F-A916D45C6974}"/>
    <cellStyle name="Comma 3 9" xfId="4073" xr:uid="{511309C8-8CC8-4FF5-8E8F-C824DB62FCB6}"/>
    <cellStyle name="Comma 3_ActiFijos" xfId="4074" xr:uid="{6EDB8478-769B-4E2F-A039-6B3D1CA03788}"/>
    <cellStyle name="Comma 4" xfId="4075" xr:uid="{89D19E28-3189-4026-9583-BC3633D18920}"/>
    <cellStyle name="Comma 4 10" xfId="4076" xr:uid="{854CE3E2-C42E-447C-99C5-24021CA4A3F9}"/>
    <cellStyle name="Comma 4 11" xfId="4077" xr:uid="{44CBE9CD-4192-4EE6-826D-497857257916}"/>
    <cellStyle name="Comma 4 12" xfId="4078" xr:uid="{630E9DB1-9022-4234-971B-3F85E52AFE56}"/>
    <cellStyle name="Comma 4 13" xfId="37187" xr:uid="{3A19940F-DAF0-447B-83C2-3796F8300E29}"/>
    <cellStyle name="Comma 4 14" xfId="37603" xr:uid="{422483E6-8CD3-4941-8D4E-A20078CF0C23}"/>
    <cellStyle name="Comma 4 15" xfId="37791" xr:uid="{27695FC7-C7E5-4210-AF4E-081D76A652F8}"/>
    <cellStyle name="Comma 4 2" xfId="4079" xr:uid="{5F8BC56F-8CDE-4CF7-B7EB-666C6637EBAE}"/>
    <cellStyle name="Comma 4 2 2" xfId="37460" xr:uid="{63A13122-3316-483B-BC28-E49C9EBAD42B}"/>
    <cellStyle name="Comma 4 2 3" xfId="37679" xr:uid="{32C74CE4-6469-4200-A7BB-79B2AF1B405A}"/>
    <cellStyle name="Comma 4 2 4" xfId="37860" xr:uid="{92C53335-9C54-47DA-BA7F-4C1146A9CD5B}"/>
    <cellStyle name="Comma 4 3" xfId="4080" xr:uid="{42C822B6-08C5-4B06-B228-98C312BE792A}"/>
    <cellStyle name="Comma 4 4" xfId="4081" xr:uid="{A96CE057-02DB-4226-878C-E0BD78AC32B3}"/>
    <cellStyle name="Comma 4 5" xfId="4082" xr:uid="{CC9483AA-DDE3-4542-8CF6-9858001F8B88}"/>
    <cellStyle name="Comma 4 6" xfId="4083" xr:uid="{A91D3C1B-298C-4D1F-8F1F-FDBD976DD356}"/>
    <cellStyle name="Comma 4 7" xfId="4084" xr:uid="{ED7A2545-967E-4592-942B-26C6CE801380}"/>
    <cellStyle name="Comma 4 8" xfId="4085" xr:uid="{75546E8C-EFCA-492C-8F9F-7FB0C7EC3B52}"/>
    <cellStyle name="Comma 4 9" xfId="4086" xr:uid="{A6D07BF1-89E6-48C6-859C-9557B4EC7317}"/>
    <cellStyle name="Comma 4_ActiFijos" xfId="4087" xr:uid="{1B171513-1394-4F29-BFAF-C9155C368B99}"/>
    <cellStyle name="Comma 5" xfId="30947" xr:uid="{3D8683E2-E014-4F10-97F5-DBFC3CFA46E2}"/>
    <cellStyle name="Comma 5 2" xfId="37461" xr:uid="{9E867A0F-64D7-46E1-AE9C-E818D61B266A}"/>
    <cellStyle name="Comma 5 2 2" xfId="37680" xr:uid="{8687F95C-FEE1-401C-88E1-8464CE9C1392}"/>
    <cellStyle name="Comma 5 2 3" xfId="37861" xr:uid="{430B0BC1-C7FC-4786-BF0F-24549D74D8FD}"/>
    <cellStyle name="Comma 5 3" xfId="37188" xr:uid="{C35B4B89-7821-476C-9177-DF4DCB0DCB7E}"/>
    <cellStyle name="Comma 5 4" xfId="37604" xr:uid="{327666C6-EDD9-4A3A-87EC-E62F96B353C5}"/>
    <cellStyle name="Comma 5 5" xfId="37792" xr:uid="{524B5790-FFC7-475B-A789-024393DE7C90}"/>
    <cellStyle name="Comma 6" xfId="30948" xr:uid="{E5A84011-405A-44CD-8808-7288E94BAF47}"/>
    <cellStyle name="Comma 7" xfId="30949" xr:uid="{E5C4923C-F79B-44DB-9FD3-419B1FE99F60}"/>
    <cellStyle name="Comma 8" xfId="30950" xr:uid="{38AEAF18-2C68-4BF8-902E-1AD52D0A5180}"/>
    <cellStyle name="Comma_12matrix" xfId="4088" xr:uid="{261627B4-F34B-4FC6-97AD-D23DC3CF70E9}"/>
    <cellStyle name="Comma0" xfId="4089" xr:uid="{85F1E2C3-EFA1-4013-AF20-193928C8A317}"/>
    <cellStyle name="Comma0 - Estilo4" xfId="4090" xr:uid="{E80185C8-4D18-40C7-A096-B0C791531458}"/>
    <cellStyle name="Comma0 - Modelo1" xfId="37398" xr:uid="{043537F1-9D10-4F81-8AB8-EBA01AA2519A}"/>
    <cellStyle name="Comma0 - Style1" xfId="37399" xr:uid="{0BBDF742-4818-4911-9C9A-57F3FB7659F7}"/>
    <cellStyle name="Comma0 10" xfId="4091" xr:uid="{5F74114E-AC19-49D9-910B-05C1AFCD308E}"/>
    <cellStyle name="Comma0 10 2" xfId="4092" xr:uid="{1B1142C6-4B6B-44DB-9483-5FA42263FDB4}"/>
    <cellStyle name="Comma0 10 2 2" xfId="4093" xr:uid="{C4DCDCDC-FD6A-48B8-A0E9-90CE312688F0}"/>
    <cellStyle name="Comma0 10 3" xfId="4094" xr:uid="{C6DFE40D-7057-449D-A608-59ABF770C9E7}"/>
    <cellStyle name="Comma0 10 3 2" xfId="4095" xr:uid="{92F8A076-36DF-4DAF-8BAB-6CA4FBC99A5D}"/>
    <cellStyle name="Comma0 10 4" xfId="4096" xr:uid="{3EBF349C-B015-40D5-98F2-BAE59B0783D0}"/>
    <cellStyle name="Comma0 11" xfId="4097" xr:uid="{DB721CAC-E64E-42A5-933E-821BCC592E26}"/>
    <cellStyle name="Comma0 11 2" xfId="4098" xr:uid="{ADC320E8-8B4A-4168-B9B0-86CAACB376B1}"/>
    <cellStyle name="Comma0 11 2 2" xfId="4099" xr:uid="{242899D7-78DD-4B03-A0B8-F2614E2A72CD}"/>
    <cellStyle name="Comma0 11 3" xfId="4100" xr:uid="{E812A31A-8674-49EB-A307-675CF9C56371}"/>
    <cellStyle name="Comma0 11 3 2" xfId="4101" xr:uid="{8EB157BC-2675-4C0C-8FD8-FE187A98F5A5}"/>
    <cellStyle name="Comma0 11 4" xfId="4102" xr:uid="{F9FE24E2-9578-445E-A209-33ED96987969}"/>
    <cellStyle name="Comma0 12" xfId="4103" xr:uid="{8765FFD4-6466-47C7-8C5F-856B44CF7E1F}"/>
    <cellStyle name="Comma0 12 2" xfId="4104" xr:uid="{2379DD43-39D8-4D21-B864-D7E72AB601EE}"/>
    <cellStyle name="Comma0 12 2 2" xfId="4105" xr:uid="{47CDF3CD-35F5-4119-A61D-1079CFAF00F9}"/>
    <cellStyle name="Comma0 12 3" xfId="4106" xr:uid="{F41509B3-F015-4522-80F1-B3E1E7686C4A}"/>
    <cellStyle name="Comma0 12 3 2" xfId="4107" xr:uid="{E79D7AC8-BDFD-4826-B3E7-94E30312DFBD}"/>
    <cellStyle name="Comma0 12 4" xfId="4108" xr:uid="{E3C84FFF-E7DA-472F-A934-35DB6A75EC33}"/>
    <cellStyle name="Comma0 13" xfId="4109" xr:uid="{9D2AE31E-030E-4138-88E6-7F7FF79635B5}"/>
    <cellStyle name="Comma0 13 2" xfId="4110" xr:uid="{6DE06D05-CB71-4F5A-9C20-C39B32094D1F}"/>
    <cellStyle name="Comma0 13 2 2" xfId="4111" xr:uid="{18909D98-1F1C-45C2-BF0B-0CB2529A4683}"/>
    <cellStyle name="Comma0 13 3" xfId="4112" xr:uid="{41BD895B-E2E0-489F-8C8C-B5FEDF94EC91}"/>
    <cellStyle name="Comma0 13 3 2" xfId="4113" xr:uid="{6237536C-C22C-4829-8F58-52C502F21F2A}"/>
    <cellStyle name="Comma0 13 4" xfId="4114" xr:uid="{6DDC372E-E72B-46D2-A522-5B736F66776A}"/>
    <cellStyle name="Comma0 14" xfId="4115" xr:uid="{83ED9E47-8A6F-49AD-98D3-A2B16ADFDF69}"/>
    <cellStyle name="Comma0 14 2" xfId="4116" xr:uid="{4AE049CF-6B95-4FE0-8741-C48A9D144F7F}"/>
    <cellStyle name="Comma0 14 2 2" xfId="4117" xr:uid="{BE4E05F7-0478-482F-8E6D-31B9BAEC1E20}"/>
    <cellStyle name="Comma0 14 3" xfId="4118" xr:uid="{C1927826-E08D-4669-85EF-0D4D1C861821}"/>
    <cellStyle name="Comma0 14 3 2" xfId="4119" xr:uid="{3516346B-F728-46ED-8050-9B3E2134144A}"/>
    <cellStyle name="Comma0 14 4" xfId="4120" xr:uid="{26772A3D-1E8A-4A19-81C7-B253623C613F}"/>
    <cellStyle name="Comma0 15" xfId="4121" xr:uid="{63B6133A-AB74-47F5-822A-44BBF83534F2}"/>
    <cellStyle name="Comma0 15 2" xfId="4122" xr:uid="{53BFEC6C-955B-41F3-B106-AC07190B1EB5}"/>
    <cellStyle name="Comma0 15 2 2" xfId="4123" xr:uid="{C2B105A6-1B83-417C-8CFD-4264C4D08CA4}"/>
    <cellStyle name="Comma0 15 3" xfId="4124" xr:uid="{680237CE-2130-49C4-BF3F-AB10E7082A51}"/>
    <cellStyle name="Comma0 15 3 2" xfId="4125" xr:uid="{4716207C-13D9-4B8F-9448-FE68A31E6251}"/>
    <cellStyle name="Comma0 15 4" xfId="4126" xr:uid="{95E60434-8D2F-46D1-B32D-35790FC99A48}"/>
    <cellStyle name="Comma0 16" xfId="4127" xr:uid="{E450AA80-E0C4-4070-88EF-03F7B2A2FD38}"/>
    <cellStyle name="Comma0 16 2" xfId="4128" xr:uid="{32071259-444D-4701-9301-91AEF2685F02}"/>
    <cellStyle name="Comma0 16 2 2" xfId="4129" xr:uid="{03871F32-A21E-4ADF-95C2-4CA28372F8BB}"/>
    <cellStyle name="Comma0 16 3" xfId="4130" xr:uid="{8C3457D5-D0D5-4525-AD26-6FCED5DB545C}"/>
    <cellStyle name="Comma0 16 3 2" xfId="4131" xr:uid="{3D4BE5F4-0C35-428E-AA02-D4B6310C6839}"/>
    <cellStyle name="Comma0 16 4" xfId="4132" xr:uid="{7B2D22C7-808D-46F9-8754-F0EE21522723}"/>
    <cellStyle name="Comma0 17" xfId="4133" xr:uid="{A4E1E8C0-DC89-4B5E-A2FD-83B787C64103}"/>
    <cellStyle name="Comma0 18" xfId="4134" xr:uid="{A471FAC7-F9C9-487F-B803-DAC1F80C7CD4}"/>
    <cellStyle name="Comma0 2" xfId="4135" xr:uid="{9ABBA927-512C-4B89-A4B9-CF90ACD9BC13}"/>
    <cellStyle name="Comma0 2 10" xfId="4136" xr:uid="{C608E786-2FB2-4DE1-8511-EDA776DE4BC7}"/>
    <cellStyle name="Comma0 2 10 2" xfId="4137" xr:uid="{72714278-62AD-4D72-9C04-8DC287B3B89B}"/>
    <cellStyle name="Comma0 2 11" xfId="4138" xr:uid="{130CCBF2-2E29-41CD-9E47-DC42F8D8FD6B}"/>
    <cellStyle name="Comma0 2 11 2" xfId="4139" xr:uid="{E3CEFBB0-AE99-477F-A8E9-5EEAD6BE02A8}"/>
    <cellStyle name="Comma0 2 12" xfId="4140" xr:uid="{86C0312B-C4E3-4313-9FEA-140634154C88}"/>
    <cellStyle name="Comma0 2 12 2" xfId="4141" xr:uid="{F01AFC9D-898C-4776-A4F7-13D9B8FC257A}"/>
    <cellStyle name="Comma0 2 13" xfId="4142" xr:uid="{083B0FEA-EAAC-4DE0-B206-E2F18CCE8CE3}"/>
    <cellStyle name="Comma0 2 2" xfId="4143" xr:uid="{63FBC97A-8118-4A50-970D-81C536149F95}"/>
    <cellStyle name="Comma0 2 2 2" xfId="4144" xr:uid="{99362DA1-EB71-4615-9B70-DFFFEC4FE192}"/>
    <cellStyle name="Comma0 2 3" xfId="4145" xr:uid="{D2B63E87-B792-47B8-A247-8AFB01E9A25B}"/>
    <cellStyle name="Comma0 2 3 2" xfId="4146" xr:uid="{EC92FB0D-E48E-4E9E-8949-CB10F70DE410}"/>
    <cellStyle name="Comma0 2 4" xfId="4147" xr:uid="{E6823CDC-5EB9-46E5-8FD8-DB64F49AC370}"/>
    <cellStyle name="Comma0 2 4 2" xfId="4148" xr:uid="{677DD4EF-A25C-4283-A8E4-5C340917BD0F}"/>
    <cellStyle name="Comma0 2 5" xfId="4149" xr:uid="{16289392-31AB-4DA5-B428-7F56146257FE}"/>
    <cellStyle name="Comma0 2 5 2" xfId="4150" xr:uid="{DF4F7326-737E-486A-8658-5D1DC9D5A8F5}"/>
    <cellStyle name="Comma0 2 6" xfId="4151" xr:uid="{DCEFB0BD-C4D4-4DE7-BA88-DBD18F81B24D}"/>
    <cellStyle name="Comma0 2 6 2" xfId="4152" xr:uid="{86F4619C-0B2B-45C9-A887-EE4EC076D692}"/>
    <cellStyle name="Comma0 2 7" xfId="4153" xr:uid="{06DBF11C-70CC-4533-A5A4-5BEE7C5FB54F}"/>
    <cellStyle name="Comma0 2 7 2" xfId="4154" xr:uid="{46D3CDFF-D674-4339-8973-17D3A26E8956}"/>
    <cellStyle name="Comma0 2 8" xfId="4155" xr:uid="{B7882EA1-B290-4B1C-9450-4C3705E325AB}"/>
    <cellStyle name="Comma0 2 8 2" xfId="4156" xr:uid="{2967F61B-9994-4297-98C9-4B839B82E1CA}"/>
    <cellStyle name="Comma0 2 9" xfId="4157" xr:uid="{0BFBFF55-EFF9-4283-B937-622DEE49D24B}"/>
    <cellStyle name="Comma0 2 9 2" xfId="4158" xr:uid="{A9125769-CFD5-48C4-AA72-F4A297962BC2}"/>
    <cellStyle name="Comma0 3" xfId="4159" xr:uid="{D2214012-94E6-47D0-A312-B8C492E0E476}"/>
    <cellStyle name="Comma0 3 10" xfId="4160" xr:uid="{429C5FAB-4B39-43F5-A5A1-FEEFDAE84988}"/>
    <cellStyle name="Comma0 3 10 2" xfId="4161" xr:uid="{2DEA0F89-8DD9-4617-A84F-0B2B9401DB63}"/>
    <cellStyle name="Comma0 3 11" xfId="4162" xr:uid="{5820A2C7-A151-4785-8C14-91FF83C1EB29}"/>
    <cellStyle name="Comma0 3 11 2" xfId="4163" xr:uid="{F2FE072D-E412-4588-B891-87904D75F00A}"/>
    <cellStyle name="Comma0 3 12" xfId="4164" xr:uid="{61E80C9E-C008-471E-949F-4709693CD70F}"/>
    <cellStyle name="Comma0 3 12 2" xfId="4165" xr:uid="{82066908-39AA-4F9D-94AF-616C387219DF}"/>
    <cellStyle name="Comma0 3 13" xfId="4166" xr:uid="{5BB44615-95E1-4CF6-80AA-EF41F2350583}"/>
    <cellStyle name="Comma0 3 2" xfId="4167" xr:uid="{8E179DCB-574A-4B91-8A4B-F73E3F0BADD1}"/>
    <cellStyle name="Comma0 3 2 2" xfId="4168" xr:uid="{B15DF3DB-84F5-42AB-AA96-5B28F3DFCD78}"/>
    <cellStyle name="Comma0 3 3" xfId="4169" xr:uid="{3190FCED-4B84-4AAF-901B-E5795588960B}"/>
    <cellStyle name="Comma0 3 3 2" xfId="4170" xr:uid="{85241D6C-C24F-4278-9621-6C9F85087980}"/>
    <cellStyle name="Comma0 3 4" xfId="4171" xr:uid="{DE7E75E0-EDEC-4BC8-98B8-BE8B7DA1AF2B}"/>
    <cellStyle name="Comma0 3 4 2" xfId="4172" xr:uid="{9182A0E9-83FE-416A-AA9D-C90B2936E5C2}"/>
    <cellStyle name="Comma0 3 5" xfId="4173" xr:uid="{CD9B2972-87C6-4370-9D4A-1A146C639224}"/>
    <cellStyle name="Comma0 3 5 2" xfId="4174" xr:uid="{ACE49BEB-FD4D-405E-BA3F-7E16221F38E2}"/>
    <cellStyle name="Comma0 3 6" xfId="4175" xr:uid="{3D6DE326-F296-4638-B63B-5263CF75C60C}"/>
    <cellStyle name="Comma0 3 6 2" xfId="4176" xr:uid="{50002564-DC97-427B-A58F-74BAE6C0BB60}"/>
    <cellStyle name="Comma0 3 7" xfId="4177" xr:uid="{6A9683E7-5AFA-4C8E-9FBE-5A34180675B1}"/>
    <cellStyle name="Comma0 3 7 2" xfId="4178" xr:uid="{6345B5DA-7465-4C6B-AD29-2237EB9C1C75}"/>
    <cellStyle name="Comma0 3 8" xfId="4179" xr:uid="{D70E1A91-AC95-4A75-93E6-63C25A168E37}"/>
    <cellStyle name="Comma0 3 8 2" xfId="4180" xr:uid="{B1A7C5CC-70BE-44FB-9657-171DECAB4429}"/>
    <cellStyle name="Comma0 3 9" xfId="4181" xr:uid="{E693B69B-853E-4673-9128-3FB6BA84CA65}"/>
    <cellStyle name="Comma0 3 9 2" xfId="4182" xr:uid="{C4A480DC-4BA5-4898-8228-26769D06A7B2}"/>
    <cellStyle name="Comma0 4" xfId="4183" xr:uid="{8757E18F-5D0B-47A2-9F52-586A37ABD136}"/>
    <cellStyle name="Comma0 4 10" xfId="4184" xr:uid="{B54C1F89-290D-4799-ACAB-0DDE16984043}"/>
    <cellStyle name="Comma0 4 10 2" xfId="4185" xr:uid="{F4395F4D-734B-4E31-8B24-C42DC8612870}"/>
    <cellStyle name="Comma0 4 11" xfId="4186" xr:uid="{E3A05275-B5B3-417B-BED0-CCF95907DFD3}"/>
    <cellStyle name="Comma0 4 11 2" xfId="4187" xr:uid="{46683F6E-360E-4F80-8720-1327B87DAE82}"/>
    <cellStyle name="Comma0 4 12" xfId="4188" xr:uid="{F782716C-870B-4513-9E22-C6CFCEF776E9}"/>
    <cellStyle name="Comma0 4 12 2" xfId="4189" xr:uid="{CD0967A6-D57B-42C1-A772-1955D8C02872}"/>
    <cellStyle name="Comma0 4 13" xfId="4190" xr:uid="{4CA222D7-C7F7-4C11-8787-02EB6C30B5C1}"/>
    <cellStyle name="Comma0 4 2" xfId="4191" xr:uid="{E306DE15-9B62-4B0F-AE9C-E7F530294658}"/>
    <cellStyle name="Comma0 4 2 2" xfId="4192" xr:uid="{D55851DC-18DF-46E6-93DB-7B48B8E95382}"/>
    <cellStyle name="Comma0 4 3" xfId="4193" xr:uid="{6328B779-D639-4E34-A938-8D8C787BD8A4}"/>
    <cellStyle name="Comma0 4 3 2" xfId="4194" xr:uid="{AA849EE2-DB4C-44B5-A58C-332FDE9819EA}"/>
    <cellStyle name="Comma0 4 4" xfId="4195" xr:uid="{E6B6BA6E-5FA3-4299-998F-42D7498BD87C}"/>
    <cellStyle name="Comma0 4 4 2" xfId="4196" xr:uid="{A998D490-B108-4E40-B3BD-5D3443D48067}"/>
    <cellStyle name="Comma0 4 5" xfId="4197" xr:uid="{51D47CCF-14F2-4AED-A460-D3AC1C8819FA}"/>
    <cellStyle name="Comma0 4 5 2" xfId="4198" xr:uid="{75520FDA-95D6-4C94-B59A-DDF0298E25EF}"/>
    <cellStyle name="Comma0 4 6" xfId="4199" xr:uid="{2721F2FC-AF56-4A8D-80C6-5D0B7D6A4CA8}"/>
    <cellStyle name="Comma0 4 6 2" xfId="4200" xr:uid="{FBFF7B96-86AE-4257-89F2-05656F462097}"/>
    <cellStyle name="Comma0 4 7" xfId="4201" xr:uid="{528DEC62-3264-4961-808A-92EFD1FBCF2D}"/>
    <cellStyle name="Comma0 4 7 2" xfId="4202" xr:uid="{F631EDC3-09E0-4EEB-AA06-7C3CC7B7DB83}"/>
    <cellStyle name="Comma0 4 8" xfId="4203" xr:uid="{DE47102E-5128-4FEF-819E-80BC113FD85B}"/>
    <cellStyle name="Comma0 4 8 2" xfId="4204" xr:uid="{4AA4E258-BDCC-4266-B23D-734D98B3DC39}"/>
    <cellStyle name="Comma0 4 9" xfId="4205" xr:uid="{BCF0770D-6292-413D-9020-715920A06C37}"/>
    <cellStyle name="Comma0 4 9 2" xfId="4206" xr:uid="{FCCA4E4B-3EE0-4782-B0AB-B2B176FEB9FC}"/>
    <cellStyle name="Comma0 5" xfId="4207" xr:uid="{0AF83BE9-C761-4684-BB12-E61E9C1EAD82}"/>
    <cellStyle name="Comma0 5 2" xfId="4208" xr:uid="{E0947E3B-EF89-4C09-86E8-E01CD2B0B6CA}"/>
    <cellStyle name="Comma0 5 2 2" xfId="4209" xr:uid="{262EB2CC-1C74-433D-B522-21F15092A74E}"/>
    <cellStyle name="Comma0 5 3" xfId="4210" xr:uid="{E316E1E3-C9AF-4F87-A1C9-1069C211C124}"/>
    <cellStyle name="Comma0 5 3 2" xfId="4211" xr:uid="{49A2C96D-1475-4E85-A991-D08ABA1792F3}"/>
    <cellStyle name="Comma0 5 4" xfId="4212" xr:uid="{6D9B38C5-DE94-4572-88AA-9554C4CD2684}"/>
    <cellStyle name="Comma0 6" xfId="4213" xr:uid="{C6A17B45-48C1-4FAD-8AD5-67D669924D0B}"/>
    <cellStyle name="Comma0 6 2" xfId="4214" xr:uid="{F1F4A261-6BDC-4B1B-BD13-ECD6822EBA83}"/>
    <cellStyle name="Comma0 6 2 2" xfId="4215" xr:uid="{5CCC2954-A6ED-468B-8959-8297E8931992}"/>
    <cellStyle name="Comma0 6 3" xfId="4216" xr:uid="{77B80B80-B0A7-457C-B7A5-4E9A193D152D}"/>
    <cellStyle name="Comma0 6 3 2" xfId="4217" xr:uid="{AF473539-2188-45BA-B24C-1EF25BB47A09}"/>
    <cellStyle name="Comma0 6 4" xfId="4218" xr:uid="{F2FD2D7B-B5B2-4943-B49A-72C9E6DE4866}"/>
    <cellStyle name="Comma0 7" xfId="4219" xr:uid="{D78925FD-18EB-4D4F-AF66-036B1F852066}"/>
    <cellStyle name="Comma0 7 2" xfId="4220" xr:uid="{2FC042B4-C42D-4FFB-8DB1-57C73C74A7F9}"/>
    <cellStyle name="Comma0 7 2 2" xfId="4221" xr:uid="{8DD831DC-2222-4FCC-99A3-3594645138F5}"/>
    <cellStyle name="Comma0 7 3" xfId="4222" xr:uid="{474F285B-8CD5-405A-BE80-7A47DC76482E}"/>
    <cellStyle name="Comma0 7 3 2" xfId="4223" xr:uid="{9FDF1175-48F4-49C7-9D95-7D4177C9D235}"/>
    <cellStyle name="Comma0 7 4" xfId="4224" xr:uid="{9B3E8CA1-39D5-41B7-A4A1-A2E7A1DF4900}"/>
    <cellStyle name="Comma0 8" xfId="4225" xr:uid="{E97FD62B-D68F-442D-8DFC-B08B3D0EEC37}"/>
    <cellStyle name="Comma0 8 2" xfId="4226" xr:uid="{BFF56123-1E3A-46BF-A74B-D7AA0A9B1FF9}"/>
    <cellStyle name="Comma0 8 2 2" xfId="4227" xr:uid="{82BE7FB5-C558-405C-96A3-424EDD03FB7B}"/>
    <cellStyle name="Comma0 8 3" xfId="4228" xr:uid="{E21ED133-55A7-4810-8661-0C929E9F8FFD}"/>
    <cellStyle name="Comma0 8 3 2" xfId="4229" xr:uid="{BBB70882-35FA-47D3-A46F-03081BD391AB}"/>
    <cellStyle name="Comma0 8 4" xfId="4230" xr:uid="{F7BCACD9-E10E-40A8-82CB-2729A808D688}"/>
    <cellStyle name="Comma0 9" xfId="4231" xr:uid="{3DED63E8-8799-433E-A6F1-7FE70DA67F68}"/>
    <cellStyle name="Comma0 9 2" xfId="4232" xr:uid="{FBE9A31C-87C7-4065-BF1B-EF79C94FAEEE}"/>
    <cellStyle name="Comma0 9 2 2" xfId="4233" xr:uid="{FE87BE1D-3CF9-4946-9D01-C15B052E2889}"/>
    <cellStyle name="Comma0 9 3" xfId="4234" xr:uid="{17BE5D99-41F5-4938-A0AD-A9988448C89F}"/>
    <cellStyle name="Comma0 9 3 2" xfId="4235" xr:uid="{BA136BF2-26F0-46A7-8D6E-7FE036FFADB4}"/>
    <cellStyle name="Comma0 9 4" xfId="4236" xr:uid="{EDA31EFD-4F51-4F6C-9AA3-4F08B72347CF}"/>
    <cellStyle name="Comma1 - Estilo1" xfId="4237" xr:uid="{6539CC29-DCB2-4E85-B3EE-F30546319B63}"/>
    <cellStyle name="Comma1 - Modelo2" xfId="37400" xr:uid="{5CB088D5-8361-4809-B709-19E24F890EEB}"/>
    <cellStyle name="Comma1 - Style2" xfId="37401" xr:uid="{E0F2B648-7EC4-4B99-AB0D-648366C1F633}"/>
    <cellStyle name="Conferência" xfId="4238" xr:uid="{DA526C54-F875-4854-A9F3-2B552C9DCF70}"/>
    <cellStyle name="Conferência 10" xfId="4239" xr:uid="{3B07B4A1-761E-40DB-8203-56B70B51BC1D}"/>
    <cellStyle name="Conferência 10 2" xfId="4240" xr:uid="{E367EC24-2B1E-4B16-B07A-6F0DD6D00FB6}"/>
    <cellStyle name="Conferência 10 2 2" xfId="4241" xr:uid="{86DB6D72-4404-4EAD-BA22-123CD9780166}"/>
    <cellStyle name="Conferência 10 3" xfId="4242" xr:uid="{472CCED6-2DB9-4D88-B143-BBA172517025}"/>
    <cellStyle name="Conferência 10 3 2" xfId="4243" xr:uid="{6FF470ED-3243-4E22-A736-3FF3193AC5D5}"/>
    <cellStyle name="Conferência 10 4" xfId="4244" xr:uid="{9819818D-F676-474C-87CB-974B709D4D65}"/>
    <cellStyle name="Conferência 11" xfId="4245" xr:uid="{8AD248C3-5C1A-4EB9-A41B-A4FC7D54F252}"/>
    <cellStyle name="Conferência 2" xfId="4246" xr:uid="{DE49C721-90CE-4066-9986-E2AB56931E6B}"/>
    <cellStyle name="Conferência 2 2" xfId="4247" xr:uid="{5ECDB93E-BC8D-4DC1-BE95-637EF09726FB}"/>
    <cellStyle name="Conferência 2 2 2" xfId="4248" xr:uid="{C65969B2-ADBE-44C9-839D-FE32D1398B48}"/>
    <cellStyle name="Conferência 2 3" xfId="4249" xr:uid="{6E9EF08A-4411-4ACC-A5A1-E82C810EC6F3}"/>
    <cellStyle name="Conferência 2 3 2" xfId="4250" xr:uid="{CC9C9022-A689-491F-94F8-61C3E2F1C955}"/>
    <cellStyle name="Conferência 2 4" xfId="4251" xr:uid="{7CB23D9D-EE9C-464A-A555-1B4A5C8E4CB7}"/>
    <cellStyle name="Conferência 3" xfId="4252" xr:uid="{FC3937B7-E164-430E-BC89-A9FC5A20CBFB}"/>
    <cellStyle name="Conferência 3 2" xfId="4253" xr:uid="{52455908-5AE9-4604-8FB6-637EE5AF0A3B}"/>
    <cellStyle name="Conferência 3 2 2" xfId="4254" xr:uid="{FDB0675D-47AC-4172-838C-900DAC4F1D61}"/>
    <cellStyle name="Conferência 3 3" xfId="4255" xr:uid="{3E448C39-00A3-4BBA-BE94-242ED788DEE4}"/>
    <cellStyle name="Conferência 3 3 2" xfId="4256" xr:uid="{D47F36D6-6487-48EE-B92F-748208F957B7}"/>
    <cellStyle name="Conferência 3 4" xfId="4257" xr:uid="{35EE3C21-EA92-41B3-B90D-B4D73CA01C31}"/>
    <cellStyle name="Conferência 4" xfId="4258" xr:uid="{F27CB15B-41F4-4DD1-8F65-8EB783B6CF57}"/>
    <cellStyle name="Conferência 4 2" xfId="4259" xr:uid="{0D8C9189-C04A-43AA-923B-1DD47C1E9637}"/>
    <cellStyle name="Conferência 4 2 2" xfId="4260" xr:uid="{9B0F8898-2785-4F85-8004-C5002DA262BC}"/>
    <cellStyle name="Conferência 4 3" xfId="4261" xr:uid="{86CD0AE3-5AB5-4C7A-8946-C94D884D252C}"/>
    <cellStyle name="Conferência 4 3 2" xfId="4262" xr:uid="{DD40E232-44E7-4A56-B2AE-C1DB90ED3F76}"/>
    <cellStyle name="Conferência 4 4" xfId="4263" xr:uid="{74301192-CFEF-4F9C-9222-6142CF9EDB77}"/>
    <cellStyle name="Conferência 5" xfId="4264" xr:uid="{1063FA73-72BE-45BD-AC22-02538A56D2C6}"/>
    <cellStyle name="Conferência 5 2" xfId="4265" xr:uid="{2E14A303-65B7-4C40-8E38-F91327E36204}"/>
    <cellStyle name="Conferência 5 2 2" xfId="4266" xr:uid="{2ACAE596-FE15-40A3-AF5E-B603F8824351}"/>
    <cellStyle name="Conferência 5 3" xfId="4267" xr:uid="{ABFD6EE3-0BCB-4FF9-9D8C-441B7FFB7F39}"/>
    <cellStyle name="Conferência 5 3 2" xfId="4268" xr:uid="{C7B789B7-371B-4EC1-ADD8-378E771DC00A}"/>
    <cellStyle name="Conferência 5 4" xfId="4269" xr:uid="{31B479BC-4C6F-4455-AB63-2F9F96A302B9}"/>
    <cellStyle name="Conferência 6" xfId="4270" xr:uid="{59D4E26C-B98C-4A58-9E14-1F257EFFEA46}"/>
    <cellStyle name="Conferência 6 2" xfId="4271" xr:uid="{E507C5BC-236F-403C-953A-B54803144A8A}"/>
    <cellStyle name="Conferência 6 2 2" xfId="4272" xr:uid="{C204AD1B-201F-4AE5-85F9-6DCAC7C42FC9}"/>
    <cellStyle name="Conferência 6 3" xfId="4273" xr:uid="{9B2F842E-CE63-4D30-BB44-7911D6611B33}"/>
    <cellStyle name="Conferência 6 3 2" xfId="4274" xr:uid="{A2B84283-91B1-4872-BCCA-89E6FE331649}"/>
    <cellStyle name="Conferência 6 4" xfId="4275" xr:uid="{35BACE40-663E-498F-AE85-8A5A0260B03D}"/>
    <cellStyle name="Conferência 7" xfId="4276" xr:uid="{7EFD2CA1-01E2-4C82-9E7A-4972635EF77E}"/>
    <cellStyle name="Conferência 7 2" xfId="4277" xr:uid="{856F4119-074A-41E5-8683-130A00B0ED7B}"/>
    <cellStyle name="Conferência 7 2 2" xfId="4278" xr:uid="{0A6B1A90-1F2D-47CC-85CB-959C04772AA5}"/>
    <cellStyle name="Conferência 7 3" xfId="4279" xr:uid="{1CEEE198-C8BB-49EB-9262-F63998CA91D2}"/>
    <cellStyle name="Conferência 7 3 2" xfId="4280" xr:uid="{7EAAB1C9-6FE5-4E4C-BD5E-1949DF2D48F9}"/>
    <cellStyle name="Conferência 7 4" xfId="4281" xr:uid="{BB294198-B4BA-4272-B471-B173ADB5E7EC}"/>
    <cellStyle name="Conferência 8" xfId="4282" xr:uid="{4E252F9C-5DD5-4239-98F3-28BDC1D57BE3}"/>
    <cellStyle name="Conferência 8 2" xfId="4283" xr:uid="{CAE837A0-C2F4-47DA-8E5F-D2DC17784908}"/>
    <cellStyle name="Conferência 8 2 2" xfId="4284" xr:uid="{4AABCC9F-539F-408E-96B4-89AACBC43D2F}"/>
    <cellStyle name="Conferência 8 3" xfId="4285" xr:uid="{E369CCF3-EF95-4993-87A6-4697B77CB5EF}"/>
    <cellStyle name="Conferência 8 3 2" xfId="4286" xr:uid="{F90B3801-3209-4CF1-AEA1-24E1290FC54B}"/>
    <cellStyle name="Conferência 8 4" xfId="4287" xr:uid="{52EE59E5-C0E1-40D0-BCB2-F82B7E647E80}"/>
    <cellStyle name="Conferência 9" xfId="4288" xr:uid="{38D86883-DFB6-4373-A667-99DE46252029}"/>
    <cellStyle name="Conferência 9 2" xfId="4289" xr:uid="{DCD36714-0A8D-4590-802A-2B7DE3EA5949}"/>
    <cellStyle name="Conferência 9 2 2" xfId="4290" xr:uid="{78DE3548-F70C-4BF6-B8E0-59D970A2470F}"/>
    <cellStyle name="Conferência 9 3" xfId="4291" xr:uid="{8401BC74-B4E9-48E9-813E-6D9061F8B560}"/>
    <cellStyle name="Conferência 9 3 2" xfId="4292" xr:uid="{5505A629-09F7-4715-9014-928061009BC1}"/>
    <cellStyle name="Conferência 9 4" xfId="4293" xr:uid="{60B88988-ACF6-4487-BFCD-33840B8243A9}"/>
    <cellStyle name="Currency" xfId="4294" xr:uid="{4BE80763-140E-4A99-AF94-01898E4CB03C}"/>
    <cellStyle name="Currency [0]" xfId="4295" xr:uid="{3C47C2DD-E5E1-4ABD-8188-C4B14B7B1A4E}"/>
    <cellStyle name="Currency 2" xfId="4296" xr:uid="{4A1070E2-E1B7-48F2-A215-0D04DBCE1F95}"/>
    <cellStyle name="Currency 2 10" xfId="4297" xr:uid="{5C3FC19F-A7A1-4F0F-9C80-95863A24715E}"/>
    <cellStyle name="Currency 2 11" xfId="4298" xr:uid="{BF3C1366-BDA7-449B-A779-85207CDBBF5D}"/>
    <cellStyle name="Currency 2 12" xfId="4299" xr:uid="{11577BCA-8BFE-4091-9FD4-1988B103FF25}"/>
    <cellStyle name="Currency 2 13" xfId="37402" xr:uid="{010F13B0-024B-4E5C-B048-6729B06622B2}"/>
    <cellStyle name="Currency 2 2" xfId="4300" xr:uid="{1CB72BE2-920F-4209-8909-34A48BFE8C29}"/>
    <cellStyle name="Currency 2 3" xfId="4301" xr:uid="{4005E86C-6B77-4D6B-AC4A-FDE152CE2DB8}"/>
    <cellStyle name="Currency 2 4" xfId="4302" xr:uid="{58056FC3-F150-4124-83DB-2D67467759D2}"/>
    <cellStyle name="Currency 2 5" xfId="4303" xr:uid="{A519F436-9939-4272-A689-37BDB4B71334}"/>
    <cellStyle name="Currency 2 6" xfId="4304" xr:uid="{A9C8C8D9-FEF8-4F1B-B309-B89185ED8FFF}"/>
    <cellStyle name="Currency 2 7" xfId="4305" xr:uid="{6B8162D6-A5DF-489D-8CB5-C6F74C0D9B81}"/>
    <cellStyle name="Currency 2 8" xfId="4306" xr:uid="{E3E32F2B-8B34-4A9C-9DAB-44C9C34A4F47}"/>
    <cellStyle name="Currency 2 9" xfId="4307" xr:uid="{B6180E71-3904-425C-AC38-663DCDFA4C14}"/>
    <cellStyle name="Currency 2_ActiFijos" xfId="4308" xr:uid="{0452A678-8F17-4B50-9720-DA33408D7D1C}"/>
    <cellStyle name="Currency 3" xfId="4309" xr:uid="{612631FF-694A-4CE2-9EB8-F111707D1F00}"/>
    <cellStyle name="Currency 3 10" xfId="4310" xr:uid="{1483B35C-DAE0-4B07-8CE8-6DE5140E647C}"/>
    <cellStyle name="Currency 3 11" xfId="4311" xr:uid="{9A2E8E06-D9D5-40CE-ABEE-0374DD276DBA}"/>
    <cellStyle name="Currency 3 12" xfId="4312" xr:uid="{85443330-28BA-4926-866E-AA93C4387B03}"/>
    <cellStyle name="Currency 3 2" xfId="4313" xr:uid="{2CD90BDA-1B9B-4CD7-93ED-67A689DD2D7D}"/>
    <cellStyle name="Currency 3 3" xfId="4314" xr:uid="{7638C342-7AA9-4A14-91FE-C48E4F7FDEFF}"/>
    <cellStyle name="Currency 3 4" xfId="4315" xr:uid="{60CA4FC3-0B2A-44BB-ABE6-AA9E36FC0980}"/>
    <cellStyle name="Currency 3 5" xfId="4316" xr:uid="{BB544E4C-8509-4D9E-9003-BCE975544937}"/>
    <cellStyle name="Currency 3 6" xfId="4317" xr:uid="{35C25018-0F73-4B61-9CA3-B46D8FF51ECE}"/>
    <cellStyle name="Currency 3 7" xfId="4318" xr:uid="{B04FD671-3518-41E1-8C60-69B59CB787D2}"/>
    <cellStyle name="Currency 3 8" xfId="4319" xr:uid="{A09C2DA7-1358-4E22-B55D-0B16A706ADC9}"/>
    <cellStyle name="Currency 3 9" xfId="4320" xr:uid="{1FE69B83-7EB2-4C4F-AD8E-D0EC01FB0FBD}"/>
    <cellStyle name="Currency 3_ActiFijos" xfId="4321" xr:uid="{7A5BD557-7AD4-4268-BD67-FCFD36D78358}"/>
    <cellStyle name="Currency 4" xfId="4322" xr:uid="{C06E85FD-0479-4223-A8F7-C9A02E1BAD6E}"/>
    <cellStyle name="Currency 4 10" xfId="4323" xr:uid="{7448C795-B39D-4EBA-B5E2-2EEF28FFA6D5}"/>
    <cellStyle name="Currency 4 11" xfId="4324" xr:uid="{175C44A9-C32E-462A-ADFA-F2A02688E107}"/>
    <cellStyle name="Currency 4 12" xfId="4325" xr:uid="{9D33FCA3-7F69-4E68-9E1E-38E4C126EC6C}"/>
    <cellStyle name="Currency 4 2" xfId="4326" xr:uid="{48EFA762-B000-43A2-9673-E5523B8BF57A}"/>
    <cellStyle name="Currency 4 3" xfId="4327" xr:uid="{71D6D576-E553-4D57-A5EE-D820FE71F07C}"/>
    <cellStyle name="Currency 4 4" xfId="4328" xr:uid="{11B33CE1-83E0-4566-904F-C7D602A0D244}"/>
    <cellStyle name="Currency 4 5" xfId="4329" xr:uid="{C7BA51B9-C79D-4672-8414-6840E2BCBFE4}"/>
    <cellStyle name="Currency 4 6" xfId="4330" xr:uid="{5F50BC1A-2943-4B57-BB0D-CB06E051A648}"/>
    <cellStyle name="Currency 4 7" xfId="4331" xr:uid="{88E01C93-1E1D-49DA-809C-0C8349D7DC7C}"/>
    <cellStyle name="Currency 4 8" xfId="4332" xr:uid="{FEB2B420-2ECA-41A3-A913-52098521B211}"/>
    <cellStyle name="Currency 4 9" xfId="4333" xr:uid="{2697121D-B75A-4F27-B1C2-895603CDC395}"/>
    <cellStyle name="Currency 4_ActiFijos" xfId="4334" xr:uid="{DCD5CCFE-3C21-4850-A8E8-DA45D22E5A80}"/>
    <cellStyle name="Currency_12matrix" xfId="4335" xr:uid="{488963F8-8C50-4F18-8B44-0C1BC84EC075}"/>
    <cellStyle name="Currency0" xfId="4336" xr:uid="{72A0A36F-2311-4D16-A901-C502DB739CFF}"/>
    <cellStyle name="Currency0 10" xfId="4337" xr:uid="{046F62B3-0D04-44CC-AC25-0891C420F035}"/>
    <cellStyle name="Currency0 10 2" xfId="4338" xr:uid="{171FDBC6-06B5-4C78-A3AC-436FE98B23E0}"/>
    <cellStyle name="Currency0 100" xfId="4339" xr:uid="{6B965D94-F1EE-4DAA-998E-B1F347FD4AF4}"/>
    <cellStyle name="Currency0 100 2" xfId="4340" xr:uid="{9A2FABD7-6D2A-433D-A868-7CA6A4B00692}"/>
    <cellStyle name="Currency0 101" xfId="4341" xr:uid="{5BFE8B4A-A127-4D8B-8911-5348479D9876}"/>
    <cellStyle name="Currency0 101 2" xfId="4342" xr:uid="{0D4CE4E6-17B4-4C2B-B7A3-17B0B176421F}"/>
    <cellStyle name="Currency0 102" xfId="4343" xr:uid="{EEA0AB22-136F-4080-B140-7444DE68E5A1}"/>
    <cellStyle name="Currency0 102 2" xfId="4344" xr:uid="{72883E41-B70B-4273-9F62-7E684FB4D727}"/>
    <cellStyle name="Currency0 103" xfId="4345" xr:uid="{AE0991E8-9CB9-4C3F-9471-215615A93393}"/>
    <cellStyle name="Currency0 103 2" xfId="4346" xr:uid="{6EDEBD27-8095-469A-BB80-E8B323562C7B}"/>
    <cellStyle name="Currency0 104" xfId="4347" xr:uid="{79529924-FB7F-4B28-B0E3-9492696DD7BD}"/>
    <cellStyle name="Currency0 104 2" xfId="4348" xr:uid="{00CEED15-B236-44BE-B8D7-0BAC17BAA5CF}"/>
    <cellStyle name="Currency0 105" xfId="4349" xr:uid="{4BF93940-FD52-454B-88E8-88D439578F8E}"/>
    <cellStyle name="Currency0 105 2" xfId="4350" xr:uid="{FEB3B4D0-9C0D-4468-97BE-E5292AEAD4F5}"/>
    <cellStyle name="Currency0 106" xfId="4351" xr:uid="{75463EF0-21BD-4E9B-AFC0-37C1CD1C1422}"/>
    <cellStyle name="Currency0 106 2" xfId="4352" xr:uid="{EA15D7F7-E4B6-4CF1-B752-23435E40DA81}"/>
    <cellStyle name="Currency0 107" xfId="4353" xr:uid="{9810A95F-3070-40B6-8240-CD8B6BC86562}"/>
    <cellStyle name="Currency0 107 2" xfId="4354" xr:uid="{CBBB679F-3BC3-4465-9317-8340A9A9FC15}"/>
    <cellStyle name="Currency0 108" xfId="4355" xr:uid="{46BB0ED7-91F2-4A0E-8415-72950A72DC36}"/>
    <cellStyle name="Currency0 108 2" xfId="4356" xr:uid="{30BAE797-90C9-423B-B150-00E077D0937B}"/>
    <cellStyle name="Currency0 109" xfId="4357" xr:uid="{0E0C9C18-ABF5-4839-A5C4-E2D4EB2FF2A8}"/>
    <cellStyle name="Currency0 109 2" xfId="4358" xr:uid="{F2347659-25BE-40CD-A324-6FC67CB17229}"/>
    <cellStyle name="Currency0 11" xfId="4359" xr:uid="{C495580E-4E02-449E-AFA1-97910F5BBC0D}"/>
    <cellStyle name="Currency0 11 2" xfId="4360" xr:uid="{7A3BC438-A713-49F6-99EB-75B5AEADB1FE}"/>
    <cellStyle name="Currency0 110" xfId="4361" xr:uid="{F1DC4823-08BF-4DE3-8E28-0D91A28B5ECE}"/>
    <cellStyle name="Currency0 110 2" xfId="4362" xr:uid="{87B3177E-596C-4D7B-8766-FA718AC6C320}"/>
    <cellStyle name="Currency0 111" xfId="4363" xr:uid="{C138182C-5AF9-437B-B3AC-34D87C3A684C}"/>
    <cellStyle name="Currency0 111 2" xfId="4364" xr:uid="{1851253B-1016-4A1F-BE1C-7767FC27BEA9}"/>
    <cellStyle name="Currency0 112" xfId="4365" xr:uid="{DCA748F4-8965-47B6-8FE3-FC9A737479ED}"/>
    <cellStyle name="Currency0 112 2" xfId="4366" xr:uid="{60496AD0-3D09-4E29-B329-329531575A33}"/>
    <cellStyle name="Currency0 113" xfId="4367" xr:uid="{FAB19985-4B23-4C8B-8B61-32E3575B613B}"/>
    <cellStyle name="Currency0 113 2" xfId="4368" xr:uid="{058A7077-B97E-494E-AEDD-00FA71774E08}"/>
    <cellStyle name="Currency0 114" xfId="4369" xr:uid="{0A9FF036-3ECE-4AFD-9A11-65CC4F075412}"/>
    <cellStyle name="Currency0 114 2" xfId="4370" xr:uid="{8D72F349-3A3F-4A84-B770-09827373476F}"/>
    <cellStyle name="Currency0 115" xfId="4371" xr:uid="{1D9EC48D-C275-43FB-BE81-DDA069E72509}"/>
    <cellStyle name="Currency0 115 2" xfId="4372" xr:uid="{C637108F-471D-4A2A-9508-263914097A71}"/>
    <cellStyle name="Currency0 116" xfId="4373" xr:uid="{248760C4-D545-481A-8849-83A73D845CE1}"/>
    <cellStyle name="Currency0 12" xfId="4374" xr:uid="{63757C29-6158-47D7-A10A-22850F4AFDA7}"/>
    <cellStyle name="Currency0 12 2" xfId="4375" xr:uid="{A506C617-CC97-4495-9822-2A54AC384CC0}"/>
    <cellStyle name="Currency0 13" xfId="4376" xr:uid="{F685EBFC-36DE-43AE-9860-2740CCA5E3A5}"/>
    <cellStyle name="Currency0 13 2" xfId="4377" xr:uid="{ECCF2B2C-DA51-4911-BE87-D413C032BE6D}"/>
    <cellStyle name="Currency0 14" xfId="4378" xr:uid="{54378FCB-4E93-41FC-9371-82C81F64AFAE}"/>
    <cellStyle name="Currency0 14 2" xfId="4379" xr:uid="{4EA19C94-325F-4685-A4F3-AFCE87CADF74}"/>
    <cellStyle name="Currency0 15" xfId="4380" xr:uid="{B0A3157A-E6F1-4927-9999-AC7A63F94962}"/>
    <cellStyle name="Currency0 15 2" xfId="4381" xr:uid="{19860538-8AA1-4F2E-A2A5-C55EF3293DDF}"/>
    <cellStyle name="Currency0 16" xfId="4382" xr:uid="{EDC7058A-FE17-432C-A93D-DF3E49BF1DC1}"/>
    <cellStyle name="Currency0 16 2" xfId="4383" xr:uid="{8A000DC4-6B7C-405A-A372-D392580CC904}"/>
    <cellStyle name="Currency0 17" xfId="4384" xr:uid="{2AB01376-8E12-46BB-8753-375DEF2724EE}"/>
    <cellStyle name="Currency0 17 2" xfId="4385" xr:uid="{420DE1B8-0352-474C-BA01-90AFB258D85F}"/>
    <cellStyle name="Currency0 18" xfId="4386" xr:uid="{A8A7C4F8-11F2-4D5B-8F99-81AFEAADC1DE}"/>
    <cellStyle name="Currency0 18 2" xfId="4387" xr:uid="{2268C39B-ED2F-4CB1-B6A0-57A69C257065}"/>
    <cellStyle name="Currency0 19" xfId="4388" xr:uid="{C42E6DF8-669A-4053-A158-DDC879A66750}"/>
    <cellStyle name="Currency0 19 2" xfId="4389" xr:uid="{F3C6C731-F236-4FA6-B60A-EDBFB1A1C96E}"/>
    <cellStyle name="Currency0 2" xfId="4390" xr:uid="{85A81702-30EA-4057-8B32-D20977BDB745}"/>
    <cellStyle name="Currency0 2 10" xfId="4391" xr:uid="{756B5E98-5548-4D46-AE8E-B68FF251F0DE}"/>
    <cellStyle name="Currency0 2 10 2" xfId="4392" xr:uid="{471DEF28-5504-457A-BA85-72FF17B06DA2}"/>
    <cellStyle name="Currency0 2 11" xfId="4393" xr:uid="{C8BB4B76-44D8-4634-A12F-08BDD294CF41}"/>
    <cellStyle name="Currency0 2 11 2" xfId="4394" xr:uid="{235C5AFA-51AE-46D6-97C7-AA284C80EAE1}"/>
    <cellStyle name="Currency0 2 12" xfId="4395" xr:uid="{A498B823-B764-4241-A211-4FAEEBE22979}"/>
    <cellStyle name="Currency0 2 12 2" xfId="4396" xr:uid="{435B28DE-CF72-4F78-81CF-950E04B1BB13}"/>
    <cellStyle name="Currency0 2 13" xfId="4397" xr:uid="{E44E0487-B638-4917-B743-0730D4523A2C}"/>
    <cellStyle name="Currency0 2 2" xfId="4398" xr:uid="{240A31A1-B310-4E17-A817-F03AC2D35D8B}"/>
    <cellStyle name="Currency0 2 2 2" xfId="4399" xr:uid="{0D25BBDC-F8C2-48FC-B8F7-28D80A776AB7}"/>
    <cellStyle name="Currency0 2 3" xfId="4400" xr:uid="{259DA0F2-8FA8-493C-B505-F918BF61D10D}"/>
    <cellStyle name="Currency0 2 3 2" xfId="4401" xr:uid="{A87F1E0A-005D-4D75-8F50-73490C5509C9}"/>
    <cellStyle name="Currency0 2 4" xfId="4402" xr:uid="{42C7CBFF-925A-47E1-8E4C-36181BC0E924}"/>
    <cellStyle name="Currency0 2 4 2" xfId="4403" xr:uid="{74294E2B-09B8-4D67-BCB6-CA7E0A89F557}"/>
    <cellStyle name="Currency0 2 5" xfId="4404" xr:uid="{DCD830BC-10C2-4FD4-83E0-1759D02874B5}"/>
    <cellStyle name="Currency0 2 5 2" xfId="4405" xr:uid="{BC9C90DB-4C8D-4A32-BB1D-ECD2DA2B5F59}"/>
    <cellStyle name="Currency0 2 6" xfId="4406" xr:uid="{28385BBD-7BBC-484D-BA18-21FEE01BE3B3}"/>
    <cellStyle name="Currency0 2 6 2" xfId="4407" xr:uid="{A5520D28-7A31-4E5E-A8E5-A0524D06680E}"/>
    <cellStyle name="Currency0 2 7" xfId="4408" xr:uid="{149DAD05-FA64-4770-8FC4-B481E664D82D}"/>
    <cellStyle name="Currency0 2 7 2" xfId="4409" xr:uid="{B8E63792-5AB8-46E8-A188-5D87AE1031A7}"/>
    <cellStyle name="Currency0 2 8" xfId="4410" xr:uid="{B401F489-07ED-47D3-AB8F-70567CC44F16}"/>
    <cellStyle name="Currency0 2 8 2" xfId="4411" xr:uid="{B05770C6-47B4-437B-8FD6-61E5BAC1955D}"/>
    <cellStyle name="Currency0 2 9" xfId="4412" xr:uid="{92AAF1E3-418A-47DF-92B9-A3D0621394F8}"/>
    <cellStyle name="Currency0 2 9 2" xfId="4413" xr:uid="{25551F6A-8E60-4E89-B75B-DE7C1526A393}"/>
    <cellStyle name="Currency0 20" xfId="4414" xr:uid="{60C189AB-8DA3-4D01-83DD-CF49773BC72B}"/>
    <cellStyle name="Currency0 20 2" xfId="4415" xr:uid="{C5A072D0-2A86-4787-89A9-0A82B47C812B}"/>
    <cellStyle name="Currency0 21" xfId="4416" xr:uid="{54A29573-2617-404A-9CC7-BF5591CBDE11}"/>
    <cellStyle name="Currency0 21 2" xfId="4417" xr:uid="{7FEBC372-0668-46F7-A828-5F4D1399AE0E}"/>
    <cellStyle name="Currency0 22" xfId="4418" xr:uid="{71120A24-2F02-4BE8-ADCB-32B73569B44B}"/>
    <cellStyle name="Currency0 22 2" xfId="4419" xr:uid="{4C17A6AD-F9CF-4964-9E4E-8AE8154C0B16}"/>
    <cellStyle name="Currency0 23" xfId="4420" xr:uid="{DFE78325-D768-4AE9-AE4B-3411046D7B8E}"/>
    <cellStyle name="Currency0 23 2" xfId="4421" xr:uid="{E63E33B5-E36B-42B3-B10E-2AA6A4C71759}"/>
    <cellStyle name="Currency0 24" xfId="4422" xr:uid="{9FC27C69-F580-47D9-B72B-FE0D00146706}"/>
    <cellStyle name="Currency0 24 2" xfId="4423" xr:uid="{484E0A8F-3CC4-4DF6-AD15-1C933D6F2B87}"/>
    <cellStyle name="Currency0 25" xfId="4424" xr:uid="{6A519B2E-0B31-40AA-9476-F5EA82B696FD}"/>
    <cellStyle name="Currency0 25 2" xfId="4425" xr:uid="{CC4A9074-BE24-4185-BF62-32D9B20CF1CE}"/>
    <cellStyle name="Currency0 26" xfId="4426" xr:uid="{F2F05323-E49C-4A07-8B2F-373DD5DE27DE}"/>
    <cellStyle name="Currency0 26 2" xfId="4427" xr:uid="{53240CA0-1DDB-4575-9700-95D4CCC863FF}"/>
    <cellStyle name="Currency0 27" xfId="4428" xr:uid="{12476ECA-99A0-4037-A87D-900FF619F036}"/>
    <cellStyle name="Currency0 27 2" xfId="4429" xr:uid="{2A9AB983-BD5D-40FD-B542-030162422CDA}"/>
    <cellStyle name="Currency0 28" xfId="4430" xr:uid="{856CC552-A1C8-446E-B72C-4DBF1258D255}"/>
    <cellStyle name="Currency0 28 2" xfId="4431" xr:uid="{D1AB2440-61E6-4BB5-844F-A5A84928B80C}"/>
    <cellStyle name="Currency0 29" xfId="4432" xr:uid="{371F7987-67D9-4451-8390-B4CB871AAED9}"/>
    <cellStyle name="Currency0 29 2" xfId="4433" xr:uid="{353A22E4-FD42-4C02-BF44-AABFB900E8CA}"/>
    <cellStyle name="Currency0 3" xfId="4434" xr:uid="{22B302A0-EB60-4C5C-A31F-37951423EEC7}"/>
    <cellStyle name="Currency0 3 10" xfId="4435" xr:uid="{86CDDBAA-E7C3-4AAB-8241-7B86742469C1}"/>
    <cellStyle name="Currency0 3 10 2" xfId="4436" xr:uid="{931C4C87-A9A6-4460-AF24-F825690D56F2}"/>
    <cellStyle name="Currency0 3 11" xfId="4437" xr:uid="{BDAD9283-A82F-42B6-A5C5-919E7E706A75}"/>
    <cellStyle name="Currency0 3 11 2" xfId="4438" xr:uid="{BA166C4B-B25F-4DF5-8FA8-106ACA9A2452}"/>
    <cellStyle name="Currency0 3 12" xfId="4439" xr:uid="{5327E37F-9740-4587-8007-1F5409229696}"/>
    <cellStyle name="Currency0 3 12 2" xfId="4440" xr:uid="{4493D5A7-3318-4C6B-8980-8270F8F37E39}"/>
    <cellStyle name="Currency0 3 13" xfId="4441" xr:uid="{62DAEAA8-0D4E-4AD3-AC8E-052E1C07FD56}"/>
    <cellStyle name="Currency0 3 2" xfId="4442" xr:uid="{56B6E824-E066-4372-AD15-856C7DADC8BE}"/>
    <cellStyle name="Currency0 3 2 2" xfId="4443" xr:uid="{6F9FE7DA-EA00-4B5D-98F3-2859632DEB38}"/>
    <cellStyle name="Currency0 3 3" xfId="4444" xr:uid="{6EC1B95F-7C4D-4941-B451-1178A5C2C084}"/>
    <cellStyle name="Currency0 3 3 2" xfId="4445" xr:uid="{EB9BC411-A3CE-45FF-BF11-C90EDD713082}"/>
    <cellStyle name="Currency0 3 4" xfId="4446" xr:uid="{1B38DF5B-609D-4535-9F65-E57216FCA0D3}"/>
    <cellStyle name="Currency0 3 4 2" xfId="4447" xr:uid="{FE234001-353D-4484-9950-5DD2601A1644}"/>
    <cellStyle name="Currency0 3 5" xfId="4448" xr:uid="{89C44632-C2C3-4618-B58C-FF28FC6715E7}"/>
    <cellStyle name="Currency0 3 5 2" xfId="4449" xr:uid="{2DA228D1-54D4-4C5D-87C1-4612427800FB}"/>
    <cellStyle name="Currency0 3 6" xfId="4450" xr:uid="{632F480C-93B8-4331-B280-8C14D63B1B25}"/>
    <cellStyle name="Currency0 3 6 2" xfId="4451" xr:uid="{00718165-04D4-4822-AA85-3B8792EA201A}"/>
    <cellStyle name="Currency0 3 7" xfId="4452" xr:uid="{68136373-C4D4-47D3-A0D9-C557FA31C225}"/>
    <cellStyle name="Currency0 3 7 2" xfId="4453" xr:uid="{C81E080D-EB2F-4982-8223-6F12E9150906}"/>
    <cellStyle name="Currency0 3 8" xfId="4454" xr:uid="{C4B9F151-E04B-47A6-82DE-E9991475F0C3}"/>
    <cellStyle name="Currency0 3 8 2" xfId="4455" xr:uid="{1F366848-9D40-4749-8746-1BC76D4DFCAD}"/>
    <cellStyle name="Currency0 3 9" xfId="4456" xr:uid="{D9BA8CCB-4541-4C87-9C0B-A3A26A90CB23}"/>
    <cellStyle name="Currency0 3 9 2" xfId="4457" xr:uid="{23586775-5FE5-4F5B-AF63-AF5B298D30AD}"/>
    <cellStyle name="Currency0 30" xfId="4458" xr:uid="{AA3552C4-A064-4E4E-8F19-635E86B0D123}"/>
    <cellStyle name="Currency0 30 2" xfId="4459" xr:uid="{EAEE3CFD-300E-4443-9A47-050A710D1FA8}"/>
    <cellStyle name="Currency0 31" xfId="4460" xr:uid="{90726920-6DEF-4C8B-8B4C-8E1AE310879A}"/>
    <cellStyle name="Currency0 31 2" xfId="4461" xr:uid="{77BBAEF5-DDEB-41AF-B9F7-F07644740177}"/>
    <cellStyle name="Currency0 32" xfId="4462" xr:uid="{0636EF70-9D32-4455-AC2D-DBDA644964F5}"/>
    <cellStyle name="Currency0 32 2" xfId="4463" xr:uid="{D31782CD-6DF5-40ED-A35A-E6E8E16EC89B}"/>
    <cellStyle name="Currency0 33" xfId="4464" xr:uid="{41785ABB-4563-4FAA-9076-381D8DC992F2}"/>
    <cellStyle name="Currency0 33 2" xfId="4465" xr:uid="{B90F1397-D7F2-4208-9315-CCA981F10026}"/>
    <cellStyle name="Currency0 34" xfId="4466" xr:uid="{CAA01578-9BDD-4B50-A022-0DF583930A7D}"/>
    <cellStyle name="Currency0 34 2" xfId="4467" xr:uid="{0868BC21-036A-41F7-8EEF-3ABCD2D0F8C9}"/>
    <cellStyle name="Currency0 35" xfId="4468" xr:uid="{5784BDF5-23CE-4AF5-AD88-C9C7C7ACFF5D}"/>
    <cellStyle name="Currency0 35 2" xfId="4469" xr:uid="{B58AAA7A-853D-4CF9-A2E3-98BBF99FE319}"/>
    <cellStyle name="Currency0 36" xfId="4470" xr:uid="{EB2EB4C7-4410-4E41-A8C4-D18A9F8BCE69}"/>
    <cellStyle name="Currency0 36 2" xfId="4471" xr:uid="{24C96B01-2210-4C2D-9BE4-A73AEC504DBA}"/>
    <cellStyle name="Currency0 37" xfId="4472" xr:uid="{AD387893-87F5-4869-BAEA-E4B041BFB627}"/>
    <cellStyle name="Currency0 37 2" xfId="4473" xr:uid="{8C093E98-62C1-44CE-A572-D43E3845BA9E}"/>
    <cellStyle name="Currency0 38" xfId="4474" xr:uid="{C6BE5A38-C50B-4877-8AD4-E7BE3A3743BB}"/>
    <cellStyle name="Currency0 38 2" xfId="4475" xr:uid="{41CB1EED-0FB4-4615-ADDE-79D4DA7E6D20}"/>
    <cellStyle name="Currency0 39" xfId="4476" xr:uid="{BE77ED60-12EE-428D-B51C-DEAC1A133638}"/>
    <cellStyle name="Currency0 39 2" xfId="4477" xr:uid="{D038C795-423A-4FE5-806D-1AFBB33BDAAB}"/>
    <cellStyle name="Currency0 4" xfId="4478" xr:uid="{75215502-F069-4B61-9E92-BE58FBF08C97}"/>
    <cellStyle name="Currency0 4 10" xfId="4479" xr:uid="{F01D80E9-45E3-4934-B3AB-203C1B584B0A}"/>
    <cellStyle name="Currency0 4 10 2" xfId="4480" xr:uid="{D73CD8BA-72CA-409C-A8D5-6A4F692A2D84}"/>
    <cellStyle name="Currency0 4 11" xfId="4481" xr:uid="{158760D7-BB99-47BC-9C99-8913C5F77DE5}"/>
    <cellStyle name="Currency0 4 11 2" xfId="4482" xr:uid="{73D28806-F608-4E30-A2EF-722F8ED72490}"/>
    <cellStyle name="Currency0 4 12" xfId="4483" xr:uid="{7F2F9769-3CEA-4C8B-A825-BB45CD7BF9F8}"/>
    <cellStyle name="Currency0 4 12 2" xfId="4484" xr:uid="{0C33AD67-87E2-4FA5-8DDE-34966FAF542E}"/>
    <cellStyle name="Currency0 4 13" xfId="4485" xr:uid="{2A1AD4D5-71EF-4E30-8444-034DE443E162}"/>
    <cellStyle name="Currency0 4 2" xfId="4486" xr:uid="{AA232A09-6298-41E4-897F-80626BE5EE26}"/>
    <cellStyle name="Currency0 4 2 2" xfId="4487" xr:uid="{CDF64DA2-DF20-4511-8B53-A76901E6D55E}"/>
    <cellStyle name="Currency0 4 3" xfId="4488" xr:uid="{731EF20F-CE46-4370-8647-018130FEFD7D}"/>
    <cellStyle name="Currency0 4 3 2" xfId="4489" xr:uid="{4B7A2047-3E4B-4B52-B42A-31A997601A1E}"/>
    <cellStyle name="Currency0 4 4" xfId="4490" xr:uid="{C7F019FA-0618-4283-ADF6-A384F236CA8D}"/>
    <cellStyle name="Currency0 4 4 2" xfId="4491" xr:uid="{852B792A-869F-40FA-BCFF-389CC9608712}"/>
    <cellStyle name="Currency0 4 5" xfId="4492" xr:uid="{50A8B0D7-193B-4B8E-87D6-F78721CED2BB}"/>
    <cellStyle name="Currency0 4 5 2" xfId="4493" xr:uid="{9DEFA0C4-0426-4448-A253-2A8EEC07F141}"/>
    <cellStyle name="Currency0 4 6" xfId="4494" xr:uid="{58A017A0-6781-4D25-BFEB-C4279D0A0503}"/>
    <cellStyle name="Currency0 4 6 2" xfId="4495" xr:uid="{59CC7443-5EFF-42B3-878D-C176AB62F913}"/>
    <cellStyle name="Currency0 4 7" xfId="4496" xr:uid="{AD7ECE75-01E6-4D63-B2B7-BB71C0FA107C}"/>
    <cellStyle name="Currency0 4 7 2" xfId="4497" xr:uid="{A12AB1E3-994B-4345-8301-0B35E0CD674C}"/>
    <cellStyle name="Currency0 4 8" xfId="4498" xr:uid="{B27340CC-4724-441A-AE75-1512C459C798}"/>
    <cellStyle name="Currency0 4 8 2" xfId="4499" xr:uid="{48BBE4D4-0F43-46BC-B1BD-EDBAD8EF3C38}"/>
    <cellStyle name="Currency0 4 9" xfId="4500" xr:uid="{E76AAC7D-8D24-4A9A-9451-DA87C26478E8}"/>
    <cellStyle name="Currency0 4 9 2" xfId="4501" xr:uid="{9796B036-5F6D-4B8D-AF0A-3BBAC402D57C}"/>
    <cellStyle name="Currency0 40" xfId="4502" xr:uid="{1BB5B2C7-89DE-426C-ADDB-E810C943CF61}"/>
    <cellStyle name="Currency0 40 2" xfId="4503" xr:uid="{CA19EA28-82F7-48CC-A3EB-3C2642710320}"/>
    <cellStyle name="Currency0 41" xfId="4504" xr:uid="{9F0A8660-4EAF-49E2-B409-4641AF70681E}"/>
    <cellStyle name="Currency0 41 2" xfId="4505" xr:uid="{E5292856-95C8-4FD9-90A5-47EE0E3F8AF0}"/>
    <cellStyle name="Currency0 42" xfId="4506" xr:uid="{AC6F6B64-C063-46FA-B4F5-C18B43D4B375}"/>
    <cellStyle name="Currency0 42 2" xfId="4507" xr:uid="{4ACC5895-0989-4452-9A99-AE52203E2DEF}"/>
    <cellStyle name="Currency0 43" xfId="4508" xr:uid="{E1162EEF-6366-42A8-BA4B-5AD5CC629BB9}"/>
    <cellStyle name="Currency0 43 2" xfId="4509" xr:uid="{A07816EC-4E96-4352-BC2A-52DAC1AC41DB}"/>
    <cellStyle name="Currency0 44" xfId="4510" xr:uid="{2B060D64-E47D-4D18-A306-1B6AE77BE108}"/>
    <cellStyle name="Currency0 44 2" xfId="4511" xr:uid="{4CC73946-87D1-4CDF-AFDE-CD4D1C621784}"/>
    <cellStyle name="Currency0 45" xfId="4512" xr:uid="{B27C4776-5181-401E-9313-491B66A9F94A}"/>
    <cellStyle name="Currency0 45 2" xfId="4513" xr:uid="{37017483-5E8D-4CD4-98EB-213BEB349690}"/>
    <cellStyle name="Currency0 46" xfId="4514" xr:uid="{B189C24C-D427-4743-99EE-FF75C42D042B}"/>
    <cellStyle name="Currency0 46 2" xfId="4515" xr:uid="{9D8D374A-0E97-4232-9B56-6A066D64B8A4}"/>
    <cellStyle name="Currency0 47" xfId="4516" xr:uid="{3FA3EE7D-350B-454A-9359-DF6530BFD83E}"/>
    <cellStyle name="Currency0 47 2" xfId="4517" xr:uid="{517365BD-86B5-48D3-B096-1DA346DE9E80}"/>
    <cellStyle name="Currency0 48" xfId="4518" xr:uid="{F8E7AF12-A070-413D-80E0-BB50E834FE86}"/>
    <cellStyle name="Currency0 48 2" xfId="4519" xr:uid="{9A2B5F12-9CF0-41BF-8ED7-E2DF6E1806C3}"/>
    <cellStyle name="Currency0 49" xfId="4520" xr:uid="{7F864DB4-F703-4D98-8D28-53DF58E9B4B1}"/>
    <cellStyle name="Currency0 49 2" xfId="4521" xr:uid="{493D05D2-70B0-4602-86F7-463B066DC85F}"/>
    <cellStyle name="Currency0 5" xfId="4522" xr:uid="{0C9C4F1B-64F3-43C7-A03E-4531118CB1AA}"/>
    <cellStyle name="Currency0 5 2" xfId="4523" xr:uid="{39405096-1C3A-46FB-BCAB-5631CEDDBC57}"/>
    <cellStyle name="Currency0 50" xfId="4524" xr:uid="{AE53BB6C-9504-4405-B388-A2A075CC2469}"/>
    <cellStyle name="Currency0 50 2" xfId="4525" xr:uid="{3D60295A-C4B8-4F7D-A631-2FE1C53BE9A7}"/>
    <cellStyle name="Currency0 51" xfId="4526" xr:uid="{18023E60-174B-4232-B5A7-E25A177EF31E}"/>
    <cellStyle name="Currency0 51 2" xfId="4527" xr:uid="{BD718E00-0A57-4120-B702-17ED8BA7C33B}"/>
    <cellStyle name="Currency0 52" xfId="4528" xr:uid="{61261DEB-BB30-43F5-887A-AE4053EEEA46}"/>
    <cellStyle name="Currency0 52 2" xfId="4529" xr:uid="{760357BB-5AAC-40A7-AE57-43BDF8C511A9}"/>
    <cellStyle name="Currency0 53" xfId="4530" xr:uid="{5CF3494F-D52D-4F62-AAAE-D55CF669A074}"/>
    <cellStyle name="Currency0 53 2" xfId="4531" xr:uid="{FB700FA7-0499-4513-BD8F-2B18EBD6D185}"/>
    <cellStyle name="Currency0 54" xfId="4532" xr:uid="{CD813A0F-CB4E-4AD3-AD31-27FCE6E1D6F3}"/>
    <cellStyle name="Currency0 54 2" xfId="4533" xr:uid="{41DC663B-526C-4B29-A38E-36B8A806872F}"/>
    <cellStyle name="Currency0 55" xfId="4534" xr:uid="{92F4BFDB-A494-4793-8E67-8FD10EF86D64}"/>
    <cellStyle name="Currency0 55 2" xfId="4535" xr:uid="{8D00D11F-5709-4045-B3FA-7F13D0AF90C0}"/>
    <cellStyle name="Currency0 56" xfId="4536" xr:uid="{66F42FD7-5BD9-49CB-B7F0-882009F73150}"/>
    <cellStyle name="Currency0 56 2" xfId="4537" xr:uid="{35FC299D-A31F-4729-B58D-801EE9A16886}"/>
    <cellStyle name="Currency0 57" xfId="4538" xr:uid="{4F3DFEE0-02DD-467B-9F64-8721A262E6DC}"/>
    <cellStyle name="Currency0 57 2" xfId="4539" xr:uid="{A8F1179B-4445-4F69-9C46-ED9CC21698BB}"/>
    <cellStyle name="Currency0 58" xfId="4540" xr:uid="{C76FD46F-AB20-46C1-8D3E-C22731894D23}"/>
    <cellStyle name="Currency0 58 2" xfId="4541" xr:uid="{3C48A290-C070-44B9-AD39-6862CE7978EE}"/>
    <cellStyle name="Currency0 59" xfId="4542" xr:uid="{7B981CAD-D469-400B-AB4A-1EFA03C525F7}"/>
    <cellStyle name="Currency0 59 2" xfId="4543" xr:uid="{433A241C-3870-4C67-8F39-78C30776B061}"/>
    <cellStyle name="Currency0 6" xfId="4544" xr:uid="{798D7C5F-8A85-48C8-9501-C440D0FA24BE}"/>
    <cellStyle name="Currency0 6 2" xfId="4545" xr:uid="{04E771F7-3A47-4D17-9CC6-9E27C7F2C08B}"/>
    <cellStyle name="Currency0 60" xfId="4546" xr:uid="{33B55EF2-F21B-42B7-BA26-4E97101F84A8}"/>
    <cellStyle name="Currency0 60 2" xfId="4547" xr:uid="{5FA075EC-4B30-4544-88C0-6013E657636F}"/>
    <cellStyle name="Currency0 61" xfId="4548" xr:uid="{6794D432-26E1-42F4-B981-6E596892501A}"/>
    <cellStyle name="Currency0 61 2" xfId="4549" xr:uid="{EEC4E3C8-D87F-48B0-8A04-FD50181CF70A}"/>
    <cellStyle name="Currency0 62" xfId="4550" xr:uid="{34FC1A50-DE04-4A81-9193-ED415F320E29}"/>
    <cellStyle name="Currency0 62 2" xfId="4551" xr:uid="{1A73DEC1-7AD0-44AF-A3CD-1AD2A83A07E9}"/>
    <cellStyle name="Currency0 63" xfId="4552" xr:uid="{74EC9765-DDA3-4389-8959-CF1C2CFB0025}"/>
    <cellStyle name="Currency0 63 2" xfId="4553" xr:uid="{E837A5D5-ABED-479E-8128-5AC7BFBF43D8}"/>
    <cellStyle name="Currency0 64" xfId="4554" xr:uid="{E272B703-93D3-4E64-A23D-8ADCB72D43F5}"/>
    <cellStyle name="Currency0 64 2" xfId="4555" xr:uid="{F5424DCE-BED1-4E48-87D1-2A559996CDE3}"/>
    <cellStyle name="Currency0 65" xfId="4556" xr:uid="{E05D6C74-BFC4-4E37-88D7-1A0FA8E3E2B2}"/>
    <cellStyle name="Currency0 65 2" xfId="4557" xr:uid="{12E06B80-1A51-40C5-B9C7-B31DC527AF27}"/>
    <cellStyle name="Currency0 66" xfId="4558" xr:uid="{8DD36BCC-9E64-499A-8F06-8DF104FE00BA}"/>
    <cellStyle name="Currency0 66 2" xfId="4559" xr:uid="{711D223E-B2A7-46EE-BB35-8A16B9BA5D32}"/>
    <cellStyle name="Currency0 67" xfId="4560" xr:uid="{85F81D83-3F76-4E47-84FF-BBCD97037451}"/>
    <cellStyle name="Currency0 67 2" xfId="4561" xr:uid="{44D1E7F8-1BE4-43DC-BC19-8349EFD51453}"/>
    <cellStyle name="Currency0 68" xfId="4562" xr:uid="{CA88EAF1-C80A-403E-A446-EC4F599A3A80}"/>
    <cellStyle name="Currency0 68 2" xfId="4563" xr:uid="{ED03B76C-0EE3-4D0A-A9C7-623CF4F83E13}"/>
    <cellStyle name="Currency0 69" xfId="4564" xr:uid="{5230B524-7867-416E-ACF3-DD3EA027EF92}"/>
    <cellStyle name="Currency0 69 2" xfId="4565" xr:uid="{4897E9D2-0286-4154-9969-F7EBF04319E7}"/>
    <cellStyle name="Currency0 7" xfId="4566" xr:uid="{55B31E40-DF09-4CAC-BC85-E0AB63908B0F}"/>
    <cellStyle name="Currency0 7 2" xfId="4567" xr:uid="{F47A21FB-19AD-48D7-BD56-3A6740EF9B6D}"/>
    <cellStyle name="Currency0 70" xfId="4568" xr:uid="{142C94F1-D30E-4051-A2AD-F4436530908D}"/>
    <cellStyle name="Currency0 70 2" xfId="4569" xr:uid="{57056630-75D0-4CA7-956D-BA4766894348}"/>
    <cellStyle name="Currency0 71" xfId="4570" xr:uid="{71B7165E-5866-47E6-AAF2-FA4D00498D96}"/>
    <cellStyle name="Currency0 71 2" xfId="4571" xr:uid="{0BCC9F4B-B19D-435B-89C0-8C08CEBDB9E3}"/>
    <cellStyle name="Currency0 72" xfId="4572" xr:uid="{9CD832F9-B48F-41D7-B6CD-1F073A873FB5}"/>
    <cellStyle name="Currency0 72 2" xfId="4573" xr:uid="{3FE161B4-F997-4B49-9C53-050D443CD9FE}"/>
    <cellStyle name="Currency0 73" xfId="4574" xr:uid="{5ADB495E-81B4-42C8-A5D3-43C3A6F7B1D1}"/>
    <cellStyle name="Currency0 73 2" xfId="4575" xr:uid="{40F38B0F-BAD2-4F27-89F8-41342C5FB20F}"/>
    <cellStyle name="Currency0 74" xfId="4576" xr:uid="{72E8D3C1-D34F-405B-93F0-FC8A3F9AD4A0}"/>
    <cellStyle name="Currency0 74 2" xfId="4577" xr:uid="{491C887B-8C84-4831-B8CC-3644E7E16C2C}"/>
    <cellStyle name="Currency0 75" xfId="4578" xr:uid="{41BE5CB0-C9D2-442D-B19D-7D692C16083B}"/>
    <cellStyle name="Currency0 75 2" xfId="4579" xr:uid="{F3275094-C974-424A-8D48-E75B5CD89C3B}"/>
    <cellStyle name="Currency0 76" xfId="4580" xr:uid="{C1FED25F-DF88-49CC-AEFA-25A651FBB3DC}"/>
    <cellStyle name="Currency0 76 2" xfId="4581" xr:uid="{B145D35A-BD7A-4A5D-84DD-FF39A4482927}"/>
    <cellStyle name="Currency0 77" xfId="4582" xr:uid="{3295B289-22A8-45D7-8B84-D7D1B2C4BFCA}"/>
    <cellStyle name="Currency0 77 2" xfId="4583" xr:uid="{D1A5C8A5-E11A-4200-868C-1CAA35EED863}"/>
    <cellStyle name="Currency0 78" xfId="4584" xr:uid="{8F2EE61C-E4FD-4236-9B46-F068BC84FFB9}"/>
    <cellStyle name="Currency0 78 2" xfId="4585" xr:uid="{0B42DDDD-17D6-423E-8B71-6F2EEF0B73D5}"/>
    <cellStyle name="Currency0 79" xfId="4586" xr:uid="{9797707D-E2A9-48AF-BB93-F008F2A36672}"/>
    <cellStyle name="Currency0 79 2" xfId="4587" xr:uid="{2F8F8C9D-8447-4420-A66E-73DE682EBA32}"/>
    <cellStyle name="Currency0 8" xfId="4588" xr:uid="{3B6348E7-61C8-4D17-BA15-A3C8CD6E7219}"/>
    <cellStyle name="Currency0 8 2" xfId="4589" xr:uid="{7A32843F-B38F-44A4-A0E1-6C963CDD729C}"/>
    <cellStyle name="Currency0 80" xfId="4590" xr:uid="{F7EDEAF2-A494-44A4-AF96-00C69AF3AFD8}"/>
    <cellStyle name="Currency0 80 2" xfId="4591" xr:uid="{46AF5050-CF28-4989-A9BA-70156BF05BBA}"/>
    <cellStyle name="Currency0 81" xfId="4592" xr:uid="{21FAEADF-7FC5-48B6-BB91-04B934FCE5CE}"/>
    <cellStyle name="Currency0 81 2" xfId="4593" xr:uid="{0EEDFB05-F33A-4BC3-9979-0DD10C25C610}"/>
    <cellStyle name="Currency0 82" xfId="4594" xr:uid="{BD7D0731-63F8-4A9D-AAF1-EB232E12C214}"/>
    <cellStyle name="Currency0 82 2" xfId="4595" xr:uid="{FA760680-ECA1-4F6E-946D-1A2EE2AD3EB7}"/>
    <cellStyle name="Currency0 83" xfId="4596" xr:uid="{843658E1-1D08-499F-8000-27D9652706CE}"/>
    <cellStyle name="Currency0 83 2" xfId="4597" xr:uid="{84720114-5936-4F2D-9924-0A5697345FFD}"/>
    <cellStyle name="Currency0 84" xfId="4598" xr:uid="{8B7487D8-E2A6-48E3-971C-70C057AC3AB8}"/>
    <cellStyle name="Currency0 84 2" xfId="4599" xr:uid="{F195A855-BB21-4742-A6D5-BC1E14F2BBC6}"/>
    <cellStyle name="Currency0 85" xfId="4600" xr:uid="{CB528B47-34D4-4279-8652-7B7E5FC2A0CE}"/>
    <cellStyle name="Currency0 85 2" xfId="4601" xr:uid="{E96B3DC6-C1EE-4DE2-924D-873476F09B98}"/>
    <cellStyle name="Currency0 86" xfId="4602" xr:uid="{3F9EE3A1-FEC3-46D6-97C6-591F11479676}"/>
    <cellStyle name="Currency0 86 2" xfId="4603" xr:uid="{72EFC8E0-1DFE-4FC9-A0AE-C5B50BDEEC3F}"/>
    <cellStyle name="Currency0 87" xfId="4604" xr:uid="{CB487EFC-207A-4804-915A-D168E97B158D}"/>
    <cellStyle name="Currency0 87 2" xfId="4605" xr:uid="{7A3AC445-7067-4AEB-B896-1B1EF71C08F9}"/>
    <cellStyle name="Currency0 88" xfId="4606" xr:uid="{1651CA14-9121-4CEA-8E22-CFDA7CF27F5D}"/>
    <cellStyle name="Currency0 88 2" xfId="4607" xr:uid="{EB31D7F2-5CDE-48CD-A06A-3E5F64C0B5C2}"/>
    <cellStyle name="Currency0 89" xfId="4608" xr:uid="{CCF649F2-7C55-4DF0-A5A8-43999B726704}"/>
    <cellStyle name="Currency0 89 2" xfId="4609" xr:uid="{99AF4EC5-7CF8-4444-A6E2-A67E12FDEB5C}"/>
    <cellStyle name="Currency0 9" xfId="4610" xr:uid="{4821CD58-5A0E-4B7E-AFBC-9A73948928D4}"/>
    <cellStyle name="Currency0 9 2" xfId="4611" xr:uid="{154A8031-EF59-4C67-A21C-858CAF7B1E14}"/>
    <cellStyle name="Currency0 90" xfId="4612" xr:uid="{FC9BBE7B-4BBE-4D45-8224-22EE41188483}"/>
    <cellStyle name="Currency0 90 2" xfId="4613" xr:uid="{FD1070BE-6969-446E-AE9E-40286B553FE0}"/>
    <cellStyle name="Currency0 91" xfId="4614" xr:uid="{DC1E39C2-4ACC-41E4-BA00-BD2FA2C84F30}"/>
    <cellStyle name="Currency0 91 2" xfId="4615" xr:uid="{E0F4F5D4-61F5-4BFB-A1E6-6B47F227E44F}"/>
    <cellStyle name="Currency0 92" xfId="4616" xr:uid="{B1E22BF6-1D17-44DB-9151-C30713BD0A4C}"/>
    <cellStyle name="Currency0 92 2" xfId="4617" xr:uid="{F6C18F4F-5BDF-4B20-92AC-FEAF49252320}"/>
    <cellStyle name="Currency0 93" xfId="4618" xr:uid="{AFAC759B-90C2-407E-86BB-1A95FD01DCEA}"/>
    <cellStyle name="Currency0 93 2" xfId="4619" xr:uid="{5697C9BC-DA85-4229-9771-8AADC59D27FC}"/>
    <cellStyle name="Currency0 94" xfId="4620" xr:uid="{43377BE0-0B8F-4036-B936-9BAD51570AF2}"/>
    <cellStyle name="Currency0 94 2" xfId="4621" xr:uid="{A59AEB6F-CEB3-4413-B773-8F8F7E9417F0}"/>
    <cellStyle name="Currency0 95" xfId="4622" xr:uid="{76A9DFF7-E5D0-4B4E-9951-2DFED771BE76}"/>
    <cellStyle name="Currency0 95 2" xfId="4623" xr:uid="{F4BF81D4-A1DD-4A85-9867-D9C74EB8FC73}"/>
    <cellStyle name="Currency0 96" xfId="4624" xr:uid="{482D9A77-91E4-4122-9A56-E7FBE84AEA5E}"/>
    <cellStyle name="Currency0 96 2" xfId="4625" xr:uid="{B76C7F24-9C09-47D7-9652-F91F5CBE34B4}"/>
    <cellStyle name="Currency0 97" xfId="4626" xr:uid="{8C74425C-E73A-46EA-B7F2-A23C922CCDBA}"/>
    <cellStyle name="Currency0 97 2" xfId="4627" xr:uid="{EC364CF9-B5F8-4818-870E-D6CD9E8C7143}"/>
    <cellStyle name="Currency0 98" xfId="4628" xr:uid="{1F188578-7059-441E-B02B-C437EE7B90BE}"/>
    <cellStyle name="Currency0 98 2" xfId="4629" xr:uid="{A6D936F3-FCF9-4C1C-9085-A290B5014F5E}"/>
    <cellStyle name="Currency0 99" xfId="4630" xr:uid="{98946C82-E151-4D94-B5EF-05A3694B4C40}"/>
    <cellStyle name="Currency0 99 2" xfId="4631" xr:uid="{BEBFA43A-CA1E-4B2C-8B69-D25B1D82248B}"/>
    <cellStyle name="Dan" xfId="37403" xr:uid="{303C4776-ECC4-43D7-8FF8-5EDD8ECECBE6}"/>
    <cellStyle name="Date" xfId="4632" xr:uid="{875C829B-2FDA-44A3-B15B-3CEAD0786A86}"/>
    <cellStyle name="Date - Estilo3" xfId="4633" xr:uid="{5A7BA465-E4FD-4B6C-892F-C5438E64A757}"/>
    <cellStyle name="Date 10" xfId="4634" xr:uid="{F8D6FDAF-F4C8-468E-AA3D-C10434070DD1}"/>
    <cellStyle name="Date 10 2" xfId="4635" xr:uid="{3126E858-DBA5-4A6D-8E4F-61B9E761E5E8}"/>
    <cellStyle name="Date 100" xfId="4636" xr:uid="{6259BC6F-25D0-4043-B8B1-C2CDA3942134}"/>
    <cellStyle name="Date 100 2" xfId="4637" xr:uid="{5F0C46ED-88DD-42ED-A02D-65C745F9F722}"/>
    <cellStyle name="Date 101" xfId="4638" xr:uid="{1AF53E25-AD84-453E-BA64-D36FDBA1CFA6}"/>
    <cellStyle name="Date 101 2" xfId="4639" xr:uid="{569B7915-FFB9-4054-BF65-32BE13740919}"/>
    <cellStyle name="Date 102" xfId="4640" xr:uid="{EC152891-F08D-4254-A747-9382964809E3}"/>
    <cellStyle name="Date 102 2" xfId="4641" xr:uid="{6021865F-1CD1-4CFC-B84D-281F0AD6EBC6}"/>
    <cellStyle name="Date 103" xfId="4642" xr:uid="{3935D270-E825-4640-B4E2-038D7F25D2CB}"/>
    <cellStyle name="Date 103 2" xfId="4643" xr:uid="{36861539-6A0B-45D8-B49D-B08802CEA869}"/>
    <cellStyle name="Date 104" xfId="4644" xr:uid="{0834103A-4AF2-4A4C-B0F2-10F294852D49}"/>
    <cellStyle name="Date 104 2" xfId="4645" xr:uid="{42AE8DCC-616E-4BEF-800C-D48FBFC51434}"/>
    <cellStyle name="Date 105" xfId="4646" xr:uid="{FDBCD0C1-FC20-465A-811E-B624C789DB7A}"/>
    <cellStyle name="Date 105 2" xfId="4647" xr:uid="{2F09E37D-D0A4-4A52-94FD-6B665BC30DE3}"/>
    <cellStyle name="Date 106" xfId="4648" xr:uid="{B8CBEB76-3707-48A8-A4D1-7693A375984F}"/>
    <cellStyle name="Date 106 2" xfId="4649" xr:uid="{DC429777-FC41-429D-A28C-4D57AF913064}"/>
    <cellStyle name="Date 107" xfId="4650" xr:uid="{CF949C47-490B-481D-AEEE-611F0AD399B1}"/>
    <cellStyle name="Date 107 2" xfId="4651" xr:uid="{7EDB47B8-0B0B-46B9-8F27-90248A29487B}"/>
    <cellStyle name="Date 108" xfId="4652" xr:uid="{88D9406A-479B-4A82-99F2-50693FE0BE3C}"/>
    <cellStyle name="Date 108 2" xfId="4653" xr:uid="{66845A57-5055-4117-BAD6-23D9B4859DA1}"/>
    <cellStyle name="Date 109" xfId="4654" xr:uid="{76F670BF-D9C6-4AAA-9375-DC6B5786A4AE}"/>
    <cellStyle name="Date 109 2" xfId="4655" xr:uid="{BFA9E2FB-37E0-4294-9ED6-325A601FC330}"/>
    <cellStyle name="Date 11" xfId="4656" xr:uid="{DA5CD7E4-D493-45BE-9323-CF1701778194}"/>
    <cellStyle name="Date 11 2" xfId="4657" xr:uid="{F5890A8D-8C87-426E-843E-851F20B4C54C}"/>
    <cellStyle name="Date 110" xfId="4658" xr:uid="{FF1CF611-893D-4C83-9C2F-94878510847A}"/>
    <cellStyle name="Date 110 2" xfId="4659" xr:uid="{B31F0964-F289-47A6-8B6A-FC70F20C91B3}"/>
    <cellStyle name="Date 111" xfId="4660" xr:uid="{619E1F04-9CE9-4CA9-99C8-BF3B2C76EF5E}"/>
    <cellStyle name="Date 111 2" xfId="4661" xr:uid="{467F3BAD-12F6-4388-A75F-A247F27B50C1}"/>
    <cellStyle name="Date 112" xfId="4662" xr:uid="{1B876025-DDDA-481D-A577-F1110E4D0C12}"/>
    <cellStyle name="Date 112 2" xfId="4663" xr:uid="{2CA26E18-45AF-4FE3-84EF-0FB59ED04161}"/>
    <cellStyle name="Date 113" xfId="4664" xr:uid="{B06709BF-291D-4B40-B541-15FD99440BA9}"/>
    <cellStyle name="Date 113 2" xfId="4665" xr:uid="{0413CA48-4F97-4015-80C3-58C96A5804B7}"/>
    <cellStyle name="Date 114" xfId="4666" xr:uid="{F261D001-83D7-4EED-8102-D1DBF01A6158}"/>
    <cellStyle name="Date 114 2" xfId="4667" xr:uid="{55C9320D-8386-4760-84DC-4E9A08148E5D}"/>
    <cellStyle name="Date 115" xfId="4668" xr:uid="{AE10F984-57B4-467E-BB98-F1E8A73F3487}"/>
    <cellStyle name="Date 115 2" xfId="4669" xr:uid="{D08E654E-7BD8-4135-96DF-CC9ACBD700D5}"/>
    <cellStyle name="Date 116" xfId="4670" xr:uid="{0F2FA4DB-5BDD-42F2-A16F-9F638A95EAE9}"/>
    <cellStyle name="Date 117" xfId="4671" xr:uid="{334BAE3E-AD4E-40B0-88C3-1FC017B07F50}"/>
    <cellStyle name="Date 12" xfId="4672" xr:uid="{B77CE79D-E764-4331-B3DA-B761744E9F05}"/>
    <cellStyle name="Date 12 2" xfId="4673" xr:uid="{1334599E-035B-4080-BB08-C2ECAC5C2AA3}"/>
    <cellStyle name="Date 13" xfId="4674" xr:uid="{50643CC2-233C-47D5-A358-FD55FE705A87}"/>
    <cellStyle name="Date 13 2" xfId="4675" xr:uid="{BE165CA4-6C8E-46A2-83A4-853174191E68}"/>
    <cellStyle name="Date 14" xfId="4676" xr:uid="{9A159C0E-57C8-47EC-ADCD-B37EF06B64AC}"/>
    <cellStyle name="Date 14 2" xfId="4677" xr:uid="{D0C72269-DD48-4AC5-A08F-AD2733AA4694}"/>
    <cellStyle name="Date 15" xfId="4678" xr:uid="{57804649-6C6C-4BED-AFB4-AECEF5EB7F59}"/>
    <cellStyle name="Date 15 2" xfId="4679" xr:uid="{E45ADAF1-CDBE-4793-969E-6384D443FEB2}"/>
    <cellStyle name="Date 16" xfId="4680" xr:uid="{5E8FE11A-7F86-4AFF-A935-4753684BA214}"/>
    <cellStyle name="Date 16 2" xfId="4681" xr:uid="{8C0A29A7-D631-4E4E-942A-7C6E900EFCED}"/>
    <cellStyle name="Date 17" xfId="4682" xr:uid="{8A802930-9319-4554-8034-E4ECC24840EC}"/>
    <cellStyle name="Date 17 2" xfId="4683" xr:uid="{34DD66B9-719A-4636-9C13-43C310BDB956}"/>
    <cellStyle name="Date 18" xfId="4684" xr:uid="{3FC20168-CB6C-4373-9FA7-706C75F5E820}"/>
    <cellStyle name="Date 18 2" xfId="4685" xr:uid="{99196F2A-C067-45D7-B234-A051A2019EFA}"/>
    <cellStyle name="Date 19" xfId="4686" xr:uid="{DA8DD95E-D278-45F0-8932-386A8A29CAF8}"/>
    <cellStyle name="Date 19 2" xfId="4687" xr:uid="{9C914BB6-9074-48F6-96BF-0E4BC4DF19BA}"/>
    <cellStyle name="Date 2" xfId="4688" xr:uid="{4D89BA2D-7A42-4356-99D7-7FB7AB686E89}"/>
    <cellStyle name="Date 2 10" xfId="4689" xr:uid="{40D298CC-F97E-4F70-B0D9-FC9C05536B5D}"/>
    <cellStyle name="Date 2 10 2" xfId="4690" xr:uid="{3C349F40-0601-405B-80DA-9FF056FC7081}"/>
    <cellStyle name="Date 2 11" xfId="4691" xr:uid="{EEA1251C-6373-48A5-B414-8D62FB11060C}"/>
    <cellStyle name="Date 2 11 2" xfId="4692" xr:uid="{06902E44-B4FD-42BB-A127-89E978ACC768}"/>
    <cellStyle name="Date 2 12" xfId="4693" xr:uid="{82FBA741-F1E3-4BFC-97D7-B6CD7F80E53C}"/>
    <cellStyle name="Date 2 12 2" xfId="4694" xr:uid="{A529666D-4093-4A6C-82AA-30CB89CE3845}"/>
    <cellStyle name="Date 2 13" xfId="4695" xr:uid="{16509AC1-3860-4A14-807B-A7EBE4F8DF6C}"/>
    <cellStyle name="Date 2 2" xfId="4696" xr:uid="{1664C7F6-7518-4CBE-9004-FF3DD0A45FE0}"/>
    <cellStyle name="Date 2 2 2" xfId="4697" xr:uid="{2CAC30FC-3649-4E97-8FA2-A5290B3BA787}"/>
    <cellStyle name="Date 2 3" xfId="4698" xr:uid="{FB584F19-B203-490A-A6F9-7CBE2C9C1971}"/>
    <cellStyle name="Date 2 3 2" xfId="4699" xr:uid="{3F924253-E3A3-4865-A0B2-F6D8C63CAA2D}"/>
    <cellStyle name="Date 2 4" xfId="4700" xr:uid="{30CEAD77-EA8F-4DA4-BAD3-3A4032C7E2AF}"/>
    <cellStyle name="Date 2 4 2" xfId="4701" xr:uid="{A7573418-E3F4-4FA3-89D2-1405E544E012}"/>
    <cellStyle name="Date 2 5" xfId="4702" xr:uid="{916B41B7-5B3E-4D26-866E-A96336A5422C}"/>
    <cellStyle name="Date 2 5 2" xfId="4703" xr:uid="{8238A6F8-F7DE-4F90-9B2D-E0580D303576}"/>
    <cellStyle name="Date 2 6" xfId="4704" xr:uid="{BFCC814B-FFC1-45B8-98D4-729A238A268E}"/>
    <cellStyle name="Date 2 6 2" xfId="4705" xr:uid="{F1CD97E4-AADE-4C18-9CB1-C819618F379A}"/>
    <cellStyle name="Date 2 7" xfId="4706" xr:uid="{D3CE9201-34D0-409A-8876-6B99167C91FC}"/>
    <cellStyle name="Date 2 7 2" xfId="4707" xr:uid="{87BBD7A5-9EC7-40F8-9C82-B2E2935AF049}"/>
    <cellStyle name="Date 2 8" xfId="4708" xr:uid="{4DC2688E-609C-43EC-AB69-6DCD7A611AC4}"/>
    <cellStyle name="Date 2 8 2" xfId="4709" xr:uid="{61833EF0-5606-437E-B861-9E6DB36808EC}"/>
    <cellStyle name="Date 2 9" xfId="4710" xr:uid="{D89C5F9C-C926-49BC-BEBC-254238971074}"/>
    <cellStyle name="Date 2 9 2" xfId="4711" xr:uid="{8B3A8957-478D-446A-8E72-6D0BBA77F625}"/>
    <cellStyle name="Date 20" xfId="4712" xr:uid="{1E13E5E4-67B9-4299-BCAD-DEF2B02BE389}"/>
    <cellStyle name="Date 20 2" xfId="4713" xr:uid="{26824822-BB2C-42AF-978D-0757D9C7FEDF}"/>
    <cellStyle name="Date 21" xfId="4714" xr:uid="{CDB1A0B2-9F0C-4DE0-9D8E-31B0E12BDFEF}"/>
    <cellStyle name="Date 21 2" xfId="4715" xr:uid="{D4BD1DBD-80DD-4661-AE14-AD6072422717}"/>
    <cellStyle name="Date 22" xfId="4716" xr:uid="{0C3299EC-0D1C-4A7E-A455-DF3BC206DEB6}"/>
    <cellStyle name="Date 22 2" xfId="4717" xr:uid="{946011DF-B0E9-4F57-8872-C313EF454910}"/>
    <cellStyle name="Date 23" xfId="4718" xr:uid="{6F8EADB9-2F39-490B-8285-7BD62FE5C386}"/>
    <cellStyle name="Date 23 2" xfId="4719" xr:uid="{66110F6F-C948-4D41-B34F-9CB18BF0AE3E}"/>
    <cellStyle name="Date 24" xfId="4720" xr:uid="{21799B42-E6F8-4296-8FEE-146A51AF417E}"/>
    <cellStyle name="Date 24 2" xfId="4721" xr:uid="{E4D35BBD-A932-40DD-9EDB-3A01FA048004}"/>
    <cellStyle name="Date 25" xfId="4722" xr:uid="{D5B270AC-DB23-4957-AD04-ECC57C9FCDFE}"/>
    <cellStyle name="Date 25 2" xfId="4723" xr:uid="{39D9A8A2-C7C6-4D55-A576-7AB2BA38EB0A}"/>
    <cellStyle name="Date 26" xfId="4724" xr:uid="{E53AD322-CEDE-4CD5-BC2D-7ABDBDA26932}"/>
    <cellStyle name="Date 26 2" xfId="4725" xr:uid="{B41DCB0B-139A-41F6-BD11-E0F8908EE5A4}"/>
    <cellStyle name="Date 27" xfId="4726" xr:uid="{1765AD27-A0D0-4AC4-B7EE-D033EBE5A6B0}"/>
    <cellStyle name="Date 27 2" xfId="4727" xr:uid="{82F290E6-B1F6-43B4-BDB0-326DC77ED7EB}"/>
    <cellStyle name="Date 28" xfId="4728" xr:uid="{414166ED-85C6-4933-B32F-8F23D105B0B6}"/>
    <cellStyle name="Date 28 2" xfId="4729" xr:uid="{AB9C5EE7-A095-4AAC-B4C0-9CCFEC033658}"/>
    <cellStyle name="Date 29" xfId="4730" xr:uid="{0FD0C8AB-3E06-4BB4-A6B1-BD69FAA6BA01}"/>
    <cellStyle name="Date 29 2" xfId="4731" xr:uid="{88464C22-C590-4F45-89AC-352E3F7803C8}"/>
    <cellStyle name="Date 3" xfId="4732" xr:uid="{C3478B75-616A-438E-8015-87943C8FC984}"/>
    <cellStyle name="Date 3 10" xfId="4733" xr:uid="{3563ACE3-283C-4953-86AC-D532B1553D60}"/>
    <cellStyle name="Date 3 10 2" xfId="4734" xr:uid="{13401B2F-37CE-4BB2-B452-97BAE56287B2}"/>
    <cellStyle name="Date 3 11" xfId="4735" xr:uid="{D733965A-1085-400D-BF35-7B30A1C64060}"/>
    <cellStyle name="Date 3 11 2" xfId="4736" xr:uid="{D4ECF3B8-2E08-4654-B240-9951E116B85C}"/>
    <cellStyle name="Date 3 12" xfId="4737" xr:uid="{E137B48A-DA92-4FFD-AB83-67DB52586EE7}"/>
    <cellStyle name="Date 3 12 2" xfId="4738" xr:uid="{5B7E1A20-85F8-4E00-922D-11C5C31CFBB8}"/>
    <cellStyle name="Date 3 13" xfId="4739" xr:uid="{4962CF7A-02D2-478E-9451-FDDCC9FDE587}"/>
    <cellStyle name="Date 3 2" xfId="4740" xr:uid="{854CBFC1-7E8A-4373-837A-451143BD90A3}"/>
    <cellStyle name="Date 3 2 2" xfId="4741" xr:uid="{0C8C3878-9570-4EFA-9821-63D06043659B}"/>
    <cellStyle name="Date 3 3" xfId="4742" xr:uid="{AD0ACAC7-1401-4C27-8A97-0BA0805814CD}"/>
    <cellStyle name="Date 3 3 2" xfId="4743" xr:uid="{A9336E10-BF3F-42CD-AAD6-27D74B48B0B0}"/>
    <cellStyle name="Date 3 4" xfId="4744" xr:uid="{3683ED5C-4FA8-47B1-BB60-4DF181D9D965}"/>
    <cellStyle name="Date 3 4 2" xfId="4745" xr:uid="{AEE3BB1C-2E4E-49EE-8199-ACCB96349B51}"/>
    <cellStyle name="Date 3 5" xfId="4746" xr:uid="{00413BB1-14D0-46A8-81F3-C4722BFBF831}"/>
    <cellStyle name="Date 3 5 2" xfId="4747" xr:uid="{2ACFE913-2AF3-4ECA-BF16-D48A67F95FCB}"/>
    <cellStyle name="Date 3 6" xfId="4748" xr:uid="{9AF1D891-E7BE-434C-BCFB-687E7A4E3194}"/>
    <cellStyle name="Date 3 6 2" xfId="4749" xr:uid="{7002AB61-C37D-45F0-AE36-86A6CAAC5B65}"/>
    <cellStyle name="Date 3 7" xfId="4750" xr:uid="{67B20C8A-23A8-4E67-914A-F21A65448E32}"/>
    <cellStyle name="Date 3 7 2" xfId="4751" xr:uid="{03767E8C-8E50-44B3-8B8D-61780C82A853}"/>
    <cellStyle name="Date 3 8" xfId="4752" xr:uid="{47CE58ED-9848-4DFB-9846-E6C483FB1531}"/>
    <cellStyle name="Date 3 8 2" xfId="4753" xr:uid="{53713481-53B5-403D-AC33-638E20FA7400}"/>
    <cellStyle name="Date 3 9" xfId="4754" xr:uid="{CCE09A3A-4B68-423D-A3A9-28987C9209A3}"/>
    <cellStyle name="Date 3 9 2" xfId="4755" xr:uid="{4E24A2FF-788F-4C85-A8C2-F2586BCDD2AB}"/>
    <cellStyle name="Date 30" xfId="4756" xr:uid="{A8EF4A70-36D2-4D2D-994B-CA2BA3C8C276}"/>
    <cellStyle name="Date 30 2" xfId="4757" xr:uid="{B368893E-ADC4-482D-8F8A-5D39DCC05C53}"/>
    <cellStyle name="Date 31" xfId="4758" xr:uid="{4E03C993-8343-4F53-8E7A-3556F7364A83}"/>
    <cellStyle name="Date 31 2" xfId="4759" xr:uid="{5F870648-520A-4E59-A70D-93106F08B64C}"/>
    <cellStyle name="Date 32" xfId="4760" xr:uid="{BE8C8723-66B5-46B5-AE44-DC6E884BD79A}"/>
    <cellStyle name="Date 32 2" xfId="4761" xr:uid="{B0A2E7B2-F4D6-4CD3-879B-F2CA6CE9052A}"/>
    <cellStyle name="Date 33" xfId="4762" xr:uid="{013B807F-7174-4BA8-B687-9C8359BE8B19}"/>
    <cellStyle name="Date 33 2" xfId="4763" xr:uid="{47E4DDFA-4AE2-42D1-BCD9-C37990F3A6C9}"/>
    <cellStyle name="Date 34" xfId="4764" xr:uid="{83859073-06C3-4D69-B0A9-5D5AA0F84874}"/>
    <cellStyle name="Date 34 2" xfId="4765" xr:uid="{2F9A7AFB-8BCA-4905-B4A5-E2D748AC46D0}"/>
    <cellStyle name="Date 35" xfId="4766" xr:uid="{DABF2B16-61CA-4DD1-BD01-A2E70BEF06B0}"/>
    <cellStyle name="Date 35 2" xfId="4767" xr:uid="{DED4EE66-7626-4D20-89A0-6AE5951F07FD}"/>
    <cellStyle name="Date 36" xfId="4768" xr:uid="{6FD1F5BF-6840-44E7-8CB4-7AD5E4224180}"/>
    <cellStyle name="Date 36 2" xfId="4769" xr:uid="{C2A6339D-2F87-4231-AC47-EDE1D3BCD084}"/>
    <cellStyle name="Date 37" xfId="4770" xr:uid="{46D04EFC-A022-4ACB-A143-A5B5CE5E1CD1}"/>
    <cellStyle name="Date 37 2" xfId="4771" xr:uid="{46E41A3A-EE70-4FEB-A848-8C6A2F57DC74}"/>
    <cellStyle name="Date 38" xfId="4772" xr:uid="{1E04FCCA-B695-499F-9390-4E5B7E8C65C6}"/>
    <cellStyle name="Date 38 2" xfId="4773" xr:uid="{A0878E15-0FEB-4F8A-9069-C043737D4DEE}"/>
    <cellStyle name="Date 39" xfId="4774" xr:uid="{49BD8C4B-1F5F-4183-99F1-B2CE21F127B8}"/>
    <cellStyle name="Date 39 2" xfId="4775" xr:uid="{7B5DFE04-FB6D-4C5F-ABFC-586210571A87}"/>
    <cellStyle name="Date 4" xfId="4776" xr:uid="{786B9A06-E5A7-473E-A639-02BDF1B761DD}"/>
    <cellStyle name="Date 4 10" xfId="4777" xr:uid="{4CF6D781-CEB4-44A4-8051-C0C922359E74}"/>
    <cellStyle name="Date 4 10 2" xfId="4778" xr:uid="{B4D71A70-F400-4149-823E-001DD476F688}"/>
    <cellStyle name="Date 4 11" xfId="4779" xr:uid="{914E9797-4207-4BE0-BB22-899C22EB0DC7}"/>
    <cellStyle name="Date 4 11 2" xfId="4780" xr:uid="{CD330F21-3C3C-4340-87D1-7D180A57EB6D}"/>
    <cellStyle name="Date 4 12" xfId="4781" xr:uid="{3E4DF335-1A8C-4A06-B793-5A314C922B81}"/>
    <cellStyle name="Date 4 12 2" xfId="4782" xr:uid="{761ECA36-5A1F-437D-ABDC-862B1CFECD85}"/>
    <cellStyle name="Date 4 13" xfId="4783" xr:uid="{B6FD9891-DF52-475D-877E-3C110E465B2E}"/>
    <cellStyle name="Date 4 2" xfId="4784" xr:uid="{5C754C39-DE6F-4D8B-869A-2F0851149887}"/>
    <cellStyle name="Date 4 2 2" xfId="4785" xr:uid="{7448DF2E-BDFE-4AD6-9469-27ED673A4D30}"/>
    <cellStyle name="Date 4 3" xfId="4786" xr:uid="{378F7054-13F8-4D2A-8DAD-74A3A2DABAF0}"/>
    <cellStyle name="Date 4 3 2" xfId="4787" xr:uid="{64723034-DADA-44F4-8E2E-6B58103CE323}"/>
    <cellStyle name="Date 4 4" xfId="4788" xr:uid="{D6FECB6A-06BB-4E61-8D2E-95B464DA95BF}"/>
    <cellStyle name="Date 4 4 2" xfId="4789" xr:uid="{37BA161B-D851-4454-8A37-5179ACC8311B}"/>
    <cellStyle name="Date 4 5" xfId="4790" xr:uid="{99ADA642-CF6D-45AE-BA1B-F6112441DB30}"/>
    <cellStyle name="Date 4 5 2" xfId="4791" xr:uid="{26729A8F-F826-4172-B68D-04066C6AAE39}"/>
    <cellStyle name="Date 4 6" xfId="4792" xr:uid="{9D78C9C0-BCDF-4621-975B-61C5730DF753}"/>
    <cellStyle name="Date 4 6 2" xfId="4793" xr:uid="{F1FB4C37-D1E5-428B-909C-2DEECE7B1626}"/>
    <cellStyle name="Date 4 7" xfId="4794" xr:uid="{F4B6C370-6A20-488C-B979-488DDC1FF30B}"/>
    <cellStyle name="Date 4 7 2" xfId="4795" xr:uid="{3D4F3F9B-F19E-40F8-B916-88B88418A01C}"/>
    <cellStyle name="Date 4 8" xfId="4796" xr:uid="{DE848A7F-D3E6-4244-8559-CF28BD8D6525}"/>
    <cellStyle name="Date 4 8 2" xfId="4797" xr:uid="{FE6968E8-37CC-4D30-B0BE-781BF59AA68B}"/>
    <cellStyle name="Date 4 9" xfId="4798" xr:uid="{4A763B8D-A12A-4574-8B3C-1B045EB90B66}"/>
    <cellStyle name="Date 4 9 2" xfId="4799" xr:uid="{6DA35ABD-ABB8-4F4C-A76B-D71B53D62FC9}"/>
    <cellStyle name="Date 40" xfId="4800" xr:uid="{11B628EE-3A28-4302-917F-B64A069D6B72}"/>
    <cellStyle name="Date 40 2" xfId="4801" xr:uid="{5A0F3B4F-9A72-439C-91ED-E8066BBB5B13}"/>
    <cellStyle name="Date 41" xfId="4802" xr:uid="{87456EA2-D69D-4794-9200-CD18EE807AD6}"/>
    <cellStyle name="Date 41 2" xfId="4803" xr:uid="{CB9DF07E-0FE4-46A0-AA4A-A6BDB18EBF0D}"/>
    <cellStyle name="Date 42" xfId="4804" xr:uid="{7C1E4226-70B0-4101-B008-6FB3A49FE6DB}"/>
    <cellStyle name="Date 42 2" xfId="4805" xr:uid="{C305EA42-14BC-463C-899E-B1CAD99C1817}"/>
    <cellStyle name="Date 43" xfId="4806" xr:uid="{2B1A0380-1DAB-4E82-8047-A04D6FCF48A5}"/>
    <cellStyle name="Date 43 2" xfId="4807" xr:uid="{2074817F-AC4D-4709-B50B-3D36748139A2}"/>
    <cellStyle name="Date 44" xfId="4808" xr:uid="{6E798819-955B-4588-8A77-C879D1C7F674}"/>
    <cellStyle name="Date 44 2" xfId="4809" xr:uid="{8F486CD3-3A53-464E-B3BC-0004C7C7DBB8}"/>
    <cellStyle name="Date 45" xfId="4810" xr:uid="{5260EC51-0D52-44B4-90FD-B107CC679F39}"/>
    <cellStyle name="Date 45 2" xfId="4811" xr:uid="{E67970BB-5ED2-4B51-AC08-07364284CE32}"/>
    <cellStyle name="Date 46" xfId="4812" xr:uid="{69BA2EDC-19BD-4E64-847C-6D098A7D8C7E}"/>
    <cellStyle name="Date 46 2" xfId="4813" xr:uid="{2033F996-E86E-4EE1-BB27-06B5B0BD87AC}"/>
    <cellStyle name="Date 47" xfId="4814" xr:uid="{BA40D965-7163-41A3-9E8D-27B8C864FBE0}"/>
    <cellStyle name="Date 47 2" xfId="4815" xr:uid="{8B951D94-466F-4103-9B97-7B9BE09B2236}"/>
    <cellStyle name="Date 48" xfId="4816" xr:uid="{9B6375DF-0378-42EB-9FC1-B45D7D7FFDF6}"/>
    <cellStyle name="Date 48 2" xfId="4817" xr:uid="{602F527C-40F5-4C97-B526-A98B28C9598E}"/>
    <cellStyle name="Date 49" xfId="4818" xr:uid="{0C498AE1-4ED7-486A-A4BF-9CED4B208D64}"/>
    <cellStyle name="Date 49 2" xfId="4819" xr:uid="{548252C4-9900-4EEF-A34C-057B4F9148AB}"/>
    <cellStyle name="Date 5" xfId="4820" xr:uid="{AAE1578E-A632-47AE-B45A-90AABC0F9EE1}"/>
    <cellStyle name="Date 5 2" xfId="4821" xr:uid="{E11615E0-E583-41CB-93F2-410BCD8832FA}"/>
    <cellStyle name="Date 50" xfId="4822" xr:uid="{D1E0E727-5C16-4383-B40B-129193251DCE}"/>
    <cellStyle name="Date 50 2" xfId="4823" xr:uid="{4AF0A9C1-B100-4FEC-8EBD-C002A9AFADE4}"/>
    <cellStyle name="Date 51" xfId="4824" xr:uid="{61251BF9-AB85-41E5-87CE-316A21CE3F37}"/>
    <cellStyle name="Date 51 2" xfId="4825" xr:uid="{2E32311B-0745-4FB6-B9C6-D81B63E8DB93}"/>
    <cellStyle name="Date 52" xfId="4826" xr:uid="{D221422E-AA34-4A02-BF4F-F5C64BAB2F73}"/>
    <cellStyle name="Date 52 2" xfId="4827" xr:uid="{71F947BB-EEAE-4682-B478-E0EDA2CE2B9E}"/>
    <cellStyle name="Date 53" xfId="4828" xr:uid="{2F25B06A-41C6-463B-A1FB-E131CCFB553E}"/>
    <cellStyle name="Date 53 2" xfId="4829" xr:uid="{48C2652B-960E-4F6B-8111-88A40E7A167E}"/>
    <cellStyle name="Date 54" xfId="4830" xr:uid="{31C6E65B-82B1-42C3-8BFF-940E36532CA8}"/>
    <cellStyle name="Date 54 2" xfId="4831" xr:uid="{C495399E-FAC3-4209-8A74-42559380E994}"/>
    <cellStyle name="Date 55" xfId="4832" xr:uid="{0CE99366-8CCF-49E4-B2DF-EAE32C45785E}"/>
    <cellStyle name="Date 55 2" xfId="4833" xr:uid="{22C24EE1-6D12-4515-B1BA-106BAF736BBD}"/>
    <cellStyle name="Date 56" xfId="4834" xr:uid="{61A3F051-60FB-4370-91AA-A8F880C05F7F}"/>
    <cellStyle name="Date 56 2" xfId="4835" xr:uid="{130EFB75-D7CC-4841-8B22-FA4C4F241BDB}"/>
    <cellStyle name="Date 57" xfId="4836" xr:uid="{03492DC3-E9A2-4B83-9FF1-3A0F51D69B9C}"/>
    <cellStyle name="Date 57 2" xfId="4837" xr:uid="{F3C26268-6CBB-4615-A721-00790FF8F252}"/>
    <cellStyle name="Date 58" xfId="4838" xr:uid="{A82A8EB0-77E8-4EB0-8BC0-8D54A6770088}"/>
    <cellStyle name="Date 58 2" xfId="4839" xr:uid="{0E129A67-0E37-47A5-9BA0-98DEBD8D81CF}"/>
    <cellStyle name="Date 59" xfId="4840" xr:uid="{AB466903-C85D-48C6-9E3F-426C80739D77}"/>
    <cellStyle name="Date 59 2" xfId="4841" xr:uid="{BB5883AF-8F37-4F74-93EB-595A07A55A17}"/>
    <cellStyle name="Date 6" xfId="4842" xr:uid="{138981A5-E195-4ED1-A5DF-83EA9CFF79BA}"/>
    <cellStyle name="Date 6 2" xfId="4843" xr:uid="{4CF6BEA4-A26A-4795-BE25-7B3B5C27127E}"/>
    <cellStyle name="Date 60" xfId="4844" xr:uid="{E6641D9E-9C58-47B7-A9B9-AE2FA3B902FE}"/>
    <cellStyle name="Date 60 2" xfId="4845" xr:uid="{41389F48-AC47-4040-96E5-A965EBA862C2}"/>
    <cellStyle name="Date 61" xfId="4846" xr:uid="{0D9FDA49-8118-4342-BB09-D42C6186DBD5}"/>
    <cellStyle name="Date 61 2" xfId="4847" xr:uid="{4BEBD28D-4E33-4482-8EEB-22E27E1D2112}"/>
    <cellStyle name="Date 62" xfId="4848" xr:uid="{8021C3B4-D892-47D8-BC7A-8AE7CEC4E1C3}"/>
    <cellStyle name="Date 62 2" xfId="4849" xr:uid="{D010FDED-5DCE-4EFE-8459-7CF4FA4B8D9A}"/>
    <cellStyle name="Date 63" xfId="4850" xr:uid="{CCC97EAA-B14F-4D9E-B343-186193935785}"/>
    <cellStyle name="Date 63 2" xfId="4851" xr:uid="{A6BF72B7-36D7-4BF4-9576-5555BFBEFD55}"/>
    <cellStyle name="Date 64" xfId="4852" xr:uid="{E835453B-B367-4930-957D-BBE87AB1AA27}"/>
    <cellStyle name="Date 64 2" xfId="4853" xr:uid="{E485DAA8-8F81-423A-93F2-CA673D65F92C}"/>
    <cellStyle name="Date 65" xfId="4854" xr:uid="{F7A9DA45-E01E-4AD9-A6A6-68AC8553CF7B}"/>
    <cellStyle name="Date 65 2" xfId="4855" xr:uid="{50AEB6A9-968E-4E85-A06C-43BC39296E58}"/>
    <cellStyle name="Date 66" xfId="4856" xr:uid="{74CACBAE-093A-4BCA-8B23-80B99A32A453}"/>
    <cellStyle name="Date 66 2" xfId="4857" xr:uid="{4B943DFB-6FB5-4388-B176-7300CD7C9F53}"/>
    <cellStyle name="Date 67" xfId="4858" xr:uid="{CDDC1479-5B0D-43CE-9244-A6A39D29BF69}"/>
    <cellStyle name="Date 67 2" xfId="4859" xr:uid="{851F27F9-CA92-46E6-8A37-64F408D677EF}"/>
    <cellStyle name="Date 68" xfId="4860" xr:uid="{AF07095D-999D-46D4-AC48-38778381F3B0}"/>
    <cellStyle name="Date 68 2" xfId="4861" xr:uid="{290963C1-F2D4-4102-B0A6-AA886DE4173A}"/>
    <cellStyle name="Date 69" xfId="4862" xr:uid="{9CD3009A-7C34-4007-867C-B65C407123BA}"/>
    <cellStyle name="Date 69 2" xfId="4863" xr:uid="{CC54F834-BBDD-4CF3-AC47-2A8327978BE4}"/>
    <cellStyle name="Date 7" xfId="4864" xr:uid="{656E1BC1-C0D7-41E8-B699-B3CDC6B9F03A}"/>
    <cellStyle name="Date 7 2" xfId="4865" xr:uid="{1AA7EA5D-6B00-4818-B1D1-37630B99B9FD}"/>
    <cellStyle name="Date 70" xfId="4866" xr:uid="{EC9E5414-2D84-4503-94B7-B84D54E9B3F4}"/>
    <cellStyle name="Date 70 2" xfId="4867" xr:uid="{F962D386-9FDB-4951-B5C1-55D223CA25C4}"/>
    <cellStyle name="Date 71" xfId="4868" xr:uid="{15BE7716-F17B-4108-BE94-A9F4C69A84AA}"/>
    <cellStyle name="Date 71 2" xfId="4869" xr:uid="{C33078E2-D947-49EA-87FB-C3BAC857035D}"/>
    <cellStyle name="Date 72" xfId="4870" xr:uid="{C0556148-9EBB-46EC-8176-BD93BD804649}"/>
    <cellStyle name="Date 72 2" xfId="4871" xr:uid="{20E64BD7-E9E7-4962-96C8-1A72BD102ADD}"/>
    <cellStyle name="Date 73" xfId="4872" xr:uid="{099CC34C-A8AE-4CA6-93D3-BAB741C42479}"/>
    <cellStyle name="Date 73 2" xfId="4873" xr:uid="{5FBDD48A-081C-4049-B1A0-CC58D2874F61}"/>
    <cellStyle name="Date 74" xfId="4874" xr:uid="{DA066A3A-84F0-4918-99D4-31E8555B525F}"/>
    <cellStyle name="Date 74 2" xfId="4875" xr:uid="{25DB9BA8-8B65-4ACA-B839-D96F7A769661}"/>
    <cellStyle name="Date 75" xfId="4876" xr:uid="{0AAA573D-2A03-46A3-A9FF-B8C895A636AB}"/>
    <cellStyle name="Date 75 2" xfId="4877" xr:uid="{9D7D51A8-BFE3-4902-95B2-AC0B14C99E48}"/>
    <cellStyle name="Date 76" xfId="4878" xr:uid="{561A407C-88E5-409C-9BF2-1D50F4021CBF}"/>
    <cellStyle name="Date 76 2" xfId="4879" xr:uid="{2CE60D76-8D85-4B64-BBFB-23EEFA98FD66}"/>
    <cellStyle name="Date 77" xfId="4880" xr:uid="{752E974B-176D-47D5-8C20-E009A3231A07}"/>
    <cellStyle name="Date 77 2" xfId="4881" xr:uid="{4BAD8611-22EE-4291-8113-0F4FC5F197BC}"/>
    <cellStyle name="Date 78" xfId="4882" xr:uid="{B56672A3-0F2C-41BB-BA4F-F0A5F074361E}"/>
    <cellStyle name="Date 78 2" xfId="4883" xr:uid="{9DC569FD-26E3-44EA-B648-12418D508B52}"/>
    <cellStyle name="Date 79" xfId="4884" xr:uid="{8A56DBA6-7DE2-4B1F-8508-51C7343C46B2}"/>
    <cellStyle name="Date 79 2" xfId="4885" xr:uid="{D5C03933-652A-4CA0-AB6D-520A5164366D}"/>
    <cellStyle name="Date 8" xfId="4886" xr:uid="{2223ACE5-C364-4D85-ABCB-A726E38D438D}"/>
    <cellStyle name="Date 8 2" xfId="4887" xr:uid="{F47C49A2-35B2-45A5-8C14-4B9972E77748}"/>
    <cellStyle name="Date 80" xfId="4888" xr:uid="{438EF9A8-41A6-4ED0-9C19-76831DA0FCAE}"/>
    <cellStyle name="Date 80 2" xfId="4889" xr:uid="{59031FBC-EB37-49A6-8B0B-F9B4988F1825}"/>
    <cellStyle name="Date 81" xfId="4890" xr:uid="{491A9683-134D-4CAF-ADF6-CF9729C88187}"/>
    <cellStyle name="Date 81 2" xfId="4891" xr:uid="{7CE3B355-BBC7-4462-A6CF-F648A1D46386}"/>
    <cellStyle name="Date 82" xfId="4892" xr:uid="{3174D8EF-2B69-453D-A6FE-E5B40EA1CA72}"/>
    <cellStyle name="Date 82 2" xfId="4893" xr:uid="{E6D80EB4-F0D1-462D-AA63-0B445592C618}"/>
    <cellStyle name="Date 83" xfId="4894" xr:uid="{019FA14C-3476-45B1-8DBD-5DB6AE8F09E3}"/>
    <cellStyle name="Date 83 2" xfId="4895" xr:uid="{90AE30D2-37DB-4104-ADC0-D522D04A66FC}"/>
    <cellStyle name="Date 84" xfId="4896" xr:uid="{3044F668-61AA-455A-BA2E-CBD900B38FDA}"/>
    <cellStyle name="Date 84 2" xfId="4897" xr:uid="{9975EA18-9DF6-4F73-94E5-C91816C58096}"/>
    <cellStyle name="Date 85" xfId="4898" xr:uid="{695A2F28-30CF-4742-BAC8-DDFF4D6E4221}"/>
    <cellStyle name="Date 85 2" xfId="4899" xr:uid="{86D7E3CC-F53F-46AE-B2BD-5944C925459D}"/>
    <cellStyle name="Date 86" xfId="4900" xr:uid="{291C4D98-6B2D-40D6-B2F6-DBD375680E33}"/>
    <cellStyle name="Date 86 2" xfId="4901" xr:uid="{DE6E29AC-3EA3-4E4B-AB64-D9F4398A2B21}"/>
    <cellStyle name="Date 87" xfId="4902" xr:uid="{12FBF16C-F29F-4BD3-B435-37AE4AFD2C0D}"/>
    <cellStyle name="Date 87 2" xfId="4903" xr:uid="{F22B0853-5274-4071-BD48-B7D2AB3DE206}"/>
    <cellStyle name="Date 88" xfId="4904" xr:uid="{1E30D230-73B6-40F5-A310-B84B4187162F}"/>
    <cellStyle name="Date 88 2" xfId="4905" xr:uid="{E48BC3F4-137A-4826-8144-1C836982E566}"/>
    <cellStyle name="Date 89" xfId="4906" xr:uid="{49520B83-4897-4405-A709-E6C8C859CCF3}"/>
    <cellStyle name="Date 89 2" xfId="4907" xr:uid="{8D97A90B-7319-48A2-A1DB-FF58E4B88A89}"/>
    <cellStyle name="Date 9" xfId="4908" xr:uid="{3CD98572-AFCD-4DA7-BEE7-F38A80D31798}"/>
    <cellStyle name="Date 9 2" xfId="4909" xr:uid="{31C004CC-B0DF-47DE-92B2-9782A2CB3BAE}"/>
    <cellStyle name="Date 90" xfId="4910" xr:uid="{2E637F9F-3D80-4DD9-9F8B-38CE9F8D3905}"/>
    <cellStyle name="Date 90 2" xfId="4911" xr:uid="{56579FAC-E143-4B37-9CFE-1FA8B3EEE2FA}"/>
    <cellStyle name="Date 91" xfId="4912" xr:uid="{08CB7C59-D069-4248-8806-8E05B915BA40}"/>
    <cellStyle name="Date 91 2" xfId="4913" xr:uid="{BB8C2398-69AF-4E92-BC4D-BD82152B8302}"/>
    <cellStyle name="Date 92" xfId="4914" xr:uid="{A61D3E12-300A-4F09-81D5-C3E18C8686CD}"/>
    <cellStyle name="Date 92 2" xfId="4915" xr:uid="{A9ADF617-BBA7-48BE-BE67-14257ED02482}"/>
    <cellStyle name="Date 93" xfId="4916" xr:uid="{9642CDBE-EEAE-4723-80BB-8C4559EC9352}"/>
    <cellStyle name="Date 93 2" xfId="4917" xr:uid="{389E92E1-2DB6-4FC5-9C53-A44A82712EAA}"/>
    <cellStyle name="Date 94" xfId="4918" xr:uid="{8C5D4C32-B128-464B-86C4-FD42C7526939}"/>
    <cellStyle name="Date 94 2" xfId="4919" xr:uid="{57C79D4C-2EEF-49DE-B877-D449CABE3E33}"/>
    <cellStyle name="Date 95" xfId="4920" xr:uid="{D9B9AF62-A2C7-4935-BED0-CF7DBB1A060B}"/>
    <cellStyle name="Date 95 2" xfId="4921" xr:uid="{8C510BEC-27A2-490F-829E-1B4743F3D27E}"/>
    <cellStyle name="Date 96" xfId="4922" xr:uid="{C334B507-80C4-42CE-97E3-7280744C2CD5}"/>
    <cellStyle name="Date 96 2" xfId="4923" xr:uid="{A638B4F4-4B8A-4DAF-BA90-8CE1996ECEF7}"/>
    <cellStyle name="Date 97" xfId="4924" xr:uid="{9DF90D28-5479-4A0D-BCD8-8258927A0048}"/>
    <cellStyle name="Date 97 2" xfId="4925" xr:uid="{BC22E324-8116-4F9A-ABD1-A9F37203143C}"/>
    <cellStyle name="Date 98" xfId="4926" xr:uid="{8D260B99-33C8-408D-8DA8-EF4E8DE88A28}"/>
    <cellStyle name="Date 98 2" xfId="4927" xr:uid="{4577FB0C-678C-450C-93A9-90F2E9B6BF52}"/>
    <cellStyle name="Date 99" xfId="4928" xr:uid="{1A2C1D8F-F9B0-4773-87A5-07B969542CF1}"/>
    <cellStyle name="Date 99 2" xfId="4929" xr:uid="{B37352B0-3001-4938-AB6E-2543457AFEC8}"/>
    <cellStyle name="Design" xfId="4930" xr:uid="{C90DD84B-5019-4C6A-AABD-FCA7D30F6AF3}"/>
    <cellStyle name="Design 2" xfId="4931" xr:uid="{CB923D05-A21F-42E0-855D-70A84C3AE045}"/>
    <cellStyle name="Design 3" xfId="4932" xr:uid="{8F9452DF-3599-43C7-82D7-AAA349250486}"/>
    <cellStyle name="Design 4" xfId="4933" xr:uid="{31E3B3EF-92C1-44B1-95B8-FB2CE0B07D80}"/>
    <cellStyle name="Design 5" xfId="4934" xr:uid="{1726BCB4-5B6F-4D3A-871D-2F011FEFD07A}"/>
    <cellStyle name="Design 6" xfId="4935" xr:uid="{154B9A58-702E-46E2-9167-07AF619DE4A7}"/>
    <cellStyle name="Design 7" xfId="4936" xr:uid="{4E5810A9-B1E5-4E25-AD38-9AB5A0889B1A}"/>
    <cellStyle name="Design 8" xfId="4937" xr:uid="{3EA3C53B-25FE-44C4-8B21-2BE68F3D9EEC}"/>
    <cellStyle name="Dia" xfId="37404" xr:uid="{292CCA9C-9270-4F7B-A928-29142E59207B}"/>
    <cellStyle name="Emphasis 1" xfId="4938" xr:uid="{EBD2AC1C-16EE-48D2-9546-F0CD66187A25}"/>
    <cellStyle name="Emphasis 1 2" xfId="37189" xr:uid="{44564A36-6F2B-466E-ABD7-C397D2AF95E3}"/>
    <cellStyle name="Emphasis 2" xfId="4939" xr:uid="{29CB67A5-C9DA-499D-A8FB-520DC1A74C3C}"/>
    <cellStyle name="Emphasis 2 2" xfId="37190" xr:uid="{F4D5A005-D233-441B-9853-6AFF1FB277A2}"/>
    <cellStyle name="Emphasis 3" xfId="4940" xr:uid="{7B8CCA11-BC71-4626-8598-8F35A2493AFF}"/>
    <cellStyle name="Encabez1" xfId="37405" xr:uid="{CD8F1A87-5691-49B8-A705-FD9A24199E50}"/>
    <cellStyle name="Encabez2" xfId="37406" xr:uid="{0FB5E359-C98A-408E-8EA5-F83C4CC823F4}"/>
    <cellStyle name="Ênfase1" xfId="21" builtinId="29" customBuiltin="1"/>
    <cellStyle name="Ênfase1 10" xfId="4941" xr:uid="{D751A05F-2D06-4C19-84C8-9079DC308B33}"/>
    <cellStyle name="Ênfase1 11" xfId="4942" xr:uid="{7B28C848-3D87-4AA3-A82F-9CB8AAF42859}"/>
    <cellStyle name="Ênfase1 12" xfId="4943" xr:uid="{DF57ED25-C66D-4E1F-97B4-2DE02B166129}"/>
    <cellStyle name="Ênfase1 13" xfId="4944" xr:uid="{577EDB58-D5B1-4B49-8C73-B9E9C355524A}"/>
    <cellStyle name="Ênfase1 14" xfId="4945" xr:uid="{083367E0-0255-43EB-BA08-A73385C94FDC}"/>
    <cellStyle name="Ênfase1 15" xfId="4946" xr:uid="{D0369E0E-45C5-44C3-AA06-130371AB2EBD}"/>
    <cellStyle name="Ênfase1 16" xfId="4947" xr:uid="{E6ECC291-78C1-475C-81C6-CA9894D2F9B8}"/>
    <cellStyle name="Ênfase1 17" xfId="4948" xr:uid="{AFE08D73-1BA7-47F2-97EC-CECCEE8EEFE5}"/>
    <cellStyle name="Ênfase1 18" xfId="4949" xr:uid="{D2ED6C86-C4E4-4E93-ABAE-3EB46EB0ECB3}"/>
    <cellStyle name="Ênfase1 19" xfId="4950" xr:uid="{741C662D-B7AE-4807-838A-40D72630E85B}"/>
    <cellStyle name="Ênfase1 2" xfId="4951" xr:uid="{9FE367D5-E219-4FD2-B0B2-3EF97A0A4839}"/>
    <cellStyle name="Ênfase1 2 2" xfId="37191" xr:uid="{85C6D1F9-5676-4F27-93FD-D8CC10AFC2E2}"/>
    <cellStyle name="Ênfase1 20" xfId="4952" xr:uid="{74A273E5-BE1A-44D3-A590-5DF14EE39AE8}"/>
    <cellStyle name="Ênfase1 21" xfId="4953" xr:uid="{57712202-04CF-404C-8A31-3B6169B4BC30}"/>
    <cellStyle name="Ênfase1 22" xfId="4954" xr:uid="{DD3FD2F9-8DC5-4E4A-972C-4BAA1A0299C9}"/>
    <cellStyle name="Ênfase1 23" xfId="4955" xr:uid="{06B458D9-70B6-40F1-87B1-E4C241B5A8DE}"/>
    <cellStyle name="Ênfase1 24" xfId="4956" xr:uid="{490A3F1B-0B25-4F41-89C8-2575E947213A}"/>
    <cellStyle name="Ênfase1 25" xfId="4957" xr:uid="{AEBAB9CB-054C-4F7A-95EC-97C63A52190C}"/>
    <cellStyle name="Ênfase1 26" xfId="4958" xr:uid="{FB7E0C33-5CF7-48A4-BE12-AF1DB44803DD}"/>
    <cellStyle name="Ênfase1 27" xfId="4959" xr:uid="{D12AF500-49C8-41F5-B224-CF3A63A33295}"/>
    <cellStyle name="Ênfase1 28" xfId="4960" xr:uid="{7E69DD14-73BF-419C-8C92-2E2A4819E625}"/>
    <cellStyle name="Ênfase1 29" xfId="4961" xr:uid="{256406B5-3D9A-4661-8002-9A7E891555A9}"/>
    <cellStyle name="Ênfase1 3" xfId="4962" xr:uid="{B3BC1EB0-C106-48DB-A313-F96C3DF56290}"/>
    <cellStyle name="Ênfase1 3 2" xfId="30951" xr:uid="{A4E25819-43C1-4BDC-A24A-478D064A72C4}"/>
    <cellStyle name="Ênfase1 30" xfId="4963" xr:uid="{76BB30C9-43AB-4D94-8DA7-D9703708C156}"/>
    <cellStyle name="Ênfase1 31" xfId="4964" xr:uid="{C8D84DEA-93D5-4824-A091-0AD9F072757E}"/>
    <cellStyle name="Ênfase1 32" xfId="4965" xr:uid="{2C784F8E-9C73-40F9-904F-90D198E2734B}"/>
    <cellStyle name="Ênfase1 33" xfId="4966" xr:uid="{5B7A76AF-30E9-4608-8F54-C475643472B6}"/>
    <cellStyle name="Ênfase1 34" xfId="4967" xr:uid="{2FE79BCA-FF7E-4423-8047-3FAD79C47D8D}"/>
    <cellStyle name="Ênfase1 35" xfId="4968" xr:uid="{649B9611-DF4F-4C95-A5D3-E87D4E504C7D}"/>
    <cellStyle name="Ênfase1 36" xfId="4969" xr:uid="{964D917E-F172-4A0A-AFAB-269FFF41A50D}"/>
    <cellStyle name="Ênfase1 37" xfId="4970" xr:uid="{2FEBFCE2-2F47-437F-95F4-8EE40EE3EABB}"/>
    <cellStyle name="Ênfase1 38" xfId="4971" xr:uid="{A6A4B69D-CABF-42FE-BC50-1C7FBFA5E98C}"/>
    <cellStyle name="Ênfase1 39" xfId="4972" xr:uid="{C29B6370-144A-4CAB-A5E4-45AAE033E249}"/>
    <cellStyle name="Ênfase1 4" xfId="4973" xr:uid="{95CF7CE6-F145-4474-95A5-F0F4F89AA8C6}"/>
    <cellStyle name="Ênfase1 4 2" xfId="4974" xr:uid="{8E592606-A434-4EF9-AF45-C00AA9551AE4}"/>
    <cellStyle name="Ênfase1 4 3" xfId="4975" xr:uid="{AB966075-99CB-417A-8BB6-78D64C66B504}"/>
    <cellStyle name="Ênfase1 4 4" xfId="4976" xr:uid="{11D0CB40-B2D9-428B-8A96-31A0FAF9E406}"/>
    <cellStyle name="Ênfase1 40" xfId="4977" xr:uid="{0A450294-C3F1-494B-8A3B-F0F991ACD530}"/>
    <cellStyle name="Ênfase1 41" xfId="4978" xr:uid="{67BE1DD9-F473-4427-93AB-A411DE3A0048}"/>
    <cellStyle name="Ênfase1 42" xfId="30952" xr:uid="{9DF42D67-D34B-4906-A250-DE237F79BCBE}"/>
    <cellStyle name="Ênfase1 43" xfId="30953" xr:uid="{2CCA0131-6F0F-4EE1-BA54-CF9FD4686EBF}"/>
    <cellStyle name="Ênfase1 44" xfId="30954" xr:uid="{7F5C2274-A1D7-4996-8BBD-6EB01E74AFE7}"/>
    <cellStyle name="Ênfase1 45" xfId="30955" xr:uid="{77297E60-1E2F-4414-910C-7D95AEC862B4}"/>
    <cellStyle name="Ênfase1 46" xfId="30956" xr:uid="{AC984DC8-95E0-4896-A2B3-2723D4B0F5EB}"/>
    <cellStyle name="Ênfase1 5" xfId="4979" xr:uid="{BDBB188F-D166-4051-8538-F17E86780E7E}"/>
    <cellStyle name="Ênfase1 6" xfId="4980" xr:uid="{3A757D50-5A31-4991-B9F9-5DFB094F3A42}"/>
    <cellStyle name="Ênfase1 7" xfId="4981" xr:uid="{A91289D8-99F0-463A-ACA1-5737890B61CC}"/>
    <cellStyle name="Ênfase1 8" xfId="4982" xr:uid="{CB6A8F75-DD74-47F3-913C-CC244DA64F27}"/>
    <cellStyle name="Ênfase1 9" xfId="4983" xr:uid="{81B9C153-7787-4F10-827E-E079B785E14E}"/>
    <cellStyle name="Ênfase2" xfId="24" builtinId="33" customBuiltin="1"/>
    <cellStyle name="Ênfase2 10" xfId="4984" xr:uid="{7051552D-747A-4734-A0B6-0D00FB6B12AC}"/>
    <cellStyle name="Ênfase2 11" xfId="4985" xr:uid="{AB1E4BAF-3EAF-4654-8BEA-241EDDD8E338}"/>
    <cellStyle name="Ênfase2 12" xfId="4986" xr:uid="{99951372-D100-4C17-96B8-B129D41322C2}"/>
    <cellStyle name="Ênfase2 13" xfId="4987" xr:uid="{0130C75A-6EBD-4DAC-A955-CFEEB7ACDED0}"/>
    <cellStyle name="Ênfase2 14" xfId="4988" xr:uid="{F73FE85C-24AC-4170-9E32-D9A1E2A6C483}"/>
    <cellStyle name="Ênfase2 15" xfId="4989" xr:uid="{95E6DEC8-A505-4B58-A30E-50A41E19E9E4}"/>
    <cellStyle name="Ênfase2 16" xfId="4990" xr:uid="{96CFDB58-6061-4F7E-B7B7-596C8D808280}"/>
    <cellStyle name="Ênfase2 17" xfId="4991" xr:uid="{5C0B93DF-B2DB-495D-8773-4158FC9AEFB0}"/>
    <cellStyle name="Ênfase2 18" xfId="4992" xr:uid="{6A927B38-6900-44C5-9B2D-C4C855BA7E12}"/>
    <cellStyle name="Ênfase2 19" xfId="4993" xr:uid="{A3F63A17-4FD8-4CDC-8E75-8D7D92D72183}"/>
    <cellStyle name="Ênfase2 2" xfId="4994" xr:uid="{2336F893-A3F6-49E7-91AE-541864D0F06F}"/>
    <cellStyle name="Ênfase2 2 2" xfId="30957" xr:uid="{5D530449-10DC-467B-86C7-DAC6EEE2DD5C}"/>
    <cellStyle name="Ênfase2 2 3" xfId="37192" xr:uid="{3D593F5C-FADE-4191-BEC7-C45CD6A6853C}"/>
    <cellStyle name="Ênfase2 20" xfId="4995" xr:uid="{6DB63AF3-BC7B-4C4D-B65E-1748A9DC3F2E}"/>
    <cellStyle name="Ênfase2 21" xfId="4996" xr:uid="{83FE28BB-DFAA-44B4-B526-5520280357C3}"/>
    <cellStyle name="Ênfase2 22" xfId="4997" xr:uid="{89444745-D5E7-462E-845A-2B666B32E04F}"/>
    <cellStyle name="Ênfase2 23" xfId="4998" xr:uid="{417F2FCF-C778-4FE0-A0D1-910AEA6F5785}"/>
    <cellStyle name="Ênfase2 24" xfId="4999" xr:uid="{DF2BFE61-408A-4C12-88F7-213D72E9ADDA}"/>
    <cellStyle name="Ênfase2 25" xfId="5000" xr:uid="{EF98CE12-D9BC-4028-A9DB-6D668DD700AD}"/>
    <cellStyle name="Ênfase2 26" xfId="5001" xr:uid="{7E34AC64-F471-4DF3-8D19-23750E0BB803}"/>
    <cellStyle name="Ênfase2 27" xfId="5002" xr:uid="{B45AC94E-1968-48D2-9AC6-FC108B9FA926}"/>
    <cellStyle name="Ênfase2 28" xfId="5003" xr:uid="{3B319406-7754-4B4F-A3BE-298B842B794E}"/>
    <cellStyle name="Ênfase2 29" xfId="5004" xr:uid="{1F6E64D9-35BD-4286-94CC-21A2AE75C9C8}"/>
    <cellStyle name="Ênfase2 3" xfId="5005" xr:uid="{B71E794D-5470-46CE-A28E-60C4A557870B}"/>
    <cellStyle name="Ênfase2 3 2" xfId="30958" xr:uid="{7795A081-4C92-4A26-8D61-12CA7A418CA0}"/>
    <cellStyle name="Ênfase2 30" xfId="5006" xr:uid="{CD3186A6-DD3F-42BD-A461-D64676AF4EC0}"/>
    <cellStyle name="Ênfase2 31" xfId="5007" xr:uid="{38476260-0FF8-4BC3-A7C2-E9B7623865EC}"/>
    <cellStyle name="Ênfase2 32" xfId="5008" xr:uid="{8C45180A-EF71-400E-A343-2193F52381C7}"/>
    <cellStyle name="Ênfase2 33" xfId="5009" xr:uid="{F7144602-EC1D-4F11-9E04-ABF1F58F914C}"/>
    <cellStyle name="Ênfase2 34" xfId="5010" xr:uid="{85069A1E-C72A-468E-85B9-B9E5A2B97206}"/>
    <cellStyle name="Ênfase2 35" xfId="5011" xr:uid="{924535BA-468E-49E4-9CC0-41C55FFE1A37}"/>
    <cellStyle name="Ênfase2 4" xfId="5012" xr:uid="{FC646D8D-CD96-4382-89D6-F5DC4E1C5192}"/>
    <cellStyle name="Ênfase2 4 2" xfId="5013" xr:uid="{8C40F745-F791-4078-AB17-6811966A8831}"/>
    <cellStyle name="Ênfase2 4 3" xfId="5014" xr:uid="{FFFDD3D6-9BA3-4947-9884-D0E11B4D5C6A}"/>
    <cellStyle name="Ênfase2 4 4" xfId="5015" xr:uid="{BC81CDF2-D87B-4F81-9370-087F1524F503}"/>
    <cellStyle name="Ênfase2 5" xfId="5016" xr:uid="{523F12F3-9DD2-42DD-80F7-80502022EC19}"/>
    <cellStyle name="Ênfase2 6" xfId="5017" xr:uid="{CE47FDBD-1C5A-40A2-8369-988F7C8E10A6}"/>
    <cellStyle name="Ênfase2 7" xfId="5018" xr:uid="{C46169C3-795B-4F68-B0DC-F4F03EB8FE42}"/>
    <cellStyle name="Ênfase2 8" xfId="5019" xr:uid="{D5B2F5AC-6C85-4AFB-8EB1-12782CCF4733}"/>
    <cellStyle name="Ênfase2 9" xfId="5020" xr:uid="{C19D9671-B2A3-4CF2-BB0B-1EEF5A49ED15}"/>
    <cellStyle name="Ênfase3" xfId="27" builtinId="37" customBuiltin="1"/>
    <cellStyle name="Ênfase3 10" xfId="5021" xr:uid="{CCFE89E6-B7E6-4121-9BD0-463AAD850F4E}"/>
    <cellStyle name="Ênfase3 11" xfId="5022" xr:uid="{AC568A62-1B30-4ED7-A0FF-6B8AB3F96047}"/>
    <cellStyle name="Ênfase3 12" xfId="5023" xr:uid="{45A5A379-AB7F-4AEC-BB24-33B0ABDE9EB1}"/>
    <cellStyle name="Ênfase3 13" xfId="5024" xr:uid="{C390F053-8F22-4545-B5E7-4737FF1195E6}"/>
    <cellStyle name="Ênfase3 14" xfId="5025" xr:uid="{3822403A-A3CD-46D4-8444-BA620F90B724}"/>
    <cellStyle name="Ênfase3 15" xfId="5026" xr:uid="{34554565-AF2D-4B4D-9313-4527C872B686}"/>
    <cellStyle name="Ênfase3 16" xfId="5027" xr:uid="{5F9BE856-BB2E-4648-AEA0-0F29BCBCF06E}"/>
    <cellStyle name="Ênfase3 17" xfId="5028" xr:uid="{25410680-756C-4933-8A12-651D007AF9C6}"/>
    <cellStyle name="Ênfase3 18" xfId="5029" xr:uid="{F5738EA3-B1EF-40ED-8197-EF43AD3461F5}"/>
    <cellStyle name="Ênfase3 19" xfId="5030" xr:uid="{6B4F6105-6314-45DF-9664-C6EAC27EEBE7}"/>
    <cellStyle name="Ênfase3 2" xfId="5031" xr:uid="{FBF4651E-D06C-409D-89BA-B0CEAA4897EE}"/>
    <cellStyle name="Ênfase3 2 2" xfId="30959" xr:uid="{115145A6-38A2-4C38-BA72-DC2A430DC2B4}"/>
    <cellStyle name="Ênfase3 2 3" xfId="37193" xr:uid="{9ABE47F5-AD1E-46AE-91D4-98EA1F2E9483}"/>
    <cellStyle name="Ênfase3 20" xfId="5032" xr:uid="{6C6EB0EC-1066-494A-8BD0-8F460FD58F2F}"/>
    <cellStyle name="Ênfase3 21" xfId="5033" xr:uid="{E3ADC6F6-D75E-4FDE-A9E9-B1A7E541F670}"/>
    <cellStyle name="Ênfase3 22" xfId="5034" xr:uid="{5CF9E953-AD4A-48A4-9145-3BD246071392}"/>
    <cellStyle name="Ênfase3 23" xfId="5035" xr:uid="{0C7A9754-EFF2-4A95-BA4D-F37952F778A7}"/>
    <cellStyle name="Ênfase3 24" xfId="5036" xr:uid="{A8602379-B42F-4EF9-B8CD-7BA8F7FA3BC0}"/>
    <cellStyle name="Ênfase3 25" xfId="5037" xr:uid="{409F5FD7-0AE7-492B-92AC-8315487EB8F4}"/>
    <cellStyle name="Ênfase3 26" xfId="5038" xr:uid="{BFC31011-901D-460B-A481-D71C89F04B5B}"/>
    <cellStyle name="Ênfase3 27" xfId="5039" xr:uid="{A3DF32D9-C9AF-4D8D-9B91-83284E07E89D}"/>
    <cellStyle name="Ênfase3 28" xfId="5040" xr:uid="{C747C932-0700-4E98-8E7F-41BD86E0A242}"/>
    <cellStyle name="Ênfase3 29" xfId="5041" xr:uid="{A9FECB8F-1116-4D7D-8C25-523357526AE1}"/>
    <cellStyle name="Ênfase3 3" xfId="5042" xr:uid="{E16B9B62-2A78-46E8-B2A8-BE2CF9D5B0C4}"/>
    <cellStyle name="Ênfase3 3 2" xfId="30960" xr:uid="{37865B5E-299B-464E-8158-7E36B0B41FFB}"/>
    <cellStyle name="Ênfase3 30" xfId="5043" xr:uid="{B0416273-E29D-441C-B415-E92D2EA00B03}"/>
    <cellStyle name="Ênfase3 31" xfId="5044" xr:uid="{193628C3-CD6D-4A15-A340-CCFC8431D903}"/>
    <cellStyle name="Ênfase3 32" xfId="5045" xr:uid="{20408DB9-120C-40BA-BBAA-806DFD0103B8}"/>
    <cellStyle name="Ênfase3 33" xfId="5046" xr:uid="{7F50E3D8-C1CE-4318-B668-406D01C60578}"/>
    <cellStyle name="Ênfase3 34" xfId="5047" xr:uid="{1049C89F-3E5D-4E01-869A-773171AE8ACC}"/>
    <cellStyle name="Ênfase3 35" xfId="5048" xr:uid="{7044E7EF-CFE3-4286-A0CA-1ACD13FB11A0}"/>
    <cellStyle name="Ênfase3 36" xfId="5049" xr:uid="{AF5C6330-ECEA-477E-BBF5-A345A54EFC6E}"/>
    <cellStyle name="Ênfase3 37" xfId="5050" xr:uid="{286B4363-DD64-452E-B3B9-DC26AA4EAD6D}"/>
    <cellStyle name="Ênfase3 38" xfId="5051" xr:uid="{4BACAEFA-A8C5-4A13-9CC9-F5EDD6058FCD}"/>
    <cellStyle name="Ênfase3 39" xfId="5052" xr:uid="{755F21A7-6FB3-4679-849F-D3784AD040E4}"/>
    <cellStyle name="Ênfase3 4" xfId="5053" xr:uid="{FC3603C7-1501-4082-A82E-CDF6B29C7B77}"/>
    <cellStyle name="Ênfase3 4 2" xfId="5054" xr:uid="{729A0E31-A2F3-442D-9E55-E3CB5AD77C6B}"/>
    <cellStyle name="Ênfase3 4 3" xfId="5055" xr:uid="{79894452-8555-49B7-ADBA-AC277721EA54}"/>
    <cellStyle name="Ênfase3 4 4" xfId="5056" xr:uid="{30CF6248-79E3-429D-82CC-188517D463FD}"/>
    <cellStyle name="Ênfase3 40" xfId="5057" xr:uid="{B29CA0D8-ABAB-4C43-8F2D-2485233D47D7}"/>
    <cellStyle name="Ênfase3 41" xfId="5058" xr:uid="{43B184E2-C08B-4D27-BC6F-CF82F2D90B4A}"/>
    <cellStyle name="Ênfase3 42" xfId="30961" xr:uid="{EB87D762-AEB0-435A-9329-B9A98DAEB293}"/>
    <cellStyle name="Ênfase3 43" xfId="30962" xr:uid="{1BB210E3-B6A3-486B-A5A4-F26BB33CB543}"/>
    <cellStyle name="Ênfase3 44" xfId="30963" xr:uid="{5DCA94AD-B3A6-46EA-96F8-AB01E84F3B8C}"/>
    <cellStyle name="Ênfase3 45" xfId="30964" xr:uid="{EDB89427-DEDD-4D4F-9D2A-48CD671B6510}"/>
    <cellStyle name="Ênfase3 5" xfId="5059" xr:uid="{707B1D72-0DD5-4389-A765-1099D11FAD94}"/>
    <cellStyle name="Ênfase3 6" xfId="5060" xr:uid="{A03FB025-12E3-4324-8657-73B09B03B551}"/>
    <cellStyle name="Ênfase3 7" xfId="5061" xr:uid="{33509A9F-7222-4B15-B907-71E578450A52}"/>
    <cellStyle name="Ênfase3 8" xfId="5062" xr:uid="{794AB510-13EF-4614-8704-9514AA8EADA6}"/>
    <cellStyle name="Ênfase3 9" xfId="5063" xr:uid="{7CB71869-BFB0-4F3D-86F4-C19014032ADE}"/>
    <cellStyle name="Ênfase4" xfId="30" builtinId="41" customBuiltin="1"/>
    <cellStyle name="Ênfase4 10" xfId="5064" xr:uid="{136DFF61-B865-472E-9FCE-D1161570C9AB}"/>
    <cellStyle name="Ênfase4 11" xfId="5065" xr:uid="{D7FC44F2-9FA1-4AF7-8AA3-C27C464E844D}"/>
    <cellStyle name="Ênfase4 12" xfId="5066" xr:uid="{EFCA993D-7CD5-48A3-882C-4C51912B15C9}"/>
    <cellStyle name="Ênfase4 13" xfId="5067" xr:uid="{CAE593B3-B8D3-47DC-B1EA-0F3BD8992265}"/>
    <cellStyle name="Ênfase4 14" xfId="5068" xr:uid="{A6EC2306-EF70-40E8-BAD3-A992515EF073}"/>
    <cellStyle name="Ênfase4 15" xfId="5069" xr:uid="{33B76F0F-2449-4C91-88C2-DA7B10388F23}"/>
    <cellStyle name="Ênfase4 16" xfId="5070" xr:uid="{20D9A109-9B57-4D6D-B777-886E92AB5C8F}"/>
    <cellStyle name="Ênfase4 17" xfId="5071" xr:uid="{5056CE69-903C-444F-9C3F-D83D4FC89381}"/>
    <cellStyle name="Ênfase4 18" xfId="5072" xr:uid="{5D49C52E-E19F-4102-9AA4-DC95BF071BD1}"/>
    <cellStyle name="Ênfase4 19" xfId="5073" xr:uid="{F951E9D3-B00B-49D8-9011-A8F256299ECF}"/>
    <cellStyle name="Ênfase4 2" xfId="5074" xr:uid="{FDDCA2BF-2DDD-4F6A-BC5F-9301F670FAFD}"/>
    <cellStyle name="Ênfase4 2 2" xfId="30965" xr:uid="{0944E18F-BE6A-4A05-9B6E-6862DA10AA56}"/>
    <cellStyle name="Ênfase4 2 3" xfId="37194" xr:uid="{E550BFB1-ECFF-4ED9-B9FD-5C86400B1088}"/>
    <cellStyle name="Ênfase4 20" xfId="5075" xr:uid="{2E50301D-58F9-4B6B-9530-3C04D50FD604}"/>
    <cellStyle name="Ênfase4 21" xfId="5076" xr:uid="{EE005CB8-A6F5-4199-85D1-962EAE432F5D}"/>
    <cellStyle name="Ênfase4 22" xfId="5077" xr:uid="{38BBF489-6651-462C-AF2F-E6B88A537DA2}"/>
    <cellStyle name="Ênfase4 23" xfId="5078" xr:uid="{2B202894-3FDF-4098-8AA7-03CC692DDAF7}"/>
    <cellStyle name="Ênfase4 24" xfId="5079" xr:uid="{D591B723-18B9-4F8A-96AE-593E2C719FFB}"/>
    <cellStyle name="Ênfase4 25" xfId="5080" xr:uid="{5A7E185D-57DA-4DFE-8E98-D4050801256E}"/>
    <cellStyle name="Ênfase4 26" xfId="5081" xr:uid="{DC32D523-8172-4AED-9E03-3E192B0A7851}"/>
    <cellStyle name="Ênfase4 27" xfId="5082" xr:uid="{F8774BA4-77A1-4CCA-BD19-7BCF44F571B1}"/>
    <cellStyle name="Ênfase4 28" xfId="5083" xr:uid="{AF285858-51AA-43C0-B44B-D7322FD27A4E}"/>
    <cellStyle name="Ênfase4 29" xfId="5084" xr:uid="{598D725A-5A96-46B8-8DA4-FFE972B5326E}"/>
    <cellStyle name="Ênfase4 3" xfId="5085" xr:uid="{7ACB9D1D-D8AE-4833-A388-AE58D0D83250}"/>
    <cellStyle name="Ênfase4 3 2" xfId="30966" xr:uid="{CF3D8EEC-61EA-44C4-ACC9-7F8C39CED361}"/>
    <cellStyle name="Ênfase4 30" xfId="5086" xr:uid="{7C54E759-C993-416F-940C-E527D0F72A48}"/>
    <cellStyle name="Ênfase4 31" xfId="5087" xr:uid="{8BB75871-4FB9-45CE-B350-8FE417D46101}"/>
    <cellStyle name="Ênfase4 32" xfId="5088" xr:uid="{E5EC89BA-B7EA-4F13-907B-7E629BFE385D}"/>
    <cellStyle name="Ênfase4 33" xfId="5089" xr:uid="{C8E4BF56-C700-4BC0-9363-A91EFA8E70FA}"/>
    <cellStyle name="Ênfase4 34" xfId="5090" xr:uid="{AC162F1E-3226-4382-92A9-A9D2B5B28F2B}"/>
    <cellStyle name="Ênfase4 35" xfId="5091" xr:uid="{5E62645E-8EB9-41BA-A9EA-67CD3781E7F6}"/>
    <cellStyle name="Ênfase4 4" xfId="5092" xr:uid="{4ACBEE26-85F7-4C7F-BDDA-2562E2C4B61D}"/>
    <cellStyle name="Ênfase4 4 2" xfId="5093" xr:uid="{C270B254-D177-47B0-9BD6-A64A3EB364A0}"/>
    <cellStyle name="Ênfase4 4 3" xfId="5094" xr:uid="{BF308DD1-58A2-4081-961F-6C127C64BC11}"/>
    <cellStyle name="Ênfase4 4 4" xfId="5095" xr:uid="{1A7A825F-8E22-480D-9FE7-2035507DA502}"/>
    <cellStyle name="Ênfase4 5" xfId="5096" xr:uid="{1C9CD7BE-92F1-45A5-9C13-17C1FEC57B51}"/>
    <cellStyle name="Ênfase4 6" xfId="5097" xr:uid="{21C4F5D8-C952-4614-B5C9-269121BAB709}"/>
    <cellStyle name="Ênfase4 7" xfId="5098" xr:uid="{4C8DA178-A9B6-4939-92A3-760549A09C9E}"/>
    <cellStyle name="Ênfase4 8" xfId="5099" xr:uid="{49FC1DC9-1617-4756-B195-6EF586CF16BD}"/>
    <cellStyle name="Ênfase4 9" xfId="5100" xr:uid="{65DD98ED-B397-449E-80F6-93BC1D5291B2}"/>
    <cellStyle name="Ênfase5" xfId="33" builtinId="45" customBuiltin="1"/>
    <cellStyle name="Ênfase5 10" xfId="5101" xr:uid="{8AF38E44-6BDB-4F98-9958-FC3A379EEFB1}"/>
    <cellStyle name="Ênfase5 11" xfId="5102" xr:uid="{C8579038-2B36-4A7E-9C8D-AE3547DF37E4}"/>
    <cellStyle name="Ênfase5 12" xfId="5103" xr:uid="{0B9FE6EE-2657-47DA-B011-988768D0AE06}"/>
    <cellStyle name="Ênfase5 13" xfId="5104" xr:uid="{51DE65D1-6968-4AD0-A58B-5AC78F441C49}"/>
    <cellStyle name="Ênfase5 14" xfId="5105" xr:uid="{B9C962E5-A61E-490C-BD54-7DE8C7EB5B4A}"/>
    <cellStyle name="Ênfase5 15" xfId="5106" xr:uid="{CE6E600E-D0F7-4194-A07F-4CF265B46279}"/>
    <cellStyle name="Ênfase5 16" xfId="5107" xr:uid="{9F78CE3B-ED35-49E3-90B7-C4E87E4C45A2}"/>
    <cellStyle name="Ênfase5 17" xfId="5108" xr:uid="{60A7094F-4DDD-4794-A342-BD1C6249F529}"/>
    <cellStyle name="Ênfase5 18" xfId="5109" xr:uid="{9C452D2B-CC3A-45E0-A8B3-5C4F55A3AD89}"/>
    <cellStyle name="Ênfase5 19" xfId="5110" xr:uid="{1513120C-D904-4B52-88B6-A85C1F24DE6C}"/>
    <cellStyle name="Ênfase5 2" xfId="5111" xr:uid="{CE657964-0DD0-4204-9D96-06919A9ECD6B}"/>
    <cellStyle name="Ênfase5 2 2" xfId="30967" xr:uid="{2BDF9C9E-C19D-4FEA-9375-2DF8ACE7411F}"/>
    <cellStyle name="Ênfase5 2 3" xfId="37195" xr:uid="{5DD77E02-3DC8-4067-8CE3-B5D8E3CC99F5}"/>
    <cellStyle name="Ênfase5 20" xfId="5112" xr:uid="{F38918FC-78E8-4AC7-AF5E-D0289BCE6B23}"/>
    <cellStyle name="Ênfase5 21" xfId="5113" xr:uid="{EA759D30-BB3B-474C-A124-D52C425630DE}"/>
    <cellStyle name="Ênfase5 22" xfId="5114" xr:uid="{82BE5DAC-048F-4F01-ACD8-86D8FEA30068}"/>
    <cellStyle name="Ênfase5 23" xfId="5115" xr:uid="{58A059DC-DC90-4FDA-AF47-C5483C575936}"/>
    <cellStyle name="Ênfase5 24" xfId="5116" xr:uid="{E73AD566-6923-4A12-AE3D-E2DF9D9290AE}"/>
    <cellStyle name="Ênfase5 25" xfId="5117" xr:uid="{3D281E6D-74A0-4EA2-AF38-9390C37CF76A}"/>
    <cellStyle name="Ênfase5 26" xfId="5118" xr:uid="{79A2F098-36DD-4B43-84E0-96A3279EB469}"/>
    <cellStyle name="Ênfase5 27" xfId="5119" xr:uid="{65663B76-7F48-4580-B4A7-382D04A00663}"/>
    <cellStyle name="Ênfase5 28" xfId="5120" xr:uid="{45CE985F-146D-488D-83C0-CAE0FFD61A01}"/>
    <cellStyle name="Ênfase5 29" xfId="5121" xr:uid="{3D06A6D1-F02A-4741-B1D0-FD5108375840}"/>
    <cellStyle name="Ênfase5 3" xfId="5122" xr:uid="{9310F53C-9A88-4B57-93B2-215AB30C4805}"/>
    <cellStyle name="Ênfase5 3 2" xfId="30968" xr:uid="{2962EC3E-A565-4364-B8BC-B7A07FBF57E0}"/>
    <cellStyle name="Ênfase5 30" xfId="5123" xr:uid="{E0791072-BF44-4B48-B370-0FC37BF7C179}"/>
    <cellStyle name="Ênfase5 31" xfId="5124" xr:uid="{EC523B43-D50C-4631-A1A8-5E91EFB63BDB}"/>
    <cellStyle name="Ênfase5 32" xfId="5125" xr:uid="{FD3B6D40-B321-4A71-AD0E-29838AEB1747}"/>
    <cellStyle name="Ênfase5 33" xfId="5126" xr:uid="{32C637D3-A669-4EE9-AA1E-6E64995A2CAB}"/>
    <cellStyle name="Ênfase5 34" xfId="5127" xr:uid="{EDABA588-F60E-4519-958D-F4C9D5801615}"/>
    <cellStyle name="Ênfase5 35" xfId="5128" xr:uid="{A47F5BAE-06C7-4158-B78C-D9927814FABA}"/>
    <cellStyle name="Ênfase5 36" xfId="5129" xr:uid="{C6774BE4-A2AB-4598-8AF3-43D48BB6EAEC}"/>
    <cellStyle name="Ênfase5 37" xfId="5130" xr:uid="{56CF011A-5A6A-4297-9185-2C380350AE94}"/>
    <cellStyle name="Ênfase5 38" xfId="5131" xr:uid="{D9B5C836-2FE1-4766-AB98-027836DA001D}"/>
    <cellStyle name="Ênfase5 39" xfId="5132" xr:uid="{636D4BB5-569C-42DD-88EB-73DB79EED799}"/>
    <cellStyle name="Ênfase5 4" xfId="5133" xr:uid="{33E1D3D1-E9D7-469D-A30D-7CEAB7CA063B}"/>
    <cellStyle name="Ênfase5 4 2" xfId="5134" xr:uid="{FCB17D9D-C739-4474-8543-EA2027F79764}"/>
    <cellStyle name="Ênfase5 4 3" xfId="5135" xr:uid="{00EFEE2C-CDD8-4EF2-8FE9-65CBDA00CCB0}"/>
    <cellStyle name="Ênfase5 4 4" xfId="5136" xr:uid="{2BCBE9BF-7E0E-436D-983F-C6DF95F7333C}"/>
    <cellStyle name="Ênfase5 40" xfId="5137" xr:uid="{6F03A51E-0FDB-4607-BC82-30D085BF0416}"/>
    <cellStyle name="Ênfase5 41" xfId="5138" xr:uid="{CF9B8F70-91D2-45B5-81F0-7CC3B1B066E4}"/>
    <cellStyle name="Ênfase5 42" xfId="30969" xr:uid="{9D91ED4F-FD24-4688-AB80-C74B4B591F97}"/>
    <cellStyle name="Ênfase5 43" xfId="30970" xr:uid="{DC8C9BF8-3D89-4302-9135-E61E806DA122}"/>
    <cellStyle name="Ênfase5 44" xfId="30971" xr:uid="{7F14D65F-EE05-46EC-99EA-5E3C207C1593}"/>
    <cellStyle name="Ênfase5 45" xfId="30972" xr:uid="{060FCE6B-1A22-424B-86E1-C5AC5CE8F9F1}"/>
    <cellStyle name="Ênfase5 5" xfId="5139" xr:uid="{708CE369-9149-4615-95C8-62AE45554389}"/>
    <cellStyle name="Ênfase5 6" xfId="5140" xr:uid="{77E8FDD3-7515-4181-87C4-1D37F1519C0D}"/>
    <cellStyle name="Ênfase5 7" xfId="5141" xr:uid="{061E2E05-AA91-4E55-99AE-CE4635CD3572}"/>
    <cellStyle name="Ênfase5 8" xfId="5142" xr:uid="{88EF45B5-BEEF-458C-AFB2-9A2D7AB2D12D}"/>
    <cellStyle name="Ênfase5 9" xfId="5143" xr:uid="{CFDE65C1-809D-4A0C-BB45-31EE208270A0}"/>
    <cellStyle name="Ênfase6" xfId="36" builtinId="49" customBuiltin="1"/>
    <cellStyle name="Ênfase6 10" xfId="5144" xr:uid="{0FDEAFAF-45CE-480D-B040-C21F1D4B1AFE}"/>
    <cellStyle name="Ênfase6 11" xfId="5145" xr:uid="{F40995B6-67EE-4CDE-A977-6583CA01F183}"/>
    <cellStyle name="Ênfase6 12" xfId="5146" xr:uid="{6C2532DB-F82E-4A25-9FC9-9E49A1DF401B}"/>
    <cellStyle name="Ênfase6 13" xfId="5147" xr:uid="{ACDB9B9F-A831-4B3B-BF81-B32ADE62A6DF}"/>
    <cellStyle name="Ênfase6 14" xfId="5148" xr:uid="{75D4397F-0160-4C3F-8A77-15EADA27EBF9}"/>
    <cellStyle name="Ênfase6 15" xfId="5149" xr:uid="{CE989D9D-8DF4-4FB8-B0E1-C0640BF0D82B}"/>
    <cellStyle name="Ênfase6 16" xfId="5150" xr:uid="{A7A284E6-5A11-4599-A2B6-E7A852BC5493}"/>
    <cellStyle name="Ênfase6 17" xfId="5151" xr:uid="{F4CACDA9-366C-4F99-A3FD-60AFECAB2143}"/>
    <cellStyle name="Ênfase6 18" xfId="5152" xr:uid="{0148FF05-3D20-46B7-8103-5C3A42C1ABCA}"/>
    <cellStyle name="Ênfase6 19" xfId="5153" xr:uid="{BF48FABA-F2B7-41D7-9CD9-816C4DAA3642}"/>
    <cellStyle name="Ênfase6 2" xfId="5154" xr:uid="{7B28EDB4-590F-4666-8A31-2A1BF72C3E54}"/>
    <cellStyle name="Ênfase6 2 2" xfId="30973" xr:uid="{E03A1100-54E9-4FEC-8AA5-00C8C3840B1F}"/>
    <cellStyle name="Ênfase6 2 3" xfId="37196" xr:uid="{BFEB015B-3079-4BFF-84EB-FC577B50F024}"/>
    <cellStyle name="Ênfase6 20" xfId="5155" xr:uid="{839709A7-A6C1-4839-AF18-D9081C52B7E1}"/>
    <cellStyle name="Ênfase6 21" xfId="5156" xr:uid="{9D313D50-BDA2-4CEA-983B-6DDBB5D3C2FE}"/>
    <cellStyle name="Ênfase6 22" xfId="5157" xr:uid="{7CCF62B0-5268-45F2-B712-5C4B889C5F60}"/>
    <cellStyle name="Ênfase6 23" xfId="5158" xr:uid="{273C624A-E6C3-4F72-B596-163F1CF8AFE0}"/>
    <cellStyle name="Ênfase6 24" xfId="5159" xr:uid="{910A8ACB-A02F-422D-BED1-C04B75E9AEAA}"/>
    <cellStyle name="Ênfase6 25" xfId="5160" xr:uid="{F993617E-3FCB-4BD5-B9E5-B9882436B125}"/>
    <cellStyle name="Ênfase6 26" xfId="5161" xr:uid="{75643C22-1383-4185-A046-A3F0CE4E6ED9}"/>
    <cellStyle name="Ênfase6 27" xfId="5162" xr:uid="{FCF7DD49-340E-4CF5-A171-554FCE01E1D5}"/>
    <cellStyle name="Ênfase6 28" xfId="5163" xr:uid="{8F465B57-EE3B-4648-AD38-07F264435687}"/>
    <cellStyle name="Ênfase6 29" xfId="5164" xr:uid="{C2029EB4-1290-4848-828E-759E4D7B5948}"/>
    <cellStyle name="Ênfase6 3" xfId="5165" xr:uid="{71C0CE91-38FB-46DE-BB8F-8B39E1ED9EF0}"/>
    <cellStyle name="Ênfase6 3 2" xfId="30974" xr:uid="{50F5DEEF-EE54-4E98-AB71-C34866767048}"/>
    <cellStyle name="Ênfase6 30" xfId="5166" xr:uid="{497E5F53-DB6D-4C2C-90B8-0BE0D17D1AD0}"/>
    <cellStyle name="Ênfase6 31" xfId="5167" xr:uid="{2AC6C75D-9A62-4D41-AF90-53D607002970}"/>
    <cellStyle name="Ênfase6 32" xfId="5168" xr:uid="{347BA6E5-38BC-48C4-AB1D-77E3102F903F}"/>
    <cellStyle name="Ênfase6 33" xfId="5169" xr:uid="{D26930B0-8BFE-49DB-899B-D498D8BBB174}"/>
    <cellStyle name="Ênfase6 34" xfId="5170" xr:uid="{82EF0795-D5A1-41CA-987F-352898CDB01A}"/>
    <cellStyle name="Ênfase6 35" xfId="5171" xr:uid="{22400495-7ECA-4E57-A24E-E902EB388EFE}"/>
    <cellStyle name="Ênfase6 4" xfId="5172" xr:uid="{4E4FF44D-2942-48A3-BBF5-C42F63DBD6B2}"/>
    <cellStyle name="Ênfase6 4 2" xfId="5173" xr:uid="{7A90DA0A-CB63-42E6-8492-38A22AA10FDF}"/>
    <cellStyle name="Ênfase6 4 3" xfId="5174" xr:uid="{78321117-42FE-4B4E-9E85-4E1509C52143}"/>
    <cellStyle name="Ênfase6 4 4" xfId="5175" xr:uid="{7D76F085-8D20-4F64-8F00-ACF9F148BCCC}"/>
    <cellStyle name="Ênfase6 5" xfId="5176" xr:uid="{D21B5B1B-AF25-4AE3-AB94-0B7A189D3E0A}"/>
    <cellStyle name="Ênfase6 6" xfId="5177" xr:uid="{ED701EEF-589D-4DE7-8C23-761042A76448}"/>
    <cellStyle name="Ênfase6 7" xfId="5178" xr:uid="{A14FE4F2-DAE2-42E2-B56C-4C7C0EFA81FD}"/>
    <cellStyle name="Ênfase6 8" xfId="5179" xr:uid="{5689394F-284A-4989-8FD2-28C285535CBC}"/>
    <cellStyle name="Ênfase6 9" xfId="5180" xr:uid="{3CF1BEEB-B066-4F57-AA0D-909B7015664A}"/>
    <cellStyle name="Énfasis1 2" xfId="5181" xr:uid="{2E5AD3D0-E11D-41F3-ABE3-37E2604ED9AB}"/>
    <cellStyle name="Énfasis1 2 2" xfId="5182" xr:uid="{18FE724C-5234-414D-9838-3620334F179C}"/>
    <cellStyle name="Énfasis3 2" xfId="5183" xr:uid="{FFB7DF2F-F5FB-45E9-8B1B-F7B98ED682CB}"/>
    <cellStyle name="Énfasis5 2" xfId="5184" xr:uid="{9F921567-03C3-4146-AC2B-169B1C112A19}"/>
    <cellStyle name="Entrada" xfId="13" builtinId="20" customBuiltin="1"/>
    <cellStyle name="Entrada 10" xfId="5185" xr:uid="{6E3D37B5-6C78-4B27-B7BE-1F457CB329DD}"/>
    <cellStyle name="Entrada 10 2" xfId="5186" xr:uid="{C3E1951A-BFFD-4CE9-A4BB-A18C34C96BF9}"/>
    <cellStyle name="Entrada 10 2 2" xfId="30975" xr:uid="{6D9E909E-F092-4EEE-8BBC-A5640A1F6C3C}"/>
    <cellStyle name="Entrada 10 3" xfId="5187" xr:uid="{10873AC3-EF42-4800-B827-B16E0A644743}"/>
    <cellStyle name="Entrada 10 3 2" xfId="30976" xr:uid="{8FF8E516-5A79-4C7E-A87C-EB2933A5EBA3}"/>
    <cellStyle name="Entrada 10 4" xfId="30977" xr:uid="{D464C429-BC5F-4FA0-95EF-C4978C60AD19}"/>
    <cellStyle name="Entrada 10_Bases_Generales" xfId="5188" xr:uid="{CBD6C502-6402-4BF9-9597-3D9B8E6134B1}"/>
    <cellStyle name="Entrada 100" xfId="5189" xr:uid="{87016329-203A-4FEE-B631-89B829CEA789}"/>
    <cellStyle name="Entrada 100 2" xfId="5190" xr:uid="{A4956C3C-273F-4987-84D4-C4C1385182F8}"/>
    <cellStyle name="Entrada 100 2 2" xfId="30978" xr:uid="{5E747A52-05E8-404D-9BFB-5323937E6B73}"/>
    <cellStyle name="Entrada 100 3" xfId="5191" xr:uid="{E365760F-B09A-422C-9355-A9F0F1DA2D57}"/>
    <cellStyle name="Entrada 100 3 2" xfId="30979" xr:uid="{7B3ADA01-8D92-4A2B-A953-ED0685134BC6}"/>
    <cellStyle name="Entrada 100 4" xfId="30980" xr:uid="{2BB7BCA6-7B16-4152-930F-B88D75B7502A}"/>
    <cellStyle name="Entrada 101" xfId="5192" xr:uid="{4AD4D903-2A23-49D9-B578-2F15E2796765}"/>
    <cellStyle name="Entrada 101 2" xfId="5193" xr:uid="{FC2D435A-4138-44B5-A828-BDFC7CA60082}"/>
    <cellStyle name="Entrada 101 2 2" xfId="30981" xr:uid="{8D147C54-82C0-4912-A4A7-CF9933B784B9}"/>
    <cellStyle name="Entrada 101 3" xfId="5194" xr:uid="{D14DFFF9-D7AB-4BBC-ABEE-A302C2155C24}"/>
    <cellStyle name="Entrada 101 3 2" xfId="30982" xr:uid="{E341DD59-8FBE-48B0-B2F6-0B600E93E40D}"/>
    <cellStyle name="Entrada 101 4" xfId="30983" xr:uid="{C1729D49-C871-417B-92F6-36487CAC5D8A}"/>
    <cellStyle name="Entrada 102" xfId="30984" xr:uid="{312FABB0-AA75-418F-87FE-76D4D1CA2EAB}"/>
    <cellStyle name="Entrada 103" xfId="30985" xr:uid="{91A46F30-6688-442A-B3BB-DA2B022E964F}"/>
    <cellStyle name="Entrada 104" xfId="30986" xr:uid="{D629D32C-E804-4221-B0C8-C04AB0B7E78E}"/>
    <cellStyle name="Entrada 105" xfId="30987" xr:uid="{205A608B-5ABF-432D-A59F-183D3655981D}"/>
    <cellStyle name="Entrada 106" xfId="30988" xr:uid="{680D806B-061B-4017-878C-A82ABBF1E664}"/>
    <cellStyle name="Entrada 107" xfId="30989" xr:uid="{3BEA662C-3D03-4F11-AFD0-96E86CDE84EE}"/>
    <cellStyle name="Entrada 108" xfId="30990" xr:uid="{5B150968-FC01-4BA6-B8B5-BA9CA84F3BDF}"/>
    <cellStyle name="Entrada 109" xfId="30991" xr:uid="{5A4ACD32-AAFE-490F-A236-AB5A1AF938BF}"/>
    <cellStyle name="Entrada 11" xfId="5195" xr:uid="{084CC0B9-2902-43CA-8927-B6326C4B8DFE}"/>
    <cellStyle name="Entrada 11 2" xfId="5196" xr:uid="{644639E5-C23E-4F4B-9DDB-D472E6777CE6}"/>
    <cellStyle name="Entrada 11 2 2" xfId="30992" xr:uid="{1DA93D1F-3FFE-4917-8528-FF82886A21FC}"/>
    <cellStyle name="Entrada 11 3" xfId="5197" xr:uid="{07ABD9B1-B606-4DC4-8DFE-E71EB6B756CC}"/>
    <cellStyle name="Entrada 11 3 2" xfId="30993" xr:uid="{9D5AE79F-8618-4039-9ACF-413DFDC0B3DF}"/>
    <cellStyle name="Entrada 11 4" xfId="30994" xr:uid="{9CDB03C5-AEC8-4A86-9174-DD397BAF936C}"/>
    <cellStyle name="Entrada 11_Bases_Generales" xfId="5198" xr:uid="{DFACC89C-B6D3-4BDB-AFDF-5DFEAC2DA5C2}"/>
    <cellStyle name="Entrada 110" xfId="30995" xr:uid="{2354D62D-98AE-44F7-940E-66929C8FDD9C}"/>
    <cellStyle name="Entrada 111" xfId="30996" xr:uid="{6E5303E5-242F-4CB8-BAC5-33C1BEEFC661}"/>
    <cellStyle name="Entrada 112" xfId="30997" xr:uid="{32322C21-71AF-44FF-BB7A-92FCC2A43BC2}"/>
    <cellStyle name="Entrada 113" xfId="30998" xr:uid="{7BC19E27-C98D-45EE-8F85-D12D2C6BD492}"/>
    <cellStyle name="Entrada 114" xfId="30999" xr:uid="{F3556DF7-DE71-47C9-8FFA-8CEC067997A1}"/>
    <cellStyle name="Entrada 115" xfId="31000" xr:uid="{BBAF2DC9-E3B6-4273-8D08-8D4FAF15C634}"/>
    <cellStyle name="Entrada 116" xfId="31001" xr:uid="{1C1F54E0-27DF-4A7C-A0B1-1D50F5E433DF}"/>
    <cellStyle name="Entrada 117" xfId="31002" xr:uid="{C28575E1-96D9-49A0-84C5-2612C98B0DC4}"/>
    <cellStyle name="Entrada 118" xfId="31003" xr:uid="{A6906EA1-ED80-4F77-9124-5C655C9C66D8}"/>
    <cellStyle name="Entrada 119" xfId="31004" xr:uid="{C6A3AB96-09BC-43C6-B2A3-68B7C0ED7770}"/>
    <cellStyle name="Entrada 12" xfId="5199" xr:uid="{B368C71A-55E9-4D78-8EE2-8205BE8BD789}"/>
    <cellStyle name="Entrada 12 2" xfId="5200" xr:uid="{2833C3EB-9AE3-4969-AD36-855A343C90BB}"/>
    <cellStyle name="Entrada 12 2 2" xfId="31005" xr:uid="{CF5C55DC-C970-476C-BDFA-0D3247290D5F}"/>
    <cellStyle name="Entrada 12 3" xfId="5201" xr:uid="{AFABD815-D47D-474E-8394-C8F3018A9554}"/>
    <cellStyle name="Entrada 12 3 2" xfId="31006" xr:uid="{B71675D7-A1E1-4832-91ED-5AB3348C3D99}"/>
    <cellStyle name="Entrada 12 4" xfId="31007" xr:uid="{5C3C6ED1-3853-4AC3-9B69-FB18BCAAF461}"/>
    <cellStyle name="Entrada 12_Bases_Generales" xfId="5202" xr:uid="{28CDB57C-5F94-4C03-A45B-F8C2B4369979}"/>
    <cellStyle name="Entrada 120" xfId="31008" xr:uid="{E1890EA9-2EC3-43CB-8917-4B0A0BB41977}"/>
    <cellStyle name="Entrada 121" xfId="31009" xr:uid="{B07368DB-A5E3-4042-853E-2F8E2E741170}"/>
    <cellStyle name="Entrada 122" xfId="31010" xr:uid="{1387E3CC-C41D-4053-8C0C-4E61A676A03F}"/>
    <cellStyle name="Entrada 123" xfId="31011" xr:uid="{06823A7D-1C92-411A-A1FD-DF9F2716E313}"/>
    <cellStyle name="Entrada 124" xfId="31012" xr:uid="{6A6C8A04-F77D-4ED7-A2E4-B4A703DD66D3}"/>
    <cellStyle name="Entrada 125" xfId="31013" xr:uid="{B16CF9CB-109A-43FA-8054-3CD4E05403DF}"/>
    <cellStyle name="Entrada 126" xfId="31014" xr:uid="{68B66FAE-D98A-47B2-A551-5903D4A8659D}"/>
    <cellStyle name="Entrada 127" xfId="31015" xr:uid="{E458DCAE-C802-4028-BBF8-49E1ECD6508B}"/>
    <cellStyle name="Entrada 128" xfId="31016" xr:uid="{050B04B4-7069-4BD7-8763-F38E7E9EF7CD}"/>
    <cellStyle name="Entrada 129" xfId="31017" xr:uid="{B863F78A-FE70-4391-A77B-718221D23B79}"/>
    <cellStyle name="Entrada 13" xfId="5203" xr:uid="{5A9A1EC0-3487-47C1-96A9-888F85876128}"/>
    <cellStyle name="Entrada 13 2" xfId="5204" xr:uid="{C9CD2CB3-A9D4-4A1E-806A-FD70B85AC452}"/>
    <cellStyle name="Entrada 13 2 2" xfId="31018" xr:uid="{1B0822BF-AFE4-4F93-B4DA-05F4B0D8FC17}"/>
    <cellStyle name="Entrada 13 3" xfId="5205" xr:uid="{427D7C26-0E3C-463F-9F05-EE56034CCB96}"/>
    <cellStyle name="Entrada 13 3 2" xfId="31019" xr:uid="{D401FB95-02CC-40FC-B3C0-3F91036ACFBC}"/>
    <cellStyle name="Entrada 13 4" xfId="31020" xr:uid="{A86D912D-D2F3-4D44-B2BF-012910074F5F}"/>
    <cellStyle name="Entrada 13_Bases_Generales" xfId="5206" xr:uid="{DCF19E91-109B-4B59-87FD-3A54423CC65E}"/>
    <cellStyle name="Entrada 130" xfId="31021" xr:uid="{473055CA-64F7-410E-9E9F-1834D85E1902}"/>
    <cellStyle name="Entrada 131" xfId="31022" xr:uid="{1A2AB9FF-488F-4339-B07C-E427CDDCEF87}"/>
    <cellStyle name="Entrada 132" xfId="31023" xr:uid="{A84937BB-7763-485E-8BA2-3B188EAF2392}"/>
    <cellStyle name="Entrada 133" xfId="31024" xr:uid="{E90B887F-1743-40CA-BE56-661E70431B9D}"/>
    <cellStyle name="Entrada 134" xfId="31025" xr:uid="{9E377F42-FAF4-480B-A94F-BFFFCDEA6E0C}"/>
    <cellStyle name="Entrada 135" xfId="31026" xr:uid="{7EE6DE0E-C473-401A-8131-65D879E448D9}"/>
    <cellStyle name="Entrada 14" xfId="5207" xr:uid="{57F18E41-B38E-477F-9929-CE2EF90432CD}"/>
    <cellStyle name="Entrada 14 2" xfId="5208" xr:uid="{519EBBCD-7ED1-4A9F-B027-A3744F936EF3}"/>
    <cellStyle name="Entrada 14 2 2" xfId="31027" xr:uid="{D61105FE-FA90-4D4F-9E34-D1959E4B6C3C}"/>
    <cellStyle name="Entrada 14 3" xfId="5209" xr:uid="{7FC2F211-9B0B-40E1-B29C-8AD2210AE09C}"/>
    <cellStyle name="Entrada 14 3 2" xfId="31028" xr:uid="{9901400D-60EC-4EC5-B5AF-0F971501FA6D}"/>
    <cellStyle name="Entrada 14 4" xfId="31029" xr:uid="{D8E588B2-0B89-4F62-8D64-C171B6D52EB6}"/>
    <cellStyle name="Entrada 14_Bases_Generales" xfId="5210" xr:uid="{511BA20A-4408-4122-84F6-CA1B5A74AB42}"/>
    <cellStyle name="Entrada 15" xfId="5211" xr:uid="{97542729-5DF4-4427-93BB-AD29F1BED738}"/>
    <cellStyle name="Entrada 15 2" xfId="5212" xr:uid="{1113155F-90F6-4B2B-A322-32DFFF50F57C}"/>
    <cellStyle name="Entrada 15 2 2" xfId="31030" xr:uid="{9F691F86-0BB6-4067-BF78-6BCCF61C8FF5}"/>
    <cellStyle name="Entrada 15 3" xfId="5213" xr:uid="{06528A62-C780-4A7F-BF95-D44A23E6199A}"/>
    <cellStyle name="Entrada 15 3 2" xfId="31031" xr:uid="{7A1CD50C-C167-4572-B8AF-38F75636A3D6}"/>
    <cellStyle name="Entrada 15 4" xfId="31032" xr:uid="{1A91B4C0-B567-4DCD-8EA2-0EBE5396B8B3}"/>
    <cellStyle name="Entrada 15_Bases_Generales" xfId="5214" xr:uid="{C21FCA26-4857-4903-B147-AF1939053787}"/>
    <cellStyle name="Entrada 16" xfId="5215" xr:uid="{68322910-BF39-417A-A8B6-5BE4B8CC658C}"/>
    <cellStyle name="Entrada 16 2" xfId="5216" xr:uid="{4954D066-09AA-49AF-9105-6AB72A649E90}"/>
    <cellStyle name="Entrada 16 2 2" xfId="31033" xr:uid="{A778B95A-DEA7-4638-8C26-FFA98B384D09}"/>
    <cellStyle name="Entrada 16 3" xfId="5217" xr:uid="{840845B5-336F-4EC0-9B4C-6426ECEF2414}"/>
    <cellStyle name="Entrada 16 3 2" xfId="31034" xr:uid="{06CFB08B-F65D-42CD-8009-4AC02B93B76D}"/>
    <cellStyle name="Entrada 16 4" xfId="31035" xr:uid="{CDA7F6DE-A374-4486-8948-1704BD7ABF04}"/>
    <cellStyle name="Entrada 16_Bases_Generales" xfId="5218" xr:uid="{E0186C74-9935-403C-AD4F-1A9736552CF6}"/>
    <cellStyle name="Entrada 17" xfId="5219" xr:uid="{C8F3E512-7448-4945-85FA-2E18D8493018}"/>
    <cellStyle name="Entrada 17 2" xfId="5220" xr:uid="{5A95296A-C6EC-4087-929B-68E0E4EB7120}"/>
    <cellStyle name="Entrada 17 2 2" xfId="31036" xr:uid="{A2284F6B-98C3-4D8B-BD57-E8437E46E42D}"/>
    <cellStyle name="Entrada 17 3" xfId="5221" xr:uid="{CD4125EC-EAC6-477A-B681-686A1156698E}"/>
    <cellStyle name="Entrada 17 3 2" xfId="31037" xr:uid="{B61BA948-D434-4223-8E8D-0BB8423607CF}"/>
    <cellStyle name="Entrada 17 4" xfId="31038" xr:uid="{915C772A-5651-4BFD-A2CF-3752C9EC29F3}"/>
    <cellStyle name="Entrada 17_Bases_Generales" xfId="5222" xr:uid="{32BEA01D-F07C-40A4-B45A-ADAAEDAA60BA}"/>
    <cellStyle name="Entrada 18" xfId="5223" xr:uid="{4CB2A43E-6123-4EEB-A730-B09D0612696C}"/>
    <cellStyle name="Entrada 18 2" xfId="5224" xr:uid="{AC4346FE-C305-49C8-A609-6BC4E3B1FDA5}"/>
    <cellStyle name="Entrada 18 2 2" xfId="31039" xr:uid="{EF371CBA-DCCA-4BD8-89BC-1ACE2B4F77C1}"/>
    <cellStyle name="Entrada 18 3" xfId="5225" xr:uid="{2B63DBD5-65E4-43FA-9099-C963E503267F}"/>
    <cellStyle name="Entrada 18 3 2" xfId="31040" xr:uid="{BE47C6E0-BEB9-481E-A5B8-0D508D86CECE}"/>
    <cellStyle name="Entrada 18 4" xfId="31041" xr:uid="{47A789F0-8010-40F2-9E1F-3D8CF103E1C6}"/>
    <cellStyle name="Entrada 18_Bases_Generales" xfId="5226" xr:uid="{B38CDC62-BE3B-4089-8F48-0DA14BBC0749}"/>
    <cellStyle name="Entrada 19" xfId="5227" xr:uid="{7E8F128B-1BCC-4780-9423-FED9511DDACF}"/>
    <cellStyle name="Entrada 19 2" xfId="5228" xr:uid="{863325E5-4F86-4AF3-9ACA-6FA511448209}"/>
    <cellStyle name="Entrada 19 2 2" xfId="31042" xr:uid="{C9764AB8-1B05-4B69-9ED8-3AB5414CD3CC}"/>
    <cellStyle name="Entrada 19 3" xfId="5229" xr:uid="{88533AE8-5496-4239-84A6-A1176EBB977F}"/>
    <cellStyle name="Entrada 19 3 2" xfId="31043" xr:uid="{1CBB31C8-9DC1-4422-989F-146A9B2F5A27}"/>
    <cellStyle name="Entrada 19 4" xfId="31044" xr:uid="{A81A24BC-1582-413F-AE9F-A714D4BD6686}"/>
    <cellStyle name="Entrada 19_Bases_Generales" xfId="5230" xr:uid="{A8D091CF-51E4-4835-853A-0F60CBC30D08}"/>
    <cellStyle name="Entrada 2" xfId="5231" xr:uid="{7DD43C20-B7CE-4C0C-9E7C-DCA8BE3EB50E}"/>
    <cellStyle name="Entrada 2 2" xfId="5232" xr:uid="{66C84F25-9419-4CEC-82D4-861669F1C908}"/>
    <cellStyle name="Entrada 2 2 2" xfId="31045" xr:uid="{26C74DB5-8A1E-437D-AEA2-C1366B8C85E3}"/>
    <cellStyle name="Entrada 2 3" xfId="5233" xr:uid="{55C84A93-F75B-4D89-9828-F9333F0FCA0A}"/>
    <cellStyle name="Entrada 2 3 2" xfId="31046" xr:uid="{BBFB67CB-E72D-4BD5-AA79-CF8C52BB4316}"/>
    <cellStyle name="Entrada 2 4" xfId="31047" xr:uid="{0783F06D-ADEA-4BA6-9EE7-A7707AE04659}"/>
    <cellStyle name="Entrada 2 5" xfId="31048" xr:uid="{EFBEAC4B-1E55-4B6A-88FE-D7665AC4B563}"/>
    <cellStyle name="Entrada 2 6" xfId="37534" xr:uid="{7E3B4FB6-3E2F-4CCD-859E-50A40B4F80AF}"/>
    <cellStyle name="Entrada 2_Bases_Generales" xfId="5234" xr:uid="{52D5316A-D7D8-4A28-9EFF-CC55A39EBBE3}"/>
    <cellStyle name="Entrada 20" xfId="5235" xr:uid="{2B4A145E-4EDA-4151-A53E-3059895C98C2}"/>
    <cellStyle name="Entrada 20 2" xfId="5236" xr:uid="{C724DE3B-3806-4689-BB22-E95ACD0C35FD}"/>
    <cellStyle name="Entrada 20 2 2" xfId="31049" xr:uid="{4523CE7F-2A36-4CCA-9E27-EA6EECE16260}"/>
    <cellStyle name="Entrada 20 3" xfId="5237" xr:uid="{1ADFA273-3DAD-47B7-B65B-1A2C7F1FF34C}"/>
    <cellStyle name="Entrada 20 3 2" xfId="31050" xr:uid="{31F60F79-D014-4D1A-B34D-E73FD1924D34}"/>
    <cellStyle name="Entrada 20 4" xfId="31051" xr:uid="{9529570D-3C19-4208-8661-B45F56793747}"/>
    <cellStyle name="Entrada 20_Bases_Generales" xfId="5238" xr:uid="{0A326CC9-E5E0-41EF-91AC-066D70A4B5B0}"/>
    <cellStyle name="Entrada 21" xfId="5239" xr:uid="{9FD0B716-3874-4D84-9EA2-2C82A2BBA840}"/>
    <cellStyle name="Entrada 21 2" xfId="5240" xr:uid="{42927FB2-D18D-4CE9-B55A-67BCED58D6EF}"/>
    <cellStyle name="Entrada 21 2 2" xfId="31052" xr:uid="{94EC8B34-49C5-4DDB-867B-25A798DF6467}"/>
    <cellStyle name="Entrada 21 3" xfId="5241" xr:uid="{9F536A7E-98AB-4021-A061-012AF4FAB734}"/>
    <cellStyle name="Entrada 21 3 2" xfId="31053" xr:uid="{E910B219-A552-481E-853E-9D0FB7C33DEA}"/>
    <cellStyle name="Entrada 21 4" xfId="31054" xr:uid="{FA649D36-7404-4064-8B1C-DDB63D591307}"/>
    <cellStyle name="Entrada 21_Bases_Generales" xfId="5242" xr:uid="{55F31173-979C-455E-A65C-F8BFF62F1C8D}"/>
    <cellStyle name="Entrada 22" xfId="5243" xr:uid="{8747758A-F83C-4BF0-969A-A1A29D35D856}"/>
    <cellStyle name="Entrada 22 2" xfId="5244" xr:uid="{F230F5CE-ED0D-436F-BE25-F500E7F9B6C2}"/>
    <cellStyle name="Entrada 22 2 2" xfId="31055" xr:uid="{9BC5807D-1234-4698-B447-981D6647F59B}"/>
    <cellStyle name="Entrada 22 3" xfId="5245" xr:uid="{9C7D5505-4D0E-4006-A329-F32AB8E75764}"/>
    <cellStyle name="Entrada 22 3 2" xfId="31056" xr:uid="{B88C3577-3679-415C-9F24-F90D9F0F9396}"/>
    <cellStyle name="Entrada 22 4" xfId="31057" xr:uid="{110C897B-0F91-47B4-AB6A-C38460ACF92B}"/>
    <cellStyle name="Entrada 22_Bases_Generales" xfId="5246" xr:uid="{4EBE2DC3-90DE-4770-BD52-E42A0540D2F1}"/>
    <cellStyle name="Entrada 23" xfId="5247" xr:uid="{AEACADF1-6642-4E84-9204-A1C7BE07F216}"/>
    <cellStyle name="Entrada 23 2" xfId="5248" xr:uid="{8689D6B7-9BFF-4817-891A-C9D38F04349A}"/>
    <cellStyle name="Entrada 23 2 2" xfId="31058" xr:uid="{03E4DB41-5A0B-4492-8E89-8E2B0D9AD25B}"/>
    <cellStyle name="Entrada 23 3" xfId="5249" xr:uid="{741BD1D4-BF0F-42E8-9B9B-625E8EC2E044}"/>
    <cellStyle name="Entrada 23 3 2" xfId="31059" xr:uid="{C78067E1-868E-4C4A-9708-32442D66AFFA}"/>
    <cellStyle name="Entrada 23 4" xfId="31060" xr:uid="{F5E8FED6-F8C5-488F-AC3D-917F4CF1678A}"/>
    <cellStyle name="Entrada 23_Bases_Generales" xfId="5250" xr:uid="{18198FC4-A6E3-40B0-9B67-E663976D254C}"/>
    <cellStyle name="Entrada 24" xfId="5251" xr:uid="{E7D2A06B-912F-45C4-BECE-7900552CAC7F}"/>
    <cellStyle name="Entrada 24 2" xfId="5252" xr:uid="{77845392-9CD2-4CCD-8D0A-C4391E78D4B3}"/>
    <cellStyle name="Entrada 24 2 2" xfId="31061" xr:uid="{8416B45F-EBD6-4A34-B185-EEAA79606649}"/>
    <cellStyle name="Entrada 24 3" xfId="5253" xr:uid="{DA9E6411-D953-4467-91A0-1428F37D78E2}"/>
    <cellStyle name="Entrada 24 3 2" xfId="31062" xr:uid="{E0942FA3-E35D-4220-9CE8-DF3E1AF8E45A}"/>
    <cellStyle name="Entrada 24 4" xfId="31063" xr:uid="{4BEDEC12-A282-45A4-929C-EBA4BFEA7A31}"/>
    <cellStyle name="Entrada 24_Bases_Generales" xfId="5254" xr:uid="{BAEB3872-2EC1-4F93-9B8E-D81F3B020369}"/>
    <cellStyle name="Entrada 25" xfId="5255" xr:uid="{0EA0B7B6-A024-4932-8213-C3785B54853A}"/>
    <cellStyle name="Entrada 25 2" xfId="5256" xr:uid="{41B0AEEE-1511-4F4D-A288-532473AF0470}"/>
    <cellStyle name="Entrada 25 2 2" xfId="31064" xr:uid="{84D8B7AC-23CA-46C5-9A9D-0D0FA5BB3181}"/>
    <cellStyle name="Entrada 25 3" xfId="5257" xr:uid="{301EEF29-51B5-4EC8-AA46-25B864C4B994}"/>
    <cellStyle name="Entrada 25 3 2" xfId="31065" xr:uid="{6CB81E4D-FA46-4846-BD80-389F96600CCF}"/>
    <cellStyle name="Entrada 25 4" xfId="31066" xr:uid="{BAD60E0F-3D3E-4DE7-B5B7-0250A97290D1}"/>
    <cellStyle name="Entrada 25_Bases_Generales" xfId="5258" xr:uid="{00377687-9641-4E5B-AFE8-63D95D9872F6}"/>
    <cellStyle name="Entrada 26" xfId="5259" xr:uid="{928CEACA-000D-457F-9A48-744E5E2C3804}"/>
    <cellStyle name="Entrada 26 2" xfId="5260" xr:uid="{4EC7CB00-2F27-4346-8B62-4C27EB38A3E6}"/>
    <cellStyle name="Entrada 26 2 2" xfId="31067" xr:uid="{D9A288F0-3456-477F-A0B6-678B5E995894}"/>
    <cellStyle name="Entrada 26 3" xfId="5261" xr:uid="{D8301684-4A99-40C5-80CB-82FE82028E70}"/>
    <cellStyle name="Entrada 26 3 2" xfId="31068" xr:uid="{4B873EC5-F598-4F66-A771-F211C1415BAB}"/>
    <cellStyle name="Entrada 26 4" xfId="31069" xr:uid="{ADA65AB6-2238-45C5-B1E9-1F90981CCB03}"/>
    <cellStyle name="Entrada 26_Bases_Generales" xfId="5262" xr:uid="{2422CF86-7B3D-402D-B78E-67618D2A9175}"/>
    <cellStyle name="Entrada 27" xfId="5263" xr:uid="{D07C6DCF-A7F3-4906-8B9E-F9C06A93954A}"/>
    <cellStyle name="Entrada 27 2" xfId="5264" xr:uid="{21B44C73-F7BE-4A85-A698-62E628B5B6D6}"/>
    <cellStyle name="Entrada 27 2 2" xfId="31070" xr:uid="{18B5E92E-F813-4E40-984D-2B446C6A759B}"/>
    <cellStyle name="Entrada 27 3" xfId="5265" xr:uid="{5C1ED6BB-815E-47F3-9415-65D882E1C63F}"/>
    <cellStyle name="Entrada 27 3 2" xfId="31071" xr:uid="{6BB314FB-058D-4C5E-9EF9-2D04845FA3B6}"/>
    <cellStyle name="Entrada 27 4" xfId="31072" xr:uid="{174336AD-874E-47CF-8FA3-4EBC93E37DE2}"/>
    <cellStyle name="Entrada 27_Bases_Generales" xfId="5266" xr:uid="{2A747830-C523-4CA6-8269-198B8D7A9535}"/>
    <cellStyle name="Entrada 28" xfId="5267" xr:uid="{CC5ADC96-D889-4909-988E-84AE1731AAAB}"/>
    <cellStyle name="Entrada 28 2" xfId="5268" xr:uid="{ED2A8518-6237-4E02-9E0E-024442DFA759}"/>
    <cellStyle name="Entrada 28 2 2" xfId="31073" xr:uid="{E0F0A84F-FBB7-490E-B224-C6B90CA8D1CE}"/>
    <cellStyle name="Entrada 28 3" xfId="5269" xr:uid="{27F8DCF6-AC73-4055-BD67-9E651286A3D0}"/>
    <cellStyle name="Entrada 28 3 2" xfId="31074" xr:uid="{1753F895-D803-4929-8CDA-B3FFC636C694}"/>
    <cellStyle name="Entrada 28 4" xfId="31075" xr:uid="{1442D69C-1A2B-4C57-9890-174E2982CB4A}"/>
    <cellStyle name="Entrada 28_Bases_Generales" xfId="5270" xr:uid="{886AA42E-3F6A-4DF0-B1A8-35D6CB3F26C4}"/>
    <cellStyle name="Entrada 29" xfId="5271" xr:uid="{C625C912-D2D2-4810-A455-58F45F9441FE}"/>
    <cellStyle name="Entrada 29 2" xfId="5272" xr:uid="{33ED5470-1D17-4133-97CA-EBE305CAA3B3}"/>
    <cellStyle name="Entrada 29 2 2" xfId="31076" xr:uid="{DBE76E64-C375-40B4-A73D-46ACA0E0DD03}"/>
    <cellStyle name="Entrada 29 3" xfId="5273" xr:uid="{F40031FE-03E8-48E0-B601-7D5027085FA1}"/>
    <cellStyle name="Entrada 29 3 2" xfId="31077" xr:uid="{236FEBF7-1ECA-4DAE-BBD0-23819493FBD2}"/>
    <cellStyle name="Entrada 29 4" xfId="31078" xr:uid="{6C07BE01-CADD-4403-A12E-7EB012752ABB}"/>
    <cellStyle name="Entrada 29_Bases_Generales" xfId="5274" xr:uid="{1C3431F4-23E6-4C25-B175-8E0529522ED6}"/>
    <cellStyle name="Entrada 3" xfId="5275" xr:uid="{CB2B4B2A-85DC-440F-826A-B33FD247480C}"/>
    <cellStyle name="Entrada 3 2" xfId="5276" xr:uid="{F66CB986-4223-403F-803A-F8D6FECB423A}"/>
    <cellStyle name="Entrada 3 2 2" xfId="31079" xr:uid="{A95E0F45-5F7B-4609-9031-A280DF2FC75F}"/>
    <cellStyle name="Entrada 3 3" xfId="5277" xr:uid="{FCF17078-5A5C-49BA-9756-0D7E66527342}"/>
    <cellStyle name="Entrada 3 3 2" xfId="31080" xr:uid="{4F8483BC-4C73-40E2-BF8A-A9A75491A1D7}"/>
    <cellStyle name="Entrada 3 4" xfId="31081" xr:uid="{D1C7AC9D-EEEB-4205-AF5C-5400EB95FCA5}"/>
    <cellStyle name="Entrada 3 5" xfId="31082" xr:uid="{47F03A0D-FEAE-4C5C-A621-0C16B71FAB11}"/>
    <cellStyle name="Entrada 3_Bases_Generales" xfId="5278" xr:uid="{3AF87F5A-E820-4A09-BE50-A26411D82831}"/>
    <cellStyle name="Entrada 30" xfId="5279" xr:uid="{CC8F23C6-9BD3-48F1-BDC7-D33CBC0FF39E}"/>
    <cellStyle name="Entrada 30 2" xfId="5280" xr:uid="{7DBE5C2E-1AE0-4969-87C7-E2116193AB3E}"/>
    <cellStyle name="Entrada 30 2 2" xfId="31083" xr:uid="{5A7930B0-44F3-4922-8EC4-D30E21161B87}"/>
    <cellStyle name="Entrada 30 3" xfId="5281" xr:uid="{816AA1F8-665D-4156-AE7C-D3C5F30B9B4E}"/>
    <cellStyle name="Entrada 30 3 2" xfId="31084" xr:uid="{BF79B9EC-3FA5-4CCE-8815-4DCF30BA0891}"/>
    <cellStyle name="Entrada 30 4" xfId="31085" xr:uid="{B8DD1826-174F-434A-AAF7-95AD54381D2A}"/>
    <cellStyle name="Entrada 30_Bases_Generales" xfId="5282" xr:uid="{C0088CCD-B884-4F52-AF13-3A51952C2FA6}"/>
    <cellStyle name="Entrada 31" xfId="5283" xr:uid="{EC36315F-23AA-42BA-98DF-4A8D3CC7BDF8}"/>
    <cellStyle name="Entrada 31 2" xfId="5284" xr:uid="{7568D61B-CA15-44A9-A805-58987BF9D108}"/>
    <cellStyle name="Entrada 31 2 2" xfId="31086" xr:uid="{8F86CAC5-2198-47BD-AA0B-333B713994C1}"/>
    <cellStyle name="Entrada 31 3" xfId="5285" xr:uid="{211E0FC2-BED7-4DAF-A7D8-0B226F932739}"/>
    <cellStyle name="Entrada 31 3 2" xfId="31087" xr:uid="{35674FDA-0B06-4836-A7D6-8151699173B6}"/>
    <cellStyle name="Entrada 31 4" xfId="31088" xr:uid="{EED6E69F-3E26-4CD7-BB23-437D8A64D459}"/>
    <cellStyle name="Entrada 31_Bases_Generales" xfId="5286" xr:uid="{6BE671D4-4E4A-4D47-A1B9-F4565A33B94F}"/>
    <cellStyle name="Entrada 32" xfId="5287" xr:uid="{28BD0849-BE72-4D12-A3E3-7B299830C09E}"/>
    <cellStyle name="Entrada 32 2" xfId="5288" xr:uid="{F2E7619B-3935-4595-9CEB-4E079918ABB1}"/>
    <cellStyle name="Entrada 32 2 2" xfId="31089" xr:uid="{8DB935C7-9B37-472E-BFD5-B18E09EC5F88}"/>
    <cellStyle name="Entrada 32 3" xfId="5289" xr:uid="{EFFB0EF3-97AE-4AB0-B455-EC4B10737219}"/>
    <cellStyle name="Entrada 32 3 2" xfId="31090" xr:uid="{6568C9D4-408F-4D40-90A9-326A829EB761}"/>
    <cellStyle name="Entrada 32 4" xfId="31091" xr:uid="{80382F13-4BF7-4365-921E-459AE499F7FF}"/>
    <cellStyle name="Entrada 32_Bases_Generales" xfId="5290" xr:uid="{6C064D94-5538-4F73-9590-20BE53D9ED87}"/>
    <cellStyle name="Entrada 33" xfId="5291" xr:uid="{6B745E1C-738D-4577-8097-AB0BFA79FEAF}"/>
    <cellStyle name="Entrada 33 2" xfId="5292" xr:uid="{A742A805-0F06-4E1B-870B-180206D6B4A6}"/>
    <cellStyle name="Entrada 33 2 2" xfId="31092" xr:uid="{E65DE98F-61FC-4ED7-A5DA-0A538DAA9ECF}"/>
    <cellStyle name="Entrada 33 3" xfId="5293" xr:uid="{F4E3221F-1C74-4ADA-8B1A-F585FBDB8BA3}"/>
    <cellStyle name="Entrada 33 3 2" xfId="31093" xr:uid="{97A2C3E9-E605-4564-B93D-6E04398197F8}"/>
    <cellStyle name="Entrada 33 4" xfId="31094" xr:uid="{944DFA1F-11C1-48CE-B2AC-06B216501217}"/>
    <cellStyle name="Entrada 33_Bases_Generales" xfId="5294" xr:uid="{97FBB900-9742-4E6B-B455-5E25B17FBECB}"/>
    <cellStyle name="Entrada 34" xfId="5295" xr:uid="{0099F99A-BEC0-4BE8-997C-AC571E75AEB4}"/>
    <cellStyle name="Entrada 34 2" xfId="5296" xr:uid="{EF82CC0E-1051-4AF9-94F3-66EE0047A5A0}"/>
    <cellStyle name="Entrada 34 2 2" xfId="31095" xr:uid="{B257099C-260C-4021-B8DC-8B96F0591936}"/>
    <cellStyle name="Entrada 34 3" xfId="5297" xr:uid="{C0ED63A9-B78E-438F-89F1-AB63C3B4C16F}"/>
    <cellStyle name="Entrada 34 3 2" xfId="31096" xr:uid="{9C240E4B-5856-447A-A2BE-3303DB665C04}"/>
    <cellStyle name="Entrada 34 4" xfId="31097" xr:uid="{BA05CF15-902E-4B61-9991-F814BA2241F0}"/>
    <cellStyle name="Entrada 34_Bases_Generales" xfId="5298" xr:uid="{BCDEAC57-824D-4659-8DB3-5BCE6C0711B7}"/>
    <cellStyle name="Entrada 35" xfId="5299" xr:uid="{53C3DFA2-C3B4-4C75-A350-97F9C721B61F}"/>
    <cellStyle name="Entrada 35 2" xfId="5300" xr:uid="{FE96B44A-2362-48A9-864F-3F6EAF0FAF5B}"/>
    <cellStyle name="Entrada 35 2 2" xfId="31098" xr:uid="{D8CDD2CD-573D-4C08-97E6-D508A07CF9FC}"/>
    <cellStyle name="Entrada 35 3" xfId="5301" xr:uid="{75E2A112-BC98-42C1-975F-2C2DEE10406C}"/>
    <cellStyle name="Entrada 35 3 2" xfId="31099" xr:uid="{88ED2953-DDB4-4174-8F1D-C0F2451D1484}"/>
    <cellStyle name="Entrada 35 4" xfId="31100" xr:uid="{015F60A9-C9DF-40C9-A055-451019112A5D}"/>
    <cellStyle name="Entrada 35_Bases_Generales" xfId="5302" xr:uid="{FA9AF02C-F0C1-4204-A277-5D8CCD4C73AB}"/>
    <cellStyle name="Entrada 36" xfId="5303" xr:uid="{EC903CBE-A986-4A77-A653-96E5D6D1E78E}"/>
    <cellStyle name="Entrada 36 2" xfId="5304" xr:uid="{61B119CF-8574-47AD-9EBA-F29084A9EF67}"/>
    <cellStyle name="Entrada 36 2 2" xfId="31101" xr:uid="{2AC42537-3802-4D0E-859C-70C129AA3BF2}"/>
    <cellStyle name="Entrada 36 3" xfId="5305" xr:uid="{7068DE9E-6A20-4EEE-824B-182A01D29A63}"/>
    <cellStyle name="Entrada 36 3 2" xfId="31102" xr:uid="{6494F18A-F946-4F84-8FB7-69E9B6F37508}"/>
    <cellStyle name="Entrada 36 4" xfId="31103" xr:uid="{17F04AFA-F655-4C8F-8A4C-D9608BB998B4}"/>
    <cellStyle name="Entrada 37" xfId="5306" xr:uid="{0547E0BF-A34F-4D33-957F-16EC06466259}"/>
    <cellStyle name="Entrada 37 2" xfId="5307" xr:uid="{B6C4314C-1B42-4129-9649-FD6B7394BE7A}"/>
    <cellStyle name="Entrada 37 2 2" xfId="31104" xr:uid="{EA238AC7-EDFA-440E-B874-0C3DABECFBDD}"/>
    <cellStyle name="Entrada 37 3" xfId="5308" xr:uid="{4A4ADA03-38C0-4D62-BD19-C50B6E97CA3F}"/>
    <cellStyle name="Entrada 37 3 2" xfId="31105" xr:uid="{FB8A974C-40A8-4A05-AA8E-1A70E56BC142}"/>
    <cellStyle name="Entrada 37 4" xfId="31106" xr:uid="{B73E4537-EA0F-46F1-85C1-E02A240617FE}"/>
    <cellStyle name="Entrada 38" xfId="5309" xr:uid="{0CBE76B2-5FCA-4E88-8A48-BF357F6F3E30}"/>
    <cellStyle name="Entrada 38 2" xfId="5310" xr:uid="{D49DC1A9-9C91-493E-89EA-8A267E6C4EFA}"/>
    <cellStyle name="Entrada 38 2 2" xfId="31107" xr:uid="{ADC415A2-7D1C-46E0-834B-F25FDD5A5DBD}"/>
    <cellStyle name="Entrada 38 3" xfId="5311" xr:uid="{8B3757DE-EDF7-455F-83B4-1C72E63F83AB}"/>
    <cellStyle name="Entrada 38 3 2" xfId="31108" xr:uid="{8ED77C6F-94B1-4A49-82B4-7BF730FFAD27}"/>
    <cellStyle name="Entrada 38 4" xfId="31109" xr:uid="{30203212-586C-4BEB-BEA3-22B14CD9AA26}"/>
    <cellStyle name="Entrada 39" xfId="5312" xr:uid="{91417E2D-9DEC-4A8C-B6D0-5991ADBF537A}"/>
    <cellStyle name="Entrada 39 2" xfId="5313" xr:uid="{10380837-1D95-4933-BA3F-C50F3566939B}"/>
    <cellStyle name="Entrada 39 2 2" xfId="31110" xr:uid="{953E7843-A9D9-4DAD-82AA-FF18C73F649A}"/>
    <cellStyle name="Entrada 39 3" xfId="5314" xr:uid="{2E20C758-6A8B-4911-9D13-4D61A9489E63}"/>
    <cellStyle name="Entrada 39 3 2" xfId="31111" xr:uid="{6BCFAAFD-20BE-426B-B463-4D07F83301D4}"/>
    <cellStyle name="Entrada 39 4" xfId="31112" xr:uid="{0469E332-A228-414C-BD7D-5BF012ABFCC1}"/>
    <cellStyle name="Entrada 4" xfId="5315" xr:uid="{4E7835D4-5813-41A7-AFE6-3148C2126B68}"/>
    <cellStyle name="Entrada 4 2" xfId="5316" xr:uid="{F9C4E112-78E5-474B-A6BC-3003103782E7}"/>
    <cellStyle name="Entrada 4 2 2" xfId="31113" xr:uid="{9A3FC859-5829-469C-9E9B-ABDDC8C0EF09}"/>
    <cellStyle name="Entrada 4 3" xfId="5317" xr:uid="{AADFB611-3569-474F-8944-838BC2CFBC2F}"/>
    <cellStyle name="Entrada 4 3 2" xfId="31114" xr:uid="{33608CFC-2AF6-40D2-832B-8CB746B3662A}"/>
    <cellStyle name="Entrada 4 4" xfId="5318" xr:uid="{CD8882D4-0DE6-4FAC-8650-CD3555C68D64}"/>
    <cellStyle name="Entrada 4 5" xfId="31115" xr:uid="{81851A45-3D9C-4C42-9E82-A82857038842}"/>
    <cellStyle name="Entrada 4_Bases_Generales" xfId="5319" xr:uid="{172B5AED-4D6D-4780-9AC4-976582B9D509}"/>
    <cellStyle name="Entrada 40" xfId="5320" xr:uid="{C35BDA45-84BB-4457-9520-0EB4C4DB6ED7}"/>
    <cellStyle name="Entrada 40 2" xfId="5321" xr:uid="{630C7829-0671-4CAD-8443-474A00B0E6AF}"/>
    <cellStyle name="Entrada 40 2 2" xfId="31116" xr:uid="{D9959535-3D2A-47EB-8CDA-99739FBAAEEA}"/>
    <cellStyle name="Entrada 40 3" xfId="5322" xr:uid="{E8187EEE-91B6-4038-859E-F589EDF8DF31}"/>
    <cellStyle name="Entrada 40 3 2" xfId="31117" xr:uid="{3957BA79-E447-478F-A1A5-5735FFBDD889}"/>
    <cellStyle name="Entrada 40 4" xfId="31118" xr:uid="{6BD5E96A-1BD3-4E46-A989-DDB4D415F773}"/>
    <cellStyle name="Entrada 41" xfId="5323" xr:uid="{AF57F77F-BE62-408C-8FC9-771CDD72F5B4}"/>
    <cellStyle name="Entrada 41 2" xfId="5324" xr:uid="{CACF704B-193A-47E0-B58C-75B6FA473721}"/>
    <cellStyle name="Entrada 41 2 2" xfId="31119" xr:uid="{AF4C21B2-2A0A-43B8-9C78-014533C8CB9A}"/>
    <cellStyle name="Entrada 41 3" xfId="5325" xr:uid="{05B6B0EF-87A5-41CE-B333-C4C48CC8D653}"/>
    <cellStyle name="Entrada 41 3 2" xfId="31120" xr:uid="{30B5244E-9FB5-4574-BF12-F75F06EDBE7A}"/>
    <cellStyle name="Entrada 41 4" xfId="31121" xr:uid="{EC1BF01F-4D7E-47DB-92C3-1A38D3C5B2AF}"/>
    <cellStyle name="Entrada 42" xfId="5326" xr:uid="{D4457166-C396-4BB4-995B-794ED7B53527}"/>
    <cellStyle name="Entrada 42 2" xfId="5327" xr:uid="{5B4B9C9A-FB25-4E29-B5A3-C421401D225C}"/>
    <cellStyle name="Entrada 42 2 2" xfId="31122" xr:uid="{B873ED14-8B73-41BD-A42F-65C4EDA03678}"/>
    <cellStyle name="Entrada 42 3" xfId="5328" xr:uid="{A87E9824-FDC9-48D8-9F7B-888FDB976C46}"/>
    <cellStyle name="Entrada 42 3 2" xfId="31123" xr:uid="{B47D65DB-63B9-4BC5-AB86-493B5925CA97}"/>
    <cellStyle name="Entrada 42 4" xfId="31124" xr:uid="{66059AED-108E-4A15-BD58-4878F3F632FE}"/>
    <cellStyle name="Entrada 43" xfId="5329" xr:uid="{46409505-243C-468A-B057-6B1D9DB7C67C}"/>
    <cellStyle name="Entrada 43 2" xfId="5330" xr:uid="{422EEF78-94B7-4B59-9548-BD5E7EF8A9D3}"/>
    <cellStyle name="Entrada 43 2 2" xfId="31125" xr:uid="{3AA0FD40-B40B-44A1-B687-DD432A80197A}"/>
    <cellStyle name="Entrada 43 3" xfId="5331" xr:uid="{F25F3FBF-CAD3-447E-8B3F-01BF41DC2960}"/>
    <cellStyle name="Entrada 43 3 2" xfId="31126" xr:uid="{369A120E-FA30-4144-A497-C43138538945}"/>
    <cellStyle name="Entrada 43 4" xfId="31127" xr:uid="{E58F1AC4-90D0-4166-82F9-998F86ABA81B}"/>
    <cellStyle name="Entrada 44" xfId="5332" xr:uid="{172BD2E8-E31B-46F2-ACC2-31B819D7B864}"/>
    <cellStyle name="Entrada 44 2" xfId="5333" xr:uid="{6422573A-99F4-46DD-9429-B8C6A246D2E1}"/>
    <cellStyle name="Entrada 44 2 2" xfId="31128" xr:uid="{AAD757AA-756A-4FFF-9499-441ECA7193F5}"/>
    <cellStyle name="Entrada 44 3" xfId="5334" xr:uid="{97832F1A-FD76-4AF7-BA31-860EE33F0DED}"/>
    <cellStyle name="Entrada 44 3 2" xfId="31129" xr:uid="{29C3B37F-04C5-4DC2-970E-BBCED4A81CDA}"/>
    <cellStyle name="Entrada 44 4" xfId="31130" xr:uid="{BD5AEA15-CD7E-4D77-88A4-D2867F2C7F65}"/>
    <cellStyle name="Entrada 45" xfId="5335" xr:uid="{900848B4-0722-497B-9920-CEDE75CCAAD6}"/>
    <cellStyle name="Entrada 45 2" xfId="5336" xr:uid="{0F2620C7-4518-46BA-8A5A-42F6F02A2037}"/>
    <cellStyle name="Entrada 45 2 2" xfId="31131" xr:uid="{2493E603-57FD-41D3-9FBD-6FC5BA467129}"/>
    <cellStyle name="Entrada 45 3" xfId="5337" xr:uid="{4BE3E8DC-54D4-44BA-9792-3440A36CF294}"/>
    <cellStyle name="Entrada 45 3 2" xfId="31132" xr:uid="{E3B60E17-35FC-40E1-82D4-4218FAD59129}"/>
    <cellStyle name="Entrada 45 4" xfId="31133" xr:uid="{4A379086-0BB7-4455-8709-F6B0E9C31CEA}"/>
    <cellStyle name="Entrada 46" xfId="5338" xr:uid="{6E930F93-4318-4448-8522-5185067584D9}"/>
    <cellStyle name="Entrada 46 2" xfId="5339" xr:uid="{9FFE78B2-8B65-4462-B9C5-371299BEE6DE}"/>
    <cellStyle name="Entrada 46 2 2" xfId="31134" xr:uid="{66583A8D-177B-44DB-885C-E6A087A1E0E8}"/>
    <cellStyle name="Entrada 46 3" xfId="5340" xr:uid="{BC000901-1B2C-4421-80EF-34DB08F77031}"/>
    <cellStyle name="Entrada 46 3 2" xfId="31135" xr:uid="{1E7BE04C-6153-4970-A734-8AFDCBD3657E}"/>
    <cellStyle name="Entrada 46 4" xfId="31136" xr:uid="{A9D1D730-346A-4F58-9716-331FACCFBDBE}"/>
    <cellStyle name="Entrada 47" xfId="5341" xr:uid="{6E5B663B-4D08-48F7-AB14-426E87FCB881}"/>
    <cellStyle name="Entrada 47 2" xfId="5342" xr:uid="{CE18362A-2F73-4CF9-BEC2-4DC1880BC8CB}"/>
    <cellStyle name="Entrada 47 2 2" xfId="31137" xr:uid="{F27CCBDC-A4F6-4B62-9A89-4838975B6106}"/>
    <cellStyle name="Entrada 47 3" xfId="5343" xr:uid="{7E681FCB-5EBE-4D2E-A823-92B31E545673}"/>
    <cellStyle name="Entrada 47 3 2" xfId="31138" xr:uid="{CA66F1D4-0E12-46B8-83FC-09B46DC533DF}"/>
    <cellStyle name="Entrada 47 4" xfId="31139" xr:uid="{D662C908-B704-4D1C-8401-F6270A71131A}"/>
    <cellStyle name="Entrada 48" xfId="5344" xr:uid="{35B2E0C4-5161-4B34-AF0D-303AFA727477}"/>
    <cellStyle name="Entrada 48 2" xfId="5345" xr:uid="{3B04B2A7-7E64-43E9-BD31-4CCDF526159B}"/>
    <cellStyle name="Entrada 48 2 2" xfId="31140" xr:uid="{9A9025DE-54E3-4797-B03B-EA490C37B7E7}"/>
    <cellStyle name="Entrada 48 3" xfId="5346" xr:uid="{57DBC146-EE68-48C2-B942-DFE7C2BD9334}"/>
    <cellStyle name="Entrada 48 3 2" xfId="31141" xr:uid="{4F909C25-0BDE-4F92-883A-AC3C4D196921}"/>
    <cellStyle name="Entrada 48 4" xfId="31142" xr:uid="{6FBF2AD6-458F-4F8C-8224-43856859129A}"/>
    <cellStyle name="Entrada 49" xfId="5347" xr:uid="{B0C248E2-8F3F-4895-B87A-20F721614601}"/>
    <cellStyle name="Entrada 49 2" xfId="5348" xr:uid="{3D25123D-7D11-43C8-B7DE-571590547E97}"/>
    <cellStyle name="Entrada 49 2 2" xfId="31143" xr:uid="{6C64F673-284A-4B58-8208-960C7E20CC04}"/>
    <cellStyle name="Entrada 49 3" xfId="5349" xr:uid="{9FFDEF0A-0AA6-44DF-A91C-E5F86599CB73}"/>
    <cellStyle name="Entrada 49 3 2" xfId="31144" xr:uid="{8B8BC8A9-6B9B-41CE-947E-DF73A4237D90}"/>
    <cellStyle name="Entrada 49 4" xfId="31145" xr:uid="{501C9B22-C4B5-42A6-A1AF-CD62A5C47561}"/>
    <cellStyle name="Entrada 5" xfId="5350" xr:uid="{84A400E3-DBF9-4805-9C4A-AE28AFB982A0}"/>
    <cellStyle name="Entrada 5 2" xfId="5351" xr:uid="{E9598FCC-033D-45FC-970A-3709184AAC20}"/>
    <cellStyle name="Entrada 5 2 2" xfId="31146" xr:uid="{4FA6C373-C2E0-4B99-A6DB-FEA55A83979A}"/>
    <cellStyle name="Entrada 5 3" xfId="5352" xr:uid="{B017C81D-808F-41E4-92E9-C0991EAF1D00}"/>
    <cellStyle name="Entrada 5 3 2" xfId="31147" xr:uid="{DBA5B030-DDB5-44B0-9B77-6911E706633D}"/>
    <cellStyle name="Entrada 5 4" xfId="31148" xr:uid="{6D387144-9E6D-4B1A-9D3F-7525F649934A}"/>
    <cellStyle name="Entrada 5_Bases_Generales" xfId="5353" xr:uid="{172E6E0F-0A57-4204-95EB-1EB7BBFB50FB}"/>
    <cellStyle name="Entrada 50" xfId="5354" xr:uid="{188B4A03-712D-4B0D-8B81-9D1F6ACD2592}"/>
    <cellStyle name="Entrada 50 2" xfId="5355" xr:uid="{2B27A842-C037-4C12-9434-8C7FF1616EAE}"/>
    <cellStyle name="Entrada 50 2 2" xfId="31149" xr:uid="{2C36DB56-7DE3-4296-9420-E39B57A5BBB6}"/>
    <cellStyle name="Entrada 50 3" xfId="5356" xr:uid="{9CEF5EFA-E4BA-44D2-B1BB-CF233D8ACFF4}"/>
    <cellStyle name="Entrada 50 3 2" xfId="31150" xr:uid="{77F7DE7E-F280-44CE-9900-9A4C86B42FDD}"/>
    <cellStyle name="Entrada 50 4" xfId="31151" xr:uid="{7EF9A68E-2A3B-4F89-A4D8-FF0C2FE00559}"/>
    <cellStyle name="Entrada 51" xfId="5357" xr:uid="{731D2887-0607-49C2-9074-FC769FF9F4CB}"/>
    <cellStyle name="Entrada 51 2" xfId="5358" xr:uid="{D15B07E3-82D6-42F6-BA5C-494ABBC0203D}"/>
    <cellStyle name="Entrada 51 2 2" xfId="31152" xr:uid="{35C834F5-EA30-4F64-BE9B-9F0209915CCF}"/>
    <cellStyle name="Entrada 51 3" xfId="5359" xr:uid="{2087AE82-14BB-4BAF-8A7E-BD80D97323E5}"/>
    <cellStyle name="Entrada 51 3 2" xfId="31153" xr:uid="{C9517308-330D-496E-B643-FAA4A71704FD}"/>
    <cellStyle name="Entrada 51 4" xfId="31154" xr:uid="{202F9030-5BFB-4F4E-A80F-5102E5C21349}"/>
    <cellStyle name="Entrada 52" xfId="5360" xr:uid="{E2ACE432-48D2-4CBB-9DA6-2CF02BAE311E}"/>
    <cellStyle name="Entrada 52 2" xfId="5361" xr:uid="{FE764697-E4A5-4845-88B4-DC2AFE719259}"/>
    <cellStyle name="Entrada 52 2 2" xfId="31155" xr:uid="{8450D8C5-63D2-45E9-B251-55CC209A3114}"/>
    <cellStyle name="Entrada 52 3" xfId="5362" xr:uid="{F4C459E2-2BFA-44FE-B79C-E09E512BA772}"/>
    <cellStyle name="Entrada 52 3 2" xfId="31156" xr:uid="{4A5AB286-48D4-408C-BC3A-F9DC1DCF19B5}"/>
    <cellStyle name="Entrada 52 4" xfId="31157" xr:uid="{05BBDA98-DBC4-4E89-AF4D-86DC58D4981A}"/>
    <cellStyle name="Entrada 53" xfId="5363" xr:uid="{4D2F4396-A325-415B-81AF-197A7F7CE90A}"/>
    <cellStyle name="Entrada 53 2" xfId="5364" xr:uid="{484E1436-16BE-4E27-A07B-B432477E46DA}"/>
    <cellStyle name="Entrada 53 2 2" xfId="31158" xr:uid="{8AF7C942-EBCA-45AB-A272-C40E0130FA3B}"/>
    <cellStyle name="Entrada 53 3" xfId="5365" xr:uid="{603A5649-827D-44D3-AE0E-8477182AD08F}"/>
    <cellStyle name="Entrada 53 3 2" xfId="31159" xr:uid="{D1E2619F-D5D7-4C24-B1A7-203A3BBCAEB5}"/>
    <cellStyle name="Entrada 53 4" xfId="31160" xr:uid="{31C49AC2-8E48-4A7A-A82A-AB952924E7A9}"/>
    <cellStyle name="Entrada 54" xfId="5366" xr:uid="{EC018D62-74F3-4E23-918A-0C8752770403}"/>
    <cellStyle name="Entrada 54 2" xfId="5367" xr:uid="{3C4438D4-D889-457C-BD26-EA12FEBBE3F6}"/>
    <cellStyle name="Entrada 54 2 2" xfId="31161" xr:uid="{CDED545F-4BCE-4F11-B29D-5AD3ACDAB0A5}"/>
    <cellStyle name="Entrada 54 3" xfId="5368" xr:uid="{8B3FB7EF-CE7B-4D55-942B-4D0316AB051B}"/>
    <cellStyle name="Entrada 54 3 2" xfId="31162" xr:uid="{FEA00BAE-15D1-42DE-9E93-283462CDF92D}"/>
    <cellStyle name="Entrada 54 4" xfId="31163" xr:uid="{DD2C3283-A21C-4A84-82C5-6E19A11B2404}"/>
    <cellStyle name="Entrada 55" xfId="5369" xr:uid="{CE308675-5F99-499C-8A1D-253102A929CD}"/>
    <cellStyle name="Entrada 55 2" xfId="5370" xr:uid="{AFF06EC0-A7D0-42CD-BFE8-9B2892B1D900}"/>
    <cellStyle name="Entrada 55 2 2" xfId="31164" xr:uid="{91C0949A-F869-4429-A7F3-D7175E3BCDAB}"/>
    <cellStyle name="Entrada 55 3" xfId="5371" xr:uid="{BA985010-20F1-4D25-BD07-99D8B09334EA}"/>
    <cellStyle name="Entrada 55 3 2" xfId="31165" xr:uid="{FF5452E6-55A4-46BC-8451-870BAE6D29FA}"/>
    <cellStyle name="Entrada 55 4" xfId="31166" xr:uid="{1B65FE3F-BB15-43DC-BC62-18FBB3727B8B}"/>
    <cellStyle name="Entrada 56" xfId="5372" xr:uid="{FC93BB2D-D1DB-464F-A433-B74ABE8BD667}"/>
    <cellStyle name="Entrada 56 2" xfId="5373" xr:uid="{A32E5D94-7BD1-49EB-AFC0-36D8E9437510}"/>
    <cellStyle name="Entrada 56 2 2" xfId="31167" xr:uid="{7023DC30-CA26-450B-8CC4-7E0DF0EC3FE9}"/>
    <cellStyle name="Entrada 56 3" xfId="5374" xr:uid="{24C46086-D0FF-40A6-9D03-1FD3BFA07E29}"/>
    <cellStyle name="Entrada 56 3 2" xfId="31168" xr:uid="{E7C58825-19A2-4867-8E87-C3EA91A28F85}"/>
    <cellStyle name="Entrada 56 4" xfId="31169" xr:uid="{DACBB768-A09C-4332-B0C1-1F96701BA647}"/>
    <cellStyle name="Entrada 57" xfId="5375" xr:uid="{5137A43F-F34D-4F79-A616-48052FB995B6}"/>
    <cellStyle name="Entrada 57 2" xfId="5376" xr:uid="{41A94581-24FB-426E-8ACE-473AC1D201B4}"/>
    <cellStyle name="Entrada 57 2 2" xfId="31170" xr:uid="{1B72622C-3982-434B-B49D-34ABE1BA4271}"/>
    <cellStyle name="Entrada 57 3" xfId="5377" xr:uid="{CEF623DD-F638-4FBD-9FCF-B8F448B27A5D}"/>
    <cellStyle name="Entrada 57 3 2" xfId="31171" xr:uid="{5344D132-60B5-45D7-95CB-7DFE45BC1246}"/>
    <cellStyle name="Entrada 57 4" xfId="31172" xr:uid="{663388C3-5479-4BD4-B8C0-CF999BF106BF}"/>
    <cellStyle name="Entrada 58" xfId="5378" xr:uid="{EBA1E5C7-4D31-4DD2-968C-DCD2D71A3A46}"/>
    <cellStyle name="Entrada 58 2" xfId="5379" xr:uid="{7F1F6440-7BF3-4B74-A725-183E5F0D511F}"/>
    <cellStyle name="Entrada 58 2 2" xfId="31173" xr:uid="{608E6D80-945F-4E49-9423-D9D2E5F80D71}"/>
    <cellStyle name="Entrada 58 3" xfId="5380" xr:uid="{7EBF3CFA-E57C-4077-8440-AC4052A9A33D}"/>
    <cellStyle name="Entrada 58 3 2" xfId="31174" xr:uid="{BC284330-BFEF-4314-BCC8-BA86B911D193}"/>
    <cellStyle name="Entrada 58 4" xfId="31175" xr:uid="{6D84287E-0858-42D2-B8EA-72DD262A55F9}"/>
    <cellStyle name="Entrada 59" xfId="5381" xr:uid="{17DDD968-A3E3-4EDC-9D90-63B421DE1593}"/>
    <cellStyle name="Entrada 59 2" xfId="5382" xr:uid="{A0993C4B-0590-406D-9EE2-77793D93FD73}"/>
    <cellStyle name="Entrada 59 2 2" xfId="31176" xr:uid="{C3CCDCAA-149D-498C-B119-366D1986BB01}"/>
    <cellStyle name="Entrada 59 3" xfId="5383" xr:uid="{479FCB83-1E3C-4151-A0D2-BADAC97E2904}"/>
    <cellStyle name="Entrada 59 3 2" xfId="31177" xr:uid="{2C24BF91-992E-44EA-BFAF-215349535338}"/>
    <cellStyle name="Entrada 59 4" xfId="31178" xr:uid="{60D9C2BB-ECAA-4551-84EE-8E7AF23B4096}"/>
    <cellStyle name="Entrada 6" xfId="5384" xr:uid="{3EDDECB3-7231-45F7-A754-80CA28B5B179}"/>
    <cellStyle name="Entrada 6 2" xfId="5385" xr:uid="{AF2C9365-5BAA-44E5-9F8B-68CAC0E74AEC}"/>
    <cellStyle name="Entrada 6 2 2" xfId="31179" xr:uid="{63D84523-64F6-4F36-8008-AD2A47943107}"/>
    <cellStyle name="Entrada 6 3" xfId="5386" xr:uid="{F553CD27-B596-4488-958C-AB51A3E43F37}"/>
    <cellStyle name="Entrada 6 3 2" xfId="31180" xr:uid="{85EDF6C4-8B10-4612-AD69-6DDB389579EF}"/>
    <cellStyle name="Entrada 6 4" xfId="31181" xr:uid="{8761C16D-AE28-4DAA-BB05-88021C50B2FF}"/>
    <cellStyle name="Entrada 6_Bases_Generales" xfId="5387" xr:uid="{74153829-6503-4783-A553-36289EE05CB5}"/>
    <cellStyle name="Entrada 60" xfId="5388" xr:uid="{317B754A-CCED-4D8F-B7AD-3761070D1BE9}"/>
    <cellStyle name="Entrada 60 2" xfId="5389" xr:uid="{A365C370-143E-4B3F-9CB9-A92DB5F62955}"/>
    <cellStyle name="Entrada 60 2 2" xfId="31182" xr:uid="{B59C2417-039B-483A-BD7E-015D43B0C90D}"/>
    <cellStyle name="Entrada 60 3" xfId="5390" xr:uid="{310F4CA8-D3CF-4BB7-8AE7-43828B7E2ECF}"/>
    <cellStyle name="Entrada 60 3 2" xfId="31183" xr:uid="{D9F5F351-13B3-429D-929E-BD57A3E364F1}"/>
    <cellStyle name="Entrada 60 4" xfId="31184" xr:uid="{3D8B86A8-0591-4224-B289-7FF8991CD521}"/>
    <cellStyle name="Entrada 61" xfId="5391" xr:uid="{8544B88A-EBEE-4A8F-86DF-37B14446F20D}"/>
    <cellStyle name="Entrada 61 2" xfId="5392" xr:uid="{96971A47-9DB2-4AFA-93A2-10AF123AB402}"/>
    <cellStyle name="Entrada 61 2 2" xfId="31185" xr:uid="{79BDA4BD-3E38-49D3-B894-8B21AADC2D36}"/>
    <cellStyle name="Entrada 61 3" xfId="5393" xr:uid="{04B3091B-58DC-4847-BD97-86001C4748F7}"/>
    <cellStyle name="Entrada 61 3 2" xfId="31186" xr:uid="{921A86BD-2525-46B8-B587-F5234EE39489}"/>
    <cellStyle name="Entrada 61 4" xfId="31187" xr:uid="{25146584-498D-4678-82D4-5414EB9BB940}"/>
    <cellStyle name="Entrada 62" xfId="5394" xr:uid="{A2050841-C10C-4778-824D-0EFA8BEB66AC}"/>
    <cellStyle name="Entrada 62 2" xfId="5395" xr:uid="{C31779A3-98B4-468C-8CA9-85C00F6EA7D9}"/>
    <cellStyle name="Entrada 62 2 2" xfId="31188" xr:uid="{C4BB13AC-F437-48B0-AA5D-0CEAE8A712BA}"/>
    <cellStyle name="Entrada 62 3" xfId="5396" xr:uid="{EA287342-278E-4B8E-A1E7-0DBA78440435}"/>
    <cellStyle name="Entrada 62 3 2" xfId="31189" xr:uid="{E0A3B6FA-6EAE-4A86-8CE4-E9B2146710B1}"/>
    <cellStyle name="Entrada 62 4" xfId="31190" xr:uid="{0DD1648B-B132-46BA-B3FD-1FA509425943}"/>
    <cellStyle name="Entrada 63" xfId="5397" xr:uid="{452EEDE6-B301-49B1-9088-F7BB67AC667C}"/>
    <cellStyle name="Entrada 63 2" xfId="5398" xr:uid="{5CAAEEB4-4253-4BC2-9BD7-04DECCA28E16}"/>
    <cellStyle name="Entrada 63 2 2" xfId="31191" xr:uid="{7C2AB831-13EE-43C0-AB8E-2DDAD8C51976}"/>
    <cellStyle name="Entrada 63 3" xfId="5399" xr:uid="{9F40C216-41AC-4A84-9E72-46AB244E8A0C}"/>
    <cellStyle name="Entrada 63 3 2" xfId="31192" xr:uid="{C210C5DE-7440-47EC-AAFF-5D73479D82F0}"/>
    <cellStyle name="Entrada 63 4" xfId="31193" xr:uid="{ED1FFCD5-80C4-492B-BD7E-D54A4BEA8588}"/>
    <cellStyle name="Entrada 64" xfId="5400" xr:uid="{589348FC-679E-4516-B125-75A94DBB97C7}"/>
    <cellStyle name="Entrada 64 2" xfId="5401" xr:uid="{C1B75750-82AE-4C27-A238-DC1649A29294}"/>
    <cellStyle name="Entrada 64 2 2" xfId="31194" xr:uid="{35A43F6D-0AF8-4452-B37E-D769618F234C}"/>
    <cellStyle name="Entrada 64 3" xfId="5402" xr:uid="{73E60393-FCDA-4F2C-B0D0-C8FD0061904C}"/>
    <cellStyle name="Entrada 64 3 2" xfId="31195" xr:uid="{200DD4E3-7B3D-4CC8-AAF0-61CFCAE0920A}"/>
    <cellStyle name="Entrada 64 4" xfId="31196" xr:uid="{931B4646-C671-4400-AC02-D6127A8B22BD}"/>
    <cellStyle name="Entrada 65" xfId="5403" xr:uid="{C9CBCEC2-DDE8-4FAF-8844-DB380965EC2C}"/>
    <cellStyle name="Entrada 65 2" xfId="5404" xr:uid="{3AC07BA6-911F-4721-A812-561FB83FF20E}"/>
    <cellStyle name="Entrada 65 2 2" xfId="31197" xr:uid="{5D16D029-2E66-43A9-B633-B4B8CDF3D5A8}"/>
    <cellStyle name="Entrada 65 3" xfId="5405" xr:uid="{B4516B77-5EF6-44E4-B9AC-EE9B636A9C9F}"/>
    <cellStyle name="Entrada 65 3 2" xfId="31198" xr:uid="{A160A0D7-5918-4FF2-AADB-F0EBD7546CF4}"/>
    <cellStyle name="Entrada 65 4" xfId="31199" xr:uid="{91CDEDE9-A4F9-40AB-9D7D-F308D0356442}"/>
    <cellStyle name="Entrada 66" xfId="5406" xr:uid="{BE44A5DB-5A36-4CA3-9B87-4E8F989ADC30}"/>
    <cellStyle name="Entrada 66 2" xfId="5407" xr:uid="{EFD41E2B-BC45-416A-BA41-AEC18B97F2B7}"/>
    <cellStyle name="Entrada 66 2 2" xfId="31200" xr:uid="{16EDAFAE-B6CF-437B-9E78-CC241710AEF0}"/>
    <cellStyle name="Entrada 66 3" xfId="5408" xr:uid="{61BAEE46-E55B-450A-B2DB-B79ED23409A1}"/>
    <cellStyle name="Entrada 66 3 2" xfId="31201" xr:uid="{3402B8AD-C84E-466B-B987-9BD93829D408}"/>
    <cellStyle name="Entrada 66 4" xfId="31202" xr:uid="{529D8F0F-2AD5-4583-9FA1-F4CC195D5483}"/>
    <cellStyle name="Entrada 67" xfId="5409" xr:uid="{423791C4-4BA8-4458-B57F-A8C878B13127}"/>
    <cellStyle name="Entrada 67 2" xfId="5410" xr:uid="{75CBBDF0-1950-466B-9F9B-7E27717222DE}"/>
    <cellStyle name="Entrada 67 2 2" xfId="31203" xr:uid="{97AD43C4-BE13-45B2-ACC3-F7B91079CEA8}"/>
    <cellStyle name="Entrada 67 3" xfId="5411" xr:uid="{5E9B2764-BEB2-4FF9-BE1C-92898D97596F}"/>
    <cellStyle name="Entrada 67 3 2" xfId="31204" xr:uid="{F9F94285-F831-4419-9B12-C58FA2B780A9}"/>
    <cellStyle name="Entrada 67 4" xfId="31205" xr:uid="{554F4ACA-DAD8-436B-B3BC-860714CAE995}"/>
    <cellStyle name="Entrada 68" xfId="5412" xr:uid="{EF2A8F49-A659-4A43-83C7-7D4A2C9BA30C}"/>
    <cellStyle name="Entrada 68 2" xfId="5413" xr:uid="{9906F850-F528-421A-9627-C9C715B08419}"/>
    <cellStyle name="Entrada 68 2 2" xfId="31206" xr:uid="{AFEE7930-EEE7-4894-9A9D-2C4B7992A79A}"/>
    <cellStyle name="Entrada 68 3" xfId="5414" xr:uid="{DCD39829-6A1D-455B-BCE1-9D0A952EEDFB}"/>
    <cellStyle name="Entrada 68 3 2" xfId="31207" xr:uid="{A6EF06D9-90D5-404D-9822-9657ED22DD89}"/>
    <cellStyle name="Entrada 68 4" xfId="31208" xr:uid="{FE706AA8-2153-4D73-ABA9-45F8E78C33BC}"/>
    <cellStyle name="Entrada 69" xfId="5415" xr:uid="{155B2AB3-2378-4F90-932D-B66651930538}"/>
    <cellStyle name="Entrada 69 2" xfId="5416" xr:uid="{9FA93D0B-ADE7-4068-9C0B-8783B3FF0376}"/>
    <cellStyle name="Entrada 69 2 2" xfId="31209" xr:uid="{0E9CCAB7-219B-4EEE-A85F-7C7913280762}"/>
    <cellStyle name="Entrada 69 3" xfId="5417" xr:uid="{A7D0BC29-DEF2-46AD-8322-12FDDA3193DD}"/>
    <cellStyle name="Entrada 69 3 2" xfId="31210" xr:uid="{1AF310FE-0317-41EC-9EB2-3FC9B9791DDE}"/>
    <cellStyle name="Entrada 69 4" xfId="31211" xr:uid="{DB418CB1-B24A-4DAD-9C83-A38A63885C5E}"/>
    <cellStyle name="Entrada 7" xfId="5418" xr:uid="{50C44C83-2DF2-4F1A-98E7-D7E1A99E6BB7}"/>
    <cellStyle name="Entrada 7 2" xfId="5419" xr:uid="{BCE23FFF-129A-4DD6-AF4D-3B213E4F932A}"/>
    <cellStyle name="Entrada 7 2 2" xfId="31212" xr:uid="{403E84D8-8706-4875-91BB-3BED72C3A976}"/>
    <cellStyle name="Entrada 7 3" xfId="5420" xr:uid="{5CEF8B78-B4A8-4DFE-BED8-0A3898136C15}"/>
    <cellStyle name="Entrada 7 3 2" xfId="31213" xr:uid="{C393B28B-8536-4741-BED2-29D2479CFAE4}"/>
    <cellStyle name="Entrada 7 4" xfId="31214" xr:uid="{CD6698C7-8431-4AD2-B9A0-BFBBACBCDFCC}"/>
    <cellStyle name="Entrada 7_Bases_Generales" xfId="5421" xr:uid="{72E2643B-67F4-427E-8684-95C8C9BE677D}"/>
    <cellStyle name="Entrada 70" xfId="5422" xr:uid="{79AC4724-0370-42FD-8E25-46CC0997C0D7}"/>
    <cellStyle name="Entrada 70 2" xfId="5423" xr:uid="{ADD701A2-1E28-45B2-AD1F-A2D4822D4A4E}"/>
    <cellStyle name="Entrada 70 2 2" xfId="31215" xr:uid="{FC7B1521-9A32-4B40-8AC3-07DBCC5ADF08}"/>
    <cellStyle name="Entrada 70 3" xfId="5424" xr:uid="{5CD97552-0C2F-4A3C-8EB3-C2985C3359FB}"/>
    <cellStyle name="Entrada 70 3 2" xfId="31216" xr:uid="{19501A74-C462-4A32-B7C7-5288A5D19EC8}"/>
    <cellStyle name="Entrada 70 4" xfId="31217" xr:uid="{2CC50E0E-DA06-4436-BA92-5FD15502BC3D}"/>
    <cellStyle name="Entrada 71" xfId="5425" xr:uid="{1AA2FC53-9EA6-4289-A1EF-CE85D490F532}"/>
    <cellStyle name="Entrada 71 2" xfId="5426" xr:uid="{24A2038C-0C50-41F1-B34C-3551165FD55F}"/>
    <cellStyle name="Entrada 71 2 2" xfId="31218" xr:uid="{176B0A6B-C4B8-4F28-98E1-72969218D9FF}"/>
    <cellStyle name="Entrada 71 3" xfId="5427" xr:uid="{27EFE25B-51A5-4F62-8FF3-D1D0A05A22EC}"/>
    <cellStyle name="Entrada 71 3 2" xfId="31219" xr:uid="{34536832-CDD2-4951-B20A-8FABD3E1D25D}"/>
    <cellStyle name="Entrada 71 4" xfId="31220" xr:uid="{E25BABA9-8FBA-4626-8FBB-D82FDC858A4C}"/>
    <cellStyle name="Entrada 72" xfId="5428" xr:uid="{793EDA87-56B8-49F1-97F9-3BC869BB2931}"/>
    <cellStyle name="Entrada 72 2" xfId="5429" xr:uid="{54A7C4B6-215C-4EEB-B884-36F401F8A657}"/>
    <cellStyle name="Entrada 72 2 2" xfId="31221" xr:uid="{646E0A71-4EF5-44E8-976E-13B7A8BEBA3A}"/>
    <cellStyle name="Entrada 72 3" xfId="5430" xr:uid="{975861D3-8B7A-4420-B2C5-16D9A150FA5F}"/>
    <cellStyle name="Entrada 72 3 2" xfId="31222" xr:uid="{E14E5A0E-6A81-4D03-B7F3-39DFA79C4293}"/>
    <cellStyle name="Entrada 72 4" xfId="31223" xr:uid="{2E84C1B3-1D0E-4316-9697-8FAB416C9807}"/>
    <cellStyle name="Entrada 73" xfId="5431" xr:uid="{28D9C708-FE65-43CF-9B43-3F42121853FF}"/>
    <cellStyle name="Entrada 73 2" xfId="5432" xr:uid="{992C8F3A-77D2-4612-96E3-FCD06A1E4298}"/>
    <cellStyle name="Entrada 73 2 2" xfId="31224" xr:uid="{8EE340EC-7275-4730-9440-4E903CF14025}"/>
    <cellStyle name="Entrada 73 3" xfId="5433" xr:uid="{02BE1D17-2828-4A83-A269-EEC62A3CDE4B}"/>
    <cellStyle name="Entrada 73 3 2" xfId="31225" xr:uid="{74A28AC9-BF8A-4B4F-BE4B-5C352FCD513C}"/>
    <cellStyle name="Entrada 73 4" xfId="31226" xr:uid="{74C5A94D-F270-45A4-B7C6-172F29951BDE}"/>
    <cellStyle name="Entrada 74" xfId="5434" xr:uid="{75504C82-B6F8-4427-9620-6C62E868BB53}"/>
    <cellStyle name="Entrada 74 2" xfId="5435" xr:uid="{0F93BC68-3FC1-4DF0-8A0F-4EFE9214DCBD}"/>
    <cellStyle name="Entrada 74 2 2" xfId="31227" xr:uid="{445322C0-507C-4AB0-9E89-0AA75F529BF8}"/>
    <cellStyle name="Entrada 74 3" xfId="5436" xr:uid="{2D79709A-A0E2-4E63-8DA9-B2C3A5DB1C1D}"/>
    <cellStyle name="Entrada 74 3 2" xfId="31228" xr:uid="{917133F2-46D4-4A42-BD13-399083A212E2}"/>
    <cellStyle name="Entrada 74 4" xfId="31229" xr:uid="{53F86BD5-6C47-4F3A-BE22-322D264BED2E}"/>
    <cellStyle name="Entrada 75" xfId="5437" xr:uid="{8F58AE1E-865B-421E-8B9A-3E63F84FDC26}"/>
    <cellStyle name="Entrada 75 2" xfId="5438" xr:uid="{15E994EB-763E-46D1-8505-B8621E5B7D76}"/>
    <cellStyle name="Entrada 75 2 2" xfId="31230" xr:uid="{07C2053A-3953-40EC-BC37-C59E8CC1D7D1}"/>
    <cellStyle name="Entrada 75 3" xfId="5439" xr:uid="{62F5EA25-A9C5-424D-9520-06C529358CD6}"/>
    <cellStyle name="Entrada 75 3 2" xfId="31231" xr:uid="{B3D773F3-9322-4F6A-A22F-15B6F5C58F81}"/>
    <cellStyle name="Entrada 75 4" xfId="31232" xr:uid="{C793E548-C711-4DAD-9A24-204EEE4BA40A}"/>
    <cellStyle name="Entrada 76" xfId="5440" xr:uid="{71EFCF72-CA76-487E-B32B-CB61B08DE8A1}"/>
    <cellStyle name="Entrada 76 2" xfId="5441" xr:uid="{E56E8439-DA30-4D67-A9C6-5EC2ADEAE87C}"/>
    <cellStyle name="Entrada 76 2 2" xfId="31233" xr:uid="{4CDE84F0-CC91-46E4-9C2E-7EC13A9FA0C5}"/>
    <cellStyle name="Entrada 76 3" xfId="5442" xr:uid="{E4CE8963-9871-4576-8B40-0DEB31512E8D}"/>
    <cellStyle name="Entrada 76 3 2" xfId="31234" xr:uid="{39595E97-0947-4770-B643-C261110D7358}"/>
    <cellStyle name="Entrada 76 4" xfId="31235" xr:uid="{560729BF-4F64-4031-912A-2E582CACBC0D}"/>
    <cellStyle name="Entrada 77" xfId="5443" xr:uid="{A1F219E7-79CE-4BA3-A3A4-243CABEE6814}"/>
    <cellStyle name="Entrada 77 2" xfId="5444" xr:uid="{9C36936F-9C36-4058-B3AE-DF6E0BAF561D}"/>
    <cellStyle name="Entrada 77 2 2" xfId="31236" xr:uid="{2AC3838B-F427-4995-A401-1B75E30E0B28}"/>
    <cellStyle name="Entrada 77 3" xfId="5445" xr:uid="{4367EA93-04C1-41EA-8578-261F40086C67}"/>
    <cellStyle name="Entrada 77 3 2" xfId="31237" xr:uid="{2D99D486-8418-4720-9D7C-C1F01DAEFAB8}"/>
    <cellStyle name="Entrada 77 4" xfId="31238" xr:uid="{015126FE-4AA6-4F6B-901E-267A943EB897}"/>
    <cellStyle name="Entrada 78" xfId="5446" xr:uid="{E1B17398-B2E5-41C7-92B4-EC3F86AD72F8}"/>
    <cellStyle name="Entrada 78 2" xfId="5447" xr:uid="{5F01CE50-7317-4447-9792-1AB84A5AF87F}"/>
    <cellStyle name="Entrada 78 2 2" xfId="31239" xr:uid="{BF15118E-D395-4345-9CA6-64F7FC8D7257}"/>
    <cellStyle name="Entrada 78 3" xfId="5448" xr:uid="{9DD8F10E-C169-42F4-BEC7-7E6EA9837961}"/>
    <cellStyle name="Entrada 78 3 2" xfId="31240" xr:uid="{AE6F5395-58FB-40E7-BBB3-6C46F9D2E50C}"/>
    <cellStyle name="Entrada 78 4" xfId="31241" xr:uid="{DBAAB2F6-5357-4659-8BB4-60DA5D694DE2}"/>
    <cellStyle name="Entrada 79" xfId="5449" xr:uid="{0685C1E9-98AD-4CE4-8DAD-391B6A55D308}"/>
    <cellStyle name="Entrada 79 2" xfId="5450" xr:uid="{A14120FF-FCBE-4A3D-B6F5-35DB364C8D01}"/>
    <cellStyle name="Entrada 79 2 2" xfId="31242" xr:uid="{19659FC9-A469-49A3-81BB-B69EA0896EE4}"/>
    <cellStyle name="Entrada 79 3" xfId="5451" xr:uid="{F42BE334-F24F-47ED-97FC-ED80C4F95490}"/>
    <cellStyle name="Entrada 79 3 2" xfId="31243" xr:uid="{56DBA0AE-9689-4EF6-8A2B-BFD8C56D17B4}"/>
    <cellStyle name="Entrada 79 4" xfId="31244" xr:uid="{C9BDD644-7BBE-43E3-B53C-C9553C5FB881}"/>
    <cellStyle name="Entrada 8" xfId="5452" xr:uid="{D8D56AFB-2380-49CA-90CA-DAE302840651}"/>
    <cellStyle name="Entrada 8 2" xfId="5453" xr:uid="{1690B987-1F4E-4235-BF66-A664E361EAA2}"/>
    <cellStyle name="Entrada 8 2 2" xfId="31245" xr:uid="{3916A361-143A-4A4D-8870-A35B9930E587}"/>
    <cellStyle name="Entrada 8 3" xfId="5454" xr:uid="{AE9260D9-12D4-4AB9-916E-FB15F9200260}"/>
    <cellStyle name="Entrada 8 3 2" xfId="31246" xr:uid="{4759B485-CE4C-4194-A665-F239FEC2E1A7}"/>
    <cellStyle name="Entrada 8 4" xfId="31247" xr:uid="{92889D4B-6FE9-4DC2-9989-DA7CB7F1BCFE}"/>
    <cellStyle name="Entrada 8_Bases_Generales" xfId="5455" xr:uid="{B9F2AE0A-8839-4D7B-A62B-78469E992080}"/>
    <cellStyle name="Entrada 80" xfId="5456" xr:uid="{CAE60B1C-4EA3-4673-B340-BBDB628B301B}"/>
    <cellStyle name="Entrada 80 2" xfId="5457" xr:uid="{089339CB-197C-4B72-950D-5C659F1BE050}"/>
    <cellStyle name="Entrada 80 2 2" xfId="31248" xr:uid="{3D1B9AA2-C11C-49FB-AE0B-C67EC28E4996}"/>
    <cellStyle name="Entrada 80 3" xfId="5458" xr:uid="{8EBE75D6-F970-4B60-B0E8-0E6C6EFC2992}"/>
    <cellStyle name="Entrada 80 3 2" xfId="31249" xr:uid="{11ADD470-AB9B-451C-9B34-D9A51A365DAD}"/>
    <cellStyle name="Entrada 80 4" xfId="31250" xr:uid="{ADD3DACE-CCAA-46D8-A0D0-7932189E2E25}"/>
    <cellStyle name="Entrada 81" xfId="5459" xr:uid="{A03723ED-D026-4CDD-BF0C-82DCF6221E00}"/>
    <cellStyle name="Entrada 81 2" xfId="5460" xr:uid="{3DA1AA98-82E6-4086-AB8F-5F591AF0BE0D}"/>
    <cellStyle name="Entrada 81 2 2" xfId="31251" xr:uid="{1774EE7E-6810-4AD2-ABEF-AA0AF5AA5028}"/>
    <cellStyle name="Entrada 81 3" xfId="5461" xr:uid="{B1EEED17-BB42-4074-87A4-A64B9FA6A631}"/>
    <cellStyle name="Entrada 81 3 2" xfId="31252" xr:uid="{D1AD65C8-06BA-4C9A-AB9E-12D2A7DB746E}"/>
    <cellStyle name="Entrada 81 4" xfId="31253" xr:uid="{BC21AD69-7FB3-49F1-B72B-CAF66364E296}"/>
    <cellStyle name="Entrada 82" xfId="5462" xr:uid="{03CE1D9C-5C37-4A74-A035-F2821027FD09}"/>
    <cellStyle name="Entrada 82 2" xfId="5463" xr:uid="{B6320997-26EB-4372-85B8-759CF396DA1D}"/>
    <cellStyle name="Entrada 82 2 2" xfId="31254" xr:uid="{7DC15219-2B99-4283-A6D8-70224AFF181D}"/>
    <cellStyle name="Entrada 82 3" xfId="5464" xr:uid="{7252DBEC-1E8E-4289-9B58-E024A64F4783}"/>
    <cellStyle name="Entrada 82 3 2" xfId="31255" xr:uid="{4F2E9354-F5FE-4299-A5C3-E92773436ACD}"/>
    <cellStyle name="Entrada 82 4" xfId="31256" xr:uid="{B649CA8F-382F-431E-B40C-930DA60DC11A}"/>
    <cellStyle name="Entrada 83" xfId="5465" xr:uid="{04A90E52-EF86-45F0-A147-53A1239F4088}"/>
    <cellStyle name="Entrada 83 2" xfId="5466" xr:uid="{2A4B3262-2C8C-4B8A-8559-493236BF0CAB}"/>
    <cellStyle name="Entrada 83 2 2" xfId="31257" xr:uid="{3D36DD3D-A18F-4D35-A933-B8AF8C5876D3}"/>
    <cellStyle name="Entrada 83 3" xfId="5467" xr:uid="{A041EDA6-E898-484A-AEB9-1C3DD0F39A00}"/>
    <cellStyle name="Entrada 83 3 2" xfId="31258" xr:uid="{0842D2C5-2EB1-4B0A-BE84-6105E3B8AAEA}"/>
    <cellStyle name="Entrada 83 4" xfId="31259" xr:uid="{B19092CF-289C-4FC2-B3A2-345062501329}"/>
    <cellStyle name="Entrada 84" xfId="5468" xr:uid="{3EBFC522-580C-4E4E-9244-7E12521EAB3D}"/>
    <cellStyle name="Entrada 84 2" xfId="5469" xr:uid="{54B03FEA-7E6C-45FB-98AE-28EAA3DF8E5D}"/>
    <cellStyle name="Entrada 84 2 2" xfId="31260" xr:uid="{9652BD55-42CF-4443-8908-14557F101694}"/>
    <cellStyle name="Entrada 84 3" xfId="5470" xr:uid="{4A5F441E-0542-45DE-BA5E-8E5B14AC4325}"/>
    <cellStyle name="Entrada 84 3 2" xfId="31261" xr:uid="{84DBE31D-971F-4034-8233-F38A6E8AAB7B}"/>
    <cellStyle name="Entrada 84 4" xfId="31262" xr:uid="{9ED8CD93-D79D-4852-9B46-62DF74FCB6AA}"/>
    <cellStyle name="Entrada 85" xfId="5471" xr:uid="{B325D013-3AEF-479A-B7E7-331CDFBD666A}"/>
    <cellStyle name="Entrada 85 2" xfId="5472" xr:uid="{BDCD3AD1-F510-49B5-98D4-96CF83D26F44}"/>
    <cellStyle name="Entrada 85 2 2" xfId="31263" xr:uid="{7330066C-61C6-4824-A00B-98D5F34AA866}"/>
    <cellStyle name="Entrada 85 3" xfId="5473" xr:uid="{B779140A-295F-457C-8FD4-1A04036471B7}"/>
    <cellStyle name="Entrada 85 3 2" xfId="31264" xr:uid="{EBAC50A8-4788-4F23-8EE7-9FEF490881C7}"/>
    <cellStyle name="Entrada 85 4" xfId="31265" xr:uid="{9131F77D-BA9F-4456-8817-C7D441056ED3}"/>
    <cellStyle name="Entrada 86" xfId="5474" xr:uid="{BF939E0F-A5B4-486F-B8C0-E5FBEA0469F6}"/>
    <cellStyle name="Entrada 86 2" xfId="5475" xr:uid="{7501CB58-2EBA-4BA6-975D-A2A70D101E9C}"/>
    <cellStyle name="Entrada 86 2 2" xfId="31266" xr:uid="{5248C2EB-28ED-4AA3-9B8A-F5B7633E8019}"/>
    <cellStyle name="Entrada 86 3" xfId="5476" xr:uid="{21869B73-5AE5-4C7A-ACD3-EFEA0B407738}"/>
    <cellStyle name="Entrada 86 3 2" xfId="31267" xr:uid="{C18F6B3A-F3DA-4BE0-9DC2-AAD65FAA71BD}"/>
    <cellStyle name="Entrada 86 4" xfId="31268" xr:uid="{1B5C92DB-786B-487F-929B-C0C7AA255F59}"/>
    <cellStyle name="Entrada 87" xfId="5477" xr:uid="{C56D0496-7ED9-4B2D-8BA3-A9ED1A7FBC8D}"/>
    <cellStyle name="Entrada 87 2" xfId="5478" xr:uid="{D61E9866-355A-47CB-B1B2-D598469CEB78}"/>
    <cellStyle name="Entrada 87 2 2" xfId="31269" xr:uid="{C69AD174-AB63-4501-A709-E11A42BC1680}"/>
    <cellStyle name="Entrada 87 3" xfId="5479" xr:uid="{49DFF860-6749-47E2-B961-68956D447E86}"/>
    <cellStyle name="Entrada 87 3 2" xfId="31270" xr:uid="{2F671058-3B1E-4878-A729-63E78DA79A9F}"/>
    <cellStyle name="Entrada 87 4" xfId="31271" xr:uid="{D9E0CE19-938A-47C1-9F65-B50059202C78}"/>
    <cellStyle name="Entrada 88" xfId="5480" xr:uid="{662045D8-1E55-4D6B-A928-F0B1A0745954}"/>
    <cellStyle name="Entrada 88 2" xfId="5481" xr:uid="{1FCA7010-23DB-4302-A01A-99D1C7E2D4D7}"/>
    <cellStyle name="Entrada 88 2 2" xfId="31272" xr:uid="{1A3396A0-0C29-4CFF-B476-E8DEEB61B3ED}"/>
    <cellStyle name="Entrada 88 3" xfId="5482" xr:uid="{40E95B2D-FBDC-48A0-814D-5355252C00B8}"/>
    <cellStyle name="Entrada 88 3 2" xfId="31273" xr:uid="{F5135C4C-B4F5-4DFC-A114-F278925C426C}"/>
    <cellStyle name="Entrada 88 4" xfId="31274" xr:uid="{2D701D43-3A3F-4EE0-AFB4-16010E0FF2A1}"/>
    <cellStyle name="Entrada 89" xfId="5483" xr:uid="{F8F15FBC-CBF3-400E-85EC-E4B6B47C6034}"/>
    <cellStyle name="Entrada 89 2" xfId="5484" xr:uid="{DA8D8169-416E-41D7-A27A-80132ACFA3F9}"/>
    <cellStyle name="Entrada 89 2 2" xfId="31275" xr:uid="{3229945D-C9AF-4F1F-AFBC-F8BB912FE770}"/>
    <cellStyle name="Entrada 89 3" xfId="5485" xr:uid="{08DD67FD-37AC-472A-94ED-C162D125C1AF}"/>
    <cellStyle name="Entrada 89 3 2" xfId="31276" xr:uid="{EF8C208B-6761-4CE9-96F4-F40CFCEF73A5}"/>
    <cellStyle name="Entrada 89 4" xfId="31277" xr:uid="{68EEC9AF-3325-429D-A536-0C84624C0F16}"/>
    <cellStyle name="Entrada 9" xfId="5486" xr:uid="{A845DE83-ABEF-4CF9-B3F2-C37820842FE2}"/>
    <cellStyle name="Entrada 9 2" xfId="5487" xr:uid="{CB56A8DF-7B33-45AB-8A1B-F332785AE54A}"/>
    <cellStyle name="Entrada 9 2 2" xfId="31278" xr:uid="{960CFA8D-2F7F-42C8-8E02-38D36EE0EF8A}"/>
    <cellStyle name="Entrada 9 3" xfId="5488" xr:uid="{5C2C9BAD-1174-4921-92E4-0E0B4EB44C42}"/>
    <cellStyle name="Entrada 9 3 2" xfId="31279" xr:uid="{B68BB71C-7AF6-4A58-AF3C-DCB54EC5E566}"/>
    <cellStyle name="Entrada 9 4" xfId="31280" xr:uid="{F9E01A12-26C8-4EE9-8FB8-E42BB03475B7}"/>
    <cellStyle name="Entrada 9_Bases_Generales" xfId="5489" xr:uid="{D335AB6E-B0AC-42CE-922E-EA67AB60DE65}"/>
    <cellStyle name="Entrada 90" xfId="5490" xr:uid="{9F6E54E1-A08A-4ACD-9B47-5D60E5A8446C}"/>
    <cellStyle name="Entrada 90 2" xfId="5491" xr:uid="{BE3498C5-9F9D-4DDD-885C-A14B48E412F3}"/>
    <cellStyle name="Entrada 90 2 2" xfId="31281" xr:uid="{2F607E08-22BB-4EB8-AA16-EE055E3B2D65}"/>
    <cellStyle name="Entrada 90 3" xfId="5492" xr:uid="{07923DC6-BEA0-46C5-8B2C-552ADE8032E0}"/>
    <cellStyle name="Entrada 90 3 2" xfId="31282" xr:uid="{6B87272D-DD77-4E2F-95E5-23644861EA6B}"/>
    <cellStyle name="Entrada 90 4" xfId="31283" xr:uid="{54210139-8D50-4C8C-B6B9-6C49012FC312}"/>
    <cellStyle name="Entrada 91" xfId="5493" xr:uid="{1420DBC5-F1F6-4EFE-9058-00A08CAC1E23}"/>
    <cellStyle name="Entrada 91 2" xfId="5494" xr:uid="{C3872DBE-B0CD-44B5-8E92-842AC8F5B5ED}"/>
    <cellStyle name="Entrada 91 2 2" xfId="31284" xr:uid="{A05F984C-4A55-41F6-813E-52AAC49B3F6D}"/>
    <cellStyle name="Entrada 91 3" xfId="5495" xr:uid="{B1157608-67BA-4669-AFF6-F87B05935C43}"/>
    <cellStyle name="Entrada 91 3 2" xfId="31285" xr:uid="{1CD0DD02-D6FA-4C3D-AB6D-0AA27F1DE2CA}"/>
    <cellStyle name="Entrada 91 4" xfId="31286" xr:uid="{625E22BF-2B65-4A8E-B936-3368B1915952}"/>
    <cellStyle name="Entrada 92" xfId="5496" xr:uid="{B8D4D9D2-03E7-4453-9CDE-9F1D51E8E525}"/>
    <cellStyle name="Entrada 92 2" xfId="5497" xr:uid="{66E415A1-4439-4779-9B04-501F0CF1AC3C}"/>
    <cellStyle name="Entrada 92 2 2" xfId="31287" xr:uid="{350F772D-D353-4D79-93B0-6BFFA1E2530D}"/>
    <cellStyle name="Entrada 92 3" xfId="5498" xr:uid="{58283A0D-7D36-4A07-8511-349973802597}"/>
    <cellStyle name="Entrada 92 3 2" xfId="31288" xr:uid="{7B18E661-3398-4E04-8AE6-BCCB8C91881A}"/>
    <cellStyle name="Entrada 92 4" xfId="31289" xr:uid="{20B0CACA-C77E-4190-AC18-1D4A8C5C1F98}"/>
    <cellStyle name="Entrada 93" xfId="5499" xr:uid="{5E439A91-0488-4DAC-B98D-95DBBD1E4201}"/>
    <cellStyle name="Entrada 93 2" xfId="5500" xr:uid="{74B0D356-0E70-4748-980D-A765C191F0A2}"/>
    <cellStyle name="Entrada 93 2 2" xfId="31290" xr:uid="{02FC21A3-B65D-4A2B-A320-F0DCC057E28C}"/>
    <cellStyle name="Entrada 93 3" xfId="5501" xr:uid="{05885728-59EB-4DF5-939D-C5CE1E2C1B70}"/>
    <cellStyle name="Entrada 93 3 2" xfId="31291" xr:uid="{0BB6F7C4-F496-448F-A254-6440DE095B6C}"/>
    <cellStyle name="Entrada 93 4" xfId="31292" xr:uid="{A64D3199-99DD-4E42-942C-B2235F9E6084}"/>
    <cellStyle name="Entrada 94" xfId="5502" xr:uid="{1E08C4EB-C07F-486A-8C7F-B1C59AFE5FDB}"/>
    <cellStyle name="Entrada 94 2" xfId="5503" xr:uid="{452268DF-E8BE-490D-97C1-39B41AF05C79}"/>
    <cellStyle name="Entrada 94 2 2" xfId="31293" xr:uid="{E2BC11A6-9C33-478E-80A0-8FF10DC49722}"/>
    <cellStyle name="Entrada 94 3" xfId="5504" xr:uid="{27E467F4-3665-4936-898E-2475555359DD}"/>
    <cellStyle name="Entrada 94 3 2" xfId="31294" xr:uid="{01922F2E-810F-4AA1-9813-5028E69F536F}"/>
    <cellStyle name="Entrada 94 4" xfId="31295" xr:uid="{7D1AFD1A-4116-40E0-BFC3-BBA353132369}"/>
    <cellStyle name="Entrada 95" xfId="5505" xr:uid="{3DF9F553-2822-4F06-A4CD-E81296803012}"/>
    <cellStyle name="Entrada 95 2" xfId="5506" xr:uid="{B2B8473C-5C96-4418-9FD5-03D60DADBA0A}"/>
    <cellStyle name="Entrada 95 2 2" xfId="31296" xr:uid="{BD16CB87-38BA-40C2-B9A3-B4282BC0AF32}"/>
    <cellStyle name="Entrada 95 3" xfId="5507" xr:uid="{615AABB8-90C7-4E0C-9023-44DA76974F6E}"/>
    <cellStyle name="Entrada 95 3 2" xfId="31297" xr:uid="{22DC139A-E1B9-4B1B-8375-7F756D074603}"/>
    <cellStyle name="Entrada 95 4" xfId="31298" xr:uid="{17C70AD8-6EEF-4BD5-9FC2-83F3C81F4948}"/>
    <cellStyle name="Entrada 96" xfId="5508" xr:uid="{82E3DD3A-E9EA-42B9-B660-898D3E8E86D7}"/>
    <cellStyle name="Entrada 96 2" xfId="5509" xr:uid="{49528C5E-9025-41C6-B34A-95735E79BA6E}"/>
    <cellStyle name="Entrada 96 2 2" xfId="31299" xr:uid="{66E9A68A-0A45-45CA-835D-5C4224B8C4E1}"/>
    <cellStyle name="Entrada 96 3" xfId="5510" xr:uid="{89655661-5452-428F-8EB2-3545664F9E4D}"/>
    <cellStyle name="Entrada 96 3 2" xfId="31300" xr:uid="{7862388D-46D1-4D56-A8E8-C41297A24C79}"/>
    <cellStyle name="Entrada 96 4" xfId="31301" xr:uid="{F4970BD0-2B60-49BE-B4F7-4920D6BF7DF7}"/>
    <cellStyle name="Entrada 97" xfId="5511" xr:uid="{17DFA8B7-B9F5-4E2F-9D94-397E679AAD40}"/>
    <cellStyle name="Entrada 97 2" xfId="5512" xr:uid="{D39C6617-D0C3-451E-8E58-0FBAC29F7F3A}"/>
    <cellStyle name="Entrada 97 2 2" xfId="31302" xr:uid="{46B94BCE-B9C6-4428-BB20-6F43D36DADC9}"/>
    <cellStyle name="Entrada 97 3" xfId="5513" xr:uid="{8E25A527-1094-41EA-9B76-F530CA14AED5}"/>
    <cellStyle name="Entrada 97 3 2" xfId="31303" xr:uid="{EFA62F69-0204-48BE-AAC5-F41815627AC1}"/>
    <cellStyle name="Entrada 97 4" xfId="31304" xr:uid="{313924FD-8559-464A-A14B-736106827D38}"/>
    <cellStyle name="Entrada 98" xfId="5514" xr:uid="{BF33FCB4-92AB-4D68-9815-1AE4A57E571A}"/>
    <cellStyle name="Entrada 98 2" xfId="5515" xr:uid="{457E5071-5CE4-4FE0-8248-B2A1E434E3A1}"/>
    <cellStyle name="Entrada 98 2 2" xfId="31305" xr:uid="{D3E01285-802C-47CF-8E91-31208D057DC3}"/>
    <cellStyle name="Entrada 98 3" xfId="5516" xr:uid="{40ED8F9E-E47A-4577-9873-40BBC46305A1}"/>
    <cellStyle name="Entrada 98 3 2" xfId="31306" xr:uid="{9D14995E-33F2-480F-AEFF-F1BC119A293B}"/>
    <cellStyle name="Entrada 98 4" xfId="31307" xr:uid="{758A9C45-26AD-4FF1-A54B-E52A36A559F6}"/>
    <cellStyle name="Entrada 99" xfId="5517" xr:uid="{92B2B165-86C2-4F6E-BCBA-7AD1CAC28EB5}"/>
    <cellStyle name="Entrada 99 2" xfId="5518" xr:uid="{5F4CE186-7173-49E1-9FA9-7002A3771C16}"/>
    <cellStyle name="Entrada 99 2 2" xfId="31308" xr:uid="{5F4E2041-C16B-43A8-BD31-737B0A3E25EE}"/>
    <cellStyle name="Entrada 99 3" xfId="5519" xr:uid="{FC034268-FA8B-4873-9BD5-0BA2FFD3E8BB}"/>
    <cellStyle name="Entrada 99 3 2" xfId="31309" xr:uid="{9297DC12-E74C-465A-84AE-9E33B218A4A2}"/>
    <cellStyle name="Entrada 99 4" xfId="31310" xr:uid="{3B309076-23ED-4AFA-8F32-46A38BC7BAC0}"/>
    <cellStyle name="Estilo 1" xfId="5520" xr:uid="{D65A9461-59A4-4EA4-B89D-131DF2787442}"/>
    <cellStyle name="Estilo 1 10" xfId="5521" xr:uid="{6B985202-8F18-4208-B1D0-E63CB14F0778}"/>
    <cellStyle name="Estilo 1 10 2" xfId="5522" xr:uid="{815B65B2-879A-4CAE-BFD8-C0CE0E1377C1}"/>
    <cellStyle name="Estilo 1 10 2 2" xfId="5523" xr:uid="{568F00B7-748A-47C6-895E-47DE93ACE727}"/>
    <cellStyle name="Estilo 1 10 3" xfId="5524" xr:uid="{BE8BDA38-4DFC-4C00-8C7E-CF05208B6917}"/>
    <cellStyle name="Estilo 1 10 3 2" xfId="5525" xr:uid="{1EA284DD-118F-4BC9-86AF-9630943D99FF}"/>
    <cellStyle name="Estilo 1 10 4" xfId="5526" xr:uid="{F21F165C-EF12-4D6A-8017-C823B324EB20}"/>
    <cellStyle name="Estilo 1 11" xfId="5527" xr:uid="{3C94427B-F0F5-4413-9F06-35C17126C075}"/>
    <cellStyle name="Estilo 1 11 2" xfId="5528" xr:uid="{3ED90692-61F7-4239-9596-A7CCF831C341}"/>
    <cellStyle name="Estilo 1 11 2 2" xfId="5529" xr:uid="{85C9B2D8-AEC7-4B6B-802D-453E65E35859}"/>
    <cellStyle name="Estilo 1 11 3" xfId="5530" xr:uid="{13E43D98-9803-4E89-93D5-227B00A15310}"/>
    <cellStyle name="Estilo 1 11 3 2" xfId="5531" xr:uid="{D31EB780-81E0-4205-BB5E-341D4B4892DB}"/>
    <cellStyle name="Estilo 1 11 4" xfId="5532" xr:uid="{BFB578A7-DA61-4CB9-9217-315A793DE79B}"/>
    <cellStyle name="Estilo 1 12" xfId="5533" xr:uid="{ABF2B034-19D5-44BA-A984-13498EAE731D}"/>
    <cellStyle name="Estilo 1 12 2" xfId="5534" xr:uid="{1418131B-DCA8-4568-B7EF-9000A7C0397F}"/>
    <cellStyle name="Estilo 1 12 2 2" xfId="5535" xr:uid="{B662A126-A13C-45F1-9E65-3108F7DD168D}"/>
    <cellStyle name="Estilo 1 12 3" xfId="5536" xr:uid="{800B69A5-6A53-46D0-8121-E45AD57AFFFC}"/>
    <cellStyle name="Estilo 1 12 3 2" xfId="5537" xr:uid="{60502841-F7B2-4110-B5D9-998B0B706507}"/>
    <cellStyle name="Estilo 1 12 4" xfId="5538" xr:uid="{CEB0FB65-4176-4990-81D1-3B6FAA4C6C4D}"/>
    <cellStyle name="Estilo 1 13" xfId="5539" xr:uid="{A2B42693-D1E1-4EAA-A380-D530AA7BC4E4}"/>
    <cellStyle name="Estilo 1 13 2" xfId="5540" xr:uid="{8BBCAE95-5BF0-4479-B95B-3708C416DF48}"/>
    <cellStyle name="Estilo 1 13 2 2" xfId="5541" xr:uid="{F92FFD99-1267-489C-AED0-F435F2307631}"/>
    <cellStyle name="Estilo 1 13 3" xfId="5542" xr:uid="{DC9D0981-A24E-4898-B51D-F6753E475F08}"/>
    <cellStyle name="Estilo 1 13 3 2" xfId="5543" xr:uid="{7AF103B6-3072-4C27-BAA4-7DBD67E9B3A0}"/>
    <cellStyle name="Estilo 1 13 4" xfId="5544" xr:uid="{A935B4FC-C47B-44AB-8131-3FBCC6F8F8F3}"/>
    <cellStyle name="Estilo 1 14" xfId="5545" xr:uid="{4FCD5D0D-5C1D-4A1F-8052-3F5F8ECCB0FB}"/>
    <cellStyle name="Estilo 1 14 2" xfId="5546" xr:uid="{67EEA30A-4EC4-4C78-8731-16B44C98980F}"/>
    <cellStyle name="Estilo 1 14 2 2" xfId="5547" xr:uid="{28524A7D-D284-40B7-8CCB-0F85B9CE55C9}"/>
    <cellStyle name="Estilo 1 14 3" xfId="5548" xr:uid="{96285CF7-80C5-4C00-871A-2002DC7DE36A}"/>
    <cellStyle name="Estilo 1 14 3 2" xfId="5549" xr:uid="{9348BF45-13D0-4920-8DBD-3976E41630B6}"/>
    <cellStyle name="Estilo 1 14 4" xfId="5550" xr:uid="{21380567-324A-4F2E-982E-4E908827BE11}"/>
    <cellStyle name="Estilo 1 15" xfId="5551" xr:uid="{D9A1D88C-820E-4C58-97BC-1EBABE170219}"/>
    <cellStyle name="Estilo 1 16" xfId="37197" xr:uid="{F4E1F3A8-F2F7-4072-AD94-6054E3E61695}"/>
    <cellStyle name="Estilo 1 2" xfId="5552" xr:uid="{39E830A8-7521-4910-AC07-721B7AB64339}"/>
    <cellStyle name="Estilo 1 2 10" xfId="5553" xr:uid="{44BA2D3E-AB44-4035-80CC-BE213C4F011E}"/>
    <cellStyle name="Estilo 1 2 10 2" xfId="5554" xr:uid="{6793ACA4-0B6C-427E-BA85-2F007A4A387B}"/>
    <cellStyle name="Estilo 1 2 11" xfId="5555" xr:uid="{CEF2685C-6855-43F5-9024-D090D65E60FD}"/>
    <cellStyle name="Estilo 1 2 11 2" xfId="5556" xr:uid="{1EDE9A89-9A04-40D6-8EEC-CBE060C918C1}"/>
    <cellStyle name="Estilo 1 2 12" xfId="5557" xr:uid="{7F4D68D8-582A-4057-90BE-E3985E139F11}"/>
    <cellStyle name="Estilo 1 2 12 2" xfId="5558" xr:uid="{D3343BB7-12F5-4A56-AD5A-DD70828C8DDC}"/>
    <cellStyle name="Estilo 1 2 13" xfId="5559" xr:uid="{BE92DD87-F155-4417-A1F5-83200E0EEE88}"/>
    <cellStyle name="Estilo 1 2 2" xfId="5560" xr:uid="{6D3A019F-F4E9-474D-ABAE-B72C8BB17E22}"/>
    <cellStyle name="Estilo 1 2 2 2" xfId="5561" xr:uid="{90EADB16-3D79-436D-9BE2-FA1A5D6A688D}"/>
    <cellStyle name="Estilo 1 2 3" xfId="5562" xr:uid="{30B757AD-586A-4ED0-B5BA-FB6AC3BE7936}"/>
    <cellStyle name="Estilo 1 2 3 2" xfId="5563" xr:uid="{39DACDA1-DF26-4FCC-98D3-66107F33FA59}"/>
    <cellStyle name="Estilo 1 2 4" xfId="5564" xr:uid="{FE3B336B-59D9-4EC9-A24D-BC1784C3D747}"/>
    <cellStyle name="Estilo 1 2 4 2" xfId="5565" xr:uid="{CB46064F-72C5-4121-8486-105B9E94CB65}"/>
    <cellStyle name="Estilo 1 2 5" xfId="5566" xr:uid="{59937DED-6DC2-4CF6-9D1D-FB8F41B4DB55}"/>
    <cellStyle name="Estilo 1 2 5 2" xfId="5567" xr:uid="{EFB9E834-8499-4AD7-B240-66CC76382028}"/>
    <cellStyle name="Estilo 1 2 6" xfId="5568" xr:uid="{87ADE932-B3E8-49E3-80B2-9E5282EBF519}"/>
    <cellStyle name="Estilo 1 2 6 2" xfId="5569" xr:uid="{9E4A59CA-0A2B-43C3-9536-E11A369DD41A}"/>
    <cellStyle name="Estilo 1 2 7" xfId="5570" xr:uid="{18609BDD-070C-486B-AE1A-C4157D5A00F9}"/>
    <cellStyle name="Estilo 1 2 7 2" xfId="5571" xr:uid="{9D99C17F-A8A9-4E45-B05C-2A57D79A5B0C}"/>
    <cellStyle name="Estilo 1 2 8" xfId="5572" xr:uid="{05C3C80B-DA28-4DBB-A63F-C78C37245DB4}"/>
    <cellStyle name="Estilo 1 2 8 2" xfId="5573" xr:uid="{AF538952-7B8E-42E2-839E-B6BB9F3E2730}"/>
    <cellStyle name="Estilo 1 2 9" xfId="5574" xr:uid="{16FF9EBB-41FF-4E27-9598-AEE49D44F9DF}"/>
    <cellStyle name="Estilo 1 2 9 2" xfId="5575" xr:uid="{83A4773A-90C9-42B3-B6FA-F3F71B871644}"/>
    <cellStyle name="Estilo 1 2_ActiFijos" xfId="5576" xr:uid="{0DF0C971-3D39-4EB7-A40D-4A78FC429EEB}"/>
    <cellStyle name="Estilo 1 3" xfId="5577" xr:uid="{F9DB0DCE-E2CF-434F-8965-A4261349B54B}"/>
    <cellStyle name="Estilo 1 3 10" xfId="5578" xr:uid="{2A5F0723-FCD0-43F0-86C8-656F801917B2}"/>
    <cellStyle name="Estilo 1 3 10 2" xfId="5579" xr:uid="{438449C3-4EBC-42C2-B22E-D936703568AA}"/>
    <cellStyle name="Estilo 1 3 11" xfId="5580" xr:uid="{F98DF1C5-214F-4979-AE69-F0D243312360}"/>
    <cellStyle name="Estilo 1 3 11 2" xfId="5581" xr:uid="{F56C3D32-9732-4B2D-AA53-0E1B9BFBC2D3}"/>
    <cellStyle name="Estilo 1 3 12" xfId="5582" xr:uid="{F213DBB2-1D4B-4ED1-A6BD-FED84F90AE0C}"/>
    <cellStyle name="Estilo 1 3 12 2" xfId="5583" xr:uid="{E93C10FA-2C1D-4848-B86A-0775A28E678A}"/>
    <cellStyle name="Estilo 1 3 13" xfId="5584" xr:uid="{F2C4756C-6283-4B03-8033-520218F91432}"/>
    <cellStyle name="Estilo 1 3 2" xfId="5585" xr:uid="{E99041AE-A37D-4FD6-B43C-C4E5316EEF81}"/>
    <cellStyle name="Estilo 1 3 2 2" xfId="5586" xr:uid="{B10008B4-05F3-46B7-9C93-36113684C2D0}"/>
    <cellStyle name="Estilo 1 3 3" xfId="5587" xr:uid="{89925039-E63B-4AB4-8C5C-7F240550F626}"/>
    <cellStyle name="Estilo 1 3 3 2" xfId="5588" xr:uid="{58CEADA9-602C-466A-86E5-CE1CF2E005F9}"/>
    <cellStyle name="Estilo 1 3 4" xfId="5589" xr:uid="{F698F4B3-0177-4C50-9CC9-700371C7F918}"/>
    <cellStyle name="Estilo 1 3 4 2" xfId="5590" xr:uid="{4C2C6981-0E58-47CC-A995-7BBE1F69B6B8}"/>
    <cellStyle name="Estilo 1 3 5" xfId="5591" xr:uid="{5C4B818C-E303-4CAC-8D72-169A8C90C718}"/>
    <cellStyle name="Estilo 1 3 5 2" xfId="5592" xr:uid="{A2B6CD25-69FC-496D-8434-6A18CF3C5718}"/>
    <cellStyle name="Estilo 1 3 6" xfId="5593" xr:uid="{1687BEBD-7186-4EB2-B5A5-0218C811BC55}"/>
    <cellStyle name="Estilo 1 3 6 2" xfId="5594" xr:uid="{EB09287E-E668-404A-8B42-80CF607B7CEF}"/>
    <cellStyle name="Estilo 1 3 7" xfId="5595" xr:uid="{D1837036-0288-426A-8889-1E4B8A2429E8}"/>
    <cellStyle name="Estilo 1 3 7 2" xfId="5596" xr:uid="{5AC9DA3A-70DD-461E-9781-8DC93C7A07E0}"/>
    <cellStyle name="Estilo 1 3 8" xfId="5597" xr:uid="{90899841-09B1-41B8-A206-2C7EFC471835}"/>
    <cellStyle name="Estilo 1 3 8 2" xfId="5598" xr:uid="{9C7DBCE2-B67B-42BB-A6BB-718A8EAD21A7}"/>
    <cellStyle name="Estilo 1 3 9" xfId="5599" xr:uid="{4186FC9C-7D81-40A1-B196-EDD22ADDBB22}"/>
    <cellStyle name="Estilo 1 3 9 2" xfId="5600" xr:uid="{C3D13014-52A2-460B-8B31-954E7CE10E7B}"/>
    <cellStyle name="Estilo 1 3_ActiFijos" xfId="5601" xr:uid="{B4FF0CBA-CEF1-4828-82C9-A59756DF58CF}"/>
    <cellStyle name="Estilo 1 4" xfId="5602" xr:uid="{CE5B5F7C-A1F9-4CFC-ACE5-9D42660E0E0D}"/>
    <cellStyle name="Estilo 1 4 10" xfId="5603" xr:uid="{77D00CAC-98ED-4C21-A008-EEA4406E7C85}"/>
    <cellStyle name="Estilo 1 4 10 2" xfId="5604" xr:uid="{8B8BB93D-B424-41BE-B1E6-E33F7924B063}"/>
    <cellStyle name="Estilo 1 4 11" xfId="5605" xr:uid="{FB096834-AAFD-4D57-A57B-19D1D665146D}"/>
    <cellStyle name="Estilo 1 4 11 2" xfId="5606" xr:uid="{E7D3A8A8-44D1-4CA8-BA09-DC320F71BFD2}"/>
    <cellStyle name="Estilo 1 4 12" xfId="5607" xr:uid="{DF89ADE5-0D5A-4C37-B5A6-2398C74D4C53}"/>
    <cellStyle name="Estilo 1 4 12 2" xfId="5608" xr:uid="{2C72A0FB-46DF-44D1-82A2-8EF18ED9078A}"/>
    <cellStyle name="Estilo 1 4 13" xfId="5609" xr:uid="{AAE1C238-A6E8-443E-B2EC-E33A270AC371}"/>
    <cellStyle name="Estilo 1 4 2" xfId="5610" xr:uid="{4B881346-BB60-45D0-9E3D-655E52BBEEC9}"/>
    <cellStyle name="Estilo 1 4 2 2" xfId="5611" xr:uid="{97DEEB1C-9F27-431E-B919-D9DFFE7F241F}"/>
    <cellStyle name="Estilo 1 4 3" xfId="5612" xr:uid="{03A23591-1329-4F73-BEC9-1C86675E359E}"/>
    <cellStyle name="Estilo 1 4 3 2" xfId="5613" xr:uid="{2E24FB74-A2DC-49F7-8205-7B367A1F29EC}"/>
    <cellStyle name="Estilo 1 4 4" xfId="5614" xr:uid="{A6C64B5B-829B-4793-9AE7-3D8A58D64774}"/>
    <cellStyle name="Estilo 1 4 4 2" xfId="5615" xr:uid="{7B5DF752-39B7-409E-A23A-070AFDF4379F}"/>
    <cellStyle name="Estilo 1 4 5" xfId="5616" xr:uid="{C0B1B082-FD66-4982-BE77-D693A763D624}"/>
    <cellStyle name="Estilo 1 4 5 2" xfId="5617" xr:uid="{705F172C-A759-4421-8A39-9D59FD1F2840}"/>
    <cellStyle name="Estilo 1 4 6" xfId="5618" xr:uid="{553921FC-6D3C-4511-96F1-0CDDD1C46D5E}"/>
    <cellStyle name="Estilo 1 4 6 2" xfId="5619" xr:uid="{EA32446E-7590-426B-B862-2B84E7DCDF3D}"/>
    <cellStyle name="Estilo 1 4 7" xfId="5620" xr:uid="{F0DBD1D2-C189-4413-A96C-6C1A3399258D}"/>
    <cellStyle name="Estilo 1 4 7 2" xfId="5621" xr:uid="{ED7BF81B-36CF-4F14-A4C3-775FF553B264}"/>
    <cellStyle name="Estilo 1 4 8" xfId="5622" xr:uid="{2C5A6D1E-CA2C-427D-81BB-DBA62C20CBE2}"/>
    <cellStyle name="Estilo 1 4 8 2" xfId="5623" xr:uid="{5DC4BF19-93F9-42C7-9FD9-13041A02BB57}"/>
    <cellStyle name="Estilo 1 4 9" xfId="5624" xr:uid="{D49538C6-C6F6-47B9-BE28-29A44E1D82CD}"/>
    <cellStyle name="Estilo 1 4 9 2" xfId="5625" xr:uid="{767D4630-270B-42DF-B792-2DB5F667160E}"/>
    <cellStyle name="Estilo 1 4_ActiFijos" xfId="5626" xr:uid="{E937A319-8087-4EB5-B4BD-805C4A7C5574}"/>
    <cellStyle name="Estilo 1 5" xfId="5627" xr:uid="{FEDA4A7A-81CE-47FF-A274-D83319B799E6}"/>
    <cellStyle name="Estilo 1 5 2" xfId="5628" xr:uid="{854D4C29-EB08-4F43-AE98-1D818F27B3DD}"/>
    <cellStyle name="Estilo 1 5 3" xfId="5629" xr:uid="{291FC17F-AA45-49B3-9542-AE373A149252}"/>
    <cellStyle name="Estilo 1 5 4" xfId="5630" xr:uid="{C046E2DE-D581-41E1-82BA-A8D0AD9F2078}"/>
    <cellStyle name="Estilo 1 5 5" xfId="5631" xr:uid="{E02CE8EF-4746-4A6E-824C-3100125875AD}"/>
    <cellStyle name="Estilo 1 5 6" xfId="5632" xr:uid="{CCE7186A-5F42-4208-BDA0-8A58740BAEAB}"/>
    <cellStyle name="Estilo 1 5 7" xfId="5633" xr:uid="{71E141F2-DF81-4E8F-9023-829C7E2B364F}"/>
    <cellStyle name="Estilo 1 5 8" xfId="5634" xr:uid="{57BC2712-595B-4C7A-8C51-42B3DE1755C0}"/>
    <cellStyle name="Estilo 1 5 9" xfId="5635" xr:uid="{E3A94CCF-89B9-44BC-B2FE-C7533A45651E}"/>
    <cellStyle name="Estilo 1 6" xfId="5636" xr:uid="{28DAF0F7-8DBC-4FCC-88C2-824D79FF542B}"/>
    <cellStyle name="Estilo 1 6 2" xfId="5637" xr:uid="{340074C3-5013-49DB-9748-C69430428965}"/>
    <cellStyle name="Estilo 1 6 2 2" xfId="5638" xr:uid="{AA9911A6-C406-461B-B9CC-AC36A8AB79DF}"/>
    <cellStyle name="Estilo 1 6 3" xfId="5639" xr:uid="{A3F35FA9-B050-439E-A1BB-8FDD75BBC58C}"/>
    <cellStyle name="Estilo 1 6 3 2" xfId="5640" xr:uid="{F21D23A8-40E9-4A0F-B0B3-FD71A45B4594}"/>
    <cellStyle name="Estilo 1 6 4" xfId="5641" xr:uid="{378BB14E-974A-4E4F-A4AD-4052A2673745}"/>
    <cellStyle name="Estilo 1 7" xfId="5642" xr:uid="{81723EBA-AC25-4537-94E4-0F55677BF812}"/>
    <cellStyle name="Estilo 1 7 2" xfId="5643" xr:uid="{1BD5D95D-787E-4C04-9B78-54D703F18599}"/>
    <cellStyle name="Estilo 1 7 2 2" xfId="5644" xr:uid="{E1D16964-F3F6-4EFE-A45C-324F8577CD68}"/>
    <cellStyle name="Estilo 1 7 3" xfId="5645" xr:uid="{C2FED0EC-9894-45B0-8B34-1692813C462B}"/>
    <cellStyle name="Estilo 1 7 3 2" xfId="5646" xr:uid="{1A6C25B4-BD5D-446C-A289-4192315EAF31}"/>
    <cellStyle name="Estilo 1 7 4" xfId="5647" xr:uid="{B209611B-649F-4D28-9C1F-75369A260DA6}"/>
    <cellStyle name="Estilo 1 8" xfId="5648" xr:uid="{7AA45432-CDA4-4A67-A0A4-9AC29AC82625}"/>
    <cellStyle name="Estilo 1 8 2" xfId="5649" xr:uid="{11D36687-EAE5-45D8-96B7-F906A69CE96C}"/>
    <cellStyle name="Estilo 1 8 2 2" xfId="5650" xr:uid="{6DAC196B-E679-4390-9E2D-5A56A55D8B4B}"/>
    <cellStyle name="Estilo 1 8 3" xfId="5651" xr:uid="{C659361D-180B-42C2-8CD4-5B9BC1DEEBBB}"/>
    <cellStyle name="Estilo 1 8 3 2" xfId="5652" xr:uid="{A77E5B06-EF9C-452F-BC0B-633A5FCD80B7}"/>
    <cellStyle name="Estilo 1 8 4" xfId="5653" xr:uid="{F63C3034-B8E4-43D6-8981-FF5201A23DFE}"/>
    <cellStyle name="Estilo 1 9" xfId="5654" xr:uid="{3C84A530-192D-479F-B39E-3B50BED60B59}"/>
    <cellStyle name="Estilo 1 9 2" xfId="5655" xr:uid="{B48C4DBD-D1BF-4086-90F5-4DC1428FCFA9}"/>
    <cellStyle name="Estilo 1 9 2 2" xfId="5656" xr:uid="{E8121F22-7848-4879-90BF-AB3BF8860C0B}"/>
    <cellStyle name="Estilo 1 9 3" xfId="5657" xr:uid="{7ACB8BE3-289B-4608-BC37-0EED9E3F23F5}"/>
    <cellStyle name="Estilo 1 9 3 2" xfId="5658" xr:uid="{C3427C42-0224-45C4-9BDC-2442DB5ED56C}"/>
    <cellStyle name="Estilo 1 9 4" xfId="5659" xr:uid="{0E3F7951-2D0B-4522-9460-1F4A1E1CB0F4}"/>
    <cellStyle name="Estilo 1_Banco de Dados" xfId="5660" xr:uid="{1592F00E-C539-427D-BFD2-5C35F0642922}"/>
    <cellStyle name="Estilo 10" xfId="37754" xr:uid="{8C26A090-13FB-4A0D-862C-31A79C067C9A}"/>
    <cellStyle name="Estilo 11" xfId="37755" xr:uid="{8C404F15-40B1-431B-A2D0-22F0D5DB61A8}"/>
    <cellStyle name="Estilo 12" xfId="37756" xr:uid="{B910AE57-24A1-49E7-B8CD-9D63113CF77E}"/>
    <cellStyle name="Estilo 13" xfId="37757" xr:uid="{3522ED6D-FACC-48C1-99DD-BF9A2A870EA1}"/>
    <cellStyle name="Estilo 2" xfId="5661" xr:uid="{AF2849E3-C8FD-4DEC-B05E-4D7E8CB784AD}"/>
    <cellStyle name="Estilo 2 2" xfId="37758" xr:uid="{04E33E9A-B67D-4503-ACD5-D3857A68FA31}"/>
    <cellStyle name="Estilo 3" xfId="5662" xr:uid="{CDC250E3-9619-44B8-B780-CAF1D2224201}"/>
    <cellStyle name="Estilo 3 2" xfId="37759" xr:uid="{9202AC50-AF8A-4CFA-90AC-21196CC36CEC}"/>
    <cellStyle name="Estilo 4" xfId="5663" xr:uid="{6D5284E0-497A-4CA1-A058-8F576BF46651}"/>
    <cellStyle name="Estilo 4 2" xfId="5664" xr:uid="{7361B036-B66D-4188-AE69-3FDE3CCB2F56}"/>
    <cellStyle name="Estilo 4 3" xfId="37760" xr:uid="{4B49A008-C06B-4502-A8EB-F6DB8AFD09C7}"/>
    <cellStyle name="Estilo 5" xfId="5665" xr:uid="{8750D7F2-C8E3-4067-839C-AA87EEA12894}"/>
    <cellStyle name="Estilo 5 2" xfId="5666" xr:uid="{F2C77B85-8CF2-4D95-B524-FC9F1AD0260F}"/>
    <cellStyle name="Estilo 5 3" xfId="37761" xr:uid="{0A2E8F37-E021-4487-8DFC-0F03038B3FA2}"/>
    <cellStyle name="Estilo 6" xfId="37762" xr:uid="{1C474C6A-D7F0-42E1-B500-B250A5776EA1}"/>
    <cellStyle name="Estilo 7" xfId="37763" xr:uid="{0E782F61-61A3-42AF-9413-0E2D76F40063}"/>
    <cellStyle name="Estilo 8" xfId="37764" xr:uid="{84598434-7FCC-4CE6-B8FB-93A68D647A06}"/>
    <cellStyle name="Estilo 9" xfId="37765" xr:uid="{E0EE3F63-536C-4699-8002-667AEB258B2E}"/>
    <cellStyle name="Euro" xfId="5667" xr:uid="{F918181B-CA9A-40F1-B93B-BF863F3C3894}"/>
    <cellStyle name="Euro 10" xfId="5668" xr:uid="{12E04C35-62D6-44E2-9DB1-59B522BA0BFD}"/>
    <cellStyle name="Euro 10 2" xfId="5669" xr:uid="{6FC3BCA9-24C3-4FFF-9FC5-CF10B050C9A3}"/>
    <cellStyle name="Euro 100" xfId="5670" xr:uid="{47444EE2-E949-4941-98FE-A18AD1B99785}"/>
    <cellStyle name="Euro 100 2" xfId="5671" xr:uid="{AE6B42E0-DB60-417F-B848-2504BCAD2C87}"/>
    <cellStyle name="Euro 101" xfId="5672" xr:uid="{176ADC64-B1C9-4E51-B55E-B460F0ED2EF0}"/>
    <cellStyle name="Euro 101 2" xfId="5673" xr:uid="{57C4B33D-3ED7-45C8-89C4-8C7B3D5811B9}"/>
    <cellStyle name="Euro 102" xfId="5674" xr:uid="{60962185-B6FE-433E-9801-600F32BDAE3E}"/>
    <cellStyle name="Euro 102 2" xfId="5675" xr:uid="{E613DFAB-3047-4952-8E7E-4A2208E55AD4}"/>
    <cellStyle name="Euro 103" xfId="5676" xr:uid="{10165C0C-A7D1-46B8-8AB6-0DD800AFDEC6}"/>
    <cellStyle name="Euro 103 2" xfId="5677" xr:uid="{815322BF-0740-48FD-B388-E46B5D489229}"/>
    <cellStyle name="Euro 104" xfId="5678" xr:uid="{B320F576-ADFE-422D-B1F6-F323AA7D6680}"/>
    <cellStyle name="Euro 104 2" xfId="5679" xr:uid="{110502DF-6873-4923-B384-FB9676685D47}"/>
    <cellStyle name="Euro 105" xfId="5680" xr:uid="{4C74A6A3-146A-4587-B1C2-5CD10AD68C23}"/>
    <cellStyle name="Euro 105 2" xfId="5681" xr:uid="{56D305EF-764A-46FA-9587-16E96713BC55}"/>
    <cellStyle name="Euro 106" xfId="5682" xr:uid="{FF31831C-AC30-4FD0-B35C-77698E5749A4}"/>
    <cellStyle name="Euro 106 2" xfId="5683" xr:uid="{9C91E43F-DD2E-47CF-A9F7-A8D9C7085B39}"/>
    <cellStyle name="Euro 107" xfId="5684" xr:uid="{D892A336-E30B-488A-AE6A-9550C207C9D9}"/>
    <cellStyle name="Euro 107 2" xfId="5685" xr:uid="{56DDB5C3-DC19-45EE-88F2-088901F3F89A}"/>
    <cellStyle name="Euro 108" xfId="5686" xr:uid="{9C8EF428-0A4A-4B5E-9131-331DE11430B4}"/>
    <cellStyle name="Euro 108 2" xfId="5687" xr:uid="{306F6720-2A63-4141-ACCD-75C6511DA743}"/>
    <cellStyle name="Euro 109" xfId="5688" xr:uid="{4D6DAC74-78F9-4218-AD6A-C1A91DF38292}"/>
    <cellStyle name="Euro 109 2" xfId="5689" xr:uid="{EBA1C043-0EE1-4993-B201-B51D30711CBA}"/>
    <cellStyle name="Euro 11" xfId="5690" xr:uid="{D786F94B-05F8-4FC5-9592-A811CA17CE7C}"/>
    <cellStyle name="Euro 11 2" xfId="5691" xr:uid="{1675BF81-6035-4050-B94A-DDD6565F7ADF}"/>
    <cellStyle name="Euro 110" xfId="5692" xr:uid="{26455574-64B2-4D40-B4C2-E2D8820120F9}"/>
    <cellStyle name="Euro 110 2" xfId="5693" xr:uid="{90890BF2-D573-46CB-8858-05B10AC8FDC9}"/>
    <cellStyle name="Euro 111" xfId="5694" xr:uid="{0B9D4EEE-887F-45B6-9B69-6C1F08E1E75B}"/>
    <cellStyle name="Euro 111 2" xfId="5695" xr:uid="{D528DEC2-4ED1-434A-A12C-4E1AE5463EEC}"/>
    <cellStyle name="Euro 112" xfId="5696" xr:uid="{98D13425-43F9-4C43-9741-1253DAB00EB2}"/>
    <cellStyle name="Euro 112 2" xfId="5697" xr:uid="{181C2841-F3F5-4CAF-8CF3-A4F1519B6399}"/>
    <cellStyle name="Euro 113" xfId="5698" xr:uid="{7130FEC8-F8CA-4F09-9B48-BA1AC840BB62}"/>
    <cellStyle name="Euro 114" xfId="31311" xr:uid="{E88259A7-C01C-4A01-AC5C-4A92839E5503}"/>
    <cellStyle name="Euro 12" xfId="5699" xr:uid="{60B39CDE-D204-4703-A8D2-8AAE694825DA}"/>
    <cellStyle name="Euro 12 2" xfId="5700" xr:uid="{472C3702-50C5-4BC1-98E3-0AC6CC96DB4A}"/>
    <cellStyle name="Euro 13" xfId="5701" xr:uid="{80D93ADC-D8E0-4E6F-B4AC-41D1E42D1D94}"/>
    <cellStyle name="Euro 13 2" xfId="5702" xr:uid="{BD378AF1-B126-4C24-82D9-4AB77DFA3B4C}"/>
    <cellStyle name="Euro 14" xfId="5703" xr:uid="{D0183B53-C2CA-4EBE-BCBA-7BDF09BBDFCE}"/>
    <cellStyle name="Euro 14 2" xfId="5704" xr:uid="{EFF1C118-FDEC-453E-9B47-17B816395E4D}"/>
    <cellStyle name="Euro 15" xfId="5705" xr:uid="{814E3797-266E-44F7-BE95-1B3A573FC1FC}"/>
    <cellStyle name="Euro 15 2" xfId="5706" xr:uid="{0367EBED-1389-43B1-97B2-34D033DBC148}"/>
    <cellStyle name="Euro 16" xfId="5707" xr:uid="{39821FDA-6D16-412A-B360-C0B2B237F2E3}"/>
    <cellStyle name="Euro 16 2" xfId="5708" xr:uid="{E781F4F9-86DC-492E-8E81-9DBDFD7540F3}"/>
    <cellStyle name="Euro 17" xfId="5709" xr:uid="{EF5AEB93-F298-45BA-965A-0A329C9F1491}"/>
    <cellStyle name="Euro 17 2" xfId="5710" xr:uid="{A08B89B9-760A-48BE-99B8-29BE960B7D64}"/>
    <cellStyle name="Euro 18" xfId="5711" xr:uid="{3D766E94-D2ED-493D-8E74-270730648A0F}"/>
    <cellStyle name="Euro 18 2" xfId="5712" xr:uid="{512EDF87-9852-495D-A5D7-8A1A5BD9E4FD}"/>
    <cellStyle name="Euro 19" xfId="5713" xr:uid="{AFCFB0BD-4622-4163-9B57-9D308AFB38AB}"/>
    <cellStyle name="Euro 19 2" xfId="5714" xr:uid="{12E5549D-5125-47DB-8D3A-907945EE3363}"/>
    <cellStyle name="Euro 2" xfId="5715" xr:uid="{6AECC8F6-4CF5-4CEF-8744-92F9A41164AB}"/>
    <cellStyle name="Euro 2 10" xfId="5716" xr:uid="{59EE02C5-75CC-436C-B3D2-A3F56E813F2E}"/>
    <cellStyle name="Euro 2 11" xfId="5717" xr:uid="{AC35C2BF-D848-41F4-A2BE-D58FC7F8579D}"/>
    <cellStyle name="Euro 2 12" xfId="5718" xr:uid="{DDB0C3CA-A1FE-406E-A79B-BAAC481620FE}"/>
    <cellStyle name="Euro 2 13" xfId="5719" xr:uid="{58B18F5B-201C-487E-BE59-03AF0A44234B}"/>
    <cellStyle name="Euro 2 2" xfId="5720" xr:uid="{EC031827-A201-4070-BAFC-E3228A6989D8}"/>
    <cellStyle name="Euro 2 3" xfId="5721" xr:uid="{E3932462-5C31-4976-B9E4-2FD0C63A91CD}"/>
    <cellStyle name="Euro 2 4" xfId="5722" xr:uid="{A1DA01B4-C106-4A91-A47C-49074C5C1C61}"/>
    <cellStyle name="Euro 2 5" xfId="5723" xr:uid="{0CF92EC9-2858-41D7-AD94-D37D45B5B80A}"/>
    <cellStyle name="Euro 2 6" xfId="5724" xr:uid="{8F620DEF-EC16-457E-BEAD-C6D398E19832}"/>
    <cellStyle name="Euro 2 7" xfId="5725" xr:uid="{AF81AEF2-C50A-4F66-BC69-EA06D742D3AA}"/>
    <cellStyle name="Euro 2 8" xfId="5726" xr:uid="{6CD34B9A-0B53-452A-A672-C6482F05CA2E}"/>
    <cellStyle name="Euro 2 9" xfId="5727" xr:uid="{BF27BBF8-C1E0-499F-BB81-5ADB2D4C50C5}"/>
    <cellStyle name="Euro 20" xfId="5728" xr:uid="{C69734BE-06FD-4E53-B5EB-459A5EF5E4AF}"/>
    <cellStyle name="Euro 20 2" xfId="5729" xr:uid="{E4CF9E87-6967-4509-93F9-00A47B6FB676}"/>
    <cellStyle name="Euro 21" xfId="5730" xr:uid="{DE145FE3-FF49-4F25-99C7-52881C336659}"/>
    <cellStyle name="Euro 21 2" xfId="5731" xr:uid="{1F102862-A4B0-42E6-9EE0-913F720A6047}"/>
    <cellStyle name="Euro 22" xfId="5732" xr:uid="{A0B2FE0E-B8ED-4C67-852F-8F6084D638BE}"/>
    <cellStyle name="Euro 22 2" xfId="5733" xr:uid="{AA8250DF-D0B2-474F-8D0A-7CB69C4D0EE8}"/>
    <cellStyle name="Euro 23" xfId="5734" xr:uid="{8674DBA8-6D81-48A6-ABD7-A06CD21248FF}"/>
    <cellStyle name="Euro 23 2" xfId="5735" xr:uid="{ADA513C3-3D0B-4E80-985B-7372330025CF}"/>
    <cellStyle name="Euro 24" xfId="5736" xr:uid="{EE75EC8A-88BC-49F9-96C1-A90CC6277039}"/>
    <cellStyle name="Euro 24 2" xfId="5737" xr:uid="{E0DAAAD6-9B1E-4633-B42A-5F02C6AE1E25}"/>
    <cellStyle name="Euro 25" xfId="5738" xr:uid="{84BF5AA8-E8EE-4E9C-A558-FB95FB4FCB2D}"/>
    <cellStyle name="Euro 25 2" xfId="5739" xr:uid="{27D7C1A7-B7CE-4786-A4E1-894DD50C20F6}"/>
    <cellStyle name="Euro 26" xfId="5740" xr:uid="{8F91EE6A-5FDE-4760-ABF7-B775FCEACBCA}"/>
    <cellStyle name="Euro 26 2" xfId="5741" xr:uid="{F07BC9DA-D840-4123-9BE2-915DBD4DE800}"/>
    <cellStyle name="Euro 27" xfId="5742" xr:uid="{A73D0812-A1F4-4D83-AB8F-7D1813F477AC}"/>
    <cellStyle name="Euro 27 2" xfId="5743" xr:uid="{7F21BB32-37C7-441E-BF0F-FFC1C9106F2B}"/>
    <cellStyle name="Euro 28" xfId="5744" xr:uid="{8A74F1EA-1286-4D7B-BF0E-2682FAA42BA7}"/>
    <cellStyle name="Euro 28 2" xfId="5745" xr:uid="{10A10079-5B57-43B3-817C-1183581051A2}"/>
    <cellStyle name="Euro 29" xfId="5746" xr:uid="{C7636E34-C613-4454-919A-77F975484F8B}"/>
    <cellStyle name="Euro 29 2" xfId="5747" xr:uid="{88D29C43-5D1D-44BF-872F-92D42DC9480F}"/>
    <cellStyle name="Euro 3" xfId="5748" xr:uid="{4A6388D8-0EAF-4C87-8931-8C09C7E8F893}"/>
    <cellStyle name="Euro 3 10" xfId="5749" xr:uid="{CE7FCF03-4436-4572-AA3A-17764BC63456}"/>
    <cellStyle name="Euro 3 11" xfId="5750" xr:uid="{964E7BA7-EE83-494B-83F7-3535AB1720C0}"/>
    <cellStyle name="Euro 3 12" xfId="5751" xr:uid="{F9A21B88-052E-46C9-89A2-325ED95A3562}"/>
    <cellStyle name="Euro 3 13" xfId="5752" xr:uid="{569F4BB1-5845-4A0B-B950-67B374A45B00}"/>
    <cellStyle name="Euro 3 2" xfId="5753" xr:uid="{569E8950-46A7-49CB-A868-98DFC8047069}"/>
    <cellStyle name="Euro 3 3" xfId="5754" xr:uid="{F9E58448-4FFC-44FC-A4DF-554E2328220F}"/>
    <cellStyle name="Euro 3 4" xfId="5755" xr:uid="{2FBC004F-5E0A-4379-B43E-BB98EAF2741C}"/>
    <cellStyle name="Euro 3 5" xfId="5756" xr:uid="{FE6BEF83-1B0C-4822-92ED-95488258AB5E}"/>
    <cellStyle name="Euro 3 6" xfId="5757" xr:uid="{D638876C-91E0-4A4C-BCF5-5341CF186FC4}"/>
    <cellStyle name="Euro 3 7" xfId="5758" xr:uid="{8F6BE326-3344-4815-8664-3EFD8E3E947C}"/>
    <cellStyle name="Euro 3 8" xfId="5759" xr:uid="{7BC53731-66E8-4A79-BD1B-EC4E5DCAE6D4}"/>
    <cellStyle name="Euro 3 9" xfId="5760" xr:uid="{32C95373-8F0C-4C5A-B569-7A4E590DF18A}"/>
    <cellStyle name="Euro 30" xfId="5761" xr:uid="{2C014473-F8DD-4234-9AA7-21EAA42C10DB}"/>
    <cellStyle name="Euro 30 2" xfId="5762" xr:uid="{A1B56716-56F7-48EE-BD0D-302466EDD3CC}"/>
    <cellStyle name="Euro 31" xfId="5763" xr:uid="{1FE35CC9-8345-4BE5-905E-C7B8FD161BC7}"/>
    <cellStyle name="Euro 31 2" xfId="5764" xr:uid="{7196D972-D6A6-4328-8AF6-8E69B600923A}"/>
    <cellStyle name="Euro 32" xfId="5765" xr:uid="{CD2C41E6-E98E-48A9-A1D6-EEE696613CFE}"/>
    <cellStyle name="Euro 32 2" xfId="5766" xr:uid="{84EB4DE8-4ACF-4309-A5C9-5DD43DD16236}"/>
    <cellStyle name="Euro 33" xfId="5767" xr:uid="{62734452-089F-4F91-A970-D6F77CF483DB}"/>
    <cellStyle name="Euro 33 2" xfId="5768" xr:uid="{9F7ACDB6-8E72-4C27-810D-918E725612F6}"/>
    <cellStyle name="Euro 34" xfId="5769" xr:uid="{F4FEF136-582F-4168-9CAB-2AAD8E4DB805}"/>
    <cellStyle name="Euro 34 2" xfId="5770" xr:uid="{F487A240-4675-45D2-9997-59710A6404B7}"/>
    <cellStyle name="Euro 35" xfId="5771" xr:uid="{9E21173E-B3DF-4FBF-9228-A91E1925635A}"/>
    <cellStyle name="Euro 35 2" xfId="5772" xr:uid="{A39B091A-29F9-4232-BE80-CE014B65C9AE}"/>
    <cellStyle name="Euro 36" xfId="5773" xr:uid="{E830C54E-42C4-4B8D-931D-ACE3FF0927F7}"/>
    <cellStyle name="Euro 36 2" xfId="5774" xr:uid="{52922671-FCDF-468C-B0BF-8157AC9C9CB7}"/>
    <cellStyle name="Euro 37" xfId="5775" xr:uid="{B181C905-66E3-40AD-ADAF-36A097D8DB92}"/>
    <cellStyle name="Euro 37 2" xfId="5776" xr:uid="{A17C141B-CDEC-4FE5-A119-6BDF5F0BDE66}"/>
    <cellStyle name="Euro 38" xfId="5777" xr:uid="{C8439CC8-CA98-4547-AF63-6E8710FF0A8B}"/>
    <cellStyle name="Euro 38 2" xfId="5778" xr:uid="{2D7DAD96-F8AA-4A7C-B60E-2C5A2AFE7303}"/>
    <cellStyle name="Euro 39" xfId="5779" xr:uid="{A59E1B75-F614-48A0-967C-9FA2312B27B8}"/>
    <cellStyle name="Euro 39 2" xfId="5780" xr:uid="{38B73D9F-B13C-4D31-BAC3-DF70C23AD006}"/>
    <cellStyle name="Euro 4" xfId="5781" xr:uid="{38080D42-3497-4B7D-85B4-F2CF722A256B}"/>
    <cellStyle name="Euro 4 10" xfId="5782" xr:uid="{149874E8-F889-4074-AB3A-6503236F4024}"/>
    <cellStyle name="Euro 4 11" xfId="5783" xr:uid="{1B06CEAB-A901-4A86-BD02-A462F01695C8}"/>
    <cellStyle name="Euro 4 12" xfId="5784" xr:uid="{8D6E3C6C-4C18-4696-BAD4-22830C998939}"/>
    <cellStyle name="Euro 4 2" xfId="5785" xr:uid="{574C1FA0-322E-4EC3-BD1D-D4E3B33C7400}"/>
    <cellStyle name="Euro 4 3" xfId="5786" xr:uid="{0F636439-C21B-4DA9-BF48-96551A58D21E}"/>
    <cellStyle name="Euro 4 4" xfId="5787" xr:uid="{B797231C-4D24-4E64-B330-71DE9795741B}"/>
    <cellStyle name="Euro 4 5" xfId="5788" xr:uid="{8266FD36-95CA-43D6-96BC-FF02381CF87C}"/>
    <cellStyle name="Euro 4 6" xfId="5789" xr:uid="{0E091EA4-58C2-4CC9-9E35-829691F26DBD}"/>
    <cellStyle name="Euro 4 7" xfId="5790" xr:uid="{9972CC76-7009-43F0-9785-980245F14723}"/>
    <cellStyle name="Euro 4 8" xfId="5791" xr:uid="{78909C36-9A44-4F45-8F1F-1FB758408C24}"/>
    <cellStyle name="Euro 4 9" xfId="5792" xr:uid="{BF44E814-9549-4016-9606-F7D51AE135F9}"/>
    <cellStyle name="Euro 40" xfId="5793" xr:uid="{4AEAAD9B-6BBF-4531-A46D-3470C9FB24BD}"/>
    <cellStyle name="Euro 40 2" xfId="5794" xr:uid="{B5600EA8-4EE8-4AA4-A29B-2A41A8DA9956}"/>
    <cellStyle name="Euro 41" xfId="5795" xr:uid="{D7CC3B75-2BAE-4FD2-A7DF-A52DAB298A6B}"/>
    <cellStyle name="Euro 41 2" xfId="5796" xr:uid="{94D9265B-A6DF-4A1A-AF81-0AC8A015B500}"/>
    <cellStyle name="Euro 42" xfId="5797" xr:uid="{9882D8C3-C028-4036-9722-94EC42448037}"/>
    <cellStyle name="Euro 42 2" xfId="5798" xr:uid="{F460D772-51DA-4A7D-B28E-3151FBEBCA49}"/>
    <cellStyle name="Euro 43" xfId="5799" xr:uid="{9E8D5F6C-70AF-4A24-8787-F4BCA842CD9C}"/>
    <cellStyle name="Euro 43 2" xfId="5800" xr:uid="{2DF9A976-E257-4B63-8849-5EDC3562C85D}"/>
    <cellStyle name="Euro 44" xfId="5801" xr:uid="{9916A2F2-3476-42DE-8C84-AAC4F38E1B17}"/>
    <cellStyle name="Euro 44 2" xfId="5802" xr:uid="{30511AB8-4000-4661-B89D-B1A441FFC46B}"/>
    <cellStyle name="Euro 45" xfId="5803" xr:uid="{D66A1F0E-9967-464B-96CE-007FC653E1C9}"/>
    <cellStyle name="Euro 45 2" xfId="5804" xr:uid="{1A8A4806-A768-47F9-B794-74424C63F04C}"/>
    <cellStyle name="Euro 46" xfId="5805" xr:uid="{4E6D1FE4-5AFB-40C2-8C40-0756FEEA49BD}"/>
    <cellStyle name="Euro 46 2" xfId="5806" xr:uid="{51152384-CA6E-46B5-99D1-67DFB7E1F426}"/>
    <cellStyle name="Euro 47" xfId="5807" xr:uid="{AE26D257-9691-4AFE-9EE6-9AD0B4257EE8}"/>
    <cellStyle name="Euro 47 2" xfId="5808" xr:uid="{E72FE35D-BEF4-4099-8D63-880EE5CB2E86}"/>
    <cellStyle name="Euro 48" xfId="5809" xr:uid="{6B8DE6A1-AA99-4590-B0A4-4C7BBDF8D355}"/>
    <cellStyle name="Euro 48 2" xfId="5810" xr:uid="{ECEACCEE-17DA-4345-962D-6BA693C7C6FF}"/>
    <cellStyle name="Euro 49" xfId="5811" xr:uid="{92F4BAFA-4839-4674-BB18-F0129452BC3E}"/>
    <cellStyle name="Euro 49 2" xfId="5812" xr:uid="{325E535D-19AF-44DF-91CC-EF71D6EB9DA2}"/>
    <cellStyle name="Euro 5" xfId="5813" xr:uid="{538A7D4F-F74F-461B-815F-8C1EE2988C75}"/>
    <cellStyle name="Euro 5 2" xfId="5814" xr:uid="{ADFD6D93-5546-4019-9E30-67DFF54521DF}"/>
    <cellStyle name="Euro 5 2 2" xfId="5815" xr:uid="{1B662056-7619-4B2A-99EC-60520543941B}"/>
    <cellStyle name="Euro 5 3" xfId="5816" xr:uid="{ABB0CDEF-AB37-4D60-B49A-F83A9B7860F8}"/>
    <cellStyle name="Euro 5 3 2" xfId="5817" xr:uid="{5F63F529-6989-4763-801F-2B4E2D3B9F90}"/>
    <cellStyle name="Euro 5 4" xfId="5818" xr:uid="{2A8AEC85-FAAD-42F0-83CF-9F8C0387EA86}"/>
    <cellStyle name="Euro 50" xfId="5819" xr:uid="{96F67FC9-BDA5-4F4A-B25F-C6AF84FD7D55}"/>
    <cellStyle name="Euro 50 2" xfId="5820" xr:uid="{A38D64A3-7338-4253-AD6F-9A3B6C198C5B}"/>
    <cellStyle name="Euro 51" xfId="5821" xr:uid="{F1EA1109-814C-46E9-97DE-7A5B41FF5433}"/>
    <cellStyle name="Euro 51 2" xfId="5822" xr:uid="{0308851A-50D4-406F-9AF9-CC40BE7B3ED5}"/>
    <cellStyle name="Euro 52" xfId="5823" xr:uid="{EBE7054D-E4BF-458E-AA3D-4D8EEDCB5630}"/>
    <cellStyle name="Euro 52 2" xfId="5824" xr:uid="{66E6DAC6-3C58-40F1-BF71-30E8B5A0894A}"/>
    <cellStyle name="Euro 53" xfId="5825" xr:uid="{88E037F0-2472-4FD7-BE35-F2C0A9FD2BDE}"/>
    <cellStyle name="Euro 53 2" xfId="5826" xr:uid="{2DC90DC1-29DE-4C0B-8AD3-ACF63892C8FE}"/>
    <cellStyle name="Euro 54" xfId="5827" xr:uid="{CBED1FF4-67B2-4F4D-BD5B-8A497ED419EB}"/>
    <cellStyle name="Euro 54 2" xfId="5828" xr:uid="{D5862945-AF84-47C6-8C1F-98A3C694EBAD}"/>
    <cellStyle name="Euro 55" xfId="5829" xr:uid="{5D4DC0EB-7BF0-47C0-B06D-B245CC0569BF}"/>
    <cellStyle name="Euro 55 2" xfId="5830" xr:uid="{D5C0D210-7BAE-4270-B938-A8D2D227BBBA}"/>
    <cellStyle name="Euro 56" xfId="5831" xr:uid="{3DF8DF80-14F9-47F5-94BC-44D9D9CE7CF1}"/>
    <cellStyle name="Euro 56 2" xfId="5832" xr:uid="{B1B19281-1C6D-4729-97B8-4993F2D029A6}"/>
    <cellStyle name="Euro 57" xfId="5833" xr:uid="{4EE41F99-EAB5-4F8D-A16C-F2097010DAE1}"/>
    <cellStyle name="Euro 57 2" xfId="5834" xr:uid="{F9042B65-197B-4C8B-8754-86ACBF366EEC}"/>
    <cellStyle name="Euro 58" xfId="5835" xr:uid="{30A11DD4-C018-4A53-9E0B-D82E0039627B}"/>
    <cellStyle name="Euro 58 2" xfId="5836" xr:uid="{178316A7-9F20-4ED1-B1AE-2057DA241B07}"/>
    <cellStyle name="Euro 59" xfId="5837" xr:uid="{3020AE72-3779-44B3-B572-CBCB1F3C4200}"/>
    <cellStyle name="Euro 59 2" xfId="5838" xr:uid="{DEF29F51-02DB-4E03-9CCE-749E22CB6559}"/>
    <cellStyle name="Euro 6" xfId="5839" xr:uid="{8ED5DAF2-F55E-4E5F-9417-F42683C36861}"/>
    <cellStyle name="Euro 6 2" xfId="5840" xr:uid="{53B50677-641A-4424-A083-E9963D882A4C}"/>
    <cellStyle name="Euro 6 2 2" xfId="5841" xr:uid="{479BEA3F-FA6E-447E-AFAA-DD0DCBCCC9D3}"/>
    <cellStyle name="Euro 6 3" xfId="5842" xr:uid="{573A2A18-881F-472A-B6A6-F0CF84CFD646}"/>
    <cellStyle name="Euro 6 3 2" xfId="5843" xr:uid="{8674BA87-67BE-4764-A2E0-5BED4E14C138}"/>
    <cellStyle name="Euro 6 4" xfId="5844" xr:uid="{CF838DFD-DC37-4D2B-BA0B-9677FA674834}"/>
    <cellStyle name="Euro 60" xfId="5845" xr:uid="{D5E718B8-1186-46A0-9C52-D8A8322D3358}"/>
    <cellStyle name="Euro 60 2" xfId="5846" xr:uid="{D79BDC3D-766B-499F-BC3A-CE7C1EE87D2A}"/>
    <cellStyle name="Euro 61" xfId="5847" xr:uid="{390D8463-596D-4DDA-B603-914FB9329166}"/>
    <cellStyle name="Euro 61 2" xfId="5848" xr:uid="{6B984EB7-F57E-40FB-BE33-B5E00A3927A9}"/>
    <cellStyle name="Euro 62" xfId="5849" xr:uid="{4B6D06C9-83C3-4DAE-B4D5-28015FF20CEE}"/>
    <cellStyle name="Euro 62 2" xfId="5850" xr:uid="{3A7995C6-A377-48E4-B259-87B41D56F53F}"/>
    <cellStyle name="Euro 63" xfId="5851" xr:uid="{1F3D096F-05CE-4F21-92F1-B0B4BAE1326E}"/>
    <cellStyle name="Euro 63 2" xfId="5852" xr:uid="{2201DD6E-A4B2-4616-8148-0A3D695DECF2}"/>
    <cellStyle name="Euro 64" xfId="5853" xr:uid="{9B8AB306-1AE0-4DE6-AC00-0D2EAB2A92DF}"/>
    <cellStyle name="Euro 64 2" xfId="5854" xr:uid="{B7B9936A-D702-4A1C-B9BB-D107F9FE58BF}"/>
    <cellStyle name="Euro 65" xfId="5855" xr:uid="{EA972530-C89B-4CE0-A3FB-9FABC3A53A47}"/>
    <cellStyle name="Euro 65 2" xfId="5856" xr:uid="{79C3617A-2FCA-4C36-A4F5-398F03CE9026}"/>
    <cellStyle name="Euro 66" xfId="5857" xr:uid="{239DE8A4-9DDB-4CEC-8AC7-F035B20E39B7}"/>
    <cellStyle name="Euro 66 2" xfId="5858" xr:uid="{9FFCF076-F6CB-46B9-BDFD-2BA3B11F8561}"/>
    <cellStyle name="Euro 67" xfId="5859" xr:uid="{F8DC01CE-7D67-4D95-9D5C-CD4D58A8CDA2}"/>
    <cellStyle name="Euro 67 2" xfId="5860" xr:uid="{3266DB38-9878-4043-B3DE-122BF06F5F4A}"/>
    <cellStyle name="Euro 68" xfId="5861" xr:uid="{0652D0FD-7B81-4795-A0E5-FE5287E104B3}"/>
    <cellStyle name="Euro 68 2" xfId="5862" xr:uid="{0CE68F9B-9378-45E6-B0C3-58EEE28CF74D}"/>
    <cellStyle name="Euro 69" xfId="5863" xr:uid="{880DD2F3-D603-4A58-84C0-1EE456A5867C}"/>
    <cellStyle name="Euro 69 2" xfId="5864" xr:uid="{D4B140E3-3DD0-4DAF-8B8D-F200E6881934}"/>
    <cellStyle name="Euro 7" xfId="5865" xr:uid="{0C7E53E7-2F03-4412-9CAF-4B29D9E9C6EC}"/>
    <cellStyle name="Euro 7 2" xfId="5866" xr:uid="{32F9F150-98F6-4541-BBBB-3C68F44033EA}"/>
    <cellStyle name="Euro 7 2 2" xfId="5867" xr:uid="{628B59DB-75EA-42C9-A355-B169C79A428F}"/>
    <cellStyle name="Euro 7 3" xfId="5868" xr:uid="{108EC918-9C76-4BE3-9020-B83C1E3BDFA2}"/>
    <cellStyle name="Euro 7 3 2" xfId="5869" xr:uid="{04B6ED0E-7302-4DE8-8E07-8DB3D645CA72}"/>
    <cellStyle name="Euro 7 4" xfId="5870" xr:uid="{90EA34AD-A827-4D1B-87E2-8B5C82EB6A6E}"/>
    <cellStyle name="Euro 70" xfId="5871" xr:uid="{E559E0D6-21BC-4D0E-BE04-2CEE9DDD4FC3}"/>
    <cellStyle name="Euro 70 2" xfId="5872" xr:uid="{3DA274CD-895E-4D9D-B9EB-66E7053F9CB4}"/>
    <cellStyle name="Euro 71" xfId="5873" xr:uid="{CCB3F934-6C15-4371-A70F-928A5350FDA4}"/>
    <cellStyle name="Euro 71 2" xfId="5874" xr:uid="{B0C758FF-5ED7-45D7-854A-56174B812CA4}"/>
    <cellStyle name="Euro 72" xfId="5875" xr:uid="{73CE69BC-5444-4A8E-AD20-418E5DC39155}"/>
    <cellStyle name="Euro 72 2" xfId="5876" xr:uid="{C70471C2-D12D-4AEC-8B76-3A824B9BFF6D}"/>
    <cellStyle name="Euro 73" xfId="5877" xr:uid="{B663E501-030A-4BE1-8231-9C9B7C461CE3}"/>
    <cellStyle name="Euro 73 2" xfId="5878" xr:uid="{8A30DC2B-DEC6-4F14-AE29-8666AFA48935}"/>
    <cellStyle name="Euro 74" xfId="5879" xr:uid="{E82753AC-1FF3-40E7-ADF6-0311175FF22E}"/>
    <cellStyle name="Euro 74 2" xfId="5880" xr:uid="{F3E5EA9C-DE14-43BB-BD2D-2BACD01822C9}"/>
    <cellStyle name="Euro 75" xfId="5881" xr:uid="{78B375D8-59C9-4E1E-8DA3-BD26648D5E26}"/>
    <cellStyle name="Euro 75 2" xfId="5882" xr:uid="{7863B4FE-6B28-4AF4-94D9-7061DC731D58}"/>
    <cellStyle name="Euro 76" xfId="5883" xr:uid="{F3E3007B-3B56-4DD6-850D-3D9711C02F0D}"/>
    <cellStyle name="Euro 76 2" xfId="5884" xr:uid="{1E97F236-A8CC-4F69-ABE9-06F0B8B5AEB2}"/>
    <cellStyle name="Euro 77" xfId="5885" xr:uid="{535FFD7B-A4A0-4D95-B90E-9E3A886AAD28}"/>
    <cellStyle name="Euro 77 2" xfId="5886" xr:uid="{A9F783C6-5BAC-495E-AA84-3AA932C196BC}"/>
    <cellStyle name="Euro 78" xfId="5887" xr:uid="{34CCDC4D-2E1C-4F86-B8B8-168CB0D72A1E}"/>
    <cellStyle name="Euro 78 2" xfId="5888" xr:uid="{D4AAB001-F8EC-46F6-837B-38A0018BD056}"/>
    <cellStyle name="Euro 79" xfId="5889" xr:uid="{741C7AE7-CB08-44E7-8023-5911A5216213}"/>
    <cellStyle name="Euro 79 2" xfId="5890" xr:uid="{60AE26E6-D59E-444F-80B0-5F7265888AB1}"/>
    <cellStyle name="Euro 8" xfId="5891" xr:uid="{3158DC26-EF3D-447C-BCDE-FF6FFE9B9816}"/>
    <cellStyle name="Euro 8 2" xfId="5892" xr:uid="{C013974A-53D0-4D78-8E47-50DB20A9B445}"/>
    <cellStyle name="Euro 80" xfId="5893" xr:uid="{E3DC006C-38C2-493B-819B-2128CCA4194D}"/>
    <cellStyle name="Euro 80 2" xfId="5894" xr:uid="{ACCEB5A4-11C6-43EC-ABE1-7A12B7C4B723}"/>
    <cellStyle name="Euro 81" xfId="5895" xr:uid="{30786A69-FC74-423A-AA24-03052BC0D742}"/>
    <cellStyle name="Euro 81 2" xfId="5896" xr:uid="{ED00E8A8-54E0-4296-A084-1BE0BAEB7B11}"/>
    <cellStyle name="Euro 82" xfId="5897" xr:uid="{E0BF0BC1-7F71-4BBF-A884-873EA1DFF5B7}"/>
    <cellStyle name="Euro 82 2" xfId="5898" xr:uid="{D3743BE7-8B53-4CAD-938B-B575F92FFAB2}"/>
    <cellStyle name="Euro 83" xfId="5899" xr:uid="{146A88D8-56A6-425C-8E56-35790905326B}"/>
    <cellStyle name="Euro 83 2" xfId="5900" xr:uid="{98599B14-EBA7-46EF-8D1E-3F6F0402D8A7}"/>
    <cellStyle name="Euro 84" xfId="5901" xr:uid="{1A70259B-DF4C-4CAC-921C-E9F646695772}"/>
    <cellStyle name="Euro 84 2" xfId="5902" xr:uid="{9A1B071F-A1A9-4EFC-8914-B8071F491D6C}"/>
    <cellStyle name="Euro 85" xfId="5903" xr:uid="{B10DFDE5-EEF1-4E46-8D20-A0E5ED58A8C0}"/>
    <cellStyle name="Euro 85 2" xfId="5904" xr:uid="{FFEE251C-99CA-4417-A15D-8122CD441887}"/>
    <cellStyle name="Euro 86" xfId="5905" xr:uid="{1CACDAFA-3B7A-469C-997F-210721619D3E}"/>
    <cellStyle name="Euro 86 2" xfId="5906" xr:uid="{AA9BAE96-8138-4CB0-9DF8-9638D7B6E1F7}"/>
    <cellStyle name="Euro 87" xfId="5907" xr:uid="{35D0A07B-82BC-4CF1-B725-7EA73002A887}"/>
    <cellStyle name="Euro 87 2" xfId="5908" xr:uid="{6347ADB4-79C6-415D-AE2C-C32D847E8180}"/>
    <cellStyle name="Euro 88" xfId="5909" xr:uid="{3E7DEB4E-7F9C-423F-A41B-2F1F3577E51F}"/>
    <cellStyle name="Euro 88 2" xfId="5910" xr:uid="{2D7AEB93-D10F-4AAF-96C8-5453D69B6B2B}"/>
    <cellStyle name="Euro 89" xfId="5911" xr:uid="{9A1014C8-20A3-4B51-8143-6919315CA4F9}"/>
    <cellStyle name="Euro 89 2" xfId="5912" xr:uid="{8E5722FD-4E22-41BB-8573-DC053281A4FF}"/>
    <cellStyle name="Euro 9" xfId="5913" xr:uid="{551235CC-69FD-4010-BA0C-5520F1029865}"/>
    <cellStyle name="Euro 9 2" xfId="5914" xr:uid="{8B29E0BC-676F-4753-AF51-3E64A31D17F1}"/>
    <cellStyle name="Euro 90" xfId="5915" xr:uid="{F430F19B-22B8-4F66-8EFF-2C168007EBFB}"/>
    <cellStyle name="Euro 90 2" xfId="5916" xr:uid="{75718329-CFEC-4B59-994E-5607110B9258}"/>
    <cellStyle name="Euro 91" xfId="5917" xr:uid="{CE192B73-F248-4FCF-AD7B-FD56B7DC2E93}"/>
    <cellStyle name="Euro 91 2" xfId="5918" xr:uid="{8E8CB436-4661-4197-AC6B-2A33A30AAAAA}"/>
    <cellStyle name="Euro 92" xfId="5919" xr:uid="{746904B3-B5BE-4D99-B1E7-4A2A76C070FB}"/>
    <cellStyle name="Euro 92 2" xfId="5920" xr:uid="{54143EEB-C5BE-4016-B142-DCA44C3D3924}"/>
    <cellStyle name="Euro 93" xfId="5921" xr:uid="{0D9563D4-097D-4FB3-9580-B75994C9079A}"/>
    <cellStyle name="Euro 93 2" xfId="5922" xr:uid="{B87A6A04-4171-460F-A913-A54A86299FC7}"/>
    <cellStyle name="Euro 94" xfId="5923" xr:uid="{C0041B96-3E04-4F33-94C0-0CEA83BAB11B}"/>
    <cellStyle name="Euro 94 2" xfId="5924" xr:uid="{E92D8086-CDF3-4DFE-8AD0-35A6529C8A4A}"/>
    <cellStyle name="Euro 95" xfId="5925" xr:uid="{E5CCF903-5857-446E-A92A-73B781D256FC}"/>
    <cellStyle name="Euro 95 2" xfId="5926" xr:uid="{476AE5F0-7EA0-4755-BC34-EA3355C9BA26}"/>
    <cellStyle name="Euro 96" xfId="5927" xr:uid="{6FB6E776-977A-4CCD-A3D0-56E46C990AFF}"/>
    <cellStyle name="Euro 96 2" xfId="5928" xr:uid="{8B95F8FE-6755-48BD-BBD6-C7D289A2B767}"/>
    <cellStyle name="Euro 97" xfId="5929" xr:uid="{89A7AC58-D2CD-4787-8948-DC4517F7D365}"/>
    <cellStyle name="Euro 97 2" xfId="5930" xr:uid="{0288F6F9-8824-4B43-9FBF-7B1926DC5C3A}"/>
    <cellStyle name="Euro 98" xfId="5931" xr:uid="{B7C5269B-5131-4CD3-835A-0F19C56C2730}"/>
    <cellStyle name="Euro 98 2" xfId="5932" xr:uid="{F6C54A14-960A-4646-AC68-4F541C7CC2EE}"/>
    <cellStyle name="Euro 99" xfId="5933" xr:uid="{41496A42-D215-4BF7-958F-B7E2E78AACA1}"/>
    <cellStyle name="Euro 99 2" xfId="5934" xr:uid="{B35858A5-271D-4991-BF20-149B3BFCCC12}"/>
    <cellStyle name="Euro_C.M.L." xfId="5935" xr:uid="{9DA8664C-446D-4166-89D1-68838F615810}"/>
    <cellStyle name="Explanatory Text" xfId="5936" xr:uid="{A4D8B5D1-196C-4980-A74E-197C2A63095B}"/>
    <cellStyle name="Explanatory Text 2" xfId="31312" xr:uid="{BD21628F-69DA-420A-8CAF-7536FD3C73F0}"/>
    <cellStyle name="Explanatory Text 2 2" xfId="37407" xr:uid="{E3AB8136-983D-41E0-8C13-5D01A84B13DC}"/>
    <cellStyle name="Explanatory Text 3" xfId="31313" xr:uid="{B52E3F3E-4B5E-4966-B08D-4989538CB6A0}"/>
    <cellStyle name="EY House" xfId="5937" xr:uid="{708F3969-02F7-449B-A317-D1280C6FC694}"/>
    <cellStyle name="EY House 10" xfId="5938" xr:uid="{0E91E09B-887B-4CEA-A70C-6C063A68C2F0}"/>
    <cellStyle name="EY House 100" xfId="5939" xr:uid="{AC2416BA-1A2D-434F-94BA-3482C3092777}"/>
    <cellStyle name="EY House 101" xfId="5940" xr:uid="{77B97493-2EFD-4774-B8BF-36A7D5A34E9C}"/>
    <cellStyle name="EY House 102" xfId="5941" xr:uid="{7B137ED2-5A5E-4E29-98D2-C2E8331602AC}"/>
    <cellStyle name="EY House 103" xfId="5942" xr:uid="{7D2807BF-60B5-413B-904A-64A3CB8355D7}"/>
    <cellStyle name="EY House 104" xfId="5943" xr:uid="{CC28BDFC-09F6-4387-A0B8-D1B5ADA63087}"/>
    <cellStyle name="EY House 105" xfId="5944" xr:uid="{F816C48B-718D-4501-B16A-E3C10E58F023}"/>
    <cellStyle name="EY House 106" xfId="5945" xr:uid="{D57BBED6-5A6D-45AD-9DC4-F11CED1BEE8F}"/>
    <cellStyle name="EY House 107" xfId="5946" xr:uid="{BF2D7D38-38CC-42E8-AE26-1FCACC7D8471}"/>
    <cellStyle name="EY House 108" xfId="5947" xr:uid="{17E788BE-3EDD-4470-A679-9E64B440FB6C}"/>
    <cellStyle name="EY House 109" xfId="5948" xr:uid="{49A26DDD-C202-4A9B-92C4-6558F30C4F2E}"/>
    <cellStyle name="EY House 11" xfId="5949" xr:uid="{D0B0BCE4-00FF-4382-BA49-E1AA469A02FD}"/>
    <cellStyle name="EY House 110" xfId="5950" xr:uid="{72783DB8-B56F-4EEE-80FE-09EA7642335A}"/>
    <cellStyle name="EY House 111" xfId="5951" xr:uid="{03677463-DCBD-4FD2-9755-DC015AF1B870}"/>
    <cellStyle name="EY House 112" xfId="5952" xr:uid="{57F00151-A8F1-40D2-8B8D-99847825BFE2}"/>
    <cellStyle name="EY House 113" xfId="5953" xr:uid="{4082DC06-ECB5-420E-8928-97DA154530D0}"/>
    <cellStyle name="EY House 114" xfId="5954" xr:uid="{AE82A0D1-6295-49B9-B11A-C66D295BD09B}"/>
    <cellStyle name="EY House 115" xfId="5955" xr:uid="{3F0A662B-06B2-464A-A40F-C8C682AB525D}"/>
    <cellStyle name="EY House 116" xfId="5956" xr:uid="{220963B9-355A-4F39-8D46-9293A875B158}"/>
    <cellStyle name="EY House 117" xfId="5957" xr:uid="{EAA14B13-F799-441F-B9C6-A6A51EF75A10}"/>
    <cellStyle name="EY House 118" xfId="5958" xr:uid="{33BACBA5-09B7-4E05-ACF0-96D877915527}"/>
    <cellStyle name="EY House 119" xfId="5959" xr:uid="{28975D98-0F94-4A05-8838-028C8114A796}"/>
    <cellStyle name="EY House 12" xfId="5960" xr:uid="{F07F19B5-D3E4-44FC-9AA2-178DDC1C9CBB}"/>
    <cellStyle name="EY House 120" xfId="5961" xr:uid="{345A66B6-2064-4099-B1B1-391C7F8A5D26}"/>
    <cellStyle name="EY House 121" xfId="5962" xr:uid="{03C4BDDC-97B4-4356-BCCE-20ADA4A8D163}"/>
    <cellStyle name="EY House 122" xfId="5963" xr:uid="{936A6D17-38B2-400F-87A6-59FD3DF0BDB7}"/>
    <cellStyle name="EY House 123" xfId="5964" xr:uid="{38743A38-CBDC-4904-84DC-4F5C10A42CD6}"/>
    <cellStyle name="EY House 124" xfId="5965" xr:uid="{4D0AB537-47B8-401D-8E0F-B017E8598260}"/>
    <cellStyle name="EY House 125" xfId="5966" xr:uid="{365698AC-C086-4F4B-A15B-7B7516C9A2E8}"/>
    <cellStyle name="EY House 13" xfId="5967" xr:uid="{EF6D94FB-E855-4C79-AEB7-899EBC1C5625}"/>
    <cellStyle name="EY House 14" xfId="5968" xr:uid="{D871131E-461C-4F3D-A6F4-41FD7EAFDA76}"/>
    <cellStyle name="EY House 15" xfId="5969" xr:uid="{22EF7035-C5D9-4D8E-92F8-4A9F7B12E805}"/>
    <cellStyle name="EY House 16" xfId="5970" xr:uid="{213885FF-7979-4E85-B775-C27D377AF399}"/>
    <cellStyle name="EY House 17" xfId="5971" xr:uid="{96AEBFE9-FB70-410A-9BBD-2EC0481EAA5E}"/>
    <cellStyle name="EY House 18" xfId="5972" xr:uid="{9729E3F0-3FDA-4B4E-AF19-83245EB6E115}"/>
    <cellStyle name="EY House 19" xfId="5973" xr:uid="{B63BA374-623B-4A83-9DFB-E6FA179F478E}"/>
    <cellStyle name="EY House 2" xfId="5974" xr:uid="{BB9B66E9-66A9-46FC-8839-310DFA565614}"/>
    <cellStyle name="EY House 20" xfId="5975" xr:uid="{BEFFD8C9-7370-44CA-9421-42694D1239E8}"/>
    <cellStyle name="EY House 21" xfId="5976" xr:uid="{07A73FD6-95FF-4A2C-8213-3F1E570A26C6}"/>
    <cellStyle name="EY House 22" xfId="5977" xr:uid="{30121DEA-3959-422D-BE50-1DE7ECD28F69}"/>
    <cellStyle name="EY House 23" xfId="5978" xr:uid="{94E4039A-6A27-4D42-8D57-CDD9839CD26A}"/>
    <cellStyle name="EY House 24" xfId="5979" xr:uid="{B5EA9BAD-2E8B-433D-95B9-20EECCB930AA}"/>
    <cellStyle name="EY House 25" xfId="5980" xr:uid="{8D2CBC3E-B693-4FE9-BCED-20CF1D8A94D5}"/>
    <cellStyle name="EY House 26" xfId="5981" xr:uid="{C6EED7E3-1F50-441C-9E11-FACC9B0E62C7}"/>
    <cellStyle name="EY House 27" xfId="5982" xr:uid="{28492C87-D3F1-4199-BE83-D8381EEBF341}"/>
    <cellStyle name="EY House 28" xfId="5983" xr:uid="{B5555F71-BC5A-49CD-B25B-9BEC10FA332A}"/>
    <cellStyle name="EY House 29" xfId="5984" xr:uid="{E30BEB3C-2C8B-43AF-A0D2-31AFD22BB958}"/>
    <cellStyle name="EY House 3" xfId="5985" xr:uid="{065BA0DE-98EF-4630-B4E2-91AF670A63CB}"/>
    <cellStyle name="EY House 30" xfId="5986" xr:uid="{20452B39-F56E-4C2A-837D-EF54653AB56D}"/>
    <cellStyle name="EY House 31" xfId="5987" xr:uid="{E3BBD6BF-8E65-4583-986C-010C5221B742}"/>
    <cellStyle name="EY House 32" xfId="5988" xr:uid="{495F018E-700F-41D0-B770-58E7407E6795}"/>
    <cellStyle name="EY House 33" xfId="5989" xr:uid="{D48C3FE6-BE50-4B73-A8FD-998899E8F927}"/>
    <cellStyle name="EY House 34" xfId="5990" xr:uid="{30A55D4F-49D2-4F98-8DEA-5E0000011A9A}"/>
    <cellStyle name="EY House 35" xfId="5991" xr:uid="{F749BF08-B023-47CD-BB62-DDB0FE035C17}"/>
    <cellStyle name="EY House 36" xfId="5992" xr:uid="{F23778B2-EDE7-44B5-814A-56D88E921294}"/>
    <cellStyle name="EY House 37" xfId="5993" xr:uid="{E3F8A611-6506-4C92-A68A-580AC7CA5C1F}"/>
    <cellStyle name="EY House 38" xfId="5994" xr:uid="{93FB3701-CABC-4A5D-8156-13816F04649C}"/>
    <cellStyle name="EY House 39" xfId="5995" xr:uid="{932BEE34-5E5C-458B-85B0-B6BB3D356B14}"/>
    <cellStyle name="EY House 4" xfId="5996" xr:uid="{EB112647-906F-4E4F-A72F-0DD31B469C3F}"/>
    <cellStyle name="EY House 40" xfId="5997" xr:uid="{72D4855D-4655-4840-85AF-B84F1C112CB0}"/>
    <cellStyle name="EY House 41" xfId="5998" xr:uid="{D542EE3F-C020-4AF5-BE6B-42A99FED9E7B}"/>
    <cellStyle name="EY House 42" xfId="5999" xr:uid="{C402B712-3292-47DC-B891-74A3327AA41C}"/>
    <cellStyle name="EY House 43" xfId="6000" xr:uid="{7BA8B3DC-4595-4218-A54B-2B09379633D3}"/>
    <cellStyle name="EY House 44" xfId="6001" xr:uid="{75D797B7-7024-4DC0-AE3A-79F50148C687}"/>
    <cellStyle name="EY House 45" xfId="6002" xr:uid="{2AD8482C-E1A9-46CA-9DB1-D754A93CC6B1}"/>
    <cellStyle name="EY House 46" xfId="6003" xr:uid="{ECC4735E-508C-49FF-ADFE-180D184D3E9A}"/>
    <cellStyle name="EY House 47" xfId="6004" xr:uid="{33CFDF5C-587D-4060-BDA6-7209D60E3F7E}"/>
    <cellStyle name="EY House 48" xfId="6005" xr:uid="{5B09F47D-F12B-47FB-937E-8B4C7EAE4FBD}"/>
    <cellStyle name="EY House 49" xfId="6006" xr:uid="{3EFAA93B-A706-4FFB-B09C-9425849A9306}"/>
    <cellStyle name="EY House 5" xfId="6007" xr:uid="{A4A2FDC8-BF39-44A6-AC8C-D3EA522FDA0D}"/>
    <cellStyle name="EY House 50" xfId="6008" xr:uid="{FA6A47C6-B372-428D-A4C3-8D7190D98285}"/>
    <cellStyle name="EY House 51" xfId="6009" xr:uid="{26E8A064-5628-4A56-A4F0-2B1564E1C286}"/>
    <cellStyle name="EY House 52" xfId="6010" xr:uid="{6A870000-CDA5-4B59-9101-5CD6E2295B6D}"/>
    <cellStyle name="EY House 53" xfId="6011" xr:uid="{6DFAE506-43D2-43EE-97FC-1BC96340F3A0}"/>
    <cellStyle name="EY House 54" xfId="6012" xr:uid="{F5B5948E-CE25-495C-B8C4-33D6C061C434}"/>
    <cellStyle name="EY House 55" xfId="6013" xr:uid="{F083012A-E622-48D2-94B8-C9E360DD370C}"/>
    <cellStyle name="EY House 56" xfId="6014" xr:uid="{3F9326C0-9809-49DA-801D-66B836972B43}"/>
    <cellStyle name="EY House 57" xfId="6015" xr:uid="{7D6DE228-EA6B-4F65-8536-68500F211038}"/>
    <cellStyle name="EY House 58" xfId="6016" xr:uid="{86A8696F-0D74-42CE-ACF4-0F9469FA3AF4}"/>
    <cellStyle name="EY House 59" xfId="6017" xr:uid="{C047800B-879E-4DC9-8846-727542539E6F}"/>
    <cellStyle name="EY House 6" xfId="6018" xr:uid="{3E592814-E832-44FF-94DF-C2B1D929D6FB}"/>
    <cellStyle name="EY House 60" xfId="6019" xr:uid="{56718EDB-AD3D-4344-9F3C-7DD91B11E17E}"/>
    <cellStyle name="EY House 61" xfId="6020" xr:uid="{4922187B-271B-4347-BE8E-DA9721793669}"/>
    <cellStyle name="EY House 62" xfId="6021" xr:uid="{B40C8FB9-2A42-48A3-B643-D9319512B2CA}"/>
    <cellStyle name="EY House 63" xfId="6022" xr:uid="{5EBD73D4-5042-4A25-AFAF-B1B27C882C33}"/>
    <cellStyle name="EY House 64" xfId="6023" xr:uid="{2E71155C-7DED-4A63-8FE4-6AFEE9D362F7}"/>
    <cellStyle name="EY House 65" xfId="6024" xr:uid="{85DD730C-7D1E-4336-9204-D1A73448FAC1}"/>
    <cellStyle name="EY House 66" xfId="6025" xr:uid="{644C934B-37D0-425C-91DF-9BF02F5A3D20}"/>
    <cellStyle name="EY House 67" xfId="6026" xr:uid="{C7D28234-3495-43EB-8DA9-C07A1D9D6497}"/>
    <cellStyle name="EY House 68" xfId="6027" xr:uid="{E7B1FD7C-0112-480E-A1E1-0EBDB7150746}"/>
    <cellStyle name="EY House 69" xfId="6028" xr:uid="{A1245ED3-F1C5-4469-8032-EA0248797526}"/>
    <cellStyle name="EY House 7" xfId="6029" xr:uid="{F2F157BD-09E9-47D3-8E8F-691CCDBE2ED5}"/>
    <cellStyle name="EY House 70" xfId="6030" xr:uid="{C04620C5-4980-4505-99AE-58EF02DF9AED}"/>
    <cellStyle name="EY House 71" xfId="6031" xr:uid="{BE647C32-3C4E-4295-BF4A-97E0C4A1F8A8}"/>
    <cellStyle name="EY House 72" xfId="6032" xr:uid="{F9DAD4AF-F07E-4493-AD61-A8552BC2204F}"/>
    <cellStyle name="EY House 73" xfId="6033" xr:uid="{9CCF11EB-03ED-48FC-9E03-93BA4F962776}"/>
    <cellStyle name="EY House 74" xfId="6034" xr:uid="{D2276840-0BFC-434F-8B14-F25BC820057A}"/>
    <cellStyle name="EY House 75" xfId="6035" xr:uid="{C3017A7B-5E97-4281-A79B-1FA9F06D02FD}"/>
    <cellStyle name="EY House 76" xfId="6036" xr:uid="{FD607DE3-C3E0-4CAB-AF03-F5BB27E202CC}"/>
    <cellStyle name="EY House 77" xfId="6037" xr:uid="{2CF8F424-A492-41CB-AB98-9042B880DD56}"/>
    <cellStyle name="EY House 78" xfId="6038" xr:uid="{59FE6492-FF70-48FA-8F6E-B649EBDFD175}"/>
    <cellStyle name="EY House 79" xfId="6039" xr:uid="{0A891FC2-3E37-49F4-ABB9-20470858E3D9}"/>
    <cellStyle name="EY House 8" xfId="6040" xr:uid="{5DB6F6F9-E699-4B7B-99FB-36B630D315A7}"/>
    <cellStyle name="EY House 80" xfId="6041" xr:uid="{AA7FEFB9-E7EE-4EDB-B728-ECD9BC5CB625}"/>
    <cellStyle name="EY House 81" xfId="6042" xr:uid="{088EFAED-DF05-42D6-8B76-909C39F8569C}"/>
    <cellStyle name="EY House 82" xfId="6043" xr:uid="{E832998D-F2AA-40F7-A3C7-E97278F6F310}"/>
    <cellStyle name="EY House 83" xfId="6044" xr:uid="{81EB34AF-E208-4F8B-869B-A191FC5BE968}"/>
    <cellStyle name="EY House 84" xfId="6045" xr:uid="{5662C4CA-616E-4F45-8140-01FAC7910651}"/>
    <cellStyle name="EY House 85" xfId="6046" xr:uid="{61656AE9-A132-4D60-9F25-0A8B5DBF7D3C}"/>
    <cellStyle name="EY House 86" xfId="6047" xr:uid="{816D2737-5D25-4989-9D90-51BBA9169506}"/>
    <cellStyle name="EY House 87" xfId="6048" xr:uid="{B3BC44BC-73C1-469B-8871-4A59C82E7576}"/>
    <cellStyle name="EY House 88" xfId="6049" xr:uid="{D74D6B11-DB65-4163-BF41-E39B7667B918}"/>
    <cellStyle name="EY House 89" xfId="6050" xr:uid="{942F76E1-F313-4CAE-AF4B-BD2FF0BBECF8}"/>
    <cellStyle name="EY House 9" xfId="6051" xr:uid="{935C89EB-19F4-40D3-A52B-56235969342A}"/>
    <cellStyle name="EY House 90" xfId="6052" xr:uid="{6A0DA8D3-8D17-4177-A470-DFE74C80FCDA}"/>
    <cellStyle name="EY House 91" xfId="6053" xr:uid="{980EC5D3-991A-4FF2-8FB3-8DE5EC115799}"/>
    <cellStyle name="EY House 92" xfId="6054" xr:uid="{9C803485-4670-43DB-8D8F-2D28B1578BEA}"/>
    <cellStyle name="EY House 93" xfId="6055" xr:uid="{4FA7B658-A763-4FB2-B12B-FD1EE9698C1F}"/>
    <cellStyle name="EY House 94" xfId="6056" xr:uid="{2CE81478-314E-4255-9D59-E87D9E7AC2EA}"/>
    <cellStyle name="EY House 95" xfId="6057" xr:uid="{A74B0015-1042-4248-ADFF-90C4B6F520C8}"/>
    <cellStyle name="EY House 96" xfId="6058" xr:uid="{D031A484-5804-487A-851D-2043FAEE0E33}"/>
    <cellStyle name="EY House 97" xfId="6059" xr:uid="{28F3BC6B-0F5C-4C00-BB98-C637B9AA51EB}"/>
    <cellStyle name="EY House 98" xfId="6060" xr:uid="{7363CD82-2A00-43C2-8382-6BAC0145B34F}"/>
    <cellStyle name="EY House 99" xfId="6061" xr:uid="{DE52CA7D-4E8F-4929-A2FB-735799108EBF}"/>
    <cellStyle name="EY House_ActiFijos" xfId="6062" xr:uid="{138801C8-396C-4581-B436-47F805C32404}"/>
    <cellStyle name="EY%input" xfId="6063" xr:uid="{728F3A98-C7BA-4551-947E-615A1AEED6D4}"/>
    <cellStyle name="EY0dp" xfId="6064" xr:uid="{F4143395-40C1-438D-AF3D-8ECE6232AB28}"/>
    <cellStyle name="EYnumber_Project GuGu - Databook 050331 v2" xfId="6065" xr:uid="{4A9398FC-C4F1-4BD4-9E5C-D1947AC82202}"/>
    <cellStyle name="EYtext_Project Sprinkle - Databook (PR) 4-1-05" xfId="6066" xr:uid="{132D6C3F-EB6D-4617-8E16-3C50DF10971A}"/>
    <cellStyle name="F2" xfId="6067" xr:uid="{583CC9E5-DE4C-4BEA-AC6E-CD656E636E88}"/>
    <cellStyle name="F2 10" xfId="37663" xr:uid="{5AAAF045-963F-4601-AB59-DDEF01CCDEA2}"/>
    <cellStyle name="F2 2" xfId="6068" xr:uid="{221FF203-3861-4240-B499-4310F6AC8435}"/>
    <cellStyle name="F2 2 10" xfId="6069" xr:uid="{CE7EA183-9F61-4E9B-B59B-8B106C428469}"/>
    <cellStyle name="F2 2 11" xfId="6070" xr:uid="{68A6D28C-BB56-4DE6-AEB8-F5E4C0E8BAED}"/>
    <cellStyle name="F2 2 12" xfId="6071" xr:uid="{B9B5B6B8-6C5B-491C-AE51-6F63C6D70D09}"/>
    <cellStyle name="F2 2 2" xfId="6072" xr:uid="{090BB4CF-AF0F-4487-B985-5782A5336006}"/>
    <cellStyle name="F2 2 3" xfId="6073" xr:uid="{D3ACC1FD-5832-4C2C-9F99-A1827BA854F5}"/>
    <cellStyle name="F2 2 4" xfId="6074" xr:uid="{2AE7C311-D11D-45EF-92E0-9602E7A5072E}"/>
    <cellStyle name="F2 2 5" xfId="6075" xr:uid="{B8117FF0-A5DF-4F5E-8705-ED5E1BCDAEF1}"/>
    <cellStyle name="F2 2 6" xfId="6076" xr:uid="{D2ABAD16-5528-499F-8729-CDD20D9DA7C9}"/>
    <cellStyle name="F2 2 7" xfId="6077" xr:uid="{3C078F58-A9D3-4D0E-895C-0D3B3DD12D75}"/>
    <cellStyle name="F2 2 8" xfId="6078" xr:uid="{B406C1B4-2050-44C7-84A9-F6B92AC56873}"/>
    <cellStyle name="F2 2 9" xfId="6079" xr:uid="{C86701F8-8074-46A4-B643-3F70B97EE8E6}"/>
    <cellStyle name="F2 2_ActiFijos" xfId="6080" xr:uid="{F504C496-6A22-4533-A8A0-9FE2B9A50230}"/>
    <cellStyle name="F2 3" xfId="6081" xr:uid="{3F5C101B-3161-4A58-A026-A56CEB156B9C}"/>
    <cellStyle name="F2 3 10" xfId="6082" xr:uid="{758AF39A-B07F-4F7A-BF2B-CC2FBE2BA263}"/>
    <cellStyle name="F2 3 11" xfId="6083" xr:uid="{DD208CE1-3AC4-41C4-9FE6-B81CD5F349BF}"/>
    <cellStyle name="F2 3 12" xfId="6084" xr:uid="{0BDFE457-E1F4-404D-8FAE-CEEDB4F799AE}"/>
    <cellStyle name="F2 3 2" xfId="6085" xr:uid="{803E0C5E-A7F4-4E2B-AB06-1F66C3CDD9DA}"/>
    <cellStyle name="F2 3 3" xfId="6086" xr:uid="{FC849EDC-5811-4F56-8FF4-28C8CD01B577}"/>
    <cellStyle name="F2 3 4" xfId="6087" xr:uid="{979DDA9D-BF47-4C91-8F9A-00F313312F6C}"/>
    <cellStyle name="F2 3 5" xfId="6088" xr:uid="{168D906F-6F34-45C4-AC49-D2ACEBA093CD}"/>
    <cellStyle name="F2 3 6" xfId="6089" xr:uid="{BE182485-00CC-4A2E-B03B-62318544F469}"/>
    <cellStyle name="F2 3 7" xfId="6090" xr:uid="{233C304B-5B81-4441-9A6A-9859C97A5810}"/>
    <cellStyle name="F2 3 8" xfId="6091" xr:uid="{80859C4F-611E-4311-8B15-C8971515D6F7}"/>
    <cellStyle name="F2 3 9" xfId="6092" xr:uid="{E92FCC86-9904-44BF-9127-D94569AFB620}"/>
    <cellStyle name="F2 3_ActiFijos" xfId="6093" xr:uid="{9328768C-8322-4146-A46A-32BEE00F65EB}"/>
    <cellStyle name="F2 4" xfId="6094" xr:uid="{B7FF2D11-23D9-465A-892B-AFFB907A476D}"/>
    <cellStyle name="F2 4 10" xfId="6095" xr:uid="{0E3E1FFE-1953-4E08-9948-D6E6628B091E}"/>
    <cellStyle name="F2 4 11" xfId="6096" xr:uid="{4F6B9C41-E6B7-44A5-974F-1E7B7E451ABA}"/>
    <cellStyle name="F2 4 12" xfId="6097" xr:uid="{A0B10936-0064-44E0-BF1D-7A71AB523667}"/>
    <cellStyle name="F2 4 2" xfId="6098" xr:uid="{F8EFCA4D-C3EB-4C7B-9A40-27F23B2508F6}"/>
    <cellStyle name="F2 4 3" xfId="6099" xr:uid="{4B356D89-CDDA-400E-83F6-BE53358FB00D}"/>
    <cellStyle name="F2 4 4" xfId="6100" xr:uid="{A51245E0-E58D-4D5D-9689-8A5FF794F284}"/>
    <cellStyle name="F2 4 5" xfId="6101" xr:uid="{CF72B442-1B2A-44F9-8C82-717E12D2CFC6}"/>
    <cellStyle name="F2 4 6" xfId="6102" xr:uid="{278A6648-6550-44A1-8C87-F4DA7F2FB66E}"/>
    <cellStyle name="F2 4 7" xfId="6103" xr:uid="{AE091A76-D9EC-4A07-9EF2-53879C5DB96C}"/>
    <cellStyle name="F2 4 8" xfId="6104" xr:uid="{DA2773BB-9B0D-459F-9991-46DCAC54813C}"/>
    <cellStyle name="F2 4 9" xfId="6105" xr:uid="{BD901F40-ECB0-4B19-9AD0-C974EBE14FEA}"/>
    <cellStyle name="F2 4_ActiFijos" xfId="6106" xr:uid="{BFB4E14F-D272-4743-906C-AA1D6CEAECF5}"/>
    <cellStyle name="F2 5" xfId="37408" xr:uid="{DC0C3EB6-4276-4C31-A21F-ABAC8A665E8C}"/>
    <cellStyle name="F2 6" xfId="37567" xr:uid="{E8AC6CF3-4BF3-4C54-BD7C-63CFC08EDD44}"/>
    <cellStyle name="F2 7" xfId="37566" xr:uid="{14140AE0-6EE2-4A6B-8180-E5F95647CACF}"/>
    <cellStyle name="F2 8" xfId="37215" xr:uid="{3A5CA055-30C7-43B4-B647-E43D7D629788}"/>
    <cellStyle name="F2 9" xfId="37533" xr:uid="{F41D03CF-40E9-4E26-9C35-1306E26780DF}"/>
    <cellStyle name="F2_Bases_Generales" xfId="6107" xr:uid="{CF4E5EDE-4E58-4A4B-818D-122B972F0160}"/>
    <cellStyle name="F3" xfId="6108" xr:uid="{2F3A6D03-C883-41C4-AAD4-1BD7CFFF5199}"/>
    <cellStyle name="F3 10" xfId="37664" xr:uid="{D1712B24-508B-4A8B-A756-A91BBB4118FC}"/>
    <cellStyle name="F3 2" xfId="6109" xr:uid="{D8182887-11BE-4CF5-84A2-BA405D8D9C64}"/>
    <cellStyle name="F3 2 10" xfId="6110" xr:uid="{9612159B-5F2D-4344-A3E7-FDAB774890DD}"/>
    <cellStyle name="F3 2 11" xfId="6111" xr:uid="{D363B4CD-8519-4A41-825E-6E4769D1C728}"/>
    <cellStyle name="F3 2 12" xfId="6112" xr:uid="{595E8D90-B693-4C5C-84DE-A5BAFD46B4AD}"/>
    <cellStyle name="F3 2 2" xfId="6113" xr:uid="{3957902D-882E-408C-9962-35C76E45574B}"/>
    <cellStyle name="F3 2 3" xfId="6114" xr:uid="{DD8ACFBD-F2C7-4D41-8382-495463BBD6ED}"/>
    <cellStyle name="F3 2 4" xfId="6115" xr:uid="{12092A6D-B6BB-45DE-A34C-EA5F4D66D5C0}"/>
    <cellStyle name="F3 2 5" xfId="6116" xr:uid="{2FF2FF87-71A5-47C2-B3CD-EB327A8A6EFE}"/>
    <cellStyle name="F3 2 6" xfId="6117" xr:uid="{161E2E74-AFB2-4A44-92D5-4C5FA6A5394C}"/>
    <cellStyle name="F3 2 7" xfId="6118" xr:uid="{B7E9A390-974E-4437-A0B1-70990A0207C9}"/>
    <cellStyle name="F3 2 8" xfId="6119" xr:uid="{F92BC8A9-CD04-426C-A0DC-D33EBA46AA6B}"/>
    <cellStyle name="F3 2 9" xfId="6120" xr:uid="{525CECB2-59B6-4836-9249-BAC0EC5526D4}"/>
    <cellStyle name="F3 2_ActiFijos" xfId="6121" xr:uid="{B68AD0A6-424D-43A5-96BA-B67802C45AD6}"/>
    <cellStyle name="F3 3" xfId="6122" xr:uid="{0FCC0081-46C2-482D-B0B0-57FA1BD7BE63}"/>
    <cellStyle name="F3 3 10" xfId="6123" xr:uid="{ED058A72-18D1-40E7-A4F7-10F1F8C8E57F}"/>
    <cellStyle name="F3 3 11" xfId="6124" xr:uid="{BC60523C-DA5F-47E4-BF21-D23A1F8682E1}"/>
    <cellStyle name="F3 3 12" xfId="6125" xr:uid="{A8B9E45D-701C-4F08-978F-6C750263A631}"/>
    <cellStyle name="F3 3 2" xfId="6126" xr:uid="{2B6B0A6B-8B83-42B9-BF52-48FF3946D02C}"/>
    <cellStyle name="F3 3 3" xfId="6127" xr:uid="{83ABBC43-C1F1-456B-B354-769FC89C4BC2}"/>
    <cellStyle name="F3 3 4" xfId="6128" xr:uid="{A9B8C473-470F-450B-A47E-D4DF1A5788BF}"/>
    <cellStyle name="F3 3 5" xfId="6129" xr:uid="{98AFB48C-4F4C-4D71-B389-A36CB1E33999}"/>
    <cellStyle name="F3 3 6" xfId="6130" xr:uid="{E22739A5-1E47-46FE-A7E5-3F4C60626403}"/>
    <cellStyle name="F3 3 7" xfId="6131" xr:uid="{7676A9A0-9F31-43EF-8ECB-69E71451233E}"/>
    <cellStyle name="F3 3 8" xfId="6132" xr:uid="{4E1DE36D-9DA7-4CFC-9E29-717BC17ACC61}"/>
    <cellStyle name="F3 3 9" xfId="6133" xr:uid="{9CE6DED4-DB2A-462F-B696-1AC2CF229011}"/>
    <cellStyle name="F3 3_ActiFijos" xfId="6134" xr:uid="{B1BD9ADE-E15B-46C5-80F0-843210186C90}"/>
    <cellStyle name="F3 4" xfId="6135" xr:uid="{70C4665D-C97C-4204-9907-F6435162FE37}"/>
    <cellStyle name="F3 4 10" xfId="6136" xr:uid="{ABEBF817-BC76-4B92-8D0C-DBF0D36AA567}"/>
    <cellStyle name="F3 4 11" xfId="6137" xr:uid="{0E2C7372-3264-4327-83E0-F51FF3B77556}"/>
    <cellStyle name="F3 4 12" xfId="6138" xr:uid="{4EDD1779-5803-4537-9FA0-83F196CD639E}"/>
    <cellStyle name="F3 4 2" xfId="6139" xr:uid="{4363FC33-1C34-4D5B-A342-9EA0670A98FB}"/>
    <cellStyle name="F3 4 3" xfId="6140" xr:uid="{B05F0871-EB4B-4FA9-ADD1-4E165D107D93}"/>
    <cellStyle name="F3 4 4" xfId="6141" xr:uid="{A8B9C429-45E6-46E1-9246-7A0C8AB0ED36}"/>
    <cellStyle name="F3 4 5" xfId="6142" xr:uid="{5515AF4C-8D9D-4BA0-83CE-2BE354E54CEF}"/>
    <cellStyle name="F3 4 6" xfId="6143" xr:uid="{E95EF98C-D74D-4962-B4E8-2B0D6F1F5E97}"/>
    <cellStyle name="F3 4 7" xfId="6144" xr:uid="{9A5F7736-8C1B-49E2-A3AC-EF1BAC427C56}"/>
    <cellStyle name="F3 4 8" xfId="6145" xr:uid="{81705B8C-9CD3-4BB0-A707-1E342B9D6081}"/>
    <cellStyle name="F3 4 9" xfId="6146" xr:uid="{BBC5C707-E82B-4B64-B773-8A06AF5BBD53}"/>
    <cellStyle name="F3 4_ActiFijos" xfId="6147" xr:uid="{C5DD3664-3BDA-44ED-9420-F31AFA6AC577}"/>
    <cellStyle name="F3 5" xfId="37409" xr:uid="{FAB061E2-22FD-4B12-8719-A3E68FD0357C}"/>
    <cellStyle name="F3 6" xfId="37568" xr:uid="{67112B34-F211-4B0B-9991-FD47D29C3152}"/>
    <cellStyle name="F3 7" xfId="37565" xr:uid="{8131AEB4-EE3F-40B9-87D4-C7B86DFC1E2D}"/>
    <cellStyle name="F3 8" xfId="37527" xr:uid="{6B33385C-7153-4EAA-886A-B9EBAA79EAFF}"/>
    <cellStyle name="F3 9" xfId="37557" xr:uid="{481A8282-4FBE-4B48-9705-41BF5D75669A}"/>
    <cellStyle name="F3_Bases_Generales" xfId="6148" xr:uid="{DD3192FF-6211-42E2-83E3-2830C891C241}"/>
    <cellStyle name="F4" xfId="6149" xr:uid="{74E0987D-8646-44F1-982E-C934265FC185}"/>
    <cellStyle name="F4 10" xfId="37665" xr:uid="{947FDBA8-8EFE-4599-9F31-B7101847929F}"/>
    <cellStyle name="F4 2" xfId="6150" xr:uid="{C95AC616-6AB0-4125-8102-0D264F444213}"/>
    <cellStyle name="F4 2 10" xfId="6151" xr:uid="{9A49A1A5-B3DA-4A0D-A7E0-7954C53EE13A}"/>
    <cellStyle name="F4 2 11" xfId="6152" xr:uid="{304367A1-18E2-425A-97C1-6707E29AF4AF}"/>
    <cellStyle name="F4 2 12" xfId="6153" xr:uid="{282D6117-ABEA-444D-90E0-50D943600A7C}"/>
    <cellStyle name="F4 2 2" xfId="6154" xr:uid="{0367FFE5-EDE5-4A3A-B2DA-72663B76C6E6}"/>
    <cellStyle name="F4 2 3" xfId="6155" xr:uid="{A23A7F02-2208-49F7-BFB8-E2861C6131A5}"/>
    <cellStyle name="F4 2 4" xfId="6156" xr:uid="{152E5000-0D70-4ABB-AFF9-D4F2AACEDF0A}"/>
    <cellStyle name="F4 2 5" xfId="6157" xr:uid="{6DADEB05-C160-4462-A620-7B1ED1F20509}"/>
    <cellStyle name="F4 2 6" xfId="6158" xr:uid="{1D87BAE7-C7DD-4627-8A95-C3257551A4D2}"/>
    <cellStyle name="F4 2 7" xfId="6159" xr:uid="{26A49DBB-8AA5-4D31-9391-219221A5EA20}"/>
    <cellStyle name="F4 2 8" xfId="6160" xr:uid="{568748B7-F867-4CE0-AA36-DEED5A433768}"/>
    <cellStyle name="F4 2 9" xfId="6161" xr:uid="{8296BCE9-27E9-4C1A-AD41-3F046CE9F82B}"/>
    <cellStyle name="F4 2_ActiFijos" xfId="6162" xr:uid="{FCA0D5E5-9B9F-4D81-A7D0-6ED4563F6E6E}"/>
    <cellStyle name="F4 3" xfId="6163" xr:uid="{9FE725DA-7D53-4AA2-BCD8-C19C09EE0415}"/>
    <cellStyle name="F4 3 10" xfId="6164" xr:uid="{BF7E7463-C825-46FD-95E2-23ED86D66A07}"/>
    <cellStyle name="F4 3 11" xfId="6165" xr:uid="{F62B78CD-4BC9-4AF7-BC12-A022E503C32B}"/>
    <cellStyle name="F4 3 12" xfId="6166" xr:uid="{6560FDA4-B7CF-42B9-9057-D1572D3D2EBA}"/>
    <cellStyle name="F4 3 2" xfId="6167" xr:uid="{458AF923-7C4E-4FF1-B304-7FAA95F7327A}"/>
    <cellStyle name="F4 3 3" xfId="6168" xr:uid="{117C6D39-4453-4CA3-AE35-2778F244E921}"/>
    <cellStyle name="F4 3 4" xfId="6169" xr:uid="{CE4568DA-B623-467B-9339-874157922DC7}"/>
    <cellStyle name="F4 3 5" xfId="6170" xr:uid="{C1DBADD4-854E-4AC8-A081-92C35BDCDE09}"/>
    <cellStyle name="F4 3 6" xfId="6171" xr:uid="{984B05FF-4417-4A19-9441-11AE9C40F81B}"/>
    <cellStyle name="F4 3 7" xfId="6172" xr:uid="{F6763B04-684E-40B3-9004-6276F5D2D0CA}"/>
    <cellStyle name="F4 3 8" xfId="6173" xr:uid="{6BD29013-C599-44C5-A359-9BBCBCA07203}"/>
    <cellStyle name="F4 3 9" xfId="6174" xr:uid="{B2E5989A-F12C-4995-BA9F-C27040BCA7DF}"/>
    <cellStyle name="F4 3_ActiFijos" xfId="6175" xr:uid="{453711A5-C631-4791-9594-872AF7F28410}"/>
    <cellStyle name="F4 4" xfId="6176" xr:uid="{4C73CCE0-1AFB-47D6-8DAC-7A9F14CFCBA6}"/>
    <cellStyle name="F4 4 10" xfId="6177" xr:uid="{703B0564-B38C-43A8-963C-71E430CF8920}"/>
    <cellStyle name="F4 4 11" xfId="6178" xr:uid="{929DD181-0A00-4F5D-A413-922E4CCE3E6C}"/>
    <cellStyle name="F4 4 12" xfId="6179" xr:uid="{CABE71FD-E058-40CF-B622-E3EE009D6C9C}"/>
    <cellStyle name="F4 4 2" xfId="6180" xr:uid="{A1FBB292-4F07-49D5-8D35-F7FB5CD4FB3A}"/>
    <cellStyle name="F4 4 3" xfId="6181" xr:uid="{EDE7C7B8-9F42-40AC-AF8E-A9323928D589}"/>
    <cellStyle name="F4 4 4" xfId="6182" xr:uid="{175A08D3-71B7-4F26-8DBA-A457A64B02CD}"/>
    <cellStyle name="F4 4 5" xfId="6183" xr:uid="{FAD6BBA5-22AE-421E-A9B5-B298E448FC15}"/>
    <cellStyle name="F4 4 6" xfId="6184" xr:uid="{5C9F8721-B1C0-46BC-9589-C9DF63E929FF}"/>
    <cellStyle name="F4 4 7" xfId="6185" xr:uid="{B14B4A46-E862-4DEE-AC21-8BA48DB7D894}"/>
    <cellStyle name="F4 4 8" xfId="6186" xr:uid="{B40820DA-63C4-435D-8011-059808A5691F}"/>
    <cellStyle name="F4 4 9" xfId="6187" xr:uid="{6FADDB6D-9E51-4F08-B1F0-C7E1CC7F99A1}"/>
    <cellStyle name="F4 4_ActiFijos" xfId="6188" xr:uid="{B4433BB5-BE1D-42BD-9141-88D4E57C3064}"/>
    <cellStyle name="F4 5" xfId="37410" xr:uid="{D3FC923F-2CF3-41A3-AE07-EA139557A55A}"/>
    <cellStyle name="F4 6" xfId="37569" xr:uid="{CB5C225C-15AB-4CB3-A596-05CC58F5A20E}"/>
    <cellStyle name="F4 7" xfId="37564" xr:uid="{ED3C7764-EBAC-42B2-B0B9-2762A50F5436}"/>
    <cellStyle name="F4 8" xfId="37213" xr:uid="{37CFE759-0F6C-4DA1-A7A1-9A514665A0F3}"/>
    <cellStyle name="F4 9" xfId="37532" xr:uid="{FA296BC8-1C9A-4DD3-B10C-D8CCEC94BA1A}"/>
    <cellStyle name="F4_Bases_Generales" xfId="6189" xr:uid="{F9E43254-1378-4CA5-86AB-0E190B6B4E2D}"/>
    <cellStyle name="F5" xfId="6190" xr:uid="{BBD6E8B5-5395-41AC-AFA0-63FEDF874131}"/>
    <cellStyle name="F5 10" xfId="37666" xr:uid="{B225325B-0571-42DB-B464-F440F1FE5366}"/>
    <cellStyle name="F5 2" xfId="6191" xr:uid="{185FD3FB-CD10-4C6F-A1A3-9DD24BF40407}"/>
    <cellStyle name="F5 2 10" xfId="6192" xr:uid="{0E8FB80A-F4ED-4326-9B73-DA4881E905BE}"/>
    <cellStyle name="F5 2 11" xfId="6193" xr:uid="{00BFD8E9-484D-429F-A93E-B5B87B644A4A}"/>
    <cellStyle name="F5 2 12" xfId="6194" xr:uid="{6FCAAD1A-A55A-485E-BC80-B6F33B1ED2BD}"/>
    <cellStyle name="F5 2 2" xfId="6195" xr:uid="{F501EA90-5E7F-4A13-84B8-9D1D03D1A6EF}"/>
    <cellStyle name="F5 2 3" xfId="6196" xr:uid="{04823957-BF2C-4C22-A384-F95D299ABA73}"/>
    <cellStyle name="F5 2 4" xfId="6197" xr:uid="{3AF8F7A4-C942-448D-9867-11F24EE2141B}"/>
    <cellStyle name="F5 2 5" xfId="6198" xr:uid="{3A83AECE-960D-4347-B3D0-AFE38079EF49}"/>
    <cellStyle name="F5 2 6" xfId="6199" xr:uid="{B7A915BF-DF35-4A9B-B705-E9C818315812}"/>
    <cellStyle name="F5 2 7" xfId="6200" xr:uid="{72599EB3-CACD-4CB0-8294-6292EC7F58C0}"/>
    <cellStyle name="F5 2 8" xfId="6201" xr:uid="{9BFB9909-92BA-455F-B5F4-DDABC34D7D8F}"/>
    <cellStyle name="F5 2 9" xfId="6202" xr:uid="{046774BD-3B8E-4C01-9A2B-9C971486A3D0}"/>
    <cellStyle name="F5 2_ActiFijos" xfId="6203" xr:uid="{C21BBB6E-5143-4CFE-AB4A-703BB7F85D81}"/>
    <cellStyle name="F5 3" xfId="6204" xr:uid="{97A1A7A1-5C43-4D12-A019-A918B298B623}"/>
    <cellStyle name="F5 3 10" xfId="6205" xr:uid="{9F47AAE8-DA6E-456B-A6AA-AD5B2BCFA1B3}"/>
    <cellStyle name="F5 3 11" xfId="6206" xr:uid="{0C5310FF-73EB-407B-A77B-DAF525DADE7F}"/>
    <cellStyle name="F5 3 12" xfId="6207" xr:uid="{25963D3E-A52C-44D4-9311-03292DE8C406}"/>
    <cellStyle name="F5 3 2" xfId="6208" xr:uid="{57E1984B-CC63-41EE-BE40-35CAF4FA5C9F}"/>
    <cellStyle name="F5 3 3" xfId="6209" xr:uid="{2A9743E9-455E-4805-835F-58FB80776717}"/>
    <cellStyle name="F5 3 4" xfId="6210" xr:uid="{17D2CFD6-433A-490F-91B9-B13851C11CE1}"/>
    <cellStyle name="F5 3 5" xfId="6211" xr:uid="{4DFBEF68-908A-4D5A-9144-D22513616E50}"/>
    <cellStyle name="F5 3 6" xfId="6212" xr:uid="{566E1DE3-C04F-482E-BCDB-E2C09FE29696}"/>
    <cellStyle name="F5 3 7" xfId="6213" xr:uid="{1F4FBD7F-839D-40AD-8060-D9263C65505E}"/>
    <cellStyle name="F5 3 8" xfId="6214" xr:uid="{937CD662-7EEA-43D5-A5F1-342595EF7864}"/>
    <cellStyle name="F5 3 9" xfId="6215" xr:uid="{793CE5A4-8B17-44DB-BA7E-E99C80B67980}"/>
    <cellStyle name="F5 3_ActiFijos" xfId="6216" xr:uid="{EE64F9EF-D6F2-4F62-AE64-45B70F45B31D}"/>
    <cellStyle name="F5 4" xfId="6217" xr:uid="{A2FE0D9C-F5BE-4F10-9460-B7750AD66288}"/>
    <cellStyle name="F5 4 10" xfId="6218" xr:uid="{AD173D8B-2969-4E98-AFDF-0C475E807BCD}"/>
    <cellStyle name="F5 4 11" xfId="6219" xr:uid="{75CA23B4-FB8D-4B68-829B-0C9D18DBC731}"/>
    <cellStyle name="F5 4 12" xfId="6220" xr:uid="{DD1F6C77-689A-44FD-A9C2-BE2D6CBCF586}"/>
    <cellStyle name="F5 4 2" xfId="6221" xr:uid="{C19A95D4-075A-4D32-9B0D-5E71D954CFF3}"/>
    <cellStyle name="F5 4 3" xfId="6222" xr:uid="{3B23C5F5-7B61-4B24-AA2D-CA393EAEFE3B}"/>
    <cellStyle name="F5 4 4" xfId="6223" xr:uid="{C00D7182-7106-44B4-A38F-62C2479E25BB}"/>
    <cellStyle name="F5 4 5" xfId="6224" xr:uid="{4AFC269A-3421-4E1E-A052-5E9E9300CE54}"/>
    <cellStyle name="F5 4 6" xfId="6225" xr:uid="{C42626B7-3645-4814-9BB5-79AA58D6A9A4}"/>
    <cellStyle name="F5 4 7" xfId="6226" xr:uid="{F4BAD3E6-550B-4AF3-8BFF-C30C535346C1}"/>
    <cellStyle name="F5 4 8" xfId="6227" xr:uid="{B5DD9488-1F6F-48D4-91C0-E7DDF513CBFA}"/>
    <cellStyle name="F5 4 9" xfId="6228" xr:uid="{B3EE4159-2646-49F3-9784-B6A3A3C7913D}"/>
    <cellStyle name="F5 4_ActiFijos" xfId="6229" xr:uid="{76DC556B-8505-4197-BFF7-CC41726196FA}"/>
    <cellStyle name="F5 5" xfId="37411" xr:uid="{B63E5722-EDE5-4B49-A06D-BD04B24A6D9B}"/>
    <cellStyle name="F5 6" xfId="37570" xr:uid="{3612F748-DE50-489E-9635-E7CC2C2A11AA}"/>
    <cellStyle name="F5 7" xfId="37563" xr:uid="{0F7B3580-1AF9-4C92-B9D0-65E193F6515B}"/>
    <cellStyle name="F5 8" xfId="37528" xr:uid="{E1FD94F3-02EC-4871-998A-060CF826267F}"/>
    <cellStyle name="F5 9" xfId="37206" xr:uid="{9C54C6FB-74C4-4083-9048-7114B2B54CE9}"/>
    <cellStyle name="F5_Bases_Generales" xfId="6230" xr:uid="{7FFE0FE9-43FE-4DAB-9EE3-14D8368C0992}"/>
    <cellStyle name="F6" xfId="6231" xr:uid="{573D4004-3406-4088-B1C8-914EAE7E9857}"/>
    <cellStyle name="F6 10" xfId="37667" xr:uid="{1E135B35-4C4A-4064-8A15-7C31D9ECCB4C}"/>
    <cellStyle name="F6 2" xfId="6232" xr:uid="{EE59A494-C776-4923-B83E-69888B7F8A78}"/>
    <cellStyle name="F6 2 10" xfId="6233" xr:uid="{48536C29-4C0F-4470-BD58-2417B260E383}"/>
    <cellStyle name="F6 2 11" xfId="6234" xr:uid="{07B3965B-4A84-4332-98FF-808962DB698C}"/>
    <cellStyle name="F6 2 12" xfId="6235" xr:uid="{49D304E5-3F8D-45DB-88C5-523D0A57C82D}"/>
    <cellStyle name="F6 2 2" xfId="6236" xr:uid="{85ECA169-0783-4B84-A06A-967B07934581}"/>
    <cellStyle name="F6 2 3" xfId="6237" xr:uid="{3C7260CF-B0D5-48D6-8948-52AFDB4C1678}"/>
    <cellStyle name="F6 2 4" xfId="6238" xr:uid="{46D4993D-7E4F-4105-B49F-0CC57618BA8B}"/>
    <cellStyle name="F6 2 5" xfId="6239" xr:uid="{6369F50A-844F-4932-B8E3-AFFE42A0AB15}"/>
    <cellStyle name="F6 2 6" xfId="6240" xr:uid="{211378C2-2037-4748-968D-6B590E1AFBDC}"/>
    <cellStyle name="F6 2 7" xfId="6241" xr:uid="{594BF336-42C3-4C1D-8BB2-00CC46D70D8A}"/>
    <cellStyle name="F6 2 8" xfId="6242" xr:uid="{2ACBE974-0FBF-4D05-A283-2E6184F26CAD}"/>
    <cellStyle name="F6 2 9" xfId="6243" xr:uid="{BA3B32D3-C30A-4D80-B513-428404008088}"/>
    <cellStyle name="F6 2_ActiFijos" xfId="6244" xr:uid="{ED6D7359-C015-4E27-9C50-95E1DF993830}"/>
    <cellStyle name="F6 3" xfId="6245" xr:uid="{85417196-5B29-47CA-9D35-3CC3E0A909C5}"/>
    <cellStyle name="F6 3 10" xfId="6246" xr:uid="{5FEE029D-DE94-4EBA-9B67-04B56D99E5E9}"/>
    <cellStyle name="F6 3 11" xfId="6247" xr:uid="{40027CD4-B153-4F6D-886A-215E02484117}"/>
    <cellStyle name="F6 3 12" xfId="6248" xr:uid="{3778D556-47B0-4C8C-A534-B449B5B6D84D}"/>
    <cellStyle name="F6 3 2" xfId="6249" xr:uid="{CB3A6F0B-B285-493F-9258-72F16FCCE237}"/>
    <cellStyle name="F6 3 3" xfId="6250" xr:uid="{F1EAB486-7C6D-49C2-9921-9514A4626B24}"/>
    <cellStyle name="F6 3 4" xfId="6251" xr:uid="{6EB976B2-4CEF-4AB4-AC37-AA3EBC73DD3D}"/>
    <cellStyle name="F6 3 5" xfId="6252" xr:uid="{3EE0A1CB-537E-48A6-A163-934189F49C17}"/>
    <cellStyle name="F6 3 6" xfId="6253" xr:uid="{0AD8DD39-80FD-4A5F-9A20-7334EAB17FBD}"/>
    <cellStyle name="F6 3 7" xfId="6254" xr:uid="{D650A26C-3193-41AF-BF33-BE17B5E21E08}"/>
    <cellStyle name="F6 3 8" xfId="6255" xr:uid="{10F9093A-ACD3-4720-A9D4-F6105B8E4E12}"/>
    <cellStyle name="F6 3 9" xfId="6256" xr:uid="{B27306C2-BF3B-4171-B36E-0E8A834CEB86}"/>
    <cellStyle name="F6 3_ActiFijos" xfId="6257" xr:uid="{F7D9E322-FF7E-4F76-A0F1-E4748AD462F3}"/>
    <cellStyle name="F6 4" xfId="6258" xr:uid="{D26464A1-65A0-4551-BBCF-1D28C8F95360}"/>
    <cellStyle name="F6 4 10" xfId="6259" xr:uid="{4236C6E3-2711-4C6A-8045-F0719026EFDA}"/>
    <cellStyle name="F6 4 11" xfId="6260" xr:uid="{707B0117-D10E-4711-8135-E5427D6C0423}"/>
    <cellStyle name="F6 4 12" xfId="6261" xr:uid="{F7787ED4-3897-4B77-B349-EF322F48C7F3}"/>
    <cellStyle name="F6 4 2" xfId="6262" xr:uid="{AAE3FB98-456C-43EB-A45E-AA761B3749A8}"/>
    <cellStyle name="F6 4 3" xfId="6263" xr:uid="{E9605362-6ABF-4C53-9867-028A887DE8A5}"/>
    <cellStyle name="F6 4 4" xfId="6264" xr:uid="{0481B4C9-6FF2-4D6F-8E7A-8113C5355091}"/>
    <cellStyle name="F6 4 5" xfId="6265" xr:uid="{46A68ECF-99D2-4347-B509-484242C75627}"/>
    <cellStyle name="F6 4 6" xfId="6266" xr:uid="{E0E6BBED-8DFE-41FB-AFB3-9997EED0150C}"/>
    <cellStyle name="F6 4 7" xfId="6267" xr:uid="{F4A203C3-C02D-45B3-B648-3325D9A8E003}"/>
    <cellStyle name="F6 4 8" xfId="6268" xr:uid="{48520554-328A-4C78-89C2-C7F2C7C55D9B}"/>
    <cellStyle name="F6 4 9" xfId="6269" xr:uid="{16131C28-C622-4953-93B0-2CE241CA076B}"/>
    <cellStyle name="F6 4_ActiFijos" xfId="6270" xr:uid="{74905B44-8F23-4C98-8C12-F39FB4D4C13A}"/>
    <cellStyle name="F6 5" xfId="37412" xr:uid="{5A03AFB4-0A4B-4346-895F-7CACDC4AB57E}"/>
    <cellStyle name="F6 6" xfId="37571" xr:uid="{880E5638-B2A5-4A73-9582-96DB21202A35}"/>
    <cellStyle name="F6 7" xfId="37562" xr:uid="{A0D0C129-2053-4822-B460-79A1FB57BE21}"/>
    <cellStyle name="F6 8" xfId="37209" xr:uid="{A2B025E6-FB01-4BE9-A432-213F8C4A4ED0}"/>
    <cellStyle name="F6 9" xfId="37531" xr:uid="{FF9B1650-2F60-4E83-B118-718AE3631A2F}"/>
    <cellStyle name="F6_Bases_Generales" xfId="6271" xr:uid="{5E41AB18-7142-4397-A2DA-B3FF27AF2ACF}"/>
    <cellStyle name="F7" xfId="6272" xr:uid="{0614B5FF-69BB-4046-A197-02BFFC76E44A}"/>
    <cellStyle name="F7 10" xfId="37668" xr:uid="{14C5AC7C-02FC-4479-A214-0354A03A7A3C}"/>
    <cellStyle name="F7 2" xfId="6273" xr:uid="{08FF05E9-0B1B-4224-A7C9-A5898285BCF4}"/>
    <cellStyle name="F7 2 10" xfId="6274" xr:uid="{BDE264CD-D216-429F-AB00-68A85750FA21}"/>
    <cellStyle name="F7 2 11" xfId="6275" xr:uid="{7B105494-C3A8-4287-88DD-F94945F0828E}"/>
    <cellStyle name="F7 2 12" xfId="6276" xr:uid="{EC79A1B0-A461-424C-8EA1-441C454DBFDD}"/>
    <cellStyle name="F7 2 2" xfId="6277" xr:uid="{1E324814-C1FF-48A2-AF66-F51300836AA3}"/>
    <cellStyle name="F7 2 3" xfId="6278" xr:uid="{B8478550-D4B9-4DD5-8ACC-C60FB5D6A875}"/>
    <cellStyle name="F7 2 4" xfId="6279" xr:uid="{3FBDEAAF-00C5-440D-BCA0-82CB641CCD4E}"/>
    <cellStyle name="F7 2 5" xfId="6280" xr:uid="{AFDE5F05-B4B3-4673-AC42-B8BE795F214B}"/>
    <cellStyle name="F7 2 6" xfId="6281" xr:uid="{B45C6A0E-9380-4579-8431-CFB159739294}"/>
    <cellStyle name="F7 2 7" xfId="6282" xr:uid="{CED2790B-C481-4A3A-ADF8-5C4F4A6DF903}"/>
    <cellStyle name="F7 2 8" xfId="6283" xr:uid="{C50B804C-4EFD-49D1-8C46-843AA3A10FC0}"/>
    <cellStyle name="F7 2 9" xfId="6284" xr:uid="{FAE29CB1-C7F8-43CA-A968-F18B0643ED9E}"/>
    <cellStyle name="F7 2_ActiFijos" xfId="6285" xr:uid="{C779384F-07D7-45E0-9DA3-FBD11BCEFBFD}"/>
    <cellStyle name="F7 3" xfId="6286" xr:uid="{0495003E-CDB1-46B3-8CFF-1E9EAC60E911}"/>
    <cellStyle name="F7 3 10" xfId="6287" xr:uid="{C997747C-1A94-46D9-9651-E4D29AB203A0}"/>
    <cellStyle name="F7 3 11" xfId="6288" xr:uid="{DB4A2C91-D530-4BA0-BF29-BF4A3406DB45}"/>
    <cellStyle name="F7 3 12" xfId="6289" xr:uid="{B9874F34-F26F-45EF-9A0F-C6DC9C337901}"/>
    <cellStyle name="F7 3 2" xfId="6290" xr:uid="{95AA8006-8DE3-4022-8479-91DDB60F1E23}"/>
    <cellStyle name="F7 3 3" xfId="6291" xr:uid="{D509CD93-926B-42EB-9172-32CFBA005FD0}"/>
    <cellStyle name="F7 3 4" xfId="6292" xr:uid="{696C5447-922E-4422-A83E-AA41EC7C8D23}"/>
    <cellStyle name="F7 3 5" xfId="6293" xr:uid="{5E4F16E0-8566-4A38-970E-271FC08345D0}"/>
    <cellStyle name="F7 3 6" xfId="6294" xr:uid="{06279D8C-D250-4478-9EDC-76ADA3926D7C}"/>
    <cellStyle name="F7 3 7" xfId="6295" xr:uid="{299A0CD3-9D16-4556-A6F2-2822EA0B049B}"/>
    <cellStyle name="F7 3 8" xfId="6296" xr:uid="{06579CC0-8648-4ABE-8A58-2140BCDA9BA9}"/>
    <cellStyle name="F7 3 9" xfId="6297" xr:uid="{8E2F37F6-73A9-4096-B28B-DCDBF8703DA6}"/>
    <cellStyle name="F7 3_ActiFijos" xfId="6298" xr:uid="{A9AAFE6D-B6D2-4A5F-8358-89FA822C512A}"/>
    <cellStyle name="F7 4" xfId="6299" xr:uid="{94C67BE8-34CA-4898-A2A9-F2DED90A661A}"/>
    <cellStyle name="F7 4 10" xfId="6300" xr:uid="{FA675062-952B-421C-9875-1329B63763B0}"/>
    <cellStyle name="F7 4 11" xfId="6301" xr:uid="{8BE18148-2430-44A9-9402-8B5AE93585CC}"/>
    <cellStyle name="F7 4 12" xfId="6302" xr:uid="{37BE0312-153E-4A68-B626-51A64090AD7A}"/>
    <cellStyle name="F7 4 2" xfId="6303" xr:uid="{E2C3D3AC-5253-4E46-AACF-76ED2040C73F}"/>
    <cellStyle name="F7 4 3" xfId="6304" xr:uid="{BAAD0DD1-13AE-4749-842C-B1F8465FB9E8}"/>
    <cellStyle name="F7 4 4" xfId="6305" xr:uid="{FDEBA7B8-3FC4-45D0-BBCB-1E72D06CA45C}"/>
    <cellStyle name="F7 4 5" xfId="6306" xr:uid="{84643F71-DB7B-401C-BA95-A052A4CCBBF5}"/>
    <cellStyle name="F7 4 6" xfId="6307" xr:uid="{A1E407EC-31ED-4E94-8B4B-C35400537A53}"/>
    <cellStyle name="F7 4 7" xfId="6308" xr:uid="{3B954CEC-D72F-4D7F-9BC7-F3D4C7DEDF2B}"/>
    <cellStyle name="F7 4 8" xfId="6309" xr:uid="{D80DFB1B-1F23-4674-A81A-9092B582AF79}"/>
    <cellStyle name="F7 4 9" xfId="6310" xr:uid="{1B0BF534-C332-4AF0-8BF3-83141BB5174C}"/>
    <cellStyle name="F7 4_ActiFijos" xfId="6311" xr:uid="{AC95C500-3F37-4EBE-8F31-F93FB27666EA}"/>
    <cellStyle name="F7 5" xfId="37413" xr:uid="{93552651-C554-40F5-AD96-19F754260933}"/>
    <cellStyle name="F7 6" xfId="37572" xr:uid="{235D84A1-7060-4BA2-B665-011AAD1C509E}"/>
    <cellStyle name="F7 7" xfId="37561" xr:uid="{D26F1EB2-8996-4371-80FC-FA168FF353E1}"/>
    <cellStyle name="F7 8" xfId="37558" xr:uid="{C6013CE8-0E27-4E90-A2EE-AE1D5C368555}"/>
    <cellStyle name="F7 9" xfId="37580" xr:uid="{C622B74F-40B2-497A-85E0-DD72A82872B0}"/>
    <cellStyle name="F7_Bases_Generales" xfId="6312" xr:uid="{12518437-C111-4467-A0B7-BCBBF9921D94}"/>
    <cellStyle name="F8" xfId="6313" xr:uid="{0ED13857-F415-45F5-8E14-90869133523A}"/>
    <cellStyle name="F8 10" xfId="37669" xr:uid="{F85A18AC-FEB6-441E-A51D-313807FC66CA}"/>
    <cellStyle name="F8 2" xfId="6314" xr:uid="{E8296F47-110C-4D58-B330-D1AC6C66A41B}"/>
    <cellStyle name="F8 2 10" xfId="6315" xr:uid="{F7E38D4F-E10B-429C-8817-D8F5019166DB}"/>
    <cellStyle name="F8 2 11" xfId="6316" xr:uid="{4A6595A2-F66D-4FCE-9CDE-383199C8AFFC}"/>
    <cellStyle name="F8 2 12" xfId="6317" xr:uid="{4663DD5A-BE19-4AAC-A782-C2D0255ADC84}"/>
    <cellStyle name="F8 2 2" xfId="6318" xr:uid="{7D9BC03C-548C-4507-B0F0-54D702D46C3B}"/>
    <cellStyle name="F8 2 3" xfId="6319" xr:uid="{76947F1B-E702-438A-AC39-E52D00131F36}"/>
    <cellStyle name="F8 2 4" xfId="6320" xr:uid="{EEA5CF27-1CB0-44C9-B064-C130F38EC751}"/>
    <cellStyle name="F8 2 5" xfId="6321" xr:uid="{4F250F71-55F8-4AF0-83BC-EF6D0D14F5EA}"/>
    <cellStyle name="F8 2 6" xfId="6322" xr:uid="{6025B1A1-1B93-41EC-9732-F894BA88CA95}"/>
    <cellStyle name="F8 2 7" xfId="6323" xr:uid="{6024AEA0-2DB7-425F-BC41-EB4E80499314}"/>
    <cellStyle name="F8 2 8" xfId="6324" xr:uid="{B3204BEA-0B4F-474B-B323-B311B61EF087}"/>
    <cellStyle name="F8 2 9" xfId="6325" xr:uid="{E193232D-5CB2-4574-83ED-D577D6C00232}"/>
    <cellStyle name="F8 2_ActiFijos" xfId="6326" xr:uid="{105AF343-27D7-4B2C-AEA8-6979393798D9}"/>
    <cellStyle name="F8 3" xfId="6327" xr:uid="{4A812B22-2FB5-44AF-954A-D2AB8D6042FC}"/>
    <cellStyle name="F8 3 10" xfId="6328" xr:uid="{D8BDA2F3-81BC-4756-89D6-949B8AE77726}"/>
    <cellStyle name="F8 3 11" xfId="6329" xr:uid="{F2EC555D-D8B8-4009-885E-9309D44CFE3D}"/>
    <cellStyle name="F8 3 12" xfId="6330" xr:uid="{59043D40-8805-4939-871C-AECC1931D4E5}"/>
    <cellStyle name="F8 3 2" xfId="6331" xr:uid="{664E070C-5847-475A-9E63-7A92389A1EA0}"/>
    <cellStyle name="F8 3 3" xfId="6332" xr:uid="{496D2A1D-E0A5-4801-8204-B58214438005}"/>
    <cellStyle name="F8 3 4" xfId="6333" xr:uid="{D3683CCC-2C9F-47C4-A2B0-DE666ACD78BB}"/>
    <cellStyle name="F8 3 5" xfId="6334" xr:uid="{6C742B0D-2A9F-44CE-AC05-29B9389CFDAE}"/>
    <cellStyle name="F8 3 6" xfId="6335" xr:uid="{1D21E5C7-F22F-4285-9BC7-3D70D067416E}"/>
    <cellStyle name="F8 3 7" xfId="6336" xr:uid="{56C7F9C6-EC1A-4297-BA1E-B53729C156A6}"/>
    <cellStyle name="F8 3 8" xfId="6337" xr:uid="{C51A769F-73DA-4342-A30D-536738E47416}"/>
    <cellStyle name="F8 3 9" xfId="6338" xr:uid="{C9C55147-7FEC-43A4-88DA-B2651A948511}"/>
    <cellStyle name="F8 3_ActiFijos" xfId="6339" xr:uid="{1F8D5CDC-8110-4163-9C30-BC0B5A7E1B58}"/>
    <cellStyle name="F8 4" xfId="6340" xr:uid="{1C985868-2895-44E9-96F0-D8AB816AA344}"/>
    <cellStyle name="F8 4 10" xfId="6341" xr:uid="{F882E7DE-40F1-477F-95E2-5F9843293D47}"/>
    <cellStyle name="F8 4 11" xfId="6342" xr:uid="{FF7A2B31-1974-4BA1-8BA3-FA71FFE20941}"/>
    <cellStyle name="F8 4 12" xfId="6343" xr:uid="{39FAE382-13C1-41A6-88B3-F8B81CCE515C}"/>
    <cellStyle name="F8 4 2" xfId="6344" xr:uid="{61ACCC2E-F8C6-4EF1-AF15-B43424602087}"/>
    <cellStyle name="F8 4 3" xfId="6345" xr:uid="{BA2EB893-C0BF-4DB9-96B6-A028DA1F6791}"/>
    <cellStyle name="F8 4 4" xfId="6346" xr:uid="{4107CDEF-1083-4EB4-91C0-FCA8A848EC5E}"/>
    <cellStyle name="F8 4 5" xfId="6347" xr:uid="{E386D9AD-AE1D-4966-8C83-F4F4424DC904}"/>
    <cellStyle name="F8 4 6" xfId="6348" xr:uid="{7DCE4255-FC46-409C-AD6D-A4FB27B4DE99}"/>
    <cellStyle name="F8 4 7" xfId="6349" xr:uid="{7245447F-A412-4363-9CA9-0398E84F4A37}"/>
    <cellStyle name="F8 4 8" xfId="6350" xr:uid="{7D5BDF97-587F-4F81-9A9A-4C1F7D259605}"/>
    <cellStyle name="F8 4 9" xfId="6351" xr:uid="{4996CC4C-66FA-4F37-8BF5-50C20C626E73}"/>
    <cellStyle name="F8 4_ActiFijos" xfId="6352" xr:uid="{8DCBDD98-2113-40A9-B572-F20B6FA9A8A2}"/>
    <cellStyle name="F8 5" xfId="37414" xr:uid="{2FA4DCAE-EBD3-4E32-8721-C67060F6DE4D}"/>
    <cellStyle name="F8 6" xfId="37573" xr:uid="{6C779635-6033-4075-B31F-670A3ACF39E7}"/>
    <cellStyle name="F8 7" xfId="37560" xr:uid="{26F4C655-134A-45CE-91D2-4C60F0D163E5}"/>
    <cellStyle name="F8 8" xfId="37521" xr:uid="{9C3508EE-641F-4C2C-92FA-1AC592F57977}"/>
    <cellStyle name="F8 9" xfId="37136" xr:uid="{EC4A00DF-901D-4788-809F-AA076C6A2BEE}"/>
    <cellStyle name="F8_Bases_Generales" xfId="6353" xr:uid="{8DF52111-F454-457B-85F3-96EB2294A5D6}"/>
    <cellStyle name="Fijo" xfId="37415" xr:uid="{792EE72E-4189-4199-9A2D-AFA2C42E3109}"/>
    <cellStyle name="Financiero" xfId="37416" xr:uid="{591560C3-87DB-4C37-9368-D432CF217BAD}"/>
    <cellStyle name="Fixed" xfId="6354" xr:uid="{2B24DBEE-C806-42FF-A17A-61BE66097309}"/>
    <cellStyle name="Fixed 10" xfId="6355" xr:uid="{9F3A388E-1532-4684-B6CF-79F22AFADEA4}"/>
    <cellStyle name="Fixed 10 2" xfId="6356" xr:uid="{27CA1696-6D4D-4221-824B-C3E94985CD98}"/>
    <cellStyle name="Fixed 100" xfId="6357" xr:uid="{7C493B15-F55C-4272-8E87-7E596411744F}"/>
    <cellStyle name="Fixed 100 2" xfId="6358" xr:uid="{A10D337A-2BEF-4FF4-820E-A5C57DA6B0C9}"/>
    <cellStyle name="Fixed 101" xfId="6359" xr:uid="{8B29DFD0-BD01-47FF-8416-A7A2F21ED673}"/>
    <cellStyle name="Fixed 101 2" xfId="6360" xr:uid="{F1D261B6-AA15-40B9-BEFF-240E973BF849}"/>
    <cellStyle name="Fixed 102" xfId="6361" xr:uid="{B97B17BB-C93F-4482-8755-0A32E69B2B63}"/>
    <cellStyle name="Fixed 102 2" xfId="6362" xr:uid="{98615F63-0C7B-4266-8707-54F2C8B579CA}"/>
    <cellStyle name="Fixed 103" xfId="6363" xr:uid="{C363A458-19EF-4836-888E-FD07644A82D4}"/>
    <cellStyle name="Fixed 103 2" xfId="6364" xr:uid="{27AD7259-99E4-4995-8548-7ED6A777D347}"/>
    <cellStyle name="Fixed 104" xfId="6365" xr:uid="{AC4D2D2B-656E-4805-8294-8A983FFDE4F3}"/>
    <cellStyle name="Fixed 104 2" xfId="6366" xr:uid="{E66A771D-A26D-4DF8-A310-6146CE286963}"/>
    <cellStyle name="Fixed 105" xfId="6367" xr:uid="{0012B561-9E9E-4251-B755-742162915118}"/>
    <cellStyle name="Fixed 105 2" xfId="6368" xr:uid="{8E8279E9-8C15-4D9E-9300-7EF2F3DC41A9}"/>
    <cellStyle name="Fixed 106" xfId="6369" xr:uid="{CFB32CD6-E5CA-4DD1-9A23-C1809A7D17EB}"/>
    <cellStyle name="Fixed 106 2" xfId="6370" xr:uid="{BCFAF9B4-7909-412B-A14E-6E3956988B61}"/>
    <cellStyle name="Fixed 107" xfId="6371" xr:uid="{FAD238A9-60B2-4080-B599-E12282986ED1}"/>
    <cellStyle name="Fixed 107 2" xfId="6372" xr:uid="{A501F83F-775C-40B5-BFB7-009F11A0FDCC}"/>
    <cellStyle name="Fixed 108" xfId="6373" xr:uid="{E9856C0C-69B6-45A8-A84C-31449FA1859A}"/>
    <cellStyle name="Fixed 108 2" xfId="6374" xr:uid="{11AEE31D-EAD8-4EFD-BD2F-9C571C6DB92B}"/>
    <cellStyle name="Fixed 109" xfId="6375" xr:uid="{F1854CC3-B2AB-4355-833A-49C61B25B5C4}"/>
    <cellStyle name="Fixed 109 2" xfId="6376" xr:uid="{F3F3F62C-CBB1-4B02-AF24-9D8FEFD314E0}"/>
    <cellStyle name="Fixed 11" xfId="6377" xr:uid="{5AAE1F4E-764A-4CF0-B3EC-5459EFCB515D}"/>
    <cellStyle name="Fixed 11 2" xfId="6378" xr:uid="{5C175756-B7FC-42E6-A631-3F7A6A242369}"/>
    <cellStyle name="Fixed 110" xfId="6379" xr:uid="{60ED1B2C-7887-437C-BD82-4C4CFC452959}"/>
    <cellStyle name="Fixed 110 2" xfId="6380" xr:uid="{9194326C-7A05-4FF8-8090-A875E0D8DDA4}"/>
    <cellStyle name="Fixed 111" xfId="6381" xr:uid="{37AD45B1-3C21-4B7C-8947-4FD0D7A7D1BD}"/>
    <cellStyle name="Fixed 111 2" xfId="6382" xr:uid="{90F4D237-370A-4A3C-867B-96A3A8602AB6}"/>
    <cellStyle name="Fixed 112" xfId="6383" xr:uid="{33E0FF5C-2D8F-4A05-AF59-290FA42C218D}"/>
    <cellStyle name="Fixed 112 2" xfId="6384" xr:uid="{59539B09-1C4C-498C-9D89-71037394D276}"/>
    <cellStyle name="Fixed 113" xfId="6385" xr:uid="{DA210257-7285-4139-BAE0-D84F8D304618}"/>
    <cellStyle name="Fixed 113 2" xfId="6386" xr:uid="{413808BF-33AA-47EA-A470-870BFC2EC24C}"/>
    <cellStyle name="Fixed 114" xfId="6387" xr:uid="{BDCAB9B0-9043-4416-9B89-545B467F1A1D}"/>
    <cellStyle name="Fixed 114 2" xfId="6388" xr:uid="{F91BDB2A-3E45-404A-9039-6258FC8BA41C}"/>
    <cellStyle name="Fixed 115" xfId="6389" xr:uid="{D9122581-2EB0-4B21-A9CB-8E526E0D691D}"/>
    <cellStyle name="Fixed 115 2" xfId="6390" xr:uid="{1E9F6C4E-BF21-42C9-8546-1BAB49C35ACC}"/>
    <cellStyle name="Fixed 116" xfId="6391" xr:uid="{B907F73A-D305-4A81-84A2-EBB23D5EF297}"/>
    <cellStyle name="Fixed 12" xfId="6392" xr:uid="{AF50A68A-11F0-4D52-87E4-4A226F7596A4}"/>
    <cellStyle name="Fixed 12 2" xfId="6393" xr:uid="{D4828F93-24C9-48E3-8DC4-95B36C340790}"/>
    <cellStyle name="Fixed 13" xfId="6394" xr:uid="{2F91F012-2085-437B-870F-D425ACCC404B}"/>
    <cellStyle name="Fixed 13 2" xfId="6395" xr:uid="{AFE5B451-33B3-4182-A6B6-B3269FB3EFB7}"/>
    <cellStyle name="Fixed 14" xfId="6396" xr:uid="{ECABB637-E333-4BCF-A5B4-9A41AAB2FB5A}"/>
    <cellStyle name="Fixed 14 2" xfId="6397" xr:uid="{C6A08A35-0629-45D0-B972-9455E8840915}"/>
    <cellStyle name="Fixed 15" xfId="6398" xr:uid="{1B6257AB-D03F-4AA2-9974-CA124AC39211}"/>
    <cellStyle name="Fixed 15 2" xfId="6399" xr:uid="{65816770-E05D-4060-B46D-A907FB6188C3}"/>
    <cellStyle name="Fixed 16" xfId="6400" xr:uid="{E10FF735-890B-42BC-BEDB-503BDC357A35}"/>
    <cellStyle name="Fixed 16 2" xfId="6401" xr:uid="{136C850D-A9EE-4CF0-9091-72C2EAC05F2F}"/>
    <cellStyle name="Fixed 17" xfId="6402" xr:uid="{0D15A56C-B674-407A-816A-736DBE33B855}"/>
    <cellStyle name="Fixed 17 2" xfId="6403" xr:uid="{827AC41C-4050-43B5-8690-14DB4C771460}"/>
    <cellStyle name="Fixed 18" xfId="6404" xr:uid="{AB398DD7-5EB7-4F08-8D57-E9EB0CD90B5B}"/>
    <cellStyle name="Fixed 18 2" xfId="6405" xr:uid="{EF7BC151-AE82-41B5-949A-8ACA4CFD5578}"/>
    <cellStyle name="Fixed 19" xfId="6406" xr:uid="{BF4B0EDC-481F-4E4C-A1E9-F09EA0DA9A42}"/>
    <cellStyle name="Fixed 19 2" xfId="6407" xr:uid="{EE7D8216-897C-4638-BBC1-6F1D183C42D5}"/>
    <cellStyle name="Fixed 2" xfId="6408" xr:uid="{F63F715C-8286-4CD7-808A-EDAFBEE9C540}"/>
    <cellStyle name="Fixed 2 10" xfId="6409" xr:uid="{7E051ABD-505C-4E76-97D5-DF38E6659992}"/>
    <cellStyle name="Fixed 2 10 2" xfId="6410" xr:uid="{4937A2D8-1D55-4B60-9E91-388B8B46A962}"/>
    <cellStyle name="Fixed 2 11" xfId="6411" xr:uid="{8568DBB7-B7ED-48B2-9A23-276E6EBAE16C}"/>
    <cellStyle name="Fixed 2 11 2" xfId="6412" xr:uid="{18B144C1-42C3-4258-BADE-5313969E65B6}"/>
    <cellStyle name="Fixed 2 12" xfId="6413" xr:uid="{E3660B28-6A7E-4940-9898-F1CD4057FDD8}"/>
    <cellStyle name="Fixed 2 12 2" xfId="6414" xr:uid="{CC6EC54B-FC64-4A05-810B-1727753CFEE1}"/>
    <cellStyle name="Fixed 2 13" xfId="6415" xr:uid="{7BE044CE-D6AC-4320-8CF5-43D0B49577D7}"/>
    <cellStyle name="Fixed 2 2" xfId="6416" xr:uid="{C620F0BD-8CDB-412D-8177-5EDC994D26C6}"/>
    <cellStyle name="Fixed 2 2 2" xfId="6417" xr:uid="{B5422EA0-7B2E-430F-AA0C-8ADC6C6B7A38}"/>
    <cellStyle name="Fixed 2 3" xfId="6418" xr:uid="{E5122519-2FD2-4461-8A9C-ED06C6788F85}"/>
    <cellStyle name="Fixed 2 3 2" xfId="6419" xr:uid="{E20825C6-ECB0-4C2C-94D4-D7ECB43CFECC}"/>
    <cellStyle name="Fixed 2 4" xfId="6420" xr:uid="{1F5B789E-2ED0-4034-B54D-6A8FDEEE10A5}"/>
    <cellStyle name="Fixed 2 4 2" xfId="6421" xr:uid="{BDC476D2-6968-419B-A570-1F135AA0ABE9}"/>
    <cellStyle name="Fixed 2 5" xfId="6422" xr:uid="{EE251B2D-D3CB-49D1-8EB4-3C07F9449D40}"/>
    <cellStyle name="Fixed 2 5 2" xfId="6423" xr:uid="{D64B7F1C-08BA-4DE6-A675-7F4C9213CAA0}"/>
    <cellStyle name="Fixed 2 6" xfId="6424" xr:uid="{7195107F-7D12-4BFB-87F4-4FE89674E30C}"/>
    <cellStyle name="Fixed 2 6 2" xfId="6425" xr:uid="{5DC5E341-F687-4A52-8A83-4294E5A8A48E}"/>
    <cellStyle name="Fixed 2 7" xfId="6426" xr:uid="{41DDA665-80F5-4053-85B5-57C12440292D}"/>
    <cellStyle name="Fixed 2 7 2" xfId="6427" xr:uid="{D2ABADDB-2E34-41B1-B14C-1EECA8A32718}"/>
    <cellStyle name="Fixed 2 8" xfId="6428" xr:uid="{3B577730-6283-4311-8FE8-FB8BCB31D260}"/>
    <cellStyle name="Fixed 2 8 2" xfId="6429" xr:uid="{02F7DC9D-04B1-41A7-B4CD-B79E692D518D}"/>
    <cellStyle name="Fixed 2 9" xfId="6430" xr:uid="{703E2A48-E788-43AC-AE54-CA9F62941103}"/>
    <cellStyle name="Fixed 2 9 2" xfId="6431" xr:uid="{4F82DB2B-E734-4434-B799-45EB591E1058}"/>
    <cellStyle name="Fixed 20" xfId="6432" xr:uid="{7A0D36DF-43C0-4AEA-ACAD-5AFBE65F814E}"/>
    <cellStyle name="Fixed 20 2" xfId="6433" xr:uid="{FF092B30-D566-4C91-80E6-D269158771FD}"/>
    <cellStyle name="Fixed 21" xfId="6434" xr:uid="{B0A71A41-058D-450C-8E5B-6582ECDCA4D8}"/>
    <cellStyle name="Fixed 21 2" xfId="6435" xr:uid="{55261926-88F7-46D1-A15A-B7697C948FFB}"/>
    <cellStyle name="Fixed 22" xfId="6436" xr:uid="{AA2933AD-3192-49EE-B149-4A6FDFB26198}"/>
    <cellStyle name="Fixed 22 2" xfId="6437" xr:uid="{0867030F-5F15-4B39-ABD3-0D982F429F4D}"/>
    <cellStyle name="Fixed 23" xfId="6438" xr:uid="{56CE3F03-F9D8-45F6-8D7D-6259C6220617}"/>
    <cellStyle name="Fixed 23 2" xfId="6439" xr:uid="{3F4524CD-9DFB-4EF4-975D-D22AC72CE548}"/>
    <cellStyle name="Fixed 24" xfId="6440" xr:uid="{CED12DF3-C0BC-4E87-8EF6-765E18DA264F}"/>
    <cellStyle name="Fixed 24 2" xfId="6441" xr:uid="{3958F757-648A-4D8A-B7BA-B1E962A78B14}"/>
    <cellStyle name="Fixed 25" xfId="6442" xr:uid="{05325881-F7D1-4434-B7FC-5C9D65E4AA54}"/>
    <cellStyle name="Fixed 25 2" xfId="6443" xr:uid="{FB790B32-3AE8-4009-9FE7-81E66DBE277A}"/>
    <cellStyle name="Fixed 26" xfId="6444" xr:uid="{99723BBC-B4D6-4EFC-9E8E-F5DD4665D052}"/>
    <cellStyle name="Fixed 26 2" xfId="6445" xr:uid="{1DE19AF5-B4F1-490B-BCD2-C379C4FBF409}"/>
    <cellStyle name="Fixed 27" xfId="6446" xr:uid="{94C3C8FC-FDA3-4BC6-B2C3-7532C52567A2}"/>
    <cellStyle name="Fixed 27 2" xfId="6447" xr:uid="{97C0B667-98FB-4231-97CC-F47273FEC4FD}"/>
    <cellStyle name="Fixed 28" xfId="6448" xr:uid="{5396576B-88A6-485C-B2C1-25B4BCC2FF00}"/>
    <cellStyle name="Fixed 28 2" xfId="6449" xr:uid="{78358820-7975-40AA-B3D6-576D4AC2D47C}"/>
    <cellStyle name="Fixed 29" xfId="6450" xr:uid="{68D1E919-34D6-4251-BDA2-1691EDB5DE97}"/>
    <cellStyle name="Fixed 29 2" xfId="6451" xr:uid="{6EC85CF6-FD02-46F0-BEE5-BC3E7257DE7A}"/>
    <cellStyle name="Fixed 3" xfId="6452" xr:uid="{F647DACC-AB4E-48DF-9845-64029DC03C5B}"/>
    <cellStyle name="Fixed 3 10" xfId="6453" xr:uid="{ABB41C44-73EE-4FF1-825C-A28CBF5936F9}"/>
    <cellStyle name="Fixed 3 10 2" xfId="6454" xr:uid="{22FD102E-B00A-4CA8-9D78-9E66550E9941}"/>
    <cellStyle name="Fixed 3 11" xfId="6455" xr:uid="{38DD5EA6-5210-4B1C-AD78-C46D3EF65618}"/>
    <cellStyle name="Fixed 3 11 2" xfId="6456" xr:uid="{E3272B7E-3C72-4FFC-8EC0-9A73A00A1BDC}"/>
    <cellStyle name="Fixed 3 12" xfId="6457" xr:uid="{9838D7EC-7D69-4F88-BFDF-F3505B80060F}"/>
    <cellStyle name="Fixed 3 12 2" xfId="6458" xr:uid="{B0F895FB-1998-40A0-A2C6-6D1F3C3EDADF}"/>
    <cellStyle name="Fixed 3 13" xfId="6459" xr:uid="{3AF4D4D9-FF28-4C4E-A3A2-EB8E2B26319C}"/>
    <cellStyle name="Fixed 3 2" xfId="6460" xr:uid="{9F02B7B7-C90B-4FB4-97BA-39A21DC6AFB0}"/>
    <cellStyle name="Fixed 3 2 2" xfId="6461" xr:uid="{C3EA195B-208A-4BA6-9A3A-F6D994B45847}"/>
    <cellStyle name="Fixed 3 3" xfId="6462" xr:uid="{0A1511D2-1495-4B85-B9F7-56D072AC6E6F}"/>
    <cellStyle name="Fixed 3 3 2" xfId="6463" xr:uid="{ED233C3A-502B-4F34-91E2-23D0BBB32FCE}"/>
    <cellStyle name="Fixed 3 4" xfId="6464" xr:uid="{748A6823-3FEE-4C02-AF3A-E8AD2167F6DC}"/>
    <cellStyle name="Fixed 3 4 2" xfId="6465" xr:uid="{4F634E78-E5E5-4F1F-987A-1AB33E956E7C}"/>
    <cellStyle name="Fixed 3 5" xfId="6466" xr:uid="{41498CE7-1ACA-4EA1-BC32-DB8489AEF3AC}"/>
    <cellStyle name="Fixed 3 5 2" xfId="6467" xr:uid="{841AD5EB-8EE2-4BE2-95B4-C106DD602884}"/>
    <cellStyle name="Fixed 3 6" xfId="6468" xr:uid="{A3C4E10B-1EF5-4776-9971-FED81D3D07A6}"/>
    <cellStyle name="Fixed 3 6 2" xfId="6469" xr:uid="{7D839E55-E92A-44D4-A76F-68708B6B904E}"/>
    <cellStyle name="Fixed 3 7" xfId="6470" xr:uid="{A4E591D4-CC08-46D4-90BF-52E637DE0E6B}"/>
    <cellStyle name="Fixed 3 7 2" xfId="6471" xr:uid="{D832F9FD-5F5C-46A2-A72A-36D4CD838475}"/>
    <cellStyle name="Fixed 3 8" xfId="6472" xr:uid="{89E9DA39-79D5-478E-BDE8-5B4D6007CDCF}"/>
    <cellStyle name="Fixed 3 8 2" xfId="6473" xr:uid="{F14463F8-D09A-4DCB-A1F7-BE09CD44A15F}"/>
    <cellStyle name="Fixed 3 9" xfId="6474" xr:uid="{45F32DA6-6801-4E1C-90F9-0F526DCF08F6}"/>
    <cellStyle name="Fixed 3 9 2" xfId="6475" xr:uid="{5468C795-E9FF-4352-83C3-FAF2D9EA672C}"/>
    <cellStyle name="Fixed 30" xfId="6476" xr:uid="{73D73D3D-0EB3-49A5-AA9F-0D9EA15CA685}"/>
    <cellStyle name="Fixed 30 2" xfId="6477" xr:uid="{FA8F541B-89FF-4540-80F2-FB9B4198A31E}"/>
    <cellStyle name="Fixed 31" xfId="6478" xr:uid="{E58ED59B-A3E4-4A2A-8048-D6AD4DEA34E0}"/>
    <cellStyle name="Fixed 31 2" xfId="6479" xr:uid="{BDE39A59-14BE-4192-B4CE-3627F6040BA4}"/>
    <cellStyle name="Fixed 32" xfId="6480" xr:uid="{5C11EF12-D301-4200-9CE3-8EC423211098}"/>
    <cellStyle name="Fixed 32 2" xfId="6481" xr:uid="{456ED1B9-BE36-43AC-936B-D38E03172C45}"/>
    <cellStyle name="Fixed 33" xfId="6482" xr:uid="{777743B9-B9F5-4C61-BD9E-7231FBE6327F}"/>
    <cellStyle name="Fixed 33 2" xfId="6483" xr:uid="{CB9B8CE6-C9A2-4174-B8EC-AA5D2E47A5C5}"/>
    <cellStyle name="Fixed 34" xfId="6484" xr:uid="{9BB652B5-4BE1-4AE4-BC8A-30FDAEF534F1}"/>
    <cellStyle name="Fixed 34 2" xfId="6485" xr:uid="{C68B46DE-8714-473B-9640-1E990225C0B4}"/>
    <cellStyle name="Fixed 35" xfId="6486" xr:uid="{4A0B918D-0543-4330-9765-E42904CE8A1E}"/>
    <cellStyle name="Fixed 35 2" xfId="6487" xr:uid="{15E7D86E-AF07-474B-A037-ABC191D994DB}"/>
    <cellStyle name="Fixed 36" xfId="6488" xr:uid="{F0B2C55B-0F44-46C9-A563-85B8C2BF0F01}"/>
    <cellStyle name="Fixed 36 2" xfId="6489" xr:uid="{5237A877-E0EA-417F-AF19-BC19C75F0FD3}"/>
    <cellStyle name="Fixed 37" xfId="6490" xr:uid="{23138655-9329-41DA-A0E3-11FBF3ABF847}"/>
    <cellStyle name="Fixed 37 2" xfId="6491" xr:uid="{BD4787BD-4CCD-4534-BAB9-2F03B4F06C90}"/>
    <cellStyle name="Fixed 38" xfId="6492" xr:uid="{2E59A920-F93D-45E9-BAB8-9DDCC25E3DD4}"/>
    <cellStyle name="Fixed 38 2" xfId="6493" xr:uid="{7AA86025-F631-42F8-A0C1-7C5A7602B463}"/>
    <cellStyle name="Fixed 39" xfId="6494" xr:uid="{8159C084-309D-42FE-B32D-6E34D030D683}"/>
    <cellStyle name="Fixed 39 2" xfId="6495" xr:uid="{B9564870-E1F7-4750-8089-DA1D0B723500}"/>
    <cellStyle name="Fixed 4" xfId="6496" xr:uid="{DC3D47D9-2B2D-4634-A438-18FECA886434}"/>
    <cellStyle name="Fixed 4 10" xfId="6497" xr:uid="{14AF403D-A281-44EB-9944-75007564E62A}"/>
    <cellStyle name="Fixed 4 10 2" xfId="6498" xr:uid="{66AFB213-56CB-490A-97BE-218151AFA1B1}"/>
    <cellStyle name="Fixed 4 11" xfId="6499" xr:uid="{649C3480-B6E7-4BC3-9DE0-23E1B52D48F6}"/>
    <cellStyle name="Fixed 4 11 2" xfId="6500" xr:uid="{A430C5BE-23C4-4C0F-A5D4-E085817E2D4D}"/>
    <cellStyle name="Fixed 4 12" xfId="6501" xr:uid="{049FFE63-406B-483A-950B-918BA1525AD7}"/>
    <cellStyle name="Fixed 4 12 2" xfId="6502" xr:uid="{F3F71A44-AD80-437E-8A00-C0B738884B70}"/>
    <cellStyle name="Fixed 4 13" xfId="6503" xr:uid="{55A8D2C5-A844-4873-9EBB-269E69C89284}"/>
    <cellStyle name="Fixed 4 2" xfId="6504" xr:uid="{FAA7CA9D-24D6-4012-A4F9-820A86BC1717}"/>
    <cellStyle name="Fixed 4 2 2" xfId="6505" xr:uid="{06D2F295-BEAF-4713-8B0C-463D1F547AED}"/>
    <cellStyle name="Fixed 4 3" xfId="6506" xr:uid="{E688FED3-96E1-4CD5-8039-5131F085DF32}"/>
    <cellStyle name="Fixed 4 3 2" xfId="6507" xr:uid="{9AA1FD2A-AB78-4981-936F-B1B5133957F3}"/>
    <cellStyle name="Fixed 4 4" xfId="6508" xr:uid="{AA3E6801-D703-4BCF-A0F4-85E696B5FE9C}"/>
    <cellStyle name="Fixed 4 4 2" xfId="6509" xr:uid="{66F48048-F7FD-4B73-99BD-5623E1EC2D87}"/>
    <cellStyle name="Fixed 4 5" xfId="6510" xr:uid="{FE103EA4-0E63-4D28-AA08-5085ACD3EC96}"/>
    <cellStyle name="Fixed 4 5 2" xfId="6511" xr:uid="{AB791F73-FCDD-425A-9778-9A5BE2D15D30}"/>
    <cellStyle name="Fixed 4 6" xfId="6512" xr:uid="{283A4571-6AAB-429E-B01B-CF4F019188F4}"/>
    <cellStyle name="Fixed 4 6 2" xfId="6513" xr:uid="{04411DF0-2F61-4512-B65F-A3D2BD033B04}"/>
    <cellStyle name="Fixed 4 7" xfId="6514" xr:uid="{B9D24386-8C1E-4374-9F8A-D6C25A1F5E51}"/>
    <cellStyle name="Fixed 4 7 2" xfId="6515" xr:uid="{37584DC4-EB67-4DCD-B7B4-50E13EE2F5A9}"/>
    <cellStyle name="Fixed 4 8" xfId="6516" xr:uid="{03745044-DDC7-4ADC-B369-BB18AF8D6745}"/>
    <cellStyle name="Fixed 4 8 2" xfId="6517" xr:uid="{4AC9116A-C811-4438-89D8-FA6DD7E55155}"/>
    <cellStyle name="Fixed 4 9" xfId="6518" xr:uid="{3393BC51-F48C-4C21-A2E4-8A8CDCBF812B}"/>
    <cellStyle name="Fixed 4 9 2" xfId="6519" xr:uid="{BDB033D0-16BA-41DF-9B4E-B7271242ACE0}"/>
    <cellStyle name="Fixed 40" xfId="6520" xr:uid="{885EF2C7-CA17-4630-91A1-3AAC8C8006E1}"/>
    <cellStyle name="Fixed 40 2" xfId="6521" xr:uid="{AD8B4582-0E42-4701-841D-D58374C41AC8}"/>
    <cellStyle name="Fixed 41" xfId="6522" xr:uid="{F107226C-2083-4041-AF3F-FF0D77BCBF38}"/>
    <cellStyle name="Fixed 41 2" xfId="6523" xr:uid="{498827DD-07B3-4BD8-B7E8-D3CB41139E24}"/>
    <cellStyle name="Fixed 42" xfId="6524" xr:uid="{95ED34D6-4D77-4F77-8A7F-BE396F2A0317}"/>
    <cellStyle name="Fixed 42 2" xfId="6525" xr:uid="{CD4D5120-961F-4D81-B6FB-C1A0B14759AB}"/>
    <cellStyle name="Fixed 43" xfId="6526" xr:uid="{A0B090F6-13FA-42A0-BDF1-8ED2AA3F73D2}"/>
    <cellStyle name="Fixed 43 2" xfId="6527" xr:uid="{A838BCC0-248A-4760-8465-ECE1DBC96374}"/>
    <cellStyle name="Fixed 44" xfId="6528" xr:uid="{F9D36BF0-1D2E-4858-8AD2-45151EC7C864}"/>
    <cellStyle name="Fixed 44 2" xfId="6529" xr:uid="{1CDC4170-9596-4674-9F7F-71644074D7A4}"/>
    <cellStyle name="Fixed 45" xfId="6530" xr:uid="{C99DCA7E-ADF4-4FF7-8D43-2616D43B74EC}"/>
    <cellStyle name="Fixed 45 2" xfId="6531" xr:uid="{8797859A-F984-4106-931C-167D49BD983F}"/>
    <cellStyle name="Fixed 46" xfId="6532" xr:uid="{1E10EA1C-537B-487B-BCDF-6678143AFA5F}"/>
    <cellStyle name="Fixed 46 2" xfId="6533" xr:uid="{80AE53D0-D2CE-4F51-9CBC-E84D01BFFBA5}"/>
    <cellStyle name="Fixed 47" xfId="6534" xr:uid="{171E23FB-21FB-4EB1-9EFA-08112CC4A4F8}"/>
    <cellStyle name="Fixed 47 2" xfId="6535" xr:uid="{D2491A6A-F721-4970-8CC7-96E1ACB9D856}"/>
    <cellStyle name="Fixed 48" xfId="6536" xr:uid="{BF878F8B-770A-4239-8775-E166F22A616F}"/>
    <cellStyle name="Fixed 48 2" xfId="6537" xr:uid="{5AF12012-C02A-4F87-9BDB-C0C1641DA0AF}"/>
    <cellStyle name="Fixed 49" xfId="6538" xr:uid="{9462C847-CCB4-489F-BA51-11D43675DEBC}"/>
    <cellStyle name="Fixed 49 2" xfId="6539" xr:uid="{5EC29239-2F34-4EA4-ACF5-ED6036E5F04D}"/>
    <cellStyle name="Fixed 5" xfId="6540" xr:uid="{89051FC8-E038-48CB-A582-228E177835FC}"/>
    <cellStyle name="Fixed 5 2" xfId="6541" xr:uid="{67383B3A-3A45-46C8-BCC1-19DF4AEB8DB5}"/>
    <cellStyle name="Fixed 50" xfId="6542" xr:uid="{E0C29C52-60D2-4558-82F7-9CFE9BED97AF}"/>
    <cellStyle name="Fixed 50 2" xfId="6543" xr:uid="{D98DFE32-BEC9-4E32-B99D-45E32312DB18}"/>
    <cellStyle name="Fixed 51" xfId="6544" xr:uid="{2FD21750-EC8F-4835-81E8-2A76FB43101F}"/>
    <cellStyle name="Fixed 51 2" xfId="6545" xr:uid="{7814B9A8-E537-45F0-BF4F-468BEA8BC578}"/>
    <cellStyle name="Fixed 52" xfId="6546" xr:uid="{DEE917F7-86E1-4B06-9BDE-AFAD78C8F9E6}"/>
    <cellStyle name="Fixed 52 2" xfId="6547" xr:uid="{F949D7CF-568A-4918-92E9-5DF93574BAC5}"/>
    <cellStyle name="Fixed 53" xfId="6548" xr:uid="{7794707D-6DCB-4743-9C81-CB477859065C}"/>
    <cellStyle name="Fixed 53 2" xfId="6549" xr:uid="{76FB00B2-EA35-41F9-A1A3-1671881728B2}"/>
    <cellStyle name="Fixed 54" xfId="6550" xr:uid="{1200929D-E1D6-4B45-8149-B8AC4D2A992B}"/>
    <cellStyle name="Fixed 54 2" xfId="6551" xr:uid="{377EA19E-DE56-4C52-A12E-15CA58CA50A3}"/>
    <cellStyle name="Fixed 55" xfId="6552" xr:uid="{174DCA99-9C69-44C2-B438-B172A2F64AE7}"/>
    <cellStyle name="Fixed 55 2" xfId="6553" xr:uid="{664DDD01-A382-477A-9A8F-EB3EB6B2ADD1}"/>
    <cellStyle name="Fixed 56" xfId="6554" xr:uid="{27883429-6346-4F18-ADDC-A3EB4D346916}"/>
    <cellStyle name="Fixed 56 2" xfId="6555" xr:uid="{3B98C158-8BE2-4695-8EFE-EF9F24B14D03}"/>
    <cellStyle name="Fixed 57" xfId="6556" xr:uid="{B2F35B13-0C68-4F42-82A3-63CB4F27A1F9}"/>
    <cellStyle name="Fixed 57 2" xfId="6557" xr:uid="{038F91D1-B6BC-4CB9-94A4-C5A1016F57E4}"/>
    <cellStyle name="Fixed 58" xfId="6558" xr:uid="{F4C93F0A-8668-4872-999E-13AECE00A3B8}"/>
    <cellStyle name="Fixed 58 2" xfId="6559" xr:uid="{3BEA7519-4E79-4791-8457-B6D101FEFA72}"/>
    <cellStyle name="Fixed 59" xfId="6560" xr:uid="{0C82D947-38EB-4B32-AB47-889E703115CA}"/>
    <cellStyle name="Fixed 59 2" xfId="6561" xr:uid="{E2DB89DB-D5BF-4B78-BCB0-123D212F6DE0}"/>
    <cellStyle name="Fixed 6" xfId="6562" xr:uid="{EE5B21F0-85D5-4BB4-A625-A68C5DC1916C}"/>
    <cellStyle name="Fixed 6 2" xfId="6563" xr:uid="{159773D7-A85B-4553-8638-4A0E36E4F243}"/>
    <cellStyle name="Fixed 60" xfId="6564" xr:uid="{FDC088D2-85E6-423F-BDDC-19FFD66CBA90}"/>
    <cellStyle name="Fixed 60 2" xfId="6565" xr:uid="{E9E1C8CD-67BB-46A6-BFED-A570ADC33580}"/>
    <cellStyle name="Fixed 61" xfId="6566" xr:uid="{6ACBB916-8ED7-45BF-AE6F-CB681DFF6042}"/>
    <cellStyle name="Fixed 61 2" xfId="6567" xr:uid="{A2506800-BDE6-4F31-AA6A-9F9CD5556DC8}"/>
    <cellStyle name="Fixed 62" xfId="6568" xr:uid="{79E6E24B-DE4C-4BCD-9D93-CEBFF5E21D0C}"/>
    <cellStyle name="Fixed 62 2" xfId="6569" xr:uid="{659ACA01-3318-4563-A182-046FE563C3B4}"/>
    <cellStyle name="Fixed 63" xfId="6570" xr:uid="{0418448A-E376-41BC-B489-B697A841670A}"/>
    <cellStyle name="Fixed 63 2" xfId="6571" xr:uid="{2227DBA2-0D96-4650-90C6-314EC79310D9}"/>
    <cellStyle name="Fixed 64" xfId="6572" xr:uid="{33315ED6-20C9-4830-B06D-90E51EF9AA91}"/>
    <cellStyle name="Fixed 64 2" xfId="6573" xr:uid="{51CAF421-3111-4FD3-854E-9BC8F7E335AA}"/>
    <cellStyle name="Fixed 65" xfId="6574" xr:uid="{C109B55E-9372-40A9-84A4-097189538C58}"/>
    <cellStyle name="Fixed 65 2" xfId="6575" xr:uid="{9014C2FA-8391-4DC7-971F-A2D9F18A6D0D}"/>
    <cellStyle name="Fixed 66" xfId="6576" xr:uid="{D57B54D6-AACE-49B1-95E3-E8600F3267AC}"/>
    <cellStyle name="Fixed 66 2" xfId="6577" xr:uid="{EC1C43BE-F7A6-413B-847D-7CC4C628D96E}"/>
    <cellStyle name="Fixed 67" xfId="6578" xr:uid="{470403CB-2D59-40D6-AC2A-A8F3EACDD061}"/>
    <cellStyle name="Fixed 67 2" xfId="6579" xr:uid="{1B5ABF59-4152-4EBD-88F5-A551761CF803}"/>
    <cellStyle name="Fixed 68" xfId="6580" xr:uid="{93D76B3B-0334-4182-9539-08872C5D7F39}"/>
    <cellStyle name="Fixed 68 2" xfId="6581" xr:uid="{F4B1F8AC-FC6E-40E4-A252-CE4F13026C2A}"/>
    <cellStyle name="Fixed 69" xfId="6582" xr:uid="{DE3D5458-5510-4C24-93B8-34EB3B4E200F}"/>
    <cellStyle name="Fixed 69 2" xfId="6583" xr:uid="{1FFCE093-565F-4921-9110-552C7A2487F6}"/>
    <cellStyle name="Fixed 7" xfId="6584" xr:uid="{59861378-677C-4E95-B149-DEC7A4BDD984}"/>
    <cellStyle name="Fixed 7 2" xfId="6585" xr:uid="{3A68A1A8-9493-4EB3-942C-D7B5F985CD37}"/>
    <cellStyle name="Fixed 70" xfId="6586" xr:uid="{F3EBC0A7-501C-4A7B-8982-1DAEECC0FA43}"/>
    <cellStyle name="Fixed 70 2" xfId="6587" xr:uid="{536C5648-A334-4F71-9CC1-8E269833FD1D}"/>
    <cellStyle name="Fixed 71" xfId="6588" xr:uid="{DFCEEA78-55B3-4161-A689-3F1BABD1AFCC}"/>
    <cellStyle name="Fixed 71 2" xfId="6589" xr:uid="{01A05CB1-8A2E-43AE-9C87-CFE79351C7F0}"/>
    <cellStyle name="Fixed 72" xfId="6590" xr:uid="{2E8351F6-2904-4844-8B12-A272774E7C20}"/>
    <cellStyle name="Fixed 72 2" xfId="6591" xr:uid="{10091DA7-0FDE-489C-A062-8B7A3B5667DA}"/>
    <cellStyle name="Fixed 73" xfId="6592" xr:uid="{652FE595-282A-4C0B-A18A-ED30BE6A5FE0}"/>
    <cellStyle name="Fixed 73 2" xfId="6593" xr:uid="{B5F3B1C9-B7B7-49DA-A73E-CC92225F8599}"/>
    <cellStyle name="Fixed 74" xfId="6594" xr:uid="{9BC91BC9-520A-4BBA-A754-CD16A0C3973C}"/>
    <cellStyle name="Fixed 74 2" xfId="6595" xr:uid="{FCC4A6D6-0A9A-43C0-9680-FFABCE6A302A}"/>
    <cellStyle name="Fixed 75" xfId="6596" xr:uid="{07C0CD1A-C3D4-41EF-8562-9DF2275D26B0}"/>
    <cellStyle name="Fixed 75 2" xfId="6597" xr:uid="{38A7E9BD-77B9-4B3A-AEB7-AAE094C500E2}"/>
    <cellStyle name="Fixed 76" xfId="6598" xr:uid="{F5DC3E04-0952-4EA4-9922-38965E953E9D}"/>
    <cellStyle name="Fixed 76 2" xfId="6599" xr:uid="{A616D512-48B0-4AC2-AF7C-AD1464F8E070}"/>
    <cellStyle name="Fixed 77" xfId="6600" xr:uid="{E78B2AF6-F960-4DAB-88E9-1FA90C1325EA}"/>
    <cellStyle name="Fixed 77 2" xfId="6601" xr:uid="{54382339-C8D5-4C84-817E-150A9BCD5B6E}"/>
    <cellStyle name="Fixed 78" xfId="6602" xr:uid="{8E9577A6-5201-49B3-8837-A80CD9F5E341}"/>
    <cellStyle name="Fixed 78 2" xfId="6603" xr:uid="{1FC1828D-2C0B-4778-AF71-6A82BD7681D4}"/>
    <cellStyle name="Fixed 79" xfId="6604" xr:uid="{3D277709-756D-4C60-A519-A0F30EB2F05F}"/>
    <cellStyle name="Fixed 79 2" xfId="6605" xr:uid="{4BF79996-7BC5-4170-A67F-3BC70C8903A9}"/>
    <cellStyle name="Fixed 8" xfId="6606" xr:uid="{04FBF35C-9950-4BFE-9BB6-F61C0912C1B8}"/>
    <cellStyle name="Fixed 8 2" xfId="6607" xr:uid="{221F9722-B474-4695-B72B-2996CE46707F}"/>
    <cellStyle name="Fixed 80" xfId="6608" xr:uid="{6137DBD2-7A9C-448B-891C-895412F5C197}"/>
    <cellStyle name="Fixed 80 2" xfId="6609" xr:uid="{48FDBF87-8C5C-4518-986C-7F30A0C82595}"/>
    <cellStyle name="Fixed 81" xfId="6610" xr:uid="{50C33B21-7AE3-4F76-A058-478186211FC4}"/>
    <cellStyle name="Fixed 81 2" xfId="6611" xr:uid="{A1A4F250-8AE5-431A-ABEE-53476C16EA01}"/>
    <cellStyle name="Fixed 82" xfId="6612" xr:uid="{D90118E9-C98E-445E-9AB9-13DBC827B7C7}"/>
    <cellStyle name="Fixed 82 2" xfId="6613" xr:uid="{D533D6E1-96BC-4CAA-811C-9F5CA6DBC23D}"/>
    <cellStyle name="Fixed 83" xfId="6614" xr:uid="{D4249824-E0D9-4026-B770-62BBC86C5A09}"/>
    <cellStyle name="Fixed 83 2" xfId="6615" xr:uid="{D2C4C80B-7AC5-4B86-BE6C-4A9382BA9DB3}"/>
    <cellStyle name="Fixed 84" xfId="6616" xr:uid="{8E4FC7D8-9E5F-4F04-AD34-B3A8F58D377D}"/>
    <cellStyle name="Fixed 84 2" xfId="6617" xr:uid="{BDEFFCB2-E351-45CA-A8D2-7A9E07C81205}"/>
    <cellStyle name="Fixed 85" xfId="6618" xr:uid="{26347478-2363-43B3-81B5-D45D55B95E31}"/>
    <cellStyle name="Fixed 85 2" xfId="6619" xr:uid="{1F7DBEB2-D1D9-4F78-910F-8B7DD3E4F059}"/>
    <cellStyle name="Fixed 86" xfId="6620" xr:uid="{7966FBBF-89E2-4B12-A79A-55143035A4AC}"/>
    <cellStyle name="Fixed 86 2" xfId="6621" xr:uid="{E0FFE0D9-851F-4558-9F0A-69F9B5A23E5E}"/>
    <cellStyle name="Fixed 87" xfId="6622" xr:uid="{E3D3DE89-966A-4CAD-8AD1-C2E0709FCE91}"/>
    <cellStyle name="Fixed 87 2" xfId="6623" xr:uid="{81B16224-AA49-4307-8996-AAA6C2A6A803}"/>
    <cellStyle name="Fixed 88" xfId="6624" xr:uid="{3F4DA395-362D-4E7F-A619-1CFE6668245F}"/>
    <cellStyle name="Fixed 88 2" xfId="6625" xr:uid="{239A2B0E-E3B3-4A52-8168-750388A4B48F}"/>
    <cellStyle name="Fixed 89" xfId="6626" xr:uid="{AE7023C6-D3F0-407A-8C40-6C11187CFDE0}"/>
    <cellStyle name="Fixed 89 2" xfId="6627" xr:uid="{58180D63-C036-4EF7-9DA4-9166A5BD044D}"/>
    <cellStyle name="Fixed 9" xfId="6628" xr:uid="{AC459D6D-BD23-4327-9EA2-B3172D6740AD}"/>
    <cellStyle name="Fixed 9 2" xfId="6629" xr:uid="{4F0D2DA3-6E16-46D7-A77A-D78DDB92D4BB}"/>
    <cellStyle name="Fixed 90" xfId="6630" xr:uid="{9D960C88-6C0A-4A67-9253-EB43C2FF0DF3}"/>
    <cellStyle name="Fixed 90 2" xfId="6631" xr:uid="{8EC00802-C52B-43A6-AF77-23DFF5851768}"/>
    <cellStyle name="Fixed 91" xfId="6632" xr:uid="{240DC473-F4FA-4856-9CEA-04E46D9E4F2E}"/>
    <cellStyle name="Fixed 91 2" xfId="6633" xr:uid="{E6E99E90-7C30-4D24-89B3-20FAC417F76D}"/>
    <cellStyle name="Fixed 92" xfId="6634" xr:uid="{CA8B4E3F-BE79-4923-9FEF-E77070F68ECB}"/>
    <cellStyle name="Fixed 92 2" xfId="6635" xr:uid="{383C71D6-043A-4D3E-BE31-86899B2B429D}"/>
    <cellStyle name="Fixed 93" xfId="6636" xr:uid="{ADE74723-18B2-4360-899C-480C63D5FD9C}"/>
    <cellStyle name="Fixed 93 2" xfId="6637" xr:uid="{CA094228-EB69-4107-A8CA-7ECA6E5DA96C}"/>
    <cellStyle name="Fixed 94" xfId="6638" xr:uid="{2254392A-8A3F-479D-A53F-29BF61E22147}"/>
    <cellStyle name="Fixed 94 2" xfId="6639" xr:uid="{B1999CF6-4422-4773-98D6-725BF84268C5}"/>
    <cellStyle name="Fixed 95" xfId="6640" xr:uid="{BBAEFE9F-A8B2-4AB8-929A-0AFFFB962800}"/>
    <cellStyle name="Fixed 95 2" xfId="6641" xr:uid="{96512CDB-B7FA-4C62-B54E-62C4AC4B5388}"/>
    <cellStyle name="Fixed 96" xfId="6642" xr:uid="{C0F14464-944F-4D5C-B000-23E237A5E392}"/>
    <cellStyle name="Fixed 96 2" xfId="6643" xr:uid="{F597336C-73B3-4EA9-B098-30692C4470E2}"/>
    <cellStyle name="Fixed 97" xfId="6644" xr:uid="{C4AF36D7-7E40-464B-8622-EE946DA25F4D}"/>
    <cellStyle name="Fixed 97 2" xfId="6645" xr:uid="{F98FEB90-F0C0-411F-9889-262EBE858456}"/>
    <cellStyle name="Fixed 98" xfId="6646" xr:uid="{A176E2D7-00EF-4D18-89DE-872119547FB2}"/>
    <cellStyle name="Fixed 98 2" xfId="6647" xr:uid="{FC9C4477-89D1-4C4B-BACC-24306A2336C9}"/>
    <cellStyle name="Fixed 99" xfId="6648" xr:uid="{E1C912CD-E88D-4B46-82D6-387D6B00D946}"/>
    <cellStyle name="Fixed 99 2" xfId="6649" xr:uid="{C4C56E81-9728-4938-833B-6F96517089DF}"/>
    <cellStyle name="font12" xfId="6650" xr:uid="{3E646B40-4BBE-45B3-9DC8-75AB7CEDAACF}"/>
    <cellStyle name="font12 2" xfId="6651" xr:uid="{732E94AE-BC5C-4595-AF5A-90E6A88D362A}"/>
    <cellStyle name="font12 2 10" xfId="6652" xr:uid="{A3E66EB3-7F2F-4CE4-8DE8-6782BD8B0327}"/>
    <cellStyle name="font12 2 11" xfId="6653" xr:uid="{3B271833-2B1D-4F52-AD04-3C9D6038A2B2}"/>
    <cellStyle name="font12 2 12" xfId="6654" xr:uid="{04D57E12-289B-4171-8BEE-8FF88659C983}"/>
    <cellStyle name="font12 2 2" xfId="6655" xr:uid="{CD52FD1C-62F5-4DCA-A9A9-F8DEDFAA438F}"/>
    <cellStyle name="font12 2 3" xfId="6656" xr:uid="{6CB9CE0F-9B64-4EC1-9950-02B48676CC95}"/>
    <cellStyle name="font12 2 4" xfId="6657" xr:uid="{08A47010-FFAE-42BB-9EFC-F36A87948A85}"/>
    <cellStyle name="font12 2 5" xfId="6658" xr:uid="{02AF08D7-C3C6-4378-AACF-19A7E98C2900}"/>
    <cellStyle name="font12 2 6" xfId="6659" xr:uid="{FA48A35E-5717-49EC-AEF8-C0C847EAE373}"/>
    <cellStyle name="font12 2 7" xfId="6660" xr:uid="{5E0C043E-93BC-4936-B1BC-9AF4BE2E7CDB}"/>
    <cellStyle name="font12 2 8" xfId="6661" xr:uid="{C3A233C5-CCF9-48CE-856D-7627CE1BBCEC}"/>
    <cellStyle name="font12 2 9" xfId="6662" xr:uid="{E67FFB19-440D-4635-9E45-0F79A86AA81F}"/>
    <cellStyle name="font12 2_ActiFijos" xfId="6663" xr:uid="{718901D0-AE8D-4EEC-97C2-A7FE8B400046}"/>
    <cellStyle name="font12 3" xfId="6664" xr:uid="{FF4E4A2A-2955-4161-AF5B-7632B37950E8}"/>
    <cellStyle name="font12 3 10" xfId="6665" xr:uid="{5F39DC9B-E4AA-4186-A15F-477F81B32585}"/>
    <cellStyle name="font12 3 11" xfId="6666" xr:uid="{C6A225DF-10A6-43D8-AE87-3CC27D487044}"/>
    <cellStyle name="font12 3 12" xfId="6667" xr:uid="{5C201ED2-0C21-4527-BB09-5687D4D6B2E3}"/>
    <cellStyle name="font12 3 2" xfId="6668" xr:uid="{A36E0EBB-2B2A-4B8E-AE87-D6B55356E5C0}"/>
    <cellStyle name="font12 3 3" xfId="6669" xr:uid="{EF64BDE3-D776-401E-8960-C15D1D7C66D1}"/>
    <cellStyle name="font12 3 4" xfId="6670" xr:uid="{AAEE81FE-7523-4FF9-8359-4BAC0ED00F4E}"/>
    <cellStyle name="font12 3 5" xfId="6671" xr:uid="{2B965622-CC98-445D-A161-43F31FEF8C6F}"/>
    <cellStyle name="font12 3 6" xfId="6672" xr:uid="{359B3F47-FE4F-43F6-9275-DAE5EAF86416}"/>
    <cellStyle name="font12 3 7" xfId="6673" xr:uid="{F05D6563-0A6F-4013-AD83-997100D9960A}"/>
    <cellStyle name="font12 3 8" xfId="6674" xr:uid="{53B15FC8-0B19-4E06-93B5-7B709DDFEAB9}"/>
    <cellStyle name="font12 3 9" xfId="6675" xr:uid="{FC874CD4-D64C-4F01-A347-9B2EEB47CC12}"/>
    <cellStyle name="font12 3_ActiFijos" xfId="6676" xr:uid="{CC3A6C30-4649-4D64-BAD7-C582B3096C9D}"/>
    <cellStyle name="font12 4" xfId="6677" xr:uid="{61265478-6E98-4F9A-A3DE-6501C85750D2}"/>
    <cellStyle name="font12 4 10" xfId="6678" xr:uid="{647CC779-1E17-49B2-8E46-66867B8142FC}"/>
    <cellStyle name="font12 4 11" xfId="6679" xr:uid="{CA611413-C212-4D31-AFAF-1596FC43156E}"/>
    <cellStyle name="font12 4 12" xfId="6680" xr:uid="{5DA75A53-C1D2-4FEC-A101-71065DE4447E}"/>
    <cellStyle name="font12 4 2" xfId="6681" xr:uid="{7E0594AD-29D9-4A4C-98B6-7AEA82D15556}"/>
    <cellStyle name="font12 4 3" xfId="6682" xr:uid="{1CD49AA6-E695-4E78-A78C-B057FCC1675D}"/>
    <cellStyle name="font12 4 4" xfId="6683" xr:uid="{E6B86C01-A0F6-4783-9AD9-CA68CB174F11}"/>
    <cellStyle name="font12 4 5" xfId="6684" xr:uid="{93BEF22B-AA36-4D97-BDD3-50EA34A4AD98}"/>
    <cellStyle name="font12 4 6" xfId="6685" xr:uid="{381A4C5F-261C-44C7-A7A2-3A85C711D794}"/>
    <cellStyle name="font12 4 7" xfId="6686" xr:uid="{48D37641-2B2A-4F53-9DA5-6ED713AF73BF}"/>
    <cellStyle name="font12 4 8" xfId="6687" xr:uid="{5F511FF1-FB44-435F-8779-5DD949B1011C}"/>
    <cellStyle name="font12 4 9" xfId="6688" xr:uid="{1A6D1AAC-3CD9-4F05-96E4-27315E87730C}"/>
    <cellStyle name="font12 4_ActiFijos" xfId="6689" xr:uid="{45E88F5B-4571-4870-B762-20F36E6F3F1E}"/>
    <cellStyle name="font12_Bases_Generales" xfId="6690" xr:uid="{7F435A5D-C73B-4A4C-963E-D9E09B6F2014}"/>
    <cellStyle name="font14" xfId="6691" xr:uid="{61779066-5E1D-4114-BCF9-05B12733A1EC}"/>
    <cellStyle name="font14 2" xfId="6692" xr:uid="{5DF587DC-F20B-4C19-95A8-3C55D54E381B}"/>
    <cellStyle name="font14 2 10" xfId="6693" xr:uid="{BD53ADE0-9AF2-44A6-8FDA-73541A20C909}"/>
    <cellStyle name="font14 2 11" xfId="6694" xr:uid="{79BD1305-4F3F-46F8-B101-F859F818A6EC}"/>
    <cellStyle name="font14 2 12" xfId="6695" xr:uid="{F74998B9-E4E9-4C52-826D-F1008640B3E6}"/>
    <cellStyle name="font14 2 2" xfId="6696" xr:uid="{EE2B595F-6701-46B7-AF10-C0996BC1E997}"/>
    <cellStyle name="font14 2 3" xfId="6697" xr:uid="{5947504D-7BB9-414A-B562-A608B6BEA4B3}"/>
    <cellStyle name="font14 2 4" xfId="6698" xr:uid="{38A0C8EE-1663-4051-BDF7-106778AA8CFA}"/>
    <cellStyle name="font14 2 5" xfId="6699" xr:uid="{BBB6CEA5-E99B-485C-81ED-D3B0F4D44066}"/>
    <cellStyle name="font14 2 6" xfId="6700" xr:uid="{ABDE118F-BFE4-434B-98A3-2442DD7068C1}"/>
    <cellStyle name="font14 2 7" xfId="6701" xr:uid="{1F869878-1770-4582-A365-30D8BCDF2A83}"/>
    <cellStyle name="font14 2 8" xfId="6702" xr:uid="{EF30F01E-7A1F-4C7E-9D25-7A065C367B43}"/>
    <cellStyle name="font14 2 9" xfId="6703" xr:uid="{069E1434-4DCF-4312-A94A-290A5EE7FDE4}"/>
    <cellStyle name="font14 2_ActiFijos" xfId="6704" xr:uid="{EA475B0D-2EE3-4A17-96BD-3607E30E3608}"/>
    <cellStyle name="font14 3" xfId="6705" xr:uid="{5705A5DC-5B9F-4A61-81B3-85DDE2E5F375}"/>
    <cellStyle name="font14 3 10" xfId="6706" xr:uid="{7D2A92EF-8D2D-4616-89AD-0893695FEE42}"/>
    <cellStyle name="font14 3 11" xfId="6707" xr:uid="{99A508AD-1AB9-4D6C-9C53-9D7CA54E06B1}"/>
    <cellStyle name="font14 3 12" xfId="6708" xr:uid="{3197B940-5C17-4ADE-9073-FEA2E840B4FD}"/>
    <cellStyle name="font14 3 2" xfId="6709" xr:uid="{747B7767-1B34-44E5-94CF-0492FE3D57CD}"/>
    <cellStyle name="font14 3 3" xfId="6710" xr:uid="{B7905049-90B2-4851-A08D-21572A2ABBDB}"/>
    <cellStyle name="font14 3 4" xfId="6711" xr:uid="{2554789D-E0B3-4C09-AD06-1E5560398B54}"/>
    <cellStyle name="font14 3 5" xfId="6712" xr:uid="{666FAA04-465D-428F-935E-A3DF81820E08}"/>
    <cellStyle name="font14 3 6" xfId="6713" xr:uid="{0CF13CF0-E9D3-4065-8C01-C4B39DE280C1}"/>
    <cellStyle name="font14 3 7" xfId="6714" xr:uid="{F8018A43-D988-4355-8A48-E144DD27182E}"/>
    <cellStyle name="font14 3 8" xfId="6715" xr:uid="{7C501D43-84A3-4458-959D-AF7CD63882BC}"/>
    <cellStyle name="font14 3 9" xfId="6716" xr:uid="{F9D02236-F07B-4501-9B83-617A1AC74334}"/>
    <cellStyle name="font14 3_ActiFijos" xfId="6717" xr:uid="{63C0AB68-E2C4-45C8-B9A6-728F1D61EE96}"/>
    <cellStyle name="font14 4" xfId="6718" xr:uid="{520DF8C6-A58A-4CB7-A8D9-715DE8B6A352}"/>
    <cellStyle name="font14 4 10" xfId="6719" xr:uid="{52447DF1-1F8D-4FEC-B88D-71FECEC1B51F}"/>
    <cellStyle name="font14 4 11" xfId="6720" xr:uid="{1C063649-E4AA-4F72-90CC-1DA2ED0C0AAB}"/>
    <cellStyle name="font14 4 12" xfId="6721" xr:uid="{887DF1E7-EB13-453B-B9DC-39C9077AB6D3}"/>
    <cellStyle name="font14 4 2" xfId="6722" xr:uid="{44A6960D-84EB-4E93-A313-9395C89E908E}"/>
    <cellStyle name="font14 4 3" xfId="6723" xr:uid="{86D08E27-73D0-45AE-9796-01EEF88BCC8F}"/>
    <cellStyle name="font14 4 4" xfId="6724" xr:uid="{69ACE420-E67D-42AE-92E3-FA2AC0290418}"/>
    <cellStyle name="font14 4 5" xfId="6725" xr:uid="{F0911B8E-9FAD-4121-AD6E-CDF0640F9408}"/>
    <cellStyle name="font14 4 6" xfId="6726" xr:uid="{D957CF5F-60FD-47AC-B8E3-F8B035D04F5B}"/>
    <cellStyle name="font14 4 7" xfId="6727" xr:uid="{9394A80F-0256-4454-9AB5-1354E0C17F67}"/>
    <cellStyle name="font14 4 8" xfId="6728" xr:uid="{59961855-1E86-4051-8F36-DF6CE1D0E211}"/>
    <cellStyle name="font14 4 9" xfId="6729" xr:uid="{76912497-0FF0-4674-AE39-D922F289F4C5}"/>
    <cellStyle name="font14 4_ActiFijos" xfId="6730" xr:uid="{816E5791-9362-4F1E-8864-AA710FC83DBC}"/>
    <cellStyle name="font14_Bases_Generales" xfId="6731" xr:uid="{E5A9956E-CF75-4F24-AEEF-CADC726CDBA8}"/>
    <cellStyle name="fundoamarelo" xfId="6732" xr:uid="{F4C1584B-44C3-4609-B06F-4F7E593DCF2C}"/>
    <cellStyle name="fundoazul" xfId="6733" xr:uid="{3E23B723-B7D6-441F-8743-4920A9941F14}"/>
    <cellStyle name="fundocinza" xfId="6734" xr:uid="{1D03E496-F011-405E-BC72-6243E39D337A}"/>
    <cellStyle name="fundodeentrada" xfId="6735" xr:uid="{C2355E9E-74E8-49A6-9629-D123D0D5FE94}"/>
    <cellStyle name="fundodeentrada 10" xfId="6736" xr:uid="{FD1F2CE2-F19E-4772-8854-BFB56854ABC4}"/>
    <cellStyle name="fundodeentrada 10 2" xfId="6737" xr:uid="{66ED873B-F2D1-4B5C-9273-F136B19B0E47}"/>
    <cellStyle name="fundodeentrada 10 2 2" xfId="6738" xr:uid="{48D22412-7AFC-4334-BA91-39A3071FE440}"/>
    <cellStyle name="fundodeentrada 10 3" xfId="6739" xr:uid="{70BED572-D399-47F3-9B4F-24F8D5888800}"/>
    <cellStyle name="fundodeentrada 10 3 2" xfId="6740" xr:uid="{5B91E02F-5A5F-438E-B9DC-86B1C513C618}"/>
    <cellStyle name="fundodeentrada 10 4" xfId="6741" xr:uid="{5E04BC85-46FD-4CE1-A988-CA3C7350627C}"/>
    <cellStyle name="fundodeentrada 11" xfId="6742" xr:uid="{85E53621-13FC-4D27-AEF8-094815CAC041}"/>
    <cellStyle name="fundodeentrada 11 2" xfId="6743" xr:uid="{ED12548E-5BD1-476F-9E47-3F5CF6292301}"/>
    <cellStyle name="fundodeentrada 11 2 2" xfId="6744" xr:uid="{39704687-DFB4-4B7D-B8C0-A87A9E3168F4}"/>
    <cellStyle name="fundodeentrada 11 3" xfId="6745" xr:uid="{0A9BA8B0-1213-4D72-BED7-CE1C3A9B216A}"/>
    <cellStyle name="fundodeentrada 11 3 2" xfId="6746" xr:uid="{7BECB33D-761A-4CE4-8CA1-009A80BE111D}"/>
    <cellStyle name="fundodeentrada 11 4" xfId="6747" xr:uid="{C529F6C2-180C-4FC7-8D0B-59935C0759D9}"/>
    <cellStyle name="fundodeentrada 12" xfId="6748" xr:uid="{F0839D35-EE7D-4D0B-B3D1-9F8044270CAA}"/>
    <cellStyle name="fundodeentrada 12 2" xfId="6749" xr:uid="{B1A658A7-FA52-4E6F-8553-C959E72F2B4D}"/>
    <cellStyle name="fundodeentrada 12 2 2" xfId="6750" xr:uid="{B08E6A2E-C2FB-4788-8F8A-7D039D53A89F}"/>
    <cellStyle name="fundodeentrada 12 3" xfId="6751" xr:uid="{5930F641-0E31-45CD-98DE-6D44BE9866C8}"/>
    <cellStyle name="fundodeentrada 12 3 2" xfId="6752" xr:uid="{50797927-FA81-4BD2-A035-434C0B3874BA}"/>
    <cellStyle name="fundodeentrada 12 4" xfId="6753" xr:uid="{D05D9525-689E-4087-8444-23834DD5E770}"/>
    <cellStyle name="fundodeentrada 13" xfId="6754" xr:uid="{5B99BD3C-2189-43EB-8318-B7D2A52EE06E}"/>
    <cellStyle name="fundodeentrada 13 2" xfId="6755" xr:uid="{775F5A98-7C8C-45FE-ADB5-BBCE08127E58}"/>
    <cellStyle name="fundodeentrada 13 2 2" xfId="6756" xr:uid="{EF107903-A44A-4C74-8D27-6FD7CCA9E52C}"/>
    <cellStyle name="fundodeentrada 13 3" xfId="6757" xr:uid="{F6A40416-4E20-45B1-A4FE-FC09E2866186}"/>
    <cellStyle name="fundodeentrada 13 3 2" xfId="6758" xr:uid="{D4F66123-C420-416A-81CC-C4AECE8CCF69}"/>
    <cellStyle name="fundodeentrada 13 4" xfId="6759" xr:uid="{0C75EE35-49CF-4047-B028-CBED45EE83B8}"/>
    <cellStyle name="fundodeentrada 14" xfId="6760" xr:uid="{C13DDD36-27F9-432F-98DC-DEF993705090}"/>
    <cellStyle name="fundodeentrada 14 2" xfId="6761" xr:uid="{2F16F2F1-E986-4844-828E-F5F65AB3596F}"/>
    <cellStyle name="fundodeentrada 14 2 2" xfId="6762" xr:uid="{E7BB6137-A354-4AF4-B610-0E4E6167F8F5}"/>
    <cellStyle name="fundodeentrada 14 3" xfId="6763" xr:uid="{5A7FB542-3099-45FA-B908-B63E982BFD55}"/>
    <cellStyle name="fundodeentrada 14 3 2" xfId="6764" xr:uid="{BA65AFF3-F002-417A-A645-39A1DB577115}"/>
    <cellStyle name="fundodeentrada 14 4" xfId="6765" xr:uid="{442C0065-4AA0-417A-BCAB-8BF97A88DAA6}"/>
    <cellStyle name="fundodeentrada 15" xfId="6766" xr:uid="{D6F6ADC6-4B76-47CD-AD7C-05F7EBE3B6A4}"/>
    <cellStyle name="fundodeentrada 15 2" xfId="6767" xr:uid="{4AF2B55D-5768-474E-B680-70218516D863}"/>
    <cellStyle name="fundodeentrada 15 2 2" xfId="6768" xr:uid="{B2C3A83A-B24C-4593-B487-B678FE345231}"/>
    <cellStyle name="fundodeentrada 15 3" xfId="6769" xr:uid="{68796D5B-F1A0-462C-936A-EF74A715DF16}"/>
    <cellStyle name="fundodeentrada 15 3 2" xfId="6770" xr:uid="{B3574C63-E2FF-49B7-8E25-ECC85C2423C1}"/>
    <cellStyle name="fundodeentrada 15 4" xfId="6771" xr:uid="{D6E65F95-E4C9-42A5-AF52-6D3FD4F97F20}"/>
    <cellStyle name="fundodeentrada 16" xfId="6772" xr:uid="{FD2F2959-8E14-4AD3-85BF-166A7BA34DFE}"/>
    <cellStyle name="fundodeentrada 16 2" xfId="6773" xr:uid="{9544E415-D7A2-4CB6-88BD-FAED3E520B3B}"/>
    <cellStyle name="fundodeentrada 16 2 2" xfId="6774" xr:uid="{734FA3C1-0390-48AB-9D5D-DADEE541C57B}"/>
    <cellStyle name="fundodeentrada 16 3" xfId="6775" xr:uid="{B25E31B6-CE56-40AE-9B2B-46AEC781E13C}"/>
    <cellStyle name="fundodeentrada 16 3 2" xfId="6776" xr:uid="{EA6FB16C-76A9-48F0-BA71-E6D73E38568D}"/>
    <cellStyle name="fundodeentrada 16 4" xfId="6777" xr:uid="{5E3E1841-579C-4096-9480-B7D5744E6C6F}"/>
    <cellStyle name="fundodeentrada 17" xfId="6778" xr:uid="{E9CD33CD-5DE7-498A-A5F4-CDEA76EB658E}"/>
    <cellStyle name="fundodeentrada 17 2" xfId="6779" xr:uid="{62BA790C-B927-4572-8336-E126872506C5}"/>
    <cellStyle name="fundodeentrada 17 2 2" xfId="6780" xr:uid="{AEC86E69-D27D-47B2-8909-FB152252565A}"/>
    <cellStyle name="fundodeentrada 17 3" xfId="6781" xr:uid="{12AC6CB9-0D4C-46E8-9A1A-8B89AABFC0D3}"/>
    <cellStyle name="fundodeentrada 17 3 2" xfId="6782" xr:uid="{439635DA-83C5-4C96-A757-8048F72208BE}"/>
    <cellStyle name="fundodeentrada 17 4" xfId="6783" xr:uid="{909DAD94-1BDE-4CD3-941F-99B4F1DD7A5D}"/>
    <cellStyle name="fundodeentrada 18" xfId="6784" xr:uid="{3C11E2E3-1BB6-4434-8FFE-EB63087A79C3}"/>
    <cellStyle name="fundodeentrada 18 2" xfId="6785" xr:uid="{E72330B7-71B7-40EE-9830-9E3E0BB4CE2E}"/>
    <cellStyle name="fundodeentrada 18 2 2" xfId="6786" xr:uid="{E23039CA-DF7F-4C86-814B-93F824FB5BB0}"/>
    <cellStyle name="fundodeentrada 18 3" xfId="6787" xr:uid="{97C3710F-05FA-4E62-BAA9-721E060BD589}"/>
    <cellStyle name="fundodeentrada 18 3 2" xfId="6788" xr:uid="{C7B2D49F-9E1F-485D-80B9-DAAB3887C5BA}"/>
    <cellStyle name="fundodeentrada 18 4" xfId="6789" xr:uid="{F92BEB1E-7DF4-49FB-AFC7-4F206B7FB7C9}"/>
    <cellStyle name="fundodeentrada 19" xfId="6790" xr:uid="{8C088540-4133-48D9-A973-6D2A15A80CC5}"/>
    <cellStyle name="fundodeentrada 19 2" xfId="6791" xr:uid="{B23AA4DB-61F6-4950-BB82-87416138DCFE}"/>
    <cellStyle name="fundodeentrada 19 2 2" xfId="6792" xr:uid="{F16F533B-A17B-4F11-B6BC-932120D5CA1B}"/>
    <cellStyle name="fundodeentrada 19 3" xfId="6793" xr:uid="{369943B0-591F-46FE-B3DC-B09072B9620A}"/>
    <cellStyle name="fundodeentrada 19 3 2" xfId="6794" xr:uid="{1F7BE524-FE36-497A-9712-66D114C411DA}"/>
    <cellStyle name="fundodeentrada 19 4" xfId="6795" xr:uid="{C392FA7F-4C27-4FFC-B180-98586243E708}"/>
    <cellStyle name="fundodeentrada 2" xfId="6796" xr:uid="{4A55F7C5-E576-48CC-8D7E-8AD21360648C}"/>
    <cellStyle name="fundodeentrada 2 2" xfId="6797" xr:uid="{E6F0F1A1-61BE-47BA-BE7F-7DDB6528BE8E}"/>
    <cellStyle name="fundodeentrada 2 2 2" xfId="6798" xr:uid="{886E18B9-B378-4DB4-A4A0-30AAE5BF4478}"/>
    <cellStyle name="fundodeentrada 2 3" xfId="6799" xr:uid="{BB368495-05C5-40F3-B606-4CE7109D7753}"/>
    <cellStyle name="fundodeentrada 2 3 2" xfId="6800" xr:uid="{79520EC3-A971-4D6A-BE93-FFCABA3B5D34}"/>
    <cellStyle name="fundodeentrada 2 4" xfId="6801" xr:uid="{BEB7FF02-D426-4BDC-BBCF-C920F2ECBE24}"/>
    <cellStyle name="fundodeentrada 20" xfId="6802" xr:uid="{F72CEA7F-BD9D-4AC9-BBA5-7D99F950B8EB}"/>
    <cellStyle name="fundodeentrada 20 2" xfId="6803" xr:uid="{8BEB15F5-6063-442D-AFFC-D0943043ED3B}"/>
    <cellStyle name="fundodeentrada 20 2 2" xfId="6804" xr:uid="{BC9BD8DA-A193-4744-AED6-63AC23AFB386}"/>
    <cellStyle name="fundodeentrada 20 3" xfId="6805" xr:uid="{5AA4D786-3322-4593-B9F6-C5DC8498698F}"/>
    <cellStyle name="fundodeentrada 20 3 2" xfId="6806" xr:uid="{2638DB3E-4A3F-4638-B415-7806A4555647}"/>
    <cellStyle name="fundodeentrada 20 4" xfId="6807" xr:uid="{469A9405-ACC7-434B-BAA7-F817E4FA602B}"/>
    <cellStyle name="fundodeentrada 21" xfId="6808" xr:uid="{3FCCDA27-6B8C-45B6-A5D5-B94E2AB6BAE8}"/>
    <cellStyle name="fundodeentrada 21 2" xfId="6809" xr:uid="{0901E40D-7214-43FD-9297-DCAD84D2A8F5}"/>
    <cellStyle name="fundodeentrada 21 2 2" xfId="6810" xr:uid="{86E7D6BC-C9D7-48E5-8D2E-1B07082B6392}"/>
    <cellStyle name="fundodeentrada 21 3" xfId="6811" xr:uid="{5C1106EB-454F-48C9-BA7D-BDB01B4579A3}"/>
    <cellStyle name="fundodeentrada 21 3 2" xfId="6812" xr:uid="{B4C217F5-419C-4B45-A305-4735963FF7EA}"/>
    <cellStyle name="fundodeentrada 21 4" xfId="6813" xr:uid="{899BE406-A96B-4933-9A2D-A5EDC81735A4}"/>
    <cellStyle name="fundodeentrada 22" xfId="6814" xr:uid="{02200280-2B7A-4019-BB40-93F8412EDC26}"/>
    <cellStyle name="fundodeentrada 22 2" xfId="6815" xr:uid="{A971B900-88C5-4847-BF3E-D3888F0209F7}"/>
    <cellStyle name="fundodeentrada 22 2 2" xfId="6816" xr:uid="{968DA44E-3256-4D01-A288-1BC5BE56D687}"/>
    <cellStyle name="fundodeentrada 22 3" xfId="6817" xr:uid="{BAA621C9-A3B2-4FFE-AC3A-57CF1AF2FBED}"/>
    <cellStyle name="fundodeentrada 22 3 2" xfId="6818" xr:uid="{5CFA3326-346E-462D-B1A4-A0AB9F2F93E4}"/>
    <cellStyle name="fundodeentrada 22 4" xfId="6819" xr:uid="{6FD35D15-A749-4D06-ADAE-AD2766707001}"/>
    <cellStyle name="fundodeentrada 23" xfId="6820" xr:uid="{EEC8356A-F16B-4D29-A2B9-2C7914CB8723}"/>
    <cellStyle name="fundodeentrada 23 2" xfId="6821" xr:uid="{0F9DD6B1-9C3A-4F71-AE91-E548CE34491E}"/>
    <cellStyle name="fundodeentrada 23 2 2" xfId="6822" xr:uid="{5785B612-EA6B-46C5-84F6-CBF35309F0BD}"/>
    <cellStyle name="fundodeentrada 23 3" xfId="6823" xr:uid="{D666452A-D522-4648-B3EC-F428C4A83845}"/>
    <cellStyle name="fundodeentrada 23 3 2" xfId="6824" xr:uid="{BCE74903-9F5A-44EE-AE8C-6A8FADA2A737}"/>
    <cellStyle name="fundodeentrada 23 4" xfId="6825" xr:uid="{571E5E1B-97F2-439B-BCA8-42145AE4F1EB}"/>
    <cellStyle name="fundodeentrada 24" xfId="6826" xr:uid="{87A12F2B-8145-4C54-94E2-47F0CC56D7E6}"/>
    <cellStyle name="fundodeentrada 24 2" xfId="6827" xr:uid="{26FA0099-2566-4574-B700-5C9B903A3F6B}"/>
    <cellStyle name="fundodeentrada 24 2 2" xfId="6828" xr:uid="{A21FFDC0-F9C0-43BA-9167-9C47582345E7}"/>
    <cellStyle name="fundodeentrada 24 3" xfId="6829" xr:uid="{C2E5EB96-2C7D-4046-960B-D1C6AB843A9F}"/>
    <cellStyle name="fundodeentrada 24 3 2" xfId="6830" xr:uid="{A8B162EB-61B1-44CF-9DDE-2976468EEF62}"/>
    <cellStyle name="fundodeentrada 24 4" xfId="6831" xr:uid="{49268771-01CD-45AB-AE05-17C845EA935A}"/>
    <cellStyle name="fundodeentrada 25" xfId="6832" xr:uid="{79228187-D7BE-4875-A9B1-06F04AD4A6DE}"/>
    <cellStyle name="fundodeentrada 25 2" xfId="6833" xr:uid="{A164EEAB-E50B-4055-B055-9FCD8359C189}"/>
    <cellStyle name="fundodeentrada 25 2 2" xfId="6834" xr:uid="{C540C310-1053-4D2D-AF62-BC1C3A01FC02}"/>
    <cellStyle name="fundodeentrada 25 3" xfId="6835" xr:uid="{7171C769-75D8-4BD4-B49C-C48505814691}"/>
    <cellStyle name="fundodeentrada 25 3 2" xfId="6836" xr:uid="{D73E05AB-7D5F-4BFC-88F5-CE60BA44AA0E}"/>
    <cellStyle name="fundodeentrada 25 4" xfId="6837" xr:uid="{C53DFE57-4AA3-4B2E-8536-34A53599B49B}"/>
    <cellStyle name="fundodeentrada 26" xfId="6838" xr:uid="{7436ABD7-67E3-4F6D-BB69-5295DC7B72B4}"/>
    <cellStyle name="fundodeentrada 26 2" xfId="6839" xr:uid="{0C140DAE-7F60-4C36-87CC-51885F1042E0}"/>
    <cellStyle name="fundodeentrada 26 2 2" xfId="6840" xr:uid="{2E5B0F47-D98D-4D16-8765-28A49577193D}"/>
    <cellStyle name="fundodeentrada 26 3" xfId="6841" xr:uid="{9352562B-D97B-47A5-8A0F-D98C4227AEAE}"/>
    <cellStyle name="fundodeentrada 26 3 2" xfId="6842" xr:uid="{D22583E1-B630-4672-B427-2CAC382D05D0}"/>
    <cellStyle name="fundodeentrada 26 4" xfId="6843" xr:uid="{8DB74077-F21A-4C13-A498-07B6C505AD1B}"/>
    <cellStyle name="fundodeentrada 27" xfId="6844" xr:uid="{01421B69-BE6D-4E8F-872B-8E586978D8C7}"/>
    <cellStyle name="fundodeentrada 27 2" xfId="6845" xr:uid="{04CB5E90-85BC-49AF-A80F-F41ACDB53AF3}"/>
    <cellStyle name="fundodeentrada 27 2 2" xfId="6846" xr:uid="{A1461678-9EE1-4DD0-9DF9-4521E2F6034B}"/>
    <cellStyle name="fundodeentrada 27 3" xfId="6847" xr:uid="{4046C953-1DFC-43C2-B1A5-52B57D40CE93}"/>
    <cellStyle name="fundodeentrada 27 3 2" xfId="6848" xr:uid="{3FB337BD-2FE1-45F5-9112-6FF97DEDC027}"/>
    <cellStyle name="fundodeentrada 27 4" xfId="6849" xr:uid="{CE98C14E-923B-4B0B-9503-03CEC81FC0B2}"/>
    <cellStyle name="fundodeentrada 28" xfId="6850" xr:uid="{9E2AB11F-ECF6-4C40-901D-DFCFA192138C}"/>
    <cellStyle name="fundodeentrada 28 2" xfId="6851" xr:uid="{2A6E7A9C-2692-4FD1-9A3B-15C2961C42EC}"/>
    <cellStyle name="fundodeentrada 28 2 2" xfId="6852" xr:uid="{419A024E-920A-4191-AEFB-A7EAB78B3E8B}"/>
    <cellStyle name="fundodeentrada 28 3" xfId="6853" xr:uid="{53BE0F7F-8D73-482F-802B-BDD42875AE3B}"/>
    <cellStyle name="fundodeentrada 28 3 2" xfId="6854" xr:uid="{8A478261-EC85-47B2-B993-62ED7374CCBA}"/>
    <cellStyle name="fundodeentrada 28 4" xfId="6855" xr:uid="{C39E00AE-0CD4-417C-A099-89DB356F5588}"/>
    <cellStyle name="fundodeentrada 29" xfId="6856" xr:uid="{02B3E080-311E-446B-8725-9CAA84BB8635}"/>
    <cellStyle name="fundodeentrada 29 2" xfId="6857" xr:uid="{944E2B8A-CB71-483C-9337-12DFB3070449}"/>
    <cellStyle name="fundodeentrada 3" xfId="6858" xr:uid="{A637A6EE-C19C-4DDA-BBEE-9D1936D5A6DF}"/>
    <cellStyle name="fundodeentrada 3 2" xfId="6859" xr:uid="{671D810E-658C-4C53-8D76-9F81041A7BE8}"/>
    <cellStyle name="fundodeentrada 3 2 2" xfId="6860" xr:uid="{B69528FE-5B7C-4695-8DDF-C0EC23AB3692}"/>
    <cellStyle name="fundodeentrada 3 3" xfId="6861" xr:uid="{25A084EB-A036-4FC5-AE37-A085DDACF50C}"/>
    <cellStyle name="fundodeentrada 3 3 2" xfId="6862" xr:uid="{93F651F3-6E8F-4E58-B170-75466081E21E}"/>
    <cellStyle name="fundodeentrada 3 4" xfId="6863" xr:uid="{61049C7F-3A9A-4292-B2D6-FFAA5631318A}"/>
    <cellStyle name="fundodeentrada 30" xfId="6864" xr:uid="{F953786D-AD89-4F00-8EFB-463F550316B3}"/>
    <cellStyle name="fundodeentrada 30 2" xfId="6865" xr:uid="{7F1AADD2-8F76-4F21-9413-353001BE3A64}"/>
    <cellStyle name="fundodeentrada 31" xfId="6866" xr:uid="{DD91A7A1-D69B-428B-92A0-4C8F76835274}"/>
    <cellStyle name="fundodeentrada 4" xfId="6867" xr:uid="{2F539F2B-3F04-4E59-BDE1-F1E5CB4B81A5}"/>
    <cellStyle name="fundodeentrada 4 2" xfId="6868" xr:uid="{EC8509EC-D42E-436D-A8F0-1D200153CB7F}"/>
    <cellStyle name="fundodeentrada 4 2 2" xfId="6869" xr:uid="{0986F72B-7C50-4CCE-82C5-CD7E100961B6}"/>
    <cellStyle name="fundodeentrada 4 3" xfId="6870" xr:uid="{765BCF31-FDEC-423C-98A3-E5ECC9E434CF}"/>
    <cellStyle name="fundodeentrada 4 3 2" xfId="6871" xr:uid="{6B74A50E-40F5-44E5-B7F0-1F998590F9AF}"/>
    <cellStyle name="fundodeentrada 4 4" xfId="6872" xr:uid="{A36CBCFE-E3F7-46EE-9B55-5C41B0B59499}"/>
    <cellStyle name="fundodeentrada 5" xfId="6873" xr:uid="{58F9EEEF-FE55-4ECD-A34F-29CF1A40D9BB}"/>
    <cellStyle name="fundodeentrada 5 2" xfId="6874" xr:uid="{2AD29371-A2CD-4039-9A3F-D2855DDB4618}"/>
    <cellStyle name="fundodeentrada 5 2 2" xfId="6875" xr:uid="{F1027A90-C162-42A6-9582-1A69E1006C08}"/>
    <cellStyle name="fundodeentrada 5 3" xfId="6876" xr:uid="{FD523FB0-8BAE-4D09-98D5-5B1C397C9F9F}"/>
    <cellStyle name="fundodeentrada 5 3 2" xfId="6877" xr:uid="{63A524B4-ADE4-4F99-B162-765E093F98EC}"/>
    <cellStyle name="fundodeentrada 5 4" xfId="6878" xr:uid="{9C3F09DB-E8B0-486F-A0CB-363AF0D5F0A6}"/>
    <cellStyle name="fundodeentrada 6" xfId="6879" xr:uid="{206EC6E8-E740-425F-B930-B2F742D41C10}"/>
    <cellStyle name="fundodeentrada 6 2" xfId="6880" xr:uid="{B60EAA9C-1FE6-4052-B0C9-FEB7D1C97282}"/>
    <cellStyle name="fundodeentrada 6 2 2" xfId="6881" xr:uid="{CED3C182-09B6-47A0-BCF6-847080EED093}"/>
    <cellStyle name="fundodeentrada 6 3" xfId="6882" xr:uid="{AF853867-8E32-40E7-A1C0-5CFDDDED9D8C}"/>
    <cellStyle name="fundodeentrada 6 3 2" xfId="6883" xr:uid="{AFDB553A-0E14-443E-9407-3BA0CD0AB346}"/>
    <cellStyle name="fundodeentrada 6 4" xfId="6884" xr:uid="{6EA534B1-DD9D-4E3D-8181-A4CA44F6A73B}"/>
    <cellStyle name="fundodeentrada 7" xfId="6885" xr:uid="{F781B3E1-59F9-45FB-A4AB-A5CD4A887973}"/>
    <cellStyle name="fundodeentrada 7 2" xfId="6886" xr:uid="{6E3D7BB7-5B45-4700-8ACC-BDE1874A5AFF}"/>
    <cellStyle name="fundodeentrada 7 2 2" xfId="6887" xr:uid="{3C7B88AE-056F-468D-A6B3-37DB0A0EE292}"/>
    <cellStyle name="fundodeentrada 7 3" xfId="6888" xr:uid="{35FFF0D1-9C71-408A-AD0E-9736858142D3}"/>
    <cellStyle name="fundodeentrada 7 3 2" xfId="6889" xr:uid="{0508CB71-8D83-4386-AAA8-61D2F8A63985}"/>
    <cellStyle name="fundodeentrada 7 4" xfId="6890" xr:uid="{F6009AA8-A721-4EC1-8B09-CAE070E85A35}"/>
    <cellStyle name="fundodeentrada 8" xfId="6891" xr:uid="{1CD89C0E-72B2-48E2-BA4C-D430599C3DB1}"/>
    <cellStyle name="fundodeentrada 8 2" xfId="6892" xr:uid="{DF83EF7E-9E86-4F23-944E-419362896787}"/>
    <cellStyle name="fundodeentrada 8 2 2" xfId="6893" xr:uid="{C32C297B-D4BE-4EBF-8D45-FC9278C565EF}"/>
    <cellStyle name="fundodeentrada 8 3" xfId="6894" xr:uid="{981D9B03-A258-42A0-A34C-5E887881223D}"/>
    <cellStyle name="fundodeentrada 8 3 2" xfId="6895" xr:uid="{63BFBD43-6123-4477-90F9-420BEC352349}"/>
    <cellStyle name="fundodeentrada 8 4" xfId="6896" xr:uid="{FD700386-381D-4A46-A979-55720147E9D1}"/>
    <cellStyle name="fundodeentrada 9" xfId="6897" xr:uid="{64965AF0-33FC-49C4-AE2C-5F81AC5C92A4}"/>
    <cellStyle name="fundodeentrada 9 2" xfId="6898" xr:uid="{AB6D8974-815D-4E77-9FBE-4514D3B4E1ED}"/>
    <cellStyle name="fundodeentrada 9 2 2" xfId="6899" xr:uid="{434140E9-0DA0-4726-A810-A37751752ED3}"/>
    <cellStyle name="fundodeentrada 9 3" xfId="6900" xr:uid="{54E01A84-06F5-4EC4-A190-DC6097F3AF95}"/>
    <cellStyle name="fundodeentrada 9 3 2" xfId="6901" xr:uid="{83A93D3D-10E5-46D0-95B6-DD50AA952A61}"/>
    <cellStyle name="fundodeentrada 9 4" xfId="6902" xr:uid="{639A2529-0660-47DB-9B07-5685E1351DF3}"/>
    <cellStyle name="fundoentrada" xfId="6903" xr:uid="{E70F3858-FCF9-4F57-9147-16BCC89B267E}"/>
    <cellStyle name="fundoentrada 10" xfId="6904" xr:uid="{8BF136E8-6258-4AAE-A45B-CC755F7B6BDE}"/>
    <cellStyle name="fundoentrada 10 2" xfId="6905" xr:uid="{802CA05C-156D-457B-8FA9-787349D41C84}"/>
    <cellStyle name="fundoentrada 10 2 2" xfId="6906" xr:uid="{75C57717-D4EC-4575-ACFD-7E64C059A338}"/>
    <cellStyle name="fundoentrada 10 3" xfId="6907" xr:uid="{63A854B6-4323-401B-B995-C1F0543D50F1}"/>
    <cellStyle name="fundoentrada 10 3 2" xfId="6908" xr:uid="{9D73AB77-9BB2-4CEC-9222-20C85723D3E7}"/>
    <cellStyle name="fundoentrada 10 4" xfId="6909" xr:uid="{F9A6BD34-818A-42A1-8EC9-C29BCF47AAB3}"/>
    <cellStyle name="fundoentrada 11" xfId="6910" xr:uid="{757F9C06-3209-4D3E-B230-575DF691D910}"/>
    <cellStyle name="fundoentrada 2" xfId="6911" xr:uid="{F9283D94-BBEB-4CC2-A2A1-E6BEB4CD603B}"/>
    <cellStyle name="fundoentrada 2 2" xfId="6912" xr:uid="{85F015B1-755A-40F6-B5AB-43F55DA7E11D}"/>
    <cellStyle name="fundoentrada 2 2 2" xfId="6913" xr:uid="{502BE42C-085B-4C19-A5A7-5055FC3CC649}"/>
    <cellStyle name="fundoentrada 2 3" xfId="6914" xr:uid="{D5EE87CD-847F-4B37-BE27-7AF5FD3375B9}"/>
    <cellStyle name="fundoentrada 2 3 2" xfId="6915" xr:uid="{11817AE5-F984-4F25-B5F9-E6A08DEA946C}"/>
    <cellStyle name="fundoentrada 2 4" xfId="6916" xr:uid="{8D7873D7-95D8-4649-AC43-D31514B31353}"/>
    <cellStyle name="fundoentrada 3" xfId="6917" xr:uid="{ABBEDBFE-1A81-403D-A669-BEBC56AE51C3}"/>
    <cellStyle name="fundoentrada 3 2" xfId="6918" xr:uid="{071AD828-F229-44FD-B963-A35003287861}"/>
    <cellStyle name="fundoentrada 3 2 2" xfId="6919" xr:uid="{238D7D24-5A06-469D-A558-32585936F8DD}"/>
    <cellStyle name="fundoentrada 3 3" xfId="6920" xr:uid="{DFE6DF5C-1F68-4FA3-B4FA-D112ED047120}"/>
    <cellStyle name="fundoentrada 3 3 2" xfId="6921" xr:uid="{3D47DB27-904D-47D8-BEC0-E12458D6CED9}"/>
    <cellStyle name="fundoentrada 3 4" xfId="6922" xr:uid="{065D142A-5FB0-4652-87D5-4F3945902F8A}"/>
    <cellStyle name="fundoentrada 4" xfId="6923" xr:uid="{362C5D5C-5AC6-424C-B0DE-88661EB4C8AC}"/>
    <cellStyle name="fundoentrada 4 2" xfId="6924" xr:uid="{690BC313-5D1C-44AA-9D30-F00CC52F775A}"/>
    <cellStyle name="fundoentrada 4 2 2" xfId="6925" xr:uid="{95C07319-8CAC-48EA-B1B3-715FC8AF9681}"/>
    <cellStyle name="fundoentrada 4 3" xfId="6926" xr:uid="{73D99BC7-7C52-4617-B3EA-17932E68BEA8}"/>
    <cellStyle name="fundoentrada 4 3 2" xfId="6927" xr:uid="{565D488F-5B79-4042-ACFD-A4D9CD2C8067}"/>
    <cellStyle name="fundoentrada 4 4" xfId="6928" xr:uid="{0BDAC0A4-C077-4821-B1BE-D7944683C26C}"/>
    <cellStyle name="fundoentrada 5" xfId="6929" xr:uid="{63919D48-932E-44C6-A7EF-6A6204AEEA77}"/>
    <cellStyle name="fundoentrada 5 2" xfId="6930" xr:uid="{B3012E04-9460-4027-87F9-71384D1B3FFC}"/>
    <cellStyle name="fundoentrada 5 2 2" xfId="6931" xr:uid="{0AF1F4E9-A7ED-4D07-8FBB-B3727E8E2CD5}"/>
    <cellStyle name="fundoentrada 5 3" xfId="6932" xr:uid="{01FB5717-C774-4BD3-86A7-C24248D29A5F}"/>
    <cellStyle name="fundoentrada 5 3 2" xfId="6933" xr:uid="{C0CF64C8-303C-48F6-B09E-E84732F6D603}"/>
    <cellStyle name="fundoentrada 5 4" xfId="6934" xr:uid="{42A05134-F701-4F87-8E79-ABA76ACA242A}"/>
    <cellStyle name="fundoentrada 6" xfId="6935" xr:uid="{6DE8D4A0-2E25-4310-ACAA-B534AC4C2825}"/>
    <cellStyle name="fundoentrada 6 2" xfId="6936" xr:uid="{E3649A07-750C-4C9A-BBC9-2348EA2EB594}"/>
    <cellStyle name="fundoentrada 6 2 2" xfId="6937" xr:uid="{9951B7D4-D87D-41D6-A31F-475317222434}"/>
    <cellStyle name="fundoentrada 6 3" xfId="6938" xr:uid="{DA9663BB-C033-47C2-A4CE-76904F722A45}"/>
    <cellStyle name="fundoentrada 6 3 2" xfId="6939" xr:uid="{2C2D7FC1-6164-4B05-BF9D-E332FF1C0642}"/>
    <cellStyle name="fundoentrada 6 4" xfId="6940" xr:uid="{A71D6DC7-2463-46FD-AAAF-697EB4523F71}"/>
    <cellStyle name="fundoentrada 7" xfId="6941" xr:uid="{4C3251BE-E949-4A2D-95F0-6B27778B6B51}"/>
    <cellStyle name="fundoentrada 7 2" xfId="6942" xr:uid="{F6802D76-8469-430E-9691-D0AFA74C4E92}"/>
    <cellStyle name="fundoentrada 7 2 2" xfId="6943" xr:uid="{92AB01AB-5A8A-4799-BF0A-6A1B08B6BFFF}"/>
    <cellStyle name="fundoentrada 7 3" xfId="6944" xr:uid="{9616435F-BAA4-4888-A572-109468A98B5F}"/>
    <cellStyle name="fundoentrada 7 3 2" xfId="6945" xr:uid="{45446ABC-3A24-45AF-98B3-36CB52656E76}"/>
    <cellStyle name="fundoentrada 7 4" xfId="6946" xr:uid="{EA50DF99-0D77-4378-BB59-2B96507939FE}"/>
    <cellStyle name="fundoentrada 8" xfId="6947" xr:uid="{2F987F0F-D693-4B7A-A6C3-35CBA69DBCC6}"/>
    <cellStyle name="fundoentrada 8 2" xfId="6948" xr:uid="{2B12A2DB-A376-4CE0-89AD-3FBE474EECBD}"/>
    <cellStyle name="fundoentrada 8 2 2" xfId="6949" xr:uid="{0B85B684-87EF-4626-B519-C2C9A481AEF3}"/>
    <cellStyle name="fundoentrada 8 3" xfId="6950" xr:uid="{96290685-24CD-49D7-9EA2-BACBB53349D2}"/>
    <cellStyle name="fundoentrada 8 3 2" xfId="6951" xr:uid="{D73E4742-F9CD-4D37-8C53-37A530A0852A}"/>
    <cellStyle name="fundoentrada 8 4" xfId="6952" xr:uid="{DD44145B-D0F1-47F1-A98D-797154409AC4}"/>
    <cellStyle name="fundoentrada 9" xfId="6953" xr:uid="{1ABE8F81-08AC-4009-A8F1-7153BEC73411}"/>
    <cellStyle name="fundoentrada 9 2" xfId="6954" xr:uid="{19B00562-6FF3-4DD6-ACAF-FB91E39827A5}"/>
    <cellStyle name="fundoentrada 9 2 2" xfId="6955" xr:uid="{52AA96CA-0F14-4BBB-ACD7-16887ADE3AEB}"/>
    <cellStyle name="fundoentrada 9 3" xfId="6956" xr:uid="{7BA861D3-C088-4B87-B9C5-3F6BB164229C}"/>
    <cellStyle name="fundoentrada 9 3 2" xfId="6957" xr:uid="{307B72DE-58A8-4269-9A0E-C62368FF6493}"/>
    <cellStyle name="fundoentrada 9 4" xfId="6958" xr:uid="{F963FA99-07C1-4DE9-A961-4D95482BF082}"/>
    <cellStyle name="Good" xfId="6959" xr:uid="{50538371-0B14-4304-BE91-119DDF610349}"/>
    <cellStyle name="Good 2" xfId="37417" xr:uid="{BB815B5D-D877-4DBE-8552-621DB3653643}"/>
    <cellStyle name="Green" xfId="6960" xr:uid="{4E5AF3A5-59E8-497C-83D3-7F1F26006B74}"/>
    <cellStyle name="Grey" xfId="6961" xr:uid="{5470B3FE-6930-4A88-BFF1-F8767EAEC879}"/>
    <cellStyle name="Grey 10" xfId="6962" xr:uid="{41305011-5980-473C-8487-DFB6B293FB95}"/>
    <cellStyle name="Grey 100" xfId="6963" xr:uid="{4DA61FF4-5292-4772-89D1-2D5AC65463A0}"/>
    <cellStyle name="Grey 101" xfId="6964" xr:uid="{9E7F1409-AE29-44BE-9C0D-C9138B0AC55E}"/>
    <cellStyle name="Grey 102" xfId="6965" xr:uid="{BC0C8313-9CCF-46A4-B819-DEE51E321028}"/>
    <cellStyle name="Grey 103" xfId="6966" xr:uid="{70499918-49B5-4C1A-B072-E46FE210817C}"/>
    <cellStyle name="Grey 104" xfId="6967" xr:uid="{442D287B-252F-4E8E-A57A-F3FABF132885}"/>
    <cellStyle name="Grey 105" xfId="6968" xr:uid="{4082B75C-DA50-4003-B636-AC12078D8660}"/>
    <cellStyle name="Grey 106" xfId="6969" xr:uid="{F98EB9C4-BDD0-4264-9A7B-BC4787DE9808}"/>
    <cellStyle name="Grey 107" xfId="6970" xr:uid="{46C13598-8F36-447E-A114-489C5B5A73E6}"/>
    <cellStyle name="Grey 108" xfId="6971" xr:uid="{45AF3ED6-54F1-4136-9FD2-B0EDD25B7E8F}"/>
    <cellStyle name="Grey 109" xfId="6972" xr:uid="{025AC82C-D545-4A8C-AF85-A74A6758B36C}"/>
    <cellStyle name="Grey 11" xfId="6973" xr:uid="{9F2C6D44-AE9C-45D6-BCB3-97342124956E}"/>
    <cellStyle name="Grey 110" xfId="6974" xr:uid="{100E67F4-D0B9-43AD-8EF1-5E043B6B3206}"/>
    <cellStyle name="Grey 111" xfId="6975" xr:uid="{3B9DAAE9-9EAD-4229-8D56-ACD57F92265B}"/>
    <cellStyle name="Grey 112" xfId="6976" xr:uid="{AC7B30AC-2EE5-44CD-BFA5-BC8FA51C8BDA}"/>
    <cellStyle name="Grey 113" xfId="6977" xr:uid="{178F6062-326C-491D-A2BE-1434FC664BEA}"/>
    <cellStyle name="Grey 114" xfId="6978" xr:uid="{1EAB5823-6AFE-4081-9325-186236FCFF7E}"/>
    <cellStyle name="Grey 115" xfId="6979" xr:uid="{75641201-9CA3-4BE2-A257-FD94C3F33F78}"/>
    <cellStyle name="Grey 116" xfId="6980" xr:uid="{15BFD3E3-60FE-4AE4-82A4-76F09D1F4D90}"/>
    <cellStyle name="Grey 117" xfId="6981" xr:uid="{4417DCD6-9021-4350-803D-2BFD4BAA57BF}"/>
    <cellStyle name="Grey 12" xfId="6982" xr:uid="{AA86E3D8-CFE5-4114-88B1-378D87ECCB65}"/>
    <cellStyle name="Grey 13" xfId="6983" xr:uid="{5071BC2D-9CF8-4DE5-9E73-F3A934728D5D}"/>
    <cellStyle name="Grey 14" xfId="6984" xr:uid="{23792F18-52ED-4EFF-8CE6-DF5A3AB87E68}"/>
    <cellStyle name="Grey 15" xfId="6985" xr:uid="{B0D3169A-BE09-4CF2-AC7D-D66C6F7CAE4D}"/>
    <cellStyle name="Grey 16" xfId="6986" xr:uid="{5D252D49-6BD7-4556-923D-344EBAFC5FA7}"/>
    <cellStyle name="Grey 17" xfId="6987" xr:uid="{308E349A-4064-48DF-953F-7FD013122702}"/>
    <cellStyle name="Grey 18" xfId="6988" xr:uid="{FC4F4FFB-0830-4CAA-B156-EE3F3C7BAB18}"/>
    <cellStyle name="Grey 19" xfId="6989" xr:uid="{1606A2C8-EBF5-40D9-9D3C-EC9F04E10366}"/>
    <cellStyle name="Grey 2" xfId="6990" xr:uid="{4DC2D5C3-4607-46CC-87A2-19190090FDDF}"/>
    <cellStyle name="Grey 20" xfId="6991" xr:uid="{0434AF91-57F9-4496-8BED-265AF59784EA}"/>
    <cellStyle name="Grey 21" xfId="6992" xr:uid="{47A21C82-1414-4861-9A7A-A938B3B76752}"/>
    <cellStyle name="Grey 22" xfId="6993" xr:uid="{7E7CAE85-A17D-4646-9E41-1BB50AC5ED31}"/>
    <cellStyle name="Grey 23" xfId="6994" xr:uid="{F6C09F94-085E-4AA6-BA72-37FE06AE3A6B}"/>
    <cellStyle name="Grey 24" xfId="6995" xr:uid="{1B46C154-34EB-42DE-97C5-F2F1E71D935D}"/>
    <cellStyle name="Grey 25" xfId="6996" xr:uid="{6C92E8D7-9E23-4F77-89E2-0F4574E208AB}"/>
    <cellStyle name="Grey 26" xfId="6997" xr:uid="{FBA4AEF4-4567-45F8-840E-FA3A771F6B36}"/>
    <cellStyle name="Grey 27" xfId="6998" xr:uid="{A594E8DB-F9F0-4E7A-8C6B-183D33C05158}"/>
    <cellStyle name="Grey 28" xfId="6999" xr:uid="{5B9093E5-F769-4835-8109-477557D5949B}"/>
    <cellStyle name="Grey 29" xfId="7000" xr:uid="{ABA5DBC9-39A2-4AD2-BBAD-555EE04AE23C}"/>
    <cellStyle name="Grey 3" xfId="7001" xr:uid="{37732197-1418-414D-B4B9-63CCEA41E1A7}"/>
    <cellStyle name="Grey 30" xfId="7002" xr:uid="{F8B30117-010B-4F0B-A416-786FDE4A122A}"/>
    <cellStyle name="Grey 31" xfId="7003" xr:uid="{1A3FEDB3-1F6B-4F6F-A3AE-0F81ABEF2B3E}"/>
    <cellStyle name="Grey 32" xfId="7004" xr:uid="{F5CC25A0-48C9-4B94-812E-DBA5F6F53C0D}"/>
    <cellStyle name="Grey 33" xfId="7005" xr:uid="{4DEE14C3-6861-462D-835B-9EC3EF7014CC}"/>
    <cellStyle name="Grey 34" xfId="7006" xr:uid="{53553C9A-BDB2-49B4-A197-6CA6498A11DA}"/>
    <cellStyle name="Grey 35" xfId="7007" xr:uid="{A6550071-B527-49DA-A9E6-EE9923FD83D8}"/>
    <cellStyle name="Grey 36" xfId="7008" xr:uid="{B6732AF8-92A9-479D-9CE5-C98BFED7076B}"/>
    <cellStyle name="Grey 37" xfId="7009" xr:uid="{AF1DEA02-58DB-4953-BFF1-D505C5EB6B31}"/>
    <cellStyle name="Grey 38" xfId="7010" xr:uid="{22184DC6-5861-46D3-A510-E15BD50FE96B}"/>
    <cellStyle name="Grey 39" xfId="7011" xr:uid="{D397BEB5-105A-4B92-A48E-A6595FE33DB4}"/>
    <cellStyle name="Grey 4" xfId="7012" xr:uid="{437EEE12-517A-4E21-B5E8-73DDF3720291}"/>
    <cellStyle name="Grey 40" xfId="7013" xr:uid="{268097FC-F3A6-4B79-A241-FDE5C6E170C5}"/>
    <cellStyle name="Grey 41" xfId="7014" xr:uid="{7E65BBF0-CF5F-4BA9-ACD2-3B5FA270188D}"/>
    <cellStyle name="Grey 42" xfId="7015" xr:uid="{A7978A0D-B03F-4123-8C38-8C51F164D6FB}"/>
    <cellStyle name="Grey 43" xfId="7016" xr:uid="{BE433F58-D109-45F4-BC35-D4AAE850122C}"/>
    <cellStyle name="Grey 44" xfId="7017" xr:uid="{E9414F4B-3471-46CF-A04F-E9ED29B1CA87}"/>
    <cellStyle name="Grey 45" xfId="7018" xr:uid="{05D07141-CC6E-4D03-BE4C-E0ED45825AB1}"/>
    <cellStyle name="Grey 46" xfId="7019" xr:uid="{D0B46A32-D34E-4ADC-90B4-DC5AC73E3565}"/>
    <cellStyle name="Grey 47" xfId="7020" xr:uid="{4DD9C428-9445-4ECF-A46D-61F2592D3B17}"/>
    <cellStyle name="Grey 48" xfId="7021" xr:uid="{4D6B2CCD-6FC4-4D65-A053-E73E51447106}"/>
    <cellStyle name="Grey 49" xfId="7022" xr:uid="{72A56645-688B-4A45-AB93-554CB01F0FB8}"/>
    <cellStyle name="Grey 5" xfId="7023" xr:uid="{4A7CA9D9-0A50-4781-A814-4A3C1587B9CD}"/>
    <cellStyle name="Grey 50" xfId="7024" xr:uid="{ECC0BD77-0211-4314-BCC5-69E8CCF1F5CB}"/>
    <cellStyle name="Grey 51" xfId="7025" xr:uid="{98271416-0C82-400F-832F-24C0C616D1FD}"/>
    <cellStyle name="Grey 52" xfId="7026" xr:uid="{62098C5B-32E7-43DC-90F8-EFE4D40F7A15}"/>
    <cellStyle name="Grey 53" xfId="7027" xr:uid="{DBAB44A2-C474-4E36-AFF6-35BE28CCFCCD}"/>
    <cellStyle name="Grey 54" xfId="7028" xr:uid="{2B3D4A4E-3F58-4630-8E1A-A78EFD7907CC}"/>
    <cellStyle name="Grey 55" xfId="7029" xr:uid="{D3267783-F42A-40B5-8A9C-59CD4EEE0FA2}"/>
    <cellStyle name="Grey 56" xfId="7030" xr:uid="{A0A6B856-948C-44A6-A4CC-D5338786CDBB}"/>
    <cellStyle name="Grey 57" xfId="7031" xr:uid="{55572D64-B8ED-40A6-A74A-E784CA9A5B34}"/>
    <cellStyle name="Grey 58" xfId="7032" xr:uid="{463B0AE9-3780-4059-9015-73535F1F8370}"/>
    <cellStyle name="Grey 59" xfId="7033" xr:uid="{7F6B4B70-98F9-450B-BB05-13731A8A1ECE}"/>
    <cellStyle name="Grey 6" xfId="7034" xr:uid="{C6900F25-1D12-4300-B282-911FF47B4139}"/>
    <cellStyle name="Grey 60" xfId="7035" xr:uid="{BF28EA68-4501-4693-85F4-33E40BC4DD51}"/>
    <cellStyle name="Grey 61" xfId="7036" xr:uid="{7B472BAA-353E-4244-828E-52ACABDDB76A}"/>
    <cellStyle name="Grey 62" xfId="7037" xr:uid="{24B340AB-805E-4935-B30E-8DF35DA9D0C0}"/>
    <cellStyle name="Grey 63" xfId="7038" xr:uid="{C8651C2A-E580-4F9E-BAFB-2701B2BBA1F3}"/>
    <cellStyle name="Grey 64" xfId="7039" xr:uid="{FEE91052-4F4B-4F42-8B1D-7C38CD1AB45B}"/>
    <cellStyle name="Grey 65" xfId="7040" xr:uid="{129FD450-F095-46CF-887D-EE2326B25186}"/>
    <cellStyle name="Grey 66" xfId="7041" xr:uid="{8CA07C78-35A7-4823-8E96-9ABEF1C86D34}"/>
    <cellStyle name="Grey 67" xfId="7042" xr:uid="{B8724B9E-B082-497D-B8B6-A56206BCC980}"/>
    <cellStyle name="Grey 68" xfId="7043" xr:uid="{4AB6F114-4BED-43A8-88C4-23DE06EF78FC}"/>
    <cellStyle name="Grey 69" xfId="7044" xr:uid="{EF159734-4D63-49BD-92D1-C4ED725A2C6D}"/>
    <cellStyle name="Grey 7" xfId="7045" xr:uid="{C6BC0890-344F-452D-A6D6-857B9E1B0C6B}"/>
    <cellStyle name="Grey 70" xfId="7046" xr:uid="{32C91693-010C-4080-A871-D15101A3F6D4}"/>
    <cellStyle name="Grey 71" xfId="7047" xr:uid="{0ED19A92-E57F-4F4E-A6BE-47CDADB405E3}"/>
    <cellStyle name="Grey 72" xfId="7048" xr:uid="{A12A9279-3F3C-47B4-9E9A-D19D0E9D3FF4}"/>
    <cellStyle name="Grey 73" xfId="7049" xr:uid="{04219C14-1B40-4B8D-90DE-58903742FCC6}"/>
    <cellStyle name="Grey 74" xfId="7050" xr:uid="{B75E744B-E7BD-4E9F-B435-06106D4AD5DA}"/>
    <cellStyle name="Grey 75" xfId="7051" xr:uid="{F5B99CAE-C200-4D10-801D-040F4A95EE4E}"/>
    <cellStyle name="Grey 76" xfId="7052" xr:uid="{41287F1E-B5BF-410A-B297-F3FE72C9A9C7}"/>
    <cellStyle name="Grey 77" xfId="7053" xr:uid="{DC569162-4456-4789-850C-60FF58E9F08F}"/>
    <cellStyle name="Grey 78" xfId="7054" xr:uid="{B5C06117-FC0B-4202-84BA-40A0A0981E76}"/>
    <cellStyle name="Grey 79" xfId="7055" xr:uid="{FEDACB3A-4B5A-4847-854C-DD5D792B3EF8}"/>
    <cellStyle name="Grey 8" xfId="7056" xr:uid="{74E58B1D-EE82-4A17-A145-EC4F7EDA49F1}"/>
    <cellStyle name="Grey 80" xfId="7057" xr:uid="{BD6741FA-DD94-4D77-8D16-D7A91B5A3075}"/>
    <cellStyle name="Grey 81" xfId="7058" xr:uid="{22762BF1-6486-4207-8C69-66EFC4A9FE61}"/>
    <cellStyle name="Grey 82" xfId="7059" xr:uid="{F7D04DD4-4AB6-45D3-90BE-D041D48DFC21}"/>
    <cellStyle name="Grey 83" xfId="7060" xr:uid="{9CCBCBB7-A71E-4ACB-A5ED-A6B6683AC218}"/>
    <cellStyle name="Grey 84" xfId="7061" xr:uid="{91A40A50-F153-484A-AC2B-41E5A9FDF8CC}"/>
    <cellStyle name="Grey 85" xfId="7062" xr:uid="{DF8D70FB-2E81-4F13-AEBC-EEB31EEAD58E}"/>
    <cellStyle name="Grey 86" xfId="7063" xr:uid="{52DE879B-20B5-4E86-918A-AF14CC4FF41C}"/>
    <cellStyle name="Grey 87" xfId="7064" xr:uid="{788C281B-55F3-4813-ABE3-FC62EA4E67AD}"/>
    <cellStyle name="Grey 88" xfId="7065" xr:uid="{C37BF1E7-1801-44AC-85EC-51FD590219C2}"/>
    <cellStyle name="Grey 89" xfId="7066" xr:uid="{2A650035-7C88-4F10-9F93-AB43F70D37F9}"/>
    <cellStyle name="Grey 9" xfId="7067" xr:uid="{033524B2-F565-4F54-A2B7-4E5E99681DCE}"/>
    <cellStyle name="Grey 90" xfId="7068" xr:uid="{EE9ADEA0-9B51-4B4D-A68A-A38DCDB4ACF3}"/>
    <cellStyle name="Grey 91" xfId="7069" xr:uid="{43CBEF7E-D1C6-429D-9235-D94092183E1F}"/>
    <cellStyle name="Grey 92" xfId="7070" xr:uid="{090B64FB-4146-4063-A81E-F009D29AE8EB}"/>
    <cellStyle name="Grey 93" xfId="7071" xr:uid="{88CD2D5D-C16C-46CC-A683-5E55397C4525}"/>
    <cellStyle name="Grey 94" xfId="7072" xr:uid="{E6CEEEE3-E49D-4798-93F1-A947C095C738}"/>
    <cellStyle name="Grey 95" xfId="7073" xr:uid="{4E7898BF-1DBF-4C71-94D8-D434C8D859E6}"/>
    <cellStyle name="Grey 96" xfId="7074" xr:uid="{873D0577-209F-454F-B9B0-2DBE2A3A6F05}"/>
    <cellStyle name="Grey 97" xfId="7075" xr:uid="{8CF19377-A4C8-41AF-A866-DE9789A6CED0}"/>
    <cellStyle name="Grey 98" xfId="7076" xr:uid="{1E75CA46-F4DA-415D-9E65-3974078FEA5D}"/>
    <cellStyle name="Grey 99" xfId="7077" xr:uid="{2BE162D3-C004-4180-9601-E76DE7D36522}"/>
    <cellStyle name="Grey_ActiFijos" xfId="7078" xr:uid="{B16D6E06-332F-429F-9FB6-CFB0BD11BE79}"/>
    <cellStyle name="HEADER" xfId="7079" xr:uid="{6714AC75-4381-4097-9BF3-BC087ADD7A00}"/>
    <cellStyle name="Header1" xfId="7080" xr:uid="{218187F4-A6F0-4F65-B0EE-173218513FFC}"/>
    <cellStyle name="Header2" xfId="7081" xr:uid="{03C0CC6F-D93C-4C8C-B1C4-782DB7A5151E}"/>
    <cellStyle name="Header2 2" xfId="7082" xr:uid="{161804CF-FB66-43A1-B2FC-EC96D19D3FC1}"/>
    <cellStyle name="Header2 2 2" xfId="31314" xr:uid="{D6220370-00A6-4CE2-9E93-CE045DDDD9E8}"/>
    <cellStyle name="Header2 3" xfId="7083" xr:uid="{CCC6F170-4DCC-4DFC-A816-DA9B3F12B844}"/>
    <cellStyle name="Header2 3 2" xfId="31315" xr:uid="{9350DB21-4010-4587-8179-B0BF8B351A3D}"/>
    <cellStyle name="Header2 4" xfId="31316" xr:uid="{47B871DC-48E3-45BF-B0CF-EB84F74DA448}"/>
    <cellStyle name="Heading" xfId="37418" xr:uid="{1CC9575C-5B49-4BAA-A068-2A6B7A2F540C}"/>
    <cellStyle name="Heading 1" xfId="7084" xr:uid="{391C6087-1BAF-49D4-918B-EB3D7DC2879C}"/>
    <cellStyle name="Heading 1 2" xfId="7085" xr:uid="{6B63E431-61B8-4B85-ABBA-D24682F16528}"/>
    <cellStyle name="Heading 1 2 10" xfId="7086" xr:uid="{0F77629D-B5FF-4F8D-B2EF-1B6A63039B6F}"/>
    <cellStyle name="Heading 1 2 11" xfId="7087" xr:uid="{E5196157-6D44-4EEC-A563-8E6B72B0C091}"/>
    <cellStyle name="Heading 1 2 12" xfId="7088" xr:uid="{CFD40796-F1EC-4A31-AE9D-03201CBE630C}"/>
    <cellStyle name="Heading 1 2 13" xfId="37419" xr:uid="{85AEFBF4-DE61-4BFA-8C0B-3DE8C7AC7D19}"/>
    <cellStyle name="Heading 1 2 2" xfId="7089" xr:uid="{A040B575-92D2-4B6E-984E-12231D4F8AC5}"/>
    <cellStyle name="Heading 1 2 3" xfId="7090" xr:uid="{D8FC3713-A790-43E6-B26E-A8DC24932DBB}"/>
    <cellStyle name="Heading 1 2 4" xfId="7091" xr:uid="{0DD906EF-CE86-4D6A-9894-D9F585D35989}"/>
    <cellStyle name="Heading 1 2 5" xfId="7092" xr:uid="{B736D633-AE2A-45F3-8A48-5D29F3CA1E68}"/>
    <cellStyle name="Heading 1 2 6" xfId="7093" xr:uid="{66798572-9C04-4F3A-B239-AC077EE5AF6B}"/>
    <cellStyle name="Heading 1 2 7" xfId="7094" xr:uid="{D3B76602-894D-4AAD-855D-60ADEFD3420B}"/>
    <cellStyle name="Heading 1 2 8" xfId="7095" xr:uid="{6E32B788-A634-4E8C-A099-6F6D196B8758}"/>
    <cellStyle name="Heading 1 2 9" xfId="7096" xr:uid="{A2A8B9DE-0048-4E4C-946F-06649A5878C2}"/>
    <cellStyle name="Heading 1 2_ActiFijos" xfId="7097" xr:uid="{FAAA2655-26E0-4A40-8EC8-1277A83FA843}"/>
    <cellStyle name="Heading 1 3" xfId="7098" xr:uid="{C64CE708-A4D3-4866-AF15-6928975C84B4}"/>
    <cellStyle name="Heading 1 3 10" xfId="7099" xr:uid="{9410B0F3-C94C-4520-A2F9-5265C57DEE17}"/>
    <cellStyle name="Heading 1 3 11" xfId="7100" xr:uid="{78CD321B-4815-44F1-A34D-7AF796DE2EB2}"/>
    <cellStyle name="Heading 1 3 12" xfId="7101" xr:uid="{24A8564F-B889-4C95-A372-06E3E4EBDE1E}"/>
    <cellStyle name="Heading 1 3 2" xfId="7102" xr:uid="{FDB74C77-90B1-4098-A71A-D1AB42816106}"/>
    <cellStyle name="Heading 1 3 3" xfId="7103" xr:uid="{47034B09-C826-49BA-BAC8-18F469A83308}"/>
    <cellStyle name="Heading 1 3 4" xfId="7104" xr:uid="{123CD55A-989D-4926-ABA8-BB66A7CBA22C}"/>
    <cellStyle name="Heading 1 3 5" xfId="7105" xr:uid="{2696F4D0-910A-49DB-9737-E253FD67D5B1}"/>
    <cellStyle name="Heading 1 3 6" xfId="7106" xr:uid="{01316D6B-66B4-45BD-9110-46FF58DBC3EE}"/>
    <cellStyle name="Heading 1 3 7" xfId="7107" xr:uid="{511B01D4-DD5A-4164-83FC-557218612DBC}"/>
    <cellStyle name="Heading 1 3 8" xfId="7108" xr:uid="{533BF75A-63A3-426F-834E-F096C3BA6016}"/>
    <cellStyle name="Heading 1 3 9" xfId="7109" xr:uid="{71F115CE-C2E8-4B4A-A0CD-09EC9D8A2D2A}"/>
    <cellStyle name="Heading 1 3_ActiFijos" xfId="7110" xr:uid="{2CAA955D-77A2-4D3D-B4AF-A051A429DEA4}"/>
    <cellStyle name="Heading 1 4" xfId="7111" xr:uid="{6022FAED-5CE4-4FFC-ACCB-402507C98E7E}"/>
    <cellStyle name="Heading 1 4 10" xfId="7112" xr:uid="{8DC9A7DC-C063-40AD-B7DB-A25966337D24}"/>
    <cellStyle name="Heading 1 4 11" xfId="7113" xr:uid="{AE16715A-C47D-4095-85C9-3F02D768E2F5}"/>
    <cellStyle name="Heading 1 4 12" xfId="7114" xr:uid="{807AF06A-904F-4485-8236-592CB4770680}"/>
    <cellStyle name="Heading 1 4 2" xfId="7115" xr:uid="{75221CA3-58B0-40B3-BB54-2171DF316AAE}"/>
    <cellStyle name="Heading 1 4 3" xfId="7116" xr:uid="{44B1BB6B-B8CC-4455-81FF-9BD1D9833D27}"/>
    <cellStyle name="Heading 1 4 4" xfId="7117" xr:uid="{06D5A746-E975-4674-BDC6-3A82B9065996}"/>
    <cellStyle name="Heading 1 4 5" xfId="7118" xr:uid="{2EA9AFCC-BF51-47AF-B522-E3EA14292602}"/>
    <cellStyle name="Heading 1 4 6" xfId="7119" xr:uid="{E9A70E6C-9949-42B1-A8EE-1EAA213D48EE}"/>
    <cellStyle name="Heading 1 4 7" xfId="7120" xr:uid="{F6DD27A8-EF8E-4D26-A5DD-5666DAA171F0}"/>
    <cellStyle name="Heading 1 4 8" xfId="7121" xr:uid="{8656D1D4-2408-4E87-8D0A-87942B52A916}"/>
    <cellStyle name="Heading 1 4 9" xfId="7122" xr:uid="{667FB11E-F3D6-43B3-A89D-F7C095686961}"/>
    <cellStyle name="Heading 1 4_ActiFijos" xfId="7123" xr:uid="{20330315-79C4-4AA1-894B-D0FC08971707}"/>
    <cellStyle name="Heading 1 5" xfId="31317" xr:uid="{F7AEE0E8-02C8-4831-B838-2F314EB08B7A}"/>
    <cellStyle name="Heading 1 6" xfId="31318" xr:uid="{31A70E77-5837-4CED-B671-0492437154B8}"/>
    <cellStyle name="Heading 1_Bases_Generales" xfId="7124" xr:uid="{2500FC43-01A6-42F1-B6F3-71EC09A25F39}"/>
    <cellStyle name="Heading 2" xfId="7125" xr:uid="{A276FD8F-3D48-4069-90F6-5B2050242465}"/>
    <cellStyle name="Heading 2 2" xfId="7126" xr:uid="{20764B92-23EE-4D5C-A0B7-8430A77CAABA}"/>
    <cellStyle name="Heading 2 2 10" xfId="7127" xr:uid="{98D9FA74-BE19-45EE-BB46-E666B7802D7B}"/>
    <cellStyle name="Heading 2 2 11" xfId="7128" xr:uid="{2A34D9B7-04B2-4627-BDCB-FC2DDCC0EAD1}"/>
    <cellStyle name="Heading 2 2 12" xfId="7129" xr:uid="{2D883DCE-EBA3-4DD1-8C34-269FD5D9179F}"/>
    <cellStyle name="Heading 2 2 13" xfId="37420" xr:uid="{B2F05F69-E2E9-42F8-9591-3C839A93BC0B}"/>
    <cellStyle name="Heading 2 2 2" xfId="7130" xr:uid="{85D47784-3507-4DB1-A791-498669042F40}"/>
    <cellStyle name="Heading 2 2 3" xfId="7131" xr:uid="{57FE7A40-96FC-46C6-9A59-50150B806DB0}"/>
    <cellStyle name="Heading 2 2 4" xfId="7132" xr:uid="{2042A959-8DEE-4ED6-9FE9-62C6A28706D9}"/>
    <cellStyle name="Heading 2 2 5" xfId="7133" xr:uid="{25C9A08E-3232-43D0-B657-399D152D5487}"/>
    <cellStyle name="Heading 2 2 6" xfId="7134" xr:uid="{295B689F-BFC8-4B68-B9CD-F51B87F9D4E3}"/>
    <cellStyle name="Heading 2 2 7" xfId="7135" xr:uid="{37478644-2CC7-462E-8953-6ED3DF0B810D}"/>
    <cellStyle name="Heading 2 2 8" xfId="7136" xr:uid="{A562B8A7-6632-47AD-93B0-13D261D0F382}"/>
    <cellStyle name="Heading 2 2 9" xfId="7137" xr:uid="{D42F7D18-1EB1-4A36-8EAF-5A9544F09FE8}"/>
    <cellStyle name="Heading 2 2_ActiFijos" xfId="7138" xr:uid="{DDC3DA46-E565-4FE5-BCDB-DFDA302CB6F3}"/>
    <cellStyle name="Heading 2 3" xfId="7139" xr:uid="{0DDBA99B-B835-4D30-947B-90F1395E89DC}"/>
    <cellStyle name="Heading 2 3 10" xfId="7140" xr:uid="{899A8566-C597-48AD-8546-2CF44310E139}"/>
    <cellStyle name="Heading 2 3 11" xfId="7141" xr:uid="{B90E727F-B621-4DB2-B877-87D0AE5D0DDE}"/>
    <cellStyle name="Heading 2 3 12" xfId="7142" xr:uid="{BB5111B7-4CAD-4FEF-98AA-F9B26580E771}"/>
    <cellStyle name="Heading 2 3 2" xfId="7143" xr:uid="{7F012103-27F4-4121-904C-A4890ABEDC66}"/>
    <cellStyle name="Heading 2 3 3" xfId="7144" xr:uid="{57B2B8A1-2A58-4338-8853-0A9FAE60C992}"/>
    <cellStyle name="Heading 2 3 4" xfId="7145" xr:uid="{B0F69C8E-2625-4B96-8ECD-12204D69DA88}"/>
    <cellStyle name="Heading 2 3 5" xfId="7146" xr:uid="{DA4D01D4-73AA-41C3-A8D0-C56542964C03}"/>
    <cellStyle name="Heading 2 3 6" xfId="7147" xr:uid="{3826104B-5292-4B42-A04A-7ED3275668F5}"/>
    <cellStyle name="Heading 2 3 7" xfId="7148" xr:uid="{7E5AA5EE-CEEA-4739-A303-21574C482F9E}"/>
    <cellStyle name="Heading 2 3 8" xfId="7149" xr:uid="{E5E08E66-3029-4F98-ADED-FCD442E82CC0}"/>
    <cellStyle name="Heading 2 3 9" xfId="7150" xr:uid="{D7FEA1C7-C44B-4D5A-A1A9-F506ADEE795A}"/>
    <cellStyle name="Heading 2 3_ActiFijos" xfId="7151" xr:uid="{5D57DAE2-1AEF-47C5-9DCF-837725CEBA79}"/>
    <cellStyle name="Heading 2 4" xfId="7152" xr:uid="{664BF4CC-6122-4CD2-B138-825EE27AB0C0}"/>
    <cellStyle name="Heading 2 4 10" xfId="7153" xr:uid="{E6B54C36-A4B1-4302-9399-80DCA0802887}"/>
    <cellStyle name="Heading 2 4 11" xfId="7154" xr:uid="{F6230E23-26C3-4E14-94C7-60F095379B57}"/>
    <cellStyle name="Heading 2 4 12" xfId="7155" xr:uid="{14856026-01F3-482A-9FB0-A6FB857A23DE}"/>
    <cellStyle name="Heading 2 4 2" xfId="7156" xr:uid="{87B57C66-4E03-47D4-A309-E484996F82BB}"/>
    <cellStyle name="Heading 2 4 3" xfId="7157" xr:uid="{18A12ECF-F025-4826-A942-5185CDA583C3}"/>
    <cellStyle name="Heading 2 4 4" xfId="7158" xr:uid="{9C1A7307-7922-44FC-88F4-61FD024CD8E3}"/>
    <cellStyle name="Heading 2 4 5" xfId="7159" xr:uid="{4E9C0C7D-3A79-4D1E-985D-50C1809B82D1}"/>
    <cellStyle name="Heading 2 4 6" xfId="7160" xr:uid="{3D48D3CF-69CF-4385-B3E5-86E97AF52968}"/>
    <cellStyle name="Heading 2 4 7" xfId="7161" xr:uid="{4C460638-AF64-4440-9679-688DAF9B43AF}"/>
    <cellStyle name="Heading 2 4 8" xfId="7162" xr:uid="{411FA0DE-2E10-40FB-9CD8-A8209C1AC843}"/>
    <cellStyle name="Heading 2 4 9" xfId="7163" xr:uid="{532FB06F-04FB-40BC-A243-AEAC4C9A8234}"/>
    <cellStyle name="Heading 2 4_ActiFijos" xfId="7164" xr:uid="{288CF484-1E1D-42EC-AF52-9B3C0C871332}"/>
    <cellStyle name="Heading 2 5" xfId="31319" xr:uid="{536EAD98-9E3A-4C93-976D-C24DAE0B183C}"/>
    <cellStyle name="Heading 2 6" xfId="31320" xr:uid="{7021A206-BABF-49B9-8053-B5FF9EC3ABBB}"/>
    <cellStyle name="Heading 2_Bases_Generales" xfId="7165" xr:uid="{B074511B-7D4D-4C70-9D05-8B4C663978F0}"/>
    <cellStyle name="Heading 3" xfId="7166" xr:uid="{4A8C5BED-B324-4B8D-B7C1-60DB4EBDE71E}"/>
    <cellStyle name="Heading 3 2" xfId="31321" xr:uid="{3C12F9A1-4550-4ACD-BE6A-0F94A8EEE90B}"/>
    <cellStyle name="Heading 3 2 2" xfId="37421" xr:uid="{0709304C-6650-4ED7-8858-A20CA5FA7E21}"/>
    <cellStyle name="Heading 3 3" xfId="31322" xr:uid="{7510DEF0-6103-4C2F-8054-E2CD1E36404E}"/>
    <cellStyle name="Heading 4" xfId="7167" xr:uid="{43F17797-A5E2-4372-A8F9-F1AC6964658E}"/>
    <cellStyle name="Heading 4 2" xfId="37422" xr:uid="{B9838C42-E4E2-42F1-9C86-1E7232B78E1C}"/>
    <cellStyle name="Heading 5" xfId="37582" xr:uid="{6A9E16DD-36F2-4455-B8F9-25B07C3D21D1}"/>
    <cellStyle name="Heading 6" xfId="37138" xr:uid="{6B09338D-C216-407B-A78C-CDDA5D9E6797}"/>
    <cellStyle name="Heading 7" xfId="37530" xr:uid="{A720162A-E123-4936-A894-416AB1126DF0}"/>
    <cellStyle name="Heading1" xfId="7168" xr:uid="{358A9292-ECB4-4D04-8EE9-E5398B3ABD8A}"/>
    <cellStyle name="Heading1 2" xfId="7169" xr:uid="{9591D1F0-65CB-4E0F-B798-5DC489546F24}"/>
    <cellStyle name="Heading1 2 10" xfId="7170" xr:uid="{1B2185F4-5458-4A61-9AD7-1D0903B2E079}"/>
    <cellStyle name="Heading1 2 11" xfId="7171" xr:uid="{C655C5C4-882E-4E6C-87FC-ABAC140AF808}"/>
    <cellStyle name="Heading1 2 12" xfId="7172" xr:uid="{01A2367C-9190-43D3-93B3-3D3EC244A445}"/>
    <cellStyle name="Heading1 2 2" xfId="7173" xr:uid="{841A5896-384C-4914-920F-5D360F756E18}"/>
    <cellStyle name="Heading1 2 3" xfId="7174" xr:uid="{DBCE1AD2-AF35-41C0-BD16-957066286E18}"/>
    <cellStyle name="Heading1 2 4" xfId="7175" xr:uid="{D1010B4E-C50E-4318-A573-E00FD6ADBC92}"/>
    <cellStyle name="Heading1 2 5" xfId="7176" xr:uid="{5087BB98-5536-454E-A3E7-82687390ABFD}"/>
    <cellStyle name="Heading1 2 6" xfId="7177" xr:uid="{04E93612-3679-4AF7-9736-7E6AE15F69A5}"/>
    <cellStyle name="Heading1 2 7" xfId="7178" xr:uid="{98286653-56E0-43F3-BCB2-6B0D3EEE632A}"/>
    <cellStyle name="Heading1 2 8" xfId="7179" xr:uid="{6843DC4C-8E1C-4907-8507-F0C5BCF1FEAF}"/>
    <cellStyle name="Heading1 2 9" xfId="7180" xr:uid="{9CAA68C6-4F01-4A17-8981-E1D731107316}"/>
    <cellStyle name="Heading1 2_ActiFijos" xfId="7181" xr:uid="{BCD3D889-595F-4178-BE45-15D23A0F9E3A}"/>
    <cellStyle name="Heading1 3" xfId="7182" xr:uid="{055C067D-B7CD-4BF0-87A1-452CB43BE6ED}"/>
    <cellStyle name="Heading1 3 10" xfId="7183" xr:uid="{03F26B7A-528B-46A2-B2F1-F140299A511D}"/>
    <cellStyle name="Heading1 3 11" xfId="7184" xr:uid="{DD57E8D8-151B-45A8-B289-020890F17C56}"/>
    <cellStyle name="Heading1 3 12" xfId="7185" xr:uid="{11DC90B9-C56B-4F46-AC0B-717E582DFD4A}"/>
    <cellStyle name="Heading1 3 2" xfId="7186" xr:uid="{4D8AE86C-F5F6-4343-A3C9-6518EAA299BA}"/>
    <cellStyle name="Heading1 3 3" xfId="7187" xr:uid="{7507B34F-79E8-47ED-9110-03D936FCF72E}"/>
    <cellStyle name="Heading1 3 4" xfId="7188" xr:uid="{7CCCA3B7-8834-476C-8B55-D90535D028B0}"/>
    <cellStyle name="Heading1 3 5" xfId="7189" xr:uid="{C0603BA7-AF7E-46A4-A705-4F905EEC4762}"/>
    <cellStyle name="Heading1 3 6" xfId="7190" xr:uid="{EF792602-99D6-4F03-BF35-3418EDCA3118}"/>
    <cellStyle name="Heading1 3 7" xfId="7191" xr:uid="{F525FF80-85D0-4306-980B-36E2585639A3}"/>
    <cellStyle name="Heading1 3 8" xfId="7192" xr:uid="{EE472A8B-35E3-4BFC-A098-869ED5AE9E40}"/>
    <cellStyle name="Heading1 3 9" xfId="7193" xr:uid="{D0104C33-0B9B-41AE-836A-C257DC33913F}"/>
    <cellStyle name="Heading1 3_ActiFijos" xfId="7194" xr:uid="{661CAA3A-C351-4488-A48B-0ECC003D41F9}"/>
    <cellStyle name="Heading1 4" xfId="7195" xr:uid="{2D8D45B7-D09A-4CF7-8B31-1347F1C6C5DD}"/>
    <cellStyle name="Heading1 4 10" xfId="7196" xr:uid="{63A08BFE-B0C4-4115-B8F8-DAE2C073139E}"/>
    <cellStyle name="Heading1 4 11" xfId="7197" xr:uid="{90DAD48D-49C8-4AE0-80C2-3A6D16F53AF7}"/>
    <cellStyle name="Heading1 4 12" xfId="7198" xr:uid="{DEF341A6-C458-40FF-B189-B4A5C2686DE4}"/>
    <cellStyle name="Heading1 4 2" xfId="7199" xr:uid="{81E4286E-E83A-413F-B39A-13F0892A101B}"/>
    <cellStyle name="Heading1 4 3" xfId="7200" xr:uid="{424C4062-A51C-4765-81A7-00AEDD378536}"/>
    <cellStyle name="Heading1 4 4" xfId="7201" xr:uid="{C6EAC10D-224F-4E44-B4A1-D760A832B863}"/>
    <cellStyle name="Heading1 4 5" xfId="7202" xr:uid="{42C8F4B3-45C6-4BD1-B1C3-A2C1AEC4BFC5}"/>
    <cellStyle name="Heading1 4 6" xfId="7203" xr:uid="{1A558455-683F-4E49-9DFC-F1A1FF7EC68E}"/>
    <cellStyle name="Heading1 4 7" xfId="7204" xr:uid="{BC0C695A-5536-43F6-B23A-3F088D327BE5}"/>
    <cellStyle name="Heading1 4 8" xfId="7205" xr:uid="{2E4D89FE-91B8-4C75-8094-B8C25F14063E}"/>
    <cellStyle name="Heading1 4 9" xfId="7206" xr:uid="{5BDD0950-B888-43A0-98A9-62009249562C}"/>
    <cellStyle name="Heading1 4_ActiFijos" xfId="7207" xr:uid="{23DC745C-868F-45DA-B3D8-1139A5CB415B}"/>
    <cellStyle name="Heading1 5" xfId="7208" xr:uid="{92561F5B-9116-4110-ACAA-B41944163CBA}"/>
    <cellStyle name="Heading1 6" xfId="7209" xr:uid="{7B24D866-DA59-4F78-ADE8-28A8C7156BEB}"/>
    <cellStyle name="Heading1_Bases_Generales" xfId="7210" xr:uid="{FAD9DD9F-B9BE-438D-8249-650339EEA9BB}"/>
    <cellStyle name="Heading2" xfId="7211" xr:uid="{48B2D818-42DB-4FE0-9935-9810D3881D91}"/>
    <cellStyle name="Heading2 2" xfId="7212" xr:uid="{8503A973-2D69-4F8D-A947-65BD4404F19C}"/>
    <cellStyle name="Heading2 2 10" xfId="7213" xr:uid="{FD43B3A6-9348-4E53-95FE-B9A3E52B4C70}"/>
    <cellStyle name="Heading2 2 11" xfId="7214" xr:uid="{110AA2D8-E331-4034-9C3E-AD6B5EFF4B95}"/>
    <cellStyle name="Heading2 2 12" xfId="7215" xr:uid="{E243F125-CFD1-421C-911F-89C40DDA0DFC}"/>
    <cellStyle name="Heading2 2 2" xfId="7216" xr:uid="{38AF5EC1-E3C3-4CD3-B24D-550194EF4F78}"/>
    <cellStyle name="Heading2 2 3" xfId="7217" xr:uid="{0ED4BF03-B5C9-455B-9B48-F6B08BA92BA9}"/>
    <cellStyle name="Heading2 2 4" xfId="7218" xr:uid="{C2A6D222-8E18-47A7-87D6-A4B031A171A3}"/>
    <cellStyle name="Heading2 2 5" xfId="7219" xr:uid="{C8267342-BD98-450E-AD0F-8D6A15D0DB3F}"/>
    <cellStyle name="Heading2 2 6" xfId="7220" xr:uid="{85E33400-CFE8-49A1-8C48-B4E6CE96BD7D}"/>
    <cellStyle name="Heading2 2 7" xfId="7221" xr:uid="{042D3A80-97D9-4CEF-8C27-11B61881479E}"/>
    <cellStyle name="Heading2 2 8" xfId="7222" xr:uid="{338E0840-A838-4B1A-85A5-A130F01CD771}"/>
    <cellStyle name="Heading2 2 9" xfId="7223" xr:uid="{12010DB6-BF75-4B64-8B82-536BC6FA07D4}"/>
    <cellStyle name="Heading2 2_ActiFijos" xfId="7224" xr:uid="{971579D1-8938-4E8D-9A98-3AFB7580BBD6}"/>
    <cellStyle name="Heading2 3" xfId="7225" xr:uid="{0775660B-08AF-4367-84CC-767D067CE0A1}"/>
    <cellStyle name="Heading2 3 10" xfId="7226" xr:uid="{23D9E635-1BE8-45F9-93B8-74CF6A9F603B}"/>
    <cellStyle name="Heading2 3 11" xfId="7227" xr:uid="{4680A4CC-FF19-46BF-BE01-D6ADEB7E7A77}"/>
    <cellStyle name="Heading2 3 12" xfId="7228" xr:uid="{AD7EC5A2-0638-4EDF-BF12-DD87DB28751C}"/>
    <cellStyle name="Heading2 3 2" xfId="7229" xr:uid="{D014EF98-348A-43F1-AAC0-CEB391E4A31B}"/>
    <cellStyle name="Heading2 3 3" xfId="7230" xr:uid="{62D91E82-11A6-4151-B1E7-3CFAC8938379}"/>
    <cellStyle name="Heading2 3 4" xfId="7231" xr:uid="{CBEADB12-4DFE-4B93-B407-1C8E38B74C1F}"/>
    <cellStyle name="Heading2 3 5" xfId="7232" xr:uid="{1F52414A-72D3-4519-AC4D-2EBDF2B29945}"/>
    <cellStyle name="Heading2 3 6" xfId="7233" xr:uid="{31C26C3E-C308-4BCC-9AC6-303FFE3B06C5}"/>
    <cellStyle name="Heading2 3 7" xfId="7234" xr:uid="{BA3D89C2-3D95-4E0D-BDD7-43F123F647D3}"/>
    <cellStyle name="Heading2 3 8" xfId="7235" xr:uid="{CEAA5AC7-7388-4667-9B72-B547D80192F0}"/>
    <cellStyle name="Heading2 3 9" xfId="7236" xr:uid="{4C1B7475-6DEE-48F1-A876-3D0059D760E7}"/>
    <cellStyle name="Heading2 3_ActiFijos" xfId="7237" xr:uid="{0760C7C5-6C2B-4EAA-9D72-7EC2F2D3060C}"/>
    <cellStyle name="Heading2 4" xfId="7238" xr:uid="{67040279-B22A-44A4-B531-E397F65FFBDC}"/>
    <cellStyle name="Heading2 4 10" xfId="7239" xr:uid="{14F0725A-CBB5-44A5-B69C-7CAF8521BEC4}"/>
    <cellStyle name="Heading2 4 11" xfId="7240" xr:uid="{23B81198-7B4D-40FF-B7A8-4084686B35D1}"/>
    <cellStyle name="Heading2 4 12" xfId="7241" xr:uid="{807D894D-1FFC-4C3A-85FA-1D8314D4C322}"/>
    <cellStyle name="Heading2 4 2" xfId="7242" xr:uid="{964AE545-A9B2-451D-A452-2DD6B8F925B8}"/>
    <cellStyle name="Heading2 4 3" xfId="7243" xr:uid="{671360E8-CB88-4C5F-9C7C-CDE0ECBBA3EA}"/>
    <cellStyle name="Heading2 4 4" xfId="7244" xr:uid="{698A6DFA-7250-4755-82D5-329035E36DE8}"/>
    <cellStyle name="Heading2 4 5" xfId="7245" xr:uid="{C88AF433-03DE-4A7A-B86D-77A427D6DE12}"/>
    <cellStyle name="Heading2 4 6" xfId="7246" xr:uid="{F0ADB2C3-106F-444F-80E8-8CCA7DFD41E2}"/>
    <cellStyle name="Heading2 4 7" xfId="7247" xr:uid="{F0D305A8-14C5-402A-A1C1-9CFBAF979EE6}"/>
    <cellStyle name="Heading2 4 8" xfId="7248" xr:uid="{AC993616-CAD5-47F9-B1E9-303D2A1D7657}"/>
    <cellStyle name="Heading2 4 9" xfId="7249" xr:uid="{ECB9707D-71B7-493A-B03C-F4594A574FB3}"/>
    <cellStyle name="Heading2 4_ActiFijos" xfId="7250" xr:uid="{0E77FCCA-7560-4191-9C87-62394AD50FF3}"/>
    <cellStyle name="Heading2 5" xfId="7251" xr:uid="{D1355CEB-856D-4BD6-BF83-02221FE03824}"/>
    <cellStyle name="Heading2 6" xfId="7252" xr:uid="{AC139F19-36EF-437F-AB9C-354C1C5302FC}"/>
    <cellStyle name="Heading2_Bases_Generales" xfId="7253" xr:uid="{1C131CD4-DE70-4723-9C5E-66CB1D94EE28}"/>
    <cellStyle name="Hide" xfId="7254" xr:uid="{D2C803F1-BFEF-45C0-9A1C-5995EE5158F8}"/>
    <cellStyle name="HIGHLIGHT" xfId="7255" xr:uid="{1174D80D-83CE-43F7-8371-8007053F17D6}"/>
    <cellStyle name="Hiperlink" xfId="37928" builtinId="8"/>
    <cellStyle name="Imput [4]" xfId="7256" xr:uid="{2CE2E588-F742-48B9-89AF-DFF00684F6A2}"/>
    <cellStyle name="Incorrecto 2" xfId="7257" xr:uid="{49F41410-6FFB-4F39-984F-EF861FD8B4D9}"/>
    <cellStyle name="Incorreto 10" xfId="7258" xr:uid="{EE8DE76B-0BFE-4F25-BBF2-2D42785BE86F}"/>
    <cellStyle name="Incorreto 11" xfId="7259" xr:uid="{40786C7A-0DA2-4E0C-88C7-363423FD0C67}"/>
    <cellStyle name="Incorreto 12" xfId="7260" xr:uid="{7B843900-9CE8-42AE-A16F-A45E1628FCD3}"/>
    <cellStyle name="Incorreto 13" xfId="7261" xr:uid="{A5A415E2-9476-4A69-8FE3-B2B22FD101C1}"/>
    <cellStyle name="Incorreto 14" xfId="7262" xr:uid="{D6368739-14EE-427A-94EC-1D68E8C0477E}"/>
    <cellStyle name="Incorreto 15" xfId="7263" xr:uid="{BE8728A8-DAF1-4B99-AF2E-CAE4A8F23090}"/>
    <cellStyle name="Incorreto 16" xfId="7264" xr:uid="{E614F645-A942-42AC-8D4A-D7E8261A81B2}"/>
    <cellStyle name="Incorreto 17" xfId="7265" xr:uid="{E3C9F9C0-2D8D-423C-BDB0-2B40A5F70033}"/>
    <cellStyle name="Incorreto 18" xfId="7266" xr:uid="{46D99DF0-011A-471A-9788-A4451DA3E000}"/>
    <cellStyle name="Incorreto 19" xfId="7267" xr:uid="{616A9B69-9187-447D-89FD-CC82D38AF5B3}"/>
    <cellStyle name="Incorreto 2" xfId="7268" xr:uid="{0723F649-A75D-4D1E-81BF-68D790C15C29}"/>
    <cellStyle name="Incorreto 2 2" xfId="31323" xr:uid="{CC5C29C9-6784-4721-B849-BC3701975F94}"/>
    <cellStyle name="Incorreto 2 3" xfId="37198" xr:uid="{39D023A5-8B7E-4375-9A9C-1CA2DDF4A398}"/>
    <cellStyle name="Incorreto 20" xfId="7269" xr:uid="{05A3A52D-3C75-4AF1-98BF-44A06699E6E6}"/>
    <cellStyle name="Incorreto 21" xfId="7270" xr:uid="{93775CF9-970B-4755-93D2-D9441FB249D8}"/>
    <cellStyle name="Incorreto 22" xfId="7271" xr:uid="{CFB42370-96F5-47B7-AC16-F49FA402F6D6}"/>
    <cellStyle name="Incorreto 23" xfId="7272" xr:uid="{3C8D5DAB-C6BA-4778-980E-982C4A16A3B0}"/>
    <cellStyle name="Incorreto 24" xfId="7273" xr:uid="{7E451163-582A-4DEF-B2DD-EE8CA8E435D8}"/>
    <cellStyle name="Incorreto 25" xfId="7274" xr:uid="{2E1F0781-CB72-459A-8136-9326EC3A2C76}"/>
    <cellStyle name="Incorreto 26" xfId="7275" xr:uid="{4E1E9DC2-1B4C-4538-9C15-6CC32DEBA148}"/>
    <cellStyle name="Incorreto 27" xfId="7276" xr:uid="{8FF84B33-CB32-45B1-8FF1-D76D3C2448B2}"/>
    <cellStyle name="Incorreto 28" xfId="7277" xr:uid="{B6A0FAF6-DE0B-4482-9BEE-7CCA985504F4}"/>
    <cellStyle name="Incorreto 29" xfId="7278" xr:uid="{71E77D17-6646-4A8A-B2E1-5486CC220522}"/>
    <cellStyle name="Incorreto 3" xfId="7279" xr:uid="{825E17B4-EA93-4F41-B3E2-53D14336C332}"/>
    <cellStyle name="Incorreto 3 2" xfId="31324" xr:uid="{3694F1C3-8B91-475F-8B7F-B047E963D7B9}"/>
    <cellStyle name="Incorreto 30" xfId="7280" xr:uid="{2CD6C81F-FA55-49E9-AA0B-F7219BE13C87}"/>
    <cellStyle name="Incorreto 31" xfId="7281" xr:uid="{860C398A-3D5A-42C8-99B1-2348999A38B0}"/>
    <cellStyle name="Incorreto 32" xfId="7282" xr:uid="{1F091FDC-F0F7-4E24-8155-816EDDA5C820}"/>
    <cellStyle name="Incorreto 33" xfId="7283" xr:uid="{DD7449BA-5033-478A-8C2B-1098A7A54EC2}"/>
    <cellStyle name="Incorreto 34" xfId="7284" xr:uid="{B252F3CB-41A3-4B3A-9D07-2D8573893E6D}"/>
    <cellStyle name="Incorreto 35" xfId="7285" xr:uid="{1E3C5E6C-660A-42A5-B09A-30994BBDE34E}"/>
    <cellStyle name="Incorreto 36" xfId="7286" xr:uid="{973D458E-53A7-49D7-9D82-CDF8D4581D65}"/>
    <cellStyle name="Incorreto 37" xfId="7287" xr:uid="{BF347C71-91F9-4DCC-83D2-2FE1AF31F0E5}"/>
    <cellStyle name="Incorreto 38" xfId="7288" xr:uid="{6E62094B-4EE4-4AF8-810C-A98349822C41}"/>
    <cellStyle name="Incorreto 39" xfId="7289" xr:uid="{E526EA32-1389-42B0-A50E-C63DB65526C7}"/>
    <cellStyle name="Incorreto 4" xfId="7290" xr:uid="{5DEB493C-BF00-4BA3-ABEA-E6C16DAE4625}"/>
    <cellStyle name="Incorreto 4 2" xfId="7291" xr:uid="{35289E5C-98F7-44F0-B128-7C1A99896154}"/>
    <cellStyle name="Incorreto 4 3" xfId="7292" xr:uid="{F8AA4461-0E0C-479E-AD8A-22F654E549C2}"/>
    <cellStyle name="Incorreto 4 4" xfId="7293" xr:uid="{2C1921EC-6000-4A6A-BC8A-7A1263344AB0}"/>
    <cellStyle name="Incorreto 40" xfId="7294" xr:uid="{7684ED81-1B03-4E60-A7E7-212414A5FC22}"/>
    <cellStyle name="Incorreto 41" xfId="7295" xr:uid="{7BC28285-BC5E-448A-93F3-B3A651BC30B2}"/>
    <cellStyle name="Incorreto 5" xfId="7296" xr:uid="{5CDFB706-2B69-497D-9A2A-A74228F6DEF4}"/>
    <cellStyle name="Incorreto 6" xfId="7297" xr:uid="{A6C75291-0CBE-4CDE-99A7-C1967C02148D}"/>
    <cellStyle name="Incorreto 7" xfId="7298" xr:uid="{BBCFEFB8-23D8-469F-8CE9-545B5BB3393A}"/>
    <cellStyle name="Incorreto 8" xfId="7299" xr:uid="{901A554E-06AF-44B4-8698-C69D04A502AF}"/>
    <cellStyle name="Incorreto 9" xfId="7300" xr:uid="{F128AAB1-9C45-4CDC-B6EF-CA8731F5665B}"/>
    <cellStyle name="Indefinido" xfId="7301" xr:uid="{85E90D29-6E54-4A2B-8F16-EA2B1A6D8D62}"/>
    <cellStyle name="Indefinido 2" xfId="7302" xr:uid="{A254007A-7CD4-43AF-8C36-09CAF320EA37}"/>
    <cellStyle name="Indefinido 2 2" xfId="7303" xr:uid="{D8CC2621-8AAC-43B9-AED6-932DAB59F79F}"/>
    <cellStyle name="Indefinido 2 3" xfId="7304" xr:uid="{C905F572-B05F-4F34-8C96-C9186CD3D5F7}"/>
    <cellStyle name="Indefinido 3" xfId="7305" xr:uid="{1F4F0255-4821-4C99-9A3B-4E25341A922B}"/>
    <cellStyle name="Indefinido 3 2" xfId="7306" xr:uid="{6E0E6C4E-414C-4F2E-A32D-B3204274EFB5}"/>
    <cellStyle name="Indefinido 3 3" xfId="7307" xr:uid="{A1D7EF89-E2D2-4E99-9CBA-52958D7319F6}"/>
    <cellStyle name="Indefinido 4" xfId="7308" xr:uid="{0EE939D5-D116-4821-B7B9-955EFEB85331}"/>
    <cellStyle name="Indefinido 4 2" xfId="7309" xr:uid="{0488E51D-5E79-4E3E-BF8B-C493FC05AAB9}"/>
    <cellStyle name="Indefinido 4 3" xfId="7310" xr:uid="{7AACDDA6-1D51-4FEB-9815-82E2A1EEBB1A}"/>
    <cellStyle name="Indefinido 5" xfId="37423" xr:uid="{F4678247-AC87-40D0-9F63-4CDF42678AEA}"/>
    <cellStyle name="Indefinido_Bases_Generales" xfId="7311" xr:uid="{D7CB2D09-7258-48DA-8744-979C14089472}"/>
    <cellStyle name="Indent" xfId="37424" xr:uid="{3CD3D9DF-D762-4450-89A9-71857F0D169F}"/>
    <cellStyle name="Input" xfId="7312" xr:uid="{26E740E9-1C93-4FF3-9EFE-EF277BE3371A}"/>
    <cellStyle name="Input [yellow]" xfId="7313" xr:uid="{E5B2C109-CC3C-4DC2-A73D-32F6FF8EE6D5}"/>
    <cellStyle name="Input [yellow] 10" xfId="7314" xr:uid="{113FE5FD-6304-4323-94E1-081F24ACB3C9}"/>
    <cellStyle name="Input [yellow] 10 2" xfId="7315" xr:uid="{70F3F0FF-10F2-49F4-AE2F-CFC3781552E7}"/>
    <cellStyle name="Input [yellow] 10 2 2" xfId="7316" xr:uid="{3DA03499-E12D-4BD0-815E-5ACB79D3ECFF}"/>
    <cellStyle name="Input [yellow] 10 2 2 2" xfId="7317" xr:uid="{1CED1505-39B3-4141-A675-C1737EB1EDFD}"/>
    <cellStyle name="Input [yellow] 10 2 2 2 2" xfId="27787" xr:uid="{7900BE82-AB63-4BE3-8685-45A15356C070}"/>
    <cellStyle name="Input [yellow] 10 2 2 3" xfId="27786" xr:uid="{79A0E015-D3B9-4E30-BE94-F288C2F142F9}"/>
    <cellStyle name="Input [yellow] 10 2 3" xfId="7318" xr:uid="{3CAF25EF-2261-40C9-A2CF-D82D6EA3661A}"/>
    <cellStyle name="Input [yellow] 10 2 3 2" xfId="7319" xr:uid="{2D85018D-475E-499D-B72A-C92E30229BCE}"/>
    <cellStyle name="Input [yellow] 10 2 3 2 2" xfId="27789" xr:uid="{36835F6E-179D-46DD-8520-B10DCD2351FB}"/>
    <cellStyle name="Input [yellow] 10 2 3 3" xfId="27788" xr:uid="{43F38B79-69E5-417F-BE46-5094347E6FDE}"/>
    <cellStyle name="Input [yellow] 10 2 4" xfId="7320" xr:uid="{F89B90C8-1F22-47A5-A81C-7B19E79C2727}"/>
    <cellStyle name="Input [yellow] 10 2 4 2" xfId="27790" xr:uid="{04C16227-F6FE-4DDF-9DEF-C89A9A3E192A}"/>
    <cellStyle name="Input [yellow] 10 2 5" xfId="27785" xr:uid="{EBDDD9B1-6C35-4474-9E20-2F78EA83852D}"/>
    <cellStyle name="Input [yellow] 10 3" xfId="7321" xr:uid="{36D2F17B-A603-438C-8AF8-44EEDEF2C8EE}"/>
    <cellStyle name="Input [yellow] 10 3 2" xfId="7322" xr:uid="{F0B360D9-3F1A-46EB-A997-64E8808DCDA5}"/>
    <cellStyle name="Input [yellow] 10 3 2 2" xfId="7323" xr:uid="{7F1C0867-A251-4CFA-8665-F65B9E88813F}"/>
    <cellStyle name="Input [yellow] 10 3 2 2 2" xfId="27793" xr:uid="{DADF2DF6-CF6F-4E94-B8E6-5B3CC5470975}"/>
    <cellStyle name="Input [yellow] 10 3 2 3" xfId="27792" xr:uid="{D6B88534-93E0-42B0-A323-6CAE271F4821}"/>
    <cellStyle name="Input [yellow] 10 3 3" xfId="7324" xr:uid="{678BB9E3-F51F-4CF7-A091-9555E9B86E56}"/>
    <cellStyle name="Input [yellow] 10 3 3 2" xfId="7325" xr:uid="{AA5880A1-9427-4322-B553-37F74178DDBB}"/>
    <cellStyle name="Input [yellow] 10 3 3 2 2" xfId="27795" xr:uid="{A3EADEAC-9C06-4203-A37E-AD70659C403B}"/>
    <cellStyle name="Input [yellow] 10 3 3 3" xfId="27794" xr:uid="{1E3D409C-FD0B-4DD1-B56A-4323592B6D0B}"/>
    <cellStyle name="Input [yellow] 10 3 4" xfId="7326" xr:uid="{35AB6ABE-6290-4CD8-BD24-AF29834CC230}"/>
    <cellStyle name="Input [yellow] 10 3 4 2" xfId="27796" xr:uid="{3EFB9BB2-E9F1-4CB5-9702-5C1C4B277E3B}"/>
    <cellStyle name="Input [yellow] 10 3 5" xfId="27791" xr:uid="{65916071-5CEE-4992-A1D4-745946B5A850}"/>
    <cellStyle name="Input [yellow] 10 4" xfId="7327" xr:uid="{7B83FB3C-0E40-4C2A-B1E7-CE5D466C177C}"/>
    <cellStyle name="Input [yellow] 10 4 2" xfId="7328" xr:uid="{077932F8-F11A-4DC9-BAC6-B02779AC4C56}"/>
    <cellStyle name="Input [yellow] 10 4 2 2" xfId="7329" xr:uid="{4CE75DE5-17A9-405E-9631-8807908CDB6B}"/>
    <cellStyle name="Input [yellow] 10 4 2 2 2" xfId="27799" xr:uid="{AD342EB1-1F25-4CDD-B443-EEAB054E413C}"/>
    <cellStyle name="Input [yellow] 10 4 2 3" xfId="27798" xr:uid="{032EEA30-4150-490F-B771-1D3E56973265}"/>
    <cellStyle name="Input [yellow] 10 4 3" xfId="7330" xr:uid="{1D2E550F-11E1-422F-BCCE-8AD2600E3747}"/>
    <cellStyle name="Input [yellow] 10 4 3 2" xfId="7331" xr:uid="{94911D64-F49E-4F62-8DD7-D34157F7B3A1}"/>
    <cellStyle name="Input [yellow] 10 4 3 2 2" xfId="27801" xr:uid="{8653A302-B968-41C1-A919-0E8ED72A8B5B}"/>
    <cellStyle name="Input [yellow] 10 4 3 3" xfId="27800" xr:uid="{C2D8E11B-7CFF-4C34-91D7-8C212F017CBC}"/>
    <cellStyle name="Input [yellow] 10 4 4" xfId="7332" xr:uid="{93FDFCEB-C074-43C7-9EBF-913227D0367C}"/>
    <cellStyle name="Input [yellow] 10 4 4 2" xfId="27802" xr:uid="{BA846E37-B855-4098-BA24-E0CC14196F89}"/>
    <cellStyle name="Input [yellow] 10 4 5" xfId="27797" xr:uid="{E637B5BE-7FD0-4B8D-B224-33E931862327}"/>
    <cellStyle name="Input [yellow] 10 5" xfId="7333" xr:uid="{F4EB6C6F-4547-475C-8CDB-AB92961623C6}"/>
    <cellStyle name="Input [yellow] 10 5 2" xfId="7334" xr:uid="{0E6BEC09-096F-4F6B-945B-D5F50EB1575D}"/>
    <cellStyle name="Input [yellow] 10 5 2 2" xfId="7335" xr:uid="{ECD792C9-0E38-4C4E-8CC4-44AE88A876B6}"/>
    <cellStyle name="Input [yellow] 10 5 2 2 2" xfId="27805" xr:uid="{229C44A7-8B28-4641-A2E2-287D4B34EFDB}"/>
    <cellStyle name="Input [yellow] 10 5 2 3" xfId="27804" xr:uid="{B0C3D79C-210C-41B4-9839-201A02A23E81}"/>
    <cellStyle name="Input [yellow] 10 5 3" xfId="7336" xr:uid="{FE069D4A-DBCA-4189-90BD-A522B37BCE72}"/>
    <cellStyle name="Input [yellow] 10 5 3 2" xfId="7337" xr:uid="{DDB8E850-5701-4057-BCAE-84C826AE2AF8}"/>
    <cellStyle name="Input [yellow] 10 5 3 2 2" xfId="27807" xr:uid="{0A4857E2-908F-465F-AEE4-8CEE59096765}"/>
    <cellStyle name="Input [yellow] 10 5 3 3" xfId="27806" xr:uid="{3797DE58-53F5-4959-980A-5D211DF64005}"/>
    <cellStyle name="Input [yellow] 10 5 4" xfId="7338" xr:uid="{312C98B5-0F7B-4A00-9D4A-4F93EE179101}"/>
    <cellStyle name="Input [yellow] 10 5 4 2" xfId="27808" xr:uid="{07488220-4773-4675-A34D-B9BDB404DCA6}"/>
    <cellStyle name="Input [yellow] 10 5 5" xfId="27803" xr:uid="{4E226261-1FE3-4163-B7B0-E09CA88BB0C7}"/>
    <cellStyle name="Input [yellow] 10 6" xfId="7339" xr:uid="{152C54D0-51CC-484E-9FDA-4C1D08A61ADC}"/>
    <cellStyle name="Input [yellow] 10 6 2" xfId="7340" xr:uid="{D0DE81BB-1857-449D-B7A3-CD3709A0AF2F}"/>
    <cellStyle name="Input [yellow] 10 6 2 2" xfId="27810" xr:uid="{4B746567-1678-4774-A678-C5286BCCE458}"/>
    <cellStyle name="Input [yellow] 10 6 3" xfId="27809" xr:uid="{1FB0B7D2-691E-4F8C-B349-9640FDEDAD26}"/>
    <cellStyle name="Input [yellow] 10 7" xfId="7341" xr:uid="{E1F4051F-EA36-45A6-B700-3B4D6061328D}"/>
    <cellStyle name="Input [yellow] 10 7 2" xfId="7342" xr:uid="{703D886C-FEE5-4FFE-B28B-5EA16C33CC1F}"/>
    <cellStyle name="Input [yellow] 10 7 2 2" xfId="27812" xr:uid="{5C8A8948-D256-476C-84D3-1878C166A491}"/>
    <cellStyle name="Input [yellow] 10 7 3" xfId="27811" xr:uid="{AB672421-4048-4B1F-9E0A-C342B4444EF5}"/>
    <cellStyle name="Input [yellow] 10 8" xfId="7343" xr:uid="{A3C0AE65-C346-4694-B150-EC9249D48F0A}"/>
    <cellStyle name="Input [yellow] 10 8 2" xfId="27813" xr:uid="{D2317910-6F25-4EB2-98F0-C2698649C510}"/>
    <cellStyle name="Input [yellow] 10 9" xfId="27784" xr:uid="{F39827F0-715F-4352-9012-60A1EFC82CB9}"/>
    <cellStyle name="Input [yellow] 100" xfId="7344" xr:uid="{E13E08FF-29D2-4F94-B574-1612483E140A}"/>
    <cellStyle name="Input [yellow] 100 2" xfId="7345" xr:uid="{9C1AE0EF-CAB9-4772-A6A0-C4477EAD4598}"/>
    <cellStyle name="Input [yellow] 100 2 2" xfId="7346" xr:uid="{0C38418E-1505-4FF4-A8C7-779FF4A73032}"/>
    <cellStyle name="Input [yellow] 100 2 2 2" xfId="27816" xr:uid="{66B0680F-D4B4-4B4D-81C7-A4ADDB39DBD2}"/>
    <cellStyle name="Input [yellow] 100 2 3" xfId="27815" xr:uid="{8B172D54-89BD-4489-95B3-BAC9D72E2771}"/>
    <cellStyle name="Input [yellow] 100 3" xfId="7347" xr:uid="{16DE37F9-A98B-4B79-B182-3CC182E131CB}"/>
    <cellStyle name="Input [yellow] 100 3 2" xfId="7348" xr:uid="{F41693E6-8950-47C5-BBA3-8A10926144A5}"/>
    <cellStyle name="Input [yellow] 100 3 2 2" xfId="27818" xr:uid="{6D9BE4A5-A409-4BB2-A5F2-BD5CE2B3B1A3}"/>
    <cellStyle name="Input [yellow] 100 3 3" xfId="27817" xr:uid="{6F5B3FDF-F64A-4FFF-8B91-ADFD2A13B1F1}"/>
    <cellStyle name="Input [yellow] 100 4" xfId="7349" xr:uid="{28128F61-D9A6-459B-B710-9E91AFED5163}"/>
    <cellStyle name="Input [yellow] 100 4 2" xfId="27819" xr:uid="{436D31D0-C7BD-4D45-80F3-BDA6894AB258}"/>
    <cellStyle name="Input [yellow] 100 5" xfId="27814" xr:uid="{33C90A67-5933-49C3-BE72-2FA5D688CFF5}"/>
    <cellStyle name="Input [yellow] 101" xfId="7350" xr:uid="{AEB70816-13CF-491C-8D14-BCEA9F90B536}"/>
    <cellStyle name="Input [yellow] 101 2" xfId="7351" xr:uid="{8B3C2A2C-89D4-4458-B333-144C98B580A4}"/>
    <cellStyle name="Input [yellow] 101 2 2" xfId="7352" xr:uid="{868C8CBF-56FD-46C8-8F80-1A905546242E}"/>
    <cellStyle name="Input [yellow] 101 2 2 2" xfId="27822" xr:uid="{E44CEDC6-8A75-4F95-90F8-3F788D1A9609}"/>
    <cellStyle name="Input [yellow] 101 2 3" xfId="27821" xr:uid="{2ECFC021-79BC-4AED-874D-662ADC254C48}"/>
    <cellStyle name="Input [yellow] 101 3" xfId="7353" xr:uid="{7D568198-9CDE-475D-B478-FBC96277B366}"/>
    <cellStyle name="Input [yellow] 101 3 2" xfId="7354" xr:uid="{9268E864-88F3-4E09-A70B-F3285FF5CB69}"/>
    <cellStyle name="Input [yellow] 101 3 2 2" xfId="27824" xr:uid="{FEB5A8D2-2306-4EF5-978F-E363EECB5FD4}"/>
    <cellStyle name="Input [yellow] 101 3 3" xfId="27823" xr:uid="{7FFCBC9F-C691-4941-8BCC-413D243AC7CD}"/>
    <cellStyle name="Input [yellow] 101 4" xfId="7355" xr:uid="{49365634-7B61-441F-864D-D01053F74913}"/>
    <cellStyle name="Input [yellow] 101 4 2" xfId="27825" xr:uid="{7CD016E2-AD95-4275-B940-0AF6263CFB06}"/>
    <cellStyle name="Input [yellow] 101 5" xfId="27820" xr:uid="{B18724A5-2CB8-4422-AA72-EDCBC9B50071}"/>
    <cellStyle name="Input [yellow] 102" xfId="7356" xr:uid="{30139477-FE92-4D5A-B7D8-3385FF439CB9}"/>
    <cellStyle name="Input [yellow] 102 2" xfId="7357" xr:uid="{24D7EE9E-7DCD-497C-806A-7400338596CC}"/>
    <cellStyle name="Input [yellow] 102 2 2" xfId="7358" xr:uid="{67F06890-669C-4F4B-B696-4C38948E4B40}"/>
    <cellStyle name="Input [yellow] 102 2 2 2" xfId="27828" xr:uid="{0BB95FD3-C048-4760-929F-B1741EE6F6AF}"/>
    <cellStyle name="Input [yellow] 102 2 3" xfId="27827" xr:uid="{923AE538-673A-4F1A-AD0C-4C6A6F5BBA18}"/>
    <cellStyle name="Input [yellow] 102 3" xfId="7359" xr:uid="{504EEA0E-B551-404A-A1DF-B8CAEB74CA9F}"/>
    <cellStyle name="Input [yellow] 102 3 2" xfId="7360" xr:uid="{D3818200-1682-4292-9D91-AF7F421B4FBB}"/>
    <cellStyle name="Input [yellow] 102 3 2 2" xfId="27830" xr:uid="{C622FB5D-BB05-47DC-BC5B-025BAB6A6992}"/>
    <cellStyle name="Input [yellow] 102 3 3" xfId="27829" xr:uid="{6154FB7C-43B6-490F-9D77-8A7313F3A393}"/>
    <cellStyle name="Input [yellow] 102 4" xfId="7361" xr:uid="{6F3BEC8D-7E40-4D4C-8CCA-BFF9E12D8452}"/>
    <cellStyle name="Input [yellow] 102 4 2" xfId="27831" xr:uid="{427B5DEE-9085-4778-96B7-8ED3527E7A49}"/>
    <cellStyle name="Input [yellow] 102 5" xfId="27826" xr:uid="{DEA7CC3A-CA09-4D77-9249-FD0D509F2679}"/>
    <cellStyle name="Input [yellow] 103" xfId="7362" xr:uid="{BBDE54F0-D8EC-4646-9F4A-F614B2168DC6}"/>
    <cellStyle name="Input [yellow] 103 2" xfId="7363" xr:uid="{F02532A8-8529-480C-97C8-93908DE4BF70}"/>
    <cellStyle name="Input [yellow] 103 2 2" xfId="7364" xr:uid="{E82D1017-08E5-4293-9871-863A1F1ED86A}"/>
    <cellStyle name="Input [yellow] 103 2 2 2" xfId="27834" xr:uid="{F98E1486-BB09-4098-BD4E-65F6969FC85F}"/>
    <cellStyle name="Input [yellow] 103 2 3" xfId="27833" xr:uid="{B04627CE-7DF9-444C-B0D7-BCD323D9F3A0}"/>
    <cellStyle name="Input [yellow] 103 3" xfId="7365" xr:uid="{6DE6DF6D-DA0F-4C8F-8B7B-F06631FE926F}"/>
    <cellStyle name="Input [yellow] 103 3 2" xfId="7366" xr:uid="{F47767CF-0F13-4702-8547-56E9851B84D5}"/>
    <cellStyle name="Input [yellow] 103 3 2 2" xfId="27836" xr:uid="{7EBDA4BA-A26D-4623-A13D-A2BF462CA327}"/>
    <cellStyle name="Input [yellow] 103 3 3" xfId="27835" xr:uid="{A46C1C9D-F6C7-4747-B641-26CB85A7A537}"/>
    <cellStyle name="Input [yellow] 103 4" xfId="7367" xr:uid="{040112AA-5654-489D-8ACC-A1697FD22C7A}"/>
    <cellStyle name="Input [yellow] 103 4 2" xfId="27837" xr:uid="{26E9ACAC-6766-428B-B17E-0DF46D91867D}"/>
    <cellStyle name="Input [yellow] 103 5" xfId="27832" xr:uid="{323D9946-2DBD-4731-AFA3-8FD2BB9B08AC}"/>
    <cellStyle name="Input [yellow] 104" xfId="7368" xr:uid="{76B1231E-4EC7-436B-A963-9BFBFAB01D5F}"/>
    <cellStyle name="Input [yellow] 104 2" xfId="7369" xr:uid="{174ADF8F-7477-49BF-B2F2-1D073B5E9478}"/>
    <cellStyle name="Input [yellow] 104 2 2" xfId="7370" xr:uid="{3133832D-8ACD-40B7-9B8D-8D3BF2DCF0F5}"/>
    <cellStyle name="Input [yellow] 104 2 2 2" xfId="27840" xr:uid="{A077FF04-840D-42D2-91D6-60F287C46603}"/>
    <cellStyle name="Input [yellow] 104 2 3" xfId="27839" xr:uid="{2F79EDD0-BEB1-4B0A-BA8A-3C18DDFC3139}"/>
    <cellStyle name="Input [yellow] 104 3" xfId="7371" xr:uid="{CCEEB690-3EE6-4F3E-8D85-8CA69632E7F2}"/>
    <cellStyle name="Input [yellow] 104 3 2" xfId="7372" xr:uid="{3FE1E1DE-A6E0-4D6E-AA10-760AED0E01B0}"/>
    <cellStyle name="Input [yellow] 104 3 2 2" xfId="27842" xr:uid="{9D4CAD2C-960D-4E53-9750-5B7816A19A4B}"/>
    <cellStyle name="Input [yellow] 104 3 3" xfId="27841" xr:uid="{89B6BD8E-95F6-430B-ABDB-0E013B3DFD03}"/>
    <cellStyle name="Input [yellow] 104 4" xfId="7373" xr:uid="{4F592986-801A-461D-A00D-1F948A734BE4}"/>
    <cellStyle name="Input [yellow] 104 4 2" xfId="27843" xr:uid="{1FCEABA0-5733-421F-80BD-74690AC9AFFB}"/>
    <cellStyle name="Input [yellow] 104 5" xfId="27838" xr:uid="{5AA7FBF5-9D03-45FE-9E1A-B08CFCE30F42}"/>
    <cellStyle name="Input [yellow] 105" xfId="7374" xr:uid="{63ED8501-F2D9-4809-A639-300E4ABC07BE}"/>
    <cellStyle name="Input [yellow] 105 2" xfId="7375" xr:uid="{1EF007F3-7354-4579-B0B1-5E54A8C70EE0}"/>
    <cellStyle name="Input [yellow] 105 2 2" xfId="7376" xr:uid="{C195F781-EEDD-419D-BE93-B80C7A4454DA}"/>
    <cellStyle name="Input [yellow] 105 2 2 2" xfId="27846" xr:uid="{03BB7A4B-E724-4266-A622-5927D96E98C8}"/>
    <cellStyle name="Input [yellow] 105 2 3" xfId="27845" xr:uid="{BC1D4DE3-7095-4E6C-8FB9-5D28B3A2F49A}"/>
    <cellStyle name="Input [yellow] 105 3" xfId="7377" xr:uid="{D7764A0F-C445-4857-AB45-57F29384AD62}"/>
    <cellStyle name="Input [yellow] 105 3 2" xfId="7378" xr:uid="{E92F4A9C-3B34-4CD9-B4F6-0AC3E9DB3FBC}"/>
    <cellStyle name="Input [yellow] 105 3 2 2" xfId="27848" xr:uid="{BBCB5147-C86E-4006-A40F-EAF66E221066}"/>
    <cellStyle name="Input [yellow] 105 3 3" xfId="27847" xr:uid="{A3932314-5F19-4CB9-8533-8A29C3A850E2}"/>
    <cellStyle name="Input [yellow] 105 4" xfId="7379" xr:uid="{707B46D5-1470-47BA-9DAA-22EBC2FA7A23}"/>
    <cellStyle name="Input [yellow] 105 4 2" xfId="27849" xr:uid="{91452EB4-0082-489E-9E1F-CD89CBE7ABF4}"/>
    <cellStyle name="Input [yellow] 105 5" xfId="27844" xr:uid="{31BCB1FA-59F6-46B4-8BF7-E2D510A451E2}"/>
    <cellStyle name="Input [yellow] 106" xfId="7380" xr:uid="{DB02A388-F567-41F5-9103-B1C830FEB6DB}"/>
    <cellStyle name="Input [yellow] 106 2" xfId="7381" xr:uid="{19040ED2-C75C-42E4-AA83-52180E179E75}"/>
    <cellStyle name="Input [yellow] 106 2 2" xfId="7382" xr:uid="{CBD12288-207E-4C8B-AC4F-ACEA58D30243}"/>
    <cellStyle name="Input [yellow] 106 2 2 2" xfId="27852" xr:uid="{6D8BC983-FF70-4D32-A295-34C0CF9A2A69}"/>
    <cellStyle name="Input [yellow] 106 2 3" xfId="27851" xr:uid="{5387777F-C18C-414A-8DB6-D2AD39DC543E}"/>
    <cellStyle name="Input [yellow] 106 3" xfId="7383" xr:uid="{74543434-D793-46C1-BDF4-FE1B9635C895}"/>
    <cellStyle name="Input [yellow] 106 3 2" xfId="7384" xr:uid="{06D3B38C-31CB-486E-9357-DA3799486E9E}"/>
    <cellStyle name="Input [yellow] 106 3 2 2" xfId="27854" xr:uid="{83872F8D-54C3-4F7E-9593-81F25C128D16}"/>
    <cellStyle name="Input [yellow] 106 3 3" xfId="27853" xr:uid="{ED9FDDE1-FD5C-43E9-BF18-0DDAEC12D037}"/>
    <cellStyle name="Input [yellow] 106 4" xfId="7385" xr:uid="{98EFFA24-EFFC-430F-9F50-AD61A1F7B465}"/>
    <cellStyle name="Input [yellow] 106 4 2" xfId="27855" xr:uid="{D261966E-A8D8-4137-A29C-7F65CB365E4B}"/>
    <cellStyle name="Input [yellow] 106 5" xfId="27850" xr:uid="{8106DC6B-DDE4-4C24-9AA9-041DBAAC6C04}"/>
    <cellStyle name="Input [yellow] 107" xfId="7386" xr:uid="{F58E1058-B181-4422-A768-F2EC3BBA7423}"/>
    <cellStyle name="Input [yellow] 107 2" xfId="7387" xr:uid="{6F3DDC9D-70B9-4706-8BFB-B062A5383598}"/>
    <cellStyle name="Input [yellow] 107 2 2" xfId="7388" xr:uid="{7A3E35E2-727C-47D9-9F41-26050205B8D1}"/>
    <cellStyle name="Input [yellow] 107 2 2 2" xfId="27858" xr:uid="{FD7EF001-645E-43D6-A351-630537409A9F}"/>
    <cellStyle name="Input [yellow] 107 2 3" xfId="27857" xr:uid="{7E59274A-5CDD-46EE-A0F1-BAA27E14BECC}"/>
    <cellStyle name="Input [yellow] 107 3" xfId="7389" xr:uid="{43831A9F-FF7C-4F85-89F4-05596FCA0E3C}"/>
    <cellStyle name="Input [yellow] 107 3 2" xfId="7390" xr:uid="{15F2A065-3684-439A-B857-08714151A76A}"/>
    <cellStyle name="Input [yellow] 107 3 2 2" xfId="27860" xr:uid="{FEAE690D-0FB5-41A5-821C-9982C7002F03}"/>
    <cellStyle name="Input [yellow] 107 3 3" xfId="27859" xr:uid="{FBACEF35-7F12-4921-9768-7D0FAE1908B2}"/>
    <cellStyle name="Input [yellow] 107 4" xfId="7391" xr:uid="{28AAD843-E256-4DD3-9B11-2195ACC5EF67}"/>
    <cellStyle name="Input [yellow] 107 4 2" xfId="27861" xr:uid="{34F4A8D0-D40D-47C2-9ED6-AAB8878A3132}"/>
    <cellStyle name="Input [yellow] 107 5" xfId="27856" xr:uid="{577148EF-1A1D-4249-B552-E388F9EA0A31}"/>
    <cellStyle name="Input [yellow] 108" xfId="7392" xr:uid="{53236B9C-C6AC-423C-9CE7-20AA68532013}"/>
    <cellStyle name="Input [yellow] 108 2" xfId="7393" xr:uid="{414ABC30-06D1-4FDA-A5A3-522D093E623C}"/>
    <cellStyle name="Input [yellow] 108 2 2" xfId="7394" xr:uid="{3037BED5-989B-467C-A9B8-89A467B270A2}"/>
    <cellStyle name="Input [yellow] 108 2 2 2" xfId="27864" xr:uid="{D281A9B6-7C2A-44AF-9830-E0FCC2857E77}"/>
    <cellStyle name="Input [yellow] 108 2 3" xfId="27863" xr:uid="{C85553A0-6900-48A3-9038-95C235B815B2}"/>
    <cellStyle name="Input [yellow] 108 3" xfId="7395" xr:uid="{8D3AE400-3DAF-46C5-91A2-4655F7C4AD19}"/>
    <cellStyle name="Input [yellow] 108 3 2" xfId="7396" xr:uid="{46E78500-C99E-4A16-BE83-F2860649504F}"/>
    <cellStyle name="Input [yellow] 108 3 2 2" xfId="27866" xr:uid="{60C76954-68DE-405D-9BC3-4248EBD872E0}"/>
    <cellStyle name="Input [yellow] 108 3 3" xfId="27865" xr:uid="{F76585D8-7A52-4C27-8982-4F4432E53843}"/>
    <cellStyle name="Input [yellow] 108 4" xfId="7397" xr:uid="{1C424302-92A6-424E-8078-7FD3872E9A10}"/>
    <cellStyle name="Input [yellow] 108 4 2" xfId="27867" xr:uid="{7950FA86-60AC-4B3A-916C-54BF08648B50}"/>
    <cellStyle name="Input [yellow] 108 5" xfId="27862" xr:uid="{2A1C3DBC-8340-4958-8F11-F97EAE927E11}"/>
    <cellStyle name="Input [yellow] 109" xfId="7398" xr:uid="{32FE75CA-8763-4161-B0A0-9888CCBBF9E8}"/>
    <cellStyle name="Input [yellow] 109 2" xfId="7399" xr:uid="{53FFF146-3D09-4258-A67A-23A6F338FBDA}"/>
    <cellStyle name="Input [yellow] 109 2 2" xfId="7400" xr:uid="{109B6874-84A1-4005-9DAB-2556810275F1}"/>
    <cellStyle name="Input [yellow] 109 2 2 2" xfId="27870" xr:uid="{AD6983C5-15E4-4D52-BA68-0946CA3686DC}"/>
    <cellStyle name="Input [yellow] 109 2 3" xfId="27869" xr:uid="{66849B3A-5F05-4970-B76B-F6581E2DF9C6}"/>
    <cellStyle name="Input [yellow] 109 3" xfId="7401" xr:uid="{94D9619C-1F9B-44C5-82F6-B7BEF87DD5CC}"/>
    <cellStyle name="Input [yellow] 109 3 2" xfId="7402" xr:uid="{817CD7EB-97DD-4DFC-A285-3B597F956277}"/>
    <cellStyle name="Input [yellow] 109 3 2 2" xfId="27872" xr:uid="{E30F04CE-D68A-4961-8077-8AA4EF0AF18A}"/>
    <cellStyle name="Input [yellow] 109 3 3" xfId="27871" xr:uid="{00CEAB46-A884-4015-9E99-606AECD2E737}"/>
    <cellStyle name="Input [yellow] 109 4" xfId="7403" xr:uid="{BF7CF3E4-B902-4D15-ABE3-EB22EBE01443}"/>
    <cellStyle name="Input [yellow] 109 4 2" xfId="27873" xr:uid="{18538C47-D934-4760-ACA1-1A4DB44E53DF}"/>
    <cellStyle name="Input [yellow] 109 5" xfId="27868" xr:uid="{D38B72E4-9545-4DE6-A82F-AD30E38CBE84}"/>
    <cellStyle name="Input [yellow] 11" xfId="7404" xr:uid="{FE4FA9CD-CEC8-4F66-9322-1CD1731FCE79}"/>
    <cellStyle name="Input [yellow] 11 2" xfId="7405" xr:uid="{96455143-F77D-442F-869F-31DB7F29751C}"/>
    <cellStyle name="Input [yellow] 11 2 2" xfId="7406" xr:uid="{5FAF2F10-1656-4783-A0FF-0B03258E031B}"/>
    <cellStyle name="Input [yellow] 11 2 2 2" xfId="7407" xr:uid="{816E4039-EB97-4913-A5B1-93DBCB4CC288}"/>
    <cellStyle name="Input [yellow] 11 2 2 2 2" xfId="27877" xr:uid="{52A58379-0E3D-4892-89E5-6106FA7FE83A}"/>
    <cellStyle name="Input [yellow] 11 2 2 3" xfId="27876" xr:uid="{0B5649C7-5F26-4520-93B0-B9EB723F6616}"/>
    <cellStyle name="Input [yellow] 11 2 3" xfId="7408" xr:uid="{9190CF30-CA80-4227-9959-F15EE35243A2}"/>
    <cellStyle name="Input [yellow] 11 2 3 2" xfId="7409" xr:uid="{ED7229AD-D5F3-4A70-A85A-DD1BDADB3369}"/>
    <cellStyle name="Input [yellow] 11 2 3 2 2" xfId="27879" xr:uid="{5A3B4AF7-4746-453F-90F9-CC88EE0099BF}"/>
    <cellStyle name="Input [yellow] 11 2 3 3" xfId="27878" xr:uid="{BBB3610F-3E1E-4C62-A7E6-88996791BD83}"/>
    <cellStyle name="Input [yellow] 11 2 4" xfId="7410" xr:uid="{760B68DB-7761-4037-A944-6D0A5D790F79}"/>
    <cellStyle name="Input [yellow] 11 2 4 2" xfId="27880" xr:uid="{92D4B893-87AA-4558-AF55-8C88852BBA02}"/>
    <cellStyle name="Input [yellow] 11 2 5" xfId="27875" xr:uid="{A9A84E58-8D3E-4442-AD3D-C694D391ED2A}"/>
    <cellStyle name="Input [yellow] 11 3" xfId="7411" xr:uid="{515F1A50-25EC-4395-BC10-EFA3C237AE2B}"/>
    <cellStyle name="Input [yellow] 11 3 2" xfId="7412" xr:uid="{53C0D9E8-6949-4124-B087-B7148860717A}"/>
    <cellStyle name="Input [yellow] 11 3 2 2" xfId="7413" xr:uid="{6FEE9480-EECD-4D1A-9C45-DF467D29043E}"/>
    <cellStyle name="Input [yellow] 11 3 2 2 2" xfId="27883" xr:uid="{F0265698-4C5B-44A7-8A7D-FF87E37A1D25}"/>
    <cellStyle name="Input [yellow] 11 3 2 3" xfId="27882" xr:uid="{B18EB850-E6AF-4345-AD7D-1A3255227961}"/>
    <cellStyle name="Input [yellow] 11 3 3" xfId="7414" xr:uid="{D2A65A76-F5CF-4616-9978-0336B2A7E01E}"/>
    <cellStyle name="Input [yellow] 11 3 3 2" xfId="7415" xr:uid="{66FF366F-1BDA-449C-B58C-22CA43976D42}"/>
    <cellStyle name="Input [yellow] 11 3 3 2 2" xfId="27885" xr:uid="{1B0ACD7E-D3E2-4B40-BEEF-78BE5822A884}"/>
    <cellStyle name="Input [yellow] 11 3 3 3" xfId="27884" xr:uid="{8F52BFE3-BFA4-4A84-8162-B5DD1CCCED20}"/>
    <cellStyle name="Input [yellow] 11 3 4" xfId="7416" xr:uid="{41C32C07-48A3-44ED-9982-81284E937B32}"/>
    <cellStyle name="Input [yellow] 11 3 4 2" xfId="27886" xr:uid="{0E55221E-BD90-4151-BB6A-AFDC13229B27}"/>
    <cellStyle name="Input [yellow] 11 3 5" xfId="27881" xr:uid="{88389806-7F65-4AEA-9130-09DA419FFABD}"/>
    <cellStyle name="Input [yellow] 11 4" xfId="7417" xr:uid="{097E8939-BF8A-4D4F-84DC-FD69624A8861}"/>
    <cellStyle name="Input [yellow] 11 4 2" xfId="7418" xr:uid="{A4220D1D-41C5-4CFF-8AA7-121504C570AA}"/>
    <cellStyle name="Input [yellow] 11 4 2 2" xfId="7419" xr:uid="{72E56C86-3B95-4B63-A90E-B5D907437EC8}"/>
    <cellStyle name="Input [yellow] 11 4 2 2 2" xfId="27889" xr:uid="{BE3A529C-B83B-424C-9E18-3367633AF1EF}"/>
    <cellStyle name="Input [yellow] 11 4 2 3" xfId="27888" xr:uid="{DCB527C3-86E2-4A48-81E3-C4162C34DBFA}"/>
    <cellStyle name="Input [yellow] 11 4 3" xfId="7420" xr:uid="{B616FE59-A86A-4B19-B248-27D9B2005E24}"/>
    <cellStyle name="Input [yellow] 11 4 3 2" xfId="7421" xr:uid="{8E1D5F92-8342-477B-A4B0-5B2613C332FB}"/>
    <cellStyle name="Input [yellow] 11 4 3 2 2" xfId="27891" xr:uid="{F381C8CE-9357-49D9-B91B-3842DAA42601}"/>
    <cellStyle name="Input [yellow] 11 4 3 3" xfId="27890" xr:uid="{B6366CA9-5F6F-4A72-8CA8-01AE6CD0AE6F}"/>
    <cellStyle name="Input [yellow] 11 4 4" xfId="7422" xr:uid="{731AFCF0-9CD1-4071-BA49-C89069E3EACA}"/>
    <cellStyle name="Input [yellow] 11 4 4 2" xfId="27892" xr:uid="{675F07F1-5D2F-4032-B083-A7DAF7C0E522}"/>
    <cellStyle name="Input [yellow] 11 4 5" xfId="27887" xr:uid="{AAAC2874-A8D0-4111-97A1-B7C144631378}"/>
    <cellStyle name="Input [yellow] 11 5" xfId="7423" xr:uid="{5679AC21-A9B8-4A79-9C2D-04CBA7134A5B}"/>
    <cellStyle name="Input [yellow] 11 5 2" xfId="7424" xr:uid="{5D1AB669-EF43-4BA7-8A57-630DCB050440}"/>
    <cellStyle name="Input [yellow] 11 5 2 2" xfId="7425" xr:uid="{DB216560-E9CA-4A57-BF7E-C70383583B8F}"/>
    <cellStyle name="Input [yellow] 11 5 2 2 2" xfId="27895" xr:uid="{4165B73C-8C71-4EC2-81D7-EF43B5E4FD32}"/>
    <cellStyle name="Input [yellow] 11 5 2 3" xfId="27894" xr:uid="{B91770E2-7A39-4563-90A0-5FFE7428A077}"/>
    <cellStyle name="Input [yellow] 11 5 3" xfId="7426" xr:uid="{1F5F785F-3DD2-4DF9-8024-D9DF7C92B96C}"/>
    <cellStyle name="Input [yellow] 11 5 3 2" xfId="7427" xr:uid="{94D95D84-50D6-4A82-B59E-093514F08AAA}"/>
    <cellStyle name="Input [yellow] 11 5 3 2 2" xfId="27897" xr:uid="{5253EDFB-2849-4DC8-A860-FC9E3A6277D3}"/>
    <cellStyle name="Input [yellow] 11 5 3 3" xfId="27896" xr:uid="{F0840723-F82D-478B-BE4E-9F3902688730}"/>
    <cellStyle name="Input [yellow] 11 5 4" xfId="7428" xr:uid="{9C734C39-8C5A-438A-9787-D1F912BBD617}"/>
    <cellStyle name="Input [yellow] 11 5 4 2" xfId="27898" xr:uid="{F680555E-EEEE-4871-BF0C-3A46678D2942}"/>
    <cellStyle name="Input [yellow] 11 5 5" xfId="27893" xr:uid="{EAE61AB2-0E73-4448-BBBB-23F03013AAF0}"/>
    <cellStyle name="Input [yellow] 11 6" xfId="7429" xr:uid="{5E8DA010-541F-48BF-8EF0-8CF76DEBA947}"/>
    <cellStyle name="Input [yellow] 11 6 2" xfId="7430" xr:uid="{7C574ADC-9661-4BA3-B8C2-BA8AE32FAF53}"/>
    <cellStyle name="Input [yellow] 11 6 2 2" xfId="27900" xr:uid="{7C6F2417-E21B-4C02-8472-6742CAE02F49}"/>
    <cellStyle name="Input [yellow] 11 6 3" xfId="27899" xr:uid="{EB6884BC-39F4-4F59-8189-B0F90C1E8B39}"/>
    <cellStyle name="Input [yellow] 11 7" xfId="7431" xr:uid="{A1E76482-6A70-4339-B48A-1533B5C486AE}"/>
    <cellStyle name="Input [yellow] 11 7 2" xfId="7432" xr:uid="{7D0387ED-E06C-458D-A734-A4728A96274C}"/>
    <cellStyle name="Input [yellow] 11 7 2 2" xfId="27902" xr:uid="{5CE3DF04-F642-4D7A-88E1-952B2E414730}"/>
    <cellStyle name="Input [yellow] 11 7 3" xfId="27901" xr:uid="{D43CA038-02F0-4672-92F4-09A6DCE13859}"/>
    <cellStyle name="Input [yellow] 11 8" xfId="7433" xr:uid="{D75BDF03-57F6-4B90-9D26-E01532A41B91}"/>
    <cellStyle name="Input [yellow] 11 8 2" xfId="27903" xr:uid="{0B2CC77F-3E23-41EB-817D-89F39D37137A}"/>
    <cellStyle name="Input [yellow] 11 9" xfId="27874" xr:uid="{1D06E42A-C1C3-40BB-A31D-BC1AB0A3378D}"/>
    <cellStyle name="Input [yellow] 110" xfId="7434" xr:uid="{17D72F93-A8C9-4D46-9D29-A42CEF3CC617}"/>
    <cellStyle name="Input [yellow] 110 2" xfId="7435" xr:uid="{2348EC11-B240-4ADB-B1BC-CD8D9D623949}"/>
    <cellStyle name="Input [yellow] 110 2 2" xfId="7436" xr:uid="{CB75121A-EEB1-4334-AB28-2AC6EC9227B5}"/>
    <cellStyle name="Input [yellow] 110 2 2 2" xfId="27906" xr:uid="{8F622F71-5BDB-472F-9F8A-4DD09226AE0D}"/>
    <cellStyle name="Input [yellow] 110 2 3" xfId="27905" xr:uid="{DF3497AC-B3AD-4867-A0D2-CE968919C404}"/>
    <cellStyle name="Input [yellow] 110 3" xfId="7437" xr:uid="{EC72EA25-86ED-4382-B2E8-7BE66F2704A6}"/>
    <cellStyle name="Input [yellow] 110 3 2" xfId="7438" xr:uid="{1ECA8B52-1C2E-491F-962F-06533182C0B2}"/>
    <cellStyle name="Input [yellow] 110 3 2 2" xfId="27908" xr:uid="{21B0A9B1-A59F-401F-835E-20BBCD9BA32C}"/>
    <cellStyle name="Input [yellow] 110 3 3" xfId="27907" xr:uid="{8E255D7E-B367-4FF5-B481-229C11F762C0}"/>
    <cellStyle name="Input [yellow] 110 4" xfId="7439" xr:uid="{7FEB3120-5B3B-4EB3-85F2-6A211D098875}"/>
    <cellStyle name="Input [yellow] 110 4 2" xfId="27909" xr:uid="{A2D2CBAB-2C9F-4141-8471-C6C5640FE8AC}"/>
    <cellStyle name="Input [yellow] 110 5" xfId="27904" xr:uid="{9A6F2E6D-02DC-499A-AC96-4A2DA5AA595E}"/>
    <cellStyle name="Input [yellow] 111" xfId="7440" xr:uid="{55D0176E-E9C5-44B5-9E7A-A37D7C931506}"/>
    <cellStyle name="Input [yellow] 111 2" xfId="7441" xr:uid="{CB74AC0A-5150-48D4-99D0-FD9FF4435BFF}"/>
    <cellStyle name="Input [yellow] 111 2 2" xfId="7442" xr:uid="{9D66191E-A4B9-454E-86FE-7C81F1220D5A}"/>
    <cellStyle name="Input [yellow] 111 2 2 2" xfId="27912" xr:uid="{25A59518-04CD-418E-AEFF-AA5B8F4312BB}"/>
    <cellStyle name="Input [yellow] 111 2 3" xfId="27911" xr:uid="{7B80FA78-95CF-4488-BC91-36D079B51042}"/>
    <cellStyle name="Input [yellow] 111 3" xfId="7443" xr:uid="{17FF1EC1-CDFC-4583-B414-DC5E25CB4AE4}"/>
    <cellStyle name="Input [yellow] 111 3 2" xfId="7444" xr:uid="{E8E7A68D-20DC-4DA4-ACDC-35352F28B2E9}"/>
    <cellStyle name="Input [yellow] 111 3 2 2" xfId="27914" xr:uid="{00041AFB-7182-4D06-AB09-664B67A70B4F}"/>
    <cellStyle name="Input [yellow] 111 3 3" xfId="27913" xr:uid="{8F78C715-6854-42CC-BFFC-1E2869F8F558}"/>
    <cellStyle name="Input [yellow] 111 4" xfId="7445" xr:uid="{B14F5E19-F5AE-4724-B130-B9DE8B122A3A}"/>
    <cellStyle name="Input [yellow] 111 4 2" xfId="27915" xr:uid="{54985C85-1B87-4377-B903-F6ADA4417C2A}"/>
    <cellStyle name="Input [yellow] 111 5" xfId="27910" xr:uid="{E21B347B-E786-4E93-9756-E7342C757BD6}"/>
    <cellStyle name="Input [yellow] 112" xfId="7446" xr:uid="{28B53C57-3627-4BE6-8070-978076643E7D}"/>
    <cellStyle name="Input [yellow] 112 2" xfId="7447" xr:uid="{5C7B5506-A220-47A6-919F-726A4D2DE0DC}"/>
    <cellStyle name="Input [yellow] 112 2 2" xfId="7448" xr:uid="{09FB21FD-4D60-4FB4-AD36-A56912027763}"/>
    <cellStyle name="Input [yellow] 112 2 2 2" xfId="27918" xr:uid="{2CD0AB3F-805C-48C8-8112-E20A91CE9946}"/>
    <cellStyle name="Input [yellow] 112 2 3" xfId="27917" xr:uid="{FE0AEC51-E262-453F-A609-B7773FABD9FF}"/>
    <cellStyle name="Input [yellow] 112 3" xfId="7449" xr:uid="{EFC130A8-06E8-4BD5-A76C-CBA3398FEE02}"/>
    <cellStyle name="Input [yellow] 112 3 2" xfId="7450" xr:uid="{72DF1EBE-242E-4D53-8AD1-70A651DDC7BD}"/>
    <cellStyle name="Input [yellow] 112 3 2 2" xfId="27920" xr:uid="{060628D8-F3C1-4A0A-9760-0CA385AC4D0F}"/>
    <cellStyle name="Input [yellow] 112 3 3" xfId="27919" xr:uid="{75485626-1F78-490E-B725-29D14B30F6BB}"/>
    <cellStyle name="Input [yellow] 112 4" xfId="7451" xr:uid="{6DF7C713-97CB-4D1F-8C9E-C66BBDBA3BAA}"/>
    <cellStyle name="Input [yellow] 112 4 2" xfId="27921" xr:uid="{2136DDF8-0046-466D-A804-A836EA488D4D}"/>
    <cellStyle name="Input [yellow] 112 5" xfId="27916" xr:uid="{28D5A376-0D5C-4E95-9F67-7A2AAA63F14B}"/>
    <cellStyle name="Input [yellow] 113" xfId="7452" xr:uid="{8F4FDB5F-71F6-44B0-87D0-AA903F0A7404}"/>
    <cellStyle name="Input [yellow] 113 2" xfId="7453" xr:uid="{69D13D6A-B369-4195-AE62-A43A4A5B8EBD}"/>
    <cellStyle name="Input [yellow] 113 2 2" xfId="7454" xr:uid="{D7361F71-66F0-4734-8C45-F69F6E7920B8}"/>
    <cellStyle name="Input [yellow] 113 2 2 2" xfId="27924" xr:uid="{4316B8F5-6D3C-424F-8D24-0453D1BAAE9D}"/>
    <cellStyle name="Input [yellow] 113 2 3" xfId="27923" xr:uid="{F9102CB5-2980-449A-B5B9-7C42E3904FF3}"/>
    <cellStyle name="Input [yellow] 113 3" xfId="7455" xr:uid="{AE43BC4D-F88C-4F7E-807E-B59382B4344D}"/>
    <cellStyle name="Input [yellow] 113 3 2" xfId="7456" xr:uid="{1EF51F13-3E8C-4672-B8AA-F4CB0A039496}"/>
    <cellStyle name="Input [yellow] 113 3 2 2" xfId="27926" xr:uid="{C045118D-7016-40C2-822A-D2E710D5615A}"/>
    <cellStyle name="Input [yellow] 113 3 3" xfId="27925" xr:uid="{92C5B82B-230E-4029-BC4E-9E2AD5C20A95}"/>
    <cellStyle name="Input [yellow] 113 4" xfId="7457" xr:uid="{40CD609F-7604-48B3-9D87-ECE48F1C3932}"/>
    <cellStyle name="Input [yellow] 113 4 2" xfId="27927" xr:uid="{AF836459-B163-43E4-8B26-F70BB158DC42}"/>
    <cellStyle name="Input [yellow] 113 5" xfId="27922" xr:uid="{EA2A1CA4-864F-41F6-90F0-0A96D6070321}"/>
    <cellStyle name="Input [yellow] 114" xfId="7458" xr:uid="{97598C6B-7AB5-4FBD-87A6-937E4841B1C2}"/>
    <cellStyle name="Input [yellow] 114 2" xfId="7459" xr:uid="{7A2F8A6C-8BE6-45E6-A026-18BD3CBB74E0}"/>
    <cellStyle name="Input [yellow] 114 2 2" xfId="7460" xr:uid="{B2045926-F8C9-473B-8D99-C09848FC77F8}"/>
    <cellStyle name="Input [yellow] 114 2 2 2" xfId="27930" xr:uid="{0968EE59-DDD3-4291-A273-CD69CE4FBBCC}"/>
    <cellStyle name="Input [yellow] 114 2 3" xfId="27929" xr:uid="{660A2D5E-6B83-4FAB-88DB-A29E508715C2}"/>
    <cellStyle name="Input [yellow] 114 3" xfId="7461" xr:uid="{A7038107-BE90-40CC-AAF8-FAA2BAE48B63}"/>
    <cellStyle name="Input [yellow] 114 3 2" xfId="7462" xr:uid="{94442CE7-D76F-404B-ADA6-03F8F28F14CD}"/>
    <cellStyle name="Input [yellow] 114 3 2 2" xfId="27932" xr:uid="{DF5D6D0E-276E-4561-BDAC-64F15585E52F}"/>
    <cellStyle name="Input [yellow] 114 3 3" xfId="27931" xr:uid="{C3326D76-A898-4634-8799-64CC4AA6E7F5}"/>
    <cellStyle name="Input [yellow] 114 4" xfId="7463" xr:uid="{F1CFFD30-9392-458F-8B7B-CA956FF099AD}"/>
    <cellStyle name="Input [yellow] 114 4 2" xfId="27933" xr:uid="{10BCB12D-CD0E-4515-A9F3-03C82ABD0E50}"/>
    <cellStyle name="Input [yellow] 114 5" xfId="27928" xr:uid="{A12CF7F0-33B7-4E01-AB79-54EFBBF35904}"/>
    <cellStyle name="Input [yellow] 115" xfId="7464" xr:uid="{80F9BDA1-AE83-4C61-8035-E8F756A6F2A6}"/>
    <cellStyle name="Input [yellow] 115 2" xfId="7465" xr:uid="{0181F90B-C781-4B82-A4C1-2E11BA14AA04}"/>
    <cellStyle name="Input [yellow] 115 2 2" xfId="7466" xr:uid="{90C13A7C-F61D-45B1-8630-8C4E2BC08745}"/>
    <cellStyle name="Input [yellow] 115 2 2 2" xfId="27936" xr:uid="{77FF11A7-7471-4342-B1AD-D366AB972CF5}"/>
    <cellStyle name="Input [yellow] 115 2 3" xfId="27935" xr:uid="{F256133C-3CF4-4BE9-AE15-13E34FFF77D4}"/>
    <cellStyle name="Input [yellow] 115 3" xfId="7467" xr:uid="{83F3635A-746B-4775-B67C-DF577CEE9DD6}"/>
    <cellStyle name="Input [yellow] 115 3 2" xfId="7468" xr:uid="{4C9FB058-7D92-4D58-982B-105462FCD4B3}"/>
    <cellStyle name="Input [yellow] 115 3 2 2" xfId="27938" xr:uid="{2B682724-D7B3-4F44-BF65-2EE5298A01EC}"/>
    <cellStyle name="Input [yellow] 115 3 3" xfId="27937" xr:uid="{03577523-F00C-480B-BA1B-6ED66316ABA4}"/>
    <cellStyle name="Input [yellow] 115 4" xfId="7469" xr:uid="{A1444F05-48C2-4740-BC09-1D3C5C320C81}"/>
    <cellStyle name="Input [yellow] 115 4 2" xfId="27939" xr:uid="{5ADF7945-55FE-43EF-AA44-73DE06E5FB6C}"/>
    <cellStyle name="Input [yellow] 115 5" xfId="27934" xr:uid="{391F0DD5-82DE-43E7-8BEC-3EEA12E62F14}"/>
    <cellStyle name="Input [yellow] 116" xfId="7470" xr:uid="{F20FBBA9-0908-467A-AE96-DC8E8B56BA95}"/>
    <cellStyle name="Input [yellow] 116 2" xfId="7471" xr:uid="{41C4FD61-8FF6-4582-B77D-503F7549167E}"/>
    <cellStyle name="Input [yellow] 116 2 2" xfId="27941" xr:uid="{332BCFFE-4096-4844-AE55-9C1473CC944A}"/>
    <cellStyle name="Input [yellow] 116 3" xfId="27940" xr:uid="{4EAB412A-610E-4E30-978E-AD96C69F4B3C}"/>
    <cellStyle name="Input [yellow] 117" xfId="7472" xr:uid="{6201DD97-C4FC-4024-9708-2A87DEC5D468}"/>
    <cellStyle name="Input [yellow] 117 2" xfId="7473" xr:uid="{2C9CC24B-2278-4C61-9523-459042D07129}"/>
    <cellStyle name="Input [yellow] 117 2 2" xfId="27943" xr:uid="{A30B80D0-877A-4DB8-9A10-5680C16596AF}"/>
    <cellStyle name="Input [yellow] 117 3" xfId="27942" xr:uid="{273D6BBD-28BD-4B22-AC1E-9BD6F417635D}"/>
    <cellStyle name="Input [yellow] 118" xfId="7474" xr:uid="{0D1582DF-6B2D-4A97-9304-D91C2051CE0F}"/>
    <cellStyle name="Input [yellow] 118 2" xfId="27944" xr:uid="{E1EFECFC-8AF2-4132-94D0-B1100C650350}"/>
    <cellStyle name="Input [yellow] 119" xfId="27783" xr:uid="{D0624117-B471-4EEC-A75E-AC07D468E39C}"/>
    <cellStyle name="Input [yellow] 12" xfId="7475" xr:uid="{7D1C7318-0456-45C8-9285-0A6E01C6ADED}"/>
    <cellStyle name="Input [yellow] 12 2" xfId="7476" xr:uid="{58217887-CEC8-4F38-8293-99B880A61153}"/>
    <cellStyle name="Input [yellow] 12 2 2" xfId="7477" xr:uid="{4DB7CBC9-5603-4217-8F74-FB7852BE76E9}"/>
    <cellStyle name="Input [yellow] 12 2 2 2" xfId="27947" xr:uid="{12148A59-6D0B-43AE-BA5D-8708A58EB86E}"/>
    <cellStyle name="Input [yellow] 12 2 3" xfId="27946" xr:uid="{68FF9A51-F617-4C15-BE1F-A67606DE86D3}"/>
    <cellStyle name="Input [yellow] 12 3" xfId="7478" xr:uid="{2EDC0F35-C628-4519-889D-3E5293BE8560}"/>
    <cellStyle name="Input [yellow] 12 3 2" xfId="7479" xr:uid="{73FBF4AE-DB28-47B9-BB3E-0FA0FB098A18}"/>
    <cellStyle name="Input [yellow] 12 3 2 2" xfId="27949" xr:uid="{983E9686-5F76-41C2-8EA8-30CA52257657}"/>
    <cellStyle name="Input [yellow] 12 3 3" xfId="27948" xr:uid="{13E581FE-1288-4D80-A251-A8F7A5144AAC}"/>
    <cellStyle name="Input [yellow] 12 4" xfId="7480" xr:uid="{7B86DA63-103E-45CC-A54A-129129953750}"/>
    <cellStyle name="Input [yellow] 12 4 2" xfId="27950" xr:uid="{491E31D3-D5E9-49CA-BADF-162FAC4753FC}"/>
    <cellStyle name="Input [yellow] 12 5" xfId="27945" xr:uid="{30FA2078-D3E6-4FE4-9B38-62E422F2D1A4}"/>
    <cellStyle name="Input [yellow] 13" xfId="7481" xr:uid="{67EBA4AF-C1F5-40CA-AC26-03D9111A478D}"/>
    <cellStyle name="Input [yellow] 13 2" xfId="7482" xr:uid="{0921AD5E-8225-4D69-BB39-D5189B5FF433}"/>
    <cellStyle name="Input [yellow] 13 2 2" xfId="7483" xr:uid="{6034103A-BA09-4D08-A525-64B49C701B98}"/>
    <cellStyle name="Input [yellow] 13 2 2 2" xfId="27953" xr:uid="{8A737D36-2A93-4C90-A94E-AD86261F7031}"/>
    <cellStyle name="Input [yellow] 13 2 3" xfId="27952" xr:uid="{C29CCA16-2736-42E0-90B5-B42EBA75EADC}"/>
    <cellStyle name="Input [yellow] 13 3" xfId="7484" xr:uid="{75E55AD7-D439-4DCD-93C5-5A2F1D00E759}"/>
    <cellStyle name="Input [yellow] 13 3 2" xfId="7485" xr:uid="{B4718D53-DD98-46C8-8698-CACD4CE46483}"/>
    <cellStyle name="Input [yellow] 13 3 2 2" xfId="27955" xr:uid="{FF82A84C-F169-4A37-8FF5-489CD10F872D}"/>
    <cellStyle name="Input [yellow] 13 3 3" xfId="27954" xr:uid="{A39550F9-9B3A-482A-AD5C-F53EEF5C197A}"/>
    <cellStyle name="Input [yellow] 13 4" xfId="7486" xr:uid="{4EE30822-3F0D-4886-9BAE-82EBE63787D0}"/>
    <cellStyle name="Input [yellow] 13 4 2" xfId="27956" xr:uid="{FBD07046-1CB3-47C1-9BFE-DB5BC54456FD}"/>
    <cellStyle name="Input [yellow] 13 5" xfId="27951" xr:uid="{B47D93D3-BE25-4641-936E-A686F86B519A}"/>
    <cellStyle name="Input [yellow] 14" xfId="7487" xr:uid="{E7E6E4CE-90D8-46FB-A06F-DC611BCC4221}"/>
    <cellStyle name="Input [yellow] 14 2" xfId="7488" xr:uid="{1F2CB79A-CB6F-473A-AD33-1DDA1CE4B461}"/>
    <cellStyle name="Input [yellow] 14 2 2" xfId="7489" xr:uid="{6A777608-1745-42E8-94D5-ACC88C618614}"/>
    <cellStyle name="Input [yellow] 14 2 2 2" xfId="27959" xr:uid="{9D021680-422D-4758-A083-42F663007DE1}"/>
    <cellStyle name="Input [yellow] 14 2 3" xfId="27958" xr:uid="{BAD1FF42-0A9F-40FB-ABD9-C9097BE49295}"/>
    <cellStyle name="Input [yellow] 14 3" xfId="7490" xr:uid="{EBBD2AA2-7D87-42A5-B913-27AC60EB15EB}"/>
    <cellStyle name="Input [yellow] 14 3 2" xfId="7491" xr:uid="{570E16E0-BE43-457B-B88A-36606FC29948}"/>
    <cellStyle name="Input [yellow] 14 3 2 2" xfId="27961" xr:uid="{FA017D7B-9D9A-44E9-B97A-D59C2C4AA82F}"/>
    <cellStyle name="Input [yellow] 14 3 3" xfId="27960" xr:uid="{9869590D-06AB-421F-89EE-6CB9D693E035}"/>
    <cellStyle name="Input [yellow] 14 4" xfId="7492" xr:uid="{F2C09F3D-E5E5-46B0-A869-DF806990246A}"/>
    <cellStyle name="Input [yellow] 14 4 2" xfId="27962" xr:uid="{221D602F-86FA-4764-90CE-99E488DF2284}"/>
    <cellStyle name="Input [yellow] 14 5" xfId="27957" xr:uid="{285D413F-8EE9-4154-BEC5-348D42B9D67D}"/>
    <cellStyle name="Input [yellow] 15" xfId="7493" xr:uid="{FF9766EE-D4DD-4E55-A80C-5AA9529FD8A0}"/>
    <cellStyle name="Input [yellow] 15 2" xfId="7494" xr:uid="{C83BBF32-8CF7-4169-B608-61C5224652EA}"/>
    <cellStyle name="Input [yellow] 15 2 2" xfId="7495" xr:uid="{94661AFA-1003-4875-BABD-5C8550DBC7D1}"/>
    <cellStyle name="Input [yellow] 15 2 2 2" xfId="27965" xr:uid="{2A87D2F8-2DDA-470D-9FC3-BB648DC32DD3}"/>
    <cellStyle name="Input [yellow] 15 2 3" xfId="27964" xr:uid="{EE6050C8-D613-427B-B421-050BBBFB7D9A}"/>
    <cellStyle name="Input [yellow] 15 3" xfId="7496" xr:uid="{8D8B4057-F4E8-493D-89B3-36CF55AE82F7}"/>
    <cellStyle name="Input [yellow] 15 3 2" xfId="7497" xr:uid="{2F29B19D-D072-4A9D-880C-81A13AE1F37B}"/>
    <cellStyle name="Input [yellow] 15 3 2 2" xfId="27967" xr:uid="{6CFD32A5-B5BD-4454-A1FD-FCCD4D6A3CED}"/>
    <cellStyle name="Input [yellow] 15 3 3" xfId="27966" xr:uid="{CD50BBA3-D8D4-4D5F-84AD-E623F66D829B}"/>
    <cellStyle name="Input [yellow] 15 4" xfId="7498" xr:uid="{0020E3A8-D20F-4CAD-BB72-B7C19963ED01}"/>
    <cellStyle name="Input [yellow] 15 4 2" xfId="27968" xr:uid="{635A6F1F-4033-45E4-8211-CD1406B73F71}"/>
    <cellStyle name="Input [yellow] 15 5" xfId="27963" xr:uid="{A0B80A2E-43BE-4E71-8505-5A22F4A53FD4}"/>
    <cellStyle name="Input [yellow] 16" xfId="7499" xr:uid="{5826BD04-3BF2-4540-8023-9A04B9FBFDB3}"/>
    <cellStyle name="Input [yellow] 16 2" xfId="7500" xr:uid="{B1133EE7-3B17-4183-8994-7839EC026D26}"/>
    <cellStyle name="Input [yellow] 16 2 2" xfId="7501" xr:uid="{42436D93-D2D0-445E-8FFB-7ABA9FF9DF34}"/>
    <cellStyle name="Input [yellow] 16 2 2 2" xfId="27971" xr:uid="{D41B2CAC-1BF0-44AB-85C9-6B683727C73D}"/>
    <cellStyle name="Input [yellow] 16 2 3" xfId="27970" xr:uid="{ADFBE80D-AA53-4F8C-AC7D-710E318001DE}"/>
    <cellStyle name="Input [yellow] 16 3" xfId="7502" xr:uid="{1944B2ED-DC4F-4579-9530-360279AD0175}"/>
    <cellStyle name="Input [yellow] 16 3 2" xfId="7503" xr:uid="{FD09BBDD-39BB-4893-BCC0-0A67DE2F8C4B}"/>
    <cellStyle name="Input [yellow] 16 3 2 2" xfId="27973" xr:uid="{9EDEFC79-64BA-4911-964B-36FABDF34204}"/>
    <cellStyle name="Input [yellow] 16 3 3" xfId="27972" xr:uid="{F30A4926-54B1-4181-B6FF-E646E0E8B07D}"/>
    <cellStyle name="Input [yellow] 16 4" xfId="7504" xr:uid="{3D7AF355-5C49-4A28-84BE-32DE372D3636}"/>
    <cellStyle name="Input [yellow] 16 4 2" xfId="27974" xr:uid="{B1381971-6545-42F0-8998-B1C9DBDADB3D}"/>
    <cellStyle name="Input [yellow] 16 5" xfId="27969" xr:uid="{1A7C6DFA-FDD2-49C0-8147-2B366787AE18}"/>
    <cellStyle name="Input [yellow] 17" xfId="7505" xr:uid="{9F3016E5-AD9D-47B9-B285-3FDAF7189C56}"/>
    <cellStyle name="Input [yellow] 17 2" xfId="7506" xr:uid="{AB2025BB-2EFC-426C-ACD6-6CC87B752A16}"/>
    <cellStyle name="Input [yellow] 17 2 2" xfId="7507" xr:uid="{6F9EC81F-E009-4DC3-8436-066A782B5AAC}"/>
    <cellStyle name="Input [yellow] 17 2 2 2" xfId="27977" xr:uid="{B77A5A1E-D4F2-4473-B248-1A874D64B52B}"/>
    <cellStyle name="Input [yellow] 17 2 3" xfId="27976" xr:uid="{C4CCC859-40A3-450A-BBFA-9E966EFDD2F5}"/>
    <cellStyle name="Input [yellow] 17 3" xfId="7508" xr:uid="{621AEBF0-A6C8-47E7-B349-A72279D27496}"/>
    <cellStyle name="Input [yellow] 17 3 2" xfId="7509" xr:uid="{132EF36B-D3C8-404F-8DAD-39BAEFD19E8E}"/>
    <cellStyle name="Input [yellow] 17 3 2 2" xfId="27979" xr:uid="{927CBD04-91F4-4D7B-8929-0C1C131CC4C7}"/>
    <cellStyle name="Input [yellow] 17 3 3" xfId="27978" xr:uid="{8414594A-E0F8-4CE4-B80A-AB42AE6D2484}"/>
    <cellStyle name="Input [yellow] 17 4" xfId="7510" xr:uid="{42451809-15DB-4018-9645-58C4079F8D40}"/>
    <cellStyle name="Input [yellow] 17 4 2" xfId="27980" xr:uid="{AC8B19F4-4D72-4313-A7A5-7DD2FA3784F2}"/>
    <cellStyle name="Input [yellow] 17 5" xfId="27975" xr:uid="{3DD09A09-D75C-498D-AE41-99D83DCD76DE}"/>
    <cellStyle name="Input [yellow] 18" xfId="7511" xr:uid="{C0D2F705-5227-4AF2-9584-B196D994D78C}"/>
    <cellStyle name="Input [yellow] 18 2" xfId="7512" xr:uid="{B66540DB-E897-4396-8EFC-F00D376327A1}"/>
    <cellStyle name="Input [yellow] 18 2 2" xfId="7513" xr:uid="{2B499160-1B57-428B-A57B-958AF66F88D4}"/>
    <cellStyle name="Input [yellow] 18 2 2 2" xfId="27983" xr:uid="{81F201BF-DEE8-482D-8E98-7CB83C509DCC}"/>
    <cellStyle name="Input [yellow] 18 2 3" xfId="27982" xr:uid="{86CAAD11-476F-4D20-A748-432805A1F4FE}"/>
    <cellStyle name="Input [yellow] 18 3" xfId="7514" xr:uid="{B17F9417-A1AB-4225-A751-6A6489F34BFC}"/>
    <cellStyle name="Input [yellow] 18 3 2" xfId="7515" xr:uid="{23C2C5C3-5CAA-4192-B41F-7663732FC7D6}"/>
    <cellStyle name="Input [yellow] 18 3 2 2" xfId="27985" xr:uid="{74532C6F-A8A5-457C-B037-653A46D2F32E}"/>
    <cellStyle name="Input [yellow] 18 3 3" xfId="27984" xr:uid="{7F2C5D4A-6302-4CFE-B854-F62EB5089F8B}"/>
    <cellStyle name="Input [yellow] 18 4" xfId="7516" xr:uid="{96040750-AD71-4DAC-B45C-8E678BC51401}"/>
    <cellStyle name="Input [yellow] 18 4 2" xfId="27986" xr:uid="{EB6ED992-5B78-4588-90A7-8A4015E02BE9}"/>
    <cellStyle name="Input [yellow] 18 5" xfId="27981" xr:uid="{DDBD42FD-BE98-4616-BFE0-2261E66A7920}"/>
    <cellStyle name="Input [yellow] 19" xfId="7517" xr:uid="{54A5E81A-27B5-434B-8AD2-C06C8AF12487}"/>
    <cellStyle name="Input [yellow] 19 2" xfId="7518" xr:uid="{E4950082-C2D4-4035-AF85-B88A1EDEEF2E}"/>
    <cellStyle name="Input [yellow] 19 2 2" xfId="7519" xr:uid="{39688505-82A4-4253-99DC-DD0DD5937168}"/>
    <cellStyle name="Input [yellow] 19 2 2 2" xfId="27989" xr:uid="{6722203C-E160-44BF-B031-AF3D262B5C3D}"/>
    <cellStyle name="Input [yellow] 19 2 3" xfId="27988" xr:uid="{2673C133-7492-42C3-87C3-FD050F35B119}"/>
    <cellStyle name="Input [yellow] 19 3" xfId="7520" xr:uid="{2EAB99CC-0345-4F9B-BF5D-13DAC7ABDFEF}"/>
    <cellStyle name="Input [yellow] 19 3 2" xfId="7521" xr:uid="{2411BFE2-6C7F-4D13-80BB-9EEA94FABFCA}"/>
    <cellStyle name="Input [yellow] 19 3 2 2" xfId="27991" xr:uid="{433BE926-C78D-41E0-8914-DCCFA9F09EC7}"/>
    <cellStyle name="Input [yellow] 19 3 3" xfId="27990" xr:uid="{51E0B85D-F130-4007-A213-96868D92479A}"/>
    <cellStyle name="Input [yellow] 19 4" xfId="7522" xr:uid="{8E698862-0B94-4428-B750-87440DA4814F}"/>
    <cellStyle name="Input [yellow] 19 4 2" xfId="27992" xr:uid="{A56A23A6-7D22-477B-A20D-50C995C616FE}"/>
    <cellStyle name="Input [yellow] 19 5" xfId="27987" xr:uid="{FC0DF927-79B4-4EBC-919B-6A75D22BF4A3}"/>
    <cellStyle name="Input [yellow] 2" xfId="7523" xr:uid="{B0B2D0F0-407F-4265-BEE3-B75F04FE8C69}"/>
    <cellStyle name="Input [yellow] 2 10" xfId="27993" xr:uid="{298B56DB-1332-450D-8823-3832ACAC03E6}"/>
    <cellStyle name="Input [yellow] 2 2" xfId="7524" xr:uid="{6EB0302C-70CA-4C7F-A9D9-194B194BC7EE}"/>
    <cellStyle name="Input [yellow] 2 2 2" xfId="7525" xr:uid="{4A2BB895-342E-4916-981D-7851D2E2CE52}"/>
    <cellStyle name="Input [yellow] 2 2 2 2" xfId="7526" xr:uid="{312A1796-FFFE-4D2A-AB10-C5CBD555F91B}"/>
    <cellStyle name="Input [yellow] 2 2 2 2 2" xfId="7527" xr:uid="{2551A08F-F8A6-4967-B9CE-36E599FA17CC}"/>
    <cellStyle name="Input [yellow] 2 2 2 2 2 2" xfId="27997" xr:uid="{5EF006CA-26CE-4132-B0F8-8FBC5596C4AC}"/>
    <cellStyle name="Input [yellow] 2 2 2 2 3" xfId="27996" xr:uid="{51945535-99A2-4C8C-960A-3D2074304F61}"/>
    <cellStyle name="Input [yellow] 2 2 2 3" xfId="7528" xr:uid="{E56D52CE-B1C3-47CE-8D3C-EDBE21C3E024}"/>
    <cellStyle name="Input [yellow] 2 2 2 3 2" xfId="7529" xr:uid="{287051B6-4AF5-47C8-941A-4F7D9CE41340}"/>
    <cellStyle name="Input [yellow] 2 2 2 3 2 2" xfId="27999" xr:uid="{C3087578-7189-4B9C-83FB-3ABB18B6F0B6}"/>
    <cellStyle name="Input [yellow] 2 2 2 3 3" xfId="27998" xr:uid="{2095D34A-4E6F-401E-A8C0-9AFAFABC90E0}"/>
    <cellStyle name="Input [yellow] 2 2 2 4" xfId="7530" xr:uid="{7253A3CF-E9AE-4985-9B70-2AACE299CB06}"/>
    <cellStyle name="Input [yellow] 2 2 2 4 2" xfId="28000" xr:uid="{95B3C24B-A128-41BC-87B2-8B15710B082D}"/>
    <cellStyle name="Input [yellow] 2 2 2 5" xfId="27995" xr:uid="{EA1ECDCA-E91D-4811-9C78-C4C817158963}"/>
    <cellStyle name="Input [yellow] 2 2 3" xfId="7531" xr:uid="{BD3CC85F-ED52-42C6-8A76-3A548AC5CB78}"/>
    <cellStyle name="Input [yellow] 2 2 3 2" xfId="7532" xr:uid="{C2372F29-C16D-4BDE-A9C2-3D3123EA4A24}"/>
    <cellStyle name="Input [yellow] 2 2 3 2 2" xfId="7533" xr:uid="{F2BB5651-2015-499F-B31D-438964A183C5}"/>
    <cellStyle name="Input [yellow] 2 2 3 2 2 2" xfId="28003" xr:uid="{D639BFF1-BF2A-4C32-B7B7-19D5F53A4954}"/>
    <cellStyle name="Input [yellow] 2 2 3 2 3" xfId="28002" xr:uid="{05EF5C54-EAAC-4BA0-8950-F453B801F4E7}"/>
    <cellStyle name="Input [yellow] 2 2 3 3" xfId="7534" xr:uid="{DF850950-E93D-4E8B-B04A-2F7F0FC6A425}"/>
    <cellStyle name="Input [yellow] 2 2 3 3 2" xfId="7535" xr:uid="{F6EEAEB1-F447-4E79-B856-FE0D4F182ED3}"/>
    <cellStyle name="Input [yellow] 2 2 3 3 2 2" xfId="28005" xr:uid="{39820B8C-B0A3-4C33-8A3E-0CE602EA1165}"/>
    <cellStyle name="Input [yellow] 2 2 3 3 3" xfId="28004" xr:uid="{9EF0ACE8-0B7A-4651-A748-738101A278EA}"/>
    <cellStyle name="Input [yellow] 2 2 3 4" xfId="7536" xr:uid="{9B8C2303-C709-4BC9-8693-FBCAC59A4DF5}"/>
    <cellStyle name="Input [yellow] 2 2 3 4 2" xfId="28006" xr:uid="{B547A079-7D34-46F8-8A0F-E066B8C58F34}"/>
    <cellStyle name="Input [yellow] 2 2 3 5" xfId="28001" xr:uid="{4A9477AB-CCFD-4D14-AB0B-83AC831FFD6C}"/>
    <cellStyle name="Input [yellow] 2 2 4" xfId="7537" xr:uid="{91195508-4E6D-4D30-B357-B3DB293197D2}"/>
    <cellStyle name="Input [yellow] 2 2 4 2" xfId="7538" xr:uid="{DDCF5FB6-EC97-4B8C-A3E7-FDFF84EC62EA}"/>
    <cellStyle name="Input [yellow] 2 2 4 2 2" xfId="7539" xr:uid="{F7AE7EE5-589D-4343-8F5A-78D327937C46}"/>
    <cellStyle name="Input [yellow] 2 2 4 2 2 2" xfId="28009" xr:uid="{5711710C-38A1-4BAA-937F-7EB68AE492FF}"/>
    <cellStyle name="Input [yellow] 2 2 4 2 3" xfId="28008" xr:uid="{78C68CF1-A0E2-49E2-900B-45F5E88F8911}"/>
    <cellStyle name="Input [yellow] 2 2 4 3" xfId="7540" xr:uid="{20EB2178-9267-4836-A86E-20237C39E005}"/>
    <cellStyle name="Input [yellow] 2 2 4 3 2" xfId="7541" xr:uid="{33CB2E9E-BC34-47C7-9317-2BE2C797ACC0}"/>
    <cellStyle name="Input [yellow] 2 2 4 3 2 2" xfId="28011" xr:uid="{8E6C5EA7-AFF3-47BC-96AD-81ED1646A2AB}"/>
    <cellStyle name="Input [yellow] 2 2 4 3 3" xfId="28010" xr:uid="{695C4896-5A37-4872-9BAA-F6ABE98396F0}"/>
    <cellStyle name="Input [yellow] 2 2 4 4" xfId="7542" xr:uid="{D0EE451A-53B1-4F36-A0DB-92A406CDA0BD}"/>
    <cellStyle name="Input [yellow] 2 2 4 4 2" xfId="28012" xr:uid="{B452298D-2B7C-4042-806C-E4AE4EE9C88E}"/>
    <cellStyle name="Input [yellow] 2 2 4 5" xfId="28007" xr:uid="{A06BDCEC-D49A-40C6-B436-5589DCA5F4F6}"/>
    <cellStyle name="Input [yellow] 2 2 5" xfId="7543" xr:uid="{5B59F482-78AB-48E5-8C5F-1B2148D94058}"/>
    <cellStyle name="Input [yellow] 2 2 5 2" xfId="7544" xr:uid="{4B5B5CE2-2669-4757-AE52-C72451E18C94}"/>
    <cellStyle name="Input [yellow] 2 2 5 2 2" xfId="7545" xr:uid="{7F32FC1A-09F9-421C-BD05-497E41735818}"/>
    <cellStyle name="Input [yellow] 2 2 5 2 2 2" xfId="28015" xr:uid="{10FAF6FF-B2C0-4CAA-80B6-C4DFBC3C17D1}"/>
    <cellStyle name="Input [yellow] 2 2 5 2 3" xfId="28014" xr:uid="{0BF786F9-3A9E-4EF9-B9EF-2DB81AACD668}"/>
    <cellStyle name="Input [yellow] 2 2 5 3" xfId="7546" xr:uid="{9B967C6C-369F-435E-BA80-4AE5A6F903AE}"/>
    <cellStyle name="Input [yellow] 2 2 5 3 2" xfId="7547" xr:uid="{2F906A1C-1C2A-4303-926B-5D7BB88BCD20}"/>
    <cellStyle name="Input [yellow] 2 2 5 3 2 2" xfId="28017" xr:uid="{A4013E94-919E-4AF7-BBDC-92B4B41D709F}"/>
    <cellStyle name="Input [yellow] 2 2 5 3 3" xfId="28016" xr:uid="{7D57184F-B0D3-4110-BDAD-9C53A7134661}"/>
    <cellStyle name="Input [yellow] 2 2 5 4" xfId="7548" xr:uid="{8B45C292-98FE-4982-AC17-1A9BD4F9FBE0}"/>
    <cellStyle name="Input [yellow] 2 2 5 4 2" xfId="28018" xr:uid="{2C74FE7E-312F-4A42-9CBE-921D4EFB415D}"/>
    <cellStyle name="Input [yellow] 2 2 5 5" xfId="28013" xr:uid="{F19A6A1F-9146-4D5C-A97B-D21DB508E7A0}"/>
    <cellStyle name="Input [yellow] 2 2 6" xfId="7549" xr:uid="{21806722-91B3-4504-B2E6-2CE13FC6DA27}"/>
    <cellStyle name="Input [yellow] 2 2 6 2" xfId="7550" xr:uid="{7B4150E4-6BBA-48DE-BB7A-67C3D7B0EC88}"/>
    <cellStyle name="Input [yellow] 2 2 6 2 2" xfId="28020" xr:uid="{F44825EA-0F77-40EA-9076-0517EEC17063}"/>
    <cellStyle name="Input [yellow] 2 2 6 3" xfId="28019" xr:uid="{C5A9CCEE-B3DA-4135-9CEE-82EFF0CC9B6E}"/>
    <cellStyle name="Input [yellow] 2 2 7" xfId="7551" xr:uid="{7986E2F0-AFAE-44FB-AE0C-BB546735C7C4}"/>
    <cellStyle name="Input [yellow] 2 2 7 2" xfId="7552" xr:uid="{FFBD0341-0B99-4E55-8EFA-4CC2867DD9C9}"/>
    <cellStyle name="Input [yellow] 2 2 7 2 2" xfId="28022" xr:uid="{1E2893E5-4537-4122-948C-6573CBCDABE1}"/>
    <cellStyle name="Input [yellow] 2 2 7 3" xfId="28021" xr:uid="{8414ED02-6BF3-4952-AE68-C424F713890E}"/>
    <cellStyle name="Input [yellow] 2 2 8" xfId="7553" xr:uid="{D5A4E619-1AF4-40C6-8119-DEE60B2AA8E2}"/>
    <cellStyle name="Input [yellow] 2 2 8 2" xfId="28023" xr:uid="{4801FF76-BAB4-46AD-BB2F-442FFE15F3E1}"/>
    <cellStyle name="Input [yellow] 2 2 9" xfId="27994" xr:uid="{62102901-E784-4850-AE87-B2304E8CEB8D}"/>
    <cellStyle name="Input [yellow] 2 3" xfId="7554" xr:uid="{A2207A37-CC9D-4AED-B3C5-918BEC9602F4}"/>
    <cellStyle name="Input [yellow] 2 3 2" xfId="7555" xr:uid="{83243BC5-7163-4108-996F-EE84E834EDA4}"/>
    <cellStyle name="Input [yellow] 2 3 2 2" xfId="7556" xr:uid="{D9937881-050B-4854-91E6-D8C277B04C72}"/>
    <cellStyle name="Input [yellow] 2 3 2 2 2" xfId="28026" xr:uid="{99801788-B390-4781-AF3D-BE9D2184C542}"/>
    <cellStyle name="Input [yellow] 2 3 2 3" xfId="28025" xr:uid="{BF1F8996-6738-4A6F-AF11-7A57AF7A1BA7}"/>
    <cellStyle name="Input [yellow] 2 3 3" xfId="7557" xr:uid="{2BA60C14-DCA0-4968-BB14-2D98030B7BF3}"/>
    <cellStyle name="Input [yellow] 2 3 3 2" xfId="7558" xr:uid="{CE53DF06-E987-4C0C-909A-4DEE63162B56}"/>
    <cellStyle name="Input [yellow] 2 3 3 2 2" xfId="28028" xr:uid="{0834D0D9-FC5D-4B41-A4FE-A3FB5A3183DF}"/>
    <cellStyle name="Input [yellow] 2 3 3 3" xfId="28027" xr:uid="{63D58823-C9A7-40D8-BA52-CADFD315C84B}"/>
    <cellStyle name="Input [yellow] 2 3 4" xfId="7559" xr:uid="{05E2A10F-4971-485F-AAAC-AAA18BAEE785}"/>
    <cellStyle name="Input [yellow] 2 3 4 2" xfId="28029" xr:uid="{219E004A-3565-446D-93D3-01C85F42A9BD}"/>
    <cellStyle name="Input [yellow] 2 3 5" xfId="28024" xr:uid="{C448A880-3BC6-460F-AE02-33C0548CD246}"/>
    <cellStyle name="Input [yellow] 2 4" xfId="7560" xr:uid="{3107E21A-CF79-438F-8114-6A13646FE242}"/>
    <cellStyle name="Input [yellow] 2 4 2" xfId="7561" xr:uid="{146A1F9C-5FBB-4782-9865-B83331020E68}"/>
    <cellStyle name="Input [yellow] 2 4 2 2" xfId="7562" xr:uid="{EA0970D5-7369-4B80-B708-4258CE8F5D94}"/>
    <cellStyle name="Input [yellow] 2 4 2 2 2" xfId="28032" xr:uid="{477AD5A7-EF5A-4BCB-BFA6-2EFECADDD7DE}"/>
    <cellStyle name="Input [yellow] 2 4 2 3" xfId="28031" xr:uid="{721A5190-0429-42C8-B967-60715A6A4CA6}"/>
    <cellStyle name="Input [yellow] 2 4 3" xfId="7563" xr:uid="{B12ABE80-97BF-4707-A144-4287CFFC2A1F}"/>
    <cellStyle name="Input [yellow] 2 4 3 2" xfId="7564" xr:uid="{71F3F36F-7BD4-49FB-A055-7A2BC897BCE2}"/>
    <cellStyle name="Input [yellow] 2 4 3 2 2" xfId="28034" xr:uid="{36E98E08-9344-4982-8083-5146954BD36B}"/>
    <cellStyle name="Input [yellow] 2 4 3 3" xfId="28033" xr:uid="{EE6999AE-D03A-431F-B4C0-42034005E8AD}"/>
    <cellStyle name="Input [yellow] 2 4 4" xfId="7565" xr:uid="{59E34153-EC13-4DDC-AA71-75E7AC22CB99}"/>
    <cellStyle name="Input [yellow] 2 4 4 2" xfId="28035" xr:uid="{26A1189E-A565-46CF-A535-02344A38B0DC}"/>
    <cellStyle name="Input [yellow] 2 4 5" xfId="28030" xr:uid="{4650FB7B-63B9-4FF0-B056-50E7889ECE90}"/>
    <cellStyle name="Input [yellow] 2 5" xfId="7566" xr:uid="{04A3B7E9-B192-4B50-9A61-A81624350882}"/>
    <cellStyle name="Input [yellow] 2 5 2" xfId="7567" xr:uid="{B1C94AFF-9F24-41A7-9C23-CD517BF57D01}"/>
    <cellStyle name="Input [yellow] 2 5 2 2" xfId="7568" xr:uid="{A03ADAAB-198C-4AE5-889F-B974EFE2CF42}"/>
    <cellStyle name="Input [yellow] 2 5 2 2 2" xfId="28038" xr:uid="{D4790FAA-E068-4F38-AF23-4C1CC1773AED}"/>
    <cellStyle name="Input [yellow] 2 5 2 3" xfId="28037" xr:uid="{6736148F-4B51-4AAF-BEC2-D0DFB886F829}"/>
    <cellStyle name="Input [yellow] 2 5 3" xfId="7569" xr:uid="{C71E696B-7959-4480-BAAC-714CF656EA6A}"/>
    <cellStyle name="Input [yellow] 2 5 3 2" xfId="7570" xr:uid="{D246F85C-64DF-48DC-A25C-BE9085C0DE30}"/>
    <cellStyle name="Input [yellow] 2 5 3 2 2" xfId="28040" xr:uid="{EF628B67-7C6E-44A1-9E83-556FC58393BA}"/>
    <cellStyle name="Input [yellow] 2 5 3 3" xfId="28039" xr:uid="{70E7F36E-BE04-44CD-BC06-60A3350BB24D}"/>
    <cellStyle name="Input [yellow] 2 5 4" xfId="7571" xr:uid="{7543E4AF-24AE-4DBD-B2EC-CE1186A4EE31}"/>
    <cellStyle name="Input [yellow] 2 5 4 2" xfId="28041" xr:uid="{76E6779A-2358-4F4E-86A3-8AE491CE8AE9}"/>
    <cellStyle name="Input [yellow] 2 5 5" xfId="28036" xr:uid="{113961FF-4D0B-4AEA-9B12-3C4261721C5B}"/>
    <cellStyle name="Input [yellow] 2 6" xfId="7572" xr:uid="{2A024CA1-8981-40CB-BE3E-2A05FB05AA97}"/>
    <cellStyle name="Input [yellow] 2 6 2" xfId="7573" xr:uid="{DA872C29-3389-433F-83E6-047B2D3D6504}"/>
    <cellStyle name="Input [yellow] 2 6 2 2" xfId="7574" xr:uid="{0B4C5DAF-0AEC-42FC-96B1-95C59D17592E}"/>
    <cellStyle name="Input [yellow] 2 6 2 2 2" xfId="28044" xr:uid="{685429F0-F236-47E7-B918-2A363A28F203}"/>
    <cellStyle name="Input [yellow] 2 6 2 3" xfId="28043" xr:uid="{21585B8B-9C10-4864-822E-87B6953F9AE0}"/>
    <cellStyle name="Input [yellow] 2 6 3" xfId="7575" xr:uid="{9B8F7773-C13F-4B9C-B9E8-A8436C7DF846}"/>
    <cellStyle name="Input [yellow] 2 6 3 2" xfId="7576" xr:uid="{9132CC84-98EF-4258-B6DC-B94B4E534702}"/>
    <cellStyle name="Input [yellow] 2 6 3 2 2" xfId="28046" xr:uid="{B6E181D8-01B5-4B10-9844-638221FFE3BE}"/>
    <cellStyle name="Input [yellow] 2 6 3 3" xfId="28045" xr:uid="{7CF79E79-D033-4ECB-8718-0D448EA612F8}"/>
    <cellStyle name="Input [yellow] 2 6 4" xfId="7577" xr:uid="{A96DEAE0-6565-4514-9203-7158315F2B96}"/>
    <cellStyle name="Input [yellow] 2 6 4 2" xfId="28047" xr:uid="{25668C71-4BD4-41EB-A497-5E2145428704}"/>
    <cellStyle name="Input [yellow] 2 6 5" xfId="28042" xr:uid="{BDD4CF37-8BA0-4F21-BE2D-A34BFE3ACFAB}"/>
    <cellStyle name="Input [yellow] 2 7" xfId="7578" xr:uid="{3F0CEC16-8A38-4678-B50C-50B0F8038AFB}"/>
    <cellStyle name="Input [yellow] 2 7 2" xfId="7579" xr:uid="{AF119E1B-8558-45FD-B1BE-C16BEDCEAD23}"/>
    <cellStyle name="Input [yellow] 2 7 2 2" xfId="28049" xr:uid="{38E170D7-CB9A-4227-A5F5-A97D5350B6C2}"/>
    <cellStyle name="Input [yellow] 2 7 3" xfId="28048" xr:uid="{A2799823-3726-4469-9844-FF2CA572872E}"/>
    <cellStyle name="Input [yellow] 2 8" xfId="7580" xr:uid="{207C7EB9-424E-4192-A823-CF908BDF48FE}"/>
    <cellStyle name="Input [yellow] 2 8 2" xfId="7581" xr:uid="{69BC6E17-DCD9-4272-9C29-384345B4D87E}"/>
    <cellStyle name="Input [yellow] 2 8 2 2" xfId="28051" xr:uid="{DA5130CE-FFED-47D5-B800-BE72B7EFCB65}"/>
    <cellStyle name="Input [yellow] 2 8 3" xfId="28050" xr:uid="{B589D6C9-73E9-4618-A3E8-2832F7602067}"/>
    <cellStyle name="Input [yellow] 2 9" xfId="7582" xr:uid="{10E286B0-ADFE-4F73-AA1C-BCE50C200E7B}"/>
    <cellStyle name="Input [yellow] 2 9 2" xfId="28052" xr:uid="{FBF16F0B-F89B-441A-8649-1A2B920A7542}"/>
    <cellStyle name="Input [yellow] 20" xfId="7583" xr:uid="{5F100D0E-A8BF-4CEC-B992-EA38EE4BA1E3}"/>
    <cellStyle name="Input [yellow] 20 2" xfId="7584" xr:uid="{4560F318-3F42-41CA-909A-96AF4DC5E18F}"/>
    <cellStyle name="Input [yellow] 20 2 2" xfId="7585" xr:uid="{4DE920D5-EE6E-46F6-B694-FCB98BACB222}"/>
    <cellStyle name="Input [yellow] 20 2 2 2" xfId="28055" xr:uid="{42C78F38-E1F8-4D40-B5CE-C69E88CDF94B}"/>
    <cellStyle name="Input [yellow] 20 2 3" xfId="28054" xr:uid="{CEF48D3A-5FA4-4366-84F4-6A7C977763E6}"/>
    <cellStyle name="Input [yellow] 20 3" xfId="7586" xr:uid="{034E4A14-4DF8-4A8C-B4D8-CD1773FE3FEE}"/>
    <cellStyle name="Input [yellow] 20 3 2" xfId="7587" xr:uid="{90904841-1243-49BE-BDDB-9AA59293F679}"/>
    <cellStyle name="Input [yellow] 20 3 2 2" xfId="28057" xr:uid="{84B34AA1-E0AF-4B3F-84A0-7530369C9CA2}"/>
    <cellStyle name="Input [yellow] 20 3 3" xfId="28056" xr:uid="{A060D560-C556-4AF3-A020-2EA6FBF33631}"/>
    <cellStyle name="Input [yellow] 20 4" xfId="7588" xr:uid="{AC22AF37-5713-44A2-BA94-3494F8DBC257}"/>
    <cellStyle name="Input [yellow] 20 4 2" xfId="28058" xr:uid="{B636A820-A1B7-4E27-A76E-85D883554493}"/>
    <cellStyle name="Input [yellow] 20 5" xfId="28053" xr:uid="{88A949B1-84BC-430F-BCBB-1559E33379BF}"/>
    <cellStyle name="Input [yellow] 21" xfId="7589" xr:uid="{96F2DADF-2ADF-4282-B2C8-BE0A405F50B9}"/>
    <cellStyle name="Input [yellow] 21 2" xfId="7590" xr:uid="{777B77B3-CC03-497A-8BE4-9A5F6BBDE74C}"/>
    <cellStyle name="Input [yellow] 21 2 2" xfId="7591" xr:uid="{608217A4-142D-4B8F-BD8F-5A625E5F398E}"/>
    <cellStyle name="Input [yellow] 21 2 2 2" xfId="28061" xr:uid="{A75F40CA-FE93-4CBF-850D-47588C3B4B21}"/>
    <cellStyle name="Input [yellow] 21 2 3" xfId="28060" xr:uid="{3A23FF29-C7A7-4D80-9247-FB91908A5016}"/>
    <cellStyle name="Input [yellow] 21 3" xfId="7592" xr:uid="{9B65B086-4F12-40BE-BD21-443875FC709F}"/>
    <cellStyle name="Input [yellow] 21 3 2" xfId="7593" xr:uid="{B86E9EA6-20FA-4A31-9637-2655C75C17B2}"/>
    <cellStyle name="Input [yellow] 21 3 2 2" xfId="28063" xr:uid="{14AF242E-93F3-4EA6-9DEA-DBABC41BDA41}"/>
    <cellStyle name="Input [yellow] 21 3 3" xfId="28062" xr:uid="{128A4BE6-A704-43EC-9EC0-9590DB2B5810}"/>
    <cellStyle name="Input [yellow] 21 4" xfId="7594" xr:uid="{E2CA5FF5-CD8C-485C-B8E3-FBD46E21E09E}"/>
    <cellStyle name="Input [yellow] 21 4 2" xfId="28064" xr:uid="{CB7284B4-4D08-4BB8-8F44-E6D5FE889941}"/>
    <cellStyle name="Input [yellow] 21 5" xfId="28059" xr:uid="{00ECDBF7-0F34-4DEE-92B2-1E7CC4674A10}"/>
    <cellStyle name="Input [yellow] 22" xfId="7595" xr:uid="{46317EBD-CC37-4A44-8729-09E85BE7B8E7}"/>
    <cellStyle name="Input [yellow] 22 2" xfId="7596" xr:uid="{FFB19143-0D11-413C-A8FB-CD3D267B86C2}"/>
    <cellStyle name="Input [yellow] 22 2 2" xfId="7597" xr:uid="{9275DB93-F3B3-4B90-9F52-E3D607F32C2C}"/>
    <cellStyle name="Input [yellow] 22 2 2 2" xfId="28067" xr:uid="{CC4D88D8-6164-48B1-94C4-02063ADC9ABD}"/>
    <cellStyle name="Input [yellow] 22 2 3" xfId="28066" xr:uid="{55585ABA-F39B-4077-B256-3F76E9E6DCA0}"/>
    <cellStyle name="Input [yellow] 22 3" xfId="7598" xr:uid="{E7DDC2F1-72EE-4173-902C-28AAD16F2447}"/>
    <cellStyle name="Input [yellow] 22 3 2" xfId="7599" xr:uid="{40DF5BC5-D2EA-4903-9A7C-AF4E4E0DBA2D}"/>
    <cellStyle name="Input [yellow] 22 3 2 2" xfId="28069" xr:uid="{D41ACAF8-7950-4739-A826-252298E633D7}"/>
    <cellStyle name="Input [yellow] 22 3 3" xfId="28068" xr:uid="{EAE65780-B424-4508-85AA-A9536FF2A625}"/>
    <cellStyle name="Input [yellow] 22 4" xfId="7600" xr:uid="{6CCD32EA-6A50-4696-9AEF-0997FAB4CFD4}"/>
    <cellStyle name="Input [yellow] 22 4 2" xfId="28070" xr:uid="{93EB4BA3-5B93-48EA-8B7C-BDC39AB9910C}"/>
    <cellStyle name="Input [yellow] 22 5" xfId="28065" xr:uid="{733A2371-A6D0-4D4F-8736-41D6A2781520}"/>
    <cellStyle name="Input [yellow] 23" xfId="7601" xr:uid="{490086B9-FBB8-484D-AADB-348BA3C677EB}"/>
    <cellStyle name="Input [yellow] 23 2" xfId="7602" xr:uid="{1DF3C06C-C50A-4A7B-AF9C-5D0B5E41C59D}"/>
    <cellStyle name="Input [yellow] 23 2 2" xfId="7603" xr:uid="{E241BE6D-DD91-4E92-B702-9D50648A7B83}"/>
    <cellStyle name="Input [yellow] 23 2 2 2" xfId="28073" xr:uid="{616F930E-5A9D-4DF7-822C-6AF162C5E6CA}"/>
    <cellStyle name="Input [yellow] 23 2 3" xfId="28072" xr:uid="{E31922FD-B1FC-4BFA-9326-00FF4EE40CAE}"/>
    <cellStyle name="Input [yellow] 23 3" xfId="7604" xr:uid="{7400B137-7F7A-4923-B311-C8732700E0AC}"/>
    <cellStyle name="Input [yellow] 23 3 2" xfId="7605" xr:uid="{E161FB53-75FB-4202-AD9F-9E3D08A2E507}"/>
    <cellStyle name="Input [yellow] 23 3 2 2" xfId="28075" xr:uid="{96E99F4B-D0F4-4D92-B2F8-3478ACF11E7A}"/>
    <cellStyle name="Input [yellow] 23 3 3" xfId="28074" xr:uid="{1F44FFF8-FB15-423C-AF9D-625790510FF2}"/>
    <cellStyle name="Input [yellow] 23 4" xfId="7606" xr:uid="{1FBD470E-A623-4642-B25A-A546F212D83F}"/>
    <cellStyle name="Input [yellow] 23 4 2" xfId="28076" xr:uid="{FA5D8AF0-2AD9-4256-BD4C-BF0BA82D5950}"/>
    <cellStyle name="Input [yellow] 23 5" xfId="28071" xr:uid="{A2BF4E8D-53BE-494E-9958-3157A0A9B231}"/>
    <cellStyle name="Input [yellow] 24" xfId="7607" xr:uid="{56305BE5-4354-438B-8CE5-F74A20B2A9FF}"/>
    <cellStyle name="Input [yellow] 24 2" xfId="7608" xr:uid="{BA88FA03-B693-4D46-A4F2-3959F3E2CA87}"/>
    <cellStyle name="Input [yellow] 24 2 2" xfId="7609" xr:uid="{F6EE010E-D467-4117-B8D5-E51D225D95D8}"/>
    <cellStyle name="Input [yellow] 24 2 2 2" xfId="28079" xr:uid="{9261EA03-4387-4A8A-8C50-7F761350D751}"/>
    <cellStyle name="Input [yellow] 24 2 3" xfId="28078" xr:uid="{70607DF4-10AD-4235-BA7F-C45B434DCAB9}"/>
    <cellStyle name="Input [yellow] 24 3" xfId="7610" xr:uid="{37E7E0CC-3C2E-4E2F-B782-DA68D981FF2F}"/>
    <cellStyle name="Input [yellow] 24 3 2" xfId="7611" xr:uid="{E6ADD59A-F2CD-40A8-B6F0-E59ACC59BD6C}"/>
    <cellStyle name="Input [yellow] 24 3 2 2" xfId="28081" xr:uid="{DA55320D-39B8-4B7C-A802-1C7E70575CB3}"/>
    <cellStyle name="Input [yellow] 24 3 3" xfId="28080" xr:uid="{313842FB-B533-4D22-A217-B16BE2CA86F9}"/>
    <cellStyle name="Input [yellow] 24 4" xfId="7612" xr:uid="{36EB64CC-2239-4D38-B77A-56697E642EF6}"/>
    <cellStyle name="Input [yellow] 24 4 2" xfId="28082" xr:uid="{297D4CA8-E69F-41B2-B2D0-6636D38722AC}"/>
    <cellStyle name="Input [yellow] 24 5" xfId="28077" xr:uid="{72A2DB4C-4541-4705-A5CB-3284ED4EABA8}"/>
    <cellStyle name="Input [yellow] 25" xfId="7613" xr:uid="{E6994B09-820F-4FFB-95A2-086E67C90B3D}"/>
    <cellStyle name="Input [yellow] 25 2" xfId="7614" xr:uid="{0E8C0AEB-9D16-419C-8BC4-B94299A7B00B}"/>
    <cellStyle name="Input [yellow] 25 2 2" xfId="7615" xr:uid="{9946E8D6-E9AD-43E0-BF44-69BF9DEE1953}"/>
    <cellStyle name="Input [yellow] 25 2 2 2" xfId="28085" xr:uid="{06F9D530-C6B6-4FF6-B4EA-348F742F3522}"/>
    <cellStyle name="Input [yellow] 25 2 3" xfId="28084" xr:uid="{4A331308-2076-40DF-8CB9-1014DDDACF13}"/>
    <cellStyle name="Input [yellow] 25 3" xfId="7616" xr:uid="{76E09ECC-DD8B-4621-8D3A-366815ED849A}"/>
    <cellStyle name="Input [yellow] 25 3 2" xfId="7617" xr:uid="{F48C40F5-79DA-40F7-8202-5B93ACF7B6C2}"/>
    <cellStyle name="Input [yellow] 25 3 2 2" xfId="28087" xr:uid="{F5A0B42C-6483-4B2E-9F6B-EEE287CF392C}"/>
    <cellStyle name="Input [yellow] 25 3 3" xfId="28086" xr:uid="{3D3DC1C3-0527-4FD0-8488-7B8C4F8F53FE}"/>
    <cellStyle name="Input [yellow] 25 4" xfId="7618" xr:uid="{12357D1F-F312-4A99-9B72-18D453803BF8}"/>
    <cellStyle name="Input [yellow] 25 4 2" xfId="28088" xr:uid="{7F97D588-EE25-4A33-AE32-B7CC8A0A61E7}"/>
    <cellStyle name="Input [yellow] 25 5" xfId="28083" xr:uid="{BC21FCC9-A509-4A18-A326-F847D2DFFE81}"/>
    <cellStyle name="Input [yellow] 26" xfId="7619" xr:uid="{59141261-CF18-46AC-BF16-4ED12E4C275F}"/>
    <cellStyle name="Input [yellow] 26 2" xfId="7620" xr:uid="{5ED8800F-53FD-4357-9754-D37638011FE9}"/>
    <cellStyle name="Input [yellow] 26 2 2" xfId="7621" xr:uid="{BE381DEF-4D76-46C6-9E8C-EB681992CDB4}"/>
    <cellStyle name="Input [yellow] 26 2 2 2" xfId="28091" xr:uid="{04020223-5641-4030-826E-19377075209C}"/>
    <cellStyle name="Input [yellow] 26 2 3" xfId="28090" xr:uid="{251759A5-E2C1-4052-A610-059E1FA6104C}"/>
    <cellStyle name="Input [yellow] 26 3" xfId="7622" xr:uid="{A86CEA04-8E24-445A-A16F-DDE3B47FCB71}"/>
    <cellStyle name="Input [yellow] 26 3 2" xfId="7623" xr:uid="{ABE127CC-14AC-40C3-9308-2D8D9150E113}"/>
    <cellStyle name="Input [yellow] 26 3 2 2" xfId="28093" xr:uid="{E5B3213B-5DE8-48E9-9835-D9FFEEFFD509}"/>
    <cellStyle name="Input [yellow] 26 3 3" xfId="28092" xr:uid="{BA22F2DF-D49D-4F6F-A148-19CD1592BA90}"/>
    <cellStyle name="Input [yellow] 26 4" xfId="7624" xr:uid="{595FA5F8-E545-4D83-889B-0A4C2378017D}"/>
    <cellStyle name="Input [yellow] 26 4 2" xfId="28094" xr:uid="{C9E73652-CC71-41DF-ADC0-EEBC72696D1C}"/>
    <cellStyle name="Input [yellow] 26 5" xfId="28089" xr:uid="{1D928BBB-8989-4A44-94DA-E633A278219B}"/>
    <cellStyle name="Input [yellow] 27" xfId="7625" xr:uid="{90BC4EDE-E032-4A65-A0B1-608F73BB49F7}"/>
    <cellStyle name="Input [yellow] 27 2" xfId="7626" xr:uid="{944AF779-1DD1-4782-A4B5-D7FF71DF4326}"/>
    <cellStyle name="Input [yellow] 27 2 2" xfId="7627" xr:uid="{AF27AAC3-0CE4-420F-982A-F8A7B3E658B7}"/>
    <cellStyle name="Input [yellow] 27 2 2 2" xfId="28097" xr:uid="{8C2DF367-5ED5-49BD-9387-BCD4B15603F6}"/>
    <cellStyle name="Input [yellow] 27 2 3" xfId="28096" xr:uid="{F34C4B95-6415-4F39-B144-7109F66D4801}"/>
    <cellStyle name="Input [yellow] 27 3" xfId="7628" xr:uid="{8B596B64-E5BB-4AA9-A8A2-13C2D0E6A4F8}"/>
    <cellStyle name="Input [yellow] 27 3 2" xfId="7629" xr:uid="{0DD4ECF3-8D76-4A07-A13F-5DB913D41BFE}"/>
    <cellStyle name="Input [yellow] 27 3 2 2" xfId="28099" xr:uid="{9D32FE7A-B381-46CB-8C7F-EBBB40AD886D}"/>
    <cellStyle name="Input [yellow] 27 3 3" xfId="28098" xr:uid="{5D45BCF6-6803-4B3E-8A3F-631A56F70A97}"/>
    <cellStyle name="Input [yellow] 27 4" xfId="7630" xr:uid="{37E23798-C939-46F0-99D1-BA8C2F323B11}"/>
    <cellStyle name="Input [yellow] 27 4 2" xfId="28100" xr:uid="{09C6EE43-9DA7-4935-93DE-168EAFE5E70D}"/>
    <cellStyle name="Input [yellow] 27 5" xfId="28095" xr:uid="{72886A7C-327D-402D-9D0A-5F5F10B05F7E}"/>
    <cellStyle name="Input [yellow] 28" xfId="7631" xr:uid="{0DCEDC90-E34F-4BFC-B08B-8AED2523AE02}"/>
    <cellStyle name="Input [yellow] 28 2" xfId="7632" xr:uid="{9994CA92-BEFD-4673-AD81-826D6FBE6C7B}"/>
    <cellStyle name="Input [yellow] 28 2 2" xfId="7633" xr:uid="{B426D5BD-7F78-4605-B1DF-755AB6C44125}"/>
    <cellStyle name="Input [yellow] 28 2 2 2" xfId="28103" xr:uid="{21C67D1A-0B4C-47F8-ABC9-7F93386F3ACC}"/>
    <cellStyle name="Input [yellow] 28 2 3" xfId="28102" xr:uid="{734165E8-A4C9-4A0F-9F68-4CB7C462DDDF}"/>
    <cellStyle name="Input [yellow] 28 3" xfId="7634" xr:uid="{BC98026A-E9F6-4A35-B98A-92599FEE824B}"/>
    <cellStyle name="Input [yellow] 28 3 2" xfId="7635" xr:uid="{14449F6A-2977-402F-AB02-870EFB69B00A}"/>
    <cellStyle name="Input [yellow] 28 3 2 2" xfId="28105" xr:uid="{DF9C2A46-4B91-40C2-8E62-3C0F9C7ABA85}"/>
    <cellStyle name="Input [yellow] 28 3 3" xfId="28104" xr:uid="{81D21262-5792-4204-B133-182447667648}"/>
    <cellStyle name="Input [yellow] 28 4" xfId="7636" xr:uid="{B91471C3-846C-4CFE-84E3-B7408A830CDB}"/>
    <cellStyle name="Input [yellow] 28 4 2" xfId="28106" xr:uid="{0068C19D-80CC-4F96-919A-A0418C64CFAD}"/>
    <cellStyle name="Input [yellow] 28 5" xfId="28101" xr:uid="{D92D81D8-1945-4DE0-9795-E3BE4345AABA}"/>
    <cellStyle name="Input [yellow] 29" xfId="7637" xr:uid="{47EC7FF4-0818-4E9D-9D44-BDF3644635AF}"/>
    <cellStyle name="Input [yellow] 29 2" xfId="7638" xr:uid="{C48F2D9D-BD9D-414E-A998-347FC2EC1692}"/>
    <cellStyle name="Input [yellow] 29 2 2" xfId="7639" xr:uid="{3439E2F0-3BB0-437B-BB18-876BCF97BBA2}"/>
    <cellStyle name="Input [yellow] 29 2 2 2" xfId="28109" xr:uid="{76BBAFD4-8515-4B97-8932-AE052586C656}"/>
    <cellStyle name="Input [yellow] 29 2 3" xfId="28108" xr:uid="{27B98691-3000-4426-A48F-DECB319E4C2A}"/>
    <cellStyle name="Input [yellow] 29 3" xfId="7640" xr:uid="{49A381B6-293C-4414-AD9F-5218FE16098C}"/>
    <cellStyle name="Input [yellow] 29 3 2" xfId="7641" xr:uid="{D293B3C9-6E11-41BC-B1AE-4E0B00E159B5}"/>
    <cellStyle name="Input [yellow] 29 3 2 2" xfId="28111" xr:uid="{5AC27D2B-54B6-418C-8286-22CB6AEFCD1D}"/>
    <cellStyle name="Input [yellow] 29 3 3" xfId="28110" xr:uid="{43A7823F-3646-4D1A-A13E-D6ABB940384D}"/>
    <cellStyle name="Input [yellow] 29 4" xfId="7642" xr:uid="{AFA21B00-1609-41DD-84B1-68470983ADB9}"/>
    <cellStyle name="Input [yellow] 29 4 2" xfId="28112" xr:uid="{B97CB7FC-7C22-419F-8895-1264F64255E0}"/>
    <cellStyle name="Input [yellow] 29 5" xfId="28107" xr:uid="{6F954083-671A-484B-9A49-0299639DD18D}"/>
    <cellStyle name="Input [yellow] 3" xfId="7643" xr:uid="{3C9C85EE-393D-4BB4-A976-4EA12566A5B0}"/>
    <cellStyle name="Input [yellow] 3 10" xfId="28113" xr:uid="{CDDA1189-A129-42CF-88D5-0E0F3CEECE7A}"/>
    <cellStyle name="Input [yellow] 3 2" xfId="7644" xr:uid="{3F9F9A84-F19F-47DB-9869-E355EC96F936}"/>
    <cellStyle name="Input [yellow] 3 2 2" xfId="7645" xr:uid="{59C08D91-0D33-4FD1-88B2-710BB1A7C778}"/>
    <cellStyle name="Input [yellow] 3 2 2 2" xfId="7646" xr:uid="{9E4C46F5-3526-455F-83CA-9056D49DA2BD}"/>
    <cellStyle name="Input [yellow] 3 2 2 2 2" xfId="7647" xr:uid="{4F340283-F6F1-4524-8214-8ED9BC484B83}"/>
    <cellStyle name="Input [yellow] 3 2 2 2 2 2" xfId="28117" xr:uid="{21735730-2094-45CB-88B9-CE096C8B757D}"/>
    <cellStyle name="Input [yellow] 3 2 2 2 3" xfId="28116" xr:uid="{448BE75A-B5B9-476A-98D6-A6E8FB245D87}"/>
    <cellStyle name="Input [yellow] 3 2 2 3" xfId="7648" xr:uid="{9E7559B0-3CCA-4B30-AB7F-55C47B004DD2}"/>
    <cellStyle name="Input [yellow] 3 2 2 3 2" xfId="7649" xr:uid="{D9B77721-058C-4D6A-8A58-C881D123821A}"/>
    <cellStyle name="Input [yellow] 3 2 2 3 2 2" xfId="28119" xr:uid="{38EB4466-36DD-4656-B585-9F21B5683D6F}"/>
    <cellStyle name="Input [yellow] 3 2 2 3 3" xfId="28118" xr:uid="{E7329A0E-66E4-47D0-B2BA-490C9BCBE0BC}"/>
    <cellStyle name="Input [yellow] 3 2 2 4" xfId="7650" xr:uid="{48A65413-E3D4-4BAF-9331-9CFF4230C1C4}"/>
    <cellStyle name="Input [yellow] 3 2 2 4 2" xfId="28120" xr:uid="{C2E1CF6A-16E5-4D20-A9BB-81ABE5DB2E9B}"/>
    <cellStyle name="Input [yellow] 3 2 2 5" xfId="28115" xr:uid="{A22A274E-97D2-41C9-88EF-2307F4B36B29}"/>
    <cellStyle name="Input [yellow] 3 2 3" xfId="7651" xr:uid="{59808CA4-7466-40FE-8737-7487489F4988}"/>
    <cellStyle name="Input [yellow] 3 2 3 2" xfId="7652" xr:uid="{0955B99E-7F5D-4A8A-9BE5-419C2D26214C}"/>
    <cellStyle name="Input [yellow] 3 2 3 2 2" xfId="7653" xr:uid="{54B0BB79-6BF9-452D-85E3-A168346D4D4B}"/>
    <cellStyle name="Input [yellow] 3 2 3 2 2 2" xfId="28123" xr:uid="{E34A0394-6060-43D1-B478-181FC24CAC04}"/>
    <cellStyle name="Input [yellow] 3 2 3 2 3" xfId="28122" xr:uid="{9068665A-58EF-4D64-9A3C-DBA0AC6ADEA4}"/>
    <cellStyle name="Input [yellow] 3 2 3 3" xfId="7654" xr:uid="{0F8504AA-FD0E-468E-8559-B02DDEFC4AF8}"/>
    <cellStyle name="Input [yellow] 3 2 3 3 2" xfId="7655" xr:uid="{F660911A-BA57-4F89-9DF5-E4024A7328F5}"/>
    <cellStyle name="Input [yellow] 3 2 3 3 2 2" xfId="28125" xr:uid="{FB488E7E-D1B0-4BB9-9AA3-9D44FB91EEB2}"/>
    <cellStyle name="Input [yellow] 3 2 3 3 3" xfId="28124" xr:uid="{CB90595D-804C-4F5C-A68A-C60ED5912CF7}"/>
    <cellStyle name="Input [yellow] 3 2 3 4" xfId="7656" xr:uid="{5210A4E9-A594-4F47-AC39-9667D532554B}"/>
    <cellStyle name="Input [yellow] 3 2 3 4 2" xfId="28126" xr:uid="{1C6E281A-D113-456D-89D8-BC1D10799DDB}"/>
    <cellStyle name="Input [yellow] 3 2 3 5" xfId="28121" xr:uid="{E53F9D67-0117-458C-9B57-CAB1E93CAB46}"/>
    <cellStyle name="Input [yellow] 3 2 4" xfId="7657" xr:uid="{0429CD61-3503-41D4-8D5A-C628E61D3FDA}"/>
    <cellStyle name="Input [yellow] 3 2 4 2" xfId="7658" xr:uid="{707533CB-EE84-4281-8ED0-66B1039DE649}"/>
    <cellStyle name="Input [yellow] 3 2 4 2 2" xfId="7659" xr:uid="{3804B5B9-3738-409E-8240-611E185D06CC}"/>
    <cellStyle name="Input [yellow] 3 2 4 2 2 2" xfId="28129" xr:uid="{9C2FD09B-4797-4A12-9A7B-1D74F10F612F}"/>
    <cellStyle name="Input [yellow] 3 2 4 2 3" xfId="28128" xr:uid="{5D7D51C4-9E13-46F5-BFF7-EAC6F2A445E5}"/>
    <cellStyle name="Input [yellow] 3 2 4 3" xfId="7660" xr:uid="{C1592454-324A-4953-8A74-E228B74D4482}"/>
    <cellStyle name="Input [yellow] 3 2 4 3 2" xfId="7661" xr:uid="{628CDDA1-8701-4FC9-96FD-47A5F0B11BEF}"/>
    <cellStyle name="Input [yellow] 3 2 4 3 2 2" xfId="28131" xr:uid="{F8590B7E-6E7D-4EC7-8D59-83428EFC96F2}"/>
    <cellStyle name="Input [yellow] 3 2 4 3 3" xfId="28130" xr:uid="{65AA348E-5AB6-4D2D-B569-34FCD439492C}"/>
    <cellStyle name="Input [yellow] 3 2 4 4" xfId="7662" xr:uid="{8CD9CA89-7E30-46EE-8123-788B8B62A7A0}"/>
    <cellStyle name="Input [yellow] 3 2 4 4 2" xfId="28132" xr:uid="{343673AB-A091-4DA8-973F-A86EF5316911}"/>
    <cellStyle name="Input [yellow] 3 2 4 5" xfId="28127" xr:uid="{1DA260C1-DE19-4B02-B0EE-4598613D5F9C}"/>
    <cellStyle name="Input [yellow] 3 2 5" xfId="7663" xr:uid="{94CB76D7-8BA6-41F8-A2A6-0D0DAA778EF0}"/>
    <cellStyle name="Input [yellow] 3 2 5 2" xfId="7664" xr:uid="{9178A913-E2ED-406A-87E0-DBCF24FB4D95}"/>
    <cellStyle name="Input [yellow] 3 2 5 2 2" xfId="7665" xr:uid="{23C8ED53-038F-43A5-9564-79E5B458C31B}"/>
    <cellStyle name="Input [yellow] 3 2 5 2 2 2" xfId="28135" xr:uid="{0C087D8C-2B2B-4C58-A5DD-D1007C995C1E}"/>
    <cellStyle name="Input [yellow] 3 2 5 2 3" xfId="28134" xr:uid="{88F5719D-ED58-4DBD-84BB-F3FFDDA385A0}"/>
    <cellStyle name="Input [yellow] 3 2 5 3" xfId="7666" xr:uid="{E9086063-8E65-499A-8A7B-53FFF92C1C1A}"/>
    <cellStyle name="Input [yellow] 3 2 5 3 2" xfId="7667" xr:uid="{BD9B1907-56F4-4A40-AA01-45F0A33D01D0}"/>
    <cellStyle name="Input [yellow] 3 2 5 3 2 2" xfId="28137" xr:uid="{262AF861-1542-4BD9-8111-8EECA5DFBA21}"/>
    <cellStyle name="Input [yellow] 3 2 5 3 3" xfId="28136" xr:uid="{58668F9C-1E40-4E0A-9F30-1FFD567254EC}"/>
    <cellStyle name="Input [yellow] 3 2 5 4" xfId="7668" xr:uid="{AA7ACEBD-B82D-4F28-96CE-FEC00B8ED363}"/>
    <cellStyle name="Input [yellow] 3 2 5 4 2" xfId="28138" xr:uid="{13D74260-6571-47D3-9A52-D834FC0A26E6}"/>
    <cellStyle name="Input [yellow] 3 2 5 5" xfId="28133" xr:uid="{98C118E6-8B32-4FA9-9EF3-5000C7F2E484}"/>
    <cellStyle name="Input [yellow] 3 2 6" xfId="7669" xr:uid="{7F4CC129-4158-40D7-B132-166F4B429F99}"/>
    <cellStyle name="Input [yellow] 3 2 6 2" xfId="7670" xr:uid="{2385E1A0-49B8-4E24-9F76-8A21BAFAD5D9}"/>
    <cellStyle name="Input [yellow] 3 2 6 2 2" xfId="28140" xr:uid="{D20B954F-AC01-4029-BE6D-4AD28097970B}"/>
    <cellStyle name="Input [yellow] 3 2 6 3" xfId="28139" xr:uid="{C514FD14-C56F-4AA3-9D71-ED6A4B9A93FF}"/>
    <cellStyle name="Input [yellow] 3 2 7" xfId="7671" xr:uid="{4EBA133D-E7A5-4794-A150-DA7E9135B722}"/>
    <cellStyle name="Input [yellow] 3 2 7 2" xfId="7672" xr:uid="{CD463DA8-53AE-4E64-A3B7-7D7BE4133540}"/>
    <cellStyle name="Input [yellow] 3 2 7 2 2" xfId="28142" xr:uid="{1836957D-9259-4EFC-BABE-E636D4C8537D}"/>
    <cellStyle name="Input [yellow] 3 2 7 3" xfId="28141" xr:uid="{773DD055-53BC-4772-ACB6-F984B24F936C}"/>
    <cellStyle name="Input [yellow] 3 2 8" xfId="7673" xr:uid="{842D9E8E-D516-417A-98EB-87250DCC69CD}"/>
    <cellStyle name="Input [yellow] 3 2 8 2" xfId="28143" xr:uid="{BA3DF711-3B47-4AFC-A470-845B772F6802}"/>
    <cellStyle name="Input [yellow] 3 2 9" xfId="28114" xr:uid="{6AEDFD2F-B3D8-4EC9-8D6E-F5A2196DB441}"/>
    <cellStyle name="Input [yellow] 3 3" xfId="7674" xr:uid="{2AC6EE1C-713E-440E-A6EC-B0F2FEE83984}"/>
    <cellStyle name="Input [yellow] 3 3 2" xfId="7675" xr:uid="{97522D45-7E50-49A6-A0DE-ECDBF628CED2}"/>
    <cellStyle name="Input [yellow] 3 3 2 2" xfId="7676" xr:uid="{32DC6A7D-663E-4C90-80D6-C2BBD2D409D3}"/>
    <cellStyle name="Input [yellow] 3 3 2 2 2" xfId="28146" xr:uid="{8C2AA7DF-70CF-4409-8BBB-65BDEDD616BC}"/>
    <cellStyle name="Input [yellow] 3 3 2 3" xfId="28145" xr:uid="{74391C29-A87A-4B8D-B71E-21E3FA0D89DB}"/>
    <cellStyle name="Input [yellow] 3 3 3" xfId="7677" xr:uid="{542ACB50-D115-4D4A-A174-3F469092767F}"/>
    <cellStyle name="Input [yellow] 3 3 3 2" xfId="7678" xr:uid="{99A107E0-67FB-4D39-9038-80928581947E}"/>
    <cellStyle name="Input [yellow] 3 3 3 2 2" xfId="28148" xr:uid="{76509878-179E-4BD9-B443-5C928675B59E}"/>
    <cellStyle name="Input [yellow] 3 3 3 3" xfId="28147" xr:uid="{57BC3486-8A5F-4701-B662-34CCAF69226C}"/>
    <cellStyle name="Input [yellow] 3 3 4" xfId="7679" xr:uid="{1D06E828-2671-4F23-8547-C15630DAB5D6}"/>
    <cellStyle name="Input [yellow] 3 3 4 2" xfId="28149" xr:uid="{B87C83B7-2568-4776-8A2F-E0AB6B5DA22F}"/>
    <cellStyle name="Input [yellow] 3 3 5" xfId="28144" xr:uid="{5AABE99D-FC54-4296-9DDA-61E47DF02147}"/>
    <cellStyle name="Input [yellow] 3 4" xfId="7680" xr:uid="{86A14A3D-B19D-4A6C-8C6D-285A366F33C0}"/>
    <cellStyle name="Input [yellow] 3 4 2" xfId="7681" xr:uid="{9B8859EB-9DF7-4A49-B018-4D1B21914DDB}"/>
    <cellStyle name="Input [yellow] 3 4 2 2" xfId="7682" xr:uid="{70DDA997-C75C-4982-A7B9-683575D69717}"/>
    <cellStyle name="Input [yellow] 3 4 2 2 2" xfId="28152" xr:uid="{96136B2A-A68B-4453-A13F-21C5CF89B23B}"/>
    <cellStyle name="Input [yellow] 3 4 2 3" xfId="28151" xr:uid="{2633CB48-CA83-4D96-A6AC-E8A0A1920D8B}"/>
    <cellStyle name="Input [yellow] 3 4 3" xfId="7683" xr:uid="{9AE10253-3A45-476C-8292-BC610DF07F2E}"/>
    <cellStyle name="Input [yellow] 3 4 3 2" xfId="7684" xr:uid="{AA814899-9FB9-485F-ACCE-BB3E72D1B00C}"/>
    <cellStyle name="Input [yellow] 3 4 3 2 2" xfId="28154" xr:uid="{7B0A1344-E751-41B4-A9EA-7594C99D76E9}"/>
    <cellStyle name="Input [yellow] 3 4 3 3" xfId="28153" xr:uid="{7144D62C-1B9F-4864-B1A5-B43FFAECC29F}"/>
    <cellStyle name="Input [yellow] 3 4 4" xfId="7685" xr:uid="{BF65209B-F276-41D0-97CB-6737BDD58A19}"/>
    <cellStyle name="Input [yellow] 3 4 4 2" xfId="28155" xr:uid="{0C2D1732-5998-4A1D-B15C-BABE0DB1D3CE}"/>
    <cellStyle name="Input [yellow] 3 4 5" xfId="28150" xr:uid="{47757C6F-EC26-4ED4-AC8C-EB3E8A4DF782}"/>
    <cellStyle name="Input [yellow] 3 5" xfId="7686" xr:uid="{1E0B64EC-B5D4-4A1C-8A26-630B6815F4E2}"/>
    <cellStyle name="Input [yellow] 3 5 2" xfId="7687" xr:uid="{8886783C-F34F-44FD-972C-60FFCEBF136A}"/>
    <cellStyle name="Input [yellow] 3 5 2 2" xfId="7688" xr:uid="{2A47C4DE-87B9-4C59-A3C9-2C75E16DEF67}"/>
    <cellStyle name="Input [yellow] 3 5 2 2 2" xfId="28158" xr:uid="{E512E8EC-775E-4E83-AAB8-21110B8B8158}"/>
    <cellStyle name="Input [yellow] 3 5 2 3" xfId="28157" xr:uid="{948C5B49-0267-4780-89E1-22E0FCAF2177}"/>
    <cellStyle name="Input [yellow] 3 5 3" xfId="7689" xr:uid="{7F183E16-CBE5-4B0C-B2F9-5B6C9764C7EE}"/>
    <cellStyle name="Input [yellow] 3 5 3 2" xfId="7690" xr:uid="{EBBF8B0A-7C8C-48B4-B6BA-75BA465B9BE6}"/>
    <cellStyle name="Input [yellow] 3 5 3 2 2" xfId="28160" xr:uid="{9389D201-05FE-4FD4-B089-7D33EA629596}"/>
    <cellStyle name="Input [yellow] 3 5 3 3" xfId="28159" xr:uid="{78ADA337-1C5F-498A-9669-4E134954DC29}"/>
    <cellStyle name="Input [yellow] 3 5 4" xfId="7691" xr:uid="{72DFF8CC-57E7-4076-9449-08A180DA7E81}"/>
    <cellStyle name="Input [yellow] 3 5 4 2" xfId="28161" xr:uid="{A4CC4658-322D-4000-8CB7-01C23DB16C4F}"/>
    <cellStyle name="Input [yellow] 3 5 5" xfId="28156" xr:uid="{8DFF246A-CBDC-4F39-A852-576F27B0B27D}"/>
    <cellStyle name="Input [yellow] 3 6" xfId="7692" xr:uid="{D1E83617-D030-4670-90A3-862D35E13642}"/>
    <cellStyle name="Input [yellow] 3 6 2" xfId="7693" xr:uid="{6EFC921F-73A3-4AD7-BDE2-262C64BB768A}"/>
    <cellStyle name="Input [yellow] 3 6 2 2" xfId="7694" xr:uid="{75880E4C-30B8-4079-9E6D-B313CE3EE765}"/>
    <cellStyle name="Input [yellow] 3 6 2 2 2" xfId="28164" xr:uid="{587A9BCE-1FF9-49C3-B606-C0015507932C}"/>
    <cellStyle name="Input [yellow] 3 6 2 3" xfId="28163" xr:uid="{5CC43D1B-F8C6-4EC4-8E47-81DA0E9C5ECA}"/>
    <cellStyle name="Input [yellow] 3 6 3" xfId="7695" xr:uid="{1A25F6CE-E6C8-4F76-989A-D5545D2AF19E}"/>
    <cellStyle name="Input [yellow] 3 6 3 2" xfId="7696" xr:uid="{44198A74-F98A-4054-982B-6A99F9B9688E}"/>
    <cellStyle name="Input [yellow] 3 6 3 2 2" xfId="28166" xr:uid="{11BBDBB6-5A01-4062-989F-A4344EA12A63}"/>
    <cellStyle name="Input [yellow] 3 6 3 3" xfId="28165" xr:uid="{381A7EA8-BDA2-4997-B8E1-1F63FAD25CAF}"/>
    <cellStyle name="Input [yellow] 3 6 4" xfId="7697" xr:uid="{60DFA2DC-5C48-4D5E-8021-4A4965C70257}"/>
    <cellStyle name="Input [yellow] 3 6 4 2" xfId="28167" xr:uid="{036CD4AB-C7F5-4B8C-88EF-C06AF40E7EE8}"/>
    <cellStyle name="Input [yellow] 3 6 5" xfId="28162" xr:uid="{1476F758-65D1-4FC3-A62B-C68192879374}"/>
    <cellStyle name="Input [yellow] 3 7" xfId="7698" xr:uid="{6853A961-C707-4C7A-99CD-109EC687A566}"/>
    <cellStyle name="Input [yellow] 3 7 2" xfId="7699" xr:uid="{D25FDF37-92E7-497F-9C61-C2F359CC0960}"/>
    <cellStyle name="Input [yellow] 3 7 2 2" xfId="28169" xr:uid="{236E2A9C-2DA0-4C5B-B534-76B64A895403}"/>
    <cellStyle name="Input [yellow] 3 7 3" xfId="28168" xr:uid="{2E526BE6-2C05-40F5-BC0F-8627AA99678E}"/>
    <cellStyle name="Input [yellow] 3 8" xfId="7700" xr:uid="{D1CEDE6B-0E25-4827-9F7F-06C69A3876C4}"/>
    <cellStyle name="Input [yellow] 3 8 2" xfId="7701" xr:uid="{01D7F49C-089A-4398-9D4A-C3CACC032178}"/>
    <cellStyle name="Input [yellow] 3 8 2 2" xfId="28171" xr:uid="{ED88D1F1-F6F0-4D83-9EE4-EBDF38ED2B62}"/>
    <cellStyle name="Input [yellow] 3 8 3" xfId="28170" xr:uid="{B1D0E8B7-6DCC-4D3E-A56D-92BF15514548}"/>
    <cellStyle name="Input [yellow] 3 9" xfId="7702" xr:uid="{51AB03AF-37E5-425F-9892-568E027F964F}"/>
    <cellStyle name="Input [yellow] 3 9 2" xfId="28172" xr:uid="{F16A39B7-8A5A-489A-84F9-A48FCF51D4F3}"/>
    <cellStyle name="Input [yellow] 30" xfId="7703" xr:uid="{DF7242BB-1850-425D-BF75-7AE6AD553512}"/>
    <cellStyle name="Input [yellow] 30 2" xfId="7704" xr:uid="{C6F2F069-E752-475A-B6B7-FA72F2E0FD94}"/>
    <cellStyle name="Input [yellow] 30 2 2" xfId="7705" xr:uid="{E6B34590-0008-4FA1-8314-F48ABA93EFE9}"/>
    <cellStyle name="Input [yellow] 30 2 2 2" xfId="28175" xr:uid="{08855E8F-4956-438E-B875-EC8E8E2E3052}"/>
    <cellStyle name="Input [yellow] 30 2 3" xfId="28174" xr:uid="{2F0D8138-D9A8-4F17-AB86-967037E9FB92}"/>
    <cellStyle name="Input [yellow] 30 3" xfId="7706" xr:uid="{97E93E70-11C4-43E5-8406-CD20FE92CB49}"/>
    <cellStyle name="Input [yellow] 30 3 2" xfId="7707" xr:uid="{86FE51C3-E6AF-48B8-8690-24739DC71DEC}"/>
    <cellStyle name="Input [yellow] 30 3 2 2" xfId="28177" xr:uid="{D36AAAEE-3F60-47ED-BD2A-B2BEEB42663C}"/>
    <cellStyle name="Input [yellow] 30 3 3" xfId="28176" xr:uid="{761DF0D7-EA03-4A59-A133-B3F341B2B8EA}"/>
    <cellStyle name="Input [yellow] 30 4" xfId="7708" xr:uid="{37CFECB0-549D-48CD-9964-8813FABA1717}"/>
    <cellStyle name="Input [yellow] 30 4 2" xfId="28178" xr:uid="{EF6872E9-5AC5-4CC2-BB05-EB3DB04EB1B4}"/>
    <cellStyle name="Input [yellow] 30 5" xfId="28173" xr:uid="{60526649-876C-4A28-BA11-ACC53375281E}"/>
    <cellStyle name="Input [yellow] 31" xfId="7709" xr:uid="{5DA27342-C364-4821-9177-221C14FFBF94}"/>
    <cellStyle name="Input [yellow] 31 2" xfId="7710" xr:uid="{E701D229-BED5-4AE0-922A-C0ED43DC9EBF}"/>
    <cellStyle name="Input [yellow] 31 2 2" xfId="7711" xr:uid="{7607FE16-3257-4DA4-A639-0D50436D250F}"/>
    <cellStyle name="Input [yellow] 31 2 2 2" xfId="28181" xr:uid="{133BABEC-450F-40DA-A899-69DE72795807}"/>
    <cellStyle name="Input [yellow] 31 2 3" xfId="28180" xr:uid="{855D7797-3CBF-47B8-84D0-9548F2EF9B44}"/>
    <cellStyle name="Input [yellow] 31 3" xfId="7712" xr:uid="{BF800538-97F4-4BD0-8F14-55B1921C3EB1}"/>
    <cellStyle name="Input [yellow] 31 3 2" xfId="7713" xr:uid="{87AD0A6B-3686-451E-B1A0-C7C7A6356181}"/>
    <cellStyle name="Input [yellow] 31 3 2 2" xfId="28183" xr:uid="{2A7AB336-7FCF-4A85-A9DB-9D195DD27CFC}"/>
    <cellStyle name="Input [yellow] 31 3 3" xfId="28182" xr:uid="{EC9332D6-7132-4465-B59F-BFCCD8BD9DC4}"/>
    <cellStyle name="Input [yellow] 31 4" xfId="7714" xr:uid="{203762B4-E22D-41AA-9E42-29CD2E065CAB}"/>
    <cellStyle name="Input [yellow] 31 4 2" xfId="28184" xr:uid="{1F4F914D-968F-4F16-A127-958D5A8260EE}"/>
    <cellStyle name="Input [yellow] 31 5" xfId="28179" xr:uid="{6FADAF7E-6E21-4FE7-BB22-891ABD4B5BA8}"/>
    <cellStyle name="Input [yellow] 32" xfId="7715" xr:uid="{9D451F26-FB1D-4D1A-A71E-E90C7339C39B}"/>
    <cellStyle name="Input [yellow] 32 2" xfId="7716" xr:uid="{D997EB71-30D0-4F05-A3D5-D702E60C2E5C}"/>
    <cellStyle name="Input [yellow] 32 2 2" xfId="7717" xr:uid="{F7545080-FFC2-45E3-B8F6-978966832E6D}"/>
    <cellStyle name="Input [yellow] 32 2 2 2" xfId="28187" xr:uid="{91012FDD-AD57-4153-A432-EA5320B1CD00}"/>
    <cellStyle name="Input [yellow] 32 2 3" xfId="28186" xr:uid="{384649E8-03DC-4D02-AA6D-85EC35BF8A57}"/>
    <cellStyle name="Input [yellow] 32 3" xfId="7718" xr:uid="{5BB38E17-30BF-4E18-BEF7-A298A2C31BE7}"/>
    <cellStyle name="Input [yellow] 32 3 2" xfId="7719" xr:uid="{53A03F5D-D9A7-4EC0-8045-69FC832235BA}"/>
    <cellStyle name="Input [yellow] 32 3 2 2" xfId="28189" xr:uid="{5FC11DE6-7E12-4B6F-BBD1-01A0380F7C44}"/>
    <cellStyle name="Input [yellow] 32 3 3" xfId="28188" xr:uid="{3DCFB527-72D2-47DA-B283-13D62356FE8F}"/>
    <cellStyle name="Input [yellow] 32 4" xfId="7720" xr:uid="{85CA142D-E589-4A11-9191-0DCBC37D3320}"/>
    <cellStyle name="Input [yellow] 32 4 2" xfId="28190" xr:uid="{3C809130-6E9D-4E70-8D20-EEB1348B4A82}"/>
    <cellStyle name="Input [yellow] 32 5" xfId="28185" xr:uid="{E6DEA071-E8A3-4FD6-82BF-A509F68DA1C3}"/>
    <cellStyle name="Input [yellow] 33" xfId="7721" xr:uid="{B681B3B0-5611-493B-8BA6-99D59A024AFA}"/>
    <cellStyle name="Input [yellow] 33 2" xfId="7722" xr:uid="{C629C7BE-7CCB-4FC3-B129-71090F472706}"/>
    <cellStyle name="Input [yellow] 33 2 2" xfId="7723" xr:uid="{34E146E3-7071-4A69-9EDF-44D3AE793DEB}"/>
    <cellStyle name="Input [yellow] 33 2 2 2" xfId="28193" xr:uid="{E4A27EC4-4448-4F4D-8804-F4E797207630}"/>
    <cellStyle name="Input [yellow] 33 2 3" xfId="28192" xr:uid="{B7500BE1-2213-449F-A974-B1ECEC102426}"/>
    <cellStyle name="Input [yellow] 33 3" xfId="7724" xr:uid="{8092D549-9FD6-4927-9A01-CFC5A7B98D5F}"/>
    <cellStyle name="Input [yellow] 33 3 2" xfId="7725" xr:uid="{5952C1D6-A663-457E-B366-6B7E990A960C}"/>
    <cellStyle name="Input [yellow] 33 3 2 2" xfId="28195" xr:uid="{1DE07DFD-1844-4EA8-B64B-9D22290A993B}"/>
    <cellStyle name="Input [yellow] 33 3 3" xfId="28194" xr:uid="{D931DBCF-9C6F-483C-8E73-F8E5E8114D58}"/>
    <cellStyle name="Input [yellow] 33 4" xfId="7726" xr:uid="{031D3DBF-30FB-4300-9467-7C8D78D3D052}"/>
    <cellStyle name="Input [yellow] 33 4 2" xfId="28196" xr:uid="{26B6AE33-7167-40CB-85CA-40C258954A17}"/>
    <cellStyle name="Input [yellow] 33 5" xfId="28191" xr:uid="{578AB7C9-2949-4EAE-981A-0DDAD68C30F3}"/>
    <cellStyle name="Input [yellow] 34" xfId="7727" xr:uid="{AB428559-51ED-4C2A-A90D-540E6005B9CD}"/>
    <cellStyle name="Input [yellow] 34 2" xfId="7728" xr:uid="{C33EF7F0-222D-4C47-A6B0-96882F485673}"/>
    <cellStyle name="Input [yellow] 34 2 2" xfId="7729" xr:uid="{1B1A6320-C94F-453A-9D5E-10340A8B3A05}"/>
    <cellStyle name="Input [yellow] 34 2 2 2" xfId="28199" xr:uid="{EA09E8CE-248E-4A34-9C28-F4260DEC890E}"/>
    <cellStyle name="Input [yellow] 34 2 3" xfId="28198" xr:uid="{1F5FB0C2-2E9A-44F1-B35B-EFEF3C1C5723}"/>
    <cellStyle name="Input [yellow] 34 3" xfId="7730" xr:uid="{DB1E2097-7648-42C2-9C6B-EA4F9AAB9E67}"/>
    <cellStyle name="Input [yellow] 34 3 2" xfId="7731" xr:uid="{C5079A86-2EC2-4901-B4D5-49C5A7D21FD2}"/>
    <cellStyle name="Input [yellow] 34 3 2 2" xfId="28201" xr:uid="{5961F41F-0341-4A8B-8AD6-FF812EAE728D}"/>
    <cellStyle name="Input [yellow] 34 3 3" xfId="28200" xr:uid="{F699949C-FBB7-402A-9A36-BF464AB4A620}"/>
    <cellStyle name="Input [yellow] 34 4" xfId="7732" xr:uid="{DB7741C7-F62E-4D87-9354-0B20B7F91B42}"/>
    <cellStyle name="Input [yellow] 34 4 2" xfId="28202" xr:uid="{E84D0E21-C293-4265-88FB-8018A4F00097}"/>
    <cellStyle name="Input [yellow] 34 5" xfId="28197" xr:uid="{EEF79AFB-FB1E-4BA8-8D93-CA4AA85EB4C3}"/>
    <cellStyle name="Input [yellow] 35" xfId="7733" xr:uid="{50C4A058-8936-4E47-BA95-1289061AAF2F}"/>
    <cellStyle name="Input [yellow] 35 2" xfId="7734" xr:uid="{856EDECD-31D3-4F62-8FE2-8319A0B1F655}"/>
    <cellStyle name="Input [yellow] 35 2 2" xfId="7735" xr:uid="{D2029500-9A69-4506-986C-E41E3414B8BF}"/>
    <cellStyle name="Input [yellow] 35 2 2 2" xfId="28205" xr:uid="{EE97C7AB-17C4-4BD0-BBA2-ECCEBA3A0CF5}"/>
    <cellStyle name="Input [yellow] 35 2 3" xfId="28204" xr:uid="{3833F778-E7B0-460D-B924-3D5FF308429D}"/>
    <cellStyle name="Input [yellow] 35 3" xfId="7736" xr:uid="{08BC297E-6B75-465F-A1F2-FC5A0957FD91}"/>
    <cellStyle name="Input [yellow] 35 3 2" xfId="7737" xr:uid="{0F590E42-7DA4-44C0-83C0-2BB4D0CB0F7F}"/>
    <cellStyle name="Input [yellow] 35 3 2 2" xfId="28207" xr:uid="{2BD244BC-F916-41F9-B44C-32D89F9029D3}"/>
    <cellStyle name="Input [yellow] 35 3 3" xfId="28206" xr:uid="{4ADEF2F9-4ED1-4762-AE16-054FDA78DAC3}"/>
    <cellStyle name="Input [yellow] 35 4" xfId="7738" xr:uid="{75132C8F-C389-4DA3-92D2-0EF3B3A3A594}"/>
    <cellStyle name="Input [yellow] 35 4 2" xfId="28208" xr:uid="{C0C5D861-8199-4B98-8D6C-05C42B13BD7D}"/>
    <cellStyle name="Input [yellow] 35 5" xfId="28203" xr:uid="{836506D6-3CA8-4387-B48B-6B7B87C56696}"/>
    <cellStyle name="Input [yellow] 36" xfId="7739" xr:uid="{EDEBCB0C-336D-4E92-87B6-6F41F3323224}"/>
    <cellStyle name="Input [yellow] 36 2" xfId="7740" xr:uid="{41095FA7-9018-4BEC-8401-86CF026D72F4}"/>
    <cellStyle name="Input [yellow] 36 2 2" xfId="7741" xr:uid="{CA6AEBBE-F4A3-467A-91A8-912592E6FAF2}"/>
    <cellStyle name="Input [yellow] 36 2 2 2" xfId="28211" xr:uid="{189C748D-A514-4BDA-982C-9503F6558856}"/>
    <cellStyle name="Input [yellow] 36 2 3" xfId="28210" xr:uid="{6128C228-A199-42CC-A7DA-FD7E9129B5A0}"/>
    <cellStyle name="Input [yellow] 36 3" xfId="7742" xr:uid="{9AA728B5-FDE9-4EC0-ACE6-977DBAE823BE}"/>
    <cellStyle name="Input [yellow] 36 3 2" xfId="7743" xr:uid="{F293F413-A996-476A-A45B-346FA3AF587D}"/>
    <cellStyle name="Input [yellow] 36 3 2 2" xfId="28213" xr:uid="{ABAA259F-D261-4506-9A4D-3478A7D1801C}"/>
    <cellStyle name="Input [yellow] 36 3 3" xfId="28212" xr:uid="{F75D073C-A5E1-4EC9-A0BE-8A1084D18A83}"/>
    <cellStyle name="Input [yellow] 36 4" xfId="7744" xr:uid="{6095A959-C596-410B-A1A5-89D79B6C8753}"/>
    <cellStyle name="Input [yellow] 36 4 2" xfId="28214" xr:uid="{F8058B48-A4AE-4D26-8E2B-A7C85770613E}"/>
    <cellStyle name="Input [yellow] 36 5" xfId="28209" xr:uid="{BC7188D4-756D-4F0C-B567-43260E297C16}"/>
    <cellStyle name="Input [yellow] 37" xfId="7745" xr:uid="{347C1B77-1203-40F2-BDBB-D84250141BA5}"/>
    <cellStyle name="Input [yellow] 37 2" xfId="7746" xr:uid="{63F08838-8CB3-4963-AF60-70785643A384}"/>
    <cellStyle name="Input [yellow] 37 2 2" xfId="7747" xr:uid="{72B8CA99-8096-4B65-B4D5-595D037AC2C9}"/>
    <cellStyle name="Input [yellow] 37 2 2 2" xfId="28217" xr:uid="{FDD880B4-1918-4DDA-B511-6D19421883FB}"/>
    <cellStyle name="Input [yellow] 37 2 3" xfId="28216" xr:uid="{FCF9811C-9E43-4B26-8B40-F57DF513E53C}"/>
    <cellStyle name="Input [yellow] 37 3" xfId="7748" xr:uid="{DA989470-4374-43D6-B19C-C059D3B87035}"/>
    <cellStyle name="Input [yellow] 37 3 2" xfId="7749" xr:uid="{B90C4334-EBE2-4E3B-BD0F-E3A2D5DBE754}"/>
    <cellStyle name="Input [yellow] 37 3 2 2" xfId="28219" xr:uid="{8986BD08-1AA2-4E5E-885C-4B9D2F393E29}"/>
    <cellStyle name="Input [yellow] 37 3 3" xfId="28218" xr:uid="{109F625B-82C3-409B-B884-1D51CB62A895}"/>
    <cellStyle name="Input [yellow] 37 4" xfId="7750" xr:uid="{93EA18F5-1FC9-4812-8213-5A9A3697A88C}"/>
    <cellStyle name="Input [yellow] 37 4 2" xfId="28220" xr:uid="{05E598AA-A6B3-45B8-884E-E7848F53FB36}"/>
    <cellStyle name="Input [yellow] 37 5" xfId="28215" xr:uid="{C8CF82E5-1AD2-40C8-B39B-8E0C325133F0}"/>
    <cellStyle name="Input [yellow] 38" xfId="7751" xr:uid="{37CBB4A5-10CF-4BC7-82A6-D99CFFFBF58B}"/>
    <cellStyle name="Input [yellow] 38 2" xfId="7752" xr:uid="{3FAC70AD-4607-4CC9-8A98-4B31F1CD1BDF}"/>
    <cellStyle name="Input [yellow] 38 2 2" xfId="7753" xr:uid="{E207ECAD-6A4D-43D4-8E10-B34EF01ED987}"/>
    <cellStyle name="Input [yellow] 38 2 2 2" xfId="28223" xr:uid="{664C7487-F0D8-4305-AD64-E2D4A5FDD422}"/>
    <cellStyle name="Input [yellow] 38 2 3" xfId="28222" xr:uid="{A4CCC811-D134-4C9C-9546-07DAA40405C5}"/>
    <cellStyle name="Input [yellow] 38 3" xfId="7754" xr:uid="{12604A54-B883-462A-8304-06B94692F443}"/>
    <cellStyle name="Input [yellow] 38 3 2" xfId="7755" xr:uid="{3306C057-72E1-4066-98FF-A6C6302F4BFC}"/>
    <cellStyle name="Input [yellow] 38 3 2 2" xfId="28225" xr:uid="{9BB8A43B-289F-4973-908F-BDC938ADE81B}"/>
    <cellStyle name="Input [yellow] 38 3 3" xfId="28224" xr:uid="{2A74F5A7-BB2D-49C5-8C4D-37F7AA77F8CC}"/>
    <cellStyle name="Input [yellow] 38 4" xfId="7756" xr:uid="{8BA420EA-4F8B-4DE9-A5EF-0565C059F306}"/>
    <cellStyle name="Input [yellow] 38 4 2" xfId="28226" xr:uid="{EF491E7A-EF51-4856-BA53-65C8077548E3}"/>
    <cellStyle name="Input [yellow] 38 5" xfId="28221" xr:uid="{DBDCA897-2179-4575-A437-A36F2ECA6D91}"/>
    <cellStyle name="Input [yellow] 39" xfId="7757" xr:uid="{6AA09700-329F-427E-A069-E1CA1D03790D}"/>
    <cellStyle name="Input [yellow] 39 2" xfId="7758" xr:uid="{3FA94AE1-90E1-4B20-8BA8-01AD5B3A2E45}"/>
    <cellStyle name="Input [yellow] 39 2 2" xfId="7759" xr:uid="{4A0788FF-BADB-49B0-88FC-8B34C6B1C765}"/>
    <cellStyle name="Input [yellow] 39 2 2 2" xfId="28229" xr:uid="{5B09D3FE-3446-45E7-94C9-6DE96AC19818}"/>
    <cellStyle name="Input [yellow] 39 2 3" xfId="28228" xr:uid="{AB82FC8F-C4C4-4AA6-806E-F1254C5549E9}"/>
    <cellStyle name="Input [yellow] 39 3" xfId="7760" xr:uid="{4DD122A8-9322-4BDF-9057-1855806A3C12}"/>
    <cellStyle name="Input [yellow] 39 3 2" xfId="7761" xr:uid="{4C9C5C70-2A6B-42C0-837D-EEA89E4FEDB3}"/>
    <cellStyle name="Input [yellow] 39 3 2 2" xfId="28231" xr:uid="{68E4EAF6-3CD4-4E75-A66E-D6FACE03C6B5}"/>
    <cellStyle name="Input [yellow] 39 3 3" xfId="28230" xr:uid="{AF41CFA7-DE58-4DD3-9B54-D52E638E1D77}"/>
    <cellStyle name="Input [yellow] 39 4" xfId="7762" xr:uid="{A5E50EA8-F710-4303-B424-FE507E2EF511}"/>
    <cellStyle name="Input [yellow] 39 4 2" xfId="28232" xr:uid="{E7FAA1CC-5473-4618-B1C7-DB99C91508AF}"/>
    <cellStyle name="Input [yellow] 39 5" xfId="28227" xr:uid="{69639AF3-EBAF-4F9F-9ACC-7B41F7ACE0AD}"/>
    <cellStyle name="Input [yellow] 4" xfId="7763" xr:uid="{3038B631-1FA3-4B63-BCD1-AD955814155A}"/>
    <cellStyle name="Input [yellow] 4 10" xfId="28233" xr:uid="{6734067D-011F-43F1-92BA-7379FD7188DE}"/>
    <cellStyle name="Input [yellow] 4 2" xfId="7764" xr:uid="{6A12E506-36FF-43ED-A0EA-64DDF1BBDC73}"/>
    <cellStyle name="Input [yellow] 4 2 2" xfId="7765" xr:uid="{AD616D57-EA0E-4501-AA9E-C69993AA2777}"/>
    <cellStyle name="Input [yellow] 4 2 2 2" xfId="7766" xr:uid="{1F83230E-A8DD-4CB5-B455-3714A0C3F808}"/>
    <cellStyle name="Input [yellow] 4 2 2 2 2" xfId="7767" xr:uid="{B6B13BCB-0EBE-4F09-8B81-55C7B852C74C}"/>
    <cellStyle name="Input [yellow] 4 2 2 2 2 2" xfId="28237" xr:uid="{783345FE-CE31-41D0-AAEE-AB7E82446C73}"/>
    <cellStyle name="Input [yellow] 4 2 2 2 3" xfId="28236" xr:uid="{DC7E8410-FD8B-4E92-A52C-25B840A582AC}"/>
    <cellStyle name="Input [yellow] 4 2 2 3" xfId="7768" xr:uid="{04BD1B6F-27E9-4DAB-BD08-8230394B4261}"/>
    <cellStyle name="Input [yellow] 4 2 2 3 2" xfId="7769" xr:uid="{DD092F6F-D512-4037-A439-D9CF8D66024C}"/>
    <cellStyle name="Input [yellow] 4 2 2 3 2 2" xfId="28239" xr:uid="{DD23C61C-644D-4D60-B638-1F523FE77664}"/>
    <cellStyle name="Input [yellow] 4 2 2 3 3" xfId="28238" xr:uid="{6CB9DC05-3D47-42F2-A3B8-B32999FC536B}"/>
    <cellStyle name="Input [yellow] 4 2 2 4" xfId="7770" xr:uid="{EAF9163D-23AB-40F1-A72B-EEFAC6CAE571}"/>
    <cellStyle name="Input [yellow] 4 2 2 4 2" xfId="28240" xr:uid="{DD24E535-1FAE-43D3-84AC-BB0C7BA50F5C}"/>
    <cellStyle name="Input [yellow] 4 2 2 5" xfId="28235" xr:uid="{BD199977-18E2-4C72-B8F8-CEED508EF5EC}"/>
    <cellStyle name="Input [yellow] 4 2 3" xfId="7771" xr:uid="{FD6A1144-DC29-41BC-B8D3-7389F5755436}"/>
    <cellStyle name="Input [yellow] 4 2 3 2" xfId="7772" xr:uid="{784CF1EE-34D0-45E2-944A-C0582FC28BA9}"/>
    <cellStyle name="Input [yellow] 4 2 3 2 2" xfId="7773" xr:uid="{8BE1C41C-F97B-4BB2-88F1-46D4CF0CAFE8}"/>
    <cellStyle name="Input [yellow] 4 2 3 2 2 2" xfId="28243" xr:uid="{FDEC8EE3-3288-4D26-AB37-44DC80C3A1B6}"/>
    <cellStyle name="Input [yellow] 4 2 3 2 3" xfId="28242" xr:uid="{A083FA88-7D0A-43D7-A752-CA03BCF3DFF8}"/>
    <cellStyle name="Input [yellow] 4 2 3 3" xfId="7774" xr:uid="{7CCF0718-84D3-4210-834E-E08CA449A19A}"/>
    <cellStyle name="Input [yellow] 4 2 3 3 2" xfId="7775" xr:uid="{443E5186-922D-4F91-9B54-A0061CF17F2C}"/>
    <cellStyle name="Input [yellow] 4 2 3 3 2 2" xfId="28245" xr:uid="{056B91BD-6F05-455E-A0E5-08D1B02B3AD4}"/>
    <cellStyle name="Input [yellow] 4 2 3 3 3" xfId="28244" xr:uid="{071AADE0-42E0-4B1D-AB00-EA5AC3E6E850}"/>
    <cellStyle name="Input [yellow] 4 2 3 4" xfId="7776" xr:uid="{6C6B95DD-A557-4B23-BE9F-68F46CA0FF8E}"/>
    <cellStyle name="Input [yellow] 4 2 3 4 2" xfId="28246" xr:uid="{87C924AE-5112-4031-8C8F-3C6AE7B1590A}"/>
    <cellStyle name="Input [yellow] 4 2 3 5" xfId="28241" xr:uid="{945FB9F9-66AA-4ECD-8912-12392A6964B1}"/>
    <cellStyle name="Input [yellow] 4 2 4" xfId="7777" xr:uid="{3624D2D3-9D67-4A15-9396-280181973143}"/>
    <cellStyle name="Input [yellow] 4 2 4 2" xfId="7778" xr:uid="{36EC8E4A-1A84-4C44-9661-97A72DE3A344}"/>
    <cellStyle name="Input [yellow] 4 2 4 2 2" xfId="7779" xr:uid="{389284B8-5A55-4EA6-8735-E0523012D371}"/>
    <cellStyle name="Input [yellow] 4 2 4 2 2 2" xfId="28249" xr:uid="{90E39959-AEC4-442B-B929-1AA95677F9C3}"/>
    <cellStyle name="Input [yellow] 4 2 4 2 3" xfId="28248" xr:uid="{CEA299B8-2BEE-429B-BEF4-2D0603E3C108}"/>
    <cellStyle name="Input [yellow] 4 2 4 3" xfId="7780" xr:uid="{D118C967-B13F-4C81-84F5-4ECB440861DE}"/>
    <cellStyle name="Input [yellow] 4 2 4 3 2" xfId="7781" xr:uid="{129521A2-8572-4B93-9F3B-63C00E238181}"/>
    <cellStyle name="Input [yellow] 4 2 4 3 2 2" xfId="28251" xr:uid="{5A21F8B2-3FF9-4BDA-B66E-5C63E506AEA6}"/>
    <cellStyle name="Input [yellow] 4 2 4 3 3" xfId="28250" xr:uid="{C1262976-3278-4D18-B981-BC29EFF0BEA9}"/>
    <cellStyle name="Input [yellow] 4 2 4 4" xfId="7782" xr:uid="{184338BB-DF7E-4DEE-8A5B-471EADE2FEF2}"/>
    <cellStyle name="Input [yellow] 4 2 4 4 2" xfId="28252" xr:uid="{0DEF1700-6E8F-45E1-B3AA-2CBFF4A9057E}"/>
    <cellStyle name="Input [yellow] 4 2 4 5" xfId="28247" xr:uid="{ABFD0A44-0E99-4AA8-BDD0-A6D41CE2D902}"/>
    <cellStyle name="Input [yellow] 4 2 5" xfId="7783" xr:uid="{D9ED7FA6-8887-4EBE-9AE7-41A50879B2F3}"/>
    <cellStyle name="Input [yellow] 4 2 5 2" xfId="7784" xr:uid="{6894F1D4-B0E5-47F3-BE95-3280B60E65E3}"/>
    <cellStyle name="Input [yellow] 4 2 5 2 2" xfId="7785" xr:uid="{934202F8-B047-4C6D-AB22-3E7F31D11D6E}"/>
    <cellStyle name="Input [yellow] 4 2 5 2 2 2" xfId="28255" xr:uid="{D015D9EE-0FE8-467F-9B77-7C710A5DC1C3}"/>
    <cellStyle name="Input [yellow] 4 2 5 2 3" xfId="28254" xr:uid="{09FD818F-DF6D-40C7-B93E-55AEE3C00B30}"/>
    <cellStyle name="Input [yellow] 4 2 5 3" xfId="7786" xr:uid="{460B943C-A39B-47DA-9181-19AD4347E9FB}"/>
    <cellStyle name="Input [yellow] 4 2 5 3 2" xfId="7787" xr:uid="{C0777185-61BF-4ABD-8A14-00D16BAF26F9}"/>
    <cellStyle name="Input [yellow] 4 2 5 3 2 2" xfId="28257" xr:uid="{AD35C30F-4964-4E12-B1C7-83D995A5FD0D}"/>
    <cellStyle name="Input [yellow] 4 2 5 3 3" xfId="28256" xr:uid="{8BBA9D09-134C-4471-86C8-40CEBF866C71}"/>
    <cellStyle name="Input [yellow] 4 2 5 4" xfId="7788" xr:uid="{D7B7B719-FB29-46DC-940C-218C448A2781}"/>
    <cellStyle name="Input [yellow] 4 2 5 4 2" xfId="28258" xr:uid="{744A2F0C-D420-432E-B428-566B323CC32B}"/>
    <cellStyle name="Input [yellow] 4 2 5 5" xfId="28253" xr:uid="{6A3C09BC-A09A-4FBB-BDC6-60E434D97A17}"/>
    <cellStyle name="Input [yellow] 4 2 6" xfId="7789" xr:uid="{B19CB893-C600-4CC2-AE60-3DA171A4CE8B}"/>
    <cellStyle name="Input [yellow] 4 2 6 2" xfId="7790" xr:uid="{0252E8E7-A162-4EAF-88A6-5D526FA23976}"/>
    <cellStyle name="Input [yellow] 4 2 6 2 2" xfId="28260" xr:uid="{AFA82F8F-4680-4B6F-B6EB-2A9651A7D6AB}"/>
    <cellStyle name="Input [yellow] 4 2 6 3" xfId="28259" xr:uid="{B4C9219F-FC4C-4093-84A4-F5B2FEAC34F8}"/>
    <cellStyle name="Input [yellow] 4 2 7" xfId="7791" xr:uid="{E4877ED3-820E-4144-95ED-A6105A2874F6}"/>
    <cellStyle name="Input [yellow] 4 2 7 2" xfId="7792" xr:uid="{803EE82E-A380-43E0-A462-FAA656316C05}"/>
    <cellStyle name="Input [yellow] 4 2 7 2 2" xfId="28262" xr:uid="{5A5107F6-F56A-4D1B-8B4D-B353A49AB18C}"/>
    <cellStyle name="Input [yellow] 4 2 7 3" xfId="28261" xr:uid="{78BC55B4-FC54-4630-BB1D-3D6EB7F304BE}"/>
    <cellStyle name="Input [yellow] 4 2 8" xfId="7793" xr:uid="{034C6197-1042-493A-9637-3B901CEC73BD}"/>
    <cellStyle name="Input [yellow] 4 2 8 2" xfId="28263" xr:uid="{213C3294-B049-4EE5-AA49-23C76CF2EB8D}"/>
    <cellStyle name="Input [yellow] 4 2 9" xfId="28234" xr:uid="{82CAFDE5-E7BF-43B5-9842-A26DAB45C53F}"/>
    <cellStyle name="Input [yellow] 4 3" xfId="7794" xr:uid="{9A5CA570-4114-43C2-9648-C84AB49461E3}"/>
    <cellStyle name="Input [yellow] 4 3 2" xfId="7795" xr:uid="{26996EF1-EB5B-4E82-B97B-7553210A2C91}"/>
    <cellStyle name="Input [yellow] 4 3 2 2" xfId="7796" xr:uid="{291CD327-708A-412E-BE06-2B880F803FBC}"/>
    <cellStyle name="Input [yellow] 4 3 2 2 2" xfId="28266" xr:uid="{65EF2D38-0AD7-4A87-A717-9A7E2F5C7F53}"/>
    <cellStyle name="Input [yellow] 4 3 2 3" xfId="28265" xr:uid="{EE24E4BC-24D9-4382-9518-EDFBF181A39B}"/>
    <cellStyle name="Input [yellow] 4 3 3" xfId="7797" xr:uid="{C942E3D2-7DF1-41B0-8741-111E35B5F5A6}"/>
    <cellStyle name="Input [yellow] 4 3 3 2" xfId="7798" xr:uid="{A36E9BF6-889A-4378-A339-BD07FFD77133}"/>
    <cellStyle name="Input [yellow] 4 3 3 2 2" xfId="28268" xr:uid="{4DC0FEC6-F387-4261-B183-2FF89117D997}"/>
    <cellStyle name="Input [yellow] 4 3 3 3" xfId="28267" xr:uid="{73330AE5-01FE-462C-9775-6BC9611FD7EA}"/>
    <cellStyle name="Input [yellow] 4 3 4" xfId="7799" xr:uid="{D31B2970-0D5F-4F43-9F29-D34B34847702}"/>
    <cellStyle name="Input [yellow] 4 3 4 2" xfId="28269" xr:uid="{1C1F93A9-A021-46B9-B050-B3B8485AC003}"/>
    <cellStyle name="Input [yellow] 4 3 5" xfId="28264" xr:uid="{667DBE86-01EA-4582-BF21-48D9992C0BF9}"/>
    <cellStyle name="Input [yellow] 4 4" xfId="7800" xr:uid="{DD9DE788-761D-4C7B-9744-BC08340E32BF}"/>
    <cellStyle name="Input [yellow] 4 4 2" xfId="7801" xr:uid="{3F19A44C-F85B-496B-808D-5C026A770582}"/>
    <cellStyle name="Input [yellow] 4 4 2 2" xfId="7802" xr:uid="{682AD18A-FE67-4D04-8D48-FB264E625866}"/>
    <cellStyle name="Input [yellow] 4 4 2 2 2" xfId="28272" xr:uid="{585769CE-4F53-4C52-AD29-F554DC1F43F8}"/>
    <cellStyle name="Input [yellow] 4 4 2 3" xfId="28271" xr:uid="{80A88F8D-FE8E-45F0-82B1-CB142C04D98A}"/>
    <cellStyle name="Input [yellow] 4 4 3" xfId="7803" xr:uid="{AA4377DE-E4AA-4B40-8F9E-7F63F88D01BF}"/>
    <cellStyle name="Input [yellow] 4 4 3 2" xfId="7804" xr:uid="{0A75715B-7F9C-473A-8781-3DF43AD76BEF}"/>
    <cellStyle name="Input [yellow] 4 4 3 2 2" xfId="28274" xr:uid="{A8A6C69B-8E95-42A8-AF82-80578DDBACC0}"/>
    <cellStyle name="Input [yellow] 4 4 3 3" xfId="28273" xr:uid="{7CEA4980-B0B8-405C-8568-BC6D35D4C2F4}"/>
    <cellStyle name="Input [yellow] 4 4 4" xfId="7805" xr:uid="{029D4162-C576-4B28-93DD-3BA82AC1BD38}"/>
    <cellStyle name="Input [yellow] 4 4 4 2" xfId="28275" xr:uid="{BF0FA717-1AEE-4DF2-9B2B-2FA997D2F4D6}"/>
    <cellStyle name="Input [yellow] 4 4 5" xfId="28270" xr:uid="{3A180D7B-AF9A-44AB-BD1F-568E09F2EE97}"/>
    <cellStyle name="Input [yellow] 4 5" xfId="7806" xr:uid="{10C0B668-FFB1-49AC-9FA1-F5D345C7A33F}"/>
    <cellStyle name="Input [yellow] 4 5 2" xfId="7807" xr:uid="{EB078D64-4455-45DB-8C65-08591DBCB8A6}"/>
    <cellStyle name="Input [yellow] 4 5 2 2" xfId="7808" xr:uid="{6D248B57-5E2F-43E2-99E3-2F2A7BF0C8CB}"/>
    <cellStyle name="Input [yellow] 4 5 2 2 2" xfId="28278" xr:uid="{26348B0B-961C-44CD-A49C-6B10AC6D9D45}"/>
    <cellStyle name="Input [yellow] 4 5 2 3" xfId="28277" xr:uid="{B5BE587C-5937-498B-9A99-E5E07A46BC17}"/>
    <cellStyle name="Input [yellow] 4 5 3" xfId="7809" xr:uid="{52AFFD49-F50A-4FB0-86D9-B33123995B47}"/>
    <cellStyle name="Input [yellow] 4 5 3 2" xfId="7810" xr:uid="{3AB5EF11-0FDC-4C68-838B-CD68DC2A17F2}"/>
    <cellStyle name="Input [yellow] 4 5 3 2 2" xfId="28280" xr:uid="{A0E288E7-5AAB-4A3C-9D5A-1E5AFF0194A5}"/>
    <cellStyle name="Input [yellow] 4 5 3 3" xfId="28279" xr:uid="{C775C219-F192-4E7E-ABDD-9BFAEAF7EE25}"/>
    <cellStyle name="Input [yellow] 4 5 4" xfId="7811" xr:uid="{7A0B91F3-EB59-4BDC-8E31-4D254E091EC1}"/>
    <cellStyle name="Input [yellow] 4 5 4 2" xfId="28281" xr:uid="{A69492E1-83D8-482C-86E1-2414D492E074}"/>
    <cellStyle name="Input [yellow] 4 5 5" xfId="28276" xr:uid="{B0388129-6CAF-45CA-A04D-54E069EBD705}"/>
    <cellStyle name="Input [yellow] 4 6" xfId="7812" xr:uid="{A6F30F7B-BEDD-40F8-A562-E34DCB4A23A4}"/>
    <cellStyle name="Input [yellow] 4 6 2" xfId="7813" xr:uid="{0F5A8E41-93D0-4935-A172-3743566316E7}"/>
    <cellStyle name="Input [yellow] 4 6 2 2" xfId="7814" xr:uid="{3C1082CD-A822-42B3-B1A0-D6AFFF5F8093}"/>
    <cellStyle name="Input [yellow] 4 6 2 2 2" xfId="28284" xr:uid="{42320DD0-2C0D-478B-BACA-0ADBBD75854A}"/>
    <cellStyle name="Input [yellow] 4 6 2 3" xfId="28283" xr:uid="{EEF707E6-6602-4526-B592-4B98E8888A66}"/>
    <cellStyle name="Input [yellow] 4 6 3" xfId="7815" xr:uid="{C625101C-A481-4D10-A694-7B0C891354B8}"/>
    <cellStyle name="Input [yellow] 4 6 3 2" xfId="7816" xr:uid="{33F4A370-8441-46D7-BA85-402254DEB8F7}"/>
    <cellStyle name="Input [yellow] 4 6 3 2 2" xfId="28286" xr:uid="{FF65539F-33EB-4D33-A6FF-16DF58F8310B}"/>
    <cellStyle name="Input [yellow] 4 6 3 3" xfId="28285" xr:uid="{36F862A4-79C5-464B-863F-220E78A9EC73}"/>
    <cellStyle name="Input [yellow] 4 6 4" xfId="7817" xr:uid="{1DF3CBE5-96A8-4005-B379-8B538713B505}"/>
    <cellStyle name="Input [yellow] 4 6 4 2" xfId="28287" xr:uid="{046D4CF8-783A-4299-9F3C-35003836EE81}"/>
    <cellStyle name="Input [yellow] 4 6 5" xfId="28282" xr:uid="{7A9867EA-A50F-45B0-AA8C-66244AD239E1}"/>
    <cellStyle name="Input [yellow] 4 7" xfId="7818" xr:uid="{B4802694-AD98-42A4-BD1C-E154A1BFF994}"/>
    <cellStyle name="Input [yellow] 4 7 2" xfId="7819" xr:uid="{53B282B4-1417-4A85-A369-0D54FA916409}"/>
    <cellStyle name="Input [yellow] 4 7 2 2" xfId="28289" xr:uid="{700BB7BF-2437-454D-B8EF-F02357087E60}"/>
    <cellStyle name="Input [yellow] 4 7 3" xfId="28288" xr:uid="{F8C1B23C-23E9-4B2D-BEFA-ADF8C85101A8}"/>
    <cellStyle name="Input [yellow] 4 8" xfId="7820" xr:uid="{AC1F02B8-503D-40A7-BD17-4E9EC7575831}"/>
    <cellStyle name="Input [yellow] 4 8 2" xfId="7821" xr:uid="{2688FBB6-E4DB-402C-801B-D4681D588639}"/>
    <cellStyle name="Input [yellow] 4 8 2 2" xfId="28291" xr:uid="{6D9578C3-684E-44E6-B461-D400823685A7}"/>
    <cellStyle name="Input [yellow] 4 8 3" xfId="28290" xr:uid="{1ADEBCF6-A981-44CD-951B-A903DFE9B538}"/>
    <cellStyle name="Input [yellow] 4 9" xfId="7822" xr:uid="{CDA783FF-E49D-4D23-A798-E22AC11C838C}"/>
    <cellStyle name="Input [yellow] 4 9 2" xfId="28292" xr:uid="{87ACCA3F-CF23-4244-A838-C964D1E609B0}"/>
    <cellStyle name="Input [yellow] 40" xfId="7823" xr:uid="{59BE33C2-A01D-4557-9087-177E4DD2BEBE}"/>
    <cellStyle name="Input [yellow] 40 2" xfId="7824" xr:uid="{33F5A704-6814-4108-8ED1-5E7BE41BEAC1}"/>
    <cellStyle name="Input [yellow] 40 2 2" xfId="7825" xr:uid="{67103185-A943-4493-8BE6-F02E253B3C28}"/>
    <cellStyle name="Input [yellow] 40 2 2 2" xfId="28295" xr:uid="{2F75E4F1-1CB7-4204-BD7F-0381405644EA}"/>
    <cellStyle name="Input [yellow] 40 2 3" xfId="28294" xr:uid="{0BE63867-DA5B-4305-97E8-03B3C4E1C0CA}"/>
    <cellStyle name="Input [yellow] 40 3" xfId="7826" xr:uid="{C90DB9C8-0731-4458-844E-029FEB120615}"/>
    <cellStyle name="Input [yellow] 40 3 2" xfId="7827" xr:uid="{A87CDC89-DFF2-4F1B-A684-843C87F7E028}"/>
    <cellStyle name="Input [yellow] 40 3 2 2" xfId="28297" xr:uid="{66382D7A-9428-4ED8-8EC9-E1BB06B795E9}"/>
    <cellStyle name="Input [yellow] 40 3 3" xfId="28296" xr:uid="{16BFE477-4CF6-41CF-8142-A91D9CAF35C8}"/>
    <cellStyle name="Input [yellow] 40 4" xfId="7828" xr:uid="{790A8818-F488-4D52-8C7A-1FEC0F9E81BE}"/>
    <cellStyle name="Input [yellow] 40 4 2" xfId="28298" xr:uid="{7BD2E7E6-F9F6-4AA5-9FB1-F859C74890F9}"/>
    <cellStyle name="Input [yellow] 40 5" xfId="28293" xr:uid="{AC0AD3AE-F347-402F-8C7F-D6D7FBE6346B}"/>
    <cellStyle name="Input [yellow] 41" xfId="7829" xr:uid="{F852C007-89F6-4099-B25A-FAF705BD1DE0}"/>
    <cellStyle name="Input [yellow] 41 2" xfId="7830" xr:uid="{F48B553E-272D-44D4-BE3F-30CDC7FB7BF3}"/>
    <cellStyle name="Input [yellow] 41 2 2" xfId="7831" xr:uid="{26CAC110-E745-4AA3-A58F-435792457BF9}"/>
    <cellStyle name="Input [yellow] 41 2 2 2" xfId="28301" xr:uid="{5C576424-EDC5-4890-A5D6-D1AE3D968EBB}"/>
    <cellStyle name="Input [yellow] 41 2 3" xfId="28300" xr:uid="{5B83AFF8-1C2F-4668-A9A0-F11947F99545}"/>
    <cellStyle name="Input [yellow] 41 3" xfId="7832" xr:uid="{D0942286-120E-4727-8C6C-D7F1B8AD148C}"/>
    <cellStyle name="Input [yellow] 41 3 2" xfId="7833" xr:uid="{4FE5B8E4-4891-4752-8037-805E162FCF06}"/>
    <cellStyle name="Input [yellow] 41 3 2 2" xfId="28303" xr:uid="{95946C59-5D14-4E95-9CB1-F4C1F91D13AD}"/>
    <cellStyle name="Input [yellow] 41 3 3" xfId="28302" xr:uid="{DCAD9C6B-BA2C-49F0-893A-E2CF21B1BB17}"/>
    <cellStyle name="Input [yellow] 41 4" xfId="7834" xr:uid="{6CB5E011-E490-4D43-B4FA-51F61927AE1B}"/>
    <cellStyle name="Input [yellow] 41 4 2" xfId="28304" xr:uid="{EBE16A1E-D2A3-4554-9065-08AF2FF7C383}"/>
    <cellStyle name="Input [yellow] 41 5" xfId="28299" xr:uid="{5C18A431-7770-4EC4-BD1B-82B1A7C858A2}"/>
    <cellStyle name="Input [yellow] 42" xfId="7835" xr:uid="{A5B39DFE-85ED-4617-80E7-C9295B51C6D7}"/>
    <cellStyle name="Input [yellow] 42 2" xfId="7836" xr:uid="{3C652467-85EC-40F3-ABA6-CAE1E7D3E502}"/>
    <cellStyle name="Input [yellow] 42 2 2" xfId="7837" xr:uid="{01F21194-CE4A-4819-A09F-DB372833EF6E}"/>
    <cellStyle name="Input [yellow] 42 2 2 2" xfId="28307" xr:uid="{D2FE2F75-0505-4700-BAA8-04864DF9631D}"/>
    <cellStyle name="Input [yellow] 42 2 3" xfId="28306" xr:uid="{120D1B67-BC96-4202-B1C1-CA5C3864DB2E}"/>
    <cellStyle name="Input [yellow] 42 3" xfId="7838" xr:uid="{CB448229-AE74-4CBB-9130-62A404D4393C}"/>
    <cellStyle name="Input [yellow] 42 3 2" xfId="7839" xr:uid="{1F060FD4-CD00-4CEE-A3F1-1674BC607F22}"/>
    <cellStyle name="Input [yellow] 42 3 2 2" xfId="28309" xr:uid="{3C2E7B28-A137-4AA7-BCB9-DCC814723DED}"/>
    <cellStyle name="Input [yellow] 42 3 3" xfId="28308" xr:uid="{74D230B2-D00A-424D-8886-61D3A0540264}"/>
    <cellStyle name="Input [yellow] 42 4" xfId="7840" xr:uid="{DE8AD87B-6F9A-4154-96C3-0E004F8A57F7}"/>
    <cellStyle name="Input [yellow] 42 4 2" xfId="28310" xr:uid="{17FE30DC-D629-4CD5-AD7F-F1656EA33718}"/>
    <cellStyle name="Input [yellow] 42 5" xfId="28305" xr:uid="{75AFFCD3-2FE3-4C72-9955-6411E3E6484D}"/>
    <cellStyle name="Input [yellow] 43" xfId="7841" xr:uid="{E7874731-ABB6-46D9-91B9-08D1C721CBA8}"/>
    <cellStyle name="Input [yellow] 43 2" xfId="7842" xr:uid="{E2A38BE2-255A-4608-9D82-FF6AE68CEEF2}"/>
    <cellStyle name="Input [yellow] 43 2 2" xfId="7843" xr:uid="{4E5A3786-923E-464A-BE76-A6ED6E94113A}"/>
    <cellStyle name="Input [yellow] 43 2 2 2" xfId="28313" xr:uid="{571760E7-3993-4865-BD94-4F8B7DB7AB8D}"/>
    <cellStyle name="Input [yellow] 43 2 3" xfId="28312" xr:uid="{71017745-BD8C-43F2-BE34-0CDB1A0102FF}"/>
    <cellStyle name="Input [yellow] 43 3" xfId="7844" xr:uid="{B488DC83-866A-4769-A162-0A015EC61BA6}"/>
    <cellStyle name="Input [yellow] 43 3 2" xfId="7845" xr:uid="{BB03CBC5-2C27-4DDA-8E68-308750C21724}"/>
    <cellStyle name="Input [yellow] 43 3 2 2" xfId="28315" xr:uid="{83FBF947-43B7-49EC-B0C0-F80950B0C5E5}"/>
    <cellStyle name="Input [yellow] 43 3 3" xfId="28314" xr:uid="{83C514E9-B53A-4856-8FB6-48B8DF61017C}"/>
    <cellStyle name="Input [yellow] 43 4" xfId="7846" xr:uid="{2FC31440-8ECF-4126-912C-4DC2DF9013DF}"/>
    <cellStyle name="Input [yellow] 43 4 2" xfId="28316" xr:uid="{CF07C48C-3185-40C4-BC45-E81BADE9E7F6}"/>
    <cellStyle name="Input [yellow] 43 5" xfId="28311" xr:uid="{D787E535-E65A-4EEB-A751-A801F7542399}"/>
    <cellStyle name="Input [yellow] 44" xfId="7847" xr:uid="{46B9436E-A5D7-403D-AE04-E2C68DF68C1A}"/>
    <cellStyle name="Input [yellow] 44 2" xfId="7848" xr:uid="{4303BAB4-96D9-46D7-AA43-21CD7BF90D4A}"/>
    <cellStyle name="Input [yellow] 44 2 2" xfId="7849" xr:uid="{3C1DF259-F12A-4BF3-8086-510F88791C65}"/>
    <cellStyle name="Input [yellow] 44 2 2 2" xfId="28319" xr:uid="{FD65E7F7-A207-4A6E-A8FD-4FB908F33693}"/>
    <cellStyle name="Input [yellow] 44 2 3" xfId="28318" xr:uid="{F1EC7C9E-68CB-4C8A-9CF8-168249755932}"/>
    <cellStyle name="Input [yellow] 44 3" xfId="7850" xr:uid="{DC96B4E6-A9BA-40B9-A8D1-47A920B4812F}"/>
    <cellStyle name="Input [yellow] 44 3 2" xfId="7851" xr:uid="{BAFE6684-3ADB-4A6E-9667-FA543C91717D}"/>
    <cellStyle name="Input [yellow] 44 3 2 2" xfId="28321" xr:uid="{459A950A-33B5-414B-9788-47AFA09E01D0}"/>
    <cellStyle name="Input [yellow] 44 3 3" xfId="28320" xr:uid="{97AAEFC0-CCF1-4446-BBBA-6CB2E9E50DB5}"/>
    <cellStyle name="Input [yellow] 44 4" xfId="7852" xr:uid="{93FCBBFD-3951-4BAA-857E-E56B61D99F28}"/>
    <cellStyle name="Input [yellow] 44 4 2" xfId="28322" xr:uid="{021987AD-5A09-4250-949D-1E9E7AB74E0D}"/>
    <cellStyle name="Input [yellow] 44 5" xfId="28317" xr:uid="{D63A795D-22F6-4E44-8EEB-052F0F56BBA1}"/>
    <cellStyle name="Input [yellow] 45" xfId="7853" xr:uid="{721C3895-C27E-4A3E-B8EB-4AFF307AA8DB}"/>
    <cellStyle name="Input [yellow] 45 2" xfId="7854" xr:uid="{6A0B59AF-D655-4508-8743-56E98B3EDC0D}"/>
    <cellStyle name="Input [yellow] 45 2 2" xfId="7855" xr:uid="{75322859-B605-4D3E-943A-4E21463BF063}"/>
    <cellStyle name="Input [yellow] 45 2 2 2" xfId="28325" xr:uid="{9869AC3A-2BC4-485D-8A8D-7A25273ED424}"/>
    <cellStyle name="Input [yellow] 45 2 3" xfId="28324" xr:uid="{B006EF1C-134C-40B2-8B48-D038E5A6B803}"/>
    <cellStyle name="Input [yellow] 45 3" xfId="7856" xr:uid="{1BDBF71C-2243-466E-8F4E-EEB5E5D72C92}"/>
    <cellStyle name="Input [yellow] 45 3 2" xfId="7857" xr:uid="{1C84E1B7-E257-492E-9253-85805995C4AC}"/>
    <cellStyle name="Input [yellow] 45 3 2 2" xfId="28327" xr:uid="{A153B69D-911A-4B0E-9835-3B6AE8FC1F68}"/>
    <cellStyle name="Input [yellow] 45 3 3" xfId="28326" xr:uid="{8F55D3D6-D06A-40B0-8E4D-9B039082B23F}"/>
    <cellStyle name="Input [yellow] 45 4" xfId="7858" xr:uid="{F0653F5B-14A5-4849-98ED-2F9C308C2A25}"/>
    <cellStyle name="Input [yellow] 45 4 2" xfId="28328" xr:uid="{0DC495F1-4E5B-4A69-99DE-5E554A64659F}"/>
    <cellStyle name="Input [yellow] 45 5" xfId="28323" xr:uid="{EC38F374-009E-4C5F-9895-960631A68B94}"/>
    <cellStyle name="Input [yellow] 46" xfId="7859" xr:uid="{3919AC4D-C3E2-4027-93B9-6AD7EE72D4E9}"/>
    <cellStyle name="Input [yellow] 46 2" xfId="7860" xr:uid="{A266DE29-DD26-4828-8226-EC1DC6A3EF86}"/>
    <cellStyle name="Input [yellow] 46 2 2" xfId="7861" xr:uid="{FCE980AF-69C2-4302-9978-1E6807051A60}"/>
    <cellStyle name="Input [yellow] 46 2 2 2" xfId="28331" xr:uid="{8C2DB708-D3DE-46A0-976F-53E9D0B1CB38}"/>
    <cellStyle name="Input [yellow] 46 2 3" xfId="28330" xr:uid="{E0C6FFB3-6992-43A2-B637-3D7F15649639}"/>
    <cellStyle name="Input [yellow] 46 3" xfId="7862" xr:uid="{3A0A2109-C169-429B-8FF9-E6834D86B5DA}"/>
    <cellStyle name="Input [yellow] 46 3 2" xfId="7863" xr:uid="{70B5BB29-1091-43C6-A7F4-34AD01B40E32}"/>
    <cellStyle name="Input [yellow] 46 3 2 2" xfId="28333" xr:uid="{881E3291-2A7B-4C8E-BB01-3006AF8BC789}"/>
    <cellStyle name="Input [yellow] 46 3 3" xfId="28332" xr:uid="{A9B1C520-2CCD-4947-B22B-3DA5A4ADA64D}"/>
    <cellStyle name="Input [yellow] 46 4" xfId="7864" xr:uid="{C0702C51-0A89-4AF6-9E83-866072B3F2EA}"/>
    <cellStyle name="Input [yellow] 46 4 2" xfId="28334" xr:uid="{AC7CB8E8-DB3D-4EFC-9A49-37ED829AB9E1}"/>
    <cellStyle name="Input [yellow] 46 5" xfId="28329" xr:uid="{E539D9B0-9EF0-43D9-A1DE-907319BEDF14}"/>
    <cellStyle name="Input [yellow] 47" xfId="7865" xr:uid="{45C4FF79-6A13-4DF5-A9C0-6FE8D4701087}"/>
    <cellStyle name="Input [yellow] 47 2" xfId="7866" xr:uid="{461C7C52-EA5C-4351-A202-4558349994AA}"/>
    <cellStyle name="Input [yellow] 47 2 2" xfId="7867" xr:uid="{AA7E8F37-F0BE-42F2-A5E5-D538C1AEEA83}"/>
    <cellStyle name="Input [yellow] 47 2 2 2" xfId="28337" xr:uid="{B07E934A-D3FA-437A-889C-4F3C2763D05A}"/>
    <cellStyle name="Input [yellow] 47 2 3" xfId="28336" xr:uid="{63B79E30-72CA-4D21-8D11-7638D868B3F6}"/>
    <cellStyle name="Input [yellow] 47 3" xfId="7868" xr:uid="{FB5EECAB-9B52-4887-B0EE-623A916D32D7}"/>
    <cellStyle name="Input [yellow] 47 3 2" xfId="7869" xr:uid="{4E23473C-E623-4074-89B1-7A66A8708275}"/>
    <cellStyle name="Input [yellow] 47 3 2 2" xfId="28339" xr:uid="{B3BE0552-1160-432F-B0A5-025D0A32037C}"/>
    <cellStyle name="Input [yellow] 47 3 3" xfId="28338" xr:uid="{CE9D0591-A902-41CD-8A1C-5C01C3578B4B}"/>
    <cellStyle name="Input [yellow] 47 4" xfId="7870" xr:uid="{D508AE9D-8DB1-4088-8F72-555F4C4335F2}"/>
    <cellStyle name="Input [yellow] 47 4 2" xfId="28340" xr:uid="{F6D1391E-F7A8-41E5-9367-3DDB48102B12}"/>
    <cellStyle name="Input [yellow] 47 5" xfId="28335" xr:uid="{57FDC8CD-0AE1-490E-A1F3-A5BA33C31BF2}"/>
    <cellStyle name="Input [yellow] 48" xfId="7871" xr:uid="{797B062F-B99A-4B73-8114-78AA15B9056B}"/>
    <cellStyle name="Input [yellow] 48 2" xfId="7872" xr:uid="{E92DD24B-BE16-4553-BC83-7D51C56CEB13}"/>
    <cellStyle name="Input [yellow] 48 2 2" xfId="7873" xr:uid="{FB8CB37F-E118-497D-BF6A-3D0C21779367}"/>
    <cellStyle name="Input [yellow] 48 2 2 2" xfId="28343" xr:uid="{24107948-3C8C-46FF-BCFF-2DEF0F762B10}"/>
    <cellStyle name="Input [yellow] 48 2 3" xfId="28342" xr:uid="{DFD2C776-8F82-411A-A388-69A5DAF4D533}"/>
    <cellStyle name="Input [yellow] 48 3" xfId="7874" xr:uid="{ECE0A26C-9E60-47AE-9EBB-48DAF0C82000}"/>
    <cellStyle name="Input [yellow] 48 3 2" xfId="7875" xr:uid="{C683320A-7B72-40F0-8C81-351B63B976B5}"/>
    <cellStyle name="Input [yellow] 48 3 2 2" xfId="28345" xr:uid="{EAFE8B4F-4A90-435D-B52F-77B08980A4F0}"/>
    <cellStyle name="Input [yellow] 48 3 3" xfId="28344" xr:uid="{3E10368A-70CC-4CF2-9AFB-7E62A9892C3F}"/>
    <cellStyle name="Input [yellow] 48 4" xfId="7876" xr:uid="{ED65CC31-9678-4BE0-BC5E-2C7D162D6CE8}"/>
    <cellStyle name="Input [yellow] 48 4 2" xfId="28346" xr:uid="{C9856A26-6906-416E-B7ED-418C669BCD0F}"/>
    <cellStyle name="Input [yellow] 48 5" xfId="28341" xr:uid="{F7408FC4-86C4-4D7B-B283-44EF7070D365}"/>
    <cellStyle name="Input [yellow] 49" xfId="7877" xr:uid="{80E68492-4AE9-4607-821B-F2E7EFD20BA4}"/>
    <cellStyle name="Input [yellow] 49 2" xfId="7878" xr:uid="{703017AF-BC07-45AE-8974-EE94BB0B1B39}"/>
    <cellStyle name="Input [yellow] 49 2 2" xfId="7879" xr:uid="{D307373B-1845-409E-AB77-DDA1E57DCD72}"/>
    <cellStyle name="Input [yellow] 49 2 2 2" xfId="28349" xr:uid="{81D61A2C-7BD6-4B5D-85D0-6E16CFA6D9F4}"/>
    <cellStyle name="Input [yellow] 49 2 3" xfId="28348" xr:uid="{FFD4D6EA-8908-45AE-8194-6ED0B7DEBCEB}"/>
    <cellStyle name="Input [yellow] 49 3" xfId="7880" xr:uid="{7D48B187-08F1-4D0F-9F4A-E24A77ECFE37}"/>
    <cellStyle name="Input [yellow] 49 3 2" xfId="7881" xr:uid="{4EAD50BB-F3EB-4CD4-8D30-D5B9EEEB39A8}"/>
    <cellStyle name="Input [yellow] 49 3 2 2" xfId="28351" xr:uid="{0E8BB7BD-71BC-4C31-BA09-0ED665D9D915}"/>
    <cellStyle name="Input [yellow] 49 3 3" xfId="28350" xr:uid="{361F6DE5-9755-4D95-84FC-429DE1B795AD}"/>
    <cellStyle name="Input [yellow] 49 4" xfId="7882" xr:uid="{8F254E89-22DE-47DD-A5D4-4CB01694024E}"/>
    <cellStyle name="Input [yellow] 49 4 2" xfId="28352" xr:uid="{79ABA569-A13D-4055-8A33-FE650660959B}"/>
    <cellStyle name="Input [yellow] 49 5" xfId="28347" xr:uid="{E4B3FA87-CC49-4287-A40C-FE78C7BA2B48}"/>
    <cellStyle name="Input [yellow] 5" xfId="7883" xr:uid="{BFBB7038-9716-42D4-91F0-10330090D18C}"/>
    <cellStyle name="Input [yellow] 5 10" xfId="28353" xr:uid="{C5FDF97C-091F-4B2F-B4C6-A41861FAB319}"/>
    <cellStyle name="Input [yellow] 5 2" xfId="7884" xr:uid="{D66EE5CE-8784-44CF-A7FB-09A9FD475C7F}"/>
    <cellStyle name="Input [yellow] 5 2 2" xfId="7885" xr:uid="{3F1B1EF5-6A8C-4EE9-9A0F-E98CDB689510}"/>
    <cellStyle name="Input [yellow] 5 2 2 2" xfId="7886" xr:uid="{2E74D3C6-AABC-4EE2-BB4C-63F816ED5B45}"/>
    <cellStyle name="Input [yellow] 5 2 2 2 2" xfId="7887" xr:uid="{3F04D3E9-895D-4B1A-9FE3-EB74B86B02B3}"/>
    <cellStyle name="Input [yellow] 5 2 2 2 2 2" xfId="28357" xr:uid="{A32FDFC4-56D8-4B9C-9141-999CCC374676}"/>
    <cellStyle name="Input [yellow] 5 2 2 2 3" xfId="28356" xr:uid="{8D5D0E06-E0C0-44F4-85E4-610AA638F489}"/>
    <cellStyle name="Input [yellow] 5 2 2 3" xfId="7888" xr:uid="{C055A005-6E56-408D-93C8-0B7D08C10C8D}"/>
    <cellStyle name="Input [yellow] 5 2 2 3 2" xfId="7889" xr:uid="{39E432B2-FEE3-41FB-834D-13314CEACE9C}"/>
    <cellStyle name="Input [yellow] 5 2 2 3 2 2" xfId="28359" xr:uid="{A245883A-80B0-4B0F-80CD-7F07C72FEB1B}"/>
    <cellStyle name="Input [yellow] 5 2 2 3 3" xfId="28358" xr:uid="{89B8182E-240D-49A1-88E2-1901016E258B}"/>
    <cellStyle name="Input [yellow] 5 2 2 4" xfId="7890" xr:uid="{F5D144D2-F30F-42DD-8A91-59A8CD6DE14F}"/>
    <cellStyle name="Input [yellow] 5 2 2 4 2" xfId="28360" xr:uid="{F4B446E2-D596-49FD-8AB4-193EA7731E58}"/>
    <cellStyle name="Input [yellow] 5 2 2 5" xfId="28355" xr:uid="{B106BF08-7830-4B74-9299-F65D9CFD049C}"/>
    <cellStyle name="Input [yellow] 5 2 3" xfId="7891" xr:uid="{BABDDD79-6234-49D5-9716-AB9D7350FAB4}"/>
    <cellStyle name="Input [yellow] 5 2 3 2" xfId="7892" xr:uid="{9643237D-CEDB-4A95-AB66-EBCBB177C279}"/>
    <cellStyle name="Input [yellow] 5 2 3 2 2" xfId="7893" xr:uid="{52ABBC2B-EF81-4C2A-B262-84380BFD95A2}"/>
    <cellStyle name="Input [yellow] 5 2 3 2 2 2" xfId="28363" xr:uid="{A464C9D4-4D2C-45CD-ACB1-4323F712362E}"/>
    <cellStyle name="Input [yellow] 5 2 3 2 3" xfId="28362" xr:uid="{74934FC6-7E30-4CEF-889A-9B68299E163A}"/>
    <cellStyle name="Input [yellow] 5 2 3 3" xfId="7894" xr:uid="{876D69C4-3B18-420A-A9B6-267FB4F4C22A}"/>
    <cellStyle name="Input [yellow] 5 2 3 3 2" xfId="7895" xr:uid="{418362F5-7253-4CC9-BFD0-898C6B9EF57A}"/>
    <cellStyle name="Input [yellow] 5 2 3 3 2 2" xfId="28365" xr:uid="{370FFB5D-A1D9-40D2-9D21-19C4F2A1D593}"/>
    <cellStyle name="Input [yellow] 5 2 3 3 3" xfId="28364" xr:uid="{501B6BCA-5CBD-47C7-9581-CCA22AEA3079}"/>
    <cellStyle name="Input [yellow] 5 2 3 4" xfId="7896" xr:uid="{8CEC9F5D-CE1B-4452-8FE3-2E8AC28E92B3}"/>
    <cellStyle name="Input [yellow] 5 2 3 4 2" xfId="28366" xr:uid="{9CDAE8E6-9569-4F3D-A497-59D5D9DB71D4}"/>
    <cellStyle name="Input [yellow] 5 2 3 5" xfId="28361" xr:uid="{EA9DABBC-9D16-4722-AB40-7980B97A5074}"/>
    <cellStyle name="Input [yellow] 5 2 4" xfId="7897" xr:uid="{AE696992-9C45-42ED-ADA8-9A7FA3FADED6}"/>
    <cellStyle name="Input [yellow] 5 2 4 2" xfId="7898" xr:uid="{F2261F92-5A39-4CA6-BAA4-DFEA8E0562A9}"/>
    <cellStyle name="Input [yellow] 5 2 4 2 2" xfId="7899" xr:uid="{592AF078-20D0-45F0-8F8C-6E4A4E87AB37}"/>
    <cellStyle name="Input [yellow] 5 2 4 2 2 2" xfId="28369" xr:uid="{A17342B2-F262-47D0-B4AA-E5FF82177659}"/>
    <cellStyle name="Input [yellow] 5 2 4 2 3" xfId="28368" xr:uid="{E888A7F4-B79C-4D84-A277-8BF4EEEB9B30}"/>
    <cellStyle name="Input [yellow] 5 2 4 3" xfId="7900" xr:uid="{A9622EAE-5E6A-451D-9593-B3FD10A61F1A}"/>
    <cellStyle name="Input [yellow] 5 2 4 3 2" xfId="7901" xr:uid="{DB8BA3E2-FF4C-41A5-9EF4-5C7828892BA8}"/>
    <cellStyle name="Input [yellow] 5 2 4 3 2 2" xfId="28371" xr:uid="{086F3E7E-39DE-4428-8679-83C8472DA167}"/>
    <cellStyle name="Input [yellow] 5 2 4 3 3" xfId="28370" xr:uid="{EA06B811-C711-4CBF-8D79-86469F5A9D9D}"/>
    <cellStyle name="Input [yellow] 5 2 4 4" xfId="7902" xr:uid="{DBB78071-0D30-4DE1-AC8C-E2CD55EF50A3}"/>
    <cellStyle name="Input [yellow] 5 2 4 4 2" xfId="28372" xr:uid="{35A406F2-F434-48D5-B9DE-EF8EABBD731C}"/>
    <cellStyle name="Input [yellow] 5 2 4 5" xfId="28367" xr:uid="{1191F195-309F-4C4A-B043-3B4F366600E2}"/>
    <cellStyle name="Input [yellow] 5 2 5" xfId="7903" xr:uid="{8600675F-7C97-44E6-882B-5551CA529305}"/>
    <cellStyle name="Input [yellow] 5 2 5 2" xfId="7904" xr:uid="{F4320C52-DD52-433C-B3E2-325BC9279DEC}"/>
    <cellStyle name="Input [yellow] 5 2 5 2 2" xfId="7905" xr:uid="{3DC7E8AC-FEA6-4CED-AAAC-15735263D05D}"/>
    <cellStyle name="Input [yellow] 5 2 5 2 2 2" xfId="28375" xr:uid="{7E9B451B-D746-4E7F-8387-37F273CCBE15}"/>
    <cellStyle name="Input [yellow] 5 2 5 2 3" xfId="28374" xr:uid="{B6EA2C05-4644-4446-9F0E-5315CD5E2FEE}"/>
    <cellStyle name="Input [yellow] 5 2 5 3" xfId="7906" xr:uid="{68B17F35-DF16-426D-A29A-B833FE2099A3}"/>
    <cellStyle name="Input [yellow] 5 2 5 3 2" xfId="7907" xr:uid="{E5DA82D4-AD56-479D-B572-C9BB46FE193B}"/>
    <cellStyle name="Input [yellow] 5 2 5 3 2 2" xfId="28377" xr:uid="{4C4637C0-85AB-4CA5-958D-DBB2ACBBB472}"/>
    <cellStyle name="Input [yellow] 5 2 5 3 3" xfId="28376" xr:uid="{FE642369-3D04-4185-8B09-A7B2C7B8152B}"/>
    <cellStyle name="Input [yellow] 5 2 5 4" xfId="7908" xr:uid="{D8FDBA85-45B3-4788-B452-52F1634D4CCC}"/>
    <cellStyle name="Input [yellow] 5 2 5 4 2" xfId="28378" xr:uid="{2E0D72C0-D2FA-4215-8DD8-081986C496FF}"/>
    <cellStyle name="Input [yellow] 5 2 5 5" xfId="28373" xr:uid="{707F915C-CAC8-4C73-AE3B-7D6E26E6E79F}"/>
    <cellStyle name="Input [yellow] 5 2 6" xfId="7909" xr:uid="{819523BE-7222-4B10-9C81-EDB3D6A388EF}"/>
    <cellStyle name="Input [yellow] 5 2 6 2" xfId="7910" xr:uid="{1DC74A8B-D88D-4581-A80D-CCCB2302321C}"/>
    <cellStyle name="Input [yellow] 5 2 6 2 2" xfId="28380" xr:uid="{962CD36E-4AB7-4F08-A38A-897CC3811551}"/>
    <cellStyle name="Input [yellow] 5 2 6 3" xfId="28379" xr:uid="{5547FFCE-B6F6-46F5-A070-A133A043696C}"/>
    <cellStyle name="Input [yellow] 5 2 7" xfId="7911" xr:uid="{67E0C218-50F5-4CC5-AD9B-33FD85CF575C}"/>
    <cellStyle name="Input [yellow] 5 2 7 2" xfId="7912" xr:uid="{CD3D4C5F-0219-42DF-A501-993F46877801}"/>
    <cellStyle name="Input [yellow] 5 2 7 2 2" xfId="28382" xr:uid="{F83C2A6E-0D75-4EAC-8B2C-7427B20531AF}"/>
    <cellStyle name="Input [yellow] 5 2 7 3" xfId="28381" xr:uid="{26E995AD-429A-4BE7-BFB0-88172C1C31B2}"/>
    <cellStyle name="Input [yellow] 5 2 8" xfId="7913" xr:uid="{06851F2D-29A3-46EA-96FA-52DE496C41C5}"/>
    <cellStyle name="Input [yellow] 5 2 8 2" xfId="28383" xr:uid="{EC3E7B42-8F39-4D75-B4D6-903B7EBE4C8A}"/>
    <cellStyle name="Input [yellow] 5 2 9" xfId="28354" xr:uid="{503B04A0-594D-4CF3-ACD6-2E836653F1F3}"/>
    <cellStyle name="Input [yellow] 5 3" xfId="7914" xr:uid="{750B3C18-1EEB-4D14-A5BB-ABC80C9AB6E8}"/>
    <cellStyle name="Input [yellow] 5 3 2" xfId="7915" xr:uid="{2A679992-DEED-4215-BC05-86E179F95409}"/>
    <cellStyle name="Input [yellow] 5 3 2 2" xfId="7916" xr:uid="{3646E934-BC1A-408F-87B3-7FDD8E69A296}"/>
    <cellStyle name="Input [yellow] 5 3 2 2 2" xfId="28386" xr:uid="{B018C97C-4C17-44B3-97D3-9315E96B708B}"/>
    <cellStyle name="Input [yellow] 5 3 2 3" xfId="28385" xr:uid="{79785605-273D-4A59-A6ED-3B98CC2EF95C}"/>
    <cellStyle name="Input [yellow] 5 3 3" xfId="7917" xr:uid="{09EC6C4C-2D8E-4F1E-A9DD-043A01A38964}"/>
    <cellStyle name="Input [yellow] 5 3 3 2" xfId="7918" xr:uid="{D52D4DEF-9B3F-4187-8EA0-D0A63D61A749}"/>
    <cellStyle name="Input [yellow] 5 3 3 2 2" xfId="28388" xr:uid="{81B14933-5EAF-4006-928E-FD6029312F23}"/>
    <cellStyle name="Input [yellow] 5 3 3 3" xfId="28387" xr:uid="{5005AABD-C2EE-4D21-976A-6E65ABCB7794}"/>
    <cellStyle name="Input [yellow] 5 3 4" xfId="7919" xr:uid="{10D4F683-8E19-4145-AB5D-520C838BEAB0}"/>
    <cellStyle name="Input [yellow] 5 3 4 2" xfId="28389" xr:uid="{14B1D108-C5C7-4AD2-A179-325DE8E713C7}"/>
    <cellStyle name="Input [yellow] 5 3 5" xfId="28384" xr:uid="{0BC6989E-2B10-473C-B1A9-3C13F694722C}"/>
    <cellStyle name="Input [yellow] 5 4" xfId="7920" xr:uid="{65622274-4DE8-480B-A542-3625961D05AE}"/>
    <cellStyle name="Input [yellow] 5 4 2" xfId="7921" xr:uid="{DF0A1BB2-B7A6-46C5-ACCA-A9B7A7A31164}"/>
    <cellStyle name="Input [yellow] 5 4 2 2" xfId="7922" xr:uid="{0397F8FF-CD70-46F8-A5B9-45C2132C70DF}"/>
    <cellStyle name="Input [yellow] 5 4 2 2 2" xfId="28392" xr:uid="{D23A6441-2F23-42C1-8CC2-9881595D9A20}"/>
    <cellStyle name="Input [yellow] 5 4 2 3" xfId="28391" xr:uid="{DF58D52D-31F3-47AD-AA37-6199D65BCA79}"/>
    <cellStyle name="Input [yellow] 5 4 3" xfId="7923" xr:uid="{0AF639BE-B3BF-44E8-99C8-1CE4EE28E002}"/>
    <cellStyle name="Input [yellow] 5 4 3 2" xfId="7924" xr:uid="{83304119-D7BE-4F33-A671-2028473B24FC}"/>
    <cellStyle name="Input [yellow] 5 4 3 2 2" xfId="28394" xr:uid="{995C9D82-49C5-470F-BF85-ED23D9FC09E5}"/>
    <cellStyle name="Input [yellow] 5 4 3 3" xfId="28393" xr:uid="{B6934980-8ADB-49F9-966A-5582E2CEAEF2}"/>
    <cellStyle name="Input [yellow] 5 4 4" xfId="7925" xr:uid="{6DE556D1-5A79-4703-84B6-6B7C2AA7796C}"/>
    <cellStyle name="Input [yellow] 5 4 4 2" xfId="28395" xr:uid="{EFD8027B-4AA0-47A4-9901-1F0A5C2EA858}"/>
    <cellStyle name="Input [yellow] 5 4 5" xfId="28390" xr:uid="{9F8B4AF9-4479-4372-8920-59D9C8AB401A}"/>
    <cellStyle name="Input [yellow] 5 5" xfId="7926" xr:uid="{C8083B40-F611-4035-9808-56DC66B5FB0D}"/>
    <cellStyle name="Input [yellow] 5 5 2" xfId="7927" xr:uid="{E84E732D-9A06-40D2-8F21-7E7DB90D6AAB}"/>
    <cellStyle name="Input [yellow] 5 5 2 2" xfId="7928" xr:uid="{324431BF-35F8-4A7D-88E9-2C54EFBC2274}"/>
    <cellStyle name="Input [yellow] 5 5 2 2 2" xfId="28398" xr:uid="{11E90B6C-EA50-413B-B218-57F76626775D}"/>
    <cellStyle name="Input [yellow] 5 5 2 3" xfId="28397" xr:uid="{51B9BE4E-5461-4DC1-A364-30768BD08200}"/>
    <cellStyle name="Input [yellow] 5 5 3" xfId="7929" xr:uid="{CEB365D9-A444-442E-A3C3-193E6C285A6B}"/>
    <cellStyle name="Input [yellow] 5 5 3 2" xfId="7930" xr:uid="{912A1F76-7CB0-4FD2-B5B4-28B2113EFB56}"/>
    <cellStyle name="Input [yellow] 5 5 3 2 2" xfId="28400" xr:uid="{A82DEC11-0F72-44A5-9446-646C811971A2}"/>
    <cellStyle name="Input [yellow] 5 5 3 3" xfId="28399" xr:uid="{7E5C0937-10DF-430E-B6F3-ABAF55653F09}"/>
    <cellStyle name="Input [yellow] 5 5 4" xfId="7931" xr:uid="{001F3F9A-63CA-4C20-81EC-97A4ECCA64A7}"/>
    <cellStyle name="Input [yellow] 5 5 4 2" xfId="28401" xr:uid="{0D765ED7-D6C3-4DD6-8793-8F0F5C23547D}"/>
    <cellStyle name="Input [yellow] 5 5 5" xfId="28396" xr:uid="{8A4603CD-B986-44AD-A5A1-1EE2B080BB60}"/>
    <cellStyle name="Input [yellow] 5 6" xfId="7932" xr:uid="{0577CA54-CD3B-4EAF-A333-71F83124DAC8}"/>
    <cellStyle name="Input [yellow] 5 6 2" xfId="7933" xr:uid="{2C51BC82-1B04-49E4-968F-87118758FBA8}"/>
    <cellStyle name="Input [yellow] 5 6 2 2" xfId="7934" xr:uid="{16BFA372-DC99-4674-9D08-D50C628E2A7E}"/>
    <cellStyle name="Input [yellow] 5 6 2 2 2" xfId="28404" xr:uid="{6030F55B-84A0-4C8A-B3D1-712376EDCCA0}"/>
    <cellStyle name="Input [yellow] 5 6 2 3" xfId="28403" xr:uid="{F071DBB0-C913-49B0-9C17-90947AA2905C}"/>
    <cellStyle name="Input [yellow] 5 6 3" xfId="7935" xr:uid="{E28E871B-9E23-4A16-8A95-E9B62FB360B8}"/>
    <cellStyle name="Input [yellow] 5 6 3 2" xfId="7936" xr:uid="{AA0D3EE8-26C4-4CD3-93D4-A421190CCF33}"/>
    <cellStyle name="Input [yellow] 5 6 3 2 2" xfId="28406" xr:uid="{4464A8F9-481B-49E7-834E-C8D388C94434}"/>
    <cellStyle name="Input [yellow] 5 6 3 3" xfId="28405" xr:uid="{D98BC59E-6069-4E24-A300-53CA628F2091}"/>
    <cellStyle name="Input [yellow] 5 6 4" xfId="7937" xr:uid="{04018E1B-4197-4220-BAA3-36D4098956F2}"/>
    <cellStyle name="Input [yellow] 5 6 4 2" xfId="28407" xr:uid="{22CF4409-6617-4A87-AC11-D264BF9CB8A9}"/>
    <cellStyle name="Input [yellow] 5 6 5" xfId="28402" xr:uid="{6E10BC4B-D79F-4BE0-B3A5-2CC9D2BDE83A}"/>
    <cellStyle name="Input [yellow] 5 7" xfId="7938" xr:uid="{89B4A09B-764B-4278-A4A6-559A2B61AF93}"/>
    <cellStyle name="Input [yellow] 5 7 2" xfId="7939" xr:uid="{7D7575B1-A0D0-494B-B6F8-67CB9DFE164A}"/>
    <cellStyle name="Input [yellow] 5 7 2 2" xfId="28409" xr:uid="{61D84AF0-E79E-4A63-9FF4-D170E068051C}"/>
    <cellStyle name="Input [yellow] 5 7 3" xfId="28408" xr:uid="{71BD12F1-C9E0-4E23-AAA5-85CE929D0FD1}"/>
    <cellStyle name="Input [yellow] 5 8" xfId="7940" xr:uid="{D99B548C-8CEB-4420-B14A-6EDE6A3B32E3}"/>
    <cellStyle name="Input [yellow] 5 8 2" xfId="7941" xr:uid="{E173E41A-9B67-4028-A849-839A14B6599C}"/>
    <cellStyle name="Input [yellow] 5 8 2 2" xfId="28411" xr:uid="{05FD795F-AD93-4387-919A-88B969244A95}"/>
    <cellStyle name="Input [yellow] 5 8 3" xfId="28410" xr:uid="{0BB51736-8D45-428D-B092-FFC88438F075}"/>
    <cellStyle name="Input [yellow] 5 9" xfId="7942" xr:uid="{D1FB8D92-2E97-4592-83D3-BD32042BABBE}"/>
    <cellStyle name="Input [yellow] 5 9 2" xfId="28412" xr:uid="{1D3C6676-3347-4077-8A43-537BD0F9C6EE}"/>
    <cellStyle name="Input [yellow] 50" xfId="7943" xr:uid="{A47E376A-6E35-4012-A7C9-2D59BADDD0F6}"/>
    <cellStyle name="Input [yellow] 50 2" xfId="7944" xr:uid="{F26B8762-05AC-427D-B1C4-9300558893F3}"/>
    <cellStyle name="Input [yellow] 50 2 2" xfId="7945" xr:uid="{EC023B4F-A4F3-4C91-BDE0-A664E2E3742E}"/>
    <cellStyle name="Input [yellow] 50 2 2 2" xfId="28415" xr:uid="{4878FAD0-7832-4A6A-837E-D6839ABF1DB9}"/>
    <cellStyle name="Input [yellow] 50 2 3" xfId="28414" xr:uid="{F6518A03-BAEC-4307-9ECB-3C05BFA4283A}"/>
    <cellStyle name="Input [yellow] 50 3" xfId="7946" xr:uid="{CFB5E379-A47A-4720-94DC-F6E1AEBBC597}"/>
    <cellStyle name="Input [yellow] 50 3 2" xfId="7947" xr:uid="{5FAA7CA5-95BB-40A5-99FB-094E8983C009}"/>
    <cellStyle name="Input [yellow] 50 3 2 2" xfId="28417" xr:uid="{E3873677-2F11-4C7C-BA4C-CEB0419855A1}"/>
    <cellStyle name="Input [yellow] 50 3 3" xfId="28416" xr:uid="{CD3D8F7C-EFC6-4CB3-AC06-17C2D3F99E45}"/>
    <cellStyle name="Input [yellow] 50 4" xfId="7948" xr:uid="{377B8AE7-541F-4B27-9C88-4AEC06B555DF}"/>
    <cellStyle name="Input [yellow] 50 4 2" xfId="28418" xr:uid="{3CC494CF-31A5-406C-BDEE-32DDEE2AAE99}"/>
    <cellStyle name="Input [yellow] 50 5" xfId="28413" xr:uid="{B43E96F3-3DD2-482E-AE09-18725F9C28BB}"/>
    <cellStyle name="Input [yellow] 51" xfId="7949" xr:uid="{F0AE15BA-8622-4154-877E-19888F39ADE7}"/>
    <cellStyle name="Input [yellow] 51 2" xfId="7950" xr:uid="{53E85ED7-FBBB-48AB-BAF2-9FC355C65DD5}"/>
    <cellStyle name="Input [yellow] 51 2 2" xfId="7951" xr:uid="{25D6144D-9998-4DA0-8F5F-C283F2D08A14}"/>
    <cellStyle name="Input [yellow] 51 2 2 2" xfId="28421" xr:uid="{CB19F8B3-11EE-4995-B7C6-8740B009B37A}"/>
    <cellStyle name="Input [yellow] 51 2 3" xfId="28420" xr:uid="{D65EDCDC-E608-4626-A896-EAA8C8839F40}"/>
    <cellStyle name="Input [yellow] 51 3" xfId="7952" xr:uid="{77C6CFCD-4D8A-4C94-8E57-771E682D52C2}"/>
    <cellStyle name="Input [yellow] 51 3 2" xfId="7953" xr:uid="{E1AB7100-8763-43C8-BF7A-773F5AA26179}"/>
    <cellStyle name="Input [yellow] 51 3 2 2" xfId="28423" xr:uid="{73535F64-1B0D-4626-B629-CFF85ED731E3}"/>
    <cellStyle name="Input [yellow] 51 3 3" xfId="28422" xr:uid="{9A7A8471-BB22-4BE2-869B-BD38538674AD}"/>
    <cellStyle name="Input [yellow] 51 4" xfId="7954" xr:uid="{76235CDD-4F1A-4DF7-90AC-706908F71E22}"/>
    <cellStyle name="Input [yellow] 51 4 2" xfId="28424" xr:uid="{CC69C669-27E6-4F8F-9599-FD7C073FBC8D}"/>
    <cellStyle name="Input [yellow] 51 5" xfId="28419" xr:uid="{C1946DFA-7120-466A-B242-5466B5D48B20}"/>
    <cellStyle name="Input [yellow] 52" xfId="7955" xr:uid="{336F9FFB-684E-45F3-B683-9C5CAF15ABF9}"/>
    <cellStyle name="Input [yellow] 52 2" xfId="7956" xr:uid="{D60F62C0-BA65-4876-B416-12783D3AAA46}"/>
    <cellStyle name="Input [yellow] 52 2 2" xfId="7957" xr:uid="{2565C7BD-BCEB-4003-886C-E0183510BB6E}"/>
    <cellStyle name="Input [yellow] 52 2 2 2" xfId="28427" xr:uid="{C74F2B05-E6C8-4CF3-8558-F768DB0B7B7C}"/>
    <cellStyle name="Input [yellow] 52 2 3" xfId="28426" xr:uid="{D8EB0FAF-7B3A-463C-9F71-1AD276476777}"/>
    <cellStyle name="Input [yellow] 52 3" xfId="7958" xr:uid="{A7F82617-8DF1-4E3B-96B3-85B0F9DC925F}"/>
    <cellStyle name="Input [yellow] 52 3 2" xfId="7959" xr:uid="{8325C21E-6524-447E-8DD0-AE4EBB8F1569}"/>
    <cellStyle name="Input [yellow] 52 3 2 2" xfId="28429" xr:uid="{06DEB880-B6EF-4A6F-9FF4-34546EE49890}"/>
    <cellStyle name="Input [yellow] 52 3 3" xfId="28428" xr:uid="{C32AABEC-3E3A-4A7D-BD47-4F964F247090}"/>
    <cellStyle name="Input [yellow] 52 4" xfId="7960" xr:uid="{253E6785-E5AF-4A3A-94DB-16084AB30791}"/>
    <cellStyle name="Input [yellow] 52 4 2" xfId="28430" xr:uid="{0EFE5E69-3805-46FE-BABE-72F6453A7109}"/>
    <cellStyle name="Input [yellow] 52 5" xfId="28425" xr:uid="{9DB3C2FA-AF58-419F-B7E0-681E2671F893}"/>
    <cellStyle name="Input [yellow] 53" xfId="7961" xr:uid="{8F322665-B9C7-4B8F-90B8-A42D01601D51}"/>
    <cellStyle name="Input [yellow] 53 2" xfId="7962" xr:uid="{91293B9D-35E2-41F5-A118-7DC55C183045}"/>
    <cellStyle name="Input [yellow] 53 2 2" xfId="7963" xr:uid="{55C3D4EA-7A68-4EAE-9094-32280000DD17}"/>
    <cellStyle name="Input [yellow] 53 2 2 2" xfId="28433" xr:uid="{713C2665-996E-44E9-A3AB-0F0857DC4E0F}"/>
    <cellStyle name="Input [yellow] 53 2 3" xfId="28432" xr:uid="{744C1AA4-D82D-4130-B44F-FE379DEA18C4}"/>
    <cellStyle name="Input [yellow] 53 3" xfId="7964" xr:uid="{88137E73-1ECF-43CB-80C0-23D9E1BB6119}"/>
    <cellStyle name="Input [yellow] 53 3 2" xfId="7965" xr:uid="{C5F6332E-AB48-4BBA-A1F2-39EA07777382}"/>
    <cellStyle name="Input [yellow] 53 3 2 2" xfId="28435" xr:uid="{38DC17B7-49A0-4C62-8A22-545C7FE4195B}"/>
    <cellStyle name="Input [yellow] 53 3 3" xfId="28434" xr:uid="{14E87745-2D9C-4E71-A7EF-A47440B23AEA}"/>
    <cellStyle name="Input [yellow] 53 4" xfId="7966" xr:uid="{ACAA7F16-96CE-4F9B-810C-E717F6807C1C}"/>
    <cellStyle name="Input [yellow] 53 4 2" xfId="28436" xr:uid="{D729856E-673A-4BC3-93E8-69D56FA123E3}"/>
    <cellStyle name="Input [yellow] 53 5" xfId="28431" xr:uid="{9B0EF809-2CA1-4FE3-8A75-ACEE2A749D2F}"/>
    <cellStyle name="Input [yellow] 54" xfId="7967" xr:uid="{F7CF364D-CAC7-4A6F-B170-14BDCFD60BE3}"/>
    <cellStyle name="Input [yellow] 54 2" xfId="7968" xr:uid="{E80F169F-F2DE-47D3-9798-CF789FA600D8}"/>
    <cellStyle name="Input [yellow] 54 2 2" xfId="7969" xr:uid="{5F79C286-E399-4DB9-A040-6DFB04B61F9F}"/>
    <cellStyle name="Input [yellow] 54 2 2 2" xfId="28439" xr:uid="{85CF0A4C-8B5A-4A52-A963-0C6270A2C1ED}"/>
    <cellStyle name="Input [yellow] 54 2 3" xfId="28438" xr:uid="{04E9642A-A778-417C-990A-AC822FC71DC1}"/>
    <cellStyle name="Input [yellow] 54 3" xfId="7970" xr:uid="{865BA0DB-789C-4E78-8B26-2B3F52A1D2D1}"/>
    <cellStyle name="Input [yellow] 54 3 2" xfId="7971" xr:uid="{2025BE17-E90D-4E02-AFDD-996C19CD7B0A}"/>
    <cellStyle name="Input [yellow] 54 3 2 2" xfId="28441" xr:uid="{674EDDBB-B91B-4C33-9C0A-D1D12CDA89F3}"/>
    <cellStyle name="Input [yellow] 54 3 3" xfId="28440" xr:uid="{580BA06D-E437-47ED-BBA9-3A9F33377FF2}"/>
    <cellStyle name="Input [yellow] 54 4" xfId="7972" xr:uid="{E9BD97BC-1D6E-471D-BB37-486608229CA5}"/>
    <cellStyle name="Input [yellow] 54 4 2" xfId="28442" xr:uid="{D463D7B6-EE7E-40EF-978B-488E1EE9FFA7}"/>
    <cellStyle name="Input [yellow] 54 5" xfId="28437" xr:uid="{1FC23106-4360-4A1C-AB75-E4151CEFC8F5}"/>
    <cellStyle name="Input [yellow] 55" xfId="7973" xr:uid="{D39FBD29-0051-4F91-8177-99DB5832FC38}"/>
    <cellStyle name="Input [yellow] 55 2" xfId="7974" xr:uid="{252A42EE-C445-4579-9D4C-DAA2EFA6ADAD}"/>
    <cellStyle name="Input [yellow] 55 2 2" xfId="7975" xr:uid="{5787CE12-20B1-4EF5-A6D8-63D1B6AB97AE}"/>
    <cellStyle name="Input [yellow] 55 2 2 2" xfId="28445" xr:uid="{172C6A1D-3B4B-4A35-9FD0-30A7C96AC39A}"/>
    <cellStyle name="Input [yellow] 55 2 3" xfId="28444" xr:uid="{133C9154-A8D4-4B64-B152-4685CB0C5B82}"/>
    <cellStyle name="Input [yellow] 55 3" xfId="7976" xr:uid="{055DA21F-B8E2-4DC5-AEE2-3F7CB22E88A6}"/>
    <cellStyle name="Input [yellow] 55 3 2" xfId="7977" xr:uid="{658665E1-4E3A-435D-A119-70500F3CF589}"/>
    <cellStyle name="Input [yellow] 55 3 2 2" xfId="28447" xr:uid="{3F607E8C-97F4-4AE6-A6DE-3F5954666405}"/>
    <cellStyle name="Input [yellow] 55 3 3" xfId="28446" xr:uid="{AE0340A5-1B17-4667-9ACC-2B1C6C6D6D2B}"/>
    <cellStyle name="Input [yellow] 55 4" xfId="7978" xr:uid="{136BEA2C-4B02-4CC9-BD28-C55D17548A6C}"/>
    <cellStyle name="Input [yellow] 55 4 2" xfId="28448" xr:uid="{E64D8694-CF93-4E55-A654-D8413DCB57C6}"/>
    <cellStyle name="Input [yellow] 55 5" xfId="28443" xr:uid="{443C6F77-9F2C-4150-A11E-87CA24722972}"/>
    <cellStyle name="Input [yellow] 56" xfId="7979" xr:uid="{28943209-0F81-43F1-B7A3-7D456418AC90}"/>
    <cellStyle name="Input [yellow] 56 2" xfId="7980" xr:uid="{BC62334C-6FEF-4279-A618-C2264F3FF3A7}"/>
    <cellStyle name="Input [yellow] 56 2 2" xfId="7981" xr:uid="{70A9DDCA-E15F-44CD-B2B5-B9B1518E057C}"/>
    <cellStyle name="Input [yellow] 56 2 2 2" xfId="28451" xr:uid="{97C38B92-5061-4630-8044-BE8CAF0C8256}"/>
    <cellStyle name="Input [yellow] 56 2 3" xfId="28450" xr:uid="{DDC1DC53-9D19-468C-9F0E-9FC1BE3DEEC2}"/>
    <cellStyle name="Input [yellow] 56 3" xfId="7982" xr:uid="{4CE9E96D-470E-46AE-BDDE-357C045DD30E}"/>
    <cellStyle name="Input [yellow] 56 3 2" xfId="7983" xr:uid="{18BCCBD5-FA10-4ECD-8F82-429737FC0ED2}"/>
    <cellStyle name="Input [yellow] 56 3 2 2" xfId="28453" xr:uid="{CE274F9B-DE9D-4C15-810E-311AE67CF19A}"/>
    <cellStyle name="Input [yellow] 56 3 3" xfId="28452" xr:uid="{350AD3D0-F092-4848-B215-BCC68AD03A00}"/>
    <cellStyle name="Input [yellow] 56 4" xfId="7984" xr:uid="{8879EE67-748E-401D-A5B8-FB45746D8E10}"/>
    <cellStyle name="Input [yellow] 56 4 2" xfId="28454" xr:uid="{1C4631E5-4BEC-40A3-B449-25FFD349D6D7}"/>
    <cellStyle name="Input [yellow] 56 5" xfId="28449" xr:uid="{1A9C33FC-12C7-4986-BB34-7B64A5FCCA49}"/>
    <cellStyle name="Input [yellow] 57" xfId="7985" xr:uid="{C5161CDC-D761-4786-8F05-C6B058C1062C}"/>
    <cellStyle name="Input [yellow] 57 2" xfId="7986" xr:uid="{7B674076-8C3C-4496-A054-C21898272144}"/>
    <cellStyle name="Input [yellow] 57 2 2" xfId="7987" xr:uid="{60D85E66-F10A-4846-8763-5A7E514E4EFD}"/>
    <cellStyle name="Input [yellow] 57 2 2 2" xfId="28457" xr:uid="{DD612317-8F0D-4566-BF00-568E2258956B}"/>
    <cellStyle name="Input [yellow] 57 2 3" xfId="28456" xr:uid="{53F1E9B0-6D5E-411E-BA4C-4291DC5C3050}"/>
    <cellStyle name="Input [yellow] 57 3" xfId="7988" xr:uid="{CF1D4187-EDD7-4132-BEC1-4FB353224DCD}"/>
    <cellStyle name="Input [yellow] 57 3 2" xfId="7989" xr:uid="{4F4037F4-64E7-4FD4-A2AD-F83D1971085A}"/>
    <cellStyle name="Input [yellow] 57 3 2 2" xfId="28459" xr:uid="{E7154908-C4D3-477D-9ACB-2D8E3F1DD409}"/>
    <cellStyle name="Input [yellow] 57 3 3" xfId="28458" xr:uid="{499AEBD3-9C2A-4ECD-824A-81D454AEC261}"/>
    <cellStyle name="Input [yellow] 57 4" xfId="7990" xr:uid="{C8F1E4CB-B6A4-49C5-B116-6B9903169DBC}"/>
    <cellStyle name="Input [yellow] 57 4 2" xfId="28460" xr:uid="{D1A4223C-5991-4BA5-A0E4-021D1D5C586A}"/>
    <cellStyle name="Input [yellow] 57 5" xfId="28455" xr:uid="{DFB14F96-72E3-4EBB-93AC-DBB8E00482EA}"/>
    <cellStyle name="Input [yellow] 58" xfId="7991" xr:uid="{CCF8C70D-BAC9-40EA-AC86-84E466106FA3}"/>
    <cellStyle name="Input [yellow] 58 2" xfId="7992" xr:uid="{A06325E2-84F9-42FB-B166-3477EFAA9CF4}"/>
    <cellStyle name="Input [yellow] 58 2 2" xfId="7993" xr:uid="{BB065FAD-C55C-45C5-819B-1CF712DD54F4}"/>
    <cellStyle name="Input [yellow] 58 2 2 2" xfId="28463" xr:uid="{EC740C33-F886-4282-9123-A4701B972E84}"/>
    <cellStyle name="Input [yellow] 58 2 3" xfId="28462" xr:uid="{B661158E-3D9C-4349-A093-18FA97458839}"/>
    <cellStyle name="Input [yellow] 58 3" xfId="7994" xr:uid="{1178D1FF-DC15-48ED-A80D-55ED5389F8FF}"/>
    <cellStyle name="Input [yellow] 58 3 2" xfId="7995" xr:uid="{CF6D2925-81D8-4B52-8941-693426DC3DE2}"/>
    <cellStyle name="Input [yellow] 58 3 2 2" xfId="28465" xr:uid="{64DE05ED-7EA8-4345-9A72-E4105667C73F}"/>
    <cellStyle name="Input [yellow] 58 3 3" xfId="28464" xr:uid="{2CC9D801-0960-44E2-8434-1D51A885A924}"/>
    <cellStyle name="Input [yellow] 58 4" xfId="7996" xr:uid="{E8B38024-B06C-4B7E-9E28-34836790D536}"/>
    <cellStyle name="Input [yellow] 58 4 2" xfId="28466" xr:uid="{5174221F-0A4E-4B16-9D1A-09473CA1F409}"/>
    <cellStyle name="Input [yellow] 58 5" xfId="28461" xr:uid="{8017FFBB-662E-47FE-ABEF-F58D9FEDBFA1}"/>
    <cellStyle name="Input [yellow] 59" xfId="7997" xr:uid="{4E089415-CCC8-42FB-8DF6-2BE15E7EF653}"/>
    <cellStyle name="Input [yellow] 59 2" xfId="7998" xr:uid="{15D11AED-2CB8-48E3-8B78-EED4FBB48852}"/>
    <cellStyle name="Input [yellow] 59 2 2" xfId="7999" xr:uid="{06ACA46C-3001-47D2-A13C-89BF5F0FE32A}"/>
    <cellStyle name="Input [yellow] 59 2 2 2" xfId="28469" xr:uid="{EAAFC0E1-57A9-40DE-A330-A64F204821B9}"/>
    <cellStyle name="Input [yellow] 59 2 3" xfId="28468" xr:uid="{2DA168C8-7D90-4FCC-8BF0-2463FEC4B8B8}"/>
    <cellStyle name="Input [yellow] 59 3" xfId="8000" xr:uid="{0D065EC3-602F-45F1-B77F-9D0BBB0C7221}"/>
    <cellStyle name="Input [yellow] 59 3 2" xfId="8001" xr:uid="{29E9DBFD-C8CB-4E0C-B74A-F5F83FFC44CD}"/>
    <cellStyle name="Input [yellow] 59 3 2 2" xfId="28471" xr:uid="{5954871D-A668-46EA-A195-6ACE369406C4}"/>
    <cellStyle name="Input [yellow] 59 3 3" xfId="28470" xr:uid="{063DBC3E-2066-4E9C-B2EF-65F1571E0F9A}"/>
    <cellStyle name="Input [yellow] 59 4" xfId="8002" xr:uid="{11333A13-F9E8-4ADA-A499-519519F3E676}"/>
    <cellStyle name="Input [yellow] 59 4 2" xfId="28472" xr:uid="{EFD9CAFF-7284-4E14-9242-A22CB6C58495}"/>
    <cellStyle name="Input [yellow] 59 5" xfId="28467" xr:uid="{E3B3BB91-81EE-4C6A-963D-054B53B0E805}"/>
    <cellStyle name="Input [yellow] 6" xfId="8003" xr:uid="{DF77F81C-4129-4B33-A7F6-60943D8F1BEF}"/>
    <cellStyle name="Input [yellow] 6 10" xfId="28473" xr:uid="{C5EB814D-DCA3-40C2-BF29-ED43F737FDF7}"/>
    <cellStyle name="Input [yellow] 6 2" xfId="8004" xr:uid="{54AEB97B-7E56-497E-AA70-6E7558E537C3}"/>
    <cellStyle name="Input [yellow] 6 2 2" xfId="8005" xr:uid="{84DA0FB3-2B8B-400A-9B5E-4883DF026FF9}"/>
    <cellStyle name="Input [yellow] 6 2 2 2" xfId="8006" xr:uid="{A1BF8932-016B-48C3-AED0-E42A823B5920}"/>
    <cellStyle name="Input [yellow] 6 2 2 2 2" xfId="8007" xr:uid="{50040718-59DF-4C56-9F54-76058565B1F7}"/>
    <cellStyle name="Input [yellow] 6 2 2 2 2 2" xfId="28477" xr:uid="{58DBA856-B584-4336-AD8C-7DA6BB62947C}"/>
    <cellStyle name="Input [yellow] 6 2 2 2 3" xfId="28476" xr:uid="{646E7887-5CB9-457D-AD0A-7E37B6299572}"/>
    <cellStyle name="Input [yellow] 6 2 2 3" xfId="8008" xr:uid="{ABA3FDA4-A5B1-460B-8932-65D24FFCC41E}"/>
    <cellStyle name="Input [yellow] 6 2 2 3 2" xfId="8009" xr:uid="{EE335629-2ACD-4D80-9274-85EB95E45B5E}"/>
    <cellStyle name="Input [yellow] 6 2 2 3 2 2" xfId="28479" xr:uid="{33A27C8A-2815-4DA0-A642-E2BE070E2426}"/>
    <cellStyle name="Input [yellow] 6 2 2 3 3" xfId="28478" xr:uid="{846DB474-02A0-424A-9071-99ADFB46FD5F}"/>
    <cellStyle name="Input [yellow] 6 2 2 4" xfId="8010" xr:uid="{F58B0D74-3EED-4489-B5D4-7F500D76D560}"/>
    <cellStyle name="Input [yellow] 6 2 2 4 2" xfId="28480" xr:uid="{D32BC872-8A5E-417E-91FE-AFCFA0026B32}"/>
    <cellStyle name="Input [yellow] 6 2 2 5" xfId="28475" xr:uid="{67CFD34E-D8CB-4AEA-AC5C-E7ABA6291AEF}"/>
    <cellStyle name="Input [yellow] 6 2 3" xfId="8011" xr:uid="{AD10DD95-62AE-4362-8745-92523E5854F5}"/>
    <cellStyle name="Input [yellow] 6 2 3 2" xfId="8012" xr:uid="{6C1D8D44-2ECC-4DFB-9322-316774524476}"/>
    <cellStyle name="Input [yellow] 6 2 3 2 2" xfId="8013" xr:uid="{D9E36CCE-4673-45B6-A60D-3924590CE112}"/>
    <cellStyle name="Input [yellow] 6 2 3 2 2 2" xfId="28483" xr:uid="{CC75E61C-0F5D-4F16-BDC1-DF0FF04032A4}"/>
    <cellStyle name="Input [yellow] 6 2 3 2 3" xfId="28482" xr:uid="{D5A2E7D7-4B76-4F38-96F8-7340763C7E05}"/>
    <cellStyle name="Input [yellow] 6 2 3 3" xfId="8014" xr:uid="{F9999241-CD5E-4B86-8F70-0A3E904E1749}"/>
    <cellStyle name="Input [yellow] 6 2 3 3 2" xfId="8015" xr:uid="{FFB57E16-6F0D-4AC3-801B-FB48261F72EA}"/>
    <cellStyle name="Input [yellow] 6 2 3 3 2 2" xfId="28485" xr:uid="{8021CB27-05C7-470D-AD62-AE685E26FA28}"/>
    <cellStyle name="Input [yellow] 6 2 3 3 3" xfId="28484" xr:uid="{4635A241-135B-4000-85B0-8B83263B1865}"/>
    <cellStyle name="Input [yellow] 6 2 3 4" xfId="8016" xr:uid="{152C9201-7B5A-4A49-AB66-F02D3363A2E7}"/>
    <cellStyle name="Input [yellow] 6 2 3 4 2" xfId="28486" xr:uid="{6593C8E1-1C09-4951-9270-427512C550F9}"/>
    <cellStyle name="Input [yellow] 6 2 3 5" xfId="28481" xr:uid="{B50575C3-E6FC-486C-8E54-4B28B66EF4B7}"/>
    <cellStyle name="Input [yellow] 6 2 4" xfId="8017" xr:uid="{F042D44F-5365-4CFC-B561-2B1AD91A356D}"/>
    <cellStyle name="Input [yellow] 6 2 4 2" xfId="8018" xr:uid="{D9D78BFD-4294-4BF3-9C7C-384B14D47A25}"/>
    <cellStyle name="Input [yellow] 6 2 4 2 2" xfId="8019" xr:uid="{BA165298-626D-425D-B85C-8C12DD5A919B}"/>
    <cellStyle name="Input [yellow] 6 2 4 2 2 2" xfId="28489" xr:uid="{430D1B19-6A84-42D9-B1BB-B05C65D752CF}"/>
    <cellStyle name="Input [yellow] 6 2 4 2 3" xfId="28488" xr:uid="{0A03204B-4283-4758-8982-95283960BCAC}"/>
    <cellStyle name="Input [yellow] 6 2 4 3" xfId="8020" xr:uid="{304E4BBF-6BE3-4B0B-B87A-CCD16DE2E60B}"/>
    <cellStyle name="Input [yellow] 6 2 4 3 2" xfId="8021" xr:uid="{F02213CC-8331-4AC1-B4CB-5B7ED5112216}"/>
    <cellStyle name="Input [yellow] 6 2 4 3 2 2" xfId="28491" xr:uid="{67BAEE3A-3760-4EE1-A092-496E8649B1D8}"/>
    <cellStyle name="Input [yellow] 6 2 4 3 3" xfId="28490" xr:uid="{A7A03F3C-F4A4-4135-B3DD-52B2A23499AE}"/>
    <cellStyle name="Input [yellow] 6 2 4 4" xfId="8022" xr:uid="{2A2771D3-4F23-4F31-B84E-B67AFC1983F6}"/>
    <cellStyle name="Input [yellow] 6 2 4 4 2" xfId="28492" xr:uid="{95EF6FF1-783D-4045-8422-FA06C6944821}"/>
    <cellStyle name="Input [yellow] 6 2 4 5" xfId="28487" xr:uid="{4C81E869-9A6B-4AF8-8FCC-CD42AC59FAC0}"/>
    <cellStyle name="Input [yellow] 6 2 5" xfId="8023" xr:uid="{BD8A7708-36A2-4B8C-92E0-8EB14F01A1F7}"/>
    <cellStyle name="Input [yellow] 6 2 5 2" xfId="8024" xr:uid="{F1A9364D-231E-43E2-B658-17E7066C7F18}"/>
    <cellStyle name="Input [yellow] 6 2 5 2 2" xfId="8025" xr:uid="{27E52D21-BC50-4E7B-9F73-95DB71EEB04D}"/>
    <cellStyle name="Input [yellow] 6 2 5 2 2 2" xfId="28495" xr:uid="{FFB837A6-E74C-477A-8B9E-15AFA54AD488}"/>
    <cellStyle name="Input [yellow] 6 2 5 2 3" xfId="28494" xr:uid="{05CCCC64-A1DF-4E7B-9464-EE47C64D32CD}"/>
    <cellStyle name="Input [yellow] 6 2 5 3" xfId="8026" xr:uid="{C6AC9D1B-C87C-4233-94AD-A7067EC6DB75}"/>
    <cellStyle name="Input [yellow] 6 2 5 3 2" xfId="8027" xr:uid="{3A038486-DB11-43DA-85F8-268E83F5A4F9}"/>
    <cellStyle name="Input [yellow] 6 2 5 3 2 2" xfId="28497" xr:uid="{808CD93B-E5F7-4BFA-8BA8-F8578CBE6F6A}"/>
    <cellStyle name="Input [yellow] 6 2 5 3 3" xfId="28496" xr:uid="{C7F1D1B5-3B7C-48F6-83AE-A8C5C7480B3E}"/>
    <cellStyle name="Input [yellow] 6 2 5 4" xfId="8028" xr:uid="{90F47A59-D830-41A1-9170-296B984CA5D4}"/>
    <cellStyle name="Input [yellow] 6 2 5 4 2" xfId="28498" xr:uid="{C3380AAE-E687-4D22-967E-99079DEB4DFC}"/>
    <cellStyle name="Input [yellow] 6 2 5 5" xfId="28493" xr:uid="{7FF989BC-B53E-420B-968C-627483E9E1C4}"/>
    <cellStyle name="Input [yellow] 6 2 6" xfId="8029" xr:uid="{88B90912-F150-4202-931C-A7B4EC15ABC2}"/>
    <cellStyle name="Input [yellow] 6 2 6 2" xfId="8030" xr:uid="{E8AD737B-8BC1-4F01-B0F1-AF0F4AA4AEE1}"/>
    <cellStyle name="Input [yellow] 6 2 6 2 2" xfId="28500" xr:uid="{2ED62B19-6B02-4475-A877-C0C5749B2A02}"/>
    <cellStyle name="Input [yellow] 6 2 6 3" xfId="28499" xr:uid="{B226C8C9-71E6-487B-8624-EECC0B1688FA}"/>
    <cellStyle name="Input [yellow] 6 2 7" xfId="8031" xr:uid="{F5E75C36-95EF-4F73-9A97-92F09EDBDAAB}"/>
    <cellStyle name="Input [yellow] 6 2 7 2" xfId="8032" xr:uid="{3BE2D889-EF55-4B17-8016-A8C2B279435D}"/>
    <cellStyle name="Input [yellow] 6 2 7 2 2" xfId="28502" xr:uid="{08899F0A-AC10-4BE7-86A1-4FC02B2B3A38}"/>
    <cellStyle name="Input [yellow] 6 2 7 3" xfId="28501" xr:uid="{EEA306F9-15F6-459D-B94F-3287E599BD26}"/>
    <cellStyle name="Input [yellow] 6 2 8" xfId="8033" xr:uid="{67FD1185-2395-4C73-8F42-EA84BF153BB3}"/>
    <cellStyle name="Input [yellow] 6 2 8 2" xfId="28503" xr:uid="{2AE71319-4AF3-4201-97B6-2081F6631827}"/>
    <cellStyle name="Input [yellow] 6 2 9" xfId="28474" xr:uid="{0DF2FDCC-79CA-48DC-8EF2-03F334DC273A}"/>
    <cellStyle name="Input [yellow] 6 3" xfId="8034" xr:uid="{520DCCCE-01F2-46D2-A655-A7868585DAA1}"/>
    <cellStyle name="Input [yellow] 6 3 2" xfId="8035" xr:uid="{A982C9E6-D0ED-4358-92D4-21229F8E7077}"/>
    <cellStyle name="Input [yellow] 6 3 2 2" xfId="8036" xr:uid="{B4013994-24DA-42CD-AE2E-B258BAEA056B}"/>
    <cellStyle name="Input [yellow] 6 3 2 2 2" xfId="28506" xr:uid="{CFCB52EB-06C3-4F7B-B248-D144B5FD3C54}"/>
    <cellStyle name="Input [yellow] 6 3 2 3" xfId="28505" xr:uid="{371612FA-0344-4B9E-842E-48EBDF1DC87F}"/>
    <cellStyle name="Input [yellow] 6 3 3" xfId="8037" xr:uid="{9220F510-9AF8-4939-B583-5DE116654397}"/>
    <cellStyle name="Input [yellow] 6 3 3 2" xfId="8038" xr:uid="{44D97207-9682-434F-B393-B6BDC3FF48FB}"/>
    <cellStyle name="Input [yellow] 6 3 3 2 2" xfId="28508" xr:uid="{127950C1-22AD-420A-A0BF-765B349A5FFE}"/>
    <cellStyle name="Input [yellow] 6 3 3 3" xfId="28507" xr:uid="{26764F49-64F2-48AA-B665-E7CF85D79FB8}"/>
    <cellStyle name="Input [yellow] 6 3 4" xfId="8039" xr:uid="{FD55CF12-C07E-4C80-97B6-CB3A732C26CD}"/>
    <cellStyle name="Input [yellow] 6 3 4 2" xfId="28509" xr:uid="{E37C0BE1-4A67-435D-BDFA-734AE33DFF92}"/>
    <cellStyle name="Input [yellow] 6 3 5" xfId="28504" xr:uid="{D3FCBA6A-F90B-470A-907F-2F1B79DF6DA2}"/>
    <cellStyle name="Input [yellow] 6 4" xfId="8040" xr:uid="{AFED446E-7296-41B9-B6FA-8DB21C7C209A}"/>
    <cellStyle name="Input [yellow] 6 4 2" xfId="8041" xr:uid="{5BB16CB9-F8DF-41B6-AADC-B5080EE050D7}"/>
    <cellStyle name="Input [yellow] 6 4 2 2" xfId="8042" xr:uid="{AB91FA26-DADA-4C4E-ABAD-FDDD6E0D27EC}"/>
    <cellStyle name="Input [yellow] 6 4 2 2 2" xfId="28512" xr:uid="{8E79385A-0CA7-408D-B54A-2BAFC0332270}"/>
    <cellStyle name="Input [yellow] 6 4 2 3" xfId="28511" xr:uid="{715EDAA1-5181-44F0-989B-4C6F8B52C455}"/>
    <cellStyle name="Input [yellow] 6 4 3" xfId="8043" xr:uid="{B568C8B2-80B9-46B7-8879-237597C82C48}"/>
    <cellStyle name="Input [yellow] 6 4 3 2" xfId="8044" xr:uid="{4C0FFDAE-8B47-48EC-AA9C-3508C97C2EFE}"/>
    <cellStyle name="Input [yellow] 6 4 3 2 2" xfId="28514" xr:uid="{04221545-6249-41A2-A98D-2FE9A48E5A8B}"/>
    <cellStyle name="Input [yellow] 6 4 3 3" xfId="28513" xr:uid="{B5427041-9324-47DF-9024-01D8272045DA}"/>
    <cellStyle name="Input [yellow] 6 4 4" xfId="8045" xr:uid="{1FEBA431-A34B-4F72-816C-E87738D22A1A}"/>
    <cellStyle name="Input [yellow] 6 4 4 2" xfId="28515" xr:uid="{AA41F337-05F4-46EE-8DEE-F25D62EAF838}"/>
    <cellStyle name="Input [yellow] 6 4 5" xfId="28510" xr:uid="{B610BB0C-B8E7-43FD-82EB-3637684D2466}"/>
    <cellStyle name="Input [yellow] 6 5" xfId="8046" xr:uid="{F2326FB5-A278-4E56-9A5F-52C5A5BF6E98}"/>
    <cellStyle name="Input [yellow] 6 5 2" xfId="8047" xr:uid="{AD8F73E4-BB15-4A53-BED0-7BD8EBA7A6D5}"/>
    <cellStyle name="Input [yellow] 6 5 2 2" xfId="8048" xr:uid="{9AF41DBF-DA63-4645-856A-0532A12BE334}"/>
    <cellStyle name="Input [yellow] 6 5 2 2 2" xfId="28518" xr:uid="{CA42C0B8-11EF-4807-8338-24E4A8125168}"/>
    <cellStyle name="Input [yellow] 6 5 2 3" xfId="28517" xr:uid="{3349E463-19A2-4BEB-B1FB-3C1789499F61}"/>
    <cellStyle name="Input [yellow] 6 5 3" xfId="8049" xr:uid="{8DBABE51-BF09-4723-A485-BADF3ECEA38E}"/>
    <cellStyle name="Input [yellow] 6 5 3 2" xfId="8050" xr:uid="{FAA49FC8-BB55-45E1-B1DA-5A5BF717249A}"/>
    <cellStyle name="Input [yellow] 6 5 3 2 2" xfId="28520" xr:uid="{1A3CCF53-CD6D-4915-896D-AF01D6BBD689}"/>
    <cellStyle name="Input [yellow] 6 5 3 3" xfId="28519" xr:uid="{EB39866A-8733-4A1C-BF26-ADBA877F8E65}"/>
    <cellStyle name="Input [yellow] 6 5 4" xfId="8051" xr:uid="{FCB19D78-0B09-4E12-8D71-D6FE7847F624}"/>
    <cellStyle name="Input [yellow] 6 5 4 2" xfId="28521" xr:uid="{3BE206C5-6634-446F-AF4B-8C8920EC3FB6}"/>
    <cellStyle name="Input [yellow] 6 5 5" xfId="28516" xr:uid="{1414FDA4-A8DB-4605-8925-FAC02B604430}"/>
    <cellStyle name="Input [yellow] 6 6" xfId="8052" xr:uid="{1C36665E-FC35-4D4E-B707-D8F86BC5A7D7}"/>
    <cellStyle name="Input [yellow] 6 6 2" xfId="8053" xr:uid="{F2EEC284-3103-45D6-BE2C-70571D9DD3C1}"/>
    <cellStyle name="Input [yellow] 6 6 2 2" xfId="8054" xr:uid="{508BE651-16A5-49CF-A81D-4DB05D91995A}"/>
    <cellStyle name="Input [yellow] 6 6 2 2 2" xfId="28524" xr:uid="{47E1D32A-5A0D-4BE8-8EBC-4E614EF68B20}"/>
    <cellStyle name="Input [yellow] 6 6 2 3" xfId="28523" xr:uid="{7856F02F-4F76-43E8-85FE-80347C2EE0EC}"/>
    <cellStyle name="Input [yellow] 6 6 3" xfId="8055" xr:uid="{864FDAC3-EDC7-4DE2-9F63-594EEBD72E40}"/>
    <cellStyle name="Input [yellow] 6 6 3 2" xfId="8056" xr:uid="{40E705CC-9D56-4D22-B360-0BD2B97849E0}"/>
    <cellStyle name="Input [yellow] 6 6 3 2 2" xfId="28526" xr:uid="{D9620C39-9354-4842-8FC2-DD68EC35B443}"/>
    <cellStyle name="Input [yellow] 6 6 3 3" xfId="28525" xr:uid="{4135DA99-7611-4301-96D9-41320520AD63}"/>
    <cellStyle name="Input [yellow] 6 6 4" xfId="8057" xr:uid="{31D831CE-75C7-489E-939B-0C91A053EDF0}"/>
    <cellStyle name="Input [yellow] 6 6 4 2" xfId="28527" xr:uid="{045EE52A-88C0-440D-9A8F-56D27405769A}"/>
    <cellStyle name="Input [yellow] 6 6 5" xfId="28522" xr:uid="{CF360C38-C8EA-402F-A247-E1E0F3CCE416}"/>
    <cellStyle name="Input [yellow] 6 7" xfId="8058" xr:uid="{DB08314B-8BAB-4BF6-9D58-344D274BD6E1}"/>
    <cellStyle name="Input [yellow] 6 7 2" xfId="8059" xr:uid="{EE7BCD4C-7BDE-4EED-9DAC-5636A4ADB455}"/>
    <cellStyle name="Input [yellow] 6 7 2 2" xfId="28529" xr:uid="{400D2461-23BD-4606-AD7B-3E61F505E45A}"/>
    <cellStyle name="Input [yellow] 6 7 3" xfId="28528" xr:uid="{3D784D3E-4439-4A28-9915-B6DDB17A08D2}"/>
    <cellStyle name="Input [yellow] 6 8" xfId="8060" xr:uid="{DC8C21D5-4149-434B-8E8F-4973A9401EDA}"/>
    <cellStyle name="Input [yellow] 6 8 2" xfId="8061" xr:uid="{A5107A0F-A5E4-4248-B4F4-D455BF970444}"/>
    <cellStyle name="Input [yellow] 6 8 2 2" xfId="28531" xr:uid="{DA4F7D02-014C-4EA4-81F1-6BDF980EA97D}"/>
    <cellStyle name="Input [yellow] 6 8 3" xfId="28530" xr:uid="{C4D3876F-65E0-4828-9399-BC3ABB0EC10F}"/>
    <cellStyle name="Input [yellow] 6 9" xfId="8062" xr:uid="{944C8462-6BAB-4CDE-81B5-8827F126DBD7}"/>
    <cellStyle name="Input [yellow] 6 9 2" xfId="28532" xr:uid="{84931779-F8C2-496C-B6B7-645DA9331C3A}"/>
    <cellStyle name="Input [yellow] 60" xfId="8063" xr:uid="{4E2EDFB7-6A51-4B0F-A393-68D30388510A}"/>
    <cellStyle name="Input [yellow] 60 2" xfId="8064" xr:uid="{25014258-C56B-4863-B483-FE32EE5B2949}"/>
    <cellStyle name="Input [yellow] 60 2 2" xfId="8065" xr:uid="{EB52E23E-6778-4D6F-A73A-FA7D146A27C5}"/>
    <cellStyle name="Input [yellow] 60 2 2 2" xfId="28535" xr:uid="{E772B83C-9C45-4363-872E-20C074468A98}"/>
    <cellStyle name="Input [yellow] 60 2 3" xfId="28534" xr:uid="{4FB38D4C-9820-4437-9600-E8F26649DF27}"/>
    <cellStyle name="Input [yellow] 60 3" xfId="8066" xr:uid="{A745FD7E-E14D-4B57-9C2A-F6FCECE2A048}"/>
    <cellStyle name="Input [yellow] 60 3 2" xfId="8067" xr:uid="{0B60D628-B29F-4868-BC5E-37FCB98C8833}"/>
    <cellStyle name="Input [yellow] 60 3 2 2" xfId="28537" xr:uid="{30F3950D-C994-4E08-9613-DA420D8972F8}"/>
    <cellStyle name="Input [yellow] 60 3 3" xfId="28536" xr:uid="{FDFF4F6A-AEB1-4143-8BA5-74B66C53778F}"/>
    <cellStyle name="Input [yellow] 60 4" xfId="8068" xr:uid="{881B24B0-2C0B-4580-B3B3-2A5E5116C642}"/>
    <cellStyle name="Input [yellow] 60 4 2" xfId="28538" xr:uid="{0061B39F-20A2-43AF-A0DD-763E0AEE7D96}"/>
    <cellStyle name="Input [yellow] 60 5" xfId="28533" xr:uid="{FC4E7643-694B-4D6F-918E-C7D36B49F499}"/>
    <cellStyle name="Input [yellow] 61" xfId="8069" xr:uid="{5B5A4642-95C3-4149-A8FE-6788881978E6}"/>
    <cellStyle name="Input [yellow] 61 2" xfId="8070" xr:uid="{78995AD1-A961-4493-9D83-378EA6416BD5}"/>
    <cellStyle name="Input [yellow] 61 2 2" xfId="8071" xr:uid="{68B4FFCE-F87E-4C31-A8D6-DEBC343FCCD9}"/>
    <cellStyle name="Input [yellow] 61 2 2 2" xfId="28541" xr:uid="{579F3357-D5F7-45E0-A295-93F9AD88BA28}"/>
    <cellStyle name="Input [yellow] 61 2 3" xfId="28540" xr:uid="{62D131F4-376B-4396-A82B-9086B2FA3E7F}"/>
    <cellStyle name="Input [yellow] 61 3" xfId="8072" xr:uid="{83FD7B96-C81A-4F0A-A321-D8709BBBA1C2}"/>
    <cellStyle name="Input [yellow] 61 3 2" xfId="8073" xr:uid="{4B310975-0DA7-431E-B7B4-95608BF147C7}"/>
    <cellStyle name="Input [yellow] 61 3 2 2" xfId="28543" xr:uid="{FDF0DFF9-A7E1-432C-9AFD-60FA6E587A0C}"/>
    <cellStyle name="Input [yellow] 61 3 3" xfId="28542" xr:uid="{375E3A42-DF32-49C1-89B1-86D2C358851D}"/>
    <cellStyle name="Input [yellow] 61 4" xfId="8074" xr:uid="{C4C6C4D0-D32B-49B9-93AB-9FC136FE2AC1}"/>
    <cellStyle name="Input [yellow] 61 4 2" xfId="28544" xr:uid="{8449C421-D816-4141-B6F1-BE3A5744C108}"/>
    <cellStyle name="Input [yellow] 61 5" xfId="28539" xr:uid="{951F46E5-BFB0-4911-8CFB-831E91B543AB}"/>
    <cellStyle name="Input [yellow] 62" xfId="8075" xr:uid="{87E3BF68-15EB-484E-B0A8-01233E3395EE}"/>
    <cellStyle name="Input [yellow] 62 2" xfId="8076" xr:uid="{CC674299-60E0-4331-82B7-B9D7624F8B42}"/>
    <cellStyle name="Input [yellow] 62 2 2" xfId="8077" xr:uid="{E61EFC21-3450-4912-B89A-8C099B203F02}"/>
    <cellStyle name="Input [yellow] 62 2 2 2" xfId="28547" xr:uid="{2B2D78C8-E2A5-40CF-84A2-48BC22AFC93C}"/>
    <cellStyle name="Input [yellow] 62 2 3" xfId="28546" xr:uid="{5F1F19DA-5A7F-411B-B7DE-81D89818BBB5}"/>
    <cellStyle name="Input [yellow] 62 3" xfId="8078" xr:uid="{0C2878E5-C648-47F6-B466-71381FCA429D}"/>
    <cellStyle name="Input [yellow] 62 3 2" xfId="8079" xr:uid="{3A75D12F-1727-44AF-9BC6-856169D0FE24}"/>
    <cellStyle name="Input [yellow] 62 3 2 2" xfId="28549" xr:uid="{E24B7E1A-E2FF-4363-AA11-69E7707B3BFA}"/>
    <cellStyle name="Input [yellow] 62 3 3" xfId="28548" xr:uid="{55F2DFEB-427B-4A00-A8B3-36549615CF97}"/>
    <cellStyle name="Input [yellow] 62 4" xfId="8080" xr:uid="{02DEB408-D3ED-4312-8BB9-2408CAA72445}"/>
    <cellStyle name="Input [yellow] 62 4 2" xfId="28550" xr:uid="{1653BB4C-D0E4-426C-AF5F-1FE95CAF385A}"/>
    <cellStyle name="Input [yellow] 62 5" xfId="28545" xr:uid="{2E31E5B4-809E-4D2B-8EFA-8BA06EB65B50}"/>
    <cellStyle name="Input [yellow] 63" xfId="8081" xr:uid="{6AF6259A-835F-45E4-AE40-4D4821A825CC}"/>
    <cellStyle name="Input [yellow] 63 2" xfId="8082" xr:uid="{AC3728C7-1EEF-44F9-84F2-F65A476B29C1}"/>
    <cellStyle name="Input [yellow] 63 2 2" xfId="8083" xr:uid="{22E553D8-C2D0-4A0D-9048-F8C617DAF76F}"/>
    <cellStyle name="Input [yellow] 63 2 2 2" xfId="28553" xr:uid="{C88BF7AA-2762-4A49-A961-FF8AEC6DA9F3}"/>
    <cellStyle name="Input [yellow] 63 2 3" xfId="28552" xr:uid="{4D87C78E-46DA-4DB7-B2DA-06AC4D91E14A}"/>
    <cellStyle name="Input [yellow] 63 3" xfId="8084" xr:uid="{0777CC93-A3A8-46D2-B790-22157BBECEC7}"/>
    <cellStyle name="Input [yellow] 63 3 2" xfId="8085" xr:uid="{27F9752E-B2D2-4F68-99A7-DA3D145DC80F}"/>
    <cellStyle name="Input [yellow] 63 3 2 2" xfId="28555" xr:uid="{92E4FE43-EA17-4B50-8783-253080D1D15F}"/>
    <cellStyle name="Input [yellow] 63 3 3" xfId="28554" xr:uid="{BDD38E0A-B3D7-4C25-B5E5-F07E18127B46}"/>
    <cellStyle name="Input [yellow] 63 4" xfId="8086" xr:uid="{3DD71CFE-6306-4D4F-A0A1-9B5423D0DF2E}"/>
    <cellStyle name="Input [yellow] 63 4 2" xfId="28556" xr:uid="{E9FBE9E5-C8E6-474E-82A5-DFD35100A731}"/>
    <cellStyle name="Input [yellow] 63 5" xfId="28551" xr:uid="{9CE204CD-8428-44FC-83EF-4EE0D50ACC17}"/>
    <cellStyle name="Input [yellow] 64" xfId="8087" xr:uid="{D1D0E0C0-47B8-41BE-9ADB-0D43875567BF}"/>
    <cellStyle name="Input [yellow] 64 2" xfId="8088" xr:uid="{6EDA1FD7-2615-4C4D-B9CF-41BE2CC89DFF}"/>
    <cellStyle name="Input [yellow] 64 2 2" xfId="8089" xr:uid="{2C7F7817-1BD5-485A-B186-1ADE11694396}"/>
    <cellStyle name="Input [yellow] 64 2 2 2" xfId="28559" xr:uid="{EE9A3DA8-0A5F-49BE-BD3A-D1D8034A77A9}"/>
    <cellStyle name="Input [yellow] 64 2 3" xfId="28558" xr:uid="{EB0ED7DA-FB9F-4708-9DEE-103B3190488A}"/>
    <cellStyle name="Input [yellow] 64 3" xfId="8090" xr:uid="{6649796E-5804-48A8-A57C-A08AF7440DB5}"/>
    <cellStyle name="Input [yellow] 64 3 2" xfId="8091" xr:uid="{7B8B0C21-9A89-4517-9AF3-F57E89379CB2}"/>
    <cellStyle name="Input [yellow] 64 3 2 2" xfId="28561" xr:uid="{C96877F8-830A-4BB4-8076-8F6B4BFBB65A}"/>
    <cellStyle name="Input [yellow] 64 3 3" xfId="28560" xr:uid="{3E5263A4-86B8-49A2-BEE7-6928CB2BBC00}"/>
    <cellStyle name="Input [yellow] 64 4" xfId="8092" xr:uid="{BD4483CE-2A4E-487C-9E5A-4BE959470862}"/>
    <cellStyle name="Input [yellow] 64 4 2" xfId="28562" xr:uid="{041F7C49-CD88-4500-8FC3-E0C6CEC1A43B}"/>
    <cellStyle name="Input [yellow] 64 5" xfId="28557" xr:uid="{899A0DA9-5503-4A87-875B-990DB09BACA3}"/>
    <cellStyle name="Input [yellow] 65" xfId="8093" xr:uid="{0CF64D7C-B4B6-476D-99BD-BCD89CD9E28E}"/>
    <cellStyle name="Input [yellow] 65 2" xfId="8094" xr:uid="{B9EBEDD7-6B9A-439E-8B04-E782EF84C1B1}"/>
    <cellStyle name="Input [yellow] 65 2 2" xfId="8095" xr:uid="{857F7B64-418F-463C-B173-AA2E4CC7B310}"/>
    <cellStyle name="Input [yellow] 65 2 2 2" xfId="28565" xr:uid="{DF59A2DE-7C55-45E9-88EC-EFAA764D7A3A}"/>
    <cellStyle name="Input [yellow] 65 2 3" xfId="28564" xr:uid="{F59B70AE-CA14-440A-BE83-6EECE17E2A69}"/>
    <cellStyle name="Input [yellow] 65 3" xfId="8096" xr:uid="{7F9C1F7A-7416-43EA-A701-7956D5DE8570}"/>
    <cellStyle name="Input [yellow] 65 3 2" xfId="8097" xr:uid="{1368FD5A-FC75-42CB-8DF7-3CA31EBFA501}"/>
    <cellStyle name="Input [yellow] 65 3 2 2" xfId="28567" xr:uid="{66BCFFCD-F3BF-4B78-8A3E-50310D083CCC}"/>
    <cellStyle name="Input [yellow] 65 3 3" xfId="28566" xr:uid="{801CC0B5-3FA0-47DE-AFE8-96BF67A5E718}"/>
    <cellStyle name="Input [yellow] 65 4" xfId="8098" xr:uid="{75442450-2930-460F-917C-A318C64CC957}"/>
    <cellStyle name="Input [yellow] 65 4 2" xfId="28568" xr:uid="{71617B77-ED5F-4854-BED6-64EDB99903F4}"/>
    <cellStyle name="Input [yellow] 65 5" xfId="28563" xr:uid="{206D9016-2BF0-4226-AD5F-FCFDA2F9D547}"/>
    <cellStyle name="Input [yellow] 66" xfId="8099" xr:uid="{BFA14951-9326-4EB6-BD36-B41DA6DA2F2E}"/>
    <cellStyle name="Input [yellow] 66 2" xfId="8100" xr:uid="{00F804DC-2C98-464A-8296-7FA9C0E0C3C2}"/>
    <cellStyle name="Input [yellow] 66 2 2" xfId="8101" xr:uid="{56886831-8187-4D3E-A739-13A6C7D18539}"/>
    <cellStyle name="Input [yellow] 66 2 2 2" xfId="28571" xr:uid="{17A3DD75-C80D-4260-8C06-FAA0D9EB6382}"/>
    <cellStyle name="Input [yellow] 66 2 3" xfId="28570" xr:uid="{0AE2190C-1450-4F46-A9AB-4686F6684D85}"/>
    <cellStyle name="Input [yellow] 66 3" xfId="8102" xr:uid="{2731F69D-4D50-4BE8-B610-A3B8196EB477}"/>
    <cellStyle name="Input [yellow] 66 3 2" xfId="8103" xr:uid="{61A6A572-1133-4BC1-823F-232251042D60}"/>
    <cellStyle name="Input [yellow] 66 3 2 2" xfId="28573" xr:uid="{5FAE08A3-F71D-4E3F-95BA-94B72CBB8FD4}"/>
    <cellStyle name="Input [yellow] 66 3 3" xfId="28572" xr:uid="{3E60CB90-7793-4981-9BD9-FF5EAEF164A1}"/>
    <cellStyle name="Input [yellow] 66 4" xfId="8104" xr:uid="{0A7EDC55-A19F-4C44-B825-DF608116CC07}"/>
    <cellStyle name="Input [yellow] 66 4 2" xfId="28574" xr:uid="{DC1A86AE-72F4-45CA-8E28-9D97A2782C9A}"/>
    <cellStyle name="Input [yellow] 66 5" xfId="28569" xr:uid="{9E4E141B-D8BD-438B-A478-00465FE3B490}"/>
    <cellStyle name="Input [yellow] 67" xfId="8105" xr:uid="{EEE9226E-CF64-4828-A383-3BA134B0F9FE}"/>
    <cellStyle name="Input [yellow] 67 2" xfId="8106" xr:uid="{DED37E6D-62FD-4F4F-9605-D16D31EC6FE1}"/>
    <cellStyle name="Input [yellow] 67 2 2" xfId="8107" xr:uid="{4C165031-1955-4481-A2D3-106569F2ECEE}"/>
    <cellStyle name="Input [yellow] 67 2 2 2" xfId="28577" xr:uid="{4CDC1CE5-B5B9-41D7-B44D-AB14AB787DAC}"/>
    <cellStyle name="Input [yellow] 67 2 3" xfId="28576" xr:uid="{CF5D09EF-069C-4413-98DB-7E00C2C2505B}"/>
    <cellStyle name="Input [yellow] 67 3" xfId="8108" xr:uid="{5D8EBA75-6D28-41D8-BCA4-0A3C6E0AA244}"/>
    <cellStyle name="Input [yellow] 67 3 2" xfId="8109" xr:uid="{3D80BC81-248A-4D6F-8964-BCBB91B14BD4}"/>
    <cellStyle name="Input [yellow] 67 3 2 2" xfId="28579" xr:uid="{ACE4D9EB-1923-447B-9262-1C3A4188F2C1}"/>
    <cellStyle name="Input [yellow] 67 3 3" xfId="28578" xr:uid="{FF9184FA-27D7-44EF-B440-847A3250E6A1}"/>
    <cellStyle name="Input [yellow] 67 4" xfId="8110" xr:uid="{23BFA514-BA34-4AFD-9758-7E95E4640BEC}"/>
    <cellStyle name="Input [yellow] 67 4 2" xfId="28580" xr:uid="{4E50385E-076C-4138-8465-30845D8F56D1}"/>
    <cellStyle name="Input [yellow] 67 5" xfId="28575" xr:uid="{346AA370-3B44-4F0F-9D6D-BAE7A6F6D7A2}"/>
    <cellStyle name="Input [yellow] 68" xfId="8111" xr:uid="{EC898FDE-512A-429B-8E16-905AC6C8E1FC}"/>
    <cellStyle name="Input [yellow] 68 2" xfId="8112" xr:uid="{3DF0A59F-4E1A-41F5-8A33-8ED1E41348D8}"/>
    <cellStyle name="Input [yellow] 68 2 2" xfId="8113" xr:uid="{5E6CB3A7-DFF6-46EC-81E2-0E267B99A14C}"/>
    <cellStyle name="Input [yellow] 68 2 2 2" xfId="28583" xr:uid="{9B025E4D-4566-4B33-A502-918F306D42F4}"/>
    <cellStyle name="Input [yellow] 68 2 3" xfId="28582" xr:uid="{3CE98DC4-E3F8-48F6-9F8B-32447859FDFA}"/>
    <cellStyle name="Input [yellow] 68 3" xfId="8114" xr:uid="{38088404-B9F5-4AFF-B005-451268B2F649}"/>
    <cellStyle name="Input [yellow] 68 3 2" xfId="8115" xr:uid="{7B5648C7-0AFB-4654-849D-9A9FFEB8D1B9}"/>
    <cellStyle name="Input [yellow] 68 3 2 2" xfId="28585" xr:uid="{4B434AA2-7321-4A07-B3AC-1C363ECCC9DF}"/>
    <cellStyle name="Input [yellow] 68 3 3" xfId="28584" xr:uid="{BAD3DD6E-D1CE-49F0-B43A-89B8527FA793}"/>
    <cellStyle name="Input [yellow] 68 4" xfId="8116" xr:uid="{71247F50-48F7-4692-B3F8-F100575A0CAF}"/>
    <cellStyle name="Input [yellow] 68 4 2" xfId="28586" xr:uid="{4E9E0AB3-C9B6-4954-8357-D6D3291A04A3}"/>
    <cellStyle name="Input [yellow] 68 5" xfId="28581" xr:uid="{DF9414DB-7F9D-42E0-9EC8-118A38C41E93}"/>
    <cellStyle name="Input [yellow] 69" xfId="8117" xr:uid="{FF1E77EA-F9FC-4298-B336-2C7294F6C325}"/>
    <cellStyle name="Input [yellow] 69 2" xfId="8118" xr:uid="{B918AA91-1F02-41FE-A68A-4AB5B2A610FC}"/>
    <cellStyle name="Input [yellow] 69 2 2" xfId="8119" xr:uid="{D3208F52-5306-48BB-B1DC-B498E0412FB2}"/>
    <cellStyle name="Input [yellow] 69 2 2 2" xfId="28589" xr:uid="{B0AF5927-B822-4058-A019-CED2708E9909}"/>
    <cellStyle name="Input [yellow] 69 2 3" xfId="28588" xr:uid="{7A2BBDBB-5EDD-4D3E-81AF-5B4C102000F3}"/>
    <cellStyle name="Input [yellow] 69 3" xfId="8120" xr:uid="{C94F6E76-7ABC-488D-85C9-C4723A2BB7F2}"/>
    <cellStyle name="Input [yellow] 69 3 2" xfId="8121" xr:uid="{5D8C1DB7-806B-463E-97A7-BFFBCA77F1F4}"/>
    <cellStyle name="Input [yellow] 69 3 2 2" xfId="28591" xr:uid="{0275898A-B97A-4528-8DF3-06CD5078B625}"/>
    <cellStyle name="Input [yellow] 69 3 3" xfId="28590" xr:uid="{8DAA49EA-F6A5-4DDB-8FC8-D4BBE511D52E}"/>
    <cellStyle name="Input [yellow] 69 4" xfId="8122" xr:uid="{56D32F29-DCD2-4D6F-8FD8-86AA92363AB9}"/>
    <cellStyle name="Input [yellow] 69 4 2" xfId="28592" xr:uid="{D6277150-3D1C-4B8D-A632-79417C025D2B}"/>
    <cellStyle name="Input [yellow] 69 5" xfId="28587" xr:uid="{C6452628-8670-4A03-9854-5A13271D19FC}"/>
    <cellStyle name="Input [yellow] 7" xfId="8123" xr:uid="{F708DF59-16C4-4ACE-A2BC-30EB6B37D7BE}"/>
    <cellStyle name="Input [yellow] 7 10" xfId="28593" xr:uid="{FD64A6C8-407C-4409-A0D9-22C7324B8038}"/>
    <cellStyle name="Input [yellow] 7 2" xfId="8124" xr:uid="{2E4D62E4-80F3-46F0-A440-291A4885ABC5}"/>
    <cellStyle name="Input [yellow] 7 2 2" xfId="8125" xr:uid="{43092DC2-2CC2-48BD-8D0B-B3A18527715B}"/>
    <cellStyle name="Input [yellow] 7 2 2 2" xfId="8126" xr:uid="{C1AA3D1B-4553-4947-A95D-78FBB26E454A}"/>
    <cellStyle name="Input [yellow] 7 2 2 2 2" xfId="8127" xr:uid="{5ED42018-3BA1-4F84-8D97-ED45DEB1D014}"/>
    <cellStyle name="Input [yellow] 7 2 2 2 2 2" xfId="28597" xr:uid="{CBCF5634-44D6-43B9-87A1-CA8912083939}"/>
    <cellStyle name="Input [yellow] 7 2 2 2 3" xfId="28596" xr:uid="{0017240C-A0DA-4598-B748-CB9CD9ADB9F3}"/>
    <cellStyle name="Input [yellow] 7 2 2 3" xfId="8128" xr:uid="{0D80E0A7-0E92-4D53-8048-7387B53D257C}"/>
    <cellStyle name="Input [yellow] 7 2 2 3 2" xfId="8129" xr:uid="{59C6660C-E9BF-4298-89B0-62A654181814}"/>
    <cellStyle name="Input [yellow] 7 2 2 3 2 2" xfId="28599" xr:uid="{CE45F965-1A2A-4FE0-A34A-FA261AEB1995}"/>
    <cellStyle name="Input [yellow] 7 2 2 3 3" xfId="28598" xr:uid="{CED46DBB-1DE5-49AE-99FB-48930BF030C3}"/>
    <cellStyle name="Input [yellow] 7 2 2 4" xfId="8130" xr:uid="{93904727-5F66-435D-B7B4-441B28C0881E}"/>
    <cellStyle name="Input [yellow] 7 2 2 4 2" xfId="28600" xr:uid="{4ECEA60E-0B56-4033-B469-DADF19BBC374}"/>
    <cellStyle name="Input [yellow] 7 2 2 5" xfId="28595" xr:uid="{30179518-255C-4DB9-BE88-046D104BA966}"/>
    <cellStyle name="Input [yellow] 7 2 3" xfId="8131" xr:uid="{28A5FF85-DCFF-45B9-93C6-52A2DF7178BB}"/>
    <cellStyle name="Input [yellow] 7 2 3 2" xfId="8132" xr:uid="{815CCB32-ED34-446E-9C78-75320A154092}"/>
    <cellStyle name="Input [yellow] 7 2 3 2 2" xfId="8133" xr:uid="{FBAAB78C-BD51-41AA-AC88-4703EFC1225F}"/>
    <cellStyle name="Input [yellow] 7 2 3 2 2 2" xfId="28603" xr:uid="{16AE9F24-AD51-4E10-8E6A-3773BB4BB56F}"/>
    <cellStyle name="Input [yellow] 7 2 3 2 3" xfId="28602" xr:uid="{509FBA81-91C2-4814-BAC9-43C8B5F21F6F}"/>
    <cellStyle name="Input [yellow] 7 2 3 3" xfId="8134" xr:uid="{1D0743FE-C0CC-40A1-8C22-1B87F52838DB}"/>
    <cellStyle name="Input [yellow] 7 2 3 3 2" xfId="8135" xr:uid="{50A8B0BB-D84E-4B55-9D4F-CA0ED97FEB40}"/>
    <cellStyle name="Input [yellow] 7 2 3 3 2 2" xfId="28605" xr:uid="{44942308-9901-4E85-AF9B-4D5CF8A5D916}"/>
    <cellStyle name="Input [yellow] 7 2 3 3 3" xfId="28604" xr:uid="{099284D2-38FA-4286-8C2C-30A0AF36415A}"/>
    <cellStyle name="Input [yellow] 7 2 3 4" xfId="8136" xr:uid="{6FBC9D96-F234-4B33-8F58-4D7C697C0A7E}"/>
    <cellStyle name="Input [yellow] 7 2 3 4 2" xfId="28606" xr:uid="{F989A727-9ABD-4BC8-BF12-C12701D78EE0}"/>
    <cellStyle name="Input [yellow] 7 2 3 5" xfId="28601" xr:uid="{D0E14F42-3885-4696-97C5-5CBEC0A6D7AD}"/>
    <cellStyle name="Input [yellow] 7 2 4" xfId="8137" xr:uid="{8B336C8D-4E28-4D40-BD3D-6C4AF1599DC6}"/>
    <cellStyle name="Input [yellow] 7 2 4 2" xfId="8138" xr:uid="{4A6DEE61-D852-400E-9AF6-BC8AE40C0E79}"/>
    <cellStyle name="Input [yellow] 7 2 4 2 2" xfId="8139" xr:uid="{BA54F91E-DA6F-44FF-8F3B-693FBFDF5E71}"/>
    <cellStyle name="Input [yellow] 7 2 4 2 2 2" xfId="28609" xr:uid="{8DEEAC71-EF4C-46C6-B0F4-D77FCF305FBF}"/>
    <cellStyle name="Input [yellow] 7 2 4 2 3" xfId="28608" xr:uid="{0798071F-A105-4DBA-A5F5-0F372641EFE7}"/>
    <cellStyle name="Input [yellow] 7 2 4 3" xfId="8140" xr:uid="{A8EF8EA9-4EDC-4B7F-99A3-57AD61950071}"/>
    <cellStyle name="Input [yellow] 7 2 4 3 2" xfId="8141" xr:uid="{974B8EAA-C63D-4F61-815A-2749A45E7519}"/>
    <cellStyle name="Input [yellow] 7 2 4 3 2 2" xfId="28611" xr:uid="{219F9423-8146-4636-B313-6F5B6A4821BE}"/>
    <cellStyle name="Input [yellow] 7 2 4 3 3" xfId="28610" xr:uid="{7ECCF312-D14B-4D1E-9D2E-72E882E90706}"/>
    <cellStyle name="Input [yellow] 7 2 4 4" xfId="8142" xr:uid="{9EE675DE-C9C7-470F-BA35-0424C3F3BAE8}"/>
    <cellStyle name="Input [yellow] 7 2 4 4 2" xfId="28612" xr:uid="{943A8EDA-7F6F-42E3-9755-D6EE19C8FCFA}"/>
    <cellStyle name="Input [yellow] 7 2 4 5" xfId="28607" xr:uid="{100F8C76-A30B-4D9B-8E8B-0BD6E3ADB40E}"/>
    <cellStyle name="Input [yellow] 7 2 5" xfId="8143" xr:uid="{6A999DB0-75FB-430A-97BF-EF738098B83C}"/>
    <cellStyle name="Input [yellow] 7 2 5 2" xfId="8144" xr:uid="{E5F511C5-7958-4B11-B1D2-265DE9C5BA65}"/>
    <cellStyle name="Input [yellow] 7 2 5 2 2" xfId="8145" xr:uid="{305E8086-1F09-4FDF-978E-385B8F3606AB}"/>
    <cellStyle name="Input [yellow] 7 2 5 2 2 2" xfId="28615" xr:uid="{D4990F4D-323C-48F4-8B59-BD5EED1DA4EB}"/>
    <cellStyle name="Input [yellow] 7 2 5 2 3" xfId="28614" xr:uid="{770C9F62-D606-42D0-86A0-C901E2D6EFA4}"/>
    <cellStyle name="Input [yellow] 7 2 5 3" xfId="8146" xr:uid="{7BCF97C2-5E78-4682-81C9-52694392E4C5}"/>
    <cellStyle name="Input [yellow] 7 2 5 3 2" xfId="8147" xr:uid="{DB8763A8-3F15-4EA3-8D38-EC9C558E8811}"/>
    <cellStyle name="Input [yellow] 7 2 5 3 2 2" xfId="28617" xr:uid="{D1B09CBE-AB7E-44B4-A45B-C77752A61694}"/>
    <cellStyle name="Input [yellow] 7 2 5 3 3" xfId="28616" xr:uid="{64BCBF5E-AA12-43CA-B457-EAD6EC8C144F}"/>
    <cellStyle name="Input [yellow] 7 2 5 4" xfId="8148" xr:uid="{E9357E5E-6D55-40D1-B7C6-C8554A1513E3}"/>
    <cellStyle name="Input [yellow] 7 2 5 4 2" xfId="28618" xr:uid="{688122BB-7486-433A-99BA-BB279AFDB646}"/>
    <cellStyle name="Input [yellow] 7 2 5 5" xfId="28613" xr:uid="{5770BBFA-EEE1-4A50-9756-53AEF2591278}"/>
    <cellStyle name="Input [yellow] 7 2 6" xfId="8149" xr:uid="{1EF42A00-26D7-4E39-99DA-7B349AEF5B1F}"/>
    <cellStyle name="Input [yellow] 7 2 6 2" xfId="8150" xr:uid="{3C9046CB-808C-4667-A409-18DD8D8FA116}"/>
    <cellStyle name="Input [yellow] 7 2 6 2 2" xfId="28620" xr:uid="{BEF17BD9-AB28-474C-B5E7-DE3DD43CF091}"/>
    <cellStyle name="Input [yellow] 7 2 6 3" xfId="28619" xr:uid="{2D5C22E8-7A7D-4D8A-A5E3-B72D2BBDAD32}"/>
    <cellStyle name="Input [yellow] 7 2 7" xfId="8151" xr:uid="{E0C6737D-8093-4252-9489-65B13F036A79}"/>
    <cellStyle name="Input [yellow] 7 2 7 2" xfId="8152" xr:uid="{ADC2A1F4-AA86-48C5-A8BE-A6744B762111}"/>
    <cellStyle name="Input [yellow] 7 2 7 2 2" xfId="28622" xr:uid="{EDE6F4B6-CC7B-4D66-8263-7155AD3E3F48}"/>
    <cellStyle name="Input [yellow] 7 2 7 3" xfId="28621" xr:uid="{9EB0166B-97F7-44CF-8D57-45A9E05200AB}"/>
    <cellStyle name="Input [yellow] 7 2 8" xfId="8153" xr:uid="{76DD9027-7627-4B64-AD12-8D8C1CEF15BB}"/>
    <cellStyle name="Input [yellow] 7 2 8 2" xfId="28623" xr:uid="{FCCC4A65-965A-4CE0-AC22-2754C841633D}"/>
    <cellStyle name="Input [yellow] 7 2 9" xfId="28594" xr:uid="{DA4CD632-F7D0-4030-BE54-D3B36178C545}"/>
    <cellStyle name="Input [yellow] 7 3" xfId="8154" xr:uid="{BDBA23A6-93B9-492E-B4D1-301F0A00E5B9}"/>
    <cellStyle name="Input [yellow] 7 3 2" xfId="8155" xr:uid="{B65A7DC6-E090-462F-ACA9-B8F94A7CCCDB}"/>
    <cellStyle name="Input [yellow] 7 3 2 2" xfId="8156" xr:uid="{7632DB33-AF56-4319-B338-BF475201FEFA}"/>
    <cellStyle name="Input [yellow] 7 3 2 2 2" xfId="28626" xr:uid="{7AC8B68B-17D8-4D82-A2CB-4677CAF49AAA}"/>
    <cellStyle name="Input [yellow] 7 3 2 3" xfId="28625" xr:uid="{DF9E2478-3CD0-4F67-A8B1-D1D1DD080A0D}"/>
    <cellStyle name="Input [yellow] 7 3 3" xfId="8157" xr:uid="{53933A54-78FD-4322-B0C5-00FA4DEBED14}"/>
    <cellStyle name="Input [yellow] 7 3 3 2" xfId="8158" xr:uid="{09A3D562-B89C-4131-8933-C04ADF12653F}"/>
    <cellStyle name="Input [yellow] 7 3 3 2 2" xfId="28628" xr:uid="{B5E59CF8-B33F-416A-8F6C-4A77E9969F9D}"/>
    <cellStyle name="Input [yellow] 7 3 3 3" xfId="28627" xr:uid="{6A40409A-3CA0-4DB4-A47E-1E24F948C493}"/>
    <cellStyle name="Input [yellow] 7 3 4" xfId="8159" xr:uid="{81EBB77F-8637-4379-857F-C0CC7FF60BDC}"/>
    <cellStyle name="Input [yellow] 7 3 4 2" xfId="28629" xr:uid="{23089332-A7C3-4078-8425-D36224E49CB5}"/>
    <cellStyle name="Input [yellow] 7 3 5" xfId="28624" xr:uid="{E0438AFB-D6B4-442E-BF13-344C01DCC45E}"/>
    <cellStyle name="Input [yellow] 7 4" xfId="8160" xr:uid="{DC739CB4-5C7E-4737-BE46-D6F1564C10E8}"/>
    <cellStyle name="Input [yellow] 7 4 2" xfId="8161" xr:uid="{74AE01DB-B965-421A-961C-F6B2E602FEF3}"/>
    <cellStyle name="Input [yellow] 7 4 2 2" xfId="8162" xr:uid="{6D193064-8C1C-404B-9261-715F5BE3A1E6}"/>
    <cellStyle name="Input [yellow] 7 4 2 2 2" xfId="28632" xr:uid="{5FBABC27-FBFB-4020-8B6A-9792C890EFCB}"/>
    <cellStyle name="Input [yellow] 7 4 2 3" xfId="28631" xr:uid="{91FE35DB-2B2F-4E2C-BD03-FC7A17282D4F}"/>
    <cellStyle name="Input [yellow] 7 4 3" xfId="8163" xr:uid="{9F95BB1E-6910-47FB-A4AC-F9E7F65E3E27}"/>
    <cellStyle name="Input [yellow] 7 4 3 2" xfId="8164" xr:uid="{B250A21D-6F05-46E6-B9CA-3DB07039AE80}"/>
    <cellStyle name="Input [yellow] 7 4 3 2 2" xfId="28634" xr:uid="{65BE648C-059C-4DB1-9514-3945C70FB60C}"/>
    <cellStyle name="Input [yellow] 7 4 3 3" xfId="28633" xr:uid="{670B4F2E-CEFB-4060-A8D5-816322187525}"/>
    <cellStyle name="Input [yellow] 7 4 4" xfId="8165" xr:uid="{E7D5FEC2-0B96-466A-9100-913E13DFF379}"/>
    <cellStyle name="Input [yellow] 7 4 4 2" xfId="28635" xr:uid="{E7657B0F-DC98-43AF-92CA-13D8CD23EB3C}"/>
    <cellStyle name="Input [yellow] 7 4 5" xfId="28630" xr:uid="{049664AB-8245-4275-97D8-ABEA4842CDE1}"/>
    <cellStyle name="Input [yellow] 7 5" xfId="8166" xr:uid="{21B8F2C2-3F8F-4214-9D7A-9ADAE8FE8E71}"/>
    <cellStyle name="Input [yellow] 7 5 2" xfId="8167" xr:uid="{E4C5EBCF-10E0-47DB-8C26-3CFFF100A598}"/>
    <cellStyle name="Input [yellow] 7 5 2 2" xfId="8168" xr:uid="{C401CD42-F50B-41C7-8BA7-475FCC9A7F69}"/>
    <cellStyle name="Input [yellow] 7 5 2 2 2" xfId="28638" xr:uid="{E404D8B9-74C5-4BC3-9B49-0AA975391F12}"/>
    <cellStyle name="Input [yellow] 7 5 2 3" xfId="28637" xr:uid="{DC4C1AA1-8666-437D-B79C-9E30A8CD156E}"/>
    <cellStyle name="Input [yellow] 7 5 3" xfId="8169" xr:uid="{30CC13C0-2201-46D9-AF6A-874EB134B0AD}"/>
    <cellStyle name="Input [yellow] 7 5 3 2" xfId="8170" xr:uid="{6A911DF8-58C5-43A7-BEB6-820C49144104}"/>
    <cellStyle name="Input [yellow] 7 5 3 2 2" xfId="28640" xr:uid="{C9288677-41F4-4AAA-A560-866427AB508C}"/>
    <cellStyle name="Input [yellow] 7 5 3 3" xfId="28639" xr:uid="{3CE3FA16-4CC7-4BDE-A076-400E2B2F1BCB}"/>
    <cellStyle name="Input [yellow] 7 5 4" xfId="8171" xr:uid="{B14FEB39-BDFC-44FA-A6D4-4F1D1B137AED}"/>
    <cellStyle name="Input [yellow] 7 5 4 2" xfId="28641" xr:uid="{0077720A-F91F-4300-8A14-8BD23BF32AC2}"/>
    <cellStyle name="Input [yellow] 7 5 5" xfId="28636" xr:uid="{3A5277D7-F0AB-47D9-A926-8364D11BC04D}"/>
    <cellStyle name="Input [yellow] 7 6" xfId="8172" xr:uid="{DC618321-D3BF-4418-94C6-B52935FCEFE0}"/>
    <cellStyle name="Input [yellow] 7 6 2" xfId="8173" xr:uid="{987BF713-FC20-4FBC-AC4B-EBB4B1EDA447}"/>
    <cellStyle name="Input [yellow] 7 6 2 2" xfId="8174" xr:uid="{0B7B8BBA-C74A-42D2-B08F-9E7AA22BFBCF}"/>
    <cellStyle name="Input [yellow] 7 6 2 2 2" xfId="28644" xr:uid="{283824CE-BF50-4E52-B073-9D48F1CF81FA}"/>
    <cellStyle name="Input [yellow] 7 6 2 3" xfId="28643" xr:uid="{C32D5A46-776D-4862-B6E7-2E30883E2F5D}"/>
    <cellStyle name="Input [yellow] 7 6 3" xfId="8175" xr:uid="{B57E4573-D5AE-4FDC-B67C-585D0E57A468}"/>
    <cellStyle name="Input [yellow] 7 6 3 2" xfId="8176" xr:uid="{A63CF748-1CA3-44E2-94D8-9AD2A24AA9AA}"/>
    <cellStyle name="Input [yellow] 7 6 3 2 2" xfId="28646" xr:uid="{4AF52788-F2D0-4520-90E6-86E8E968061A}"/>
    <cellStyle name="Input [yellow] 7 6 3 3" xfId="28645" xr:uid="{228D9FED-DFF5-4BBD-96AB-A5EA78B5BA44}"/>
    <cellStyle name="Input [yellow] 7 6 4" xfId="8177" xr:uid="{0714607A-E673-4849-915C-124ED1D0A8FF}"/>
    <cellStyle name="Input [yellow] 7 6 4 2" xfId="28647" xr:uid="{10085E6D-447C-4CA9-BD16-3CE16829EEFA}"/>
    <cellStyle name="Input [yellow] 7 6 5" xfId="28642" xr:uid="{C9EB82D0-9249-4B2A-9B6C-70F010292632}"/>
    <cellStyle name="Input [yellow] 7 7" xfId="8178" xr:uid="{B31F422D-5960-4AD0-97DD-23EF8425DE51}"/>
    <cellStyle name="Input [yellow] 7 7 2" xfId="8179" xr:uid="{3E2B6B12-6F40-47BB-9B5C-60EE76288430}"/>
    <cellStyle name="Input [yellow] 7 7 2 2" xfId="28649" xr:uid="{BCBEB55F-2DDD-4380-B84D-69623B4C411F}"/>
    <cellStyle name="Input [yellow] 7 7 3" xfId="28648" xr:uid="{47E5AAC6-9CF3-4AA4-BBE5-EE848E983848}"/>
    <cellStyle name="Input [yellow] 7 8" xfId="8180" xr:uid="{6F741FC9-E317-4126-979F-14E307DE0DC6}"/>
    <cellStyle name="Input [yellow] 7 8 2" xfId="8181" xr:uid="{CD3F8D8C-7B22-47D3-B06E-B196131DF679}"/>
    <cellStyle name="Input [yellow] 7 8 2 2" xfId="28651" xr:uid="{F2DA00F2-C4C6-4046-A2E3-B1E402CF7C02}"/>
    <cellStyle name="Input [yellow] 7 8 3" xfId="28650" xr:uid="{EC5658AD-F24F-48F5-9E1F-7C0C394EAC1F}"/>
    <cellStyle name="Input [yellow] 7 9" xfId="8182" xr:uid="{6449D38A-60FE-4988-B74F-F747CE1F749B}"/>
    <cellStyle name="Input [yellow] 7 9 2" xfId="28652" xr:uid="{4DD84287-6A6D-4331-ACDB-2150CDBFF157}"/>
    <cellStyle name="Input [yellow] 70" xfId="8183" xr:uid="{6EA651B8-C1DF-4005-A0F0-CFAABFCBF4A9}"/>
    <cellStyle name="Input [yellow] 70 2" xfId="8184" xr:uid="{12178BF3-062A-4302-B0C5-4DDD8C0BB654}"/>
    <cellStyle name="Input [yellow] 70 2 2" xfId="8185" xr:uid="{14BB12C2-868E-409E-82D6-710E1AAAEF97}"/>
    <cellStyle name="Input [yellow] 70 2 2 2" xfId="28655" xr:uid="{0962294C-CBC5-4B20-A906-F7C9DDFECC71}"/>
    <cellStyle name="Input [yellow] 70 2 3" xfId="28654" xr:uid="{DBE5F9F6-A39C-4867-B09C-B29A18AFA5BB}"/>
    <cellStyle name="Input [yellow] 70 3" xfId="8186" xr:uid="{C370E148-F76B-48BE-8791-8A3C16766F38}"/>
    <cellStyle name="Input [yellow] 70 3 2" xfId="8187" xr:uid="{A9E8A943-B47C-4B05-8696-E65129EDDC0F}"/>
    <cellStyle name="Input [yellow] 70 3 2 2" xfId="28657" xr:uid="{2393F403-7298-4265-A17E-F4C3E7BFF85C}"/>
    <cellStyle name="Input [yellow] 70 3 3" xfId="28656" xr:uid="{C2E473B2-931B-46CB-AB65-F22770278E46}"/>
    <cellStyle name="Input [yellow] 70 4" xfId="8188" xr:uid="{7064A26F-F5D7-4DD4-96D7-0A51952A3DEA}"/>
    <cellStyle name="Input [yellow] 70 4 2" xfId="28658" xr:uid="{BCE63A3E-4928-4A76-A343-34408C43079E}"/>
    <cellStyle name="Input [yellow] 70 5" xfId="28653" xr:uid="{76B180E4-CDA2-40B3-B32B-282ABE63A0F6}"/>
    <cellStyle name="Input [yellow] 71" xfId="8189" xr:uid="{40A69EA8-2330-4331-9218-9E0E7044D833}"/>
    <cellStyle name="Input [yellow] 71 2" xfId="8190" xr:uid="{1051F206-1E1B-4C5F-8E40-B80B7F4FFF04}"/>
    <cellStyle name="Input [yellow] 71 2 2" xfId="8191" xr:uid="{8E62B230-EED6-4FB1-A026-D2799C0CD3F6}"/>
    <cellStyle name="Input [yellow] 71 2 2 2" xfId="28661" xr:uid="{4E8E0615-1337-4102-984C-B336F13FC41E}"/>
    <cellStyle name="Input [yellow] 71 2 3" xfId="28660" xr:uid="{F9DC6522-33CE-46FD-9EC2-D2DBB1175725}"/>
    <cellStyle name="Input [yellow] 71 3" xfId="8192" xr:uid="{128B7DE4-12AA-45A5-9BF4-27B5648356A2}"/>
    <cellStyle name="Input [yellow] 71 3 2" xfId="8193" xr:uid="{5F96D9FB-6F73-4E81-8BC1-8A3D25CC709D}"/>
    <cellStyle name="Input [yellow] 71 3 2 2" xfId="28663" xr:uid="{327B0D3B-348A-4CF9-870B-CBF3ED3C7A98}"/>
    <cellStyle name="Input [yellow] 71 3 3" xfId="28662" xr:uid="{D608E78A-95FE-4E75-94E3-19A393451347}"/>
    <cellStyle name="Input [yellow] 71 4" xfId="8194" xr:uid="{EB27FC4E-2049-4705-BA54-682B398BD272}"/>
    <cellStyle name="Input [yellow] 71 4 2" xfId="28664" xr:uid="{653EF210-6B2B-491B-98C5-13B368846342}"/>
    <cellStyle name="Input [yellow] 71 5" xfId="28659" xr:uid="{C5B1E2F1-27D5-4AAD-ADEF-A35D40E3E76A}"/>
    <cellStyle name="Input [yellow] 72" xfId="8195" xr:uid="{EFE1F625-C4F2-4B7B-875F-9BC658F65751}"/>
    <cellStyle name="Input [yellow] 72 2" xfId="8196" xr:uid="{6C5AB5F5-DA08-4727-9A83-AF7761C72A93}"/>
    <cellStyle name="Input [yellow] 72 2 2" xfId="8197" xr:uid="{5251CC8A-F8AE-4D67-9796-CC114F65D58A}"/>
    <cellStyle name="Input [yellow] 72 2 2 2" xfId="28667" xr:uid="{52BDD098-5E1A-4588-85DB-C2DC308FB11B}"/>
    <cellStyle name="Input [yellow] 72 2 3" xfId="28666" xr:uid="{8518FB12-9E10-46E7-9369-8BF46C199813}"/>
    <cellStyle name="Input [yellow] 72 3" xfId="8198" xr:uid="{A02301CA-D0A2-4606-BBA2-C5884C998BAC}"/>
    <cellStyle name="Input [yellow] 72 3 2" xfId="8199" xr:uid="{B9204FAD-834B-4D72-B599-0695EEB83EE4}"/>
    <cellStyle name="Input [yellow] 72 3 2 2" xfId="28669" xr:uid="{89A19C87-9369-4BBA-AE03-BE69364C20E1}"/>
    <cellStyle name="Input [yellow] 72 3 3" xfId="28668" xr:uid="{6B834CA1-A725-4031-B8FD-2A84E5E8E373}"/>
    <cellStyle name="Input [yellow] 72 4" xfId="8200" xr:uid="{0599E97D-7161-41C5-B549-191095846F62}"/>
    <cellStyle name="Input [yellow] 72 4 2" xfId="28670" xr:uid="{EDABE475-8988-449C-9A2D-A22A80F28B94}"/>
    <cellStyle name="Input [yellow] 72 5" xfId="28665" xr:uid="{501B22E2-13D6-4DA1-BB78-4065378D300D}"/>
    <cellStyle name="Input [yellow] 73" xfId="8201" xr:uid="{F425FFC7-DC90-481F-96CA-EA44DDF8C064}"/>
    <cellStyle name="Input [yellow] 73 2" xfId="8202" xr:uid="{099E92E2-5BD0-41D6-95E9-658C5DC3D11E}"/>
    <cellStyle name="Input [yellow] 73 2 2" xfId="8203" xr:uid="{936FC5CF-7C7F-4D6A-804E-C4DD2711A955}"/>
    <cellStyle name="Input [yellow] 73 2 2 2" xfId="28673" xr:uid="{73D9B6E6-DF91-43D8-9F46-C40E35F791C2}"/>
    <cellStyle name="Input [yellow] 73 2 3" xfId="28672" xr:uid="{889FAA9F-CDCB-4F0A-9E5F-840B6D5C9F46}"/>
    <cellStyle name="Input [yellow] 73 3" xfId="8204" xr:uid="{17267811-E632-4819-820D-6E63ADC337E7}"/>
    <cellStyle name="Input [yellow] 73 3 2" xfId="8205" xr:uid="{DE939534-DD8F-4E42-B5C8-F71498F56DE5}"/>
    <cellStyle name="Input [yellow] 73 3 2 2" xfId="28675" xr:uid="{3B3E151C-F558-43F8-8D44-9E7C25AE44A9}"/>
    <cellStyle name="Input [yellow] 73 3 3" xfId="28674" xr:uid="{B6959541-BD92-4D8A-8348-73294D15FA1D}"/>
    <cellStyle name="Input [yellow] 73 4" xfId="8206" xr:uid="{DF803F75-D5EF-4EED-8D2F-6D920F108E1E}"/>
    <cellStyle name="Input [yellow] 73 4 2" xfId="28676" xr:uid="{5FBEA220-1B23-4202-BFF4-17A4392304EF}"/>
    <cellStyle name="Input [yellow] 73 5" xfId="28671" xr:uid="{5AB2A351-6002-42CF-8C70-F9B05744A820}"/>
    <cellStyle name="Input [yellow] 74" xfId="8207" xr:uid="{8E645388-1010-45BF-B59D-43256C24BFC9}"/>
    <cellStyle name="Input [yellow] 74 2" xfId="8208" xr:uid="{161FDBF1-E245-4827-9ADE-11775495A1B0}"/>
    <cellStyle name="Input [yellow] 74 2 2" xfId="8209" xr:uid="{F6E86110-F6C6-4915-90F7-30D71167E1A3}"/>
    <cellStyle name="Input [yellow] 74 2 2 2" xfId="28679" xr:uid="{50270649-4ECC-4468-96AB-6438019B1EE3}"/>
    <cellStyle name="Input [yellow] 74 2 3" xfId="28678" xr:uid="{D4F3E6BE-C324-43FF-A3C7-A95E0E00FE60}"/>
    <cellStyle name="Input [yellow] 74 3" xfId="8210" xr:uid="{43604772-7BED-4CC7-8002-5367DFFD56FE}"/>
    <cellStyle name="Input [yellow] 74 3 2" xfId="8211" xr:uid="{3D6DBD09-A952-438A-A0C0-CD194FA8F8A6}"/>
    <cellStyle name="Input [yellow] 74 3 2 2" xfId="28681" xr:uid="{F6FB10EF-C02F-40CC-959A-3EC361533AC1}"/>
    <cellStyle name="Input [yellow] 74 3 3" xfId="28680" xr:uid="{BE4A7A97-23B8-44C3-860A-E46F6DF634FE}"/>
    <cellStyle name="Input [yellow] 74 4" xfId="8212" xr:uid="{D230F58E-9D7B-4F4F-B525-FEBEE37906CC}"/>
    <cellStyle name="Input [yellow] 74 4 2" xfId="28682" xr:uid="{1CFC51E9-4D9E-416F-ADAA-C899460BFABA}"/>
    <cellStyle name="Input [yellow] 74 5" xfId="28677" xr:uid="{48F4E78B-1D92-45C8-A012-4A17AF3E3BB9}"/>
    <cellStyle name="Input [yellow] 75" xfId="8213" xr:uid="{761E2493-6A92-439B-BED3-C4418E8ED79A}"/>
    <cellStyle name="Input [yellow] 75 2" xfId="8214" xr:uid="{5F891477-A599-4A8A-8D68-A5359D9BC432}"/>
    <cellStyle name="Input [yellow] 75 2 2" xfId="8215" xr:uid="{C85B07ED-603D-4795-AC80-87D91EEFB69B}"/>
    <cellStyle name="Input [yellow] 75 2 2 2" xfId="28685" xr:uid="{8E9575C1-FD5C-4D1C-8F38-44DBEE547868}"/>
    <cellStyle name="Input [yellow] 75 2 3" xfId="28684" xr:uid="{3F2DFD16-5645-43E8-8D43-15A6751D81BF}"/>
    <cellStyle name="Input [yellow] 75 3" xfId="8216" xr:uid="{081357F9-FF0D-4204-BFAA-1373E1794CD8}"/>
    <cellStyle name="Input [yellow] 75 3 2" xfId="8217" xr:uid="{EB75BD12-7B4A-495D-83D7-EE91BB4E061E}"/>
    <cellStyle name="Input [yellow] 75 3 2 2" xfId="28687" xr:uid="{CA8EB4AD-4A81-4F48-8CE9-B8E37EEABED5}"/>
    <cellStyle name="Input [yellow] 75 3 3" xfId="28686" xr:uid="{907FCD6F-3C45-4292-92EF-B0F80982C7D4}"/>
    <cellStyle name="Input [yellow] 75 4" xfId="8218" xr:uid="{A7C17E13-63E8-4FC9-A944-01C69738A9F5}"/>
    <cellStyle name="Input [yellow] 75 4 2" xfId="28688" xr:uid="{9CD87029-2063-44B6-A65E-75FFE87467D4}"/>
    <cellStyle name="Input [yellow] 75 5" xfId="28683" xr:uid="{DA662A32-6698-4FDD-B040-BED440490969}"/>
    <cellStyle name="Input [yellow] 76" xfId="8219" xr:uid="{605FCA08-0164-4DFC-81CC-30CBD523A8A6}"/>
    <cellStyle name="Input [yellow] 76 2" xfId="8220" xr:uid="{4B343BC0-1D49-458D-A228-8FE0017231FB}"/>
    <cellStyle name="Input [yellow] 76 2 2" xfId="8221" xr:uid="{712DE41D-DDF2-4A20-BD3B-A8E05B25FF6C}"/>
    <cellStyle name="Input [yellow] 76 2 2 2" xfId="28691" xr:uid="{ED799F1B-2C89-48AD-9142-F792F74F3831}"/>
    <cellStyle name="Input [yellow] 76 2 3" xfId="28690" xr:uid="{2F893671-A656-4460-978A-5D7272DBCCE2}"/>
    <cellStyle name="Input [yellow] 76 3" xfId="8222" xr:uid="{72DEA4BF-830A-4958-896E-93B22C7C7162}"/>
    <cellStyle name="Input [yellow] 76 3 2" xfId="8223" xr:uid="{D7DE6179-7B21-47D9-B492-E8F2CE241B09}"/>
    <cellStyle name="Input [yellow] 76 3 2 2" xfId="28693" xr:uid="{1ADCA517-7DA0-4C76-87A7-A60EA183EF44}"/>
    <cellStyle name="Input [yellow] 76 3 3" xfId="28692" xr:uid="{6AD45B2C-A275-4D5D-AD08-67320D4E1496}"/>
    <cellStyle name="Input [yellow] 76 4" xfId="8224" xr:uid="{64FF8599-8CB3-465E-83E6-203930DCEE61}"/>
    <cellStyle name="Input [yellow] 76 4 2" xfId="28694" xr:uid="{E1E5F384-34BB-4A80-9C35-838D7FC2F0A9}"/>
    <cellStyle name="Input [yellow] 76 5" xfId="28689" xr:uid="{1E94EAEA-164B-47D8-9341-CE5A307ED0CA}"/>
    <cellStyle name="Input [yellow] 77" xfId="8225" xr:uid="{5E9DD5CB-67CA-4E66-998D-AB5984B9C758}"/>
    <cellStyle name="Input [yellow] 77 2" xfId="8226" xr:uid="{303B842F-CEC1-423D-A69D-094349DE219A}"/>
    <cellStyle name="Input [yellow] 77 2 2" xfId="8227" xr:uid="{E7D35B60-6EEB-4B75-812D-76FD21F93478}"/>
    <cellStyle name="Input [yellow] 77 2 2 2" xfId="28697" xr:uid="{B3574A54-3F68-4A3F-864B-DA45F1249C47}"/>
    <cellStyle name="Input [yellow] 77 2 3" xfId="28696" xr:uid="{AAB77A4E-F071-4567-B7BB-6C285F1E8670}"/>
    <cellStyle name="Input [yellow] 77 3" xfId="8228" xr:uid="{3035A1A9-2E1C-4B65-B863-E7EBEA3449BD}"/>
    <cellStyle name="Input [yellow] 77 3 2" xfId="8229" xr:uid="{837935E2-0890-4023-8091-1C38D4AC190F}"/>
    <cellStyle name="Input [yellow] 77 3 2 2" xfId="28699" xr:uid="{D4D75169-7135-4C29-93C4-C6E33C374CE6}"/>
    <cellStyle name="Input [yellow] 77 3 3" xfId="28698" xr:uid="{2FD30BAB-8645-48BD-860D-20A64CDDEB45}"/>
    <cellStyle name="Input [yellow] 77 4" xfId="8230" xr:uid="{E0C0359D-8281-43C4-8217-E3C4F1ADB971}"/>
    <cellStyle name="Input [yellow] 77 4 2" xfId="28700" xr:uid="{AD725159-34BB-4181-B88F-2CA84E182FC0}"/>
    <cellStyle name="Input [yellow] 77 5" xfId="28695" xr:uid="{1F7798B3-0542-4F7F-939F-B2EBFC59FA45}"/>
    <cellStyle name="Input [yellow] 78" xfId="8231" xr:uid="{16867CBD-6C5E-4B1F-8948-598FFAF29FB3}"/>
    <cellStyle name="Input [yellow] 78 2" xfId="8232" xr:uid="{F8FC1513-943D-451F-8100-1D61F0403361}"/>
    <cellStyle name="Input [yellow] 78 2 2" xfId="8233" xr:uid="{5979E0A7-5326-49FC-AFAB-8D951CCE0DBE}"/>
    <cellStyle name="Input [yellow] 78 2 2 2" xfId="28703" xr:uid="{C7CEA7AF-5B13-48AA-A471-75E45B5A41CB}"/>
    <cellStyle name="Input [yellow] 78 2 3" xfId="28702" xr:uid="{E898FD7B-FC35-49AD-A061-1B36A5D80B5B}"/>
    <cellStyle name="Input [yellow] 78 3" xfId="8234" xr:uid="{2A792CF1-88E4-4AF1-B910-07C3827E455D}"/>
    <cellStyle name="Input [yellow] 78 3 2" xfId="8235" xr:uid="{53F077EB-25A6-4D18-91C9-078743151939}"/>
    <cellStyle name="Input [yellow] 78 3 2 2" xfId="28705" xr:uid="{9D61827D-FF53-4983-BF47-5BE3BA1595AA}"/>
    <cellStyle name="Input [yellow] 78 3 3" xfId="28704" xr:uid="{12EC932D-C0A3-4667-9FBB-43578B0936A3}"/>
    <cellStyle name="Input [yellow] 78 4" xfId="8236" xr:uid="{E4E5865F-0A8F-4CBE-BEB8-BF684CA63D24}"/>
    <cellStyle name="Input [yellow] 78 4 2" xfId="28706" xr:uid="{6A4CD99F-6FBC-48CD-B1D3-C3AF5D4D72E7}"/>
    <cellStyle name="Input [yellow] 78 5" xfId="28701" xr:uid="{59A64883-08F5-4186-B60F-91CE9803D420}"/>
    <cellStyle name="Input [yellow] 79" xfId="8237" xr:uid="{77532228-15C0-41AF-B6C7-E11C897F5510}"/>
    <cellStyle name="Input [yellow] 79 2" xfId="8238" xr:uid="{66292E7F-ABA8-48DE-A6B9-873D885DC8DE}"/>
    <cellStyle name="Input [yellow] 79 2 2" xfId="8239" xr:uid="{B4D973D4-DB3D-4668-985F-573B21C5B3B0}"/>
    <cellStyle name="Input [yellow] 79 2 2 2" xfId="28709" xr:uid="{4C034BC1-924A-4478-8655-2D3B46AA919E}"/>
    <cellStyle name="Input [yellow] 79 2 3" xfId="28708" xr:uid="{D718DD3D-E259-48DE-A544-D7DD115585EB}"/>
    <cellStyle name="Input [yellow] 79 3" xfId="8240" xr:uid="{5E7EA7B2-2B58-4B9A-9469-896CE9A8BA88}"/>
    <cellStyle name="Input [yellow] 79 3 2" xfId="8241" xr:uid="{73DBC062-1581-49F6-84D9-EBDE9C55CB5E}"/>
    <cellStyle name="Input [yellow] 79 3 2 2" xfId="28711" xr:uid="{03340196-4EC2-4D3F-BE45-1C8E21438C17}"/>
    <cellStyle name="Input [yellow] 79 3 3" xfId="28710" xr:uid="{8AF47D77-3ABA-41CA-98E8-07276A4F3317}"/>
    <cellStyle name="Input [yellow] 79 4" xfId="8242" xr:uid="{387F5285-29E6-4C45-8CA5-B10873AFDFF8}"/>
    <cellStyle name="Input [yellow] 79 4 2" xfId="28712" xr:uid="{E227B312-3BFF-4939-9DB5-255A38E26DC1}"/>
    <cellStyle name="Input [yellow] 79 5" xfId="28707" xr:uid="{149F0460-BE05-4F9D-8CDF-3C1F2A068D02}"/>
    <cellStyle name="Input [yellow] 8" xfId="8243" xr:uid="{41BB48AC-A802-46EF-B878-7FCAFB01AE52}"/>
    <cellStyle name="Input [yellow] 8 2" xfId="8244" xr:uid="{C97D087D-23C8-4998-B752-9414EDD98B8D}"/>
    <cellStyle name="Input [yellow] 8 2 2" xfId="8245" xr:uid="{B7DC086E-BD6F-4018-A6E6-CBE15127EC03}"/>
    <cellStyle name="Input [yellow] 8 2 2 2" xfId="8246" xr:uid="{81ED6F65-2F7E-4AE0-A575-3FE0EB8D55AF}"/>
    <cellStyle name="Input [yellow] 8 2 2 2 2" xfId="28716" xr:uid="{23281EFB-FFC4-41F4-AA3F-BF1175280B0C}"/>
    <cellStyle name="Input [yellow] 8 2 2 3" xfId="28715" xr:uid="{640D582C-9FB1-4233-B576-C7FA000266EB}"/>
    <cellStyle name="Input [yellow] 8 2 3" xfId="8247" xr:uid="{204D691F-D2CC-441D-8054-EF84709AA43C}"/>
    <cellStyle name="Input [yellow] 8 2 3 2" xfId="8248" xr:uid="{AAAC5BF8-DE09-44E7-8356-BCCE34122BBA}"/>
    <cellStyle name="Input [yellow] 8 2 3 2 2" xfId="28718" xr:uid="{00B65BF5-996B-4F84-B599-66BA62B34EA2}"/>
    <cellStyle name="Input [yellow] 8 2 3 3" xfId="28717" xr:uid="{96B08A8B-C0C2-4C53-AA96-754E81918F51}"/>
    <cellStyle name="Input [yellow] 8 2 4" xfId="8249" xr:uid="{E6A046C5-93BA-47FF-9AB3-B0F6D5C435C5}"/>
    <cellStyle name="Input [yellow] 8 2 4 2" xfId="28719" xr:uid="{9600419F-F99E-452F-9B4A-99A0B7C175A6}"/>
    <cellStyle name="Input [yellow] 8 2 5" xfId="28714" xr:uid="{1EE20DFF-6765-4A20-AE4C-ACCE21439C8A}"/>
    <cellStyle name="Input [yellow] 8 3" xfId="8250" xr:uid="{71D57BE3-CE53-4324-A7D7-85D969CA2E7D}"/>
    <cellStyle name="Input [yellow] 8 3 2" xfId="8251" xr:uid="{2475DF6F-3019-4797-A23B-D188DC149D03}"/>
    <cellStyle name="Input [yellow] 8 3 2 2" xfId="8252" xr:uid="{980EA4E2-F310-40E4-BDF8-97BF300479E1}"/>
    <cellStyle name="Input [yellow] 8 3 2 2 2" xfId="28722" xr:uid="{B98D5A46-8D2C-4383-AA5C-65C1CE534010}"/>
    <cellStyle name="Input [yellow] 8 3 2 3" xfId="28721" xr:uid="{99DC88CD-0795-491D-BD34-E4611BE9E324}"/>
    <cellStyle name="Input [yellow] 8 3 3" xfId="8253" xr:uid="{35096250-967B-4DCC-8780-4C1C13F338A0}"/>
    <cellStyle name="Input [yellow] 8 3 3 2" xfId="8254" xr:uid="{15E61D19-9C35-4468-8C2E-F7CDA3345278}"/>
    <cellStyle name="Input [yellow] 8 3 3 2 2" xfId="28724" xr:uid="{8DEF4FB8-6A39-464D-92D2-5742BCCAFD9C}"/>
    <cellStyle name="Input [yellow] 8 3 3 3" xfId="28723" xr:uid="{49050B0A-2F58-446D-B460-22919A977604}"/>
    <cellStyle name="Input [yellow] 8 3 4" xfId="8255" xr:uid="{3310D06D-4C64-48D3-B257-829AC36A140B}"/>
    <cellStyle name="Input [yellow] 8 3 4 2" xfId="28725" xr:uid="{5D887B5C-2089-4469-A28A-DA263709D5C7}"/>
    <cellStyle name="Input [yellow] 8 3 5" xfId="28720" xr:uid="{0DB65A42-B243-4BAE-B15A-37A3AC780771}"/>
    <cellStyle name="Input [yellow] 8 4" xfId="8256" xr:uid="{9E67B560-1877-4448-BE4D-F408B92169FA}"/>
    <cellStyle name="Input [yellow] 8 4 2" xfId="8257" xr:uid="{EFCEDEED-FD90-4491-9645-91AA619D3AC8}"/>
    <cellStyle name="Input [yellow] 8 4 2 2" xfId="8258" xr:uid="{F8E18E89-A8F8-4209-B4B0-51667EE0BE45}"/>
    <cellStyle name="Input [yellow] 8 4 2 2 2" xfId="28728" xr:uid="{A09071B7-2CA1-41B1-93D1-27F0287E13DF}"/>
    <cellStyle name="Input [yellow] 8 4 2 3" xfId="28727" xr:uid="{3D11B0D5-CACB-469E-82A7-3B51C7CD125D}"/>
    <cellStyle name="Input [yellow] 8 4 3" xfId="8259" xr:uid="{7E9EED1E-CAE2-4640-9E6D-B0445991C052}"/>
    <cellStyle name="Input [yellow] 8 4 3 2" xfId="8260" xr:uid="{A8E831E1-476A-4A5A-83DC-807D02AA4431}"/>
    <cellStyle name="Input [yellow] 8 4 3 2 2" xfId="28730" xr:uid="{0FA12034-5BCD-4550-9485-9A0519F8F3D5}"/>
    <cellStyle name="Input [yellow] 8 4 3 3" xfId="28729" xr:uid="{EE17B35D-C469-43FC-BF9C-0065F91455F4}"/>
    <cellStyle name="Input [yellow] 8 4 4" xfId="8261" xr:uid="{DCED9C0C-7D3B-4A2B-AC6E-B9734D5A05A4}"/>
    <cellStyle name="Input [yellow] 8 4 4 2" xfId="28731" xr:uid="{EAE41C0E-DD50-438A-8A63-13D559534462}"/>
    <cellStyle name="Input [yellow] 8 4 5" xfId="28726" xr:uid="{2311353D-4335-4BA5-849F-DCFC4EE4E47F}"/>
    <cellStyle name="Input [yellow] 8 5" xfId="8262" xr:uid="{2A266E13-AC32-4D68-83BB-E63AB3FF81D6}"/>
    <cellStyle name="Input [yellow] 8 5 2" xfId="8263" xr:uid="{8E6ED480-B3AC-4AD5-8BD4-ABA9357E2E10}"/>
    <cellStyle name="Input [yellow] 8 5 2 2" xfId="8264" xr:uid="{31818CA8-B676-4E60-891A-9DD3108BD4CD}"/>
    <cellStyle name="Input [yellow] 8 5 2 2 2" xfId="28734" xr:uid="{48D0E81D-BF4B-4B97-A1CA-A167198DCCC0}"/>
    <cellStyle name="Input [yellow] 8 5 2 3" xfId="28733" xr:uid="{EBD1DAD2-D79B-464E-A122-87B2390AB88F}"/>
    <cellStyle name="Input [yellow] 8 5 3" xfId="8265" xr:uid="{252D328F-5575-493C-B5DB-8010199B7B3B}"/>
    <cellStyle name="Input [yellow] 8 5 3 2" xfId="8266" xr:uid="{C77CADFB-54B2-498F-8F4A-17C79123D8BE}"/>
    <cellStyle name="Input [yellow] 8 5 3 2 2" xfId="28736" xr:uid="{3C479AE4-1077-41AF-9AC9-918648072964}"/>
    <cellStyle name="Input [yellow] 8 5 3 3" xfId="28735" xr:uid="{2E34D86C-75CD-41AA-B08D-04FE8CA729B9}"/>
    <cellStyle name="Input [yellow] 8 5 4" xfId="8267" xr:uid="{3BF62A5D-4936-4224-B9C8-82EB7B481916}"/>
    <cellStyle name="Input [yellow] 8 5 4 2" xfId="28737" xr:uid="{E637F5EA-A4CF-4C02-B0E8-1F6939E66B3B}"/>
    <cellStyle name="Input [yellow] 8 5 5" xfId="28732" xr:uid="{6E7FB5F4-F136-4B8F-AB2E-9CF99569EF7B}"/>
    <cellStyle name="Input [yellow] 8 6" xfId="8268" xr:uid="{D151D9ED-F2A3-45AE-86CE-E5D8F7146F18}"/>
    <cellStyle name="Input [yellow] 8 6 2" xfId="8269" xr:uid="{2102503C-A86A-4BA0-8228-C192FE8BD31F}"/>
    <cellStyle name="Input [yellow] 8 6 2 2" xfId="28739" xr:uid="{6EB7CDB7-B08F-4E60-8E46-74AAB92915A0}"/>
    <cellStyle name="Input [yellow] 8 6 3" xfId="28738" xr:uid="{32E8FDC1-BF71-4F53-957D-58BD2ED62BEA}"/>
    <cellStyle name="Input [yellow] 8 7" xfId="8270" xr:uid="{17338B33-6C78-4396-97EE-256D347E8CA7}"/>
    <cellStyle name="Input [yellow] 8 7 2" xfId="8271" xr:uid="{399C74EC-0CF6-4025-87BE-6B1088B45136}"/>
    <cellStyle name="Input [yellow] 8 7 2 2" xfId="28741" xr:uid="{6CB32AF6-86B1-45D0-8AD0-94FF10AB1E03}"/>
    <cellStyle name="Input [yellow] 8 7 3" xfId="28740" xr:uid="{21A58E90-D41C-49BF-95B8-BD2BCC800676}"/>
    <cellStyle name="Input [yellow] 8 8" xfId="8272" xr:uid="{54410071-09E8-438C-AC28-BD21BF132839}"/>
    <cellStyle name="Input [yellow] 8 8 2" xfId="28742" xr:uid="{F3E58D4E-E178-46C2-AC78-2AA70A00FBA8}"/>
    <cellStyle name="Input [yellow] 8 9" xfId="28713" xr:uid="{064D62AA-59B2-47A3-90C7-644DF39060C0}"/>
    <cellStyle name="Input [yellow] 80" xfId="8273" xr:uid="{1AFF0780-3A67-4248-B245-8C2E669B1A06}"/>
    <cellStyle name="Input [yellow] 80 2" xfId="8274" xr:uid="{AE0C0FB9-E4A7-4542-B94D-8F26BBE7918A}"/>
    <cellStyle name="Input [yellow] 80 2 2" xfId="8275" xr:uid="{32BB2861-4ACF-4C5C-A751-5021397BF069}"/>
    <cellStyle name="Input [yellow] 80 2 2 2" xfId="28745" xr:uid="{5494AF96-CE9C-40E6-BC8F-1058ECBB3667}"/>
    <cellStyle name="Input [yellow] 80 2 3" xfId="28744" xr:uid="{477924D3-6DE4-4C38-B2DE-E8DCE865D3AA}"/>
    <cellStyle name="Input [yellow] 80 3" xfId="8276" xr:uid="{2A75D040-A63B-4C5B-BCDD-217F2A6A1249}"/>
    <cellStyle name="Input [yellow] 80 3 2" xfId="8277" xr:uid="{58FFD153-C3BD-4B8F-9860-8B575E25B99B}"/>
    <cellStyle name="Input [yellow] 80 3 2 2" xfId="28747" xr:uid="{81F28934-5133-49AA-9B29-58578AC46784}"/>
    <cellStyle name="Input [yellow] 80 3 3" xfId="28746" xr:uid="{52B58F5A-A001-4FCA-9779-2BEA139BE727}"/>
    <cellStyle name="Input [yellow] 80 4" xfId="8278" xr:uid="{A51E60FF-DFC2-4FEE-BB0D-C285D74F7021}"/>
    <cellStyle name="Input [yellow] 80 4 2" xfId="28748" xr:uid="{F7221802-4818-49DC-A1E9-D09035A077BD}"/>
    <cellStyle name="Input [yellow] 80 5" xfId="28743" xr:uid="{A6360291-6367-4C26-8480-A70345325CFE}"/>
    <cellStyle name="Input [yellow] 81" xfId="8279" xr:uid="{E3314F90-7AA8-4342-AA44-FC2AC7BF5559}"/>
    <cellStyle name="Input [yellow] 81 2" xfId="8280" xr:uid="{775A58FA-0B7D-4DE0-B288-147F66B0B292}"/>
    <cellStyle name="Input [yellow] 81 2 2" xfId="8281" xr:uid="{CAECAFD9-D1EA-4EAE-A56A-C9401EAB4F45}"/>
    <cellStyle name="Input [yellow] 81 2 2 2" xfId="28751" xr:uid="{8062E8C9-C5E1-4451-9A9E-F5BE913E07C7}"/>
    <cellStyle name="Input [yellow] 81 2 3" xfId="28750" xr:uid="{52C5C6E5-806E-4EB8-B2B3-E33989419FBB}"/>
    <cellStyle name="Input [yellow] 81 3" xfId="8282" xr:uid="{39BA0269-857C-43B0-A8CC-E1933A11AF38}"/>
    <cellStyle name="Input [yellow] 81 3 2" xfId="8283" xr:uid="{6B3D2102-00E3-40EE-A0EB-AC7C792A2030}"/>
    <cellStyle name="Input [yellow] 81 3 2 2" xfId="28753" xr:uid="{54D04FF9-B874-4FBF-823F-67CAA405024C}"/>
    <cellStyle name="Input [yellow] 81 3 3" xfId="28752" xr:uid="{9C15DB07-D16B-44BC-A812-8EFD182CB4F6}"/>
    <cellStyle name="Input [yellow] 81 4" xfId="8284" xr:uid="{F50A8D75-17E7-41FA-9334-2361BDCE96DE}"/>
    <cellStyle name="Input [yellow] 81 4 2" xfId="28754" xr:uid="{41C6A6E4-1479-4F16-AFD9-9F945B38E67E}"/>
    <cellStyle name="Input [yellow] 81 5" xfId="28749" xr:uid="{EE420CAF-FF1F-4B14-9A10-A9EA98DEEFA4}"/>
    <cellStyle name="Input [yellow] 82" xfId="8285" xr:uid="{A9166E62-1774-42CC-9799-A457D12418C8}"/>
    <cellStyle name="Input [yellow] 82 2" xfId="8286" xr:uid="{2211AABC-AFC9-40E7-AA43-9358EB809DF6}"/>
    <cellStyle name="Input [yellow] 82 2 2" xfId="8287" xr:uid="{3C6F6624-7F66-4A85-B619-08EDDE7DF629}"/>
    <cellStyle name="Input [yellow] 82 2 2 2" xfId="28757" xr:uid="{FBA138DD-F90B-46B2-9586-2E5910F41DD6}"/>
    <cellStyle name="Input [yellow] 82 2 3" xfId="28756" xr:uid="{14419F59-347A-4EE6-A78B-23F77969B09B}"/>
    <cellStyle name="Input [yellow] 82 3" xfId="8288" xr:uid="{A9D8DCC2-E15E-4203-A9E0-0C3532C80672}"/>
    <cellStyle name="Input [yellow] 82 3 2" xfId="8289" xr:uid="{3C087C94-67F1-410F-A640-826CEBE81F34}"/>
    <cellStyle name="Input [yellow] 82 3 2 2" xfId="28759" xr:uid="{1527E42A-5204-4FFB-A73B-91E60D9A9ED6}"/>
    <cellStyle name="Input [yellow] 82 3 3" xfId="28758" xr:uid="{F6E3809A-FE66-4581-A0C0-F080C83F9319}"/>
    <cellStyle name="Input [yellow] 82 4" xfId="8290" xr:uid="{8232698A-3593-4AF0-B7F6-FEEFCCCA6148}"/>
    <cellStyle name="Input [yellow] 82 4 2" xfId="28760" xr:uid="{2D1F5DB0-9B8C-42D1-BA2D-47CCD90DD198}"/>
    <cellStyle name="Input [yellow] 82 5" xfId="28755" xr:uid="{E093FDA1-43A0-42C5-B160-CA8671C6B4FF}"/>
    <cellStyle name="Input [yellow] 83" xfId="8291" xr:uid="{D8E18BBA-6472-4113-8E04-B58532229ECD}"/>
    <cellStyle name="Input [yellow] 83 2" xfId="8292" xr:uid="{E94C81A6-B9DC-4B05-BDB4-9E0B6C0AF2D1}"/>
    <cellStyle name="Input [yellow] 83 2 2" xfId="8293" xr:uid="{4FFCF501-66DF-4EC0-B42B-305B4236AD4C}"/>
    <cellStyle name="Input [yellow] 83 2 2 2" xfId="28763" xr:uid="{D64AE9B3-C04B-408E-BFE8-D5D8A17AE504}"/>
    <cellStyle name="Input [yellow] 83 2 3" xfId="28762" xr:uid="{4DCFD02D-F442-434C-87A9-517BFC1D7297}"/>
    <cellStyle name="Input [yellow] 83 3" xfId="8294" xr:uid="{DE3559FD-8DE5-4C64-8E2D-AAD495593EF3}"/>
    <cellStyle name="Input [yellow] 83 3 2" xfId="8295" xr:uid="{A57FD75C-24B3-498F-8D99-AB195C18F457}"/>
    <cellStyle name="Input [yellow] 83 3 2 2" xfId="28765" xr:uid="{5A5219B2-98AB-4D8D-8BDC-D856C9850563}"/>
    <cellStyle name="Input [yellow] 83 3 3" xfId="28764" xr:uid="{AF92B8B1-8E15-4A42-96C0-B75EE9C98A70}"/>
    <cellStyle name="Input [yellow] 83 4" xfId="8296" xr:uid="{16B93E1E-F14A-4521-BA96-78DCEB473676}"/>
    <cellStyle name="Input [yellow] 83 4 2" xfId="28766" xr:uid="{98182D01-623F-4598-A51A-EF50FC71D9FD}"/>
    <cellStyle name="Input [yellow] 83 5" xfId="28761" xr:uid="{8AC67775-8FA4-4C14-AD97-EAD00306C7E4}"/>
    <cellStyle name="Input [yellow] 84" xfId="8297" xr:uid="{EEF76E53-4499-4F48-91F5-A66C03304109}"/>
    <cellStyle name="Input [yellow] 84 2" xfId="8298" xr:uid="{2DB1B18F-342D-461D-B6E4-5767845995FE}"/>
    <cellStyle name="Input [yellow] 84 2 2" xfId="8299" xr:uid="{04A0D6B6-5814-4489-957A-D6E52DCBC182}"/>
    <cellStyle name="Input [yellow] 84 2 2 2" xfId="28769" xr:uid="{968B07C9-02E8-4B9A-BF4F-EF71B11C4B8E}"/>
    <cellStyle name="Input [yellow] 84 2 3" xfId="28768" xr:uid="{A0FA9358-2FD4-4E4C-B22E-4C0F7EDD55EF}"/>
    <cellStyle name="Input [yellow] 84 3" xfId="8300" xr:uid="{4A218579-6706-416B-8490-41F4AB6E3B71}"/>
    <cellStyle name="Input [yellow] 84 3 2" xfId="8301" xr:uid="{AD61C10F-E702-477C-92BA-3D14F9D49017}"/>
    <cellStyle name="Input [yellow] 84 3 2 2" xfId="28771" xr:uid="{BC72FBDC-8F99-4C94-8680-BFE7CB916A97}"/>
    <cellStyle name="Input [yellow] 84 3 3" xfId="28770" xr:uid="{5C06534F-BD2D-4658-AA34-A22676D92036}"/>
    <cellStyle name="Input [yellow] 84 4" xfId="8302" xr:uid="{63E26EE8-345C-4485-B4E7-9DAA4073C64B}"/>
    <cellStyle name="Input [yellow] 84 4 2" xfId="28772" xr:uid="{D97C3323-3059-49C0-9A8C-E859D25C754E}"/>
    <cellStyle name="Input [yellow] 84 5" xfId="28767" xr:uid="{13F89DE2-5AEC-4B60-8278-B4F0B0D14AE1}"/>
    <cellStyle name="Input [yellow] 85" xfId="8303" xr:uid="{588FFA61-AB8B-4C57-A164-BD7A1687D2F6}"/>
    <cellStyle name="Input [yellow] 85 2" xfId="8304" xr:uid="{D194AA75-A32E-444A-B706-6E2D5CF7BA94}"/>
    <cellStyle name="Input [yellow] 85 2 2" xfId="8305" xr:uid="{A00D23F5-6C7B-4AD5-8633-770B0AD1847B}"/>
    <cellStyle name="Input [yellow] 85 2 2 2" xfId="28775" xr:uid="{FCC1474C-A836-4716-BEDA-313D29723454}"/>
    <cellStyle name="Input [yellow] 85 2 3" xfId="28774" xr:uid="{C2ED92E1-57C3-4231-B705-6B5682B9B762}"/>
    <cellStyle name="Input [yellow] 85 3" xfId="8306" xr:uid="{7253BE00-0EE5-4D48-BC6A-268097D030A1}"/>
    <cellStyle name="Input [yellow] 85 3 2" xfId="8307" xr:uid="{1BFD1F6D-425D-4A67-92D1-D02D15C19786}"/>
    <cellStyle name="Input [yellow] 85 3 2 2" xfId="28777" xr:uid="{7362F5D3-4B02-4EBF-BD77-4047A5D3AE65}"/>
    <cellStyle name="Input [yellow] 85 3 3" xfId="28776" xr:uid="{1AAC9D57-16CB-48AB-9772-03452D23E5AA}"/>
    <cellStyle name="Input [yellow] 85 4" xfId="8308" xr:uid="{8536AC71-BFB7-4327-910A-08A089736A91}"/>
    <cellStyle name="Input [yellow] 85 4 2" xfId="28778" xr:uid="{75DBB045-8387-48D3-B93F-58D6450C809A}"/>
    <cellStyle name="Input [yellow] 85 5" xfId="28773" xr:uid="{F9D3CE78-5C14-4C33-B9D2-A4B3AB85EFB6}"/>
    <cellStyle name="Input [yellow] 86" xfId="8309" xr:uid="{D42188BB-4CDC-4246-8BE6-9179E880D8D2}"/>
    <cellStyle name="Input [yellow] 86 2" xfId="8310" xr:uid="{5045753C-B958-4F0D-9042-61D443C2AE85}"/>
    <cellStyle name="Input [yellow] 86 2 2" xfId="8311" xr:uid="{B1FD753F-EC9E-4E07-8C77-AE59D8A4D1A2}"/>
    <cellStyle name="Input [yellow] 86 2 2 2" xfId="28781" xr:uid="{46974334-C5AE-4779-AD45-323AF57006D9}"/>
    <cellStyle name="Input [yellow] 86 2 3" xfId="28780" xr:uid="{E180E4C4-2838-4103-85CB-91553B0E3FA2}"/>
    <cellStyle name="Input [yellow] 86 3" xfId="8312" xr:uid="{B391C55C-DD29-4736-856E-AEA4451F47E8}"/>
    <cellStyle name="Input [yellow] 86 3 2" xfId="8313" xr:uid="{CE5E2E2D-01D8-4D08-95FB-2091B4C1D65C}"/>
    <cellStyle name="Input [yellow] 86 3 2 2" xfId="28783" xr:uid="{EFCAE210-E860-440D-877A-5670043813FB}"/>
    <cellStyle name="Input [yellow] 86 3 3" xfId="28782" xr:uid="{BBB1BF2D-FCC4-4E6D-A0E0-352498C9D0C1}"/>
    <cellStyle name="Input [yellow] 86 4" xfId="8314" xr:uid="{4EE8A3CE-5C4E-4EC1-9C10-FC39366B3324}"/>
    <cellStyle name="Input [yellow] 86 4 2" xfId="28784" xr:uid="{8C6F4A8B-06CF-481E-A3EA-F7A996D46586}"/>
    <cellStyle name="Input [yellow] 86 5" xfId="28779" xr:uid="{B550E663-B639-4C87-BF8D-FAA264F7DC4B}"/>
    <cellStyle name="Input [yellow] 87" xfId="8315" xr:uid="{EB7F590C-C5BD-4E77-A661-49D0D528C38B}"/>
    <cellStyle name="Input [yellow] 87 2" xfId="8316" xr:uid="{5BC0BBDC-29FE-473B-A1FA-5D9DC18F9959}"/>
    <cellStyle name="Input [yellow] 87 2 2" xfId="8317" xr:uid="{23A96B67-A5AE-4C84-90D5-C69B58AED966}"/>
    <cellStyle name="Input [yellow] 87 2 2 2" xfId="28787" xr:uid="{0317C993-BEF7-4218-8DFB-C8F400B92692}"/>
    <cellStyle name="Input [yellow] 87 2 3" xfId="28786" xr:uid="{21199F19-2DBB-4B1C-B3A9-A06C98085510}"/>
    <cellStyle name="Input [yellow] 87 3" xfId="8318" xr:uid="{E0FAE39D-F489-4491-8B1B-0AF1143CA494}"/>
    <cellStyle name="Input [yellow] 87 3 2" xfId="8319" xr:uid="{D9FBF1F6-AEE4-4D3D-9D0B-9965534328E8}"/>
    <cellStyle name="Input [yellow] 87 3 2 2" xfId="28789" xr:uid="{2FBA4D1E-0DFD-471F-9E83-B342A6D0936C}"/>
    <cellStyle name="Input [yellow] 87 3 3" xfId="28788" xr:uid="{DD432273-0B2E-4C8C-9E8A-50461D5A6540}"/>
    <cellStyle name="Input [yellow] 87 4" xfId="8320" xr:uid="{3E11F8C2-306C-4D23-8558-FB44301F8F80}"/>
    <cellStyle name="Input [yellow] 87 4 2" xfId="28790" xr:uid="{9FFA0A4B-DE01-4C37-BDC8-D6E46565DB14}"/>
    <cellStyle name="Input [yellow] 87 5" xfId="28785" xr:uid="{8ED3AF79-76D4-4065-91F1-703D8D227FAE}"/>
    <cellStyle name="Input [yellow] 88" xfId="8321" xr:uid="{CBE0ED15-641F-43DE-B45E-14FD5E6A492F}"/>
    <cellStyle name="Input [yellow] 88 2" xfId="8322" xr:uid="{9BE4BAA2-EF19-4C96-9F40-8CA142E6D6C9}"/>
    <cellStyle name="Input [yellow] 88 2 2" xfId="8323" xr:uid="{D87286AE-7993-4AFF-A017-6EC18DFDC039}"/>
    <cellStyle name="Input [yellow] 88 2 2 2" xfId="28793" xr:uid="{E3A67CF4-4B73-4DCE-B46E-0588E3958974}"/>
    <cellStyle name="Input [yellow] 88 2 3" xfId="28792" xr:uid="{83830110-221C-4AF2-8A04-1005CF299EF9}"/>
    <cellStyle name="Input [yellow] 88 3" xfId="8324" xr:uid="{417B0D74-2941-400C-9B15-D7BA9AC0E33A}"/>
    <cellStyle name="Input [yellow] 88 3 2" xfId="8325" xr:uid="{CBE2C70A-2C49-4752-AEB6-CDDE9BE27DB9}"/>
    <cellStyle name="Input [yellow] 88 3 2 2" xfId="28795" xr:uid="{A736AE93-4341-41BC-97C2-F6613B1BB0D8}"/>
    <cellStyle name="Input [yellow] 88 3 3" xfId="28794" xr:uid="{53209400-DA3D-4F94-A594-795AB3ACE676}"/>
    <cellStyle name="Input [yellow] 88 4" xfId="8326" xr:uid="{C9536F96-6A01-460E-B912-647E1BBE1699}"/>
    <cellStyle name="Input [yellow] 88 4 2" xfId="28796" xr:uid="{C4D98418-EFB0-4267-AD0D-68DF8A269574}"/>
    <cellStyle name="Input [yellow] 88 5" xfId="28791" xr:uid="{0B519E9C-C564-4C8C-A28F-F4D2FF1C102E}"/>
    <cellStyle name="Input [yellow] 89" xfId="8327" xr:uid="{8AE75149-372F-4105-B1CE-89C94B29F3A7}"/>
    <cellStyle name="Input [yellow] 89 2" xfId="8328" xr:uid="{1F71755F-A2ED-4E5E-BC01-02F074F8E5B4}"/>
    <cellStyle name="Input [yellow] 89 2 2" xfId="8329" xr:uid="{00C1DC53-F0E3-4B6E-BBA9-10C6EDDC28F1}"/>
    <cellStyle name="Input [yellow] 89 2 2 2" xfId="28799" xr:uid="{0452DD67-40A5-4C5A-B511-F18D72C98BB0}"/>
    <cellStyle name="Input [yellow] 89 2 3" xfId="28798" xr:uid="{C17096B8-E5D8-4073-ACF5-1F099A956E63}"/>
    <cellStyle name="Input [yellow] 89 3" xfId="8330" xr:uid="{14B4848B-BE98-47AD-9712-E323B604EB5E}"/>
    <cellStyle name="Input [yellow] 89 3 2" xfId="8331" xr:uid="{4303BFC1-92C8-4F9C-B9AA-D4311FC8307A}"/>
    <cellStyle name="Input [yellow] 89 3 2 2" xfId="28801" xr:uid="{95A0E2CA-AE96-4857-85B7-8329B5B8F515}"/>
    <cellStyle name="Input [yellow] 89 3 3" xfId="28800" xr:uid="{3DD7E6C5-9C9F-42EA-B24F-275910A7B1AA}"/>
    <cellStyle name="Input [yellow] 89 4" xfId="8332" xr:uid="{65E73DBF-EBAB-4F48-9AC6-3C07EA246191}"/>
    <cellStyle name="Input [yellow] 89 4 2" xfId="28802" xr:uid="{3DB8DD18-D52F-4DE2-9C52-A083D799237A}"/>
    <cellStyle name="Input [yellow] 89 5" xfId="28797" xr:uid="{F4ED6BAD-0407-4384-BE2D-AA74AD2DF4F8}"/>
    <cellStyle name="Input [yellow] 9" xfId="8333" xr:uid="{11435846-F171-4777-A1A2-BBFFC6DF5155}"/>
    <cellStyle name="Input [yellow] 9 2" xfId="8334" xr:uid="{3429AFE0-6B6B-4AA3-987D-F46CB7EAFA4F}"/>
    <cellStyle name="Input [yellow] 9 2 2" xfId="8335" xr:uid="{AC53B1B7-7787-41B4-A96D-F35EC9B3AE41}"/>
    <cellStyle name="Input [yellow] 9 2 2 2" xfId="8336" xr:uid="{09E5DC53-6239-4BE4-A9D7-4360D91CBF4B}"/>
    <cellStyle name="Input [yellow] 9 2 2 2 2" xfId="28806" xr:uid="{9FC516EF-02D4-4C57-9792-8F758F7B7871}"/>
    <cellStyle name="Input [yellow] 9 2 2 3" xfId="28805" xr:uid="{DE79637B-8719-4F11-B672-A93CC1649C7A}"/>
    <cellStyle name="Input [yellow] 9 2 3" xfId="8337" xr:uid="{2EFB5550-2103-4F7C-8646-E338EB0D74A7}"/>
    <cellStyle name="Input [yellow] 9 2 3 2" xfId="8338" xr:uid="{FCE86EB3-7180-40CF-954B-2159B999EEBE}"/>
    <cellStyle name="Input [yellow] 9 2 3 2 2" xfId="28808" xr:uid="{0A472834-E72B-434E-9DF5-6A5E9B4FE06E}"/>
    <cellStyle name="Input [yellow] 9 2 3 3" xfId="28807" xr:uid="{18D62883-51D8-4609-B3A3-A4F65BB36C3A}"/>
    <cellStyle name="Input [yellow] 9 2 4" xfId="8339" xr:uid="{B9EE2428-C3C3-4F02-BDA9-9726AFEC3B0E}"/>
    <cellStyle name="Input [yellow] 9 2 4 2" xfId="28809" xr:uid="{96A64C8C-700A-4002-AF26-958CF9BA2404}"/>
    <cellStyle name="Input [yellow] 9 2 5" xfId="28804" xr:uid="{D9B7D304-B3FA-41EE-AAE6-154B8CD33CC1}"/>
    <cellStyle name="Input [yellow] 9 3" xfId="8340" xr:uid="{562AA2F3-1CF6-4BFA-8EEF-053FFC8C80EF}"/>
    <cellStyle name="Input [yellow] 9 3 2" xfId="8341" xr:uid="{D3E02C23-852E-4629-9FBB-9CC8CD4E14CD}"/>
    <cellStyle name="Input [yellow] 9 3 2 2" xfId="8342" xr:uid="{CEB83DFA-98BB-4D7D-B570-6C60A4A1D567}"/>
    <cellStyle name="Input [yellow] 9 3 2 2 2" xfId="28812" xr:uid="{369646EF-E5EC-448A-A18C-0B7FDEEC0397}"/>
    <cellStyle name="Input [yellow] 9 3 2 3" xfId="28811" xr:uid="{469D8962-9863-4163-80E8-375E61BA88DD}"/>
    <cellStyle name="Input [yellow] 9 3 3" xfId="8343" xr:uid="{D630BEFC-FAB9-45EC-A119-F336D39E057E}"/>
    <cellStyle name="Input [yellow] 9 3 3 2" xfId="8344" xr:uid="{5C5322C4-BA67-44E4-BE50-6BD60FEDE2DC}"/>
    <cellStyle name="Input [yellow] 9 3 3 2 2" xfId="28814" xr:uid="{B8A6D742-37D1-4CF8-8B3F-A554CE6D549C}"/>
    <cellStyle name="Input [yellow] 9 3 3 3" xfId="28813" xr:uid="{F4081748-658F-4088-A329-421A0A138A77}"/>
    <cellStyle name="Input [yellow] 9 3 4" xfId="8345" xr:uid="{A6070412-92D2-4ECF-A1C3-8E7F6F5AA4C4}"/>
    <cellStyle name="Input [yellow] 9 3 4 2" xfId="28815" xr:uid="{CC545072-A6D9-4665-8F0C-CB5F51509BA3}"/>
    <cellStyle name="Input [yellow] 9 3 5" xfId="28810" xr:uid="{769D2C98-B42D-4174-9FA2-D44CFDBFE088}"/>
    <cellStyle name="Input [yellow] 9 4" xfId="8346" xr:uid="{D6EEFA65-4319-4AC8-9F4C-357212F04105}"/>
    <cellStyle name="Input [yellow] 9 4 2" xfId="8347" xr:uid="{81A25BFB-3C4F-4F51-94EB-423B24172D0D}"/>
    <cellStyle name="Input [yellow] 9 4 2 2" xfId="8348" xr:uid="{73863BE9-F45A-4091-8707-290BCED6CB31}"/>
    <cellStyle name="Input [yellow] 9 4 2 2 2" xfId="28818" xr:uid="{7D9769D0-5AB3-4073-8314-E2B103BC9A19}"/>
    <cellStyle name="Input [yellow] 9 4 2 3" xfId="28817" xr:uid="{39CC097F-EC7D-48A1-BA5B-2B73FB4890DF}"/>
    <cellStyle name="Input [yellow] 9 4 3" xfId="8349" xr:uid="{D45BCA92-D812-4D30-92C3-8CDD36BE95A5}"/>
    <cellStyle name="Input [yellow] 9 4 3 2" xfId="8350" xr:uid="{0CE3AA98-92FE-4FF3-BE87-E4A993E166DF}"/>
    <cellStyle name="Input [yellow] 9 4 3 2 2" xfId="28820" xr:uid="{D3187989-3652-4104-88C8-BF3BBE2D4E04}"/>
    <cellStyle name="Input [yellow] 9 4 3 3" xfId="28819" xr:uid="{5208746F-CC65-48BD-9D9A-003947384C97}"/>
    <cellStyle name="Input [yellow] 9 4 4" xfId="8351" xr:uid="{981B8155-ED83-49E0-B9C9-06A315697AC7}"/>
    <cellStyle name="Input [yellow] 9 4 4 2" xfId="28821" xr:uid="{2444351C-6B91-4C3F-A9C9-74EDCF270B70}"/>
    <cellStyle name="Input [yellow] 9 4 5" xfId="28816" xr:uid="{A026B48F-9ECB-4460-9429-5EEB14E53ECB}"/>
    <cellStyle name="Input [yellow] 9 5" xfId="8352" xr:uid="{13386084-DA4E-4091-97F3-BC31E3FCAD6D}"/>
    <cellStyle name="Input [yellow] 9 5 2" xfId="8353" xr:uid="{545B0CAE-E0D1-4A28-B25C-8527872EDF6C}"/>
    <cellStyle name="Input [yellow] 9 5 2 2" xfId="8354" xr:uid="{D76F0367-930D-4B12-A77C-EC25C45DAFD7}"/>
    <cellStyle name="Input [yellow] 9 5 2 2 2" xfId="28824" xr:uid="{4D144CFB-D498-4D80-A45F-E5347077D745}"/>
    <cellStyle name="Input [yellow] 9 5 2 3" xfId="28823" xr:uid="{3AAF2E33-F54C-4829-AB73-354572DE010F}"/>
    <cellStyle name="Input [yellow] 9 5 3" xfId="8355" xr:uid="{6C4490D2-4508-4DB8-9821-7FF31D1236A9}"/>
    <cellStyle name="Input [yellow] 9 5 3 2" xfId="8356" xr:uid="{724A4CDD-F6CE-45E5-80F1-0129676D54B0}"/>
    <cellStyle name="Input [yellow] 9 5 3 2 2" xfId="28826" xr:uid="{DD1E20CC-1F09-46CF-A22E-4C4A9E62AD4F}"/>
    <cellStyle name="Input [yellow] 9 5 3 3" xfId="28825" xr:uid="{A527D58D-A377-4607-A06D-681C175EE5A1}"/>
    <cellStyle name="Input [yellow] 9 5 4" xfId="8357" xr:uid="{9291E389-6470-4B02-B581-33F39878C455}"/>
    <cellStyle name="Input [yellow] 9 5 4 2" xfId="28827" xr:uid="{419894D3-563E-4082-96A4-F49E271A65DC}"/>
    <cellStyle name="Input [yellow] 9 5 5" xfId="28822" xr:uid="{5E77700E-3D38-4447-A136-7DBA9C4193EA}"/>
    <cellStyle name="Input [yellow] 9 6" xfId="8358" xr:uid="{51B8ACEA-2D99-43C0-89CB-05279C582220}"/>
    <cellStyle name="Input [yellow] 9 6 2" xfId="8359" xr:uid="{F64CC85C-4A9A-4970-9D16-D7218A0CB39D}"/>
    <cellStyle name="Input [yellow] 9 6 2 2" xfId="28829" xr:uid="{D2ECEE37-6FF1-43FE-AFE8-E25FB0ED6043}"/>
    <cellStyle name="Input [yellow] 9 6 3" xfId="28828" xr:uid="{C2DA3993-E5C3-4A3F-B312-7220D8F06F8F}"/>
    <cellStyle name="Input [yellow] 9 7" xfId="8360" xr:uid="{52636EF1-0917-4F77-B2A0-A0E95531644E}"/>
    <cellStyle name="Input [yellow] 9 7 2" xfId="8361" xr:uid="{708DE321-AF31-42C3-8096-5E82EB0EFC9A}"/>
    <cellStyle name="Input [yellow] 9 7 2 2" xfId="28831" xr:uid="{872F07EA-0165-4845-A824-B8CB8641BB53}"/>
    <cellStyle name="Input [yellow] 9 7 3" xfId="28830" xr:uid="{090B7EA7-4072-4E6E-A576-ACCB79C42B13}"/>
    <cellStyle name="Input [yellow] 9 8" xfId="8362" xr:uid="{B781318E-4C9B-430A-88F9-84306D21E323}"/>
    <cellStyle name="Input [yellow] 9 8 2" xfId="28832" xr:uid="{C9693552-7E59-4CFF-AAE5-C70CD57515EE}"/>
    <cellStyle name="Input [yellow] 9 9" xfId="28803" xr:uid="{09519DCF-8725-43A1-8484-F7F1441A17FA}"/>
    <cellStyle name="Input [yellow] 90" xfId="8363" xr:uid="{89C0EA24-4114-484B-A2CD-CEA55ABCEBD5}"/>
    <cellStyle name="Input [yellow] 90 2" xfId="8364" xr:uid="{1B77495B-D161-44CC-B703-BD133B0C0AC3}"/>
    <cellStyle name="Input [yellow] 90 2 2" xfId="8365" xr:uid="{DD22607A-8E0B-4FA2-914F-BEE31B43F79A}"/>
    <cellStyle name="Input [yellow] 90 2 2 2" xfId="28835" xr:uid="{4201B374-8AD5-4243-8273-97199B261A5A}"/>
    <cellStyle name="Input [yellow] 90 2 3" xfId="28834" xr:uid="{02495D51-1777-47F7-B860-8D773C2D0E01}"/>
    <cellStyle name="Input [yellow] 90 3" xfId="8366" xr:uid="{330F30DC-456B-4209-8F46-C3D44A68621E}"/>
    <cellStyle name="Input [yellow] 90 3 2" xfId="8367" xr:uid="{8672CB29-7658-4768-A072-598632D63025}"/>
    <cellStyle name="Input [yellow] 90 3 2 2" xfId="28837" xr:uid="{D61BE8D0-5A7A-42D2-8CEE-29811D14CD90}"/>
    <cellStyle name="Input [yellow] 90 3 3" xfId="28836" xr:uid="{B1120C3C-ADC9-4BF3-A090-DEC8C0D0A11C}"/>
    <cellStyle name="Input [yellow] 90 4" xfId="8368" xr:uid="{1F2A3F1C-D011-4BFD-A82E-C09E08065318}"/>
    <cellStyle name="Input [yellow] 90 4 2" xfId="28838" xr:uid="{1A137D1F-A805-40E3-9615-C186076C8F0C}"/>
    <cellStyle name="Input [yellow] 90 5" xfId="28833" xr:uid="{B1537F72-C86E-4ECF-8D82-7AE8C15D82DF}"/>
    <cellStyle name="Input [yellow] 91" xfId="8369" xr:uid="{B802958D-DFC0-45D9-9ACE-731ABB50ADFF}"/>
    <cellStyle name="Input [yellow] 91 2" xfId="8370" xr:uid="{31F90192-1E7B-451E-9292-C7A57D147395}"/>
    <cellStyle name="Input [yellow] 91 2 2" xfId="8371" xr:uid="{EAC814D1-C179-4E4B-9CA3-0F4A62CBD2BE}"/>
    <cellStyle name="Input [yellow] 91 2 2 2" xfId="28841" xr:uid="{6FBCD4D1-4BA2-4951-A0D9-DAEB8D5B387E}"/>
    <cellStyle name="Input [yellow] 91 2 3" xfId="28840" xr:uid="{3348C75E-C8C3-4DFA-8243-A591C6F4E66C}"/>
    <cellStyle name="Input [yellow] 91 3" xfId="8372" xr:uid="{BE5B6654-1CE8-4218-B90C-EF295BF2AD85}"/>
    <cellStyle name="Input [yellow] 91 3 2" xfId="8373" xr:uid="{0FD06678-50B0-4938-B4B9-D456DBA2EE25}"/>
    <cellStyle name="Input [yellow] 91 3 2 2" xfId="28843" xr:uid="{4C05CDD5-F0C1-4EA3-9132-FF5612DDAA78}"/>
    <cellStyle name="Input [yellow] 91 3 3" xfId="28842" xr:uid="{EB09FAC9-ABA6-494D-A685-D7F59BB94B5E}"/>
    <cellStyle name="Input [yellow] 91 4" xfId="8374" xr:uid="{5A265DC2-FEE4-4BD7-8B08-87EE0A03A2B9}"/>
    <cellStyle name="Input [yellow] 91 4 2" xfId="28844" xr:uid="{AD2F24F1-D745-41C3-8283-4303E18847DA}"/>
    <cellStyle name="Input [yellow] 91 5" xfId="28839" xr:uid="{5BE714A6-4AB5-42C7-904E-A6A681B02804}"/>
    <cellStyle name="Input [yellow] 92" xfId="8375" xr:uid="{56F8B3BC-90D0-4E4B-B650-DFC3329D8E84}"/>
    <cellStyle name="Input [yellow] 92 2" xfId="8376" xr:uid="{61436C86-3B95-4948-B31E-47F6A0A7E852}"/>
    <cellStyle name="Input [yellow] 92 2 2" xfId="8377" xr:uid="{ED43ADC3-FD2A-4F60-80E7-79958D76AEF6}"/>
    <cellStyle name="Input [yellow] 92 2 2 2" xfId="28847" xr:uid="{BB4634DB-02F3-4E01-8C4E-2B8147BB74EF}"/>
    <cellStyle name="Input [yellow] 92 2 3" xfId="28846" xr:uid="{42DBA315-D7E2-44DE-9DAD-604DF19C33A3}"/>
    <cellStyle name="Input [yellow] 92 3" xfId="8378" xr:uid="{AD734A72-5D6A-4005-BF97-26246FAF738A}"/>
    <cellStyle name="Input [yellow] 92 3 2" xfId="8379" xr:uid="{5AA3AAAA-3403-4AD7-AC3E-05374A700C38}"/>
    <cellStyle name="Input [yellow] 92 3 2 2" xfId="28849" xr:uid="{77D6A086-7A8A-4EDF-BD60-CA066172A3CA}"/>
    <cellStyle name="Input [yellow] 92 3 3" xfId="28848" xr:uid="{6D8CF0D5-28E3-4339-9B57-96888FBAC5A6}"/>
    <cellStyle name="Input [yellow] 92 4" xfId="8380" xr:uid="{640E7AA6-5833-40BF-80DF-9F19B6F6888D}"/>
    <cellStyle name="Input [yellow] 92 4 2" xfId="28850" xr:uid="{8623F870-95D3-44EF-9960-CCAD58E0AC84}"/>
    <cellStyle name="Input [yellow] 92 5" xfId="28845" xr:uid="{8F842A96-A077-46A9-BFEB-9A41A334B0E2}"/>
    <cellStyle name="Input [yellow] 93" xfId="8381" xr:uid="{D983C904-AA66-404A-97D1-AC659BB90B7D}"/>
    <cellStyle name="Input [yellow] 93 2" xfId="8382" xr:uid="{88B0098F-A4F9-4846-BE06-228A1889F7C8}"/>
    <cellStyle name="Input [yellow] 93 2 2" xfId="8383" xr:uid="{0F6DACE0-6F1B-4D85-BC52-F6268DDE7142}"/>
    <cellStyle name="Input [yellow] 93 2 2 2" xfId="28853" xr:uid="{B6DA9D65-54CA-4B17-9F6D-80661179C95A}"/>
    <cellStyle name="Input [yellow] 93 2 3" xfId="28852" xr:uid="{CA4D2A13-82B6-43DF-A6A4-8FFDCF1F6533}"/>
    <cellStyle name="Input [yellow] 93 3" xfId="8384" xr:uid="{B7E9190B-1124-4826-8E88-1959EBA314A2}"/>
    <cellStyle name="Input [yellow] 93 3 2" xfId="8385" xr:uid="{D2E0AAE7-0A03-44F5-92C1-0003DFD61032}"/>
    <cellStyle name="Input [yellow] 93 3 2 2" xfId="28855" xr:uid="{BA23582D-EE95-411C-86D4-BFAE3F903CB4}"/>
    <cellStyle name="Input [yellow] 93 3 3" xfId="28854" xr:uid="{E38DF26F-3328-4E5A-8EC0-EB39BFEFA02B}"/>
    <cellStyle name="Input [yellow] 93 4" xfId="8386" xr:uid="{3F7FE3BD-85C6-45B8-808A-4669D8336097}"/>
    <cellStyle name="Input [yellow] 93 4 2" xfId="28856" xr:uid="{5093C34E-CF0A-47B7-9C07-56ED2F140479}"/>
    <cellStyle name="Input [yellow] 93 5" xfId="28851" xr:uid="{F9EC11E8-8F0B-4AD3-AC51-9F428179541C}"/>
    <cellStyle name="Input [yellow] 94" xfId="8387" xr:uid="{B03A8CA0-A5E6-4523-80B9-6818848C1645}"/>
    <cellStyle name="Input [yellow] 94 2" xfId="8388" xr:uid="{5A423486-42AF-4209-8CB5-A631F0C4A56C}"/>
    <cellStyle name="Input [yellow] 94 2 2" xfId="8389" xr:uid="{42490DD8-12B3-470F-B61E-24A531EAB64C}"/>
    <cellStyle name="Input [yellow] 94 2 2 2" xfId="28859" xr:uid="{C201F4BA-65A4-45D1-BE7B-202F3BD2CB28}"/>
    <cellStyle name="Input [yellow] 94 2 3" xfId="28858" xr:uid="{6ABD402C-C176-41B0-B063-3675C8EEE981}"/>
    <cellStyle name="Input [yellow] 94 3" xfId="8390" xr:uid="{43AA1A92-E5D4-40C0-A1FC-F42CFA6147AF}"/>
    <cellStyle name="Input [yellow] 94 3 2" xfId="8391" xr:uid="{559219F2-6F6B-4A78-BD34-7F2A4EE5742A}"/>
    <cellStyle name="Input [yellow] 94 3 2 2" xfId="28861" xr:uid="{86937B41-ED8E-4F68-8DD4-77D398C37DA5}"/>
    <cellStyle name="Input [yellow] 94 3 3" xfId="28860" xr:uid="{3BEBDE72-FAEA-48CE-8611-5C162FF867A1}"/>
    <cellStyle name="Input [yellow] 94 4" xfId="8392" xr:uid="{898D8DEE-0005-4A29-9905-3E156F509BCF}"/>
    <cellStyle name="Input [yellow] 94 4 2" xfId="28862" xr:uid="{E6A8923C-9701-41E0-B427-A58A213FA228}"/>
    <cellStyle name="Input [yellow] 94 5" xfId="28857" xr:uid="{1ECB8311-8D3D-4659-BE39-74B557D83AB9}"/>
    <cellStyle name="Input [yellow] 95" xfId="8393" xr:uid="{C4C04AFC-3DE9-4DC1-80E2-42E0BCA4EC67}"/>
    <cellStyle name="Input [yellow] 95 2" xfId="8394" xr:uid="{9560E89B-4A3B-4DC9-93B5-99240CD107BE}"/>
    <cellStyle name="Input [yellow] 95 2 2" xfId="8395" xr:uid="{7AC9E41B-E397-459D-8CDF-B9A9B3FAA5BA}"/>
    <cellStyle name="Input [yellow] 95 2 2 2" xfId="28865" xr:uid="{30B62651-1934-402F-8B94-76A5A0B6AD70}"/>
    <cellStyle name="Input [yellow] 95 2 3" xfId="28864" xr:uid="{9E2C0D39-BE2B-4B83-BF27-55627577F862}"/>
    <cellStyle name="Input [yellow] 95 3" xfId="8396" xr:uid="{4EC2ADBB-DD54-4513-BD2E-0923BFE51379}"/>
    <cellStyle name="Input [yellow] 95 3 2" xfId="8397" xr:uid="{79DD4F34-FD06-428E-A3F7-0330D7D71489}"/>
    <cellStyle name="Input [yellow] 95 3 2 2" xfId="28867" xr:uid="{C09007CA-A40F-4266-BDFB-421B2AA95D79}"/>
    <cellStyle name="Input [yellow] 95 3 3" xfId="28866" xr:uid="{83249514-40F2-4C21-B981-7DCDEF9E1A48}"/>
    <cellStyle name="Input [yellow] 95 4" xfId="8398" xr:uid="{EB312E93-E641-4128-B481-D4E846526767}"/>
    <cellStyle name="Input [yellow] 95 4 2" xfId="28868" xr:uid="{5F77D0F4-3BB9-4FEA-8617-CD31947CB902}"/>
    <cellStyle name="Input [yellow] 95 5" xfId="28863" xr:uid="{17E1CE82-7CC2-450B-BFB8-3781B5657A13}"/>
    <cellStyle name="Input [yellow] 96" xfId="8399" xr:uid="{FE8B6352-97E1-4F3D-AFC3-740E71A3F99B}"/>
    <cellStyle name="Input [yellow] 96 2" xfId="8400" xr:uid="{0B326F87-5932-4B55-9F22-49CB2448BCD9}"/>
    <cellStyle name="Input [yellow] 96 2 2" xfId="8401" xr:uid="{112FF4DE-E421-480E-8A63-0E16A38AFABC}"/>
    <cellStyle name="Input [yellow] 96 2 2 2" xfId="28871" xr:uid="{386162E7-5CB5-4B68-802D-33664966A629}"/>
    <cellStyle name="Input [yellow] 96 2 3" xfId="28870" xr:uid="{8419CAB4-50CF-4971-B204-DB970F9A0A0E}"/>
    <cellStyle name="Input [yellow] 96 3" xfId="8402" xr:uid="{58706744-B180-4898-AAB0-D20DA0432658}"/>
    <cellStyle name="Input [yellow] 96 3 2" xfId="8403" xr:uid="{9C481134-89F4-41D8-B9E6-A72EC2689DD8}"/>
    <cellStyle name="Input [yellow] 96 3 2 2" xfId="28873" xr:uid="{4DD1D2F3-EACB-4056-AD66-7B34A58C0EA4}"/>
    <cellStyle name="Input [yellow] 96 3 3" xfId="28872" xr:uid="{CDA99785-1B14-4EE0-BBD6-C37DF1C53A58}"/>
    <cellStyle name="Input [yellow] 96 4" xfId="8404" xr:uid="{6F9DC889-B812-4A91-ACCB-B7CCA6DBD83E}"/>
    <cellStyle name="Input [yellow] 96 4 2" xfId="28874" xr:uid="{A52E3480-A64F-4F66-8118-C282E624C0E5}"/>
    <cellStyle name="Input [yellow] 96 5" xfId="28869" xr:uid="{EE78CAEC-89E9-48A0-AF6C-F56B6932305E}"/>
    <cellStyle name="Input [yellow] 97" xfId="8405" xr:uid="{3D02D30E-B3E9-41DF-9EDC-99C9BA9C52FA}"/>
    <cellStyle name="Input [yellow] 97 2" xfId="8406" xr:uid="{1E16661B-78DD-4F11-8E26-37FAD303BC3C}"/>
    <cellStyle name="Input [yellow] 97 2 2" xfId="8407" xr:uid="{E8B68E08-9539-447F-8D38-78F653A9BA8B}"/>
    <cellStyle name="Input [yellow] 97 2 2 2" xfId="28877" xr:uid="{9E82B557-7CAF-4804-B624-69D67F791C8F}"/>
    <cellStyle name="Input [yellow] 97 2 3" xfId="28876" xr:uid="{FB5F80D8-1496-48BD-BE98-3727616EFAEE}"/>
    <cellStyle name="Input [yellow] 97 3" xfId="8408" xr:uid="{7FCB7286-EDD6-49E8-A5F7-C28A079AD1D7}"/>
    <cellStyle name="Input [yellow] 97 3 2" xfId="8409" xr:uid="{7F8429C5-23F0-4BC8-B891-23C403FF192A}"/>
    <cellStyle name="Input [yellow] 97 3 2 2" xfId="28879" xr:uid="{7CE8BCC3-92AE-4464-BA33-73153971C0E1}"/>
    <cellStyle name="Input [yellow] 97 3 3" xfId="28878" xr:uid="{E5234BA3-38F1-4860-B14D-1227C4AD22B7}"/>
    <cellStyle name="Input [yellow] 97 4" xfId="8410" xr:uid="{3F53FDDF-7DA7-4930-B807-8BF89289E3EA}"/>
    <cellStyle name="Input [yellow] 97 4 2" xfId="28880" xr:uid="{D341FF8C-3A1B-4464-B1CD-8DFA886C66A2}"/>
    <cellStyle name="Input [yellow] 97 5" xfId="28875" xr:uid="{A41C4438-EA2F-49E5-9C95-586F69A0113E}"/>
    <cellStyle name="Input [yellow] 98" xfId="8411" xr:uid="{ABC1F34B-DE87-42EE-9773-74A935FA6737}"/>
    <cellStyle name="Input [yellow] 98 2" xfId="8412" xr:uid="{5E14795B-7C28-45CD-805B-36C166D2CC88}"/>
    <cellStyle name="Input [yellow] 98 2 2" xfId="8413" xr:uid="{1F75E02A-6E2B-4A62-953E-ED1F1BBFE929}"/>
    <cellStyle name="Input [yellow] 98 2 2 2" xfId="28883" xr:uid="{D5F25629-77FF-40A9-9F17-40662E195584}"/>
    <cellStyle name="Input [yellow] 98 2 3" xfId="28882" xr:uid="{8914961C-CAA6-498E-9F83-5843C576070E}"/>
    <cellStyle name="Input [yellow] 98 3" xfId="8414" xr:uid="{17A0BC36-FBB6-4F38-AB73-B1D8124F148A}"/>
    <cellStyle name="Input [yellow] 98 3 2" xfId="8415" xr:uid="{B45FE98A-5C01-4D2E-9FC7-1D42956ACD84}"/>
    <cellStyle name="Input [yellow] 98 3 2 2" xfId="28885" xr:uid="{D01B3F86-ED74-4F7F-BA36-6791C225D3BA}"/>
    <cellStyle name="Input [yellow] 98 3 3" xfId="28884" xr:uid="{C630483C-02DB-4C91-87EC-3A4155B8AAC1}"/>
    <cellStyle name="Input [yellow] 98 4" xfId="8416" xr:uid="{AC1F4D4E-03C1-439C-BD69-391DAAF6204D}"/>
    <cellStyle name="Input [yellow] 98 4 2" xfId="28886" xr:uid="{9DAB0620-E686-41AC-9A40-EE9A6A5449AC}"/>
    <cellStyle name="Input [yellow] 98 5" xfId="28881" xr:uid="{B2AAD106-B578-4B53-9284-E36E37652067}"/>
    <cellStyle name="Input [yellow] 99" xfId="8417" xr:uid="{40BC7A13-4170-4DDB-A702-7C1C861D11E0}"/>
    <cellStyle name="Input [yellow] 99 2" xfId="8418" xr:uid="{56B3D441-94A4-489C-8590-070C3C2AA3FB}"/>
    <cellStyle name="Input [yellow] 99 2 2" xfId="8419" xr:uid="{7CCDE031-731A-40E9-BFBC-CD291118649B}"/>
    <cellStyle name="Input [yellow] 99 2 2 2" xfId="28889" xr:uid="{F5B70FE2-E98D-4E42-A0D9-6180FEAC2100}"/>
    <cellStyle name="Input [yellow] 99 2 3" xfId="28888" xr:uid="{E037CA0E-3C9D-468A-A2D1-9AF7D41F5B6A}"/>
    <cellStyle name="Input [yellow] 99 3" xfId="8420" xr:uid="{54405B7F-B1FA-4561-9498-B3368077EFE3}"/>
    <cellStyle name="Input [yellow] 99 3 2" xfId="8421" xr:uid="{E4778A38-A906-4DDB-A2E5-30549DBBA4A3}"/>
    <cellStyle name="Input [yellow] 99 3 2 2" xfId="28891" xr:uid="{EAD411B9-1556-4F39-AC5F-F248BA29A3E8}"/>
    <cellStyle name="Input [yellow] 99 3 3" xfId="28890" xr:uid="{ABBCE6C9-1C7C-4CD0-B2CB-EA5C482EB1E4}"/>
    <cellStyle name="Input [yellow] 99 4" xfId="8422" xr:uid="{3C0A27CA-CEAA-44EE-8BFE-9A3A5D54F2AC}"/>
    <cellStyle name="Input [yellow] 99 4 2" xfId="28892" xr:uid="{CEC665BC-5A51-4E65-88F3-234DAFDED9CD}"/>
    <cellStyle name="Input [yellow] 99 5" xfId="28887" xr:uid="{472DCE14-467C-4661-8EF4-80AF04259B33}"/>
    <cellStyle name="Input [yellow]_ActiFijos" xfId="8423" xr:uid="{2617F4D6-C2CB-4117-9972-35A96068A5E3}"/>
    <cellStyle name="Input 10" xfId="8424" xr:uid="{30A7262B-A410-4345-8420-E40D55A19C7B}"/>
    <cellStyle name="Input 10 2" xfId="8425" xr:uid="{37E55A93-363E-4C4D-A6D7-B5E9A4474C6A}"/>
    <cellStyle name="Input 10 2 2" xfId="31325" xr:uid="{7543A9A0-FBFE-44BF-BABD-E5A01431CB33}"/>
    <cellStyle name="Input 10 3" xfId="8426" xr:uid="{539C6674-AAB2-491A-866D-85A3BA3B3F11}"/>
    <cellStyle name="Input 10 3 2" xfId="31326" xr:uid="{D7F3AE99-4563-4CDB-8BE8-3DCE38C5AE61}"/>
    <cellStyle name="Input 10 4" xfId="31327" xr:uid="{8C5EDF49-AACE-42C8-9461-DA05B7057D56}"/>
    <cellStyle name="Input 100" xfId="8427" xr:uid="{0062BA0A-67E3-470A-87CE-6F950DD40598}"/>
    <cellStyle name="Input 100 2" xfId="8428" xr:uid="{27346E20-7B37-4D7C-A0FC-E144CB0A9391}"/>
    <cellStyle name="Input 100 2 2" xfId="31328" xr:uid="{31608C71-1B71-4BB8-808A-41D65F324008}"/>
    <cellStyle name="Input 100 3" xfId="8429" xr:uid="{CA4EEA0A-4AC9-41A7-8B76-4D8F1B3F4B06}"/>
    <cellStyle name="Input 100 3 2" xfId="31329" xr:uid="{90D5A3BE-B046-473F-A552-F181A65DFFEE}"/>
    <cellStyle name="Input 100 4" xfId="31330" xr:uid="{D0A77BDC-5843-43DE-B015-6C2DD2890BCB}"/>
    <cellStyle name="Input 101" xfId="8430" xr:uid="{5F086131-829A-4988-804A-E1B2936CF90B}"/>
    <cellStyle name="Input 101 2" xfId="8431" xr:uid="{2DEC5F49-BBEF-4F02-8B1D-E591FF18589A}"/>
    <cellStyle name="Input 101 2 2" xfId="31331" xr:uid="{C00B3CB1-94B9-4670-BCDC-AB8B1F25DA08}"/>
    <cellStyle name="Input 101 3" xfId="8432" xr:uid="{7B6458BD-00BB-4D62-8DEF-36364EFAC82E}"/>
    <cellStyle name="Input 101 3 2" xfId="31332" xr:uid="{D2C936D9-8D86-4555-806D-7330963C0F80}"/>
    <cellStyle name="Input 101 4" xfId="31333" xr:uid="{272EBF2D-CA5E-4E01-B12C-B2BD219549E7}"/>
    <cellStyle name="Input 102" xfId="31334" xr:uid="{C19495E0-86C8-49FA-81AD-F1FE599943DB}"/>
    <cellStyle name="Input 11" xfId="8433" xr:uid="{B2866E1F-C733-480F-9F9B-529F6172B611}"/>
    <cellStyle name="Input 11 2" xfId="8434" xr:uid="{726749B5-51B0-4878-A9CC-A4B28C89AB03}"/>
    <cellStyle name="Input 11 2 2" xfId="31335" xr:uid="{F617F178-D8AF-4159-93B3-FB708DE846E3}"/>
    <cellStyle name="Input 11 3" xfId="8435" xr:uid="{3C0E709D-C0D5-4A9A-8513-AA50E26EF8D1}"/>
    <cellStyle name="Input 11 3 2" xfId="31336" xr:uid="{7039CAFC-4ECF-4C1C-9941-21465AB3DE43}"/>
    <cellStyle name="Input 11 4" xfId="31337" xr:uid="{198D7893-9D58-4D69-BC11-8ED389D418BB}"/>
    <cellStyle name="Input 12" xfId="8436" xr:uid="{623B47C2-360E-4C11-80A0-196E38B1E802}"/>
    <cellStyle name="Input 12 2" xfId="8437" xr:uid="{EFDEBE71-CDEA-4BF1-9F89-B5C1966524CE}"/>
    <cellStyle name="Input 12 2 2" xfId="31338" xr:uid="{D6B9ECA5-5449-4FC2-9427-56EDFD3A140D}"/>
    <cellStyle name="Input 12 3" xfId="8438" xr:uid="{279D1E3E-A3A8-4E8B-9FF9-B061F8284F9B}"/>
    <cellStyle name="Input 12 3 2" xfId="31339" xr:uid="{70A46245-2969-4735-BE8B-3BB2E87F5F75}"/>
    <cellStyle name="Input 12 4" xfId="31340" xr:uid="{48352F77-0EC8-414C-B859-8CC569220C33}"/>
    <cellStyle name="Input 13" xfId="8439" xr:uid="{97282924-6200-4665-BCA2-BB2414079C53}"/>
    <cellStyle name="Input 13 2" xfId="8440" xr:uid="{D1236504-9C1F-4FE7-BC49-2BFDCD26AED6}"/>
    <cellStyle name="Input 13 2 2" xfId="31341" xr:uid="{2EF750A0-67A7-4A23-9B62-5DC6D234DF87}"/>
    <cellStyle name="Input 13 3" xfId="8441" xr:uid="{1DD25EDA-A3E8-43EF-AFA2-69E189BB0C17}"/>
    <cellStyle name="Input 13 3 2" xfId="31342" xr:uid="{3F791DF1-0B35-431A-A03E-98C7E3349DFD}"/>
    <cellStyle name="Input 13 4" xfId="31343" xr:uid="{AE089920-A939-481F-A00E-6742221BA3B5}"/>
    <cellStyle name="Input 14" xfId="8442" xr:uid="{6C9ABDF6-82C1-4A2C-B107-674813CD5D3D}"/>
    <cellStyle name="Input 14 2" xfId="8443" xr:uid="{CE470F74-42AB-4381-88A9-6466C84E28F1}"/>
    <cellStyle name="Input 14 2 2" xfId="31344" xr:uid="{6F8B1EC5-D827-42F5-8AA7-5138724E94E8}"/>
    <cellStyle name="Input 14 3" xfId="8444" xr:uid="{16197C8B-5667-4C2F-919A-3A6DF889EB43}"/>
    <cellStyle name="Input 14 3 2" xfId="31345" xr:uid="{FDE3B663-A856-4DA2-B3F4-A4A5CE90D2BA}"/>
    <cellStyle name="Input 14 4" xfId="31346" xr:uid="{F7A5890D-D4FD-4DF2-B07E-F5EE0C3F85E0}"/>
    <cellStyle name="Input 15" xfId="8445" xr:uid="{2C70473D-843B-414D-BE64-78C97FA5EDF1}"/>
    <cellStyle name="Input 15 2" xfId="8446" xr:uid="{D6A37F00-1809-42D8-98D5-B92E44192E60}"/>
    <cellStyle name="Input 15 2 2" xfId="31347" xr:uid="{B56885A9-28C7-466F-83E5-7D46F02D571D}"/>
    <cellStyle name="Input 15 3" xfId="8447" xr:uid="{4A1BBE4B-11FF-4A0B-B845-ED01CE9DE076}"/>
    <cellStyle name="Input 15 3 2" xfId="31348" xr:uid="{B82B817E-E2BC-4DA0-B8A0-4277566AC6B1}"/>
    <cellStyle name="Input 15 4" xfId="31349" xr:uid="{1AB1AE76-F930-45BA-AE01-D2D40AAFB796}"/>
    <cellStyle name="Input 16" xfId="8448" xr:uid="{F5D38868-27A5-44A3-8BF3-F013DAD5070B}"/>
    <cellStyle name="Input 16 2" xfId="8449" xr:uid="{607B0D70-10CE-46A6-8FAF-A288FE7C1A06}"/>
    <cellStyle name="Input 16 2 2" xfId="31350" xr:uid="{B37194F2-3917-462E-B040-7AA807F54662}"/>
    <cellStyle name="Input 16 3" xfId="8450" xr:uid="{300369C2-E324-445E-A7EA-A59323B55D19}"/>
    <cellStyle name="Input 16 3 2" xfId="31351" xr:uid="{69C582CA-F444-4E0B-8DB3-DF0614A1DC84}"/>
    <cellStyle name="Input 16 4" xfId="31352" xr:uid="{E415AF96-F090-4A3A-A487-CD7CDE20B42E}"/>
    <cellStyle name="Input 17" xfId="8451" xr:uid="{ECB1CF80-B960-43A4-B465-D08395D89528}"/>
    <cellStyle name="Input 17 2" xfId="8452" xr:uid="{B7520924-1B32-469F-80B3-B2B8E986ABB1}"/>
    <cellStyle name="Input 17 2 2" xfId="31353" xr:uid="{A4DBF0B3-F174-4344-BCD6-2218A2424535}"/>
    <cellStyle name="Input 17 3" xfId="8453" xr:uid="{6FFFFDB8-BBE6-4E1B-B8C1-0FE3FB97259B}"/>
    <cellStyle name="Input 17 3 2" xfId="31354" xr:uid="{94E268C5-2BD0-44F0-8978-9B6620F6FF5D}"/>
    <cellStyle name="Input 17 4" xfId="31355" xr:uid="{D49E32F8-9D26-43A1-B713-FDCB69E65B42}"/>
    <cellStyle name="Input 18" xfId="8454" xr:uid="{5C961528-2F5E-43A5-B337-3D98CE8FFEFD}"/>
    <cellStyle name="Input 18 2" xfId="8455" xr:uid="{E92D260F-9399-4439-B7D9-98FF906FDDDE}"/>
    <cellStyle name="Input 18 2 2" xfId="31356" xr:uid="{FF45FD3B-F5A0-4F77-8C7C-EBC7FED91025}"/>
    <cellStyle name="Input 18 3" xfId="8456" xr:uid="{9D505A1E-2416-4336-BCFD-D6ECD5FEB410}"/>
    <cellStyle name="Input 18 3 2" xfId="31357" xr:uid="{6E67C52C-FDFD-4C42-B370-6F5053C6DB78}"/>
    <cellStyle name="Input 18 4" xfId="31358" xr:uid="{6C0A9510-F5D7-455F-A917-C0F1E0C69F14}"/>
    <cellStyle name="Input 19" xfId="8457" xr:uid="{A7B1C8C1-015A-4CC7-8F6A-09CEA120BE91}"/>
    <cellStyle name="Input 19 2" xfId="8458" xr:uid="{E3040F4A-CE20-4B45-BB06-B6BEC6BA6F81}"/>
    <cellStyle name="Input 19 2 2" xfId="31359" xr:uid="{EAC0BA5E-9183-4DDF-87BE-E1A9A54141D2}"/>
    <cellStyle name="Input 19 3" xfId="8459" xr:uid="{72C54BFD-D69C-49E8-8DC5-B2EEAABB5DF7}"/>
    <cellStyle name="Input 19 3 2" xfId="31360" xr:uid="{C27F9609-0A61-47D3-B8C9-DBF9C93812F8}"/>
    <cellStyle name="Input 19 4" xfId="31361" xr:uid="{9C83AD9A-8E6D-4397-8842-F787276C82DE}"/>
    <cellStyle name="Input 2" xfId="8460" xr:uid="{4CB68134-64E1-4A5E-8BFB-5B4EA6353765}"/>
    <cellStyle name="Input 2 2" xfId="8461" xr:uid="{49D90ED4-E311-4F76-9481-A51D13BBC189}"/>
    <cellStyle name="Input 2 2 2" xfId="31362" xr:uid="{4AFCE782-C9F6-44EF-BC9E-AF2A9CFFC1A5}"/>
    <cellStyle name="Input 2 3" xfId="8462" xr:uid="{99388BAD-81B3-43C0-BFE6-EB0F6DF84C6B}"/>
    <cellStyle name="Input 2 3 2" xfId="31363" xr:uid="{F0610465-C345-458D-998D-9CE72E8CEBDC}"/>
    <cellStyle name="Input 2 4" xfId="31364" xr:uid="{CD9325BD-DB86-4064-B64E-3670C420B974}"/>
    <cellStyle name="Input 2 5" xfId="37425" xr:uid="{C3E4E0CE-D896-458D-9EC0-2798AD09C4BE}"/>
    <cellStyle name="Input 20" xfId="8463" xr:uid="{D9552FD5-20E0-49F9-8989-18C8A8D9569B}"/>
    <cellStyle name="Input 20 2" xfId="8464" xr:uid="{65A2E91B-D958-4678-9856-886C025FFCBC}"/>
    <cellStyle name="Input 20 2 2" xfId="31365" xr:uid="{19D7CBA3-F813-43AD-A419-301551B2688A}"/>
    <cellStyle name="Input 20 3" xfId="8465" xr:uid="{7AA61F0C-6A9D-49BF-973C-96A78EA73B07}"/>
    <cellStyle name="Input 20 3 2" xfId="31366" xr:uid="{E4772915-C721-4BEA-9ED9-CC249D039F0C}"/>
    <cellStyle name="Input 20 4" xfId="31367" xr:uid="{C2C336E5-12A1-41B8-B157-7AE975E3CB40}"/>
    <cellStyle name="Input 21" xfId="8466" xr:uid="{F8EDA260-7C09-44DA-A7ED-4E715FF94369}"/>
    <cellStyle name="Input 21 2" xfId="8467" xr:uid="{0DA5B17E-CD49-45C5-AE78-3CCADD76D87E}"/>
    <cellStyle name="Input 21 2 2" xfId="31368" xr:uid="{EEC61223-F571-445D-BD95-1C24AB9C62EF}"/>
    <cellStyle name="Input 21 3" xfId="8468" xr:uid="{599C87A8-1779-4FC6-8213-F057C04561A0}"/>
    <cellStyle name="Input 21 3 2" xfId="31369" xr:uid="{87C58EDA-9503-45F6-8247-6C75D6E9D172}"/>
    <cellStyle name="Input 21 4" xfId="31370" xr:uid="{1A01D363-E86D-4A08-B2EC-561F8652E7DC}"/>
    <cellStyle name="Input 22" xfId="8469" xr:uid="{DC8D5F55-4AF7-4B73-9B4A-5E976A5E638F}"/>
    <cellStyle name="Input 22 2" xfId="8470" xr:uid="{0CBA0B1D-1539-4CA0-85C4-4252871BA76C}"/>
    <cellStyle name="Input 22 2 2" xfId="31371" xr:uid="{70FCB6AD-064E-45E8-A28C-F91DBDC26A4D}"/>
    <cellStyle name="Input 22 3" xfId="8471" xr:uid="{1EBF3D45-0C34-4ADA-BC18-6C811750FD87}"/>
    <cellStyle name="Input 22 3 2" xfId="31372" xr:uid="{A6CACBC0-AE76-441F-8BEE-49029A9E0066}"/>
    <cellStyle name="Input 22 4" xfId="31373" xr:uid="{85E9B8E9-9D75-43D4-8BDF-16E3A8FBB03E}"/>
    <cellStyle name="Input 23" xfId="8472" xr:uid="{54721F78-3EA9-408B-B5A4-BD68B91D2481}"/>
    <cellStyle name="Input 23 2" xfId="8473" xr:uid="{C2A47352-4332-4802-8CDE-EBDF257199E0}"/>
    <cellStyle name="Input 23 2 2" xfId="31374" xr:uid="{DF2A9596-D4DE-46C2-96DF-5FE0321C6B84}"/>
    <cellStyle name="Input 23 3" xfId="8474" xr:uid="{94B58D06-3309-4AF0-8A9A-6BCD8D09A76D}"/>
    <cellStyle name="Input 23 3 2" xfId="31375" xr:uid="{6FB4EF66-2168-4714-A93E-D3F53C4902DF}"/>
    <cellStyle name="Input 23 4" xfId="31376" xr:uid="{41569F7D-1BDE-4B2E-8B53-02CE3667A3AE}"/>
    <cellStyle name="Input 24" xfId="8475" xr:uid="{B40FCE1E-F8DE-4763-B086-E2F08AC3BEB9}"/>
    <cellStyle name="Input 24 2" xfId="8476" xr:uid="{5FE70CBD-508D-4C00-894F-8458AB5A445B}"/>
    <cellStyle name="Input 24 2 2" xfId="31377" xr:uid="{D8A3FF0F-E357-411C-BAC5-2BA9B2113E61}"/>
    <cellStyle name="Input 24 3" xfId="8477" xr:uid="{A630853E-0582-407A-BA8F-997ABDD515FD}"/>
    <cellStyle name="Input 24 3 2" xfId="31378" xr:uid="{E2B2887B-D368-4023-A5CC-4DEC75FB10B8}"/>
    <cellStyle name="Input 24 4" xfId="31379" xr:uid="{CF60FC06-6D39-416B-8423-006169AB7F9A}"/>
    <cellStyle name="Input 25" xfId="8478" xr:uid="{ACA58142-72F5-4621-AE39-B001AB661C56}"/>
    <cellStyle name="Input 25 2" xfId="8479" xr:uid="{EADD2210-E7B8-46D8-A54C-EDF328B23B4C}"/>
    <cellStyle name="Input 25 2 2" xfId="31380" xr:uid="{7DF282AF-E55B-4B1A-BDA7-DE4452B90C32}"/>
    <cellStyle name="Input 25 3" xfId="8480" xr:uid="{ED6A7A51-B2AF-4618-B640-6FDC10A07455}"/>
    <cellStyle name="Input 25 3 2" xfId="31381" xr:uid="{1F68462B-1850-483D-A5A5-A7A5998893A2}"/>
    <cellStyle name="Input 25 4" xfId="31382" xr:uid="{6D53B91A-D2CD-49FA-81E7-133B74FF3643}"/>
    <cellStyle name="Input 26" xfId="8481" xr:uid="{C98EF69B-9928-43BB-B629-A5B98C1B80C8}"/>
    <cellStyle name="Input 26 2" xfId="8482" xr:uid="{B93F5135-A294-4B34-A89E-6FFC02540976}"/>
    <cellStyle name="Input 26 2 2" xfId="31383" xr:uid="{24204A3C-A29D-48C7-A15F-FBA3B3701C01}"/>
    <cellStyle name="Input 26 3" xfId="8483" xr:uid="{2DD87043-0C2F-49DA-A5A2-5A3F6DC9D011}"/>
    <cellStyle name="Input 26 3 2" xfId="31384" xr:uid="{9D3BD8D8-D327-42EF-82AA-4F82A71C3D10}"/>
    <cellStyle name="Input 26 4" xfId="31385" xr:uid="{99641349-E224-44B2-93B6-8E18CFB98084}"/>
    <cellStyle name="Input 27" xfId="8484" xr:uid="{2FAD0F58-2A58-4CAF-8431-363D9517CFA0}"/>
    <cellStyle name="Input 27 2" xfId="8485" xr:uid="{8E1A1B95-D265-438C-BB10-06A821A63DF7}"/>
    <cellStyle name="Input 27 2 2" xfId="31386" xr:uid="{F9B5A5E3-19D4-406B-8D54-56C1E0C17687}"/>
    <cellStyle name="Input 27 3" xfId="8486" xr:uid="{189DA038-DA32-4EEA-8552-E28AAD98CF81}"/>
    <cellStyle name="Input 27 3 2" xfId="31387" xr:uid="{AA68C7E2-0CA4-49C7-B3C2-C9E4536D9B9B}"/>
    <cellStyle name="Input 27 4" xfId="31388" xr:uid="{CDC04C0D-FAED-425D-B34E-5AEC671C8384}"/>
    <cellStyle name="Input 28" xfId="8487" xr:uid="{4EFBAEAB-A8C3-468E-9B91-51DF10D40762}"/>
    <cellStyle name="Input 28 2" xfId="8488" xr:uid="{834DC5B5-A30D-4E6E-92FA-C7CF46B7FD68}"/>
    <cellStyle name="Input 28 2 2" xfId="31389" xr:uid="{FA34A50B-046E-45C4-9669-D4F50EEFA951}"/>
    <cellStyle name="Input 28 3" xfId="8489" xr:uid="{ACDF7844-AF4D-4529-AB54-7A3D4E8883BA}"/>
    <cellStyle name="Input 28 3 2" xfId="31390" xr:uid="{8D682BF2-DD58-4D19-B109-231ED9E9D388}"/>
    <cellStyle name="Input 28 4" xfId="31391" xr:uid="{4FB81ED3-865C-48C2-99D6-9844C01D3AD5}"/>
    <cellStyle name="Input 29" xfId="8490" xr:uid="{8F976DB6-386F-4357-BE89-C7E0E6F4F419}"/>
    <cellStyle name="Input 29 2" xfId="8491" xr:uid="{D484E420-E54A-4232-B4D8-4E1E1200AF64}"/>
    <cellStyle name="Input 29 2 2" xfId="31392" xr:uid="{E3B6EA56-A8E7-41FD-8BE9-5BEC5DD64C76}"/>
    <cellStyle name="Input 29 3" xfId="8492" xr:uid="{9D3717AC-1BB0-4A0A-B65A-DF0676EABDCD}"/>
    <cellStyle name="Input 29 3 2" xfId="31393" xr:uid="{871B9C72-E5CB-49B1-BC9A-BEFB42330902}"/>
    <cellStyle name="Input 29 4" xfId="31394" xr:uid="{E63B3338-6D7B-49D2-80E3-EBF9AC37A41B}"/>
    <cellStyle name="Input 3" xfId="8493" xr:uid="{AA940FA2-0C6C-4D5B-A7CA-AF66933ABF28}"/>
    <cellStyle name="Input 3 2" xfId="8494" xr:uid="{D796990B-9D1B-425B-9C17-97E015B8B56D}"/>
    <cellStyle name="Input 3 2 2" xfId="31395" xr:uid="{785E86F6-5216-423E-8E4E-F233E5D2A521}"/>
    <cellStyle name="Input 3 3" xfId="8495" xr:uid="{E5F447F1-5ED1-4E0E-B186-45598CD6DE17}"/>
    <cellStyle name="Input 3 3 2" xfId="31396" xr:uid="{BF7D60AB-A96D-4342-8097-C390B382BA8E}"/>
    <cellStyle name="Input 3 4" xfId="31397" xr:uid="{04973285-DABB-431E-B588-6C0D141FB26E}"/>
    <cellStyle name="Input 30" xfId="8496" xr:uid="{E1A5C6C2-BA96-46DA-9191-F9FB0B623084}"/>
    <cellStyle name="Input 30 2" xfId="8497" xr:uid="{43B5C005-503F-4698-9590-FADA493AEFE7}"/>
    <cellStyle name="Input 30 2 2" xfId="31398" xr:uid="{DC6DF05F-F167-4446-A09D-4A47BAF00D39}"/>
    <cellStyle name="Input 30 3" xfId="8498" xr:uid="{1D8D179C-2ABD-40DF-867B-01B2EC807690}"/>
    <cellStyle name="Input 30 3 2" xfId="31399" xr:uid="{2C4500E0-1759-4A41-90A3-AF8600A81427}"/>
    <cellStyle name="Input 30 4" xfId="31400" xr:uid="{277ED2F0-33A1-45E8-8B9D-3E40536676DB}"/>
    <cellStyle name="Input 31" xfId="8499" xr:uid="{E164B2B0-5A66-4612-A236-BEFA220EE6FD}"/>
    <cellStyle name="Input 31 2" xfId="8500" xr:uid="{1E0C44F5-1627-48E6-BAED-B9CBD1F82E0F}"/>
    <cellStyle name="Input 31 2 2" xfId="31401" xr:uid="{6E7EE71A-F8B5-40EE-93EC-772A92750699}"/>
    <cellStyle name="Input 31 3" xfId="8501" xr:uid="{FE82EEE8-9934-4FA5-B45B-A58CAC257AD9}"/>
    <cellStyle name="Input 31 3 2" xfId="31402" xr:uid="{08C3FF98-18B4-4E44-926D-74A309F8C30D}"/>
    <cellStyle name="Input 31 4" xfId="31403" xr:uid="{B284DB1C-3696-4A49-96FD-3DA36221BA47}"/>
    <cellStyle name="Input 32" xfId="8502" xr:uid="{5E6D511D-5B75-4DF7-8447-8915322DC411}"/>
    <cellStyle name="Input 32 2" xfId="8503" xr:uid="{8DEB32ED-71EB-400D-A3BB-2C474B0A19A3}"/>
    <cellStyle name="Input 32 2 2" xfId="31404" xr:uid="{40BE46C8-D6FC-4842-BDE9-A7AA78B4F159}"/>
    <cellStyle name="Input 32 3" xfId="8504" xr:uid="{BD6465D9-DCE4-4555-B38E-7747AC22C684}"/>
    <cellStyle name="Input 32 3 2" xfId="31405" xr:uid="{9DFD5F7A-EC36-4050-8209-B61D6687FD19}"/>
    <cellStyle name="Input 32 4" xfId="31406" xr:uid="{E18C69C9-7673-4110-9BB7-7CD49EAA053C}"/>
    <cellStyle name="Input 33" xfId="8505" xr:uid="{601FF509-D589-4AD9-89D6-EB66068BBF08}"/>
    <cellStyle name="Input 33 2" xfId="8506" xr:uid="{3C3BBD89-4358-4E49-9B5D-FE55D9DD5E43}"/>
    <cellStyle name="Input 33 2 2" xfId="31407" xr:uid="{7D6B1544-F273-41D1-8783-E5691E1D3E2F}"/>
    <cellStyle name="Input 33 3" xfId="8507" xr:uid="{A39E2686-2381-42B8-AF49-5D8C155C8E96}"/>
    <cellStyle name="Input 33 3 2" xfId="31408" xr:uid="{DA2D38D2-B296-425A-B514-397469F8B73F}"/>
    <cellStyle name="Input 33 4" xfId="31409" xr:uid="{DCABDA5E-4F40-42D4-B339-8C3011AC3C6F}"/>
    <cellStyle name="Input 34" xfId="8508" xr:uid="{73D30D50-3E63-4735-8C4E-B0F7C10828C1}"/>
    <cellStyle name="Input 34 2" xfId="8509" xr:uid="{79C58CB0-3F50-4981-8C83-53F93C70AE98}"/>
    <cellStyle name="Input 34 2 2" xfId="31410" xr:uid="{818F5250-E633-491C-81C0-6E4295996F28}"/>
    <cellStyle name="Input 34 3" xfId="8510" xr:uid="{796DA8EA-C68E-4D03-8475-B7F455E05B01}"/>
    <cellStyle name="Input 34 3 2" xfId="31411" xr:uid="{7BF91545-AE8A-442C-9E2A-75B7B7656323}"/>
    <cellStyle name="Input 34 4" xfId="31412" xr:uid="{C1DA2CF3-759A-46EE-9ACB-7A7E1090EF7D}"/>
    <cellStyle name="Input 35" xfId="8511" xr:uid="{4EB9358B-C151-480C-A482-1A79EF31AC2D}"/>
    <cellStyle name="Input 35 2" xfId="8512" xr:uid="{1F61CBC3-F87C-43F1-BF84-FFB39941684A}"/>
    <cellStyle name="Input 35 2 2" xfId="31413" xr:uid="{6E76D97B-AC64-4EFE-8075-11EB0A904A6B}"/>
    <cellStyle name="Input 35 3" xfId="8513" xr:uid="{4628F5F2-C94C-4B8A-8D65-5D5B235A16A1}"/>
    <cellStyle name="Input 35 3 2" xfId="31414" xr:uid="{4F1214B8-30CF-40A1-A8A9-936C5AAFB1AA}"/>
    <cellStyle name="Input 35 4" xfId="31415" xr:uid="{55854C5E-25D6-4B25-8293-DA6F68E83AAB}"/>
    <cellStyle name="Input 36" xfId="8514" xr:uid="{70098F35-E850-448C-9103-B2DC1E97F47C}"/>
    <cellStyle name="Input 36 2" xfId="8515" xr:uid="{C0430E40-255B-4602-BC1B-916B4DDE93FB}"/>
    <cellStyle name="Input 36 2 2" xfId="31416" xr:uid="{98DD60F6-48D0-495A-A600-DFA7975DA1DB}"/>
    <cellStyle name="Input 36 3" xfId="8516" xr:uid="{0A709C1E-DCCC-410C-87C1-1DE29663173E}"/>
    <cellStyle name="Input 36 3 2" xfId="31417" xr:uid="{D1FDC047-D252-4AA9-BD14-8001B1BA6822}"/>
    <cellStyle name="Input 36 4" xfId="31418" xr:uid="{234CAA91-7672-4AB2-AE37-F6070FF442DB}"/>
    <cellStyle name="Input 37" xfId="8517" xr:uid="{A34029A2-3DA9-41AA-B763-F8DE2210D33E}"/>
    <cellStyle name="Input 37 2" xfId="8518" xr:uid="{DC12E15C-1B53-4E86-AEB6-1ABA34EF9243}"/>
    <cellStyle name="Input 37 2 2" xfId="31419" xr:uid="{56168CFA-D2FA-4CB5-A8C2-C9CC201C13E8}"/>
    <cellStyle name="Input 37 3" xfId="8519" xr:uid="{BA06BD61-894E-425B-93A0-2616193CC372}"/>
    <cellStyle name="Input 37 3 2" xfId="31420" xr:uid="{DE30C7BA-2FF9-4EE5-9760-2EF303F03005}"/>
    <cellStyle name="Input 37 4" xfId="31421" xr:uid="{69AF1D25-C9C9-4C35-8951-87EF0A166A58}"/>
    <cellStyle name="Input 38" xfId="8520" xr:uid="{43CF35CA-92E7-47AB-9DF2-88035A63170A}"/>
    <cellStyle name="Input 38 2" xfId="8521" xr:uid="{7FBBCF64-C7D7-4051-8BD9-3FEE02283C22}"/>
    <cellStyle name="Input 38 2 2" xfId="31422" xr:uid="{9F6EEDFF-516C-4003-9B4B-753448B4244A}"/>
    <cellStyle name="Input 38 3" xfId="8522" xr:uid="{2AE9EDFB-B3DA-44BD-82FC-3F642C71440E}"/>
    <cellStyle name="Input 38 3 2" xfId="31423" xr:uid="{AF16702A-188E-47AF-92D5-154667E85CD6}"/>
    <cellStyle name="Input 38 4" xfId="31424" xr:uid="{97899253-A286-4B82-98DD-BB93926C31C6}"/>
    <cellStyle name="Input 39" xfId="8523" xr:uid="{6CBCDD63-2727-43DF-84B0-2E38B9A13FDC}"/>
    <cellStyle name="Input 39 2" xfId="8524" xr:uid="{1DD6EBA4-CCE8-46AC-9CDB-05B8BD3B5693}"/>
    <cellStyle name="Input 39 2 2" xfId="31425" xr:uid="{022F9FED-C64A-4954-A326-1BCF5E4B7F9A}"/>
    <cellStyle name="Input 39 3" xfId="8525" xr:uid="{09DBFE55-A2B7-465E-AACD-47787547DFE0}"/>
    <cellStyle name="Input 39 3 2" xfId="31426" xr:uid="{3F7FF5A8-113E-4D93-8306-17F4343E84D5}"/>
    <cellStyle name="Input 39 4" xfId="31427" xr:uid="{FC06E8BF-A4BB-4A20-B315-3CE04C623D46}"/>
    <cellStyle name="Input 4" xfId="8526" xr:uid="{7F20F997-636E-43CA-A061-3A65BFE87D60}"/>
    <cellStyle name="Input 4 2" xfId="8527" xr:uid="{2EDD0453-9016-4806-8554-01C8EB119575}"/>
    <cellStyle name="Input 4 2 2" xfId="31428" xr:uid="{5CBEB06B-B6D6-4B82-99FD-EBD9FDDECADC}"/>
    <cellStyle name="Input 4 3" xfId="8528" xr:uid="{D0A8906B-5FC4-4A78-9012-CD9862EC6B13}"/>
    <cellStyle name="Input 4 3 2" xfId="31429" xr:uid="{6C494A70-B4FA-4028-8722-55E51CFE235F}"/>
    <cellStyle name="Input 4 4" xfId="31430" xr:uid="{EEC000E4-DC19-4A13-AA4E-23A0BA49B052}"/>
    <cellStyle name="Input 40" xfId="8529" xr:uid="{C3C562FA-E3B8-45EE-8D89-6A6BB76A8FAC}"/>
    <cellStyle name="Input 40 2" xfId="8530" xr:uid="{082CB275-D731-49E5-BBC2-EF74C0893DAA}"/>
    <cellStyle name="Input 40 2 2" xfId="31431" xr:uid="{A021640B-8B5D-455E-8A81-EB68693FA083}"/>
    <cellStyle name="Input 40 3" xfId="8531" xr:uid="{D485FD9B-E4F3-4695-8C8D-E15E9F331058}"/>
    <cellStyle name="Input 40 3 2" xfId="31432" xr:uid="{7B2F64DB-DD50-4E70-8C01-1E54B456318C}"/>
    <cellStyle name="Input 40 4" xfId="31433" xr:uid="{FCC4990C-748C-441F-8620-F24E25F51639}"/>
    <cellStyle name="Input 41" xfId="8532" xr:uid="{E7C36E4B-999C-4285-AA71-B9B75B3D2BE7}"/>
    <cellStyle name="Input 41 2" xfId="8533" xr:uid="{AC28281D-E1D2-46F3-BBB2-55B8E9AADEB3}"/>
    <cellStyle name="Input 41 2 2" xfId="31434" xr:uid="{1CCF3019-CC16-4915-9B3F-5FD81984182B}"/>
    <cellStyle name="Input 41 3" xfId="8534" xr:uid="{EC5DFFA1-A832-46A8-9EB7-523D118E5B3C}"/>
    <cellStyle name="Input 41 3 2" xfId="31435" xr:uid="{AB8C02EE-C9F6-4D45-A0D0-0705426524B4}"/>
    <cellStyle name="Input 41 4" xfId="31436" xr:uid="{FC16CB5D-EA28-471B-B74A-24C6FBAD8C4F}"/>
    <cellStyle name="Input 42" xfId="8535" xr:uid="{BD36A86D-7E22-4526-932D-703C5637A81A}"/>
    <cellStyle name="Input 42 2" xfId="8536" xr:uid="{EA0F8E81-2329-4A36-821A-B295C01C6D42}"/>
    <cellStyle name="Input 42 2 2" xfId="31437" xr:uid="{606E0D3D-242B-42D9-8536-FAC4EECACADA}"/>
    <cellStyle name="Input 42 3" xfId="8537" xr:uid="{2C331C56-9F1F-4B68-95A7-84580B438E54}"/>
    <cellStyle name="Input 42 3 2" xfId="31438" xr:uid="{5499EB4A-D32E-4A09-BAE9-B500E9212CE1}"/>
    <cellStyle name="Input 42 4" xfId="31439" xr:uid="{0F14E8A9-4BCF-4A45-85DF-B4B579441F10}"/>
    <cellStyle name="Input 43" xfId="8538" xr:uid="{E472A438-7AA9-4AFA-BEF2-78A9491B1996}"/>
    <cellStyle name="Input 43 2" xfId="8539" xr:uid="{0092650E-B9B2-490D-95E5-9D390EEDF954}"/>
    <cellStyle name="Input 43 2 2" xfId="31440" xr:uid="{5DB24D20-5F02-48B1-A073-4B06795DB676}"/>
    <cellStyle name="Input 43 3" xfId="8540" xr:uid="{89C7F122-0A12-428D-9CF7-10F876D96096}"/>
    <cellStyle name="Input 43 3 2" xfId="31441" xr:uid="{0B45A05D-E1DA-4C01-A2EC-0B04808F55AB}"/>
    <cellStyle name="Input 43 4" xfId="31442" xr:uid="{DE01C9E6-8517-4715-ADA0-FD7056451363}"/>
    <cellStyle name="Input 44" xfId="8541" xr:uid="{1608C78B-5A8F-4C50-8FF1-DBE50E037B80}"/>
    <cellStyle name="Input 44 2" xfId="8542" xr:uid="{E0526F34-35E6-4250-A171-76D256C2A625}"/>
    <cellStyle name="Input 44 2 2" xfId="31443" xr:uid="{73005C6C-05BB-4290-A090-9D7D1145A332}"/>
    <cellStyle name="Input 44 3" xfId="8543" xr:uid="{F4ADBA08-95EB-455C-938C-C4E5562DD004}"/>
    <cellStyle name="Input 44 3 2" xfId="31444" xr:uid="{BB57ED6F-DE96-4D71-BD70-CD0FB3146B74}"/>
    <cellStyle name="Input 44 4" xfId="31445" xr:uid="{3043B444-E1AA-49FC-AFC1-CA545A8251A3}"/>
    <cellStyle name="Input 45" xfId="8544" xr:uid="{D93F1773-C6E0-4EB7-8AE8-4CFC9B7C090C}"/>
    <cellStyle name="Input 45 2" xfId="8545" xr:uid="{C4B0C840-A554-4DFD-BA52-55B92DBC28B2}"/>
    <cellStyle name="Input 45 2 2" xfId="31446" xr:uid="{717A4C65-530A-402E-A30F-4A5DB2C2553B}"/>
    <cellStyle name="Input 45 3" xfId="8546" xr:uid="{B6FE3BDF-E111-44CA-AC53-817E3444C93E}"/>
    <cellStyle name="Input 45 3 2" xfId="31447" xr:uid="{141B7F3E-613A-421D-A002-B565EE83E448}"/>
    <cellStyle name="Input 45 4" xfId="31448" xr:uid="{2B1A9A0B-A77A-4268-9450-D1A433D0B245}"/>
    <cellStyle name="Input 46" xfId="8547" xr:uid="{600EBCC2-89C2-46E9-955F-280DA4F00ECE}"/>
    <cellStyle name="Input 46 2" xfId="8548" xr:uid="{E7A47322-24DF-4AF3-BF82-06005D465977}"/>
    <cellStyle name="Input 46 2 2" xfId="31449" xr:uid="{C32DB5CB-35B9-4E62-9961-87AD5C2C8C1E}"/>
    <cellStyle name="Input 46 3" xfId="8549" xr:uid="{1DD373CF-460A-46A0-84F2-29A66997BB43}"/>
    <cellStyle name="Input 46 3 2" xfId="31450" xr:uid="{8B76A098-8E40-41EF-A576-847CD5F34348}"/>
    <cellStyle name="Input 46 4" xfId="31451" xr:uid="{F2BBC3A0-8635-43AD-81DB-53C44CAAEA8F}"/>
    <cellStyle name="Input 47" xfId="8550" xr:uid="{3A978818-0BB6-4A98-8B25-9B9F7B00CF64}"/>
    <cellStyle name="Input 47 2" xfId="8551" xr:uid="{098DB837-4883-4246-A5A8-BE1AF3954E43}"/>
    <cellStyle name="Input 47 2 2" xfId="31452" xr:uid="{5797CA9F-8DDE-40D2-AE9D-A351DCE20A3B}"/>
    <cellStyle name="Input 47 3" xfId="8552" xr:uid="{16A469CA-7B38-4700-83F7-43B16C760779}"/>
    <cellStyle name="Input 47 3 2" xfId="31453" xr:uid="{390E0E6A-7255-4052-B956-23D8BDD1BDB1}"/>
    <cellStyle name="Input 47 4" xfId="31454" xr:uid="{3F480CF5-F016-44D5-9A6F-14800A75C792}"/>
    <cellStyle name="Input 48" xfId="8553" xr:uid="{BFEF0420-035B-448A-A671-2D69E230B6D4}"/>
    <cellStyle name="Input 48 2" xfId="8554" xr:uid="{7918E83A-FDD3-4554-AE90-B67AF3230B93}"/>
    <cellStyle name="Input 48 2 2" xfId="31455" xr:uid="{55100E89-8B40-4C0C-A18C-20C00908A681}"/>
    <cellStyle name="Input 48 3" xfId="8555" xr:uid="{03285C15-49BE-4E46-97A4-AAF244C865ED}"/>
    <cellStyle name="Input 48 3 2" xfId="31456" xr:uid="{983529BB-D34E-4C27-A195-A0F54D487561}"/>
    <cellStyle name="Input 48 4" xfId="31457" xr:uid="{484083F9-E1A7-42B9-B638-EBF1428A1EB3}"/>
    <cellStyle name="Input 49" xfId="8556" xr:uid="{47C8A247-C85E-4194-8761-E89B2BD56B7A}"/>
    <cellStyle name="Input 49 2" xfId="8557" xr:uid="{2D768725-6B73-4E21-A54F-D13CF2F2A3A8}"/>
    <cellStyle name="Input 49 2 2" xfId="31458" xr:uid="{2F5A6D68-DD39-430A-A17F-02E26360875B}"/>
    <cellStyle name="Input 49 3" xfId="8558" xr:uid="{486CFF57-F254-4E02-A06E-6CB798CC019D}"/>
    <cellStyle name="Input 49 3 2" xfId="31459" xr:uid="{7F64F6DC-E6EA-4255-9BB8-CB7876C2259E}"/>
    <cellStyle name="Input 49 4" xfId="31460" xr:uid="{BE6376ED-E4BE-47D1-98C0-FB1DA35655B2}"/>
    <cellStyle name="Input 5" xfId="8559" xr:uid="{682F2ECE-859B-42FF-895B-F56AC55DE3A2}"/>
    <cellStyle name="Input 5 2" xfId="8560" xr:uid="{04EE7E15-B15D-40E4-8AB9-BC69C4DFEB40}"/>
    <cellStyle name="Input 5 2 2" xfId="31461" xr:uid="{FB5455FF-86DC-45DD-A0DB-531619E1DA2B}"/>
    <cellStyle name="Input 5 3" xfId="8561" xr:uid="{C1B6DEC4-6605-4190-9E9B-CB8CF390411A}"/>
    <cellStyle name="Input 5 3 2" xfId="31462" xr:uid="{543C012E-4448-4CB2-A3A4-3E50108BF843}"/>
    <cellStyle name="Input 5 4" xfId="31463" xr:uid="{1CA2AED9-334C-4114-9D20-00AA23690137}"/>
    <cellStyle name="Input 50" xfId="8562" xr:uid="{B6AC7A02-2B65-4B3B-AC38-5B37A36D99C4}"/>
    <cellStyle name="Input 50 2" xfId="8563" xr:uid="{C761011F-B51B-4774-BEE6-39C5AEA85EA6}"/>
    <cellStyle name="Input 50 2 2" xfId="31464" xr:uid="{864B2473-4F46-4593-BFD7-0465B883A1B6}"/>
    <cellStyle name="Input 50 3" xfId="8564" xr:uid="{575C6457-AA2C-4A01-BA8A-0E355A5AB9B8}"/>
    <cellStyle name="Input 50 3 2" xfId="31465" xr:uid="{A71A49B1-83F4-4A6D-A91F-15AA7837327E}"/>
    <cellStyle name="Input 50 4" xfId="31466" xr:uid="{DDAAB845-E476-4A5A-AE35-1BF937A2530E}"/>
    <cellStyle name="Input 51" xfId="8565" xr:uid="{60DACC8F-CEF0-480D-9526-7418E54654E1}"/>
    <cellStyle name="Input 51 2" xfId="8566" xr:uid="{BB9ADF50-DE49-4C59-8941-661DD32D3F90}"/>
    <cellStyle name="Input 51 2 2" xfId="31467" xr:uid="{70C2B339-17F6-4948-8DA1-009457C6200D}"/>
    <cellStyle name="Input 51 3" xfId="8567" xr:uid="{D990B600-D5E7-4A72-9214-E19789AC0263}"/>
    <cellStyle name="Input 51 3 2" xfId="31468" xr:uid="{C5F4EAC3-84F9-4EDE-8C8C-11F8AC2A2E04}"/>
    <cellStyle name="Input 51 4" xfId="31469" xr:uid="{263820AA-4253-428B-995C-9FDE11960A31}"/>
    <cellStyle name="Input 52" xfId="8568" xr:uid="{61BA2A67-E603-43F9-9AD3-12B2B3BD9B81}"/>
    <cellStyle name="Input 52 2" xfId="8569" xr:uid="{F3F1E9AE-FE20-4C21-9BCF-D5A78AC4939F}"/>
    <cellStyle name="Input 52 2 2" xfId="31470" xr:uid="{5AD9B66B-FF0B-4ECF-9E50-1101321C671F}"/>
    <cellStyle name="Input 52 3" xfId="8570" xr:uid="{5A5FFE81-8412-478C-8CCC-E6FDAE6FF9C0}"/>
    <cellStyle name="Input 52 3 2" xfId="31471" xr:uid="{33643F56-B931-44EA-98F8-361003CC907B}"/>
    <cellStyle name="Input 52 4" xfId="31472" xr:uid="{D108862A-D199-4B4B-9F68-1BAA82A147B9}"/>
    <cellStyle name="Input 53" xfId="8571" xr:uid="{891C9B47-4089-4CAE-AE0A-A06737C303D3}"/>
    <cellStyle name="Input 53 2" xfId="8572" xr:uid="{CA8E01BE-E9B8-4D7A-A797-C09B9F8621E7}"/>
    <cellStyle name="Input 53 2 2" xfId="31473" xr:uid="{89F85A25-4700-4335-83A6-112FCAE19465}"/>
    <cellStyle name="Input 53 3" xfId="8573" xr:uid="{CAE87125-DFB1-480B-A318-A5CCB8B19631}"/>
    <cellStyle name="Input 53 3 2" xfId="31474" xr:uid="{960BE4F6-3799-459B-B593-2C770F655020}"/>
    <cellStyle name="Input 53 4" xfId="31475" xr:uid="{364343EF-0C5F-4D37-AF95-5E913E75D13E}"/>
    <cellStyle name="Input 54" xfId="8574" xr:uid="{E7A3D3A3-ADDD-4059-9313-4C7CF368B675}"/>
    <cellStyle name="Input 54 2" xfId="8575" xr:uid="{E9385066-E462-49AD-B44A-9A5F7656170E}"/>
    <cellStyle name="Input 54 2 2" xfId="31476" xr:uid="{D216951D-4819-4E68-B0E5-A0F3828DFC30}"/>
    <cellStyle name="Input 54 3" xfId="8576" xr:uid="{E7E23D44-0AC5-482C-9A6A-F33D4D6D4E30}"/>
    <cellStyle name="Input 54 3 2" xfId="31477" xr:uid="{66A63316-723E-4FA7-BDFD-45EB29ED8AB4}"/>
    <cellStyle name="Input 54 4" xfId="31478" xr:uid="{8EA89A99-2594-4488-9BB0-05CAE4A53A1B}"/>
    <cellStyle name="Input 55" xfId="8577" xr:uid="{38E5CA51-CBB7-49CF-AE34-09015358E99E}"/>
    <cellStyle name="Input 55 2" xfId="8578" xr:uid="{0A517445-C177-4551-B653-03CB65FC597F}"/>
    <cellStyle name="Input 55 2 2" xfId="31479" xr:uid="{8E0F6395-1697-40E6-8BA9-C359CFA7622E}"/>
    <cellStyle name="Input 55 3" xfId="8579" xr:uid="{782910E8-A18A-43A3-809C-2578DFA5FA29}"/>
    <cellStyle name="Input 55 3 2" xfId="31480" xr:uid="{98B89F33-1494-445D-A5F6-FD195CA0529F}"/>
    <cellStyle name="Input 55 4" xfId="31481" xr:uid="{65DFBDE8-97D7-47EB-9948-395CC3C10768}"/>
    <cellStyle name="Input 56" xfId="8580" xr:uid="{2451A54D-01B9-442D-B25A-CD2BB1B056FA}"/>
    <cellStyle name="Input 56 2" xfId="8581" xr:uid="{7D0B7764-B947-4FFF-9B3C-E6366DF35899}"/>
    <cellStyle name="Input 56 2 2" xfId="31482" xr:uid="{F9571E90-5946-4C2D-91E8-3EB9CEDC060F}"/>
    <cellStyle name="Input 56 3" xfId="8582" xr:uid="{C462810A-F9A9-4155-A62F-7A431B89B534}"/>
    <cellStyle name="Input 56 3 2" xfId="31483" xr:uid="{4B191DD5-662E-4A45-8A02-8D9D3A6B4F98}"/>
    <cellStyle name="Input 56 4" xfId="31484" xr:uid="{430CA758-B048-4F24-B572-7CC179200EF1}"/>
    <cellStyle name="Input 57" xfId="8583" xr:uid="{773BCDBB-207F-4FCF-8256-AC08DE2AAE5A}"/>
    <cellStyle name="Input 57 2" xfId="8584" xr:uid="{DA3A2CD9-D3C2-4638-A7ED-A96DEB488067}"/>
    <cellStyle name="Input 57 2 2" xfId="31485" xr:uid="{39F2B82D-9EFC-4B91-8A6E-95CAB3F3B518}"/>
    <cellStyle name="Input 57 3" xfId="8585" xr:uid="{9554A362-FABA-4032-B6EE-0B6B20767C8A}"/>
    <cellStyle name="Input 57 3 2" xfId="31486" xr:uid="{93C55F13-C392-4B3B-A540-63A843CDB028}"/>
    <cellStyle name="Input 57 4" xfId="31487" xr:uid="{79BD3F3A-F80B-4065-B84C-BA192BF10549}"/>
    <cellStyle name="Input 58" xfId="8586" xr:uid="{03CC8086-002E-4171-9BA9-AA56C5AD3681}"/>
    <cellStyle name="Input 58 2" xfId="8587" xr:uid="{13D4E6DB-09D9-4A9D-9A22-62510333CDE7}"/>
    <cellStyle name="Input 58 2 2" xfId="31488" xr:uid="{6B8830A4-6AF4-45BF-AC58-B078AA1594DB}"/>
    <cellStyle name="Input 58 3" xfId="8588" xr:uid="{B50853B2-EAF5-4238-98C5-E413EDC878A4}"/>
    <cellStyle name="Input 58 3 2" xfId="31489" xr:uid="{E01EC063-0779-4A30-B1C7-B273340D11F4}"/>
    <cellStyle name="Input 58 4" xfId="31490" xr:uid="{12F0739E-E2A3-4219-BFB0-0A1F60BEE49D}"/>
    <cellStyle name="Input 59" xfId="8589" xr:uid="{764B441A-44CF-4BCF-BE30-BF1438C943CF}"/>
    <cellStyle name="Input 59 2" xfId="8590" xr:uid="{C3AAF137-AE49-418B-BF49-DBCBAE997439}"/>
    <cellStyle name="Input 59 2 2" xfId="31491" xr:uid="{7F583CB2-544C-400E-B392-07A7B844096D}"/>
    <cellStyle name="Input 59 3" xfId="8591" xr:uid="{30894ABD-1142-4452-B9D1-A02DC69B1FD2}"/>
    <cellStyle name="Input 59 3 2" xfId="31492" xr:uid="{410A6B51-6DA2-463C-9D13-0D5B73C41414}"/>
    <cellStyle name="Input 59 4" xfId="31493" xr:uid="{A79BA312-08DA-4566-9E16-B22230B637E4}"/>
    <cellStyle name="Input 6" xfId="8592" xr:uid="{2BBDDE34-116B-49C5-8CC9-E46912AD36F9}"/>
    <cellStyle name="Input 6 2" xfId="8593" xr:uid="{D4AAB1F3-93BA-4197-A6B6-2EC36D2CA68D}"/>
    <cellStyle name="Input 6 2 2" xfId="31494" xr:uid="{A06992C7-5B79-4D67-8EFC-53D6F595EAD3}"/>
    <cellStyle name="Input 6 3" xfId="8594" xr:uid="{ECCE5AF0-285A-41B4-9456-7BB1B534908E}"/>
    <cellStyle name="Input 6 3 2" xfId="31495" xr:uid="{95AC0F7B-40D3-4825-92D0-19E0CFE15928}"/>
    <cellStyle name="Input 6 4" xfId="31496" xr:uid="{546B4FB9-D03C-4992-9003-134661856E3D}"/>
    <cellStyle name="Input 60" xfId="8595" xr:uid="{D8190C1E-BF50-44E8-8C1A-EAA67EC670AC}"/>
    <cellStyle name="Input 60 2" xfId="8596" xr:uid="{326E1537-3469-4DE9-92A0-0BD59F5DDB40}"/>
    <cellStyle name="Input 60 2 2" xfId="31497" xr:uid="{0DFA270A-544E-450A-9404-2DB1F9D07EFF}"/>
    <cellStyle name="Input 60 3" xfId="8597" xr:uid="{221DD312-12B1-467A-948F-F0A92AA59EE0}"/>
    <cellStyle name="Input 60 3 2" xfId="31498" xr:uid="{88B5BE68-4631-4DA4-B560-3295B1C0EB45}"/>
    <cellStyle name="Input 60 4" xfId="31499" xr:uid="{5BF98167-BA79-4091-8F28-8F5AF6140811}"/>
    <cellStyle name="Input 61" xfId="8598" xr:uid="{F11E6431-2661-4693-A651-705DA63A0FB3}"/>
    <cellStyle name="Input 61 2" xfId="8599" xr:uid="{AB557E33-8DB4-43AB-BF33-D2E96F35787C}"/>
    <cellStyle name="Input 61 2 2" xfId="31500" xr:uid="{284C1E70-7A69-495A-A2A1-62A0F290AAE8}"/>
    <cellStyle name="Input 61 3" xfId="8600" xr:uid="{7A53D231-118F-4FBA-96A2-6D81E82AD6CB}"/>
    <cellStyle name="Input 61 3 2" xfId="31501" xr:uid="{44AAFB29-6F3E-49C5-99A1-74351479C2B3}"/>
    <cellStyle name="Input 61 4" xfId="31502" xr:uid="{F6B5A76B-DC0D-49C1-8789-73A118A10440}"/>
    <cellStyle name="Input 62" xfId="8601" xr:uid="{4A3E5940-3AE0-4B8F-9C80-565F4A782761}"/>
    <cellStyle name="Input 62 2" xfId="8602" xr:uid="{CB9BA66C-4FCA-4F8E-A7CA-90A2DAC83772}"/>
    <cellStyle name="Input 62 2 2" xfId="31503" xr:uid="{2A78DDA3-BF71-45D2-AF71-F659F37D63F2}"/>
    <cellStyle name="Input 62 3" xfId="8603" xr:uid="{07DA3BED-AF01-4FCD-974C-DDADCD0F35D4}"/>
    <cellStyle name="Input 62 3 2" xfId="31504" xr:uid="{2403144A-338D-4914-B1BB-27FCC7206B93}"/>
    <cellStyle name="Input 62 4" xfId="31505" xr:uid="{8DBE641D-CDC0-4AC1-8A9C-ECE6EB2F0B2C}"/>
    <cellStyle name="Input 63" xfId="8604" xr:uid="{729F3181-380F-422D-816F-55A4DCCEEBFC}"/>
    <cellStyle name="Input 63 2" xfId="8605" xr:uid="{C336BFDC-6847-48EA-B655-EF7BDCB47E5C}"/>
    <cellStyle name="Input 63 2 2" xfId="31506" xr:uid="{62A4544E-BCB1-4361-B0E9-EA06C32FE08C}"/>
    <cellStyle name="Input 63 3" xfId="8606" xr:uid="{0B7D0350-75AD-4973-B753-9A132AE93DBD}"/>
    <cellStyle name="Input 63 3 2" xfId="31507" xr:uid="{9A8A71B3-2C1F-44E4-A035-CF3472B99D87}"/>
    <cellStyle name="Input 63 4" xfId="31508" xr:uid="{EEEAD774-FA7F-4D50-912A-1611E67CE734}"/>
    <cellStyle name="Input 64" xfId="8607" xr:uid="{2D11D7BD-CE55-45D8-8FD9-615CAC7C7ADA}"/>
    <cellStyle name="Input 64 2" xfId="8608" xr:uid="{40E8424D-0358-4C66-973C-2684CE123321}"/>
    <cellStyle name="Input 64 2 2" xfId="31509" xr:uid="{AE05E444-F551-436A-8366-A423E580E606}"/>
    <cellStyle name="Input 64 3" xfId="8609" xr:uid="{8D6F1AB6-03CC-4B11-B6A4-DCFD8738BEB3}"/>
    <cellStyle name="Input 64 3 2" xfId="31510" xr:uid="{3996B36C-2782-4709-8D52-9B8F709DDB1E}"/>
    <cellStyle name="Input 64 4" xfId="31511" xr:uid="{F9BB183A-CE5D-4A25-9B2E-AD30735C24B4}"/>
    <cellStyle name="Input 65" xfId="8610" xr:uid="{F4D9FC9C-CE22-4899-9DAD-6A97D1FC771E}"/>
    <cellStyle name="Input 65 2" xfId="8611" xr:uid="{09EFF245-9932-44B9-A738-599BB084B5E7}"/>
    <cellStyle name="Input 65 2 2" xfId="31512" xr:uid="{1DABA3A5-FDB3-401A-A8A5-7AF498F7AB5C}"/>
    <cellStyle name="Input 65 3" xfId="8612" xr:uid="{8CDF8A3C-6172-4CE3-A9A6-EA4BD64476D0}"/>
    <cellStyle name="Input 65 3 2" xfId="31513" xr:uid="{B59669B8-71DF-4BF1-81FC-7A2B81799FFF}"/>
    <cellStyle name="Input 65 4" xfId="31514" xr:uid="{05E121C6-1FBC-440D-9102-86BE190A4B45}"/>
    <cellStyle name="Input 66" xfId="8613" xr:uid="{5F8C9014-55AB-4025-9709-0D91E4D81AE5}"/>
    <cellStyle name="Input 66 2" xfId="8614" xr:uid="{26A9AE01-09EB-4D05-9B55-8C5FA307E741}"/>
    <cellStyle name="Input 66 2 2" xfId="31515" xr:uid="{BE0EFE40-07A2-40E3-B7E3-6DB0E0C7EEE4}"/>
    <cellStyle name="Input 66 3" xfId="8615" xr:uid="{9FE83848-6DD2-4131-A0B6-D6B5944778C2}"/>
    <cellStyle name="Input 66 3 2" xfId="31516" xr:uid="{25F4A503-24A0-4E13-B18A-2E3DC9AEAE22}"/>
    <cellStyle name="Input 66 4" xfId="31517" xr:uid="{7C8ABC46-5928-4CCB-B8C4-0D265F3EF9CA}"/>
    <cellStyle name="Input 67" xfId="8616" xr:uid="{8DBAFFCC-8334-4231-8417-084F8F012D1D}"/>
    <cellStyle name="Input 67 2" xfId="8617" xr:uid="{C24EC7F2-B100-4DDC-BBB3-4815B5A40CAF}"/>
    <cellStyle name="Input 67 2 2" xfId="31518" xr:uid="{5C149DDD-B468-45C5-901C-406A522B140E}"/>
    <cellStyle name="Input 67 3" xfId="8618" xr:uid="{9B66FD2D-B484-49EA-A9E4-D909CE8626C2}"/>
    <cellStyle name="Input 67 3 2" xfId="31519" xr:uid="{F694953A-8DAC-4E05-9BEA-09AA1EB9670A}"/>
    <cellStyle name="Input 67 4" xfId="31520" xr:uid="{FA60011A-3557-4E6A-8C55-0806ACC35392}"/>
    <cellStyle name="Input 68" xfId="8619" xr:uid="{6FA2C407-0620-4445-99E5-8E42F4FD0ACF}"/>
    <cellStyle name="Input 68 2" xfId="8620" xr:uid="{99D0E183-DFA7-410D-9032-E354883E2295}"/>
    <cellStyle name="Input 68 2 2" xfId="31521" xr:uid="{A29C2E98-3D21-4391-9262-759F80B0D49C}"/>
    <cellStyle name="Input 68 3" xfId="8621" xr:uid="{99F25435-FA4B-4CEC-80B1-E22A19D55989}"/>
    <cellStyle name="Input 68 3 2" xfId="31522" xr:uid="{AF10DA10-30EB-4B8E-8D75-AB2D439CC265}"/>
    <cellStyle name="Input 68 4" xfId="31523" xr:uid="{CA9DC6FD-8E4E-4139-A5DD-4D2BABC7ECE4}"/>
    <cellStyle name="Input 69" xfId="8622" xr:uid="{DD9CAB89-B63D-4187-A05C-9B3CB858ACBF}"/>
    <cellStyle name="Input 69 2" xfId="8623" xr:uid="{EB00A91C-6BF0-44DA-8DFB-5BF4645DAC89}"/>
    <cellStyle name="Input 69 2 2" xfId="31524" xr:uid="{E1821109-8208-4DD1-8433-28A816F3928B}"/>
    <cellStyle name="Input 69 3" xfId="8624" xr:uid="{3CA67AA6-0CDB-403F-8B9F-AC6F8DEF25E1}"/>
    <cellStyle name="Input 69 3 2" xfId="31525" xr:uid="{87D004A9-60D0-45A7-9F73-48C7B62F15F6}"/>
    <cellStyle name="Input 69 4" xfId="31526" xr:uid="{1A623838-FE80-4523-AD1B-8B5527EB68E3}"/>
    <cellStyle name="Input 7" xfId="8625" xr:uid="{D035910F-B8B3-474C-81FF-A06E2F992F9D}"/>
    <cellStyle name="Input 7 2" xfId="8626" xr:uid="{47226485-1723-4E64-A963-18E9890A8E9C}"/>
    <cellStyle name="Input 7 2 2" xfId="31527" xr:uid="{5788D65D-FC6A-44B2-BFC6-C653BCBD75A3}"/>
    <cellStyle name="Input 7 3" xfId="8627" xr:uid="{D5EE4F26-E171-4517-8C17-BCAAD9AA7920}"/>
    <cellStyle name="Input 7 3 2" xfId="31528" xr:uid="{947B5180-7E1D-4648-BA84-A2E4D47FAD3E}"/>
    <cellStyle name="Input 7 4" xfId="31529" xr:uid="{C1033734-8399-4248-9439-BE5D2C922C11}"/>
    <cellStyle name="Input 70" xfId="8628" xr:uid="{080765D6-1BD4-4E61-8A36-2B6B09B2353F}"/>
    <cellStyle name="Input 70 2" xfId="8629" xr:uid="{907E0570-0513-4CB8-937F-795A5C16291C}"/>
    <cellStyle name="Input 70 2 2" xfId="31530" xr:uid="{F7EB7717-2504-492C-BE6F-2032DA66B91A}"/>
    <cellStyle name="Input 70 3" xfId="8630" xr:uid="{5222AC65-BC87-4476-8F68-02D37586BBD5}"/>
    <cellStyle name="Input 70 3 2" xfId="31531" xr:uid="{80F6147A-3782-4980-853F-651EF06A4090}"/>
    <cellStyle name="Input 70 4" xfId="31532" xr:uid="{E37542CC-6978-40A4-A291-22311C964FE6}"/>
    <cellStyle name="Input 71" xfId="8631" xr:uid="{0D6BBFEA-B282-499C-BA2D-CB7814ABBFB0}"/>
    <cellStyle name="Input 71 2" xfId="8632" xr:uid="{E2D08BEB-C49E-4F1C-AF22-A99B443ECF6D}"/>
    <cellStyle name="Input 71 2 2" xfId="31533" xr:uid="{A509088C-201A-446C-82EB-AAB79113E854}"/>
    <cellStyle name="Input 71 3" xfId="8633" xr:uid="{7F0BDA4E-545C-4D24-A1FB-8450F07CCE3A}"/>
    <cellStyle name="Input 71 3 2" xfId="31534" xr:uid="{9D109F88-EC9D-4947-BCA2-E47DB5B242BD}"/>
    <cellStyle name="Input 71 4" xfId="31535" xr:uid="{D6E905CF-E457-4A3E-83DC-F07214B97D81}"/>
    <cellStyle name="Input 72" xfId="8634" xr:uid="{3DFFE919-DE37-4DD7-81AF-2C47173F3135}"/>
    <cellStyle name="Input 72 2" xfId="8635" xr:uid="{0B31B8DE-34A1-4130-BDE6-9EF5126BDE2A}"/>
    <cellStyle name="Input 72 2 2" xfId="31536" xr:uid="{C7E312CE-6BB5-4F36-B027-73DEF9F0FB0B}"/>
    <cellStyle name="Input 72 3" xfId="8636" xr:uid="{E5E8EC96-B3D7-469C-851C-8DB12BFA543D}"/>
    <cellStyle name="Input 72 3 2" xfId="31537" xr:uid="{7215A26E-F669-463E-9E1F-7251CB47668B}"/>
    <cellStyle name="Input 72 4" xfId="31538" xr:uid="{2DC4D334-9EBC-4433-81DB-0DD7A3A08569}"/>
    <cellStyle name="Input 73" xfId="8637" xr:uid="{CC29639A-57F7-468A-B360-3F95BEB89902}"/>
    <cellStyle name="Input 73 2" xfId="8638" xr:uid="{92796D1C-2821-4470-BD95-06A5AFF96EE4}"/>
    <cellStyle name="Input 73 2 2" xfId="31539" xr:uid="{44655EB1-6FD5-43A7-8F7E-4770D9AE8138}"/>
    <cellStyle name="Input 73 3" xfId="8639" xr:uid="{E671BE02-0B43-4BB2-8753-5EEC99CAE74E}"/>
    <cellStyle name="Input 73 3 2" xfId="31540" xr:uid="{0B9E89F2-93F2-4443-8E09-EBE473AAE394}"/>
    <cellStyle name="Input 73 4" xfId="31541" xr:uid="{F6A4111B-17E2-441B-B75B-AFA93C0E6766}"/>
    <cellStyle name="Input 74" xfId="8640" xr:uid="{7799641D-CD8F-436E-AA4C-1C324882AD89}"/>
    <cellStyle name="Input 74 2" xfId="8641" xr:uid="{A93062C5-C019-47B1-BDB1-5D27CAC8B5E1}"/>
    <cellStyle name="Input 74 2 2" xfId="31542" xr:uid="{260EE626-BD9C-4C3F-8EF6-643BFA2083B6}"/>
    <cellStyle name="Input 74 3" xfId="8642" xr:uid="{504C2CFB-F92C-424E-875D-DE9F1A7B3A3E}"/>
    <cellStyle name="Input 74 3 2" xfId="31543" xr:uid="{A9403FA3-9B29-470D-8253-9E2709A3520B}"/>
    <cellStyle name="Input 74 4" xfId="31544" xr:uid="{13ACA34E-3C7C-4C00-9392-D1CC959D8293}"/>
    <cellStyle name="Input 75" xfId="8643" xr:uid="{EFB6A6CB-B61B-4C5C-A086-1459C223EF32}"/>
    <cellStyle name="Input 75 2" xfId="8644" xr:uid="{C13BF4B4-558B-402C-981B-7E8DAD373D21}"/>
    <cellStyle name="Input 75 2 2" xfId="31545" xr:uid="{C0BC3FAD-FB09-470B-A52A-58B71E677756}"/>
    <cellStyle name="Input 75 3" xfId="8645" xr:uid="{FC5BC9A2-C992-48D9-BAD4-434C7469B391}"/>
    <cellStyle name="Input 75 3 2" xfId="31546" xr:uid="{CD000C35-6919-42BC-992A-178C012063AD}"/>
    <cellStyle name="Input 75 4" xfId="31547" xr:uid="{F634F2FA-20BF-4103-AFFB-AB3FE0AFAF53}"/>
    <cellStyle name="Input 76" xfId="8646" xr:uid="{6DBE888C-67BB-4206-96E7-FD20E67682B2}"/>
    <cellStyle name="Input 76 2" xfId="8647" xr:uid="{206882AA-93A0-4B6F-85A8-380493AF8638}"/>
    <cellStyle name="Input 76 2 2" xfId="31548" xr:uid="{5EA60EF1-1DC4-43DE-8C35-C5D26F6FBA63}"/>
    <cellStyle name="Input 76 3" xfId="8648" xr:uid="{2AEE3A6D-B318-43C2-927F-8EEEB048F025}"/>
    <cellStyle name="Input 76 3 2" xfId="31549" xr:uid="{9E950F55-1982-4612-99F3-DB7AC16D404F}"/>
    <cellStyle name="Input 76 4" xfId="31550" xr:uid="{1B7F9D38-648F-4D05-BAA1-956BFC7E2109}"/>
    <cellStyle name="Input 77" xfId="8649" xr:uid="{6B85F191-939A-425D-97B3-C06ECF86B1C4}"/>
    <cellStyle name="Input 77 2" xfId="8650" xr:uid="{ECF2B143-47A9-4216-9D05-077AF1C8E172}"/>
    <cellStyle name="Input 77 2 2" xfId="31551" xr:uid="{4E660954-CC95-4B27-BB52-1983B0C1FD2B}"/>
    <cellStyle name="Input 77 3" xfId="8651" xr:uid="{13B68631-45B5-45D1-AF7B-6D1438715854}"/>
    <cellStyle name="Input 77 3 2" xfId="31552" xr:uid="{363B173D-FE34-4FE1-8EFB-60ECDA8E4790}"/>
    <cellStyle name="Input 77 4" xfId="31553" xr:uid="{1ABAA57D-528D-4B7B-8400-DF58E836A92B}"/>
    <cellStyle name="Input 78" xfId="8652" xr:uid="{366C6A46-6092-4B0C-A75E-9A6EC629B130}"/>
    <cellStyle name="Input 78 2" xfId="8653" xr:uid="{42EDEB51-3493-4CF7-81E6-8266E3CE7CB7}"/>
    <cellStyle name="Input 78 2 2" xfId="31554" xr:uid="{BD2899C9-3A64-4ED5-90B1-7AEB63E09C09}"/>
    <cellStyle name="Input 78 3" xfId="8654" xr:uid="{51C33611-84E3-46A7-94F4-15D09DB9D334}"/>
    <cellStyle name="Input 78 3 2" xfId="31555" xr:uid="{41A2B12A-B75C-42D6-8809-24E3FBA013C8}"/>
    <cellStyle name="Input 78 4" xfId="31556" xr:uid="{0F96ABAC-51FB-4EEF-85C7-DDF802A582D2}"/>
    <cellStyle name="Input 79" xfId="8655" xr:uid="{C8825EB5-3FCF-41BA-9013-B8E88E5CCCEF}"/>
    <cellStyle name="Input 79 2" xfId="8656" xr:uid="{76EBF04C-F3F4-4B11-A22D-5C5CCF9AA4BF}"/>
    <cellStyle name="Input 79 2 2" xfId="31557" xr:uid="{E1E91A96-BBB4-4F2D-B391-E63B75294C13}"/>
    <cellStyle name="Input 79 3" xfId="8657" xr:uid="{178BB33C-45E7-4343-B306-73C678FD8ABD}"/>
    <cellStyle name="Input 79 3 2" xfId="31558" xr:uid="{D8157962-1156-45EB-9390-B68C2DDD417E}"/>
    <cellStyle name="Input 79 4" xfId="31559" xr:uid="{04A723EC-1DB2-4AEC-870F-EFE7859E95BE}"/>
    <cellStyle name="Input 8" xfId="8658" xr:uid="{851F9D90-695E-43A4-B059-6044E0EEC1CD}"/>
    <cellStyle name="Input 8 2" xfId="8659" xr:uid="{72E56507-B550-40B8-8961-A71F6E7ADBA4}"/>
    <cellStyle name="Input 8 2 2" xfId="31560" xr:uid="{5332541E-7274-4BBC-9B68-943AB09C3D4E}"/>
    <cellStyle name="Input 8 3" xfId="8660" xr:uid="{883DE88C-C965-40E7-8764-E5AAAD05CF85}"/>
    <cellStyle name="Input 8 3 2" xfId="31561" xr:uid="{B4C7D2CE-2464-47E4-B850-C55A864263CF}"/>
    <cellStyle name="Input 8 4" xfId="31562" xr:uid="{49C1B42F-AA9A-44F9-83D4-C5E8926E559B}"/>
    <cellStyle name="Input 80" xfId="8661" xr:uid="{6DA72F59-7160-4997-982E-8C269DFC452D}"/>
    <cellStyle name="Input 80 2" xfId="8662" xr:uid="{DACE907B-77D5-4CF3-BA92-EAB19686A85E}"/>
    <cellStyle name="Input 80 2 2" xfId="31563" xr:uid="{13A53B38-FC69-4FE8-9138-95E104BB79E6}"/>
    <cellStyle name="Input 80 3" xfId="8663" xr:uid="{C5134EAE-2EC0-4FC1-A1C0-CB7D53F6B028}"/>
    <cellStyle name="Input 80 3 2" xfId="31564" xr:uid="{6D7B77E1-D9B1-4C86-8C02-CBE3E23FECAE}"/>
    <cellStyle name="Input 80 4" xfId="31565" xr:uid="{C6A0C6C8-90BE-43AD-BFF7-96FF652589C6}"/>
    <cellStyle name="Input 81" xfId="8664" xr:uid="{127DDCF8-6D88-4E24-A5F0-955B760C263C}"/>
    <cellStyle name="Input 81 2" xfId="8665" xr:uid="{A9351937-3433-4CEE-9A7A-903F59FCC265}"/>
    <cellStyle name="Input 81 2 2" xfId="31566" xr:uid="{7FF6E943-3B57-49AB-BFB2-8014D699BA95}"/>
    <cellStyle name="Input 81 3" xfId="8666" xr:uid="{8780A3E4-A93F-4ACC-BE68-D216C16226C6}"/>
    <cellStyle name="Input 81 3 2" xfId="31567" xr:uid="{E31795C7-0A43-4BA1-9A30-7D3E528ED713}"/>
    <cellStyle name="Input 81 4" xfId="31568" xr:uid="{DFE7BDE7-4467-4FAB-8AAA-0A4B7328AC77}"/>
    <cellStyle name="Input 82" xfId="8667" xr:uid="{3F434525-45F8-40E9-83FE-C101E3C0FCD5}"/>
    <cellStyle name="Input 82 2" xfId="8668" xr:uid="{BD40AFA8-D385-4981-9AFF-1723689347DE}"/>
    <cellStyle name="Input 82 2 2" xfId="31569" xr:uid="{C2BCAFC4-7A0B-458D-879F-52B7D1291693}"/>
    <cellStyle name="Input 82 3" xfId="8669" xr:uid="{272D9F4E-957A-4982-B8D5-4606F6B49514}"/>
    <cellStyle name="Input 82 3 2" xfId="31570" xr:uid="{A034EA22-F3C6-4DA9-8324-459C15BF9FAA}"/>
    <cellStyle name="Input 82 4" xfId="31571" xr:uid="{33BA40A2-A227-487E-A3B5-F540D898E2EA}"/>
    <cellStyle name="Input 83" xfId="8670" xr:uid="{F28D2CC5-D9FE-4A1A-B95A-52E92E63811C}"/>
    <cellStyle name="Input 83 2" xfId="8671" xr:uid="{689BA4CC-6DC5-4F8E-B31F-0456DDE1D920}"/>
    <cellStyle name="Input 83 2 2" xfId="31572" xr:uid="{66E0A5A6-8088-42E0-B965-B7A61CC7B264}"/>
    <cellStyle name="Input 83 3" xfId="8672" xr:uid="{A0829508-6E74-4AF7-A35B-C0B570835ECE}"/>
    <cellStyle name="Input 83 3 2" xfId="31573" xr:uid="{08CC9A9D-CB8C-43D8-94DD-04627B30F1E8}"/>
    <cellStyle name="Input 83 4" xfId="31574" xr:uid="{3024AAAE-78AD-4EFB-BD41-1764822A072C}"/>
    <cellStyle name="Input 84" xfId="8673" xr:uid="{032A409E-7609-4389-9941-A061EB34FF71}"/>
    <cellStyle name="Input 84 2" xfId="8674" xr:uid="{C68790CC-745F-4A24-A857-FB13700C877C}"/>
    <cellStyle name="Input 84 2 2" xfId="31575" xr:uid="{23336DC9-3AED-41A6-A453-8B015799D10C}"/>
    <cellStyle name="Input 84 3" xfId="8675" xr:uid="{A0D521D9-4A88-429D-96B1-0199E0851E11}"/>
    <cellStyle name="Input 84 3 2" xfId="31576" xr:uid="{90C30C47-3B44-4A1B-97E5-9C0804310778}"/>
    <cellStyle name="Input 84 4" xfId="31577" xr:uid="{041B7955-AA65-40F8-9A46-D217A011448F}"/>
    <cellStyle name="Input 85" xfId="8676" xr:uid="{CA7DE04F-AADF-4A7F-BA22-04FA9DCF54A6}"/>
    <cellStyle name="Input 85 2" xfId="8677" xr:uid="{BA73621A-CAE5-4690-B1A5-EB160CF8819A}"/>
    <cellStyle name="Input 85 2 2" xfId="31578" xr:uid="{209265D4-FCF7-4058-A1DF-174644F09F92}"/>
    <cellStyle name="Input 85 3" xfId="8678" xr:uid="{74BCBF08-5D75-481E-81C7-0DC62BACD6EE}"/>
    <cellStyle name="Input 85 3 2" xfId="31579" xr:uid="{5F02CD5B-B4C7-4EED-9ED4-FA9854383D0B}"/>
    <cellStyle name="Input 85 4" xfId="31580" xr:uid="{7DAF8488-8751-4BD9-8701-7D93EF862CB8}"/>
    <cellStyle name="Input 86" xfId="8679" xr:uid="{27166798-901C-44DF-895D-1DDE102B2FCC}"/>
    <cellStyle name="Input 86 2" xfId="8680" xr:uid="{4A99D75B-87AD-433E-9AD0-D373AA798E44}"/>
    <cellStyle name="Input 86 2 2" xfId="31581" xr:uid="{CC49A679-54E2-4032-B0CC-127F33BE3623}"/>
    <cellStyle name="Input 86 3" xfId="8681" xr:uid="{5FAF2E5A-A95E-4374-951B-3093E9220490}"/>
    <cellStyle name="Input 86 3 2" xfId="31582" xr:uid="{AF585C82-7E42-4172-8D22-0B0DB3328D13}"/>
    <cellStyle name="Input 86 4" xfId="31583" xr:uid="{E248BC91-C196-4B8B-9245-6B89259E345F}"/>
    <cellStyle name="Input 87" xfId="8682" xr:uid="{257BD1BB-536D-4DDD-80D8-2FA522A299FE}"/>
    <cellStyle name="Input 87 2" xfId="8683" xr:uid="{CF3DB948-AD18-42EA-9DD8-C25219948BBD}"/>
    <cellStyle name="Input 87 2 2" xfId="31584" xr:uid="{8B255B21-6D45-42F7-B559-8E9AC6198A4C}"/>
    <cellStyle name="Input 87 3" xfId="8684" xr:uid="{EBD4CCB0-F970-4A6A-8099-E153557DC14F}"/>
    <cellStyle name="Input 87 3 2" xfId="31585" xr:uid="{7F03DA09-70EC-4C8E-84ED-C6ACE45137C1}"/>
    <cellStyle name="Input 87 4" xfId="31586" xr:uid="{A8C47C28-4F7A-467A-B738-87945CFBC38A}"/>
    <cellStyle name="Input 88" xfId="8685" xr:uid="{B7456D3B-A55E-49CB-A66D-5D149247ADFC}"/>
    <cellStyle name="Input 88 2" xfId="8686" xr:uid="{A6EB4CF1-B564-423D-8B47-616643CE969F}"/>
    <cellStyle name="Input 88 2 2" xfId="31587" xr:uid="{F4398568-4DB3-4160-8D18-959942A7C27C}"/>
    <cellStyle name="Input 88 3" xfId="8687" xr:uid="{1D95AD85-9B0D-4E5B-BE01-FD8B277FAEF3}"/>
    <cellStyle name="Input 88 3 2" xfId="31588" xr:uid="{BB3822DD-C216-44B0-B179-565359BC2414}"/>
    <cellStyle name="Input 88 4" xfId="31589" xr:uid="{78B4CD12-9A6A-4149-A131-CE22C6CA4B98}"/>
    <cellStyle name="Input 89" xfId="8688" xr:uid="{70D1E31E-1BF1-4B86-9F0F-90E4D2AB6067}"/>
    <cellStyle name="Input 89 2" xfId="8689" xr:uid="{09397B42-707C-4A29-9D8D-C7A885720D65}"/>
    <cellStyle name="Input 89 2 2" xfId="31590" xr:uid="{F7DEDBAF-DBA9-4CA8-B970-CAACA51D8DC7}"/>
    <cellStyle name="Input 89 3" xfId="8690" xr:uid="{40515FC0-2CD1-4E06-A2BF-24649FF0224E}"/>
    <cellStyle name="Input 89 3 2" xfId="31591" xr:uid="{2C634FEB-E6D2-44B0-A759-382C7254F948}"/>
    <cellStyle name="Input 89 4" xfId="31592" xr:uid="{C81BE3A5-840A-443F-88AC-14EBED40D953}"/>
    <cellStyle name="Input 9" xfId="8691" xr:uid="{D062C821-18DB-4A2A-B423-D3000FF93D80}"/>
    <cellStyle name="Input 9 2" xfId="8692" xr:uid="{4BDDD6AC-0A38-466D-8C95-490CC6E842E5}"/>
    <cellStyle name="Input 9 2 2" xfId="31593" xr:uid="{BBC7AB30-5900-4E9D-8FBB-07CF21D32823}"/>
    <cellStyle name="Input 9 3" xfId="8693" xr:uid="{7A23F2C7-90E8-475A-944D-2B191023FDDC}"/>
    <cellStyle name="Input 9 3 2" xfId="31594" xr:uid="{FF0F70F1-D165-4B57-A72F-C6CAED862154}"/>
    <cellStyle name="Input 9 4" xfId="31595" xr:uid="{A2A8D1A1-8385-4A4B-BE06-DF51A6481333}"/>
    <cellStyle name="Input 90" xfId="8694" xr:uid="{00ED9C71-861E-4517-8855-7393D5139254}"/>
    <cellStyle name="Input 90 2" xfId="8695" xr:uid="{4EAF4831-8FDC-4830-BD59-086193DB86B5}"/>
    <cellStyle name="Input 90 2 2" xfId="31596" xr:uid="{47B225D1-C76F-42EA-B9D2-AF5D218707B2}"/>
    <cellStyle name="Input 90 3" xfId="8696" xr:uid="{FCBEE52C-A35E-46F6-879D-1FEF68D63C7E}"/>
    <cellStyle name="Input 90 3 2" xfId="31597" xr:uid="{4BA23464-7305-4EB6-813F-6EEC01E18E7A}"/>
    <cellStyle name="Input 90 4" xfId="31598" xr:uid="{989BA9E2-E132-4FD9-947B-69CED2485DAF}"/>
    <cellStyle name="Input 91" xfId="8697" xr:uid="{1310F6BC-45AB-44DC-85B6-2EB6A2EA1E5F}"/>
    <cellStyle name="Input 91 2" xfId="8698" xr:uid="{0591C906-FECB-4166-A5AA-EE0D8D4B0367}"/>
    <cellStyle name="Input 91 2 2" xfId="31599" xr:uid="{7C13B0A3-593C-4009-9D55-75C8E08533AB}"/>
    <cellStyle name="Input 91 3" xfId="8699" xr:uid="{CAA5C23C-C098-4DB0-B77C-F61691CE481A}"/>
    <cellStyle name="Input 91 3 2" xfId="31600" xr:uid="{CA4395F9-B833-4B35-AFA7-2EE7C26B7FEF}"/>
    <cellStyle name="Input 91 4" xfId="31601" xr:uid="{9D29A9A9-14C8-411D-A0D0-04A851C20FA8}"/>
    <cellStyle name="Input 92" xfId="8700" xr:uid="{349770D1-2B4B-4C0E-A837-1C73D9E55649}"/>
    <cellStyle name="Input 92 2" xfId="8701" xr:uid="{95BC0D13-9559-417F-830C-B5A99F43CD39}"/>
    <cellStyle name="Input 92 2 2" xfId="31602" xr:uid="{B29D1159-FE49-4501-BB22-5C7FEA3689B2}"/>
    <cellStyle name="Input 92 3" xfId="8702" xr:uid="{8C51B948-77DB-400A-8598-4BC2ED028D90}"/>
    <cellStyle name="Input 92 3 2" xfId="31603" xr:uid="{5AACF22B-475E-4376-907F-717ABC43D629}"/>
    <cellStyle name="Input 92 4" xfId="31604" xr:uid="{B7023FDD-B29A-4B44-BDB9-2E064BC4D1CB}"/>
    <cellStyle name="Input 93" xfId="8703" xr:uid="{923F12F5-7DA0-4F22-8E99-274606918B15}"/>
    <cellStyle name="Input 93 2" xfId="8704" xr:uid="{B8060102-7AD7-419F-A1D8-95D2CEECECF9}"/>
    <cellStyle name="Input 93 2 2" xfId="31605" xr:uid="{81174178-E939-437D-8D85-A91557B32A5A}"/>
    <cellStyle name="Input 93 3" xfId="8705" xr:uid="{03B3B320-47F3-4C2D-93A6-63020336CDA5}"/>
    <cellStyle name="Input 93 3 2" xfId="31606" xr:uid="{708BFDA7-F191-4FB3-8910-04AF02D32E0F}"/>
    <cellStyle name="Input 93 4" xfId="31607" xr:uid="{DDA2CB15-2896-4511-95C4-F4944A93FD92}"/>
    <cellStyle name="Input 94" xfId="8706" xr:uid="{977660B2-3208-4F90-A854-3F454819CBF7}"/>
    <cellStyle name="Input 94 2" xfId="8707" xr:uid="{D7CA34E9-C799-4915-8F1E-3A1961FB9588}"/>
    <cellStyle name="Input 94 2 2" xfId="31608" xr:uid="{6ED3FC2E-31F2-4C3E-8A39-28FC751D8332}"/>
    <cellStyle name="Input 94 3" xfId="8708" xr:uid="{538AA178-9A07-42AB-9378-92CA82FF47B2}"/>
    <cellStyle name="Input 94 3 2" xfId="31609" xr:uid="{4C957E53-61AF-42CF-8337-4D917DBE510C}"/>
    <cellStyle name="Input 94 4" xfId="31610" xr:uid="{8530A354-48ED-4457-86D1-035212F693E5}"/>
    <cellStyle name="Input 95" xfId="8709" xr:uid="{359EC4C1-DB21-4451-80EF-AD9BE8C994C3}"/>
    <cellStyle name="Input 95 2" xfId="8710" xr:uid="{D9A93941-4DC4-4C68-9441-27C2F885A12B}"/>
    <cellStyle name="Input 95 2 2" xfId="31611" xr:uid="{75BAC136-B2E6-4FE4-819F-B5B5EE932E0D}"/>
    <cellStyle name="Input 95 3" xfId="8711" xr:uid="{8479E0B4-06BE-4075-990D-A9D32E800D25}"/>
    <cellStyle name="Input 95 3 2" xfId="31612" xr:uid="{7C8BF381-8D73-41E8-B01F-E9976AD4AD90}"/>
    <cellStyle name="Input 95 4" xfId="31613" xr:uid="{00020495-30D6-40F8-A01A-EF4A4C73B907}"/>
    <cellStyle name="Input 96" xfId="8712" xr:uid="{08A7276B-1EFF-4782-B11A-111DD5D5D002}"/>
    <cellStyle name="Input 96 2" xfId="8713" xr:uid="{4ACB6CA9-EE73-4B11-83AE-7EBB4F80F1BA}"/>
    <cellStyle name="Input 96 2 2" xfId="31614" xr:uid="{978F11B4-C664-4CF2-84CE-24E1C7ECDF98}"/>
    <cellStyle name="Input 96 3" xfId="8714" xr:uid="{FE193B1E-BD5B-49D8-806D-AD731C7652EF}"/>
    <cellStyle name="Input 96 3 2" xfId="31615" xr:uid="{CE9E5E72-9BB4-4D11-8B5A-DFB1B96672D3}"/>
    <cellStyle name="Input 96 4" xfId="31616" xr:uid="{7447DBC6-6E58-4210-978A-CA1F9FAD51F1}"/>
    <cellStyle name="Input 97" xfId="8715" xr:uid="{51E8289E-BB77-4E94-8474-3DDAAFA27D47}"/>
    <cellStyle name="Input 97 2" xfId="8716" xr:uid="{7AFB2873-E958-4755-969E-73FC8B476928}"/>
    <cellStyle name="Input 97 2 2" xfId="31617" xr:uid="{7D2D910C-68AA-4F40-8065-71D9FDBA6260}"/>
    <cellStyle name="Input 97 3" xfId="8717" xr:uid="{40E3AD9B-48F0-4EAC-BE7A-ED337239417A}"/>
    <cellStyle name="Input 97 3 2" xfId="31618" xr:uid="{513CFE1E-E4A2-4A62-B06D-4DB057632842}"/>
    <cellStyle name="Input 97 4" xfId="31619" xr:uid="{76D66AF2-45FE-4E2F-BA4B-71BB299E669B}"/>
    <cellStyle name="Input 98" xfId="8718" xr:uid="{F75B2C7B-2662-4061-B3F5-FDE61B738006}"/>
    <cellStyle name="Input 98 2" xfId="8719" xr:uid="{9407BC46-F767-4352-AB67-3CA21AB9D272}"/>
    <cellStyle name="Input 98 2 2" xfId="31620" xr:uid="{E6629F96-4B69-4DAC-BC97-41FDC1DCD3A6}"/>
    <cellStyle name="Input 98 3" xfId="8720" xr:uid="{F2E737AA-09CB-4F5D-BA71-201BC208FBED}"/>
    <cellStyle name="Input 98 3 2" xfId="31621" xr:uid="{028993DE-93EC-4176-AA02-670336372A4B}"/>
    <cellStyle name="Input 98 4" xfId="31622" xr:uid="{A228C9BC-E156-4840-A4E6-6B0B957C063D}"/>
    <cellStyle name="Input 99" xfId="8721" xr:uid="{5F0DDAD7-E976-438C-945D-83F0E21BC4EF}"/>
    <cellStyle name="Input 99 2" xfId="8722" xr:uid="{A624A6A6-381D-4B6B-83BC-39683A3590E0}"/>
    <cellStyle name="Input 99 2 2" xfId="31623" xr:uid="{B7E167AA-2CB1-47A0-9925-4D495B4F983B}"/>
    <cellStyle name="Input 99 3" xfId="8723" xr:uid="{E8A3BD18-83E1-4258-9E37-E527B9D5855E}"/>
    <cellStyle name="Input 99 3 2" xfId="31624" xr:uid="{069A2D18-AA37-4B0A-B58A-C7AC8EE6C7C2}"/>
    <cellStyle name="Input 99 4" xfId="31625" xr:uid="{E2B7EEED-C3AD-4D22-8F79-EC57274E1E9F}"/>
    <cellStyle name="Input_%" xfId="8724" xr:uid="{D0FA1F87-B7DB-43E3-9FE2-6E10FB54E6A8}"/>
    <cellStyle name="INPUTS" xfId="8725" xr:uid="{6BB0DD31-3269-4CFF-BB91-AF203B9F0882}"/>
    <cellStyle name="INPUTS 10" xfId="31626" xr:uid="{EEE6E575-5DBD-4FA1-B315-02C9B9281784}"/>
    <cellStyle name="INPUTS 2" xfId="8726" xr:uid="{ABF693EB-8E04-4620-849A-B6B499290B65}"/>
    <cellStyle name="INPUTS 2 2" xfId="8727" xr:uid="{8CE491E4-C840-43B8-89EE-1D4174A9F583}"/>
    <cellStyle name="INPUTS 2 2 2" xfId="8728" xr:uid="{6AACF580-6BE2-4BCF-A052-0A70109989F6}"/>
    <cellStyle name="INPUTS 2 2 2 2" xfId="31627" xr:uid="{B8AD0BCA-EB3A-466E-8B21-566ED3E1D88B}"/>
    <cellStyle name="INPUTS 2 2 3" xfId="8729" xr:uid="{D67A2CCC-6724-43FA-B2EC-45F8B1649ECD}"/>
    <cellStyle name="INPUTS 2 2 3 2" xfId="31628" xr:uid="{9EA60145-B44A-4887-A106-330E6AEA02E6}"/>
    <cellStyle name="INPUTS 2 2 4" xfId="31629" xr:uid="{4924ABAF-F256-47A5-B011-5702B8799C80}"/>
    <cellStyle name="INPUTS 2 3" xfId="8730" xr:uid="{A90B8187-C7CC-4A3F-B7EF-E091BF1DC569}"/>
    <cellStyle name="INPUTS 2 3 2" xfId="8731" xr:uid="{A5F30517-890B-452D-9252-BF6CE36DD473}"/>
    <cellStyle name="INPUTS 2 3 2 2" xfId="31630" xr:uid="{5EAFF905-3383-47EB-B612-23D6C5AE522B}"/>
    <cellStyle name="INPUTS 2 3 3" xfId="8732" xr:uid="{CE524FFE-07BB-438A-B874-FA6FDA130987}"/>
    <cellStyle name="INPUTS 2 3 3 2" xfId="31631" xr:uid="{DD1E1ED3-E611-4549-B6BB-A3EB51ED4154}"/>
    <cellStyle name="INPUTS 2 3 4" xfId="31632" xr:uid="{960B3621-C68E-42DC-9C56-E27A4FD4719C}"/>
    <cellStyle name="INPUTS 2 4" xfId="8733" xr:uid="{48F702FA-AA94-4CC1-821B-6E352F719A22}"/>
    <cellStyle name="INPUTS 2 4 2" xfId="8734" xr:uid="{57BEAACE-F63D-4BDE-B918-F31DE8E972F9}"/>
    <cellStyle name="INPUTS 2 4 2 2" xfId="31633" xr:uid="{3585F4ED-8FFC-4245-A17E-A322A7E0D140}"/>
    <cellStyle name="INPUTS 2 4 3" xfId="8735" xr:uid="{5713757F-E6A0-4AF1-8C09-F14C96AF8536}"/>
    <cellStyle name="INPUTS 2 4 3 2" xfId="31634" xr:uid="{D053873E-5D55-4F2F-914D-232ED009BD1D}"/>
    <cellStyle name="INPUTS 2 4 4" xfId="31635" xr:uid="{F8250894-0247-456A-94C3-435BEF198D46}"/>
    <cellStyle name="INPUTS 2 5" xfId="8736" xr:uid="{144E50F5-4DB6-48A6-859E-427C204BFD05}"/>
    <cellStyle name="INPUTS 2 5 2" xfId="8737" xr:uid="{C9D7403B-4A9D-4A2D-AD2D-78A2E200972F}"/>
    <cellStyle name="INPUTS 2 5 2 2" xfId="31636" xr:uid="{87B97D41-3E95-4FEB-8443-97097628FB57}"/>
    <cellStyle name="INPUTS 2 5 3" xfId="8738" xr:uid="{5EDE8DA1-A6FB-43FD-BFCE-26A4CAFD320A}"/>
    <cellStyle name="INPUTS 2 5 3 2" xfId="31637" xr:uid="{662B02CB-DA8B-4D12-9103-05B4F28DA8E0}"/>
    <cellStyle name="INPUTS 2 5 4" xfId="31638" xr:uid="{895FF903-96D4-4EEA-96AB-C7DCBDC06BB9}"/>
    <cellStyle name="INPUTS 2 6" xfId="8739" xr:uid="{0EEFD40B-C9D3-4607-9DEF-D50AB13FFADF}"/>
    <cellStyle name="INPUTS 2 6 2" xfId="31639" xr:uid="{B075A9C9-E497-4440-B768-4A990ACFA495}"/>
    <cellStyle name="INPUTS 2 7" xfId="8740" xr:uid="{FC212EA4-E455-495F-BC32-413446D5D300}"/>
    <cellStyle name="INPUTS 2 7 2" xfId="31640" xr:uid="{1763BB2F-8E68-47B6-8A91-BEFB16E6B5DB}"/>
    <cellStyle name="INPUTS 2 8" xfId="31641" xr:uid="{DB4BC0D7-6C7B-4BAA-A2CF-297A366B7586}"/>
    <cellStyle name="INPUTS 3" xfId="8741" xr:uid="{23392036-73D7-41EB-B1BD-8C877EB18572}"/>
    <cellStyle name="INPUTS 3 2" xfId="8742" xr:uid="{DD2255AC-FCF6-4C46-B57A-5EEA09A01BA3}"/>
    <cellStyle name="INPUTS 3 2 2" xfId="8743" xr:uid="{E64B2119-9D6C-4BAA-AC59-068D1EB4D651}"/>
    <cellStyle name="INPUTS 3 2 2 2" xfId="31642" xr:uid="{4435F84D-4AD6-442B-A836-E89B4998AC6A}"/>
    <cellStyle name="INPUTS 3 2 3" xfId="8744" xr:uid="{0B99BFEB-B1F2-4E1C-AFF7-29DF19B3B821}"/>
    <cellStyle name="INPUTS 3 2 3 2" xfId="31643" xr:uid="{15EC9BE5-0E86-4781-B935-E28E1013DDF4}"/>
    <cellStyle name="INPUTS 3 2 4" xfId="31644" xr:uid="{2EDC2A41-7119-4858-8C41-C8C51E553EC9}"/>
    <cellStyle name="INPUTS 3 3" xfId="8745" xr:uid="{8E379A23-9EF4-43D9-90A8-06B4BC772055}"/>
    <cellStyle name="INPUTS 3 3 2" xfId="8746" xr:uid="{E5E98713-D2FC-467F-8AAE-84917B4CDBE4}"/>
    <cellStyle name="INPUTS 3 3 2 2" xfId="31645" xr:uid="{7DFA2706-A24C-48CE-B4EF-57FAA6817062}"/>
    <cellStyle name="INPUTS 3 3 3" xfId="8747" xr:uid="{E08E1B3B-C92A-4199-87E5-6927B34CC2D6}"/>
    <cellStyle name="INPUTS 3 3 3 2" xfId="31646" xr:uid="{68F31AAD-CACC-4711-BFA4-34E14064895B}"/>
    <cellStyle name="INPUTS 3 3 4" xfId="31647" xr:uid="{B20CC010-A66B-46B4-90DD-CC315BD0CF3A}"/>
    <cellStyle name="INPUTS 3 4" xfId="8748" xr:uid="{0925E5D2-1B4A-4496-B806-3E29021CB39D}"/>
    <cellStyle name="INPUTS 3 4 2" xfId="8749" xr:uid="{9215E234-6574-4D11-BD5E-5DBCA2A11343}"/>
    <cellStyle name="INPUTS 3 4 2 2" xfId="31648" xr:uid="{B1E29FA8-63B8-43D6-BD28-BFA79D479EAF}"/>
    <cellStyle name="INPUTS 3 4 3" xfId="8750" xr:uid="{D7CAC5A5-FEA7-4A51-AD46-DDAEE59C6CBE}"/>
    <cellStyle name="INPUTS 3 4 3 2" xfId="31649" xr:uid="{3F67045B-5522-4DD3-A5F3-459A40C2BE78}"/>
    <cellStyle name="INPUTS 3 4 4" xfId="31650" xr:uid="{05A3654F-1195-48F9-A682-75073DB14E6D}"/>
    <cellStyle name="INPUTS 3 5" xfId="8751" xr:uid="{D73C9D58-2223-4F99-A634-1BF1CE399C86}"/>
    <cellStyle name="INPUTS 3 5 2" xfId="8752" xr:uid="{BBCD1498-0832-49B3-AF75-935EC813C564}"/>
    <cellStyle name="INPUTS 3 5 2 2" xfId="31651" xr:uid="{BC116C90-47A4-492C-83D9-672FB4E61910}"/>
    <cellStyle name="INPUTS 3 5 3" xfId="8753" xr:uid="{B58D10F7-26A7-498E-822D-B915B4FB36BD}"/>
    <cellStyle name="INPUTS 3 5 3 2" xfId="31652" xr:uid="{29AF5BB6-B6D9-41B9-95DE-023EEBB0BDF4}"/>
    <cellStyle name="INPUTS 3 5 4" xfId="31653" xr:uid="{FD071249-5FF8-4967-885A-2937F9D04676}"/>
    <cellStyle name="INPUTS 3 6" xfId="8754" xr:uid="{D5572C00-F40A-47A6-865C-6C99EC99C0FD}"/>
    <cellStyle name="INPUTS 3 6 2" xfId="31654" xr:uid="{5EE0ABB1-4BF1-4B32-BB78-F21E4D53ADEF}"/>
    <cellStyle name="INPUTS 3 7" xfId="8755" xr:uid="{CA7ECE3C-4C9F-48BB-B796-C45F6A6A7FC9}"/>
    <cellStyle name="INPUTS 3 7 2" xfId="31655" xr:uid="{D6D70041-025D-4081-8BFD-E4F80AE4AEE1}"/>
    <cellStyle name="INPUTS 3 8" xfId="31656" xr:uid="{668CDCA4-634A-4B0A-B8A3-C960B733C9B0}"/>
    <cellStyle name="INPUTS 4" xfId="8756" xr:uid="{7ED98BB1-967C-489F-B2BB-9E084C86DD17}"/>
    <cellStyle name="INPUTS 4 2" xfId="8757" xr:uid="{B2EAA464-B3AC-4CF6-861E-9D67F7EF5315}"/>
    <cellStyle name="INPUTS 4 2 2" xfId="31657" xr:uid="{801CAD40-9C30-4DD9-B3FA-EFA1383D4B8B}"/>
    <cellStyle name="INPUTS 4 3" xfId="8758" xr:uid="{80E2800F-6942-4487-94F5-54C8275E8ECD}"/>
    <cellStyle name="INPUTS 4 3 2" xfId="31658" xr:uid="{5DA3F28E-4CFE-4848-9345-48F2A2245932}"/>
    <cellStyle name="INPUTS 4 4" xfId="31659" xr:uid="{2107718B-A136-4ACC-8024-689D6AFD6247}"/>
    <cellStyle name="INPUTS 5" xfId="8759" xr:uid="{E63C07D8-0D11-4720-948C-91F9543E9DBF}"/>
    <cellStyle name="INPUTS 5 2" xfId="8760" xr:uid="{93A868FB-EDB3-4CA3-868C-A482A988B5E6}"/>
    <cellStyle name="INPUTS 5 2 2" xfId="31660" xr:uid="{9BE51125-AE0D-4C14-9E3C-EFDE20A6DE2C}"/>
    <cellStyle name="INPUTS 5 3" xfId="8761" xr:uid="{A82DC096-7C8F-43D6-AA89-B1BDC99E12D8}"/>
    <cellStyle name="INPUTS 5 3 2" xfId="31661" xr:uid="{3777B47D-943D-4C96-A51B-BD75D8D9356D}"/>
    <cellStyle name="INPUTS 5 4" xfId="31662" xr:uid="{092D33CE-69B3-44B0-84EC-BFEF4F1D3A4F}"/>
    <cellStyle name="INPUTS 6" xfId="8762" xr:uid="{D6AFC6FA-F37E-4604-8982-0F570C74E324}"/>
    <cellStyle name="INPUTS 6 2" xfId="8763" xr:uid="{4D4D3C73-5745-4A25-8083-A55D27881DBF}"/>
    <cellStyle name="INPUTS 6 2 2" xfId="31663" xr:uid="{7295DA14-F857-4872-81D5-859AB25206D1}"/>
    <cellStyle name="INPUTS 6 3" xfId="8764" xr:uid="{1C287CB8-5340-45C8-BADE-3D84C13F157F}"/>
    <cellStyle name="INPUTS 6 3 2" xfId="31664" xr:uid="{92F2284A-0571-4727-94D4-43B54E06D916}"/>
    <cellStyle name="INPUTS 6 4" xfId="31665" xr:uid="{ECFBFB0A-1952-4155-95E9-A109478EF935}"/>
    <cellStyle name="INPUTS 7" xfId="8765" xr:uid="{8CF89DEE-5626-447F-8D11-EFFD275935A5}"/>
    <cellStyle name="INPUTS 7 2" xfId="8766" xr:uid="{9F4D5202-444F-45FC-8814-BA6614CF9AE7}"/>
    <cellStyle name="INPUTS 7 2 2" xfId="31666" xr:uid="{A28DF0F9-3D4E-429E-9B78-712823004CCF}"/>
    <cellStyle name="INPUTS 7 3" xfId="8767" xr:uid="{614C8A9E-AE45-44C5-BDA8-41C76C866B20}"/>
    <cellStyle name="INPUTS 7 3 2" xfId="31667" xr:uid="{BB94F6F9-7EBE-492E-9450-7910F2A21C42}"/>
    <cellStyle name="INPUTS 7 4" xfId="31668" xr:uid="{056F01A5-0700-4E95-AC19-1ED63D9E1CD3}"/>
    <cellStyle name="INPUTS 8" xfId="8768" xr:uid="{411370DB-B259-4099-B028-D7AEC397747C}"/>
    <cellStyle name="INPUTS 8 2" xfId="31669" xr:uid="{696C6240-D53F-4EAC-A3BF-D22AA91090A6}"/>
    <cellStyle name="INPUTS 9" xfId="8769" xr:uid="{DA45135E-DF7A-4CB4-AB94-59741D2B52CF}"/>
    <cellStyle name="INPUTS 9 2" xfId="31670" xr:uid="{5CE384DA-3487-4F2C-9D9D-C24EB4E58AC4}"/>
    <cellStyle name="INPUTS_Balance" xfId="8770" xr:uid="{B9DE5B3F-1437-4837-8483-A7FC50FE3077}"/>
    <cellStyle name="Linked Cell" xfId="8771" xr:uid="{5F451FBB-2A0E-45A2-8900-3FFB8F22CE1C}"/>
    <cellStyle name="Linked Cell 2" xfId="37426" xr:uid="{C75D78AE-BBDB-43B1-BAF9-5EAADCAB923B}"/>
    <cellStyle name="M" xfId="37427" xr:uid="{9A3DEEF5-08FB-4629-B012-4E2B92305676}"/>
    <cellStyle name="Migliaia_Debt Calculation BNDES-TSN (2004-08-02)" xfId="31671" xr:uid="{705019A4-D142-421E-94A2-8BCDDC65A166}"/>
    <cellStyle name="Millares [0,1]" xfId="8772" xr:uid="{3A68DA80-C6CE-476D-BBE7-E29D69581CB0}"/>
    <cellStyle name="Millares [0,1] 10" xfId="8773" xr:uid="{6C5E5018-B972-4B1B-B685-FAD7EBF6610B}"/>
    <cellStyle name="Millares [0,1] 10 2" xfId="8774" xr:uid="{B016A405-27BE-4A9A-9B9D-BD73CD5936B3}"/>
    <cellStyle name="Millares [0,1] 10 2 2" xfId="31672" xr:uid="{2C414949-72F9-4591-9B18-3568E809234A}"/>
    <cellStyle name="Millares [0,1] 10 3" xfId="8775" xr:uid="{6DBACF3D-5556-47E0-9881-EBFEE1077C75}"/>
    <cellStyle name="Millares [0,1] 10 3 2" xfId="31673" xr:uid="{2B9DB4B1-92BC-4441-AA09-784C947B6D7A}"/>
    <cellStyle name="Millares [0,1] 10 4" xfId="31674" xr:uid="{057DF5BB-6047-40EC-8CD5-569E29D31BDB}"/>
    <cellStyle name="Millares [0,1] 100" xfId="8776" xr:uid="{1CA07C7C-02B4-4ED8-8FFD-4BEE48C4F477}"/>
    <cellStyle name="Millares [0,1] 100 2" xfId="8777" xr:uid="{2B6E12DC-AAAC-46EF-8583-F2E22EE1B1F7}"/>
    <cellStyle name="Millares [0,1] 100 2 2" xfId="31675" xr:uid="{AAE9CB9E-77D3-44B7-9492-7923A14436B0}"/>
    <cellStyle name="Millares [0,1] 100 3" xfId="8778" xr:uid="{075F1C48-DB81-40EB-9E40-6467CF32E562}"/>
    <cellStyle name="Millares [0,1] 100 3 2" xfId="31676" xr:uid="{2235D9A2-8110-4A6B-8DCF-88154A237FE5}"/>
    <cellStyle name="Millares [0,1] 100 4" xfId="31677" xr:uid="{DD4FD2DE-5A23-4237-B316-2D301480B6FA}"/>
    <cellStyle name="Millares [0,1] 101" xfId="8779" xr:uid="{01FAAF49-4181-45F9-BD5D-03EF7E0EB10D}"/>
    <cellStyle name="Millares [0,1] 101 2" xfId="8780" xr:uid="{B7414D10-2DF4-4487-897B-A52EE83D1449}"/>
    <cellStyle name="Millares [0,1] 101 2 2" xfId="31678" xr:uid="{D74D0701-A9A5-4E2B-A974-B8C7EB1BA150}"/>
    <cellStyle name="Millares [0,1] 101 3" xfId="8781" xr:uid="{1F1A297C-18B9-4FE6-986F-019FF63DD18E}"/>
    <cellStyle name="Millares [0,1] 101 3 2" xfId="31679" xr:uid="{EA17D8E1-7D2F-4910-A5BC-CB95B31A866A}"/>
    <cellStyle name="Millares [0,1] 101 4" xfId="31680" xr:uid="{2D16BDC5-8549-4FBE-8CA3-C50064955037}"/>
    <cellStyle name="Millares [0,1] 102" xfId="8782" xr:uid="{3BE8053E-F002-4AFD-8180-113514175B7B}"/>
    <cellStyle name="Millares [0,1] 102 2" xfId="8783" xr:uid="{D469E671-7EAC-497F-8E93-2A3CB85B1E65}"/>
    <cellStyle name="Millares [0,1] 102 2 2" xfId="31681" xr:uid="{DA10DEC3-8A08-4C93-AF39-93C64FAA9F9B}"/>
    <cellStyle name="Millares [0,1] 102 3" xfId="8784" xr:uid="{B594DD26-6C22-44EA-B999-04E5804A285C}"/>
    <cellStyle name="Millares [0,1] 102 3 2" xfId="31682" xr:uid="{6E624CCC-13EF-4481-8E5A-6DD86427669C}"/>
    <cellStyle name="Millares [0,1] 102 4" xfId="31683" xr:uid="{5B947C46-CE5F-4FE9-A702-AF2B8F812B57}"/>
    <cellStyle name="Millares [0,1] 103" xfId="8785" xr:uid="{A8777ED1-3E3A-47CC-828B-21A0A16756A4}"/>
    <cellStyle name="Millares [0,1] 103 2" xfId="8786" xr:uid="{C672F51F-B7F4-4D2D-8C3B-B7D4BF95C2B0}"/>
    <cellStyle name="Millares [0,1] 103 2 2" xfId="31684" xr:uid="{CD31D39A-C0EA-4D6A-BD3D-F51652FB0258}"/>
    <cellStyle name="Millares [0,1] 103 3" xfId="8787" xr:uid="{0C38820C-7151-40ED-8419-DF1A0990F1CB}"/>
    <cellStyle name="Millares [0,1] 103 3 2" xfId="31685" xr:uid="{8927E066-5241-4EA4-AF46-80B36442A25C}"/>
    <cellStyle name="Millares [0,1] 103 4" xfId="31686" xr:uid="{EEADDE7B-5E21-406B-93BE-822BA7E39419}"/>
    <cellStyle name="Millares [0,1] 104" xfId="8788" xr:uid="{0AFECCCD-E77C-4A52-B568-FD22D1ACBAF3}"/>
    <cellStyle name="Millares [0,1] 104 2" xfId="8789" xr:uid="{13EE17CA-24CB-4C16-BB14-FB26D4BF7E88}"/>
    <cellStyle name="Millares [0,1] 104 2 2" xfId="31687" xr:uid="{8580DDFF-CFAC-43B0-BAEC-F9F6F1069E85}"/>
    <cellStyle name="Millares [0,1] 104 3" xfId="8790" xr:uid="{0464E8F2-AA78-4A95-B9D0-A0D24074EBB8}"/>
    <cellStyle name="Millares [0,1] 104 3 2" xfId="31688" xr:uid="{0446929F-F099-4306-BD7F-55210E35C9B6}"/>
    <cellStyle name="Millares [0,1] 104 4" xfId="31689" xr:uid="{768FDC74-C468-4192-9B93-230F19A5A163}"/>
    <cellStyle name="Millares [0,1] 105" xfId="8791" xr:uid="{37851839-9FD3-4700-B114-53811919B283}"/>
    <cellStyle name="Millares [0,1] 105 2" xfId="8792" xr:uid="{0F250C33-BD1C-443B-AEDE-7FD0DC00A4B9}"/>
    <cellStyle name="Millares [0,1] 105 2 2" xfId="31690" xr:uid="{DD077A6F-D378-4C6D-8563-5CB69B8C7284}"/>
    <cellStyle name="Millares [0,1] 105 3" xfId="8793" xr:uid="{3FE7BFE1-F007-4A54-96E5-07DC80DA2FBF}"/>
    <cellStyle name="Millares [0,1] 105 3 2" xfId="31691" xr:uid="{51CC549D-5467-492F-A43C-F7AE9BE085BA}"/>
    <cellStyle name="Millares [0,1] 105 4" xfId="31692" xr:uid="{1A00F348-0F1C-49C3-8A74-66645DDCA66C}"/>
    <cellStyle name="Millares [0,1] 106" xfId="8794" xr:uid="{1D04296C-0FE0-4B2F-BC7F-64A5DE67F4D7}"/>
    <cellStyle name="Millares [0,1] 106 2" xfId="8795" xr:uid="{F58CF3AF-0AF9-44E4-A44D-78CBA8FE4AB0}"/>
    <cellStyle name="Millares [0,1] 106 2 2" xfId="31693" xr:uid="{F20903AC-83AB-4976-B481-36DEB8D9ED50}"/>
    <cellStyle name="Millares [0,1] 106 3" xfId="8796" xr:uid="{4D02B996-C9AA-4ABA-913C-62953BF28107}"/>
    <cellStyle name="Millares [0,1] 106 3 2" xfId="31694" xr:uid="{0F8FF1C6-CB14-4393-AF25-ADD9DF3AF8B8}"/>
    <cellStyle name="Millares [0,1] 106 4" xfId="31695" xr:uid="{967A952E-4472-4E0E-AAA8-687F9963396E}"/>
    <cellStyle name="Millares [0,1] 107" xfId="8797" xr:uid="{BBAE60AB-D6B1-4A3C-AC02-B0E9BD132E22}"/>
    <cellStyle name="Millares [0,1] 107 2" xfId="8798" xr:uid="{CFAD7F0D-B99A-4EE2-AF98-1696075E6075}"/>
    <cellStyle name="Millares [0,1] 107 2 2" xfId="31696" xr:uid="{3375B87C-1D6D-479B-85E4-371EBB523D29}"/>
    <cellStyle name="Millares [0,1] 107 3" xfId="8799" xr:uid="{91753C61-5215-4EAC-9077-0E098D41C142}"/>
    <cellStyle name="Millares [0,1] 107 3 2" xfId="31697" xr:uid="{53E9DD6A-DDDA-4F67-9337-12E4202022AD}"/>
    <cellStyle name="Millares [0,1] 107 4" xfId="31698" xr:uid="{7A4872BD-C9FB-457B-919A-10C04DFDF19B}"/>
    <cellStyle name="Millares [0,1] 108" xfId="8800" xr:uid="{6F36596B-869C-4E15-9AC1-D17A48A2A28C}"/>
    <cellStyle name="Millares [0,1] 108 2" xfId="8801" xr:uid="{F0FDA1A2-BD7F-41C3-A51B-B780BBED54E2}"/>
    <cellStyle name="Millares [0,1] 108 2 2" xfId="31699" xr:uid="{E9D8F281-5B0F-453C-BD02-9CAED17A1629}"/>
    <cellStyle name="Millares [0,1] 108 3" xfId="8802" xr:uid="{2C468BCD-051E-47C4-BE53-35AB57524568}"/>
    <cellStyle name="Millares [0,1] 108 3 2" xfId="31700" xr:uid="{577EF071-8C22-4C63-86B6-918DC387378E}"/>
    <cellStyle name="Millares [0,1] 108 4" xfId="31701" xr:uid="{E5FBC0BF-3FF1-444C-9CFF-4D811F569212}"/>
    <cellStyle name="Millares [0,1] 109" xfId="8803" xr:uid="{4FBC3919-BA6C-42EC-B7A5-A1D2173C607F}"/>
    <cellStyle name="Millares [0,1] 109 2" xfId="31702" xr:uid="{171159D5-08FB-4BFC-A8D3-58FCEE86BF21}"/>
    <cellStyle name="Millares [0,1] 11" xfId="8804" xr:uid="{AE868D0A-D587-45ED-8198-FFFDCA5EAA01}"/>
    <cellStyle name="Millares [0,1] 11 2" xfId="8805" xr:uid="{6FC84E3D-5918-456A-8379-E6DC2D468F69}"/>
    <cellStyle name="Millares [0,1] 11 2 2" xfId="31703" xr:uid="{CE8CBFF0-B04E-4FDD-A7A4-CE125B9123C0}"/>
    <cellStyle name="Millares [0,1] 11 3" xfId="8806" xr:uid="{94D47FB7-367A-450C-BF4F-139ACCE980CB}"/>
    <cellStyle name="Millares [0,1] 11 3 2" xfId="31704" xr:uid="{C3072F9F-113F-4ABD-BB2B-0DABC64F889C}"/>
    <cellStyle name="Millares [0,1] 11 4" xfId="31705" xr:uid="{22134118-D3A9-4D54-A92A-C26CD12EEDF2}"/>
    <cellStyle name="Millares [0,1] 110" xfId="8807" xr:uid="{D4B50914-3C02-4119-9A7E-3B6FE433A5C3}"/>
    <cellStyle name="Millares [0,1] 110 2" xfId="31706" xr:uid="{41333D9D-9AF6-4071-BCFA-1A5F2BD1F457}"/>
    <cellStyle name="Millares [0,1] 111" xfId="31707" xr:uid="{6B4659C9-3E77-47A6-B653-9CC3685909C4}"/>
    <cellStyle name="Millares [0,1] 12" xfId="8808" xr:uid="{72448C41-DD61-475D-881B-093C957055D5}"/>
    <cellStyle name="Millares [0,1] 12 2" xfId="8809" xr:uid="{9CCDFD23-2693-4869-9DF5-E1320B57BFDB}"/>
    <cellStyle name="Millares [0,1] 12 2 2" xfId="31708" xr:uid="{864EA3CF-6AB1-488F-B951-C87B712C67C2}"/>
    <cellStyle name="Millares [0,1] 12 3" xfId="8810" xr:uid="{60766192-07EA-43D5-90A5-2280FF6A9579}"/>
    <cellStyle name="Millares [0,1] 12 3 2" xfId="31709" xr:uid="{A8B94C46-7F11-470B-BC15-CA6395BEB3F5}"/>
    <cellStyle name="Millares [0,1] 12 4" xfId="31710" xr:uid="{D7A20C08-EAFF-47AF-8AC4-00D29A0948F5}"/>
    <cellStyle name="Millares [0,1] 13" xfId="8811" xr:uid="{A2415A87-8954-41B2-8D69-B86CA5C6B61C}"/>
    <cellStyle name="Millares [0,1] 13 2" xfId="8812" xr:uid="{67C199BE-98CB-42C1-AF52-622322F15DD3}"/>
    <cellStyle name="Millares [0,1] 13 2 2" xfId="31711" xr:uid="{19B0D87E-83E5-46A8-86ED-8347DAB57CDC}"/>
    <cellStyle name="Millares [0,1] 13 3" xfId="8813" xr:uid="{B93D0940-DAB4-4992-85E4-CB4676BC665E}"/>
    <cellStyle name="Millares [0,1] 13 3 2" xfId="31712" xr:uid="{5A0B39BE-2563-46BC-B708-49FEAA77C6E6}"/>
    <cellStyle name="Millares [0,1] 13 4" xfId="31713" xr:uid="{E066CBB6-19A1-4213-B3B7-90695BF55991}"/>
    <cellStyle name="Millares [0,1] 14" xfId="8814" xr:uid="{E1BB3186-66CC-49A5-B01D-CABBDCEAF322}"/>
    <cellStyle name="Millares [0,1] 14 2" xfId="8815" xr:uid="{94E7CA76-78BA-40B7-8BC6-2A84C05B5163}"/>
    <cellStyle name="Millares [0,1] 14 2 2" xfId="31714" xr:uid="{7A68C290-B105-476F-AAEC-4C6CE30A78AA}"/>
    <cellStyle name="Millares [0,1] 14 3" xfId="8816" xr:uid="{79AE3E28-1D90-4563-B2EA-71B3469888AF}"/>
    <cellStyle name="Millares [0,1] 14 3 2" xfId="31715" xr:uid="{E9F67435-E6CC-48EB-92A8-323F1B0861E1}"/>
    <cellStyle name="Millares [0,1] 14 4" xfId="31716" xr:uid="{E7A6219B-AEA6-4F7A-B011-A1B00E92FBF8}"/>
    <cellStyle name="Millares [0,1] 15" xfId="8817" xr:uid="{91023C8D-4FA3-429D-8456-4B7F9C3B6A9B}"/>
    <cellStyle name="Millares [0,1] 15 2" xfId="8818" xr:uid="{134DA977-4D93-4817-86A5-9EC2B91BF2E3}"/>
    <cellStyle name="Millares [0,1] 15 2 2" xfId="31717" xr:uid="{D65A0528-BCFB-4DFD-B73C-72D044FCF20E}"/>
    <cellStyle name="Millares [0,1] 15 3" xfId="8819" xr:uid="{CA507549-9E9D-446B-892C-E91C2BF363BC}"/>
    <cellStyle name="Millares [0,1] 15 3 2" xfId="31718" xr:uid="{FC8F8C92-7CCD-4BED-A0F6-41ECADBD31A4}"/>
    <cellStyle name="Millares [0,1] 15 4" xfId="31719" xr:uid="{73E965A9-E76C-4001-ABE2-93011D8A307E}"/>
    <cellStyle name="Millares [0,1] 16" xfId="8820" xr:uid="{53310A4C-FD7F-4E0D-B102-59CCFEB55F51}"/>
    <cellStyle name="Millares [0,1] 16 2" xfId="8821" xr:uid="{14CE92ED-9F95-40A0-9F5F-35F5BCA72BC8}"/>
    <cellStyle name="Millares [0,1] 16 2 2" xfId="31720" xr:uid="{2FD0697D-170E-4D60-9B1E-F62626F76338}"/>
    <cellStyle name="Millares [0,1] 16 3" xfId="8822" xr:uid="{5486AB4B-74E1-4B8C-820D-930775D8D83A}"/>
    <cellStyle name="Millares [0,1] 16 3 2" xfId="31721" xr:uid="{FF3F624B-B76F-424A-A8CB-B9D9C22626FF}"/>
    <cellStyle name="Millares [0,1] 16 4" xfId="31722" xr:uid="{6F16C1E6-BA28-4350-8D4B-A0BDB5878B44}"/>
    <cellStyle name="Millares [0,1] 17" xfId="8823" xr:uid="{B3B07D55-7A8F-4EEF-90FE-6C39263FEB2D}"/>
    <cellStyle name="Millares [0,1] 17 2" xfId="8824" xr:uid="{A0575566-42F7-498B-9810-0F27FD925208}"/>
    <cellStyle name="Millares [0,1] 17 2 2" xfId="31723" xr:uid="{A426B0A5-E416-4CC0-BB4B-A5386701F2F0}"/>
    <cellStyle name="Millares [0,1] 17 3" xfId="8825" xr:uid="{B2870E7F-A433-4F23-B4D2-9DDFCC214D7A}"/>
    <cellStyle name="Millares [0,1] 17 3 2" xfId="31724" xr:uid="{19BBA595-F328-49EA-B268-6917F5D47B94}"/>
    <cellStyle name="Millares [0,1] 17 4" xfId="31725" xr:uid="{A2D0C21F-F944-4649-B96F-26775876093C}"/>
    <cellStyle name="Millares [0,1] 18" xfId="8826" xr:uid="{43477B56-31D4-4C7C-81F3-95FAC87ED5DD}"/>
    <cellStyle name="Millares [0,1] 18 2" xfId="8827" xr:uid="{B5500C9E-0E94-4841-A4AE-963AC229E427}"/>
    <cellStyle name="Millares [0,1] 18 2 2" xfId="31726" xr:uid="{208F1583-F1FB-40E0-8791-BF0E8F9C6A25}"/>
    <cellStyle name="Millares [0,1] 18 3" xfId="8828" xr:uid="{DB5844EF-BFC5-47CE-8DB9-E8D483F3E182}"/>
    <cellStyle name="Millares [0,1] 18 3 2" xfId="31727" xr:uid="{03FB91FD-A7B0-43C0-AA88-58CC061361C9}"/>
    <cellStyle name="Millares [0,1] 18 4" xfId="31728" xr:uid="{FDB9EE21-1A00-436F-9FEF-EBE6B35AF0BD}"/>
    <cellStyle name="Millares [0,1] 19" xfId="8829" xr:uid="{C40CC7C8-CBB2-4914-A82A-794ACBDEFDDF}"/>
    <cellStyle name="Millares [0,1] 19 2" xfId="8830" xr:uid="{F1C8F4D4-0C07-4E74-B3E7-20DDEFE9B806}"/>
    <cellStyle name="Millares [0,1] 19 2 2" xfId="31729" xr:uid="{0E8870B6-9A7E-4FF5-9DA0-60DAFE43D660}"/>
    <cellStyle name="Millares [0,1] 19 3" xfId="8831" xr:uid="{34B11852-82CD-42EA-BAC6-C7486E349428}"/>
    <cellStyle name="Millares [0,1] 19 3 2" xfId="31730" xr:uid="{6D8E2346-69B8-4065-8C60-C3DA808BA763}"/>
    <cellStyle name="Millares [0,1] 19 4" xfId="31731" xr:uid="{B63E6C0C-D467-4756-976F-C659336E48C2}"/>
    <cellStyle name="Millares [0,1] 2" xfId="8832" xr:uid="{6EC8E2E8-6FED-436F-976D-8F52A3ED2DEC}"/>
    <cellStyle name="Millares [0,1] 2 2" xfId="8833" xr:uid="{55C3CDE0-2D8A-4401-905A-109995B03A45}"/>
    <cellStyle name="Millares [0,1] 2 2 2" xfId="8834" xr:uid="{ADE18C8B-5538-4BC5-8AC9-A7EC04216D48}"/>
    <cellStyle name="Millares [0,1] 2 2 2 2" xfId="31732" xr:uid="{8E1E1C94-80D3-4A61-A58C-93A8E89CC417}"/>
    <cellStyle name="Millares [0,1] 2 2 3" xfId="8835" xr:uid="{0383E6CA-06E0-4611-985B-768F907CA9E7}"/>
    <cellStyle name="Millares [0,1] 2 2 3 2" xfId="31733" xr:uid="{07ED2AAE-FB5F-45AA-9DF8-4D96733893F0}"/>
    <cellStyle name="Millares [0,1] 2 2 4" xfId="31734" xr:uid="{855BAA0E-AB89-4832-B980-619077E5873D}"/>
    <cellStyle name="Millares [0,1] 2 3" xfId="8836" xr:uid="{CB20750D-ECE3-4C1B-9BA9-E055BAA787C9}"/>
    <cellStyle name="Millares [0,1] 2 3 2" xfId="8837" xr:uid="{00B67CBE-A2CE-41CE-B191-451CD11E537F}"/>
    <cellStyle name="Millares [0,1] 2 3 2 2" xfId="31735" xr:uid="{3F039B04-9137-4FDF-AAFD-B855741D81C2}"/>
    <cellStyle name="Millares [0,1] 2 3 3" xfId="8838" xr:uid="{B158F89C-B103-4C3F-83AE-D2E10410F82D}"/>
    <cellStyle name="Millares [0,1] 2 3 3 2" xfId="31736" xr:uid="{D5E6822A-38C3-48D6-83EF-FEE6D5E02CDA}"/>
    <cellStyle name="Millares [0,1] 2 3 4" xfId="31737" xr:uid="{152FAC77-EA35-40F0-BCB8-FF56EDC57129}"/>
    <cellStyle name="Millares [0,1] 2 4" xfId="8839" xr:uid="{BE45BAED-18F1-492E-BB3D-EA164AB67471}"/>
    <cellStyle name="Millares [0,1] 2 4 2" xfId="8840" xr:uid="{20560673-846E-42B7-8BD7-9C29A0C214DA}"/>
    <cellStyle name="Millares [0,1] 2 4 2 2" xfId="31738" xr:uid="{CBFE9CA5-C7EA-4BF8-BDD4-CBF440159A63}"/>
    <cellStyle name="Millares [0,1] 2 4 3" xfId="8841" xr:uid="{9159F996-BDE6-4248-A669-57FD641084AB}"/>
    <cellStyle name="Millares [0,1] 2 4 3 2" xfId="31739" xr:uid="{4E585F6A-845B-4A37-AE3D-DCF9CE9498CB}"/>
    <cellStyle name="Millares [0,1] 2 4 4" xfId="31740" xr:uid="{8C78D84B-EEF4-4D75-A065-447424F11FD4}"/>
    <cellStyle name="Millares [0,1] 2 5" xfId="8842" xr:uid="{4C39EF08-5BE6-4FB7-8D73-7D798313887A}"/>
    <cellStyle name="Millares [0,1] 2 5 2" xfId="8843" xr:uid="{6E0F7DF1-3F58-4421-BC96-7AB84E388F09}"/>
    <cellStyle name="Millares [0,1] 2 5 2 2" xfId="31741" xr:uid="{01FBE9FE-8AED-46ED-BB2B-45831053339F}"/>
    <cellStyle name="Millares [0,1] 2 5 3" xfId="8844" xr:uid="{5150BE67-8E6F-48A5-BB6B-E4E6C9CEC3FD}"/>
    <cellStyle name="Millares [0,1] 2 5 3 2" xfId="31742" xr:uid="{12A2D304-05B2-4B48-8E11-643C7E8D8526}"/>
    <cellStyle name="Millares [0,1] 2 5 4" xfId="31743" xr:uid="{DD446DEA-1626-4310-B68B-34C5BD1157C2}"/>
    <cellStyle name="Millares [0,1] 2 6" xfId="8845" xr:uid="{F7E2FE5B-AB21-4C32-973A-37FAC8FA0C9B}"/>
    <cellStyle name="Millares [0,1] 2 6 2" xfId="31744" xr:uid="{1B9443F3-7449-4978-A952-220E8D69E376}"/>
    <cellStyle name="Millares [0,1] 2 7" xfId="8846" xr:uid="{66AA7BA0-56D2-40E5-AA49-7C833C388D43}"/>
    <cellStyle name="Millares [0,1] 2 7 2" xfId="31745" xr:uid="{A746C107-D8BF-46DE-A1BA-32CF69481085}"/>
    <cellStyle name="Millares [0,1] 2 8" xfId="31746" xr:uid="{AD04D0AC-442A-4729-926A-B18546429D52}"/>
    <cellStyle name="Millares [0,1] 20" xfId="8847" xr:uid="{4D035501-FA26-4D80-AEC4-23FAEBC9D45C}"/>
    <cellStyle name="Millares [0,1] 20 2" xfId="8848" xr:uid="{0CE5D598-2D3F-4A42-8BD1-21719D5068AC}"/>
    <cellStyle name="Millares [0,1] 20 2 2" xfId="31747" xr:uid="{DE0F0CD7-5418-44B3-8202-14DC5B62254A}"/>
    <cellStyle name="Millares [0,1] 20 3" xfId="8849" xr:uid="{C8FF1AAB-3D78-42FE-A90F-74E6CBB4F096}"/>
    <cellStyle name="Millares [0,1] 20 3 2" xfId="31748" xr:uid="{3387C3A9-7B12-4877-B8D9-46D4126EEE0A}"/>
    <cellStyle name="Millares [0,1] 20 4" xfId="31749" xr:uid="{33887BC3-5550-47AD-9875-9A6C7031541F}"/>
    <cellStyle name="Millares [0,1] 21" xfId="8850" xr:uid="{1B3D7A71-534E-480F-B145-1779A67B9B2B}"/>
    <cellStyle name="Millares [0,1] 21 2" xfId="8851" xr:uid="{6DDE4282-C27D-48BA-86B6-840AA474C0F2}"/>
    <cellStyle name="Millares [0,1] 21 2 2" xfId="31750" xr:uid="{531F4041-3E60-463C-A6BD-93DD3EED8B35}"/>
    <cellStyle name="Millares [0,1] 21 3" xfId="8852" xr:uid="{089CD43D-1545-4880-90EF-D8E6D41871EC}"/>
    <cellStyle name="Millares [0,1] 21 3 2" xfId="31751" xr:uid="{F837DCEF-2962-4B9D-9E05-26D1A96E05BD}"/>
    <cellStyle name="Millares [0,1] 21 4" xfId="31752" xr:uid="{CAECFBEB-1B47-41BB-87B3-49009A5A05BF}"/>
    <cellStyle name="Millares [0,1] 22" xfId="8853" xr:uid="{3992B662-CF62-4AF4-8492-1C0B349AADD3}"/>
    <cellStyle name="Millares [0,1] 22 2" xfId="8854" xr:uid="{F7D95C3F-AD9E-45F4-AC95-C419CB7C6D2F}"/>
    <cellStyle name="Millares [0,1] 22 2 2" xfId="31753" xr:uid="{C1D19409-00DE-4757-9D3C-82C7DC171B46}"/>
    <cellStyle name="Millares [0,1] 22 3" xfId="8855" xr:uid="{C30EF5C0-E0C6-4B27-ACA5-B3CFC53B4340}"/>
    <cellStyle name="Millares [0,1] 22 3 2" xfId="31754" xr:uid="{EAAF3DC9-2594-42B0-99BF-3BCF90188AB9}"/>
    <cellStyle name="Millares [0,1] 22 4" xfId="31755" xr:uid="{301E4A29-4C0E-4190-884A-A0BDCBF415ED}"/>
    <cellStyle name="Millares [0,1] 23" xfId="8856" xr:uid="{D0F180A1-5B11-4403-B4D9-B198D5BC577A}"/>
    <cellStyle name="Millares [0,1] 23 2" xfId="8857" xr:uid="{16D8276A-4339-4E56-B029-2CC760AD65EC}"/>
    <cellStyle name="Millares [0,1] 23 2 2" xfId="31756" xr:uid="{562C0DDF-314E-4DCC-980F-C0A9F1BFF46B}"/>
    <cellStyle name="Millares [0,1] 23 3" xfId="8858" xr:uid="{09002A0C-8FC2-454F-94CD-F148D27AC2F0}"/>
    <cellStyle name="Millares [0,1] 23 3 2" xfId="31757" xr:uid="{D89A9DED-8E71-44F8-8A52-C90FF70381D2}"/>
    <cellStyle name="Millares [0,1] 23 4" xfId="31758" xr:uid="{2BA52AF3-ADDD-4857-9C8E-F403B8E091D3}"/>
    <cellStyle name="Millares [0,1] 24" xfId="8859" xr:uid="{4CDCA06A-0538-4E14-906D-FCED7C3DA564}"/>
    <cellStyle name="Millares [0,1] 24 2" xfId="8860" xr:uid="{ED33A4DD-D089-45E3-9652-482FDD1C3371}"/>
    <cellStyle name="Millares [0,1] 24 2 2" xfId="31759" xr:uid="{9258971E-14C5-4D70-BBD6-026BEAE2E1AF}"/>
    <cellStyle name="Millares [0,1] 24 3" xfId="8861" xr:uid="{087A18C7-A629-4FB7-B8C5-DF331D5D3C5D}"/>
    <cellStyle name="Millares [0,1] 24 3 2" xfId="31760" xr:uid="{DB42A308-69FC-4ED3-917B-B8FA1DE85893}"/>
    <cellStyle name="Millares [0,1] 24 4" xfId="31761" xr:uid="{FD1AC364-4A9C-4B95-B8C2-BE263B95A4D1}"/>
    <cellStyle name="Millares [0,1] 25" xfId="8862" xr:uid="{275A875F-B450-4747-9938-B163EADAF0FE}"/>
    <cellStyle name="Millares [0,1] 25 2" xfId="8863" xr:uid="{CE85FE0F-C084-4069-B5C0-0468E30593CD}"/>
    <cellStyle name="Millares [0,1] 25 2 2" xfId="31762" xr:uid="{84372C73-EE6C-4336-A7AD-2C27E21A7EC4}"/>
    <cellStyle name="Millares [0,1] 25 3" xfId="8864" xr:uid="{84246FB2-CA02-4D7A-B40D-7CEAA8732E8F}"/>
    <cellStyle name="Millares [0,1] 25 3 2" xfId="31763" xr:uid="{AFDBF923-9CA7-41CB-9358-1433DA63F01E}"/>
    <cellStyle name="Millares [0,1] 25 4" xfId="31764" xr:uid="{97C5534D-0701-4D32-A2AD-824462885387}"/>
    <cellStyle name="Millares [0,1] 26" xfId="8865" xr:uid="{7F8EAE1E-28E3-4C95-9C61-AEB85EB0110E}"/>
    <cellStyle name="Millares [0,1] 26 2" xfId="8866" xr:uid="{CD18906A-A2F9-49A9-B670-539270D87DE6}"/>
    <cellStyle name="Millares [0,1] 26 2 2" xfId="31765" xr:uid="{BD413EFA-4539-433D-8BBB-B19F27BD313E}"/>
    <cellStyle name="Millares [0,1] 26 3" xfId="8867" xr:uid="{18E8E744-29A0-451D-91A4-68900EC2EA80}"/>
    <cellStyle name="Millares [0,1] 26 3 2" xfId="31766" xr:uid="{26F0B46F-54C1-4B10-ADA8-2EE28876E9AB}"/>
    <cellStyle name="Millares [0,1] 26 4" xfId="31767" xr:uid="{7CE4199E-D974-47DC-AE42-F9C54A219935}"/>
    <cellStyle name="Millares [0,1] 27" xfId="8868" xr:uid="{183905CF-D3CF-4CD1-9408-A6EC5BCEE340}"/>
    <cellStyle name="Millares [0,1] 27 2" xfId="8869" xr:uid="{CE1F6A6F-F608-417B-8388-882D24A17BA4}"/>
    <cellStyle name="Millares [0,1] 27 2 2" xfId="31768" xr:uid="{84EE8E4B-C475-44FB-9DCC-03CCE931B806}"/>
    <cellStyle name="Millares [0,1] 27 3" xfId="8870" xr:uid="{526DF9C9-7438-4E0B-B6E9-B035A325307F}"/>
    <cellStyle name="Millares [0,1] 27 3 2" xfId="31769" xr:uid="{ECCB21CB-58F7-4F83-A036-A8CE8A32F2D9}"/>
    <cellStyle name="Millares [0,1] 27 4" xfId="31770" xr:uid="{4CB4524A-E682-44CD-867D-E18568B3E336}"/>
    <cellStyle name="Millares [0,1] 28" xfId="8871" xr:uid="{292B0AB9-391D-4881-ACB6-8D67B2B68280}"/>
    <cellStyle name="Millares [0,1] 28 2" xfId="8872" xr:uid="{3DB7247D-3C5C-4F9B-BF00-1FD6FEACF315}"/>
    <cellStyle name="Millares [0,1] 28 2 2" xfId="31771" xr:uid="{BB611DF7-18F4-431E-BAE2-9E63A59CFCF3}"/>
    <cellStyle name="Millares [0,1] 28 3" xfId="8873" xr:uid="{3EA1998E-B44A-4EDF-908C-42561815440B}"/>
    <cellStyle name="Millares [0,1] 28 3 2" xfId="31772" xr:uid="{01221597-0A19-4425-92C8-7C2164675722}"/>
    <cellStyle name="Millares [0,1] 28 4" xfId="31773" xr:uid="{45D29141-FAFD-4499-A061-BAB2FA91DF4D}"/>
    <cellStyle name="Millares [0,1] 29" xfId="8874" xr:uid="{BD6A133C-5AA0-47ED-AF1F-FE06FB44B82B}"/>
    <cellStyle name="Millares [0,1] 29 2" xfId="8875" xr:uid="{D6007D59-47CB-40B2-AF76-AAB23B4955A5}"/>
    <cellStyle name="Millares [0,1] 29 2 2" xfId="31774" xr:uid="{8E65B219-58EF-4179-A3FD-2CC47A5EFF8A}"/>
    <cellStyle name="Millares [0,1] 29 3" xfId="8876" xr:uid="{AB3E30DA-EF2B-4F03-A702-DA8655F83F5C}"/>
    <cellStyle name="Millares [0,1] 29 3 2" xfId="31775" xr:uid="{E197D501-C618-466B-8552-EF071939FBE9}"/>
    <cellStyle name="Millares [0,1] 29 4" xfId="31776" xr:uid="{34E930E7-E1F5-4092-B429-6FE0BF5C7432}"/>
    <cellStyle name="Millares [0,1] 3" xfId="8877" xr:uid="{0174D316-DA6E-4776-BAD8-CC0A01EC8E2A}"/>
    <cellStyle name="Millares [0,1] 3 2" xfId="8878" xr:uid="{50A80191-F098-4901-9A5E-59F34AD51F47}"/>
    <cellStyle name="Millares [0,1] 3 2 2" xfId="8879" xr:uid="{C92ECCE0-C4DA-4787-8250-2B9F615430B2}"/>
    <cellStyle name="Millares [0,1] 3 2 2 2" xfId="31777" xr:uid="{D8A8C74D-3498-46D2-AEB1-6BA7B9360979}"/>
    <cellStyle name="Millares [0,1] 3 2 3" xfId="8880" xr:uid="{AD6B7333-B6A6-49B3-8487-5B56F9E03420}"/>
    <cellStyle name="Millares [0,1] 3 2 3 2" xfId="31778" xr:uid="{8DA7A77C-AD83-4349-A415-A3409AB8F15A}"/>
    <cellStyle name="Millares [0,1] 3 2 4" xfId="31779" xr:uid="{FD54A0E9-339D-43DE-947B-4029DF115139}"/>
    <cellStyle name="Millares [0,1] 3 3" xfId="8881" xr:uid="{7F6A98DB-0D06-449A-BC07-D184BED1577B}"/>
    <cellStyle name="Millares [0,1] 3 3 2" xfId="8882" xr:uid="{02672AC1-37D9-46E4-A655-AD42FD5DB4F7}"/>
    <cellStyle name="Millares [0,1] 3 3 2 2" xfId="31780" xr:uid="{16D91629-6926-4257-99AA-66035911360A}"/>
    <cellStyle name="Millares [0,1] 3 3 3" xfId="8883" xr:uid="{44A353B9-0FFE-48AC-8D2C-10FBE310DC41}"/>
    <cellStyle name="Millares [0,1] 3 3 3 2" xfId="31781" xr:uid="{0FEB602B-4680-4F0C-AA0F-1776E12ABC3D}"/>
    <cellStyle name="Millares [0,1] 3 3 4" xfId="31782" xr:uid="{10F25862-C9B3-4E97-8984-3B9A5B62A622}"/>
    <cellStyle name="Millares [0,1] 3 4" xfId="8884" xr:uid="{3308877D-84B5-4A19-95B2-3372FA64F832}"/>
    <cellStyle name="Millares [0,1] 3 4 2" xfId="8885" xr:uid="{0E80A066-926C-482B-9C3C-2951A6ADA257}"/>
    <cellStyle name="Millares [0,1] 3 4 2 2" xfId="31783" xr:uid="{3B4D7C39-902B-4880-B088-E539A7564830}"/>
    <cellStyle name="Millares [0,1] 3 4 3" xfId="8886" xr:uid="{F6BF6B25-C5B6-40E2-AADA-4D486A83E132}"/>
    <cellStyle name="Millares [0,1] 3 4 3 2" xfId="31784" xr:uid="{005AA7A8-B91F-4226-9465-C0AEDA3A24A2}"/>
    <cellStyle name="Millares [0,1] 3 4 4" xfId="31785" xr:uid="{AEFEF674-7CE8-48F6-B549-CE08CFC66A60}"/>
    <cellStyle name="Millares [0,1] 3 5" xfId="8887" xr:uid="{4ADFA567-9994-4ADC-9361-B45B8E2D2CEE}"/>
    <cellStyle name="Millares [0,1] 3 5 2" xfId="8888" xr:uid="{4D4B459E-EEB4-4E73-B19D-2B3F4B3B1B81}"/>
    <cellStyle name="Millares [0,1] 3 5 2 2" xfId="31786" xr:uid="{E1A2370F-A03B-41C0-ABD6-8DCA5196E62E}"/>
    <cellStyle name="Millares [0,1] 3 5 3" xfId="8889" xr:uid="{DFA16821-7E36-4E61-A4E5-645F2C1AA7D1}"/>
    <cellStyle name="Millares [0,1] 3 5 3 2" xfId="31787" xr:uid="{CA4252CF-474B-4BC9-A27C-FA479BC5A737}"/>
    <cellStyle name="Millares [0,1] 3 5 4" xfId="31788" xr:uid="{9D308901-4AF3-4A6B-A4D9-7D662D72326F}"/>
    <cellStyle name="Millares [0,1] 3 6" xfId="8890" xr:uid="{A6689564-4C2E-40E2-8D97-DC381EBAB43E}"/>
    <cellStyle name="Millares [0,1] 3 6 2" xfId="31789" xr:uid="{A98B9662-28A6-40C8-88A3-979B8ED6B1BB}"/>
    <cellStyle name="Millares [0,1] 3 7" xfId="8891" xr:uid="{A6730DF6-CCCB-4FA8-8B2E-50CF113021FD}"/>
    <cellStyle name="Millares [0,1] 3 7 2" xfId="31790" xr:uid="{95CBF6B9-A30C-401A-9B8D-4633DADFF57D}"/>
    <cellStyle name="Millares [0,1] 3 8" xfId="31791" xr:uid="{3CD4C733-2E3B-4397-B375-EE7D0A1ABAF0}"/>
    <cellStyle name="Millares [0,1] 30" xfId="8892" xr:uid="{5A31BA45-2E7B-4ADA-8F01-8DB7D03D2C85}"/>
    <cellStyle name="Millares [0,1] 30 2" xfId="8893" xr:uid="{564C679A-87DB-4321-8082-138788A223CA}"/>
    <cellStyle name="Millares [0,1] 30 2 2" xfId="31792" xr:uid="{446CD291-10CC-4C42-8927-10449A994E4D}"/>
    <cellStyle name="Millares [0,1] 30 3" xfId="8894" xr:uid="{A14AF335-2FF7-42EA-B001-B42C930F635F}"/>
    <cellStyle name="Millares [0,1] 30 3 2" xfId="31793" xr:uid="{6E181F4C-E586-4822-BD5A-18999BE52D76}"/>
    <cellStyle name="Millares [0,1] 30 4" xfId="31794" xr:uid="{445E67C6-0999-491F-BD76-A44A554001C3}"/>
    <cellStyle name="Millares [0,1] 31" xfId="8895" xr:uid="{3C8455F7-4990-451C-B75C-3FB5F4E63BF8}"/>
    <cellStyle name="Millares [0,1] 31 2" xfId="8896" xr:uid="{1A7210B8-A6E8-4CC8-B250-7AD5EAB1BFAF}"/>
    <cellStyle name="Millares [0,1] 31 2 2" xfId="31795" xr:uid="{437C58FB-013D-48D6-B4F6-BCD1A2AD262C}"/>
    <cellStyle name="Millares [0,1] 31 3" xfId="8897" xr:uid="{29AFA5C0-3812-41DE-A8C8-9B2FB339797A}"/>
    <cellStyle name="Millares [0,1] 31 3 2" xfId="31796" xr:uid="{1F8388AD-BAC3-4EB2-B642-576884D2FF91}"/>
    <cellStyle name="Millares [0,1] 31 4" xfId="31797" xr:uid="{BC539858-E845-47F4-B6D9-3D4E36C5B9A0}"/>
    <cellStyle name="Millares [0,1] 32" xfId="8898" xr:uid="{B816EEE5-234B-4D0D-9BA4-CCC3F727EB5C}"/>
    <cellStyle name="Millares [0,1] 32 2" xfId="8899" xr:uid="{7F5B19CB-40F3-417B-B32D-E367134B2B8A}"/>
    <cellStyle name="Millares [0,1] 32 2 2" xfId="31798" xr:uid="{4A6D9F21-C158-4F08-A7F6-D81A8DDDF830}"/>
    <cellStyle name="Millares [0,1] 32 3" xfId="8900" xr:uid="{25E39CE6-8119-4F0C-85BF-B3232F9091C1}"/>
    <cellStyle name="Millares [0,1] 32 3 2" xfId="31799" xr:uid="{9E4FE8D5-3DEF-4536-8C8B-EBD06F43209D}"/>
    <cellStyle name="Millares [0,1] 32 4" xfId="31800" xr:uid="{86B6415B-A4B2-4D55-A6E9-F6187A9F1205}"/>
    <cellStyle name="Millares [0,1] 33" xfId="8901" xr:uid="{A18ED539-3B8F-464C-8BD7-8F48636EC355}"/>
    <cellStyle name="Millares [0,1] 33 2" xfId="8902" xr:uid="{71187A63-9442-46E7-A13B-A2A2C858D91E}"/>
    <cellStyle name="Millares [0,1] 33 2 2" xfId="31801" xr:uid="{25A7247D-B5FE-4F1F-85FF-6CD178712F40}"/>
    <cellStyle name="Millares [0,1] 33 3" xfId="8903" xr:uid="{3AAF3833-30C8-4C02-B7DE-DF5E946FD8A3}"/>
    <cellStyle name="Millares [0,1] 33 3 2" xfId="31802" xr:uid="{F4C377BF-C41A-4AE3-99A0-1CB08A7327A3}"/>
    <cellStyle name="Millares [0,1] 33 4" xfId="31803" xr:uid="{477FE81B-99D4-4880-BBCE-4732597EEDE4}"/>
    <cellStyle name="Millares [0,1] 34" xfId="8904" xr:uid="{7226939A-47F9-4338-B9FA-92543A4A9F31}"/>
    <cellStyle name="Millares [0,1] 34 2" xfId="8905" xr:uid="{92BE7C67-5540-477A-96D2-D089EC47E1A6}"/>
    <cellStyle name="Millares [0,1] 34 2 2" xfId="31804" xr:uid="{24DD55BE-4DB6-430C-BED4-599A1C8673CD}"/>
    <cellStyle name="Millares [0,1] 34 3" xfId="8906" xr:uid="{4CAF19C4-2549-4582-ABF3-3F41603EA22D}"/>
    <cellStyle name="Millares [0,1] 34 3 2" xfId="31805" xr:uid="{20F5966C-A60E-44FF-A50C-69B7F67135B6}"/>
    <cellStyle name="Millares [0,1] 34 4" xfId="31806" xr:uid="{0EA1527A-0B5E-4595-90D8-148C6B6A53FF}"/>
    <cellStyle name="Millares [0,1] 35" xfId="8907" xr:uid="{FA25D3DB-F2D6-458C-8D05-5943103618BD}"/>
    <cellStyle name="Millares [0,1] 35 2" xfId="8908" xr:uid="{6DB41EAA-FED3-489C-B1B0-5635074B87B2}"/>
    <cellStyle name="Millares [0,1] 35 2 2" xfId="31807" xr:uid="{6F6EF71A-69DB-4154-88D2-9C81424163AB}"/>
    <cellStyle name="Millares [0,1] 35 3" xfId="8909" xr:uid="{60FA5714-9331-4D41-A5A2-59131B849922}"/>
    <cellStyle name="Millares [0,1] 35 3 2" xfId="31808" xr:uid="{5F025E36-F8BC-40F5-9B3E-7E1B00AD4F5A}"/>
    <cellStyle name="Millares [0,1] 35 4" xfId="31809" xr:uid="{2AB173B6-AA70-47DD-AB40-C8872C27A6CC}"/>
    <cellStyle name="Millares [0,1] 36" xfId="8910" xr:uid="{92F061D0-54E6-41F7-B93D-1708707BF58D}"/>
    <cellStyle name="Millares [0,1] 36 2" xfId="8911" xr:uid="{03FCB3FF-4B88-4810-878E-A313229D81FF}"/>
    <cellStyle name="Millares [0,1] 36 2 2" xfId="31810" xr:uid="{1524A541-1874-467F-9EAC-0EF0DF870E6D}"/>
    <cellStyle name="Millares [0,1] 36 3" xfId="8912" xr:uid="{CD110EF1-A98D-46B9-9E70-F34D315080C6}"/>
    <cellStyle name="Millares [0,1] 36 3 2" xfId="31811" xr:uid="{B0F68671-9E14-4E67-9F7B-ACAAEBFE453C}"/>
    <cellStyle name="Millares [0,1] 36 4" xfId="31812" xr:uid="{CA7542C4-FF12-4687-A1D9-20E8C8EDFD5E}"/>
    <cellStyle name="Millares [0,1] 37" xfId="8913" xr:uid="{491D1245-561F-4885-B2C7-9F844892A315}"/>
    <cellStyle name="Millares [0,1] 37 2" xfId="8914" xr:uid="{30B99088-8028-4542-8A69-DB55BCD21200}"/>
    <cellStyle name="Millares [0,1] 37 2 2" xfId="31813" xr:uid="{E40CAA65-47FA-4F35-A7F0-23A46FC470E5}"/>
    <cellStyle name="Millares [0,1] 37 3" xfId="8915" xr:uid="{805DD67F-31CF-463D-8542-8F3C37B7A0EC}"/>
    <cellStyle name="Millares [0,1] 37 3 2" xfId="31814" xr:uid="{986E30F1-CCD1-4D54-85C5-B376743893AF}"/>
    <cellStyle name="Millares [0,1] 37 4" xfId="31815" xr:uid="{4B31411D-AB4D-4B56-A76A-D6816B1FDD35}"/>
    <cellStyle name="Millares [0,1] 38" xfId="8916" xr:uid="{7C0AC03C-EB2B-463A-98DB-5F1584FEA038}"/>
    <cellStyle name="Millares [0,1] 38 2" xfId="8917" xr:uid="{C7C7A744-EB55-4D57-9076-6C58A3299E7B}"/>
    <cellStyle name="Millares [0,1] 38 2 2" xfId="31816" xr:uid="{4F93D78F-8BBA-4DCC-A3BE-5A637B276150}"/>
    <cellStyle name="Millares [0,1] 38 3" xfId="8918" xr:uid="{2F07CBF6-3596-41F1-B489-0987A187ED55}"/>
    <cellStyle name="Millares [0,1] 38 3 2" xfId="31817" xr:uid="{D41D7689-113A-4639-B852-847F2C2CF59C}"/>
    <cellStyle name="Millares [0,1] 38 4" xfId="31818" xr:uid="{8646BC7C-5103-4072-AF83-157B520FA92E}"/>
    <cellStyle name="Millares [0,1] 39" xfId="8919" xr:uid="{FBCB1CFD-E68E-44C1-992D-8CEB7D75947C}"/>
    <cellStyle name="Millares [0,1] 39 2" xfId="8920" xr:uid="{4C7649BA-FA50-4BF4-9517-2B41520F3738}"/>
    <cellStyle name="Millares [0,1] 39 2 2" xfId="31819" xr:uid="{9DD47DDE-44AC-43D3-9F64-6F5400D11B5F}"/>
    <cellStyle name="Millares [0,1] 39 3" xfId="8921" xr:uid="{26967652-68BD-4367-A6AC-183311E7A2EB}"/>
    <cellStyle name="Millares [0,1] 39 3 2" xfId="31820" xr:uid="{F4C35E85-C0AA-4A1A-B9B8-95E8B2928177}"/>
    <cellStyle name="Millares [0,1] 39 4" xfId="31821" xr:uid="{E7A46115-03E0-4806-AE9E-E53B9D0A716B}"/>
    <cellStyle name="Millares [0,1] 4" xfId="8922" xr:uid="{F1D763B5-48F9-49B2-AFD2-C776F05F3EBF}"/>
    <cellStyle name="Millares [0,1] 4 2" xfId="8923" xr:uid="{11EFC6E6-37FD-462B-AD50-B61A1F9CA2A7}"/>
    <cellStyle name="Millares [0,1] 4 2 2" xfId="8924" xr:uid="{80CEEC42-9FFC-49C5-9966-896643A83261}"/>
    <cellStyle name="Millares [0,1] 4 2 2 2" xfId="31822" xr:uid="{8C6883A1-3A12-49B4-8AC2-DC967EAFEDB4}"/>
    <cellStyle name="Millares [0,1] 4 2 3" xfId="8925" xr:uid="{737B4590-70ED-4C01-9CFC-2C0FAC10696B}"/>
    <cellStyle name="Millares [0,1] 4 2 3 2" xfId="31823" xr:uid="{945A6977-02E8-440F-B17A-2BE9D75F2343}"/>
    <cellStyle name="Millares [0,1] 4 2 4" xfId="31824" xr:uid="{EBA65C22-0D8E-4C08-9148-807AF3034A2D}"/>
    <cellStyle name="Millares [0,1] 4 3" xfId="8926" xr:uid="{3F407C36-8D5F-4415-BC71-F1C59BD345E5}"/>
    <cellStyle name="Millares [0,1] 4 3 2" xfId="8927" xr:uid="{A28B5840-7D36-4493-A8E0-8A62547E3A02}"/>
    <cellStyle name="Millares [0,1] 4 3 2 2" xfId="31825" xr:uid="{E8A92215-9736-48CF-96EC-79DE07AEDBEC}"/>
    <cellStyle name="Millares [0,1] 4 3 3" xfId="8928" xr:uid="{6EF14D68-6A7C-4A0E-BCF3-5AA13E956D99}"/>
    <cellStyle name="Millares [0,1] 4 3 3 2" xfId="31826" xr:uid="{091CC99D-AA3E-469A-BD34-2D1EBC0A8D45}"/>
    <cellStyle name="Millares [0,1] 4 3 4" xfId="31827" xr:uid="{AF099EEA-6DEE-490C-8B6D-5EFB1E8AE448}"/>
    <cellStyle name="Millares [0,1] 4 4" xfId="8929" xr:uid="{33E54A4D-4827-4CBE-9606-ED137768CC4D}"/>
    <cellStyle name="Millares [0,1] 4 4 2" xfId="8930" xr:uid="{7F1F8641-4C18-48A2-9AA6-31138D07BFA3}"/>
    <cellStyle name="Millares [0,1] 4 4 2 2" xfId="31828" xr:uid="{1B2D7DAD-F0BD-4C00-A873-79AD3059881D}"/>
    <cellStyle name="Millares [0,1] 4 4 3" xfId="8931" xr:uid="{7F3869BD-2F6F-41E9-88B5-AD00DC932FF8}"/>
    <cellStyle name="Millares [0,1] 4 4 3 2" xfId="31829" xr:uid="{02E79620-4EE5-40FE-9904-52FDD228EE70}"/>
    <cellStyle name="Millares [0,1] 4 4 4" xfId="31830" xr:uid="{25595191-4905-4B3C-A1B2-3EF2D85338DE}"/>
    <cellStyle name="Millares [0,1] 4 5" xfId="8932" xr:uid="{653C18A9-3D81-4218-AD2F-4A285C59A2D6}"/>
    <cellStyle name="Millares [0,1] 4 5 2" xfId="8933" xr:uid="{7519BA56-8867-41B8-A5C8-CB9B67AA0CC6}"/>
    <cellStyle name="Millares [0,1] 4 5 2 2" xfId="31831" xr:uid="{A83724B2-A426-45DE-A3F4-24B84FA5E856}"/>
    <cellStyle name="Millares [0,1] 4 5 3" xfId="8934" xr:uid="{7DFE41B5-9E4B-4A96-B09F-E16A3F96FBEA}"/>
    <cellStyle name="Millares [0,1] 4 5 3 2" xfId="31832" xr:uid="{3FFC1D9C-34FB-4A87-9930-88FEBE098307}"/>
    <cellStyle name="Millares [0,1] 4 5 4" xfId="31833" xr:uid="{728AD916-17AC-4E60-A31E-7B6246611157}"/>
    <cellStyle name="Millares [0,1] 4 6" xfId="8935" xr:uid="{20E2F897-AB73-4E23-8182-5C9E16F2CFE4}"/>
    <cellStyle name="Millares [0,1] 4 6 2" xfId="31834" xr:uid="{020F30A1-6125-403B-A04B-8069936DEF0D}"/>
    <cellStyle name="Millares [0,1] 4 7" xfId="8936" xr:uid="{93C72DAC-F48F-4AE3-A9DC-2DF0B25FFF31}"/>
    <cellStyle name="Millares [0,1] 4 7 2" xfId="31835" xr:uid="{43C4D0BF-0A14-43BE-99B6-9191B2BB5FA5}"/>
    <cellStyle name="Millares [0,1] 4 8" xfId="31836" xr:uid="{07035AD8-00A7-41B1-93BE-9A05135FEA4F}"/>
    <cellStyle name="Millares [0,1] 40" xfId="8937" xr:uid="{C44B9E72-649E-4EEC-B37F-4BA384DE939D}"/>
    <cellStyle name="Millares [0,1] 40 2" xfId="8938" xr:uid="{2E69694A-96ED-4A95-860E-B1D75FF27271}"/>
    <cellStyle name="Millares [0,1] 40 2 2" xfId="31837" xr:uid="{BD4ED6C8-3F2F-49CD-A9D5-BD6503250D4A}"/>
    <cellStyle name="Millares [0,1] 40 3" xfId="8939" xr:uid="{5428A66A-579B-443A-B48C-88E878130B8C}"/>
    <cellStyle name="Millares [0,1] 40 3 2" xfId="31838" xr:uid="{AFED0896-156B-40C4-BB0C-440354C7E10D}"/>
    <cellStyle name="Millares [0,1] 40 4" xfId="31839" xr:uid="{9CB6F3CC-4809-45DA-97A9-1259A2D0A5D7}"/>
    <cellStyle name="Millares [0,1] 41" xfId="8940" xr:uid="{114EB8D6-64EA-41B7-A59B-8CFADDDCD1BD}"/>
    <cellStyle name="Millares [0,1] 41 2" xfId="8941" xr:uid="{F121EB7E-75F0-4655-9AE4-49F62A8E9914}"/>
    <cellStyle name="Millares [0,1] 41 2 2" xfId="31840" xr:uid="{3B4E75FA-01FC-4F88-B47E-3AFFC40C3C03}"/>
    <cellStyle name="Millares [0,1] 41 3" xfId="8942" xr:uid="{9D2F1550-B68C-465F-A4F9-796BA89664DF}"/>
    <cellStyle name="Millares [0,1] 41 3 2" xfId="31841" xr:uid="{4F1F7339-4FC0-436E-A887-8C7F2F8650BC}"/>
    <cellStyle name="Millares [0,1] 41 4" xfId="31842" xr:uid="{601A0C0C-FA05-45E2-B345-7F9D2EE2F626}"/>
    <cellStyle name="Millares [0,1] 42" xfId="8943" xr:uid="{696447EB-5112-4161-98AD-730DFB3A30C3}"/>
    <cellStyle name="Millares [0,1] 42 2" xfId="8944" xr:uid="{B4300AC4-86D8-4663-B50B-2F64EDCA499C}"/>
    <cellStyle name="Millares [0,1] 42 2 2" xfId="31843" xr:uid="{716C4DB7-0843-4FEE-AF94-5E491EE2F1A6}"/>
    <cellStyle name="Millares [0,1] 42 3" xfId="8945" xr:uid="{8C57C4D4-9B56-4A30-B04E-5EA850B1C371}"/>
    <cellStyle name="Millares [0,1] 42 3 2" xfId="31844" xr:uid="{4EEC78BA-5619-4AE2-AECA-C90E65844C79}"/>
    <cellStyle name="Millares [0,1] 42 4" xfId="31845" xr:uid="{7BC397C2-3C8C-4C42-9367-16CDCBECF2EC}"/>
    <cellStyle name="Millares [0,1] 43" xfId="8946" xr:uid="{A77BC0E9-950A-482B-86A7-6FD098480C72}"/>
    <cellStyle name="Millares [0,1] 43 2" xfId="8947" xr:uid="{9E3B9C94-28C4-4D18-ABA5-33E82B94653F}"/>
    <cellStyle name="Millares [0,1] 43 2 2" xfId="31846" xr:uid="{B23EBEB1-CA82-4DCF-979C-149BF4F9E445}"/>
    <cellStyle name="Millares [0,1] 43 3" xfId="8948" xr:uid="{F04A2789-557D-4A62-B7EF-925DF1368A7D}"/>
    <cellStyle name="Millares [0,1] 43 3 2" xfId="31847" xr:uid="{CB1EF0B3-B1ED-413D-B03E-B806E5AB2561}"/>
    <cellStyle name="Millares [0,1] 43 4" xfId="31848" xr:uid="{C8D94424-DE98-4CE2-BEAF-7803D09C6915}"/>
    <cellStyle name="Millares [0,1] 44" xfId="8949" xr:uid="{BD8F6F6D-DB4D-43CF-AC79-91CFF6B3F30B}"/>
    <cellStyle name="Millares [0,1] 44 2" xfId="8950" xr:uid="{59DF110F-2988-42B5-A28F-B11857964104}"/>
    <cellStyle name="Millares [0,1] 44 2 2" xfId="31849" xr:uid="{DB50C21F-B5AF-4668-A8C6-41A9D9745F0A}"/>
    <cellStyle name="Millares [0,1] 44 3" xfId="8951" xr:uid="{06E944A9-B785-4739-88D1-09E2500F418A}"/>
    <cellStyle name="Millares [0,1] 44 3 2" xfId="31850" xr:uid="{FEA1C24A-80F2-4FCC-BB34-4C6A558E9F45}"/>
    <cellStyle name="Millares [0,1] 44 4" xfId="31851" xr:uid="{9EBD091B-B0F0-4B6A-B1BA-D92DECB0F363}"/>
    <cellStyle name="Millares [0,1] 45" xfId="8952" xr:uid="{BD88DBB8-9F18-4029-9E56-76AF5ABB2B3B}"/>
    <cellStyle name="Millares [0,1] 45 2" xfId="8953" xr:uid="{7D90A2E8-01E8-4D1D-9437-42ADA9F5EC59}"/>
    <cellStyle name="Millares [0,1] 45 2 2" xfId="31852" xr:uid="{F9FF2544-0F1B-4BF0-8879-DC5146230801}"/>
    <cellStyle name="Millares [0,1] 45 3" xfId="8954" xr:uid="{3FE6B7C5-77F4-41AF-911D-F783550DA2A5}"/>
    <cellStyle name="Millares [0,1] 45 3 2" xfId="31853" xr:uid="{53C76BE2-20F5-419D-92A9-A0002979F75F}"/>
    <cellStyle name="Millares [0,1] 45 4" xfId="31854" xr:uid="{33D583AB-2E82-43EC-84D6-7C83206F5CEE}"/>
    <cellStyle name="Millares [0,1] 46" xfId="8955" xr:uid="{EDF22B32-DA94-4668-8868-B573B600CA83}"/>
    <cellStyle name="Millares [0,1] 46 2" xfId="8956" xr:uid="{835AFEB3-FD0E-4454-9F35-93A364AD086B}"/>
    <cellStyle name="Millares [0,1] 46 2 2" xfId="31855" xr:uid="{014E5C76-2618-444F-B942-DE762866B44C}"/>
    <cellStyle name="Millares [0,1] 46 3" xfId="8957" xr:uid="{75D5D8C0-D6C3-414D-B956-A0D868A81AA8}"/>
    <cellStyle name="Millares [0,1] 46 3 2" xfId="31856" xr:uid="{2F0DA340-A537-4E11-986C-8408274E2310}"/>
    <cellStyle name="Millares [0,1] 46 4" xfId="31857" xr:uid="{BEA5A855-C001-4385-9956-E8CFF4A9E625}"/>
    <cellStyle name="Millares [0,1] 47" xfId="8958" xr:uid="{DB60D0C4-4C92-48A0-904F-49896330429F}"/>
    <cellStyle name="Millares [0,1] 47 2" xfId="8959" xr:uid="{B0198793-2D8D-4923-84A8-D58C993990F6}"/>
    <cellStyle name="Millares [0,1] 47 2 2" xfId="31858" xr:uid="{892AE2E2-0ED9-4AD0-A243-B61BDA909ADA}"/>
    <cellStyle name="Millares [0,1] 47 3" xfId="8960" xr:uid="{F72E268D-F5C2-463D-B338-F26EE19A9D68}"/>
    <cellStyle name="Millares [0,1] 47 3 2" xfId="31859" xr:uid="{63ED9FBB-1247-4B89-93AA-B610DCCC5DF1}"/>
    <cellStyle name="Millares [0,1] 47 4" xfId="31860" xr:uid="{2CDD94ED-F5F4-4A48-9559-A42CE65354D5}"/>
    <cellStyle name="Millares [0,1] 48" xfId="8961" xr:uid="{87116D59-05A7-4CD7-BCD2-0FD6F130D590}"/>
    <cellStyle name="Millares [0,1] 48 2" xfId="8962" xr:uid="{16A580DF-1005-4A40-B462-35C2F3CDC49E}"/>
    <cellStyle name="Millares [0,1] 48 2 2" xfId="31861" xr:uid="{B590A031-228A-4E13-B585-F137738BCDBC}"/>
    <cellStyle name="Millares [0,1] 48 3" xfId="8963" xr:uid="{766C449A-1400-444A-8769-67623714ED2E}"/>
    <cellStyle name="Millares [0,1] 48 3 2" xfId="31862" xr:uid="{579EEA20-1E9A-4904-BDC9-9A5BCC02D535}"/>
    <cellStyle name="Millares [0,1] 48 4" xfId="31863" xr:uid="{61265F36-45EE-4A4B-8B7D-E795E0D97918}"/>
    <cellStyle name="Millares [0,1] 49" xfId="8964" xr:uid="{02DF5B02-8487-4349-B069-CC1AF40C15C8}"/>
    <cellStyle name="Millares [0,1] 49 2" xfId="8965" xr:uid="{6953F28E-E5B7-478F-B824-B435DED4FF2D}"/>
    <cellStyle name="Millares [0,1] 49 2 2" xfId="31864" xr:uid="{615C0031-EE02-43A5-9768-07D8F979DF90}"/>
    <cellStyle name="Millares [0,1] 49 3" xfId="8966" xr:uid="{CDFCCCEA-D46E-4D3F-BB7D-A02C6E34384F}"/>
    <cellStyle name="Millares [0,1] 49 3 2" xfId="31865" xr:uid="{FBE64994-02F0-4F9C-B811-0E985E72FC16}"/>
    <cellStyle name="Millares [0,1] 49 4" xfId="31866" xr:uid="{07FDD1A7-B1B6-4269-A20E-1EB14FF7EF2A}"/>
    <cellStyle name="Millares [0,1] 5" xfId="8967" xr:uid="{1DDF95D2-E1DE-49E9-84A5-22D612781A0E}"/>
    <cellStyle name="Millares [0,1] 5 2" xfId="8968" xr:uid="{B097678A-C99D-4DD9-8F10-CE2698015624}"/>
    <cellStyle name="Millares [0,1] 5 2 2" xfId="31867" xr:uid="{208660CF-64AD-45C9-97DA-EC27B3A782C6}"/>
    <cellStyle name="Millares [0,1] 5 3" xfId="8969" xr:uid="{624ACD47-8B61-4481-A038-9E13DFC50B1D}"/>
    <cellStyle name="Millares [0,1] 5 3 2" xfId="31868" xr:uid="{8CBB19DA-671F-45C1-A233-6D74299FFC0C}"/>
    <cellStyle name="Millares [0,1] 5 4" xfId="31869" xr:uid="{547FA30E-4CEC-4C19-8ECD-01D30DC3BCBF}"/>
    <cellStyle name="Millares [0,1] 50" xfId="8970" xr:uid="{948BCC14-FF90-4F2A-A87B-FBA0D7526132}"/>
    <cellStyle name="Millares [0,1] 50 2" xfId="8971" xr:uid="{A8DEB1B9-107A-48C1-B899-388882B95027}"/>
    <cellStyle name="Millares [0,1] 50 2 2" xfId="31870" xr:uid="{2D80F52C-313E-44AC-82F1-1FFE43D89FAF}"/>
    <cellStyle name="Millares [0,1] 50 3" xfId="8972" xr:uid="{C3F4EAE1-3D5E-4428-B263-E831BB4D3B04}"/>
    <cellStyle name="Millares [0,1] 50 3 2" xfId="31871" xr:uid="{B6192490-12B6-41E1-B429-2DCECCA5979C}"/>
    <cellStyle name="Millares [0,1] 50 4" xfId="31872" xr:uid="{68841B5B-C98B-4D61-85FD-354F120846E3}"/>
    <cellStyle name="Millares [0,1] 51" xfId="8973" xr:uid="{0A913E7E-23BF-4588-95F8-F00BF2DE1A33}"/>
    <cellStyle name="Millares [0,1] 51 2" xfId="8974" xr:uid="{A020805B-2839-48BF-B645-5E7A9E60AFEE}"/>
    <cellStyle name="Millares [0,1] 51 2 2" xfId="31873" xr:uid="{64DEDFBB-D5EE-49F4-A6B1-CC6B92907603}"/>
    <cellStyle name="Millares [0,1] 51 3" xfId="8975" xr:uid="{6C5C9DA1-A33C-4E37-998A-33100B293F39}"/>
    <cellStyle name="Millares [0,1] 51 3 2" xfId="31874" xr:uid="{676C681C-DCEC-4C42-8A12-E46BE77E43E4}"/>
    <cellStyle name="Millares [0,1] 51 4" xfId="31875" xr:uid="{7911FDD0-C2F1-4408-A532-E2AA1E36A48E}"/>
    <cellStyle name="Millares [0,1] 52" xfId="8976" xr:uid="{1B015883-7C83-422D-83E6-D02BEE1DF2E2}"/>
    <cellStyle name="Millares [0,1] 52 2" xfId="8977" xr:uid="{FCE0A2AB-7998-4363-81FB-E0C68EFEA294}"/>
    <cellStyle name="Millares [0,1] 52 2 2" xfId="31876" xr:uid="{F0550DC6-0C2B-4645-A3B8-F99E2A70D540}"/>
    <cellStyle name="Millares [0,1] 52 3" xfId="8978" xr:uid="{2CCBEA76-13AB-4DDD-A6B3-AF2738B3374E}"/>
    <cellStyle name="Millares [0,1] 52 3 2" xfId="31877" xr:uid="{898F4977-80E8-48A3-9A75-8896B2B6E0C8}"/>
    <cellStyle name="Millares [0,1] 52 4" xfId="31878" xr:uid="{D70375CC-C154-4569-8C7E-1F025272515D}"/>
    <cellStyle name="Millares [0,1] 53" xfId="8979" xr:uid="{DBA480B9-FCC4-48E5-AF75-EEE24EC0AADB}"/>
    <cellStyle name="Millares [0,1] 53 2" xfId="8980" xr:uid="{AA027200-9B32-4A4F-B670-1E17730D3B73}"/>
    <cellStyle name="Millares [0,1] 53 2 2" xfId="31879" xr:uid="{A790C1AA-E4DE-42A8-B352-96452BC148BF}"/>
    <cellStyle name="Millares [0,1] 53 3" xfId="8981" xr:uid="{099F0EB7-C4D2-43A2-8A0D-EF440EF0C0BF}"/>
    <cellStyle name="Millares [0,1] 53 3 2" xfId="31880" xr:uid="{DEF327CB-A175-45DD-952F-8FAE5EE3A3E8}"/>
    <cellStyle name="Millares [0,1] 53 4" xfId="31881" xr:uid="{EEBD3B33-2B08-4035-AB32-4A1304932FFF}"/>
    <cellStyle name="Millares [0,1] 54" xfId="8982" xr:uid="{9954BADD-2D29-44F9-A9FB-97380C9B35F8}"/>
    <cellStyle name="Millares [0,1] 54 2" xfId="8983" xr:uid="{3DD33413-17B4-4032-9F32-B3F49DB3F391}"/>
    <cellStyle name="Millares [0,1] 54 2 2" xfId="31882" xr:uid="{F327FD1F-7E58-4D67-8168-E0902B1B2FFB}"/>
    <cellStyle name="Millares [0,1] 54 3" xfId="8984" xr:uid="{A6316C76-2EEC-41FD-8E83-DD0A897E3136}"/>
    <cellStyle name="Millares [0,1] 54 3 2" xfId="31883" xr:uid="{3337A1A2-FAE7-493A-B543-176733F58E45}"/>
    <cellStyle name="Millares [0,1] 54 4" xfId="31884" xr:uid="{587D798F-7768-4A89-8046-7D7388342E4C}"/>
    <cellStyle name="Millares [0,1] 55" xfId="8985" xr:uid="{E7489052-3349-496D-9F2F-8897EB2614DA}"/>
    <cellStyle name="Millares [0,1] 55 2" xfId="8986" xr:uid="{2E5ADCDD-4CE6-448F-9683-2B68EC163892}"/>
    <cellStyle name="Millares [0,1] 55 2 2" xfId="31885" xr:uid="{F7A921B5-C7CA-4314-BB1B-0A4D6EC14F3D}"/>
    <cellStyle name="Millares [0,1] 55 3" xfId="8987" xr:uid="{18091143-BEF2-4367-9D03-835430A7BBD0}"/>
    <cellStyle name="Millares [0,1] 55 3 2" xfId="31886" xr:uid="{DF8E07BB-E9A2-425D-B15A-2E8B25593B9D}"/>
    <cellStyle name="Millares [0,1] 55 4" xfId="31887" xr:uid="{954D70B2-8D52-4E70-9BB2-E886CBAD9B7C}"/>
    <cellStyle name="Millares [0,1] 56" xfId="8988" xr:uid="{4EB6AD8E-40D3-4427-90E0-524151D4C3BA}"/>
    <cellStyle name="Millares [0,1] 56 2" xfId="8989" xr:uid="{08E5620B-1457-4E92-AD18-E098CFF2AB1D}"/>
    <cellStyle name="Millares [0,1] 56 2 2" xfId="31888" xr:uid="{5E4F404C-937A-4525-A7F2-4CB572E27E46}"/>
    <cellStyle name="Millares [0,1] 56 3" xfId="8990" xr:uid="{C19AE48C-7CCB-47AD-865E-3CF78FEBABFF}"/>
    <cellStyle name="Millares [0,1] 56 3 2" xfId="31889" xr:uid="{33BF4639-112B-4081-A7D7-C76DA071BDF4}"/>
    <cellStyle name="Millares [0,1] 56 4" xfId="31890" xr:uid="{8319B1BB-1F06-4652-86B8-F90208EE764B}"/>
    <cellStyle name="Millares [0,1] 57" xfId="8991" xr:uid="{138981E2-C31C-4D0E-A066-F47F8A8A90CD}"/>
    <cellStyle name="Millares [0,1] 57 2" xfId="8992" xr:uid="{D888B0F4-4263-47FB-9D87-CC2191DAF67F}"/>
    <cellStyle name="Millares [0,1] 57 2 2" xfId="31891" xr:uid="{8A60EBD6-8192-4272-8A89-AE063F713C2C}"/>
    <cellStyle name="Millares [0,1] 57 3" xfId="8993" xr:uid="{C0DA5244-EDB9-48C9-A311-7396751FDB70}"/>
    <cellStyle name="Millares [0,1] 57 3 2" xfId="31892" xr:uid="{BF2A82A5-F88F-4083-842D-33DBA2717ADA}"/>
    <cellStyle name="Millares [0,1] 57 4" xfId="31893" xr:uid="{2D3A8CE5-6E3E-4DB0-9819-81479414A279}"/>
    <cellStyle name="Millares [0,1] 58" xfId="8994" xr:uid="{D48D3D91-035A-4A26-A1D2-FF15C3686854}"/>
    <cellStyle name="Millares [0,1] 58 2" xfId="8995" xr:uid="{792992AA-43D2-49FD-A9A5-7A94AC3084DD}"/>
    <cellStyle name="Millares [0,1] 58 2 2" xfId="31894" xr:uid="{B67E53EB-85F9-4644-A0E1-0E2633A29371}"/>
    <cellStyle name="Millares [0,1] 58 3" xfId="8996" xr:uid="{9BF3722F-19DC-4155-8FFE-B463B675EC26}"/>
    <cellStyle name="Millares [0,1] 58 3 2" xfId="31895" xr:uid="{B798A270-522C-402A-A6B1-CC6B50000024}"/>
    <cellStyle name="Millares [0,1] 58 4" xfId="31896" xr:uid="{6D3407F9-8D3B-43E1-8108-C24272A2FDF2}"/>
    <cellStyle name="Millares [0,1] 59" xfId="8997" xr:uid="{6EF33AC4-5765-4CE5-8A26-1FEACE92A949}"/>
    <cellStyle name="Millares [0,1] 59 2" xfId="8998" xr:uid="{20E4932A-E161-462E-B755-2EA6E5E2BFDC}"/>
    <cellStyle name="Millares [0,1] 59 2 2" xfId="31897" xr:uid="{D807395B-D3A8-4F7F-A457-C0C17219DE73}"/>
    <cellStyle name="Millares [0,1] 59 3" xfId="8999" xr:uid="{18E829E9-84A8-470F-ABE2-15C3EAA0B5EE}"/>
    <cellStyle name="Millares [0,1] 59 3 2" xfId="31898" xr:uid="{6CC30016-AD86-457F-9F31-AB760C9AF3CB}"/>
    <cellStyle name="Millares [0,1] 59 4" xfId="31899" xr:uid="{C0A2B013-D290-45D1-900D-B6629ECD91E6}"/>
    <cellStyle name="Millares [0,1] 6" xfId="9000" xr:uid="{4DF81051-FCCB-48F3-97D1-FAC657A7BCC3}"/>
    <cellStyle name="Millares [0,1] 6 2" xfId="9001" xr:uid="{3D121A90-9F3F-4CEF-A293-62BB24828A44}"/>
    <cellStyle name="Millares [0,1] 6 2 2" xfId="31900" xr:uid="{73A20DBB-8097-454B-ABDE-D166156DBD96}"/>
    <cellStyle name="Millares [0,1] 6 3" xfId="9002" xr:uid="{2B37C755-39B9-4337-9E07-A35998BD24BB}"/>
    <cellStyle name="Millares [0,1] 6 3 2" xfId="31901" xr:uid="{C83A39E5-7A2F-401E-B894-EFEE39787AE2}"/>
    <cellStyle name="Millares [0,1] 6 4" xfId="31902" xr:uid="{FB338E71-ABCC-4E1C-901F-0F9DFCE2689A}"/>
    <cellStyle name="Millares [0,1] 60" xfId="9003" xr:uid="{6B06FD05-D4C4-49CA-A41A-B9DD350B29D3}"/>
    <cellStyle name="Millares [0,1] 60 2" xfId="9004" xr:uid="{2475BBC1-05E7-4107-85A4-6A7B0E0142DC}"/>
    <cellStyle name="Millares [0,1] 60 2 2" xfId="31903" xr:uid="{7AFDF57D-5CD5-4EEE-82C4-8C6AFAB69463}"/>
    <cellStyle name="Millares [0,1] 60 3" xfId="9005" xr:uid="{46FD210D-BAB3-4E59-9882-EE31C8179ADB}"/>
    <cellStyle name="Millares [0,1] 60 3 2" xfId="31904" xr:uid="{9CD462F9-1A15-49E8-9189-04EA919CCC6F}"/>
    <cellStyle name="Millares [0,1] 60 4" xfId="31905" xr:uid="{59F4D691-0D3A-46BC-9573-23158AF29E91}"/>
    <cellStyle name="Millares [0,1] 61" xfId="9006" xr:uid="{41D33D2E-3DBB-47FB-845C-2BD8B3F339A2}"/>
    <cellStyle name="Millares [0,1] 61 2" xfId="9007" xr:uid="{ACEB7495-520D-4B66-A587-BE48050DF379}"/>
    <cellStyle name="Millares [0,1] 61 2 2" xfId="31906" xr:uid="{F3DD5AD0-FA55-452E-9C84-4CDD0F8AD42C}"/>
    <cellStyle name="Millares [0,1] 61 3" xfId="9008" xr:uid="{DDB7D1DF-3998-426F-B70D-139A17C3DC02}"/>
    <cellStyle name="Millares [0,1] 61 3 2" xfId="31907" xr:uid="{29A64439-2FFD-4E71-BD83-CFD655AA2865}"/>
    <cellStyle name="Millares [0,1] 61 4" xfId="31908" xr:uid="{69018EBB-E17F-4CB8-B649-2EF6D2557158}"/>
    <cellStyle name="Millares [0,1] 62" xfId="9009" xr:uid="{85FF90D9-8780-477D-A722-99D8580DE353}"/>
    <cellStyle name="Millares [0,1] 62 2" xfId="9010" xr:uid="{14C401B4-A2FB-41EF-A76A-FD50E44CB68B}"/>
    <cellStyle name="Millares [0,1] 62 2 2" xfId="31909" xr:uid="{A444D74D-BF83-4A17-A057-15B9EECCF570}"/>
    <cellStyle name="Millares [0,1] 62 3" xfId="9011" xr:uid="{FB77F0BF-EAF1-4630-8181-05C454D40DF7}"/>
    <cellStyle name="Millares [0,1] 62 3 2" xfId="31910" xr:uid="{30DACEDC-9144-4AAF-BA97-425FF7894664}"/>
    <cellStyle name="Millares [0,1] 62 4" xfId="31911" xr:uid="{C35FCC1F-2C26-423C-8AB9-F4C66956A2CD}"/>
    <cellStyle name="Millares [0,1] 63" xfId="9012" xr:uid="{74AEF44C-00FE-4828-A614-8CA6977D59D6}"/>
    <cellStyle name="Millares [0,1] 63 2" xfId="9013" xr:uid="{6E1214FD-7E04-4720-838A-373AC6278057}"/>
    <cellStyle name="Millares [0,1] 63 2 2" xfId="31912" xr:uid="{DA888FFC-C67F-4DBA-A54B-4649C81E0FA6}"/>
    <cellStyle name="Millares [0,1] 63 3" xfId="9014" xr:uid="{E4A53D6B-7A16-485B-98D0-23148501181C}"/>
    <cellStyle name="Millares [0,1] 63 3 2" xfId="31913" xr:uid="{18DBA834-1F62-4B03-933B-3415A2A61C21}"/>
    <cellStyle name="Millares [0,1] 63 4" xfId="31914" xr:uid="{4C600D0B-45B7-49E2-A847-AA955AB376E0}"/>
    <cellStyle name="Millares [0,1] 64" xfId="9015" xr:uid="{61798BDC-F83D-44E4-BE68-A98785328133}"/>
    <cellStyle name="Millares [0,1] 64 2" xfId="9016" xr:uid="{BDC2CA50-1D43-4045-898A-A3241F1D8AB2}"/>
    <cellStyle name="Millares [0,1] 64 2 2" xfId="31915" xr:uid="{B81B4D5E-F1FA-4F75-9B83-666E861590E5}"/>
    <cellStyle name="Millares [0,1] 64 3" xfId="9017" xr:uid="{8F726FAE-01DA-4727-8421-814B726AAA6A}"/>
    <cellStyle name="Millares [0,1] 64 3 2" xfId="31916" xr:uid="{0880E453-0D54-4CDB-95D6-49B9DBA6B13C}"/>
    <cellStyle name="Millares [0,1] 64 4" xfId="31917" xr:uid="{77612138-2558-4CF6-A965-568F44A186B5}"/>
    <cellStyle name="Millares [0,1] 65" xfId="9018" xr:uid="{94344863-D2AC-459C-BA8D-7B6672EB8BC7}"/>
    <cellStyle name="Millares [0,1] 65 2" xfId="9019" xr:uid="{BF3F9B01-21CC-4ECD-8DE6-276A1C883E2F}"/>
    <cellStyle name="Millares [0,1] 65 2 2" xfId="31918" xr:uid="{0B50EC1D-58E2-4E75-96CC-1347E24E8819}"/>
    <cellStyle name="Millares [0,1] 65 3" xfId="9020" xr:uid="{099FE5C6-5CB4-409B-9BDD-544E9793A0AF}"/>
    <cellStyle name="Millares [0,1] 65 3 2" xfId="31919" xr:uid="{7F0216C8-FAFD-4104-B00B-E1A877B8E586}"/>
    <cellStyle name="Millares [0,1] 65 4" xfId="31920" xr:uid="{C94B2A35-641A-4647-B02D-3C5CC2F3F4F4}"/>
    <cellStyle name="Millares [0,1] 66" xfId="9021" xr:uid="{31C2525D-12B8-4709-9A21-1A14528D483E}"/>
    <cellStyle name="Millares [0,1] 66 2" xfId="9022" xr:uid="{085EFC80-3EE0-4D3C-815A-18AFCAA8888E}"/>
    <cellStyle name="Millares [0,1] 66 2 2" xfId="31921" xr:uid="{299CAD3E-D0DB-42B6-B9A5-04FBC21ACE8E}"/>
    <cellStyle name="Millares [0,1] 66 3" xfId="9023" xr:uid="{C217339B-862B-446C-AEBD-2266D067ED78}"/>
    <cellStyle name="Millares [0,1] 66 3 2" xfId="31922" xr:uid="{B3802528-BA29-4979-94C2-724E6CAAFAD6}"/>
    <cellStyle name="Millares [0,1] 66 4" xfId="31923" xr:uid="{82D86661-9C1C-4BCB-825C-B7BA586761B9}"/>
    <cellStyle name="Millares [0,1] 67" xfId="9024" xr:uid="{F810A0FB-7410-4763-8BD1-AFB0340D93CE}"/>
    <cellStyle name="Millares [0,1] 67 2" xfId="9025" xr:uid="{EEE4BC5B-BB4F-4C5C-BB39-C0781623AF1D}"/>
    <cellStyle name="Millares [0,1] 67 2 2" xfId="31924" xr:uid="{AB440C96-06C5-4455-AD43-DA9B72DFFD4F}"/>
    <cellStyle name="Millares [0,1] 67 3" xfId="9026" xr:uid="{65A310A9-8101-4102-89CE-4C1F2AFA0256}"/>
    <cellStyle name="Millares [0,1] 67 3 2" xfId="31925" xr:uid="{1F1D4827-9129-483E-AA20-3DDFFC400794}"/>
    <cellStyle name="Millares [0,1] 67 4" xfId="31926" xr:uid="{9898787A-B4F0-4EC7-8797-F1D2BEB5E647}"/>
    <cellStyle name="Millares [0,1] 68" xfId="9027" xr:uid="{621CC372-0384-4644-A1E7-5D3E4227E23E}"/>
    <cellStyle name="Millares [0,1] 68 2" xfId="9028" xr:uid="{57FE0AA4-2546-425C-9CC4-475D7B678E58}"/>
    <cellStyle name="Millares [0,1] 68 2 2" xfId="31927" xr:uid="{2F2A0E60-9ABF-4BDF-8A3F-750B97506140}"/>
    <cellStyle name="Millares [0,1] 68 3" xfId="9029" xr:uid="{67D24EAD-ADFF-4F56-9841-4EA13F438BB4}"/>
    <cellStyle name="Millares [0,1] 68 3 2" xfId="31928" xr:uid="{F0B66B91-45F6-4D38-98F6-AD33A78220A9}"/>
    <cellStyle name="Millares [0,1] 68 4" xfId="31929" xr:uid="{1A85583D-5162-49DA-AAD5-33C82B3CC4AF}"/>
    <cellStyle name="Millares [0,1] 69" xfId="9030" xr:uid="{A05B3CB4-9B79-4F15-927C-3F3652917798}"/>
    <cellStyle name="Millares [0,1] 69 2" xfId="9031" xr:uid="{C07A066D-796D-45FF-B098-0CD803DF4A4F}"/>
    <cellStyle name="Millares [0,1] 69 2 2" xfId="31930" xr:uid="{8A01A080-14F2-44B8-94E1-6EF20BB3BF83}"/>
    <cellStyle name="Millares [0,1] 69 3" xfId="9032" xr:uid="{5E25AE63-4485-4868-91BB-BED95A549B2B}"/>
    <cellStyle name="Millares [0,1] 69 3 2" xfId="31931" xr:uid="{1C9EEBEA-001C-4961-8FF1-4832E61C980F}"/>
    <cellStyle name="Millares [0,1] 69 4" xfId="31932" xr:uid="{1973D6F8-7CBF-4E32-B3F3-1864C7046C97}"/>
    <cellStyle name="Millares [0,1] 7" xfId="9033" xr:uid="{8A30A209-2A62-4804-B22C-0FFE182BFFB7}"/>
    <cellStyle name="Millares [0,1] 7 2" xfId="9034" xr:uid="{39C6AC31-64E5-4373-85E8-4A799E1DF8AE}"/>
    <cellStyle name="Millares [0,1] 7 2 2" xfId="31933" xr:uid="{36F148DF-1E65-49F8-A35C-3BD775428D33}"/>
    <cellStyle name="Millares [0,1] 7 3" xfId="9035" xr:uid="{0093AF82-F6FE-4D8A-B8FB-FC8CCA46CE1C}"/>
    <cellStyle name="Millares [0,1] 7 3 2" xfId="31934" xr:uid="{9F8C1B73-AE27-4B54-BF36-F6F69044C628}"/>
    <cellStyle name="Millares [0,1] 7 4" xfId="31935" xr:uid="{5666E717-FE55-4549-B281-CA92CCAD120B}"/>
    <cellStyle name="Millares [0,1] 70" xfId="9036" xr:uid="{85B70849-35C7-4E7B-825A-9610784FC8CC}"/>
    <cellStyle name="Millares [0,1] 70 2" xfId="9037" xr:uid="{EDA342B7-8A42-45A3-9B6C-568684F14804}"/>
    <cellStyle name="Millares [0,1] 70 2 2" xfId="31936" xr:uid="{E0692A07-4E1C-4B6A-8550-B05424A4F5DD}"/>
    <cellStyle name="Millares [0,1] 70 3" xfId="9038" xr:uid="{CCAC0860-AA5E-406A-8764-AFACEE360364}"/>
    <cellStyle name="Millares [0,1] 70 3 2" xfId="31937" xr:uid="{9601213B-B0F6-437B-9A8E-E6FA227FD734}"/>
    <cellStyle name="Millares [0,1] 70 4" xfId="31938" xr:uid="{0FE2148C-4C2B-49C7-8087-A2738FCFAB87}"/>
    <cellStyle name="Millares [0,1] 71" xfId="9039" xr:uid="{B9D7BEDB-E9A5-4469-8B0D-84C96A4552CE}"/>
    <cellStyle name="Millares [0,1] 71 2" xfId="9040" xr:uid="{109FF339-6894-4BDD-8013-D37C0284054D}"/>
    <cellStyle name="Millares [0,1] 71 2 2" xfId="31939" xr:uid="{5CB4E354-10C4-4BD3-9A30-9B15FE4735AA}"/>
    <cellStyle name="Millares [0,1] 71 3" xfId="9041" xr:uid="{950C87F3-FCDF-459F-83C9-C82A7B6F380D}"/>
    <cellStyle name="Millares [0,1] 71 3 2" xfId="31940" xr:uid="{A24E3F21-4048-4160-A9B6-8342CAD911DA}"/>
    <cellStyle name="Millares [0,1] 71 4" xfId="31941" xr:uid="{C862D216-753E-4DBB-A8BA-EA479D3D6E85}"/>
    <cellStyle name="Millares [0,1] 72" xfId="9042" xr:uid="{ED0EE4F9-2941-4BD1-81D3-FC099DE7FC88}"/>
    <cellStyle name="Millares [0,1] 72 2" xfId="9043" xr:uid="{80CE86BC-05BF-4229-86EB-B018B968023C}"/>
    <cellStyle name="Millares [0,1] 72 2 2" xfId="31942" xr:uid="{73612114-E753-461A-BC64-32206CE97C41}"/>
    <cellStyle name="Millares [0,1] 72 3" xfId="9044" xr:uid="{6DAD44F5-0DB2-494B-A089-C81FC5622EC5}"/>
    <cellStyle name="Millares [0,1] 72 3 2" xfId="31943" xr:uid="{7B60753A-7762-4855-AE48-9A19A325330E}"/>
    <cellStyle name="Millares [0,1] 72 4" xfId="31944" xr:uid="{C65D15BB-37AE-473B-A2ED-2B9A01544A86}"/>
    <cellStyle name="Millares [0,1] 73" xfId="9045" xr:uid="{D147C77C-4B67-4268-AFB3-1D8562D8068E}"/>
    <cellStyle name="Millares [0,1] 73 2" xfId="9046" xr:uid="{A75E8B38-3AB9-48D1-8A87-B597CE6B3D96}"/>
    <cellStyle name="Millares [0,1] 73 2 2" xfId="31945" xr:uid="{370471A4-7D11-4690-9A57-DCEB78203C09}"/>
    <cellStyle name="Millares [0,1] 73 3" xfId="9047" xr:uid="{0385F754-5DF8-4C96-80E5-A28A109B897F}"/>
    <cellStyle name="Millares [0,1] 73 3 2" xfId="31946" xr:uid="{CB999DDF-CE4D-4947-B40C-0FBF0BCCB374}"/>
    <cellStyle name="Millares [0,1] 73 4" xfId="31947" xr:uid="{7A880704-F5B3-4024-B54A-591D24EA4E4C}"/>
    <cellStyle name="Millares [0,1] 74" xfId="9048" xr:uid="{A0B87293-833E-448A-8865-6DC290BD4AB3}"/>
    <cellStyle name="Millares [0,1] 74 2" xfId="9049" xr:uid="{DBB9E6B9-57CA-464E-A7C4-E775F67C1267}"/>
    <cellStyle name="Millares [0,1] 74 2 2" xfId="31948" xr:uid="{D756BF77-DA4B-4FFA-A911-78331B4DEDCA}"/>
    <cellStyle name="Millares [0,1] 74 3" xfId="9050" xr:uid="{AA605C9E-45DB-42A6-AE18-C21937D19292}"/>
    <cellStyle name="Millares [0,1] 74 3 2" xfId="31949" xr:uid="{F7574912-67BA-409E-9226-1362094D593F}"/>
    <cellStyle name="Millares [0,1] 74 4" xfId="31950" xr:uid="{E2E85868-7185-49F3-AA18-294AEE0A971B}"/>
    <cellStyle name="Millares [0,1] 75" xfId="9051" xr:uid="{B6298237-4C88-493F-819E-2B061981FA3A}"/>
    <cellStyle name="Millares [0,1] 75 2" xfId="9052" xr:uid="{CE3551E6-0EC5-4F34-93B3-703B908E7332}"/>
    <cellStyle name="Millares [0,1] 75 2 2" xfId="31951" xr:uid="{64F335D1-B8C5-4FD0-BEDF-AB8345E4D51B}"/>
    <cellStyle name="Millares [0,1] 75 3" xfId="9053" xr:uid="{91516741-73F6-4574-8483-E7F5416491A5}"/>
    <cellStyle name="Millares [0,1] 75 3 2" xfId="31952" xr:uid="{FC2BE943-FDCB-4856-BD20-F07A0DF55E44}"/>
    <cellStyle name="Millares [0,1] 75 4" xfId="31953" xr:uid="{A605C9D3-BEEF-40FF-AF6D-D82ACDA9D5BE}"/>
    <cellStyle name="Millares [0,1] 76" xfId="9054" xr:uid="{B927432F-CF6A-45B6-B536-1DE954D55826}"/>
    <cellStyle name="Millares [0,1] 76 2" xfId="9055" xr:uid="{D9AC9AF1-A346-4ECE-8570-EB86370C477A}"/>
    <cellStyle name="Millares [0,1] 76 2 2" xfId="31954" xr:uid="{99ED673B-3AC7-4075-B549-1B4FB2489763}"/>
    <cellStyle name="Millares [0,1] 76 3" xfId="9056" xr:uid="{D9B17D50-BB08-466B-BC1A-A4CD8CEDC61D}"/>
    <cellStyle name="Millares [0,1] 76 3 2" xfId="31955" xr:uid="{113D8FC5-86A9-4007-8123-D40B520B573D}"/>
    <cellStyle name="Millares [0,1] 76 4" xfId="31956" xr:uid="{9E70D259-BCE9-4CB7-8699-F76E8B2D48D5}"/>
    <cellStyle name="Millares [0,1] 77" xfId="9057" xr:uid="{79E0E3E8-3170-484D-8B7F-ED97BE16B48A}"/>
    <cellStyle name="Millares [0,1] 77 2" xfId="9058" xr:uid="{7CE2BD69-1E5E-4422-80E6-2887EC3CD538}"/>
    <cellStyle name="Millares [0,1] 77 2 2" xfId="31957" xr:uid="{7F36E8F4-80B3-403B-80A6-AF49CF32FE64}"/>
    <cellStyle name="Millares [0,1] 77 3" xfId="9059" xr:uid="{63F0C34C-92E4-4AB4-8E03-1CF52421FDAA}"/>
    <cellStyle name="Millares [0,1] 77 3 2" xfId="31958" xr:uid="{C7CEED6B-9967-47B8-A515-86A5C8C36495}"/>
    <cellStyle name="Millares [0,1] 77 4" xfId="31959" xr:uid="{CC83897D-C6FE-4F64-AB0A-887522E9B2D4}"/>
    <cellStyle name="Millares [0,1] 78" xfId="9060" xr:uid="{896D87FE-400A-402A-A113-67B02A1296A3}"/>
    <cellStyle name="Millares [0,1] 78 2" xfId="9061" xr:uid="{66449888-FB54-4FBC-B31B-057E73154395}"/>
    <cellStyle name="Millares [0,1] 78 2 2" xfId="31960" xr:uid="{F19D1EBD-DB64-482B-A465-6498224331C4}"/>
    <cellStyle name="Millares [0,1] 78 3" xfId="9062" xr:uid="{BF4B3E41-47AD-4780-A882-2550862C06A4}"/>
    <cellStyle name="Millares [0,1] 78 3 2" xfId="31961" xr:uid="{2365CC2B-0CA8-4F5B-BAF7-90D828CEFABB}"/>
    <cellStyle name="Millares [0,1] 78 4" xfId="31962" xr:uid="{D41FDAC9-3ABA-4C90-B309-796C7A5BBBAB}"/>
    <cellStyle name="Millares [0,1] 79" xfId="9063" xr:uid="{CC378E84-DC8C-4FF8-9E35-A85EB9CC6DEE}"/>
    <cellStyle name="Millares [0,1] 79 2" xfId="9064" xr:uid="{3C108480-6014-4862-8705-321292A9A5ED}"/>
    <cellStyle name="Millares [0,1] 79 2 2" xfId="31963" xr:uid="{E819701A-4A92-4122-A1DA-33B22D2185EF}"/>
    <cellStyle name="Millares [0,1] 79 3" xfId="9065" xr:uid="{44ED6FAF-33F7-42CE-9416-8DDA85937D3D}"/>
    <cellStyle name="Millares [0,1] 79 3 2" xfId="31964" xr:uid="{CA0B1AC8-8E5D-41D3-AF59-BA8CB7C1FCAE}"/>
    <cellStyle name="Millares [0,1] 79 4" xfId="31965" xr:uid="{A8A07D59-84B7-4163-9642-6D7ABE1CCA27}"/>
    <cellStyle name="Millares [0,1] 8" xfId="9066" xr:uid="{74FC9026-04AE-4112-8AEE-3BFB5E8F2362}"/>
    <cellStyle name="Millares [0,1] 8 2" xfId="9067" xr:uid="{EB81E3D8-4ADB-45C2-9FDA-7B52FD93B725}"/>
    <cellStyle name="Millares [0,1] 8 2 2" xfId="31966" xr:uid="{4A59B21C-267E-406B-92A7-B484EFCC5EB6}"/>
    <cellStyle name="Millares [0,1] 8 3" xfId="9068" xr:uid="{58A568D6-4A3E-45B0-8645-A29B0380DFA5}"/>
    <cellStyle name="Millares [0,1] 8 3 2" xfId="31967" xr:uid="{E1B7297C-CDEB-4149-8D40-523DBA278027}"/>
    <cellStyle name="Millares [0,1] 8 4" xfId="31968" xr:uid="{F3AE95B9-EBD8-4267-A0F1-62630B1EACEB}"/>
    <cellStyle name="Millares [0,1] 80" xfId="9069" xr:uid="{0DDC8C8E-3236-4A29-9E50-6341BBBE7644}"/>
    <cellStyle name="Millares [0,1] 80 2" xfId="9070" xr:uid="{CDD03483-5B14-40F5-B994-440A648660EF}"/>
    <cellStyle name="Millares [0,1] 80 2 2" xfId="31969" xr:uid="{D0AC3CE7-1394-4BDB-806F-0394F0637A47}"/>
    <cellStyle name="Millares [0,1] 80 3" xfId="9071" xr:uid="{494E8949-2F64-44D3-B4B3-5BBA6DABF0EE}"/>
    <cellStyle name="Millares [0,1] 80 3 2" xfId="31970" xr:uid="{54151E04-864D-4D90-B4C2-E219FA2196D1}"/>
    <cellStyle name="Millares [0,1] 80 4" xfId="31971" xr:uid="{00A08783-A8A8-4ABC-AF48-85A67BFD25E2}"/>
    <cellStyle name="Millares [0,1] 81" xfId="9072" xr:uid="{86573DC2-B422-4F52-BCB3-AFB5F13005A6}"/>
    <cellStyle name="Millares [0,1] 81 2" xfId="9073" xr:uid="{32DB7CEA-7ACB-4F1F-A46F-D7F19260139B}"/>
    <cellStyle name="Millares [0,1] 81 2 2" xfId="31972" xr:uid="{9F2C8331-5DAB-492E-8291-FD7853631730}"/>
    <cellStyle name="Millares [0,1] 81 3" xfId="9074" xr:uid="{65506F70-404E-4CF5-AB53-07E3D97431DA}"/>
    <cellStyle name="Millares [0,1] 81 3 2" xfId="31973" xr:uid="{39EF4B3B-B3A2-4CAE-A9E5-261E11DB6B95}"/>
    <cellStyle name="Millares [0,1] 81 4" xfId="31974" xr:uid="{DC075080-9D32-49F7-AE83-58513B3AF6EE}"/>
    <cellStyle name="Millares [0,1] 82" xfId="9075" xr:uid="{AE78FFCC-0F7C-408A-85D4-CC2056943993}"/>
    <cellStyle name="Millares [0,1] 82 2" xfId="9076" xr:uid="{7D06ECCB-F173-48B4-8F54-CD0D3E4BC56C}"/>
    <cellStyle name="Millares [0,1] 82 2 2" xfId="31975" xr:uid="{2AB67773-056E-4FF3-A07D-7C6470C0AE0B}"/>
    <cellStyle name="Millares [0,1] 82 3" xfId="9077" xr:uid="{ADFD8C7E-E96B-43D0-BA07-A3FFC79788F7}"/>
    <cellStyle name="Millares [0,1] 82 3 2" xfId="31976" xr:uid="{E910729C-A847-4AD7-91C9-AF107907D26C}"/>
    <cellStyle name="Millares [0,1] 82 4" xfId="31977" xr:uid="{6F99DFF5-F12A-41B8-A16C-0ACD27F0D40C}"/>
    <cellStyle name="Millares [0,1] 83" xfId="9078" xr:uid="{5B2150F2-5CE4-4C22-A6AB-216785B48B88}"/>
    <cellStyle name="Millares [0,1] 83 2" xfId="9079" xr:uid="{7C310B31-B116-48BC-9FF2-A1FD1C7517D5}"/>
    <cellStyle name="Millares [0,1] 83 2 2" xfId="31978" xr:uid="{D9042ED2-7775-4346-AF0D-E206645DE16F}"/>
    <cellStyle name="Millares [0,1] 83 3" xfId="9080" xr:uid="{ED416744-D994-48F2-99F7-1A67B3AEB380}"/>
    <cellStyle name="Millares [0,1] 83 3 2" xfId="31979" xr:uid="{4BF465FF-65A9-43EE-9069-92078128D984}"/>
    <cellStyle name="Millares [0,1] 83 4" xfId="31980" xr:uid="{3D20164E-2543-4177-8BE6-C0D537F01CC9}"/>
    <cellStyle name="Millares [0,1] 84" xfId="9081" xr:uid="{22A87073-D2B4-4CFD-9CE5-9D3A7A4E15DA}"/>
    <cellStyle name="Millares [0,1] 84 2" xfId="9082" xr:uid="{4D83C8E9-2776-4A27-9B6A-704133A5DA79}"/>
    <cellStyle name="Millares [0,1] 84 2 2" xfId="31981" xr:uid="{A58332DB-9093-48B0-93B0-8D3235004B94}"/>
    <cellStyle name="Millares [0,1] 84 3" xfId="9083" xr:uid="{B959B9BD-765C-4562-85EC-C228BA6E8C67}"/>
    <cellStyle name="Millares [0,1] 84 3 2" xfId="31982" xr:uid="{072D93F6-4313-429A-B7B1-44653070BD4E}"/>
    <cellStyle name="Millares [0,1] 84 4" xfId="31983" xr:uid="{7402B088-819F-4E5A-B052-465D9349E1E8}"/>
    <cellStyle name="Millares [0,1] 85" xfId="9084" xr:uid="{08E1D208-5427-4D11-B46F-D75B0690D10D}"/>
    <cellStyle name="Millares [0,1] 85 2" xfId="9085" xr:uid="{9B247B8F-664A-4683-B33A-D71636D63D1C}"/>
    <cellStyle name="Millares [0,1] 85 2 2" xfId="31984" xr:uid="{0B280A2B-67A7-4BC5-AE58-1AE30052F0A0}"/>
    <cellStyle name="Millares [0,1] 85 3" xfId="9086" xr:uid="{01ABA000-6561-4500-BBCB-98B0966696FD}"/>
    <cellStyle name="Millares [0,1] 85 3 2" xfId="31985" xr:uid="{CF390A2F-CEBC-4681-A58F-37F5F4ADA626}"/>
    <cellStyle name="Millares [0,1] 85 4" xfId="31986" xr:uid="{A35AD25B-F628-4882-8363-E601BC7DB204}"/>
    <cellStyle name="Millares [0,1] 86" xfId="9087" xr:uid="{80A4FE5D-0B03-47D2-BF10-3C904EE94268}"/>
    <cellStyle name="Millares [0,1] 86 2" xfId="9088" xr:uid="{B92058D0-A5A1-4162-9CE5-A8ED600EC3D4}"/>
    <cellStyle name="Millares [0,1] 86 2 2" xfId="31987" xr:uid="{AE06F761-8DDB-45BC-BEE1-1DE567ABCD9E}"/>
    <cellStyle name="Millares [0,1] 86 3" xfId="9089" xr:uid="{830F8218-9FD8-4F0B-A562-1AEE950FFA01}"/>
    <cellStyle name="Millares [0,1] 86 3 2" xfId="31988" xr:uid="{D29B4442-3600-454A-BD43-2914F6E799EF}"/>
    <cellStyle name="Millares [0,1] 86 4" xfId="31989" xr:uid="{9F710332-E9F3-4403-999C-EA33869010E3}"/>
    <cellStyle name="Millares [0,1] 87" xfId="9090" xr:uid="{D3781E6C-0D9A-4783-A386-B4D9ADFDFA24}"/>
    <cellStyle name="Millares [0,1] 87 2" xfId="9091" xr:uid="{C41F48FF-828B-453F-9C8C-3B0205D864EB}"/>
    <cellStyle name="Millares [0,1] 87 2 2" xfId="31990" xr:uid="{20D7ED15-664B-4ECB-B082-1A0CAD7214CB}"/>
    <cellStyle name="Millares [0,1] 87 3" xfId="9092" xr:uid="{71025CEE-C85D-4A12-8D6F-1F0BA8302223}"/>
    <cellStyle name="Millares [0,1] 87 3 2" xfId="31991" xr:uid="{E2B48FB0-A649-40DE-A923-ECD4D542615B}"/>
    <cellStyle name="Millares [0,1] 87 4" xfId="31992" xr:uid="{BF1C9CF4-B3D3-4CE8-90B1-1386A3ADCF85}"/>
    <cellStyle name="Millares [0,1] 88" xfId="9093" xr:uid="{B6CD341A-00EC-4D11-A0CA-4E5CE06DD32A}"/>
    <cellStyle name="Millares [0,1] 88 2" xfId="9094" xr:uid="{94FA7458-D201-4F26-AFB6-8603FCC80496}"/>
    <cellStyle name="Millares [0,1] 88 2 2" xfId="31993" xr:uid="{10730892-D65B-420F-97C6-3ACA0E4FAEC3}"/>
    <cellStyle name="Millares [0,1] 88 3" xfId="9095" xr:uid="{25CDFA0B-6655-497B-BC47-BF611974B22B}"/>
    <cellStyle name="Millares [0,1] 88 3 2" xfId="31994" xr:uid="{D72A62FA-F313-4388-8D3A-9EC8CAFD7696}"/>
    <cellStyle name="Millares [0,1] 88 4" xfId="31995" xr:uid="{13976F23-1CEE-4192-92D2-4A13F40E537C}"/>
    <cellStyle name="Millares [0,1] 89" xfId="9096" xr:uid="{36518519-5CD0-488F-B55D-049B281BD5AF}"/>
    <cellStyle name="Millares [0,1] 89 2" xfId="9097" xr:uid="{B154CD45-6001-417E-847C-EED709BDBBF0}"/>
    <cellStyle name="Millares [0,1] 89 2 2" xfId="31996" xr:uid="{AC1D95FD-A82F-4CBA-9102-2648009752BD}"/>
    <cellStyle name="Millares [0,1] 89 3" xfId="9098" xr:uid="{47F10F62-916D-473B-9CF7-1A01C9CEB188}"/>
    <cellStyle name="Millares [0,1] 89 3 2" xfId="31997" xr:uid="{8DE55A73-18B3-4565-922D-FFF47CFCF533}"/>
    <cellStyle name="Millares [0,1] 89 4" xfId="31998" xr:uid="{7F8CDB09-E81D-4A5E-A781-C580A13C18FB}"/>
    <cellStyle name="Millares [0,1] 9" xfId="9099" xr:uid="{A50B097E-1DAC-400F-9859-2EBDF059A5CF}"/>
    <cellStyle name="Millares [0,1] 9 2" xfId="9100" xr:uid="{CE54F4F0-16AB-4CF3-B918-733B2AA7DE6B}"/>
    <cellStyle name="Millares [0,1] 9 2 2" xfId="31999" xr:uid="{23331649-9061-4B64-851A-50FC39BAEE23}"/>
    <cellStyle name="Millares [0,1] 9 3" xfId="9101" xr:uid="{EEC24AF4-5F9F-4CC9-95C9-64FEF24329BE}"/>
    <cellStyle name="Millares [0,1] 9 3 2" xfId="32000" xr:uid="{5C0D2473-B233-4A98-9EBF-101836A0FD8B}"/>
    <cellStyle name="Millares [0,1] 9 4" xfId="32001" xr:uid="{1A3D67D5-A5CA-44EF-8819-3D9D95852222}"/>
    <cellStyle name="Millares [0,1] 90" xfId="9102" xr:uid="{00893C5F-2586-4CDE-9194-F1DA8311C0F0}"/>
    <cellStyle name="Millares [0,1] 90 2" xfId="9103" xr:uid="{4DF51B17-7C20-4761-925C-EF41046CE45E}"/>
    <cellStyle name="Millares [0,1] 90 2 2" xfId="32002" xr:uid="{E3498E69-A6D7-4A22-8454-7F0EE7FED32D}"/>
    <cellStyle name="Millares [0,1] 90 3" xfId="9104" xr:uid="{D40B1CD7-795C-4E1F-8DF6-B43F84789395}"/>
    <cellStyle name="Millares [0,1] 90 3 2" xfId="32003" xr:uid="{79B24BD7-B190-4CF4-A119-64ADC9D6EB57}"/>
    <cellStyle name="Millares [0,1] 90 4" xfId="32004" xr:uid="{286C57DD-1888-4FF0-A83D-AAE28ECC0779}"/>
    <cellStyle name="Millares [0,1] 91" xfId="9105" xr:uid="{452BD94E-0BE9-4BDF-A7FE-0BBD0C42FD83}"/>
    <cellStyle name="Millares [0,1] 91 2" xfId="9106" xr:uid="{0E5E80F1-D089-4798-9D5D-12FB6AB5B04A}"/>
    <cellStyle name="Millares [0,1] 91 2 2" xfId="32005" xr:uid="{B48F1E53-0D1F-4AC1-86B0-E93DF3CA0175}"/>
    <cellStyle name="Millares [0,1] 91 3" xfId="9107" xr:uid="{17F584AC-065A-4D1A-87D6-C1B2AD272C7E}"/>
    <cellStyle name="Millares [0,1] 91 3 2" xfId="32006" xr:uid="{A709C9B3-6016-4042-9C0A-BAFE5BDE32D9}"/>
    <cellStyle name="Millares [0,1] 91 4" xfId="32007" xr:uid="{777A6A6C-2D94-4613-B99B-1746D7E691F3}"/>
    <cellStyle name="Millares [0,1] 92" xfId="9108" xr:uid="{2166299F-3052-4F44-99E3-F957AC6AEF3C}"/>
    <cellStyle name="Millares [0,1] 92 2" xfId="9109" xr:uid="{531E1362-4D0A-43CE-90DA-A8D8ACAC30D2}"/>
    <cellStyle name="Millares [0,1] 92 2 2" xfId="32008" xr:uid="{4C51D731-01F6-486F-BE62-91DE633E6C3C}"/>
    <cellStyle name="Millares [0,1] 92 3" xfId="9110" xr:uid="{964E62FC-6469-49ED-B1B1-CF4F3D985986}"/>
    <cellStyle name="Millares [0,1] 92 3 2" xfId="32009" xr:uid="{9199A476-36CB-4FE2-AC6E-9570D456D44D}"/>
    <cellStyle name="Millares [0,1] 92 4" xfId="32010" xr:uid="{C68B7D37-BF65-47DB-B206-DF9F4752CAB0}"/>
    <cellStyle name="Millares [0,1] 93" xfId="9111" xr:uid="{E51CDFB2-0124-4F92-89EA-83A600B2F001}"/>
    <cellStyle name="Millares [0,1] 93 2" xfId="9112" xr:uid="{65FFFA1D-C910-4429-BA2C-3DABB858E389}"/>
    <cellStyle name="Millares [0,1] 93 2 2" xfId="32011" xr:uid="{D3855E6B-0FAF-4A99-BEF6-C869BBD99BFC}"/>
    <cellStyle name="Millares [0,1] 93 3" xfId="9113" xr:uid="{6CE9372A-1662-4990-961C-361F0E285316}"/>
    <cellStyle name="Millares [0,1] 93 3 2" xfId="32012" xr:uid="{BA8E5E9A-8EFE-489A-B843-F37A5AECF871}"/>
    <cellStyle name="Millares [0,1] 93 4" xfId="32013" xr:uid="{4CDDA6E9-7D37-4E5B-B71C-B0FF5BDF304E}"/>
    <cellStyle name="Millares [0,1] 94" xfId="9114" xr:uid="{67349FD3-A7AD-4753-9404-700ABDB1F7A0}"/>
    <cellStyle name="Millares [0,1] 94 2" xfId="9115" xr:uid="{3BEC421C-2972-4622-A640-5A08B1D2F5AA}"/>
    <cellStyle name="Millares [0,1] 94 2 2" xfId="32014" xr:uid="{9589CEB6-15EE-4999-9608-4C1D34AB3806}"/>
    <cellStyle name="Millares [0,1] 94 3" xfId="9116" xr:uid="{1D4EF512-149A-4624-8646-8D0AC1417E71}"/>
    <cellStyle name="Millares [0,1] 94 3 2" xfId="32015" xr:uid="{9E022A31-E1DE-4512-9109-85E0FCEDB181}"/>
    <cellStyle name="Millares [0,1] 94 4" xfId="32016" xr:uid="{7F594A41-92F3-4CA1-88EA-E842085B16BD}"/>
    <cellStyle name="Millares [0,1] 95" xfId="9117" xr:uid="{EEF9819B-A558-4E27-8D00-C98E42CE13A6}"/>
    <cellStyle name="Millares [0,1] 95 2" xfId="9118" xr:uid="{5ACD4F26-BA4F-4D1B-8B0B-D9368BD5A7CB}"/>
    <cellStyle name="Millares [0,1] 95 2 2" xfId="32017" xr:uid="{7E89AF1D-4B0D-4FE8-8762-02C9507912D8}"/>
    <cellStyle name="Millares [0,1] 95 3" xfId="9119" xr:uid="{6997E0F0-51BB-4DAB-A1D5-A903FBC49A61}"/>
    <cellStyle name="Millares [0,1] 95 3 2" xfId="32018" xr:uid="{3D7BB5FB-01E6-4278-B65E-0B46C031BACB}"/>
    <cellStyle name="Millares [0,1] 95 4" xfId="32019" xr:uid="{7D3D8C32-4219-4135-8211-0EAF44ECF423}"/>
    <cellStyle name="Millares [0,1] 96" xfId="9120" xr:uid="{3F13F448-C716-4B87-B395-323F57AA372F}"/>
    <cellStyle name="Millares [0,1] 96 2" xfId="9121" xr:uid="{A500C4C8-64D6-428B-BE32-125AE7A35E3A}"/>
    <cellStyle name="Millares [0,1] 96 2 2" xfId="32020" xr:uid="{ABD6AEF4-B623-4870-88A4-59013E8C36B7}"/>
    <cellStyle name="Millares [0,1] 96 3" xfId="9122" xr:uid="{797AB5BE-D5CF-4BBB-99D2-384BF10A253A}"/>
    <cellStyle name="Millares [0,1] 96 3 2" xfId="32021" xr:uid="{80D8F51E-D234-43FF-9706-FA6656834C73}"/>
    <cellStyle name="Millares [0,1] 96 4" xfId="32022" xr:uid="{A0F6D119-F5C8-4F5A-93B3-BC7F63F8ED34}"/>
    <cellStyle name="Millares [0,1] 97" xfId="9123" xr:uid="{0E0AE8B5-7EC1-4EDE-9B8C-734A09D52035}"/>
    <cellStyle name="Millares [0,1] 97 2" xfId="9124" xr:uid="{0D0FD85F-AF40-4119-87F3-374D95E80C3A}"/>
    <cellStyle name="Millares [0,1] 97 2 2" xfId="32023" xr:uid="{F6F42708-D706-4266-8B89-9381343BB0C0}"/>
    <cellStyle name="Millares [0,1] 97 3" xfId="9125" xr:uid="{866F8377-45C3-46EC-B732-3166520EFA00}"/>
    <cellStyle name="Millares [0,1] 97 3 2" xfId="32024" xr:uid="{5EC64C87-740C-478F-91B1-36F658B4CB31}"/>
    <cellStyle name="Millares [0,1] 97 4" xfId="32025" xr:uid="{AC16C899-E1B9-41D8-9F14-17CF9B4D0CAE}"/>
    <cellStyle name="Millares [0,1] 98" xfId="9126" xr:uid="{E855F2FD-9A46-4221-A013-8AF6F4D325EF}"/>
    <cellStyle name="Millares [0,1] 98 2" xfId="9127" xr:uid="{BAB5924C-2285-4C45-B890-1E5993D373F5}"/>
    <cellStyle name="Millares [0,1] 98 2 2" xfId="32026" xr:uid="{D7AF3A64-3283-473D-B1E4-CD3CFB89142D}"/>
    <cellStyle name="Millares [0,1] 98 3" xfId="9128" xr:uid="{5157B94D-05E9-4F2F-80EC-408DE8B8E688}"/>
    <cellStyle name="Millares [0,1] 98 3 2" xfId="32027" xr:uid="{DE75B36D-6797-418C-9705-386DF22C0E59}"/>
    <cellStyle name="Millares [0,1] 98 4" xfId="32028" xr:uid="{5189A420-68F8-4840-B2E4-82256BEAC25E}"/>
    <cellStyle name="Millares [0,1] 99" xfId="9129" xr:uid="{295355B3-6E9F-44D1-B04B-42233B1FAD4E}"/>
    <cellStyle name="Millares [0,1] 99 2" xfId="9130" xr:uid="{7A41117F-B7AB-41AD-A228-C44F525BD5C4}"/>
    <cellStyle name="Millares [0,1] 99 2 2" xfId="32029" xr:uid="{0CA415F3-5FE6-4A5E-B38E-65BD294A52FA}"/>
    <cellStyle name="Millares [0,1] 99 3" xfId="9131" xr:uid="{0E3265F5-34D9-45E8-B1EC-2CE397388AFA}"/>
    <cellStyle name="Millares [0,1] 99 3 2" xfId="32030" xr:uid="{75D50233-1AFC-47F6-BECF-3F8B292B513C}"/>
    <cellStyle name="Millares [0,1] 99 4" xfId="32031" xr:uid="{8EAF70B6-9874-4346-A884-4FD0FEB5BD97}"/>
    <cellStyle name="Millares [0,1]_Balance" xfId="9132" xr:uid="{769A463F-1303-4013-AB5A-891DE93E60B4}"/>
    <cellStyle name="Millares [0.0]" xfId="9133" xr:uid="{0E7C0614-CD9A-4CC1-A058-D479061BF042}"/>
    <cellStyle name="Millares [0.0] 10" xfId="9134" xr:uid="{70BF1C7F-DFD0-436B-B9D2-917EA49EC923}"/>
    <cellStyle name="Millares [0.0] 10 2" xfId="9135" xr:uid="{237B5ACC-4B0A-4337-B35F-C515411FBD83}"/>
    <cellStyle name="Millares [0.0] 10 2 2" xfId="32032" xr:uid="{3F50F951-CB74-41E8-853B-D9C05C30FF34}"/>
    <cellStyle name="Millares [0.0] 10 3" xfId="9136" xr:uid="{38C1F3B7-166E-499E-9D7C-523CD03903F5}"/>
    <cellStyle name="Millares [0.0] 10 3 2" xfId="32033" xr:uid="{5E89F2CA-DB30-4838-AAE1-54B1E91DB1C3}"/>
    <cellStyle name="Millares [0.0] 10 4" xfId="32034" xr:uid="{1BA1CEA7-F4E8-4D08-9FE0-4B066689649C}"/>
    <cellStyle name="Millares [0.0] 100" xfId="9137" xr:uid="{6E1FF8E6-0B19-4CB5-8751-B9F85D740931}"/>
    <cellStyle name="Millares [0.0] 100 2" xfId="9138" xr:uid="{5DDB7A45-2D00-4590-8B44-AFFDF8EAF765}"/>
    <cellStyle name="Millares [0.0] 100 2 2" xfId="32035" xr:uid="{C31CA863-21F6-45F6-BA11-B2C9C9A72225}"/>
    <cellStyle name="Millares [0.0] 100 3" xfId="9139" xr:uid="{85FC074E-13D9-4862-A1B4-F8663D8BFD30}"/>
    <cellStyle name="Millares [0.0] 100 3 2" xfId="32036" xr:uid="{D2076E7E-1E11-4268-B0DF-41E8A01B492E}"/>
    <cellStyle name="Millares [0.0] 100 4" xfId="32037" xr:uid="{C75D9DE3-0380-4B21-8E27-855B8BA1D2AC}"/>
    <cellStyle name="Millares [0.0] 101" xfId="9140" xr:uid="{14FD65AF-D5F7-419B-8529-A80C7877566E}"/>
    <cellStyle name="Millares [0.0] 101 2" xfId="9141" xr:uid="{9148392A-0F44-4C23-BA0E-DAB0F474C886}"/>
    <cellStyle name="Millares [0.0] 101 2 2" xfId="32038" xr:uid="{231335EB-8C3D-413E-A332-483EAF70AFCE}"/>
    <cellStyle name="Millares [0.0] 101 3" xfId="9142" xr:uid="{B9AB78E4-B978-4E4C-935E-1D070DBCCAE7}"/>
    <cellStyle name="Millares [0.0] 101 3 2" xfId="32039" xr:uid="{BCFC925F-DAB3-45BC-A081-F388B0B49071}"/>
    <cellStyle name="Millares [0.0] 101 4" xfId="32040" xr:uid="{4DB2EDBB-405C-4367-8D7A-E34A3A4B22EC}"/>
    <cellStyle name="Millares [0.0] 102" xfId="9143" xr:uid="{EB51D84C-912D-4682-8B62-53F48BADB321}"/>
    <cellStyle name="Millares [0.0] 102 2" xfId="9144" xr:uid="{FC4396E4-CF56-4B19-AA72-A0602C669C95}"/>
    <cellStyle name="Millares [0.0] 102 2 2" xfId="32041" xr:uid="{0FF86400-DF87-4879-AD6F-071E3FC2C10C}"/>
    <cellStyle name="Millares [0.0] 102 3" xfId="9145" xr:uid="{EBDC4F5A-657E-406C-8C1E-78B4ECFAD506}"/>
    <cellStyle name="Millares [0.0] 102 3 2" xfId="32042" xr:uid="{4E07E16C-5D79-43AB-BE2C-1BC0D416560B}"/>
    <cellStyle name="Millares [0.0] 102 4" xfId="32043" xr:uid="{622EBA72-A0AD-4741-9432-AEB05530A7FC}"/>
    <cellStyle name="Millares [0.0] 103" xfId="9146" xr:uid="{D69C4C52-F8C3-4CF4-B48E-B69B4C752F31}"/>
    <cellStyle name="Millares [0.0] 103 2" xfId="9147" xr:uid="{94C42963-B40E-4C40-AEF4-6D61D8E43268}"/>
    <cellStyle name="Millares [0.0] 103 2 2" xfId="32044" xr:uid="{25A58F26-8132-44F1-B910-33EC2EE7C3E8}"/>
    <cellStyle name="Millares [0.0] 103 3" xfId="9148" xr:uid="{41F6BEB1-4C3D-4811-B75D-AF18D01FC34A}"/>
    <cellStyle name="Millares [0.0] 103 3 2" xfId="32045" xr:uid="{09AFE76E-5894-4245-9F4C-0DC87D107D44}"/>
    <cellStyle name="Millares [0.0] 103 4" xfId="32046" xr:uid="{9BC81A05-B246-4898-9BEA-2E812CFEB624}"/>
    <cellStyle name="Millares [0.0] 104" xfId="9149" xr:uid="{EEFA2149-DD69-4B53-8BDB-3B9F4BA60881}"/>
    <cellStyle name="Millares [0.0] 104 2" xfId="9150" xr:uid="{78F8E237-7BEC-4819-8EBF-297212B71A5F}"/>
    <cellStyle name="Millares [0.0] 104 2 2" xfId="32047" xr:uid="{492956B1-68F2-4526-B095-8B80DAEB4288}"/>
    <cellStyle name="Millares [0.0] 104 3" xfId="9151" xr:uid="{726CC6BD-E34D-417C-AC9E-787A7571815E}"/>
    <cellStyle name="Millares [0.0] 104 3 2" xfId="32048" xr:uid="{D95F7047-15D2-4027-9D19-DD9FBE23DE95}"/>
    <cellStyle name="Millares [0.0] 104 4" xfId="32049" xr:uid="{6BE01CB1-AEBA-45F5-903D-3A587B6DBA3F}"/>
    <cellStyle name="Millares [0.0] 105" xfId="9152" xr:uid="{1042E9B5-61FD-416A-85CA-E80E4FAA4492}"/>
    <cellStyle name="Millares [0.0] 105 2" xfId="9153" xr:uid="{269DCC3F-18B0-4E55-A740-CF3381A7185E}"/>
    <cellStyle name="Millares [0.0] 105 2 2" xfId="32050" xr:uid="{9713B736-5FB8-4F76-AC50-6EE2D6739191}"/>
    <cellStyle name="Millares [0.0] 105 3" xfId="9154" xr:uid="{ED6253DC-D0AA-455D-A927-85167077B188}"/>
    <cellStyle name="Millares [0.0] 105 3 2" xfId="32051" xr:uid="{C1E2F18C-C9A6-4C14-B5E8-DB4B4E2F747E}"/>
    <cellStyle name="Millares [0.0] 105 4" xfId="32052" xr:uid="{A147DDD5-69DC-41CD-AB12-B824FB73E0D1}"/>
    <cellStyle name="Millares [0.0] 106" xfId="9155" xr:uid="{FDAD505E-1B68-4899-83AC-F496D8B96D69}"/>
    <cellStyle name="Millares [0.0] 106 2" xfId="9156" xr:uid="{48534F1E-98B8-47F5-A8E4-20C2A6CAD5E0}"/>
    <cellStyle name="Millares [0.0] 106 2 2" xfId="32053" xr:uid="{23800ACE-62DA-46AD-9D38-3A76C6544ED9}"/>
    <cellStyle name="Millares [0.0] 106 3" xfId="9157" xr:uid="{7715F15F-ADC3-4E8A-8A64-950E780A6732}"/>
    <cellStyle name="Millares [0.0] 106 3 2" xfId="32054" xr:uid="{1C1B3DD3-B339-4486-97CA-7AE3C5813FB8}"/>
    <cellStyle name="Millares [0.0] 106 4" xfId="32055" xr:uid="{26C49D3F-B84D-46BA-9EEA-95AD3D97B257}"/>
    <cellStyle name="Millares [0.0] 107" xfId="9158" xr:uid="{06D1AC3B-126E-4E46-9ABB-404DE1BF9F52}"/>
    <cellStyle name="Millares [0.0] 107 2" xfId="9159" xr:uid="{773C56AC-8F2E-4221-9A5D-312588EBCB22}"/>
    <cellStyle name="Millares [0.0] 107 2 2" xfId="32056" xr:uid="{2450D89F-D637-43F2-A899-011A4F5BD8F5}"/>
    <cellStyle name="Millares [0.0] 107 3" xfId="9160" xr:uid="{CAF2028A-E459-4AAF-9D31-EE62579F050E}"/>
    <cellStyle name="Millares [0.0] 107 3 2" xfId="32057" xr:uid="{9B3AD8AD-65C0-4469-BEC2-2F2128FC5BC7}"/>
    <cellStyle name="Millares [0.0] 107 4" xfId="32058" xr:uid="{9530DE67-5F16-4B10-B9F2-25B9AAB38C8F}"/>
    <cellStyle name="Millares [0.0] 108" xfId="9161" xr:uid="{78218AA4-A879-433C-9827-F83C02DBE0DF}"/>
    <cellStyle name="Millares [0.0] 108 2" xfId="9162" xr:uid="{85DB4C80-C934-4E1E-982D-ECE3B007956C}"/>
    <cellStyle name="Millares [0.0] 108 2 2" xfId="32059" xr:uid="{89D4A938-212A-4C4B-A338-04FC9FA01E51}"/>
    <cellStyle name="Millares [0.0] 108 3" xfId="9163" xr:uid="{66568B89-E233-437A-B0A4-ED04C6A96B62}"/>
    <cellStyle name="Millares [0.0] 108 3 2" xfId="32060" xr:uid="{A4FD41D0-246F-484A-A5EC-49117D439AC0}"/>
    <cellStyle name="Millares [0.0] 108 4" xfId="32061" xr:uid="{1B30DA6A-FBC8-4101-96BA-370A8982C39F}"/>
    <cellStyle name="Millares [0.0] 109" xfId="9164" xr:uid="{CAF60BA2-FCCB-4C3C-ACCB-BA4A5C561811}"/>
    <cellStyle name="Millares [0.0] 109 2" xfId="32062" xr:uid="{34890286-5E0B-4B19-9F04-D53DF3E65EE5}"/>
    <cellStyle name="Millares [0.0] 11" xfId="9165" xr:uid="{9D3AAE94-44D9-4433-81D7-C23156BCFE9B}"/>
    <cellStyle name="Millares [0.0] 11 2" xfId="9166" xr:uid="{83C08E28-D46E-4CD7-BB87-0114813E73E6}"/>
    <cellStyle name="Millares [0.0] 11 2 2" xfId="32063" xr:uid="{E08D6F32-2503-464B-A86E-2332EC92CF8E}"/>
    <cellStyle name="Millares [0.0] 11 3" xfId="9167" xr:uid="{7E5811B5-B36F-4313-B3D7-B6C173A17EB3}"/>
    <cellStyle name="Millares [0.0] 11 3 2" xfId="32064" xr:uid="{80B21AB3-A99B-4294-B9DC-485337D166B8}"/>
    <cellStyle name="Millares [0.0] 11 4" xfId="32065" xr:uid="{C8336A12-07E7-407D-A269-1CDD0FA95409}"/>
    <cellStyle name="Millares [0.0] 110" xfId="9168" xr:uid="{3ADF3DFB-E7BA-4E02-AAB7-E66046A46511}"/>
    <cellStyle name="Millares [0.0] 110 2" xfId="32066" xr:uid="{747EDCEC-933B-4AFE-A330-70812BCAD7AE}"/>
    <cellStyle name="Millares [0.0] 111" xfId="32067" xr:uid="{6719F213-8F23-44B2-BFAE-BDF2AE4C6367}"/>
    <cellStyle name="Millares [0.0] 12" xfId="9169" xr:uid="{DEFAC13B-3C4A-4BE7-AA04-1BC8C5125D65}"/>
    <cellStyle name="Millares [0.0] 12 2" xfId="9170" xr:uid="{96743BF6-7C82-4686-BFDF-899B8C7CCAA3}"/>
    <cellStyle name="Millares [0.0] 12 2 2" xfId="32068" xr:uid="{0B04BF79-5CE3-4970-AAA4-C6919F32C96F}"/>
    <cellStyle name="Millares [0.0] 12 3" xfId="9171" xr:uid="{1A9B0711-1DB5-4F30-97DA-E0FE7208AB08}"/>
    <cellStyle name="Millares [0.0] 12 3 2" xfId="32069" xr:uid="{DD0D2B39-1A83-4502-8E03-3B9D263D9866}"/>
    <cellStyle name="Millares [0.0] 12 4" xfId="32070" xr:uid="{DDD737AB-2BCF-469E-B138-DCB88DD2AB19}"/>
    <cellStyle name="Millares [0.0] 13" xfId="9172" xr:uid="{1E0B54C2-B819-4048-AB2F-1199E4E8A679}"/>
    <cellStyle name="Millares [0.0] 13 2" xfId="9173" xr:uid="{070F4A35-8650-4A4C-9556-549F38C4B447}"/>
    <cellStyle name="Millares [0.0] 13 2 2" xfId="32071" xr:uid="{49FE1FB8-D07E-487B-B607-C93D8F4F3D09}"/>
    <cellStyle name="Millares [0.0] 13 3" xfId="9174" xr:uid="{8B3AC775-4584-4054-A850-74E02274489A}"/>
    <cellStyle name="Millares [0.0] 13 3 2" xfId="32072" xr:uid="{A17ED3E3-BBD5-4546-A154-CEEEAD22330C}"/>
    <cellStyle name="Millares [0.0] 13 4" xfId="32073" xr:uid="{22EA977A-5097-47F1-B4E9-98174963BB88}"/>
    <cellStyle name="Millares [0.0] 14" xfId="9175" xr:uid="{7E5EC4CA-66D3-45B8-83FC-545A11506FAA}"/>
    <cellStyle name="Millares [0.0] 14 2" xfId="9176" xr:uid="{CD59DE1B-D387-4180-BAAE-61AD6002F140}"/>
    <cellStyle name="Millares [0.0] 14 2 2" xfId="32074" xr:uid="{B894673B-31F3-4151-A4E8-E666FDB69295}"/>
    <cellStyle name="Millares [0.0] 14 3" xfId="9177" xr:uid="{D6EAD53F-1261-4A4F-9F06-7A8CAF36FAEE}"/>
    <cellStyle name="Millares [0.0] 14 3 2" xfId="32075" xr:uid="{38169D29-E684-4D57-B756-C9C7E4E1952B}"/>
    <cellStyle name="Millares [0.0] 14 4" xfId="32076" xr:uid="{61E37AD8-5A77-4C17-A5DC-760C3BBE85BD}"/>
    <cellStyle name="Millares [0.0] 15" xfId="9178" xr:uid="{443F6AED-8B79-4FA3-A16F-7C13D0587B98}"/>
    <cellStyle name="Millares [0.0] 15 2" xfId="9179" xr:uid="{275D0288-EDD9-49EC-B85B-78C44AA094AF}"/>
    <cellStyle name="Millares [0.0] 15 2 2" xfId="32077" xr:uid="{82CB6B3B-C55D-4A74-91A8-F3C50CC7764C}"/>
    <cellStyle name="Millares [0.0] 15 3" xfId="9180" xr:uid="{CE0F8663-0128-4402-AE8C-421540FDD5EA}"/>
    <cellStyle name="Millares [0.0] 15 3 2" xfId="32078" xr:uid="{4F581F37-FEAF-4688-88A6-6644F5DEA599}"/>
    <cellStyle name="Millares [0.0] 15 4" xfId="32079" xr:uid="{B4583197-8185-4054-8337-3B9D4B6CA412}"/>
    <cellStyle name="Millares [0.0] 16" xfId="9181" xr:uid="{C90D5BF5-5BD4-4646-B9C4-06470C53B6D2}"/>
    <cellStyle name="Millares [0.0] 16 2" xfId="9182" xr:uid="{4AD070D1-1604-4647-95CE-5C698CFB2ADB}"/>
    <cellStyle name="Millares [0.0] 16 2 2" xfId="32080" xr:uid="{3AD777BB-1C47-4267-A4F4-E1AB9D027A10}"/>
    <cellStyle name="Millares [0.0] 16 3" xfId="9183" xr:uid="{2E7E9D74-A5D0-4EDF-84FA-D2FFD4761555}"/>
    <cellStyle name="Millares [0.0] 16 3 2" xfId="32081" xr:uid="{8204CC19-7BF5-476C-9504-64199A434FED}"/>
    <cellStyle name="Millares [0.0] 16 4" xfId="32082" xr:uid="{256C2EE2-C676-4D99-85CD-E3C61A17E55A}"/>
    <cellStyle name="Millares [0.0] 17" xfId="9184" xr:uid="{68508EF3-B381-4115-AC5F-45ED82A1B999}"/>
    <cellStyle name="Millares [0.0] 17 2" xfId="9185" xr:uid="{7B23F190-807D-4D80-85B4-990A817F795D}"/>
    <cellStyle name="Millares [0.0] 17 2 2" xfId="32083" xr:uid="{02EEC784-24CB-4614-AE5F-15B1FFA7AB41}"/>
    <cellStyle name="Millares [0.0] 17 3" xfId="9186" xr:uid="{A300D320-5214-4BBB-B522-B2AE34544296}"/>
    <cellStyle name="Millares [0.0] 17 3 2" xfId="32084" xr:uid="{096E6702-FC63-486B-819F-88CFF466BAAA}"/>
    <cellStyle name="Millares [0.0] 17 4" xfId="32085" xr:uid="{61A4F090-91CC-4AFA-B32D-249896188CDE}"/>
    <cellStyle name="Millares [0.0] 18" xfId="9187" xr:uid="{F980F04F-E2AF-44FC-AEEB-B9C14207EA3B}"/>
    <cellStyle name="Millares [0.0] 18 2" xfId="9188" xr:uid="{2669772C-ED60-4C94-B52B-2B42FF5E3E1B}"/>
    <cellStyle name="Millares [0.0] 18 2 2" xfId="32086" xr:uid="{B3EDDF46-21E7-4534-963D-B1CF8E733EC9}"/>
    <cellStyle name="Millares [0.0] 18 3" xfId="9189" xr:uid="{B9ECAC5A-1E88-48BC-AFE5-47C5E85071AF}"/>
    <cellStyle name="Millares [0.0] 18 3 2" xfId="32087" xr:uid="{6208BCF8-FE34-4CD7-A983-F45441A2E371}"/>
    <cellStyle name="Millares [0.0] 18 4" xfId="32088" xr:uid="{30D81072-86E3-4D3B-82E1-FA6251E0043F}"/>
    <cellStyle name="Millares [0.0] 19" xfId="9190" xr:uid="{D8D5E425-6F73-442F-B73F-F5173F6921C2}"/>
    <cellStyle name="Millares [0.0] 19 2" xfId="9191" xr:uid="{84B2A9F3-32DD-4536-AC0E-E2B45DE97A64}"/>
    <cellStyle name="Millares [0.0] 19 2 2" xfId="32089" xr:uid="{1D1300DE-1932-4915-82B7-FC61D007412D}"/>
    <cellStyle name="Millares [0.0] 19 3" xfId="9192" xr:uid="{4FA95D4B-415E-4453-AE41-8358F0FEE68B}"/>
    <cellStyle name="Millares [0.0] 19 3 2" xfId="32090" xr:uid="{193BDD9F-B623-493A-BA35-055D581EAD9E}"/>
    <cellStyle name="Millares [0.0] 19 4" xfId="32091" xr:uid="{91C597E4-945B-4D14-B371-6DDDEE2AA690}"/>
    <cellStyle name="Millares [0.0] 2" xfId="9193" xr:uid="{5978B076-118B-4A60-86E7-877BBAD455F0}"/>
    <cellStyle name="Millares [0.0] 2 2" xfId="9194" xr:uid="{B39C47EC-8043-4BC9-921E-B99A3EDE9BBA}"/>
    <cellStyle name="Millares [0.0] 2 2 2" xfId="9195" xr:uid="{157FB1F3-6E55-4CC0-8F7C-E8BD36B883C2}"/>
    <cellStyle name="Millares [0.0] 2 2 2 2" xfId="32092" xr:uid="{CF684C34-59A5-4EEF-94FC-C71EA08074B2}"/>
    <cellStyle name="Millares [0.0] 2 2 3" xfId="9196" xr:uid="{4E5E864E-5DA5-493C-B1D2-880068AA7B1C}"/>
    <cellStyle name="Millares [0.0] 2 2 3 2" xfId="32093" xr:uid="{681A057B-B43F-4FFF-B1FF-5923644A7387}"/>
    <cellStyle name="Millares [0.0] 2 2 4" xfId="32094" xr:uid="{4A8C5012-79A3-4186-8B35-30A6E968DB75}"/>
    <cellStyle name="Millares [0.0] 2 3" xfId="9197" xr:uid="{929E8342-4811-4A45-8DE4-5A601033003D}"/>
    <cellStyle name="Millares [0.0] 2 3 2" xfId="9198" xr:uid="{793D8209-A144-4F89-9410-540033ED6439}"/>
    <cellStyle name="Millares [0.0] 2 3 2 2" xfId="32095" xr:uid="{D1733E4A-71C6-4961-9E74-8600F2AD44E5}"/>
    <cellStyle name="Millares [0.0] 2 3 3" xfId="9199" xr:uid="{1B7A8BCA-D4D8-4703-8A77-7DC0BE90AEF7}"/>
    <cellStyle name="Millares [0.0] 2 3 3 2" xfId="32096" xr:uid="{C290C438-7566-473F-9C6F-79809FFD4AD4}"/>
    <cellStyle name="Millares [0.0] 2 3 4" xfId="32097" xr:uid="{E83085C3-093B-43D0-879D-809C4020624F}"/>
    <cellStyle name="Millares [0.0] 2 4" xfId="9200" xr:uid="{11854CFE-4221-4A68-9F6B-04C40CD4586C}"/>
    <cellStyle name="Millares [0.0] 2 4 2" xfId="9201" xr:uid="{C76AF607-4589-44E6-A8B7-11A427AE1395}"/>
    <cellStyle name="Millares [0.0] 2 4 2 2" xfId="32098" xr:uid="{94996FDB-B68E-4E03-87FD-13A0B2BA5FFA}"/>
    <cellStyle name="Millares [0.0] 2 4 3" xfId="9202" xr:uid="{7643B991-A292-44C1-9B5D-A42CADF14FEE}"/>
    <cellStyle name="Millares [0.0] 2 4 3 2" xfId="32099" xr:uid="{15C15A2A-2F43-460A-B86A-369C636ABD89}"/>
    <cellStyle name="Millares [0.0] 2 4 4" xfId="32100" xr:uid="{8EAB360A-05A0-4EB4-8317-FD57045B7012}"/>
    <cellStyle name="Millares [0.0] 2 5" xfId="9203" xr:uid="{CF6748FF-B907-4F01-B563-0549C7114FED}"/>
    <cellStyle name="Millares [0.0] 2 5 2" xfId="9204" xr:uid="{D5F8AD8B-17CE-4688-AE52-1DAAF5629ED6}"/>
    <cellStyle name="Millares [0.0] 2 5 2 2" xfId="32101" xr:uid="{A4149C82-9C7F-4BD2-AC2A-886FC8B75EAC}"/>
    <cellStyle name="Millares [0.0] 2 5 3" xfId="9205" xr:uid="{954153AF-5F6E-4B97-BAEC-65E263AE25F9}"/>
    <cellStyle name="Millares [0.0] 2 5 3 2" xfId="32102" xr:uid="{387DD8C0-1690-4C12-9300-37B089DADF4A}"/>
    <cellStyle name="Millares [0.0] 2 5 4" xfId="32103" xr:uid="{2ACB86B6-DA5B-4EC3-8BE0-022F6B82AA1E}"/>
    <cellStyle name="Millares [0.0] 2 6" xfId="9206" xr:uid="{DC872AD2-2799-4A5C-A8D7-87FB543A2C36}"/>
    <cellStyle name="Millares [0.0] 2 6 2" xfId="32104" xr:uid="{3731AC0B-6C5F-46C8-8BAA-F9EAFFAB6F10}"/>
    <cellStyle name="Millares [0.0] 2 7" xfId="9207" xr:uid="{F1CB6496-DA86-460E-B3B1-A4F7DB5CAFE3}"/>
    <cellStyle name="Millares [0.0] 2 7 2" xfId="32105" xr:uid="{0F143A87-7E15-432C-A171-A56B817D425E}"/>
    <cellStyle name="Millares [0.0] 2 8" xfId="32106" xr:uid="{59D0E047-6818-4A9B-BEFD-7A6B10099A7E}"/>
    <cellStyle name="Millares [0.0] 20" xfId="9208" xr:uid="{1D982145-0E36-4ECB-81A7-735E189CD956}"/>
    <cellStyle name="Millares [0.0] 20 2" xfId="9209" xr:uid="{B92539A4-4747-4466-A3C0-1DC140CB2C9C}"/>
    <cellStyle name="Millares [0.0] 20 2 2" xfId="32107" xr:uid="{6E620C73-BA7B-4ABC-B35B-1B63799EF15F}"/>
    <cellStyle name="Millares [0.0] 20 3" xfId="9210" xr:uid="{76E70F98-D9D7-4330-8986-04D07F6CC943}"/>
    <cellStyle name="Millares [0.0] 20 3 2" xfId="32108" xr:uid="{E35E1781-84BE-409D-9906-C08B8F46F9C7}"/>
    <cellStyle name="Millares [0.0] 20 4" xfId="32109" xr:uid="{78EA46BC-6A92-4A37-9E7C-EBB9360C0DA7}"/>
    <cellStyle name="Millares [0.0] 21" xfId="9211" xr:uid="{D4318DDB-9A7B-4D26-A8EC-C434EEAA6FB2}"/>
    <cellStyle name="Millares [0.0] 21 2" xfId="9212" xr:uid="{AE8C794C-667A-40CC-A371-2D635348B41B}"/>
    <cellStyle name="Millares [0.0] 21 2 2" xfId="32110" xr:uid="{BD9D13FF-9D1C-4312-8718-EAD665E00639}"/>
    <cellStyle name="Millares [0.0] 21 3" xfId="9213" xr:uid="{D06B25A2-3461-4CB8-8F16-87CBBC2864FB}"/>
    <cellStyle name="Millares [0.0] 21 3 2" xfId="32111" xr:uid="{814623B8-3C74-4E9F-8411-B07E73A2EFDC}"/>
    <cellStyle name="Millares [0.0] 21 4" xfId="32112" xr:uid="{5F21CE0E-05BA-441F-9928-4C580D4E9E10}"/>
    <cellStyle name="Millares [0.0] 22" xfId="9214" xr:uid="{04119D76-4851-4374-AF85-A0BE62129F22}"/>
    <cellStyle name="Millares [0.0] 22 2" xfId="9215" xr:uid="{21184492-CF36-45B0-99B3-4DF3E73FA951}"/>
    <cellStyle name="Millares [0.0] 22 2 2" xfId="32113" xr:uid="{E8848C63-DC4B-426F-9DEB-9BE927CD4CFE}"/>
    <cellStyle name="Millares [0.0] 22 3" xfId="9216" xr:uid="{9B354E9A-1DB0-468C-B6F6-A14246C67C27}"/>
    <cellStyle name="Millares [0.0] 22 3 2" xfId="32114" xr:uid="{BBBD1173-88B4-420A-8DD5-6237F5C3443C}"/>
    <cellStyle name="Millares [0.0] 22 4" xfId="32115" xr:uid="{95F1B883-4E09-4F49-92F1-6B66BF97D515}"/>
    <cellStyle name="Millares [0.0] 23" xfId="9217" xr:uid="{558BB2FC-24CD-4E1B-BB6A-4E308C7B011C}"/>
    <cellStyle name="Millares [0.0] 23 2" xfId="9218" xr:uid="{2CD97D04-1699-462B-80C9-D4B9B13E32EA}"/>
    <cellStyle name="Millares [0.0] 23 2 2" xfId="32116" xr:uid="{88D249B4-0D06-4F6D-A4FF-40FB5D409D14}"/>
    <cellStyle name="Millares [0.0] 23 3" xfId="9219" xr:uid="{C8595081-CE74-4BAA-9D5B-205A7B4F6163}"/>
    <cellStyle name="Millares [0.0] 23 3 2" xfId="32117" xr:uid="{77AA224B-8692-483E-91BB-53AEC1DA72F8}"/>
    <cellStyle name="Millares [0.0] 23 4" xfId="32118" xr:uid="{92E59D49-9980-49B5-89F3-A56543721176}"/>
    <cellStyle name="Millares [0.0] 24" xfId="9220" xr:uid="{F7682A86-8573-4056-ACF3-64D532C86AAC}"/>
    <cellStyle name="Millares [0.0] 24 2" xfId="9221" xr:uid="{F8521AFC-1ABB-4A66-9418-992604B69A85}"/>
    <cellStyle name="Millares [0.0] 24 2 2" xfId="32119" xr:uid="{43E6010A-5230-4BF1-B0E4-4C9B912736AB}"/>
    <cellStyle name="Millares [0.0] 24 3" xfId="9222" xr:uid="{589405BF-B448-4081-85D0-546B7DB28051}"/>
    <cellStyle name="Millares [0.0] 24 3 2" xfId="32120" xr:uid="{5F184D0D-3E7A-4C4B-BEF7-60DEE9A328BF}"/>
    <cellStyle name="Millares [0.0] 24 4" xfId="32121" xr:uid="{D6F1C78F-38D1-4CE1-BA0A-577661F18BA9}"/>
    <cellStyle name="Millares [0.0] 25" xfId="9223" xr:uid="{E311B20B-9491-49BE-9216-30ED2E24B71D}"/>
    <cellStyle name="Millares [0.0] 25 2" xfId="9224" xr:uid="{83A6BCF5-BB73-40E6-9EA1-BBA4D066FED4}"/>
    <cellStyle name="Millares [0.0] 25 2 2" xfId="32122" xr:uid="{CB107E67-9D91-45F3-93F0-4DC82961372C}"/>
    <cellStyle name="Millares [0.0] 25 3" xfId="9225" xr:uid="{24DE5B4B-2C33-4FC2-BFBB-20781C1C37A3}"/>
    <cellStyle name="Millares [0.0] 25 3 2" xfId="32123" xr:uid="{4B1E0DD0-BA04-4F15-AA4D-EA55FBF7D6EE}"/>
    <cellStyle name="Millares [0.0] 25 4" xfId="32124" xr:uid="{2B8BF19B-3F66-46E2-AC46-9F11EA8748A6}"/>
    <cellStyle name="Millares [0.0] 26" xfId="9226" xr:uid="{D2AA8969-6138-43BA-97B6-16727AB1484C}"/>
    <cellStyle name="Millares [0.0] 26 2" xfId="9227" xr:uid="{5FDC2E8A-EADE-4D5C-9D0C-1B953338102C}"/>
    <cellStyle name="Millares [0.0] 26 2 2" xfId="32125" xr:uid="{384871A5-974E-4FE2-B4AF-CB72D7B8304D}"/>
    <cellStyle name="Millares [0.0] 26 3" xfId="9228" xr:uid="{A0767892-1E81-4E39-A5CE-9A09F52BC66E}"/>
    <cellStyle name="Millares [0.0] 26 3 2" xfId="32126" xr:uid="{62E9CAD8-9A7B-444F-AB9B-C0B59E3043E2}"/>
    <cellStyle name="Millares [0.0] 26 4" xfId="32127" xr:uid="{489B41E9-ACE6-4B61-914C-9BB3704917FE}"/>
    <cellStyle name="Millares [0.0] 27" xfId="9229" xr:uid="{64A4EE54-B10B-40B8-9AED-F31B35574320}"/>
    <cellStyle name="Millares [0.0] 27 2" xfId="9230" xr:uid="{FD5CB263-F8AE-4EFB-BB40-2F800615CA49}"/>
    <cellStyle name="Millares [0.0] 27 2 2" xfId="32128" xr:uid="{20DC1EC4-7E86-451A-8655-16F8DE653F3D}"/>
    <cellStyle name="Millares [0.0] 27 3" xfId="9231" xr:uid="{BB9DE300-9C38-43E4-918C-9B487A8195D0}"/>
    <cellStyle name="Millares [0.0] 27 3 2" xfId="32129" xr:uid="{C93B3CBB-FD28-47E9-9992-3BD14BBF1617}"/>
    <cellStyle name="Millares [0.0] 27 4" xfId="32130" xr:uid="{66199264-591E-4074-8EBE-C4FA86E9B74D}"/>
    <cellStyle name="Millares [0.0] 28" xfId="9232" xr:uid="{92168D66-732E-499F-B844-F2C81C128F3A}"/>
    <cellStyle name="Millares [0.0] 28 2" xfId="9233" xr:uid="{2E555E67-5BF4-44DD-ACAC-DC9CA9827CDA}"/>
    <cellStyle name="Millares [0.0] 28 2 2" xfId="32131" xr:uid="{E96C82FC-AE85-4CD8-BCE6-F845DDFB45A4}"/>
    <cellStyle name="Millares [0.0] 28 3" xfId="9234" xr:uid="{D03910DF-91CC-435D-975A-FA330DAC9CBE}"/>
    <cellStyle name="Millares [0.0] 28 3 2" xfId="32132" xr:uid="{1EF89278-AADA-4C99-9127-12954080F17C}"/>
    <cellStyle name="Millares [0.0] 28 4" xfId="32133" xr:uid="{B723A43C-D511-4EB0-A4F5-99B480A74734}"/>
    <cellStyle name="Millares [0.0] 29" xfId="9235" xr:uid="{FDB4B5FF-1D58-4A7C-A2D0-777E1C454778}"/>
    <cellStyle name="Millares [0.0] 29 2" xfId="9236" xr:uid="{028D7A96-9759-4479-A844-AA3B6DC1D343}"/>
    <cellStyle name="Millares [0.0] 29 2 2" xfId="32134" xr:uid="{877D6120-A2C0-4C51-A0F2-24A490076304}"/>
    <cellStyle name="Millares [0.0] 29 3" xfId="9237" xr:uid="{99F15A8B-F659-4047-A92E-9FBBAB70ADB5}"/>
    <cellStyle name="Millares [0.0] 29 3 2" xfId="32135" xr:uid="{A2ACB740-396B-4FA7-A59E-CBA422E5466F}"/>
    <cellStyle name="Millares [0.0] 29 4" xfId="32136" xr:uid="{50101567-D533-49E9-9952-692CABE3F231}"/>
    <cellStyle name="Millares [0.0] 3" xfId="9238" xr:uid="{7A920029-6D17-467E-A25E-2CB212C39FCC}"/>
    <cellStyle name="Millares [0.0] 3 2" xfId="9239" xr:uid="{DEC87353-C41A-472A-B245-9B956B4EA2B0}"/>
    <cellStyle name="Millares [0.0] 3 2 2" xfId="9240" xr:uid="{900701EC-E27E-4E6A-9A27-6FF4E99503FD}"/>
    <cellStyle name="Millares [0.0] 3 2 2 2" xfId="32137" xr:uid="{259902A4-F429-4046-8666-54E6D0D1C1E6}"/>
    <cellStyle name="Millares [0.0] 3 2 3" xfId="9241" xr:uid="{D57F6DE7-A85D-45EB-8C64-40A0F40C14E4}"/>
    <cellStyle name="Millares [0.0] 3 2 3 2" xfId="32138" xr:uid="{EE478574-B475-48B4-B95F-6AA452E0153F}"/>
    <cellStyle name="Millares [0.0] 3 2 4" xfId="32139" xr:uid="{D7F72610-1AFA-4F6B-95E3-CB6BD911CC18}"/>
    <cellStyle name="Millares [0.0] 3 3" xfId="9242" xr:uid="{75CD4A59-B41A-4362-AA97-5D971F1FC91B}"/>
    <cellStyle name="Millares [0.0] 3 3 2" xfId="9243" xr:uid="{F1079BDF-576A-4A5A-B1F9-99EABDD5683F}"/>
    <cellStyle name="Millares [0.0] 3 3 2 2" xfId="32140" xr:uid="{A261FEAA-734F-4592-838C-CA0EC9FF8FA6}"/>
    <cellStyle name="Millares [0.0] 3 3 3" xfId="9244" xr:uid="{12D1C3EB-E8AA-49ED-A73E-AB5A6DAA72DA}"/>
    <cellStyle name="Millares [0.0] 3 3 3 2" xfId="32141" xr:uid="{EEDE0CE2-6A21-44CD-9F16-92DE28608E85}"/>
    <cellStyle name="Millares [0.0] 3 3 4" xfId="32142" xr:uid="{45DDC3CC-8512-41F5-87A7-7CDEE7147273}"/>
    <cellStyle name="Millares [0.0] 3 4" xfId="9245" xr:uid="{13486849-19FF-48E5-A8E2-6D6BAECCDBF3}"/>
    <cellStyle name="Millares [0.0] 3 4 2" xfId="9246" xr:uid="{8A77E756-08E9-4B6F-B327-5ABB353FF065}"/>
    <cellStyle name="Millares [0.0] 3 4 2 2" xfId="32143" xr:uid="{4745ADD4-27B3-4886-B63F-65FB81D6122B}"/>
    <cellStyle name="Millares [0.0] 3 4 3" xfId="9247" xr:uid="{E732FD53-AA87-4AD1-AF92-94139A15A4E4}"/>
    <cellStyle name="Millares [0.0] 3 4 3 2" xfId="32144" xr:uid="{535EF183-D147-40E4-8F2E-52374C08FE6B}"/>
    <cellStyle name="Millares [0.0] 3 4 4" xfId="32145" xr:uid="{D4FEC7BC-10CC-41F5-8B26-CBCDE04E3C89}"/>
    <cellStyle name="Millares [0.0] 3 5" xfId="9248" xr:uid="{D4EDD20C-B0CF-4293-84E6-840DC10CDBC7}"/>
    <cellStyle name="Millares [0.0] 3 5 2" xfId="9249" xr:uid="{661053EA-E236-4C0C-ACC9-928E19F94B90}"/>
    <cellStyle name="Millares [0.0] 3 5 2 2" xfId="32146" xr:uid="{CDE08513-E2B6-44DA-B9CE-A6CC40592B8F}"/>
    <cellStyle name="Millares [0.0] 3 5 3" xfId="9250" xr:uid="{2418222E-1633-45A5-AF4A-C4992DA9A86C}"/>
    <cellStyle name="Millares [0.0] 3 5 3 2" xfId="32147" xr:uid="{DCA4F9F0-CFD7-4820-A206-5B079001AF0E}"/>
    <cellStyle name="Millares [0.0] 3 5 4" xfId="32148" xr:uid="{62A697A2-8731-41C0-94B6-BDCA08818427}"/>
    <cellStyle name="Millares [0.0] 3 6" xfId="9251" xr:uid="{331955DB-9592-4BA8-BD67-DE7189AF5AD3}"/>
    <cellStyle name="Millares [0.0] 3 6 2" xfId="32149" xr:uid="{635A46CA-67C0-470C-83F5-EB6193A13C54}"/>
    <cellStyle name="Millares [0.0] 3 7" xfId="9252" xr:uid="{0F68EFD2-DD30-40F7-9472-36273AF661E4}"/>
    <cellStyle name="Millares [0.0] 3 7 2" xfId="32150" xr:uid="{BE58BDE1-B862-4645-AC99-C750C3E76A8A}"/>
    <cellStyle name="Millares [0.0] 3 8" xfId="32151" xr:uid="{628159F0-09FA-442B-A593-AE24E80F1283}"/>
    <cellStyle name="Millares [0.0] 30" xfId="9253" xr:uid="{03794CBF-DCD4-4DE1-AF5C-4B2C153C3A35}"/>
    <cellStyle name="Millares [0.0] 30 2" xfId="9254" xr:uid="{770094C5-B280-4932-BE27-736E017028DA}"/>
    <cellStyle name="Millares [0.0] 30 2 2" xfId="32152" xr:uid="{6897EB40-C2B0-4548-BD4B-09F61F480A8E}"/>
    <cellStyle name="Millares [0.0] 30 3" xfId="9255" xr:uid="{B329E3F4-80CD-4C19-BFE2-A76B4494C9D2}"/>
    <cellStyle name="Millares [0.0] 30 3 2" xfId="32153" xr:uid="{EA8DC702-F989-43C6-BA83-B2396A6BF621}"/>
    <cellStyle name="Millares [0.0] 30 4" xfId="32154" xr:uid="{92B35CEF-E58B-4199-A1E8-80EE22CBEC2F}"/>
    <cellStyle name="Millares [0.0] 31" xfId="9256" xr:uid="{065D69EF-32FD-4FD5-852F-C43718B20ECA}"/>
    <cellStyle name="Millares [0.0] 31 2" xfId="9257" xr:uid="{A843C6D0-E313-44C7-AD21-C5F404EEA745}"/>
    <cellStyle name="Millares [0.0] 31 2 2" xfId="32155" xr:uid="{05F826AF-C7CA-4A8F-AE0B-EDFADAC32651}"/>
    <cellStyle name="Millares [0.0] 31 3" xfId="9258" xr:uid="{32CCE3C3-D99C-498C-8AF0-628DD00F29B0}"/>
    <cellStyle name="Millares [0.0] 31 3 2" xfId="32156" xr:uid="{7C42220A-1BE0-4912-94BB-E8AFAF2A5E9F}"/>
    <cellStyle name="Millares [0.0] 31 4" xfId="32157" xr:uid="{10033EE6-01C3-4B86-A2C6-E26B4543A725}"/>
    <cellStyle name="Millares [0.0] 32" xfId="9259" xr:uid="{56D3EA5B-AEA7-40A0-B2B5-43D8A464B3E6}"/>
    <cellStyle name="Millares [0.0] 32 2" xfId="9260" xr:uid="{B170880F-8B33-426D-AE73-ABE75B4C3AC0}"/>
    <cellStyle name="Millares [0.0] 32 2 2" xfId="32158" xr:uid="{4D2467CB-685E-4E1A-BAAC-5D793D9EDC65}"/>
    <cellStyle name="Millares [0.0] 32 3" xfId="9261" xr:uid="{4646E8F8-623A-4BBF-8D35-5AC11D1571EC}"/>
    <cellStyle name="Millares [0.0] 32 3 2" xfId="32159" xr:uid="{8409D55B-7BAA-4313-8340-82682AC54E76}"/>
    <cellStyle name="Millares [0.0] 32 4" xfId="32160" xr:uid="{41F04679-C427-49BD-B8AA-60812293B91B}"/>
    <cellStyle name="Millares [0.0] 33" xfId="9262" xr:uid="{75A9C21A-F0FC-40B7-811F-32F8832A52D8}"/>
    <cellStyle name="Millares [0.0] 33 2" xfId="9263" xr:uid="{8CAF74C8-721B-4008-B16D-D043B65134E1}"/>
    <cellStyle name="Millares [0.0] 33 2 2" xfId="32161" xr:uid="{EE64B5CD-B203-4861-B7F3-167995AC84E4}"/>
    <cellStyle name="Millares [0.0] 33 3" xfId="9264" xr:uid="{0215D16B-D02F-4928-B13C-338A5812F51E}"/>
    <cellStyle name="Millares [0.0] 33 3 2" xfId="32162" xr:uid="{A3B814E7-5017-46AB-9B69-20CF14D40628}"/>
    <cellStyle name="Millares [0.0] 33 4" xfId="32163" xr:uid="{C8B01635-D90D-4FCE-8BF0-CCE104E2F1ED}"/>
    <cellStyle name="Millares [0.0] 34" xfId="9265" xr:uid="{F923F7F8-429D-4E0A-8F5B-56961633ECD6}"/>
    <cellStyle name="Millares [0.0] 34 2" xfId="9266" xr:uid="{46C6625E-CC48-479F-91D9-4A2DF76294C8}"/>
    <cellStyle name="Millares [0.0] 34 2 2" xfId="32164" xr:uid="{E93F799D-DE46-4C65-A535-DB50CE3AC9EE}"/>
    <cellStyle name="Millares [0.0] 34 3" xfId="9267" xr:uid="{206A2157-BC7A-480B-8911-A898B8F43045}"/>
    <cellStyle name="Millares [0.0] 34 3 2" xfId="32165" xr:uid="{5E174C30-D066-4885-8E87-B26DC636E1BB}"/>
    <cellStyle name="Millares [0.0] 34 4" xfId="32166" xr:uid="{DA8B548C-09BC-4AAD-9063-4A7ABAEB73AE}"/>
    <cellStyle name="Millares [0.0] 35" xfId="9268" xr:uid="{FD5D4D92-015D-4825-8F99-9D5AF5E9F0FD}"/>
    <cellStyle name="Millares [0.0] 35 2" xfId="9269" xr:uid="{51C0541D-808D-418E-ACDD-364E2F94B8D0}"/>
    <cellStyle name="Millares [0.0] 35 2 2" xfId="32167" xr:uid="{5E2199B8-22BF-4E2F-A3D4-CCD00E5B95E7}"/>
    <cellStyle name="Millares [0.0] 35 3" xfId="9270" xr:uid="{27E2FB39-68A2-42F2-9583-A1390EC8BCB5}"/>
    <cellStyle name="Millares [0.0] 35 3 2" xfId="32168" xr:uid="{EB38DF36-4C59-43DE-8E23-2E55FED49D5C}"/>
    <cellStyle name="Millares [0.0] 35 4" xfId="32169" xr:uid="{270DFC87-5EBA-4CAB-8DF4-7E469A2A58FE}"/>
    <cellStyle name="Millares [0.0] 36" xfId="9271" xr:uid="{D83D56DF-52DB-4DB7-A906-94BCF5982837}"/>
    <cellStyle name="Millares [0.0] 36 2" xfId="9272" xr:uid="{4BB55C2E-0E47-411F-B625-4AA14196A372}"/>
    <cellStyle name="Millares [0.0] 36 2 2" xfId="32170" xr:uid="{2A5C7475-57E7-4E88-BE71-9F770EC202FB}"/>
    <cellStyle name="Millares [0.0] 36 3" xfId="9273" xr:uid="{57003D7C-E415-423F-8197-0F73569AEC0A}"/>
    <cellStyle name="Millares [0.0] 36 3 2" xfId="32171" xr:uid="{3F1ADD3B-DA8C-402B-AFB3-928FA6153FD6}"/>
    <cellStyle name="Millares [0.0] 36 4" xfId="32172" xr:uid="{D2914EB2-7E19-4EA7-8B6F-E91951CDFEAC}"/>
    <cellStyle name="Millares [0.0] 37" xfId="9274" xr:uid="{149CF2B1-D71D-4265-9E46-6E97185A2B66}"/>
    <cellStyle name="Millares [0.0] 37 2" xfId="9275" xr:uid="{29F3E76D-334F-428F-AEBB-10F572410C14}"/>
    <cellStyle name="Millares [0.0] 37 2 2" xfId="32173" xr:uid="{91EF35A7-1740-4425-836C-81F9EC2AE3B3}"/>
    <cellStyle name="Millares [0.0] 37 3" xfId="9276" xr:uid="{964F7A2E-15C6-402F-9A93-6820B21CDEB2}"/>
    <cellStyle name="Millares [0.0] 37 3 2" xfId="32174" xr:uid="{DF2399C9-1612-4638-A0CF-4E78A02608CF}"/>
    <cellStyle name="Millares [0.0] 37 4" xfId="32175" xr:uid="{5BBD623F-AFE8-4E6A-BB8C-43FCDABE4D14}"/>
    <cellStyle name="Millares [0.0] 38" xfId="9277" xr:uid="{7DF4522A-7EA8-47EE-A077-1529C809C720}"/>
    <cellStyle name="Millares [0.0] 38 2" xfId="9278" xr:uid="{9E007195-0809-40CD-A3AA-A29BBB18D2A9}"/>
    <cellStyle name="Millares [0.0] 38 2 2" xfId="32176" xr:uid="{8D07C6EB-44C3-4A49-A0F5-8DADE7F618A1}"/>
    <cellStyle name="Millares [0.0] 38 3" xfId="9279" xr:uid="{1DA0D7ED-4761-4442-85E9-BFADE4CF74B5}"/>
    <cellStyle name="Millares [0.0] 38 3 2" xfId="32177" xr:uid="{C3BEC89E-41CC-46BA-88E3-2C1C9AAE801E}"/>
    <cellStyle name="Millares [0.0] 38 4" xfId="32178" xr:uid="{7FB65ED4-DAF9-45DA-A587-205C43260157}"/>
    <cellStyle name="Millares [0.0] 39" xfId="9280" xr:uid="{1AFE0AC1-F9B3-45FD-8D31-57246A4CC127}"/>
    <cellStyle name="Millares [0.0] 39 2" xfId="9281" xr:uid="{2425D667-95A6-4104-B3D0-A8BE7E88F200}"/>
    <cellStyle name="Millares [0.0] 39 2 2" xfId="32179" xr:uid="{E5086129-AC99-4D0E-9771-90CFEA195085}"/>
    <cellStyle name="Millares [0.0] 39 3" xfId="9282" xr:uid="{CF7B9435-0E40-467B-82AE-9A27BFB1D67E}"/>
    <cellStyle name="Millares [0.0] 39 3 2" xfId="32180" xr:uid="{24FD5A49-835B-4D59-A6F3-7B116FD13AB0}"/>
    <cellStyle name="Millares [0.0] 39 4" xfId="32181" xr:uid="{DE2C2441-A549-4DB1-AC5E-1F82479B09C8}"/>
    <cellStyle name="Millares [0.0] 4" xfId="9283" xr:uid="{D9150781-0477-461C-B562-A853B5A3CACA}"/>
    <cellStyle name="Millares [0.0] 4 2" xfId="9284" xr:uid="{2CA5D5D3-BF70-4A3F-B59E-CE9FAC456557}"/>
    <cellStyle name="Millares [0.0] 4 2 2" xfId="9285" xr:uid="{A0CE450D-0716-4F5F-96B6-73B6427EB04C}"/>
    <cellStyle name="Millares [0.0] 4 2 2 2" xfId="32182" xr:uid="{AE710840-D507-4890-89A5-2BEB108EA1EB}"/>
    <cellStyle name="Millares [0.0] 4 2 3" xfId="9286" xr:uid="{8E9FA83F-D4BB-4CAA-960E-259BF198271F}"/>
    <cellStyle name="Millares [0.0] 4 2 3 2" xfId="32183" xr:uid="{BA9C349A-3CAC-46B7-A77D-C73A84DEF06F}"/>
    <cellStyle name="Millares [0.0] 4 2 4" xfId="32184" xr:uid="{B2B5A017-CA79-467F-921C-557EB4EA314E}"/>
    <cellStyle name="Millares [0.0] 4 3" xfId="9287" xr:uid="{76EC1C37-D58D-415F-9143-735891B86C6F}"/>
    <cellStyle name="Millares [0.0] 4 3 2" xfId="9288" xr:uid="{10A3BD9A-A215-403C-BB6B-1D8EA30F3FB3}"/>
    <cellStyle name="Millares [0.0] 4 3 2 2" xfId="32185" xr:uid="{ED9E0FC1-151A-40FF-BAE0-3BED6C8C7911}"/>
    <cellStyle name="Millares [0.0] 4 3 3" xfId="9289" xr:uid="{B1B82C42-8CDA-411F-9537-FA7840FAFB89}"/>
    <cellStyle name="Millares [0.0] 4 3 3 2" xfId="32186" xr:uid="{8E63C4F6-9C2A-4063-9EF2-3919376D81AE}"/>
    <cellStyle name="Millares [0.0] 4 3 4" xfId="32187" xr:uid="{A1557E6F-673B-4122-97A9-1AEF4792AA25}"/>
    <cellStyle name="Millares [0.0] 4 4" xfId="9290" xr:uid="{C6D8E1DB-CCE2-4724-A844-752B87F2F8A2}"/>
    <cellStyle name="Millares [0.0] 4 4 2" xfId="9291" xr:uid="{63ADCE51-7A4B-473D-BD00-294901639FE3}"/>
    <cellStyle name="Millares [0.0] 4 4 2 2" xfId="32188" xr:uid="{8CC1D8B8-F05D-44CF-B411-B3B61DA5A682}"/>
    <cellStyle name="Millares [0.0] 4 4 3" xfId="9292" xr:uid="{18DEC177-7517-4B20-AC2F-FB0E612DD85D}"/>
    <cellStyle name="Millares [0.0] 4 4 3 2" xfId="32189" xr:uid="{FB4F0139-CF21-468F-BF05-52CCB00BDC53}"/>
    <cellStyle name="Millares [0.0] 4 4 4" xfId="32190" xr:uid="{BE31C323-ABE9-43B8-94ED-BD0298BF4023}"/>
    <cellStyle name="Millares [0.0] 4 5" xfId="9293" xr:uid="{F83C3083-23F4-4622-B7D8-7CA190B6399B}"/>
    <cellStyle name="Millares [0.0] 4 5 2" xfId="9294" xr:uid="{D5309001-B75C-4E34-ABF6-620DBCDF0FEA}"/>
    <cellStyle name="Millares [0.0] 4 5 2 2" xfId="32191" xr:uid="{38FFDC5E-14E8-4C32-ABBB-711A5C5E71EE}"/>
    <cellStyle name="Millares [0.0] 4 5 3" xfId="9295" xr:uid="{F4A0BEBD-4BD7-4274-8D78-F922D6B8F530}"/>
    <cellStyle name="Millares [0.0] 4 5 3 2" xfId="32192" xr:uid="{B3903D45-5FF1-4366-9B51-1CA4AE6DF5D8}"/>
    <cellStyle name="Millares [0.0] 4 5 4" xfId="32193" xr:uid="{098DC117-F618-44E2-87FE-4B58BF9AFACE}"/>
    <cellStyle name="Millares [0.0] 4 6" xfId="9296" xr:uid="{5B7160FE-D0D1-4297-BBDB-002582962576}"/>
    <cellStyle name="Millares [0.0] 4 6 2" xfId="32194" xr:uid="{31A72C33-1F0E-426D-9CA5-CBE285798E60}"/>
    <cellStyle name="Millares [0.0] 4 7" xfId="9297" xr:uid="{A5F0C2E2-FF41-4A50-B066-480BAEA9D087}"/>
    <cellStyle name="Millares [0.0] 4 7 2" xfId="32195" xr:uid="{C1FA8A73-AA51-4A3A-A1B9-F0598C990A3E}"/>
    <cellStyle name="Millares [0.0] 4 8" xfId="32196" xr:uid="{46A75EF8-93A0-4C4F-AAF2-A8C7E0918819}"/>
    <cellStyle name="Millares [0.0] 40" xfId="9298" xr:uid="{4A756E89-78EC-46B0-BA4F-CF9AB34EA047}"/>
    <cellStyle name="Millares [0.0] 40 2" xfId="9299" xr:uid="{15DE2172-15A7-4E06-B6A9-7D6D0AD542DB}"/>
    <cellStyle name="Millares [0.0] 40 2 2" xfId="32197" xr:uid="{4BBDC140-5D6C-4F4B-96C7-BCC005287A62}"/>
    <cellStyle name="Millares [0.0] 40 3" xfId="9300" xr:uid="{06B963BD-8FC1-46FE-9D3F-0F57228FA916}"/>
    <cellStyle name="Millares [0.0] 40 3 2" xfId="32198" xr:uid="{C503FB9D-1087-488B-B4A6-FCE903C47C04}"/>
    <cellStyle name="Millares [0.0] 40 4" xfId="32199" xr:uid="{EA3E564F-64AB-4D0A-873A-7DF656464DB8}"/>
    <cellStyle name="Millares [0.0] 41" xfId="9301" xr:uid="{99068FC0-03B4-4773-AD53-1B08D25EB96E}"/>
    <cellStyle name="Millares [0.0] 41 2" xfId="9302" xr:uid="{3FAFA666-D166-413A-82E3-2A40830BB411}"/>
    <cellStyle name="Millares [0.0] 41 2 2" xfId="32200" xr:uid="{971F3A61-7FCA-4711-98B9-D9CF49F13A9F}"/>
    <cellStyle name="Millares [0.0] 41 3" xfId="9303" xr:uid="{C05779F8-B53B-40B4-98FF-40CC346C8A54}"/>
    <cellStyle name="Millares [0.0] 41 3 2" xfId="32201" xr:uid="{476DF14B-F3D3-4022-B455-D5029F39B68A}"/>
    <cellStyle name="Millares [0.0] 41 4" xfId="32202" xr:uid="{BB75182C-8334-4BA2-AABC-C6D4C9F440EE}"/>
    <cellStyle name="Millares [0.0] 42" xfId="9304" xr:uid="{FCA6ED03-BCE6-4DA7-B886-F5D604FAE276}"/>
    <cellStyle name="Millares [0.0] 42 2" xfId="9305" xr:uid="{497B8510-6EE0-4372-A94C-D2B1B5921F9C}"/>
    <cellStyle name="Millares [0.0] 42 2 2" xfId="32203" xr:uid="{E42F8B8C-6AFE-4E3E-A6D2-087ACE85A3D0}"/>
    <cellStyle name="Millares [0.0] 42 3" xfId="9306" xr:uid="{8209DE05-A513-4445-A7A7-AC4EB661430F}"/>
    <cellStyle name="Millares [0.0] 42 3 2" xfId="32204" xr:uid="{88605C92-0C95-427B-B757-BEC2F28C2FAA}"/>
    <cellStyle name="Millares [0.0] 42 4" xfId="32205" xr:uid="{C87D685D-ABCB-40AD-821A-E609CB275E17}"/>
    <cellStyle name="Millares [0.0] 43" xfId="9307" xr:uid="{75F62D2F-EBA3-48A2-88B6-4E50E5EF30BA}"/>
    <cellStyle name="Millares [0.0] 43 2" xfId="9308" xr:uid="{EC576EAA-E530-43F8-A310-0D947FF3FE54}"/>
    <cellStyle name="Millares [0.0] 43 2 2" xfId="32206" xr:uid="{A35EC28F-72B8-413D-8364-1A3F09C070C3}"/>
    <cellStyle name="Millares [0.0] 43 3" xfId="9309" xr:uid="{F6B1BFED-2A43-464A-92F2-24C62D103BD0}"/>
    <cellStyle name="Millares [0.0] 43 3 2" xfId="32207" xr:uid="{6C169719-09BE-48AD-B13D-EC367C9935D3}"/>
    <cellStyle name="Millares [0.0] 43 4" xfId="32208" xr:uid="{2159502C-C67A-437F-AFD1-72C201F38A7D}"/>
    <cellStyle name="Millares [0.0] 44" xfId="9310" xr:uid="{971EC79A-1506-4EC1-A0B7-B5E921DEF47C}"/>
    <cellStyle name="Millares [0.0] 44 2" xfId="9311" xr:uid="{4D0AD657-0331-41B8-868F-A91CBF005059}"/>
    <cellStyle name="Millares [0.0] 44 2 2" xfId="32209" xr:uid="{D5E1F46F-B1FF-4C16-A0AB-703424FB3891}"/>
    <cellStyle name="Millares [0.0] 44 3" xfId="9312" xr:uid="{C1C17D05-2C3F-46E8-B80B-9312AB3E7F6D}"/>
    <cellStyle name="Millares [0.0] 44 3 2" xfId="32210" xr:uid="{A815A1E0-30B4-4DF5-AEBC-B4F57FCDE18E}"/>
    <cellStyle name="Millares [0.0] 44 4" xfId="32211" xr:uid="{65637A66-161A-454D-91A5-91C92A1474AD}"/>
    <cellStyle name="Millares [0.0] 45" xfId="9313" xr:uid="{743F49F0-8C6D-4F62-907E-F087DB7376AB}"/>
    <cellStyle name="Millares [0.0] 45 2" xfId="9314" xr:uid="{64BA9E43-326A-4A86-9E69-9A40C8FE1CBE}"/>
    <cellStyle name="Millares [0.0] 45 2 2" xfId="32212" xr:uid="{284275B5-8B10-48AA-8571-8F5C22DD853C}"/>
    <cellStyle name="Millares [0.0] 45 3" xfId="9315" xr:uid="{38906BCF-F466-4C95-8F40-35F516F5C0D7}"/>
    <cellStyle name="Millares [0.0] 45 3 2" xfId="32213" xr:uid="{D691388D-F74D-487E-ACDE-D2D8EB27359A}"/>
    <cellStyle name="Millares [0.0] 45 4" xfId="32214" xr:uid="{1477FADE-5BF5-4D08-924C-96716A66E7A3}"/>
    <cellStyle name="Millares [0.0] 46" xfId="9316" xr:uid="{EFE81513-38E1-45AD-BFF8-71DB9CC54841}"/>
    <cellStyle name="Millares [0.0] 46 2" xfId="9317" xr:uid="{8D2CCBFE-0891-4258-9F66-E9C8A4094329}"/>
    <cellStyle name="Millares [0.0] 46 2 2" xfId="32215" xr:uid="{BF7990B3-E834-443D-8D19-11070457D316}"/>
    <cellStyle name="Millares [0.0] 46 3" xfId="9318" xr:uid="{FE52048D-D856-4794-89C9-63956BDFA58D}"/>
    <cellStyle name="Millares [0.0] 46 3 2" xfId="32216" xr:uid="{06944776-FBD4-4BA6-921B-70E6255ABF25}"/>
    <cellStyle name="Millares [0.0] 46 4" xfId="32217" xr:uid="{DB76935E-20A6-4C19-93B7-35C7332B041A}"/>
    <cellStyle name="Millares [0.0] 47" xfId="9319" xr:uid="{46882254-D985-4BAE-8E3D-55830B833C09}"/>
    <cellStyle name="Millares [0.0] 47 2" xfId="9320" xr:uid="{8E604FB3-7EEC-4A4D-84E1-AE3F5AD2F8CA}"/>
    <cellStyle name="Millares [0.0] 47 2 2" xfId="32218" xr:uid="{A5664194-9824-4D27-B313-1460C7ACB869}"/>
    <cellStyle name="Millares [0.0] 47 3" xfId="9321" xr:uid="{C4BF0FB3-6D38-48A4-802F-A2EF7EE54EB9}"/>
    <cellStyle name="Millares [0.0] 47 3 2" xfId="32219" xr:uid="{B017C5E7-C4A1-4976-AE7D-C598D4853AF7}"/>
    <cellStyle name="Millares [0.0] 47 4" xfId="32220" xr:uid="{063C2803-50A2-4909-829A-6947189FFC43}"/>
    <cellStyle name="Millares [0.0] 48" xfId="9322" xr:uid="{72E563F4-DFDB-4E75-BD95-EADD07A552DC}"/>
    <cellStyle name="Millares [0.0] 48 2" xfId="9323" xr:uid="{07F92AEF-5BC2-46D2-8ECF-389246BB6E8C}"/>
    <cellStyle name="Millares [0.0] 48 2 2" xfId="32221" xr:uid="{158AFE1A-8472-4A11-8AAE-FD9EE791874F}"/>
    <cellStyle name="Millares [0.0] 48 3" xfId="9324" xr:uid="{096538DA-4D94-4539-B9A2-E0FF02D421D5}"/>
    <cellStyle name="Millares [0.0] 48 3 2" xfId="32222" xr:uid="{A7BA2800-07EC-41E7-A477-B18D3CF307A1}"/>
    <cellStyle name="Millares [0.0] 48 4" xfId="32223" xr:uid="{EB9A7553-C1AB-45E0-BDFF-622AA3A21CFD}"/>
    <cellStyle name="Millares [0.0] 49" xfId="9325" xr:uid="{3E30FD5B-6E44-47E0-89B2-78D8B44BFB70}"/>
    <cellStyle name="Millares [0.0] 49 2" xfId="9326" xr:uid="{C8DF30F6-0E54-4B92-A445-6413BC15DF4C}"/>
    <cellStyle name="Millares [0.0] 49 2 2" xfId="32224" xr:uid="{67E827AB-4D9C-4714-AD29-188FFC3DC9D8}"/>
    <cellStyle name="Millares [0.0] 49 3" xfId="9327" xr:uid="{32450479-5216-44ED-8089-C95E3C7A9FFE}"/>
    <cellStyle name="Millares [0.0] 49 3 2" xfId="32225" xr:uid="{358E4C07-1009-48B6-B842-DBA1F5ED7090}"/>
    <cellStyle name="Millares [0.0] 49 4" xfId="32226" xr:uid="{77C6DA34-1A70-475E-9211-FC4D34963F0A}"/>
    <cellStyle name="Millares [0.0] 5" xfId="9328" xr:uid="{FEA67BF6-1CAD-47FB-AC3E-222ED8EE0C74}"/>
    <cellStyle name="Millares [0.0] 5 2" xfId="9329" xr:uid="{814AD80B-F083-4B7A-B4A1-0883EF8FC4C9}"/>
    <cellStyle name="Millares [0.0] 5 2 2" xfId="32227" xr:uid="{A5623744-91C2-41BF-97E0-757208075DEB}"/>
    <cellStyle name="Millares [0.0] 5 3" xfId="9330" xr:uid="{3A2B0991-6E52-4F1C-9249-4D77D192734F}"/>
    <cellStyle name="Millares [0.0] 5 3 2" xfId="32228" xr:uid="{2714E7E1-AFDE-460C-B8DF-2B62325AC2AB}"/>
    <cellStyle name="Millares [0.0] 5 4" xfId="32229" xr:uid="{6106CFF5-E861-4C36-9254-BC805F74CBC0}"/>
    <cellStyle name="Millares [0.0] 50" xfId="9331" xr:uid="{B7214B25-FA67-41F3-9BF6-4EB8AD6FBF8F}"/>
    <cellStyle name="Millares [0.0] 50 2" xfId="9332" xr:uid="{B5DAEBAA-762D-4625-9906-D02DF70E2A1F}"/>
    <cellStyle name="Millares [0.0] 50 2 2" xfId="32230" xr:uid="{03A8AB8C-A367-4742-AFDE-2357E5DDC5AE}"/>
    <cellStyle name="Millares [0.0] 50 3" xfId="9333" xr:uid="{8738CBFF-040C-4259-8D71-287EC101C24C}"/>
    <cellStyle name="Millares [0.0] 50 3 2" xfId="32231" xr:uid="{F512558F-FF69-43EF-B4B5-E7A2243F22E0}"/>
    <cellStyle name="Millares [0.0] 50 4" xfId="32232" xr:uid="{C1CF554B-61FA-4F70-836B-C55357B34A1B}"/>
    <cellStyle name="Millares [0.0] 51" xfId="9334" xr:uid="{EC9448B8-0B62-414F-B97F-1DE17E6272F2}"/>
    <cellStyle name="Millares [0.0] 51 2" xfId="9335" xr:uid="{5EDF644A-4D46-45B0-9941-BB5E6DA70D37}"/>
    <cellStyle name="Millares [0.0] 51 2 2" xfId="32233" xr:uid="{54386E67-7DE9-4D99-9288-99DEED249881}"/>
    <cellStyle name="Millares [0.0] 51 3" xfId="9336" xr:uid="{882413DA-0699-491F-8FBC-627B0586C411}"/>
    <cellStyle name="Millares [0.0] 51 3 2" xfId="32234" xr:uid="{43BE270F-EA15-496F-9812-F3D03ECF3A45}"/>
    <cellStyle name="Millares [0.0] 51 4" xfId="32235" xr:uid="{FC16C96D-1410-46B3-88AE-CE6900BF4909}"/>
    <cellStyle name="Millares [0.0] 52" xfId="9337" xr:uid="{A0BF7204-9242-4879-A8B0-306A0C1137E0}"/>
    <cellStyle name="Millares [0.0] 52 2" xfId="9338" xr:uid="{62057B61-D4D6-4BE4-94FF-FAB2933BF979}"/>
    <cellStyle name="Millares [0.0] 52 2 2" xfId="32236" xr:uid="{A3516EB7-852E-495D-BA0B-0C85DF261323}"/>
    <cellStyle name="Millares [0.0] 52 3" xfId="9339" xr:uid="{23022D82-5946-4C03-ACB4-9325788466D8}"/>
    <cellStyle name="Millares [0.0] 52 3 2" xfId="32237" xr:uid="{A2C6BB5F-F618-4B6A-B831-C2E8F15C6684}"/>
    <cellStyle name="Millares [0.0] 52 4" xfId="32238" xr:uid="{ACE40A7B-925F-4771-BC87-50DECBC56724}"/>
    <cellStyle name="Millares [0.0] 53" xfId="9340" xr:uid="{D38C6D7C-3CB3-46C6-9CE3-2DE243F2D95D}"/>
    <cellStyle name="Millares [0.0] 53 2" xfId="9341" xr:uid="{97564C95-3333-40D8-8A74-FE9EAFD363E0}"/>
    <cellStyle name="Millares [0.0] 53 2 2" xfId="32239" xr:uid="{639FC7C3-96F7-45ED-A7FC-937A6A282299}"/>
    <cellStyle name="Millares [0.0] 53 3" xfId="9342" xr:uid="{578E8EB7-7C5E-4571-94B1-7F8E450A99DE}"/>
    <cellStyle name="Millares [0.0] 53 3 2" xfId="32240" xr:uid="{002A601A-ADF0-4064-8511-3D3F6E92359B}"/>
    <cellStyle name="Millares [0.0] 53 4" xfId="32241" xr:uid="{B62B9A71-BDC5-4FFC-BF96-2D7DC370EC8E}"/>
    <cellStyle name="Millares [0.0] 54" xfId="9343" xr:uid="{B1FD6692-ED9E-4959-AC69-F1EC39D38D73}"/>
    <cellStyle name="Millares [0.0] 54 2" xfId="9344" xr:uid="{73F242A9-7991-4970-8D5F-374D39039E03}"/>
    <cellStyle name="Millares [0.0] 54 2 2" xfId="32242" xr:uid="{63AE2F18-20ED-4A71-9CEB-B25598B4A3A1}"/>
    <cellStyle name="Millares [0.0] 54 3" xfId="9345" xr:uid="{64ACB46F-803F-4E8C-8D08-4E358ABA6039}"/>
    <cellStyle name="Millares [0.0] 54 3 2" xfId="32243" xr:uid="{6C3EAB99-8BE1-4E83-AE4F-73730DDDD4F1}"/>
    <cellStyle name="Millares [0.0] 54 4" xfId="32244" xr:uid="{8CB147E1-F897-403F-BD11-F2A5F0D81D8C}"/>
    <cellStyle name="Millares [0.0] 55" xfId="9346" xr:uid="{F71735B9-1593-4034-A472-A1681ED9922F}"/>
    <cellStyle name="Millares [0.0] 55 2" xfId="9347" xr:uid="{F4341A9F-18C7-49CE-879C-B75749FDB324}"/>
    <cellStyle name="Millares [0.0] 55 2 2" xfId="32245" xr:uid="{4A60E0A7-D13D-4C6C-8B10-6A3395B12B6C}"/>
    <cellStyle name="Millares [0.0] 55 3" xfId="9348" xr:uid="{37BFDF04-09F8-4FB6-AF65-42FBF43BC8CD}"/>
    <cellStyle name="Millares [0.0] 55 3 2" xfId="32246" xr:uid="{304EA16A-7E6E-4A5B-8402-02C4E92609C4}"/>
    <cellStyle name="Millares [0.0] 55 4" xfId="32247" xr:uid="{AD99D2BD-5B9B-43A3-9A84-1620685AFBA1}"/>
    <cellStyle name="Millares [0.0] 56" xfId="9349" xr:uid="{3F077104-6A82-46FA-9716-6F0548D08363}"/>
    <cellStyle name="Millares [0.0] 56 2" xfId="9350" xr:uid="{EA4361F9-BE1B-4AD0-A368-AF4B068BB138}"/>
    <cellStyle name="Millares [0.0] 56 2 2" xfId="32248" xr:uid="{54C01D0D-96C4-4027-9254-AA8C61878D9E}"/>
    <cellStyle name="Millares [0.0] 56 3" xfId="9351" xr:uid="{58965413-581E-41E0-9264-AEB2A580104E}"/>
    <cellStyle name="Millares [0.0] 56 3 2" xfId="32249" xr:uid="{D2818585-A455-4993-B5C3-103A80645D43}"/>
    <cellStyle name="Millares [0.0] 56 4" xfId="32250" xr:uid="{050D99EF-9732-46ED-B1F8-22E6E366F82D}"/>
    <cellStyle name="Millares [0.0] 57" xfId="9352" xr:uid="{BC3FD1D6-AAD1-4FAD-9A85-E13C40F053B2}"/>
    <cellStyle name="Millares [0.0] 57 2" xfId="9353" xr:uid="{8C903CE9-EC36-4076-828A-6D11FC8F4015}"/>
    <cellStyle name="Millares [0.0] 57 2 2" xfId="32251" xr:uid="{B2A45FF2-F235-4096-B682-4BD1AF23C230}"/>
    <cellStyle name="Millares [0.0] 57 3" xfId="9354" xr:uid="{9B401790-74FD-4327-AF26-5BFAAFA8C06E}"/>
    <cellStyle name="Millares [0.0] 57 3 2" xfId="32252" xr:uid="{3909CFE1-6970-45AB-9A6F-DDFE2EA3EFC7}"/>
    <cellStyle name="Millares [0.0] 57 4" xfId="32253" xr:uid="{8D0A4170-AC64-4B70-B0B2-BF1513FB9493}"/>
    <cellStyle name="Millares [0.0] 58" xfId="9355" xr:uid="{CA9B5514-4651-443F-941D-5B660C0D8C30}"/>
    <cellStyle name="Millares [0.0] 58 2" xfId="9356" xr:uid="{75025E88-8225-4010-A825-70320BE748D8}"/>
    <cellStyle name="Millares [0.0] 58 2 2" xfId="32254" xr:uid="{7CD21860-370B-42D4-8F31-E6A95E4B34BB}"/>
    <cellStyle name="Millares [0.0] 58 3" xfId="9357" xr:uid="{4543EA08-0549-46E8-B218-95612DED4FAB}"/>
    <cellStyle name="Millares [0.0] 58 3 2" xfId="32255" xr:uid="{E4833E59-E4CF-4C39-8C51-DD4FFB3115DB}"/>
    <cellStyle name="Millares [0.0] 58 4" xfId="32256" xr:uid="{34F5D6F0-3B8C-43EE-8C4C-68D8EAC803FD}"/>
    <cellStyle name="Millares [0.0] 59" xfId="9358" xr:uid="{742C5ADE-3012-4EFD-A952-6E87568B8473}"/>
    <cellStyle name="Millares [0.0] 59 2" xfId="9359" xr:uid="{076B1CA8-14B5-4D36-887B-B03F36AD526D}"/>
    <cellStyle name="Millares [0.0] 59 2 2" xfId="32257" xr:uid="{1332B60F-094B-480F-B4D0-1670FAAB141A}"/>
    <cellStyle name="Millares [0.0] 59 3" xfId="9360" xr:uid="{0E6ABAF3-EBB8-41A1-82BC-25EA2FCCA0C0}"/>
    <cellStyle name="Millares [0.0] 59 3 2" xfId="32258" xr:uid="{47F58194-7F7A-4ED6-94F5-89C36330732D}"/>
    <cellStyle name="Millares [0.0] 59 4" xfId="32259" xr:uid="{19743D9E-029B-45E5-A55F-607EF17FEB48}"/>
    <cellStyle name="Millares [0.0] 6" xfId="9361" xr:uid="{3800605C-8D53-40F0-AC60-795BFE761F61}"/>
    <cellStyle name="Millares [0.0] 6 2" xfId="9362" xr:uid="{5AF7A5E7-849A-49CA-B576-13824BDFD6CF}"/>
    <cellStyle name="Millares [0.0] 6 2 2" xfId="32260" xr:uid="{948828DC-085E-4722-9921-BFF220B24494}"/>
    <cellStyle name="Millares [0.0] 6 3" xfId="9363" xr:uid="{5F8C2EA1-47FB-4B32-B569-03FDC464E0F6}"/>
    <cellStyle name="Millares [0.0] 6 3 2" xfId="32261" xr:uid="{98EF2EBA-755F-4360-A09C-4F589F5C7768}"/>
    <cellStyle name="Millares [0.0] 6 4" xfId="32262" xr:uid="{A94058B4-60B3-4897-8CC9-8B3201F819A0}"/>
    <cellStyle name="Millares [0.0] 60" xfId="9364" xr:uid="{374CF5E6-57EF-488E-BF72-4D05FD4A5D9E}"/>
    <cellStyle name="Millares [0.0] 60 2" xfId="9365" xr:uid="{AC0DD0C3-2A7E-4ADC-9B14-8919FD9853DF}"/>
    <cellStyle name="Millares [0.0] 60 2 2" xfId="32263" xr:uid="{660E629B-1C62-4F8B-B538-E8AA1AAB6CC6}"/>
    <cellStyle name="Millares [0.0] 60 3" xfId="9366" xr:uid="{07D6C7F6-677A-4139-9199-9B2AB9774B18}"/>
    <cellStyle name="Millares [0.0] 60 3 2" xfId="32264" xr:uid="{661776A8-86AB-4271-8965-610668B8A30D}"/>
    <cellStyle name="Millares [0.0] 60 4" xfId="32265" xr:uid="{2AFE889F-0778-44B0-BF24-4A95F3C743A5}"/>
    <cellStyle name="Millares [0.0] 61" xfId="9367" xr:uid="{2877C8F1-1F8D-413F-B5CD-5EEA0CDACC94}"/>
    <cellStyle name="Millares [0.0] 61 2" xfId="9368" xr:uid="{66F65249-D998-4F7C-9155-FA1643362CC0}"/>
    <cellStyle name="Millares [0.0] 61 2 2" xfId="32266" xr:uid="{ED476983-1F7B-4F81-8079-EEA9DB4863AB}"/>
    <cellStyle name="Millares [0.0] 61 3" xfId="9369" xr:uid="{260AC4A9-12CC-49BB-9723-741E316C2822}"/>
    <cellStyle name="Millares [0.0] 61 3 2" xfId="32267" xr:uid="{7B8E6F5E-3043-4FDB-8B91-4AA2296487FB}"/>
    <cellStyle name="Millares [0.0] 61 4" xfId="32268" xr:uid="{85335742-C6A6-4B82-85D8-515B6A094BFA}"/>
    <cellStyle name="Millares [0.0] 62" xfId="9370" xr:uid="{455A2A37-F89A-4A61-9CEF-2DA492D5E4A9}"/>
    <cellStyle name="Millares [0.0] 62 2" xfId="9371" xr:uid="{6F623DEB-F019-4527-A02F-7C61A3E6AE1F}"/>
    <cellStyle name="Millares [0.0] 62 2 2" xfId="32269" xr:uid="{40AD22EE-DA15-4C4A-B0D9-0BE01D5F3B12}"/>
    <cellStyle name="Millares [0.0] 62 3" xfId="9372" xr:uid="{A82903B3-CD25-40F8-9AB5-49498CCAAECC}"/>
    <cellStyle name="Millares [0.0] 62 3 2" xfId="32270" xr:uid="{E14800DE-C9A6-4998-A5EB-1FE1C70B32AA}"/>
    <cellStyle name="Millares [0.0] 62 4" xfId="32271" xr:uid="{7902CB21-3549-4F5D-A8B6-1DFE2C03B571}"/>
    <cellStyle name="Millares [0.0] 63" xfId="9373" xr:uid="{2F62D5C6-B1A2-45AA-B3CE-6530D47B533D}"/>
    <cellStyle name="Millares [0.0] 63 2" xfId="9374" xr:uid="{5A51E62D-C338-4F5A-8027-6EB3E47985D6}"/>
    <cellStyle name="Millares [0.0] 63 2 2" xfId="32272" xr:uid="{B992390C-322B-4D8C-9BB3-998DC7778C6C}"/>
    <cellStyle name="Millares [0.0] 63 3" xfId="9375" xr:uid="{70CA0F90-17B5-4DE8-B82B-52A3ABC61946}"/>
    <cellStyle name="Millares [0.0] 63 3 2" xfId="32273" xr:uid="{1E46E4FF-41E0-49D4-B351-7784C5FD302A}"/>
    <cellStyle name="Millares [0.0] 63 4" xfId="32274" xr:uid="{B5398563-A11F-4BE7-8AE3-D93762CEDB1A}"/>
    <cellStyle name="Millares [0.0] 64" xfId="9376" xr:uid="{A6108462-DFF8-4554-B506-999B6B0BB1DA}"/>
    <cellStyle name="Millares [0.0] 64 2" xfId="9377" xr:uid="{3500DA7F-2979-4133-A53D-DD63955A7E68}"/>
    <cellStyle name="Millares [0.0] 64 2 2" xfId="32275" xr:uid="{F77F2E13-C19B-42F5-BEE9-E374F110E5E0}"/>
    <cellStyle name="Millares [0.0] 64 3" xfId="9378" xr:uid="{E0A7EE4D-518D-416F-AC9F-DD7137D17754}"/>
    <cellStyle name="Millares [0.0] 64 3 2" xfId="32276" xr:uid="{960AF4EE-316D-4A70-8EB2-6AC4EDCD9EE4}"/>
    <cellStyle name="Millares [0.0] 64 4" xfId="32277" xr:uid="{764D325C-992F-4442-A4D1-AFBEF4E2A1C5}"/>
    <cellStyle name="Millares [0.0] 65" xfId="9379" xr:uid="{FC056EF0-DA65-4B86-AF2D-8EC5B67D8BFC}"/>
    <cellStyle name="Millares [0.0] 65 2" xfId="9380" xr:uid="{9B150B71-3E4C-435F-9545-ADBEFB9F737D}"/>
    <cellStyle name="Millares [0.0] 65 2 2" xfId="32278" xr:uid="{5CBB8DFA-4C11-4D84-AB00-A944A3D7A719}"/>
    <cellStyle name="Millares [0.0] 65 3" xfId="9381" xr:uid="{969E75F0-F72D-480B-B14E-78B14DB56522}"/>
    <cellStyle name="Millares [0.0] 65 3 2" xfId="32279" xr:uid="{73B0FD9D-E0C7-4179-B7A1-F62713C7A10E}"/>
    <cellStyle name="Millares [0.0] 65 4" xfId="32280" xr:uid="{C64DD5D9-B92F-44D7-A305-A7660049CAFA}"/>
    <cellStyle name="Millares [0.0] 66" xfId="9382" xr:uid="{41FF63B4-23CF-414A-923A-FF7B2F1D2ED3}"/>
    <cellStyle name="Millares [0.0] 66 2" xfId="9383" xr:uid="{F7A40EDB-49F8-4973-865B-25DA4EF15A66}"/>
    <cellStyle name="Millares [0.0] 66 2 2" xfId="32281" xr:uid="{A0CFE392-8A16-43B1-8BC7-EA2B3C1DDC0A}"/>
    <cellStyle name="Millares [0.0] 66 3" xfId="9384" xr:uid="{1121326C-E5D6-4B4E-A469-2E572D0D80F6}"/>
    <cellStyle name="Millares [0.0] 66 3 2" xfId="32282" xr:uid="{FF691472-A819-4AE5-9378-EB9270E0DCB4}"/>
    <cellStyle name="Millares [0.0] 66 4" xfId="32283" xr:uid="{EA36C7C3-5157-4489-B74A-66DDFA99A005}"/>
    <cellStyle name="Millares [0.0] 67" xfId="9385" xr:uid="{C2D5BC5D-3D7E-44B4-9D3D-FE6557930C2F}"/>
    <cellStyle name="Millares [0.0] 67 2" xfId="9386" xr:uid="{70E84E17-980A-4347-9E34-275E4C9F1FB2}"/>
    <cellStyle name="Millares [0.0] 67 2 2" xfId="32284" xr:uid="{A621DCA1-27AD-4691-9299-5A52B9B1D73A}"/>
    <cellStyle name="Millares [0.0] 67 3" xfId="9387" xr:uid="{8322F7C9-ACCD-46EC-8628-46B2D1352F6B}"/>
    <cellStyle name="Millares [0.0] 67 3 2" xfId="32285" xr:uid="{58EC798C-0DD5-4EF9-8565-5CB849B2AFE5}"/>
    <cellStyle name="Millares [0.0] 67 4" xfId="32286" xr:uid="{AEE5314B-6810-4A68-8810-C6C6B1306F04}"/>
    <cellStyle name="Millares [0.0] 68" xfId="9388" xr:uid="{5AC16F15-2708-4076-B5FE-7314ADA9A05B}"/>
    <cellStyle name="Millares [0.0] 68 2" xfId="9389" xr:uid="{549F059B-9157-4804-8CFD-CCCE76067001}"/>
    <cellStyle name="Millares [0.0] 68 2 2" xfId="32287" xr:uid="{DCD9CF4C-13F3-4783-BBCD-D837D2CC5159}"/>
    <cellStyle name="Millares [0.0] 68 3" xfId="9390" xr:uid="{B6F43368-8EF7-43C3-AD74-F98079AE94BF}"/>
    <cellStyle name="Millares [0.0] 68 3 2" xfId="32288" xr:uid="{EDC978C6-B920-4B4D-9B3F-EB98E05A0F33}"/>
    <cellStyle name="Millares [0.0] 68 4" xfId="32289" xr:uid="{B685686E-E76A-43B7-A6A2-8B43914D6FE9}"/>
    <cellStyle name="Millares [0.0] 69" xfId="9391" xr:uid="{FDA0230A-6972-4255-A5D5-AA200C50FB12}"/>
    <cellStyle name="Millares [0.0] 69 2" xfId="9392" xr:uid="{0ADF5C9F-9BC1-4E95-9A08-549B1594BB7D}"/>
    <cellStyle name="Millares [0.0] 69 2 2" xfId="32290" xr:uid="{718E2EE0-C42B-41AF-BF2A-F6FC465A5818}"/>
    <cellStyle name="Millares [0.0] 69 3" xfId="9393" xr:uid="{30C64198-A5AB-4BF7-A1C5-2C30454F5D4D}"/>
    <cellStyle name="Millares [0.0] 69 3 2" xfId="32291" xr:uid="{C107B967-5F79-402F-85BF-AB28F9B58D94}"/>
    <cellStyle name="Millares [0.0] 69 4" xfId="32292" xr:uid="{7C97B0A3-7DF9-4093-AB66-8531A9A29019}"/>
    <cellStyle name="Millares [0.0] 7" xfId="9394" xr:uid="{D90BCD27-AF75-435D-8848-FD816EFB82F2}"/>
    <cellStyle name="Millares [0.0] 7 2" xfId="9395" xr:uid="{28A4F5FD-13DF-4EED-B96E-582FD36C4ADC}"/>
    <cellStyle name="Millares [0.0] 7 2 2" xfId="32293" xr:uid="{5ECDC987-4338-4E85-B5E4-F7E44BA8264E}"/>
    <cellStyle name="Millares [0.0] 7 3" xfId="9396" xr:uid="{14BB9E76-457C-489A-AB62-FA418766D337}"/>
    <cellStyle name="Millares [0.0] 7 3 2" xfId="32294" xr:uid="{B0837490-2096-4497-AB2B-821803D3FC42}"/>
    <cellStyle name="Millares [0.0] 7 4" xfId="32295" xr:uid="{63825534-2909-4E34-9BBE-DAB1544DA687}"/>
    <cellStyle name="Millares [0.0] 70" xfId="9397" xr:uid="{7CEC7EB9-55EA-4EFF-AF9B-D4C72C2B73DC}"/>
    <cellStyle name="Millares [0.0] 70 2" xfId="9398" xr:uid="{1D13EC9C-BF2F-4CDE-94AE-328167929DA2}"/>
    <cellStyle name="Millares [0.0] 70 2 2" xfId="32296" xr:uid="{6F3490B7-080F-4176-B14B-086C9E2CCB0C}"/>
    <cellStyle name="Millares [0.0] 70 3" xfId="9399" xr:uid="{3F8143F0-46AB-414D-A093-1AE64A2C4A1D}"/>
    <cellStyle name="Millares [0.0] 70 3 2" xfId="32297" xr:uid="{0A139DFC-279F-4488-AAFF-2FBE94F8E775}"/>
    <cellStyle name="Millares [0.0] 70 4" xfId="32298" xr:uid="{212C7E08-EB62-4D3F-B7E5-A0D053CB70D6}"/>
    <cellStyle name="Millares [0.0] 71" xfId="9400" xr:uid="{86235D8F-DF06-4883-9415-774E5341E747}"/>
    <cellStyle name="Millares [0.0] 71 2" xfId="9401" xr:uid="{BB6A572E-AD79-4037-A8B7-9905F5A081F0}"/>
    <cellStyle name="Millares [0.0] 71 2 2" xfId="32299" xr:uid="{559964C5-03E7-40EB-B927-2248849C2758}"/>
    <cellStyle name="Millares [0.0] 71 3" xfId="9402" xr:uid="{7FBF1FA5-3D58-4290-926B-ABB107BF7034}"/>
    <cellStyle name="Millares [0.0] 71 3 2" xfId="32300" xr:uid="{3C799F82-ED91-4075-A755-63CAD347ADB8}"/>
    <cellStyle name="Millares [0.0] 71 4" xfId="32301" xr:uid="{B91E4D74-23FE-440C-AA5F-D8BB4656B141}"/>
    <cellStyle name="Millares [0.0] 72" xfId="9403" xr:uid="{EC4D172B-557E-4DE0-84C0-49DE27BFB328}"/>
    <cellStyle name="Millares [0.0] 72 2" xfId="9404" xr:uid="{0BA59281-5169-4F5A-B636-F336D0F38E54}"/>
    <cellStyle name="Millares [0.0] 72 2 2" xfId="32302" xr:uid="{E4498719-724D-4503-BB62-136A22569771}"/>
    <cellStyle name="Millares [0.0] 72 3" xfId="9405" xr:uid="{BEEAE1DF-EA9B-4175-8D82-D38CC4758498}"/>
    <cellStyle name="Millares [0.0] 72 3 2" xfId="32303" xr:uid="{45B9ECC0-7F9D-447D-8341-B84FA2C881F3}"/>
    <cellStyle name="Millares [0.0] 72 4" xfId="32304" xr:uid="{5DEB78C9-85DE-421E-9E45-08F01BFE55F1}"/>
    <cellStyle name="Millares [0.0] 73" xfId="9406" xr:uid="{DCAE4198-B26C-48D4-86FD-2E9469467A1F}"/>
    <cellStyle name="Millares [0.0] 73 2" xfId="9407" xr:uid="{D63FD9A6-F4D0-471C-82C5-B48F2709E733}"/>
    <cellStyle name="Millares [0.0] 73 2 2" xfId="32305" xr:uid="{C8C01D17-7045-4F1B-B72C-0C8B355BB2ED}"/>
    <cellStyle name="Millares [0.0] 73 3" xfId="9408" xr:uid="{FE79DEFE-5E39-40BD-98E3-B224B4469F35}"/>
    <cellStyle name="Millares [0.0] 73 3 2" xfId="32306" xr:uid="{02A77FAE-AC19-4914-9D24-3DC364EF7E01}"/>
    <cellStyle name="Millares [0.0] 73 4" xfId="32307" xr:uid="{0E3BACEE-26B9-4E40-BCDC-661884528B86}"/>
    <cellStyle name="Millares [0.0] 74" xfId="9409" xr:uid="{A69A8011-F020-4A89-82DF-72DE1560BF65}"/>
    <cellStyle name="Millares [0.0] 74 2" xfId="9410" xr:uid="{A34FACAA-A6E6-4C63-8299-EF5BA655F223}"/>
    <cellStyle name="Millares [0.0] 74 2 2" xfId="32308" xr:uid="{58102DB9-0850-4681-9D67-4566BDFA0E39}"/>
    <cellStyle name="Millares [0.0] 74 3" xfId="9411" xr:uid="{2248CD07-5D97-4C95-9022-9ED3D6D9B298}"/>
    <cellStyle name="Millares [0.0] 74 3 2" xfId="32309" xr:uid="{ACE261E8-2AAE-4A96-8BE0-861E3F2112DE}"/>
    <cellStyle name="Millares [0.0] 74 4" xfId="32310" xr:uid="{4ABBF101-6989-4A0B-A6F2-9FE3DE3026B1}"/>
    <cellStyle name="Millares [0.0] 75" xfId="9412" xr:uid="{00DD37DC-5DD4-4469-9D39-1B8363FAF8F7}"/>
    <cellStyle name="Millares [0.0] 75 2" xfId="9413" xr:uid="{72873819-6993-4A64-87F3-9A5C917F36A4}"/>
    <cellStyle name="Millares [0.0] 75 2 2" xfId="32311" xr:uid="{FF89946A-7848-48FA-AC36-955A42C55FAB}"/>
    <cellStyle name="Millares [0.0] 75 3" xfId="9414" xr:uid="{A4FA8B35-D7DA-463D-A03F-9EC57D413634}"/>
    <cellStyle name="Millares [0.0] 75 3 2" xfId="32312" xr:uid="{B9BE4672-9082-4783-881A-64E209C31761}"/>
    <cellStyle name="Millares [0.0] 75 4" xfId="32313" xr:uid="{4A4D3645-E098-42BA-B6ED-D9BCC2EE234F}"/>
    <cellStyle name="Millares [0.0] 76" xfId="9415" xr:uid="{B026DD73-AC75-4862-BC98-4E30CC3F7D71}"/>
    <cellStyle name="Millares [0.0] 76 2" xfId="9416" xr:uid="{542DD7DC-2FA7-474B-B6A8-386EE6AFD717}"/>
    <cellStyle name="Millares [0.0] 76 2 2" xfId="32314" xr:uid="{E296FF76-2C29-420A-895B-F0219471A1EE}"/>
    <cellStyle name="Millares [0.0] 76 3" xfId="9417" xr:uid="{A5BECF7E-C874-4904-9759-F4B3367C3715}"/>
    <cellStyle name="Millares [0.0] 76 3 2" xfId="32315" xr:uid="{BD885D78-F12B-48A9-9E94-037AC4EB9DF7}"/>
    <cellStyle name="Millares [0.0] 76 4" xfId="32316" xr:uid="{8CE25738-63C4-45F6-87EB-EFC1670DA7E6}"/>
    <cellStyle name="Millares [0.0] 77" xfId="9418" xr:uid="{5A79E0D8-2893-4283-B212-89AB6CEF438B}"/>
    <cellStyle name="Millares [0.0] 77 2" xfId="9419" xr:uid="{42FB1174-29B3-4C98-9E6D-F35974D94DE3}"/>
    <cellStyle name="Millares [0.0] 77 2 2" xfId="32317" xr:uid="{53DA3E95-F8AD-44FF-B4C1-F93D76B5A4F4}"/>
    <cellStyle name="Millares [0.0] 77 3" xfId="9420" xr:uid="{A4F06B8E-3BAA-41E7-867A-8258BB68C885}"/>
    <cellStyle name="Millares [0.0] 77 3 2" xfId="32318" xr:uid="{0B24561D-1B65-40C5-8CD5-2C8184C6158A}"/>
    <cellStyle name="Millares [0.0] 77 4" xfId="32319" xr:uid="{621BFEC1-B09D-4807-974C-60367597B427}"/>
    <cellStyle name="Millares [0.0] 78" xfId="9421" xr:uid="{A64E8BE2-463D-40D3-A3A4-2503D7A64C36}"/>
    <cellStyle name="Millares [0.0] 78 2" xfId="9422" xr:uid="{462D9CBC-3982-4780-88AE-7EA1AA57C443}"/>
    <cellStyle name="Millares [0.0] 78 2 2" xfId="32320" xr:uid="{25DAA9AF-5B6B-4A03-B424-A49993ED78F8}"/>
    <cellStyle name="Millares [0.0] 78 3" xfId="9423" xr:uid="{86BA2FFF-1AE3-4A51-A6D4-3F5F5BB1F590}"/>
    <cellStyle name="Millares [0.0] 78 3 2" xfId="32321" xr:uid="{A7CAE3EE-B5F4-4A2E-B9EB-F6C797A3574F}"/>
    <cellStyle name="Millares [0.0] 78 4" xfId="32322" xr:uid="{3710054B-3FD6-47D6-9093-962415F0BC42}"/>
    <cellStyle name="Millares [0.0] 79" xfId="9424" xr:uid="{AE6181BA-9C32-4B7D-8493-9B5C6C8AB1CC}"/>
    <cellStyle name="Millares [0.0] 79 2" xfId="9425" xr:uid="{AB60E4B6-EA45-4C55-8FE0-F61E85ECE24D}"/>
    <cellStyle name="Millares [0.0] 79 2 2" xfId="32323" xr:uid="{EDD00D87-289E-4026-B08B-8C9BF1586AD8}"/>
    <cellStyle name="Millares [0.0] 79 3" xfId="9426" xr:uid="{A3C7FE07-B83D-484D-B5B3-57A5A80806F2}"/>
    <cellStyle name="Millares [0.0] 79 3 2" xfId="32324" xr:uid="{4449F233-7E61-4F41-976E-7EF0EED2D0CB}"/>
    <cellStyle name="Millares [0.0] 79 4" xfId="32325" xr:uid="{25AC8291-8D25-424B-8FCA-6F5772B8F380}"/>
    <cellStyle name="Millares [0.0] 8" xfId="9427" xr:uid="{BC90622D-89D7-4D82-B1BA-617D5884DBC9}"/>
    <cellStyle name="Millares [0.0] 8 2" xfId="9428" xr:uid="{38F237C3-076B-4D1D-B4B1-68F7919906BD}"/>
    <cellStyle name="Millares [0.0] 8 2 2" xfId="32326" xr:uid="{D9581617-C862-40EC-B69B-1639EE45268E}"/>
    <cellStyle name="Millares [0.0] 8 3" xfId="9429" xr:uid="{58687C78-C45C-46CD-A691-BBC440C3606B}"/>
    <cellStyle name="Millares [0.0] 8 3 2" xfId="32327" xr:uid="{8F24FC8C-D7A9-4C63-8BDC-30E92A4935F2}"/>
    <cellStyle name="Millares [0.0] 8 4" xfId="32328" xr:uid="{AF81A24C-EFF0-4670-AB92-67DE62E1D269}"/>
    <cellStyle name="Millares [0.0] 80" xfId="9430" xr:uid="{43E29A00-AF56-4D19-AC1F-1B1E2B765BC2}"/>
    <cellStyle name="Millares [0.0] 80 2" xfId="9431" xr:uid="{79BBC6C4-3B4E-4F5D-96A7-BB102ADAE278}"/>
    <cellStyle name="Millares [0.0] 80 2 2" xfId="32329" xr:uid="{6B8EF1D5-6782-4385-A023-51443E5CCB9F}"/>
    <cellStyle name="Millares [0.0] 80 3" xfId="9432" xr:uid="{F46E3BA6-7BD3-4466-A88B-5395E9C46B4A}"/>
    <cellStyle name="Millares [0.0] 80 3 2" xfId="32330" xr:uid="{90AB9E10-72AB-44AA-96B7-635D58C3F1DD}"/>
    <cellStyle name="Millares [0.0] 80 4" xfId="32331" xr:uid="{DDF12850-80F5-48B9-8C9F-D53F99688274}"/>
    <cellStyle name="Millares [0.0] 81" xfId="9433" xr:uid="{DE0407DE-AB0E-4066-AD11-D9D39C93BD69}"/>
    <cellStyle name="Millares [0.0] 81 2" xfId="9434" xr:uid="{F55078C1-517E-44B1-9DDD-5186F651B8B0}"/>
    <cellStyle name="Millares [0.0] 81 2 2" xfId="32332" xr:uid="{696F08F3-CD9D-4441-ACDF-9F670B85C301}"/>
    <cellStyle name="Millares [0.0] 81 3" xfId="9435" xr:uid="{378FFE62-CAE9-48A1-ACA6-7547C5E2EF50}"/>
    <cellStyle name="Millares [0.0] 81 3 2" xfId="32333" xr:uid="{8D4A9B92-FADF-4F88-8E74-B1BEE9A6BB5F}"/>
    <cellStyle name="Millares [0.0] 81 4" xfId="32334" xr:uid="{5B01D98B-7970-46B3-9414-B372A8997484}"/>
    <cellStyle name="Millares [0.0] 82" xfId="9436" xr:uid="{3EA2D87F-CC82-4C56-B09D-8FE7F791F893}"/>
    <cellStyle name="Millares [0.0] 82 2" xfId="9437" xr:uid="{5DF661B0-7BE9-4F25-A553-B7DFEC05A54D}"/>
    <cellStyle name="Millares [0.0] 82 2 2" xfId="32335" xr:uid="{35E80F7E-D112-4D65-86ED-7A9486AE702D}"/>
    <cellStyle name="Millares [0.0] 82 3" xfId="9438" xr:uid="{B66EAF40-E425-4246-8E8C-2EF1A414FACB}"/>
    <cellStyle name="Millares [0.0] 82 3 2" xfId="32336" xr:uid="{200C2F74-5C52-48C3-97FE-C99D8EA731DD}"/>
    <cellStyle name="Millares [0.0] 82 4" xfId="32337" xr:uid="{15D90440-219F-4172-A26F-E7009EF3935B}"/>
    <cellStyle name="Millares [0.0] 83" xfId="9439" xr:uid="{AF87DEB0-F200-4131-8C32-B32A86F2E848}"/>
    <cellStyle name="Millares [0.0] 83 2" xfId="9440" xr:uid="{31C9FB3E-FB7B-4FEA-A44B-B87055B4871A}"/>
    <cellStyle name="Millares [0.0] 83 2 2" xfId="32338" xr:uid="{E094CA3B-F0EF-4246-9D60-A3E691D8049D}"/>
    <cellStyle name="Millares [0.0] 83 3" xfId="9441" xr:uid="{15B68091-E4CA-4CDA-89FC-CB51C7AF99F5}"/>
    <cellStyle name="Millares [0.0] 83 3 2" xfId="32339" xr:uid="{CFC14E03-CEC3-40D9-B724-B71F1E593A58}"/>
    <cellStyle name="Millares [0.0] 83 4" xfId="32340" xr:uid="{5776DF7D-2A42-4A99-9F9A-3BEE950C2442}"/>
    <cellStyle name="Millares [0.0] 84" xfId="9442" xr:uid="{A3D09D53-A1CD-4BF8-981A-72D5034BD561}"/>
    <cellStyle name="Millares [0.0] 84 2" xfId="9443" xr:uid="{AEDEBB6C-79D5-4A1E-997C-25D7ABC9BBB0}"/>
    <cellStyle name="Millares [0.0] 84 2 2" xfId="32341" xr:uid="{F1CF6EA4-12B9-4B28-BBBE-ED0B7FFEF025}"/>
    <cellStyle name="Millares [0.0] 84 3" xfId="9444" xr:uid="{0159D125-358F-4606-85C3-4D13A7077D42}"/>
    <cellStyle name="Millares [0.0] 84 3 2" xfId="32342" xr:uid="{9C50DE10-F82D-4378-A25F-BCD1DD7950BE}"/>
    <cellStyle name="Millares [0.0] 84 4" xfId="32343" xr:uid="{BB313ACA-0F1C-4484-A5AF-491C6B3B0CBB}"/>
    <cellStyle name="Millares [0.0] 85" xfId="9445" xr:uid="{5D9FE3A1-DD13-4BB0-8274-002E173EDDB8}"/>
    <cellStyle name="Millares [0.0] 85 2" xfId="9446" xr:uid="{F39DA8AA-7B40-44BA-A5D1-C1F68CCB8BDD}"/>
    <cellStyle name="Millares [0.0] 85 2 2" xfId="32344" xr:uid="{C4E253FF-2947-49C3-B3D0-CDCDBCC2BA3F}"/>
    <cellStyle name="Millares [0.0] 85 3" xfId="9447" xr:uid="{42236DC6-F3FD-4F66-8FD2-BF2A359B8CD4}"/>
    <cellStyle name="Millares [0.0] 85 3 2" xfId="32345" xr:uid="{AA96A953-B23B-4A88-94FC-E7C682006227}"/>
    <cellStyle name="Millares [0.0] 85 4" xfId="32346" xr:uid="{250525BF-84A5-46A0-8D74-044EF2942B72}"/>
    <cellStyle name="Millares [0.0] 86" xfId="9448" xr:uid="{97BE8408-6EBB-4F8B-BF69-86DE9EB8A19D}"/>
    <cellStyle name="Millares [0.0] 86 2" xfId="9449" xr:uid="{4CFF302E-018B-4060-9AB3-F148C09820A6}"/>
    <cellStyle name="Millares [0.0] 86 2 2" xfId="32347" xr:uid="{BE8006D9-C193-4BEE-BB94-BAF9FF12AD29}"/>
    <cellStyle name="Millares [0.0] 86 3" xfId="9450" xr:uid="{70C3F436-722F-41CB-8204-59D9045343FD}"/>
    <cellStyle name="Millares [0.0] 86 3 2" xfId="32348" xr:uid="{95ED1827-364B-4ED1-B40B-5AB085596991}"/>
    <cellStyle name="Millares [0.0] 86 4" xfId="32349" xr:uid="{EB813D1E-252A-43A5-9519-3B82FD263B67}"/>
    <cellStyle name="Millares [0.0] 87" xfId="9451" xr:uid="{8FEBAF0D-E2DA-4C0C-AB53-21B809E514CB}"/>
    <cellStyle name="Millares [0.0] 87 2" xfId="9452" xr:uid="{65BFE5A0-FA05-4611-B3F3-7E55037050EB}"/>
    <cellStyle name="Millares [0.0] 87 2 2" xfId="32350" xr:uid="{40F00A2B-A1C0-40F1-8E5F-EB8AC82F149F}"/>
    <cellStyle name="Millares [0.0] 87 3" xfId="9453" xr:uid="{BC3E71E4-DEAC-4011-BDFB-2C5C0D377E2B}"/>
    <cellStyle name="Millares [0.0] 87 3 2" xfId="32351" xr:uid="{F3AAEEDC-EC77-4C17-B6C6-AB6262D9C647}"/>
    <cellStyle name="Millares [0.0] 87 4" xfId="32352" xr:uid="{46E738D0-ACD5-4E4E-93C3-FE0C56099DDD}"/>
    <cellStyle name="Millares [0.0] 88" xfId="9454" xr:uid="{9D3473C2-2DE2-4395-BD24-746F5AFBF77E}"/>
    <cellStyle name="Millares [0.0] 88 2" xfId="9455" xr:uid="{8548EF04-2E1C-4E79-8E05-4408D926FC08}"/>
    <cellStyle name="Millares [0.0] 88 2 2" xfId="32353" xr:uid="{20A948FE-07C1-4757-B647-4C2419409962}"/>
    <cellStyle name="Millares [0.0] 88 3" xfId="9456" xr:uid="{67B2080F-182B-4AED-9A68-B85DEA26120A}"/>
    <cellStyle name="Millares [0.0] 88 3 2" xfId="32354" xr:uid="{ED1B13E9-B22B-47F9-9E70-622DD72101FB}"/>
    <cellStyle name="Millares [0.0] 88 4" xfId="32355" xr:uid="{7943FFA2-C98F-4797-8765-8CCAB41B5DCD}"/>
    <cellStyle name="Millares [0.0] 89" xfId="9457" xr:uid="{07974661-65A3-4AF9-A8FF-6DB7FAB4B839}"/>
    <cellStyle name="Millares [0.0] 89 2" xfId="9458" xr:uid="{C7AA4EE2-16B9-4835-9DB7-F0FE8C972386}"/>
    <cellStyle name="Millares [0.0] 89 2 2" xfId="32356" xr:uid="{B6B6B5E0-A43B-4F7C-B075-63F5A380A841}"/>
    <cellStyle name="Millares [0.0] 89 3" xfId="9459" xr:uid="{5BB69901-99B7-41AE-B30F-2715090224E8}"/>
    <cellStyle name="Millares [0.0] 89 3 2" xfId="32357" xr:uid="{CC9D964E-EC66-4664-A16D-6787DCEE30CA}"/>
    <cellStyle name="Millares [0.0] 89 4" xfId="32358" xr:uid="{8291C232-6EC3-41FA-9873-4E18C07AEF04}"/>
    <cellStyle name="Millares [0.0] 9" xfId="9460" xr:uid="{61F28EC8-0BF4-4554-A44C-3AD16E3EB60C}"/>
    <cellStyle name="Millares [0.0] 9 2" xfId="9461" xr:uid="{54E5BF48-91D3-46A8-B2EC-31DE4DDDAF79}"/>
    <cellStyle name="Millares [0.0] 9 2 2" xfId="32359" xr:uid="{0D5F78AC-63FB-45C5-BA10-350A28D2D138}"/>
    <cellStyle name="Millares [0.0] 9 3" xfId="9462" xr:uid="{07CA4097-3664-4DF3-B44D-89896706AAA5}"/>
    <cellStyle name="Millares [0.0] 9 3 2" xfId="32360" xr:uid="{D4D6C084-06A0-4842-BBB2-846996318881}"/>
    <cellStyle name="Millares [0.0] 9 4" xfId="32361" xr:uid="{9ED1DBB5-3413-4C67-956D-7B25001BC9DF}"/>
    <cellStyle name="Millares [0.0] 90" xfId="9463" xr:uid="{8B428CEE-5727-45D1-8976-08443639B83D}"/>
    <cellStyle name="Millares [0.0] 90 2" xfId="9464" xr:uid="{E37CAB37-2635-48A4-986A-0B0159733341}"/>
    <cellStyle name="Millares [0.0] 90 2 2" xfId="32362" xr:uid="{2584C8B7-1E94-4BA6-8ECD-D7418243AFAD}"/>
    <cellStyle name="Millares [0.0] 90 3" xfId="9465" xr:uid="{60FDB1BD-D040-4274-A9FF-0BD261EF44C8}"/>
    <cellStyle name="Millares [0.0] 90 3 2" xfId="32363" xr:uid="{C8A04A9F-24BC-43A1-A287-A79DC4EBA221}"/>
    <cellStyle name="Millares [0.0] 90 4" xfId="32364" xr:uid="{95B4CB9C-85D9-4482-8D84-67D9DB2A4592}"/>
    <cellStyle name="Millares [0.0] 91" xfId="9466" xr:uid="{31ABE284-F387-4CAC-A32F-E6A20606DC6F}"/>
    <cellStyle name="Millares [0.0] 91 2" xfId="9467" xr:uid="{8ECA73D6-46FB-4EE3-B76D-879595C13F49}"/>
    <cellStyle name="Millares [0.0] 91 2 2" xfId="32365" xr:uid="{E86F077A-085B-4729-A5E9-5DB99F922A9C}"/>
    <cellStyle name="Millares [0.0] 91 3" xfId="9468" xr:uid="{446EB042-6E18-4F0A-9962-611B1A1C445C}"/>
    <cellStyle name="Millares [0.0] 91 3 2" xfId="32366" xr:uid="{40E65AC9-F670-43D7-9A69-4A3540F38D3A}"/>
    <cellStyle name="Millares [0.0] 91 4" xfId="32367" xr:uid="{EC29A9DC-90FB-420A-B4BB-238350D3C032}"/>
    <cellStyle name="Millares [0.0] 92" xfId="9469" xr:uid="{41464FBB-4D48-4734-BA2C-ADA96CF27E62}"/>
    <cellStyle name="Millares [0.0] 92 2" xfId="9470" xr:uid="{74AD92B7-8B15-42D9-89D7-FDAF610E7D86}"/>
    <cellStyle name="Millares [0.0] 92 2 2" xfId="32368" xr:uid="{84DECF46-685A-45DB-889B-7E2A658EBC9F}"/>
    <cellStyle name="Millares [0.0] 92 3" xfId="9471" xr:uid="{5CB820BD-E87D-4863-8D8E-F82C472D5DFF}"/>
    <cellStyle name="Millares [0.0] 92 3 2" xfId="32369" xr:uid="{16858381-7EF4-40C7-B74E-5383A60FC340}"/>
    <cellStyle name="Millares [0.0] 92 4" xfId="32370" xr:uid="{65853DF9-B910-44B9-BC4F-53FC552748DE}"/>
    <cellStyle name="Millares [0.0] 93" xfId="9472" xr:uid="{F829BAEC-FA1D-411F-AF9B-5B9500266853}"/>
    <cellStyle name="Millares [0.0] 93 2" xfId="9473" xr:uid="{DFF66EEB-6149-4E82-B99F-6C12F559BCAB}"/>
    <cellStyle name="Millares [0.0] 93 2 2" xfId="32371" xr:uid="{93F7832F-EC02-47AD-B393-A3E299B215E5}"/>
    <cellStyle name="Millares [0.0] 93 3" xfId="9474" xr:uid="{AF83A008-9441-4C9F-A249-31A3EC486FB2}"/>
    <cellStyle name="Millares [0.0] 93 3 2" xfId="32372" xr:uid="{80E755D4-AB2F-4713-9CE7-1B7AC6DAB7A9}"/>
    <cellStyle name="Millares [0.0] 93 4" xfId="32373" xr:uid="{1CE5F581-E4EB-4E78-B350-5A3650AA53C4}"/>
    <cellStyle name="Millares [0.0] 94" xfId="9475" xr:uid="{E8BA20CB-454B-4841-B2D3-44FC7C599749}"/>
    <cellStyle name="Millares [0.0] 94 2" xfId="9476" xr:uid="{13CA368F-D368-41BA-AB62-2CF7D526147F}"/>
    <cellStyle name="Millares [0.0] 94 2 2" xfId="32374" xr:uid="{72CE7482-A058-4BAC-91D5-E99B5CC1DC0E}"/>
    <cellStyle name="Millares [0.0] 94 3" xfId="9477" xr:uid="{9AC024A8-CC4D-402C-9F6F-8764BC796EFA}"/>
    <cellStyle name="Millares [0.0] 94 3 2" xfId="32375" xr:uid="{D56A0E7D-1362-477B-8164-001F1D138446}"/>
    <cellStyle name="Millares [0.0] 94 4" xfId="32376" xr:uid="{E7E0360C-A1F4-4D20-AD53-C64EB457EAD5}"/>
    <cellStyle name="Millares [0.0] 95" xfId="9478" xr:uid="{8915F337-E55F-490E-A321-2B694C25DEB3}"/>
    <cellStyle name="Millares [0.0] 95 2" xfId="9479" xr:uid="{5CC492C9-0529-4704-8C5D-12DD96AAF324}"/>
    <cellStyle name="Millares [0.0] 95 2 2" xfId="32377" xr:uid="{7770BBF8-079B-4B53-8545-891E6BBB14E0}"/>
    <cellStyle name="Millares [0.0] 95 3" xfId="9480" xr:uid="{F4B65383-18FB-4559-A37A-79E5A072DBC2}"/>
    <cellStyle name="Millares [0.0] 95 3 2" xfId="32378" xr:uid="{3040D8EA-0096-4DC8-8F3D-E08023363080}"/>
    <cellStyle name="Millares [0.0] 95 4" xfId="32379" xr:uid="{BE7A71B6-E84F-465E-A30A-3AE69E329159}"/>
    <cellStyle name="Millares [0.0] 96" xfId="9481" xr:uid="{F8D8F00B-932B-45FC-8F12-B90CC12F4C0B}"/>
    <cellStyle name="Millares [0.0] 96 2" xfId="9482" xr:uid="{A3816734-3F88-4281-B010-9CD02C3F6B0A}"/>
    <cellStyle name="Millares [0.0] 96 2 2" xfId="32380" xr:uid="{A7F3037E-16BA-402A-B3F8-51448C360018}"/>
    <cellStyle name="Millares [0.0] 96 3" xfId="9483" xr:uid="{38E7462B-E1DE-4865-B738-192F332A44F1}"/>
    <cellStyle name="Millares [0.0] 96 3 2" xfId="32381" xr:uid="{FF2315B8-F1ED-41E3-B0F5-1CCC93BBA956}"/>
    <cellStyle name="Millares [0.0] 96 4" xfId="32382" xr:uid="{09456A77-FBE6-46DA-91FC-D8A3DE7189D1}"/>
    <cellStyle name="Millares [0.0] 97" xfId="9484" xr:uid="{53F64C24-2DEC-4F6A-B535-A4724796647D}"/>
    <cellStyle name="Millares [0.0] 97 2" xfId="9485" xr:uid="{CB9ECB6D-DD01-4432-A978-54CC276A8799}"/>
    <cellStyle name="Millares [0.0] 97 2 2" xfId="32383" xr:uid="{0B480F4B-DB96-4124-9705-B979D090EFD6}"/>
    <cellStyle name="Millares [0.0] 97 3" xfId="9486" xr:uid="{CE7FCF75-F822-4C2B-88C3-6961EC47E5CA}"/>
    <cellStyle name="Millares [0.0] 97 3 2" xfId="32384" xr:uid="{21C80A55-E48D-47C8-BC1C-DB10822565E6}"/>
    <cellStyle name="Millares [0.0] 97 4" xfId="32385" xr:uid="{FFDD2C51-7CE3-474E-A200-0DCAE08BE4AE}"/>
    <cellStyle name="Millares [0.0] 98" xfId="9487" xr:uid="{29561DA2-D58B-4A2B-837B-9C835AA43E37}"/>
    <cellStyle name="Millares [0.0] 98 2" xfId="9488" xr:uid="{25AABBE9-2BFA-45CB-9EF1-ADD708DEE3F6}"/>
    <cellStyle name="Millares [0.0] 98 2 2" xfId="32386" xr:uid="{E722FED2-E749-471E-A129-A1F979C8950D}"/>
    <cellStyle name="Millares [0.0] 98 3" xfId="9489" xr:uid="{F3CE456D-490B-4BC7-9DDC-C9BAFFCD693C}"/>
    <cellStyle name="Millares [0.0] 98 3 2" xfId="32387" xr:uid="{386ED478-BC3A-401D-B4A7-50050070CEAE}"/>
    <cellStyle name="Millares [0.0] 98 4" xfId="32388" xr:uid="{7BC1F1E8-C7F7-4E3B-862B-21240531995F}"/>
    <cellStyle name="Millares [0.0] 99" xfId="9490" xr:uid="{076744A2-DD57-4161-9677-AFCD124AFB0C}"/>
    <cellStyle name="Millares [0.0] 99 2" xfId="9491" xr:uid="{FB1FE43B-6A45-4283-A71D-1F5836511DBA}"/>
    <cellStyle name="Millares [0.0] 99 2 2" xfId="32389" xr:uid="{BAC4F1A3-DD46-4464-B0DF-F7A103280F48}"/>
    <cellStyle name="Millares [0.0] 99 3" xfId="9492" xr:uid="{C0C2027D-DDF8-4565-9931-9D6B339F6373}"/>
    <cellStyle name="Millares [0.0] 99 3 2" xfId="32390" xr:uid="{746195D1-EDD2-426E-BA31-0C8DFEE88FD3}"/>
    <cellStyle name="Millares [0.0] 99 4" xfId="32391" xr:uid="{830C973C-7140-4117-AAD6-259898781D37}"/>
    <cellStyle name="Millares [0.0]_Balance" xfId="9493" xr:uid="{AB8303C5-765F-4FD5-BAF1-D4D81EA05A36}"/>
    <cellStyle name="Millares [0.1]" xfId="9494" xr:uid="{58314F52-4C7F-481E-9326-E260DBCAC995}"/>
    <cellStyle name="Millares [0.1] 10" xfId="9495" xr:uid="{43CFD97A-728D-4BD4-B257-6B280A90478C}"/>
    <cellStyle name="Millares [0.1] 10 2" xfId="9496" xr:uid="{EC114673-04D4-4C7D-8BD1-DD9D2119B07D}"/>
    <cellStyle name="Millares [0.1] 10 2 2" xfId="32392" xr:uid="{3CF1B4BA-9941-483F-97B7-47E91882E296}"/>
    <cellStyle name="Millares [0.1] 10 3" xfId="9497" xr:uid="{0B434DF5-9DFA-41DF-A923-F7B72045794D}"/>
    <cellStyle name="Millares [0.1] 10 3 2" xfId="32393" xr:uid="{D902637B-F67C-4A5C-A98B-A3F6E8374748}"/>
    <cellStyle name="Millares [0.1] 10 4" xfId="32394" xr:uid="{A7565924-54F2-4353-AD87-0AA38591A67C}"/>
    <cellStyle name="Millares [0.1] 100" xfId="9498" xr:uid="{411A6100-9489-49E0-B2B1-2EC8A0375DA3}"/>
    <cellStyle name="Millares [0.1] 100 2" xfId="9499" xr:uid="{29C9E316-1481-4E28-A4AF-76E325671B4F}"/>
    <cellStyle name="Millares [0.1] 100 2 2" xfId="32395" xr:uid="{2442AA1C-82D9-4370-B169-E259E064FBF5}"/>
    <cellStyle name="Millares [0.1] 100 3" xfId="9500" xr:uid="{2A809CA8-CE29-4CFF-98FF-6FB5A912AE4A}"/>
    <cellStyle name="Millares [0.1] 100 3 2" xfId="32396" xr:uid="{50FEAAC4-ABD3-4E3F-BEB3-B1F0F5E00429}"/>
    <cellStyle name="Millares [0.1] 100 4" xfId="32397" xr:uid="{5F499B79-F0F6-4830-805B-81BE9065EE8A}"/>
    <cellStyle name="Millares [0.1] 101" xfId="9501" xr:uid="{81D6B825-D1B2-4A48-A2AA-73282AB33CBF}"/>
    <cellStyle name="Millares [0.1] 101 2" xfId="9502" xr:uid="{C1CC8A86-629C-46E9-BB1E-C3B041C140B8}"/>
    <cellStyle name="Millares [0.1] 101 2 2" xfId="32398" xr:uid="{43084FE0-6F05-4B0B-955C-CADEF3F7D52D}"/>
    <cellStyle name="Millares [0.1] 101 3" xfId="9503" xr:uid="{07A74C01-2935-4A41-B0E2-61E710E4C01E}"/>
    <cellStyle name="Millares [0.1] 101 3 2" xfId="32399" xr:uid="{4EC74D29-BA0F-4113-A3C2-F681469F5F42}"/>
    <cellStyle name="Millares [0.1] 101 4" xfId="32400" xr:uid="{100B621F-2495-427D-9FDF-8892BEB2AEAD}"/>
    <cellStyle name="Millares [0.1] 102" xfId="9504" xr:uid="{8D570803-913B-40DB-93F1-90A5EB5B38DC}"/>
    <cellStyle name="Millares [0.1] 102 2" xfId="9505" xr:uid="{0C443E23-DD4E-493F-9C11-104650969276}"/>
    <cellStyle name="Millares [0.1] 102 2 2" xfId="32401" xr:uid="{F1E0B486-550C-4FDD-BD90-30C8CFEF8E88}"/>
    <cellStyle name="Millares [0.1] 102 3" xfId="9506" xr:uid="{C0C24130-5676-4F80-93D2-801B0D499545}"/>
    <cellStyle name="Millares [0.1] 102 3 2" xfId="32402" xr:uid="{BB0252A2-6271-418F-B8E1-F50014E3D869}"/>
    <cellStyle name="Millares [0.1] 102 4" xfId="32403" xr:uid="{C29D79B4-5879-41B5-9073-403D9FC7F55F}"/>
    <cellStyle name="Millares [0.1] 103" xfId="9507" xr:uid="{3090B079-43F5-4FE5-B470-95134B704FF0}"/>
    <cellStyle name="Millares [0.1] 103 2" xfId="9508" xr:uid="{63C19AD3-3FBD-4979-9A9C-A74155EFEDBA}"/>
    <cellStyle name="Millares [0.1] 103 2 2" xfId="32404" xr:uid="{F09BEFA0-F67D-4372-AB41-0FC21DFCDB39}"/>
    <cellStyle name="Millares [0.1] 103 3" xfId="9509" xr:uid="{627F6668-83E2-43F3-BEB7-34306AC238AA}"/>
    <cellStyle name="Millares [0.1] 103 3 2" xfId="32405" xr:uid="{C53B347B-97EC-494D-9B49-213D554D23D2}"/>
    <cellStyle name="Millares [0.1] 103 4" xfId="32406" xr:uid="{D9DD339F-0BBF-4C84-9D49-51560108CDB3}"/>
    <cellStyle name="Millares [0.1] 104" xfId="9510" xr:uid="{05BFC48A-7998-4366-B078-F3A53390A49C}"/>
    <cellStyle name="Millares [0.1] 104 2" xfId="9511" xr:uid="{BEDD6035-CE24-47C2-8333-048FFDE8D27E}"/>
    <cellStyle name="Millares [0.1] 104 2 2" xfId="32407" xr:uid="{FC38B275-BACC-45A8-A1E0-82D1764A0E0C}"/>
    <cellStyle name="Millares [0.1] 104 3" xfId="9512" xr:uid="{7C3E32DF-AB2F-415F-8BDF-B0E83CA20522}"/>
    <cellStyle name="Millares [0.1] 104 3 2" xfId="32408" xr:uid="{35D2486B-C135-4367-BFDB-D8FE6CA35064}"/>
    <cellStyle name="Millares [0.1] 104 4" xfId="32409" xr:uid="{46C04C75-0F37-446C-A102-674D4ADCC595}"/>
    <cellStyle name="Millares [0.1] 105" xfId="9513" xr:uid="{F9D80978-F634-42FB-8C7B-880C581D428C}"/>
    <cellStyle name="Millares [0.1] 105 2" xfId="9514" xr:uid="{7713DBF3-B079-46D0-BAF9-8C55754B2E7B}"/>
    <cellStyle name="Millares [0.1] 105 2 2" xfId="32410" xr:uid="{C5E4FE25-2618-4032-8DC1-078730EC7C1E}"/>
    <cellStyle name="Millares [0.1] 105 3" xfId="9515" xr:uid="{D33F4949-57A3-49A7-B53C-4C9DBA730F0C}"/>
    <cellStyle name="Millares [0.1] 105 3 2" xfId="32411" xr:uid="{13E50073-1B60-4192-B259-4B1ED39550E4}"/>
    <cellStyle name="Millares [0.1] 105 4" xfId="32412" xr:uid="{9C7BD59E-9BC0-4EA1-88BE-0744AC694242}"/>
    <cellStyle name="Millares [0.1] 106" xfId="9516" xr:uid="{E0F121D9-116E-4F74-A22B-6B7D6D9A7F67}"/>
    <cellStyle name="Millares [0.1] 106 2" xfId="9517" xr:uid="{AB903C4C-19D0-4B9D-A967-3EF51128D1B2}"/>
    <cellStyle name="Millares [0.1] 106 2 2" xfId="32413" xr:uid="{3EE662A1-15B6-45E5-9A23-D274DDEC31EA}"/>
    <cellStyle name="Millares [0.1] 106 3" xfId="9518" xr:uid="{F53E9067-7C34-447D-9C4E-831ACD1E4E8E}"/>
    <cellStyle name="Millares [0.1] 106 3 2" xfId="32414" xr:uid="{8A53ECAF-09DC-4507-AE98-092A6EC422EA}"/>
    <cellStyle name="Millares [0.1] 106 4" xfId="32415" xr:uid="{1CA5BEF0-DAE9-4EFC-A33D-D6F528DB1905}"/>
    <cellStyle name="Millares [0.1] 107" xfId="9519" xr:uid="{CF5527EE-A9DC-4F66-AD50-E45DD1F2C199}"/>
    <cellStyle name="Millares [0.1] 107 2" xfId="9520" xr:uid="{A0CBA713-B33B-4232-965F-27866EDC3F52}"/>
    <cellStyle name="Millares [0.1] 107 2 2" xfId="32416" xr:uid="{BEDC81A2-AA8E-4E57-983A-658E1EAE6F4E}"/>
    <cellStyle name="Millares [0.1] 107 3" xfId="9521" xr:uid="{31997611-7CA8-4A05-9CC7-54EDB7C1A424}"/>
    <cellStyle name="Millares [0.1] 107 3 2" xfId="32417" xr:uid="{2EE7428D-0062-41DF-B51F-9F6997C9B7DF}"/>
    <cellStyle name="Millares [0.1] 107 4" xfId="32418" xr:uid="{76047C4D-3FB3-4BB7-B896-28CB2F56ACF8}"/>
    <cellStyle name="Millares [0.1] 108" xfId="9522" xr:uid="{EC74BAFF-7527-4BF6-B6E2-574A1CCF9A8C}"/>
    <cellStyle name="Millares [0.1] 108 2" xfId="9523" xr:uid="{6C4F6AE1-969C-4B78-84A2-28552CE5FC46}"/>
    <cellStyle name="Millares [0.1] 108 2 2" xfId="32419" xr:uid="{28141A4C-191A-46A3-9FAE-EC116991679E}"/>
    <cellStyle name="Millares [0.1] 108 3" xfId="9524" xr:uid="{597ED766-3D4D-4B00-B8AC-234334AFC393}"/>
    <cellStyle name="Millares [0.1] 108 3 2" xfId="32420" xr:uid="{F8BE62B8-A467-4CBB-97D4-DF0783EBFCA5}"/>
    <cellStyle name="Millares [0.1] 108 4" xfId="32421" xr:uid="{0195AD0E-AD9F-4DD9-8239-7B24E07BF6C1}"/>
    <cellStyle name="Millares [0.1] 109" xfId="9525" xr:uid="{87C1B9BE-5619-493E-89F7-07CDA8C76874}"/>
    <cellStyle name="Millares [0.1] 109 2" xfId="32422" xr:uid="{825649EC-28EC-4A1E-9DEC-D5CF6AA130D0}"/>
    <cellStyle name="Millares [0.1] 11" xfId="9526" xr:uid="{31E0D023-FFE1-43A1-B96B-E368459A0735}"/>
    <cellStyle name="Millares [0.1] 11 2" xfId="9527" xr:uid="{56434ED3-9226-4CB3-9D03-6AF7142AC026}"/>
    <cellStyle name="Millares [0.1] 11 2 2" xfId="32423" xr:uid="{1C60F40D-5587-4F5A-AD17-718827B68BDE}"/>
    <cellStyle name="Millares [0.1] 11 3" xfId="9528" xr:uid="{60518E4E-B342-40D2-BDE7-69389EF7CC22}"/>
    <cellStyle name="Millares [0.1] 11 3 2" xfId="32424" xr:uid="{3DC374F1-CF51-47BB-BCC3-F73003C918D0}"/>
    <cellStyle name="Millares [0.1] 11 4" xfId="32425" xr:uid="{ED1E088F-F842-4B0E-BDA5-3948AA513F38}"/>
    <cellStyle name="Millares [0.1] 110" xfId="9529" xr:uid="{DC6CF98F-A37C-4F8D-875A-2F1E4964A046}"/>
    <cellStyle name="Millares [0.1] 110 2" xfId="32426" xr:uid="{1E3BBD8E-7695-4793-B111-E45A740E1E6C}"/>
    <cellStyle name="Millares [0.1] 111" xfId="32427" xr:uid="{5F2F5214-1D13-43AB-BA9D-2A22C261AF38}"/>
    <cellStyle name="Millares [0.1] 12" xfId="9530" xr:uid="{CACEA9C0-6A34-43DB-81E6-C8C7B98838EF}"/>
    <cellStyle name="Millares [0.1] 12 2" xfId="9531" xr:uid="{68406F26-0EC8-48CB-91B1-1094295905C2}"/>
    <cellStyle name="Millares [0.1] 12 2 2" xfId="32428" xr:uid="{C6B7CF3A-86B2-420E-A658-84F0DFB8952F}"/>
    <cellStyle name="Millares [0.1] 12 3" xfId="9532" xr:uid="{20EB786D-00C4-4011-90D9-57C532B39846}"/>
    <cellStyle name="Millares [0.1] 12 3 2" xfId="32429" xr:uid="{802E3DED-7E0B-4392-96C7-DA48FAC700F6}"/>
    <cellStyle name="Millares [0.1] 12 4" xfId="32430" xr:uid="{1C19E7F7-84F5-4FA7-B49F-603EB8CE8758}"/>
    <cellStyle name="Millares [0.1] 13" xfId="9533" xr:uid="{19D3E297-6E6D-41AE-BF8B-6FA5CA62460C}"/>
    <cellStyle name="Millares [0.1] 13 2" xfId="9534" xr:uid="{8600C524-486D-49EC-BA8D-2B912D90B03B}"/>
    <cellStyle name="Millares [0.1] 13 2 2" xfId="32431" xr:uid="{673F370F-0674-426B-B2A0-7160CC464A81}"/>
    <cellStyle name="Millares [0.1] 13 3" xfId="9535" xr:uid="{E6B04E11-3479-4BFF-9B5A-675C13C3A8E6}"/>
    <cellStyle name="Millares [0.1] 13 3 2" xfId="32432" xr:uid="{E3F17A9A-E388-444B-ACED-19DB64B0B46E}"/>
    <cellStyle name="Millares [0.1] 13 4" xfId="32433" xr:uid="{CE974D1A-382D-49A9-9C6E-2AB36A57C874}"/>
    <cellStyle name="Millares [0.1] 14" xfId="9536" xr:uid="{A550C789-B838-4CF6-B717-9838476E6E76}"/>
    <cellStyle name="Millares [0.1] 14 2" xfId="9537" xr:uid="{C65F246E-6DF1-4D1B-BD2E-C9355EBA9743}"/>
    <cellStyle name="Millares [0.1] 14 2 2" xfId="32434" xr:uid="{76C9D53D-CD68-45EC-83EA-040A3C0E7A48}"/>
    <cellStyle name="Millares [0.1] 14 3" xfId="9538" xr:uid="{041EDC05-533D-47A6-91F9-745D8558D332}"/>
    <cellStyle name="Millares [0.1] 14 3 2" xfId="32435" xr:uid="{69F5E185-7DAD-4F2C-AB22-A0A5D5D77CA6}"/>
    <cellStyle name="Millares [0.1] 14 4" xfId="32436" xr:uid="{E12FC93F-A52C-449A-A7B4-4DC069FE3066}"/>
    <cellStyle name="Millares [0.1] 15" xfId="9539" xr:uid="{CA6837B7-B564-4B7B-A007-212617B74D14}"/>
    <cellStyle name="Millares [0.1] 15 2" xfId="9540" xr:uid="{34B0487F-A31B-4B36-89C5-62466BD27334}"/>
    <cellStyle name="Millares [0.1] 15 2 2" xfId="32437" xr:uid="{0680F80D-EAD1-4CBA-A479-B5894CFBF129}"/>
    <cellStyle name="Millares [0.1] 15 3" xfId="9541" xr:uid="{43E729E7-EC7F-4252-850E-EDBC390F1548}"/>
    <cellStyle name="Millares [0.1] 15 3 2" xfId="32438" xr:uid="{87FEC10A-5AE2-4A76-8D87-A2969AFC8FFE}"/>
    <cellStyle name="Millares [0.1] 15 4" xfId="32439" xr:uid="{A2346A9C-7818-4F7A-AB31-FF2529D72C16}"/>
    <cellStyle name="Millares [0.1] 16" xfId="9542" xr:uid="{49295605-6E03-4364-8615-40BCA0723E76}"/>
    <cellStyle name="Millares [0.1] 16 2" xfId="9543" xr:uid="{A1027013-3F28-4CFA-B6E0-6E3343F58A5C}"/>
    <cellStyle name="Millares [0.1] 16 2 2" xfId="32440" xr:uid="{DF60A920-8906-4D42-948A-3DAA72044185}"/>
    <cellStyle name="Millares [0.1] 16 3" xfId="9544" xr:uid="{89A0EAB3-F570-463F-8EC0-36BA109D0EC2}"/>
    <cellStyle name="Millares [0.1] 16 3 2" xfId="32441" xr:uid="{599DB4DC-1BBB-4BE7-95AD-66534B029E16}"/>
    <cellStyle name="Millares [0.1] 16 4" xfId="32442" xr:uid="{CF3C4CF9-F532-4789-921E-B6EDE481240E}"/>
    <cellStyle name="Millares [0.1] 17" xfId="9545" xr:uid="{16FC5DC4-6515-46EE-9E12-49CC4C0589CB}"/>
    <cellStyle name="Millares [0.1] 17 2" xfId="9546" xr:uid="{32751CA3-F010-4A44-B6A5-D1282DF61C3D}"/>
    <cellStyle name="Millares [0.1] 17 2 2" xfId="32443" xr:uid="{F33179F6-E2FD-4367-A519-D1001B0AA127}"/>
    <cellStyle name="Millares [0.1] 17 3" xfId="9547" xr:uid="{CAF67F84-C26B-4194-8ED4-A4FE7CFADD76}"/>
    <cellStyle name="Millares [0.1] 17 3 2" xfId="32444" xr:uid="{873AF9B8-44AB-4570-B000-5837A2C1E79F}"/>
    <cellStyle name="Millares [0.1] 17 4" xfId="32445" xr:uid="{281BE970-E6D9-418E-8903-03F20B05EB51}"/>
    <cellStyle name="Millares [0.1] 18" xfId="9548" xr:uid="{FDDC3280-A7C5-448E-8722-F3309DD4AD9D}"/>
    <cellStyle name="Millares [0.1] 18 2" xfId="9549" xr:uid="{FE701709-8F9D-48DC-BF76-6BF5C18D9072}"/>
    <cellStyle name="Millares [0.1] 18 2 2" xfId="32446" xr:uid="{8B161EC7-2C1E-4BB9-92E5-682B04486677}"/>
    <cellStyle name="Millares [0.1] 18 3" xfId="9550" xr:uid="{4BAF4B2A-12C5-4F66-9767-101D98A3424B}"/>
    <cellStyle name="Millares [0.1] 18 3 2" xfId="32447" xr:uid="{48903FCD-5551-4454-8150-7D148F245E80}"/>
    <cellStyle name="Millares [0.1] 18 4" xfId="32448" xr:uid="{E07E9621-601B-4716-9886-83584246F6C6}"/>
    <cellStyle name="Millares [0.1] 19" xfId="9551" xr:uid="{2E3208D4-A0CC-48A1-BD16-FC693D7B9CEF}"/>
    <cellStyle name="Millares [0.1] 19 2" xfId="9552" xr:uid="{424D137C-B741-406D-9575-A6986B9E3EBB}"/>
    <cellStyle name="Millares [0.1] 19 2 2" xfId="32449" xr:uid="{AFA243B2-D24A-470E-A30D-188292F99127}"/>
    <cellStyle name="Millares [0.1] 19 3" xfId="9553" xr:uid="{E11D38F7-787B-4F31-B548-99E66B66C652}"/>
    <cellStyle name="Millares [0.1] 19 3 2" xfId="32450" xr:uid="{0F4A8BAE-2249-48DA-90B7-AE6E22060B29}"/>
    <cellStyle name="Millares [0.1] 19 4" xfId="32451" xr:uid="{81CB4358-EDE3-40A6-9BD2-0AFE6E60E9DC}"/>
    <cellStyle name="Millares [0.1] 2" xfId="9554" xr:uid="{A2F040A3-888C-4C4A-9C21-F6F2607A546A}"/>
    <cellStyle name="Millares [0.1] 2 2" xfId="9555" xr:uid="{5D4F9EEC-6B6E-459B-94CD-F0AF06A420E0}"/>
    <cellStyle name="Millares [0.1] 2 2 2" xfId="9556" xr:uid="{311D89B8-E27B-4B08-9B45-F4838CAFCC34}"/>
    <cellStyle name="Millares [0.1] 2 2 2 2" xfId="32452" xr:uid="{B3D8666F-7C89-4E6B-9ABE-325538BE51D6}"/>
    <cellStyle name="Millares [0.1] 2 2 3" xfId="9557" xr:uid="{15DBF033-BB60-478B-A07F-1F60315D29D3}"/>
    <cellStyle name="Millares [0.1] 2 2 3 2" xfId="32453" xr:uid="{B14BBC61-9372-43C4-AAF0-13DF1EFFBE38}"/>
    <cellStyle name="Millares [0.1] 2 2 4" xfId="32454" xr:uid="{A7CD33BD-40E0-4EC7-A411-EB6684144760}"/>
    <cellStyle name="Millares [0.1] 2 3" xfId="9558" xr:uid="{EC4CBA21-2283-4EBF-952F-D0B2ABDD9317}"/>
    <cellStyle name="Millares [0.1] 2 3 2" xfId="9559" xr:uid="{6F3EDDEB-9D57-4989-ACED-1029CFEF8D9B}"/>
    <cellStyle name="Millares [0.1] 2 3 2 2" xfId="32455" xr:uid="{0169B84C-D9FE-45EE-AE2B-D6EA6E4BE7D1}"/>
    <cellStyle name="Millares [0.1] 2 3 3" xfId="9560" xr:uid="{C43F759B-D64A-49A2-9A17-7C3BE35E9E32}"/>
    <cellStyle name="Millares [0.1] 2 3 3 2" xfId="32456" xr:uid="{7F18C6B5-89E3-4312-A74C-C8AF10FD1DB1}"/>
    <cellStyle name="Millares [0.1] 2 3 4" xfId="32457" xr:uid="{B1EC2096-B001-48E8-8A9D-60DF9E9796B8}"/>
    <cellStyle name="Millares [0.1] 2 4" xfId="9561" xr:uid="{21A9C7A1-7963-4AC2-93FA-0FAF7A847616}"/>
    <cellStyle name="Millares [0.1] 2 4 2" xfId="9562" xr:uid="{B25EB752-9F2A-45FE-AC8F-8D13E98B61D1}"/>
    <cellStyle name="Millares [0.1] 2 4 2 2" xfId="32458" xr:uid="{4B943FD2-22DA-4E17-AD17-F6B54216316C}"/>
    <cellStyle name="Millares [0.1] 2 4 3" xfId="9563" xr:uid="{59A35899-0F6E-4C9C-9536-1C9719F2D938}"/>
    <cellStyle name="Millares [0.1] 2 4 3 2" xfId="32459" xr:uid="{96100404-D781-4811-ACF7-2E56DA09C176}"/>
    <cellStyle name="Millares [0.1] 2 4 4" xfId="32460" xr:uid="{D29219CD-35F0-4907-9235-3F42128732F1}"/>
    <cellStyle name="Millares [0.1] 2 5" xfId="9564" xr:uid="{1A9AEF13-8E39-409E-BB97-73430BC5E79A}"/>
    <cellStyle name="Millares [0.1] 2 5 2" xfId="9565" xr:uid="{C8CE3DD8-FB7D-4E67-AB5D-4A41581E752D}"/>
    <cellStyle name="Millares [0.1] 2 5 2 2" xfId="32461" xr:uid="{0D3A1D0F-A877-477C-B72C-3C2E74BC6240}"/>
    <cellStyle name="Millares [0.1] 2 5 3" xfId="9566" xr:uid="{70A79D9B-34F7-482F-B3A6-EE0E06CAA1BF}"/>
    <cellStyle name="Millares [0.1] 2 5 3 2" xfId="32462" xr:uid="{379B60C5-6D7A-4EE0-AD78-1450772F3D17}"/>
    <cellStyle name="Millares [0.1] 2 5 4" xfId="32463" xr:uid="{B70A9EC0-E36D-4586-A7DC-DABD6797A7AD}"/>
    <cellStyle name="Millares [0.1] 2 6" xfId="9567" xr:uid="{86965944-153B-4780-90EE-11D8DC7489DB}"/>
    <cellStyle name="Millares [0.1] 2 6 2" xfId="32464" xr:uid="{20C3915F-70C0-41E8-963B-16F6058C5BC3}"/>
    <cellStyle name="Millares [0.1] 2 7" xfId="9568" xr:uid="{6FADCD5B-C967-4B46-8C32-8B3AB3E18905}"/>
    <cellStyle name="Millares [0.1] 2 7 2" xfId="32465" xr:uid="{8D427F82-EA45-48D3-95FC-8E73BB47A8B9}"/>
    <cellStyle name="Millares [0.1] 2 8" xfId="32466" xr:uid="{0FA293EB-5859-463D-91F5-E9198A46B80A}"/>
    <cellStyle name="Millares [0.1] 20" xfId="9569" xr:uid="{C5A791A8-1EC2-4F5A-9174-4E72F2457EFA}"/>
    <cellStyle name="Millares [0.1] 20 2" xfId="9570" xr:uid="{E903DBC8-17BA-4420-9CB5-8754D576EF7E}"/>
    <cellStyle name="Millares [0.1] 20 2 2" xfId="32467" xr:uid="{F6E9DF0D-E250-4E81-AD31-01B341AF97A1}"/>
    <cellStyle name="Millares [0.1] 20 3" xfId="9571" xr:uid="{990C2672-D8ED-4DE1-AFD7-026D26DFBC1B}"/>
    <cellStyle name="Millares [0.1] 20 3 2" xfId="32468" xr:uid="{28BF746B-C1AC-4968-BBD8-266880674266}"/>
    <cellStyle name="Millares [0.1] 20 4" xfId="32469" xr:uid="{BD903F84-F0D3-448C-ACE2-6DCF75844C89}"/>
    <cellStyle name="Millares [0.1] 21" xfId="9572" xr:uid="{638559B7-64C3-4B2E-9568-460A15FD0DEF}"/>
    <cellStyle name="Millares [0.1] 21 2" xfId="9573" xr:uid="{5B8A6B88-F745-4724-9DE6-145018F18033}"/>
    <cellStyle name="Millares [0.1] 21 2 2" xfId="32470" xr:uid="{6C933FB8-D2CB-4703-9DA4-120F3CC05431}"/>
    <cellStyle name="Millares [0.1] 21 3" xfId="9574" xr:uid="{EB933EF8-A9E7-4D24-9BD8-99C90E364BCB}"/>
    <cellStyle name="Millares [0.1] 21 3 2" xfId="32471" xr:uid="{C121426D-1164-4509-9262-1358765C61F5}"/>
    <cellStyle name="Millares [0.1] 21 4" xfId="32472" xr:uid="{0C527A3C-E6D9-481C-BD9F-51DBFFB01B36}"/>
    <cellStyle name="Millares [0.1] 22" xfId="9575" xr:uid="{B11D7C16-F4EA-442C-80AE-0553A46A287D}"/>
    <cellStyle name="Millares [0.1] 22 2" xfId="9576" xr:uid="{99C5D517-5DB9-424E-AB3F-11DA5815B0F6}"/>
    <cellStyle name="Millares [0.1] 22 2 2" xfId="32473" xr:uid="{81F9287E-52A5-44E7-AF25-08D15232C35F}"/>
    <cellStyle name="Millares [0.1] 22 3" xfId="9577" xr:uid="{8902AE17-A412-4B5B-854A-D6FFB1B15CE5}"/>
    <cellStyle name="Millares [0.1] 22 3 2" xfId="32474" xr:uid="{C356C4B0-2698-4489-9977-6FCB653C55DF}"/>
    <cellStyle name="Millares [0.1] 22 4" xfId="32475" xr:uid="{04004CDC-8F77-4256-ABE1-AD8B852F0E7A}"/>
    <cellStyle name="Millares [0.1] 23" xfId="9578" xr:uid="{5FCD3146-ABFA-4F1C-9341-23F270A7FF66}"/>
    <cellStyle name="Millares [0.1] 23 2" xfId="9579" xr:uid="{EAFFC9C1-B4B2-47ED-8845-CD647FA4AF6F}"/>
    <cellStyle name="Millares [0.1] 23 2 2" xfId="32476" xr:uid="{30FC2316-875F-40A7-8D09-18FAD98C21BE}"/>
    <cellStyle name="Millares [0.1] 23 3" xfId="9580" xr:uid="{19ABA9A4-4C2B-466C-AEF5-7B71621F7025}"/>
    <cellStyle name="Millares [0.1] 23 3 2" xfId="32477" xr:uid="{24CA2439-7372-46EA-ACCF-80122C4F730A}"/>
    <cellStyle name="Millares [0.1] 23 4" xfId="32478" xr:uid="{252E0F74-35DA-4D86-9AD2-0E4B5235C806}"/>
    <cellStyle name="Millares [0.1] 24" xfId="9581" xr:uid="{12229C97-7AA9-4E6F-8920-18075EF5FCEE}"/>
    <cellStyle name="Millares [0.1] 24 2" xfId="9582" xr:uid="{1F8A36B2-28B3-4A35-831A-F8DE5AAC56C2}"/>
    <cellStyle name="Millares [0.1] 24 2 2" xfId="32479" xr:uid="{182C1500-088B-42E6-9653-DA678C139219}"/>
    <cellStyle name="Millares [0.1] 24 3" xfId="9583" xr:uid="{AF07F7DE-D4FE-4689-8902-D095CE8B38C3}"/>
    <cellStyle name="Millares [0.1] 24 3 2" xfId="32480" xr:uid="{CF034523-7B9E-4E58-877D-62B772DE59F4}"/>
    <cellStyle name="Millares [0.1] 24 4" xfId="32481" xr:uid="{70E3D1C4-8B4D-4FC6-8ADD-84B671556172}"/>
    <cellStyle name="Millares [0.1] 25" xfId="9584" xr:uid="{11879350-0A69-41A2-9A43-36107355C5B2}"/>
    <cellStyle name="Millares [0.1] 25 2" xfId="9585" xr:uid="{C41C8509-1A15-457B-9654-9E23514E7F10}"/>
    <cellStyle name="Millares [0.1] 25 2 2" xfId="32482" xr:uid="{CFE09583-F4F9-453C-BF97-E98E7A5B1F37}"/>
    <cellStyle name="Millares [0.1] 25 3" xfId="9586" xr:uid="{8638534B-EEF3-4A2E-A1EC-99F74531779F}"/>
    <cellStyle name="Millares [0.1] 25 3 2" xfId="32483" xr:uid="{FB833B5A-01F4-4B15-89A9-DDDCEF4A8087}"/>
    <cellStyle name="Millares [0.1] 25 4" xfId="32484" xr:uid="{BF233FC2-118C-4E83-8D46-1CCCC1F5F15C}"/>
    <cellStyle name="Millares [0.1] 26" xfId="9587" xr:uid="{0499AAA9-F448-4B0C-9F17-CD39DC96E910}"/>
    <cellStyle name="Millares [0.1] 26 2" xfId="9588" xr:uid="{B14C5C97-B8A0-4AF3-9E10-B0B24ED434BB}"/>
    <cellStyle name="Millares [0.1] 26 2 2" xfId="32485" xr:uid="{269C0931-BC04-4914-BE78-9D37877413B4}"/>
    <cellStyle name="Millares [0.1] 26 3" xfId="9589" xr:uid="{7F84ED04-E5A7-4095-9258-EB4FF0A921CA}"/>
    <cellStyle name="Millares [0.1] 26 3 2" xfId="32486" xr:uid="{79F97894-6CF9-483D-BF0E-A50853922E32}"/>
    <cellStyle name="Millares [0.1] 26 4" xfId="32487" xr:uid="{40CBBB52-1B9F-4AB9-B250-B2C5B5F71F7F}"/>
    <cellStyle name="Millares [0.1] 27" xfId="9590" xr:uid="{9F31F6A4-6143-4C7A-BF5E-90A6905BFECD}"/>
    <cellStyle name="Millares [0.1] 27 2" xfId="9591" xr:uid="{85890BB5-53E0-4C8D-8594-5084A2E5FA75}"/>
    <cellStyle name="Millares [0.1] 27 2 2" xfId="32488" xr:uid="{BA8089EC-FA3F-4744-9D96-38AB92029021}"/>
    <cellStyle name="Millares [0.1] 27 3" xfId="9592" xr:uid="{1A46CDE8-23BE-4C4F-AC01-638C19043C43}"/>
    <cellStyle name="Millares [0.1] 27 3 2" xfId="32489" xr:uid="{04A73E49-C699-4CCF-982B-27FB3BBBB9A9}"/>
    <cellStyle name="Millares [0.1] 27 4" xfId="32490" xr:uid="{30B58397-F6DA-484B-AFBB-FC8BEE09A746}"/>
    <cellStyle name="Millares [0.1] 28" xfId="9593" xr:uid="{3B03CDBA-2619-4E3D-B3E9-6F7F66A104B0}"/>
    <cellStyle name="Millares [0.1] 28 2" xfId="9594" xr:uid="{BCBBF924-A5B3-4C87-AFB5-CD01B5B2D1FE}"/>
    <cellStyle name="Millares [0.1] 28 2 2" xfId="32491" xr:uid="{165F8D78-EBBC-4F12-B608-CFA1AA0ACB82}"/>
    <cellStyle name="Millares [0.1] 28 3" xfId="9595" xr:uid="{5EDB45F6-0A39-4A67-9FC3-D19F1C544B65}"/>
    <cellStyle name="Millares [0.1] 28 3 2" xfId="32492" xr:uid="{57ADB88B-2A74-4F4F-B8AA-F78E98FD8C87}"/>
    <cellStyle name="Millares [0.1] 28 4" xfId="32493" xr:uid="{5432FCD4-498C-44AA-86EF-0042F6185BD0}"/>
    <cellStyle name="Millares [0.1] 29" xfId="9596" xr:uid="{D33BF453-0094-48F7-86AC-C6F8DDF81B49}"/>
    <cellStyle name="Millares [0.1] 29 2" xfId="9597" xr:uid="{B49BA7B6-985A-43F6-8F56-C557E52F7BB0}"/>
    <cellStyle name="Millares [0.1] 29 2 2" xfId="32494" xr:uid="{DAF22D43-3DF4-4788-8197-82B9DD43847A}"/>
    <cellStyle name="Millares [0.1] 29 3" xfId="9598" xr:uid="{C6A5919B-FCEC-4BDB-9623-1EB582E19E73}"/>
    <cellStyle name="Millares [0.1] 29 3 2" xfId="32495" xr:uid="{8F88B74E-0015-485C-B7CB-80FE9D26C42F}"/>
    <cellStyle name="Millares [0.1] 29 4" xfId="32496" xr:uid="{A174F61B-0899-4976-8D86-92C1B738B79E}"/>
    <cellStyle name="Millares [0.1] 3" xfId="9599" xr:uid="{EC29AA7F-C232-442E-83BB-B29209E368D5}"/>
    <cellStyle name="Millares [0.1] 3 2" xfId="9600" xr:uid="{C27787BD-E93B-4B93-97F4-9ECDE9A24FD6}"/>
    <cellStyle name="Millares [0.1] 3 2 2" xfId="9601" xr:uid="{99701C60-D902-4255-AD0B-BED2850A717B}"/>
    <cellStyle name="Millares [0.1] 3 2 2 2" xfId="32497" xr:uid="{2B867C49-1EA9-43D4-BEDE-B7A7285DC20B}"/>
    <cellStyle name="Millares [0.1] 3 2 3" xfId="9602" xr:uid="{90401793-5F18-4D34-9769-7F2EF1D799D4}"/>
    <cellStyle name="Millares [0.1] 3 2 3 2" xfId="32498" xr:uid="{0C010FE9-6171-4C42-8A3E-D4A8E8133088}"/>
    <cellStyle name="Millares [0.1] 3 2 4" xfId="32499" xr:uid="{79213053-F399-4A13-80D3-23B0111751F9}"/>
    <cellStyle name="Millares [0.1] 3 3" xfId="9603" xr:uid="{BD143D6C-CAAF-4AE9-B5C2-D2F45DD5AE63}"/>
    <cellStyle name="Millares [0.1] 3 3 2" xfId="9604" xr:uid="{7F3B95AD-7035-4363-99A1-EF7F8DFF5C1D}"/>
    <cellStyle name="Millares [0.1] 3 3 2 2" xfId="32500" xr:uid="{4D103615-ACE5-41E1-9FDE-B0B0118A3B73}"/>
    <cellStyle name="Millares [0.1] 3 3 3" xfId="9605" xr:uid="{5D680F17-83DA-4E22-9DA2-DA8E2F26B6DE}"/>
    <cellStyle name="Millares [0.1] 3 3 3 2" xfId="32501" xr:uid="{54DE9C32-341B-4A3A-93C4-D36F630F942B}"/>
    <cellStyle name="Millares [0.1] 3 3 4" xfId="32502" xr:uid="{09F74EBE-BD73-4A98-9213-DDD1D1235891}"/>
    <cellStyle name="Millares [0.1] 3 4" xfId="9606" xr:uid="{CC9BD788-0EF4-4053-BCAA-9A0BF6B97022}"/>
    <cellStyle name="Millares [0.1] 3 4 2" xfId="9607" xr:uid="{AB291536-78F6-4FDE-ACED-CF2AA17206FB}"/>
    <cellStyle name="Millares [0.1] 3 4 2 2" xfId="32503" xr:uid="{3622419B-3548-41C0-B91B-5D696821250E}"/>
    <cellStyle name="Millares [0.1] 3 4 3" xfId="9608" xr:uid="{183A717D-7B67-494A-B5CC-13D009053CE9}"/>
    <cellStyle name="Millares [0.1] 3 4 3 2" xfId="32504" xr:uid="{105421F3-080C-44E8-A95D-2D9EEE7D6548}"/>
    <cellStyle name="Millares [0.1] 3 4 4" xfId="32505" xr:uid="{5336F01C-AF78-4FE4-9EA5-AE99C43A12A0}"/>
    <cellStyle name="Millares [0.1] 3 5" xfId="9609" xr:uid="{8B6F3286-F349-4E0F-A80C-6737EDC791A2}"/>
    <cellStyle name="Millares [0.1] 3 5 2" xfId="9610" xr:uid="{AAA2BC19-A5F0-46DF-BB97-FC4974D4C4C6}"/>
    <cellStyle name="Millares [0.1] 3 5 2 2" xfId="32506" xr:uid="{D1896074-25B8-49ED-BDA7-61E1F757816C}"/>
    <cellStyle name="Millares [0.1] 3 5 3" xfId="9611" xr:uid="{1FBEF705-BA54-4118-8970-958D512CF822}"/>
    <cellStyle name="Millares [0.1] 3 5 3 2" xfId="32507" xr:uid="{1EF7423A-B026-4102-BC15-78398960A52A}"/>
    <cellStyle name="Millares [0.1] 3 5 4" xfId="32508" xr:uid="{976C381D-5E41-42FC-8312-93F1C024CAD2}"/>
    <cellStyle name="Millares [0.1] 3 6" xfId="9612" xr:uid="{5F69D75E-16F3-44E7-9B7B-E8972C422237}"/>
    <cellStyle name="Millares [0.1] 3 6 2" xfId="32509" xr:uid="{3F70387A-C5E1-49B1-8D6B-1EE3A127ABE0}"/>
    <cellStyle name="Millares [0.1] 3 7" xfId="9613" xr:uid="{8D51C000-C54D-4D36-8526-D6300C8D6AE7}"/>
    <cellStyle name="Millares [0.1] 3 7 2" xfId="32510" xr:uid="{37F8FC24-FC01-4A81-A945-0E02EBD452F6}"/>
    <cellStyle name="Millares [0.1] 3 8" xfId="32511" xr:uid="{0F9D9817-E0BF-47AB-B4E0-2908364D81C8}"/>
    <cellStyle name="Millares [0.1] 30" xfId="9614" xr:uid="{68671884-B3DC-44D9-B6B1-B498278DF0CC}"/>
    <cellStyle name="Millares [0.1] 30 2" xfId="9615" xr:uid="{70ACC40B-F785-41DB-841F-921A1217CC26}"/>
    <cellStyle name="Millares [0.1] 30 2 2" xfId="32512" xr:uid="{F486C949-B504-4406-82F3-BEC418165575}"/>
    <cellStyle name="Millares [0.1] 30 3" xfId="9616" xr:uid="{782D1ABC-8BBD-435F-8CF3-D34AA1975232}"/>
    <cellStyle name="Millares [0.1] 30 3 2" xfId="32513" xr:uid="{D0336694-5A47-4EC3-BA27-82601190E156}"/>
    <cellStyle name="Millares [0.1] 30 4" xfId="32514" xr:uid="{21381FEB-D467-4172-BB1E-8FC342C36FAC}"/>
    <cellStyle name="Millares [0.1] 31" xfId="9617" xr:uid="{444A5386-4F12-417D-A4D2-8D143DF0B72C}"/>
    <cellStyle name="Millares [0.1] 31 2" xfId="9618" xr:uid="{740C4934-DE99-4B2D-9FE4-0517227DA567}"/>
    <cellStyle name="Millares [0.1] 31 2 2" xfId="32515" xr:uid="{4374FB6B-B47D-4A5A-AD0B-9E6EFF9AECAA}"/>
    <cellStyle name="Millares [0.1] 31 3" xfId="9619" xr:uid="{04E8C057-637F-4299-B2AD-5EB589ABFCE9}"/>
    <cellStyle name="Millares [0.1] 31 3 2" xfId="32516" xr:uid="{FD158CEA-C8D5-4FD1-B3E4-4E2E4CBB6A05}"/>
    <cellStyle name="Millares [0.1] 31 4" xfId="32517" xr:uid="{4C3312C0-6AF7-4D9B-A714-AED989AA4776}"/>
    <cellStyle name="Millares [0.1] 32" xfId="9620" xr:uid="{EA830449-5204-43D4-94E4-E8E976B1FCE7}"/>
    <cellStyle name="Millares [0.1] 32 2" xfId="9621" xr:uid="{261665E7-37F7-4C6D-BC96-D001B4499712}"/>
    <cellStyle name="Millares [0.1] 32 2 2" xfId="32518" xr:uid="{33907C88-1F3E-4B2C-8EBA-6CA2487954E6}"/>
    <cellStyle name="Millares [0.1] 32 3" xfId="9622" xr:uid="{F2CB07EF-BE26-4A74-9B44-BC0026DBAEB4}"/>
    <cellStyle name="Millares [0.1] 32 3 2" xfId="32519" xr:uid="{9B83B059-7D4D-4F91-A874-C738DA20D67F}"/>
    <cellStyle name="Millares [0.1] 32 4" xfId="32520" xr:uid="{D16DBE67-D3D6-4521-A06C-D5BC3204D1E7}"/>
    <cellStyle name="Millares [0.1] 33" xfId="9623" xr:uid="{DE0D2E08-745A-4269-92E8-50E89D398B97}"/>
    <cellStyle name="Millares [0.1] 33 2" xfId="9624" xr:uid="{5E6B551F-2193-4BEA-A3DF-275D64988970}"/>
    <cellStyle name="Millares [0.1] 33 2 2" xfId="32521" xr:uid="{357E9ACB-C75B-432C-8370-26837C51C7D1}"/>
    <cellStyle name="Millares [0.1] 33 3" xfId="9625" xr:uid="{A7BC3823-D383-42F1-A1A2-C0C481146CE0}"/>
    <cellStyle name="Millares [0.1] 33 3 2" xfId="32522" xr:uid="{5520CEDC-C513-4038-A81E-73197E9DA392}"/>
    <cellStyle name="Millares [0.1] 33 4" xfId="32523" xr:uid="{DE9D8C9C-22DE-46ED-A698-DCB7241B96AA}"/>
    <cellStyle name="Millares [0.1] 34" xfId="9626" xr:uid="{CD9F90B0-C471-4B96-8C14-D00850E56269}"/>
    <cellStyle name="Millares [0.1] 34 2" xfId="9627" xr:uid="{44E7D58C-72C8-4D80-B97B-5F6EA9145BE3}"/>
    <cellStyle name="Millares [0.1] 34 2 2" xfId="32524" xr:uid="{6C6F2717-7989-41B2-AABA-FEDA3451344D}"/>
    <cellStyle name="Millares [0.1] 34 3" xfId="9628" xr:uid="{1A1025E6-B408-431A-9AB7-4F2CC5064732}"/>
    <cellStyle name="Millares [0.1] 34 3 2" xfId="32525" xr:uid="{F1420ED1-80AE-4802-A1DA-B7B8B55AC012}"/>
    <cellStyle name="Millares [0.1] 34 4" xfId="32526" xr:uid="{B35615D1-B4A2-4B65-8ED6-44DFA714F1B2}"/>
    <cellStyle name="Millares [0.1] 35" xfId="9629" xr:uid="{C06639CC-D962-4F34-AB50-FA86F844D46C}"/>
    <cellStyle name="Millares [0.1] 35 2" xfId="9630" xr:uid="{8F15CA2D-D1CD-4F88-AA22-C80569837074}"/>
    <cellStyle name="Millares [0.1] 35 2 2" xfId="32527" xr:uid="{DE48AC95-9942-40E0-A4BB-0C77ED4B075C}"/>
    <cellStyle name="Millares [0.1] 35 3" xfId="9631" xr:uid="{E2129815-7FC0-44FB-B0DE-336284B2D17F}"/>
    <cellStyle name="Millares [0.1] 35 3 2" xfId="32528" xr:uid="{D80C1A31-4345-4456-937D-D7E7643CACAA}"/>
    <cellStyle name="Millares [0.1] 35 4" xfId="32529" xr:uid="{8EF38960-E4E2-4AED-937D-2CBB9A711208}"/>
    <cellStyle name="Millares [0.1] 36" xfId="9632" xr:uid="{CDA75212-F27C-41FE-A925-E4D88C72D3F7}"/>
    <cellStyle name="Millares [0.1] 36 2" xfId="9633" xr:uid="{8308DF41-9724-4AC0-BF26-8C254ADAA43C}"/>
    <cellStyle name="Millares [0.1] 36 2 2" xfId="32530" xr:uid="{38F44FDD-1F8D-4AAB-8827-E43BE5CB0FD3}"/>
    <cellStyle name="Millares [0.1] 36 3" xfId="9634" xr:uid="{561ECABB-ED88-4220-BDE1-221F089E30A5}"/>
    <cellStyle name="Millares [0.1] 36 3 2" xfId="32531" xr:uid="{14DFCE11-E379-457C-A74A-EA73A1994316}"/>
    <cellStyle name="Millares [0.1] 36 4" xfId="32532" xr:uid="{1A17772E-9030-4C27-AE9F-615C83A38B93}"/>
    <cellStyle name="Millares [0.1] 37" xfId="9635" xr:uid="{BE888651-27E7-4EF4-9C1A-92EA01EEAF9D}"/>
    <cellStyle name="Millares [0.1] 37 2" xfId="9636" xr:uid="{16B3FE65-7732-4098-805D-22FC2DBE0611}"/>
    <cellStyle name="Millares [0.1] 37 2 2" xfId="32533" xr:uid="{BE0107D9-96AF-4CCF-BB46-ABE1F90A3C86}"/>
    <cellStyle name="Millares [0.1] 37 3" xfId="9637" xr:uid="{122835AB-6774-47F4-A838-25DD55F3E12E}"/>
    <cellStyle name="Millares [0.1] 37 3 2" xfId="32534" xr:uid="{1AE5E664-1DDF-4C0C-B8BF-24C32799A11C}"/>
    <cellStyle name="Millares [0.1] 37 4" xfId="32535" xr:uid="{68910E9F-63CA-42C0-A9B7-A8E649A9867E}"/>
    <cellStyle name="Millares [0.1] 38" xfId="9638" xr:uid="{E7DCF996-C340-4754-93A3-2537B33CEE5F}"/>
    <cellStyle name="Millares [0.1] 38 2" xfId="9639" xr:uid="{76F14C21-AD9E-4C60-BC73-9A5BCAF22E95}"/>
    <cellStyle name="Millares [0.1] 38 2 2" xfId="32536" xr:uid="{CCCD1893-1151-4F77-ABF9-B028A363D943}"/>
    <cellStyle name="Millares [0.1] 38 3" xfId="9640" xr:uid="{DAEA6EC5-A9DA-44CA-BBE2-9EEA6FC9824B}"/>
    <cellStyle name="Millares [0.1] 38 3 2" xfId="32537" xr:uid="{2D23A646-5D29-4360-A175-DEADF189272F}"/>
    <cellStyle name="Millares [0.1] 38 4" xfId="32538" xr:uid="{FE618597-8B81-482E-BEB5-3A98A148F534}"/>
    <cellStyle name="Millares [0.1] 39" xfId="9641" xr:uid="{E6CEAE2C-E2C5-4A96-83C9-BAD16D8251CA}"/>
    <cellStyle name="Millares [0.1] 39 2" xfId="9642" xr:uid="{CEF34C4E-2783-4825-8F6C-2CDB4912CAC3}"/>
    <cellStyle name="Millares [0.1] 39 2 2" xfId="32539" xr:uid="{1436C439-DB49-435E-A7D0-9E31DE1D69AF}"/>
    <cellStyle name="Millares [0.1] 39 3" xfId="9643" xr:uid="{66959DFA-3932-4998-9F9F-80736A151C13}"/>
    <cellStyle name="Millares [0.1] 39 3 2" xfId="32540" xr:uid="{2078D8FD-5839-4C1B-9B5A-E3C0336C5486}"/>
    <cellStyle name="Millares [0.1] 39 4" xfId="32541" xr:uid="{2CCEEA57-42FA-4A6C-AEA3-0F7B228890FE}"/>
    <cellStyle name="Millares [0.1] 4" xfId="9644" xr:uid="{C660C7EC-CA44-4E5F-89E2-F78F71D09D11}"/>
    <cellStyle name="Millares [0.1] 4 2" xfId="9645" xr:uid="{5D038ED8-88CF-432C-A2AF-D1C4EBCBA84E}"/>
    <cellStyle name="Millares [0.1] 4 2 2" xfId="9646" xr:uid="{62A963D4-BDE8-400E-AF19-D8C9784EB1D8}"/>
    <cellStyle name="Millares [0.1] 4 2 2 2" xfId="32542" xr:uid="{76867461-392A-43DA-BB13-3D4D656B4223}"/>
    <cellStyle name="Millares [0.1] 4 2 3" xfId="9647" xr:uid="{918DF143-46F8-4ABF-820E-620968E01709}"/>
    <cellStyle name="Millares [0.1] 4 2 3 2" xfId="32543" xr:uid="{40EF3BC7-100F-4187-B3DE-BA97AD16C1A0}"/>
    <cellStyle name="Millares [0.1] 4 2 4" xfId="32544" xr:uid="{C732D22B-422B-4AB3-8102-9A72448BCBCB}"/>
    <cellStyle name="Millares [0.1] 4 3" xfId="9648" xr:uid="{822682D6-169A-479C-8C9A-BC0D065F12B0}"/>
    <cellStyle name="Millares [0.1] 4 3 2" xfId="9649" xr:uid="{B2D1ED94-6070-477B-832A-C76F90D4F788}"/>
    <cellStyle name="Millares [0.1] 4 3 2 2" xfId="32545" xr:uid="{82904671-4F51-4341-BFDB-AC1E87469961}"/>
    <cellStyle name="Millares [0.1] 4 3 3" xfId="9650" xr:uid="{D6B4894D-2D0B-4E18-A4F3-A38CFD43D740}"/>
    <cellStyle name="Millares [0.1] 4 3 3 2" xfId="32546" xr:uid="{C3E8D518-2A84-4D42-90AA-D8E1F9BDC3DE}"/>
    <cellStyle name="Millares [0.1] 4 3 4" xfId="32547" xr:uid="{D97B2213-964D-4E4B-B7E8-E3EB8DC9EC21}"/>
    <cellStyle name="Millares [0.1] 4 4" xfId="9651" xr:uid="{9D54BBDE-B96B-4CFC-B4C1-4563A99160FB}"/>
    <cellStyle name="Millares [0.1] 4 4 2" xfId="9652" xr:uid="{9853824B-FEEB-4153-B377-812A5EF6BE6F}"/>
    <cellStyle name="Millares [0.1] 4 4 2 2" xfId="32548" xr:uid="{F8BA4C46-998D-467E-B067-68969E86EF12}"/>
    <cellStyle name="Millares [0.1] 4 4 3" xfId="9653" xr:uid="{37CF007A-83C6-492E-980D-4A20110E3C88}"/>
    <cellStyle name="Millares [0.1] 4 4 3 2" xfId="32549" xr:uid="{0281DDF7-3EC2-4735-B92B-42066F3803C9}"/>
    <cellStyle name="Millares [0.1] 4 4 4" xfId="32550" xr:uid="{62F09AC9-1D4A-44FA-AEA6-9AC6A9559EF0}"/>
    <cellStyle name="Millares [0.1] 4 5" xfId="9654" xr:uid="{68C59CD5-33C5-45A6-A7C8-60014FCF11EE}"/>
    <cellStyle name="Millares [0.1] 4 5 2" xfId="9655" xr:uid="{B40AB39F-50D9-4328-8D23-6496934C3135}"/>
    <cellStyle name="Millares [0.1] 4 5 2 2" xfId="32551" xr:uid="{D06A5065-901E-4F82-A505-16EF3E6AD9F8}"/>
    <cellStyle name="Millares [0.1] 4 5 3" xfId="9656" xr:uid="{336B6E5C-C4A1-4492-A89F-7EFDCB85D63B}"/>
    <cellStyle name="Millares [0.1] 4 5 3 2" xfId="32552" xr:uid="{F6280FAD-4C02-4B95-BF05-6C923473DC98}"/>
    <cellStyle name="Millares [0.1] 4 5 4" xfId="32553" xr:uid="{D34A5A4D-26D4-4C48-8024-ABD3A5045B1F}"/>
    <cellStyle name="Millares [0.1] 4 6" xfId="9657" xr:uid="{9365B3A9-6F20-4EBA-9F36-20591BDE9653}"/>
    <cellStyle name="Millares [0.1] 4 6 2" xfId="32554" xr:uid="{BD3AFB1B-7653-4BF5-BD9B-8B7FA24E887D}"/>
    <cellStyle name="Millares [0.1] 4 7" xfId="9658" xr:uid="{D0E06300-922F-41C5-9FE4-A68512D5E2B9}"/>
    <cellStyle name="Millares [0.1] 4 7 2" xfId="32555" xr:uid="{C1C3AA64-A36F-40E9-8CA0-2F7FA3CC591C}"/>
    <cellStyle name="Millares [0.1] 4 8" xfId="32556" xr:uid="{7C022ABE-EE64-41DF-929F-C8A2FDF554FE}"/>
    <cellStyle name="Millares [0.1] 40" xfId="9659" xr:uid="{8E4B4995-B8A0-480C-85E3-06011BF45383}"/>
    <cellStyle name="Millares [0.1] 40 2" xfId="9660" xr:uid="{7669037B-51DC-4932-8519-F1B3CF7891DD}"/>
    <cellStyle name="Millares [0.1] 40 2 2" xfId="32557" xr:uid="{8B06EC8B-7E81-4BF2-B7B1-494E0244F6C1}"/>
    <cellStyle name="Millares [0.1] 40 3" xfId="9661" xr:uid="{9CC59B17-8769-4BAE-8D4C-5F8C56CB0854}"/>
    <cellStyle name="Millares [0.1] 40 3 2" xfId="32558" xr:uid="{279F58F7-CE0C-4657-97B9-18B55E690F2D}"/>
    <cellStyle name="Millares [0.1] 40 4" xfId="32559" xr:uid="{EA289F4D-EFD7-4FDB-9DFD-A9FE2A55D339}"/>
    <cellStyle name="Millares [0.1] 41" xfId="9662" xr:uid="{90A6ED25-A759-4984-BB2E-C39BA9E67A06}"/>
    <cellStyle name="Millares [0.1] 41 2" xfId="9663" xr:uid="{8125D668-CF29-45F9-A517-86E10A782CD5}"/>
    <cellStyle name="Millares [0.1] 41 2 2" xfId="32560" xr:uid="{88E69699-41AA-449A-8847-8DDCED9F3B70}"/>
    <cellStyle name="Millares [0.1] 41 3" xfId="9664" xr:uid="{45C9E7F9-9520-44DC-A112-120B56F4480C}"/>
    <cellStyle name="Millares [0.1] 41 3 2" xfId="32561" xr:uid="{136D99B0-A4C1-4DE0-9A41-47E201095B28}"/>
    <cellStyle name="Millares [0.1] 41 4" xfId="32562" xr:uid="{05ED37CC-237E-4B2B-87E8-B4CD311A45B7}"/>
    <cellStyle name="Millares [0.1] 42" xfId="9665" xr:uid="{4D5080E6-95A0-4840-9171-B3DC06A573D8}"/>
    <cellStyle name="Millares [0.1] 42 2" xfId="9666" xr:uid="{C51D614F-C0BF-460C-B9A7-EA4B26B41784}"/>
    <cellStyle name="Millares [0.1] 42 2 2" xfId="32563" xr:uid="{A9E28F34-BC23-4E99-9093-D8994967FF9B}"/>
    <cellStyle name="Millares [0.1] 42 3" xfId="9667" xr:uid="{89A23297-41D8-4958-B238-43D3CE348A64}"/>
    <cellStyle name="Millares [0.1] 42 3 2" xfId="32564" xr:uid="{A67FD2F9-661B-4746-AABC-20B871F7943F}"/>
    <cellStyle name="Millares [0.1] 42 4" xfId="32565" xr:uid="{FF0051A2-C399-4CDC-BE06-39FAFDA3CF97}"/>
    <cellStyle name="Millares [0.1] 43" xfId="9668" xr:uid="{DA83DB41-DE48-4F9D-966D-AE9E52FED97B}"/>
    <cellStyle name="Millares [0.1] 43 2" xfId="9669" xr:uid="{83F095FD-7B22-4307-914E-D3F3B0FE53F2}"/>
    <cellStyle name="Millares [0.1] 43 2 2" xfId="32566" xr:uid="{FC76F177-5DDD-4C90-9DE5-02A52A378380}"/>
    <cellStyle name="Millares [0.1] 43 3" xfId="9670" xr:uid="{64539DD3-E30A-4FA6-8DAC-0C52EAAFE74D}"/>
    <cellStyle name="Millares [0.1] 43 3 2" xfId="32567" xr:uid="{37A9B083-F7AA-42C2-961C-44122DA6E648}"/>
    <cellStyle name="Millares [0.1] 43 4" xfId="32568" xr:uid="{DD815D66-42D8-4E15-B6A5-DE63ECACC4FC}"/>
    <cellStyle name="Millares [0.1] 44" xfId="9671" xr:uid="{BA11CB4B-A74E-48BB-A9D5-B7B8778B4820}"/>
    <cellStyle name="Millares [0.1] 44 2" xfId="9672" xr:uid="{E8FD038C-2781-468F-9AF5-C58A8033D6D6}"/>
    <cellStyle name="Millares [0.1] 44 2 2" xfId="32569" xr:uid="{4878E648-3453-4AD8-A5A9-91D28282942B}"/>
    <cellStyle name="Millares [0.1] 44 3" xfId="9673" xr:uid="{3BFD4FC6-544E-4560-A163-21EB20881299}"/>
    <cellStyle name="Millares [0.1] 44 3 2" xfId="32570" xr:uid="{97B50FC9-0602-4F28-91A8-9051E086B73C}"/>
    <cellStyle name="Millares [0.1] 44 4" xfId="32571" xr:uid="{FF0CE1AE-6743-498E-8A52-CA3F636339E3}"/>
    <cellStyle name="Millares [0.1] 45" xfId="9674" xr:uid="{50FCFFD9-6E82-4CA9-B098-4EABD57132EA}"/>
    <cellStyle name="Millares [0.1] 45 2" xfId="9675" xr:uid="{75D7CE35-4DDD-4C06-8512-F5C8B416E797}"/>
    <cellStyle name="Millares [0.1] 45 2 2" xfId="32572" xr:uid="{63461D82-68FB-43A1-80A8-3DDB73E2030F}"/>
    <cellStyle name="Millares [0.1] 45 3" xfId="9676" xr:uid="{A0410690-5042-4602-B182-AAACB973FABD}"/>
    <cellStyle name="Millares [0.1] 45 3 2" xfId="32573" xr:uid="{852E829C-2F6C-4FFD-85CD-1085D71AE095}"/>
    <cellStyle name="Millares [0.1] 45 4" xfId="32574" xr:uid="{34C61A1B-EC83-4F4C-A138-1D54161A0B03}"/>
    <cellStyle name="Millares [0.1] 46" xfId="9677" xr:uid="{7AAC5410-3B82-433C-BE19-252DD07EFDFE}"/>
    <cellStyle name="Millares [0.1] 46 2" xfId="9678" xr:uid="{A0882A4D-B1AF-4256-9D15-CAC35BC6A5EF}"/>
    <cellStyle name="Millares [0.1] 46 2 2" xfId="32575" xr:uid="{515E2933-1411-4A5F-AC49-046049207FF1}"/>
    <cellStyle name="Millares [0.1] 46 3" xfId="9679" xr:uid="{6A3E9BF3-8AA8-4C2C-91B3-9AE33B132B79}"/>
    <cellStyle name="Millares [0.1] 46 3 2" xfId="32576" xr:uid="{3E6F7C3D-598C-41D6-95B0-BA566F3E089C}"/>
    <cellStyle name="Millares [0.1] 46 4" xfId="32577" xr:uid="{9823547F-80EC-4701-8389-3B8175389D1D}"/>
    <cellStyle name="Millares [0.1] 47" xfId="9680" xr:uid="{413F6223-9CFA-40E6-8132-0E06364A856B}"/>
    <cellStyle name="Millares [0.1] 47 2" xfId="9681" xr:uid="{79FD5C2B-64D1-4F40-8329-502EC2DA4E9C}"/>
    <cellStyle name="Millares [0.1] 47 2 2" xfId="32578" xr:uid="{5E9147F7-2356-41E6-80B3-25472226CDDD}"/>
    <cellStyle name="Millares [0.1] 47 3" xfId="9682" xr:uid="{47664F0E-BED0-4F84-88A4-149C720C47F3}"/>
    <cellStyle name="Millares [0.1] 47 3 2" xfId="32579" xr:uid="{465AD631-65C8-423E-BE42-B3BE1E1B41A8}"/>
    <cellStyle name="Millares [0.1] 47 4" xfId="32580" xr:uid="{580E8A33-E9E5-4345-B313-E4A92B6A4CE6}"/>
    <cellStyle name="Millares [0.1] 48" xfId="9683" xr:uid="{ACEC9853-3265-44C1-A6C6-89C285E87875}"/>
    <cellStyle name="Millares [0.1] 48 2" xfId="9684" xr:uid="{CB37CE5E-44B8-4798-AED6-072F2EBCA154}"/>
    <cellStyle name="Millares [0.1] 48 2 2" xfId="32581" xr:uid="{0CEB4463-CBFB-464E-B69F-920F9538ABC2}"/>
    <cellStyle name="Millares [0.1] 48 3" xfId="9685" xr:uid="{83C10A4B-779C-4EBD-9AA9-2A7AB62B1744}"/>
    <cellStyle name="Millares [0.1] 48 3 2" xfId="32582" xr:uid="{8D78ACC4-9F1F-478B-A40C-BDB15E70034D}"/>
    <cellStyle name="Millares [0.1] 48 4" xfId="32583" xr:uid="{D120C531-B700-4DD8-BAC1-E4AC398AC2AC}"/>
    <cellStyle name="Millares [0.1] 49" xfId="9686" xr:uid="{E2209B95-60DE-4A91-8BA2-5F9664C4CD42}"/>
    <cellStyle name="Millares [0.1] 49 2" xfId="9687" xr:uid="{D09BD1BA-0063-4CEF-A0EB-BCBE2654FFEF}"/>
    <cellStyle name="Millares [0.1] 49 2 2" xfId="32584" xr:uid="{8FB6FB74-3C8F-4448-ABBC-72EB96D91D88}"/>
    <cellStyle name="Millares [0.1] 49 3" xfId="9688" xr:uid="{22F3D1EB-3DD2-45B5-980E-26F2D7F7929B}"/>
    <cellStyle name="Millares [0.1] 49 3 2" xfId="32585" xr:uid="{9B6AF473-FD2A-4757-8FBD-2B6631D89159}"/>
    <cellStyle name="Millares [0.1] 49 4" xfId="32586" xr:uid="{5B56408C-7070-41D1-86CD-B495AD55E463}"/>
    <cellStyle name="Millares [0.1] 5" xfId="9689" xr:uid="{B39BD529-5363-4F96-93E3-2C610335B730}"/>
    <cellStyle name="Millares [0.1] 5 2" xfId="9690" xr:uid="{9E413178-F9D5-4BF7-A060-1CA625A6C426}"/>
    <cellStyle name="Millares [0.1] 5 2 2" xfId="32587" xr:uid="{FA4EFF49-F6A7-45CB-8157-238197184CA8}"/>
    <cellStyle name="Millares [0.1] 5 3" xfId="9691" xr:uid="{0F583B2A-0EA4-4C2B-AB4D-44A99B2144E1}"/>
    <cellStyle name="Millares [0.1] 5 3 2" xfId="32588" xr:uid="{23D179BD-DF8E-4BC8-AFA2-F95DCCC18FDF}"/>
    <cellStyle name="Millares [0.1] 5 4" xfId="32589" xr:uid="{03AEB630-EE53-45A9-B062-6B58E958E77A}"/>
    <cellStyle name="Millares [0.1] 50" xfId="9692" xr:uid="{CECEF373-7EE5-496B-9D8D-270F62CC61BC}"/>
    <cellStyle name="Millares [0.1] 50 2" xfId="9693" xr:uid="{EC81E332-58A0-44D7-AB24-D12D42E1B954}"/>
    <cellStyle name="Millares [0.1] 50 2 2" xfId="32590" xr:uid="{280736E0-1E75-4DD7-91AD-F292474F17C9}"/>
    <cellStyle name="Millares [0.1] 50 3" xfId="9694" xr:uid="{06B2AC74-AFB0-4D68-98CC-F1A601A2C4F5}"/>
    <cellStyle name="Millares [0.1] 50 3 2" xfId="32591" xr:uid="{5FF58C87-1FAC-4234-B796-6F41348704DE}"/>
    <cellStyle name="Millares [0.1] 50 4" xfId="32592" xr:uid="{9D8688E9-957C-43E9-84FE-5379484A5F0E}"/>
    <cellStyle name="Millares [0.1] 51" xfId="9695" xr:uid="{30F2A7FE-6275-4E78-9243-B6A2695F5042}"/>
    <cellStyle name="Millares [0.1] 51 2" xfId="9696" xr:uid="{496AE17B-F6FF-4CB3-94C0-526570891BB0}"/>
    <cellStyle name="Millares [0.1] 51 2 2" xfId="32593" xr:uid="{C95A0380-F675-49D1-86F7-C6A07BA89DE5}"/>
    <cellStyle name="Millares [0.1] 51 3" xfId="9697" xr:uid="{5B3A2B80-DC11-43DA-8720-CA71702691E1}"/>
    <cellStyle name="Millares [0.1] 51 3 2" xfId="32594" xr:uid="{583C9CA9-A667-4347-945C-D1085E6FE195}"/>
    <cellStyle name="Millares [0.1] 51 4" xfId="32595" xr:uid="{28B268B6-BA17-4DB2-90BA-B1706292AFAE}"/>
    <cellStyle name="Millares [0.1] 52" xfId="9698" xr:uid="{8BE0884A-F982-4D39-AD86-ACAE270C84E2}"/>
    <cellStyle name="Millares [0.1] 52 2" xfId="9699" xr:uid="{63F64239-E4F1-4CF6-BB92-E04EA700D7E5}"/>
    <cellStyle name="Millares [0.1] 52 2 2" xfId="32596" xr:uid="{5888C3CF-36E3-4609-BA5A-DC42A5D5B7E6}"/>
    <cellStyle name="Millares [0.1] 52 3" xfId="9700" xr:uid="{8F6FBF08-15EC-435C-9DCD-17F6AB6A182F}"/>
    <cellStyle name="Millares [0.1] 52 3 2" xfId="32597" xr:uid="{DC194960-67B3-4A78-9C30-B89049E98390}"/>
    <cellStyle name="Millares [0.1] 52 4" xfId="32598" xr:uid="{B4104CC3-B75A-41CF-AEAB-40488514D413}"/>
    <cellStyle name="Millares [0.1] 53" xfId="9701" xr:uid="{2A529270-041E-4BC3-B560-BA36A5C25A1D}"/>
    <cellStyle name="Millares [0.1] 53 2" xfId="9702" xr:uid="{7E21C011-FF3A-44B4-B5DA-4234150ED1F6}"/>
    <cellStyle name="Millares [0.1] 53 2 2" xfId="32599" xr:uid="{A842E505-95BA-4127-B583-44230D2D7481}"/>
    <cellStyle name="Millares [0.1] 53 3" xfId="9703" xr:uid="{958C6A0C-9930-489B-8BA4-D17DA87A9661}"/>
    <cellStyle name="Millares [0.1] 53 3 2" xfId="32600" xr:uid="{9B584F50-E27E-4507-9326-08218CE0EB00}"/>
    <cellStyle name="Millares [0.1] 53 4" xfId="32601" xr:uid="{AD79D43C-FFE6-47AF-B5C1-BC093A5ABFDE}"/>
    <cellStyle name="Millares [0.1] 54" xfId="9704" xr:uid="{B30EEC75-20BE-4032-865E-F590D6A0FEE3}"/>
    <cellStyle name="Millares [0.1] 54 2" xfId="9705" xr:uid="{8FB89194-5A9C-4F83-8FC9-86C533A96DFF}"/>
    <cellStyle name="Millares [0.1] 54 2 2" xfId="32602" xr:uid="{B33E4014-1191-4896-8DCD-57249662ED5B}"/>
    <cellStyle name="Millares [0.1] 54 3" xfId="9706" xr:uid="{820128A1-8BD4-4C60-9A20-DB9EA0CE07EE}"/>
    <cellStyle name="Millares [0.1] 54 3 2" xfId="32603" xr:uid="{420DB591-61B7-49ED-832A-A8A15C2E5799}"/>
    <cellStyle name="Millares [0.1] 54 4" xfId="32604" xr:uid="{4E0D42B0-3D0D-49AB-B1B1-0BD3FCD4D4FC}"/>
    <cellStyle name="Millares [0.1] 55" xfId="9707" xr:uid="{3A788284-FEC8-40CA-897E-DBAB52D4E988}"/>
    <cellStyle name="Millares [0.1] 55 2" xfId="9708" xr:uid="{CC895AC4-92C9-4EE1-A436-B6BE701E6761}"/>
    <cellStyle name="Millares [0.1] 55 2 2" xfId="32605" xr:uid="{7946121A-B1F3-48B7-A8D7-1BE38D92D6EA}"/>
    <cellStyle name="Millares [0.1] 55 3" xfId="9709" xr:uid="{5AE3815C-B246-4FBA-8AF0-6F0AB9E40513}"/>
    <cellStyle name="Millares [0.1] 55 3 2" xfId="32606" xr:uid="{EA9D63F5-0E14-4F19-BC07-A2E448789FD5}"/>
    <cellStyle name="Millares [0.1] 55 4" xfId="32607" xr:uid="{02C660A8-4810-4394-AF18-E9651E30C9A5}"/>
    <cellStyle name="Millares [0.1] 56" xfId="9710" xr:uid="{202D2A8A-96D4-46CF-A9E6-8EBD2107FB14}"/>
    <cellStyle name="Millares [0.1] 56 2" xfId="9711" xr:uid="{680460A8-5E41-493D-946D-7D095DDD3CE1}"/>
    <cellStyle name="Millares [0.1] 56 2 2" xfId="32608" xr:uid="{2FA6B80B-47F6-4D2F-BB89-437714CE7BBC}"/>
    <cellStyle name="Millares [0.1] 56 3" xfId="9712" xr:uid="{810F5395-B50F-402A-8492-4FBFF1BECF5C}"/>
    <cellStyle name="Millares [0.1] 56 3 2" xfId="32609" xr:uid="{4A0BBC0F-99D3-4113-898D-80DF4A9244D6}"/>
    <cellStyle name="Millares [0.1] 56 4" xfId="32610" xr:uid="{28E2BAF3-759E-45FE-8488-070F85AAC7CE}"/>
    <cellStyle name="Millares [0.1] 57" xfId="9713" xr:uid="{90DC741D-006B-466C-87D1-7B07E0B38E2B}"/>
    <cellStyle name="Millares [0.1] 57 2" xfId="9714" xr:uid="{E9B79FF5-7EC2-4DC9-B52E-BD9CDABB1576}"/>
    <cellStyle name="Millares [0.1] 57 2 2" xfId="32611" xr:uid="{9AD49170-AF61-474D-8614-EC252CD29617}"/>
    <cellStyle name="Millares [0.1] 57 3" xfId="9715" xr:uid="{3C12FDF8-FC36-4CAC-905C-C3F656469411}"/>
    <cellStyle name="Millares [0.1] 57 3 2" xfId="32612" xr:uid="{A451CEA7-D740-46B4-908A-C4CB432A52DF}"/>
    <cellStyle name="Millares [0.1] 57 4" xfId="32613" xr:uid="{13A8D92A-F618-4FF8-B9E0-C259C1D5CF2D}"/>
    <cellStyle name="Millares [0.1] 58" xfId="9716" xr:uid="{7C016672-D381-4EAE-AE3A-DC27FB63B659}"/>
    <cellStyle name="Millares [0.1] 58 2" xfId="9717" xr:uid="{A8844A0C-3359-402F-9C94-FC48B44E3A15}"/>
    <cellStyle name="Millares [0.1] 58 2 2" xfId="32614" xr:uid="{B138C1B7-5D51-4008-9D19-45F924F8BB2E}"/>
    <cellStyle name="Millares [0.1] 58 3" xfId="9718" xr:uid="{4B22A63E-7A8C-4204-BFBE-5D13AC1F095C}"/>
    <cellStyle name="Millares [0.1] 58 3 2" xfId="32615" xr:uid="{7ED9BE4C-650D-4052-AB36-92DF5E54B1CC}"/>
    <cellStyle name="Millares [0.1] 58 4" xfId="32616" xr:uid="{829DB213-BFA8-4CB9-AC4F-FC5A8EF30B7E}"/>
    <cellStyle name="Millares [0.1] 59" xfId="9719" xr:uid="{33E16740-7044-4943-B6D8-284EE2F775BE}"/>
    <cellStyle name="Millares [0.1] 59 2" xfId="9720" xr:uid="{CB9813F6-A801-48A7-9646-DCF976E73D97}"/>
    <cellStyle name="Millares [0.1] 59 2 2" xfId="32617" xr:uid="{34B49559-729B-4D86-B160-9188E2EE264F}"/>
    <cellStyle name="Millares [0.1] 59 3" xfId="9721" xr:uid="{2FF0561D-3CBC-47F9-AB1D-CCE2223D29DE}"/>
    <cellStyle name="Millares [0.1] 59 3 2" xfId="32618" xr:uid="{A6C366AA-A5E8-47E5-9AD0-95EA65DB5945}"/>
    <cellStyle name="Millares [0.1] 59 4" xfId="32619" xr:uid="{41EBFF44-DFEE-4A1B-9458-77DC2EE1E46E}"/>
    <cellStyle name="Millares [0.1] 6" xfId="9722" xr:uid="{E4A949ED-8278-4CD9-ABED-6199739A5488}"/>
    <cellStyle name="Millares [0.1] 6 2" xfId="9723" xr:uid="{886DC520-8090-45A7-A451-1C2DCB02B614}"/>
    <cellStyle name="Millares [0.1] 6 2 2" xfId="32620" xr:uid="{6B6F34C8-4D0C-400B-93FF-202C23A69A9C}"/>
    <cellStyle name="Millares [0.1] 6 3" xfId="9724" xr:uid="{9DB9B4DF-1BC0-4CC6-99DE-74C224F00A84}"/>
    <cellStyle name="Millares [0.1] 6 3 2" xfId="32621" xr:uid="{AE329481-1F46-4193-BCCD-3E3249BF5007}"/>
    <cellStyle name="Millares [0.1] 6 4" xfId="32622" xr:uid="{49143D10-26BF-4213-971E-EC34B9E6826E}"/>
    <cellStyle name="Millares [0.1] 60" xfId="9725" xr:uid="{F910B1F8-567E-4077-9992-9612039A14E7}"/>
    <cellStyle name="Millares [0.1] 60 2" xfId="9726" xr:uid="{636D6789-D612-47A7-814B-3B7EC3FCC673}"/>
    <cellStyle name="Millares [0.1] 60 2 2" xfId="32623" xr:uid="{38085B96-50CF-41DF-AA7A-486531A69062}"/>
    <cellStyle name="Millares [0.1] 60 3" xfId="9727" xr:uid="{8C908104-51DD-44CC-958A-51B776A6416B}"/>
    <cellStyle name="Millares [0.1] 60 3 2" xfId="32624" xr:uid="{53EF459B-B639-4B1E-899C-927A95F12268}"/>
    <cellStyle name="Millares [0.1] 60 4" xfId="32625" xr:uid="{6A541E60-361F-417C-B46F-84E8FD28FC74}"/>
    <cellStyle name="Millares [0.1] 61" xfId="9728" xr:uid="{2D291BD9-3196-4EA5-ADD2-3A2999E1B84E}"/>
    <cellStyle name="Millares [0.1] 61 2" xfId="9729" xr:uid="{49AE817E-87C8-4C0E-A4B8-68D8A4926EBF}"/>
    <cellStyle name="Millares [0.1] 61 2 2" xfId="32626" xr:uid="{5D35A4A3-3BDB-469E-8379-DF8769EB46CB}"/>
    <cellStyle name="Millares [0.1] 61 3" xfId="9730" xr:uid="{6BCAF4EB-E329-4008-990D-B9D47221B436}"/>
    <cellStyle name="Millares [0.1] 61 3 2" xfId="32627" xr:uid="{B7FE864B-D269-4087-933D-593A0A7E5422}"/>
    <cellStyle name="Millares [0.1] 61 4" xfId="32628" xr:uid="{8C1D3921-2E9F-4DD8-92D9-EABD89B6F0C2}"/>
    <cellStyle name="Millares [0.1] 62" xfId="9731" xr:uid="{FB77A09E-ABDB-419E-966D-DB1BDBF558B8}"/>
    <cellStyle name="Millares [0.1] 62 2" xfId="9732" xr:uid="{99ACB48F-9619-4A2F-BFB8-6C5063584E34}"/>
    <cellStyle name="Millares [0.1] 62 2 2" xfId="32629" xr:uid="{EC4D9132-0B7D-4744-B46D-C26DFC0CA933}"/>
    <cellStyle name="Millares [0.1] 62 3" xfId="9733" xr:uid="{FFEACF22-61C1-4C3B-8968-6BA49BA05B15}"/>
    <cellStyle name="Millares [0.1] 62 3 2" xfId="32630" xr:uid="{16A492C6-34B5-4405-BA54-0B41587FAAD6}"/>
    <cellStyle name="Millares [0.1] 62 4" xfId="32631" xr:uid="{2858D519-BAA8-4B40-9920-4BB2D9193DBA}"/>
    <cellStyle name="Millares [0.1] 63" xfId="9734" xr:uid="{3684165C-386A-4335-A3A5-47DF7368EF1B}"/>
    <cellStyle name="Millares [0.1] 63 2" xfId="9735" xr:uid="{EAB79D7E-7275-45E9-9A44-C3E7B6296EB4}"/>
    <cellStyle name="Millares [0.1] 63 2 2" xfId="32632" xr:uid="{A50E9DC3-7F81-40FD-AC9A-3E4E6DB2A777}"/>
    <cellStyle name="Millares [0.1] 63 3" xfId="9736" xr:uid="{64FE5318-37B9-4282-B85C-8713D4C8FED2}"/>
    <cellStyle name="Millares [0.1] 63 3 2" xfId="32633" xr:uid="{524CCBFC-4DE0-4100-80FD-D3A763E26C77}"/>
    <cellStyle name="Millares [0.1] 63 4" xfId="32634" xr:uid="{3E3B7B1D-69D1-4873-9B05-3516EAA0B0FA}"/>
    <cellStyle name="Millares [0.1] 64" xfId="9737" xr:uid="{81A7CB30-0AE3-448C-862B-C05A2C2BA649}"/>
    <cellStyle name="Millares [0.1] 64 2" xfId="9738" xr:uid="{4DAFB0EC-8513-475F-A0C5-75C874B44E0F}"/>
    <cellStyle name="Millares [0.1] 64 2 2" xfId="32635" xr:uid="{38148EA8-257E-4F6E-ACA4-31D0F48A2EBC}"/>
    <cellStyle name="Millares [0.1] 64 3" xfId="9739" xr:uid="{F35954CA-F734-431F-B0E7-AC1058A62C8D}"/>
    <cellStyle name="Millares [0.1] 64 3 2" xfId="32636" xr:uid="{50580F2C-2070-40E1-BF0E-4FE7998AA7E3}"/>
    <cellStyle name="Millares [0.1] 64 4" xfId="32637" xr:uid="{21F351AA-D092-48BA-871C-971E1B5C1D10}"/>
    <cellStyle name="Millares [0.1] 65" xfId="9740" xr:uid="{AB6B01D1-95CD-4045-A403-EC394368C4F3}"/>
    <cellStyle name="Millares [0.1] 65 2" xfId="9741" xr:uid="{C2A60F20-658E-44EC-BE51-5D5DCD2BA70A}"/>
    <cellStyle name="Millares [0.1] 65 2 2" xfId="32638" xr:uid="{0B8F1B0C-5DA2-498E-8FC6-2A5376A2B23D}"/>
    <cellStyle name="Millares [0.1] 65 3" xfId="9742" xr:uid="{5E304A42-1228-4C67-A0D5-E4A4E0E38222}"/>
    <cellStyle name="Millares [0.1] 65 3 2" xfId="32639" xr:uid="{6992CDFC-97B3-4B23-BA2E-361A464216E0}"/>
    <cellStyle name="Millares [0.1] 65 4" xfId="32640" xr:uid="{4D942352-5DD0-4A0C-8138-B150FA56D521}"/>
    <cellStyle name="Millares [0.1] 66" xfId="9743" xr:uid="{EA98B814-E581-4FE7-9966-E9DCB9AFBB5B}"/>
    <cellStyle name="Millares [0.1] 66 2" xfId="9744" xr:uid="{E2E4D09B-487E-4771-B122-495FBC22B3DB}"/>
    <cellStyle name="Millares [0.1] 66 2 2" xfId="32641" xr:uid="{B2AAA447-923B-475C-8C21-1F1BF1573B27}"/>
    <cellStyle name="Millares [0.1] 66 3" xfId="9745" xr:uid="{C73C0A76-2A90-40F5-813E-21C989D1B60F}"/>
    <cellStyle name="Millares [0.1] 66 3 2" xfId="32642" xr:uid="{5E694468-E863-45B9-91CB-1DF05AD7C231}"/>
    <cellStyle name="Millares [0.1] 66 4" xfId="32643" xr:uid="{6ACD00BA-0832-4F85-B959-830EB6AC3EB1}"/>
    <cellStyle name="Millares [0.1] 67" xfId="9746" xr:uid="{42FC3F8C-EC17-43B6-85E9-DE259BB32E7A}"/>
    <cellStyle name="Millares [0.1] 67 2" xfId="9747" xr:uid="{FC812471-F7A5-49EB-BF0B-3CBD676F1E3A}"/>
    <cellStyle name="Millares [0.1] 67 2 2" xfId="32644" xr:uid="{AFF5C249-9E2A-4668-97EC-F21322CD9634}"/>
    <cellStyle name="Millares [0.1] 67 3" xfId="9748" xr:uid="{01307A3E-82F9-4E20-9B32-91A3DE7CDA4D}"/>
    <cellStyle name="Millares [0.1] 67 3 2" xfId="32645" xr:uid="{8ED570B9-67A8-434D-8012-182D9FFC3C92}"/>
    <cellStyle name="Millares [0.1] 67 4" xfId="32646" xr:uid="{01B1EC7E-B5A5-4C48-B3C5-19C0BA29C0CA}"/>
    <cellStyle name="Millares [0.1] 68" xfId="9749" xr:uid="{1D251FEC-4938-4FF9-BB80-2362BBDEBC3C}"/>
    <cellStyle name="Millares [0.1] 68 2" xfId="9750" xr:uid="{35C0EE7A-FDEE-4661-A9B4-0C8EA53C9CAD}"/>
    <cellStyle name="Millares [0.1] 68 2 2" xfId="32647" xr:uid="{1A530409-106C-4BD8-96E7-57872EC6488A}"/>
    <cellStyle name="Millares [0.1] 68 3" xfId="9751" xr:uid="{5A8332DF-C5A3-44E9-921E-5803ADFBF528}"/>
    <cellStyle name="Millares [0.1] 68 3 2" xfId="32648" xr:uid="{7304C32D-0A44-426C-AC1A-00769CA86DAC}"/>
    <cellStyle name="Millares [0.1] 68 4" xfId="32649" xr:uid="{74CCC29A-9911-40AA-B883-4B6534626B43}"/>
    <cellStyle name="Millares [0.1] 69" xfId="9752" xr:uid="{99FDEB91-B8BB-46A5-AC68-EE3CF4AE9C7D}"/>
    <cellStyle name="Millares [0.1] 69 2" xfId="9753" xr:uid="{1859A7DE-DA34-424D-A29B-12D7299E552A}"/>
    <cellStyle name="Millares [0.1] 69 2 2" xfId="32650" xr:uid="{44EF0E46-3715-41DB-9AA0-3315F1A4D198}"/>
    <cellStyle name="Millares [0.1] 69 3" xfId="9754" xr:uid="{64382EC4-FD4F-4FD8-A2CF-E5B72D14E685}"/>
    <cellStyle name="Millares [0.1] 69 3 2" xfId="32651" xr:uid="{CDD3EC13-C9D6-4D70-8C02-C403DC992821}"/>
    <cellStyle name="Millares [0.1] 69 4" xfId="32652" xr:uid="{6E349135-3AF5-49E9-9869-0454F104CE78}"/>
    <cellStyle name="Millares [0.1] 7" xfId="9755" xr:uid="{C385B72B-657E-4FCD-8A62-716627FEB798}"/>
    <cellStyle name="Millares [0.1] 7 2" xfId="9756" xr:uid="{DECD147F-5691-467F-B27F-AF1D60447924}"/>
    <cellStyle name="Millares [0.1] 7 2 2" xfId="32653" xr:uid="{E9F96188-A8D8-44CB-91BB-0773BF27C2C3}"/>
    <cellStyle name="Millares [0.1] 7 3" xfId="9757" xr:uid="{08EE0B5C-8CE1-4040-B772-445448875B78}"/>
    <cellStyle name="Millares [0.1] 7 3 2" xfId="32654" xr:uid="{66EA9C45-7BEA-4972-8ED7-931185C5C7D6}"/>
    <cellStyle name="Millares [0.1] 7 4" xfId="32655" xr:uid="{BC933B18-FAF5-4616-81AC-ADAA4A919122}"/>
    <cellStyle name="Millares [0.1] 70" xfId="9758" xr:uid="{5F8E3579-4D98-4247-8665-230C4C51AB30}"/>
    <cellStyle name="Millares [0.1] 70 2" xfId="9759" xr:uid="{6A409736-F55D-4DD0-9F79-9E8D986C55E6}"/>
    <cellStyle name="Millares [0.1] 70 2 2" xfId="32656" xr:uid="{70A753F4-EAD1-4B69-AD8A-8EB290D2AD86}"/>
    <cellStyle name="Millares [0.1] 70 3" xfId="9760" xr:uid="{18D0FEE9-B4F8-4A5B-B20F-E640FE04571E}"/>
    <cellStyle name="Millares [0.1] 70 3 2" xfId="32657" xr:uid="{56DC81C0-1E0D-45DC-A530-EB2B99D9C3F9}"/>
    <cellStyle name="Millares [0.1] 70 4" xfId="32658" xr:uid="{2BF1E1FD-4351-47B6-B7BC-DD1E89DDA1A0}"/>
    <cellStyle name="Millares [0.1] 71" xfId="9761" xr:uid="{833B7CF0-0DB6-44BB-B132-EBA1D89B5D19}"/>
    <cellStyle name="Millares [0.1] 71 2" xfId="9762" xr:uid="{C4288C7A-FA6E-4AEA-ADE5-8A2FC65DC0B5}"/>
    <cellStyle name="Millares [0.1] 71 2 2" xfId="32659" xr:uid="{2CC826DF-5977-4511-B6E9-A423A7096317}"/>
    <cellStyle name="Millares [0.1] 71 3" xfId="9763" xr:uid="{893536CA-49AC-4D87-859E-789A6A03E3CC}"/>
    <cellStyle name="Millares [0.1] 71 3 2" xfId="32660" xr:uid="{22F085EB-2AF3-4E15-AB39-27AC7939A30E}"/>
    <cellStyle name="Millares [0.1] 71 4" xfId="32661" xr:uid="{A50C9346-A454-4C2E-9DA6-504CE4FAC1B0}"/>
    <cellStyle name="Millares [0.1] 72" xfId="9764" xr:uid="{83B6F9CD-BD1B-4E84-BF9E-7165350EA034}"/>
    <cellStyle name="Millares [0.1] 72 2" xfId="9765" xr:uid="{4EBD6CA1-0D49-458E-810F-F673ECEAEA48}"/>
    <cellStyle name="Millares [0.1] 72 2 2" xfId="32662" xr:uid="{BA4CCEB9-FB64-46E2-8643-033640263705}"/>
    <cellStyle name="Millares [0.1] 72 3" xfId="9766" xr:uid="{9CC8D28A-E23D-4CA5-ADFC-BB6744B90EC6}"/>
    <cellStyle name="Millares [0.1] 72 3 2" xfId="32663" xr:uid="{22CFDE15-0F16-4F3D-861E-CF98A302769F}"/>
    <cellStyle name="Millares [0.1] 72 4" xfId="32664" xr:uid="{B68EE412-BC28-4B6D-A18E-70F1B297BF48}"/>
    <cellStyle name="Millares [0.1] 73" xfId="9767" xr:uid="{AE5CBD0C-E27E-48C4-B70B-9F0C0FC7D54B}"/>
    <cellStyle name="Millares [0.1] 73 2" xfId="9768" xr:uid="{10EF9E23-47FC-4268-B4D8-A997FA5C4AFD}"/>
    <cellStyle name="Millares [0.1] 73 2 2" xfId="32665" xr:uid="{A20E3ED4-7F43-41DC-BB6C-056D4BE2A78F}"/>
    <cellStyle name="Millares [0.1] 73 3" xfId="9769" xr:uid="{93FDC4E6-512A-42F8-8875-A7C354781D23}"/>
    <cellStyle name="Millares [0.1] 73 3 2" xfId="32666" xr:uid="{B1E9F160-36F0-40CE-A74E-8F206F085F9E}"/>
    <cellStyle name="Millares [0.1] 73 4" xfId="32667" xr:uid="{81291A9F-231F-4DFD-8BB9-53DC81436E78}"/>
    <cellStyle name="Millares [0.1] 74" xfId="9770" xr:uid="{186A364D-0E84-40CE-B3E6-58FF4884A2DB}"/>
    <cellStyle name="Millares [0.1] 74 2" xfId="9771" xr:uid="{011A559A-BF1C-4736-A2F7-E4D936D867EC}"/>
    <cellStyle name="Millares [0.1] 74 2 2" xfId="32668" xr:uid="{9386C694-B4B1-4777-AD96-2BEC4E59CE1C}"/>
    <cellStyle name="Millares [0.1] 74 3" xfId="9772" xr:uid="{62396764-1645-4624-9402-6561E9C344DE}"/>
    <cellStyle name="Millares [0.1] 74 3 2" xfId="32669" xr:uid="{DF815496-C9BA-4358-ABD7-3F85469DFBAF}"/>
    <cellStyle name="Millares [0.1] 74 4" xfId="32670" xr:uid="{4057B0A4-459E-42B7-B044-4AAAED744822}"/>
    <cellStyle name="Millares [0.1] 75" xfId="9773" xr:uid="{903EA84A-0BB6-4361-BE01-DE9239D2FAC6}"/>
    <cellStyle name="Millares [0.1] 75 2" xfId="9774" xr:uid="{8A808AD3-99B0-4EA9-8FC9-504B07E14B5E}"/>
    <cellStyle name="Millares [0.1] 75 2 2" xfId="32671" xr:uid="{3191122D-E9FB-412E-A4CB-B25DD224BCB4}"/>
    <cellStyle name="Millares [0.1] 75 3" xfId="9775" xr:uid="{42015116-48DC-4C57-888F-15F5F9895895}"/>
    <cellStyle name="Millares [0.1] 75 3 2" xfId="32672" xr:uid="{7B835665-11C0-4CFB-A8C8-22D50437D883}"/>
    <cellStyle name="Millares [0.1] 75 4" xfId="32673" xr:uid="{D56B96C9-E49B-4DE4-941D-934E409DA729}"/>
    <cellStyle name="Millares [0.1] 76" xfId="9776" xr:uid="{B0B4708F-06CD-4CDA-8190-1D3997CAF2C7}"/>
    <cellStyle name="Millares [0.1] 76 2" xfId="9777" xr:uid="{B658F07D-2841-42BF-B667-4A47137967F2}"/>
    <cellStyle name="Millares [0.1] 76 2 2" xfId="32674" xr:uid="{CF510672-D042-47D6-B300-F1444C4FB565}"/>
    <cellStyle name="Millares [0.1] 76 3" xfId="9778" xr:uid="{AA9A426E-859A-45A0-B6A6-3C5255A5DD90}"/>
    <cellStyle name="Millares [0.1] 76 3 2" xfId="32675" xr:uid="{4D66C2C7-DE98-49E7-AED4-B2D3B5A9CC20}"/>
    <cellStyle name="Millares [0.1] 76 4" xfId="32676" xr:uid="{774AED3C-7182-4A95-81B4-C01E864FAD8B}"/>
    <cellStyle name="Millares [0.1] 77" xfId="9779" xr:uid="{929D691D-548E-4164-9357-2D0F46AC9C3B}"/>
    <cellStyle name="Millares [0.1] 77 2" xfId="9780" xr:uid="{8E6B3C0B-E580-4544-8B62-3550F97A45F0}"/>
    <cellStyle name="Millares [0.1] 77 2 2" xfId="32677" xr:uid="{6E691D3A-CC4B-4FD0-BBC0-B30BB941AC74}"/>
    <cellStyle name="Millares [0.1] 77 3" xfId="9781" xr:uid="{96848A08-1E61-4966-A4B8-0E8ECD1D7AFD}"/>
    <cellStyle name="Millares [0.1] 77 3 2" xfId="32678" xr:uid="{07FFCF79-B228-449F-94B1-C6AE260CD75C}"/>
    <cellStyle name="Millares [0.1] 77 4" xfId="32679" xr:uid="{5798F7C6-3468-41CC-9445-BCD4358E96D2}"/>
    <cellStyle name="Millares [0.1] 78" xfId="9782" xr:uid="{0D0947B9-70F7-4FFA-8B4E-26EDFDF10F4D}"/>
    <cellStyle name="Millares [0.1] 78 2" xfId="9783" xr:uid="{B98742FF-4F8B-4E6F-8FA4-054C9DFBFAFD}"/>
    <cellStyle name="Millares [0.1] 78 2 2" xfId="32680" xr:uid="{1B03A05C-52C5-46BD-B391-8323848C5233}"/>
    <cellStyle name="Millares [0.1] 78 3" xfId="9784" xr:uid="{C71F42B4-A205-4637-83F8-63EECA9908C1}"/>
    <cellStyle name="Millares [0.1] 78 3 2" xfId="32681" xr:uid="{3FAF8E0A-35FD-4117-92E7-5F064A97431B}"/>
    <cellStyle name="Millares [0.1] 78 4" xfId="32682" xr:uid="{F2BC862F-20AC-4202-A950-9436B40C1941}"/>
    <cellStyle name="Millares [0.1] 79" xfId="9785" xr:uid="{58897FA6-66B4-4139-BF8E-0F8112E31C3D}"/>
    <cellStyle name="Millares [0.1] 79 2" xfId="9786" xr:uid="{DA722F04-1E09-4C82-B57C-78890C8AB29E}"/>
    <cellStyle name="Millares [0.1] 79 2 2" xfId="32683" xr:uid="{8CCDF444-C92A-4414-A006-066CBB1105C5}"/>
    <cellStyle name="Millares [0.1] 79 3" xfId="9787" xr:uid="{E0A28681-9134-41CE-9F65-AB6926872905}"/>
    <cellStyle name="Millares [0.1] 79 3 2" xfId="32684" xr:uid="{5775B8B0-F9F9-43EE-B1F0-67039941EA79}"/>
    <cellStyle name="Millares [0.1] 79 4" xfId="32685" xr:uid="{1FF34377-571A-4FAF-AF95-8DDC0A628033}"/>
    <cellStyle name="Millares [0.1] 8" xfId="9788" xr:uid="{8F59CA0C-A1F4-426C-B61B-C9D28AEF19D4}"/>
    <cellStyle name="Millares [0.1] 8 2" xfId="9789" xr:uid="{0B8AA250-E523-4007-9EDD-15AA62442C45}"/>
    <cellStyle name="Millares [0.1] 8 2 2" xfId="32686" xr:uid="{2FB61A68-B26D-4624-A2BB-A0DF2FB0D7D9}"/>
    <cellStyle name="Millares [0.1] 8 3" xfId="9790" xr:uid="{F3B45806-7612-4BF7-94FC-08472E9B15A2}"/>
    <cellStyle name="Millares [0.1] 8 3 2" xfId="32687" xr:uid="{ABBC28B1-D9C2-4F2A-A12D-AB5D0DF75C45}"/>
    <cellStyle name="Millares [0.1] 8 4" xfId="32688" xr:uid="{AD06B683-7A01-4A9F-898E-AC261FEAB2EA}"/>
    <cellStyle name="Millares [0.1] 80" xfId="9791" xr:uid="{FBF4714C-7EBF-44FC-94E0-F8587DBE867D}"/>
    <cellStyle name="Millares [0.1] 80 2" xfId="9792" xr:uid="{AE05F467-7995-4AC8-BD22-9E118360CF71}"/>
    <cellStyle name="Millares [0.1] 80 2 2" xfId="32689" xr:uid="{900F2A0F-6D6B-4335-9DAA-1E55930A79AC}"/>
    <cellStyle name="Millares [0.1] 80 3" xfId="9793" xr:uid="{90C08565-E0F9-4AC2-92B8-6A250B64308A}"/>
    <cellStyle name="Millares [0.1] 80 3 2" xfId="32690" xr:uid="{B4050A2A-6999-4381-A217-2330E4D78120}"/>
    <cellStyle name="Millares [0.1] 80 4" xfId="32691" xr:uid="{CDBCD9B9-0BED-4874-9F51-494B2501EA4A}"/>
    <cellStyle name="Millares [0.1] 81" xfId="9794" xr:uid="{63EB3ADD-B094-4DDC-BA22-4D66D8911117}"/>
    <cellStyle name="Millares [0.1] 81 2" xfId="9795" xr:uid="{23A1EBB8-C917-42C2-8A23-EEEE62DF1C20}"/>
    <cellStyle name="Millares [0.1] 81 2 2" xfId="32692" xr:uid="{088405A4-5374-4885-936A-70A67A0464E3}"/>
    <cellStyle name="Millares [0.1] 81 3" xfId="9796" xr:uid="{C852D18C-407B-4CB7-9E0A-75926D214FCE}"/>
    <cellStyle name="Millares [0.1] 81 3 2" xfId="32693" xr:uid="{CB1B4799-9A7B-499E-87BC-5E1EB32644FC}"/>
    <cellStyle name="Millares [0.1] 81 4" xfId="32694" xr:uid="{9BD0A3C8-7BD8-4899-8126-C022B7AA63C9}"/>
    <cellStyle name="Millares [0.1] 82" xfId="9797" xr:uid="{E5909032-D679-4567-976A-04F649C79011}"/>
    <cellStyle name="Millares [0.1] 82 2" xfId="9798" xr:uid="{ED9F060A-7921-467B-9509-9021977D48C7}"/>
    <cellStyle name="Millares [0.1] 82 2 2" xfId="32695" xr:uid="{C8D9E453-08CD-40EE-A30D-615357E3EC89}"/>
    <cellStyle name="Millares [0.1] 82 3" xfId="9799" xr:uid="{E13BA730-D503-4511-BB7D-CFD73F368F75}"/>
    <cellStyle name="Millares [0.1] 82 3 2" xfId="32696" xr:uid="{75BF3C8F-37EE-4E1C-9C5F-B4278F99D113}"/>
    <cellStyle name="Millares [0.1] 82 4" xfId="32697" xr:uid="{1C13B12E-765A-4223-A18A-2FDDACB214D6}"/>
    <cellStyle name="Millares [0.1] 83" xfId="9800" xr:uid="{3CF9D57E-3A83-4ACA-8D89-BCA7ECC08BE5}"/>
    <cellStyle name="Millares [0.1] 83 2" xfId="9801" xr:uid="{B986825B-0847-435B-AC83-1D915CF6F303}"/>
    <cellStyle name="Millares [0.1] 83 2 2" xfId="32698" xr:uid="{C535A32B-D842-41E4-B4DF-138972F5B5E0}"/>
    <cellStyle name="Millares [0.1] 83 3" xfId="9802" xr:uid="{2A5FE73B-0FE1-4E50-92EE-8521414B2615}"/>
    <cellStyle name="Millares [0.1] 83 3 2" xfId="32699" xr:uid="{03173C81-BD66-4297-B275-F8EBF0437705}"/>
    <cellStyle name="Millares [0.1] 83 4" xfId="32700" xr:uid="{EB4EF066-8A6D-4887-AF48-4EE684452223}"/>
    <cellStyle name="Millares [0.1] 84" xfId="9803" xr:uid="{94F790B0-D2A6-416E-B4D3-E366C91B735F}"/>
    <cellStyle name="Millares [0.1] 84 2" xfId="9804" xr:uid="{AD28B4D5-7975-48D4-9766-4AFFD4B504BA}"/>
    <cellStyle name="Millares [0.1] 84 2 2" xfId="32701" xr:uid="{2DA56BBA-E191-4BD4-B8BF-AFA0E8843DF9}"/>
    <cellStyle name="Millares [0.1] 84 3" xfId="9805" xr:uid="{C40A7DBB-3DA3-4A01-A901-EBD28ED7D223}"/>
    <cellStyle name="Millares [0.1] 84 3 2" xfId="32702" xr:uid="{7A4FC812-3DF5-400A-B8AE-D97F72C2FB04}"/>
    <cellStyle name="Millares [0.1] 84 4" xfId="32703" xr:uid="{751AF157-E857-470A-8B4D-4BDBEC7091CB}"/>
    <cellStyle name="Millares [0.1] 85" xfId="9806" xr:uid="{DA995F97-2F32-490E-9B2C-AA65F69F61A7}"/>
    <cellStyle name="Millares [0.1] 85 2" xfId="9807" xr:uid="{E8A8110C-C224-47D7-9ABA-FB5F7000C5EE}"/>
    <cellStyle name="Millares [0.1] 85 2 2" xfId="32704" xr:uid="{2D5AB67D-AA23-4234-8336-679BE0CBF57E}"/>
    <cellStyle name="Millares [0.1] 85 3" xfId="9808" xr:uid="{4876C7A2-4870-4A90-9D17-0212C2A67B39}"/>
    <cellStyle name="Millares [0.1] 85 3 2" xfId="32705" xr:uid="{25A78B5B-AD81-44BE-AE53-B2FB54D5D8AF}"/>
    <cellStyle name="Millares [0.1] 85 4" xfId="32706" xr:uid="{1FE8AD27-2C96-4EDD-95B0-721C01251871}"/>
    <cellStyle name="Millares [0.1] 86" xfId="9809" xr:uid="{C58D7187-A25C-46CC-A09E-5EB5B57E7E28}"/>
    <cellStyle name="Millares [0.1] 86 2" xfId="9810" xr:uid="{6ED91B48-DD4D-40F0-BA9D-8F82DD7EC5F1}"/>
    <cellStyle name="Millares [0.1] 86 2 2" xfId="32707" xr:uid="{366ED558-7763-4422-8D30-E5F6B42A7EF8}"/>
    <cellStyle name="Millares [0.1] 86 3" xfId="9811" xr:uid="{8A152906-07C5-4C60-812F-912DAEFDF310}"/>
    <cellStyle name="Millares [0.1] 86 3 2" xfId="32708" xr:uid="{F452C6FB-1043-4549-AD72-98E91908B848}"/>
    <cellStyle name="Millares [0.1] 86 4" xfId="32709" xr:uid="{E6921E82-C4C2-4B15-B35E-59E541C86376}"/>
    <cellStyle name="Millares [0.1] 87" xfId="9812" xr:uid="{AD39BE07-B26C-4D52-BC54-DC660E77D578}"/>
    <cellStyle name="Millares [0.1] 87 2" xfId="9813" xr:uid="{5F127D3A-2855-4B1C-97E3-DCF92ECEAC9A}"/>
    <cellStyle name="Millares [0.1] 87 2 2" xfId="32710" xr:uid="{B805F01A-BB97-4CBB-B242-6BBA4B058AD5}"/>
    <cellStyle name="Millares [0.1] 87 3" xfId="9814" xr:uid="{97F59057-AEBC-41A5-BB1A-7B530FD03BDB}"/>
    <cellStyle name="Millares [0.1] 87 3 2" xfId="32711" xr:uid="{384C6204-5CBC-4109-9024-787FA93058C4}"/>
    <cellStyle name="Millares [0.1] 87 4" xfId="32712" xr:uid="{D874887B-EFF2-464E-A077-68EFCCDF51D8}"/>
    <cellStyle name="Millares [0.1] 88" xfId="9815" xr:uid="{FB442B93-FF8A-45C4-972A-3CB59E2C31E3}"/>
    <cellStyle name="Millares [0.1] 88 2" xfId="9816" xr:uid="{456CE145-7CE3-494E-93B0-9FC24C713B01}"/>
    <cellStyle name="Millares [0.1] 88 2 2" xfId="32713" xr:uid="{A1F9EAA3-8049-4C1B-B6AE-6327D6B3E99B}"/>
    <cellStyle name="Millares [0.1] 88 3" xfId="9817" xr:uid="{B38D6169-3AD1-4D17-8ABC-25CAEBE4CE39}"/>
    <cellStyle name="Millares [0.1] 88 3 2" xfId="32714" xr:uid="{552D55EC-5096-4C5F-8186-DFE39A28B58F}"/>
    <cellStyle name="Millares [0.1] 88 4" xfId="32715" xr:uid="{A0079274-94A0-477E-889B-BBFBE62A88D1}"/>
    <cellStyle name="Millares [0.1] 89" xfId="9818" xr:uid="{7D5AF1F1-D3CF-45F9-BCB3-83FA4948EE13}"/>
    <cellStyle name="Millares [0.1] 89 2" xfId="9819" xr:uid="{2B82777A-3F95-44BF-B2EF-16D8B57A467A}"/>
    <cellStyle name="Millares [0.1] 89 2 2" xfId="32716" xr:uid="{6F91948F-775B-4D8E-9196-4FB8ECBCE63C}"/>
    <cellStyle name="Millares [0.1] 89 3" xfId="9820" xr:uid="{91B981CD-8BC0-4652-B6C6-75A82F20571F}"/>
    <cellStyle name="Millares [0.1] 89 3 2" xfId="32717" xr:uid="{6721AFD2-A01E-4478-A49F-F13372BB8D55}"/>
    <cellStyle name="Millares [0.1] 89 4" xfId="32718" xr:uid="{77EFBB1B-A957-4466-BA83-9D27EC2DE822}"/>
    <cellStyle name="Millares [0.1] 9" xfId="9821" xr:uid="{EE81FD81-91CD-464A-832B-39593F49A887}"/>
    <cellStyle name="Millares [0.1] 9 2" xfId="9822" xr:uid="{1BA52662-313D-479A-BC8C-0BB83AE3217E}"/>
    <cellStyle name="Millares [0.1] 9 2 2" xfId="32719" xr:uid="{54EBBE28-5298-49A3-AA3B-589CC3C2CBF2}"/>
    <cellStyle name="Millares [0.1] 9 3" xfId="9823" xr:uid="{55E01AD3-0A39-4C16-BBE7-3C7F1A63D184}"/>
    <cellStyle name="Millares [0.1] 9 3 2" xfId="32720" xr:uid="{B23AC972-DDC5-440C-958C-A78CC10BB1FF}"/>
    <cellStyle name="Millares [0.1] 9 4" xfId="32721" xr:uid="{28BF76E1-0B47-4C00-9ED8-CD87F5BCD38F}"/>
    <cellStyle name="Millares [0.1] 90" xfId="9824" xr:uid="{C4536533-F2FF-4DDE-A715-BA253AA1D5A4}"/>
    <cellStyle name="Millares [0.1] 90 2" xfId="9825" xr:uid="{204DBC7F-6588-40B8-ADD2-A15441213AD8}"/>
    <cellStyle name="Millares [0.1] 90 2 2" xfId="32722" xr:uid="{F6CA9ED8-172C-4EAE-AED2-AFCCB2DB578E}"/>
    <cellStyle name="Millares [0.1] 90 3" xfId="9826" xr:uid="{07CB2B26-143C-4EA9-B206-41F2701E6B65}"/>
    <cellStyle name="Millares [0.1] 90 3 2" xfId="32723" xr:uid="{D17541B5-77AF-460D-B968-92D63EFAC8DE}"/>
    <cellStyle name="Millares [0.1] 90 4" xfId="32724" xr:uid="{C0F3A304-2CB0-4EBD-8658-936AB74B2916}"/>
    <cellStyle name="Millares [0.1] 91" xfId="9827" xr:uid="{8F4882D6-C71A-4BFF-A203-0BE410EF7B7E}"/>
    <cellStyle name="Millares [0.1] 91 2" xfId="9828" xr:uid="{29D88509-52F3-4CF8-8715-E89F69229420}"/>
    <cellStyle name="Millares [0.1] 91 2 2" xfId="32725" xr:uid="{586EC49B-9732-4DBC-A2FA-B5DCAACF5764}"/>
    <cellStyle name="Millares [0.1] 91 3" xfId="9829" xr:uid="{0E19E15A-ECE2-4147-BAE5-EFA40D4B0BA1}"/>
    <cellStyle name="Millares [0.1] 91 3 2" xfId="32726" xr:uid="{C9DC8BDA-A0B4-4B79-A3A8-FEA92F6D6BC1}"/>
    <cellStyle name="Millares [0.1] 91 4" xfId="32727" xr:uid="{EE578C7A-C03E-4E8B-96E1-0DC47ED03AD3}"/>
    <cellStyle name="Millares [0.1] 92" xfId="9830" xr:uid="{54F1FF60-44C5-4CE0-AE7C-11068FB712D2}"/>
    <cellStyle name="Millares [0.1] 92 2" xfId="9831" xr:uid="{860B10B8-7A4C-4243-AB1D-E01FCD3FAAB3}"/>
    <cellStyle name="Millares [0.1] 92 2 2" xfId="32728" xr:uid="{B9565D42-165F-4CAE-AF4E-0C57B482CD36}"/>
    <cellStyle name="Millares [0.1] 92 3" xfId="9832" xr:uid="{6906D35E-B26B-40B8-AF65-8F5459A7A2DA}"/>
    <cellStyle name="Millares [0.1] 92 3 2" xfId="32729" xr:uid="{DEF4EBEE-C223-48BC-A7E6-58CF3C2F5D15}"/>
    <cellStyle name="Millares [0.1] 92 4" xfId="32730" xr:uid="{41B1892E-5744-4604-A634-90B500C4BD10}"/>
    <cellStyle name="Millares [0.1] 93" xfId="9833" xr:uid="{7DA4A1C7-BB70-4F2C-8B2A-16F96130FAC4}"/>
    <cellStyle name="Millares [0.1] 93 2" xfId="9834" xr:uid="{6B4D853F-A023-40DD-8065-EEDC25D5B09A}"/>
    <cellStyle name="Millares [0.1] 93 2 2" xfId="32731" xr:uid="{55D4DDAB-B6C1-4143-BE21-D8989FC2B25E}"/>
    <cellStyle name="Millares [0.1] 93 3" xfId="9835" xr:uid="{0D67D230-6844-4BDA-A224-F264ECA7A561}"/>
    <cellStyle name="Millares [0.1] 93 3 2" xfId="32732" xr:uid="{B23A3225-DD28-4EA6-904E-EBC364556C55}"/>
    <cellStyle name="Millares [0.1] 93 4" xfId="32733" xr:uid="{DB53FA1A-1132-489B-9E3C-95149137E531}"/>
    <cellStyle name="Millares [0.1] 94" xfId="9836" xr:uid="{3C86B2BC-E055-4427-A861-890951FB44CF}"/>
    <cellStyle name="Millares [0.1] 94 2" xfId="9837" xr:uid="{E14C4DD5-DFE2-4D4A-BB4A-2DBFBFF61330}"/>
    <cellStyle name="Millares [0.1] 94 2 2" xfId="32734" xr:uid="{FACF251C-03F9-4911-8AE9-F87E2EEACFA4}"/>
    <cellStyle name="Millares [0.1] 94 3" xfId="9838" xr:uid="{0317D3A0-E2AF-4AF2-B4C2-B2B66216072C}"/>
    <cellStyle name="Millares [0.1] 94 3 2" xfId="32735" xr:uid="{FDAB223D-B1E5-4EC9-B022-A8AA5B51DEF3}"/>
    <cellStyle name="Millares [0.1] 94 4" xfId="32736" xr:uid="{56944A97-3EE1-47D9-95EB-57B19B06835D}"/>
    <cellStyle name="Millares [0.1] 95" xfId="9839" xr:uid="{BD3A0E89-B158-4917-BCB6-9FB6DD631FA0}"/>
    <cellStyle name="Millares [0.1] 95 2" xfId="9840" xr:uid="{6861BE2D-FB41-4420-8E76-B88CEB239FC1}"/>
    <cellStyle name="Millares [0.1] 95 2 2" xfId="32737" xr:uid="{7687340C-8D53-47BC-A994-C031449B258F}"/>
    <cellStyle name="Millares [0.1] 95 3" xfId="9841" xr:uid="{6A0A319F-5F0F-48B5-828D-437D27CA7F0A}"/>
    <cellStyle name="Millares [0.1] 95 3 2" xfId="32738" xr:uid="{F8CE316D-C1CC-4219-8B4E-AB44B8C7F46E}"/>
    <cellStyle name="Millares [0.1] 95 4" xfId="32739" xr:uid="{DE085BBE-0CFB-4905-9E8B-0DDAB7FB5550}"/>
    <cellStyle name="Millares [0.1] 96" xfId="9842" xr:uid="{B1CCA0B8-B333-4491-8EF8-8E851FE500C7}"/>
    <cellStyle name="Millares [0.1] 96 2" xfId="9843" xr:uid="{E2651DD5-1982-4199-AC9E-CBF8BD25580C}"/>
    <cellStyle name="Millares [0.1] 96 2 2" xfId="32740" xr:uid="{09A74B51-B056-48DE-AF0F-674697D72515}"/>
    <cellStyle name="Millares [0.1] 96 3" xfId="9844" xr:uid="{E1B92A4A-E76F-41A8-B004-7ED37051D92E}"/>
    <cellStyle name="Millares [0.1] 96 3 2" xfId="32741" xr:uid="{63A5D0B3-58C5-4FE9-BF4B-56649778E57D}"/>
    <cellStyle name="Millares [0.1] 96 4" xfId="32742" xr:uid="{8654807C-7FE0-4CC8-A1E2-8C97754C87C8}"/>
    <cellStyle name="Millares [0.1] 97" xfId="9845" xr:uid="{7D6DA7CC-2D2D-495C-8FFA-15BAB58B6CA7}"/>
    <cellStyle name="Millares [0.1] 97 2" xfId="9846" xr:uid="{221BA091-332B-490C-A2CC-895DD487EB99}"/>
    <cellStyle name="Millares [0.1] 97 2 2" xfId="32743" xr:uid="{234A7D3A-DCCF-41D2-9035-4A39A70C74DE}"/>
    <cellStyle name="Millares [0.1] 97 3" xfId="9847" xr:uid="{5098F536-2CD5-496B-B477-8DC33B1FB88E}"/>
    <cellStyle name="Millares [0.1] 97 3 2" xfId="32744" xr:uid="{BA707A6D-9885-4905-ADAE-4AC43325955C}"/>
    <cellStyle name="Millares [0.1] 97 4" xfId="32745" xr:uid="{473C4B4B-A9C7-4D45-9484-2682CB917FD0}"/>
    <cellStyle name="Millares [0.1] 98" xfId="9848" xr:uid="{808C530F-AE10-4D51-A7E5-40B01D03AA4E}"/>
    <cellStyle name="Millares [0.1] 98 2" xfId="9849" xr:uid="{777BA78D-C086-442B-BAEF-1A9D54A8DFC6}"/>
    <cellStyle name="Millares [0.1] 98 2 2" xfId="32746" xr:uid="{F737555C-19B2-4A37-8C0F-26CB3598B378}"/>
    <cellStyle name="Millares [0.1] 98 3" xfId="9850" xr:uid="{E7AC678F-F0EF-4929-87F6-A5B4E39EA202}"/>
    <cellStyle name="Millares [0.1] 98 3 2" xfId="32747" xr:uid="{702B467A-B4F3-4DA0-A040-5BA633465F28}"/>
    <cellStyle name="Millares [0.1] 98 4" xfId="32748" xr:uid="{FA20EEDA-F520-4095-B981-DD625B937395}"/>
    <cellStyle name="Millares [0.1] 99" xfId="9851" xr:uid="{7AB7B423-2F94-4B72-B502-5CBC4D6BD601}"/>
    <cellStyle name="Millares [0.1] 99 2" xfId="9852" xr:uid="{877ED23B-9038-401C-9C36-9A44B7FAD778}"/>
    <cellStyle name="Millares [0.1] 99 2 2" xfId="32749" xr:uid="{66F539DD-6606-410E-87E3-89B085D88420}"/>
    <cellStyle name="Millares [0.1] 99 3" xfId="9853" xr:uid="{10E024DC-488E-4D8B-BBD7-1A541A2BBC14}"/>
    <cellStyle name="Millares [0.1] 99 3 2" xfId="32750" xr:uid="{901A1018-E36D-45EC-BF0E-CB821226CFB9}"/>
    <cellStyle name="Millares [0.1] 99 4" xfId="32751" xr:uid="{A10777D5-3075-4267-9F6B-5BBC16C0058D}"/>
    <cellStyle name="Millares [0.1]_Balance" xfId="9854" xr:uid="{647334B4-3147-40BE-B106-9EF51887A7ED}"/>
    <cellStyle name="Millares [0]_10 AVERIAS MASIVAS + ANT" xfId="37428" xr:uid="{84A9AB55-A92E-4969-A6B1-26B13B16B36C}"/>
    <cellStyle name="Millares [1]" xfId="9855" xr:uid="{4EE52ABC-EA1A-46A9-B187-03F82F2C2BC2}"/>
    <cellStyle name="Millares [1] 10" xfId="9856" xr:uid="{AFB08F54-EC11-45C7-86F8-C9A30B19F05F}"/>
    <cellStyle name="Millares [1] 10 2" xfId="9857" xr:uid="{49021A02-4112-4F88-9F6A-C2C3E3E63D6E}"/>
    <cellStyle name="Millares [1] 10 2 2" xfId="32752" xr:uid="{0B9BEE8A-CA82-459C-9EF4-E500190A6286}"/>
    <cellStyle name="Millares [1] 10 3" xfId="9858" xr:uid="{3AB5792B-2CCA-4243-8289-B62EB34A1E31}"/>
    <cellStyle name="Millares [1] 10 3 2" xfId="32753" xr:uid="{0D271FF4-E227-43E5-8A72-77E5FC51EDBA}"/>
    <cellStyle name="Millares [1] 10 4" xfId="32754" xr:uid="{6FA08718-648D-4677-8C7A-794D6546C79A}"/>
    <cellStyle name="Millares [1] 100" xfId="9859" xr:uid="{A6BEA36A-EF26-4BF7-9BEB-A53DAE8BCC53}"/>
    <cellStyle name="Millares [1] 100 2" xfId="9860" xr:uid="{96C2086A-DFE6-471E-AAB3-1AC449E19512}"/>
    <cellStyle name="Millares [1] 100 2 2" xfId="32755" xr:uid="{A1002532-91B9-42C3-B54D-35C31834EC53}"/>
    <cellStyle name="Millares [1] 100 3" xfId="9861" xr:uid="{25419823-A615-4C89-99CE-40A25D89CFEE}"/>
    <cellStyle name="Millares [1] 100 3 2" xfId="32756" xr:uid="{DBEF18F4-F9A1-431B-8BAD-ED7A58407676}"/>
    <cellStyle name="Millares [1] 100 4" xfId="32757" xr:uid="{BE68BC7C-DD3C-4C4B-A410-FD2378D31142}"/>
    <cellStyle name="Millares [1] 101" xfId="9862" xr:uid="{0D96E7B1-B085-41CC-AE70-3795116AB350}"/>
    <cellStyle name="Millares [1] 101 2" xfId="9863" xr:uid="{CC2D28A8-F23F-4CAB-9E9A-F4D44F8A2224}"/>
    <cellStyle name="Millares [1] 101 2 2" xfId="32758" xr:uid="{21B26E7B-ED53-41A4-A1EA-8FC234EE5185}"/>
    <cellStyle name="Millares [1] 101 3" xfId="9864" xr:uid="{53B5F0E1-1A35-41FB-9ACA-1965C0FE0156}"/>
    <cellStyle name="Millares [1] 101 3 2" xfId="32759" xr:uid="{E0AFE7F5-3F53-4180-B5D5-BAD70CE360C6}"/>
    <cellStyle name="Millares [1] 101 4" xfId="32760" xr:uid="{A8FEC6BF-6297-4567-8748-F3D3FAC8369C}"/>
    <cellStyle name="Millares [1] 102" xfId="9865" xr:uid="{A1FD7E9D-57D6-49D8-8A67-AC09931E82F6}"/>
    <cellStyle name="Millares [1] 102 2" xfId="9866" xr:uid="{E3D84E04-6316-41E3-B42E-0E926196A5FA}"/>
    <cellStyle name="Millares [1] 102 2 2" xfId="32761" xr:uid="{0DE4C1D6-1090-4ADD-8A7E-4C70785EE303}"/>
    <cellStyle name="Millares [1] 102 3" xfId="9867" xr:uid="{D8A7BB60-4B75-45A2-8BB4-E4AD70DB2C8D}"/>
    <cellStyle name="Millares [1] 102 3 2" xfId="32762" xr:uid="{7D029B16-5411-4BB8-A7FC-469F106E2885}"/>
    <cellStyle name="Millares [1] 102 4" xfId="32763" xr:uid="{7060F56F-9D54-4C7B-A5AA-4AEB05FF3480}"/>
    <cellStyle name="Millares [1] 103" xfId="9868" xr:uid="{B3D44EE4-E6C6-466B-B493-37F0835FF695}"/>
    <cellStyle name="Millares [1] 103 2" xfId="9869" xr:uid="{B6753D1A-A3B5-4D3C-BA60-E6280206E268}"/>
    <cellStyle name="Millares [1] 103 2 2" xfId="32764" xr:uid="{5EC1412E-1827-4AE3-8E33-DD1D32A42AE1}"/>
    <cellStyle name="Millares [1] 103 3" xfId="9870" xr:uid="{2CBFE618-BFA4-4267-A722-3383B28BEF07}"/>
    <cellStyle name="Millares [1] 103 3 2" xfId="32765" xr:uid="{AAD7126E-1CC8-41AC-B6EC-481E993FDDF2}"/>
    <cellStyle name="Millares [1] 103 4" xfId="32766" xr:uid="{BEA2CA43-23CA-45D4-9B7A-8A98268BB046}"/>
    <cellStyle name="Millares [1] 104" xfId="9871" xr:uid="{6988DE0E-1CCB-41B1-85A6-546E04A8685A}"/>
    <cellStyle name="Millares [1] 104 2" xfId="9872" xr:uid="{E70DB915-8555-4205-8D4A-6A8AD8D804A3}"/>
    <cellStyle name="Millares [1] 104 2 2" xfId="32767" xr:uid="{B62B7472-D41D-41CA-84CA-3CBFA124E6DF}"/>
    <cellStyle name="Millares [1] 104 3" xfId="9873" xr:uid="{809C3D75-92A1-4CE1-BDC3-F191F16F6668}"/>
    <cellStyle name="Millares [1] 104 3 2" xfId="32768" xr:uid="{E3FBB5A1-D196-46DC-B2D9-FDF41A88EB62}"/>
    <cellStyle name="Millares [1] 104 4" xfId="32769" xr:uid="{4144A03C-5BE7-457B-81BA-E323B53492E9}"/>
    <cellStyle name="Millares [1] 105" xfId="9874" xr:uid="{EA0B50DC-E3C8-455A-A680-029A5C1019A9}"/>
    <cellStyle name="Millares [1] 105 2" xfId="9875" xr:uid="{2700D134-95D2-4A02-A21F-057886BDE1B5}"/>
    <cellStyle name="Millares [1] 105 2 2" xfId="32770" xr:uid="{A8B645D1-D29D-4881-9B4E-E3C21564A49C}"/>
    <cellStyle name="Millares [1] 105 3" xfId="9876" xr:uid="{B68B4DE6-7EB3-4028-B694-4C7C983C3A68}"/>
    <cellStyle name="Millares [1] 105 3 2" xfId="32771" xr:uid="{6D40169B-F449-4E24-AB5B-C3330CB155DE}"/>
    <cellStyle name="Millares [1] 105 4" xfId="32772" xr:uid="{02359055-7BB9-47E1-892F-893F035C665E}"/>
    <cellStyle name="Millares [1] 106" xfId="9877" xr:uid="{63A8B2C6-4504-4874-BD0E-051675759645}"/>
    <cellStyle name="Millares [1] 106 2" xfId="9878" xr:uid="{CE8A8CEF-04BA-4503-873B-D59EEE4196CE}"/>
    <cellStyle name="Millares [1] 106 2 2" xfId="32773" xr:uid="{BB201D75-CD8A-4A64-89BF-75307D58CCAC}"/>
    <cellStyle name="Millares [1] 106 3" xfId="9879" xr:uid="{FF1A6269-6ED1-4D77-9DCE-12F93DA2B175}"/>
    <cellStyle name="Millares [1] 106 3 2" xfId="32774" xr:uid="{8600939C-A479-4E70-80EA-15E73E990E9E}"/>
    <cellStyle name="Millares [1] 106 4" xfId="32775" xr:uid="{9985DB3F-10F5-4E1E-960A-11E778A477FA}"/>
    <cellStyle name="Millares [1] 107" xfId="9880" xr:uid="{AD509763-6A23-4DA5-BA20-A745FA9E6083}"/>
    <cellStyle name="Millares [1] 107 2" xfId="9881" xr:uid="{A26BF7CE-10F9-40D3-9B58-7E4E7706D64E}"/>
    <cellStyle name="Millares [1] 107 2 2" xfId="32776" xr:uid="{214D9120-F379-4CBD-94DC-5B2A0B430151}"/>
    <cellStyle name="Millares [1] 107 3" xfId="9882" xr:uid="{94569B82-6D68-4E86-9CDC-72D4749EFABD}"/>
    <cellStyle name="Millares [1] 107 3 2" xfId="32777" xr:uid="{223681DD-0561-42DE-B6A6-898D1FE6B40D}"/>
    <cellStyle name="Millares [1] 107 4" xfId="32778" xr:uid="{34218244-ECFC-4F16-B1FA-5AABC076E6C6}"/>
    <cellStyle name="Millares [1] 108" xfId="9883" xr:uid="{E5707A54-0FD7-40A5-B9EB-FF45669E6F7B}"/>
    <cellStyle name="Millares [1] 108 2" xfId="9884" xr:uid="{8A9B546E-CE4E-4FDC-A639-0DFD182E0537}"/>
    <cellStyle name="Millares [1] 108 2 2" xfId="32779" xr:uid="{D827D12A-1FA2-447F-8FEA-3790D131EEBC}"/>
    <cellStyle name="Millares [1] 108 3" xfId="9885" xr:uid="{F76D137B-C56D-478A-8977-2B796B781C6C}"/>
    <cellStyle name="Millares [1] 108 3 2" xfId="32780" xr:uid="{3235BB5E-111F-4DBA-ADEA-06C7D30F5E7F}"/>
    <cellStyle name="Millares [1] 108 4" xfId="32781" xr:uid="{2F683A62-72B1-4F4D-8FAF-5CA818CF0B2F}"/>
    <cellStyle name="Millares [1] 109" xfId="9886" xr:uid="{11F94A19-1807-4F17-AE3F-8BDBA2EA587B}"/>
    <cellStyle name="Millares [1] 109 2" xfId="32782" xr:uid="{1C9DDCB5-8425-4867-A18F-4B2F4934E256}"/>
    <cellStyle name="Millares [1] 11" xfId="9887" xr:uid="{10940542-C8CE-4F5A-81C7-281527E887C6}"/>
    <cellStyle name="Millares [1] 11 2" xfId="9888" xr:uid="{23E9259E-2EF3-434C-BC87-A12ADA619022}"/>
    <cellStyle name="Millares [1] 11 2 2" xfId="32783" xr:uid="{9A86397A-03A3-41DC-BB13-71156433684F}"/>
    <cellStyle name="Millares [1] 11 3" xfId="9889" xr:uid="{6CD96236-3401-41B1-B169-405FB71B1626}"/>
    <cellStyle name="Millares [1] 11 3 2" xfId="32784" xr:uid="{8530D8D0-3D04-41CE-A813-B4B3AA2A8273}"/>
    <cellStyle name="Millares [1] 11 4" xfId="32785" xr:uid="{A48B939C-88A2-4C9F-9263-8DDD8568F2FE}"/>
    <cellStyle name="Millares [1] 110" xfId="9890" xr:uid="{5B2947F8-5EF0-417C-AF83-9D1E710C2BCB}"/>
    <cellStyle name="Millares [1] 110 2" xfId="32786" xr:uid="{CCF19758-0A87-43D7-8045-73DA16575110}"/>
    <cellStyle name="Millares [1] 111" xfId="32787" xr:uid="{237A7C9D-B3B6-419A-9040-7DEDAA93A4B2}"/>
    <cellStyle name="Millares [1] 12" xfId="9891" xr:uid="{E30EFF3F-CA32-457A-8FAA-D9CB78272E7C}"/>
    <cellStyle name="Millares [1] 12 2" xfId="9892" xr:uid="{28445290-24D4-4240-92FA-A7168D337420}"/>
    <cellStyle name="Millares [1] 12 2 2" xfId="32788" xr:uid="{0310F242-4CB9-4A14-98E7-7CB330FCF42F}"/>
    <cellStyle name="Millares [1] 12 3" xfId="9893" xr:uid="{598C20A5-5073-4462-80B3-A958AE2B2A18}"/>
    <cellStyle name="Millares [1] 12 3 2" xfId="32789" xr:uid="{BC5948EB-C2CD-4A31-9C8D-E501EAFD2875}"/>
    <cellStyle name="Millares [1] 12 4" xfId="32790" xr:uid="{2C9C48F2-F1D6-4395-8EAE-83264C29227E}"/>
    <cellStyle name="Millares [1] 13" xfId="9894" xr:uid="{1F39A965-ADA1-445D-A935-5E9E0D4786A8}"/>
    <cellStyle name="Millares [1] 13 2" xfId="9895" xr:uid="{6E22A6D6-CEA7-4EB3-B2AF-35A47FDE7145}"/>
    <cellStyle name="Millares [1] 13 2 2" xfId="32791" xr:uid="{08AE6BA8-901F-437C-A246-BBE1B453BE69}"/>
    <cellStyle name="Millares [1] 13 3" xfId="9896" xr:uid="{96A3FFC1-9326-4F2F-A799-0D811DB0CAEB}"/>
    <cellStyle name="Millares [1] 13 3 2" xfId="32792" xr:uid="{D37089E8-8532-4CCC-9891-D0919F81C8C5}"/>
    <cellStyle name="Millares [1] 13 4" xfId="32793" xr:uid="{FEF189FD-FE57-4030-990E-839B5A3678D3}"/>
    <cellStyle name="Millares [1] 14" xfId="9897" xr:uid="{A650AEF2-C3C5-4A9E-B9A8-F29939425321}"/>
    <cellStyle name="Millares [1] 14 2" xfId="9898" xr:uid="{87B99111-850B-47A8-AC08-87612A470475}"/>
    <cellStyle name="Millares [1] 14 2 2" xfId="32794" xr:uid="{16619131-5074-45A3-92BA-D520927A74EB}"/>
    <cellStyle name="Millares [1] 14 3" xfId="9899" xr:uid="{BA7B487A-4457-4A1B-8DD1-8C4E42E9E7D0}"/>
    <cellStyle name="Millares [1] 14 3 2" xfId="32795" xr:uid="{4EDBB8BA-679E-4A54-B211-5479B739407D}"/>
    <cellStyle name="Millares [1] 14 4" xfId="32796" xr:uid="{EAD7B957-E333-4DE4-9BC5-621E82EB8A78}"/>
    <cellStyle name="Millares [1] 15" xfId="9900" xr:uid="{96CD7B41-61A8-4985-8EFE-CF340FD444CC}"/>
    <cellStyle name="Millares [1] 15 2" xfId="9901" xr:uid="{177CE655-BA36-4E7B-AC91-6A15788DD7C0}"/>
    <cellStyle name="Millares [1] 15 2 2" xfId="32797" xr:uid="{3582A6FD-708A-44B9-9F31-81EFBCB41CE1}"/>
    <cellStyle name="Millares [1] 15 3" xfId="9902" xr:uid="{D4A84037-FF6E-46A3-AEC8-0AC7EA8465E2}"/>
    <cellStyle name="Millares [1] 15 3 2" xfId="32798" xr:uid="{9936E17B-DD47-4956-8B62-CF59E6DB9B08}"/>
    <cellStyle name="Millares [1] 15 4" xfId="32799" xr:uid="{A1C99608-F421-428B-88D1-54BBDDDD165E}"/>
    <cellStyle name="Millares [1] 16" xfId="9903" xr:uid="{628E0029-66E1-46B6-A1A8-F3BC7C4B03C9}"/>
    <cellStyle name="Millares [1] 16 2" xfId="9904" xr:uid="{E68B76DC-DBEA-4D20-9A4B-D25D9CA29F37}"/>
    <cellStyle name="Millares [1] 16 2 2" xfId="32800" xr:uid="{9B68228D-30AC-4677-93D7-C8E576C317E3}"/>
    <cellStyle name="Millares [1] 16 3" xfId="9905" xr:uid="{F778BB23-F268-443A-BFA5-0DE4216E4557}"/>
    <cellStyle name="Millares [1] 16 3 2" xfId="32801" xr:uid="{0A1D0625-DCF1-4DDA-83A2-1A9BD6C8AD48}"/>
    <cellStyle name="Millares [1] 16 4" xfId="32802" xr:uid="{D44205AB-794E-4350-8AB4-4B5B5CBF0946}"/>
    <cellStyle name="Millares [1] 17" xfId="9906" xr:uid="{1ECFC523-E4FC-42D0-8E2F-43F925159809}"/>
    <cellStyle name="Millares [1] 17 2" xfId="9907" xr:uid="{606BC43B-3DE0-49C6-88B7-7E6B3C5EA41D}"/>
    <cellStyle name="Millares [1] 17 2 2" xfId="32803" xr:uid="{C83C7906-97DB-4793-95CD-252E003412D0}"/>
    <cellStyle name="Millares [1] 17 3" xfId="9908" xr:uid="{07D42F52-12B5-49B4-9C79-B657848CD955}"/>
    <cellStyle name="Millares [1] 17 3 2" xfId="32804" xr:uid="{4FDF9504-2041-48A6-A841-2BE04FDD93D9}"/>
    <cellStyle name="Millares [1] 17 4" xfId="32805" xr:uid="{B3D00827-721F-4ADA-A5DC-C70E55547008}"/>
    <cellStyle name="Millares [1] 18" xfId="9909" xr:uid="{2B9D41DF-B315-4208-B7A1-8662842AB311}"/>
    <cellStyle name="Millares [1] 18 2" xfId="9910" xr:uid="{5EEF09C0-8EAE-415A-A13E-4FF3E9FE40D3}"/>
    <cellStyle name="Millares [1] 18 2 2" xfId="32806" xr:uid="{792015ED-6752-4201-B5BA-39B2885E967F}"/>
    <cellStyle name="Millares [1] 18 3" xfId="9911" xr:uid="{D203180B-6D40-4867-81C3-206D28893743}"/>
    <cellStyle name="Millares [1] 18 3 2" xfId="32807" xr:uid="{AC4BC8F9-4D26-450E-96F3-11EEC503A017}"/>
    <cellStyle name="Millares [1] 18 4" xfId="32808" xr:uid="{67259AD1-443B-47A5-91E9-78B9413788EF}"/>
    <cellStyle name="Millares [1] 19" xfId="9912" xr:uid="{824946A0-DA5B-4870-85CC-00274D49CB9A}"/>
    <cellStyle name="Millares [1] 19 2" xfId="9913" xr:uid="{A9AE002F-4B5E-4EE5-9B62-984725E0010D}"/>
    <cellStyle name="Millares [1] 19 2 2" xfId="32809" xr:uid="{D0D6480F-7734-4DE9-92A7-556D2C333DB5}"/>
    <cellStyle name="Millares [1] 19 3" xfId="9914" xr:uid="{C3AEC5CF-98B9-427D-B797-CF23CE570A97}"/>
    <cellStyle name="Millares [1] 19 3 2" xfId="32810" xr:uid="{FCB4D225-8C54-4F0C-B282-BA84E44A9B54}"/>
    <cellStyle name="Millares [1] 19 4" xfId="32811" xr:uid="{35B3187A-F4CF-489D-A48D-D92279CD06F0}"/>
    <cellStyle name="Millares [1] 2" xfId="9915" xr:uid="{F03FB07C-4E82-4AFD-8D62-8A07448D4391}"/>
    <cellStyle name="Millares [1] 2 2" xfId="9916" xr:uid="{5B8FBF9D-B93D-47D2-B6E7-B57525048B5E}"/>
    <cellStyle name="Millares [1] 2 2 2" xfId="9917" xr:uid="{289F0740-29D0-4956-B65C-525A6ADE7844}"/>
    <cellStyle name="Millares [1] 2 2 2 2" xfId="32812" xr:uid="{61372FAC-B27E-485B-BB14-C7874AD4E00B}"/>
    <cellStyle name="Millares [1] 2 2 3" xfId="9918" xr:uid="{86328836-C347-4307-AF53-EE3240CD6659}"/>
    <cellStyle name="Millares [1] 2 2 3 2" xfId="32813" xr:uid="{C912045B-7491-45FA-9B69-2D5606746E92}"/>
    <cellStyle name="Millares [1] 2 2 4" xfId="32814" xr:uid="{63046D55-CBA2-446B-85E2-419012118B4E}"/>
    <cellStyle name="Millares [1] 2 3" xfId="9919" xr:uid="{CFE107E4-6C4B-42E1-93D0-09F1BA9DA06A}"/>
    <cellStyle name="Millares [1] 2 3 2" xfId="9920" xr:uid="{6BA81BE7-6418-4309-A3AB-95C6BDED4BC7}"/>
    <cellStyle name="Millares [1] 2 3 2 2" xfId="32815" xr:uid="{49531BD4-6F1D-455B-AA57-CFF2FB1CAD3F}"/>
    <cellStyle name="Millares [1] 2 3 3" xfId="9921" xr:uid="{EE31D29C-E78C-43DD-AF6C-52A7A6C258DF}"/>
    <cellStyle name="Millares [1] 2 3 3 2" xfId="32816" xr:uid="{299BDFDF-B727-4B41-9B08-7E3D5DB93C26}"/>
    <cellStyle name="Millares [1] 2 3 4" xfId="32817" xr:uid="{1895CC6F-DBB2-4005-B1DD-C901D61C9ABB}"/>
    <cellStyle name="Millares [1] 2 4" xfId="9922" xr:uid="{7F6BBDA7-29CC-4386-ACAD-A058783FF4AF}"/>
    <cellStyle name="Millares [1] 2 4 2" xfId="9923" xr:uid="{90CDCF9A-D869-4214-9F7C-36F1AE8B1A38}"/>
    <cellStyle name="Millares [1] 2 4 2 2" xfId="32818" xr:uid="{CCF537C1-0319-4FB6-917A-E56C05993345}"/>
    <cellStyle name="Millares [1] 2 4 3" xfId="9924" xr:uid="{1F42F594-8358-48B4-8E4D-97307CFD46F3}"/>
    <cellStyle name="Millares [1] 2 4 3 2" xfId="32819" xr:uid="{5960763C-EDF9-4AD2-A235-424DCEAC27C1}"/>
    <cellStyle name="Millares [1] 2 4 4" xfId="32820" xr:uid="{5EB7E37F-5908-4443-BC56-0801EE89B659}"/>
    <cellStyle name="Millares [1] 2 5" xfId="9925" xr:uid="{E8803BDA-B7FF-417F-8889-BFB6AC739B27}"/>
    <cellStyle name="Millares [1] 2 5 2" xfId="9926" xr:uid="{824BF501-B734-4656-BCF8-4061C5CB7EC1}"/>
    <cellStyle name="Millares [1] 2 5 2 2" xfId="32821" xr:uid="{D0BC3CC9-C173-401E-97A6-C9286A6F8EA3}"/>
    <cellStyle name="Millares [1] 2 5 3" xfId="9927" xr:uid="{0296BB9E-DA98-47D4-82BE-FD9884E61E5F}"/>
    <cellStyle name="Millares [1] 2 5 3 2" xfId="32822" xr:uid="{5BE0A3B4-6F19-4F71-8163-7B7E07476DBF}"/>
    <cellStyle name="Millares [1] 2 5 4" xfId="32823" xr:uid="{FF4D3070-26DE-40F4-AF0F-8B340698207E}"/>
    <cellStyle name="Millares [1] 2 6" xfId="9928" xr:uid="{CCFDC5BF-4613-4011-BC29-F1213768AA40}"/>
    <cellStyle name="Millares [1] 2 6 2" xfId="32824" xr:uid="{A2972A40-2B3C-4AF6-9754-1C9B0AD62188}"/>
    <cellStyle name="Millares [1] 2 7" xfId="9929" xr:uid="{F994F947-8FD8-4011-86B4-6FD00ACA1AD3}"/>
    <cellStyle name="Millares [1] 2 7 2" xfId="32825" xr:uid="{D255AAE2-FD48-4993-AE71-2909E56C0E57}"/>
    <cellStyle name="Millares [1] 2 8" xfId="32826" xr:uid="{35ADFF07-3557-4EF8-BD55-EE73A55FC376}"/>
    <cellStyle name="Millares [1] 20" xfId="9930" xr:uid="{ADA0F813-6117-4082-9A6B-3B84C35093F9}"/>
    <cellStyle name="Millares [1] 20 2" xfId="9931" xr:uid="{DE0AAF72-0A82-4CD4-B7A2-ABDB8B54E468}"/>
    <cellStyle name="Millares [1] 20 2 2" xfId="32827" xr:uid="{F27C092A-95EC-4418-955A-AE7B85ED223A}"/>
    <cellStyle name="Millares [1] 20 3" xfId="9932" xr:uid="{7E3C41FE-3DB6-4597-AB90-5D514A7DAC4B}"/>
    <cellStyle name="Millares [1] 20 3 2" xfId="32828" xr:uid="{41905888-E38C-49BC-B1BB-3981C4B5E341}"/>
    <cellStyle name="Millares [1] 20 4" xfId="32829" xr:uid="{2758C9D1-6AB9-4B0D-9E17-52AE4757C360}"/>
    <cellStyle name="Millares [1] 21" xfId="9933" xr:uid="{08012593-B8C6-4DC7-AA5A-9994C4515B36}"/>
    <cellStyle name="Millares [1] 21 2" xfId="9934" xr:uid="{F486CC46-7DB9-4EAB-B8AA-D4EEB79F8392}"/>
    <cellStyle name="Millares [1] 21 2 2" xfId="32830" xr:uid="{A509D80C-1E74-4F36-9396-81A076BAE73A}"/>
    <cellStyle name="Millares [1] 21 3" xfId="9935" xr:uid="{4390703A-AC32-41DB-A650-C4BA5C925BA5}"/>
    <cellStyle name="Millares [1] 21 3 2" xfId="32831" xr:uid="{A03561D1-35E7-4400-A7A4-A924D3B6EDA5}"/>
    <cellStyle name="Millares [1] 21 4" xfId="32832" xr:uid="{CE42B02B-B1E2-425F-8A67-DD0F32758ACB}"/>
    <cellStyle name="Millares [1] 22" xfId="9936" xr:uid="{9893813D-5278-4FDE-82C5-B5C673A568F7}"/>
    <cellStyle name="Millares [1] 22 2" xfId="9937" xr:uid="{15D252D1-8D25-439A-BCA2-C8CC6E4298F4}"/>
    <cellStyle name="Millares [1] 22 2 2" xfId="32833" xr:uid="{13C5B909-6BDE-4D31-82EC-7223AE539B32}"/>
    <cellStyle name="Millares [1] 22 3" xfId="9938" xr:uid="{C5FF262E-7599-4E47-9AD4-6B1927957F76}"/>
    <cellStyle name="Millares [1] 22 3 2" xfId="32834" xr:uid="{AA40650F-1F04-48EB-B1F6-C5A490CBEC7B}"/>
    <cellStyle name="Millares [1] 22 4" xfId="32835" xr:uid="{5B55DF1F-EC78-44D4-860B-32A15DAC23A5}"/>
    <cellStyle name="Millares [1] 23" xfId="9939" xr:uid="{02FB024E-1076-4BBE-ABBC-575E6BDA1D1C}"/>
    <cellStyle name="Millares [1] 23 2" xfId="9940" xr:uid="{7FCE9448-542C-4D25-9469-148DAB5CE1B4}"/>
    <cellStyle name="Millares [1] 23 2 2" xfId="32836" xr:uid="{21DE5814-521C-4F7E-89B3-233D3EC94CD9}"/>
    <cellStyle name="Millares [1] 23 3" xfId="9941" xr:uid="{3AA9725C-6EAB-4F8B-AC98-E83AEF574831}"/>
    <cellStyle name="Millares [1] 23 3 2" xfId="32837" xr:uid="{1354BF75-D532-4C22-A028-863017D6FA7C}"/>
    <cellStyle name="Millares [1] 23 4" xfId="32838" xr:uid="{F94264A0-F15F-47F1-8313-59AF121FF0FB}"/>
    <cellStyle name="Millares [1] 24" xfId="9942" xr:uid="{F37A64FE-CE6C-4DDA-A9F7-F556B6AA3504}"/>
    <cellStyle name="Millares [1] 24 2" xfId="9943" xr:uid="{80051ED3-7D17-4339-AB11-FEAADD3E2843}"/>
    <cellStyle name="Millares [1] 24 2 2" xfId="32839" xr:uid="{D4A1DB43-EC7D-4A32-A11A-6E03BD0B1D92}"/>
    <cellStyle name="Millares [1] 24 3" xfId="9944" xr:uid="{563DD78A-D7C0-4FA9-8C5D-E632D90FF8D0}"/>
    <cellStyle name="Millares [1] 24 3 2" xfId="32840" xr:uid="{FC3D9AE0-01AE-4A96-BB6C-017A664D3542}"/>
    <cellStyle name="Millares [1] 24 4" xfId="32841" xr:uid="{22FA2611-4EAB-41A6-8842-E16098D0DF5C}"/>
    <cellStyle name="Millares [1] 25" xfId="9945" xr:uid="{7E325845-364E-4A83-856C-23B9563A7FA8}"/>
    <cellStyle name="Millares [1] 25 2" xfId="9946" xr:uid="{E8292897-826B-4F09-9868-5F5A453F4ADE}"/>
    <cellStyle name="Millares [1] 25 2 2" xfId="32842" xr:uid="{720BE0D8-F0A7-48F3-B35D-58EEE596EA03}"/>
    <cellStyle name="Millares [1] 25 3" xfId="9947" xr:uid="{42FC4F61-DC22-44F8-A00A-8B9111061202}"/>
    <cellStyle name="Millares [1] 25 3 2" xfId="32843" xr:uid="{67D2CA3C-E4BD-4BED-AE0D-2C4C44309743}"/>
    <cellStyle name="Millares [1] 25 4" xfId="32844" xr:uid="{9EA46A27-2EA2-4A2A-B71D-BF22651FB96E}"/>
    <cellStyle name="Millares [1] 26" xfId="9948" xr:uid="{DF8107BB-59D9-40E2-B339-FA59790C7E16}"/>
    <cellStyle name="Millares [1] 26 2" xfId="9949" xr:uid="{8A150F5A-6E6C-4288-86F5-8D351E66FA22}"/>
    <cellStyle name="Millares [1] 26 2 2" xfId="32845" xr:uid="{3B284814-7501-40D8-AC85-39DD1F552F86}"/>
    <cellStyle name="Millares [1] 26 3" xfId="9950" xr:uid="{7B8BBA59-BC90-4862-811F-B9DFA4304501}"/>
    <cellStyle name="Millares [1] 26 3 2" xfId="32846" xr:uid="{B39A66C1-A5E8-43FF-BED0-288AB8506135}"/>
    <cellStyle name="Millares [1] 26 4" xfId="32847" xr:uid="{0616A660-0143-46A0-B70F-37B43D7724F6}"/>
    <cellStyle name="Millares [1] 27" xfId="9951" xr:uid="{93810C71-4D2A-4695-A46A-085F97D2F84E}"/>
    <cellStyle name="Millares [1] 27 2" xfId="9952" xr:uid="{5202FF5A-3396-4548-B934-A54180268DAA}"/>
    <cellStyle name="Millares [1] 27 2 2" xfId="32848" xr:uid="{097DC206-FABB-45C9-A3ED-7942DD64302A}"/>
    <cellStyle name="Millares [1] 27 3" xfId="9953" xr:uid="{E6B17730-4C26-4D4F-A430-4149648BBA8B}"/>
    <cellStyle name="Millares [1] 27 3 2" xfId="32849" xr:uid="{AC1197FD-4696-407A-8987-CD4DBA2097D6}"/>
    <cellStyle name="Millares [1] 27 4" xfId="32850" xr:uid="{9F57792A-8813-4043-BEE7-E03FA2A7CC25}"/>
    <cellStyle name="Millares [1] 28" xfId="9954" xr:uid="{11A5C2DE-D898-4776-8754-A015BED448D2}"/>
    <cellStyle name="Millares [1] 28 2" xfId="9955" xr:uid="{AEDCF8BE-70E8-4C19-90EB-9A9450B8EC2C}"/>
    <cellStyle name="Millares [1] 28 2 2" xfId="32851" xr:uid="{C35ED919-A8D7-4663-9C04-09D9125D066C}"/>
    <cellStyle name="Millares [1] 28 3" xfId="9956" xr:uid="{C816EA35-1108-4A6B-86AA-C23BF19CAB2A}"/>
    <cellStyle name="Millares [1] 28 3 2" xfId="32852" xr:uid="{EC09E652-1CFF-445B-891D-08E1040FF192}"/>
    <cellStyle name="Millares [1] 28 4" xfId="32853" xr:uid="{1FAA1266-E59B-46F8-94AB-213FDCED8A0E}"/>
    <cellStyle name="Millares [1] 29" xfId="9957" xr:uid="{91759E89-3A2C-4F69-A119-8B34CC5134A7}"/>
    <cellStyle name="Millares [1] 29 2" xfId="9958" xr:uid="{29B66C35-D7A8-4354-B0F2-C2DE89E33C20}"/>
    <cellStyle name="Millares [1] 29 2 2" xfId="32854" xr:uid="{3342CF51-F639-45D7-A072-14EADB2D5E90}"/>
    <cellStyle name="Millares [1] 29 3" xfId="9959" xr:uid="{FE4415B4-C490-423A-992C-4C26BCB7285E}"/>
    <cellStyle name="Millares [1] 29 3 2" xfId="32855" xr:uid="{7C408049-E969-4122-B377-4CDE178CAD43}"/>
    <cellStyle name="Millares [1] 29 4" xfId="32856" xr:uid="{9C87E6CD-B3D2-4F37-8CE7-F34E0106B291}"/>
    <cellStyle name="Millares [1] 3" xfId="9960" xr:uid="{A355C2AD-65B5-40AB-90F6-207BF533E358}"/>
    <cellStyle name="Millares [1] 3 2" xfId="9961" xr:uid="{68DA15B3-BD29-4CC2-8C56-2F2135FA6714}"/>
    <cellStyle name="Millares [1] 3 2 2" xfId="9962" xr:uid="{D8A4A078-315B-46FC-851F-58853F91D052}"/>
    <cellStyle name="Millares [1] 3 2 2 2" xfId="32857" xr:uid="{20879254-0420-46AE-B41A-34AD5CFB09DB}"/>
    <cellStyle name="Millares [1] 3 2 3" xfId="9963" xr:uid="{87EB4ECC-02FD-4A0B-93A3-078FCDB748E7}"/>
    <cellStyle name="Millares [1] 3 2 3 2" xfId="32858" xr:uid="{FE9B5EDC-5A5C-4B81-A4E2-B5785B29A55C}"/>
    <cellStyle name="Millares [1] 3 2 4" xfId="32859" xr:uid="{B87BC33B-0A4B-40DA-9C36-D553C09D9A00}"/>
    <cellStyle name="Millares [1] 3 3" xfId="9964" xr:uid="{FA1A87AE-6B36-4AB6-B912-D20142B54D3E}"/>
    <cellStyle name="Millares [1] 3 3 2" xfId="9965" xr:uid="{446539BD-2DEA-44AC-A016-66CB673570ED}"/>
    <cellStyle name="Millares [1] 3 3 2 2" xfId="32860" xr:uid="{798276C1-0FFB-42A0-8D2A-E16FEB8D218C}"/>
    <cellStyle name="Millares [1] 3 3 3" xfId="9966" xr:uid="{32FB360E-FCA7-4105-A436-C2A5231B719E}"/>
    <cellStyle name="Millares [1] 3 3 3 2" xfId="32861" xr:uid="{8602340E-22A5-430F-A79A-83A57F079B5C}"/>
    <cellStyle name="Millares [1] 3 3 4" xfId="32862" xr:uid="{393F421F-1CEB-4561-A3F6-DFC3B3065CF5}"/>
    <cellStyle name="Millares [1] 3 4" xfId="9967" xr:uid="{E0C4251F-0A1A-4A0E-A78B-A7C9357BBB64}"/>
    <cellStyle name="Millares [1] 3 4 2" xfId="9968" xr:uid="{1F743D50-284F-495A-A7BF-FD0DBC13A87D}"/>
    <cellStyle name="Millares [1] 3 4 2 2" xfId="32863" xr:uid="{AD3DC456-210D-4BCC-AB0F-8434317434E1}"/>
    <cellStyle name="Millares [1] 3 4 3" xfId="9969" xr:uid="{33AAFBD9-1627-4B4D-87DF-9E8A7F48F2A4}"/>
    <cellStyle name="Millares [1] 3 4 3 2" xfId="32864" xr:uid="{1A513FD7-1F64-4972-A4CC-2E28003FE1DC}"/>
    <cellStyle name="Millares [1] 3 4 4" xfId="32865" xr:uid="{F5571FF4-5F76-4F5F-88A2-E3410117F68F}"/>
    <cellStyle name="Millares [1] 3 5" xfId="9970" xr:uid="{E882DAA9-74EC-4620-8E3A-8324F069CE9A}"/>
    <cellStyle name="Millares [1] 3 5 2" xfId="9971" xr:uid="{C6AC481B-EEF0-45AB-A68D-9213B681E76F}"/>
    <cellStyle name="Millares [1] 3 5 2 2" xfId="32866" xr:uid="{D2FE31D8-E5F6-4569-936A-177F76751AA2}"/>
    <cellStyle name="Millares [1] 3 5 3" xfId="9972" xr:uid="{C6008136-E380-4E66-A2AC-926EC7A3E877}"/>
    <cellStyle name="Millares [1] 3 5 3 2" xfId="32867" xr:uid="{E635ECD9-4B8F-48D0-B9FF-FE03C2572BB0}"/>
    <cellStyle name="Millares [1] 3 5 4" xfId="32868" xr:uid="{3B6386A9-5F05-4958-87C8-46B89F5D07AD}"/>
    <cellStyle name="Millares [1] 3 6" xfId="9973" xr:uid="{15685E7D-494E-4B7A-B08B-16E4CFB8D414}"/>
    <cellStyle name="Millares [1] 3 6 2" xfId="32869" xr:uid="{348DE342-93E6-481C-BEBF-071FCD4846E7}"/>
    <cellStyle name="Millares [1] 3 7" xfId="9974" xr:uid="{6EDFBA75-4B1B-4B94-944D-D808BF19A8B3}"/>
    <cellStyle name="Millares [1] 3 7 2" xfId="32870" xr:uid="{E6C357BC-DF7D-45B8-B5AD-D9D803CEF097}"/>
    <cellStyle name="Millares [1] 3 8" xfId="32871" xr:uid="{FE9F075B-7C86-4DD8-B680-306EAB546EF0}"/>
    <cellStyle name="Millares [1] 30" xfId="9975" xr:uid="{8EFC64BC-DE99-4DFF-9ABF-698FD98A588C}"/>
    <cellStyle name="Millares [1] 30 2" xfId="9976" xr:uid="{190EDCA4-8B17-4608-B4E3-326CE67DF334}"/>
    <cellStyle name="Millares [1] 30 2 2" xfId="32872" xr:uid="{043CAE55-9BB5-4A10-8C10-9D0D595E3917}"/>
    <cellStyle name="Millares [1] 30 3" xfId="9977" xr:uid="{AAB8097E-7898-438C-88BB-E94C5D54DEA4}"/>
    <cellStyle name="Millares [1] 30 3 2" xfId="32873" xr:uid="{D8DF6AD2-1D46-4E02-975B-0374E8BDFB44}"/>
    <cellStyle name="Millares [1] 30 4" xfId="32874" xr:uid="{F75F1CA7-F68D-45C1-A0A8-AC993DC44330}"/>
    <cellStyle name="Millares [1] 31" xfId="9978" xr:uid="{BEB259C5-BD94-4222-B030-BAE7B76FDF43}"/>
    <cellStyle name="Millares [1] 31 2" xfId="9979" xr:uid="{24700C07-8A8B-4FF5-B0D1-9F54580BE54D}"/>
    <cellStyle name="Millares [1] 31 2 2" xfId="32875" xr:uid="{3D71EBD9-450F-4DEA-B751-13E6772758B3}"/>
    <cellStyle name="Millares [1] 31 3" xfId="9980" xr:uid="{34B1DCFD-3DD2-4C9F-854F-DDC6A632E11E}"/>
    <cellStyle name="Millares [1] 31 3 2" xfId="32876" xr:uid="{C148CB8D-822E-4CDC-8776-E9BF3B44594A}"/>
    <cellStyle name="Millares [1] 31 4" xfId="32877" xr:uid="{FC41D1A9-314E-4155-8FAD-8A523BA36D73}"/>
    <cellStyle name="Millares [1] 32" xfId="9981" xr:uid="{8E778D40-65DA-414B-B240-D79B390D8538}"/>
    <cellStyle name="Millares [1] 32 2" xfId="9982" xr:uid="{4EB85A39-D888-46B1-82AD-B538AD984D21}"/>
    <cellStyle name="Millares [1] 32 2 2" xfId="32878" xr:uid="{0134F9AA-A358-493C-835B-F2F0E9F1EF36}"/>
    <cellStyle name="Millares [1] 32 3" xfId="9983" xr:uid="{4F5A9689-CB57-456A-8913-F9100A97F719}"/>
    <cellStyle name="Millares [1] 32 3 2" xfId="32879" xr:uid="{F3A46926-7992-4449-8690-82B421111186}"/>
    <cellStyle name="Millares [1] 32 4" xfId="32880" xr:uid="{90B4A6E8-DF1C-415B-A856-F504DCEDD341}"/>
    <cellStyle name="Millares [1] 33" xfId="9984" xr:uid="{52F9AAA9-E898-4BC8-86E4-BD2BB42F9EE6}"/>
    <cellStyle name="Millares [1] 33 2" xfId="9985" xr:uid="{52792037-93FC-411C-B29C-E74AC8AFEC23}"/>
    <cellStyle name="Millares [1] 33 2 2" xfId="32881" xr:uid="{FD78D787-F3A3-45C3-88AF-6E7FAC637C8E}"/>
    <cellStyle name="Millares [1] 33 3" xfId="9986" xr:uid="{1F47265A-99FC-4B39-B537-D33FB81B4ECA}"/>
    <cellStyle name="Millares [1] 33 3 2" xfId="32882" xr:uid="{DDB65F3F-C012-43F2-BE7A-D550D118B230}"/>
    <cellStyle name="Millares [1] 33 4" xfId="32883" xr:uid="{64916C17-DFEC-4EFF-844B-473E77A6D3CA}"/>
    <cellStyle name="Millares [1] 34" xfId="9987" xr:uid="{FA4C7032-7A0A-4EA9-9FDF-A5D383488282}"/>
    <cellStyle name="Millares [1] 34 2" xfId="9988" xr:uid="{1F87D7ED-38B4-4D11-876B-97D3DB0593EA}"/>
    <cellStyle name="Millares [1] 34 2 2" xfId="32884" xr:uid="{FFFB99E1-2036-409B-84D8-93E6DF9BE283}"/>
    <cellStyle name="Millares [1] 34 3" xfId="9989" xr:uid="{D0AA49D9-1329-441F-9F37-7C7A5B62C0BB}"/>
    <cellStyle name="Millares [1] 34 3 2" xfId="32885" xr:uid="{FFCECE6C-D2BE-48AB-8364-297C7DB6F453}"/>
    <cellStyle name="Millares [1] 34 4" xfId="32886" xr:uid="{3CB183AB-8E5B-4E23-A609-8D09669E0BF9}"/>
    <cellStyle name="Millares [1] 35" xfId="9990" xr:uid="{DEF6A423-3370-428A-9C35-4DBCB7D54ED3}"/>
    <cellStyle name="Millares [1] 35 2" xfId="9991" xr:uid="{9601987A-0BCE-437B-B327-E11116514EB9}"/>
    <cellStyle name="Millares [1] 35 2 2" xfId="32887" xr:uid="{86D034B5-0CC4-4C76-8B2E-944686E58F8C}"/>
    <cellStyle name="Millares [1] 35 3" xfId="9992" xr:uid="{5D6B58D1-5E56-4FCC-8EDB-B32695CF2CFC}"/>
    <cellStyle name="Millares [1] 35 3 2" xfId="32888" xr:uid="{A44CDCA3-A6CD-4416-968F-09791D07E4B3}"/>
    <cellStyle name="Millares [1] 35 4" xfId="32889" xr:uid="{74C08E18-2CAF-40A3-8913-A3CE4727BE97}"/>
    <cellStyle name="Millares [1] 36" xfId="9993" xr:uid="{AE28D518-D71F-4730-82B7-47F55A324ACE}"/>
    <cellStyle name="Millares [1] 36 2" xfId="9994" xr:uid="{5B694EA4-47AE-40A1-A8F1-687C59EFCF4C}"/>
    <cellStyle name="Millares [1] 36 2 2" xfId="32890" xr:uid="{A6AB5E06-DA3F-4A34-8326-DA183DE027DC}"/>
    <cellStyle name="Millares [1] 36 3" xfId="9995" xr:uid="{A167CB73-DDF3-4B77-9DDA-1C98F40BC3E4}"/>
    <cellStyle name="Millares [1] 36 3 2" xfId="32891" xr:uid="{CC0BA3B2-E0A3-4323-99FF-5953BDBB5727}"/>
    <cellStyle name="Millares [1] 36 4" xfId="32892" xr:uid="{9AA1A9EE-D62A-4C38-B2EB-4BBBF5CA7BC8}"/>
    <cellStyle name="Millares [1] 37" xfId="9996" xr:uid="{E18ACF36-B817-413B-BD5A-80AEE5D9045A}"/>
    <cellStyle name="Millares [1] 37 2" xfId="9997" xr:uid="{365C0CCD-DD0F-4C63-996C-249747B1E548}"/>
    <cellStyle name="Millares [1] 37 2 2" xfId="32893" xr:uid="{DBB49D4A-B7E3-4835-B0B2-F16C32C874E5}"/>
    <cellStyle name="Millares [1] 37 3" xfId="9998" xr:uid="{C95A722C-9D85-45D7-84EF-ABD265A35CF5}"/>
    <cellStyle name="Millares [1] 37 3 2" xfId="32894" xr:uid="{9B6C18A6-AE77-4D19-94A4-F242E0D27F0B}"/>
    <cellStyle name="Millares [1] 37 4" xfId="32895" xr:uid="{0125864C-1EF5-45F6-9DAA-168C662F4280}"/>
    <cellStyle name="Millares [1] 38" xfId="9999" xr:uid="{0F43E5BF-C8E5-4D01-8AC5-0E5EDACE9740}"/>
    <cellStyle name="Millares [1] 38 2" xfId="10000" xr:uid="{F44295E0-094A-46F5-BF37-892D757813FB}"/>
    <cellStyle name="Millares [1] 38 2 2" xfId="32896" xr:uid="{84FE9E46-E158-462C-B6C7-5BD892F4ED3E}"/>
    <cellStyle name="Millares [1] 38 3" xfId="10001" xr:uid="{7336E843-ED58-4CF5-992B-BDC153B893A0}"/>
    <cellStyle name="Millares [1] 38 3 2" xfId="32897" xr:uid="{24F0F830-28AF-4147-8BAC-C67674FAA7B4}"/>
    <cellStyle name="Millares [1] 38 4" xfId="32898" xr:uid="{E6D37984-8B7C-4236-846F-0DBC1388A1B2}"/>
    <cellStyle name="Millares [1] 39" xfId="10002" xr:uid="{31AF22EF-6897-4AFA-AEBE-7F13713588A6}"/>
    <cellStyle name="Millares [1] 39 2" xfId="10003" xr:uid="{1ED128DE-4E00-40EE-9FFA-B4FBAE2C28E4}"/>
    <cellStyle name="Millares [1] 39 2 2" xfId="32899" xr:uid="{49DFF5D1-D482-4610-907F-D46DCF04ECB1}"/>
    <cellStyle name="Millares [1] 39 3" xfId="10004" xr:uid="{B78D024C-4158-4FF8-B3FF-0CB08EB98B0F}"/>
    <cellStyle name="Millares [1] 39 3 2" xfId="32900" xr:uid="{B06B0D28-1D97-455F-88CE-99A1A4B6C130}"/>
    <cellStyle name="Millares [1] 39 4" xfId="32901" xr:uid="{7AFD26C9-CCD9-417B-A784-7257DB9E2D51}"/>
    <cellStyle name="Millares [1] 4" xfId="10005" xr:uid="{968484EA-BE32-49CD-8032-CB9444E817B4}"/>
    <cellStyle name="Millares [1] 4 2" xfId="10006" xr:uid="{8CD4653F-9BF0-4B68-B56B-9A71107DF1E6}"/>
    <cellStyle name="Millares [1] 4 2 2" xfId="10007" xr:uid="{6242D454-50A1-485B-BAF9-27A11601F91B}"/>
    <cellStyle name="Millares [1] 4 2 2 2" xfId="32902" xr:uid="{BF19FD4F-ADF7-43CC-B9FB-9713B75F3119}"/>
    <cellStyle name="Millares [1] 4 2 3" xfId="10008" xr:uid="{50F38118-6025-4575-BB89-15B10C1B97E3}"/>
    <cellStyle name="Millares [1] 4 2 3 2" xfId="32903" xr:uid="{E2654ADC-75D4-4BFB-8F08-51D296A1AE02}"/>
    <cellStyle name="Millares [1] 4 2 4" xfId="32904" xr:uid="{FBEE2179-712A-40D6-A86C-01406C281532}"/>
    <cellStyle name="Millares [1] 4 3" xfId="10009" xr:uid="{9DA7E128-A178-4091-8BEE-9B61F8CEA6B7}"/>
    <cellStyle name="Millares [1] 4 3 2" xfId="10010" xr:uid="{8E60BB37-54BB-4F74-BC7B-E9CB541CFE43}"/>
    <cellStyle name="Millares [1] 4 3 2 2" xfId="32905" xr:uid="{9427D5C1-3F15-458C-A28A-879ACFD44AB9}"/>
    <cellStyle name="Millares [1] 4 3 3" xfId="10011" xr:uid="{91B5674C-D08B-47D9-964E-58D5CAD7B209}"/>
    <cellStyle name="Millares [1] 4 3 3 2" xfId="32906" xr:uid="{4BC1A8BA-74DC-4D74-B0FE-51FE4CA1D4EC}"/>
    <cellStyle name="Millares [1] 4 3 4" xfId="32907" xr:uid="{8221BFF0-E15B-470F-9D94-7BD76D274CFF}"/>
    <cellStyle name="Millares [1] 4 4" xfId="10012" xr:uid="{930850F8-15FC-40D3-9838-A07A41D15A62}"/>
    <cellStyle name="Millares [1] 4 4 2" xfId="10013" xr:uid="{747DAEE5-4B57-44DB-A607-EB7EEF287BA0}"/>
    <cellStyle name="Millares [1] 4 4 2 2" xfId="32908" xr:uid="{A66B6A9B-F278-4A28-A753-477ADCE694FC}"/>
    <cellStyle name="Millares [1] 4 4 3" xfId="10014" xr:uid="{B63DB536-6B2C-4E22-B124-BF78108DB5F0}"/>
    <cellStyle name="Millares [1] 4 4 3 2" xfId="32909" xr:uid="{15639CE5-0C56-49AF-9D57-4B4C42A26489}"/>
    <cellStyle name="Millares [1] 4 4 4" xfId="32910" xr:uid="{317CE048-DE71-4C23-BC24-75B6D7E3BC4C}"/>
    <cellStyle name="Millares [1] 4 5" xfId="10015" xr:uid="{E7117F50-46AB-4395-A011-0E3E517CB425}"/>
    <cellStyle name="Millares [1] 4 5 2" xfId="10016" xr:uid="{65A6BBB7-1304-4E55-9C98-5ED1B48B459B}"/>
    <cellStyle name="Millares [1] 4 5 2 2" xfId="32911" xr:uid="{C98010AB-C64E-4BFD-AE4F-68C08C933ECB}"/>
    <cellStyle name="Millares [1] 4 5 3" xfId="10017" xr:uid="{41217F43-8B1C-47A6-BE3F-4053A4986E67}"/>
    <cellStyle name="Millares [1] 4 5 3 2" xfId="32912" xr:uid="{D6B20CA1-F101-4E99-86E3-353DBE1240B0}"/>
    <cellStyle name="Millares [1] 4 5 4" xfId="32913" xr:uid="{C624412F-407B-455F-9196-6749F3A1D674}"/>
    <cellStyle name="Millares [1] 4 6" xfId="10018" xr:uid="{D0BCE04F-5DAC-4BD8-87EC-7F4F235411A6}"/>
    <cellStyle name="Millares [1] 4 6 2" xfId="32914" xr:uid="{82D80D3A-F5B3-4655-9BB4-2AD875134143}"/>
    <cellStyle name="Millares [1] 4 7" xfId="10019" xr:uid="{0D7F6AB7-7EFD-4826-97FC-104DBC40BCF2}"/>
    <cellStyle name="Millares [1] 4 7 2" xfId="32915" xr:uid="{6CDB36FC-143D-4931-B1CA-799F033BE6AD}"/>
    <cellStyle name="Millares [1] 4 8" xfId="32916" xr:uid="{57E8596B-68E6-4D6B-8912-50E624BFEC66}"/>
    <cellStyle name="Millares [1] 40" xfId="10020" xr:uid="{60A37675-B18F-4614-9291-FA56BE08D932}"/>
    <cellStyle name="Millares [1] 40 2" xfId="10021" xr:uid="{53AD4D83-2219-49A8-BE79-2F6699E57777}"/>
    <cellStyle name="Millares [1] 40 2 2" xfId="32917" xr:uid="{C882EB79-0026-4CF9-8586-9846A30A4E30}"/>
    <cellStyle name="Millares [1] 40 3" xfId="10022" xr:uid="{0F6C2D27-1306-4848-9519-165700940010}"/>
    <cellStyle name="Millares [1] 40 3 2" xfId="32918" xr:uid="{1B7B7A24-F11A-40C4-BF45-C0B759197B46}"/>
    <cellStyle name="Millares [1] 40 4" xfId="32919" xr:uid="{A053A729-13BF-4DAB-9DE1-EF1F7A4ED68F}"/>
    <cellStyle name="Millares [1] 41" xfId="10023" xr:uid="{2B2D569A-BBB1-4955-A5C3-5BE67BE018F6}"/>
    <cellStyle name="Millares [1] 41 2" xfId="10024" xr:uid="{BF85969F-1491-46F0-9867-6308EB877302}"/>
    <cellStyle name="Millares [1] 41 2 2" xfId="32920" xr:uid="{8728B70E-FC68-4186-9EA8-E93B93AFB3A4}"/>
    <cellStyle name="Millares [1] 41 3" xfId="10025" xr:uid="{D793D883-C615-4EBD-B191-27303422AA5D}"/>
    <cellStyle name="Millares [1] 41 3 2" xfId="32921" xr:uid="{9B0C8BAE-D260-4D37-ADD9-2089F21AC053}"/>
    <cellStyle name="Millares [1] 41 4" xfId="32922" xr:uid="{0F48A0C7-D575-44CE-B4F6-0EF9B3E57963}"/>
    <cellStyle name="Millares [1] 42" xfId="10026" xr:uid="{0B082C58-B5AA-4B2D-878A-628AA3F9D27D}"/>
    <cellStyle name="Millares [1] 42 2" xfId="10027" xr:uid="{6B60E33E-B81C-40FE-BE40-0F6B7E4404F0}"/>
    <cellStyle name="Millares [1] 42 2 2" xfId="32923" xr:uid="{CBD289E0-B22D-4C26-A8CA-D3FAC81AF8AD}"/>
    <cellStyle name="Millares [1] 42 3" xfId="10028" xr:uid="{DA3EC8F0-8050-4716-8DBA-8B1A0C1C3C2C}"/>
    <cellStyle name="Millares [1] 42 3 2" xfId="32924" xr:uid="{6550A0F8-6461-42B1-9D5E-038A82CC6FF2}"/>
    <cellStyle name="Millares [1] 42 4" xfId="32925" xr:uid="{BD961BC9-44C3-4880-B49F-C21F2010620A}"/>
    <cellStyle name="Millares [1] 43" xfId="10029" xr:uid="{B191B7B5-253E-4BB6-8587-8EAD5E4FE70B}"/>
    <cellStyle name="Millares [1] 43 2" xfId="10030" xr:uid="{BE4DA473-428C-460B-A484-251C124C8B7D}"/>
    <cellStyle name="Millares [1] 43 2 2" xfId="32926" xr:uid="{06D03944-E9ED-4D49-9189-622336CFFFE2}"/>
    <cellStyle name="Millares [1] 43 3" xfId="10031" xr:uid="{7129C5DF-E884-4792-9295-29F0C308B828}"/>
    <cellStyle name="Millares [1] 43 3 2" xfId="32927" xr:uid="{85478392-F2E2-48A6-9F7C-2BFA546D512F}"/>
    <cellStyle name="Millares [1] 43 4" xfId="32928" xr:uid="{CC5ABECC-694F-47CA-96C9-AE6494F20E8C}"/>
    <cellStyle name="Millares [1] 44" xfId="10032" xr:uid="{4C5EB5C0-34F1-40A3-A79F-23C3331D9B3A}"/>
    <cellStyle name="Millares [1] 44 2" xfId="10033" xr:uid="{F234FD05-6FA0-4142-A0C9-75D58650B263}"/>
    <cellStyle name="Millares [1] 44 2 2" xfId="32929" xr:uid="{8B9B3DDF-1BCE-44D1-8422-9A5DA59786D0}"/>
    <cellStyle name="Millares [1] 44 3" xfId="10034" xr:uid="{75971EC5-F6D5-47B6-B218-9C9283B0C169}"/>
    <cellStyle name="Millares [1] 44 3 2" xfId="32930" xr:uid="{47B81E1C-7603-4160-A738-060F01556DB5}"/>
    <cellStyle name="Millares [1] 44 4" xfId="32931" xr:uid="{04D2BA8E-94D6-430B-96E7-64A4913DCF3C}"/>
    <cellStyle name="Millares [1] 45" xfId="10035" xr:uid="{92634D41-FE99-4472-8FC0-8A4E87341C5C}"/>
    <cellStyle name="Millares [1] 45 2" xfId="10036" xr:uid="{306E05D5-A1D6-4AC5-B86A-6D5D8DD81DE2}"/>
    <cellStyle name="Millares [1] 45 2 2" xfId="32932" xr:uid="{5A1D21A5-9137-4703-A3E4-CC224D30B0AB}"/>
    <cellStyle name="Millares [1] 45 3" xfId="10037" xr:uid="{DCC179D3-890A-4571-8563-4275612D1BE8}"/>
    <cellStyle name="Millares [1] 45 3 2" xfId="32933" xr:uid="{040BF61F-4D18-4CEE-93C7-FFB8766B2430}"/>
    <cellStyle name="Millares [1] 45 4" xfId="32934" xr:uid="{434A9486-FD52-432E-94AC-1B3B8F90BDAC}"/>
    <cellStyle name="Millares [1] 46" xfId="10038" xr:uid="{BB148200-4A0D-4540-AF7F-30D5D9C912C3}"/>
    <cellStyle name="Millares [1] 46 2" xfId="10039" xr:uid="{EE576225-E574-4A6D-9E68-D4E63464AA6F}"/>
    <cellStyle name="Millares [1] 46 2 2" xfId="32935" xr:uid="{8A7E0656-858E-4E09-8FEB-C51308A0F655}"/>
    <cellStyle name="Millares [1] 46 3" xfId="10040" xr:uid="{76784454-6F41-4A58-A1EC-032B57ED1C39}"/>
    <cellStyle name="Millares [1] 46 3 2" xfId="32936" xr:uid="{12D9F2B4-3B0F-43C4-9F9D-4D800E6B0E50}"/>
    <cellStyle name="Millares [1] 46 4" xfId="32937" xr:uid="{5016451B-89F8-401F-B451-2FCB512E0E1C}"/>
    <cellStyle name="Millares [1] 47" xfId="10041" xr:uid="{FA2596DF-3D5C-4569-B990-70091EB8FA8D}"/>
    <cellStyle name="Millares [1] 47 2" xfId="10042" xr:uid="{2DFAA709-C04F-469F-BF68-9A2185D0936F}"/>
    <cellStyle name="Millares [1] 47 2 2" xfId="32938" xr:uid="{C5D366ED-E4B1-42EE-8E7F-ACCE21C78566}"/>
    <cellStyle name="Millares [1] 47 3" xfId="10043" xr:uid="{A2813AAA-68FA-48F5-8575-409744C2BA4E}"/>
    <cellStyle name="Millares [1] 47 3 2" xfId="32939" xr:uid="{E462301D-BFFD-410C-8EE1-D09FA78DF9FA}"/>
    <cellStyle name="Millares [1] 47 4" xfId="32940" xr:uid="{C2A264CD-9C21-40D2-BD2D-89A1D36BFB23}"/>
    <cellStyle name="Millares [1] 48" xfId="10044" xr:uid="{AF87965A-D4D0-4F31-8147-30C9BBB2868A}"/>
    <cellStyle name="Millares [1] 48 2" xfId="10045" xr:uid="{5F7787EE-96B3-4005-A0B7-1F8C6DF0318B}"/>
    <cellStyle name="Millares [1] 48 2 2" xfId="32941" xr:uid="{C91AABFE-972E-4154-9655-3BE7DC36C06C}"/>
    <cellStyle name="Millares [1] 48 3" xfId="10046" xr:uid="{4FDE60D0-0223-4742-B207-C8228031FCBA}"/>
    <cellStyle name="Millares [1] 48 3 2" xfId="32942" xr:uid="{9F16ECF0-7588-48FF-B409-D8691617F914}"/>
    <cellStyle name="Millares [1] 48 4" xfId="32943" xr:uid="{25BDE2FE-2AD2-46CC-9FEE-4485FF15E2C7}"/>
    <cellStyle name="Millares [1] 49" xfId="10047" xr:uid="{082B1BCD-D460-4E0F-9602-67F161A20F6A}"/>
    <cellStyle name="Millares [1] 49 2" xfId="10048" xr:uid="{5366B9BD-CD5C-4EF8-9E37-49E67E69A1E4}"/>
    <cellStyle name="Millares [1] 49 2 2" xfId="32944" xr:uid="{8FBEA4E1-E6A9-405F-8497-7AAA44554AAF}"/>
    <cellStyle name="Millares [1] 49 3" xfId="10049" xr:uid="{1F52DC22-0188-4DF2-8F3C-9BE6AD41C7F3}"/>
    <cellStyle name="Millares [1] 49 3 2" xfId="32945" xr:uid="{495BCBD4-A70A-4E5A-A7FF-ACB22A7ED760}"/>
    <cellStyle name="Millares [1] 49 4" xfId="32946" xr:uid="{30AA9A04-1673-49AB-A2E0-5200F212999B}"/>
    <cellStyle name="Millares [1] 5" xfId="10050" xr:uid="{C1193879-2774-40CC-8628-58FF5D6A7508}"/>
    <cellStyle name="Millares [1] 5 2" xfId="10051" xr:uid="{DD744F9C-DC33-46B2-AC0D-300F7BDCCF9A}"/>
    <cellStyle name="Millares [1] 5 2 2" xfId="32947" xr:uid="{1570544A-CBB3-4624-A463-89127050EE42}"/>
    <cellStyle name="Millares [1] 5 3" xfId="10052" xr:uid="{DE32EFA7-66C4-4059-B2DC-33738FCBFEF3}"/>
    <cellStyle name="Millares [1] 5 3 2" xfId="32948" xr:uid="{C80FFD85-A097-4F78-9EE7-D62B1B1C0E3B}"/>
    <cellStyle name="Millares [1] 5 4" xfId="32949" xr:uid="{3FFDF5B3-A685-4235-A962-A6173CFD0687}"/>
    <cellStyle name="Millares [1] 50" xfId="10053" xr:uid="{90BB7AB8-9302-48D8-8C97-0AE2C06DBB0B}"/>
    <cellStyle name="Millares [1] 50 2" xfId="10054" xr:uid="{C434C03D-A5A2-4484-991A-FA22D96CEB61}"/>
    <cellStyle name="Millares [1] 50 2 2" xfId="32950" xr:uid="{F6E6CE77-6B50-448F-AA48-ECA814CA6B7A}"/>
    <cellStyle name="Millares [1] 50 3" xfId="10055" xr:uid="{E02DEEBA-6927-41D3-A65B-68F7C34C7B41}"/>
    <cellStyle name="Millares [1] 50 3 2" xfId="32951" xr:uid="{26E9B548-F220-4DE5-A2C2-7D1BAEFF642E}"/>
    <cellStyle name="Millares [1] 50 4" xfId="32952" xr:uid="{950B6A9B-6A9B-4C34-AE3D-E280E091469E}"/>
    <cellStyle name="Millares [1] 51" xfId="10056" xr:uid="{9C6A2E0B-A267-470C-9C80-729995DC2D54}"/>
    <cellStyle name="Millares [1] 51 2" xfId="10057" xr:uid="{6D512BBB-C4B1-43F8-AD00-F4E0B1F53261}"/>
    <cellStyle name="Millares [1] 51 2 2" xfId="32953" xr:uid="{02FC5B0B-624E-4890-BE56-A360EB58BF55}"/>
    <cellStyle name="Millares [1] 51 3" xfId="10058" xr:uid="{DB2B833C-8010-4903-980F-6C73212E4D8B}"/>
    <cellStyle name="Millares [1] 51 3 2" xfId="32954" xr:uid="{62524598-2B3D-4357-BA7C-9881EC6E3097}"/>
    <cellStyle name="Millares [1] 51 4" xfId="32955" xr:uid="{2E54B556-BCD8-46B3-AD1C-F3DD6AFCEE9D}"/>
    <cellStyle name="Millares [1] 52" xfId="10059" xr:uid="{33A60620-B7C7-463E-8A9A-ACC89C7821B2}"/>
    <cellStyle name="Millares [1] 52 2" xfId="10060" xr:uid="{9562E1D8-C62B-4B28-A674-F3AD90CAA143}"/>
    <cellStyle name="Millares [1] 52 2 2" xfId="32956" xr:uid="{4A480421-D341-444A-9076-09333B14D30F}"/>
    <cellStyle name="Millares [1] 52 3" xfId="10061" xr:uid="{6BB48F2F-5262-4D92-A61A-C13C2ED73A96}"/>
    <cellStyle name="Millares [1] 52 3 2" xfId="32957" xr:uid="{C2DBB4A6-4B9A-4B50-B9AE-5314A8A10990}"/>
    <cellStyle name="Millares [1] 52 4" xfId="32958" xr:uid="{C16BDC4C-C3AF-4C36-832C-CC66ED796832}"/>
    <cellStyle name="Millares [1] 53" xfId="10062" xr:uid="{C6963FD5-F603-4FDE-B4CA-B54FD191FAF7}"/>
    <cellStyle name="Millares [1] 53 2" xfId="10063" xr:uid="{D3ECCB0A-665B-403C-891F-86BB8A61E0BD}"/>
    <cellStyle name="Millares [1] 53 2 2" xfId="32959" xr:uid="{B4D82050-2031-4D11-A62B-0041F0097D0A}"/>
    <cellStyle name="Millares [1] 53 3" xfId="10064" xr:uid="{72ADE0E3-0113-4A03-8512-A3BD0FABFE1A}"/>
    <cellStyle name="Millares [1] 53 3 2" xfId="32960" xr:uid="{BB0D8969-ABE2-469F-B7BD-908D8169CD2C}"/>
    <cellStyle name="Millares [1] 53 4" xfId="32961" xr:uid="{0E94C124-F2C6-4B54-8BE6-B672F70ED0ED}"/>
    <cellStyle name="Millares [1] 54" xfId="10065" xr:uid="{CF7083F2-BB63-459C-857E-26AC8F687F4E}"/>
    <cellStyle name="Millares [1] 54 2" xfId="10066" xr:uid="{8ED004B2-19DD-4AF7-9804-B3C5C75C8B13}"/>
    <cellStyle name="Millares [1] 54 2 2" xfId="32962" xr:uid="{883E7710-E039-403B-9246-A5206FEC9B9E}"/>
    <cellStyle name="Millares [1] 54 3" xfId="10067" xr:uid="{930CA33D-AF42-4D91-8FE0-E9E9FB032295}"/>
    <cellStyle name="Millares [1] 54 3 2" xfId="32963" xr:uid="{2999BC59-68AD-4D9A-B21F-FA55A4821DDD}"/>
    <cellStyle name="Millares [1] 54 4" xfId="32964" xr:uid="{71194322-9C39-4EFA-87AF-DFA757B717C8}"/>
    <cellStyle name="Millares [1] 55" xfId="10068" xr:uid="{4C74C151-70BE-4385-841E-A61490FBF1F3}"/>
    <cellStyle name="Millares [1] 55 2" xfId="10069" xr:uid="{2EC11462-70B4-4F0C-BF0A-11CC704C3A2F}"/>
    <cellStyle name="Millares [1] 55 2 2" xfId="32965" xr:uid="{8610BC8F-0113-4F32-B1F0-B0404D92D3AA}"/>
    <cellStyle name="Millares [1] 55 3" xfId="10070" xr:uid="{6A185AFF-C63E-4947-9825-AB5061AC7A95}"/>
    <cellStyle name="Millares [1] 55 3 2" xfId="32966" xr:uid="{85571757-5889-4565-B598-D718F3EBF84E}"/>
    <cellStyle name="Millares [1] 55 4" xfId="32967" xr:uid="{F079B02B-B17A-4042-A31E-BF4987B07B00}"/>
    <cellStyle name="Millares [1] 56" xfId="10071" xr:uid="{ABD8F34A-9396-4696-AE20-752F70CFE2A0}"/>
    <cellStyle name="Millares [1] 56 2" xfId="10072" xr:uid="{95BBAC09-FDC6-4B5E-8D91-BE1E56B77737}"/>
    <cellStyle name="Millares [1] 56 2 2" xfId="32968" xr:uid="{BD2F9047-F4FD-46AB-8996-B72D619A2CAB}"/>
    <cellStyle name="Millares [1] 56 3" xfId="10073" xr:uid="{A586C79D-20AB-4C3E-9658-E7F8DCF72CBA}"/>
    <cellStyle name="Millares [1] 56 3 2" xfId="32969" xr:uid="{D42C24C5-B50C-4EE5-BA7A-1A3351AA6B11}"/>
    <cellStyle name="Millares [1] 56 4" xfId="32970" xr:uid="{D76B6F2C-03CA-4990-A906-3CAFFD115BDB}"/>
    <cellStyle name="Millares [1] 57" xfId="10074" xr:uid="{D824011B-7C88-46F6-B48C-C7F30043429B}"/>
    <cellStyle name="Millares [1] 57 2" xfId="10075" xr:uid="{F92282B3-FA6B-4302-B8F2-C2EEFE8912F1}"/>
    <cellStyle name="Millares [1] 57 2 2" xfId="32971" xr:uid="{A0D69662-50CE-4D6B-9A61-12F5315E51CD}"/>
    <cellStyle name="Millares [1] 57 3" xfId="10076" xr:uid="{8A955AF9-00A8-4584-AAAD-145B23FC4275}"/>
    <cellStyle name="Millares [1] 57 3 2" xfId="32972" xr:uid="{3E6CEF86-F41A-44E2-9BD7-73526665E9A1}"/>
    <cellStyle name="Millares [1] 57 4" xfId="32973" xr:uid="{3ECCD7FB-56B9-4989-B185-3E8846CC7E6E}"/>
    <cellStyle name="Millares [1] 58" xfId="10077" xr:uid="{CA9F7200-7231-409F-BDE3-53B6218E1150}"/>
    <cellStyle name="Millares [1] 58 2" xfId="10078" xr:uid="{AC8B67E2-8A3F-4499-833A-C49137E19EBA}"/>
    <cellStyle name="Millares [1] 58 2 2" xfId="32974" xr:uid="{72E40EFA-B128-486C-9558-0157CEE039CB}"/>
    <cellStyle name="Millares [1] 58 3" xfId="10079" xr:uid="{44C57008-659E-4F8F-B6EB-2636C3C80103}"/>
    <cellStyle name="Millares [1] 58 3 2" xfId="32975" xr:uid="{B7A0FA6B-FFFA-4B06-B3BD-2D72D579B64A}"/>
    <cellStyle name="Millares [1] 58 4" xfId="32976" xr:uid="{5581DDBE-40CD-41A8-95FF-5FAB3A907524}"/>
    <cellStyle name="Millares [1] 59" xfId="10080" xr:uid="{C70C8F47-E014-4CB0-8691-B2819BC14F16}"/>
    <cellStyle name="Millares [1] 59 2" xfId="10081" xr:uid="{BE1EC90A-A3E0-4845-812D-52F8B29E2A0D}"/>
    <cellStyle name="Millares [1] 59 2 2" xfId="32977" xr:uid="{643CEA40-AB79-422D-8CF4-6646D727801C}"/>
    <cellStyle name="Millares [1] 59 3" xfId="10082" xr:uid="{B4DFA8F7-50EE-40B9-9C14-905F0428043C}"/>
    <cellStyle name="Millares [1] 59 3 2" xfId="32978" xr:uid="{4243AEED-D2CC-4E9A-9CF6-2F479DA09974}"/>
    <cellStyle name="Millares [1] 59 4" xfId="32979" xr:uid="{D4232C3B-F68E-41FC-8A23-43D127F5B97C}"/>
    <cellStyle name="Millares [1] 6" xfId="10083" xr:uid="{784DF470-93C6-4450-9213-56D6CE440ED6}"/>
    <cellStyle name="Millares [1] 6 2" xfId="10084" xr:uid="{3B98EBD5-795B-4428-88A2-AC32A2619F4D}"/>
    <cellStyle name="Millares [1] 6 2 2" xfId="32980" xr:uid="{1CCC43F0-C475-482A-9387-41C4EAF92324}"/>
    <cellStyle name="Millares [1] 6 3" xfId="10085" xr:uid="{98210C4E-212F-44F4-AB56-AE5013AE3597}"/>
    <cellStyle name="Millares [1] 6 3 2" xfId="32981" xr:uid="{623346C9-D8EC-43B7-936A-C69091555A07}"/>
    <cellStyle name="Millares [1] 6 4" xfId="32982" xr:uid="{18091C25-AE5F-40FE-B341-D8F857266C0D}"/>
    <cellStyle name="Millares [1] 60" xfId="10086" xr:uid="{52E33E03-00E2-41DD-B51A-D07A4FC19257}"/>
    <cellStyle name="Millares [1] 60 2" xfId="10087" xr:uid="{220AF5FA-B48D-4CF7-B96F-390EED2491DA}"/>
    <cellStyle name="Millares [1] 60 2 2" xfId="32983" xr:uid="{AC7AB89A-D348-4352-A4C5-5F4515997362}"/>
    <cellStyle name="Millares [1] 60 3" xfId="10088" xr:uid="{47A6D422-217D-4986-969B-764B8E5670B7}"/>
    <cellStyle name="Millares [1] 60 3 2" xfId="32984" xr:uid="{B14F3FBF-3B16-4A05-A5EF-ABA97E8E2BA2}"/>
    <cellStyle name="Millares [1] 60 4" xfId="32985" xr:uid="{8E7C3E25-F035-4052-A2A8-299F1ADB16D4}"/>
    <cellStyle name="Millares [1] 61" xfId="10089" xr:uid="{177A7570-5248-4454-BA22-3EE8CB9BB4AA}"/>
    <cellStyle name="Millares [1] 61 2" xfId="10090" xr:uid="{7CD31F6A-2B39-4342-9EA1-8B7B9AD29592}"/>
    <cellStyle name="Millares [1] 61 2 2" xfId="32986" xr:uid="{2DB6CA86-0D60-4D46-88DC-A3B7D0707889}"/>
    <cellStyle name="Millares [1] 61 3" xfId="10091" xr:uid="{FBBD962C-7E15-4B60-BECB-7D103184A6E0}"/>
    <cellStyle name="Millares [1] 61 3 2" xfId="32987" xr:uid="{F0CED142-872C-4B58-AD36-D2437A162987}"/>
    <cellStyle name="Millares [1] 61 4" xfId="32988" xr:uid="{2D13DB11-4475-4C42-B0FE-B76B870B569F}"/>
    <cellStyle name="Millares [1] 62" xfId="10092" xr:uid="{F1A5AFA9-833E-4D4E-B699-C5EA6976E05E}"/>
    <cellStyle name="Millares [1] 62 2" xfId="10093" xr:uid="{79A2F50F-E056-4B5F-BBC8-D712185C2ABF}"/>
    <cellStyle name="Millares [1] 62 2 2" xfId="32989" xr:uid="{78D499EF-8A5F-4CFB-A66D-8712E04C846E}"/>
    <cellStyle name="Millares [1] 62 3" xfId="10094" xr:uid="{0368768D-8CC5-4555-9AA7-ADFA09AB13B8}"/>
    <cellStyle name="Millares [1] 62 3 2" xfId="32990" xr:uid="{A4702588-D2A9-4B22-A9CD-7A0E99029A0D}"/>
    <cellStyle name="Millares [1] 62 4" xfId="32991" xr:uid="{26A3874B-4F80-4B0C-BA5B-092DE21CC6F1}"/>
    <cellStyle name="Millares [1] 63" xfId="10095" xr:uid="{D94BD7A9-C028-4EA6-A155-E78219AFAA33}"/>
    <cellStyle name="Millares [1] 63 2" xfId="10096" xr:uid="{268D3CED-8CB5-4960-8399-6045FF00EB09}"/>
    <cellStyle name="Millares [1] 63 2 2" xfId="32992" xr:uid="{E8ACA19B-3AEB-41C0-84A2-A297F15CB96D}"/>
    <cellStyle name="Millares [1] 63 3" xfId="10097" xr:uid="{0A9CE5FC-0022-497D-A364-E144C8D5B34F}"/>
    <cellStyle name="Millares [1] 63 3 2" xfId="32993" xr:uid="{2E7EF242-75D5-48A6-B515-844E8716AE98}"/>
    <cellStyle name="Millares [1] 63 4" xfId="32994" xr:uid="{AE069C7B-D22C-4359-AEE2-350F14E25177}"/>
    <cellStyle name="Millares [1] 64" xfId="10098" xr:uid="{7DE98538-E2DD-4FA1-828C-F9A709E5263B}"/>
    <cellStyle name="Millares [1] 64 2" xfId="10099" xr:uid="{1D24EDA1-52E8-4124-90A8-E99E16A8628A}"/>
    <cellStyle name="Millares [1] 64 2 2" xfId="32995" xr:uid="{165BC9E7-ED21-45AB-BF67-B1F58679C0B1}"/>
    <cellStyle name="Millares [1] 64 3" xfId="10100" xr:uid="{097EB99C-17A4-49AB-BBA7-9E3838962902}"/>
    <cellStyle name="Millares [1] 64 3 2" xfId="32996" xr:uid="{15009C1A-F1EE-4B71-8FAB-922DEB304820}"/>
    <cellStyle name="Millares [1] 64 4" xfId="32997" xr:uid="{B1A12885-95DD-4FBD-8FBA-D25B693C9B99}"/>
    <cellStyle name="Millares [1] 65" xfId="10101" xr:uid="{7A97D2A9-EA93-438F-87E3-7F92A2C50F2B}"/>
    <cellStyle name="Millares [1] 65 2" xfId="10102" xr:uid="{F56E0E72-886B-4627-AB0D-0AB285E7E59D}"/>
    <cellStyle name="Millares [1] 65 2 2" xfId="32998" xr:uid="{CCB1C77A-67B9-4A2A-989E-0D8698074833}"/>
    <cellStyle name="Millares [1] 65 3" xfId="10103" xr:uid="{7621B766-3AAF-4976-8C20-9701D4E949AE}"/>
    <cellStyle name="Millares [1] 65 3 2" xfId="32999" xr:uid="{36305402-C1FF-4530-8F38-C3C17C924F7F}"/>
    <cellStyle name="Millares [1] 65 4" xfId="33000" xr:uid="{11F0305F-429B-4499-A3B1-99019E38DDAA}"/>
    <cellStyle name="Millares [1] 66" xfId="10104" xr:uid="{A5999009-BDB5-4783-A76E-CCE0F0231D87}"/>
    <cellStyle name="Millares [1] 66 2" xfId="10105" xr:uid="{BC75E966-75A7-49E9-B0D3-066C73EA5EE9}"/>
    <cellStyle name="Millares [1] 66 2 2" xfId="33001" xr:uid="{E719B2A8-0FEC-45A5-A986-2D74F07A4464}"/>
    <cellStyle name="Millares [1] 66 3" xfId="10106" xr:uid="{E4F9CA4A-A063-45CE-BF97-11657278C381}"/>
    <cellStyle name="Millares [1] 66 3 2" xfId="33002" xr:uid="{4E27206B-2E6B-44B0-B32C-86ECB44722FB}"/>
    <cellStyle name="Millares [1] 66 4" xfId="33003" xr:uid="{4A690EAB-5CCA-41DF-9CD1-6A8793DDC1D1}"/>
    <cellStyle name="Millares [1] 67" xfId="10107" xr:uid="{1A46158E-4A2C-48E7-923E-77BF9327F5BD}"/>
    <cellStyle name="Millares [1] 67 2" xfId="10108" xr:uid="{C579C14B-D6AB-463A-98B5-D5F2F9ACF988}"/>
    <cellStyle name="Millares [1] 67 2 2" xfId="33004" xr:uid="{A23E5B86-0E91-4B54-A7AA-F4F17E717082}"/>
    <cellStyle name="Millares [1] 67 3" xfId="10109" xr:uid="{45F601DE-5F77-4775-9FB0-2A43672C53B3}"/>
    <cellStyle name="Millares [1] 67 3 2" xfId="33005" xr:uid="{76E10D39-F6E2-4216-B102-790E9C9FBB2E}"/>
    <cellStyle name="Millares [1] 67 4" xfId="33006" xr:uid="{3E8E1608-F608-41AB-A7C4-8078029DD3C1}"/>
    <cellStyle name="Millares [1] 68" xfId="10110" xr:uid="{1CC4800E-57E9-46FB-8DD4-C19C5822AA25}"/>
    <cellStyle name="Millares [1] 68 2" xfId="10111" xr:uid="{F5D57E51-2BF1-4CB5-9FD8-2E63EEED7085}"/>
    <cellStyle name="Millares [1] 68 2 2" xfId="33007" xr:uid="{7D65EA77-E751-44AC-B485-7AB60C8A80B4}"/>
    <cellStyle name="Millares [1] 68 3" xfId="10112" xr:uid="{AFACECFB-5AF2-474B-80C8-466AC340103B}"/>
    <cellStyle name="Millares [1] 68 3 2" xfId="33008" xr:uid="{99FE0A33-FA15-4D3C-9BEF-9A51B37E9A2F}"/>
    <cellStyle name="Millares [1] 68 4" xfId="33009" xr:uid="{B90A78FB-4BE5-4DA7-B34C-2A1B24505B31}"/>
    <cellStyle name="Millares [1] 69" xfId="10113" xr:uid="{075FE62A-634B-46AC-BA88-5D51DD378C27}"/>
    <cellStyle name="Millares [1] 69 2" xfId="10114" xr:uid="{D7F2C479-6A08-44CB-B0B4-61B84FF1574E}"/>
    <cellStyle name="Millares [1] 69 2 2" xfId="33010" xr:uid="{5D1FD441-C06C-4F90-AEC1-15A4E8FD0C2A}"/>
    <cellStyle name="Millares [1] 69 3" xfId="10115" xr:uid="{4FC11B4E-8404-4742-8FC5-4865B2F2ABE4}"/>
    <cellStyle name="Millares [1] 69 3 2" xfId="33011" xr:uid="{FCFC005F-16FE-4241-81AB-288F55811440}"/>
    <cellStyle name="Millares [1] 69 4" xfId="33012" xr:uid="{8B274274-3367-43B5-B0BE-8E3E9F6EA18B}"/>
    <cellStyle name="Millares [1] 7" xfId="10116" xr:uid="{087F3B43-74F2-4029-92CB-86E48A48374D}"/>
    <cellStyle name="Millares [1] 7 2" xfId="10117" xr:uid="{B24B578C-95F1-4742-B799-B6ED57682E7C}"/>
    <cellStyle name="Millares [1] 7 2 2" xfId="33013" xr:uid="{5C001748-48B3-4BDF-8590-150BAF291DEA}"/>
    <cellStyle name="Millares [1] 7 3" xfId="10118" xr:uid="{8D8C2769-4255-41D7-95F9-F41E4BC3DA11}"/>
    <cellStyle name="Millares [1] 7 3 2" xfId="33014" xr:uid="{7DF84A8E-FA20-40CF-9E8F-71D275BFC970}"/>
    <cellStyle name="Millares [1] 7 4" xfId="33015" xr:uid="{1006B68C-D4BD-4D64-9F74-D9D273CD9C16}"/>
    <cellStyle name="Millares [1] 70" xfId="10119" xr:uid="{850F1F48-FFD3-4DC0-B0FD-34EA1B1B0118}"/>
    <cellStyle name="Millares [1] 70 2" xfId="10120" xr:uid="{1B4DFE9B-4CD5-4FE2-B3E8-95A8F3BBFFA1}"/>
    <cellStyle name="Millares [1] 70 2 2" xfId="33016" xr:uid="{EB125BE9-D990-4D49-9C23-CBDE85A372C8}"/>
    <cellStyle name="Millares [1] 70 3" xfId="10121" xr:uid="{1FF44372-DC54-42E8-B50F-C547110484B7}"/>
    <cellStyle name="Millares [1] 70 3 2" xfId="33017" xr:uid="{3CC9056A-A099-40E0-92C5-7E0A14C21B85}"/>
    <cellStyle name="Millares [1] 70 4" xfId="33018" xr:uid="{CCC4BB6B-107F-409A-9B10-1CE692C1E3D5}"/>
    <cellStyle name="Millares [1] 71" xfId="10122" xr:uid="{70155FF6-A18E-46AB-8790-33EE2E7B9273}"/>
    <cellStyle name="Millares [1] 71 2" xfId="10123" xr:uid="{762B742F-D70B-4698-9E76-E563F76B7661}"/>
    <cellStyle name="Millares [1] 71 2 2" xfId="33019" xr:uid="{F1EDE112-0E09-4FBC-BD24-06438258C3E8}"/>
    <cellStyle name="Millares [1] 71 3" xfId="10124" xr:uid="{C18BF398-1F39-4D6E-B9A1-3FC12D22DA33}"/>
    <cellStyle name="Millares [1] 71 3 2" xfId="33020" xr:uid="{67A09B9D-A244-4CB8-994D-AFCF933EDC1F}"/>
    <cellStyle name="Millares [1] 71 4" xfId="33021" xr:uid="{AD566850-F6DB-46F9-8AAE-0C39DEC0E123}"/>
    <cellStyle name="Millares [1] 72" xfId="10125" xr:uid="{C7AC54B8-42A9-45D5-83D3-9A020398BC63}"/>
    <cellStyle name="Millares [1] 72 2" xfId="10126" xr:uid="{7AE55F1D-C9AF-4ECD-A046-AE5D29F9EEDE}"/>
    <cellStyle name="Millares [1] 72 2 2" xfId="33022" xr:uid="{13AB55B4-64D8-4DE4-8CCF-16D37A5C5AA2}"/>
    <cellStyle name="Millares [1] 72 3" xfId="10127" xr:uid="{1A4B9EAC-FC69-45B3-9F4A-E34405FE152C}"/>
    <cellStyle name="Millares [1] 72 3 2" xfId="33023" xr:uid="{BF9C96AB-01CA-4959-A380-F26D219D0D79}"/>
    <cellStyle name="Millares [1] 72 4" xfId="33024" xr:uid="{043E6546-093F-4A2C-8A82-51317DC16A0C}"/>
    <cellStyle name="Millares [1] 73" xfId="10128" xr:uid="{7B11BBFE-930B-4AC8-BD5E-2A999E9F6F0D}"/>
    <cellStyle name="Millares [1] 73 2" xfId="10129" xr:uid="{455AAA3B-E765-4AA4-9D92-C37059D547AA}"/>
    <cellStyle name="Millares [1] 73 2 2" xfId="33025" xr:uid="{338961B9-48FA-41B1-9CD0-F36AFC237443}"/>
    <cellStyle name="Millares [1] 73 3" xfId="10130" xr:uid="{E72DFF4F-5C62-46DC-B1E6-5C814280D827}"/>
    <cellStyle name="Millares [1] 73 3 2" xfId="33026" xr:uid="{F8A0240A-ADF6-4274-9800-CAD226DE8653}"/>
    <cellStyle name="Millares [1] 73 4" xfId="33027" xr:uid="{1B5A7FF0-4E9B-469A-AE98-36D4F5A885C7}"/>
    <cellStyle name="Millares [1] 74" xfId="10131" xr:uid="{89C9412D-164E-41DA-ADA8-8ECE6417CFE9}"/>
    <cellStyle name="Millares [1] 74 2" xfId="10132" xr:uid="{9464753A-2D78-4BBD-B094-D6932385A58B}"/>
    <cellStyle name="Millares [1] 74 2 2" xfId="33028" xr:uid="{04A138A7-2EA2-4BBB-A3AB-F95CEDD9BA71}"/>
    <cellStyle name="Millares [1] 74 3" xfId="10133" xr:uid="{8441E43C-3FA7-49CE-A24E-CF9DDA128FB0}"/>
    <cellStyle name="Millares [1] 74 3 2" xfId="33029" xr:uid="{931606D1-236E-4138-B2E9-73C26EC65CB0}"/>
    <cellStyle name="Millares [1] 74 4" xfId="33030" xr:uid="{DEC33ACC-FBA1-40AF-BF66-2423FFA98C14}"/>
    <cellStyle name="Millares [1] 75" xfId="10134" xr:uid="{9F10C803-301D-4F68-B725-ADDB20758756}"/>
    <cellStyle name="Millares [1] 75 2" xfId="10135" xr:uid="{BBF1209E-8692-41A5-98EF-2B6A99D94FCB}"/>
    <cellStyle name="Millares [1] 75 2 2" xfId="33031" xr:uid="{57A24547-5ECE-4EAE-876D-4C17E3DAC4FF}"/>
    <cellStyle name="Millares [1] 75 3" xfId="10136" xr:uid="{CA4DE339-B5B5-47BC-8E0C-273C23F40D13}"/>
    <cellStyle name="Millares [1] 75 3 2" xfId="33032" xr:uid="{630F4DB4-457A-49CF-9EC4-C063EAE5E364}"/>
    <cellStyle name="Millares [1] 75 4" xfId="33033" xr:uid="{F732624D-EB74-4469-9E87-38A604BE9731}"/>
    <cellStyle name="Millares [1] 76" xfId="10137" xr:uid="{3CF4F0E1-519C-4C6F-86A8-932A04A5A892}"/>
    <cellStyle name="Millares [1] 76 2" xfId="10138" xr:uid="{D43046C4-3041-434C-B97F-3D42FE225CFC}"/>
    <cellStyle name="Millares [1] 76 2 2" xfId="33034" xr:uid="{29EE7BD9-FDBC-4DC6-B4B0-A5E7D88712AB}"/>
    <cellStyle name="Millares [1] 76 3" xfId="10139" xr:uid="{269288A4-9245-40F6-8015-900D31A09696}"/>
    <cellStyle name="Millares [1] 76 3 2" xfId="33035" xr:uid="{4F4FDFCA-0959-4D1F-A562-A6A752F18A3C}"/>
    <cellStyle name="Millares [1] 76 4" xfId="33036" xr:uid="{978C7C1C-4EC9-4A7D-9FE7-0246EFA1870B}"/>
    <cellStyle name="Millares [1] 77" xfId="10140" xr:uid="{2D2D4690-2A8F-4572-BD22-67772981182F}"/>
    <cellStyle name="Millares [1] 77 2" xfId="10141" xr:uid="{7D0DC599-DE46-4180-967C-C646E90C5E09}"/>
    <cellStyle name="Millares [1] 77 2 2" xfId="33037" xr:uid="{92A3BE62-ADE9-4FD1-BD32-9E030040349A}"/>
    <cellStyle name="Millares [1] 77 3" xfId="10142" xr:uid="{93B1D556-6A5E-484A-884B-E5ACE561E3EC}"/>
    <cellStyle name="Millares [1] 77 3 2" xfId="33038" xr:uid="{E50D2D9C-FEF9-48AC-807D-BF5815EB02AD}"/>
    <cellStyle name="Millares [1] 77 4" xfId="33039" xr:uid="{E9B1BC08-E508-4A62-B55D-4A5B1CD2EC96}"/>
    <cellStyle name="Millares [1] 78" xfId="10143" xr:uid="{9F150AA8-3A50-49D5-BF72-C529AD9CBD8B}"/>
    <cellStyle name="Millares [1] 78 2" xfId="10144" xr:uid="{23AA0B9A-249E-4CB4-8BA8-7A693B732343}"/>
    <cellStyle name="Millares [1] 78 2 2" xfId="33040" xr:uid="{2F6D3D08-3A24-4AFA-B001-76780AA1FAF6}"/>
    <cellStyle name="Millares [1] 78 3" xfId="10145" xr:uid="{EDD96F33-9DE4-4FE0-B4AF-D4DAC7222B9D}"/>
    <cellStyle name="Millares [1] 78 3 2" xfId="33041" xr:uid="{CF97958B-ACC0-41D8-A69F-D58613CCA677}"/>
    <cellStyle name="Millares [1] 78 4" xfId="33042" xr:uid="{899C1328-C4BE-490A-95F7-0E737427C064}"/>
    <cellStyle name="Millares [1] 79" xfId="10146" xr:uid="{2521DF44-42DB-4E1A-805E-47BBD034EC28}"/>
    <cellStyle name="Millares [1] 79 2" xfId="10147" xr:uid="{925FD6D6-8C8D-44AA-BC0E-592C998214AB}"/>
    <cellStyle name="Millares [1] 79 2 2" xfId="33043" xr:uid="{A6CD409C-FCBE-4E26-8DB9-189B0FFDBDDA}"/>
    <cellStyle name="Millares [1] 79 3" xfId="10148" xr:uid="{CEF417F8-205B-4CFF-A2E8-09B86F64D66A}"/>
    <cellStyle name="Millares [1] 79 3 2" xfId="33044" xr:uid="{DDF03504-CAC2-4F1E-A064-974982B99A06}"/>
    <cellStyle name="Millares [1] 79 4" xfId="33045" xr:uid="{1F72BE66-693F-4710-8253-9BA4E94D1845}"/>
    <cellStyle name="Millares [1] 8" xfId="10149" xr:uid="{A1ADF760-EDDD-48BE-BD7A-B9B3AA937AA3}"/>
    <cellStyle name="Millares [1] 8 2" xfId="10150" xr:uid="{053C2B48-988B-429A-81A9-243E29592E11}"/>
    <cellStyle name="Millares [1] 8 2 2" xfId="33046" xr:uid="{057E0B67-70E2-4566-BA61-F62914AA403B}"/>
    <cellStyle name="Millares [1] 8 3" xfId="10151" xr:uid="{1708FD5B-699F-484D-A77C-9E3114372550}"/>
    <cellStyle name="Millares [1] 8 3 2" xfId="33047" xr:uid="{8CD2492A-9B7C-4DF2-94DE-21EC24C1902D}"/>
    <cellStyle name="Millares [1] 8 4" xfId="33048" xr:uid="{F7881ABD-4E37-4EFA-B34A-D94E55A7DFE3}"/>
    <cellStyle name="Millares [1] 80" xfId="10152" xr:uid="{71DC98E3-BFDB-4BB2-BE3B-61588FC49625}"/>
    <cellStyle name="Millares [1] 80 2" xfId="10153" xr:uid="{6676075B-99EF-4289-B59C-9B1BAD675552}"/>
    <cellStyle name="Millares [1] 80 2 2" xfId="33049" xr:uid="{B1B92BB2-179A-4D8C-BC3B-012521ACAFCC}"/>
    <cellStyle name="Millares [1] 80 3" xfId="10154" xr:uid="{B33FFE30-4F18-4B76-A1C7-7E17E49AF4D9}"/>
    <cellStyle name="Millares [1] 80 3 2" xfId="33050" xr:uid="{3C1C12E2-4A75-48AE-8536-6AF91469F59F}"/>
    <cellStyle name="Millares [1] 80 4" xfId="33051" xr:uid="{7E1498C5-4880-4E46-A6DF-9909C58487F8}"/>
    <cellStyle name="Millares [1] 81" xfId="10155" xr:uid="{F63399D9-32D2-4E6B-BE14-70D32A6B91F0}"/>
    <cellStyle name="Millares [1] 81 2" xfId="10156" xr:uid="{ED71BE68-9C84-44B5-A15A-BE88782E6CC6}"/>
    <cellStyle name="Millares [1] 81 2 2" xfId="33052" xr:uid="{2E5E311C-D011-4BC2-8032-E2877161EF93}"/>
    <cellStyle name="Millares [1] 81 3" xfId="10157" xr:uid="{19001B72-7BC7-4888-BAAF-A8170BA96214}"/>
    <cellStyle name="Millares [1] 81 3 2" xfId="33053" xr:uid="{EE1D4037-ED10-456B-8EC1-1D5CC4EF0D62}"/>
    <cellStyle name="Millares [1] 81 4" xfId="33054" xr:uid="{B41FFC97-D170-4686-9D29-E0CCCC0F1F9C}"/>
    <cellStyle name="Millares [1] 82" xfId="10158" xr:uid="{C8B849ED-ECBD-41AC-9A73-7F154672EE5F}"/>
    <cellStyle name="Millares [1] 82 2" xfId="10159" xr:uid="{E226ABC3-E0BC-45E1-997D-A0EB7116F8B4}"/>
    <cellStyle name="Millares [1] 82 2 2" xfId="33055" xr:uid="{854C763F-B07B-484D-8019-E06D314C54ED}"/>
    <cellStyle name="Millares [1] 82 3" xfId="10160" xr:uid="{7B2BA7D9-F933-4BC6-B247-2F4C07C1DBCE}"/>
    <cellStyle name="Millares [1] 82 3 2" xfId="33056" xr:uid="{48D742E9-56E0-4931-B93D-0AF910E23F5F}"/>
    <cellStyle name="Millares [1] 82 4" xfId="33057" xr:uid="{A582F1E8-4BE2-4BB5-9689-A4B4FE8F3E58}"/>
    <cellStyle name="Millares [1] 83" xfId="10161" xr:uid="{029E29EE-C999-4413-8C9D-064129A776AD}"/>
    <cellStyle name="Millares [1] 83 2" xfId="10162" xr:uid="{E415F4D2-9693-423D-98FC-006050A28013}"/>
    <cellStyle name="Millares [1] 83 2 2" xfId="33058" xr:uid="{D5030926-9361-4E87-BB97-3F029721854B}"/>
    <cellStyle name="Millares [1] 83 3" xfId="10163" xr:uid="{CDECD41E-233F-403C-A77F-CE0103D2393D}"/>
    <cellStyle name="Millares [1] 83 3 2" xfId="33059" xr:uid="{023098D8-667F-4395-9E1C-17F891EC6FAB}"/>
    <cellStyle name="Millares [1] 83 4" xfId="33060" xr:uid="{EEA17FC7-7B1B-458F-BD0A-69D817990AD4}"/>
    <cellStyle name="Millares [1] 84" xfId="10164" xr:uid="{F0402B7A-BFC7-48E1-80DC-D41756C09F71}"/>
    <cellStyle name="Millares [1] 84 2" xfId="10165" xr:uid="{B52D4C2C-E619-49F8-A714-9100212E3CC3}"/>
    <cellStyle name="Millares [1] 84 2 2" xfId="33061" xr:uid="{988533F6-4A8B-4574-A5E0-0E85103D4FD8}"/>
    <cellStyle name="Millares [1] 84 3" xfId="10166" xr:uid="{DCB2AED5-994C-44C7-B03F-C48A86A0BE86}"/>
    <cellStyle name="Millares [1] 84 3 2" xfId="33062" xr:uid="{3E5958A0-1B2C-4AF0-8CB0-88F4A2F4F183}"/>
    <cellStyle name="Millares [1] 84 4" xfId="33063" xr:uid="{A2CB3FC6-15AD-4CE3-B0F7-645FA994ED09}"/>
    <cellStyle name="Millares [1] 85" xfId="10167" xr:uid="{8B14FD81-FD52-4734-8F26-99A58E68DA00}"/>
    <cellStyle name="Millares [1] 85 2" xfId="10168" xr:uid="{C6D42697-10CC-4C62-820E-3E6EE7CEFCE3}"/>
    <cellStyle name="Millares [1] 85 2 2" xfId="33064" xr:uid="{22BF1B08-B25E-4342-9BB2-D791E35D0116}"/>
    <cellStyle name="Millares [1] 85 3" xfId="10169" xr:uid="{F5EF994F-7CB6-4C05-9AE2-F2F428ABA267}"/>
    <cellStyle name="Millares [1] 85 3 2" xfId="33065" xr:uid="{EE42DF33-96E4-4CA9-9E39-652FD284A993}"/>
    <cellStyle name="Millares [1] 85 4" xfId="33066" xr:uid="{087F3CAC-1642-429E-9DBF-CD025BC4C617}"/>
    <cellStyle name="Millares [1] 86" xfId="10170" xr:uid="{5DA579BF-3541-45FD-8A51-12FD7A803C33}"/>
    <cellStyle name="Millares [1] 86 2" xfId="10171" xr:uid="{79759E8A-38D4-4506-9D33-457E6E929A92}"/>
    <cellStyle name="Millares [1] 86 2 2" xfId="33067" xr:uid="{3C7381F9-F94B-42C8-A710-5F242B08B408}"/>
    <cellStyle name="Millares [1] 86 3" xfId="10172" xr:uid="{EE39B5AD-DA52-4514-A517-5A8222CCA6D2}"/>
    <cellStyle name="Millares [1] 86 3 2" xfId="33068" xr:uid="{EC026A86-13FD-46C9-BF22-00641CBBBF80}"/>
    <cellStyle name="Millares [1] 86 4" xfId="33069" xr:uid="{593BC2ED-69B6-457D-B2E9-25A2DA076360}"/>
    <cellStyle name="Millares [1] 87" xfId="10173" xr:uid="{4152824E-2641-4521-9866-B078B3D094BA}"/>
    <cellStyle name="Millares [1] 87 2" xfId="10174" xr:uid="{6E7783F4-B3B9-461F-851F-4F8AD4F54E03}"/>
    <cellStyle name="Millares [1] 87 2 2" xfId="33070" xr:uid="{F618D371-403E-4349-A5AE-34B74FAC75EB}"/>
    <cellStyle name="Millares [1] 87 3" xfId="10175" xr:uid="{69A4741A-D6C9-41E2-8E88-23BF9A5E3D49}"/>
    <cellStyle name="Millares [1] 87 3 2" xfId="33071" xr:uid="{2AE954D0-69F4-4E14-A61F-4D4EE1F457C8}"/>
    <cellStyle name="Millares [1] 87 4" xfId="33072" xr:uid="{273FD6D1-B91C-43D4-8FAF-57A7EEF4130A}"/>
    <cellStyle name="Millares [1] 88" xfId="10176" xr:uid="{F7C99F84-A438-41AB-886B-9F13CAEBE57E}"/>
    <cellStyle name="Millares [1] 88 2" xfId="10177" xr:uid="{E29D48CB-73DF-484B-8DE4-D0E5047DF8A3}"/>
    <cellStyle name="Millares [1] 88 2 2" xfId="33073" xr:uid="{BB3BA788-BC92-4CD5-B70F-BE26124F82B9}"/>
    <cellStyle name="Millares [1] 88 3" xfId="10178" xr:uid="{D1AAF845-DBAA-4AFB-A952-5191887C97FF}"/>
    <cellStyle name="Millares [1] 88 3 2" xfId="33074" xr:uid="{BA904EF2-442A-4B0B-BA25-B0FB64AE90F7}"/>
    <cellStyle name="Millares [1] 88 4" xfId="33075" xr:uid="{3A595237-9A27-4D5E-A77E-427C692914AB}"/>
    <cellStyle name="Millares [1] 89" xfId="10179" xr:uid="{D56E7FCA-AD6E-4CF3-85DB-1B038334CB5D}"/>
    <cellStyle name="Millares [1] 89 2" xfId="10180" xr:uid="{FE8E3747-B185-44DF-B401-9487415FFA79}"/>
    <cellStyle name="Millares [1] 89 2 2" xfId="33076" xr:uid="{F6A59FED-5E0B-427D-A18E-CDC65BF5EAB6}"/>
    <cellStyle name="Millares [1] 89 3" xfId="10181" xr:uid="{193D4249-EEA9-4501-95B8-205A24534913}"/>
    <cellStyle name="Millares [1] 89 3 2" xfId="33077" xr:uid="{01E09C04-A6F5-4C46-9C08-15CE7E35237A}"/>
    <cellStyle name="Millares [1] 89 4" xfId="33078" xr:uid="{318E62EE-34F5-480E-9439-FDC22064D75B}"/>
    <cellStyle name="Millares [1] 9" xfId="10182" xr:uid="{8D37F665-29EC-4AD9-B57D-87A3685E624A}"/>
    <cellStyle name="Millares [1] 9 2" xfId="10183" xr:uid="{F8E53C46-7085-4079-BB46-4EEF3DA168A7}"/>
    <cellStyle name="Millares [1] 9 2 2" xfId="33079" xr:uid="{D2FF48E7-B674-435D-BBE9-0C802C915155}"/>
    <cellStyle name="Millares [1] 9 3" xfId="10184" xr:uid="{A3085CCA-6B89-4C88-B537-7F61552571DA}"/>
    <cellStyle name="Millares [1] 9 3 2" xfId="33080" xr:uid="{9BBE5918-CF8B-46E4-AD2A-01620EBEF19E}"/>
    <cellStyle name="Millares [1] 9 4" xfId="33081" xr:uid="{7F9EECD1-8A6E-41FB-9038-2FB3097BC452}"/>
    <cellStyle name="Millares [1] 90" xfId="10185" xr:uid="{8AA535C9-9E55-4824-B176-A0DE6AD05E0B}"/>
    <cellStyle name="Millares [1] 90 2" xfId="10186" xr:uid="{52E24692-02B1-42B4-8D38-DA51E3EE9215}"/>
    <cellStyle name="Millares [1] 90 2 2" xfId="33082" xr:uid="{C45D6751-0C84-4300-83AC-82F975104158}"/>
    <cellStyle name="Millares [1] 90 3" xfId="10187" xr:uid="{8CDCC1DA-AB09-4D6B-B417-76B3A493082A}"/>
    <cellStyle name="Millares [1] 90 3 2" xfId="33083" xr:uid="{E744C73F-824E-46C0-8686-258C6884F77E}"/>
    <cellStyle name="Millares [1] 90 4" xfId="33084" xr:uid="{5E8CA30B-191E-4FA7-9C0C-4AB04F4446A0}"/>
    <cellStyle name="Millares [1] 91" xfId="10188" xr:uid="{BE178EB4-BFC0-4DC9-A994-5BE9A261E530}"/>
    <cellStyle name="Millares [1] 91 2" xfId="10189" xr:uid="{DEF54731-A519-4E23-9B00-F35539303754}"/>
    <cellStyle name="Millares [1] 91 2 2" xfId="33085" xr:uid="{AF48E929-C38B-4BB2-A9CB-58428E0AE7D2}"/>
    <cellStyle name="Millares [1] 91 3" xfId="10190" xr:uid="{3037D061-6B8B-4DB9-8FAA-B3CA81EBED91}"/>
    <cellStyle name="Millares [1] 91 3 2" xfId="33086" xr:uid="{E3C93081-E0B4-4564-B725-4D5A98547866}"/>
    <cellStyle name="Millares [1] 91 4" xfId="33087" xr:uid="{0B11C417-DB44-415B-8968-52174DAEA32D}"/>
    <cellStyle name="Millares [1] 92" xfId="10191" xr:uid="{942A6C58-5BDE-44A2-88F2-E9DE359A525F}"/>
    <cellStyle name="Millares [1] 92 2" xfId="10192" xr:uid="{8973189A-9FA3-47E3-907E-AA2DE45CBE05}"/>
    <cellStyle name="Millares [1] 92 2 2" xfId="33088" xr:uid="{73756D20-3868-4170-856F-4ADC4AA4A532}"/>
    <cellStyle name="Millares [1] 92 3" xfId="10193" xr:uid="{27C51A2B-3ED3-4E0C-A218-3FCFC318E5F1}"/>
    <cellStyle name="Millares [1] 92 3 2" xfId="33089" xr:uid="{BFA4DACC-C178-4764-B28F-48158E1ED97C}"/>
    <cellStyle name="Millares [1] 92 4" xfId="33090" xr:uid="{89BB34FC-EE1D-4FE4-91C5-3C748BEA71F4}"/>
    <cellStyle name="Millares [1] 93" xfId="10194" xr:uid="{B4966241-0E97-4405-9F76-203A11DE8566}"/>
    <cellStyle name="Millares [1] 93 2" xfId="10195" xr:uid="{D47CF80C-6084-4DF4-BACD-CB2F30A865E1}"/>
    <cellStyle name="Millares [1] 93 2 2" xfId="33091" xr:uid="{9E6D8CDE-E9FE-4D92-8B0E-6AFAA5147DE9}"/>
    <cellStyle name="Millares [1] 93 3" xfId="10196" xr:uid="{A755CF7B-A1F3-47DF-8893-4202653EECAD}"/>
    <cellStyle name="Millares [1] 93 3 2" xfId="33092" xr:uid="{E38E5C7E-7141-47C9-8F39-5DE111F09F0A}"/>
    <cellStyle name="Millares [1] 93 4" xfId="33093" xr:uid="{78A9A48C-4171-43C0-8410-0F52C3745159}"/>
    <cellStyle name="Millares [1] 94" xfId="10197" xr:uid="{D5AE6618-D5DE-4F78-9F3C-BAC6CB25A1C6}"/>
    <cellStyle name="Millares [1] 94 2" xfId="10198" xr:uid="{554859BD-89A5-4A3D-A57C-CD2BCFC5BFF3}"/>
    <cellStyle name="Millares [1] 94 2 2" xfId="33094" xr:uid="{ED23C4DE-F0F2-45DF-B6F6-9F392F451770}"/>
    <cellStyle name="Millares [1] 94 3" xfId="10199" xr:uid="{4F228C90-72F5-4D6D-9526-A9A9E6A18175}"/>
    <cellStyle name="Millares [1] 94 3 2" xfId="33095" xr:uid="{8DA67F54-EAE6-4810-A011-F52646B7E74D}"/>
    <cellStyle name="Millares [1] 94 4" xfId="33096" xr:uid="{8DFEA088-B2EF-43A6-97B2-B51A165C844E}"/>
    <cellStyle name="Millares [1] 95" xfId="10200" xr:uid="{63C05ED5-0B91-4DA8-B312-BA5ED05BE590}"/>
    <cellStyle name="Millares [1] 95 2" xfId="10201" xr:uid="{14AA6DEB-AEBF-40E8-9012-A6466290917F}"/>
    <cellStyle name="Millares [1] 95 2 2" xfId="33097" xr:uid="{91E8021D-D220-4377-BBB4-F2BBF583C8AF}"/>
    <cellStyle name="Millares [1] 95 3" xfId="10202" xr:uid="{C3872190-D58C-4D9C-AE0D-C350E10E6644}"/>
    <cellStyle name="Millares [1] 95 3 2" xfId="33098" xr:uid="{7556B8B9-7119-41A9-B40A-3C6B12DDC8B4}"/>
    <cellStyle name="Millares [1] 95 4" xfId="33099" xr:uid="{043F40AD-5529-4B37-94EC-CE32D38D09A2}"/>
    <cellStyle name="Millares [1] 96" xfId="10203" xr:uid="{B7CE6B11-5462-445D-8B8C-93962482AF8A}"/>
    <cellStyle name="Millares [1] 96 2" xfId="10204" xr:uid="{C3E03A40-EA6C-4D92-AFDF-C00E87F35F1E}"/>
    <cellStyle name="Millares [1] 96 2 2" xfId="33100" xr:uid="{5E1A05B9-7358-4147-ACA7-C149A9BAEC74}"/>
    <cellStyle name="Millares [1] 96 3" xfId="10205" xr:uid="{FD6E6529-F0C8-451B-B984-936D1D793CC7}"/>
    <cellStyle name="Millares [1] 96 3 2" xfId="33101" xr:uid="{B9982AD1-7B4B-4561-A435-6B8354F47D2D}"/>
    <cellStyle name="Millares [1] 96 4" xfId="33102" xr:uid="{F7C25907-26B3-4E5B-BCA3-7A09CE4D4D89}"/>
    <cellStyle name="Millares [1] 97" xfId="10206" xr:uid="{9AA7BDBF-13E2-4063-823A-04C468E65428}"/>
    <cellStyle name="Millares [1] 97 2" xfId="10207" xr:uid="{F7FBA22C-F0F5-46F0-A45F-360188C96487}"/>
    <cellStyle name="Millares [1] 97 2 2" xfId="33103" xr:uid="{728E5556-A286-4B0E-9904-07740CC98C1C}"/>
    <cellStyle name="Millares [1] 97 3" xfId="10208" xr:uid="{045E2935-20A0-472C-8DBA-081FB8BCCFDE}"/>
    <cellStyle name="Millares [1] 97 3 2" xfId="33104" xr:uid="{380E8428-1ED4-4A07-ACA3-561B69A8CCD3}"/>
    <cellStyle name="Millares [1] 97 4" xfId="33105" xr:uid="{B8BE4E10-084D-4942-A24D-613A75129346}"/>
    <cellStyle name="Millares [1] 98" xfId="10209" xr:uid="{B29F8C0F-1A78-40DF-A5FC-06A67481D1C0}"/>
    <cellStyle name="Millares [1] 98 2" xfId="10210" xr:uid="{2BB64971-6BF3-45A0-B1A4-F4D22250D437}"/>
    <cellStyle name="Millares [1] 98 2 2" xfId="33106" xr:uid="{B9637114-867A-4699-BB9B-94C9F4E2F5B4}"/>
    <cellStyle name="Millares [1] 98 3" xfId="10211" xr:uid="{87309A7B-4F1E-47A7-955F-C0D4EB1715D2}"/>
    <cellStyle name="Millares [1] 98 3 2" xfId="33107" xr:uid="{C7811170-1CB2-4145-8008-F19D07370AED}"/>
    <cellStyle name="Millares [1] 98 4" xfId="33108" xr:uid="{5191D0E2-88B8-4096-850D-9089F1A613FE}"/>
    <cellStyle name="Millares [1] 99" xfId="10212" xr:uid="{1AC2870C-2651-4A17-BB8A-73F7A6A109CD}"/>
    <cellStyle name="Millares [1] 99 2" xfId="10213" xr:uid="{38732BD1-7C68-48CE-B9E3-E312BDC7F236}"/>
    <cellStyle name="Millares [1] 99 2 2" xfId="33109" xr:uid="{9D758FB5-E19C-413D-8682-C0DF52259F0C}"/>
    <cellStyle name="Millares [1] 99 3" xfId="10214" xr:uid="{353E13B6-E869-4A27-B9CD-430BC82CAE0C}"/>
    <cellStyle name="Millares [1] 99 3 2" xfId="33110" xr:uid="{B74E105B-2B32-46A1-B303-5ED91F0C47AB}"/>
    <cellStyle name="Millares [1] 99 4" xfId="33111" xr:uid="{0D889F7A-8A11-4CA1-B09A-898C0F7A9464}"/>
    <cellStyle name="Millares [2]" xfId="10215" xr:uid="{D8D098C4-ADD8-40DE-9C3F-B54B9928F643}"/>
    <cellStyle name="Millares [2] 10" xfId="10216" xr:uid="{163E5C41-A490-43FE-814B-7FBEB727C522}"/>
    <cellStyle name="Millares [2] 10 2" xfId="10217" xr:uid="{5D60F538-2B18-4723-A6D4-72F41B480A58}"/>
    <cellStyle name="Millares [2] 10 2 2" xfId="33112" xr:uid="{91838474-32A8-47B8-B4E8-E16DA89883D2}"/>
    <cellStyle name="Millares [2] 10 3" xfId="10218" xr:uid="{D8E9DD7D-B191-4B74-ADF1-6B065C26A9E6}"/>
    <cellStyle name="Millares [2] 10 3 2" xfId="33113" xr:uid="{A1778C89-632F-41FD-B03D-33B61F9508A3}"/>
    <cellStyle name="Millares [2] 10 4" xfId="33114" xr:uid="{927B4A1A-076A-4A43-9260-CF9EBCDC67FF}"/>
    <cellStyle name="Millares [2] 100" xfId="10219" xr:uid="{D2B2D867-F203-4E4B-8819-81986ACDA705}"/>
    <cellStyle name="Millares [2] 100 2" xfId="10220" xr:uid="{4A9865C2-22B0-471B-B2A5-588EB0AFAA38}"/>
    <cellStyle name="Millares [2] 100 2 2" xfId="33115" xr:uid="{57DBC305-1E54-4C98-8E89-0358E2235530}"/>
    <cellStyle name="Millares [2] 100 3" xfId="10221" xr:uid="{63794F2B-8B3C-44E8-A7F3-7C6144D8320B}"/>
    <cellStyle name="Millares [2] 100 3 2" xfId="33116" xr:uid="{00A8A0B7-7025-4439-B4F5-83E8B42DF751}"/>
    <cellStyle name="Millares [2] 100 4" xfId="33117" xr:uid="{5FFCA1CB-387D-4182-84EB-07EAF1EAD767}"/>
    <cellStyle name="Millares [2] 101" xfId="10222" xr:uid="{858BF6AB-5A14-4FE2-BF30-891BFF0DA52A}"/>
    <cellStyle name="Millares [2] 101 2" xfId="10223" xr:uid="{BD8502B5-FC60-4CE2-BCE2-14182F9D5DF9}"/>
    <cellStyle name="Millares [2] 101 2 2" xfId="33118" xr:uid="{1CAA0885-A6F8-468E-97B0-F0D999E907F6}"/>
    <cellStyle name="Millares [2] 101 3" xfId="10224" xr:uid="{43516DF9-60CD-4AEF-8346-EE0F0242B26D}"/>
    <cellStyle name="Millares [2] 101 3 2" xfId="33119" xr:uid="{35C84FD6-740C-43A6-B6F7-2F7E879BF7F7}"/>
    <cellStyle name="Millares [2] 101 4" xfId="33120" xr:uid="{848EE1B9-A3B8-4180-8D55-C35374EA08E8}"/>
    <cellStyle name="Millares [2] 102" xfId="10225" xr:uid="{A3601D2A-FD1B-48E0-BFF4-3633726DDBBD}"/>
    <cellStyle name="Millares [2] 102 2" xfId="10226" xr:uid="{CAAA124F-6936-475B-9BD5-A6D3392292ED}"/>
    <cellStyle name="Millares [2] 102 2 2" xfId="33121" xr:uid="{0BF1F2F0-F1ED-4DE6-A418-8CC5F75F5882}"/>
    <cellStyle name="Millares [2] 102 3" xfId="10227" xr:uid="{855CE69F-3FCD-4780-A1A6-8D12B2881E5A}"/>
    <cellStyle name="Millares [2] 102 3 2" xfId="33122" xr:uid="{A252A0B9-9830-4331-A818-A107E0AB47DF}"/>
    <cellStyle name="Millares [2] 102 4" xfId="33123" xr:uid="{9DFC84B5-08DD-421C-979C-F524D6DCC484}"/>
    <cellStyle name="Millares [2] 103" xfId="10228" xr:uid="{E8B66C47-5583-4A84-B682-F128767AC1A4}"/>
    <cellStyle name="Millares [2] 103 2" xfId="10229" xr:uid="{255DB5A5-1BDF-4483-968A-9EE80C7C4540}"/>
    <cellStyle name="Millares [2] 103 2 2" xfId="33124" xr:uid="{641839C1-3541-464B-B217-B2D15ACA74BA}"/>
    <cellStyle name="Millares [2] 103 3" xfId="10230" xr:uid="{D2626711-5726-438F-866F-E3A0BF86B2BA}"/>
    <cellStyle name="Millares [2] 103 3 2" xfId="33125" xr:uid="{F323C292-95D4-4CC8-A873-F3B91681288E}"/>
    <cellStyle name="Millares [2] 103 4" xfId="33126" xr:uid="{04474C8E-321C-446A-B647-09E5D72A96AA}"/>
    <cellStyle name="Millares [2] 104" xfId="10231" xr:uid="{FB0DC65A-F11F-44C2-A72C-9E7E78E9D7DF}"/>
    <cellStyle name="Millares [2] 104 2" xfId="10232" xr:uid="{8A566B40-EF09-45C5-A753-974A10800F78}"/>
    <cellStyle name="Millares [2] 104 2 2" xfId="33127" xr:uid="{945B9A24-7481-407A-9C12-41C77B162030}"/>
    <cellStyle name="Millares [2] 104 3" xfId="10233" xr:uid="{95231114-DE73-4EB3-B1A1-77881F152873}"/>
    <cellStyle name="Millares [2] 104 3 2" xfId="33128" xr:uid="{085FB92E-64D9-421C-B60F-9C368CF782A4}"/>
    <cellStyle name="Millares [2] 104 4" xfId="33129" xr:uid="{795A9873-EC69-44E5-A443-CF07CA829C5F}"/>
    <cellStyle name="Millares [2] 105" xfId="10234" xr:uid="{B0E1F9F5-1DA4-4593-9873-C84245BE99F7}"/>
    <cellStyle name="Millares [2] 105 2" xfId="10235" xr:uid="{8896C5F5-109D-428C-8656-30E5A7DA343D}"/>
    <cellStyle name="Millares [2] 105 2 2" xfId="33130" xr:uid="{C4823417-6982-4E9D-8928-7B03DD679559}"/>
    <cellStyle name="Millares [2] 105 3" xfId="10236" xr:uid="{8DCB1FA6-87DA-4105-990D-9EE7DEF8B2B9}"/>
    <cellStyle name="Millares [2] 105 3 2" xfId="33131" xr:uid="{350724E7-454F-42EF-8822-86762A402D48}"/>
    <cellStyle name="Millares [2] 105 4" xfId="33132" xr:uid="{4D2A242F-63EC-4E9D-BB0C-65A0A9C9A491}"/>
    <cellStyle name="Millares [2] 106" xfId="10237" xr:uid="{B233B86E-B6C9-45CF-9209-69118DF27BA6}"/>
    <cellStyle name="Millares [2] 106 2" xfId="10238" xr:uid="{A360EE2C-6BA8-48A8-8724-B8B951ED3E82}"/>
    <cellStyle name="Millares [2] 106 2 2" xfId="33133" xr:uid="{D6A1B064-A82F-4398-8C22-00837440CF52}"/>
    <cellStyle name="Millares [2] 106 3" xfId="10239" xr:uid="{9D4D0C3F-CF5F-486C-9AF4-F414C9520446}"/>
    <cellStyle name="Millares [2] 106 3 2" xfId="33134" xr:uid="{FD43FBE7-92DA-40C4-9D1D-70A35CB1F81D}"/>
    <cellStyle name="Millares [2] 106 4" xfId="33135" xr:uid="{F09B0595-9B48-492E-94BC-D4681789E4F9}"/>
    <cellStyle name="Millares [2] 107" xfId="10240" xr:uid="{6558A571-28A6-4086-B909-E929CCE309E8}"/>
    <cellStyle name="Millares [2] 107 2" xfId="10241" xr:uid="{B61FF778-FABF-4C4F-8E1E-63668D23B8A4}"/>
    <cellStyle name="Millares [2] 107 2 2" xfId="33136" xr:uid="{0EE9E095-2C4F-4AFB-856C-8C94ECA65074}"/>
    <cellStyle name="Millares [2] 107 3" xfId="10242" xr:uid="{B437A786-2C8D-473A-BC6A-8F0AF5079F05}"/>
    <cellStyle name="Millares [2] 107 3 2" xfId="33137" xr:uid="{1010F921-AB14-423C-A22E-73E31B8450F0}"/>
    <cellStyle name="Millares [2] 107 4" xfId="33138" xr:uid="{6AD7F366-5B41-47D6-96B8-5CCC70B8B6CA}"/>
    <cellStyle name="Millares [2] 108" xfId="10243" xr:uid="{7FD742A0-1336-4572-9728-E14ADD62C305}"/>
    <cellStyle name="Millares [2] 108 2" xfId="10244" xr:uid="{8BA1ACFC-EFC9-4C44-AB1F-97F4106CB39D}"/>
    <cellStyle name="Millares [2] 108 2 2" xfId="33139" xr:uid="{02677B47-F91E-4D47-822E-0E529064B288}"/>
    <cellStyle name="Millares [2] 108 3" xfId="10245" xr:uid="{BA23CD93-39DA-4AFC-84C2-DE106A95C5C8}"/>
    <cellStyle name="Millares [2] 108 3 2" xfId="33140" xr:uid="{9E1539D8-F1BB-4AF9-9C6B-A4162BE6AE6E}"/>
    <cellStyle name="Millares [2] 108 4" xfId="33141" xr:uid="{81F27A07-C748-4B95-8694-1DB5F777A4DC}"/>
    <cellStyle name="Millares [2] 109" xfId="10246" xr:uid="{805C2F70-3753-4EA6-AC51-D1A27EF437AA}"/>
    <cellStyle name="Millares [2] 109 2" xfId="33142" xr:uid="{2A203174-31C5-4E42-9242-B2F9B4DC4C82}"/>
    <cellStyle name="Millares [2] 11" xfId="10247" xr:uid="{0D7794D1-73B9-40F4-8C09-267CFC1DB47C}"/>
    <cellStyle name="Millares [2] 11 2" xfId="10248" xr:uid="{44586242-CAED-4099-9ECC-3D9896A2A5E1}"/>
    <cellStyle name="Millares [2] 11 2 2" xfId="33143" xr:uid="{102A2BCB-07D9-4D5D-97E1-1CA4522C4A16}"/>
    <cellStyle name="Millares [2] 11 3" xfId="10249" xr:uid="{0B18AD15-1115-44E4-8422-594011EE4D80}"/>
    <cellStyle name="Millares [2] 11 3 2" xfId="33144" xr:uid="{F034555C-388A-479F-9966-FF1DEB01289F}"/>
    <cellStyle name="Millares [2] 11 4" xfId="33145" xr:uid="{D2D45111-601B-46A6-A2E1-C54266540231}"/>
    <cellStyle name="Millares [2] 110" xfId="10250" xr:uid="{F8738255-BAA9-4E8F-B90E-D5EA777DD3CC}"/>
    <cellStyle name="Millares [2] 110 2" xfId="33146" xr:uid="{7B55C147-21F7-47BA-88D2-E51383E0CD88}"/>
    <cellStyle name="Millares [2] 111" xfId="33147" xr:uid="{68E86E57-F786-4729-84BB-1BF96BE1BB79}"/>
    <cellStyle name="Millares [2] 12" xfId="10251" xr:uid="{886269B0-7757-4915-BE21-876471160FC2}"/>
    <cellStyle name="Millares [2] 12 2" xfId="10252" xr:uid="{685B1E17-4BD3-44A7-97BB-295B8C4AFBD6}"/>
    <cellStyle name="Millares [2] 12 2 2" xfId="33148" xr:uid="{61F7AA42-D99B-4045-83E2-9972CFEC6D35}"/>
    <cellStyle name="Millares [2] 12 3" xfId="10253" xr:uid="{B1846773-8630-4C86-B766-3DB695193AE5}"/>
    <cellStyle name="Millares [2] 12 3 2" xfId="33149" xr:uid="{50D82719-E554-4DA7-A0C9-72021EB0A630}"/>
    <cellStyle name="Millares [2] 12 4" xfId="33150" xr:uid="{FB454A28-FDB1-4519-9C17-C523AF710E5A}"/>
    <cellStyle name="Millares [2] 13" xfId="10254" xr:uid="{644E3B8F-BD69-4A7A-A898-6AA8CAC18DDE}"/>
    <cellStyle name="Millares [2] 13 2" xfId="10255" xr:uid="{E7A5E8E4-3224-4A66-A4EA-7255B0F43609}"/>
    <cellStyle name="Millares [2] 13 2 2" xfId="33151" xr:uid="{3DAA2831-0BCF-49EF-B87E-4D8C99869FDE}"/>
    <cellStyle name="Millares [2] 13 3" xfId="10256" xr:uid="{832C9482-F700-4D7E-8B50-D730DA80BBAC}"/>
    <cellStyle name="Millares [2] 13 3 2" xfId="33152" xr:uid="{98D0154C-D9F2-42A0-A7CF-280FA00522A4}"/>
    <cellStyle name="Millares [2] 13 4" xfId="33153" xr:uid="{523F615E-7DF9-4ED8-9435-6B76EC006E50}"/>
    <cellStyle name="Millares [2] 14" xfId="10257" xr:uid="{A27DAB8B-E8BF-445E-9956-156297E22D1A}"/>
    <cellStyle name="Millares [2] 14 2" xfId="10258" xr:uid="{0D47C402-F30D-49EE-B198-4A1C069CE312}"/>
    <cellStyle name="Millares [2] 14 2 2" xfId="33154" xr:uid="{1886C809-EAD7-4CEC-8905-17E815A0D544}"/>
    <cellStyle name="Millares [2] 14 3" xfId="10259" xr:uid="{4FB8B72C-EEAB-49A7-A5FD-884EC01FE100}"/>
    <cellStyle name="Millares [2] 14 3 2" xfId="33155" xr:uid="{C09BDDFE-9087-4A04-921E-50CA5C9D9792}"/>
    <cellStyle name="Millares [2] 14 4" xfId="33156" xr:uid="{DAA7A912-3B86-473E-B860-063A2DBBF58B}"/>
    <cellStyle name="Millares [2] 15" xfId="10260" xr:uid="{BFDFAC88-5672-4BF2-887F-6247DD854E0C}"/>
    <cellStyle name="Millares [2] 15 2" xfId="10261" xr:uid="{E134A6B5-5314-46EB-8BD4-B6A70FB588BD}"/>
    <cellStyle name="Millares [2] 15 2 2" xfId="33157" xr:uid="{26C173C3-91BD-4AAD-B36A-BB4991DC6F32}"/>
    <cellStyle name="Millares [2] 15 3" xfId="10262" xr:uid="{D738DE4B-F961-4090-8DDD-30E8FFCA58F2}"/>
    <cellStyle name="Millares [2] 15 3 2" xfId="33158" xr:uid="{9AC44EEB-2C87-49F4-AEB5-FFF6D9C691B6}"/>
    <cellStyle name="Millares [2] 15 4" xfId="33159" xr:uid="{14E4B98C-F8AB-4F20-8222-3CE29743AD07}"/>
    <cellStyle name="Millares [2] 16" xfId="10263" xr:uid="{A3A9FAC8-5BE8-4148-887F-94970F40D2E7}"/>
    <cellStyle name="Millares [2] 16 2" xfId="10264" xr:uid="{F159382C-056C-4F06-B297-C6047BC8117F}"/>
    <cellStyle name="Millares [2] 16 2 2" xfId="33160" xr:uid="{3450CFE6-A2AE-4825-8023-58C4A7AF5690}"/>
    <cellStyle name="Millares [2] 16 3" xfId="10265" xr:uid="{5B2E987A-FAD2-43F3-B2E4-8CA69CFBCFA4}"/>
    <cellStyle name="Millares [2] 16 3 2" xfId="33161" xr:uid="{694A5A64-CE55-4847-B87F-EFD82164B0E6}"/>
    <cellStyle name="Millares [2] 16 4" xfId="33162" xr:uid="{0853407A-A7E2-42D0-A208-15148B21B85C}"/>
    <cellStyle name="Millares [2] 17" xfId="10266" xr:uid="{41A7CE2F-ECED-42E3-A4F5-CB73C2CAB746}"/>
    <cellStyle name="Millares [2] 17 2" xfId="10267" xr:uid="{0B538786-02CB-4217-ACB6-70E95CF977C5}"/>
    <cellStyle name="Millares [2] 17 2 2" xfId="33163" xr:uid="{263AAEC9-DC28-4930-B52D-C41230E274B6}"/>
    <cellStyle name="Millares [2] 17 3" xfId="10268" xr:uid="{511DAF72-002E-4F1A-9BE4-35750E0BC34F}"/>
    <cellStyle name="Millares [2] 17 3 2" xfId="33164" xr:uid="{26A1C805-B1A0-43C8-A0DD-E0A3A5DE4C0B}"/>
    <cellStyle name="Millares [2] 17 4" xfId="33165" xr:uid="{DD7C71D1-1418-44FB-A34F-BF9AF79B9710}"/>
    <cellStyle name="Millares [2] 18" xfId="10269" xr:uid="{251B1DF6-1297-42DC-AE87-5F280A05891D}"/>
    <cellStyle name="Millares [2] 18 2" xfId="10270" xr:uid="{879E91A6-D0D2-48B9-841B-8CB35069A992}"/>
    <cellStyle name="Millares [2] 18 2 2" xfId="33166" xr:uid="{0BBEEB71-D82F-4D06-B87A-764194F66B28}"/>
    <cellStyle name="Millares [2] 18 3" xfId="10271" xr:uid="{A4D2A0ED-F3F7-4595-9F1D-AC6ECCC9B7B3}"/>
    <cellStyle name="Millares [2] 18 3 2" xfId="33167" xr:uid="{9F0D99ED-F172-48D8-BB9F-F1A93A4EA185}"/>
    <cellStyle name="Millares [2] 18 4" xfId="33168" xr:uid="{EDFDE3BA-4C96-492C-BDDD-06BAF0B6C7D2}"/>
    <cellStyle name="Millares [2] 19" xfId="10272" xr:uid="{A2D3452A-BDFA-4D01-A321-41EB33840570}"/>
    <cellStyle name="Millares [2] 19 2" xfId="10273" xr:uid="{8BB0F798-7E48-48D7-AD6C-707111C8E1CD}"/>
    <cellStyle name="Millares [2] 19 2 2" xfId="33169" xr:uid="{305E590E-4D90-48F1-B351-2346FD3F9822}"/>
    <cellStyle name="Millares [2] 19 3" xfId="10274" xr:uid="{38857EFB-8FF0-4488-984E-0B2458F36C01}"/>
    <cellStyle name="Millares [2] 19 3 2" xfId="33170" xr:uid="{10755C01-6683-4593-82ED-4B5B33C5E7B0}"/>
    <cellStyle name="Millares [2] 19 4" xfId="33171" xr:uid="{F7E26035-697F-448A-A545-023608A4583B}"/>
    <cellStyle name="Millares [2] 2" xfId="10275" xr:uid="{389317DC-A52A-4C5A-AA08-ECD835027F11}"/>
    <cellStyle name="Millares [2] 2 2" xfId="10276" xr:uid="{5DA0A839-59CD-4F21-A289-24EDF73AF9C0}"/>
    <cellStyle name="Millares [2] 2 2 2" xfId="10277" xr:uid="{61318597-32FF-4836-8705-C29C442B6902}"/>
    <cellStyle name="Millares [2] 2 2 2 2" xfId="33172" xr:uid="{6B5301F8-FEDD-4A6D-8D77-3171B0678999}"/>
    <cellStyle name="Millares [2] 2 2 3" xfId="10278" xr:uid="{D9CA1A36-0D4A-4B83-9247-564EE8916E0C}"/>
    <cellStyle name="Millares [2] 2 2 3 2" xfId="33173" xr:uid="{C728EC24-E53F-4438-BFB0-5C02C6B0B6B5}"/>
    <cellStyle name="Millares [2] 2 2 4" xfId="33174" xr:uid="{D2B46FA9-B421-46E9-AAEC-F2B95F250D02}"/>
    <cellStyle name="Millares [2] 2 3" xfId="10279" xr:uid="{E044CBC6-FB68-4387-8761-639DD5104292}"/>
    <cellStyle name="Millares [2] 2 3 2" xfId="10280" xr:uid="{2ADE03B9-06C8-438D-AB73-88CA0C010FFF}"/>
    <cellStyle name="Millares [2] 2 3 2 2" xfId="33175" xr:uid="{68779E29-B7EF-44EC-A04D-3080CDCB9C43}"/>
    <cellStyle name="Millares [2] 2 3 3" xfId="10281" xr:uid="{FD2C90D0-CB86-4E0C-9465-CD1C9411F20D}"/>
    <cellStyle name="Millares [2] 2 3 3 2" xfId="33176" xr:uid="{BA46F4E3-31CC-48CE-88AF-21278C5DEB4C}"/>
    <cellStyle name="Millares [2] 2 3 4" xfId="33177" xr:uid="{04E2192F-79BA-41C0-986B-E823130A09B9}"/>
    <cellStyle name="Millares [2] 2 4" xfId="10282" xr:uid="{3EC0D7B5-D5DB-4780-A557-E1F7380C0C00}"/>
    <cellStyle name="Millares [2] 2 4 2" xfId="10283" xr:uid="{72EA229E-6834-4A80-827B-06FA416FC8BE}"/>
    <cellStyle name="Millares [2] 2 4 2 2" xfId="33178" xr:uid="{B54D928C-DD27-485C-9406-F8D6A6F8B34F}"/>
    <cellStyle name="Millares [2] 2 4 3" xfId="10284" xr:uid="{6101DBEA-4966-4951-9002-E92C85C48E44}"/>
    <cellStyle name="Millares [2] 2 4 3 2" xfId="33179" xr:uid="{FFDD4D3C-3B64-4EF1-A5A3-4D94C046E5A5}"/>
    <cellStyle name="Millares [2] 2 4 4" xfId="33180" xr:uid="{5ED43EDE-1C3C-40EB-B45D-59ECF9529290}"/>
    <cellStyle name="Millares [2] 2 5" xfId="10285" xr:uid="{F492FC64-6352-4EF0-8FB8-1ED8DF389881}"/>
    <cellStyle name="Millares [2] 2 5 2" xfId="10286" xr:uid="{8237FDA3-DEA4-4FE2-AE7B-8BEA19C1372F}"/>
    <cellStyle name="Millares [2] 2 5 2 2" xfId="33181" xr:uid="{2069A71E-20CB-427C-B0EB-955832263F3F}"/>
    <cellStyle name="Millares [2] 2 5 3" xfId="10287" xr:uid="{554D59A3-3FE7-42EF-9C29-44569E0A18A5}"/>
    <cellStyle name="Millares [2] 2 5 3 2" xfId="33182" xr:uid="{8599F2A7-4AD5-47E5-8F47-05B34B3503AD}"/>
    <cellStyle name="Millares [2] 2 5 4" xfId="33183" xr:uid="{0239B8F0-B18F-4352-8D9A-F55D86CF2B6E}"/>
    <cellStyle name="Millares [2] 2 6" xfId="10288" xr:uid="{E5F2765E-9ADA-40C7-8DA7-944DA5ED73E1}"/>
    <cellStyle name="Millares [2] 2 6 2" xfId="33184" xr:uid="{5DD929DF-0E5C-460D-9722-851B5D11151F}"/>
    <cellStyle name="Millares [2] 2 7" xfId="10289" xr:uid="{2F0B3014-C394-4F2D-8095-0274B4324236}"/>
    <cellStyle name="Millares [2] 2 7 2" xfId="33185" xr:uid="{A4BFE777-E43B-4BF2-B42F-C48F985D1FFF}"/>
    <cellStyle name="Millares [2] 2 8" xfId="33186" xr:uid="{4187780F-7608-430C-A930-69FF60455797}"/>
    <cellStyle name="Millares [2] 20" xfId="10290" xr:uid="{1E63F656-BC48-4EF5-9919-769472785FB0}"/>
    <cellStyle name="Millares [2] 20 2" xfId="10291" xr:uid="{DC19E569-4349-49EB-96B5-D8A1FC355F22}"/>
    <cellStyle name="Millares [2] 20 2 2" xfId="33187" xr:uid="{6477391D-6D08-4CC2-84D2-81275368283A}"/>
    <cellStyle name="Millares [2] 20 3" xfId="10292" xr:uid="{26DFDDFB-66F9-401B-B876-14C3339AACD2}"/>
    <cellStyle name="Millares [2] 20 3 2" xfId="33188" xr:uid="{28D57A4E-C819-4FFA-AD8F-C913E5D9F7B7}"/>
    <cellStyle name="Millares [2] 20 4" xfId="33189" xr:uid="{AC8785BC-5DC4-4777-B4D6-CFE53738FCFD}"/>
    <cellStyle name="Millares [2] 21" xfId="10293" xr:uid="{07A6A25D-71C1-48E0-BD50-5EB9DF1B4765}"/>
    <cellStyle name="Millares [2] 21 2" xfId="10294" xr:uid="{46F17F09-650F-4EA1-927A-2AAF2220FA78}"/>
    <cellStyle name="Millares [2] 21 2 2" xfId="33190" xr:uid="{7946F49E-FCDC-47B5-A59A-C4683282138F}"/>
    <cellStyle name="Millares [2] 21 3" xfId="10295" xr:uid="{6BD0F940-D534-43FB-85B0-0E26957DB4C7}"/>
    <cellStyle name="Millares [2] 21 3 2" xfId="33191" xr:uid="{D61B03C7-AB3F-478B-AB17-A760313F60B0}"/>
    <cellStyle name="Millares [2] 21 4" xfId="33192" xr:uid="{09BE1024-2831-4721-91A9-1D5A4B3FF27D}"/>
    <cellStyle name="Millares [2] 22" xfId="10296" xr:uid="{0894D26F-11B1-4F6A-BD11-6343445D060F}"/>
    <cellStyle name="Millares [2] 22 2" xfId="10297" xr:uid="{125324B6-27FB-40A1-82ED-AF549941EE81}"/>
    <cellStyle name="Millares [2] 22 2 2" xfId="33193" xr:uid="{811D10EF-7E5D-4B0C-B46B-734F8FA0CEEC}"/>
    <cellStyle name="Millares [2] 22 3" xfId="10298" xr:uid="{011132C0-1093-4DD8-BF9E-60EB10CA2D71}"/>
    <cellStyle name="Millares [2] 22 3 2" xfId="33194" xr:uid="{E5DC5585-08D8-4C3E-ADB2-D726AFC2C54F}"/>
    <cellStyle name="Millares [2] 22 4" xfId="33195" xr:uid="{FBCB19E7-DEC9-457A-AED8-AFD8959FBC1B}"/>
    <cellStyle name="Millares [2] 23" xfId="10299" xr:uid="{A640E5CE-4B9C-47FE-B036-967A74266EB2}"/>
    <cellStyle name="Millares [2] 23 2" xfId="10300" xr:uid="{CF9BECD3-2EAF-4F01-8D2A-6FB4AA4C63AD}"/>
    <cellStyle name="Millares [2] 23 2 2" xfId="33196" xr:uid="{B3A314FF-9804-4416-9083-C87048DDB2D8}"/>
    <cellStyle name="Millares [2] 23 3" xfId="10301" xr:uid="{FC5A6046-D33D-4D74-AE8A-49B5620DFD15}"/>
    <cellStyle name="Millares [2] 23 3 2" xfId="33197" xr:uid="{D52CF943-0671-4744-8E58-5DF8D5703B85}"/>
    <cellStyle name="Millares [2] 23 4" xfId="33198" xr:uid="{EB65B720-F43A-4B50-89B5-B6320C520E36}"/>
    <cellStyle name="Millares [2] 24" xfId="10302" xr:uid="{CEA80252-0EF4-43D3-AA67-67F966824AC2}"/>
    <cellStyle name="Millares [2] 24 2" xfId="10303" xr:uid="{450A4EAE-6AEB-4132-AB54-3FB38EF6DBA2}"/>
    <cellStyle name="Millares [2] 24 2 2" xfId="33199" xr:uid="{3D46CAB3-B28E-4CFA-8036-B1CC67D5074F}"/>
    <cellStyle name="Millares [2] 24 3" xfId="10304" xr:uid="{E66D32CA-EA12-415B-8283-9B35F60B5506}"/>
    <cellStyle name="Millares [2] 24 3 2" xfId="33200" xr:uid="{9A6628A2-C13B-4D18-BD70-EAC45A082AAB}"/>
    <cellStyle name="Millares [2] 24 4" xfId="33201" xr:uid="{B2370114-DDBB-4765-860D-B9F53D176D65}"/>
    <cellStyle name="Millares [2] 25" xfId="10305" xr:uid="{9610143F-27DE-41A7-B5F5-0C4ECFB70E8C}"/>
    <cellStyle name="Millares [2] 25 2" xfId="10306" xr:uid="{8A25326E-9815-46E4-8678-40B598C26178}"/>
    <cellStyle name="Millares [2] 25 2 2" xfId="33202" xr:uid="{254500CD-4976-4F9C-8C84-434771672959}"/>
    <cellStyle name="Millares [2] 25 3" xfId="10307" xr:uid="{C4903AD0-476B-4238-BB91-C24AB8C25531}"/>
    <cellStyle name="Millares [2] 25 3 2" xfId="33203" xr:uid="{BB1FAC67-3E9D-40BD-8D1D-6859198B2D09}"/>
    <cellStyle name="Millares [2] 25 4" xfId="33204" xr:uid="{971E4EAC-8C0F-42FE-8238-C0705BCB0F88}"/>
    <cellStyle name="Millares [2] 26" xfId="10308" xr:uid="{58AB511C-5639-4E19-AF4B-C8E5EC1C58EA}"/>
    <cellStyle name="Millares [2] 26 2" xfId="10309" xr:uid="{61DFE10C-A488-4405-80D8-7BDE4496C88F}"/>
    <cellStyle name="Millares [2] 26 2 2" xfId="33205" xr:uid="{A78FAAD7-E1A8-4DCC-9872-EB164EBE3A69}"/>
    <cellStyle name="Millares [2] 26 3" xfId="10310" xr:uid="{978DE3CB-9512-4E5B-B345-356D84D299EB}"/>
    <cellStyle name="Millares [2] 26 3 2" xfId="33206" xr:uid="{B6B61F8A-7A30-4E42-BFE8-3826AF4CAB24}"/>
    <cellStyle name="Millares [2] 26 4" xfId="33207" xr:uid="{6F6D2AAF-40D7-4E88-A1D3-32623A05FA7A}"/>
    <cellStyle name="Millares [2] 27" xfId="10311" xr:uid="{638962E7-6F83-4A3C-808D-179C4AFA4984}"/>
    <cellStyle name="Millares [2] 27 2" xfId="10312" xr:uid="{0E95C31E-5A6D-47E9-A250-5624F4392EDE}"/>
    <cellStyle name="Millares [2] 27 2 2" xfId="33208" xr:uid="{95EB6A25-9844-4223-B935-F246930FCEF8}"/>
    <cellStyle name="Millares [2] 27 3" xfId="10313" xr:uid="{32F5EA2D-2AA4-4320-85DD-5BB92764D8F9}"/>
    <cellStyle name="Millares [2] 27 3 2" xfId="33209" xr:uid="{B27B440D-D47F-4CCC-96C7-FD810B578CA9}"/>
    <cellStyle name="Millares [2] 27 4" xfId="33210" xr:uid="{6B44D7FF-A0BD-4C4F-ABDC-A10079F80A94}"/>
    <cellStyle name="Millares [2] 28" xfId="10314" xr:uid="{F6340E0C-F620-4C18-A690-68E1D776E3F5}"/>
    <cellStyle name="Millares [2] 28 2" xfId="10315" xr:uid="{897E50B0-C5BA-46E0-BABC-143EE98833EF}"/>
    <cellStyle name="Millares [2] 28 2 2" xfId="33211" xr:uid="{F3F4F660-183A-43C6-B264-23376556899B}"/>
    <cellStyle name="Millares [2] 28 3" xfId="10316" xr:uid="{C3710B7B-B1BA-47AD-B204-4CBDA2514430}"/>
    <cellStyle name="Millares [2] 28 3 2" xfId="33212" xr:uid="{CAC86A79-5813-4BEB-8624-67A3A28B67A8}"/>
    <cellStyle name="Millares [2] 28 4" xfId="33213" xr:uid="{E5E0814F-E82A-4E17-B58D-714B3E0A92A4}"/>
    <cellStyle name="Millares [2] 29" xfId="10317" xr:uid="{B0CC125E-398F-47FD-B6AE-F2315D7BB6F5}"/>
    <cellStyle name="Millares [2] 29 2" xfId="10318" xr:uid="{E251D593-11F2-4A29-9CAF-6BF155E272E0}"/>
    <cellStyle name="Millares [2] 29 2 2" xfId="33214" xr:uid="{77FD3E42-596E-48F1-9A5F-4E4FC7704E2A}"/>
    <cellStyle name="Millares [2] 29 3" xfId="10319" xr:uid="{3B456149-254C-49CF-92E9-10DD34EF9078}"/>
    <cellStyle name="Millares [2] 29 3 2" xfId="33215" xr:uid="{5EB043E0-D4AC-42D2-8FA7-AC7DF79D84C5}"/>
    <cellStyle name="Millares [2] 29 4" xfId="33216" xr:uid="{9030C01B-DD13-4B8B-B7C5-756DCF94307F}"/>
    <cellStyle name="Millares [2] 3" xfId="10320" xr:uid="{D82FB459-0C4A-4788-9AE3-C9B538044B97}"/>
    <cellStyle name="Millares [2] 3 2" xfId="10321" xr:uid="{483DE8A8-51FD-4D12-9EBB-309B47520F13}"/>
    <cellStyle name="Millares [2] 3 2 2" xfId="10322" xr:uid="{2FA525B9-5F92-4249-B12A-1910313C9667}"/>
    <cellStyle name="Millares [2] 3 2 2 2" xfId="33217" xr:uid="{54D0A528-32FE-4DEE-AF32-2ED132B13A8A}"/>
    <cellStyle name="Millares [2] 3 2 3" xfId="10323" xr:uid="{E119FA62-936B-41EB-8269-CE8DF21892E4}"/>
    <cellStyle name="Millares [2] 3 2 3 2" xfId="33218" xr:uid="{A54B637C-232C-400E-9D93-DB78D934E8A9}"/>
    <cellStyle name="Millares [2] 3 2 4" xfId="33219" xr:uid="{34CA021B-47C3-4390-B0B2-101567B6D3C1}"/>
    <cellStyle name="Millares [2] 3 3" xfId="10324" xr:uid="{406830E1-F229-4639-AD34-FA749666E057}"/>
    <cellStyle name="Millares [2] 3 3 2" xfId="10325" xr:uid="{64A0EC2E-41CF-4709-93A7-CFFFE7C7A39F}"/>
    <cellStyle name="Millares [2] 3 3 2 2" xfId="33220" xr:uid="{F43948F6-65C8-41D1-867C-EA8DC638751B}"/>
    <cellStyle name="Millares [2] 3 3 3" xfId="10326" xr:uid="{F1699148-64C2-4F97-A18D-0C555D95117E}"/>
    <cellStyle name="Millares [2] 3 3 3 2" xfId="33221" xr:uid="{9B6E5794-3BB4-42E6-B345-93F856824736}"/>
    <cellStyle name="Millares [2] 3 3 4" xfId="33222" xr:uid="{6AA712E8-7F4A-490E-A228-4754D775F43A}"/>
    <cellStyle name="Millares [2] 3 4" xfId="10327" xr:uid="{3CEF7595-AEEC-4A53-BFF8-DFA5CF5BADF0}"/>
    <cellStyle name="Millares [2] 3 4 2" xfId="10328" xr:uid="{EF0F5765-BBF1-4834-811D-E50248487A17}"/>
    <cellStyle name="Millares [2] 3 4 2 2" xfId="33223" xr:uid="{F23D9EDB-9870-4DFA-B189-76D78B3552CC}"/>
    <cellStyle name="Millares [2] 3 4 3" xfId="10329" xr:uid="{41FFAC85-0521-49FC-B4BE-174EEFD930E9}"/>
    <cellStyle name="Millares [2] 3 4 3 2" xfId="33224" xr:uid="{83426B2E-7030-421B-BB33-BF45353FC887}"/>
    <cellStyle name="Millares [2] 3 4 4" xfId="33225" xr:uid="{BF7FA017-3AE2-4B42-9A1C-D42061C39608}"/>
    <cellStyle name="Millares [2] 3 5" xfId="10330" xr:uid="{A5F9AC90-9A36-4955-9C26-112EC90B1532}"/>
    <cellStyle name="Millares [2] 3 5 2" xfId="10331" xr:uid="{53F9A86E-D393-4606-9951-586A8328C20F}"/>
    <cellStyle name="Millares [2] 3 5 2 2" xfId="33226" xr:uid="{D73B0CC1-198C-4AA8-A9EE-FB1B233FFCFD}"/>
    <cellStyle name="Millares [2] 3 5 3" xfId="10332" xr:uid="{800F1E83-390F-4886-93FE-C7F95B7204D6}"/>
    <cellStyle name="Millares [2] 3 5 3 2" xfId="33227" xr:uid="{28171E20-A58D-4597-AC56-F2289723895B}"/>
    <cellStyle name="Millares [2] 3 5 4" xfId="33228" xr:uid="{93B7243D-F9D8-4E77-BC91-C94203275B13}"/>
    <cellStyle name="Millares [2] 3 6" xfId="10333" xr:uid="{8F394DDC-BE46-443A-ACBE-F57B2D61C7DF}"/>
    <cellStyle name="Millares [2] 3 6 2" xfId="33229" xr:uid="{4FB12702-050E-4BB3-B7E7-A53C61057A3C}"/>
    <cellStyle name="Millares [2] 3 7" xfId="10334" xr:uid="{973E71CF-CCEF-402F-920A-A3044516FC86}"/>
    <cellStyle name="Millares [2] 3 7 2" xfId="33230" xr:uid="{0691DBF0-3745-4828-A6EC-B7FBEA755C30}"/>
    <cellStyle name="Millares [2] 3 8" xfId="33231" xr:uid="{E0EE1E0E-059C-4629-8A87-5BEF8283CEFC}"/>
    <cellStyle name="Millares [2] 30" xfId="10335" xr:uid="{3DCF67A0-83E4-4C2F-90D8-4B9E288072E5}"/>
    <cellStyle name="Millares [2] 30 2" xfId="10336" xr:uid="{469F6B43-0F4A-4D46-BE70-ED36E4114D57}"/>
    <cellStyle name="Millares [2] 30 2 2" xfId="33232" xr:uid="{84A2CD20-24C8-4E59-9469-4C97FC95DF44}"/>
    <cellStyle name="Millares [2] 30 3" xfId="10337" xr:uid="{4DB40518-9966-43B0-9555-C6EF18D3F9FE}"/>
    <cellStyle name="Millares [2] 30 3 2" xfId="33233" xr:uid="{9A4C2328-770F-4679-974B-DC6F034855FE}"/>
    <cellStyle name="Millares [2] 30 4" xfId="33234" xr:uid="{0C0110AC-669B-4EA3-84A6-2E54B602DD80}"/>
    <cellStyle name="Millares [2] 31" xfId="10338" xr:uid="{85988B2E-34EA-48B8-B582-07FB6A31BC8C}"/>
    <cellStyle name="Millares [2] 31 2" xfId="10339" xr:uid="{3CDF3B53-3B0D-464A-8405-7BDA3479F7EC}"/>
    <cellStyle name="Millares [2] 31 2 2" xfId="33235" xr:uid="{FE223BB3-1B8D-42F6-9EF6-2CAD4515CF51}"/>
    <cellStyle name="Millares [2] 31 3" xfId="10340" xr:uid="{771E34E8-3FDD-4770-A4ED-E3D95398864F}"/>
    <cellStyle name="Millares [2] 31 3 2" xfId="33236" xr:uid="{4D593CCC-929B-4C34-8275-0C9695BB3653}"/>
    <cellStyle name="Millares [2] 31 4" xfId="33237" xr:uid="{05C13FDC-0FE4-4B4A-9B55-14309BF7F2D0}"/>
    <cellStyle name="Millares [2] 32" xfId="10341" xr:uid="{BB8339A9-4596-4DE5-91FD-02A033EA0B3E}"/>
    <cellStyle name="Millares [2] 32 2" xfId="10342" xr:uid="{4EA4DD21-0EE7-4859-B548-0EE11B194AA0}"/>
    <cellStyle name="Millares [2] 32 2 2" xfId="33238" xr:uid="{A4B10C65-744F-4D06-88FE-47DEF95DB430}"/>
    <cellStyle name="Millares [2] 32 3" xfId="10343" xr:uid="{57105F80-C749-4750-9A2E-641E124A4B47}"/>
    <cellStyle name="Millares [2] 32 3 2" xfId="33239" xr:uid="{7093DE85-4D5E-46AB-AD0C-CE83C9211079}"/>
    <cellStyle name="Millares [2] 32 4" xfId="33240" xr:uid="{7D711E26-78C5-46D6-A31A-D4079E83F80E}"/>
    <cellStyle name="Millares [2] 33" xfId="10344" xr:uid="{4AEA0AD6-EDE3-4A84-8D3A-DC663DC3E8E1}"/>
    <cellStyle name="Millares [2] 33 2" xfId="10345" xr:uid="{C9D2796F-EB8D-45D7-9F8B-117D713256D1}"/>
    <cellStyle name="Millares [2] 33 2 2" xfId="33241" xr:uid="{FA552F04-449F-4836-9C98-E8DC9355430A}"/>
    <cellStyle name="Millares [2] 33 3" xfId="10346" xr:uid="{5A8BC98C-7BC0-4AEA-AEF9-FB73928DCE34}"/>
    <cellStyle name="Millares [2] 33 3 2" xfId="33242" xr:uid="{3D3DBEF1-98FF-40AE-99D4-39EFC9D3633B}"/>
    <cellStyle name="Millares [2] 33 4" xfId="33243" xr:uid="{7FD3CD03-0C1A-4583-B5ED-AF91415BDF01}"/>
    <cellStyle name="Millares [2] 34" xfId="10347" xr:uid="{532699E4-31E5-412C-91D6-B27E1D31FC7B}"/>
    <cellStyle name="Millares [2] 34 2" xfId="10348" xr:uid="{F1C2A0BE-BBA6-4976-91E1-B668AE9C1827}"/>
    <cellStyle name="Millares [2] 34 2 2" xfId="33244" xr:uid="{6BA72AAC-8085-48FA-A94D-5EE846A9E0F4}"/>
    <cellStyle name="Millares [2] 34 3" xfId="10349" xr:uid="{773393D2-2750-4009-8A74-05B9DA2F3E87}"/>
    <cellStyle name="Millares [2] 34 3 2" xfId="33245" xr:uid="{2E6F2998-65DF-4A0A-A659-63AD85B19FF8}"/>
    <cellStyle name="Millares [2] 34 4" xfId="33246" xr:uid="{766B57B2-2B56-4254-A30E-F5D44A31529C}"/>
    <cellStyle name="Millares [2] 35" xfId="10350" xr:uid="{959A2736-9EF0-4C17-85B0-EF44D075EFE6}"/>
    <cellStyle name="Millares [2] 35 2" xfId="10351" xr:uid="{9E15EF54-6C3C-419E-9A1A-05972F4EDD88}"/>
    <cellStyle name="Millares [2] 35 2 2" xfId="33247" xr:uid="{9FE3F49E-B16E-4374-A125-2D6DB9B05224}"/>
    <cellStyle name="Millares [2] 35 3" xfId="10352" xr:uid="{D4A6DF70-899C-4C40-8F62-FE9CC17FEA29}"/>
    <cellStyle name="Millares [2] 35 3 2" xfId="33248" xr:uid="{E91EDBD3-A477-4DBC-BFAA-98D29562A8C0}"/>
    <cellStyle name="Millares [2] 35 4" xfId="33249" xr:uid="{1A8C4980-E1FB-4EB6-84AF-9B34D8D0C543}"/>
    <cellStyle name="Millares [2] 36" xfId="10353" xr:uid="{0993A70E-BB1B-4EBE-AC8F-3138B60B8839}"/>
    <cellStyle name="Millares [2] 36 2" xfId="10354" xr:uid="{FF344FA3-2EA6-4E21-A8DD-EE306E9F5C5B}"/>
    <cellStyle name="Millares [2] 36 2 2" xfId="33250" xr:uid="{A4E5CE84-B489-4B8B-BE91-2A769E13A34F}"/>
    <cellStyle name="Millares [2] 36 3" xfId="10355" xr:uid="{60AD920F-ACA1-421D-A660-0885EC12B1F3}"/>
    <cellStyle name="Millares [2] 36 3 2" xfId="33251" xr:uid="{DA53926F-F45D-4090-ADB8-6E29139444CF}"/>
    <cellStyle name="Millares [2] 36 4" xfId="33252" xr:uid="{F92E255D-3228-4206-8F73-38F7C881D201}"/>
    <cellStyle name="Millares [2] 37" xfId="10356" xr:uid="{DA2BD94C-7F1F-424D-902C-7F1EF7ED8635}"/>
    <cellStyle name="Millares [2] 37 2" xfId="10357" xr:uid="{687C44E7-ADB6-4D1A-87B4-17E92FEE51E7}"/>
    <cellStyle name="Millares [2] 37 2 2" xfId="33253" xr:uid="{09EEAD8D-CEBC-4765-89AB-8189D2D6E657}"/>
    <cellStyle name="Millares [2] 37 3" xfId="10358" xr:uid="{C2DC952F-1CFF-45D7-963D-65AE495CECD0}"/>
    <cellStyle name="Millares [2] 37 3 2" xfId="33254" xr:uid="{4DB3182A-9039-4547-A305-344DE0288A1D}"/>
    <cellStyle name="Millares [2] 37 4" xfId="33255" xr:uid="{EB9E7049-12E0-4DB5-B10B-24F5540E575C}"/>
    <cellStyle name="Millares [2] 38" xfId="10359" xr:uid="{E4C5D36D-3620-425A-94D6-7F7E59B21037}"/>
    <cellStyle name="Millares [2] 38 2" xfId="10360" xr:uid="{A71EAFFA-7D97-4242-B421-63FB1D961202}"/>
    <cellStyle name="Millares [2] 38 2 2" xfId="33256" xr:uid="{688C5CFA-8451-4846-A561-FC355066CC1A}"/>
    <cellStyle name="Millares [2] 38 3" xfId="10361" xr:uid="{D93DDE44-293D-4A21-B817-CEC0750B4925}"/>
    <cellStyle name="Millares [2] 38 3 2" xfId="33257" xr:uid="{A154CC11-7259-4F08-A114-52ACB06955AB}"/>
    <cellStyle name="Millares [2] 38 4" xfId="33258" xr:uid="{331AE9FC-D2C0-43B5-AB85-4694CF066E55}"/>
    <cellStyle name="Millares [2] 39" xfId="10362" xr:uid="{CC6E4E32-B0AC-48B1-B65A-B3FAB953F181}"/>
    <cellStyle name="Millares [2] 39 2" xfId="10363" xr:uid="{72D49C1F-6245-4467-B173-B94B86042719}"/>
    <cellStyle name="Millares [2] 39 2 2" xfId="33259" xr:uid="{778CA196-F164-499E-AE8E-D1AF4BD6FE48}"/>
    <cellStyle name="Millares [2] 39 3" xfId="10364" xr:uid="{E99099E8-A814-481A-A96B-1DDC759F2592}"/>
    <cellStyle name="Millares [2] 39 3 2" xfId="33260" xr:uid="{015E7710-85FD-4CFC-B74E-AF243F286FC9}"/>
    <cellStyle name="Millares [2] 39 4" xfId="33261" xr:uid="{3DDAAAF7-6CFE-4CA7-B4EE-84D4FD7B01BE}"/>
    <cellStyle name="Millares [2] 4" xfId="10365" xr:uid="{0166C1C1-6EA6-41D5-8FD8-DBE8B3B1D059}"/>
    <cellStyle name="Millares [2] 4 2" xfId="10366" xr:uid="{F4256294-DF1F-434F-8B48-567A2F5B1B3E}"/>
    <cellStyle name="Millares [2] 4 2 2" xfId="10367" xr:uid="{522306F9-BD0A-41F5-A91F-075DB3CCEF98}"/>
    <cellStyle name="Millares [2] 4 2 2 2" xfId="33262" xr:uid="{643BBC2E-D19C-4309-9E31-43D6B74EAC8E}"/>
    <cellStyle name="Millares [2] 4 2 3" xfId="10368" xr:uid="{48B90496-83CD-4F69-99C7-3BC1A9101CEA}"/>
    <cellStyle name="Millares [2] 4 2 3 2" xfId="33263" xr:uid="{3FBC251A-B4C4-44BE-8499-3C02359B8C5F}"/>
    <cellStyle name="Millares [2] 4 2 4" xfId="33264" xr:uid="{2091BA22-CFDD-4549-B040-D525511DD001}"/>
    <cellStyle name="Millares [2] 4 3" xfId="10369" xr:uid="{7427F9F7-72D8-44A9-90C8-0DA82155DE85}"/>
    <cellStyle name="Millares [2] 4 3 2" xfId="10370" xr:uid="{C800E3AD-CBE2-49F1-BD78-8260EA68BB2B}"/>
    <cellStyle name="Millares [2] 4 3 2 2" xfId="33265" xr:uid="{CBE4F42D-A589-4445-9613-FFE8D76676B8}"/>
    <cellStyle name="Millares [2] 4 3 3" xfId="10371" xr:uid="{E64CF7D6-0B13-4B6C-A993-3067FAC1D9C0}"/>
    <cellStyle name="Millares [2] 4 3 3 2" xfId="33266" xr:uid="{6A77D5F4-26B8-4A57-9128-7B8014C6DFBC}"/>
    <cellStyle name="Millares [2] 4 3 4" xfId="33267" xr:uid="{AA4A64F3-65F1-42A1-A14E-45DC253E420B}"/>
    <cellStyle name="Millares [2] 4 4" xfId="10372" xr:uid="{9EC11296-05A3-4AF9-A519-A82CF831527A}"/>
    <cellStyle name="Millares [2] 4 4 2" xfId="10373" xr:uid="{A023FAC3-3AFE-4140-8358-98F9824ECE6A}"/>
    <cellStyle name="Millares [2] 4 4 2 2" xfId="33268" xr:uid="{FC8B3496-ADC6-4D1E-85CF-F0F974C626BB}"/>
    <cellStyle name="Millares [2] 4 4 3" xfId="10374" xr:uid="{B6031103-F15C-444A-97E3-2D5060DEAE8B}"/>
    <cellStyle name="Millares [2] 4 4 3 2" xfId="33269" xr:uid="{9059539C-0B02-4794-9E78-79F3C4E901AC}"/>
    <cellStyle name="Millares [2] 4 4 4" xfId="33270" xr:uid="{C46B809D-C241-40EA-8677-A3DE4C0ACF67}"/>
    <cellStyle name="Millares [2] 4 5" xfId="10375" xr:uid="{8C45EAB6-CF8D-4E84-BD23-50A3D05A2E45}"/>
    <cellStyle name="Millares [2] 4 5 2" xfId="10376" xr:uid="{04F7A27C-E5EE-4552-99AF-C33A54B1C060}"/>
    <cellStyle name="Millares [2] 4 5 2 2" xfId="33271" xr:uid="{3A633B1E-0461-43A5-BE62-A1FC0756F162}"/>
    <cellStyle name="Millares [2] 4 5 3" xfId="10377" xr:uid="{0135A3B0-F6B4-4307-A83E-F41404459B6F}"/>
    <cellStyle name="Millares [2] 4 5 3 2" xfId="33272" xr:uid="{A3F64E11-7C59-48C3-975C-D9112B880FB5}"/>
    <cellStyle name="Millares [2] 4 5 4" xfId="33273" xr:uid="{F64760BD-C31A-4567-8542-C12B116D66F6}"/>
    <cellStyle name="Millares [2] 4 6" xfId="10378" xr:uid="{4A50D0C5-39E3-4E97-B14F-3E5888D0BAE4}"/>
    <cellStyle name="Millares [2] 4 6 2" xfId="33274" xr:uid="{14FD2F8E-CDFA-4A09-BE05-B3D596ADBC48}"/>
    <cellStyle name="Millares [2] 4 7" xfId="10379" xr:uid="{F9489CE3-CADF-46A7-B45A-19E7E9F73563}"/>
    <cellStyle name="Millares [2] 4 7 2" xfId="33275" xr:uid="{5AD89103-82F8-4AFD-B5E3-AE765D862A59}"/>
    <cellStyle name="Millares [2] 4 8" xfId="33276" xr:uid="{10D35187-5692-4CD8-A71E-78EA5A3179FD}"/>
    <cellStyle name="Millares [2] 40" xfId="10380" xr:uid="{C6932653-716D-4EA3-9460-CB803F76D8E3}"/>
    <cellStyle name="Millares [2] 40 2" xfId="10381" xr:uid="{956BC2B8-E184-4229-9CB5-C17D4932865A}"/>
    <cellStyle name="Millares [2] 40 2 2" xfId="33277" xr:uid="{D21EEDCF-3B0E-4436-9950-ECD127B65E4D}"/>
    <cellStyle name="Millares [2] 40 3" xfId="10382" xr:uid="{1ED3BB82-3093-4DA5-B0D5-37D4299C9E0D}"/>
    <cellStyle name="Millares [2] 40 3 2" xfId="33278" xr:uid="{3672A2D7-BF91-4F85-9D0B-DA764EBC8958}"/>
    <cellStyle name="Millares [2] 40 4" xfId="33279" xr:uid="{EC1DC444-7C7C-4622-B6A1-0B6644D6A4E5}"/>
    <cellStyle name="Millares [2] 41" xfId="10383" xr:uid="{2B0C9653-F548-48A0-A103-32B184D9570E}"/>
    <cellStyle name="Millares [2] 41 2" xfId="10384" xr:uid="{80A071A0-AD8C-45D2-8E80-F5F6F7E70BCF}"/>
    <cellStyle name="Millares [2] 41 2 2" xfId="33280" xr:uid="{C64EA3B9-A340-4EDD-9F92-BDC4E3C6AC1C}"/>
    <cellStyle name="Millares [2] 41 3" xfId="10385" xr:uid="{CB544D3E-0AFF-4DFD-9D13-DD0542B4E363}"/>
    <cellStyle name="Millares [2] 41 3 2" xfId="33281" xr:uid="{8A7BB641-399F-40F7-B127-124040EC0FBF}"/>
    <cellStyle name="Millares [2] 41 4" xfId="33282" xr:uid="{3FA96319-9257-4A8D-94A4-4C56FCB01E53}"/>
    <cellStyle name="Millares [2] 42" xfId="10386" xr:uid="{DB8A5A4E-EE21-41C9-BA05-0F689805C527}"/>
    <cellStyle name="Millares [2] 42 2" xfId="10387" xr:uid="{00860E25-F8AF-4DEB-AAD2-F7E701D4F48C}"/>
    <cellStyle name="Millares [2] 42 2 2" xfId="33283" xr:uid="{903FF6F7-F229-4D9B-B754-8A0DF0CA92A5}"/>
    <cellStyle name="Millares [2] 42 3" xfId="10388" xr:uid="{F2894F59-C29A-4AE3-A5A1-E6D7C8A569FD}"/>
    <cellStyle name="Millares [2] 42 3 2" xfId="33284" xr:uid="{54BF7A2C-FA7A-4C7F-9820-A8691F76FE5A}"/>
    <cellStyle name="Millares [2] 42 4" xfId="33285" xr:uid="{0837FE55-2929-4274-B7CC-98CFD69D4358}"/>
    <cellStyle name="Millares [2] 43" xfId="10389" xr:uid="{EAE87DB5-92A4-4B15-82E4-F9DB9889D812}"/>
    <cellStyle name="Millares [2] 43 2" xfId="10390" xr:uid="{10EC9969-A89B-4B22-BD9E-A069554370D2}"/>
    <cellStyle name="Millares [2] 43 2 2" xfId="33286" xr:uid="{2CDD0166-C647-4714-87C5-4D3780E270B7}"/>
    <cellStyle name="Millares [2] 43 3" xfId="10391" xr:uid="{E3284C74-801F-4591-A511-228D8E783970}"/>
    <cellStyle name="Millares [2] 43 3 2" xfId="33287" xr:uid="{1CA3BAEF-BFD8-409E-9669-30A04B085D4F}"/>
    <cellStyle name="Millares [2] 43 4" xfId="33288" xr:uid="{2352B913-2B62-42F0-BD82-BAF78ADC5A05}"/>
    <cellStyle name="Millares [2] 44" xfId="10392" xr:uid="{4DFAFBF2-13EF-4F01-B80C-970F92800A0C}"/>
    <cellStyle name="Millares [2] 44 2" xfId="10393" xr:uid="{DC85C592-E31F-444E-8B9B-6E932E36BA3A}"/>
    <cellStyle name="Millares [2] 44 2 2" xfId="33289" xr:uid="{85FC5D9B-84DB-4469-8876-409766CF2327}"/>
    <cellStyle name="Millares [2] 44 3" xfId="10394" xr:uid="{CE855445-0DB1-41DF-8537-8D17F6985817}"/>
    <cellStyle name="Millares [2] 44 3 2" xfId="33290" xr:uid="{12600F00-DEC2-4A44-B19C-6E46ACBD7084}"/>
    <cellStyle name="Millares [2] 44 4" xfId="33291" xr:uid="{1D204646-684D-4318-AA9B-1492A2C2DAC8}"/>
    <cellStyle name="Millares [2] 45" xfId="10395" xr:uid="{06B8F20C-0E62-47DE-9927-F9796D2F6203}"/>
    <cellStyle name="Millares [2] 45 2" xfId="10396" xr:uid="{AD22A718-4605-421B-8168-74F9A5AE14D6}"/>
    <cellStyle name="Millares [2] 45 2 2" xfId="33292" xr:uid="{CC233A44-CD53-41AF-975F-D27282091F7C}"/>
    <cellStyle name="Millares [2] 45 3" xfId="10397" xr:uid="{E99FD7A9-E8AE-4495-811F-7ABEBCFE9D9F}"/>
    <cellStyle name="Millares [2] 45 3 2" xfId="33293" xr:uid="{7FCEF339-F461-443F-AAF4-AD65B8673976}"/>
    <cellStyle name="Millares [2] 45 4" xfId="33294" xr:uid="{66FA7981-BA18-4608-84C9-3ABAE6D0DA16}"/>
    <cellStyle name="Millares [2] 46" xfId="10398" xr:uid="{02A3DE88-CD1E-4A7A-B3F7-347D80ABEBE6}"/>
    <cellStyle name="Millares [2] 46 2" xfId="10399" xr:uid="{760BAFDC-0E3F-43F6-95B5-098997BCB310}"/>
    <cellStyle name="Millares [2] 46 2 2" xfId="33295" xr:uid="{DE95FDAE-9FB9-477A-8D0E-916F04846E0E}"/>
    <cellStyle name="Millares [2] 46 3" xfId="10400" xr:uid="{9D820BE3-4A48-4C5D-8D6F-86319C4962E3}"/>
    <cellStyle name="Millares [2] 46 3 2" xfId="33296" xr:uid="{E7AB17EE-40C3-4DFF-9476-A98AD601C665}"/>
    <cellStyle name="Millares [2] 46 4" xfId="33297" xr:uid="{A29E9F6A-E771-4115-AFE8-EE4FCF636B0E}"/>
    <cellStyle name="Millares [2] 47" xfId="10401" xr:uid="{106EC86F-0067-45A7-BCAB-0A270BE33757}"/>
    <cellStyle name="Millares [2] 47 2" xfId="10402" xr:uid="{DAE924C2-BC65-495E-BA64-D2CB2748E875}"/>
    <cellStyle name="Millares [2] 47 2 2" xfId="33298" xr:uid="{BB0D6B85-122C-45D3-9DC1-F4AD61BFB7F3}"/>
    <cellStyle name="Millares [2] 47 3" xfId="10403" xr:uid="{3B1A9FA8-751E-4D63-A074-0BD413011649}"/>
    <cellStyle name="Millares [2] 47 3 2" xfId="33299" xr:uid="{3E3A17D6-06BD-459D-A317-1904E3AD8A80}"/>
    <cellStyle name="Millares [2] 47 4" xfId="33300" xr:uid="{ED564DC9-BDE8-4815-B32D-A296190F62F6}"/>
    <cellStyle name="Millares [2] 48" xfId="10404" xr:uid="{D19C2D09-9822-4840-8810-DA9E9502F13E}"/>
    <cellStyle name="Millares [2] 48 2" xfId="10405" xr:uid="{128115DE-8661-4E53-92E6-0A22BBF479C7}"/>
    <cellStyle name="Millares [2] 48 2 2" xfId="33301" xr:uid="{7D00140D-FA78-4735-AA54-B1AE13A78F5B}"/>
    <cellStyle name="Millares [2] 48 3" xfId="10406" xr:uid="{862ED0BA-FBF4-4D32-A1A7-72AA346E40A6}"/>
    <cellStyle name="Millares [2] 48 3 2" xfId="33302" xr:uid="{CDF85C2B-854C-4269-B80C-DBB5F48B4333}"/>
    <cellStyle name="Millares [2] 48 4" xfId="33303" xr:uid="{914053F8-9B43-42F0-9D91-AD231EDDF61C}"/>
    <cellStyle name="Millares [2] 49" xfId="10407" xr:uid="{8B198B2F-3E7F-4289-9468-6A97D70E997F}"/>
    <cellStyle name="Millares [2] 49 2" xfId="10408" xr:uid="{841E72B0-7F6E-4CB8-9496-FFFD927058C3}"/>
    <cellStyle name="Millares [2] 49 2 2" xfId="33304" xr:uid="{FD82F363-FEDC-4A60-8178-3065837CFB3D}"/>
    <cellStyle name="Millares [2] 49 3" xfId="10409" xr:uid="{6EB4D651-B3B1-4F3F-8F6D-92318D03CA90}"/>
    <cellStyle name="Millares [2] 49 3 2" xfId="33305" xr:uid="{7362840E-6739-441D-BF86-5837FDC9A78D}"/>
    <cellStyle name="Millares [2] 49 4" xfId="33306" xr:uid="{F0E57F64-74EF-4F5B-9075-ED0E25560F77}"/>
    <cellStyle name="Millares [2] 5" xfId="10410" xr:uid="{03E47C95-A4AB-4A92-BEE7-B34A32584555}"/>
    <cellStyle name="Millares [2] 5 2" xfId="10411" xr:uid="{FE893F4B-A1E3-4622-8C0C-94A7EB2A1FBA}"/>
    <cellStyle name="Millares [2] 5 2 2" xfId="33307" xr:uid="{6DE4F0AA-9A37-403A-B898-D7D985E6A751}"/>
    <cellStyle name="Millares [2] 5 3" xfId="10412" xr:uid="{2EC7E904-4396-4644-BDE1-85844EC1A48D}"/>
    <cellStyle name="Millares [2] 5 3 2" xfId="33308" xr:uid="{ACDCD271-E6B7-44C7-A58D-EB452BE875EA}"/>
    <cellStyle name="Millares [2] 5 4" xfId="33309" xr:uid="{AB304228-34F3-4AA2-9BA9-2C373BFCDC24}"/>
    <cellStyle name="Millares [2] 50" xfId="10413" xr:uid="{445ABDC6-BFB2-4F93-8C24-16219963B724}"/>
    <cellStyle name="Millares [2] 50 2" xfId="10414" xr:uid="{B8A63D7E-45D9-4C34-BD5C-599C8D6C5C1E}"/>
    <cellStyle name="Millares [2] 50 2 2" xfId="33310" xr:uid="{11FC79ED-4CFE-49D8-B504-F026A43A21A2}"/>
    <cellStyle name="Millares [2] 50 3" xfId="10415" xr:uid="{E73B4049-1BE7-4998-BCC0-B2FA8E066D5C}"/>
    <cellStyle name="Millares [2] 50 3 2" xfId="33311" xr:uid="{2589844E-6F56-49B6-8DFE-76D83260E3F7}"/>
    <cellStyle name="Millares [2] 50 4" xfId="33312" xr:uid="{073FA8E8-0478-4F74-8D1B-3BA6E9BB933B}"/>
    <cellStyle name="Millares [2] 51" xfId="10416" xr:uid="{D1647EC4-F510-4391-ABA4-7C9A814BDA75}"/>
    <cellStyle name="Millares [2] 51 2" xfId="10417" xr:uid="{359581C3-0C67-4822-BFF0-D70F5FFAD919}"/>
    <cellStyle name="Millares [2] 51 2 2" xfId="33313" xr:uid="{A0A27ACF-77C5-483C-A5D6-3C6DDB31871B}"/>
    <cellStyle name="Millares [2] 51 3" xfId="10418" xr:uid="{F95F5822-1516-4D74-96D0-81463AB20C93}"/>
    <cellStyle name="Millares [2] 51 3 2" xfId="33314" xr:uid="{30F98209-DEC0-4281-9D1C-1CC3753AD292}"/>
    <cellStyle name="Millares [2] 51 4" xfId="33315" xr:uid="{17315BE7-2DA0-4646-994E-E549419E5D44}"/>
    <cellStyle name="Millares [2] 52" xfId="10419" xr:uid="{38FB7972-3DA9-4CEF-8E72-DF47C5839D74}"/>
    <cellStyle name="Millares [2] 52 2" xfId="10420" xr:uid="{6986BCB5-5DD1-4FC4-A2F3-12805C3D07F2}"/>
    <cellStyle name="Millares [2] 52 2 2" xfId="33316" xr:uid="{95E68238-0FEF-4F01-B5CC-6A15203A1D78}"/>
    <cellStyle name="Millares [2] 52 3" xfId="10421" xr:uid="{1021C6AF-29ED-4E7B-A645-DF8CB4F567CB}"/>
    <cellStyle name="Millares [2] 52 3 2" xfId="33317" xr:uid="{29A445D8-96E4-4CED-BB65-5F89AF694959}"/>
    <cellStyle name="Millares [2] 52 4" xfId="33318" xr:uid="{C96C064A-9927-4B9D-BA42-85F881AE9963}"/>
    <cellStyle name="Millares [2] 53" xfId="10422" xr:uid="{510F4B15-3ED7-41E8-9885-3B0A61108C38}"/>
    <cellStyle name="Millares [2] 53 2" xfId="10423" xr:uid="{EC996438-FC31-46B5-A38A-72E27FD56F0E}"/>
    <cellStyle name="Millares [2] 53 2 2" xfId="33319" xr:uid="{B38A52C0-F5B6-4766-9750-AE5157968537}"/>
    <cellStyle name="Millares [2] 53 3" xfId="10424" xr:uid="{D9600788-B442-4DE2-8766-9865BDCB841E}"/>
    <cellStyle name="Millares [2] 53 3 2" xfId="33320" xr:uid="{FC44018B-4582-46B4-BA85-9E7C8FD85F3E}"/>
    <cellStyle name="Millares [2] 53 4" xfId="33321" xr:uid="{CA161A61-FA9C-4373-AFD6-0DA13FDBE4E8}"/>
    <cellStyle name="Millares [2] 54" xfId="10425" xr:uid="{BBA88887-00CA-431A-BA7F-3526641BB111}"/>
    <cellStyle name="Millares [2] 54 2" xfId="10426" xr:uid="{8A0F9DEE-EB23-479E-89CB-BE9B1CDEF69E}"/>
    <cellStyle name="Millares [2] 54 2 2" xfId="33322" xr:uid="{83E1FF03-F447-4543-B39B-2FECCAD755BD}"/>
    <cellStyle name="Millares [2] 54 3" xfId="10427" xr:uid="{FD8748A5-1C5C-4C36-B208-487626ECB6A1}"/>
    <cellStyle name="Millares [2] 54 3 2" xfId="33323" xr:uid="{C4B8A3C7-7BDA-457E-8667-19ABF19FCC84}"/>
    <cellStyle name="Millares [2] 54 4" xfId="33324" xr:uid="{7829D872-2A5E-4498-9719-25B7A6465803}"/>
    <cellStyle name="Millares [2] 55" xfId="10428" xr:uid="{84FD9F42-8A29-4A9F-A3D4-F6EA07569EF4}"/>
    <cellStyle name="Millares [2] 55 2" xfId="10429" xr:uid="{4466A8F9-4869-4E4D-B6A0-87EBC0BE2885}"/>
    <cellStyle name="Millares [2] 55 2 2" xfId="33325" xr:uid="{D11EF121-61D7-40BC-913D-6FDB2E22ED17}"/>
    <cellStyle name="Millares [2] 55 3" xfId="10430" xr:uid="{F8EC496C-4B52-4AFB-844F-49411C3D4D12}"/>
    <cellStyle name="Millares [2] 55 3 2" xfId="33326" xr:uid="{C9DAD744-B663-47DD-8DE2-B6D41C0F33D1}"/>
    <cellStyle name="Millares [2] 55 4" xfId="33327" xr:uid="{180B1731-0FDB-4B57-B717-D4B0FFE9C02D}"/>
    <cellStyle name="Millares [2] 56" xfId="10431" xr:uid="{70C2DAFE-4793-4A46-B5A4-9E25BD7A43DC}"/>
    <cellStyle name="Millares [2] 56 2" xfId="10432" xr:uid="{E441B2DB-97C6-4379-BA64-A3B3F564D08A}"/>
    <cellStyle name="Millares [2] 56 2 2" xfId="33328" xr:uid="{8A8C99C3-5FF8-4A87-902F-FC908E8BA2EF}"/>
    <cellStyle name="Millares [2] 56 3" xfId="10433" xr:uid="{13FA2D3D-4FD5-466D-8F1B-DCA2FA2329FC}"/>
    <cellStyle name="Millares [2] 56 3 2" xfId="33329" xr:uid="{AA713517-435B-4D70-B906-847168E27A9F}"/>
    <cellStyle name="Millares [2] 56 4" xfId="33330" xr:uid="{5356745B-E377-47FD-9605-E2A5E166C758}"/>
    <cellStyle name="Millares [2] 57" xfId="10434" xr:uid="{A7986A94-4A60-4E90-BF33-FC9123DFCFA5}"/>
    <cellStyle name="Millares [2] 57 2" xfId="10435" xr:uid="{69004B38-8325-4422-8E56-B7069F601690}"/>
    <cellStyle name="Millares [2] 57 2 2" xfId="33331" xr:uid="{7ECC4757-AF5E-4CAA-8438-354DF21DDBEF}"/>
    <cellStyle name="Millares [2] 57 3" xfId="10436" xr:uid="{4FDF064F-962E-497C-A783-66D12C769CB7}"/>
    <cellStyle name="Millares [2] 57 3 2" xfId="33332" xr:uid="{6F185E97-0F42-4251-BCAF-B4EE3C911B23}"/>
    <cellStyle name="Millares [2] 57 4" xfId="33333" xr:uid="{59C83C4B-5708-4292-8C4A-85863209D68F}"/>
    <cellStyle name="Millares [2] 58" xfId="10437" xr:uid="{32A3C4A3-CF09-4C1E-9A32-C0ADAA5B571B}"/>
    <cellStyle name="Millares [2] 58 2" xfId="10438" xr:uid="{A131A80A-886A-4116-A68C-2BF1482840C9}"/>
    <cellStyle name="Millares [2] 58 2 2" xfId="33334" xr:uid="{C3099B53-C7FD-4CD1-BB9C-DF7D5D556FC9}"/>
    <cellStyle name="Millares [2] 58 3" xfId="10439" xr:uid="{8896F1C7-FAC1-4923-81A4-85ECC46C02AF}"/>
    <cellStyle name="Millares [2] 58 3 2" xfId="33335" xr:uid="{595A5F57-1BBF-46B4-A9FA-E01269F123B4}"/>
    <cellStyle name="Millares [2] 58 4" xfId="33336" xr:uid="{C8816073-44FF-45BF-8E78-3DEE25160C35}"/>
    <cellStyle name="Millares [2] 59" xfId="10440" xr:uid="{7C6CEEAF-C29F-4315-A25A-0F32A722A201}"/>
    <cellStyle name="Millares [2] 59 2" xfId="10441" xr:uid="{1AC3776F-7AE5-4384-9763-EA9DEBEF3923}"/>
    <cellStyle name="Millares [2] 59 2 2" xfId="33337" xr:uid="{941DB67D-3B5F-455B-B65A-F7A5579555F7}"/>
    <cellStyle name="Millares [2] 59 3" xfId="10442" xr:uid="{74BAE42D-FBD4-412F-987E-495B403552E8}"/>
    <cellStyle name="Millares [2] 59 3 2" xfId="33338" xr:uid="{FABAADB7-A95F-4A63-9172-47E6D3565DEF}"/>
    <cellStyle name="Millares [2] 59 4" xfId="33339" xr:uid="{A4EF07CC-F376-4E9B-9EDF-9636DAAA31ED}"/>
    <cellStyle name="Millares [2] 6" xfId="10443" xr:uid="{AE1E476C-DFDA-4498-B660-A032EFB17BE0}"/>
    <cellStyle name="Millares [2] 6 2" xfId="10444" xr:uid="{E82C4804-43AD-41E4-938C-EF2C6A23FA3D}"/>
    <cellStyle name="Millares [2] 6 2 2" xfId="33340" xr:uid="{641E89CE-ABD9-4251-A69F-6994F7B0F4CE}"/>
    <cellStyle name="Millares [2] 6 3" xfId="10445" xr:uid="{B627A661-F03A-413D-AD10-4F22B9898A2A}"/>
    <cellStyle name="Millares [2] 6 3 2" xfId="33341" xr:uid="{18C51A40-533D-442F-8F54-8C3EE3DB7450}"/>
    <cellStyle name="Millares [2] 6 4" xfId="33342" xr:uid="{905786E8-2FFC-441B-BFC3-BCEE3A032A42}"/>
    <cellStyle name="Millares [2] 60" xfId="10446" xr:uid="{565B08CB-25EB-437E-812F-5BBBF51B5469}"/>
    <cellStyle name="Millares [2] 60 2" xfId="10447" xr:uid="{F170A134-10AF-4508-B720-55B8FF385BCF}"/>
    <cellStyle name="Millares [2] 60 2 2" xfId="33343" xr:uid="{DEC0FC4D-2E6D-489C-8225-DC88AF2C5596}"/>
    <cellStyle name="Millares [2] 60 3" xfId="10448" xr:uid="{E7E4B6BE-66C4-4987-B37E-34800748B8DC}"/>
    <cellStyle name="Millares [2] 60 3 2" xfId="33344" xr:uid="{0980D325-98C8-4F40-8329-C0801B24C39B}"/>
    <cellStyle name="Millares [2] 60 4" xfId="33345" xr:uid="{53E712AF-95B9-4828-B796-2AD115A25022}"/>
    <cellStyle name="Millares [2] 61" xfId="10449" xr:uid="{540C35F8-F315-4051-ABFB-4E27AF126645}"/>
    <cellStyle name="Millares [2] 61 2" xfId="10450" xr:uid="{CAA95852-B932-4CD4-AE75-8AAA470BB16B}"/>
    <cellStyle name="Millares [2] 61 2 2" xfId="33346" xr:uid="{33D65E3A-1FB0-425D-BDD9-633B65E6B74E}"/>
    <cellStyle name="Millares [2] 61 3" xfId="10451" xr:uid="{EA6989A5-D0EB-43F2-A442-5EA7E2D97EB5}"/>
    <cellStyle name="Millares [2] 61 3 2" xfId="33347" xr:uid="{FBC71990-F40E-4444-9C88-02E1C8262554}"/>
    <cellStyle name="Millares [2] 61 4" xfId="33348" xr:uid="{160FD15E-0E4F-4151-B06F-46204AC4AC7C}"/>
    <cellStyle name="Millares [2] 62" xfId="10452" xr:uid="{2AA02A48-B0A2-4EEB-AC33-65D2C6004E31}"/>
    <cellStyle name="Millares [2] 62 2" xfId="10453" xr:uid="{4EE47BC0-8C19-4578-A683-DFC776E94FA4}"/>
    <cellStyle name="Millares [2] 62 2 2" xfId="33349" xr:uid="{E9C6F08E-B110-4233-A0D2-3BA7C1953C9D}"/>
    <cellStyle name="Millares [2] 62 3" xfId="10454" xr:uid="{EDF5E9DB-29BC-4A92-B8F0-1676FF388245}"/>
    <cellStyle name="Millares [2] 62 3 2" xfId="33350" xr:uid="{90A79501-95A6-4CFD-8304-4A23F44971FF}"/>
    <cellStyle name="Millares [2] 62 4" xfId="33351" xr:uid="{ABFA689C-6F94-4A06-A1FC-4787AACB912D}"/>
    <cellStyle name="Millares [2] 63" xfId="10455" xr:uid="{FA695474-2F47-43DD-ABD8-11743A552CF2}"/>
    <cellStyle name="Millares [2] 63 2" xfId="10456" xr:uid="{9067DB4C-1400-4D15-869C-EC319736E648}"/>
    <cellStyle name="Millares [2] 63 2 2" xfId="33352" xr:uid="{3B3C178F-5011-43DC-8567-60EAB7E34FAF}"/>
    <cellStyle name="Millares [2] 63 3" xfId="10457" xr:uid="{60B9AA3F-564F-4102-A39C-95BCB600563F}"/>
    <cellStyle name="Millares [2] 63 3 2" xfId="33353" xr:uid="{3677FB25-B615-44C6-89E2-026068D06EB6}"/>
    <cellStyle name="Millares [2] 63 4" xfId="33354" xr:uid="{A2BD9B97-7389-487C-8C22-B32DD7E27C64}"/>
    <cellStyle name="Millares [2] 64" xfId="10458" xr:uid="{0C0C4577-D4F9-4309-81B9-82C5669C3D7E}"/>
    <cellStyle name="Millares [2] 64 2" xfId="10459" xr:uid="{9125839E-D6AE-4D18-A4C7-A154B76C8E9F}"/>
    <cellStyle name="Millares [2] 64 2 2" xfId="33355" xr:uid="{7B7ACED9-7924-4F81-ACD8-E9A202D09C01}"/>
    <cellStyle name="Millares [2] 64 3" xfId="10460" xr:uid="{BE3571F8-4BB3-49CF-A9F1-D41A776106F1}"/>
    <cellStyle name="Millares [2] 64 3 2" xfId="33356" xr:uid="{5532FFB4-9258-4E32-8480-F9823AB0E826}"/>
    <cellStyle name="Millares [2] 64 4" xfId="33357" xr:uid="{683B67AD-9260-4BF2-BAE9-A164A26505F8}"/>
    <cellStyle name="Millares [2] 65" xfId="10461" xr:uid="{F043E99A-D309-4528-BF4B-E95C439ED2F6}"/>
    <cellStyle name="Millares [2] 65 2" xfId="10462" xr:uid="{83E72E0C-AE62-4913-A453-A5501503B4AE}"/>
    <cellStyle name="Millares [2] 65 2 2" xfId="33358" xr:uid="{D68DF1B2-ACBC-4CA9-8F08-0021B499E808}"/>
    <cellStyle name="Millares [2] 65 3" xfId="10463" xr:uid="{29C2052D-EE1E-4C95-835E-0CABE6371F3B}"/>
    <cellStyle name="Millares [2] 65 3 2" xfId="33359" xr:uid="{EFBF657E-9AEF-4633-BF30-EDA57B8CF2AF}"/>
    <cellStyle name="Millares [2] 65 4" xfId="33360" xr:uid="{61E9A606-E6B4-4FD1-AF2E-B1E4B08922A7}"/>
    <cellStyle name="Millares [2] 66" xfId="10464" xr:uid="{94E2D2EC-5252-4B7D-8C87-AC7B3A717E9F}"/>
    <cellStyle name="Millares [2] 66 2" xfId="10465" xr:uid="{55AE00FE-5109-40D8-B6B0-1836DD05527A}"/>
    <cellStyle name="Millares [2] 66 2 2" xfId="33361" xr:uid="{4ECA8F37-ADAA-4979-B5D9-51D424BFE38A}"/>
    <cellStyle name="Millares [2] 66 3" xfId="10466" xr:uid="{76149653-1863-4E55-95DC-EB2BA904EA68}"/>
    <cellStyle name="Millares [2] 66 3 2" xfId="33362" xr:uid="{B6262400-D6D1-47E9-B946-1520C82FC8AB}"/>
    <cellStyle name="Millares [2] 66 4" xfId="33363" xr:uid="{7502C63D-459B-4083-983A-011599C78834}"/>
    <cellStyle name="Millares [2] 67" xfId="10467" xr:uid="{0917FC87-E721-40DB-8FC0-68D9617164D9}"/>
    <cellStyle name="Millares [2] 67 2" xfId="10468" xr:uid="{AB0252BB-1AD6-4499-A7BA-FC82018AD4BC}"/>
    <cellStyle name="Millares [2] 67 2 2" xfId="33364" xr:uid="{9E125D3C-FE1B-45F3-AD62-09F059A3BCA1}"/>
    <cellStyle name="Millares [2] 67 3" xfId="10469" xr:uid="{3C1F4145-A158-41CA-87A1-ECBEBDF15E38}"/>
    <cellStyle name="Millares [2] 67 3 2" xfId="33365" xr:uid="{44A7B5D0-97E6-40EF-A9D1-660BCC4DCE7B}"/>
    <cellStyle name="Millares [2] 67 4" xfId="33366" xr:uid="{A7D7F14C-80C8-41F1-9F60-0470A2BB1270}"/>
    <cellStyle name="Millares [2] 68" xfId="10470" xr:uid="{417566EE-FD9B-4029-951E-C8160450AB72}"/>
    <cellStyle name="Millares [2] 68 2" xfId="10471" xr:uid="{28D2F763-FA37-4242-B932-DCA6D292AA67}"/>
    <cellStyle name="Millares [2] 68 2 2" xfId="33367" xr:uid="{8E5298CC-493F-4EF7-AF3C-A55305F2271F}"/>
    <cellStyle name="Millares [2] 68 3" xfId="10472" xr:uid="{9064EE78-B919-4347-887E-C9A4143AE468}"/>
    <cellStyle name="Millares [2] 68 3 2" xfId="33368" xr:uid="{2D2557D7-F7D4-4D45-A129-21092B56BB7B}"/>
    <cellStyle name="Millares [2] 68 4" xfId="33369" xr:uid="{9AF17B02-AF88-4FD7-8484-3C51F0A5620A}"/>
    <cellStyle name="Millares [2] 69" xfId="10473" xr:uid="{901E0CB3-BEA2-4072-A367-75101E386706}"/>
    <cellStyle name="Millares [2] 69 2" xfId="10474" xr:uid="{86BCBA13-E92C-43B7-B660-AB56E274262E}"/>
    <cellStyle name="Millares [2] 69 2 2" xfId="33370" xr:uid="{EE9155B3-5DA0-4C48-8F20-2051684A444C}"/>
    <cellStyle name="Millares [2] 69 3" xfId="10475" xr:uid="{A97AC98B-1334-4F72-833B-B9F718E5E8B2}"/>
    <cellStyle name="Millares [2] 69 3 2" xfId="33371" xr:uid="{3963BD7C-AE56-4601-8754-D01CBC73E961}"/>
    <cellStyle name="Millares [2] 69 4" xfId="33372" xr:uid="{4B7B2AEB-2746-40C6-A0A6-16415A239475}"/>
    <cellStyle name="Millares [2] 7" xfId="10476" xr:uid="{15AEA8FC-F4F7-40BC-8B47-F04FEE3EDB68}"/>
    <cellStyle name="Millares [2] 7 2" xfId="10477" xr:uid="{D595C027-0143-4C76-815E-CA6D6BF79EDA}"/>
    <cellStyle name="Millares [2] 7 2 2" xfId="33373" xr:uid="{FF77A364-44C8-447D-8AEB-05A6CEDDF8B8}"/>
    <cellStyle name="Millares [2] 7 3" xfId="10478" xr:uid="{3DC85D3E-F84D-4792-8F5C-68B987A61CC6}"/>
    <cellStyle name="Millares [2] 7 3 2" xfId="33374" xr:uid="{A6411803-83C1-4999-B242-F4124E1DBCB9}"/>
    <cellStyle name="Millares [2] 7 4" xfId="33375" xr:uid="{6161A538-4471-4C31-B947-BEA0374FCDE6}"/>
    <cellStyle name="Millares [2] 70" xfId="10479" xr:uid="{B22BAB10-DBE2-45BF-9FEA-51B3B7CEC64F}"/>
    <cellStyle name="Millares [2] 70 2" xfId="10480" xr:uid="{0A6DC0C9-CBCF-4BAF-A893-1F1A54AFAC12}"/>
    <cellStyle name="Millares [2] 70 2 2" xfId="33376" xr:uid="{D3B7A173-C855-4A88-99E5-2BC11E7C8BE4}"/>
    <cellStyle name="Millares [2] 70 3" xfId="10481" xr:uid="{57A4904F-1869-4085-BE25-4894DA1E78D8}"/>
    <cellStyle name="Millares [2] 70 3 2" xfId="33377" xr:uid="{701AB18D-D70A-4174-B592-5B3DB588CF8B}"/>
    <cellStyle name="Millares [2] 70 4" xfId="33378" xr:uid="{87C1AB68-A74D-4D68-9088-8D0EA76513C5}"/>
    <cellStyle name="Millares [2] 71" xfId="10482" xr:uid="{8850D077-45EA-4C9F-9489-73868404F644}"/>
    <cellStyle name="Millares [2] 71 2" xfId="10483" xr:uid="{A2C6AD8D-E94D-4E44-B131-C07C63A70686}"/>
    <cellStyle name="Millares [2] 71 2 2" xfId="33379" xr:uid="{CFBCCC86-A0DA-4409-B49E-F5F5F417B606}"/>
    <cellStyle name="Millares [2] 71 3" xfId="10484" xr:uid="{CEE7AEF3-6582-4B40-9235-B26B14D26FFF}"/>
    <cellStyle name="Millares [2] 71 3 2" xfId="33380" xr:uid="{2C6E9287-51A4-4ED9-93E7-B1A5513B0135}"/>
    <cellStyle name="Millares [2] 71 4" xfId="33381" xr:uid="{BE54B9EB-055D-49AC-8AD8-9E5F249A6F5D}"/>
    <cellStyle name="Millares [2] 72" xfId="10485" xr:uid="{852AF971-B778-492A-B985-33CB44F4797E}"/>
    <cellStyle name="Millares [2] 72 2" xfId="10486" xr:uid="{E16DD2D4-0BD4-4EA7-9B82-44312F17E282}"/>
    <cellStyle name="Millares [2] 72 2 2" xfId="33382" xr:uid="{D4E5C5EA-FB18-4F86-B0D0-45EF7E790FE1}"/>
    <cellStyle name="Millares [2] 72 3" xfId="10487" xr:uid="{1E12AC86-85BF-4134-9C34-0BCCEDB7090D}"/>
    <cellStyle name="Millares [2] 72 3 2" xfId="33383" xr:uid="{5E51EE02-DA74-408B-BE55-45FBDB3617D9}"/>
    <cellStyle name="Millares [2] 72 4" xfId="33384" xr:uid="{C39B3DB3-FA44-4F1C-A401-A600D1765B3D}"/>
    <cellStyle name="Millares [2] 73" xfId="10488" xr:uid="{2126EF42-B9C3-4A78-9CD8-8E55E26504F3}"/>
    <cellStyle name="Millares [2] 73 2" xfId="10489" xr:uid="{4DFED32E-A600-4EA6-9669-F7F6D663CD3F}"/>
    <cellStyle name="Millares [2] 73 2 2" xfId="33385" xr:uid="{82EA3EFA-90AC-455A-BC96-92021F56FBD1}"/>
    <cellStyle name="Millares [2] 73 3" xfId="10490" xr:uid="{40A132C7-7DF6-4045-9960-760EF488DED8}"/>
    <cellStyle name="Millares [2] 73 3 2" xfId="33386" xr:uid="{EEC1A016-1F06-41DD-BEDE-3D7AB22D0937}"/>
    <cellStyle name="Millares [2] 73 4" xfId="33387" xr:uid="{BEB2CF33-14AE-49AA-BC0C-0A1CE14144CD}"/>
    <cellStyle name="Millares [2] 74" xfId="10491" xr:uid="{F0394FF8-6480-4E3B-A894-5DDB8EA1733C}"/>
    <cellStyle name="Millares [2] 74 2" xfId="10492" xr:uid="{7BAD2BAF-731E-497F-8F28-2EEEE0D02F12}"/>
    <cellStyle name="Millares [2] 74 2 2" xfId="33388" xr:uid="{3CC57044-6FB7-4094-8DB7-7FC6F53BB9C0}"/>
    <cellStyle name="Millares [2] 74 3" xfId="10493" xr:uid="{17C05803-5BFF-4F2B-8678-5383F8290710}"/>
    <cellStyle name="Millares [2] 74 3 2" xfId="33389" xr:uid="{3E313035-E287-4DDC-946B-DAED7C53E3EA}"/>
    <cellStyle name="Millares [2] 74 4" xfId="33390" xr:uid="{92F3321F-8E97-43CF-9C42-14D27007A3A6}"/>
    <cellStyle name="Millares [2] 75" xfId="10494" xr:uid="{7208C2EE-52B9-4E7E-9DE3-BC911DDCB402}"/>
    <cellStyle name="Millares [2] 75 2" xfId="10495" xr:uid="{6C973962-FD49-4367-B8BD-8C327D37D379}"/>
    <cellStyle name="Millares [2] 75 2 2" xfId="33391" xr:uid="{CA8C3E83-BDD2-4F41-8525-A97FBA8683FC}"/>
    <cellStyle name="Millares [2] 75 3" xfId="10496" xr:uid="{082FF861-31CF-453C-9402-AB22BD96D9FE}"/>
    <cellStyle name="Millares [2] 75 3 2" xfId="33392" xr:uid="{79663288-9CBB-443E-B165-32A1BF8DF099}"/>
    <cellStyle name="Millares [2] 75 4" xfId="33393" xr:uid="{44FE9BDE-50E6-4707-BF59-354B47112254}"/>
    <cellStyle name="Millares [2] 76" xfId="10497" xr:uid="{1DE85EB3-2625-42B4-ACB3-7C9D2EDB4791}"/>
    <cellStyle name="Millares [2] 76 2" xfId="10498" xr:uid="{A7C69B6F-3FE9-4BC7-9865-8B5240C0C595}"/>
    <cellStyle name="Millares [2] 76 2 2" xfId="33394" xr:uid="{3D75D102-A236-4C64-8726-EC509365A4C2}"/>
    <cellStyle name="Millares [2] 76 3" xfId="10499" xr:uid="{6B6AE1D3-E50E-4C94-8746-4E6D18969206}"/>
    <cellStyle name="Millares [2] 76 3 2" xfId="33395" xr:uid="{0B23926E-0377-459B-8333-358347561280}"/>
    <cellStyle name="Millares [2] 76 4" xfId="33396" xr:uid="{CDB050A2-2ADA-4818-9549-479F37774013}"/>
    <cellStyle name="Millares [2] 77" xfId="10500" xr:uid="{C7177F38-25BC-4B1F-BA67-DC0975008739}"/>
    <cellStyle name="Millares [2] 77 2" xfId="10501" xr:uid="{A419B1BF-2B25-4756-99E7-00D7C72E2298}"/>
    <cellStyle name="Millares [2] 77 2 2" xfId="33397" xr:uid="{BDF90BA9-6A25-4FAA-8D5A-A96E341F8AA6}"/>
    <cellStyle name="Millares [2] 77 3" xfId="10502" xr:uid="{38B0E23A-DACE-48CB-9F74-E9D861FE65DC}"/>
    <cellStyle name="Millares [2] 77 3 2" xfId="33398" xr:uid="{693B86FB-F523-44C6-B79B-A14AA80213B5}"/>
    <cellStyle name="Millares [2] 77 4" xfId="33399" xr:uid="{0911CDE8-5E71-4DC0-8045-18733194C234}"/>
    <cellStyle name="Millares [2] 78" xfId="10503" xr:uid="{DA256D7F-4397-4BDD-AE82-E424F755D442}"/>
    <cellStyle name="Millares [2] 78 2" xfId="10504" xr:uid="{FF0985A7-A339-42D9-8CD2-A3BE6C08C6B0}"/>
    <cellStyle name="Millares [2] 78 2 2" xfId="33400" xr:uid="{29026D7B-1FD5-44E5-9EBB-81A6BF834D56}"/>
    <cellStyle name="Millares [2] 78 3" xfId="10505" xr:uid="{755B9B54-B4F9-42EC-BDB2-19FFC691838D}"/>
    <cellStyle name="Millares [2] 78 3 2" xfId="33401" xr:uid="{F37DC522-58C1-48FD-9B86-AF171162A243}"/>
    <cellStyle name="Millares [2] 78 4" xfId="33402" xr:uid="{C64D8E78-633B-4F5F-AD6F-2B8CE0D95E35}"/>
    <cellStyle name="Millares [2] 79" xfId="10506" xr:uid="{D5B367A0-9ABD-496B-A9EB-BD1522F63D22}"/>
    <cellStyle name="Millares [2] 79 2" xfId="10507" xr:uid="{25C0B012-48F0-48EE-B6EE-53690BEC60B8}"/>
    <cellStyle name="Millares [2] 79 2 2" xfId="33403" xr:uid="{709732D5-1390-46ED-9995-B2653FB408C5}"/>
    <cellStyle name="Millares [2] 79 3" xfId="10508" xr:uid="{85E31214-3745-41EB-BDFB-8A8C9467D292}"/>
    <cellStyle name="Millares [2] 79 3 2" xfId="33404" xr:uid="{D166789A-DB0E-4ADD-B3A0-8BBA11375138}"/>
    <cellStyle name="Millares [2] 79 4" xfId="33405" xr:uid="{DC286852-514C-42D1-93F9-D19F66740D3E}"/>
    <cellStyle name="Millares [2] 8" xfId="10509" xr:uid="{746EE5BB-CF65-4ED5-A3FC-4881398FA675}"/>
    <cellStyle name="Millares [2] 8 2" xfId="10510" xr:uid="{2D6B6FE4-D6B1-4C2F-9A0E-C7CCCDE3B7C9}"/>
    <cellStyle name="Millares [2] 8 2 2" xfId="33406" xr:uid="{53153656-1ED0-4AE1-B6F6-271BCE04C2C1}"/>
    <cellStyle name="Millares [2] 8 3" xfId="10511" xr:uid="{E70E6F09-0B91-4150-9ACD-BC54E5DA81D6}"/>
    <cellStyle name="Millares [2] 8 3 2" xfId="33407" xr:uid="{F2747AF3-AB11-4AA9-A50F-A7E6E14C074C}"/>
    <cellStyle name="Millares [2] 8 4" xfId="33408" xr:uid="{8D398860-403F-48D4-8909-126F513083D8}"/>
    <cellStyle name="Millares [2] 80" xfId="10512" xr:uid="{3170F45B-3E7A-41CF-A42C-FC2B526E9B45}"/>
    <cellStyle name="Millares [2] 80 2" xfId="10513" xr:uid="{D1C9105A-D42B-4B93-A151-B5279D87EE1E}"/>
    <cellStyle name="Millares [2] 80 2 2" xfId="33409" xr:uid="{AEC69BBF-3D88-4730-91D3-020A174A9916}"/>
    <cellStyle name="Millares [2] 80 3" xfId="10514" xr:uid="{22964BC9-FA3D-46E2-9F05-937091B74C86}"/>
    <cellStyle name="Millares [2] 80 3 2" xfId="33410" xr:uid="{500DD4F0-9610-4D45-B66A-9B04E96474AD}"/>
    <cellStyle name="Millares [2] 80 4" xfId="33411" xr:uid="{D4C49CD5-EDFB-44D7-A267-0253E5B38FC5}"/>
    <cellStyle name="Millares [2] 81" xfId="10515" xr:uid="{7C18C60F-72E7-4436-A348-A4CF53238824}"/>
    <cellStyle name="Millares [2] 81 2" xfId="10516" xr:uid="{BBA69108-B5BB-4541-A6F9-C1C2572E8337}"/>
    <cellStyle name="Millares [2] 81 2 2" xfId="33412" xr:uid="{D1275392-E566-4F25-B4BF-B73199887699}"/>
    <cellStyle name="Millares [2] 81 3" xfId="10517" xr:uid="{6A408AEB-717C-4479-84CF-08B7005B143A}"/>
    <cellStyle name="Millares [2] 81 3 2" xfId="33413" xr:uid="{2CBB7C33-14AE-46C7-B52C-7923AA42596A}"/>
    <cellStyle name="Millares [2] 81 4" xfId="33414" xr:uid="{26DF2E20-5D47-4976-85F4-7B4B6240221B}"/>
    <cellStyle name="Millares [2] 82" xfId="10518" xr:uid="{9512C035-665C-4982-998B-969A5AD42640}"/>
    <cellStyle name="Millares [2] 82 2" xfId="10519" xr:uid="{2C84416F-5925-4E95-9E6C-21A5A981964B}"/>
    <cellStyle name="Millares [2] 82 2 2" xfId="33415" xr:uid="{09B38133-EC49-4450-AFB3-4C4A6A4AC584}"/>
    <cellStyle name="Millares [2] 82 3" xfId="10520" xr:uid="{F1C88E5B-CD09-4324-B857-54CBDBE100EB}"/>
    <cellStyle name="Millares [2] 82 3 2" xfId="33416" xr:uid="{E8ED65C9-883E-4319-85A5-14282C90E5C2}"/>
    <cellStyle name="Millares [2] 82 4" xfId="33417" xr:uid="{74E68346-AF57-4701-8763-90DC575B2275}"/>
    <cellStyle name="Millares [2] 83" xfId="10521" xr:uid="{CC1F9C1C-DF5D-4AE2-90D4-B91CEF1449AA}"/>
    <cellStyle name="Millares [2] 83 2" xfId="10522" xr:uid="{35A57CDE-A3D2-4C81-BDB3-080CD06A9119}"/>
    <cellStyle name="Millares [2] 83 2 2" xfId="33418" xr:uid="{C48C29AC-34D2-4D9F-9217-B3CF88AF8E73}"/>
    <cellStyle name="Millares [2] 83 3" xfId="10523" xr:uid="{E805E342-1A6D-4053-883A-405A8AA11DC6}"/>
    <cellStyle name="Millares [2] 83 3 2" xfId="33419" xr:uid="{B7D6598B-7848-418D-95C3-5677775E5776}"/>
    <cellStyle name="Millares [2] 83 4" xfId="33420" xr:uid="{EC92BD75-8016-4BEC-BE99-5E91B6DB07DA}"/>
    <cellStyle name="Millares [2] 84" xfId="10524" xr:uid="{2B43E730-B4CD-4E34-9BF1-92F9D861635D}"/>
    <cellStyle name="Millares [2] 84 2" xfId="10525" xr:uid="{B6F8CE83-1BB2-4C8F-A69C-D158A0E91957}"/>
    <cellStyle name="Millares [2] 84 2 2" xfId="33421" xr:uid="{CA992D0A-EDD9-4A90-A626-1D6EDAA6AD20}"/>
    <cellStyle name="Millares [2] 84 3" xfId="10526" xr:uid="{55224DD7-0C48-40F5-80D2-E2A1ADABBE56}"/>
    <cellStyle name="Millares [2] 84 3 2" xfId="33422" xr:uid="{24CB4BC4-0FC8-4D48-BD14-824B01F10E5E}"/>
    <cellStyle name="Millares [2] 84 4" xfId="33423" xr:uid="{1E69773A-3F3D-4BAF-B1B5-69BE9E6EED34}"/>
    <cellStyle name="Millares [2] 85" xfId="10527" xr:uid="{0088EBD5-DDFD-4A0F-819C-D6F4484EAA95}"/>
    <cellStyle name="Millares [2] 85 2" xfId="10528" xr:uid="{D245E487-1865-4DE3-9475-7A9BCE87296B}"/>
    <cellStyle name="Millares [2] 85 2 2" xfId="33424" xr:uid="{700E1785-7C8A-463B-990E-0962881EC82E}"/>
    <cellStyle name="Millares [2] 85 3" xfId="10529" xr:uid="{CEA0EF11-9262-48F8-AFD0-1507615BFAB8}"/>
    <cellStyle name="Millares [2] 85 3 2" xfId="33425" xr:uid="{3614546A-B530-401B-AD52-68F1C69871FF}"/>
    <cellStyle name="Millares [2] 85 4" xfId="33426" xr:uid="{8402DBAB-20E1-4C11-8754-734BE5E9F98D}"/>
    <cellStyle name="Millares [2] 86" xfId="10530" xr:uid="{5CAEE0D7-E3F8-46C5-92F8-A115BEA37543}"/>
    <cellStyle name="Millares [2] 86 2" xfId="10531" xr:uid="{C8E445B8-DC73-40FE-A7B7-FF14258E89DC}"/>
    <cellStyle name="Millares [2] 86 2 2" xfId="33427" xr:uid="{D279CBEA-5190-47BA-B4B9-AE74AEF1DA6E}"/>
    <cellStyle name="Millares [2] 86 3" xfId="10532" xr:uid="{2F8ED814-697C-47F0-A5B0-AEE38290D904}"/>
    <cellStyle name="Millares [2] 86 3 2" xfId="33428" xr:uid="{06A4F8EE-4CFF-4EA4-9363-2DE7371CCD55}"/>
    <cellStyle name="Millares [2] 86 4" xfId="33429" xr:uid="{7BFC99BE-9457-4FE2-9A65-927634A07089}"/>
    <cellStyle name="Millares [2] 87" xfId="10533" xr:uid="{12564C86-3E92-4DF7-8396-09C9208ECBDA}"/>
    <cellStyle name="Millares [2] 87 2" xfId="10534" xr:uid="{5ECD431E-26DD-4F26-8944-108EF43C868D}"/>
    <cellStyle name="Millares [2] 87 2 2" xfId="33430" xr:uid="{3FBE521A-447C-4E7B-9D42-96D7EDEDCC1C}"/>
    <cellStyle name="Millares [2] 87 3" xfId="10535" xr:uid="{B274051E-D95E-4281-9D05-B73A1D464C76}"/>
    <cellStyle name="Millares [2] 87 3 2" xfId="33431" xr:uid="{FF782F32-3EFD-4690-8956-0005037C4C1A}"/>
    <cellStyle name="Millares [2] 87 4" xfId="33432" xr:uid="{3E1E9B2C-7628-480A-A129-94C0F3FBA6A0}"/>
    <cellStyle name="Millares [2] 88" xfId="10536" xr:uid="{1EDBC6D4-BB6E-4FD3-A836-B7BB6E5CDBA7}"/>
    <cellStyle name="Millares [2] 88 2" xfId="10537" xr:uid="{3A622EC5-5793-432D-8FC1-EB0A86756401}"/>
    <cellStyle name="Millares [2] 88 2 2" xfId="33433" xr:uid="{EF4717B1-6AFB-4B7C-85B4-43C168C62BD5}"/>
    <cellStyle name="Millares [2] 88 3" xfId="10538" xr:uid="{00C57549-BF27-4D58-9223-9BCC3856C8D8}"/>
    <cellStyle name="Millares [2] 88 3 2" xfId="33434" xr:uid="{464E3A94-D80B-4E60-9D3A-9E2452C3BBA0}"/>
    <cellStyle name="Millares [2] 88 4" xfId="33435" xr:uid="{6FC38FB2-FB2A-4F92-AA43-96026E4C7009}"/>
    <cellStyle name="Millares [2] 89" xfId="10539" xr:uid="{90D7282F-2BBA-4091-A85D-CF3821CB1730}"/>
    <cellStyle name="Millares [2] 89 2" xfId="10540" xr:uid="{637EA7D0-722A-405E-BEE6-A8F85B832258}"/>
    <cellStyle name="Millares [2] 89 2 2" xfId="33436" xr:uid="{C4DE292A-5430-4264-B4A8-0E8A1A388571}"/>
    <cellStyle name="Millares [2] 89 3" xfId="10541" xr:uid="{A241AD2A-21ED-47AA-9B97-03460D1E3CBC}"/>
    <cellStyle name="Millares [2] 89 3 2" xfId="33437" xr:uid="{4B56C035-9D95-40F6-86DA-E3119E8F2BAF}"/>
    <cellStyle name="Millares [2] 89 4" xfId="33438" xr:uid="{CC0C6AF9-2E93-41D8-B347-0BE7A670FF76}"/>
    <cellStyle name="Millares [2] 9" xfId="10542" xr:uid="{A42BB4D9-5D71-4406-A23C-C79C04CE3225}"/>
    <cellStyle name="Millares [2] 9 2" xfId="10543" xr:uid="{D460F500-6373-40F8-B91B-5209CD93910D}"/>
    <cellStyle name="Millares [2] 9 2 2" xfId="33439" xr:uid="{4A30046E-FC97-4C9F-9304-EC88A6AA7ECA}"/>
    <cellStyle name="Millares [2] 9 3" xfId="10544" xr:uid="{2CECB0AA-8D3D-4A1C-9F55-7DA19B0D8001}"/>
    <cellStyle name="Millares [2] 9 3 2" xfId="33440" xr:uid="{A1299BC1-878A-4A62-BF64-94029CF7590A}"/>
    <cellStyle name="Millares [2] 9 4" xfId="33441" xr:uid="{F869CE70-1510-4C0E-A829-DA90D34E0D1C}"/>
    <cellStyle name="Millares [2] 90" xfId="10545" xr:uid="{CE109631-DEB4-41B1-9E1D-537A722BC0BA}"/>
    <cellStyle name="Millares [2] 90 2" xfId="10546" xr:uid="{CB9D3429-D6BC-48CC-81C5-91A31335706D}"/>
    <cellStyle name="Millares [2] 90 2 2" xfId="33442" xr:uid="{0E9D8BEB-C793-45D2-9B15-64392D771D53}"/>
    <cellStyle name="Millares [2] 90 3" xfId="10547" xr:uid="{CCE62885-CA46-4A34-9320-7A57FEB8C9F7}"/>
    <cellStyle name="Millares [2] 90 3 2" xfId="33443" xr:uid="{C8CB0D2D-0FC1-4708-A83B-FCF14909EAD3}"/>
    <cellStyle name="Millares [2] 90 4" xfId="33444" xr:uid="{FCE9208C-B70A-4AFF-B1F4-C2CE9D8DCE8E}"/>
    <cellStyle name="Millares [2] 91" xfId="10548" xr:uid="{305B5F85-65CC-4DF7-AE49-D7490612D1AF}"/>
    <cellStyle name="Millares [2] 91 2" xfId="10549" xr:uid="{21C9BF9D-00B3-4223-9930-D1F5DF5DF2E2}"/>
    <cellStyle name="Millares [2] 91 2 2" xfId="33445" xr:uid="{92F7FCA8-FCC0-4E1C-955F-72877D5D0878}"/>
    <cellStyle name="Millares [2] 91 3" xfId="10550" xr:uid="{1E7EA29D-35AF-4C9D-A805-4DB525FC637B}"/>
    <cellStyle name="Millares [2] 91 3 2" xfId="33446" xr:uid="{1E8D700C-F4A7-4955-B6F5-1FA714479984}"/>
    <cellStyle name="Millares [2] 91 4" xfId="33447" xr:uid="{08B0A13B-3579-4BCF-B0AF-9492AD15CED6}"/>
    <cellStyle name="Millares [2] 92" xfId="10551" xr:uid="{3441C05C-8E03-4501-B93D-8BF01D42E2A8}"/>
    <cellStyle name="Millares [2] 92 2" xfId="10552" xr:uid="{E5FE2B90-EDC6-4FEA-A0F1-713B60C3A3A8}"/>
    <cellStyle name="Millares [2] 92 2 2" xfId="33448" xr:uid="{5D06EC61-624A-4BA5-976C-1E616CD43E2D}"/>
    <cellStyle name="Millares [2] 92 3" xfId="10553" xr:uid="{C70947EB-3AAB-4F29-90FD-B01D4149FE59}"/>
    <cellStyle name="Millares [2] 92 3 2" xfId="33449" xr:uid="{34714E13-0880-4742-8F2B-CA8DE1D8FE2F}"/>
    <cellStyle name="Millares [2] 92 4" xfId="33450" xr:uid="{A509ACC6-9DD6-446A-B740-CD7C5EF515EF}"/>
    <cellStyle name="Millares [2] 93" xfId="10554" xr:uid="{FE3914B0-D18C-43A1-A320-9130C47BBA1F}"/>
    <cellStyle name="Millares [2] 93 2" xfId="10555" xr:uid="{736B58CA-4054-48E7-9671-B7C4892D1267}"/>
    <cellStyle name="Millares [2] 93 2 2" xfId="33451" xr:uid="{C1F928C6-213F-4F51-B425-8171D33BA45D}"/>
    <cellStyle name="Millares [2] 93 3" xfId="10556" xr:uid="{A55B3FB8-0941-4185-9ED9-BFA219B6EEE6}"/>
    <cellStyle name="Millares [2] 93 3 2" xfId="33452" xr:uid="{B6F6BB9C-08BC-480E-8610-8CB856CB739C}"/>
    <cellStyle name="Millares [2] 93 4" xfId="33453" xr:uid="{C3151782-C928-47DD-8EFD-FD92A3442EA4}"/>
    <cellStyle name="Millares [2] 94" xfId="10557" xr:uid="{FBA4ED19-ED8E-4AE7-B4F8-2F378E34D895}"/>
    <cellStyle name="Millares [2] 94 2" xfId="10558" xr:uid="{9F2106EC-2320-4289-A108-06C8A6D631C8}"/>
    <cellStyle name="Millares [2] 94 2 2" xfId="33454" xr:uid="{1E4A359B-64E1-4ABB-9E9D-BF1F45434B76}"/>
    <cellStyle name="Millares [2] 94 3" xfId="10559" xr:uid="{9727AF2F-5438-40CB-8830-B5562350D93C}"/>
    <cellStyle name="Millares [2] 94 3 2" xfId="33455" xr:uid="{2CD65557-C9AD-4B27-9726-D9806BB1D97A}"/>
    <cellStyle name="Millares [2] 94 4" xfId="33456" xr:uid="{58CBC3ED-767D-4898-B77C-C5F0D2472C9E}"/>
    <cellStyle name="Millares [2] 95" xfId="10560" xr:uid="{AC1FFE6E-3217-4C3B-8603-7CC1C2D99F07}"/>
    <cellStyle name="Millares [2] 95 2" xfId="10561" xr:uid="{61B93F70-5FFD-4A29-8C65-B806C03DA58B}"/>
    <cellStyle name="Millares [2] 95 2 2" xfId="33457" xr:uid="{177FF7F9-6841-4956-AD65-28EBBBD7B80A}"/>
    <cellStyle name="Millares [2] 95 3" xfId="10562" xr:uid="{257B33D2-3F5C-4C17-9B92-6DA063874952}"/>
    <cellStyle name="Millares [2] 95 3 2" xfId="33458" xr:uid="{D35F0E8B-E8ED-4148-82D0-AF90D1402820}"/>
    <cellStyle name="Millares [2] 95 4" xfId="33459" xr:uid="{E09EB0FF-1614-4B11-B754-F07985527292}"/>
    <cellStyle name="Millares [2] 96" xfId="10563" xr:uid="{40103A65-AFE7-451E-AFCE-1178EA39A1E2}"/>
    <cellStyle name="Millares [2] 96 2" xfId="10564" xr:uid="{260B122A-6A36-4E20-958B-D72130BFDA16}"/>
    <cellStyle name="Millares [2] 96 2 2" xfId="33460" xr:uid="{88A6AFAB-DBBE-4CEA-AE80-6947855E508F}"/>
    <cellStyle name="Millares [2] 96 3" xfId="10565" xr:uid="{2E3BFE3A-42F5-404C-BA51-06A0595B7644}"/>
    <cellStyle name="Millares [2] 96 3 2" xfId="33461" xr:uid="{FEBC1C77-A08D-4388-8A7B-3DF08D2EAC42}"/>
    <cellStyle name="Millares [2] 96 4" xfId="33462" xr:uid="{162A6938-4800-4BCA-A5BD-0010CB4C0EE2}"/>
    <cellStyle name="Millares [2] 97" xfId="10566" xr:uid="{F32801BE-934E-4718-AC1D-9BD6B44CBEE8}"/>
    <cellStyle name="Millares [2] 97 2" xfId="10567" xr:uid="{AE46B644-AADA-4C62-AF24-55C762C6E2EE}"/>
    <cellStyle name="Millares [2] 97 2 2" xfId="33463" xr:uid="{4A8CDED6-FDE3-4761-87E1-421C034A7445}"/>
    <cellStyle name="Millares [2] 97 3" xfId="10568" xr:uid="{08C638A9-BB79-47C0-A6AB-59C5CCE7012F}"/>
    <cellStyle name="Millares [2] 97 3 2" xfId="33464" xr:uid="{5C7FC4B6-9506-4DDB-83DF-055FCD624C6E}"/>
    <cellStyle name="Millares [2] 97 4" xfId="33465" xr:uid="{E927BB56-9BA5-4FB4-81FC-210B57749633}"/>
    <cellStyle name="Millares [2] 98" xfId="10569" xr:uid="{83F3070A-A1C8-4F00-9C25-86272A63D2D1}"/>
    <cellStyle name="Millares [2] 98 2" xfId="10570" xr:uid="{4FED455C-766A-4ABC-AA17-C5404FDB7CCA}"/>
    <cellStyle name="Millares [2] 98 2 2" xfId="33466" xr:uid="{A71E68B8-0F4F-40BB-B8D2-0F301E5C2998}"/>
    <cellStyle name="Millares [2] 98 3" xfId="10571" xr:uid="{526B8686-067C-45A3-A6F7-5A723CB486A5}"/>
    <cellStyle name="Millares [2] 98 3 2" xfId="33467" xr:uid="{29A89B8F-1535-4E03-8A69-FB7888644118}"/>
    <cellStyle name="Millares [2] 98 4" xfId="33468" xr:uid="{09A48B26-204E-4226-82FD-51CDCC70CEC3}"/>
    <cellStyle name="Millares [2] 99" xfId="10572" xr:uid="{9DA8D6C8-A4BE-41A3-9F4E-C3B2BCA69421}"/>
    <cellStyle name="Millares [2] 99 2" xfId="10573" xr:uid="{F265FD08-8085-4F65-8ECA-F2AF9C172267}"/>
    <cellStyle name="Millares [2] 99 2 2" xfId="33469" xr:uid="{57ACF0F4-F4C1-4E1A-AD01-789E2EEA81E3}"/>
    <cellStyle name="Millares [2] 99 3" xfId="10574" xr:uid="{75B36261-9A13-46B0-B387-C90011CFD751}"/>
    <cellStyle name="Millares [2] 99 3 2" xfId="33470" xr:uid="{A0AE5A00-8861-4629-9B90-EFAC7DD99CFB}"/>
    <cellStyle name="Millares [2] 99 4" xfId="33471" xr:uid="{7479EF6F-699C-4FE1-B7A8-CDE27A421417}"/>
    <cellStyle name="Millares [2]_Balance" xfId="10575" xr:uid="{14D6CA82-F80E-4598-8E52-3D0D2C201B8A}"/>
    <cellStyle name="Millares [3]" xfId="10576" xr:uid="{FAF69B64-B182-41AB-A9AA-9B3A058C652E}"/>
    <cellStyle name="Millares [3] 10" xfId="10577" xr:uid="{98FBE631-E2D4-4C9B-9D2B-E0026B692E1B}"/>
    <cellStyle name="Millares [3] 10 2" xfId="10578" xr:uid="{B161BB30-2FCB-4906-9D8D-F90A816D4CF0}"/>
    <cellStyle name="Millares [3] 10 2 2" xfId="33472" xr:uid="{9E98E569-B209-4346-A00E-84D99535A248}"/>
    <cellStyle name="Millares [3] 10 3" xfId="10579" xr:uid="{A5F19874-5862-40D6-A32A-9C1220615B47}"/>
    <cellStyle name="Millares [3] 10 3 2" xfId="33473" xr:uid="{D8AA2C90-A115-4034-8ABA-74E23A4EF333}"/>
    <cellStyle name="Millares [3] 10 4" xfId="33474" xr:uid="{8591563F-E552-4D86-AF7D-1877350534C0}"/>
    <cellStyle name="Millares [3] 100" xfId="10580" xr:uid="{7F0778C8-F3EE-48D3-97CF-E06E076D379F}"/>
    <cellStyle name="Millares [3] 100 2" xfId="10581" xr:uid="{93D14F5A-811C-4C83-B356-53EB3DDCBC53}"/>
    <cellStyle name="Millares [3] 100 2 2" xfId="33475" xr:uid="{8172B9FF-6859-4092-AD0A-459595B93C76}"/>
    <cellStyle name="Millares [3] 100 3" xfId="10582" xr:uid="{7596E3B9-7FA4-4F0B-9575-1F80DA76394E}"/>
    <cellStyle name="Millares [3] 100 3 2" xfId="33476" xr:uid="{E6E0CCD2-9CAC-495A-9978-B99BAD948641}"/>
    <cellStyle name="Millares [3] 100 4" xfId="33477" xr:uid="{C41ADD1A-F523-4A0E-A48F-43A7E566A5A1}"/>
    <cellStyle name="Millares [3] 101" xfId="10583" xr:uid="{47EA43C4-2916-4C5A-A1E1-3630EEFBDA0B}"/>
    <cellStyle name="Millares [3] 101 2" xfId="10584" xr:uid="{BA59E5D8-655E-4436-B5EC-5523625C24CE}"/>
    <cellStyle name="Millares [3] 101 2 2" xfId="33478" xr:uid="{D0D49E17-81B6-4CEC-AFE8-84DF5F426980}"/>
    <cellStyle name="Millares [3] 101 3" xfId="10585" xr:uid="{72701278-4FA7-4CCD-87CD-295B930AB969}"/>
    <cellStyle name="Millares [3] 101 3 2" xfId="33479" xr:uid="{2EE2756E-B763-4422-B999-10854D8545B6}"/>
    <cellStyle name="Millares [3] 101 4" xfId="33480" xr:uid="{0FEE5620-24F9-4367-A52C-15397D2D85A6}"/>
    <cellStyle name="Millares [3] 102" xfId="10586" xr:uid="{D9979C06-C2E7-48C0-8E50-59FEF02C5940}"/>
    <cellStyle name="Millares [3] 102 2" xfId="10587" xr:uid="{8996B7F5-AACF-44C9-B9B0-6FBFDD44C229}"/>
    <cellStyle name="Millares [3] 102 2 2" xfId="33481" xr:uid="{853D34B9-ED2B-4889-82FD-E4BF1992BA90}"/>
    <cellStyle name="Millares [3] 102 3" xfId="10588" xr:uid="{50C2B837-3AF8-4DDB-9B7B-488477BD0D0C}"/>
    <cellStyle name="Millares [3] 102 3 2" xfId="33482" xr:uid="{ED444953-F30F-44A0-A369-36AF8842CAAB}"/>
    <cellStyle name="Millares [3] 102 4" xfId="33483" xr:uid="{782BEF6C-BCC8-40FC-80F8-6B9394C92379}"/>
    <cellStyle name="Millares [3] 103" xfId="10589" xr:uid="{FC869DC7-B125-48B2-9C99-9E1DEA43DEC7}"/>
    <cellStyle name="Millares [3] 103 2" xfId="10590" xr:uid="{47190887-0A91-40EB-AF40-475F6597B2C4}"/>
    <cellStyle name="Millares [3] 103 2 2" xfId="33484" xr:uid="{FB0A555C-AF80-4925-A3D5-2F9F663E8AF2}"/>
    <cellStyle name="Millares [3] 103 3" xfId="10591" xr:uid="{A53DF8B0-2822-4859-B63F-2570E6367038}"/>
    <cellStyle name="Millares [3] 103 3 2" xfId="33485" xr:uid="{EC1E9A03-32E4-4471-99BC-91AC2DEF89B6}"/>
    <cellStyle name="Millares [3] 103 4" xfId="33486" xr:uid="{A30F5465-8747-46FE-A071-2FC551AE4E4E}"/>
    <cellStyle name="Millares [3] 104" xfId="10592" xr:uid="{798AC86C-F2E2-4B7A-B5A5-1AD4582F612D}"/>
    <cellStyle name="Millares [3] 104 2" xfId="10593" xr:uid="{DBB85D90-2C3E-439B-8E71-2B21E55812E4}"/>
    <cellStyle name="Millares [3] 104 2 2" xfId="33487" xr:uid="{A5AE7F2E-CD14-4605-B72A-54AAF3084294}"/>
    <cellStyle name="Millares [3] 104 3" xfId="10594" xr:uid="{642555C8-877D-4F70-A91B-D12886A01CD5}"/>
    <cellStyle name="Millares [3] 104 3 2" xfId="33488" xr:uid="{6D0C20EA-7C45-4677-BED8-6961B2B3034C}"/>
    <cellStyle name="Millares [3] 104 4" xfId="33489" xr:uid="{EA7BA52C-7A98-4C7B-9C86-FD9883B5DE12}"/>
    <cellStyle name="Millares [3] 105" xfId="10595" xr:uid="{D8B3A5DC-DA8E-43C5-8365-63DF4FDAAF31}"/>
    <cellStyle name="Millares [3] 105 2" xfId="10596" xr:uid="{CBD9D70F-8DDC-457F-B109-F9426A7ECB0F}"/>
    <cellStyle name="Millares [3] 105 2 2" xfId="33490" xr:uid="{6927D302-55EC-465F-AE2F-621B07B0DEF8}"/>
    <cellStyle name="Millares [3] 105 3" xfId="10597" xr:uid="{0AD6AA0E-FE55-448D-9E8A-7F09F5C60BE7}"/>
    <cellStyle name="Millares [3] 105 3 2" xfId="33491" xr:uid="{9CEECFC6-EA43-453F-A967-96A52F62556A}"/>
    <cellStyle name="Millares [3] 105 4" xfId="33492" xr:uid="{B80D88D4-2CF5-48FD-8305-5E0A4A94511E}"/>
    <cellStyle name="Millares [3] 106" xfId="10598" xr:uid="{D494AE57-71A6-4817-8C7F-5AEDABBF8F66}"/>
    <cellStyle name="Millares [3] 106 2" xfId="10599" xr:uid="{4B42313A-1398-4231-961B-D86AF4FC8C5A}"/>
    <cellStyle name="Millares [3] 106 2 2" xfId="33493" xr:uid="{BCBDC2A8-082A-41AB-984E-0233F007F154}"/>
    <cellStyle name="Millares [3] 106 3" xfId="10600" xr:uid="{CABFE939-E435-47B7-BE89-309B3D25592D}"/>
    <cellStyle name="Millares [3] 106 3 2" xfId="33494" xr:uid="{0EE77A3D-69B9-4DF5-A19D-2501455332F3}"/>
    <cellStyle name="Millares [3] 106 4" xfId="33495" xr:uid="{6C6FA783-C8A2-4F12-A63A-465E0C3BB969}"/>
    <cellStyle name="Millares [3] 107" xfId="10601" xr:uid="{0752D302-DBDD-4A21-A6D1-A13DE1BE1CC5}"/>
    <cellStyle name="Millares [3] 107 2" xfId="10602" xr:uid="{BD1B6A40-7A89-4DC5-8485-56B40BEBE062}"/>
    <cellStyle name="Millares [3] 107 2 2" xfId="33496" xr:uid="{C147242B-05E0-4F93-BE1E-DCA81A402AFA}"/>
    <cellStyle name="Millares [3] 107 3" xfId="10603" xr:uid="{BBC5A8D8-1F0B-49EE-ADE8-A0A1FCF6EF05}"/>
    <cellStyle name="Millares [3] 107 3 2" xfId="33497" xr:uid="{F463045E-8ADF-4E76-86D8-8E884C85C67A}"/>
    <cellStyle name="Millares [3] 107 4" xfId="33498" xr:uid="{308A8E14-7A7C-4907-8D2C-F8F91AF62811}"/>
    <cellStyle name="Millares [3] 108" xfId="10604" xr:uid="{2921E00A-71E4-4B51-A53D-00EAC3BD5D31}"/>
    <cellStyle name="Millares [3] 108 2" xfId="10605" xr:uid="{33F94B0B-1E47-43B3-863E-CB13B88C5969}"/>
    <cellStyle name="Millares [3] 108 2 2" xfId="33499" xr:uid="{CF23218F-A225-4DB3-A370-5506577E56CE}"/>
    <cellStyle name="Millares [3] 108 3" xfId="10606" xr:uid="{C89BF1D7-BE82-4003-B0D5-45685C575C0A}"/>
    <cellStyle name="Millares [3] 108 3 2" xfId="33500" xr:uid="{373BDE74-BA0C-4317-8D73-CD33EE530770}"/>
    <cellStyle name="Millares [3] 108 4" xfId="33501" xr:uid="{37BFCAE1-4BD7-4846-B044-AB563755793D}"/>
    <cellStyle name="Millares [3] 109" xfId="10607" xr:uid="{FA33DB82-7704-429C-B1E4-E101A4CBCB99}"/>
    <cellStyle name="Millares [3] 109 2" xfId="33502" xr:uid="{C2F98606-0904-42A8-94CA-E1988700CD2F}"/>
    <cellStyle name="Millares [3] 11" xfId="10608" xr:uid="{AC80EF28-CE72-454F-942B-1158532145BF}"/>
    <cellStyle name="Millares [3] 11 2" xfId="10609" xr:uid="{266FA0E6-F8B7-47DB-A7E2-6F474135D512}"/>
    <cellStyle name="Millares [3] 11 2 2" xfId="33503" xr:uid="{3ACCF8EC-9969-4D3F-936B-4A879F92010C}"/>
    <cellStyle name="Millares [3] 11 3" xfId="10610" xr:uid="{1A06FD4C-784C-4493-A4DD-DC92525FB179}"/>
    <cellStyle name="Millares [3] 11 3 2" xfId="33504" xr:uid="{475ABC62-5CB2-4A4D-BCB4-48B3A991CEF5}"/>
    <cellStyle name="Millares [3] 11 4" xfId="33505" xr:uid="{15DCBEF2-E063-4492-B4D6-165A10FD183E}"/>
    <cellStyle name="Millares [3] 110" xfId="10611" xr:uid="{EEEFF386-72A3-42FD-959B-07C691496858}"/>
    <cellStyle name="Millares [3] 110 2" xfId="33506" xr:uid="{FDDF64F1-048A-46CA-9EE1-5E93A681C553}"/>
    <cellStyle name="Millares [3] 111" xfId="33507" xr:uid="{D1A566FD-7B0E-46BA-A803-8D080D3E3DAC}"/>
    <cellStyle name="Millares [3] 12" xfId="10612" xr:uid="{C4039C67-6BDA-427A-BB96-0DD4D30F384E}"/>
    <cellStyle name="Millares [3] 12 2" xfId="10613" xr:uid="{FC3BE8AE-2A25-4D7B-9EE0-89CC9494B552}"/>
    <cellStyle name="Millares [3] 12 2 2" xfId="33508" xr:uid="{896B9A0B-2C31-4539-B68A-09693998E922}"/>
    <cellStyle name="Millares [3] 12 3" xfId="10614" xr:uid="{1F44499A-A13C-43DF-905D-698777E7CD75}"/>
    <cellStyle name="Millares [3] 12 3 2" xfId="33509" xr:uid="{6AA9E9B6-C883-4363-B2D8-EE6B3260EF29}"/>
    <cellStyle name="Millares [3] 12 4" xfId="33510" xr:uid="{DA949F21-A134-412E-9E67-4BE6A3188E30}"/>
    <cellStyle name="Millares [3] 13" xfId="10615" xr:uid="{BDA79A91-637D-45E7-A4EE-B894CC7183C6}"/>
    <cellStyle name="Millares [3] 13 2" xfId="10616" xr:uid="{A4872BF1-7342-44A0-B0C7-5D0269781ED6}"/>
    <cellStyle name="Millares [3] 13 2 2" xfId="33511" xr:uid="{809CEAA3-6427-4DAE-83F5-9895E5D5D3B6}"/>
    <cellStyle name="Millares [3] 13 3" xfId="10617" xr:uid="{B1C0B0E4-1F38-4D6F-A23E-C467C6472318}"/>
    <cellStyle name="Millares [3] 13 3 2" xfId="33512" xr:uid="{9C4DFE34-7512-4D8C-A636-63D0BD24A5DC}"/>
    <cellStyle name="Millares [3] 13 4" xfId="33513" xr:uid="{A91AA337-915C-476F-A3F3-B2D899B269EE}"/>
    <cellStyle name="Millares [3] 14" xfId="10618" xr:uid="{7A3E9719-78AB-4175-AA1F-B6B71E501B58}"/>
    <cellStyle name="Millares [3] 14 2" xfId="10619" xr:uid="{E1902D45-D106-4418-84C1-118A54BCA6F4}"/>
    <cellStyle name="Millares [3] 14 2 2" xfId="33514" xr:uid="{4CE6452E-A298-49B7-9963-17A75954D8C3}"/>
    <cellStyle name="Millares [3] 14 3" xfId="10620" xr:uid="{D128849E-225A-486D-BDB5-6F08F3CF59E0}"/>
    <cellStyle name="Millares [3] 14 3 2" xfId="33515" xr:uid="{6FD839CC-9DAB-4A96-B3EF-47D6C75CC55A}"/>
    <cellStyle name="Millares [3] 14 4" xfId="33516" xr:uid="{086ED4ED-40D7-4C82-AD69-1F5DF9260417}"/>
    <cellStyle name="Millares [3] 15" xfId="10621" xr:uid="{B4D67269-6684-477D-8D8D-49E1E0EE0DE7}"/>
    <cellStyle name="Millares [3] 15 2" xfId="10622" xr:uid="{C66DAA42-9E0C-472E-9049-D71DF03E8FF0}"/>
    <cellStyle name="Millares [3] 15 2 2" xfId="33517" xr:uid="{C35C9E22-5FEB-4562-B0EE-39DD00895C62}"/>
    <cellStyle name="Millares [3] 15 3" xfId="10623" xr:uid="{D6653BC0-27A4-498A-ADDF-A81CBEC1D19F}"/>
    <cellStyle name="Millares [3] 15 3 2" xfId="33518" xr:uid="{71B54AF2-C06E-4288-B975-1AD97AE97C76}"/>
    <cellStyle name="Millares [3] 15 4" xfId="33519" xr:uid="{BFAB9E04-AD61-4321-B4D6-47F5C06640C4}"/>
    <cellStyle name="Millares [3] 16" xfId="10624" xr:uid="{60AC05BE-BE28-425F-9929-2327813F40CC}"/>
    <cellStyle name="Millares [3] 16 2" xfId="10625" xr:uid="{43D62FEF-2F35-44E8-9473-606B9215FA6C}"/>
    <cellStyle name="Millares [3] 16 2 2" xfId="33520" xr:uid="{27977801-5E7A-49C3-BA00-6898FB5EA752}"/>
    <cellStyle name="Millares [3] 16 3" xfId="10626" xr:uid="{BB2A8D79-8381-47C8-82A7-C81CDE991DE9}"/>
    <cellStyle name="Millares [3] 16 3 2" xfId="33521" xr:uid="{14EBB879-91C5-4DDE-87A1-75EE50370E8C}"/>
    <cellStyle name="Millares [3] 16 4" xfId="33522" xr:uid="{B50441C1-927B-4686-BF8E-34EB8262D42E}"/>
    <cellStyle name="Millares [3] 17" xfId="10627" xr:uid="{4C92AF4E-0CDA-4A0B-9A0E-054E2D531BF8}"/>
    <cellStyle name="Millares [3] 17 2" xfId="10628" xr:uid="{3F0DEAA0-1188-4D1D-813D-586A003414A3}"/>
    <cellStyle name="Millares [3] 17 2 2" xfId="33523" xr:uid="{92B03B4C-5A12-4407-9DEB-314BCD1B4F95}"/>
    <cellStyle name="Millares [3] 17 3" xfId="10629" xr:uid="{FB18B446-72E5-4FEC-9697-B018D9232DAB}"/>
    <cellStyle name="Millares [3] 17 3 2" xfId="33524" xr:uid="{8C412683-C30A-44F7-BE99-5270EE70FC67}"/>
    <cellStyle name="Millares [3] 17 4" xfId="33525" xr:uid="{D64443DA-BF79-4B6A-955D-C75ADC9E33B9}"/>
    <cellStyle name="Millares [3] 18" xfId="10630" xr:uid="{78BE85CD-2304-4999-8F18-29A1A3D6A00C}"/>
    <cellStyle name="Millares [3] 18 2" xfId="10631" xr:uid="{462BD4A5-38B3-4038-BA7B-422C9E6E9742}"/>
    <cellStyle name="Millares [3] 18 2 2" xfId="33526" xr:uid="{F6AE8384-C006-40B8-AB8C-9EDED21968F6}"/>
    <cellStyle name="Millares [3] 18 3" xfId="10632" xr:uid="{D3F7D085-9124-4F6C-AD07-9A15943BE410}"/>
    <cellStyle name="Millares [3] 18 3 2" xfId="33527" xr:uid="{7249AFE3-0F8A-4D6F-9EAD-D21C1B02761B}"/>
    <cellStyle name="Millares [3] 18 4" xfId="33528" xr:uid="{9E1B2C3E-9CD4-406E-8293-C81858C7DEE9}"/>
    <cellStyle name="Millares [3] 19" xfId="10633" xr:uid="{7C36B52B-789A-40EF-B5AC-65094126BB89}"/>
    <cellStyle name="Millares [3] 19 2" xfId="10634" xr:uid="{9787A004-B00E-45C5-BBCC-5C0B3CA85D8C}"/>
    <cellStyle name="Millares [3] 19 2 2" xfId="33529" xr:uid="{267AE3DC-DE4F-49CB-A167-7EBAB27F9270}"/>
    <cellStyle name="Millares [3] 19 3" xfId="10635" xr:uid="{75DED298-AA18-4D09-81BB-9DBDF34BC959}"/>
    <cellStyle name="Millares [3] 19 3 2" xfId="33530" xr:uid="{3E29643F-E4D2-42C1-8BF8-C20F21D4AEA4}"/>
    <cellStyle name="Millares [3] 19 4" xfId="33531" xr:uid="{5A4A3B4A-2372-4E3E-8246-F76551711766}"/>
    <cellStyle name="Millares [3] 2" xfId="10636" xr:uid="{FF64C03B-4B5B-4DC1-8FD0-137760BC9AD3}"/>
    <cellStyle name="Millares [3] 2 2" xfId="10637" xr:uid="{4F5F3BA3-ED80-4130-B2B3-BFEC8A64B8B7}"/>
    <cellStyle name="Millares [3] 2 2 2" xfId="10638" xr:uid="{435CD40B-B3D0-48AE-A166-34C9877A5888}"/>
    <cellStyle name="Millares [3] 2 2 2 2" xfId="33532" xr:uid="{26175E0A-6B51-4FED-9DE7-2CF181CCC3BE}"/>
    <cellStyle name="Millares [3] 2 2 3" xfId="10639" xr:uid="{FF754A68-9122-48D6-A1D4-851CBA73DE47}"/>
    <cellStyle name="Millares [3] 2 2 3 2" xfId="33533" xr:uid="{E264805B-E606-4918-8172-FD5D8122053D}"/>
    <cellStyle name="Millares [3] 2 2 4" xfId="33534" xr:uid="{662199AD-A53A-4787-AE26-78F78ED306F3}"/>
    <cellStyle name="Millares [3] 2 3" xfId="10640" xr:uid="{8B704FF4-46A7-47EC-95E4-A745961BFCEA}"/>
    <cellStyle name="Millares [3] 2 3 2" xfId="10641" xr:uid="{E1D341D8-CAB7-4A30-9D78-DC0D87D67ED0}"/>
    <cellStyle name="Millares [3] 2 3 2 2" xfId="33535" xr:uid="{99C8008A-52D8-4D9D-862F-32B2D4221FAA}"/>
    <cellStyle name="Millares [3] 2 3 3" xfId="10642" xr:uid="{99268DBD-5B17-47BC-9006-009848932980}"/>
    <cellStyle name="Millares [3] 2 3 3 2" xfId="33536" xr:uid="{AFA483FC-1F64-4048-8C2A-F9BF7AE582E2}"/>
    <cellStyle name="Millares [3] 2 3 4" xfId="33537" xr:uid="{39202899-C026-4ED9-80D3-EDC92B7D6B4B}"/>
    <cellStyle name="Millares [3] 2 4" xfId="10643" xr:uid="{83C2A05A-B41C-48A4-8467-51817E4EC260}"/>
    <cellStyle name="Millares [3] 2 4 2" xfId="10644" xr:uid="{46272F53-93F8-472E-91DE-6DA5B7355D16}"/>
    <cellStyle name="Millares [3] 2 4 2 2" xfId="33538" xr:uid="{600D8BCA-B39B-45A9-9333-E72274ACF82E}"/>
    <cellStyle name="Millares [3] 2 4 3" xfId="10645" xr:uid="{09A3E77A-940C-4C23-8E4C-76C02E4DCCAA}"/>
    <cellStyle name="Millares [3] 2 4 3 2" xfId="33539" xr:uid="{40413A58-614A-420C-90FD-9E5B1808D0CD}"/>
    <cellStyle name="Millares [3] 2 4 4" xfId="33540" xr:uid="{8247E4A6-276E-45C6-8219-609B0A1FC6BA}"/>
    <cellStyle name="Millares [3] 2 5" xfId="10646" xr:uid="{13583DBF-31AE-40EB-86A6-FF703833A5D6}"/>
    <cellStyle name="Millares [3] 2 5 2" xfId="10647" xr:uid="{188756AB-C256-4429-BAF8-91BB14F62EF0}"/>
    <cellStyle name="Millares [3] 2 5 2 2" xfId="33541" xr:uid="{051A15FE-EE49-45E7-8393-11139C07F0E0}"/>
    <cellStyle name="Millares [3] 2 5 3" xfId="10648" xr:uid="{A03775D9-40A6-484D-B3EC-DF21AEE9DBC7}"/>
    <cellStyle name="Millares [3] 2 5 3 2" xfId="33542" xr:uid="{FFE934CE-580A-4C4E-813F-4EFF1B7621AC}"/>
    <cellStyle name="Millares [3] 2 5 4" xfId="33543" xr:uid="{8A4238D6-6375-402C-9A99-18AFA52D0D87}"/>
    <cellStyle name="Millares [3] 2 6" xfId="10649" xr:uid="{30EB084C-DF34-4CD9-AFDE-E53629F6D215}"/>
    <cellStyle name="Millares [3] 2 6 2" xfId="33544" xr:uid="{C20805AF-AB1B-4EA7-809D-461C34E5536E}"/>
    <cellStyle name="Millares [3] 2 7" xfId="10650" xr:uid="{BE1D2BAB-78AF-4C65-A5C0-BCB9AF2E74FA}"/>
    <cellStyle name="Millares [3] 2 7 2" xfId="33545" xr:uid="{69D3EE63-0745-4C8B-8ED4-A45CE3E4AA7B}"/>
    <cellStyle name="Millares [3] 2 8" xfId="33546" xr:uid="{B63CCF7E-CC5D-4A8B-A55C-F0FEE1D3FA05}"/>
    <cellStyle name="Millares [3] 20" xfId="10651" xr:uid="{0390F4D1-7BE9-4651-A6A1-0485011A6765}"/>
    <cellStyle name="Millares [3] 20 2" xfId="10652" xr:uid="{25DC34E5-71E0-461E-949F-E4813111DAFF}"/>
    <cellStyle name="Millares [3] 20 2 2" xfId="33547" xr:uid="{AA0006E4-48D4-4FAC-B98C-CF7C19D7B9E1}"/>
    <cellStyle name="Millares [3] 20 3" xfId="10653" xr:uid="{E1FD6CBC-A2F2-4CC3-BE01-5176218B19A9}"/>
    <cellStyle name="Millares [3] 20 3 2" xfId="33548" xr:uid="{37D86EFF-8C0F-4CBD-A09D-84245D5FA88F}"/>
    <cellStyle name="Millares [3] 20 4" xfId="33549" xr:uid="{BF9439FD-0F06-4086-B7A0-F6A1FDBA3985}"/>
    <cellStyle name="Millares [3] 21" xfId="10654" xr:uid="{F38746FB-C3EF-4E77-BE35-6CCE862602F7}"/>
    <cellStyle name="Millares [3] 21 2" xfId="10655" xr:uid="{49C7E7D1-3DEA-43E9-AD47-D7F834A9F5E0}"/>
    <cellStyle name="Millares [3] 21 2 2" xfId="33550" xr:uid="{EF2319E8-811A-40A6-9F27-CDF6BA986B08}"/>
    <cellStyle name="Millares [3] 21 3" xfId="10656" xr:uid="{83E3735E-FAAA-44D8-ACAB-979750586CA2}"/>
    <cellStyle name="Millares [3] 21 3 2" xfId="33551" xr:uid="{9CE160AC-902D-47C7-84A9-CDD3C6B57DCD}"/>
    <cellStyle name="Millares [3] 21 4" xfId="33552" xr:uid="{1307C6B0-A16F-4594-94CD-3330678841C3}"/>
    <cellStyle name="Millares [3] 22" xfId="10657" xr:uid="{7E689453-52F2-477B-99D2-0210904D4CBD}"/>
    <cellStyle name="Millares [3] 22 2" xfId="10658" xr:uid="{C2DB01C8-9EC6-4EAC-8583-9DC2F5FDB049}"/>
    <cellStyle name="Millares [3] 22 2 2" xfId="33553" xr:uid="{ED649BB1-87A2-41C7-9D64-9CE9965F2108}"/>
    <cellStyle name="Millares [3] 22 3" xfId="10659" xr:uid="{D6AA0C0F-E117-43DA-BB85-8DBF6D6FC522}"/>
    <cellStyle name="Millares [3] 22 3 2" xfId="33554" xr:uid="{6C857C8B-9133-438B-9219-57FC2EDD054C}"/>
    <cellStyle name="Millares [3] 22 4" xfId="33555" xr:uid="{7A791043-E503-4ABF-8D29-9310C6BE0841}"/>
    <cellStyle name="Millares [3] 23" xfId="10660" xr:uid="{EE7F2073-34B9-4C63-8F41-1C064F004252}"/>
    <cellStyle name="Millares [3] 23 2" xfId="10661" xr:uid="{9DD52BD7-3655-468E-88D4-84656EC97AB4}"/>
    <cellStyle name="Millares [3] 23 2 2" xfId="33556" xr:uid="{D9681A17-4752-4D81-9982-74EC408A6086}"/>
    <cellStyle name="Millares [3] 23 3" xfId="10662" xr:uid="{313DC93C-A161-4DFA-B408-C79144A55CCB}"/>
    <cellStyle name="Millares [3] 23 3 2" xfId="33557" xr:uid="{60ED8E01-58B0-4A7E-98E0-7963AE25F42D}"/>
    <cellStyle name="Millares [3] 23 4" xfId="33558" xr:uid="{0E7EABA9-9ADE-4B5C-83D3-FCC3E75DD0F8}"/>
    <cellStyle name="Millares [3] 24" xfId="10663" xr:uid="{9703FC3A-3845-4687-9C75-96FFC0382C46}"/>
    <cellStyle name="Millares [3] 24 2" xfId="10664" xr:uid="{A04489A1-4519-4CEC-9D4B-28430E817DAC}"/>
    <cellStyle name="Millares [3] 24 2 2" xfId="33559" xr:uid="{A5E0DD65-A8E7-453D-A445-4717D525A044}"/>
    <cellStyle name="Millares [3] 24 3" xfId="10665" xr:uid="{E1662BD2-DDEE-4487-9ED8-7AD36CE4FBE3}"/>
    <cellStyle name="Millares [3] 24 3 2" xfId="33560" xr:uid="{0FF2A9D8-C4BE-4DF6-80D2-0E8E5D3DE348}"/>
    <cellStyle name="Millares [3] 24 4" xfId="33561" xr:uid="{0D34EE5A-B66D-45BF-8DDA-36970BEAEF8B}"/>
    <cellStyle name="Millares [3] 25" xfId="10666" xr:uid="{0FFA8B13-D8B5-430D-8958-E7188EDF776D}"/>
    <cellStyle name="Millares [3] 25 2" xfId="10667" xr:uid="{E62F744F-61A7-41BA-852A-257E6F5ED5C5}"/>
    <cellStyle name="Millares [3] 25 2 2" xfId="33562" xr:uid="{01D68BD1-088B-4371-8EE3-6D332D03523A}"/>
    <cellStyle name="Millares [3] 25 3" xfId="10668" xr:uid="{9EB92C0E-0916-4CF3-8102-19A2A41A7DB2}"/>
    <cellStyle name="Millares [3] 25 3 2" xfId="33563" xr:uid="{C1FA2C28-1BB7-4C7D-BC03-F05B20D9AD81}"/>
    <cellStyle name="Millares [3] 25 4" xfId="33564" xr:uid="{D26C0483-FF18-4E5F-9EF0-389C891F6A84}"/>
    <cellStyle name="Millares [3] 26" xfId="10669" xr:uid="{D2A6C65D-6FF5-457E-A3D8-0D52EDEBF4F9}"/>
    <cellStyle name="Millares [3] 26 2" xfId="10670" xr:uid="{FAEC8588-BEBE-40D2-BE8E-B35C7EA03B00}"/>
    <cellStyle name="Millares [3] 26 2 2" xfId="33565" xr:uid="{12FCEAA4-0D96-4A4B-92FE-CA826A6E1E19}"/>
    <cellStyle name="Millares [3] 26 3" xfId="10671" xr:uid="{A38E5EA8-142D-40DA-8541-F12E7C89F4F8}"/>
    <cellStyle name="Millares [3] 26 3 2" xfId="33566" xr:uid="{F0F5B14C-C60A-49B1-8ECA-2ECAA58100BE}"/>
    <cellStyle name="Millares [3] 26 4" xfId="33567" xr:uid="{B85936A9-227A-4EE5-AF76-3908EFE5F60F}"/>
    <cellStyle name="Millares [3] 27" xfId="10672" xr:uid="{5C865D0C-F766-4FBF-ADE2-8000E7BE4477}"/>
    <cellStyle name="Millares [3] 27 2" xfId="10673" xr:uid="{81EFE5CB-E062-4BAF-AD8F-F1FFA6C1F381}"/>
    <cellStyle name="Millares [3] 27 2 2" xfId="33568" xr:uid="{18011B5E-88DA-42B1-BCC9-403B336A4CB7}"/>
    <cellStyle name="Millares [3] 27 3" xfId="10674" xr:uid="{191CC3E9-CDFF-4B03-A9E4-BDA476275F0C}"/>
    <cellStyle name="Millares [3] 27 3 2" xfId="33569" xr:uid="{F8EFBB8C-808F-41FB-9952-E9159321CAC7}"/>
    <cellStyle name="Millares [3] 27 4" xfId="33570" xr:uid="{BAE69064-8321-42EA-8BEA-DA0EF246F2CA}"/>
    <cellStyle name="Millares [3] 28" xfId="10675" xr:uid="{DDA4F71F-91E5-4BDF-A7E7-59BFF9F30D36}"/>
    <cellStyle name="Millares [3] 28 2" xfId="10676" xr:uid="{1E7E34C4-31D3-4B0D-ABFF-B1497363A4F2}"/>
    <cellStyle name="Millares [3] 28 2 2" xfId="33571" xr:uid="{9D8B7EE5-3548-4CA5-9D25-005E302FA4B0}"/>
    <cellStyle name="Millares [3] 28 3" xfId="10677" xr:uid="{C3068CD3-D84F-4729-8514-C4950ED06996}"/>
    <cellStyle name="Millares [3] 28 3 2" xfId="33572" xr:uid="{50992036-381C-43CD-89B4-01DD31E2F110}"/>
    <cellStyle name="Millares [3] 28 4" xfId="33573" xr:uid="{B14E770F-7E0A-43F8-A5A4-C40ADD11597A}"/>
    <cellStyle name="Millares [3] 29" xfId="10678" xr:uid="{554BF80C-4DC0-4BB5-96A1-E9017134A168}"/>
    <cellStyle name="Millares [3] 29 2" xfId="10679" xr:uid="{D930513B-7703-4A91-B789-F591EE403601}"/>
    <cellStyle name="Millares [3] 29 2 2" xfId="33574" xr:uid="{925DC7AB-B6E2-4B9A-B604-9C80908A7FC7}"/>
    <cellStyle name="Millares [3] 29 3" xfId="10680" xr:uid="{27B8F875-0E10-4D55-810B-441FB33BE0AF}"/>
    <cellStyle name="Millares [3] 29 3 2" xfId="33575" xr:uid="{FEE67B1D-1905-40D0-AAFF-6F5BC86565A8}"/>
    <cellStyle name="Millares [3] 29 4" xfId="33576" xr:uid="{CCD5AF35-6D6E-41F9-8D0D-BDF9C58C4E20}"/>
    <cellStyle name="Millares [3] 3" xfId="10681" xr:uid="{3C3DDBA7-A62B-4197-B209-F1F8DCAA8B24}"/>
    <cellStyle name="Millares [3] 3 2" xfId="10682" xr:uid="{7C0C7A97-FFA5-47F2-BBAF-9D547049221F}"/>
    <cellStyle name="Millares [3] 3 2 2" xfId="10683" xr:uid="{52A8A0D7-F1C0-4CC3-9624-E6B512054DE0}"/>
    <cellStyle name="Millares [3] 3 2 2 2" xfId="33577" xr:uid="{4CD2723E-9904-437B-935D-3D2A37580012}"/>
    <cellStyle name="Millares [3] 3 2 3" xfId="10684" xr:uid="{D72CADAF-3E2F-4761-9487-1FB76B6F1F76}"/>
    <cellStyle name="Millares [3] 3 2 3 2" xfId="33578" xr:uid="{BCF63B75-E132-47B4-A895-98BC1C1FB760}"/>
    <cellStyle name="Millares [3] 3 2 4" xfId="33579" xr:uid="{270D004B-5699-4B84-BC5A-4AB813368F9F}"/>
    <cellStyle name="Millares [3] 3 3" xfId="10685" xr:uid="{93FD8642-7453-4B19-976D-D8EEE0C3B305}"/>
    <cellStyle name="Millares [3] 3 3 2" xfId="10686" xr:uid="{25A56716-A1D3-4BF8-B7B9-6D220BBDD121}"/>
    <cellStyle name="Millares [3] 3 3 2 2" xfId="33580" xr:uid="{B024DAA8-91EE-451E-99B4-67F9E3D49199}"/>
    <cellStyle name="Millares [3] 3 3 3" xfId="10687" xr:uid="{DD597B5D-D180-4266-A40A-6E7BD207EE14}"/>
    <cellStyle name="Millares [3] 3 3 3 2" xfId="33581" xr:uid="{7560E0E9-1B71-4A46-B28C-27579E0B9E42}"/>
    <cellStyle name="Millares [3] 3 3 4" xfId="33582" xr:uid="{E1081948-4582-41A4-8EB8-01004B38995A}"/>
    <cellStyle name="Millares [3] 3 4" xfId="10688" xr:uid="{51E0DADF-EA30-476F-9E41-C81839237D4B}"/>
    <cellStyle name="Millares [3] 3 4 2" xfId="10689" xr:uid="{B104C376-6AEB-436A-9319-CC0E7C3928BE}"/>
    <cellStyle name="Millares [3] 3 4 2 2" xfId="33583" xr:uid="{59932FA6-94A7-41A8-BDF8-DB75399960D1}"/>
    <cellStyle name="Millares [3] 3 4 3" xfId="10690" xr:uid="{6F3E0317-6DC7-44A9-ADDD-D37063434491}"/>
    <cellStyle name="Millares [3] 3 4 3 2" xfId="33584" xr:uid="{AA8667BD-716A-4F1B-9EB1-69A55427143D}"/>
    <cellStyle name="Millares [3] 3 4 4" xfId="33585" xr:uid="{F5EA3D27-5C87-49E6-A840-4DCD0D624DB9}"/>
    <cellStyle name="Millares [3] 3 5" xfId="10691" xr:uid="{78D487BC-11EC-4990-A045-9B4A23C49CB2}"/>
    <cellStyle name="Millares [3] 3 5 2" xfId="10692" xr:uid="{8DE1B7D3-2AF1-4D78-BF94-18BBDDD25D79}"/>
    <cellStyle name="Millares [3] 3 5 2 2" xfId="33586" xr:uid="{934DCEDD-D6C8-483D-AF5D-BBC3926919DA}"/>
    <cellStyle name="Millares [3] 3 5 3" xfId="10693" xr:uid="{DA2179F9-9102-45C7-9FDE-DA5904E35289}"/>
    <cellStyle name="Millares [3] 3 5 3 2" xfId="33587" xr:uid="{B34E1616-E373-4D0A-8632-196113374115}"/>
    <cellStyle name="Millares [3] 3 5 4" xfId="33588" xr:uid="{D8B265EF-0843-4ECF-8286-CE59870076A0}"/>
    <cellStyle name="Millares [3] 3 6" xfId="10694" xr:uid="{1DB7C97E-9137-49BF-A524-BEC2C56331EA}"/>
    <cellStyle name="Millares [3] 3 6 2" xfId="33589" xr:uid="{B5B17442-51F3-411C-BF60-E3575F87E751}"/>
    <cellStyle name="Millares [3] 3 7" xfId="10695" xr:uid="{3BF82CC6-C14F-4549-8112-ACCE48A28FB3}"/>
    <cellStyle name="Millares [3] 3 7 2" xfId="33590" xr:uid="{DFFE3B6E-29DF-4376-A88D-109B441B2C04}"/>
    <cellStyle name="Millares [3] 3 8" xfId="33591" xr:uid="{3716CAF5-3990-4631-BA3D-8AC913A35CFD}"/>
    <cellStyle name="Millares [3] 30" xfId="10696" xr:uid="{2D3A8FD7-50BF-4CDB-AFB5-77E8530079D8}"/>
    <cellStyle name="Millares [3] 30 2" xfId="10697" xr:uid="{8F2BE2D3-B502-465B-B9BA-63E07F810B34}"/>
    <cellStyle name="Millares [3] 30 2 2" xfId="33592" xr:uid="{FB19E256-39B3-46A7-9948-AA64A396BFC7}"/>
    <cellStyle name="Millares [3] 30 3" xfId="10698" xr:uid="{E56982B5-4A94-4E7C-8039-296312C1A754}"/>
    <cellStyle name="Millares [3] 30 3 2" xfId="33593" xr:uid="{92ED96AD-B0D3-493B-97F7-8504386417E2}"/>
    <cellStyle name="Millares [3] 30 4" xfId="33594" xr:uid="{87D5B293-4BB6-4379-B894-30A4EC9BB840}"/>
    <cellStyle name="Millares [3] 31" xfId="10699" xr:uid="{8EB434E1-BA06-4D07-AB24-D364E7599077}"/>
    <cellStyle name="Millares [3] 31 2" xfId="10700" xr:uid="{80D39881-C02D-48B9-A18A-A691CDC80560}"/>
    <cellStyle name="Millares [3] 31 2 2" xfId="33595" xr:uid="{5BA1392F-E174-4739-A408-6901B5238EE6}"/>
    <cellStyle name="Millares [3] 31 3" xfId="10701" xr:uid="{F01E5293-D213-43F4-901E-9FB575AA1782}"/>
    <cellStyle name="Millares [3] 31 3 2" xfId="33596" xr:uid="{12BB561D-7005-48A8-BF49-CCC2AF131DB4}"/>
    <cellStyle name="Millares [3] 31 4" xfId="33597" xr:uid="{F23E96E4-9C27-4A0A-B331-82C270A572E9}"/>
    <cellStyle name="Millares [3] 32" xfId="10702" xr:uid="{21A0F3AF-1A89-498A-AA2B-4A5846244C9C}"/>
    <cellStyle name="Millares [3] 32 2" xfId="10703" xr:uid="{67EC3FAD-9696-4A05-97DD-F1DA920F1AB6}"/>
    <cellStyle name="Millares [3] 32 2 2" xfId="33598" xr:uid="{1AD76EB8-33E7-431C-9500-47C34E73CAF5}"/>
    <cellStyle name="Millares [3] 32 3" xfId="10704" xr:uid="{31BDFD1E-17DB-49D9-8EB5-E47F3E12CA8D}"/>
    <cellStyle name="Millares [3] 32 3 2" xfId="33599" xr:uid="{3CFA522F-8651-48DB-BB42-0347241743B1}"/>
    <cellStyle name="Millares [3] 32 4" xfId="33600" xr:uid="{C6B5AD76-250A-4CB1-8B3E-BAF6EFDF1F28}"/>
    <cellStyle name="Millares [3] 33" xfId="10705" xr:uid="{EB5BA5D0-842A-47B2-AE0A-0F66FD2B3B2E}"/>
    <cellStyle name="Millares [3] 33 2" xfId="10706" xr:uid="{A5D7B01C-8F50-49D0-A7A8-9BB3B44E955C}"/>
    <cellStyle name="Millares [3] 33 2 2" xfId="33601" xr:uid="{4F2E9C2A-3447-479E-80EF-1E59EB80D3AE}"/>
    <cellStyle name="Millares [3] 33 3" xfId="10707" xr:uid="{8EC064A0-9CF8-450F-93F0-872370F03DCF}"/>
    <cellStyle name="Millares [3] 33 3 2" xfId="33602" xr:uid="{57862F7B-FBBF-43AF-887A-79FF1D61B11E}"/>
    <cellStyle name="Millares [3] 33 4" xfId="33603" xr:uid="{75C72AA1-82B6-4730-B6A2-58B2E82F7B79}"/>
    <cellStyle name="Millares [3] 34" xfId="10708" xr:uid="{CE4C1837-6F84-4E16-ADCF-04357B78C83C}"/>
    <cellStyle name="Millares [3] 34 2" xfId="10709" xr:uid="{DD159890-31C2-44CD-B8EC-9CACDD99289B}"/>
    <cellStyle name="Millares [3] 34 2 2" xfId="33604" xr:uid="{C165B9CC-C8D0-4FB3-B3AB-CFE99C264BDD}"/>
    <cellStyle name="Millares [3] 34 3" xfId="10710" xr:uid="{FFAAD73D-F10D-40BA-848A-CCB919592994}"/>
    <cellStyle name="Millares [3] 34 3 2" xfId="33605" xr:uid="{D4AEC5A3-9267-41B4-A2B4-99706819C772}"/>
    <cellStyle name="Millares [3] 34 4" xfId="33606" xr:uid="{99FFDFF6-2840-4C00-B06D-ABAE70793175}"/>
    <cellStyle name="Millares [3] 35" xfId="10711" xr:uid="{AF6B4AFB-E736-4000-8001-6F36A97A6E94}"/>
    <cellStyle name="Millares [3] 35 2" xfId="10712" xr:uid="{ABE94176-57D5-46DF-85CF-48EDA523DAE4}"/>
    <cellStyle name="Millares [3] 35 2 2" xfId="33607" xr:uid="{1D94387C-EFE6-4128-B900-5CD7BB3F943E}"/>
    <cellStyle name="Millares [3] 35 3" xfId="10713" xr:uid="{0055508F-FB15-464C-99C8-F83A28539B7E}"/>
    <cellStyle name="Millares [3] 35 3 2" xfId="33608" xr:uid="{DD446A37-784B-4610-883A-BBD0A968B740}"/>
    <cellStyle name="Millares [3] 35 4" xfId="33609" xr:uid="{9CBCDF61-DB65-482F-8FB9-D3135C80856C}"/>
    <cellStyle name="Millares [3] 36" xfId="10714" xr:uid="{AB2364AD-6899-4363-AAB6-BD26D229B400}"/>
    <cellStyle name="Millares [3] 36 2" xfId="10715" xr:uid="{A0EC6289-EEEB-4DDA-AD9F-605E2516F418}"/>
    <cellStyle name="Millares [3] 36 2 2" xfId="33610" xr:uid="{DB4C62F8-E0A7-4BF2-BAB3-B27DEBCC0D37}"/>
    <cellStyle name="Millares [3] 36 3" xfId="10716" xr:uid="{1D51A2F2-F25C-42F0-85EF-F9AFD3E714FF}"/>
    <cellStyle name="Millares [3] 36 3 2" xfId="33611" xr:uid="{B20B8D89-20B6-428D-8C72-84B80B3139A2}"/>
    <cellStyle name="Millares [3] 36 4" xfId="33612" xr:uid="{22F9B874-7747-4D15-AB17-DF1478942656}"/>
    <cellStyle name="Millares [3] 37" xfId="10717" xr:uid="{673A30FF-E83B-4103-BB3B-CC5D177F26C2}"/>
    <cellStyle name="Millares [3] 37 2" xfId="10718" xr:uid="{7FB5A2D2-CE41-4015-A167-F892B9834A45}"/>
    <cellStyle name="Millares [3] 37 2 2" xfId="33613" xr:uid="{4820FAB5-0623-4F16-AF3F-FF580B007512}"/>
    <cellStyle name="Millares [3] 37 3" xfId="10719" xr:uid="{9D171B1D-97E8-4082-B626-30FE8423D7AD}"/>
    <cellStyle name="Millares [3] 37 3 2" xfId="33614" xr:uid="{6C1E7816-BE66-4B70-8C0D-39668C58D105}"/>
    <cellStyle name="Millares [3] 37 4" xfId="33615" xr:uid="{33823244-72A3-43D7-A5E4-9331EFA4B060}"/>
    <cellStyle name="Millares [3] 38" xfId="10720" xr:uid="{AC5EF674-50F6-46EB-9F90-78735DCD46B7}"/>
    <cellStyle name="Millares [3] 38 2" xfId="10721" xr:uid="{FB1449BA-B374-484B-B674-A2AC277E1640}"/>
    <cellStyle name="Millares [3] 38 2 2" xfId="33616" xr:uid="{E69B0C0D-DA3E-4AEF-9578-FD45BDC5BF10}"/>
    <cellStyle name="Millares [3] 38 3" xfId="10722" xr:uid="{B6115D38-858A-48A7-9DAB-D892100619CB}"/>
    <cellStyle name="Millares [3] 38 3 2" xfId="33617" xr:uid="{8DB68460-3B6D-49B1-A536-3E8E1D3F30F6}"/>
    <cellStyle name="Millares [3] 38 4" xfId="33618" xr:uid="{5839D0AB-E489-458A-BE07-BF6D63803979}"/>
    <cellStyle name="Millares [3] 39" xfId="10723" xr:uid="{A5EBC478-4280-4492-882B-5EF0A1F15118}"/>
    <cellStyle name="Millares [3] 39 2" xfId="10724" xr:uid="{E580CE81-D5C0-482C-B012-99C6C58B8424}"/>
    <cellStyle name="Millares [3] 39 2 2" xfId="33619" xr:uid="{B7515F3D-95C7-4F7C-A8E7-96857AD81856}"/>
    <cellStyle name="Millares [3] 39 3" xfId="10725" xr:uid="{F484BEF6-5AED-4C44-BE7B-7AAE7843F277}"/>
    <cellStyle name="Millares [3] 39 3 2" xfId="33620" xr:uid="{4ACA6EF9-2947-45FD-9E10-82E27A0B2936}"/>
    <cellStyle name="Millares [3] 39 4" xfId="33621" xr:uid="{7B7EFD55-A0DA-4FBB-97A5-E26ED10E754B}"/>
    <cellStyle name="Millares [3] 4" xfId="10726" xr:uid="{819FB9AC-139E-41F4-97E9-F26358C0FDC0}"/>
    <cellStyle name="Millares [3] 4 2" xfId="10727" xr:uid="{8E9126E9-3D98-47C8-A19D-1C0B033CD82A}"/>
    <cellStyle name="Millares [3] 4 2 2" xfId="10728" xr:uid="{F83017C8-BC9E-4056-A4F4-55CC95F14007}"/>
    <cellStyle name="Millares [3] 4 2 2 2" xfId="33622" xr:uid="{B552E4DD-A2B9-4C5C-AC1B-F2007D9C5039}"/>
    <cellStyle name="Millares [3] 4 2 3" xfId="10729" xr:uid="{78BF3E24-69F4-4125-8A2D-4FE85A667EED}"/>
    <cellStyle name="Millares [3] 4 2 3 2" xfId="33623" xr:uid="{B8FD463A-FBAE-4D01-A646-706D9998056C}"/>
    <cellStyle name="Millares [3] 4 2 4" xfId="33624" xr:uid="{8424D264-9966-429B-B66A-29B5E63A678E}"/>
    <cellStyle name="Millares [3] 4 3" xfId="10730" xr:uid="{6A9A6E82-7463-4FD5-A06E-D23A08B7C4EB}"/>
    <cellStyle name="Millares [3] 4 3 2" xfId="10731" xr:uid="{7D81A711-754A-42E0-B6D6-F48ECA108EFA}"/>
    <cellStyle name="Millares [3] 4 3 2 2" xfId="33625" xr:uid="{89CD1EA3-709E-43EE-8CAA-6E1037DB6FC8}"/>
    <cellStyle name="Millares [3] 4 3 3" xfId="10732" xr:uid="{830CCE4D-D27F-4B82-8B33-073132232594}"/>
    <cellStyle name="Millares [3] 4 3 3 2" xfId="33626" xr:uid="{E96F7AE1-1C6E-4828-A585-AF7D1262EF53}"/>
    <cellStyle name="Millares [3] 4 3 4" xfId="33627" xr:uid="{C7F14D9E-8A51-4196-8E2A-3BF32382DACC}"/>
    <cellStyle name="Millares [3] 4 4" xfId="10733" xr:uid="{3A00E706-DD7B-4025-BDF7-C0BDD72E9BB3}"/>
    <cellStyle name="Millares [3] 4 4 2" xfId="10734" xr:uid="{35BCD525-FDB5-48AC-9098-3EB35287AE31}"/>
    <cellStyle name="Millares [3] 4 4 2 2" xfId="33628" xr:uid="{B3C2EE2E-3E3D-4A93-9730-D2DBAFB51981}"/>
    <cellStyle name="Millares [3] 4 4 3" xfId="10735" xr:uid="{B7300645-BB52-4990-88F0-3C70FEEF7F3C}"/>
    <cellStyle name="Millares [3] 4 4 3 2" xfId="33629" xr:uid="{4F2B4A98-2010-4D42-96C9-BF2ECC4ED17E}"/>
    <cellStyle name="Millares [3] 4 4 4" xfId="33630" xr:uid="{D08B864E-A4B4-4B2C-B581-B69A7CAFD103}"/>
    <cellStyle name="Millares [3] 4 5" xfId="10736" xr:uid="{E2B66A78-6D92-4CE6-A757-CDD28B1E801F}"/>
    <cellStyle name="Millares [3] 4 5 2" xfId="10737" xr:uid="{A0288E3F-C9E5-4B67-A8EB-BFF9BADCBBCF}"/>
    <cellStyle name="Millares [3] 4 5 2 2" xfId="33631" xr:uid="{D9D7C55E-0887-4259-A144-CB0115EEA227}"/>
    <cellStyle name="Millares [3] 4 5 3" xfId="10738" xr:uid="{CB59B7B5-5288-4425-8D56-0C6EB6AD3D7C}"/>
    <cellStyle name="Millares [3] 4 5 3 2" xfId="33632" xr:uid="{F163B96B-54F7-4483-98DA-E4907319CE54}"/>
    <cellStyle name="Millares [3] 4 5 4" xfId="33633" xr:uid="{7A7686B9-61A2-4DBD-A955-E39513F6F9F3}"/>
    <cellStyle name="Millares [3] 4 6" xfId="10739" xr:uid="{96ED76BF-6F75-42D4-8006-D1C1D04C868B}"/>
    <cellStyle name="Millares [3] 4 6 2" xfId="33634" xr:uid="{5A5DC5FA-5B0D-4594-9A6D-9D0802BA5BC8}"/>
    <cellStyle name="Millares [3] 4 7" xfId="10740" xr:uid="{0126C507-46F0-4798-A3D0-31AD30D445D1}"/>
    <cellStyle name="Millares [3] 4 7 2" xfId="33635" xr:uid="{BA1661AF-F185-4380-BF8E-C134D22155E0}"/>
    <cellStyle name="Millares [3] 4 8" xfId="33636" xr:uid="{D14DAA60-8BD9-4371-8472-5D46163FD562}"/>
    <cellStyle name="Millares [3] 40" xfId="10741" xr:uid="{9CCA35AC-EEA2-43C9-9632-60EF55A671F9}"/>
    <cellStyle name="Millares [3] 40 2" xfId="10742" xr:uid="{E91D4C84-FBAD-4EAC-8ABE-951F4B5B2511}"/>
    <cellStyle name="Millares [3] 40 2 2" xfId="33637" xr:uid="{D73AEB0B-0ACD-4145-A2CB-C6EE4598FC77}"/>
    <cellStyle name="Millares [3] 40 3" xfId="10743" xr:uid="{FBB408E4-C7FB-46F0-BAF2-E552D3767FD0}"/>
    <cellStyle name="Millares [3] 40 3 2" xfId="33638" xr:uid="{A1D38194-8726-4565-B120-2C03728F42A5}"/>
    <cellStyle name="Millares [3] 40 4" xfId="33639" xr:uid="{3E5120CE-A59D-4EA4-B956-6FF8DC93099C}"/>
    <cellStyle name="Millares [3] 41" xfId="10744" xr:uid="{7429071B-D151-4C78-8133-ED98444AC0AA}"/>
    <cellStyle name="Millares [3] 41 2" xfId="10745" xr:uid="{BDC4591A-89DF-4652-A9D2-05F263707071}"/>
    <cellStyle name="Millares [3] 41 2 2" xfId="33640" xr:uid="{7E0BDF7E-7B07-44D7-BBCA-BA26D23150ED}"/>
    <cellStyle name="Millares [3] 41 3" xfId="10746" xr:uid="{0F148E9A-947E-4F9E-96F9-F6C18647AC8B}"/>
    <cellStyle name="Millares [3] 41 3 2" xfId="33641" xr:uid="{BC84B7CB-7FB1-40B8-AB82-6766232220D5}"/>
    <cellStyle name="Millares [3] 41 4" xfId="33642" xr:uid="{475F4C86-6616-4EB2-9986-9D198BCA69F8}"/>
    <cellStyle name="Millares [3] 42" xfId="10747" xr:uid="{7E5A54E4-010C-4BA9-B220-303711C6A1EC}"/>
    <cellStyle name="Millares [3] 42 2" xfId="10748" xr:uid="{14782FA4-B4D0-4F0C-8BC4-2DCB7AB459D9}"/>
    <cellStyle name="Millares [3] 42 2 2" xfId="33643" xr:uid="{CAFFC375-F432-4F24-838D-607DEC38ED3D}"/>
    <cellStyle name="Millares [3] 42 3" xfId="10749" xr:uid="{55254A8F-F95A-4EFC-A27C-2716D1D4C847}"/>
    <cellStyle name="Millares [3] 42 3 2" xfId="33644" xr:uid="{38DE8E32-FAFC-4428-A978-71D0516CC4B7}"/>
    <cellStyle name="Millares [3] 42 4" xfId="33645" xr:uid="{8837E6C7-F072-4E6B-88A0-753E6A65CB1F}"/>
    <cellStyle name="Millares [3] 43" xfId="10750" xr:uid="{4EB7DBD4-7D64-496E-A655-2AC18E51DD7E}"/>
    <cellStyle name="Millares [3] 43 2" xfId="10751" xr:uid="{752BEA02-09EB-452D-8447-A87D26BD4866}"/>
    <cellStyle name="Millares [3] 43 2 2" xfId="33646" xr:uid="{01AD40A7-4B95-4100-8F9F-E1FE4A1EE2B1}"/>
    <cellStyle name="Millares [3] 43 3" xfId="10752" xr:uid="{03B18F05-53CE-4E43-86D0-7FFEBD52A442}"/>
    <cellStyle name="Millares [3] 43 3 2" xfId="33647" xr:uid="{3D1420AA-3439-4717-A6AF-8512133F9E52}"/>
    <cellStyle name="Millares [3] 43 4" xfId="33648" xr:uid="{6AF865EA-D05D-4A77-95BB-C6A69314DD3D}"/>
    <cellStyle name="Millares [3] 44" xfId="10753" xr:uid="{2889A1A5-03DD-4179-B636-293EDBB55ECA}"/>
    <cellStyle name="Millares [3] 44 2" xfId="10754" xr:uid="{A0BDEF4E-2AB2-4545-B740-0604317461B7}"/>
    <cellStyle name="Millares [3] 44 2 2" xfId="33649" xr:uid="{963ED12E-2E9D-4CEE-9E47-B5B583F5DD33}"/>
    <cellStyle name="Millares [3] 44 3" xfId="10755" xr:uid="{6AB6F23B-368E-4AE6-A823-AC8940E9C568}"/>
    <cellStyle name="Millares [3] 44 3 2" xfId="33650" xr:uid="{81B78D3A-F42D-493C-AE39-977D240362D4}"/>
    <cellStyle name="Millares [3] 44 4" xfId="33651" xr:uid="{4F535B95-EF53-4CEA-9030-D7DABA72BF2D}"/>
    <cellStyle name="Millares [3] 45" xfId="10756" xr:uid="{C8B22CAC-C7FD-40D6-BB43-323A32B51BA7}"/>
    <cellStyle name="Millares [3] 45 2" xfId="10757" xr:uid="{48195408-8031-451F-96B1-38B41DC2E8C9}"/>
    <cellStyle name="Millares [3] 45 2 2" xfId="33652" xr:uid="{B630B24B-9C13-40DD-BFD3-810C00FF5B0A}"/>
    <cellStyle name="Millares [3] 45 3" xfId="10758" xr:uid="{096BE47E-67AF-4B29-AF25-8C0E812F6FF4}"/>
    <cellStyle name="Millares [3] 45 3 2" xfId="33653" xr:uid="{77D1F70A-38ED-4D16-8644-622EBFADA21C}"/>
    <cellStyle name="Millares [3] 45 4" xfId="33654" xr:uid="{84EE45C7-73B9-4FA5-ABC3-207C1B888A35}"/>
    <cellStyle name="Millares [3] 46" xfId="10759" xr:uid="{5930AF80-7D06-4F05-B9B7-DD81C47F6D9A}"/>
    <cellStyle name="Millares [3] 46 2" xfId="10760" xr:uid="{3CD86EA6-7179-4A79-9E80-BC5DDAFC4DEE}"/>
    <cellStyle name="Millares [3] 46 2 2" xfId="33655" xr:uid="{0AD6CFBF-D082-40CD-B294-56044CB60E4E}"/>
    <cellStyle name="Millares [3] 46 3" xfId="10761" xr:uid="{A9745F9B-A51E-41F5-B984-1E4B05A05599}"/>
    <cellStyle name="Millares [3] 46 3 2" xfId="33656" xr:uid="{354DF047-85DC-4F8F-B207-D58FD2056C53}"/>
    <cellStyle name="Millares [3] 46 4" xfId="33657" xr:uid="{97B4EE88-53E1-49D5-8CD3-1AE3FEFB7204}"/>
    <cellStyle name="Millares [3] 47" xfId="10762" xr:uid="{D2B71F67-4ACE-4996-B557-12340BD20E01}"/>
    <cellStyle name="Millares [3] 47 2" xfId="10763" xr:uid="{92FAF530-0D92-4FAC-BC22-57DE29CC9AD7}"/>
    <cellStyle name="Millares [3] 47 2 2" xfId="33658" xr:uid="{41E81956-57F1-47A5-AF3B-A0C5A59E9FDE}"/>
    <cellStyle name="Millares [3] 47 3" xfId="10764" xr:uid="{F4098318-EEB0-498A-8EA3-1D7EE386AD57}"/>
    <cellStyle name="Millares [3] 47 3 2" xfId="33659" xr:uid="{FB47F737-3862-47C6-9C54-A231357CC0C4}"/>
    <cellStyle name="Millares [3] 47 4" xfId="33660" xr:uid="{B9A82312-A973-4568-A646-2638AFBF2B02}"/>
    <cellStyle name="Millares [3] 48" xfId="10765" xr:uid="{A5443398-B2ED-496E-9FCC-DD94B0D0CD7D}"/>
    <cellStyle name="Millares [3] 48 2" xfId="10766" xr:uid="{D4FAEB5F-255D-433A-AD14-E3A586BDF556}"/>
    <cellStyle name="Millares [3] 48 2 2" xfId="33661" xr:uid="{604E364E-599A-4209-AC3A-FC6C831F08B1}"/>
    <cellStyle name="Millares [3] 48 3" xfId="10767" xr:uid="{881B589E-07D4-4B92-9E38-5FD928C28836}"/>
    <cellStyle name="Millares [3] 48 3 2" xfId="33662" xr:uid="{43764273-CF87-433C-8E51-6C2B4AEC0645}"/>
    <cellStyle name="Millares [3] 48 4" xfId="33663" xr:uid="{47E05366-7018-4021-9449-07C869ACAD9D}"/>
    <cellStyle name="Millares [3] 49" xfId="10768" xr:uid="{976C99F9-EFE9-4DAF-ADB0-57AF49A01196}"/>
    <cellStyle name="Millares [3] 49 2" xfId="10769" xr:uid="{30118C0F-1C2F-491C-A67B-A2095CA5C50B}"/>
    <cellStyle name="Millares [3] 49 2 2" xfId="33664" xr:uid="{1C0777EB-81CB-4377-8250-C78BCAB2A970}"/>
    <cellStyle name="Millares [3] 49 3" xfId="10770" xr:uid="{D259F96E-7AC9-4916-A315-D452EA65247F}"/>
    <cellStyle name="Millares [3] 49 3 2" xfId="33665" xr:uid="{E271D26A-277B-4C1B-88DF-A461F50804D7}"/>
    <cellStyle name="Millares [3] 49 4" xfId="33666" xr:uid="{95DF9B9D-9227-4363-A7F2-5F7A1CE1FECA}"/>
    <cellStyle name="Millares [3] 5" xfId="10771" xr:uid="{C02DF8A9-1EDC-4824-A411-12C2FF210AC0}"/>
    <cellStyle name="Millares [3] 5 2" xfId="10772" xr:uid="{6EA64AA8-8ED4-4A27-BC3E-FAF5F761F631}"/>
    <cellStyle name="Millares [3] 5 2 2" xfId="33667" xr:uid="{203EBD67-9E62-4F29-A97D-7CA54DE562BA}"/>
    <cellStyle name="Millares [3] 5 3" xfId="10773" xr:uid="{3261FEEE-835F-4A8A-A4E2-77C4EA9EA141}"/>
    <cellStyle name="Millares [3] 5 3 2" xfId="33668" xr:uid="{4612987D-CBC5-4FA6-B373-8F428937BD88}"/>
    <cellStyle name="Millares [3] 5 4" xfId="33669" xr:uid="{40A6AE7E-F3FF-4331-A7C7-7A4F4ABE1D71}"/>
    <cellStyle name="Millares [3] 50" xfId="10774" xr:uid="{1064125C-7B58-41BC-B820-2484E7896737}"/>
    <cellStyle name="Millares [3] 50 2" xfId="10775" xr:uid="{064EE014-FBB7-4310-8899-701061F22E28}"/>
    <cellStyle name="Millares [3] 50 2 2" xfId="33670" xr:uid="{5E42FFF6-00DE-4C03-8C46-EA698071620E}"/>
    <cellStyle name="Millares [3] 50 3" xfId="10776" xr:uid="{04F2F8B0-CC7B-4D37-B8BA-6D4262299229}"/>
    <cellStyle name="Millares [3] 50 3 2" xfId="33671" xr:uid="{6D0A9869-3705-487C-A664-31B5979466F0}"/>
    <cellStyle name="Millares [3] 50 4" xfId="33672" xr:uid="{21CF06A9-B7CC-400A-A43B-3C3BCF823C47}"/>
    <cellStyle name="Millares [3] 51" xfId="10777" xr:uid="{CBF15CD4-7749-47B5-ABFF-DD4EFC243C33}"/>
    <cellStyle name="Millares [3] 51 2" xfId="10778" xr:uid="{26455ADA-85AB-4D19-85DF-77FF5D8F5D10}"/>
    <cellStyle name="Millares [3] 51 2 2" xfId="33673" xr:uid="{90378178-69CF-43F6-BD56-809234848CB9}"/>
    <cellStyle name="Millares [3] 51 3" xfId="10779" xr:uid="{EA525B05-1189-4779-8954-02FAFF57EE3C}"/>
    <cellStyle name="Millares [3] 51 3 2" xfId="33674" xr:uid="{CA1AD556-6CF2-479F-93C8-A0FB0629DEA5}"/>
    <cellStyle name="Millares [3] 51 4" xfId="33675" xr:uid="{EF1D8A60-3E7D-4880-AF39-966C5ED138F2}"/>
    <cellStyle name="Millares [3] 52" xfId="10780" xr:uid="{9BFFCCD2-72B2-4C3A-AD17-471664D17DCA}"/>
    <cellStyle name="Millares [3] 52 2" xfId="10781" xr:uid="{CC5E3CDC-FB76-4750-939E-D7A9A6B51BC9}"/>
    <cellStyle name="Millares [3] 52 2 2" xfId="33676" xr:uid="{5B20152C-C57A-4C8C-BA89-94C8D413A7C1}"/>
    <cellStyle name="Millares [3] 52 3" xfId="10782" xr:uid="{1079F19B-29D8-44D9-A780-167ACDE4A6BD}"/>
    <cellStyle name="Millares [3] 52 3 2" xfId="33677" xr:uid="{C8417A29-135D-4141-AC95-3CF1C4DD9827}"/>
    <cellStyle name="Millares [3] 52 4" xfId="33678" xr:uid="{22264CDB-4CC8-4CBA-9B69-ACDF931433BC}"/>
    <cellStyle name="Millares [3] 53" xfId="10783" xr:uid="{DEF5CC09-995D-42FA-A726-BB3C15AB24E8}"/>
    <cellStyle name="Millares [3] 53 2" xfId="10784" xr:uid="{60326A64-6E32-4CC9-AAB8-2E8131AFF463}"/>
    <cellStyle name="Millares [3] 53 2 2" xfId="33679" xr:uid="{32696B4E-3C0B-4204-8832-632E30019BFB}"/>
    <cellStyle name="Millares [3] 53 3" xfId="10785" xr:uid="{253A177A-0A1B-4467-B603-0C9B14E1B1E2}"/>
    <cellStyle name="Millares [3] 53 3 2" xfId="33680" xr:uid="{74BF1984-4F8E-4115-8DE2-F108A04F3AAF}"/>
    <cellStyle name="Millares [3] 53 4" xfId="33681" xr:uid="{DCA953E2-06C6-4D0A-84B8-1AED09CF9222}"/>
    <cellStyle name="Millares [3] 54" xfId="10786" xr:uid="{8D2BB63A-105C-459B-8CEA-B82947D50F6B}"/>
    <cellStyle name="Millares [3] 54 2" xfId="10787" xr:uid="{74AA155E-CDC1-4BE6-852A-CB1B0142E423}"/>
    <cellStyle name="Millares [3] 54 2 2" xfId="33682" xr:uid="{A5C10F5A-4FD6-47F5-BE92-8AF6E803C4F2}"/>
    <cellStyle name="Millares [3] 54 3" xfId="10788" xr:uid="{FD166315-62C9-49BE-94F2-41F3031D14C2}"/>
    <cellStyle name="Millares [3] 54 3 2" xfId="33683" xr:uid="{0F21FF0F-081B-465D-AE6C-FE14EDD0FDD3}"/>
    <cellStyle name="Millares [3] 54 4" xfId="33684" xr:uid="{9F7AE8BC-F5F8-458D-AE77-3026DE7BCE8A}"/>
    <cellStyle name="Millares [3] 55" xfId="10789" xr:uid="{8EFA0BE6-CB81-40F5-94D8-B96ECE755775}"/>
    <cellStyle name="Millares [3] 55 2" xfId="10790" xr:uid="{7A79B83C-54BA-4D1A-BE9E-22D2B88697D6}"/>
    <cellStyle name="Millares [3] 55 2 2" xfId="33685" xr:uid="{BB8DBD48-6943-4EDA-A527-74DBC6ABC954}"/>
    <cellStyle name="Millares [3] 55 3" xfId="10791" xr:uid="{158F4A90-952A-44D9-B29F-3539AFAD4871}"/>
    <cellStyle name="Millares [3] 55 3 2" xfId="33686" xr:uid="{743A069F-F072-4F27-A64C-0F48D5C4221D}"/>
    <cellStyle name="Millares [3] 55 4" xfId="33687" xr:uid="{DB7BDA8E-97CF-41C7-9987-7A1403AA3495}"/>
    <cellStyle name="Millares [3] 56" xfId="10792" xr:uid="{CD3D3BAE-62CA-4B62-B1BC-4C2F00B543E4}"/>
    <cellStyle name="Millares [3] 56 2" xfId="10793" xr:uid="{AA4D7A5D-2BCB-43A1-B31F-A271A65B2BBE}"/>
    <cellStyle name="Millares [3] 56 2 2" xfId="33688" xr:uid="{031F682B-A7F5-415D-BAAD-D4AEC0A6237F}"/>
    <cellStyle name="Millares [3] 56 3" xfId="10794" xr:uid="{A293176B-5FB6-44FE-B335-496077D644AF}"/>
    <cellStyle name="Millares [3] 56 3 2" xfId="33689" xr:uid="{A7852B97-3FF3-4739-A018-F95DE97C77B1}"/>
    <cellStyle name="Millares [3] 56 4" xfId="33690" xr:uid="{E6D60C34-A264-4A14-B8FA-0F132A499183}"/>
    <cellStyle name="Millares [3] 57" xfId="10795" xr:uid="{897D0FB9-E9C1-4312-BD46-1092CAEC68C4}"/>
    <cellStyle name="Millares [3] 57 2" xfId="10796" xr:uid="{A9C0C793-F2F2-4E6D-83F4-7A1039BB74C5}"/>
    <cellStyle name="Millares [3] 57 2 2" xfId="33691" xr:uid="{54464FE7-2E93-41F0-9915-CA6F7971F6E0}"/>
    <cellStyle name="Millares [3] 57 3" xfId="10797" xr:uid="{FB063E67-1202-4AC3-B0AC-C5468E11E5F0}"/>
    <cellStyle name="Millares [3] 57 3 2" xfId="33692" xr:uid="{4B876614-B647-4EF7-9C16-AA6E3C7EEFAE}"/>
    <cellStyle name="Millares [3] 57 4" xfId="33693" xr:uid="{B38F4D33-C66D-4038-8CF3-B126FB873F54}"/>
    <cellStyle name="Millares [3] 58" xfId="10798" xr:uid="{E6B8C0B8-6E40-4B86-A918-50F73E6EF562}"/>
    <cellStyle name="Millares [3] 58 2" xfId="10799" xr:uid="{A1E3EB71-179C-484C-89BE-AC5A7DE9BE17}"/>
    <cellStyle name="Millares [3] 58 2 2" xfId="33694" xr:uid="{3D99A6DE-D19A-4342-B2B5-ACF97314F2C8}"/>
    <cellStyle name="Millares [3] 58 3" xfId="10800" xr:uid="{E7B8763D-B4A2-4B8F-86A1-698DE9A222D2}"/>
    <cellStyle name="Millares [3] 58 3 2" xfId="33695" xr:uid="{9F4BE5A4-A055-4871-90DE-DCC7CD2BD03E}"/>
    <cellStyle name="Millares [3] 58 4" xfId="33696" xr:uid="{AD7BE7AD-3DDB-46CC-A7A6-762F2F56677D}"/>
    <cellStyle name="Millares [3] 59" xfId="10801" xr:uid="{529FB169-3AAF-451E-9B3B-34CD6E3DCDD0}"/>
    <cellStyle name="Millares [3] 59 2" xfId="10802" xr:uid="{3E5B596F-C32A-4C0F-A97A-4D954F56DB9A}"/>
    <cellStyle name="Millares [3] 59 2 2" xfId="33697" xr:uid="{7C2D74A2-0173-4BC2-AB94-6133EF6BA760}"/>
    <cellStyle name="Millares [3] 59 3" xfId="10803" xr:uid="{C9FE458D-905D-43D7-88BB-9ACD4DD2A78E}"/>
    <cellStyle name="Millares [3] 59 3 2" xfId="33698" xr:uid="{3690C38A-E060-4DB5-AB5B-27AC68294A6D}"/>
    <cellStyle name="Millares [3] 59 4" xfId="33699" xr:uid="{09F95E63-60EC-4E55-A024-3D5C23E7A743}"/>
    <cellStyle name="Millares [3] 6" xfId="10804" xr:uid="{9C6ADA14-499E-4816-8636-7628C549116D}"/>
    <cellStyle name="Millares [3] 6 2" xfId="10805" xr:uid="{B16CADF4-7188-490B-AE69-18CF9A8E4B49}"/>
    <cellStyle name="Millares [3] 6 2 2" xfId="33700" xr:uid="{EAF8A2B5-22D0-4587-94F8-008B55C20B9B}"/>
    <cellStyle name="Millares [3] 6 3" xfId="10806" xr:uid="{4079BB44-BE31-4A8D-AE4F-3DB2772FFF38}"/>
    <cellStyle name="Millares [3] 6 3 2" xfId="33701" xr:uid="{496B697F-B5BD-462B-AED2-43CEFE3C067D}"/>
    <cellStyle name="Millares [3] 6 4" xfId="33702" xr:uid="{48A6E3AD-C7EC-43D4-AE31-AE2239157A57}"/>
    <cellStyle name="Millares [3] 60" xfId="10807" xr:uid="{AF7716E2-66AD-40DD-BEF8-1B5885A5329A}"/>
    <cellStyle name="Millares [3] 60 2" xfId="10808" xr:uid="{51B46207-25EE-4BB9-A13E-F400600E12A4}"/>
    <cellStyle name="Millares [3] 60 2 2" xfId="33703" xr:uid="{1E2646ED-31DA-4745-B0D5-7B10E697AA2F}"/>
    <cellStyle name="Millares [3] 60 3" xfId="10809" xr:uid="{087F0086-5B96-4CE6-9E9C-52D2B26F8FC9}"/>
    <cellStyle name="Millares [3] 60 3 2" xfId="33704" xr:uid="{966EA84F-40C8-4502-9619-9A5A25471B62}"/>
    <cellStyle name="Millares [3] 60 4" xfId="33705" xr:uid="{0712D9E2-D343-4F75-B960-EA3E89E62322}"/>
    <cellStyle name="Millares [3] 61" xfId="10810" xr:uid="{66EB76A8-B5AF-4611-A497-BA710717A60B}"/>
    <cellStyle name="Millares [3] 61 2" xfId="10811" xr:uid="{A92CCC9B-79C4-4F8C-B86D-8B2E29CCB439}"/>
    <cellStyle name="Millares [3] 61 2 2" xfId="33706" xr:uid="{243F94FD-E16A-4973-AB5C-65C2BFEDA23D}"/>
    <cellStyle name="Millares [3] 61 3" xfId="10812" xr:uid="{D6F5AAC5-9CED-4D70-B8F7-354AABDC1538}"/>
    <cellStyle name="Millares [3] 61 3 2" xfId="33707" xr:uid="{2ACB1EB7-6367-4F11-A7F7-AB80C7F16C81}"/>
    <cellStyle name="Millares [3] 61 4" xfId="33708" xr:uid="{FE931A3B-2DD3-432E-BA38-CE23261800E0}"/>
    <cellStyle name="Millares [3] 62" xfId="10813" xr:uid="{81934B2A-6EE0-4228-A0F4-E92E8F0FC2B8}"/>
    <cellStyle name="Millares [3] 62 2" xfId="10814" xr:uid="{CFCB8A54-5021-4646-B8F8-09EA82727D7B}"/>
    <cellStyle name="Millares [3] 62 2 2" xfId="33709" xr:uid="{2D784282-311D-41C1-82E7-4888EEC4C95F}"/>
    <cellStyle name="Millares [3] 62 3" xfId="10815" xr:uid="{937B37F1-C5E6-405C-A00F-75CEF1A66DCE}"/>
    <cellStyle name="Millares [3] 62 3 2" xfId="33710" xr:uid="{39355BB3-F3DA-4534-830C-11C7F1B7B6E5}"/>
    <cellStyle name="Millares [3] 62 4" xfId="33711" xr:uid="{4D5696FA-7B05-4834-BB2B-C87C018F5412}"/>
    <cellStyle name="Millares [3] 63" xfId="10816" xr:uid="{ACDB187A-F18B-40D6-9ECB-3733D2BD4B7F}"/>
    <cellStyle name="Millares [3] 63 2" xfId="10817" xr:uid="{F345B93A-C166-44ED-9B06-CE7147DD2089}"/>
    <cellStyle name="Millares [3] 63 2 2" xfId="33712" xr:uid="{39D1B25D-7D73-4795-B8BA-96C9DC82296C}"/>
    <cellStyle name="Millares [3] 63 3" xfId="10818" xr:uid="{4BEBB84B-FC4F-44FB-A8D5-D8E863314FDC}"/>
    <cellStyle name="Millares [3] 63 3 2" xfId="33713" xr:uid="{E1167133-CF30-463D-AA6C-0A06F6A28065}"/>
    <cellStyle name="Millares [3] 63 4" xfId="33714" xr:uid="{FE62BE6D-844E-419A-B067-F9CB5844395C}"/>
    <cellStyle name="Millares [3] 64" xfId="10819" xr:uid="{0CAA3CA3-6A64-42BE-8582-9CD118896AEF}"/>
    <cellStyle name="Millares [3] 64 2" xfId="10820" xr:uid="{9B541E51-FE00-41BF-B7DD-DC12BA93277C}"/>
    <cellStyle name="Millares [3] 64 2 2" xfId="33715" xr:uid="{E6759418-0E4E-4F00-81A8-8D2D3FB799A3}"/>
    <cellStyle name="Millares [3] 64 3" xfId="10821" xr:uid="{3A61D9D9-FCB9-4A16-8599-7E4958FE4B67}"/>
    <cellStyle name="Millares [3] 64 3 2" xfId="33716" xr:uid="{93C49687-5DDE-4904-BDD7-74026D900B21}"/>
    <cellStyle name="Millares [3] 64 4" xfId="33717" xr:uid="{AA5295D2-CA93-42CD-B21C-34E64DA0F991}"/>
    <cellStyle name="Millares [3] 65" xfId="10822" xr:uid="{A5E22DE7-F311-4268-8770-2B37E77281C4}"/>
    <cellStyle name="Millares [3] 65 2" xfId="10823" xr:uid="{B9D46532-9F6A-49BB-ACBD-106AF8E0CDE6}"/>
    <cellStyle name="Millares [3] 65 2 2" xfId="33718" xr:uid="{B3C9E503-DB95-413B-8B8B-1FA01AB1BD81}"/>
    <cellStyle name="Millares [3] 65 3" xfId="10824" xr:uid="{BC0EC88C-24BA-4F4E-8E68-3836D1DA2E26}"/>
    <cellStyle name="Millares [3] 65 3 2" xfId="33719" xr:uid="{306E4CED-832C-43DA-8B8E-12C99FF5AACA}"/>
    <cellStyle name="Millares [3] 65 4" xfId="33720" xr:uid="{ED546BB9-F5D4-427C-855D-FA7E2BD9AD1D}"/>
    <cellStyle name="Millares [3] 66" xfId="10825" xr:uid="{5AF750E7-7DE1-4613-B56D-08B570DDEDB3}"/>
    <cellStyle name="Millares [3] 66 2" xfId="10826" xr:uid="{15F469BC-3E78-4846-8AE9-E57CB95C2F05}"/>
    <cellStyle name="Millares [3] 66 2 2" xfId="33721" xr:uid="{37CDAE43-4F34-4ABA-AAB0-52D7F0CD9069}"/>
    <cellStyle name="Millares [3] 66 3" xfId="10827" xr:uid="{65930E62-6F2D-43FD-B044-4C976BABC624}"/>
    <cellStyle name="Millares [3] 66 3 2" xfId="33722" xr:uid="{56C9121A-8C1A-4AA7-8F12-AB6B4B3EFDF3}"/>
    <cellStyle name="Millares [3] 66 4" xfId="33723" xr:uid="{9EDB3626-E7FF-44DF-996D-0BCA68DDC0C5}"/>
    <cellStyle name="Millares [3] 67" xfId="10828" xr:uid="{981FD4FB-CE51-4B9D-A03A-A8D17E9EE4B1}"/>
    <cellStyle name="Millares [3] 67 2" xfId="10829" xr:uid="{C7A50428-061C-458C-8DA9-3AD86FE96E95}"/>
    <cellStyle name="Millares [3] 67 2 2" xfId="33724" xr:uid="{272AF5E4-0432-412C-87A8-4709D8A8E341}"/>
    <cellStyle name="Millares [3] 67 3" xfId="10830" xr:uid="{07D1917E-0280-4C42-A088-470EE849373B}"/>
    <cellStyle name="Millares [3] 67 3 2" xfId="33725" xr:uid="{6A756277-0ADB-4026-8725-83A0A94A33FD}"/>
    <cellStyle name="Millares [3] 67 4" xfId="33726" xr:uid="{E54E07B5-BEB9-4385-BCA1-2C02D2C15779}"/>
    <cellStyle name="Millares [3] 68" xfId="10831" xr:uid="{69DCEB43-C484-4F74-A643-C7B3F85C2402}"/>
    <cellStyle name="Millares [3] 68 2" xfId="10832" xr:uid="{1C605FBF-4D58-43ED-925D-3DFA553401C4}"/>
    <cellStyle name="Millares [3] 68 2 2" xfId="33727" xr:uid="{3BDFEF6D-2162-4D0E-8FF2-4BF397FDCA87}"/>
    <cellStyle name="Millares [3] 68 3" xfId="10833" xr:uid="{7A48C92E-0FF8-4DF5-A08E-72B7037E6A1C}"/>
    <cellStyle name="Millares [3] 68 3 2" xfId="33728" xr:uid="{E2D6059A-FFE7-4143-BAC7-4A20EC1819DF}"/>
    <cellStyle name="Millares [3] 68 4" xfId="33729" xr:uid="{30B98D25-B2B7-4D07-8913-A5D7877EE9D2}"/>
    <cellStyle name="Millares [3] 69" xfId="10834" xr:uid="{2F95B662-DACD-42A9-A89A-A75AA9DC110A}"/>
    <cellStyle name="Millares [3] 69 2" xfId="10835" xr:uid="{5C8978F8-AAEE-400A-87F8-2896E09C71A1}"/>
    <cellStyle name="Millares [3] 69 2 2" xfId="33730" xr:uid="{285C2F6D-19FA-46B6-8359-69B3C381CAFD}"/>
    <cellStyle name="Millares [3] 69 3" xfId="10836" xr:uid="{35697E15-9325-464D-8848-E4C0A88B7234}"/>
    <cellStyle name="Millares [3] 69 3 2" xfId="33731" xr:uid="{8D37A799-1F74-4F18-A2A0-9CC1275C1F04}"/>
    <cellStyle name="Millares [3] 69 4" xfId="33732" xr:uid="{FE18C78B-8491-497B-847D-8BCB5B6C02C6}"/>
    <cellStyle name="Millares [3] 7" xfId="10837" xr:uid="{B36BC550-9EE0-4C56-8F6A-13BD7DC5FF27}"/>
    <cellStyle name="Millares [3] 7 2" xfId="10838" xr:uid="{4B623805-3840-4529-AA81-BF196488D17E}"/>
    <cellStyle name="Millares [3] 7 2 2" xfId="33733" xr:uid="{30907C35-C4DD-4670-B741-17E191627C53}"/>
    <cellStyle name="Millares [3] 7 3" xfId="10839" xr:uid="{807CCE3B-8DFA-4CFA-80EA-31D0376416C1}"/>
    <cellStyle name="Millares [3] 7 3 2" xfId="33734" xr:uid="{C1745092-E6A8-43F1-B754-38DA185FF291}"/>
    <cellStyle name="Millares [3] 7 4" xfId="33735" xr:uid="{2DAACAF6-10F5-4B88-80D1-4DEAA6A6FDD5}"/>
    <cellStyle name="Millares [3] 70" xfId="10840" xr:uid="{77565160-4CE4-4C55-8270-7DB9B7414E62}"/>
    <cellStyle name="Millares [3] 70 2" xfId="10841" xr:uid="{169C549F-CE0D-40B6-974D-EF70F775C9ED}"/>
    <cellStyle name="Millares [3] 70 2 2" xfId="33736" xr:uid="{ADF0D181-D273-4A13-A661-DD54C1ECFEBB}"/>
    <cellStyle name="Millares [3] 70 3" xfId="10842" xr:uid="{789B3C00-534D-4938-A9AB-C27CF461FBAF}"/>
    <cellStyle name="Millares [3] 70 3 2" xfId="33737" xr:uid="{8B5A3E4D-9FAF-451A-8498-235926451EEC}"/>
    <cellStyle name="Millares [3] 70 4" xfId="33738" xr:uid="{19E11E88-450F-4BBA-BB03-E6A2969825AE}"/>
    <cellStyle name="Millares [3] 71" xfId="10843" xr:uid="{5FC0B7DF-1D4C-4598-89A3-35B6ABD687CC}"/>
    <cellStyle name="Millares [3] 71 2" xfId="10844" xr:uid="{EB23F278-6DAE-43F3-82BD-E66BF32BE427}"/>
    <cellStyle name="Millares [3] 71 2 2" xfId="33739" xr:uid="{446DEA1C-FCA2-4E26-80EE-93C6CDCB6505}"/>
    <cellStyle name="Millares [3] 71 3" xfId="10845" xr:uid="{336D1522-B510-4E95-A2DC-FE84B408837B}"/>
    <cellStyle name="Millares [3] 71 3 2" xfId="33740" xr:uid="{A7FB836E-3D3C-4207-8810-0E44015AA1E7}"/>
    <cellStyle name="Millares [3] 71 4" xfId="33741" xr:uid="{E5E1FD29-AA9E-4335-8600-FEC2895C2D72}"/>
    <cellStyle name="Millares [3] 72" xfId="10846" xr:uid="{DC3D704B-E976-49FE-8F27-9AE427C0FA67}"/>
    <cellStyle name="Millares [3] 72 2" xfId="10847" xr:uid="{9A45F1C4-3660-4CCA-B543-E990217133F7}"/>
    <cellStyle name="Millares [3] 72 2 2" xfId="33742" xr:uid="{95DA4D64-ABC2-4921-BA77-219088046F05}"/>
    <cellStyle name="Millares [3] 72 3" xfId="10848" xr:uid="{7BFFE7E6-7B94-434B-9233-3BA8280DBA4B}"/>
    <cellStyle name="Millares [3] 72 3 2" xfId="33743" xr:uid="{15711158-E893-434C-B398-05DDD17CC500}"/>
    <cellStyle name="Millares [3] 72 4" xfId="33744" xr:uid="{DD1967FF-5EAF-4564-A63E-B1208837936E}"/>
    <cellStyle name="Millares [3] 73" xfId="10849" xr:uid="{DEA1F7AC-6486-480C-B153-3A1B8EF41BE2}"/>
    <cellStyle name="Millares [3] 73 2" xfId="10850" xr:uid="{D6290082-135A-462C-B759-51D742716BB0}"/>
    <cellStyle name="Millares [3] 73 2 2" xfId="33745" xr:uid="{FA908146-F78E-49EB-B3D9-686FC7E8366C}"/>
    <cellStyle name="Millares [3] 73 3" xfId="10851" xr:uid="{C66667F0-0D2A-41B1-B208-041C8E1DF13B}"/>
    <cellStyle name="Millares [3] 73 3 2" xfId="33746" xr:uid="{28C0B2B4-5BE2-4998-96AE-1C983AAC52D4}"/>
    <cellStyle name="Millares [3] 73 4" xfId="33747" xr:uid="{797D1FB0-5ABF-4581-B3BF-5E8260018C05}"/>
    <cellStyle name="Millares [3] 74" xfId="10852" xr:uid="{73DD76D3-2FF5-4E6A-995D-FE33B966520C}"/>
    <cellStyle name="Millares [3] 74 2" xfId="10853" xr:uid="{98A37F84-5FE8-42B3-A437-0011C573B034}"/>
    <cellStyle name="Millares [3] 74 2 2" xfId="33748" xr:uid="{35266231-1697-49C9-B2F4-0CD3E2FE9299}"/>
    <cellStyle name="Millares [3] 74 3" xfId="10854" xr:uid="{B833000B-B851-4386-AD77-F7E193A170A6}"/>
    <cellStyle name="Millares [3] 74 3 2" xfId="33749" xr:uid="{D49C6CA7-3CA7-40E8-BDAF-6E5645B4F80F}"/>
    <cellStyle name="Millares [3] 74 4" xfId="33750" xr:uid="{3F648A36-D758-4DB0-91C5-FB0C9D28C427}"/>
    <cellStyle name="Millares [3] 75" xfId="10855" xr:uid="{86C4FC00-D4CF-48BA-BDB2-0F39B93A6BBF}"/>
    <cellStyle name="Millares [3] 75 2" xfId="10856" xr:uid="{03360A29-2AA1-4DD8-87E6-E12C77F22790}"/>
    <cellStyle name="Millares [3] 75 2 2" xfId="33751" xr:uid="{31DFD69D-10B9-41F2-A161-EAA7C5739EF2}"/>
    <cellStyle name="Millares [3] 75 3" xfId="10857" xr:uid="{F88791DA-208A-485D-8FEA-B34B5294C7B2}"/>
    <cellStyle name="Millares [3] 75 3 2" xfId="33752" xr:uid="{35B2A090-A627-4510-A726-86573D95575E}"/>
    <cellStyle name="Millares [3] 75 4" xfId="33753" xr:uid="{1F7D6568-48C0-4659-81BA-C4095B954338}"/>
    <cellStyle name="Millares [3] 76" xfId="10858" xr:uid="{0444886A-BBEE-43B2-8F8E-C00C03573E2E}"/>
    <cellStyle name="Millares [3] 76 2" xfId="10859" xr:uid="{352B13F0-C0F9-428B-AA00-D4B8E294AC0D}"/>
    <cellStyle name="Millares [3] 76 2 2" xfId="33754" xr:uid="{D8B02442-6C7E-4B55-B9FA-ED4A9B4EA1E2}"/>
    <cellStyle name="Millares [3] 76 3" xfId="10860" xr:uid="{00CB4722-9A42-4511-AC93-585E1CBDE6E4}"/>
    <cellStyle name="Millares [3] 76 3 2" xfId="33755" xr:uid="{10A50276-1BC8-4018-8775-6ED9C105A928}"/>
    <cellStyle name="Millares [3] 76 4" xfId="33756" xr:uid="{BA2EA997-1DA3-40D6-9AE9-A57BC8458EE9}"/>
    <cellStyle name="Millares [3] 77" xfId="10861" xr:uid="{C3FCC47B-D566-4D24-BBB6-CE5A840F313A}"/>
    <cellStyle name="Millares [3] 77 2" xfId="10862" xr:uid="{A06A091B-62FB-4EF7-8EBF-45A46F538A6D}"/>
    <cellStyle name="Millares [3] 77 2 2" xfId="33757" xr:uid="{E33A6F97-C08E-4838-A836-BD6456767AB5}"/>
    <cellStyle name="Millares [3] 77 3" xfId="10863" xr:uid="{DD6F171E-8202-4964-AB27-5926F32B1B9F}"/>
    <cellStyle name="Millares [3] 77 3 2" xfId="33758" xr:uid="{38420BA8-51BF-4D00-A703-25AED2473FD4}"/>
    <cellStyle name="Millares [3] 77 4" xfId="33759" xr:uid="{96A733F5-FDC0-470C-85E1-0F5428FF20B8}"/>
    <cellStyle name="Millares [3] 78" xfId="10864" xr:uid="{3CDAD4A7-C99F-4CA4-8BDB-81BB31D5A6CB}"/>
    <cellStyle name="Millares [3] 78 2" xfId="10865" xr:uid="{850E4530-135A-4A2D-AA4C-882E8307EF35}"/>
    <cellStyle name="Millares [3] 78 2 2" xfId="33760" xr:uid="{E11A16E8-B13C-4CDA-87D7-DF3E17CDD4CC}"/>
    <cellStyle name="Millares [3] 78 3" xfId="10866" xr:uid="{E6B18A2F-47FB-4838-80E4-F97752C66238}"/>
    <cellStyle name="Millares [3] 78 3 2" xfId="33761" xr:uid="{A48456EF-8964-4E05-AE01-47ACC93C8E0D}"/>
    <cellStyle name="Millares [3] 78 4" xfId="33762" xr:uid="{896CFBC0-26F1-4CC4-8B99-854D56EB642C}"/>
    <cellStyle name="Millares [3] 79" xfId="10867" xr:uid="{4FFBA8E1-2286-4509-8FAF-DDDBC296CA2C}"/>
    <cellStyle name="Millares [3] 79 2" xfId="10868" xr:uid="{0AC6CB98-D533-480A-9CE7-438290BCA225}"/>
    <cellStyle name="Millares [3] 79 2 2" xfId="33763" xr:uid="{88D1A8C8-C153-4B16-9921-3AC78EB71F71}"/>
    <cellStyle name="Millares [3] 79 3" xfId="10869" xr:uid="{B083F9F7-A085-42C1-8C47-00AA9DAB4D76}"/>
    <cellStyle name="Millares [3] 79 3 2" xfId="33764" xr:uid="{4536551D-0FA9-40A4-8FF8-0B87B6CDF693}"/>
    <cellStyle name="Millares [3] 79 4" xfId="33765" xr:uid="{5E332AEC-23D2-4543-985E-23BF806FAD3E}"/>
    <cellStyle name="Millares [3] 8" xfId="10870" xr:uid="{B3A288C2-3510-4D4B-850E-1194F228559B}"/>
    <cellStyle name="Millares [3] 8 2" xfId="10871" xr:uid="{E07B0530-DE4F-4EBD-A035-AC20F96832CA}"/>
    <cellStyle name="Millares [3] 8 2 2" xfId="33766" xr:uid="{601BE841-8912-4600-B4F5-34645B6C2B98}"/>
    <cellStyle name="Millares [3] 8 3" xfId="10872" xr:uid="{2757BE25-3A24-468D-9531-AD3998FA926B}"/>
    <cellStyle name="Millares [3] 8 3 2" xfId="33767" xr:uid="{5C244F18-CD5A-4A0C-9DE2-B35096F47AC9}"/>
    <cellStyle name="Millares [3] 8 4" xfId="33768" xr:uid="{30B07153-0861-40E3-A6D1-6A54B1FEE2F5}"/>
    <cellStyle name="Millares [3] 80" xfId="10873" xr:uid="{679892C7-A853-49AB-9144-0885A9E5C967}"/>
    <cellStyle name="Millares [3] 80 2" xfId="10874" xr:uid="{9BCC3B11-7458-4852-9E0B-B0A0F5520670}"/>
    <cellStyle name="Millares [3] 80 2 2" xfId="33769" xr:uid="{E868D00D-529E-4A7D-A5D7-A3F4ABB989CB}"/>
    <cellStyle name="Millares [3] 80 3" xfId="10875" xr:uid="{145AFBAC-89FD-4CAB-9135-12CCB21EBA8A}"/>
    <cellStyle name="Millares [3] 80 3 2" xfId="33770" xr:uid="{A3CC0D2E-72D0-4330-9C39-F28CD3DC6EA3}"/>
    <cellStyle name="Millares [3] 80 4" xfId="33771" xr:uid="{9F092129-5407-4028-A98E-69CEA5B7E492}"/>
    <cellStyle name="Millares [3] 81" xfId="10876" xr:uid="{33099883-CC3D-4E20-B0D7-EA5148B6D8AA}"/>
    <cellStyle name="Millares [3] 81 2" xfId="10877" xr:uid="{0BC72B64-A15C-4021-B616-8F9925DA6203}"/>
    <cellStyle name="Millares [3] 81 2 2" xfId="33772" xr:uid="{3791E51A-FA55-46A0-B4D2-A711CB53399A}"/>
    <cellStyle name="Millares [3] 81 3" xfId="10878" xr:uid="{9C26121D-2216-4A27-B1AE-D80CA5CD10C4}"/>
    <cellStyle name="Millares [3] 81 3 2" xfId="33773" xr:uid="{64C46ABC-610F-443D-B326-1DC9DAF99309}"/>
    <cellStyle name="Millares [3] 81 4" xfId="33774" xr:uid="{AC2E1383-07E1-4A5B-9621-552C2A528C30}"/>
    <cellStyle name="Millares [3] 82" xfId="10879" xr:uid="{76D58027-047E-4FA4-A8E2-055B8BB82236}"/>
    <cellStyle name="Millares [3] 82 2" xfId="10880" xr:uid="{5D97C1AB-87B0-42F5-BBDB-F0A7218D6FB2}"/>
    <cellStyle name="Millares [3] 82 2 2" xfId="33775" xr:uid="{596C0F8E-3D80-42E8-9B11-846E2D7AE447}"/>
    <cellStyle name="Millares [3] 82 3" xfId="10881" xr:uid="{0DEA3851-D712-436D-B2EB-BF11E74E057E}"/>
    <cellStyle name="Millares [3] 82 3 2" xfId="33776" xr:uid="{EF9E1682-9387-4D4F-907F-7A09FDF15B06}"/>
    <cellStyle name="Millares [3] 82 4" xfId="33777" xr:uid="{9E51AFF3-668B-4867-AECE-4F25B1B27E3A}"/>
    <cellStyle name="Millares [3] 83" xfId="10882" xr:uid="{8CCA9F1B-230D-4535-9A5E-5A58C3FC1127}"/>
    <cellStyle name="Millares [3] 83 2" xfId="10883" xr:uid="{DC5AB0C0-2064-4F6F-9091-9565A6320A43}"/>
    <cellStyle name="Millares [3] 83 2 2" xfId="33778" xr:uid="{B1D31B9F-1248-463B-9FFE-712074AECDCB}"/>
    <cellStyle name="Millares [3] 83 3" xfId="10884" xr:uid="{7AF1650A-28FE-41F1-9B17-D643E875FAF4}"/>
    <cellStyle name="Millares [3] 83 3 2" xfId="33779" xr:uid="{D3F80E18-4D67-48DC-823F-826933500E21}"/>
    <cellStyle name="Millares [3] 83 4" xfId="33780" xr:uid="{2639BE56-6128-4C6A-95E9-178C50E1AD22}"/>
    <cellStyle name="Millares [3] 84" xfId="10885" xr:uid="{086D05FD-009D-4C1B-9F6B-CA38858BDEB0}"/>
    <cellStyle name="Millares [3] 84 2" xfId="10886" xr:uid="{75FD7D37-3BDB-4259-ADD9-40853A69A5A1}"/>
    <cellStyle name="Millares [3] 84 2 2" xfId="33781" xr:uid="{86C2C3CA-984D-4A9F-A249-40932DED1389}"/>
    <cellStyle name="Millares [3] 84 3" xfId="10887" xr:uid="{6F788D18-3D33-407D-99DC-8163AED9C27C}"/>
    <cellStyle name="Millares [3] 84 3 2" xfId="33782" xr:uid="{DC12BF66-A10E-4906-8803-15FA61206923}"/>
    <cellStyle name="Millares [3] 84 4" xfId="33783" xr:uid="{D9467989-DB02-49B7-8FF1-C0E02C8B9A0E}"/>
    <cellStyle name="Millares [3] 85" xfId="10888" xr:uid="{CD775B1A-9681-41FF-A4CA-DFFD3C195909}"/>
    <cellStyle name="Millares [3] 85 2" xfId="10889" xr:uid="{D41900D0-F548-4948-9EE8-983060341CD8}"/>
    <cellStyle name="Millares [3] 85 2 2" xfId="33784" xr:uid="{8CACED85-A453-45EF-B5B8-33206D0B52BA}"/>
    <cellStyle name="Millares [3] 85 3" xfId="10890" xr:uid="{8038D227-B0B6-41E2-98EB-D12F3334C65A}"/>
    <cellStyle name="Millares [3] 85 3 2" xfId="33785" xr:uid="{2A4CCDF8-B8E8-487F-884A-4B2D58E9ABDB}"/>
    <cellStyle name="Millares [3] 85 4" xfId="33786" xr:uid="{AAE47C65-8C77-40B4-90B5-4459CD2C9C8F}"/>
    <cellStyle name="Millares [3] 86" xfId="10891" xr:uid="{23FB31F0-B8C4-4353-8192-84AD0C51A10F}"/>
    <cellStyle name="Millares [3] 86 2" xfId="10892" xr:uid="{D59E80AD-F092-45A4-8477-F5E40788A9A6}"/>
    <cellStyle name="Millares [3] 86 2 2" xfId="33787" xr:uid="{63F61A38-6BC0-4FA0-BABF-575E12A477B5}"/>
    <cellStyle name="Millares [3] 86 3" xfId="10893" xr:uid="{4125A0FB-4577-4607-BF9A-33D2BD057C85}"/>
    <cellStyle name="Millares [3] 86 3 2" xfId="33788" xr:uid="{50274B80-8297-448B-BB80-D54F6B71F62B}"/>
    <cellStyle name="Millares [3] 86 4" xfId="33789" xr:uid="{D2477FE4-F590-4C63-B9CB-E6C2368FD716}"/>
    <cellStyle name="Millares [3] 87" xfId="10894" xr:uid="{C4A83D44-A6E2-4184-8E06-EEB1078A29A8}"/>
    <cellStyle name="Millares [3] 87 2" xfId="10895" xr:uid="{9CE864BB-1EE6-4311-803E-EB946BEB40F1}"/>
    <cellStyle name="Millares [3] 87 2 2" xfId="33790" xr:uid="{A4E7547E-9BB6-4A78-86BA-BA9A73090CC9}"/>
    <cellStyle name="Millares [3] 87 3" xfId="10896" xr:uid="{8A3F6720-F8B7-4193-98F5-64674849FDB8}"/>
    <cellStyle name="Millares [3] 87 3 2" xfId="33791" xr:uid="{9BA89CEE-9EF6-4EBB-BFD1-AE656B030072}"/>
    <cellStyle name="Millares [3] 87 4" xfId="33792" xr:uid="{43E30194-DFD7-4148-925E-158A50546A28}"/>
    <cellStyle name="Millares [3] 88" xfId="10897" xr:uid="{66499A1F-35C6-4BD0-871E-011ADEF76A33}"/>
    <cellStyle name="Millares [3] 88 2" xfId="10898" xr:uid="{46814BF0-193B-4265-B790-787255A2EDB7}"/>
    <cellStyle name="Millares [3] 88 2 2" xfId="33793" xr:uid="{11D9222A-FC63-4828-954D-D0A1B5DAA6F2}"/>
    <cellStyle name="Millares [3] 88 3" xfId="10899" xr:uid="{AFABA243-8789-4F0F-B8B8-E0E6B719BEBC}"/>
    <cellStyle name="Millares [3] 88 3 2" xfId="33794" xr:uid="{D7250429-CCD1-480B-A6FE-5ECDF2D4277E}"/>
    <cellStyle name="Millares [3] 88 4" xfId="33795" xr:uid="{04FAF9E6-472E-4640-BD35-F2B0D3719C0D}"/>
    <cellStyle name="Millares [3] 89" xfId="10900" xr:uid="{FA758F58-89EE-4201-A8B0-DC60C46F4D00}"/>
    <cellStyle name="Millares [3] 89 2" xfId="10901" xr:uid="{E9A23C46-5A92-4D1A-A7CD-128AA29F328D}"/>
    <cellStyle name="Millares [3] 89 2 2" xfId="33796" xr:uid="{DE1F48EA-1007-4CBB-BC65-2584CAD6AAD0}"/>
    <cellStyle name="Millares [3] 89 3" xfId="10902" xr:uid="{B0EF9988-798C-495D-9806-09F68F9CB7B9}"/>
    <cellStyle name="Millares [3] 89 3 2" xfId="33797" xr:uid="{A13533C1-4A28-417A-8BD7-F65659183250}"/>
    <cellStyle name="Millares [3] 89 4" xfId="33798" xr:uid="{6B6B4BC4-AFD9-44AC-AD86-8341F602BAF2}"/>
    <cellStyle name="Millares [3] 9" xfId="10903" xr:uid="{A5AD8C06-D6AC-4298-B738-A5BFDCE1D5A9}"/>
    <cellStyle name="Millares [3] 9 2" xfId="10904" xr:uid="{1EF7A425-F19B-4336-A1A3-DC8EE6876A49}"/>
    <cellStyle name="Millares [3] 9 2 2" xfId="33799" xr:uid="{4BA3CE7C-A135-41FA-B4D4-D2F40F59EB13}"/>
    <cellStyle name="Millares [3] 9 3" xfId="10905" xr:uid="{822A78FB-EBD2-439F-82A1-95949173C3DC}"/>
    <cellStyle name="Millares [3] 9 3 2" xfId="33800" xr:uid="{EC747FAC-047A-4223-8DF6-263410EED991}"/>
    <cellStyle name="Millares [3] 9 4" xfId="33801" xr:uid="{013D4BDD-FAEE-4995-88EF-34E330F7B29F}"/>
    <cellStyle name="Millares [3] 90" xfId="10906" xr:uid="{7E27B820-1562-451F-8E80-44594E987092}"/>
    <cellStyle name="Millares [3] 90 2" xfId="10907" xr:uid="{1423DC08-402F-4124-AEDD-BBA5CB469CA0}"/>
    <cellStyle name="Millares [3] 90 2 2" xfId="33802" xr:uid="{BCD068F4-B63A-4FE0-91E2-E5826A5D1385}"/>
    <cellStyle name="Millares [3] 90 3" xfId="10908" xr:uid="{620C8086-7EF3-4A40-A9B1-ED8B0F9F93AE}"/>
    <cellStyle name="Millares [3] 90 3 2" xfId="33803" xr:uid="{6D55B5AF-39D4-4368-8576-C62AE1FC8AD9}"/>
    <cellStyle name="Millares [3] 90 4" xfId="33804" xr:uid="{AF8E6A1A-0032-41A5-994B-21FA5F14EF0D}"/>
    <cellStyle name="Millares [3] 91" xfId="10909" xr:uid="{6D5E388F-6F0E-47AE-A51F-C0D7B01ADB41}"/>
    <cellStyle name="Millares [3] 91 2" xfId="10910" xr:uid="{50FC23AE-D2D5-46A8-B64D-6E801570F9A1}"/>
    <cellStyle name="Millares [3] 91 2 2" xfId="33805" xr:uid="{DA2C199C-168C-42E9-8E48-30894A1EC7A6}"/>
    <cellStyle name="Millares [3] 91 3" xfId="10911" xr:uid="{CD13408C-8F99-4E79-B04C-DFFF510FF581}"/>
    <cellStyle name="Millares [3] 91 3 2" xfId="33806" xr:uid="{0C640046-1F5F-4D4C-8245-DBB770E4192D}"/>
    <cellStyle name="Millares [3] 91 4" xfId="33807" xr:uid="{07C2F0E5-32DB-42C5-9D34-E2737B5D86B7}"/>
    <cellStyle name="Millares [3] 92" xfId="10912" xr:uid="{49D365E9-299D-4FC2-BD24-624F9B013699}"/>
    <cellStyle name="Millares [3] 92 2" xfId="10913" xr:uid="{CF29BC05-C0E1-4271-ABEC-506F549A07FE}"/>
    <cellStyle name="Millares [3] 92 2 2" xfId="33808" xr:uid="{882D8ADE-9005-45EC-8B1D-E3C98AA95CC8}"/>
    <cellStyle name="Millares [3] 92 3" xfId="10914" xr:uid="{CF481196-C73B-499D-B12B-9EA1D2E5AB91}"/>
    <cellStyle name="Millares [3] 92 3 2" xfId="33809" xr:uid="{1F1E48F5-1C25-4282-9FA4-C724560281F7}"/>
    <cellStyle name="Millares [3] 92 4" xfId="33810" xr:uid="{131145D2-A39C-492E-AC09-0D962FC78D1A}"/>
    <cellStyle name="Millares [3] 93" xfId="10915" xr:uid="{41FC4DAF-2041-46ED-A513-CA164EF861E1}"/>
    <cellStyle name="Millares [3] 93 2" xfId="10916" xr:uid="{6F886563-77AE-4514-B843-3B07EA89D826}"/>
    <cellStyle name="Millares [3] 93 2 2" xfId="33811" xr:uid="{ACFC4A4C-AA3D-4438-9EFF-7AA8180AE63C}"/>
    <cellStyle name="Millares [3] 93 3" xfId="10917" xr:uid="{58C8BE9C-50B3-4A65-8045-A6440C80B057}"/>
    <cellStyle name="Millares [3] 93 3 2" xfId="33812" xr:uid="{886FF567-B8E1-4440-99FC-54DA0EB03C04}"/>
    <cellStyle name="Millares [3] 93 4" xfId="33813" xr:uid="{0166E0ED-7EFF-44A4-975D-B44AB7AD305D}"/>
    <cellStyle name="Millares [3] 94" xfId="10918" xr:uid="{13555B12-ECC7-4D29-B50A-A9BCCC78C36E}"/>
    <cellStyle name="Millares [3] 94 2" xfId="10919" xr:uid="{3738F657-6241-4AC3-99C4-BEEA7CDC741B}"/>
    <cellStyle name="Millares [3] 94 2 2" xfId="33814" xr:uid="{88B9116A-872E-4915-A422-FD776A4AFCE5}"/>
    <cellStyle name="Millares [3] 94 3" xfId="10920" xr:uid="{A128056E-C5A5-4F57-9767-28579EF88787}"/>
    <cellStyle name="Millares [3] 94 3 2" xfId="33815" xr:uid="{BD5A8912-06C1-4B16-B4C9-BD20C03B8588}"/>
    <cellStyle name="Millares [3] 94 4" xfId="33816" xr:uid="{3260B2EA-FCB5-4691-8382-D1F3D2732F72}"/>
    <cellStyle name="Millares [3] 95" xfId="10921" xr:uid="{5EF39F1E-5D9B-49B4-9AD4-9AE7CD0769CA}"/>
    <cellStyle name="Millares [3] 95 2" xfId="10922" xr:uid="{21A1F10C-B969-44DB-831F-5432B088E7FC}"/>
    <cellStyle name="Millares [3] 95 2 2" xfId="33817" xr:uid="{9A879070-6005-4105-B739-E601025F2D0D}"/>
    <cellStyle name="Millares [3] 95 3" xfId="10923" xr:uid="{41F6155B-F58B-4D43-9257-CEE4C369C715}"/>
    <cellStyle name="Millares [3] 95 3 2" xfId="33818" xr:uid="{2D3841FD-B3AC-4E33-B4D4-B9BCD4F244F7}"/>
    <cellStyle name="Millares [3] 95 4" xfId="33819" xr:uid="{61277B50-582F-46F0-9558-012B47EE460A}"/>
    <cellStyle name="Millares [3] 96" xfId="10924" xr:uid="{9DB87D30-2E67-4F92-B52C-6F883F0CD468}"/>
    <cellStyle name="Millares [3] 96 2" xfId="10925" xr:uid="{90CA9DB1-39C0-485E-862D-557BE0D87880}"/>
    <cellStyle name="Millares [3] 96 2 2" xfId="33820" xr:uid="{84E240CD-8B97-495B-8B08-5948F244E892}"/>
    <cellStyle name="Millares [3] 96 3" xfId="10926" xr:uid="{B134F351-EF21-45FB-A980-C7E6F4EF3A55}"/>
    <cellStyle name="Millares [3] 96 3 2" xfId="33821" xr:uid="{C996A04B-864B-409E-ADCA-CC923F0169B4}"/>
    <cellStyle name="Millares [3] 96 4" xfId="33822" xr:uid="{96F31C84-42F0-4ECF-89F9-082884554E84}"/>
    <cellStyle name="Millares [3] 97" xfId="10927" xr:uid="{4CC515DB-54DC-4E79-A140-093F7DD23ECA}"/>
    <cellStyle name="Millares [3] 97 2" xfId="10928" xr:uid="{837734DC-4FF6-48BD-9392-F2538C0D939B}"/>
    <cellStyle name="Millares [3] 97 2 2" xfId="33823" xr:uid="{51DD04D4-7B54-46F6-898E-F2281FCA73E8}"/>
    <cellStyle name="Millares [3] 97 3" xfId="10929" xr:uid="{5C6D6A94-257D-46CD-BD36-BD978A8FACA8}"/>
    <cellStyle name="Millares [3] 97 3 2" xfId="33824" xr:uid="{869F18DE-C9D1-4A41-93E7-6215D37B7358}"/>
    <cellStyle name="Millares [3] 97 4" xfId="33825" xr:uid="{DDE30B00-FF1C-4660-812B-630D15AF8A36}"/>
    <cellStyle name="Millares [3] 98" xfId="10930" xr:uid="{C4119223-59D1-4D95-A3A9-FD59DFA9C69B}"/>
    <cellStyle name="Millares [3] 98 2" xfId="10931" xr:uid="{48248F4F-B9C2-4EC9-9674-1CB5B00B6F66}"/>
    <cellStyle name="Millares [3] 98 2 2" xfId="33826" xr:uid="{2DD9FC7D-9B5F-4B52-A02E-87CE4E1BCFCA}"/>
    <cellStyle name="Millares [3] 98 3" xfId="10932" xr:uid="{408AA7BC-BB87-42C8-A9F3-9F9BD6A0CED3}"/>
    <cellStyle name="Millares [3] 98 3 2" xfId="33827" xr:uid="{CBE730C3-0C38-4ED4-8CA9-6650C75EE730}"/>
    <cellStyle name="Millares [3] 98 4" xfId="33828" xr:uid="{05005890-D9C8-4290-BD5C-EFE1A1AEA8E2}"/>
    <cellStyle name="Millares [3] 99" xfId="10933" xr:uid="{05CF6AF0-AEC9-4DC4-B15F-56DE3EA0E16A}"/>
    <cellStyle name="Millares [3] 99 2" xfId="10934" xr:uid="{0B5F1B0E-C368-4354-821F-A9669FF89834}"/>
    <cellStyle name="Millares [3] 99 2 2" xfId="33829" xr:uid="{53596BF2-ED10-4206-B6A2-924E1AB69515}"/>
    <cellStyle name="Millares [3] 99 3" xfId="10935" xr:uid="{B4AB5AD0-EA38-461F-9A73-811EE99E140B}"/>
    <cellStyle name="Millares [3] 99 3 2" xfId="33830" xr:uid="{6758199E-7A33-4F07-B172-78F7B4362CE5}"/>
    <cellStyle name="Millares [3] 99 4" xfId="33831" xr:uid="{D2ABA7D7-18F8-4174-8703-E15544BF051B}"/>
    <cellStyle name="Millares [3]_Balance" xfId="10936" xr:uid="{4705D720-B235-48A1-800A-3EC6A2D57E9C}"/>
    <cellStyle name="Millares 10" xfId="10937" xr:uid="{215F1A29-8765-446D-8E5F-206762AFA658}"/>
    <cellStyle name="Millares 10 2" xfId="10938" xr:uid="{D1088709-652D-4959-BBA8-101353F03A20}"/>
    <cellStyle name="Millares 10 2 2" xfId="10939" xr:uid="{49702B8D-4DD5-4CE9-ABAB-55B065140BF2}"/>
    <cellStyle name="Millares 10 3" xfId="10940" xr:uid="{5E360365-53C6-4CDB-814D-5B0EFAF5EC59}"/>
    <cellStyle name="Millares 10 3 2" xfId="10941" xr:uid="{94C65FEA-D2E3-4440-9526-BFB0291C944C}"/>
    <cellStyle name="Millares 10 4" xfId="10942" xr:uid="{90F21D8C-73DF-4E43-9F8D-51A212236FF2}"/>
    <cellStyle name="Millares 10 4 2" xfId="10943" xr:uid="{774B82F1-B23E-4186-9D68-B3C32A78D188}"/>
    <cellStyle name="Millares 10 5" xfId="10944" xr:uid="{BD25E82A-813B-4404-B23C-5BFE25129408}"/>
    <cellStyle name="Millares 11" xfId="10945" xr:uid="{F225D885-EC5C-4DDF-9950-C5C8DB5E40D6}"/>
    <cellStyle name="Millares 11 2" xfId="10946" xr:uid="{6AAF528B-556E-4677-AFF2-FDB31116C944}"/>
    <cellStyle name="Millares 11 2 2" xfId="28894" xr:uid="{05575788-D8C1-42A5-ACBE-F22F7BC57D30}"/>
    <cellStyle name="Millares 11 3" xfId="10947" xr:uid="{941C99E4-5852-4C2C-97F5-2AC1D4E9735A}"/>
    <cellStyle name="Millares 11 3 2" xfId="28895" xr:uid="{2D5C2865-C8B0-464D-B0CB-9B852A328DFD}"/>
    <cellStyle name="Millares 11 4" xfId="28893" xr:uid="{9D246130-AA0A-46F4-9FF4-AEA19B03695B}"/>
    <cellStyle name="Millares 2" xfId="10948" xr:uid="{5C9DF37A-A77C-419D-909B-2FABDDF8D6CE}"/>
    <cellStyle name="Millares 2 2" xfId="10949" xr:uid="{5E06AD8D-7A53-45F3-AC36-E231AD75F015}"/>
    <cellStyle name="Millares 2 3" xfId="10950" xr:uid="{A7059CB1-F035-4DEE-AFFB-653CD7AA80BD}"/>
    <cellStyle name="Millares 2 3 2" xfId="10951" xr:uid="{73C2777A-624F-44B4-BA50-22F5F8256DD3}"/>
    <cellStyle name="Millares 2 4" xfId="10952" xr:uid="{331DD3A2-D9CD-497E-92C0-D2B8F1D8701C}"/>
    <cellStyle name="Millares 22" xfId="33832" xr:uid="{E66F0F5B-2FF3-444D-B724-D69867A8D290}"/>
    <cellStyle name="Millares 3" xfId="10953" xr:uid="{B0E67E3C-7A10-4A99-BA22-6DAF7B13B325}"/>
    <cellStyle name="Millares 3 10" xfId="10954" xr:uid="{347F811F-CA36-4900-9648-C02D46EC1F58}"/>
    <cellStyle name="Millares 3 10 2" xfId="10955" xr:uid="{433ABF99-B218-4574-9E7F-156DCCC841C8}"/>
    <cellStyle name="Millares 3 11" xfId="10956" xr:uid="{A226CAAE-F0B3-4B37-8924-E9854D4DB1AD}"/>
    <cellStyle name="Millares 3 11 2" xfId="10957" xr:uid="{F55D3870-6F4E-4F94-8406-BD8F19383445}"/>
    <cellStyle name="Millares 3 12" xfId="10958" xr:uid="{72161B1C-0C08-4B14-A6A0-BAFC700607F8}"/>
    <cellStyle name="Millares 3 12 2" xfId="10959" xr:uid="{21DB7F07-2695-4CF2-8481-DAD1C2A44AA1}"/>
    <cellStyle name="Millares 3 13" xfId="10960" xr:uid="{18977C3C-99D2-460E-8F33-142F2C226E8F}"/>
    <cellStyle name="Millares 3 2" xfId="10961" xr:uid="{3793E917-CB6F-4A06-B461-C89306059B1F}"/>
    <cellStyle name="Millares 3 2 2" xfId="10962" xr:uid="{4722A3E5-E7DE-4B0E-B761-2857D64E3090}"/>
    <cellStyle name="Millares 3 3" xfId="10963" xr:uid="{687FCCAE-9D72-4F53-82EE-2B0BF7E4321D}"/>
    <cellStyle name="Millares 3 3 2" xfId="10964" xr:uid="{62961AAA-8472-4983-B611-A3EC7F567366}"/>
    <cellStyle name="Millares 3 4" xfId="10965" xr:uid="{49AFCF03-5BA3-457E-9AAA-0105358A47A1}"/>
    <cellStyle name="Millares 3 4 2" xfId="10966" xr:uid="{474B37A0-3559-4287-B005-BC739C5A406A}"/>
    <cellStyle name="Millares 3 5" xfId="10967" xr:uid="{BDFB1589-9355-4C08-BAA6-EB508493ED2A}"/>
    <cellStyle name="Millares 3 5 2" xfId="10968" xr:uid="{E17C97A6-7E33-41BA-9E9D-F623F7A2B6F7}"/>
    <cellStyle name="Millares 3 6" xfId="10969" xr:uid="{93AC34D1-7BD4-4D19-9F74-B74B35FDC54C}"/>
    <cellStyle name="Millares 3 6 2" xfId="10970" xr:uid="{F1CD8974-47B0-42E4-901F-F2524AC2DAF2}"/>
    <cellStyle name="Millares 3 7" xfId="10971" xr:uid="{9C0A9E08-67D5-4800-B139-5CD2AF500501}"/>
    <cellStyle name="Millares 3 7 2" xfId="10972" xr:uid="{3DA41276-E253-4B72-976D-1563102C5FEB}"/>
    <cellStyle name="Millares 3 8" xfId="10973" xr:uid="{C3949C20-29FA-4E98-8BD3-56F406449617}"/>
    <cellStyle name="Millares 3 8 2" xfId="10974" xr:uid="{7A680CAA-B7A3-4EA4-8B84-CE2AA9EC20BC}"/>
    <cellStyle name="Millares 3 9" xfId="10975" xr:uid="{5D32A01C-4628-4DCC-B15E-60AA83F25BE0}"/>
    <cellStyle name="Millares 3 9 2" xfId="10976" xr:uid="{25282AA0-3F65-462E-BE93-E29AF1013E0A}"/>
    <cellStyle name="Millares 4" xfId="10977" xr:uid="{CB43E1EA-80C9-49C2-AA4E-ABDDC42FB506}"/>
    <cellStyle name="Millares 4 10" xfId="10978" xr:uid="{7DCA2120-D904-4602-BA58-80B2FA8C4AB9}"/>
    <cellStyle name="Millares 4 10 2" xfId="10979" xr:uid="{481C27D0-6336-46E3-A645-A04F8E57AD13}"/>
    <cellStyle name="Millares 4 11" xfId="10980" xr:uid="{E3778C5B-651E-4EA0-8636-F51058C2124F}"/>
    <cellStyle name="Millares 4 11 2" xfId="10981" xr:uid="{7C29283D-582F-443D-BC36-18FDC27E5444}"/>
    <cellStyle name="Millares 4 12" xfId="10982" xr:uid="{AA882D16-DC36-4961-8EF8-488AAA926CB2}"/>
    <cellStyle name="Millares 4 12 2" xfId="10983" xr:uid="{3FDD0CAF-A5D6-47E0-AD4C-A0F545A223F5}"/>
    <cellStyle name="Millares 4 13" xfId="10984" xr:uid="{4C1AAA25-4CAB-488C-9EC5-DEF3F1A67DF7}"/>
    <cellStyle name="Millares 4 13 2" xfId="10985" xr:uid="{488F09BC-2A15-4125-89CF-6A98273E8400}"/>
    <cellStyle name="Millares 4 14" xfId="10986" xr:uid="{714C212A-D642-4846-A2E6-EAEBF6597BA9}"/>
    <cellStyle name="Millares 4 2" xfId="10987" xr:uid="{876076E3-3445-44EA-BFC9-08182BCED6BF}"/>
    <cellStyle name="Millares 4 2 2" xfId="10988" xr:uid="{3FAD75BC-6DE4-41F6-B30F-BE65320B1A29}"/>
    <cellStyle name="Millares 4 3" xfId="10989" xr:uid="{796C7F02-99C0-475D-90DA-1555787300D8}"/>
    <cellStyle name="Millares 4 3 2" xfId="10990" xr:uid="{4D4DABD0-2B23-4619-807D-950F9D723E0B}"/>
    <cellStyle name="Millares 4 4" xfId="10991" xr:uid="{6D697456-56CF-4195-8BA3-7F9413408060}"/>
    <cellStyle name="Millares 4 4 2" xfId="10992" xr:uid="{53445EB0-56B2-4B37-824B-D1D7B6FA0A6A}"/>
    <cellStyle name="Millares 4 5" xfId="10993" xr:uid="{8FFAA55B-6078-4953-AC6D-510A0F0F574C}"/>
    <cellStyle name="Millares 4 5 2" xfId="10994" xr:uid="{C78A7373-49E0-4399-A0B8-0F03C6DA8AA0}"/>
    <cellStyle name="Millares 4 6" xfId="10995" xr:uid="{CEF4A4CC-1394-4447-A019-9D1DEA3C1A11}"/>
    <cellStyle name="Millares 4 6 2" xfId="10996" xr:uid="{02669A1D-29D1-4EF2-A188-F4A3F2CB79BA}"/>
    <cellStyle name="Millares 4 7" xfId="10997" xr:uid="{ADB6D200-28BF-4929-B5E0-CFE92905916C}"/>
    <cellStyle name="Millares 4 7 2" xfId="10998" xr:uid="{B5DD25E8-96BA-41F4-B37C-78A4B74F60F5}"/>
    <cellStyle name="Millares 4 8" xfId="10999" xr:uid="{6AB68E85-776B-47EF-BC87-E4413DBF396E}"/>
    <cellStyle name="Millares 4 8 2" xfId="11000" xr:uid="{FD8EAF09-2C13-49BC-A2B1-46F98204E5EF}"/>
    <cellStyle name="Millares 4 9" xfId="11001" xr:uid="{188D1610-0729-437A-BC0B-ACB1A9BD898F}"/>
    <cellStyle name="Millares 4 9 2" xfId="11002" xr:uid="{4EAFAFB4-7BF1-461A-A484-5C1583FA4012}"/>
    <cellStyle name="Millares 5" xfId="11003" xr:uid="{90741814-8BA2-4028-BD5B-25C1D5EF5AAE}"/>
    <cellStyle name="Millares 5 10" xfId="11004" xr:uid="{064E2447-6774-462A-B8F6-7F43BCFF2174}"/>
    <cellStyle name="Millares 5 10 2" xfId="11005" xr:uid="{CB52B711-A1A9-4E78-AA37-AB83B83677D5}"/>
    <cellStyle name="Millares 5 11" xfId="11006" xr:uid="{3FFA1DEF-7EA5-42D9-A9AE-59662E9FF3CF}"/>
    <cellStyle name="Millares 5 11 2" xfId="11007" xr:uid="{A0DD697E-FFFA-471B-BAC1-A86C7DB5F23F}"/>
    <cellStyle name="Millares 5 12" xfId="11008" xr:uid="{4AA938CE-CFD1-449F-A4CA-C39FCBF0DC11}"/>
    <cellStyle name="Millares 5 12 2" xfId="11009" xr:uid="{0E93E714-F6F0-472C-92AE-93D1F64A5ED0}"/>
    <cellStyle name="Millares 5 13" xfId="11010" xr:uid="{A1B62E46-5F9A-4E1D-9DD8-32C00790B5E6}"/>
    <cellStyle name="Millares 5 2" xfId="11011" xr:uid="{280FF165-E9DA-47D0-8ACB-6BC11B68DFFE}"/>
    <cellStyle name="Millares 5 2 2" xfId="11012" xr:uid="{902EBF3C-5F43-4B17-B539-3B0F0AD22719}"/>
    <cellStyle name="Millares 5 3" xfId="11013" xr:uid="{C415C1EA-BC39-4CF2-ADF8-93E074106708}"/>
    <cellStyle name="Millares 5 3 2" xfId="11014" xr:uid="{9672BD9E-A76A-43D0-BD17-427ED3792DAD}"/>
    <cellStyle name="Millares 5 4" xfId="11015" xr:uid="{DAB2E811-1602-4318-97C0-42125236BD9B}"/>
    <cellStyle name="Millares 5 4 2" xfId="11016" xr:uid="{9F56A0BF-8123-4A68-AC17-A0633D34D55A}"/>
    <cellStyle name="Millares 5 5" xfId="11017" xr:uid="{649EA2E5-8182-48F6-97DC-F23C62966261}"/>
    <cellStyle name="Millares 5 5 2" xfId="11018" xr:uid="{CF86BF35-4307-4C5A-B25B-ED032709451C}"/>
    <cellStyle name="Millares 5 6" xfId="11019" xr:uid="{D24A1D01-EA5A-4A5D-B836-15EBB13EC8C3}"/>
    <cellStyle name="Millares 5 6 2" xfId="11020" xr:uid="{4B34ED75-91DE-48AA-8E63-67BA32F3B291}"/>
    <cellStyle name="Millares 5 7" xfId="11021" xr:uid="{0EA9D827-A0D9-4156-989B-C31CD535847B}"/>
    <cellStyle name="Millares 5 7 2" xfId="11022" xr:uid="{4CC7F93A-9D04-4EE9-9E7F-C7F1DE1D3522}"/>
    <cellStyle name="Millares 5 8" xfId="11023" xr:uid="{BFB35EE9-DE9E-444F-BC53-79647D9C9AD2}"/>
    <cellStyle name="Millares 5 8 2" xfId="11024" xr:uid="{E5C2E14E-1683-47B1-9DA2-B49B96D10505}"/>
    <cellStyle name="Millares 5 9" xfId="11025" xr:uid="{03C12B33-889A-4A02-BCFB-55E838607948}"/>
    <cellStyle name="Millares 5 9 2" xfId="11026" xr:uid="{4D505592-31E0-4AAB-B5E0-F00EBD6E6628}"/>
    <cellStyle name="Millares 6" xfId="11027" xr:uid="{88570B93-DF44-4328-AFFC-72987C3F9D1F}"/>
    <cellStyle name="Millares 6 10" xfId="11028" xr:uid="{800A0CFD-0B96-418F-BE05-E65413515749}"/>
    <cellStyle name="Millares 6 10 2" xfId="11029" xr:uid="{4888B2B9-53CC-4D74-8BA9-2A2304D6CB82}"/>
    <cellStyle name="Millares 6 11" xfId="11030" xr:uid="{22FCB5EE-A73E-490C-B777-360B226AF6A4}"/>
    <cellStyle name="Millares 6 11 2" xfId="11031" xr:uid="{64F4C6F7-C020-4249-9FDB-185C5CED606E}"/>
    <cellStyle name="Millares 6 12" xfId="11032" xr:uid="{668229D3-093F-4E33-B1B3-F9EDEB9241A8}"/>
    <cellStyle name="Millares 6 12 2" xfId="11033" xr:uid="{78437A14-E5B7-473A-9B1D-33D85D0CDA7A}"/>
    <cellStyle name="Millares 6 13" xfId="11034" xr:uid="{88BEED59-E711-4D26-9C29-918EE3410ED0}"/>
    <cellStyle name="Millares 6 2" xfId="11035" xr:uid="{DE32AA1B-C7B5-421F-AF0C-27D24722A077}"/>
    <cellStyle name="Millares 6 2 2" xfId="11036" xr:uid="{9401A86B-2C66-4BAC-B7DE-C886B48919E9}"/>
    <cellStyle name="Millares 6 3" xfId="11037" xr:uid="{277457C5-AD71-4663-A75F-22D41C30F7D5}"/>
    <cellStyle name="Millares 6 3 2" xfId="11038" xr:uid="{18AC373C-F79D-48CA-8ACF-EF004339FB06}"/>
    <cellStyle name="Millares 6 4" xfId="11039" xr:uid="{4B74792F-3798-49D5-9ABE-AE6D6FCA81AD}"/>
    <cellStyle name="Millares 6 4 2" xfId="11040" xr:uid="{40F580FA-9BF0-401C-A59B-7BFF49927B85}"/>
    <cellStyle name="Millares 6 5" xfId="11041" xr:uid="{6226B82B-442C-447F-823E-9820572BDCE6}"/>
    <cellStyle name="Millares 6 5 2" xfId="11042" xr:uid="{DE989B59-330D-414C-B2B8-99DF86747AB2}"/>
    <cellStyle name="Millares 6 6" xfId="11043" xr:uid="{300BA5CF-F779-4E51-8B7A-DB023136EE08}"/>
    <cellStyle name="Millares 6 6 2" xfId="11044" xr:uid="{BDC15D38-6765-4907-AF02-1C5D7F8FC444}"/>
    <cellStyle name="Millares 6 7" xfId="11045" xr:uid="{5E0D7A2D-B25E-4AE7-9BAD-90D7EC2BDC44}"/>
    <cellStyle name="Millares 6 7 2" xfId="11046" xr:uid="{E2FAB753-F06B-4975-BF98-EF2952B356A5}"/>
    <cellStyle name="Millares 6 8" xfId="11047" xr:uid="{BF0D3585-101F-4142-8E93-5529486D5D87}"/>
    <cellStyle name="Millares 6 8 2" xfId="11048" xr:uid="{1CAE0EDF-A17C-4207-80F6-29982DE14FBE}"/>
    <cellStyle name="Millares 6 9" xfId="11049" xr:uid="{6FBE0759-3966-4475-A7C2-BCE83A125BFF}"/>
    <cellStyle name="Millares 6 9 2" xfId="11050" xr:uid="{7D7B806C-24C4-41D9-85D4-C73D5307BDC4}"/>
    <cellStyle name="Millares 7" xfId="11051" xr:uid="{3D8915EF-5E71-4F33-8A65-56F62BD0A35A}"/>
    <cellStyle name="Millares 7 2" xfId="11052" xr:uid="{24CCA6A8-5353-4468-BCC8-5AF3E2131B30}"/>
    <cellStyle name="Millares 7 2 2" xfId="11053" xr:uid="{85192072-5243-4021-BC15-A57104D055AA}"/>
    <cellStyle name="Millares 7 2 2 2" xfId="11054" xr:uid="{9E1FC5B3-4049-41E3-9408-2C82E435757A}"/>
    <cellStyle name="Millares 7 2 2 3" xfId="11055" xr:uid="{7854CADB-7FF6-4D08-A4A4-EED76541F7A0}"/>
    <cellStyle name="Millares 7 2 3" xfId="11056" xr:uid="{0682CFF9-ABFB-49EC-B67B-139B1C97C608}"/>
    <cellStyle name="Millares 7 2 3 2" xfId="11057" xr:uid="{E3AC0286-182F-4F93-877F-FE3E99BDB884}"/>
    <cellStyle name="Millares 7 2 3 3" xfId="11058" xr:uid="{A57E465A-4E1B-4A19-8D9A-A0F1C5E54C4F}"/>
    <cellStyle name="Millares 7 2 4" xfId="11059" xr:uid="{A055B183-4C8A-4AB3-9D00-A7FF832B6A81}"/>
    <cellStyle name="Millares 7 2 4 2" xfId="11060" xr:uid="{AE283006-1A6E-40AE-BCAF-7215C1E0194C}"/>
    <cellStyle name="Millares 7 2 4 3" xfId="11061" xr:uid="{DF7DB41A-FB7F-4DD9-BCD1-10C9A53BBB12}"/>
    <cellStyle name="Millares 7 2 5" xfId="11062" xr:uid="{0624319C-7B73-48FB-A65D-ED47B2297A9B}"/>
    <cellStyle name="Millares 7 2 5 2" xfId="11063" xr:uid="{49E9C023-FE2A-47B9-8EAA-5999C9D1AFCC}"/>
    <cellStyle name="Millares 7 2 5 3" xfId="11064" xr:uid="{E47F8C87-FD60-498D-B99B-F5D5ED59C714}"/>
    <cellStyle name="Millares 7 2 6" xfId="11065" xr:uid="{C8858105-5A48-47C9-AA86-3383ADC5AFC1}"/>
    <cellStyle name="Millares 7 2 7" xfId="11066" xr:uid="{16F08440-BF97-4193-9E36-34D9267E03FB}"/>
    <cellStyle name="Millares 7 3" xfId="11067" xr:uid="{C2A2425E-000F-4939-8907-324B92031BC3}"/>
    <cellStyle name="Millares 7 3 2" xfId="11068" xr:uid="{64A37508-E25A-4FF5-8062-A60051D42A9B}"/>
    <cellStyle name="Millares 7 3 3" xfId="11069" xr:uid="{25A38045-3352-489D-8208-AB14279E4922}"/>
    <cellStyle name="Millares 7 4" xfId="11070" xr:uid="{7B6708B1-A6AB-405A-AE8E-5D041324D6F4}"/>
    <cellStyle name="Millares 7 4 2" xfId="11071" xr:uid="{9CA95113-16D9-420A-BCBC-A9C7D0702B01}"/>
    <cellStyle name="Millares 7 4 3" xfId="11072" xr:uid="{BBD8B0B2-9629-47ED-B57D-8F2299ADD7BE}"/>
    <cellStyle name="Millares 7 5" xfId="11073" xr:uid="{C3F6446B-B4C3-4535-BFBB-1DE703D31512}"/>
    <cellStyle name="Millares 7 5 2" xfId="11074" xr:uid="{F9093DEA-3951-4C74-875C-D24D4BFE23C6}"/>
    <cellStyle name="Millares 7 5 3" xfId="11075" xr:uid="{5261E24B-AEFC-4E25-B1D7-6786A334D0A4}"/>
    <cellStyle name="Millares 7 6" xfId="11076" xr:uid="{18743B19-4DE0-49C4-A6F0-EE0D361FAF39}"/>
    <cellStyle name="Millares 7 6 2" xfId="11077" xr:uid="{D943DA70-7249-4143-960A-7F6726E08994}"/>
    <cellStyle name="Millares 7 6 3" xfId="11078" xr:uid="{264A4EBF-1629-421D-9E12-970B8A18BEC7}"/>
    <cellStyle name="Millares 7 7" xfId="11079" xr:uid="{CC52B3FC-8891-4C53-BD8B-B5FE3F18C3E3}"/>
    <cellStyle name="Millares 7 8" xfId="11080" xr:uid="{432EFA3A-6E3E-4094-9554-ECF17296F13A}"/>
    <cellStyle name="Millares 8" xfId="11081" xr:uid="{4877852C-37E6-4975-9A1E-353882E12E22}"/>
    <cellStyle name="Millares 8 2" xfId="11082" xr:uid="{64E3BA32-4A3E-4930-AAE1-32DAF38C4B4F}"/>
    <cellStyle name="Millares 8 2 2" xfId="11083" xr:uid="{B870615A-E946-46BF-A7E6-A8CEF32D6AC2}"/>
    <cellStyle name="Millares 8 2 2 2" xfId="28898" xr:uid="{8CC638F3-E935-488A-8B07-D55D407E720C}"/>
    <cellStyle name="Millares 8 2 3" xfId="11084" xr:uid="{504F179B-2199-43B8-B24F-2373BDED0D15}"/>
    <cellStyle name="Millares 8 2 3 2" xfId="28899" xr:uid="{033649F0-59D1-4101-A4FD-F2C062331CDC}"/>
    <cellStyle name="Millares 8 2 4" xfId="28897" xr:uid="{3A604A4F-FCE1-4ADF-B965-9753E6C309B5}"/>
    <cellStyle name="Millares 8 3" xfId="11085" xr:uid="{24A2B8A9-D760-4536-A92C-5EFDC95AF6CE}"/>
    <cellStyle name="Millares 8 3 2" xfId="28900" xr:uid="{07E3DF22-D284-4DDB-BD15-0E28AA0CC7F4}"/>
    <cellStyle name="Millares 8 4" xfId="11086" xr:uid="{09F9CB17-1730-4388-994E-CB3FF042D745}"/>
    <cellStyle name="Millares 8 4 2" xfId="28901" xr:uid="{ED07028C-63D0-45C4-9F08-0B4276FB0B86}"/>
    <cellStyle name="Millares 8 5" xfId="28896" xr:uid="{FFBCB909-712C-4E37-9969-840A161F41CC}"/>
    <cellStyle name="Millares 9" xfId="11087" xr:uid="{87D340B0-73BB-407A-A976-C5E1019078A8}"/>
    <cellStyle name="Millares 9 2" xfId="11088" xr:uid="{70499906-6ACD-4663-AB64-1C39101B3546}"/>
    <cellStyle name="Millares 9 2 2" xfId="28903" xr:uid="{E60C7BCE-3BF2-45C7-8FE4-C1CBCDCEB0E7}"/>
    <cellStyle name="Millares 9 3" xfId="11089" xr:uid="{8FD6780B-5FF8-4241-BB24-E02DECB5D201}"/>
    <cellStyle name="Millares 9 3 2" xfId="28904" xr:uid="{90841C85-F64C-4640-95A5-4579A47564E4}"/>
    <cellStyle name="Millares 9 4" xfId="28902" xr:uid="{D81DE9EE-5FA2-42AF-A40F-4C1E4B5B767D}"/>
    <cellStyle name="Millares(0)" xfId="11090" xr:uid="{C0D0C943-9EFE-498E-9CDC-87DD130EC3C3}"/>
    <cellStyle name="Millares(0) 10" xfId="11091" xr:uid="{E12DC19B-E1DE-4E8A-810C-D059D2310B14}"/>
    <cellStyle name="Millares(0) 10 2" xfId="11092" xr:uid="{BE4C2ECB-361F-492A-A13B-394C598171C8}"/>
    <cellStyle name="Millares(0) 10 2 2" xfId="33833" xr:uid="{A2392D28-58ED-4007-9DE6-1743D0F853BD}"/>
    <cellStyle name="Millares(0) 10 3" xfId="11093" xr:uid="{9AD84218-1F39-4915-AE66-3EDCBF27C4DC}"/>
    <cellStyle name="Millares(0) 10 3 2" xfId="33834" xr:uid="{9F27BA66-3162-4F9D-9CB8-7E10735B4F80}"/>
    <cellStyle name="Millares(0) 10 4" xfId="33835" xr:uid="{B39B2D7C-A8D3-4DD3-BB91-1E0C100A6254}"/>
    <cellStyle name="Millares(0) 100" xfId="11094" xr:uid="{516BA412-27D6-413F-A7D0-CE6DBF7024E7}"/>
    <cellStyle name="Millares(0) 100 2" xfId="11095" xr:uid="{E3CCC833-3F11-409F-88A2-34B25F799690}"/>
    <cellStyle name="Millares(0) 100 2 2" xfId="33836" xr:uid="{A73F76BA-349E-4DF6-8CCF-5B4E2B9E4E56}"/>
    <cellStyle name="Millares(0) 100 3" xfId="11096" xr:uid="{1F5E9638-4574-42CB-BF9A-5811A1A80173}"/>
    <cellStyle name="Millares(0) 100 3 2" xfId="33837" xr:uid="{6CC9248B-4FF9-44BE-BAD8-C07F3E644913}"/>
    <cellStyle name="Millares(0) 100 4" xfId="33838" xr:uid="{95533CEA-9AAA-4755-B225-852E58E501C0}"/>
    <cellStyle name="Millares(0) 101" xfId="11097" xr:uid="{5342970C-C56D-40A5-B5C2-C089756F94DF}"/>
    <cellStyle name="Millares(0) 101 2" xfId="11098" xr:uid="{4C4F80E6-AE53-4A78-89AE-F57BD13A1F9E}"/>
    <cellStyle name="Millares(0) 101 2 2" xfId="33839" xr:uid="{12AA8E8D-365E-43D4-ABBA-1C28F6FCEB81}"/>
    <cellStyle name="Millares(0) 101 3" xfId="11099" xr:uid="{310E6437-A53F-4119-AECC-D6640DE982B3}"/>
    <cellStyle name="Millares(0) 101 3 2" xfId="33840" xr:uid="{EB691649-DE85-4C29-9B1C-AE7CE3F089C3}"/>
    <cellStyle name="Millares(0) 101 4" xfId="33841" xr:uid="{23796612-E865-4911-B7C4-5604490F7EE7}"/>
    <cellStyle name="Millares(0) 102" xfId="11100" xr:uid="{B4E99E07-40C3-47F3-B7FC-0D3FFB4355EE}"/>
    <cellStyle name="Millares(0) 102 2" xfId="11101" xr:uid="{4175DC1A-603D-4912-9FDD-35789B2C3B14}"/>
    <cellStyle name="Millares(0) 102 2 2" xfId="33842" xr:uid="{96A592AF-A298-401A-9239-93810E1DCE3C}"/>
    <cellStyle name="Millares(0) 102 3" xfId="11102" xr:uid="{DBA441B4-B88C-434A-A890-23EEF6D3019B}"/>
    <cellStyle name="Millares(0) 102 3 2" xfId="33843" xr:uid="{E99BDCD6-3099-43D9-A36F-44F03A46D9C4}"/>
    <cellStyle name="Millares(0) 102 4" xfId="33844" xr:uid="{2421E5FF-9B8D-4A51-B41D-FEF70887B317}"/>
    <cellStyle name="Millares(0) 103" xfId="11103" xr:uid="{D3583388-BE37-46B4-86A2-6FC5082E61DB}"/>
    <cellStyle name="Millares(0) 103 2" xfId="11104" xr:uid="{17F15CB0-ED6F-4656-9A06-34FA1DEF9685}"/>
    <cellStyle name="Millares(0) 103 2 2" xfId="33845" xr:uid="{113776DB-2585-4F23-985E-5B758C3625CD}"/>
    <cellStyle name="Millares(0) 103 3" xfId="11105" xr:uid="{28C151F9-91A9-4EBC-8AEB-3E77E424F79C}"/>
    <cellStyle name="Millares(0) 103 3 2" xfId="33846" xr:uid="{5D6AAE19-4C5E-4D73-857D-D96757947915}"/>
    <cellStyle name="Millares(0) 103 4" xfId="33847" xr:uid="{04666E8F-47AE-4A1B-8936-409ADA4BCB6E}"/>
    <cellStyle name="Millares(0) 104" xfId="11106" xr:uid="{24A9E149-8783-4FC5-80F7-BCB303BD5B40}"/>
    <cellStyle name="Millares(0) 104 2" xfId="11107" xr:uid="{261315DB-63E6-426B-88DA-83769498BDFC}"/>
    <cellStyle name="Millares(0) 104 2 2" xfId="33848" xr:uid="{32EC464F-8357-4D21-8A56-C1091105F72F}"/>
    <cellStyle name="Millares(0) 104 3" xfId="11108" xr:uid="{26D72A0A-2C92-4EF6-8600-076255367BC4}"/>
    <cellStyle name="Millares(0) 104 3 2" xfId="33849" xr:uid="{AE835B0D-5493-45C0-8BCD-EF82DB06DF8B}"/>
    <cellStyle name="Millares(0) 104 4" xfId="33850" xr:uid="{6061A30A-E845-4FF5-AFD6-32C28F63A811}"/>
    <cellStyle name="Millares(0) 105" xfId="11109" xr:uid="{1B93CD4C-3AA0-4858-9761-D8301E41C27A}"/>
    <cellStyle name="Millares(0) 105 2" xfId="11110" xr:uid="{0F5152A4-FC16-47D0-8935-00BE72CECEC5}"/>
    <cellStyle name="Millares(0) 105 2 2" xfId="33851" xr:uid="{B1ADA71C-49A7-4F57-84FC-EFAD93B34A42}"/>
    <cellStyle name="Millares(0) 105 3" xfId="11111" xr:uid="{3900DB82-81C5-4C10-B56F-49BA390B58DA}"/>
    <cellStyle name="Millares(0) 105 3 2" xfId="33852" xr:uid="{2EC3A226-619F-42DD-B870-D87C6B7F2A8E}"/>
    <cellStyle name="Millares(0) 105 4" xfId="33853" xr:uid="{B42E381D-6026-41AA-81C6-CEA1D4C2498C}"/>
    <cellStyle name="Millares(0) 106" xfId="11112" xr:uid="{D153F2A9-004F-456B-AAFF-98938E150C4D}"/>
    <cellStyle name="Millares(0) 106 2" xfId="11113" xr:uid="{178086D5-D27F-4EEB-902C-C51D0621DEF1}"/>
    <cellStyle name="Millares(0) 106 2 2" xfId="33854" xr:uid="{F42DACC6-CF96-42D6-B518-4697B806811F}"/>
    <cellStyle name="Millares(0) 106 3" xfId="11114" xr:uid="{47040F0B-0B52-4494-8FE3-2D6722ADE579}"/>
    <cellStyle name="Millares(0) 106 3 2" xfId="33855" xr:uid="{C2141297-22EE-4220-B1B1-E0450782127D}"/>
    <cellStyle name="Millares(0) 106 4" xfId="33856" xr:uid="{600DA9A7-076B-48D9-8820-20191DAC5D49}"/>
    <cellStyle name="Millares(0) 107" xfId="11115" xr:uid="{DDB32AF5-FC81-4460-951E-047AAD10514C}"/>
    <cellStyle name="Millares(0) 107 2" xfId="11116" xr:uid="{14F5B80E-B86D-4BD1-AF55-B97CEF3BDD3F}"/>
    <cellStyle name="Millares(0) 107 2 2" xfId="33857" xr:uid="{E41E7CAB-DF5D-422A-8BC7-3DFD1551A149}"/>
    <cellStyle name="Millares(0) 107 3" xfId="11117" xr:uid="{5919F345-F9F8-4D9F-9D9E-08E0B2E1BFB4}"/>
    <cellStyle name="Millares(0) 107 3 2" xfId="33858" xr:uid="{72A962B9-EC7F-446C-B59D-3B69A233DB8B}"/>
    <cellStyle name="Millares(0) 107 4" xfId="33859" xr:uid="{BF46DE39-10CC-4FB4-961C-131E83A6ED99}"/>
    <cellStyle name="Millares(0) 108" xfId="11118" xr:uid="{5B79D094-98C9-4212-B3AB-F61C8BB23582}"/>
    <cellStyle name="Millares(0) 108 2" xfId="11119" xr:uid="{519414A1-2817-487B-B3D2-B38F4F87A647}"/>
    <cellStyle name="Millares(0) 108 2 2" xfId="33860" xr:uid="{B0CF66B4-F8ED-4C3A-B8C4-733BEDA7F02B}"/>
    <cellStyle name="Millares(0) 108 3" xfId="11120" xr:uid="{C3056537-4CB8-48F6-B079-B8D53CF6614A}"/>
    <cellStyle name="Millares(0) 108 3 2" xfId="33861" xr:uid="{5509B704-DCE0-48B5-AEAF-7BA862E7C24A}"/>
    <cellStyle name="Millares(0) 108 4" xfId="33862" xr:uid="{B793687F-55BA-441E-AAF2-0098D4C4CC07}"/>
    <cellStyle name="Millares(0) 109" xfId="11121" xr:uid="{84C4D0AF-F128-49EE-AF8E-36B12B81487E}"/>
    <cellStyle name="Millares(0) 109 2" xfId="33863" xr:uid="{10C55066-3E3F-4314-A995-720E328FA049}"/>
    <cellStyle name="Millares(0) 11" xfId="11122" xr:uid="{689DE954-DF33-46B1-8E6D-EB68221C32CE}"/>
    <cellStyle name="Millares(0) 11 2" xfId="11123" xr:uid="{2ABD69B7-6CDF-4B05-ACBA-4BB34E423324}"/>
    <cellStyle name="Millares(0) 11 2 2" xfId="33864" xr:uid="{38CE56D2-B0F1-483B-8D11-9D2DE7515016}"/>
    <cellStyle name="Millares(0) 11 3" xfId="11124" xr:uid="{97ECFD08-0A3D-4AF0-B3DB-1CEB8E40D80A}"/>
    <cellStyle name="Millares(0) 11 3 2" xfId="33865" xr:uid="{17BEFB0F-1E11-4259-98D9-A44992BBDBEC}"/>
    <cellStyle name="Millares(0) 11 4" xfId="33866" xr:uid="{1DDFC699-B2F7-4795-B2B9-C76308C0E6E2}"/>
    <cellStyle name="Millares(0) 110" xfId="11125" xr:uid="{B4357C5E-A86A-46B3-8805-E0AB423D8B33}"/>
    <cellStyle name="Millares(0) 110 2" xfId="33867" xr:uid="{291613E7-0741-4CAC-8D70-6223C04C38EA}"/>
    <cellStyle name="Millares(0) 111" xfId="33868" xr:uid="{E1A20C0C-3A4E-4649-B8F6-EDD0F81AE053}"/>
    <cellStyle name="Millares(0) 12" xfId="11126" xr:uid="{E9DA6628-8365-4640-B07B-308CB59DCD48}"/>
    <cellStyle name="Millares(0) 12 2" xfId="11127" xr:uid="{1750556B-6B56-4866-A4F1-AAB5FB4BB352}"/>
    <cellStyle name="Millares(0) 12 2 2" xfId="33869" xr:uid="{6356B8CA-2A5E-4E51-BDAF-666F0F7C564C}"/>
    <cellStyle name="Millares(0) 12 3" xfId="11128" xr:uid="{9519D52A-4B3A-4124-862F-053A0D3B4EFD}"/>
    <cellStyle name="Millares(0) 12 3 2" xfId="33870" xr:uid="{FE75300E-767C-4D6A-81D9-E8A021F062A7}"/>
    <cellStyle name="Millares(0) 12 4" xfId="33871" xr:uid="{806A596F-5D10-4D08-A8CC-51D513ED4DC0}"/>
    <cellStyle name="Millares(0) 13" xfId="11129" xr:uid="{AAE5A160-A92E-416F-850C-263ADCD61212}"/>
    <cellStyle name="Millares(0) 13 2" xfId="11130" xr:uid="{BCAF4E86-C39C-404A-BCCB-F89245E8FC26}"/>
    <cellStyle name="Millares(0) 13 2 2" xfId="33872" xr:uid="{7FE13AE0-44FB-4FE6-AA30-13483AB64959}"/>
    <cellStyle name="Millares(0) 13 3" xfId="11131" xr:uid="{77320E9D-CEC8-4A4D-A3FB-3B7B8FF1123E}"/>
    <cellStyle name="Millares(0) 13 3 2" xfId="33873" xr:uid="{92705459-24DA-462A-978D-6E61D69F1578}"/>
    <cellStyle name="Millares(0) 13 4" xfId="33874" xr:uid="{4D553C6C-C9B1-4738-8EBE-D48E4D00C86F}"/>
    <cellStyle name="Millares(0) 14" xfId="11132" xr:uid="{023016ED-D098-4F8E-BD3A-3CF997A8A7EB}"/>
    <cellStyle name="Millares(0) 14 2" xfId="11133" xr:uid="{F994254E-76A2-4EF6-9036-19BD5D4B8A77}"/>
    <cellStyle name="Millares(0) 14 2 2" xfId="33875" xr:uid="{10A9B7D6-60C7-4886-8902-5F24CEF95969}"/>
    <cellStyle name="Millares(0) 14 3" xfId="11134" xr:uid="{AA21A046-3975-45F9-82D1-F2C1E78EA80C}"/>
    <cellStyle name="Millares(0) 14 3 2" xfId="33876" xr:uid="{66BC1937-3F46-4E28-8959-469D57F593B5}"/>
    <cellStyle name="Millares(0) 14 4" xfId="33877" xr:uid="{86877060-4B51-4CE4-BCCF-ACA6437249BB}"/>
    <cellStyle name="Millares(0) 15" xfId="11135" xr:uid="{ABBA4BEA-7451-40CF-982A-3D0B325D560E}"/>
    <cellStyle name="Millares(0) 15 2" xfId="11136" xr:uid="{5440EF4F-69B9-4F8C-99F7-5257E41F842C}"/>
    <cellStyle name="Millares(0) 15 2 2" xfId="33878" xr:uid="{7D1FF058-621B-4FC6-81BD-5461C34F11C2}"/>
    <cellStyle name="Millares(0) 15 3" xfId="11137" xr:uid="{F6C3A748-5EBD-4C3F-91BE-E8460ACB9409}"/>
    <cellStyle name="Millares(0) 15 3 2" xfId="33879" xr:uid="{6704349E-AE5F-4E12-A3CC-2E714AFC40A3}"/>
    <cellStyle name="Millares(0) 15 4" xfId="33880" xr:uid="{841FD4CB-B426-487C-A9F3-40C3307DCD0B}"/>
    <cellStyle name="Millares(0) 16" xfId="11138" xr:uid="{97DCC63D-6DF6-49C6-86F3-261A12323A4E}"/>
    <cellStyle name="Millares(0) 16 2" xfId="11139" xr:uid="{AB4ED1B3-CCE4-4F1B-ADBB-130347AEF9E0}"/>
    <cellStyle name="Millares(0) 16 2 2" xfId="33881" xr:uid="{81353D6B-C0AE-43B4-B274-FDAA3D19306B}"/>
    <cellStyle name="Millares(0) 16 3" xfId="11140" xr:uid="{C2AC67E0-ECF3-4225-A19A-07E4748F79CB}"/>
    <cellStyle name="Millares(0) 16 3 2" xfId="33882" xr:uid="{8AD30B23-33EC-4F86-9AAF-EB9E50EB02AB}"/>
    <cellStyle name="Millares(0) 16 4" xfId="33883" xr:uid="{3B30A10E-1488-4B7F-8399-15DF0E3BB3C3}"/>
    <cellStyle name="Millares(0) 17" xfId="11141" xr:uid="{9C916923-61B2-4609-8204-0C8A757C1C72}"/>
    <cellStyle name="Millares(0) 17 2" xfId="11142" xr:uid="{285BE7FE-F39D-44D9-8427-47386BC3DA6F}"/>
    <cellStyle name="Millares(0) 17 2 2" xfId="33884" xr:uid="{4966F547-C9E5-4EBC-AB07-EC99706F1759}"/>
    <cellStyle name="Millares(0) 17 3" xfId="11143" xr:uid="{F7C87B8D-2B17-4533-9F4E-7FA6A3A17FA0}"/>
    <cellStyle name="Millares(0) 17 3 2" xfId="33885" xr:uid="{7C1EBCDB-D568-4757-AD68-7522C244AB1C}"/>
    <cellStyle name="Millares(0) 17 4" xfId="33886" xr:uid="{E4FCC64B-AF84-4645-B4CC-0F990E1D6031}"/>
    <cellStyle name="Millares(0) 18" xfId="11144" xr:uid="{DEEB0E96-54DA-4F99-AAE9-74816A9947D5}"/>
    <cellStyle name="Millares(0) 18 2" xfId="11145" xr:uid="{BB8D0CAD-C421-49E5-9A40-C90593A873AA}"/>
    <cellStyle name="Millares(0) 18 2 2" xfId="33887" xr:uid="{CABD57B9-4891-4252-8056-F48EE90331FB}"/>
    <cellStyle name="Millares(0) 18 3" xfId="11146" xr:uid="{361DA61B-6C7B-4DB7-81E6-198A4B6E3E43}"/>
    <cellStyle name="Millares(0) 18 3 2" xfId="33888" xr:uid="{027AFDA5-6E3E-4CD2-839A-C2184A65853C}"/>
    <cellStyle name="Millares(0) 18 4" xfId="33889" xr:uid="{5C5E0B99-B4BB-4DCF-B09B-E39F6BB84CBB}"/>
    <cellStyle name="Millares(0) 19" xfId="11147" xr:uid="{B98F2B1A-3E9E-4FBF-9D3D-2F12EEE1A2D6}"/>
    <cellStyle name="Millares(0) 19 2" xfId="11148" xr:uid="{5D33A57C-D4FF-481A-96C0-04E092532201}"/>
    <cellStyle name="Millares(0) 19 2 2" xfId="33890" xr:uid="{31AF4855-8728-4518-9532-F99DA71128A6}"/>
    <cellStyle name="Millares(0) 19 3" xfId="11149" xr:uid="{99656400-FDC1-4B64-A164-5C430648F76B}"/>
    <cellStyle name="Millares(0) 19 3 2" xfId="33891" xr:uid="{4749F0DC-7C39-4295-9401-DB875AA8D9AF}"/>
    <cellStyle name="Millares(0) 19 4" xfId="33892" xr:uid="{34D71EE1-7E6C-4283-8A61-6993B86F1071}"/>
    <cellStyle name="Millares(0) 2" xfId="11150" xr:uid="{8D329DD0-E694-4C94-8452-4D1CAD89CE80}"/>
    <cellStyle name="Millares(0) 2 2" xfId="11151" xr:uid="{F756D9B2-0D2C-4402-B359-391DCE8DEC6F}"/>
    <cellStyle name="Millares(0) 2 2 2" xfId="11152" xr:uid="{4D55C540-F844-4774-94DD-11963B2BA0ED}"/>
    <cellStyle name="Millares(0) 2 2 2 2" xfId="33893" xr:uid="{D5D6B2F8-E2D8-4BA3-9878-AC9AF4486E47}"/>
    <cellStyle name="Millares(0) 2 2 3" xfId="11153" xr:uid="{60E6BACC-DA58-493B-870F-7CD53B774144}"/>
    <cellStyle name="Millares(0) 2 2 3 2" xfId="33894" xr:uid="{9E1B2621-CFEE-48E2-B9B0-28634B013437}"/>
    <cellStyle name="Millares(0) 2 2 4" xfId="33895" xr:uid="{55E0A36D-33C3-4CAB-B0A0-9F39EA330B3D}"/>
    <cellStyle name="Millares(0) 2 3" xfId="11154" xr:uid="{92E95827-F756-43EE-8ED3-0D839C60AA9D}"/>
    <cellStyle name="Millares(0) 2 3 2" xfId="11155" xr:uid="{C04FA382-D977-4F4C-B581-1C62ACF9ABC7}"/>
    <cellStyle name="Millares(0) 2 3 2 2" xfId="33896" xr:uid="{C1F6E506-FF99-474A-B820-B505D5A92F2D}"/>
    <cellStyle name="Millares(0) 2 3 3" xfId="11156" xr:uid="{DB5EBD4B-1AB8-418B-AC79-5057B24773E1}"/>
    <cellStyle name="Millares(0) 2 3 3 2" xfId="33897" xr:uid="{2331476C-985F-446B-A216-6CE49A57508C}"/>
    <cellStyle name="Millares(0) 2 3 4" xfId="33898" xr:uid="{52271A72-5036-4C32-896C-100797A81C47}"/>
    <cellStyle name="Millares(0) 2 4" xfId="11157" xr:uid="{12C4CFFC-37DF-48A2-A2C4-4F0D9B59C6F3}"/>
    <cellStyle name="Millares(0) 2 4 2" xfId="11158" xr:uid="{3023B790-FADE-4597-A1E5-D00047E11189}"/>
    <cellStyle name="Millares(0) 2 4 2 2" xfId="33899" xr:uid="{63C6101A-6AE2-4688-B92D-1838A79EC284}"/>
    <cellStyle name="Millares(0) 2 4 3" xfId="11159" xr:uid="{254399E8-13D6-48CE-86C8-C10AEF393A3F}"/>
    <cellStyle name="Millares(0) 2 4 3 2" xfId="33900" xr:uid="{EEDD092D-B617-47FA-8B3B-1834E88C4573}"/>
    <cellStyle name="Millares(0) 2 4 4" xfId="33901" xr:uid="{697EC66F-4501-43A2-85A0-999148403954}"/>
    <cellStyle name="Millares(0) 2 5" xfId="11160" xr:uid="{3500A3DE-6E21-4A5C-A31B-CC0ACD4A6ADF}"/>
    <cellStyle name="Millares(0) 2 5 2" xfId="11161" xr:uid="{3821897F-0E01-4021-8C7F-EC740F8E6C41}"/>
    <cellStyle name="Millares(0) 2 5 2 2" xfId="33902" xr:uid="{0E151E08-7A9D-4D5D-908B-B06F3D8BA6A7}"/>
    <cellStyle name="Millares(0) 2 5 3" xfId="11162" xr:uid="{36A537D3-50D5-42EB-BDE9-EB31BDEB0645}"/>
    <cellStyle name="Millares(0) 2 5 3 2" xfId="33903" xr:uid="{228D0C61-6FA5-482D-9819-581EF1404BB7}"/>
    <cellStyle name="Millares(0) 2 5 4" xfId="33904" xr:uid="{57B774C8-D5F7-4F0E-8254-57DF4DF172D0}"/>
    <cellStyle name="Millares(0) 2 6" xfId="11163" xr:uid="{40A01C00-382A-4CC1-B3A7-CAA62A4D8748}"/>
    <cellStyle name="Millares(0) 2 6 2" xfId="33905" xr:uid="{2CEFC005-9412-4DAB-BEFB-5CBFD73D20FD}"/>
    <cellStyle name="Millares(0) 2 7" xfId="11164" xr:uid="{B3C4F4C0-AAE7-4F6B-9741-22B6CFBD6AC3}"/>
    <cellStyle name="Millares(0) 2 7 2" xfId="33906" xr:uid="{AC821643-E7D1-4E6E-8854-1753C8003EDD}"/>
    <cellStyle name="Millares(0) 2 8" xfId="33907" xr:uid="{E0E48C22-2296-4691-A179-ABBFBF47CEEF}"/>
    <cellStyle name="Millares(0) 20" xfId="11165" xr:uid="{61A0D01E-7E8A-4AD8-9E01-C481852ECF9F}"/>
    <cellStyle name="Millares(0) 20 2" xfId="11166" xr:uid="{B603EB07-E2A9-4B6B-ADAC-6612D6113BAD}"/>
    <cellStyle name="Millares(0) 20 2 2" xfId="33908" xr:uid="{140F7BCC-6667-4393-9F23-1973D4D1A60D}"/>
    <cellStyle name="Millares(0) 20 3" xfId="11167" xr:uid="{F0ABD6CC-B95A-419D-A06E-B5F75B24DEBB}"/>
    <cellStyle name="Millares(0) 20 3 2" xfId="33909" xr:uid="{016354DD-903A-454F-8C5D-B104E537F2FD}"/>
    <cellStyle name="Millares(0) 20 4" xfId="33910" xr:uid="{704777FF-BB7D-465F-99E1-559873D01B6D}"/>
    <cellStyle name="Millares(0) 21" xfId="11168" xr:uid="{9E348E87-8175-4210-ABF1-4EB25EF97ED6}"/>
    <cellStyle name="Millares(0) 21 2" xfId="11169" xr:uid="{493B75C6-1B8F-4594-856D-A9483CAAF808}"/>
    <cellStyle name="Millares(0) 21 2 2" xfId="33911" xr:uid="{0ABD8999-BA2A-4E9D-AACA-7F1E0CECFF11}"/>
    <cellStyle name="Millares(0) 21 3" xfId="11170" xr:uid="{D8300A22-FC05-46A5-B31A-42B0EFC5BE98}"/>
    <cellStyle name="Millares(0) 21 3 2" xfId="33912" xr:uid="{8E2C6245-0D95-4A6E-97D4-8BC6FD36FEED}"/>
    <cellStyle name="Millares(0) 21 4" xfId="33913" xr:uid="{B6283A6F-3803-4D52-A196-8321F46B58B6}"/>
    <cellStyle name="Millares(0) 22" xfId="11171" xr:uid="{990893DF-A939-4DBA-AA13-9D80C989785F}"/>
    <cellStyle name="Millares(0) 22 2" xfId="11172" xr:uid="{9BE6B933-B1BC-42ED-A5E8-3963DFE850D7}"/>
    <cellStyle name="Millares(0) 22 2 2" xfId="33914" xr:uid="{9CE4B519-EF6B-46CF-B7DF-0CE303A38E33}"/>
    <cellStyle name="Millares(0) 22 3" xfId="11173" xr:uid="{17002016-685D-4582-9EE9-FEA9E603BBC9}"/>
    <cellStyle name="Millares(0) 22 3 2" xfId="33915" xr:uid="{F3FFE7FF-E1C4-4B82-B9B7-BBCFAF5140A5}"/>
    <cellStyle name="Millares(0) 22 4" xfId="33916" xr:uid="{9817073E-53EF-4EF0-B5CC-157D6F13617D}"/>
    <cellStyle name="Millares(0) 23" xfId="11174" xr:uid="{DD176382-566D-43B5-B7B2-FBF8E5A99554}"/>
    <cellStyle name="Millares(0) 23 2" xfId="11175" xr:uid="{F9A7F5D3-38DD-4D20-92AE-81601A3E36E0}"/>
    <cellStyle name="Millares(0) 23 2 2" xfId="33917" xr:uid="{DEEAF38A-D87F-43B0-B4B8-86B5941FB79F}"/>
    <cellStyle name="Millares(0) 23 3" xfId="11176" xr:uid="{00EFB36A-C04E-4904-A88D-5010EA89FB67}"/>
    <cellStyle name="Millares(0) 23 3 2" xfId="33918" xr:uid="{F7FBF8B8-CAAC-41BF-A981-09372006FE2A}"/>
    <cellStyle name="Millares(0) 23 4" xfId="33919" xr:uid="{7B3AD2AA-15C7-4D8B-B516-89F27F34F407}"/>
    <cellStyle name="Millares(0) 24" xfId="11177" xr:uid="{76DF7810-ABE9-4BC8-82A6-96A96ADE6ABA}"/>
    <cellStyle name="Millares(0) 24 2" xfId="11178" xr:uid="{B9D31023-D72E-471E-AD75-1F06B01BE8F3}"/>
    <cellStyle name="Millares(0) 24 2 2" xfId="33920" xr:uid="{681B4F9B-8389-4208-A8A1-A110E4C4F5D5}"/>
    <cellStyle name="Millares(0) 24 3" xfId="11179" xr:uid="{93B831CF-D0E0-4672-A422-E3CAAA2BB993}"/>
    <cellStyle name="Millares(0) 24 3 2" xfId="33921" xr:uid="{0D475A9E-3748-4AD8-9E0F-881BE3BA80EB}"/>
    <cellStyle name="Millares(0) 24 4" xfId="33922" xr:uid="{782C1F58-DEEB-4A1C-B681-F240F36B3528}"/>
    <cellStyle name="Millares(0) 25" xfId="11180" xr:uid="{464E908C-1FE4-42AC-ABE0-55696DD8C71B}"/>
    <cellStyle name="Millares(0) 25 2" xfId="11181" xr:uid="{B05863F8-7A0A-4676-AFBF-3CE9BC9605FB}"/>
    <cellStyle name="Millares(0) 25 2 2" xfId="33923" xr:uid="{C357D616-AF54-4165-AA56-1BB3AB995E9D}"/>
    <cellStyle name="Millares(0) 25 3" xfId="11182" xr:uid="{75A6FBD7-C0E9-416A-8EDB-272CB843FDE8}"/>
    <cellStyle name="Millares(0) 25 3 2" xfId="33924" xr:uid="{16C1BDA9-D420-4A8E-BE69-F1F049B94F86}"/>
    <cellStyle name="Millares(0) 25 4" xfId="33925" xr:uid="{3963BA20-8667-4C07-8A45-2875B60748AF}"/>
    <cellStyle name="Millares(0) 26" xfId="11183" xr:uid="{924F3E85-F7A4-4EEC-96C6-B5F8D808F04D}"/>
    <cellStyle name="Millares(0) 26 2" xfId="11184" xr:uid="{B87975BC-6ACC-4577-B3C3-8B04F3C49829}"/>
    <cellStyle name="Millares(0) 26 2 2" xfId="33926" xr:uid="{3CF3E0F0-DC68-47E8-9D95-EBD2CE763CD3}"/>
    <cellStyle name="Millares(0) 26 3" xfId="11185" xr:uid="{AFD30074-4BF5-4CAB-B5F1-FD3AB2DA0004}"/>
    <cellStyle name="Millares(0) 26 3 2" xfId="33927" xr:uid="{F948131D-2226-41A7-9B5E-6390EBE92FA4}"/>
    <cellStyle name="Millares(0) 26 4" xfId="33928" xr:uid="{051C1F9B-CC40-4F2D-A3D5-B9B6F5FF1B85}"/>
    <cellStyle name="Millares(0) 27" xfId="11186" xr:uid="{9A7E3CB3-85D1-436B-AC68-4708D3600920}"/>
    <cellStyle name="Millares(0) 27 2" xfId="11187" xr:uid="{7D00DF99-CB2C-4D29-9AF8-8622C9065B88}"/>
    <cellStyle name="Millares(0) 27 2 2" xfId="33929" xr:uid="{56F5302A-1469-4A7A-AD0F-252CD90C15CE}"/>
    <cellStyle name="Millares(0) 27 3" xfId="11188" xr:uid="{5462C1EB-F097-415E-B378-3EA4C6521FE4}"/>
    <cellStyle name="Millares(0) 27 3 2" xfId="33930" xr:uid="{9E23D9BF-3857-4AD2-B93B-2004569A2613}"/>
    <cellStyle name="Millares(0) 27 4" xfId="33931" xr:uid="{9E139365-C949-4246-802B-396536D5CF65}"/>
    <cellStyle name="Millares(0) 28" xfId="11189" xr:uid="{2EE3B5D1-323D-4372-8844-EAB62DB3A6F5}"/>
    <cellStyle name="Millares(0) 28 2" xfId="11190" xr:uid="{B11C8C87-57EC-4C91-A284-35B42B3D1F71}"/>
    <cellStyle name="Millares(0) 28 2 2" xfId="33932" xr:uid="{783294A4-4223-4672-BBB0-ECB1A0D99C6F}"/>
    <cellStyle name="Millares(0) 28 3" xfId="11191" xr:uid="{B671AEFE-4E6E-4D0F-9D5F-0B240925678D}"/>
    <cellStyle name="Millares(0) 28 3 2" xfId="33933" xr:uid="{EF48DE29-81A6-4DEA-9317-640C130C2A09}"/>
    <cellStyle name="Millares(0) 28 4" xfId="33934" xr:uid="{5AAF4355-3FEC-44CB-AEED-A483D843BEC2}"/>
    <cellStyle name="Millares(0) 29" xfId="11192" xr:uid="{2F6EDCB5-67C3-4CF8-9500-E3A07AED0862}"/>
    <cellStyle name="Millares(0) 29 2" xfId="11193" xr:uid="{F45B56CB-05C1-4C1A-B6CA-638E6B148047}"/>
    <cellStyle name="Millares(0) 29 2 2" xfId="33935" xr:uid="{F802E594-96A2-451E-9ADE-4A80CDA424C8}"/>
    <cellStyle name="Millares(0) 29 3" xfId="11194" xr:uid="{0F3C5A63-34AA-4F81-A593-CEB12FC25A5A}"/>
    <cellStyle name="Millares(0) 29 3 2" xfId="33936" xr:uid="{5A269BCB-77A0-40CF-AFD5-025A433EB161}"/>
    <cellStyle name="Millares(0) 29 4" xfId="33937" xr:uid="{DF2AF694-F041-4179-9839-A5AC2AA5C6BC}"/>
    <cellStyle name="Millares(0) 3" xfId="11195" xr:uid="{58A1D012-5802-4F4A-BCC8-C4DFF8D9EAF2}"/>
    <cellStyle name="Millares(0) 3 2" xfId="11196" xr:uid="{ADD42EF5-7626-40F6-A2FC-9C7047351BBD}"/>
    <cellStyle name="Millares(0) 3 2 2" xfId="11197" xr:uid="{596EB3E4-CC7E-4964-9980-C559BBDE46A6}"/>
    <cellStyle name="Millares(0) 3 2 2 2" xfId="33938" xr:uid="{84DD8B6C-A692-4D11-BBB2-13B355621AA8}"/>
    <cellStyle name="Millares(0) 3 2 3" xfId="11198" xr:uid="{BF5B8DFF-45F9-4461-8FB0-102DCA9BA511}"/>
    <cellStyle name="Millares(0) 3 2 3 2" xfId="33939" xr:uid="{68E0DA0F-B1D6-4C1A-ADB7-97F08C2713A5}"/>
    <cellStyle name="Millares(0) 3 2 4" xfId="33940" xr:uid="{8CD7F2C1-ACA4-4788-8EE7-588F92095FFE}"/>
    <cellStyle name="Millares(0) 3 3" xfId="11199" xr:uid="{4CA121C0-5361-42D5-91DB-6ED516298D1B}"/>
    <cellStyle name="Millares(0) 3 3 2" xfId="11200" xr:uid="{641DCB85-55CF-442A-936E-D2032211BE9F}"/>
    <cellStyle name="Millares(0) 3 3 2 2" xfId="33941" xr:uid="{DB37059E-0EA8-4612-BE5D-9B686A64A8E2}"/>
    <cellStyle name="Millares(0) 3 3 3" xfId="11201" xr:uid="{2B5182E7-E449-450C-8041-41EA9BF6FAF4}"/>
    <cellStyle name="Millares(0) 3 3 3 2" xfId="33942" xr:uid="{3295AE19-17D4-4E08-BBC9-479E498F0B8F}"/>
    <cellStyle name="Millares(0) 3 3 4" xfId="33943" xr:uid="{9EF1BBBC-92E7-4E4C-9E68-A80FB445EDF0}"/>
    <cellStyle name="Millares(0) 3 4" xfId="11202" xr:uid="{58B03BA2-658C-4707-81BA-65411AB7159D}"/>
    <cellStyle name="Millares(0) 3 4 2" xfId="11203" xr:uid="{A5362184-2836-489A-B715-A88878D007A2}"/>
    <cellStyle name="Millares(0) 3 4 2 2" xfId="33944" xr:uid="{D1A111FF-2068-497D-ADA4-FE6CC9BCAB97}"/>
    <cellStyle name="Millares(0) 3 4 3" xfId="11204" xr:uid="{F13BD25F-722C-4DB8-AAD4-C350FD570BD7}"/>
    <cellStyle name="Millares(0) 3 4 3 2" xfId="33945" xr:uid="{3FDDAD87-47CC-41DB-8D6D-218954B269C2}"/>
    <cellStyle name="Millares(0) 3 4 4" xfId="33946" xr:uid="{F0675154-C4FD-4C35-8D23-B118ACB8C387}"/>
    <cellStyle name="Millares(0) 3 5" xfId="11205" xr:uid="{193598B4-E35A-4B16-BFA0-0A051A46F8B6}"/>
    <cellStyle name="Millares(0) 3 5 2" xfId="11206" xr:uid="{538738B2-2156-425B-861B-DA6B746308C7}"/>
    <cellStyle name="Millares(0) 3 5 2 2" xfId="33947" xr:uid="{C604747E-1A24-4EEE-84F8-DBCF2620935D}"/>
    <cellStyle name="Millares(0) 3 5 3" xfId="11207" xr:uid="{0BA72498-92C7-4B66-9432-3899704A9F96}"/>
    <cellStyle name="Millares(0) 3 5 3 2" xfId="33948" xr:uid="{96B715FB-1A5D-4392-BDBB-77B1EF04E3F0}"/>
    <cellStyle name="Millares(0) 3 5 4" xfId="33949" xr:uid="{AE619FF4-0F99-4D84-8266-954740713555}"/>
    <cellStyle name="Millares(0) 3 6" xfId="11208" xr:uid="{2002324A-7AA6-4715-A456-FE3BA2A0A248}"/>
    <cellStyle name="Millares(0) 3 6 2" xfId="33950" xr:uid="{918ECEEA-B4C7-409F-B86A-7ED3D5E0AC5E}"/>
    <cellStyle name="Millares(0) 3 7" xfId="11209" xr:uid="{A84D7E39-A449-4793-8439-9B6AA6F14325}"/>
    <cellStyle name="Millares(0) 3 7 2" xfId="33951" xr:uid="{C300C1C2-67F5-4A12-A53F-CD3C22B00C56}"/>
    <cellStyle name="Millares(0) 3 8" xfId="33952" xr:uid="{71307043-7A8F-4ECD-B0C5-F2DC6ECD0CCD}"/>
    <cellStyle name="Millares(0) 30" xfId="11210" xr:uid="{B05D5035-7A25-4902-91C0-F7BDF83082EB}"/>
    <cellStyle name="Millares(0) 30 2" xfId="11211" xr:uid="{367537F6-5AC9-4320-9549-2E8717595912}"/>
    <cellStyle name="Millares(0) 30 2 2" xfId="33953" xr:uid="{EA6D2597-1E88-41D8-8785-605D9024B0AC}"/>
    <cellStyle name="Millares(0) 30 3" xfId="11212" xr:uid="{1D96376D-B1C7-4D28-8ABD-9B6CC107AD2A}"/>
    <cellStyle name="Millares(0) 30 3 2" xfId="33954" xr:uid="{D365A577-5C5B-4F10-A8BF-0C76591B9B49}"/>
    <cellStyle name="Millares(0) 30 4" xfId="33955" xr:uid="{E7D44898-AA1A-43C0-BB22-F5DF60B9BE04}"/>
    <cellStyle name="Millares(0) 31" xfId="11213" xr:uid="{152915BC-C42A-40D0-B10B-D823BAAB7146}"/>
    <cellStyle name="Millares(0) 31 2" xfId="11214" xr:uid="{9DB5FAA0-7F2E-418A-9179-4250B7E647A9}"/>
    <cellStyle name="Millares(0) 31 2 2" xfId="33956" xr:uid="{F4E1644B-1034-40B3-90DF-9EDE806620C0}"/>
    <cellStyle name="Millares(0) 31 3" xfId="11215" xr:uid="{9D109A97-F77E-43BD-B3E8-79CED3151879}"/>
    <cellStyle name="Millares(0) 31 3 2" xfId="33957" xr:uid="{2AA03B1D-852D-406D-BEB4-E34290AE93BA}"/>
    <cellStyle name="Millares(0) 31 4" xfId="33958" xr:uid="{1F983035-A022-4130-82BD-F85C1DCADFDD}"/>
    <cellStyle name="Millares(0) 32" xfId="11216" xr:uid="{6E11D4DF-39B4-403C-9406-5DF9BFB9DCA6}"/>
    <cellStyle name="Millares(0) 32 2" xfId="11217" xr:uid="{B0A73B26-1B7E-42E3-B4AB-9B67DFAF6F13}"/>
    <cellStyle name="Millares(0) 32 2 2" xfId="33959" xr:uid="{92C27875-A9A9-42A8-AAF3-E03CC9286085}"/>
    <cellStyle name="Millares(0) 32 3" xfId="11218" xr:uid="{F8FF5621-6F4A-4755-91E6-50AE6DD36C0F}"/>
    <cellStyle name="Millares(0) 32 3 2" xfId="33960" xr:uid="{A3569705-3F2A-4A15-9152-8F50B77469D6}"/>
    <cellStyle name="Millares(0) 32 4" xfId="33961" xr:uid="{EF247070-55D7-42AF-9C87-B50337C8E8E4}"/>
    <cellStyle name="Millares(0) 33" xfId="11219" xr:uid="{C28ED18D-939A-4F66-B4F3-485265827607}"/>
    <cellStyle name="Millares(0) 33 2" xfId="11220" xr:uid="{315FC14A-3A42-4B65-A597-39D09561A599}"/>
    <cellStyle name="Millares(0) 33 2 2" xfId="33962" xr:uid="{A333765F-8B9E-4036-A7EA-95493D46BE84}"/>
    <cellStyle name="Millares(0) 33 3" xfId="11221" xr:uid="{AECC0BAA-27AF-4A17-BCFB-19929E29A7BB}"/>
    <cellStyle name="Millares(0) 33 3 2" xfId="33963" xr:uid="{88F74C07-ADAE-428F-A3BD-B867C32AD9D4}"/>
    <cellStyle name="Millares(0) 33 4" xfId="33964" xr:uid="{7A46CC68-D437-4987-91C0-149BCC2BE3D2}"/>
    <cellStyle name="Millares(0) 34" xfId="11222" xr:uid="{03830814-CF68-4125-9150-62109F18560B}"/>
    <cellStyle name="Millares(0) 34 2" xfId="11223" xr:uid="{42344B05-3B42-4B7D-89D8-8196089CD6CA}"/>
    <cellStyle name="Millares(0) 34 2 2" xfId="33965" xr:uid="{1C7FD826-A376-462A-8FF1-F281CF0E5DCF}"/>
    <cellStyle name="Millares(0) 34 3" xfId="11224" xr:uid="{BFC180AC-97B1-481B-A2B2-F59D03D66DFE}"/>
    <cellStyle name="Millares(0) 34 3 2" xfId="33966" xr:uid="{B19E799E-A8CC-4FC6-8FB5-EF9C04200039}"/>
    <cellStyle name="Millares(0) 34 4" xfId="33967" xr:uid="{4C17C6FD-5953-4CBC-B950-F52FF203085F}"/>
    <cellStyle name="Millares(0) 35" xfId="11225" xr:uid="{090BBE24-3304-4DEF-AF43-26E4A99586FA}"/>
    <cellStyle name="Millares(0) 35 2" xfId="11226" xr:uid="{A87B9A53-3753-4794-A3E3-6BEE71A87943}"/>
    <cellStyle name="Millares(0) 35 2 2" xfId="33968" xr:uid="{9EFF5807-A002-4884-9E53-D86E9667B853}"/>
    <cellStyle name="Millares(0) 35 3" xfId="11227" xr:uid="{11E39046-5555-4358-8876-7C5CACFF5ADF}"/>
    <cellStyle name="Millares(0) 35 3 2" xfId="33969" xr:uid="{33ACACB7-10F9-4483-B96C-BAD5444E315C}"/>
    <cellStyle name="Millares(0) 35 4" xfId="33970" xr:uid="{E09953A9-590C-4EBF-80F1-45A0D97DBB2E}"/>
    <cellStyle name="Millares(0) 36" xfId="11228" xr:uid="{B022354A-938B-4E1D-A16A-87002997CDC6}"/>
    <cellStyle name="Millares(0) 36 2" xfId="11229" xr:uid="{D5A1F795-C72F-413B-BF57-D6C35FEA7EDA}"/>
    <cellStyle name="Millares(0) 36 2 2" xfId="33971" xr:uid="{D88C79EE-4BAD-4ABB-9CBC-0AA6EEB5952B}"/>
    <cellStyle name="Millares(0) 36 3" xfId="11230" xr:uid="{801CFB89-4A0F-4E6F-A31A-990249025B81}"/>
    <cellStyle name="Millares(0) 36 3 2" xfId="33972" xr:uid="{62FDA0F0-83E3-4EA8-B8E5-E01D063CDB05}"/>
    <cellStyle name="Millares(0) 36 4" xfId="33973" xr:uid="{13FCD388-5DD0-4F42-BD94-5A535DAD1262}"/>
    <cellStyle name="Millares(0) 37" xfId="11231" xr:uid="{533B9A01-22D8-4D31-8F95-F066C0986786}"/>
    <cellStyle name="Millares(0) 37 2" xfId="11232" xr:uid="{34F1DD0E-17B2-4659-A676-8662C20B7651}"/>
    <cellStyle name="Millares(0) 37 2 2" xfId="33974" xr:uid="{CD75C2BA-A52E-4DE1-895B-849181BA0D91}"/>
    <cellStyle name="Millares(0) 37 3" xfId="11233" xr:uid="{16B563A2-CEB1-4FAD-8E0B-370659769502}"/>
    <cellStyle name="Millares(0) 37 3 2" xfId="33975" xr:uid="{93E15DD6-A493-4775-8CCE-D532767C5A48}"/>
    <cellStyle name="Millares(0) 37 4" xfId="33976" xr:uid="{DE053CE2-872D-4E48-9E10-D40F785DDDBC}"/>
    <cellStyle name="Millares(0) 38" xfId="11234" xr:uid="{35A5781D-E383-4F3D-AD0C-432A2DB827C4}"/>
    <cellStyle name="Millares(0) 38 2" xfId="11235" xr:uid="{74EB3D73-6FEA-4001-A020-50196C59D765}"/>
    <cellStyle name="Millares(0) 38 2 2" xfId="33977" xr:uid="{D75308A0-BA33-4BB6-BA62-FB3413299BBA}"/>
    <cellStyle name="Millares(0) 38 3" xfId="11236" xr:uid="{941ABFA1-4D96-410C-B25B-C14B1070197D}"/>
    <cellStyle name="Millares(0) 38 3 2" xfId="33978" xr:uid="{91E04A82-0800-415A-B31B-07C5EC7BED70}"/>
    <cellStyle name="Millares(0) 38 4" xfId="33979" xr:uid="{0A6DBC64-CBD2-47AE-8AD7-F50ABDCEF75C}"/>
    <cellStyle name="Millares(0) 39" xfId="11237" xr:uid="{20B0DAEB-F2FB-423A-BA0F-BC1F8B2FC700}"/>
    <cellStyle name="Millares(0) 39 2" xfId="11238" xr:uid="{AB378920-6A81-412D-8AFC-6F06D20DFBC1}"/>
    <cellStyle name="Millares(0) 39 2 2" xfId="33980" xr:uid="{E8351854-7C3A-4C54-B4D3-35F54A95C0E9}"/>
    <cellStyle name="Millares(0) 39 3" xfId="11239" xr:uid="{1C44BFE8-61BD-4C84-81BD-5BF5ACBDEBF3}"/>
    <cellStyle name="Millares(0) 39 3 2" xfId="33981" xr:uid="{D24ADB36-DCC3-4498-A412-2C927F18A45A}"/>
    <cellStyle name="Millares(0) 39 4" xfId="33982" xr:uid="{A45CF4F6-CDA0-4D4F-B887-9690A67B0D9B}"/>
    <cellStyle name="Millares(0) 4" xfId="11240" xr:uid="{11AF9AE3-A913-4AFB-92C5-9216D063E143}"/>
    <cellStyle name="Millares(0) 4 2" xfId="11241" xr:uid="{9C089757-E582-42A9-BACC-AC0B4D015CD6}"/>
    <cellStyle name="Millares(0) 4 2 2" xfId="11242" xr:uid="{80ECDFBC-A2C0-4CE2-859E-E9398AA94FD4}"/>
    <cellStyle name="Millares(0) 4 2 2 2" xfId="33983" xr:uid="{DEAE7102-A3FE-4336-97CB-C9A7FC48EDDB}"/>
    <cellStyle name="Millares(0) 4 2 3" xfId="11243" xr:uid="{6DEE6D70-8DDD-4D9A-AA5F-1108EBE1ADF3}"/>
    <cellStyle name="Millares(0) 4 2 3 2" xfId="33984" xr:uid="{B5AEB7A8-DA4C-4E55-B892-5D9B82F7EC95}"/>
    <cellStyle name="Millares(0) 4 2 4" xfId="33985" xr:uid="{0B4507F2-CB1F-4E0D-BF0D-562CB5D4EFEC}"/>
    <cellStyle name="Millares(0) 4 3" xfId="11244" xr:uid="{9E974314-4B8E-4694-B8CB-49E30AAAC811}"/>
    <cellStyle name="Millares(0) 4 3 2" xfId="11245" xr:uid="{D6F3E473-FD11-4D8B-A48D-C0FBA54A8132}"/>
    <cellStyle name="Millares(0) 4 3 2 2" xfId="33986" xr:uid="{1785C03E-AD28-41C9-B1FF-FE305148248F}"/>
    <cellStyle name="Millares(0) 4 3 3" xfId="11246" xr:uid="{E5384E9E-A382-4544-A8B3-5EAE1872D5D2}"/>
    <cellStyle name="Millares(0) 4 3 3 2" xfId="33987" xr:uid="{BC2B69EE-E0AF-4FA6-A19A-5E85908F5283}"/>
    <cellStyle name="Millares(0) 4 3 4" xfId="33988" xr:uid="{034A0701-F874-45E2-B79D-C665B83545F4}"/>
    <cellStyle name="Millares(0) 4 4" xfId="11247" xr:uid="{36E3DBFF-A1B7-45F9-B3B8-D9131084184A}"/>
    <cellStyle name="Millares(0) 4 4 2" xfId="11248" xr:uid="{4257BDD9-1740-4D39-AA3E-A663E99B9941}"/>
    <cellStyle name="Millares(0) 4 4 2 2" xfId="33989" xr:uid="{F4F17C06-10E7-4573-A975-9EF0BE87ECC5}"/>
    <cellStyle name="Millares(0) 4 4 3" xfId="11249" xr:uid="{BDD7BE1F-9A55-4508-BEBC-963A089F0E50}"/>
    <cellStyle name="Millares(0) 4 4 3 2" xfId="33990" xr:uid="{5D343D19-1E4B-43AB-94CC-0A4234337835}"/>
    <cellStyle name="Millares(0) 4 4 4" xfId="33991" xr:uid="{49EB1DC4-B72A-4341-9268-8C9F4308D648}"/>
    <cellStyle name="Millares(0) 4 5" xfId="11250" xr:uid="{EB277E33-E5FB-4ACD-9C74-48BC0BE8650C}"/>
    <cellStyle name="Millares(0) 4 5 2" xfId="11251" xr:uid="{DA4BE82E-1C54-4EB4-AA43-69C4AC4521C0}"/>
    <cellStyle name="Millares(0) 4 5 2 2" xfId="33992" xr:uid="{3BB2AC6A-7DD7-4495-B7B4-3EA909A87126}"/>
    <cellStyle name="Millares(0) 4 5 3" xfId="11252" xr:uid="{A06682D9-138E-4025-9CD8-A782E9EB5671}"/>
    <cellStyle name="Millares(0) 4 5 3 2" xfId="33993" xr:uid="{F4F1AC05-5DE9-4B04-8BB1-CB9B330D310F}"/>
    <cellStyle name="Millares(0) 4 5 4" xfId="33994" xr:uid="{0E65ECBD-9343-4B85-9CA3-A4829B0CDE2F}"/>
    <cellStyle name="Millares(0) 4 6" xfId="11253" xr:uid="{7C964A69-8E9D-4F59-BAE6-B863F39B9DA9}"/>
    <cellStyle name="Millares(0) 4 6 2" xfId="33995" xr:uid="{60015D97-AD47-48F4-90BC-AA2D469E25B9}"/>
    <cellStyle name="Millares(0) 4 7" xfId="11254" xr:uid="{51773AF2-1060-44D1-BCEA-9AC289F6C84C}"/>
    <cellStyle name="Millares(0) 4 7 2" xfId="33996" xr:uid="{6D10C6C0-C03D-437B-ACB2-5BF102AB9B83}"/>
    <cellStyle name="Millares(0) 4 8" xfId="33997" xr:uid="{777E5470-E40D-4A14-9162-70C48FE1731E}"/>
    <cellStyle name="Millares(0) 40" xfId="11255" xr:uid="{4B73C603-0013-4977-BCD3-326FB1326F8D}"/>
    <cellStyle name="Millares(0) 40 2" xfId="11256" xr:uid="{02A1DAA7-8E19-46C4-A183-1479D7EFB741}"/>
    <cellStyle name="Millares(0) 40 2 2" xfId="33998" xr:uid="{31D25178-8988-48FB-92CB-DC80ED3F076C}"/>
    <cellStyle name="Millares(0) 40 3" xfId="11257" xr:uid="{133129A9-BC6B-4EBD-BD27-D8C347C6E22D}"/>
    <cellStyle name="Millares(0) 40 3 2" xfId="33999" xr:uid="{E5282B46-893F-4DBA-97C4-067CCF92EC76}"/>
    <cellStyle name="Millares(0) 40 4" xfId="34000" xr:uid="{1AD10096-CA9E-493B-971B-B102F83C8317}"/>
    <cellStyle name="Millares(0) 41" xfId="11258" xr:uid="{E4AF8E07-C5B1-49EE-B5D5-3F4CB30C7E98}"/>
    <cellStyle name="Millares(0) 41 2" xfId="11259" xr:uid="{428635DE-549F-439A-8833-F6A3CC3558EA}"/>
    <cellStyle name="Millares(0) 41 2 2" xfId="34001" xr:uid="{0CB8AA37-1665-4C98-95CE-D40A6E0CA11B}"/>
    <cellStyle name="Millares(0) 41 3" xfId="11260" xr:uid="{A1E8456B-1902-4500-9D62-2CBAD74D21B7}"/>
    <cellStyle name="Millares(0) 41 3 2" xfId="34002" xr:uid="{C82D88D7-A3C8-45E4-8F81-D445EDA9C04B}"/>
    <cellStyle name="Millares(0) 41 4" xfId="34003" xr:uid="{EDEF7786-5057-4C0C-8AB2-C82B2BB86894}"/>
    <cellStyle name="Millares(0) 42" xfId="11261" xr:uid="{1CDB4EDB-784A-45C7-84FD-E01A703302AB}"/>
    <cellStyle name="Millares(0) 42 2" xfId="11262" xr:uid="{DA74E03C-EF6B-4B67-B08C-8ABE6B343FD6}"/>
    <cellStyle name="Millares(0) 42 2 2" xfId="34004" xr:uid="{0199BFAA-63C4-4E74-A68E-C2DBD3C120DF}"/>
    <cellStyle name="Millares(0) 42 3" xfId="11263" xr:uid="{1AE43121-28A3-4D43-A874-D9F2C9F3A8F1}"/>
    <cellStyle name="Millares(0) 42 3 2" xfId="34005" xr:uid="{DB091009-5D9F-4752-93EE-C6D42A9212B0}"/>
    <cellStyle name="Millares(0) 42 4" xfId="34006" xr:uid="{EF8F6935-8B3F-4D63-906D-A4E05385D320}"/>
    <cellStyle name="Millares(0) 43" xfId="11264" xr:uid="{6973A5E3-BCF2-4D2F-A95A-85AD40CD99C5}"/>
    <cellStyle name="Millares(0) 43 2" xfId="11265" xr:uid="{C70B701E-E2F9-449E-9DB7-6F48C1ADD669}"/>
    <cellStyle name="Millares(0) 43 2 2" xfId="34007" xr:uid="{5F1E801F-FCB4-4170-B599-1D91A665F69F}"/>
    <cellStyle name="Millares(0) 43 3" xfId="11266" xr:uid="{5A4A1C14-4CAD-4435-BC6E-1F61CC07CD72}"/>
    <cellStyle name="Millares(0) 43 3 2" xfId="34008" xr:uid="{A957ECCF-8282-44B7-A269-3A36532C31D8}"/>
    <cellStyle name="Millares(0) 43 4" xfId="34009" xr:uid="{541E212C-8899-4EC8-BBFA-A2C58A56B470}"/>
    <cellStyle name="Millares(0) 44" xfId="11267" xr:uid="{B037B10E-6384-4E64-BC6E-5023BE0949CC}"/>
    <cellStyle name="Millares(0) 44 2" xfId="11268" xr:uid="{B18F566E-0C4D-4294-906B-A3A40AB45191}"/>
    <cellStyle name="Millares(0) 44 2 2" xfId="34010" xr:uid="{C64CE0E5-0D36-4593-A100-E594AF2A8BA0}"/>
    <cellStyle name="Millares(0) 44 3" xfId="11269" xr:uid="{974E894C-6BC2-4574-9CF6-8646E7924FB2}"/>
    <cellStyle name="Millares(0) 44 3 2" xfId="34011" xr:uid="{E55D3829-2BE8-45BF-96D8-CCB630AC7CE0}"/>
    <cellStyle name="Millares(0) 44 4" xfId="34012" xr:uid="{DA1F19D7-5CB1-4524-B47A-05264BC363EF}"/>
    <cellStyle name="Millares(0) 45" xfId="11270" xr:uid="{89FD9380-ABBF-42F7-B438-6FED10E30C24}"/>
    <cellStyle name="Millares(0) 45 2" xfId="11271" xr:uid="{E023F863-61B9-4815-9547-47B38AC5B0B0}"/>
    <cellStyle name="Millares(0) 45 2 2" xfId="34013" xr:uid="{1DF71AD6-154A-444A-A964-215B376821A6}"/>
    <cellStyle name="Millares(0) 45 3" xfId="11272" xr:uid="{3BFB0871-AE82-4E7F-AA1C-B9D4E6D145FA}"/>
    <cellStyle name="Millares(0) 45 3 2" xfId="34014" xr:uid="{7CB93315-53B4-4FDC-9283-FF292E809A73}"/>
    <cellStyle name="Millares(0) 45 4" xfId="34015" xr:uid="{8FB739A4-57C5-4886-86FA-06E26067CDEC}"/>
    <cellStyle name="Millares(0) 46" xfId="11273" xr:uid="{78379F55-81EA-495A-9758-B20DAD4CC629}"/>
    <cellStyle name="Millares(0) 46 2" xfId="11274" xr:uid="{B8E55BB1-5075-4A64-8F85-422D05B38CF0}"/>
    <cellStyle name="Millares(0) 46 2 2" xfId="34016" xr:uid="{159802F1-2E69-4A15-973A-D83DDEBE2FEA}"/>
    <cellStyle name="Millares(0) 46 3" xfId="11275" xr:uid="{3547601B-4670-41D6-9BCE-2B68C53B1A04}"/>
    <cellStyle name="Millares(0) 46 3 2" xfId="34017" xr:uid="{0BA27476-CEFA-4044-9D3F-267BFA3F1444}"/>
    <cellStyle name="Millares(0) 46 4" xfId="34018" xr:uid="{FAEDB202-5680-4E28-80A1-3C041D4F8D6A}"/>
    <cellStyle name="Millares(0) 47" xfId="11276" xr:uid="{81EF9D4F-24B2-4E06-9431-D4C7884D2A73}"/>
    <cellStyle name="Millares(0) 47 2" xfId="11277" xr:uid="{8D2E4E70-DD3A-471B-B56A-DA2929406235}"/>
    <cellStyle name="Millares(0) 47 2 2" xfId="34019" xr:uid="{86F88B5C-CFDC-4FF1-98E1-51922AFB0E71}"/>
    <cellStyle name="Millares(0) 47 3" xfId="11278" xr:uid="{0E67AE79-5A37-4756-80E7-DE8A7645C627}"/>
    <cellStyle name="Millares(0) 47 3 2" xfId="34020" xr:uid="{0C59472F-EA26-445A-8CC8-8C158A9DF158}"/>
    <cellStyle name="Millares(0) 47 4" xfId="34021" xr:uid="{40D614A0-1E26-4556-AAE6-29438A54A918}"/>
    <cellStyle name="Millares(0) 48" xfId="11279" xr:uid="{C7EE0B9B-1C4F-44AF-A03F-155FD56FEC36}"/>
    <cellStyle name="Millares(0) 48 2" xfId="11280" xr:uid="{F10218AD-6916-4EA1-BBCA-2EE0CA488EC9}"/>
    <cellStyle name="Millares(0) 48 2 2" xfId="34022" xr:uid="{B912874D-8729-4631-8C3F-582EB2673303}"/>
    <cellStyle name="Millares(0) 48 3" xfId="11281" xr:uid="{C5F62C97-E99E-4C8B-9647-8C6DDCFACF41}"/>
    <cellStyle name="Millares(0) 48 3 2" xfId="34023" xr:uid="{167E0EA2-4DB0-49A6-92A3-9062A5EC348A}"/>
    <cellStyle name="Millares(0) 48 4" xfId="34024" xr:uid="{48149DDB-547B-40BE-BB68-59A5C88C7503}"/>
    <cellStyle name="Millares(0) 49" xfId="11282" xr:uid="{99AAEDDD-21B1-4F50-96F0-59B96B574682}"/>
    <cellStyle name="Millares(0) 49 2" xfId="11283" xr:uid="{E1570211-1849-490B-BD89-26D2AC0977F3}"/>
    <cellStyle name="Millares(0) 49 2 2" xfId="34025" xr:uid="{6E31F9C5-C86D-43C0-A469-1A6AB350DA64}"/>
    <cellStyle name="Millares(0) 49 3" xfId="11284" xr:uid="{6F371E21-AA29-4A92-8384-D389CF6F0B57}"/>
    <cellStyle name="Millares(0) 49 3 2" xfId="34026" xr:uid="{BAC1666A-9AF2-422D-845A-53F21B763E79}"/>
    <cellStyle name="Millares(0) 49 4" xfId="34027" xr:uid="{FBEEC283-27A3-416C-B2F3-6E5FC43A8F5E}"/>
    <cellStyle name="Millares(0) 5" xfId="11285" xr:uid="{49600196-04EF-40E3-90C3-100139A00E3B}"/>
    <cellStyle name="Millares(0) 5 2" xfId="11286" xr:uid="{64665717-EDD3-482D-A1E6-0F8F1054B46D}"/>
    <cellStyle name="Millares(0) 5 2 2" xfId="34028" xr:uid="{DF5FBE41-DFF5-41F1-BCFE-BE457ABA7088}"/>
    <cellStyle name="Millares(0) 5 3" xfId="11287" xr:uid="{AFFA26F8-9A79-4D91-8C07-F010C876DA28}"/>
    <cellStyle name="Millares(0) 5 3 2" xfId="34029" xr:uid="{EB2446A6-52A6-47C7-A95E-856F808B5DE8}"/>
    <cellStyle name="Millares(0) 5 4" xfId="34030" xr:uid="{864138BE-0596-4CB5-9FEF-9E558815EB3C}"/>
    <cellStyle name="Millares(0) 50" xfId="11288" xr:uid="{1660E33D-7B33-46F7-8D94-FC97AC3D63C9}"/>
    <cellStyle name="Millares(0) 50 2" xfId="11289" xr:uid="{E185CDAA-D99D-4669-A9E1-C183225A3485}"/>
    <cellStyle name="Millares(0) 50 2 2" xfId="34031" xr:uid="{A101B8A9-9B42-43EC-9CFD-97E883DDCDEF}"/>
    <cellStyle name="Millares(0) 50 3" xfId="11290" xr:uid="{29333E88-4514-4126-961D-7CB0E2F17521}"/>
    <cellStyle name="Millares(0) 50 3 2" xfId="34032" xr:uid="{371ECE82-FD8D-46B8-97A6-0D5F0D6E573F}"/>
    <cellStyle name="Millares(0) 50 4" xfId="34033" xr:uid="{0853BFBB-CA7F-4322-BCB6-0415488C691C}"/>
    <cellStyle name="Millares(0) 51" xfId="11291" xr:uid="{A676FA2A-74F7-4E89-91CB-3CDC40505311}"/>
    <cellStyle name="Millares(0) 51 2" xfId="11292" xr:uid="{1850049C-C9F7-4460-8093-9C01152781F2}"/>
    <cellStyle name="Millares(0) 51 2 2" xfId="34034" xr:uid="{82E4D7DA-6FDD-496F-BC35-DE7FD6BFF02E}"/>
    <cellStyle name="Millares(0) 51 3" xfId="11293" xr:uid="{96A65983-4512-42BC-9369-7D69266E6840}"/>
    <cellStyle name="Millares(0) 51 3 2" xfId="34035" xr:uid="{5893E19A-7775-41C5-AABE-70C5903424EE}"/>
    <cellStyle name="Millares(0) 51 4" xfId="34036" xr:uid="{78C091BF-79F1-48DE-9D67-2A678722B037}"/>
    <cellStyle name="Millares(0) 52" xfId="11294" xr:uid="{5A360567-14E8-4BA4-B0F1-C6CDB0E5348E}"/>
    <cellStyle name="Millares(0) 52 2" xfId="11295" xr:uid="{38701343-734B-4A93-9C11-98DA543DE64F}"/>
    <cellStyle name="Millares(0) 52 2 2" xfId="34037" xr:uid="{3EFF4536-9FAF-43E9-A7E2-127A0ECDFF96}"/>
    <cellStyle name="Millares(0) 52 3" xfId="11296" xr:uid="{0224AF09-DDC3-49DE-BB87-FE914F9A8110}"/>
    <cellStyle name="Millares(0) 52 3 2" xfId="34038" xr:uid="{6B560CD5-758E-4982-9BB8-1B48E2C552E7}"/>
    <cellStyle name="Millares(0) 52 4" xfId="34039" xr:uid="{822E4AA0-246B-456A-8234-C5C9165658A6}"/>
    <cellStyle name="Millares(0) 53" xfId="11297" xr:uid="{8372D7FB-900E-4E7B-A387-B9A66DCB3AF9}"/>
    <cellStyle name="Millares(0) 53 2" xfId="11298" xr:uid="{8D998BA8-35B6-46DD-A218-9712F5B36455}"/>
    <cellStyle name="Millares(0) 53 2 2" xfId="34040" xr:uid="{F27A9FA7-5A36-41F2-8610-0EB5EF463DE9}"/>
    <cellStyle name="Millares(0) 53 3" xfId="11299" xr:uid="{0623AF04-FB0E-48C2-9161-57050C5C23E1}"/>
    <cellStyle name="Millares(0) 53 3 2" xfId="34041" xr:uid="{79205248-DE28-4837-B0D5-E0E7CE11C869}"/>
    <cellStyle name="Millares(0) 53 4" xfId="34042" xr:uid="{4DEB4DB7-83EC-41B6-BABE-BF1596C4D0B6}"/>
    <cellStyle name="Millares(0) 54" xfId="11300" xr:uid="{84577D45-510A-4D8C-BC55-DD1E445F19EC}"/>
    <cellStyle name="Millares(0) 54 2" xfId="11301" xr:uid="{16405174-5019-44BA-8612-D4EA98545FC7}"/>
    <cellStyle name="Millares(0) 54 2 2" xfId="34043" xr:uid="{74208816-3DFB-4C96-B02D-FFD80F5E0C8F}"/>
    <cellStyle name="Millares(0) 54 3" xfId="11302" xr:uid="{D05CC552-D728-4E02-8BEF-307FA4B6E10E}"/>
    <cellStyle name="Millares(0) 54 3 2" xfId="34044" xr:uid="{8CDE050C-1514-4487-B863-39C90AE946DD}"/>
    <cellStyle name="Millares(0) 54 4" xfId="34045" xr:uid="{23CB68E9-1C2A-4CE2-9E8B-5DD14BCB8C64}"/>
    <cellStyle name="Millares(0) 55" xfId="11303" xr:uid="{A0297B05-A237-4298-A872-C30C048DBF53}"/>
    <cellStyle name="Millares(0) 55 2" xfId="11304" xr:uid="{2FF3F225-2F7A-4066-B382-A8CA40A7862F}"/>
    <cellStyle name="Millares(0) 55 2 2" xfId="34046" xr:uid="{94390AEB-A227-483B-986D-F6BFB01D4D69}"/>
    <cellStyle name="Millares(0) 55 3" xfId="11305" xr:uid="{A8FE281D-6124-4B6F-A41E-469F5020FA85}"/>
    <cellStyle name="Millares(0) 55 3 2" xfId="34047" xr:uid="{D770FE32-5A62-4909-BDB2-8EEFC4F1A608}"/>
    <cellStyle name="Millares(0) 55 4" xfId="34048" xr:uid="{FDA8AFF1-087B-411B-A171-7B29A1C655EE}"/>
    <cellStyle name="Millares(0) 56" xfId="11306" xr:uid="{0553F8A7-8F7C-450D-876A-0FA5CA6BBE40}"/>
    <cellStyle name="Millares(0) 56 2" xfId="11307" xr:uid="{A7CD71E2-BEE8-435A-B420-622F3B24B3D8}"/>
    <cellStyle name="Millares(0) 56 2 2" xfId="34049" xr:uid="{EE521BA6-69E3-42FA-B8A5-247B4E78A809}"/>
    <cellStyle name="Millares(0) 56 3" xfId="11308" xr:uid="{303BE21F-8386-4122-AB26-7D5E01D4F02F}"/>
    <cellStyle name="Millares(0) 56 3 2" xfId="34050" xr:uid="{639987BD-7751-4399-BD4E-D866D50CB555}"/>
    <cellStyle name="Millares(0) 56 4" xfId="34051" xr:uid="{E4200ED1-4767-455C-954E-99198244247C}"/>
    <cellStyle name="Millares(0) 57" xfId="11309" xr:uid="{5DFC0A51-B885-4400-9FBF-A4DF48F8A305}"/>
    <cellStyle name="Millares(0) 57 2" xfId="11310" xr:uid="{1C88F26F-C144-4B3D-A5B4-73584DD55B35}"/>
    <cellStyle name="Millares(0) 57 2 2" xfId="34052" xr:uid="{71BDA90E-7A8D-4156-96F9-BBFC4D9936FC}"/>
    <cellStyle name="Millares(0) 57 3" xfId="11311" xr:uid="{EBF87947-3FD8-426B-A16B-33F33DFDFF0A}"/>
    <cellStyle name="Millares(0) 57 3 2" xfId="34053" xr:uid="{2807F0B1-8213-4D06-A817-06A634EB6F7F}"/>
    <cellStyle name="Millares(0) 57 4" xfId="34054" xr:uid="{29BDA93C-7A68-4919-AB64-80637740BC17}"/>
    <cellStyle name="Millares(0) 58" xfId="11312" xr:uid="{88776266-8FD3-47DF-8E89-2D2FF1B61261}"/>
    <cellStyle name="Millares(0) 58 2" xfId="11313" xr:uid="{C4856CCC-F95F-4DAE-B531-34CB011502C5}"/>
    <cellStyle name="Millares(0) 58 2 2" xfId="34055" xr:uid="{D7835ADC-4C25-467E-8C06-FCA3FDEAA25A}"/>
    <cellStyle name="Millares(0) 58 3" xfId="11314" xr:uid="{694C1225-451C-4DC2-8EF1-B1A52F9115D8}"/>
    <cellStyle name="Millares(0) 58 3 2" xfId="34056" xr:uid="{57D60E14-9714-4C81-B426-AA82626DD3C1}"/>
    <cellStyle name="Millares(0) 58 4" xfId="34057" xr:uid="{E5332F04-88B8-445F-BEDE-0C2DEE776B21}"/>
    <cellStyle name="Millares(0) 59" xfId="11315" xr:uid="{17CCDDFB-6527-4B8D-BE3D-0C276FE493A6}"/>
    <cellStyle name="Millares(0) 59 2" xfId="11316" xr:uid="{FC81A383-3307-40DB-9D40-E1C1E47B4E77}"/>
    <cellStyle name="Millares(0) 59 2 2" xfId="34058" xr:uid="{16A25846-780B-448E-A364-543B8CAFF443}"/>
    <cellStyle name="Millares(0) 59 3" xfId="11317" xr:uid="{06DF5847-0F3B-4E1F-A274-16D95F43C352}"/>
    <cellStyle name="Millares(0) 59 3 2" xfId="34059" xr:uid="{B969367B-4D34-45F8-B93D-56873C5E0F7E}"/>
    <cellStyle name="Millares(0) 59 4" xfId="34060" xr:uid="{3BC6B075-176C-40DE-A4E2-293FDCF96B59}"/>
    <cellStyle name="Millares(0) 6" xfId="11318" xr:uid="{85AE05BB-85A1-4F25-B1D6-AF19DFC04CCF}"/>
    <cellStyle name="Millares(0) 6 2" xfId="11319" xr:uid="{4ACD119F-B4B4-49A1-B002-3582C11BCA73}"/>
    <cellStyle name="Millares(0) 6 2 2" xfId="34061" xr:uid="{5385EE29-7FF3-40CA-B453-EAEA06FFE79B}"/>
    <cellStyle name="Millares(0) 6 3" xfId="11320" xr:uid="{727CC091-911D-4D42-BE41-9A7EECB91943}"/>
    <cellStyle name="Millares(0) 6 3 2" xfId="34062" xr:uid="{3E887B80-C7AB-4B62-AE1B-708C0445C15B}"/>
    <cellStyle name="Millares(0) 6 4" xfId="34063" xr:uid="{22429D3A-6D78-449B-8512-8E0467B52F51}"/>
    <cellStyle name="Millares(0) 60" xfId="11321" xr:uid="{5EF27C2A-BE7E-4B6B-806A-3283E21E1EEE}"/>
    <cellStyle name="Millares(0) 60 2" xfId="11322" xr:uid="{B985A0A7-493B-4482-8F75-F60634B54C09}"/>
    <cellStyle name="Millares(0) 60 2 2" xfId="34064" xr:uid="{67E1F66D-A6D2-4362-8123-D372BE94A2A8}"/>
    <cellStyle name="Millares(0) 60 3" xfId="11323" xr:uid="{52525BC5-3A73-40C2-B238-1A9A27486108}"/>
    <cellStyle name="Millares(0) 60 3 2" xfId="34065" xr:uid="{A1199E72-75DD-4ED9-A5F6-251C90F4F921}"/>
    <cellStyle name="Millares(0) 60 4" xfId="34066" xr:uid="{8E2FC687-FA3C-4331-A08D-A9BC989B1072}"/>
    <cellStyle name="Millares(0) 61" xfId="11324" xr:uid="{A2E38F14-FF6D-46A1-B782-0633360E739F}"/>
    <cellStyle name="Millares(0) 61 2" xfId="11325" xr:uid="{9CDDAC20-A03B-43C0-99B1-FC52B53C541C}"/>
    <cellStyle name="Millares(0) 61 2 2" xfId="34067" xr:uid="{57B9FA9D-01E7-4D99-BC07-6CA8A6EB7AE4}"/>
    <cellStyle name="Millares(0) 61 3" xfId="11326" xr:uid="{3704CEE8-4A6B-4054-8438-1B901436106E}"/>
    <cellStyle name="Millares(0) 61 3 2" xfId="34068" xr:uid="{CD03C801-A4D0-4401-B7A7-0C70A0E66C23}"/>
    <cellStyle name="Millares(0) 61 4" xfId="34069" xr:uid="{10F15785-A6FC-43E0-BAF8-4B838E1F6BBD}"/>
    <cellStyle name="Millares(0) 62" xfId="11327" xr:uid="{B2D38E82-8E62-422B-B539-189B142DB98A}"/>
    <cellStyle name="Millares(0) 62 2" xfId="11328" xr:uid="{EA299611-44EE-45B0-8A30-AD0A6881D425}"/>
    <cellStyle name="Millares(0) 62 2 2" xfId="34070" xr:uid="{B3FB8B91-C564-4016-A6A9-74F9CE2E57DA}"/>
    <cellStyle name="Millares(0) 62 3" xfId="11329" xr:uid="{9AA065A8-A170-493E-B10C-7F192B05CAFE}"/>
    <cellStyle name="Millares(0) 62 3 2" xfId="34071" xr:uid="{3BE87BF3-0E41-4B0D-9535-B6E21E6FB5DB}"/>
    <cellStyle name="Millares(0) 62 4" xfId="34072" xr:uid="{4C4DC933-3775-4DAE-95CE-63527C66C6DB}"/>
    <cellStyle name="Millares(0) 63" xfId="11330" xr:uid="{8DCB924F-3A4F-475B-97B9-0F1CC2A2876B}"/>
    <cellStyle name="Millares(0) 63 2" xfId="11331" xr:uid="{D41CEA93-1D80-46C4-920E-2036DAC39DC9}"/>
    <cellStyle name="Millares(0) 63 2 2" xfId="34073" xr:uid="{88420085-0FA5-4432-BC34-E5E2FC8A9C62}"/>
    <cellStyle name="Millares(0) 63 3" xfId="11332" xr:uid="{51795D75-A9F5-4ABC-A59A-81E77F084D8F}"/>
    <cellStyle name="Millares(0) 63 3 2" xfId="34074" xr:uid="{C5FB21A4-259E-4A59-9EC2-1187A1BFD4AA}"/>
    <cellStyle name="Millares(0) 63 4" xfId="34075" xr:uid="{1D336ECC-D90E-4352-934C-5E1A8A348324}"/>
    <cellStyle name="Millares(0) 64" xfId="11333" xr:uid="{449AC03F-900E-4538-A2B0-A2B50B97D2E6}"/>
    <cellStyle name="Millares(0) 64 2" xfId="11334" xr:uid="{2C779770-FA73-4E51-A34A-5D3A617D4496}"/>
    <cellStyle name="Millares(0) 64 2 2" xfId="34076" xr:uid="{B80E9302-C40C-4807-A03D-954326473A8C}"/>
    <cellStyle name="Millares(0) 64 3" xfId="11335" xr:uid="{EA1E4726-B5E2-48C6-9E21-03CE7EFF4CE5}"/>
    <cellStyle name="Millares(0) 64 3 2" xfId="34077" xr:uid="{2A86AE0E-8A47-4572-BFB6-3DB0AAD655A8}"/>
    <cellStyle name="Millares(0) 64 4" xfId="34078" xr:uid="{9322F5AE-D600-4E32-B299-C79D70B45D2D}"/>
    <cellStyle name="Millares(0) 65" xfId="11336" xr:uid="{5EC6A4C1-43FD-4938-A499-880505AB5B32}"/>
    <cellStyle name="Millares(0) 65 2" xfId="11337" xr:uid="{B0A06CB0-D406-4341-BD22-F626473747C8}"/>
    <cellStyle name="Millares(0) 65 2 2" xfId="34079" xr:uid="{4340A094-3E91-4189-BEFA-47A652B694BA}"/>
    <cellStyle name="Millares(0) 65 3" xfId="11338" xr:uid="{593D3E8F-F5E3-4024-A78B-32DC2A341000}"/>
    <cellStyle name="Millares(0) 65 3 2" xfId="34080" xr:uid="{F0965D79-4237-4DF2-9A38-54C92DAA62C0}"/>
    <cellStyle name="Millares(0) 65 4" xfId="34081" xr:uid="{1EF9F633-C5C6-4929-BEF9-61B6A13A52A4}"/>
    <cellStyle name="Millares(0) 66" xfId="11339" xr:uid="{843A9ECD-3745-4996-80E6-459B2DB4930E}"/>
    <cellStyle name="Millares(0) 66 2" xfId="11340" xr:uid="{886ED04F-CCA6-48BE-954D-18F950FEBE0E}"/>
    <cellStyle name="Millares(0) 66 2 2" xfId="34082" xr:uid="{C42F23DD-2887-49B3-A9D2-269D28182AF7}"/>
    <cellStyle name="Millares(0) 66 3" xfId="11341" xr:uid="{A47F818B-84BC-48E2-8A41-EA39A365F5D5}"/>
    <cellStyle name="Millares(0) 66 3 2" xfId="34083" xr:uid="{50F2D7A0-8F1C-462C-B9CD-F1BD5AB18FA5}"/>
    <cellStyle name="Millares(0) 66 4" xfId="34084" xr:uid="{B966AE1E-CFB9-40C7-9654-378F40D9510D}"/>
    <cellStyle name="Millares(0) 67" xfId="11342" xr:uid="{DFB34235-25C1-4BA4-BA6D-841ABBE5B7CC}"/>
    <cellStyle name="Millares(0) 67 2" xfId="11343" xr:uid="{54762ED3-3AF5-488F-A67C-C60CDFEA1187}"/>
    <cellStyle name="Millares(0) 67 2 2" xfId="34085" xr:uid="{64FA316F-22FB-4E25-A376-51821A625545}"/>
    <cellStyle name="Millares(0) 67 3" xfId="11344" xr:uid="{BD15253D-9B3C-4DEE-A41E-7A341FA67BF2}"/>
    <cellStyle name="Millares(0) 67 3 2" xfId="34086" xr:uid="{12E1A5E2-AA14-4834-9042-073EC5B2EAB6}"/>
    <cellStyle name="Millares(0) 67 4" xfId="34087" xr:uid="{439FDFD2-D825-42E5-9368-EF7BA5CE7471}"/>
    <cellStyle name="Millares(0) 68" xfId="11345" xr:uid="{A954FFE3-DCE5-4468-94EE-2BD522BD357A}"/>
    <cellStyle name="Millares(0) 68 2" xfId="11346" xr:uid="{E12BCFB4-5202-4E24-B792-D6E7C568D59A}"/>
    <cellStyle name="Millares(0) 68 2 2" xfId="34088" xr:uid="{644DD84A-A9F3-4A77-B3BD-FCD3DAE0F19C}"/>
    <cellStyle name="Millares(0) 68 3" xfId="11347" xr:uid="{07A94089-0752-4343-A34D-F5D025E79CF1}"/>
    <cellStyle name="Millares(0) 68 3 2" xfId="34089" xr:uid="{3DFB4D46-6A47-4B23-940E-A075D097D293}"/>
    <cellStyle name="Millares(0) 68 4" xfId="34090" xr:uid="{F6DD4E36-5D0B-4C8E-8DB4-76E139E3BA87}"/>
    <cellStyle name="Millares(0) 69" xfId="11348" xr:uid="{34822B35-ADB8-43DD-93E9-0F5548FB97AD}"/>
    <cellStyle name="Millares(0) 69 2" xfId="11349" xr:uid="{A2ED426B-5ADD-4873-8906-8333DAAB030D}"/>
    <cellStyle name="Millares(0) 69 2 2" xfId="34091" xr:uid="{D8E96B0F-BE93-4666-86C3-CC7E184C3ED8}"/>
    <cellStyle name="Millares(0) 69 3" xfId="11350" xr:uid="{A7E09F3D-15B8-4F22-B656-E33D7D42B7C0}"/>
    <cellStyle name="Millares(0) 69 3 2" xfId="34092" xr:uid="{19C04F03-29F3-46E1-9F9A-D1B1D8E67306}"/>
    <cellStyle name="Millares(0) 69 4" xfId="34093" xr:uid="{0EFB01AD-354E-4DAD-8070-C95F092C7966}"/>
    <cellStyle name="Millares(0) 7" xfId="11351" xr:uid="{770B7F3E-5ECD-46C3-933A-8B63526CA0C2}"/>
    <cellStyle name="Millares(0) 7 2" xfId="11352" xr:uid="{54E22D26-8626-44A1-A0DF-C769FF7A6D23}"/>
    <cellStyle name="Millares(0) 7 2 2" xfId="34094" xr:uid="{1547BD4E-8DC8-4ADA-A149-4BAE776767EA}"/>
    <cellStyle name="Millares(0) 7 3" xfId="11353" xr:uid="{854807D4-ED4D-4E38-AC1E-EAF897212C1C}"/>
    <cellStyle name="Millares(0) 7 3 2" xfId="34095" xr:uid="{29111279-AA3C-403C-B02F-1D49FC22FF61}"/>
    <cellStyle name="Millares(0) 7 4" xfId="34096" xr:uid="{B284F323-1215-4021-A1D4-E492FD32F5F8}"/>
    <cellStyle name="Millares(0) 70" xfId="11354" xr:uid="{21B59111-45FD-4B0E-B02F-9FB3A27617C1}"/>
    <cellStyle name="Millares(0) 70 2" xfId="11355" xr:uid="{6BFC4BC2-A72E-4651-B241-88AFB4A0C92F}"/>
    <cellStyle name="Millares(0) 70 2 2" xfId="34097" xr:uid="{ACDFBA6A-05B8-409E-98CC-8B643967F0E3}"/>
    <cellStyle name="Millares(0) 70 3" xfId="11356" xr:uid="{84944F1C-22DD-4C11-8F29-B777A340873B}"/>
    <cellStyle name="Millares(0) 70 3 2" xfId="34098" xr:uid="{4B6439C7-1575-4D29-B951-7DD0D067E828}"/>
    <cellStyle name="Millares(0) 70 4" xfId="34099" xr:uid="{D6D85B6D-1254-4F60-AD55-78507179FEA1}"/>
    <cellStyle name="Millares(0) 71" xfId="11357" xr:uid="{9AFD8673-AC47-413F-9C08-9F8452C2D8FE}"/>
    <cellStyle name="Millares(0) 71 2" xfId="11358" xr:uid="{08E82518-CC46-4754-987F-ED4011A48DB4}"/>
    <cellStyle name="Millares(0) 71 2 2" xfId="34100" xr:uid="{49E78339-5979-4101-844F-943A3AD6DCBE}"/>
    <cellStyle name="Millares(0) 71 3" xfId="11359" xr:uid="{108CA26D-3E38-4AE6-87B1-1A979E2FD17E}"/>
    <cellStyle name="Millares(0) 71 3 2" xfId="34101" xr:uid="{672AFDAF-C5DC-47E2-A0CF-AB1CB9052505}"/>
    <cellStyle name="Millares(0) 71 4" xfId="34102" xr:uid="{86843C6C-DE13-4B91-B113-44DF8996D5F7}"/>
    <cellStyle name="Millares(0) 72" xfId="11360" xr:uid="{7F9EB589-5E67-4274-9F46-4F07545D2667}"/>
    <cellStyle name="Millares(0) 72 2" xfId="11361" xr:uid="{BB265A5A-E2E7-4D29-B56E-3EB5DA5D60FE}"/>
    <cellStyle name="Millares(0) 72 2 2" xfId="34103" xr:uid="{E67C1FAA-4E5D-4222-8632-8E8879D00FB4}"/>
    <cellStyle name="Millares(0) 72 3" xfId="11362" xr:uid="{63117147-08B3-4C3B-9044-67724C4FB867}"/>
    <cellStyle name="Millares(0) 72 3 2" xfId="34104" xr:uid="{05FEE468-1BA9-4B27-8BE7-371C4055592A}"/>
    <cellStyle name="Millares(0) 72 4" xfId="34105" xr:uid="{0AF03C5B-98F2-4C1B-90E0-BD575AF7C47E}"/>
    <cellStyle name="Millares(0) 73" xfId="11363" xr:uid="{874D48D8-2B9F-4972-9F4C-33C1A698F5A2}"/>
    <cellStyle name="Millares(0) 73 2" xfId="11364" xr:uid="{CAA19975-6BDE-4723-91FA-618CDEEA2343}"/>
    <cellStyle name="Millares(0) 73 2 2" xfId="34106" xr:uid="{008D2B37-EA07-4706-B999-015B4F4F26DD}"/>
    <cellStyle name="Millares(0) 73 3" xfId="11365" xr:uid="{DA82FC8C-53F5-46C2-9063-3BAEE61CBDF4}"/>
    <cellStyle name="Millares(0) 73 3 2" xfId="34107" xr:uid="{8B8BE0AD-6DC0-4545-ADB8-4B4DE408F71B}"/>
    <cellStyle name="Millares(0) 73 4" xfId="34108" xr:uid="{D1C1EEB9-7543-4B7A-B113-248526B6F5E8}"/>
    <cellStyle name="Millares(0) 74" xfId="11366" xr:uid="{88C0BF21-24E7-412C-9835-7C8DB7E196DB}"/>
    <cellStyle name="Millares(0) 74 2" xfId="11367" xr:uid="{B6A82B22-0EC1-409B-9CC6-A04732396ED9}"/>
    <cellStyle name="Millares(0) 74 2 2" xfId="34109" xr:uid="{9E752FD0-0D12-406B-A584-CCE3BFE93DBD}"/>
    <cellStyle name="Millares(0) 74 3" xfId="11368" xr:uid="{63A48059-BDBF-442E-9EA7-EFEF3525F4B2}"/>
    <cellStyle name="Millares(0) 74 3 2" xfId="34110" xr:uid="{9809ADC9-6C5E-4751-BDD8-99F6DD96CFD8}"/>
    <cellStyle name="Millares(0) 74 4" xfId="34111" xr:uid="{66DF40DC-02AB-46EB-930F-A3AD5D2205BD}"/>
    <cellStyle name="Millares(0) 75" xfId="11369" xr:uid="{475D23F3-6C8B-4746-A194-339D0FE20375}"/>
    <cellStyle name="Millares(0) 75 2" xfId="11370" xr:uid="{B2EE7B7F-0A9B-420D-940F-A5E908B24BB0}"/>
    <cellStyle name="Millares(0) 75 2 2" xfId="34112" xr:uid="{EB91C3B1-523A-4D7A-8913-07ACF12B4635}"/>
    <cellStyle name="Millares(0) 75 3" xfId="11371" xr:uid="{A17CBB2F-AFDC-4A67-8141-681D43191EB5}"/>
    <cellStyle name="Millares(0) 75 3 2" xfId="34113" xr:uid="{736B88F3-B8EB-4936-BCD9-EAFD66A7524B}"/>
    <cellStyle name="Millares(0) 75 4" xfId="34114" xr:uid="{63E874A6-9C0A-411D-9198-4B08768AA074}"/>
    <cellStyle name="Millares(0) 76" xfId="11372" xr:uid="{9BE3B4D5-5A16-46F8-A866-89784130745C}"/>
    <cellStyle name="Millares(0) 76 2" xfId="11373" xr:uid="{36A7808B-A971-49A9-95BF-8355EB34FBB7}"/>
    <cellStyle name="Millares(0) 76 2 2" xfId="34115" xr:uid="{14D7774C-C392-4138-9FF7-1AC0B5641FBC}"/>
    <cellStyle name="Millares(0) 76 3" xfId="11374" xr:uid="{72FB64DB-21FD-43C2-91E8-8B8DDF28FF8F}"/>
    <cellStyle name="Millares(0) 76 3 2" xfId="34116" xr:uid="{FD532800-BE38-47D9-9A24-93E387BFCACC}"/>
    <cellStyle name="Millares(0) 76 4" xfId="34117" xr:uid="{C614E4A5-3276-4841-962F-69C44FB003D3}"/>
    <cellStyle name="Millares(0) 77" xfId="11375" xr:uid="{2274888D-3C28-4DC7-ACE4-7D9744856868}"/>
    <cellStyle name="Millares(0) 77 2" xfId="11376" xr:uid="{D022652F-3E41-4A2B-A039-E9066EC0530F}"/>
    <cellStyle name="Millares(0) 77 2 2" xfId="34118" xr:uid="{8354519A-4F1E-4219-8BB8-547DACB3F918}"/>
    <cellStyle name="Millares(0) 77 3" xfId="11377" xr:uid="{6E4C5C22-0A30-4025-A370-14E58541C601}"/>
    <cellStyle name="Millares(0) 77 3 2" xfId="34119" xr:uid="{BA95DE64-6E45-4A6B-9D93-120959AFB992}"/>
    <cellStyle name="Millares(0) 77 4" xfId="34120" xr:uid="{D0934E8E-B50F-460D-9C09-37027D99E3D1}"/>
    <cellStyle name="Millares(0) 78" xfId="11378" xr:uid="{DD23915E-401B-44D8-81E0-09E8F56EE4A9}"/>
    <cellStyle name="Millares(0) 78 2" xfId="11379" xr:uid="{ED23B333-51C9-4BE9-BFA0-452094DBA9C5}"/>
    <cellStyle name="Millares(0) 78 2 2" xfId="34121" xr:uid="{9365DDB5-DC61-433A-AAC0-BC71ED50470C}"/>
    <cellStyle name="Millares(0) 78 3" xfId="11380" xr:uid="{2F6F874C-55DF-4F90-B07B-8CE4C05E5FC4}"/>
    <cellStyle name="Millares(0) 78 3 2" xfId="34122" xr:uid="{1BAAFECC-F4FB-40E0-AED9-B08F9F1A4631}"/>
    <cellStyle name="Millares(0) 78 4" xfId="34123" xr:uid="{D6D8A69E-354E-4E9D-A1CF-01DE055FBA4F}"/>
    <cellStyle name="Millares(0) 79" xfId="11381" xr:uid="{45BFB410-DE6E-4D81-9891-82FC1152BCE1}"/>
    <cellStyle name="Millares(0) 79 2" xfId="11382" xr:uid="{1AEC1FF1-9FC3-45F3-A0D7-BB930275E374}"/>
    <cellStyle name="Millares(0) 79 2 2" xfId="34124" xr:uid="{8280E058-C77C-4422-A7A0-CB7A42797583}"/>
    <cellStyle name="Millares(0) 79 3" xfId="11383" xr:uid="{30D2B4D6-1205-41AE-9696-A709A54B235D}"/>
    <cellStyle name="Millares(0) 79 3 2" xfId="34125" xr:uid="{637A3F45-9B69-4C68-81D2-07D977D1E4A0}"/>
    <cellStyle name="Millares(0) 79 4" xfId="34126" xr:uid="{09339FA7-980D-437B-B0CF-54DAC4459A9E}"/>
    <cellStyle name="Millares(0) 8" xfId="11384" xr:uid="{0451C92B-5BED-4574-A943-036A2C1B8918}"/>
    <cellStyle name="Millares(0) 8 2" xfId="11385" xr:uid="{E6EC49A9-4522-40F6-A888-412410DB2DB8}"/>
    <cellStyle name="Millares(0) 8 2 2" xfId="34127" xr:uid="{C5912DD3-A674-459A-A433-3AF6B9763C3F}"/>
    <cellStyle name="Millares(0) 8 3" xfId="11386" xr:uid="{2B16DEF0-E0D8-48C4-9DB1-0ADB932B7458}"/>
    <cellStyle name="Millares(0) 8 3 2" xfId="34128" xr:uid="{72F1D7D4-6510-4A2E-B666-E47BFA318D61}"/>
    <cellStyle name="Millares(0) 8 4" xfId="34129" xr:uid="{38AA4659-BCD7-4335-B4D5-DD1EBD121B6A}"/>
    <cellStyle name="Millares(0) 80" xfId="11387" xr:uid="{0ED8D69F-C447-4308-A02B-CF68FF858484}"/>
    <cellStyle name="Millares(0) 80 2" xfId="11388" xr:uid="{62C07D89-0146-4A95-8A71-DCC6489B5F96}"/>
    <cellStyle name="Millares(0) 80 2 2" xfId="34130" xr:uid="{74B9DB42-6E86-4A48-BF7F-25413035EF08}"/>
    <cellStyle name="Millares(0) 80 3" xfId="11389" xr:uid="{9E83C5AF-5D3D-458F-AF78-4F9A18B7F3F1}"/>
    <cellStyle name="Millares(0) 80 3 2" xfId="34131" xr:uid="{7F0D1415-1841-4CA2-B338-3A4040CF3E77}"/>
    <cellStyle name="Millares(0) 80 4" xfId="34132" xr:uid="{09947D1F-30F3-446D-B39A-22FCF9A1FD58}"/>
    <cellStyle name="Millares(0) 81" xfId="11390" xr:uid="{3E419753-C20C-42E7-8E9A-ABDDF2DBC80F}"/>
    <cellStyle name="Millares(0) 81 2" xfId="11391" xr:uid="{13CAB60B-8463-49A0-BBB1-2CE7127617FD}"/>
    <cellStyle name="Millares(0) 81 2 2" xfId="34133" xr:uid="{F93C474E-9C0B-44B0-958A-58FD2A1E5345}"/>
    <cellStyle name="Millares(0) 81 3" xfId="11392" xr:uid="{EDC392D0-551A-4DD0-AE55-52CB5DE6A9B2}"/>
    <cellStyle name="Millares(0) 81 3 2" xfId="34134" xr:uid="{32A9EAC5-68FC-4580-A74C-FD9536B7D697}"/>
    <cellStyle name="Millares(0) 81 4" xfId="34135" xr:uid="{C735C5F2-B2F8-47CD-B923-1CC05A6B1AFF}"/>
    <cellStyle name="Millares(0) 82" xfId="11393" xr:uid="{164D60A6-13DF-47AB-B4ED-A91915075A14}"/>
    <cellStyle name="Millares(0) 82 2" xfId="11394" xr:uid="{8BECE791-C476-4B08-AF81-4BFCBA674A1B}"/>
    <cellStyle name="Millares(0) 82 2 2" xfId="34136" xr:uid="{3A8DC002-83F7-4919-8710-71063B5FF6E3}"/>
    <cellStyle name="Millares(0) 82 3" xfId="11395" xr:uid="{09CC94F7-586F-4BEE-9954-D4133408F824}"/>
    <cellStyle name="Millares(0) 82 3 2" xfId="34137" xr:uid="{BB16B18E-B6E9-4FEF-9593-DB5BFC28D39F}"/>
    <cellStyle name="Millares(0) 82 4" xfId="34138" xr:uid="{B778EBA2-F9DD-49D3-AB43-5E761B710AD8}"/>
    <cellStyle name="Millares(0) 83" xfId="11396" xr:uid="{A47F84BC-8964-4EE3-8569-BF480A7FDEA7}"/>
    <cellStyle name="Millares(0) 83 2" xfId="11397" xr:uid="{D97FC14D-4DF6-4B43-8AA9-A8AFDFF2D771}"/>
    <cellStyle name="Millares(0) 83 2 2" xfId="34139" xr:uid="{5F56BBDE-3960-4B03-AE11-18DC111F96A4}"/>
    <cellStyle name="Millares(0) 83 3" xfId="11398" xr:uid="{2F941044-49D7-4DA1-B9DC-87E6819C9DFD}"/>
    <cellStyle name="Millares(0) 83 3 2" xfId="34140" xr:uid="{EB562EEB-0373-45DB-A04F-62ED21065903}"/>
    <cellStyle name="Millares(0) 83 4" xfId="34141" xr:uid="{9D607141-D790-4B08-BA83-14B3B9BD8E54}"/>
    <cellStyle name="Millares(0) 84" xfId="11399" xr:uid="{108B3769-F1C9-40B1-92EF-F33BDB032783}"/>
    <cellStyle name="Millares(0) 84 2" xfId="11400" xr:uid="{1E0997C1-828C-4489-895E-59A8FB5EA199}"/>
    <cellStyle name="Millares(0) 84 2 2" xfId="34142" xr:uid="{A98FB35F-60E8-4A09-9837-28F53806E9C0}"/>
    <cellStyle name="Millares(0) 84 3" xfId="11401" xr:uid="{ACAA6A5B-AEF2-4A0E-80DD-0FDFABF9D814}"/>
    <cellStyle name="Millares(0) 84 3 2" xfId="34143" xr:uid="{6FB9C317-493B-4F31-91BF-0363DC6EF30C}"/>
    <cellStyle name="Millares(0) 84 4" xfId="34144" xr:uid="{DA74E0DE-EB44-4EC6-B6FC-436F0D67EF26}"/>
    <cellStyle name="Millares(0) 85" xfId="11402" xr:uid="{A3D27BC4-E587-4901-88F6-3DFA8494D327}"/>
    <cellStyle name="Millares(0) 85 2" xfId="11403" xr:uid="{51E5D482-7274-4844-B957-59ACDA70B0D2}"/>
    <cellStyle name="Millares(0) 85 2 2" xfId="34145" xr:uid="{205EFC0E-C77A-4348-88BD-FF41D2C20D56}"/>
    <cellStyle name="Millares(0) 85 3" xfId="11404" xr:uid="{5351D8D2-1328-4A98-B922-4C4326F97373}"/>
    <cellStyle name="Millares(0) 85 3 2" xfId="34146" xr:uid="{D1C2476B-C40F-484C-ACEF-3BE05F238ACA}"/>
    <cellStyle name="Millares(0) 85 4" xfId="34147" xr:uid="{E81345D1-2910-47D2-9611-4665BA61AC0B}"/>
    <cellStyle name="Millares(0) 86" xfId="11405" xr:uid="{885AD7E9-0FC3-491A-ADCB-1894697A973C}"/>
    <cellStyle name="Millares(0) 86 2" xfId="11406" xr:uid="{D5C9E1AF-0A42-4863-93CB-41220ACD5CA4}"/>
    <cellStyle name="Millares(0) 86 2 2" xfId="34148" xr:uid="{EB380DFB-9A75-420F-ADD5-AF658084A44A}"/>
    <cellStyle name="Millares(0) 86 3" xfId="11407" xr:uid="{A898CE78-AAAF-4AAE-8E1E-12F70B6BD67C}"/>
    <cellStyle name="Millares(0) 86 3 2" xfId="34149" xr:uid="{29315A29-7AB0-47F4-A7C3-53D10803F13B}"/>
    <cellStyle name="Millares(0) 86 4" xfId="34150" xr:uid="{37EFB1DB-5BC7-405C-949F-FC8EF724110C}"/>
    <cellStyle name="Millares(0) 87" xfId="11408" xr:uid="{C77809A7-4D34-40C6-8606-7E092483C9FE}"/>
    <cellStyle name="Millares(0) 87 2" xfId="11409" xr:uid="{97DE689C-41B0-498A-9CFB-52FDEDA6B335}"/>
    <cellStyle name="Millares(0) 87 2 2" xfId="34151" xr:uid="{EE93254B-FDE2-4DD9-8293-A307FF960990}"/>
    <cellStyle name="Millares(0) 87 3" xfId="11410" xr:uid="{4DC0B873-BE7A-421E-97B7-5D5969CFD943}"/>
    <cellStyle name="Millares(0) 87 3 2" xfId="34152" xr:uid="{181EAC8B-3B39-402A-B008-738AE48DB887}"/>
    <cellStyle name="Millares(0) 87 4" xfId="34153" xr:uid="{186413C6-504D-4411-83F2-7F7ED9FA5DDF}"/>
    <cellStyle name="Millares(0) 88" xfId="11411" xr:uid="{D7FA2B37-2611-416A-B141-3A6ADB5FC366}"/>
    <cellStyle name="Millares(0) 88 2" xfId="11412" xr:uid="{010A2DEA-6557-4712-85DC-D86A0AA23A7D}"/>
    <cellStyle name="Millares(0) 88 2 2" xfId="34154" xr:uid="{95CFE4E5-8E71-4864-8004-147A03454FA7}"/>
    <cellStyle name="Millares(0) 88 3" xfId="11413" xr:uid="{7275AAED-EC6B-4891-84B2-60414AF30ED1}"/>
    <cellStyle name="Millares(0) 88 3 2" xfId="34155" xr:uid="{F37F430F-3919-4049-8795-AB8FA0758B19}"/>
    <cellStyle name="Millares(0) 88 4" xfId="34156" xr:uid="{5D6011A3-C475-4A3C-95CC-36D7FAD427EB}"/>
    <cellStyle name="Millares(0) 89" xfId="11414" xr:uid="{4812A9A4-F032-4F40-813D-B72EC1C493A9}"/>
    <cellStyle name="Millares(0) 89 2" xfId="11415" xr:uid="{1A4BFA69-308B-4EFE-8E29-B3F3240DFE5B}"/>
    <cellStyle name="Millares(0) 89 2 2" xfId="34157" xr:uid="{EA2C79E6-D6E9-4F32-BF1F-A2B94084BE32}"/>
    <cellStyle name="Millares(0) 89 3" xfId="11416" xr:uid="{DA7C31FC-A7B2-4239-85D1-FE9C3458AFEA}"/>
    <cellStyle name="Millares(0) 89 3 2" xfId="34158" xr:uid="{6E43AD5E-E912-4BFA-9048-1D030AB3547E}"/>
    <cellStyle name="Millares(0) 89 4" xfId="34159" xr:uid="{791B49B6-43E0-4059-8C85-B95B744712FD}"/>
    <cellStyle name="Millares(0) 9" xfId="11417" xr:uid="{E80B0E7A-F18E-49A5-A738-AA92659BAD2B}"/>
    <cellStyle name="Millares(0) 9 2" xfId="11418" xr:uid="{6669C89D-BFBF-4E5F-8B1C-DC026A4C1883}"/>
    <cellStyle name="Millares(0) 9 2 2" xfId="34160" xr:uid="{5FD60E3A-4E2A-4D6F-9B4C-F0BC50A46660}"/>
    <cellStyle name="Millares(0) 9 3" xfId="11419" xr:uid="{F0A9F986-F417-4D04-AF57-45500B39C728}"/>
    <cellStyle name="Millares(0) 9 3 2" xfId="34161" xr:uid="{48D6AFA0-54E7-4B63-B99C-937C681FBDBF}"/>
    <cellStyle name="Millares(0) 9 4" xfId="34162" xr:uid="{6D0A86FA-D1DD-41B1-8B6F-A22122B0BE0D}"/>
    <cellStyle name="Millares(0) 90" xfId="11420" xr:uid="{F76F1D53-EA36-4273-AEFE-61A4850B4C7F}"/>
    <cellStyle name="Millares(0) 90 2" xfId="11421" xr:uid="{2F246FF9-5C39-4A6F-A479-47D05303CE9E}"/>
    <cellStyle name="Millares(0) 90 2 2" xfId="34163" xr:uid="{F2E09A22-1A63-40A1-9CE6-FC58B7E46F2F}"/>
    <cellStyle name="Millares(0) 90 3" xfId="11422" xr:uid="{CA1B09C6-C796-40CC-96EC-C3FFAB200F71}"/>
    <cellStyle name="Millares(0) 90 3 2" xfId="34164" xr:uid="{23A38126-986C-4CD1-81B7-99C6AFA765D7}"/>
    <cellStyle name="Millares(0) 90 4" xfId="34165" xr:uid="{7381E8D0-9F2A-43E5-AD56-83BB09D0ADD2}"/>
    <cellStyle name="Millares(0) 91" xfId="11423" xr:uid="{7F3CFC6E-3D9D-43AF-AB8D-E2F3C55408DC}"/>
    <cellStyle name="Millares(0) 91 2" xfId="11424" xr:uid="{866CE967-E463-4D97-9128-42623DAA6C0E}"/>
    <cellStyle name="Millares(0) 91 2 2" xfId="34166" xr:uid="{D2C2A789-427E-48AD-8ED8-D49A656B4984}"/>
    <cellStyle name="Millares(0) 91 3" xfId="11425" xr:uid="{10C788C2-0808-4C5A-B44D-A1CB0BBF3EB6}"/>
    <cellStyle name="Millares(0) 91 3 2" xfId="34167" xr:uid="{009FD56E-922B-4F51-926F-2068A2E05F41}"/>
    <cellStyle name="Millares(0) 91 4" xfId="34168" xr:uid="{E0B7BD93-FDC3-4E6F-AAEA-780E833415A2}"/>
    <cellStyle name="Millares(0) 92" xfId="11426" xr:uid="{6B26FF75-E503-486E-98DB-4B23441741A0}"/>
    <cellStyle name="Millares(0) 92 2" xfId="11427" xr:uid="{12299185-8192-4199-8CB6-FE337FA05216}"/>
    <cellStyle name="Millares(0) 92 2 2" xfId="34169" xr:uid="{1FE46760-52BA-41AF-8CE4-E56D42913D49}"/>
    <cellStyle name="Millares(0) 92 3" xfId="11428" xr:uid="{334FE307-A435-48D0-A9BA-7712B0D21DEE}"/>
    <cellStyle name="Millares(0) 92 3 2" xfId="34170" xr:uid="{C01BA861-EC8C-49F1-8DCE-3304778B66E7}"/>
    <cellStyle name="Millares(0) 92 4" xfId="34171" xr:uid="{3E49AAD6-C680-49FF-8B3B-7C24860013D2}"/>
    <cellStyle name="Millares(0) 93" xfId="11429" xr:uid="{9944C72E-3E90-40C1-8A04-5B018AD5FD6E}"/>
    <cellStyle name="Millares(0) 93 2" xfId="11430" xr:uid="{C99F07B3-73EF-4338-AEB8-B0FADD5B1950}"/>
    <cellStyle name="Millares(0) 93 2 2" xfId="34172" xr:uid="{781B7CB3-3004-4B52-AD2C-D9274E8110CC}"/>
    <cellStyle name="Millares(0) 93 3" xfId="11431" xr:uid="{F67A6EFE-4FBC-4089-93E3-2CFDDD186548}"/>
    <cellStyle name="Millares(0) 93 3 2" xfId="34173" xr:uid="{6C9E00B2-4B62-4A38-AD85-79684F1D29FB}"/>
    <cellStyle name="Millares(0) 93 4" xfId="34174" xr:uid="{AB751497-60D7-405A-83EE-1EA1A75CEE2D}"/>
    <cellStyle name="Millares(0) 94" xfId="11432" xr:uid="{A42A5933-63D4-45D0-BAF6-9A7693F1F7E2}"/>
    <cellStyle name="Millares(0) 94 2" xfId="11433" xr:uid="{690B182E-5FD7-4159-A812-57DA550E6810}"/>
    <cellStyle name="Millares(0) 94 2 2" xfId="34175" xr:uid="{85D554EA-EB14-459E-9395-D8C5A633A5A5}"/>
    <cellStyle name="Millares(0) 94 3" xfId="11434" xr:uid="{608969D9-0D38-4C81-8E19-739241FD3A01}"/>
    <cellStyle name="Millares(0) 94 3 2" xfId="34176" xr:uid="{7AD38EA9-2B87-4839-9107-CA55F9867A4A}"/>
    <cellStyle name="Millares(0) 94 4" xfId="34177" xr:uid="{19E2BD62-C9AA-4978-A42F-54ADEDBF4DC9}"/>
    <cellStyle name="Millares(0) 95" xfId="11435" xr:uid="{F698C827-533F-456F-8BCE-5DBA34FB0156}"/>
    <cellStyle name="Millares(0) 95 2" xfId="11436" xr:uid="{56622221-7D69-402F-99FC-BDEFBC216CF5}"/>
    <cellStyle name="Millares(0) 95 2 2" xfId="34178" xr:uid="{C0C9835A-1645-479A-9AA7-69381EE49B33}"/>
    <cellStyle name="Millares(0) 95 3" xfId="11437" xr:uid="{20F50F5E-93B0-4259-9D27-6858543DC1FF}"/>
    <cellStyle name="Millares(0) 95 3 2" xfId="34179" xr:uid="{78E3E544-8CCC-4D55-8A5A-D09692140374}"/>
    <cellStyle name="Millares(0) 95 4" xfId="34180" xr:uid="{F1C7D1E2-D0AF-46A1-B79E-8DD73B531983}"/>
    <cellStyle name="Millares(0) 96" xfId="11438" xr:uid="{D26700E0-2044-4C4A-BE39-F7BEE2CDD38D}"/>
    <cellStyle name="Millares(0) 96 2" xfId="11439" xr:uid="{2172296C-61B5-46BC-A5AC-453E9E4CDB08}"/>
    <cellStyle name="Millares(0) 96 2 2" xfId="34181" xr:uid="{E357020B-62DB-402B-A3E2-FCA8915F833A}"/>
    <cellStyle name="Millares(0) 96 3" xfId="11440" xr:uid="{C399C33C-BE55-4B98-ABD8-D620631323BD}"/>
    <cellStyle name="Millares(0) 96 3 2" xfId="34182" xr:uid="{0119EB27-8CD3-4169-9D51-62147294772B}"/>
    <cellStyle name="Millares(0) 96 4" xfId="34183" xr:uid="{9AAB23B2-A212-4B5B-A6EA-0C1AB17D4B2A}"/>
    <cellStyle name="Millares(0) 97" xfId="11441" xr:uid="{1FE23E4F-D411-40AD-A368-243C9E7B74FC}"/>
    <cellStyle name="Millares(0) 97 2" xfId="11442" xr:uid="{A0EF3930-5E19-4181-9EEE-3FAE3C6C6416}"/>
    <cellStyle name="Millares(0) 97 2 2" xfId="34184" xr:uid="{A54A74D4-DC6F-44E9-B11C-904ABC6E5E95}"/>
    <cellStyle name="Millares(0) 97 3" xfId="11443" xr:uid="{DCB159CA-6E90-40A1-A5F9-7B6F31195705}"/>
    <cellStyle name="Millares(0) 97 3 2" xfId="34185" xr:uid="{F24DA867-F4FD-4ABF-887A-692164F10EA5}"/>
    <cellStyle name="Millares(0) 97 4" xfId="34186" xr:uid="{EB41894E-8E07-476C-9FCE-CD7E7FA35C8A}"/>
    <cellStyle name="Millares(0) 98" xfId="11444" xr:uid="{AA295193-D97C-4FCE-927A-5A3AE2B2FD8B}"/>
    <cellStyle name="Millares(0) 98 2" xfId="11445" xr:uid="{BA147F9D-6EE6-4844-BEE8-ACD194FADEB6}"/>
    <cellStyle name="Millares(0) 98 2 2" xfId="34187" xr:uid="{0A0C7F2A-6D56-48E4-A086-553DE6A13E09}"/>
    <cellStyle name="Millares(0) 98 3" xfId="11446" xr:uid="{3A01B0FA-C4AC-4341-9031-7BA6D3753257}"/>
    <cellStyle name="Millares(0) 98 3 2" xfId="34188" xr:uid="{4A1225CB-CC70-4608-A0C4-D040C0E2E826}"/>
    <cellStyle name="Millares(0) 98 4" xfId="34189" xr:uid="{05D21FCF-B295-48DE-83BA-558B4F295047}"/>
    <cellStyle name="Millares(0) 99" xfId="11447" xr:uid="{A768ADAC-7461-4C17-B433-41F697BF9AFE}"/>
    <cellStyle name="Millares(0) 99 2" xfId="11448" xr:uid="{4DB5410E-B189-4FF7-B68F-0CB3165CEA8B}"/>
    <cellStyle name="Millares(0) 99 2 2" xfId="34190" xr:uid="{26697A66-CE88-43DE-8699-C0A972B5FE7D}"/>
    <cellStyle name="Millares(0) 99 3" xfId="11449" xr:uid="{B8C1DC1F-D87D-422E-B076-00629E2D53D7}"/>
    <cellStyle name="Millares(0) 99 3 2" xfId="34191" xr:uid="{B792CA27-D04A-4A3C-A738-4B06ABF656E6}"/>
    <cellStyle name="Millares(0) 99 4" xfId="34192" xr:uid="{1BCAF613-E072-4ADA-AB1D-D91AE8A1852E}"/>
    <cellStyle name="Millares(1)" xfId="11450" xr:uid="{975F206C-C65A-441B-A3B8-04AD7629A89D}"/>
    <cellStyle name="Millares(1) 10" xfId="11451" xr:uid="{58E58B7A-6FCB-4B56-8D98-6FEB161FBB46}"/>
    <cellStyle name="Millares(1) 10 2" xfId="11452" xr:uid="{AB2C992D-F49F-4356-B40C-9F44680B5858}"/>
    <cellStyle name="Millares(1) 10 2 2" xfId="34193" xr:uid="{A63ED5EA-2948-4968-8013-D7D368238E70}"/>
    <cellStyle name="Millares(1) 10 3" xfId="11453" xr:uid="{93FC4B3F-4FF2-4E3D-B4B5-EC52C78924C9}"/>
    <cellStyle name="Millares(1) 10 3 2" xfId="34194" xr:uid="{A2BCC69C-FF6B-4034-897A-743E9F0C77CA}"/>
    <cellStyle name="Millares(1) 10 4" xfId="34195" xr:uid="{48C51F2B-A1BC-45B1-8353-D278BD8C9406}"/>
    <cellStyle name="Millares(1) 100" xfId="11454" xr:uid="{79C4BB5F-B8E2-439C-BF98-CF2AB8F20A4C}"/>
    <cellStyle name="Millares(1) 100 2" xfId="11455" xr:uid="{C92A03B2-DC53-4724-BB47-D5B3F7852F84}"/>
    <cellStyle name="Millares(1) 100 2 2" xfId="34196" xr:uid="{E99924B3-FF8C-4254-8FBA-1A636B83B270}"/>
    <cellStyle name="Millares(1) 100 3" xfId="11456" xr:uid="{722B8F5E-36D6-4C59-9C15-DF12526F1350}"/>
    <cellStyle name="Millares(1) 100 3 2" xfId="34197" xr:uid="{EA21B0F7-FA56-4AED-81CC-2479DFC2230D}"/>
    <cellStyle name="Millares(1) 100 4" xfId="34198" xr:uid="{B3921F72-6A36-42B1-8060-521A880CE085}"/>
    <cellStyle name="Millares(1) 101" xfId="11457" xr:uid="{C41C373F-9453-4C7D-8617-565BF7D02066}"/>
    <cellStyle name="Millares(1) 101 2" xfId="11458" xr:uid="{D52DE8CC-6B25-4A26-A8C1-48E30F7D1B70}"/>
    <cellStyle name="Millares(1) 101 2 2" xfId="34199" xr:uid="{F047F78D-EF12-4FB1-A6E8-0D8484AF644E}"/>
    <cellStyle name="Millares(1) 101 3" xfId="11459" xr:uid="{CF8D2188-3F5C-4937-AE11-F72333518C85}"/>
    <cellStyle name="Millares(1) 101 3 2" xfId="34200" xr:uid="{41E91797-C3F4-4B8A-AB63-AED7560596FB}"/>
    <cellStyle name="Millares(1) 101 4" xfId="34201" xr:uid="{86733D63-2CBF-4F0D-A928-A197BC2DE944}"/>
    <cellStyle name="Millares(1) 102" xfId="11460" xr:uid="{301083FD-2993-4E2A-AC28-0ADC18158759}"/>
    <cellStyle name="Millares(1) 102 2" xfId="11461" xr:uid="{E9C01133-63A8-452C-BE63-FD61E81649BC}"/>
    <cellStyle name="Millares(1) 102 2 2" xfId="34202" xr:uid="{2910AE3C-BAA7-411A-8B15-636DF526C4D1}"/>
    <cellStyle name="Millares(1) 102 3" xfId="11462" xr:uid="{E433D0D8-001E-41A7-A042-95DF8EB414C2}"/>
    <cellStyle name="Millares(1) 102 3 2" xfId="34203" xr:uid="{08953A21-D045-4858-B03E-9D3FEFC63B70}"/>
    <cellStyle name="Millares(1) 102 4" xfId="34204" xr:uid="{FC817B4A-7D8B-447A-AB4E-A85CC7E9DF39}"/>
    <cellStyle name="Millares(1) 103" xfId="11463" xr:uid="{F93EB7ED-15B3-4BEB-877C-90470A15E586}"/>
    <cellStyle name="Millares(1) 103 2" xfId="11464" xr:uid="{B07CC921-176E-4536-9196-C262B00F0AB1}"/>
    <cellStyle name="Millares(1) 103 2 2" xfId="34205" xr:uid="{810DCBBA-BA36-4E9D-A551-C7B923A46FB5}"/>
    <cellStyle name="Millares(1) 103 3" xfId="11465" xr:uid="{A943C9CB-89DB-4BA7-97C4-1D8B69D164DF}"/>
    <cellStyle name="Millares(1) 103 3 2" xfId="34206" xr:uid="{B91012DF-3FF9-4B10-A260-FC9BDD867B77}"/>
    <cellStyle name="Millares(1) 103 4" xfId="34207" xr:uid="{CEDB9170-017E-4809-B344-94BF221AE14F}"/>
    <cellStyle name="Millares(1) 104" xfId="11466" xr:uid="{DDDC4E9B-A513-44CA-ACA1-040606E93D7A}"/>
    <cellStyle name="Millares(1) 104 2" xfId="11467" xr:uid="{098870A8-E9B4-4F1A-BED4-4688825AC82E}"/>
    <cellStyle name="Millares(1) 104 2 2" xfId="34208" xr:uid="{5F0C1306-2584-49B0-A438-57DB948DD95D}"/>
    <cellStyle name="Millares(1) 104 3" xfId="11468" xr:uid="{33E5F297-F14C-4906-BD44-2E771FF9B590}"/>
    <cellStyle name="Millares(1) 104 3 2" xfId="34209" xr:uid="{7CE76271-F9AE-4DA5-92CD-8CDB629A04E4}"/>
    <cellStyle name="Millares(1) 104 4" xfId="34210" xr:uid="{30AAEA5C-BB04-4970-A7E5-FED5EF339195}"/>
    <cellStyle name="Millares(1) 105" xfId="11469" xr:uid="{ECC336C6-4F44-461B-AD58-34F5D78B59A5}"/>
    <cellStyle name="Millares(1) 105 2" xfId="11470" xr:uid="{B16435CD-247C-453F-B6B0-7ABB31AE708E}"/>
    <cellStyle name="Millares(1) 105 2 2" xfId="34211" xr:uid="{0E632112-F11D-458D-9A6E-743EED91EE88}"/>
    <cellStyle name="Millares(1) 105 3" xfId="11471" xr:uid="{CEC67A19-06DD-44B0-A0A4-F92FF9E057DC}"/>
    <cellStyle name="Millares(1) 105 3 2" xfId="34212" xr:uid="{44AA8458-AC10-45BB-BC4F-1B48806B8D08}"/>
    <cellStyle name="Millares(1) 105 4" xfId="34213" xr:uid="{7EE7577E-8C5B-4F34-AB25-027EF1D968BB}"/>
    <cellStyle name="Millares(1) 106" xfId="11472" xr:uid="{019A355A-C15B-450E-87CC-A77E9136344E}"/>
    <cellStyle name="Millares(1) 106 2" xfId="11473" xr:uid="{0AB12882-5BD2-45F4-83A8-DDA86CECE5E4}"/>
    <cellStyle name="Millares(1) 106 2 2" xfId="34214" xr:uid="{50253739-9BF4-43CA-A8D8-AA8AC7153EA3}"/>
    <cellStyle name="Millares(1) 106 3" xfId="11474" xr:uid="{C0DE8DFB-8031-410F-A65D-F36E93CFB7C1}"/>
    <cellStyle name="Millares(1) 106 3 2" xfId="34215" xr:uid="{D14C52FF-8E9B-43F9-BC4C-AE84404DA947}"/>
    <cellStyle name="Millares(1) 106 4" xfId="34216" xr:uid="{4C0FFFA3-D0DD-4EBF-9110-71C55D0D83EE}"/>
    <cellStyle name="Millares(1) 107" xfId="11475" xr:uid="{642646C3-A186-4289-B3EF-633D4F9BA419}"/>
    <cellStyle name="Millares(1) 107 2" xfId="11476" xr:uid="{E057AC6D-3610-4C64-B767-ECE977FB885B}"/>
    <cellStyle name="Millares(1) 107 2 2" xfId="34217" xr:uid="{BB348703-DB34-4709-8CEA-9E4CDC582998}"/>
    <cellStyle name="Millares(1) 107 3" xfId="11477" xr:uid="{FB34EF79-FE11-4AE7-AAC8-68AB8B2A0CD7}"/>
    <cellStyle name="Millares(1) 107 3 2" xfId="34218" xr:uid="{098E8DC1-A503-44F9-B4AF-266D93FB12FA}"/>
    <cellStyle name="Millares(1) 107 4" xfId="34219" xr:uid="{429F0661-BF0A-4F3B-9302-C8E012C0EABE}"/>
    <cellStyle name="Millares(1) 108" xfId="11478" xr:uid="{B9F98D17-475D-46CA-84B5-395C84B9E4D7}"/>
    <cellStyle name="Millares(1) 108 2" xfId="11479" xr:uid="{8FB1BEFA-A647-47C4-8910-EF414F3F6AF0}"/>
    <cellStyle name="Millares(1) 108 2 2" xfId="34220" xr:uid="{F7DDAB20-D946-43DC-8DE4-246BCBE86381}"/>
    <cellStyle name="Millares(1) 108 3" xfId="11480" xr:uid="{7C29EB5D-FAC1-47A8-B941-87C2657747D6}"/>
    <cellStyle name="Millares(1) 108 3 2" xfId="34221" xr:uid="{46D53CAD-DFEE-4B37-BFFF-9CB171BD2F62}"/>
    <cellStyle name="Millares(1) 108 4" xfId="34222" xr:uid="{57D995FA-27F9-4B73-B956-8AF969881980}"/>
    <cellStyle name="Millares(1) 109" xfId="11481" xr:uid="{2138288C-E3E9-4046-B933-249E111CA14E}"/>
    <cellStyle name="Millares(1) 109 2" xfId="34223" xr:uid="{8575CA3A-C82A-459B-AE67-E03E91715BC0}"/>
    <cellStyle name="Millares(1) 11" xfId="11482" xr:uid="{8F72C75C-ECC3-4452-B9C1-B6C04A4E36A4}"/>
    <cellStyle name="Millares(1) 11 2" xfId="11483" xr:uid="{97C76488-7AFD-43D8-90B9-D577E28A7D05}"/>
    <cellStyle name="Millares(1) 11 2 2" xfId="34224" xr:uid="{E768EDD2-8097-4223-AC7B-DB196EC36120}"/>
    <cellStyle name="Millares(1) 11 3" xfId="11484" xr:uid="{EE1BE58B-0488-4B00-A30E-7BFC7FCBF662}"/>
    <cellStyle name="Millares(1) 11 3 2" xfId="34225" xr:uid="{138B3BF1-512F-462E-9723-1292C6A433E4}"/>
    <cellStyle name="Millares(1) 11 4" xfId="34226" xr:uid="{D4AE5DA4-FE85-42F9-8658-D85CA41564CF}"/>
    <cellStyle name="Millares(1) 110" xfId="11485" xr:uid="{AD597F17-E90C-4E86-AAFD-61D41C443963}"/>
    <cellStyle name="Millares(1) 110 2" xfId="34227" xr:uid="{CBEE530C-57EB-41D2-969D-8EBB6699B6FB}"/>
    <cellStyle name="Millares(1) 111" xfId="34228" xr:uid="{2CE3C8D9-DE60-49E4-8196-8F7EEC5E6195}"/>
    <cellStyle name="Millares(1) 12" xfId="11486" xr:uid="{267FA03B-57BF-40E5-8912-9C4DBE23DDB8}"/>
    <cellStyle name="Millares(1) 12 2" xfId="11487" xr:uid="{E525CA11-A2AB-4951-9DBD-AF4563F82AC1}"/>
    <cellStyle name="Millares(1) 12 2 2" xfId="34229" xr:uid="{F1D099BD-1525-4527-94D5-14B571EECDA8}"/>
    <cellStyle name="Millares(1) 12 3" xfId="11488" xr:uid="{2D70FC54-E76A-4FF5-8606-4ADD93F5BA9F}"/>
    <cellStyle name="Millares(1) 12 3 2" xfId="34230" xr:uid="{6075EC03-6A61-4240-A1D3-D305B6651608}"/>
    <cellStyle name="Millares(1) 12 4" xfId="34231" xr:uid="{EA03684E-3AA3-4E13-B6A6-F6478C015461}"/>
    <cellStyle name="Millares(1) 13" xfId="11489" xr:uid="{68493282-8C1A-454C-828D-4C1D430CF9FB}"/>
    <cellStyle name="Millares(1) 13 2" xfId="11490" xr:uid="{414C4881-A3E0-426C-8020-3CB1592624BD}"/>
    <cellStyle name="Millares(1) 13 2 2" xfId="34232" xr:uid="{EF2AB111-C360-4649-ABA2-D144B779A063}"/>
    <cellStyle name="Millares(1) 13 3" xfId="11491" xr:uid="{269B9A55-4C84-433F-93A6-17E9C5AD0571}"/>
    <cellStyle name="Millares(1) 13 3 2" xfId="34233" xr:uid="{A423CD02-CFF3-4851-8E1F-89574F797623}"/>
    <cellStyle name="Millares(1) 13 4" xfId="34234" xr:uid="{1CD5313F-DDEE-4704-9871-DAB8A7A819B8}"/>
    <cellStyle name="Millares(1) 14" xfId="11492" xr:uid="{BEBCB858-6CCC-41B2-B5C9-DC7DC84C1B26}"/>
    <cellStyle name="Millares(1) 14 2" xfId="11493" xr:uid="{6B328EB0-B25F-456F-9FA4-58E5C507AAEC}"/>
    <cellStyle name="Millares(1) 14 2 2" xfId="34235" xr:uid="{294026BD-979E-4631-A585-AF52EAB9B270}"/>
    <cellStyle name="Millares(1) 14 3" xfId="11494" xr:uid="{346CBD1B-A2C3-46D3-A3E5-0FDE5C9144E1}"/>
    <cellStyle name="Millares(1) 14 3 2" xfId="34236" xr:uid="{0D818898-060B-45D3-9B88-6FD3B61E45E9}"/>
    <cellStyle name="Millares(1) 14 4" xfId="34237" xr:uid="{F3E9325C-776A-4283-A72E-A4850CF30F15}"/>
    <cellStyle name="Millares(1) 15" xfId="11495" xr:uid="{BDEF9B24-543C-46AF-9A0E-2732A61D5E17}"/>
    <cellStyle name="Millares(1) 15 2" xfId="11496" xr:uid="{0BA3088C-552F-4913-B574-A12500B0D3DB}"/>
    <cellStyle name="Millares(1) 15 2 2" xfId="34238" xr:uid="{57D892C5-CF08-4360-A2F7-0EB4F1D8DDD7}"/>
    <cellStyle name="Millares(1) 15 3" xfId="11497" xr:uid="{3BD116BF-0342-4451-BF01-0FB0D4EB8969}"/>
    <cellStyle name="Millares(1) 15 3 2" xfId="34239" xr:uid="{2FBD6BBD-11D1-4C38-A40F-6E5F1978C0E1}"/>
    <cellStyle name="Millares(1) 15 4" xfId="34240" xr:uid="{ED4BEBD3-FE5D-429D-8756-2B97D33F6E58}"/>
    <cellStyle name="Millares(1) 16" xfId="11498" xr:uid="{19FEBDCE-6D16-4415-8DFB-E582C2385636}"/>
    <cellStyle name="Millares(1) 16 2" xfId="11499" xr:uid="{32C90F6F-8024-4CE9-89CF-DE94CF7D85B0}"/>
    <cellStyle name="Millares(1) 16 2 2" xfId="34241" xr:uid="{453801AA-1FD5-4566-9D00-B7293E17463B}"/>
    <cellStyle name="Millares(1) 16 3" xfId="11500" xr:uid="{6408507A-5476-4152-B540-EAE3B4B9473C}"/>
    <cellStyle name="Millares(1) 16 3 2" xfId="34242" xr:uid="{44F82E5E-01DF-48CA-B90C-74A3285B98D6}"/>
    <cellStyle name="Millares(1) 16 4" xfId="34243" xr:uid="{67A704A0-F04A-4888-B4C8-1D484B91BED0}"/>
    <cellStyle name="Millares(1) 17" xfId="11501" xr:uid="{FF64699E-6BCD-4226-A93C-37494E2DF1EC}"/>
    <cellStyle name="Millares(1) 17 2" xfId="11502" xr:uid="{513D0ABE-7EA7-4B11-8BA7-9D843DA5AB91}"/>
    <cellStyle name="Millares(1) 17 2 2" xfId="34244" xr:uid="{378F2D06-271D-4536-8A38-73A72AF94914}"/>
    <cellStyle name="Millares(1) 17 3" xfId="11503" xr:uid="{EED3FA5C-C283-4BE9-B26A-510790F6E52F}"/>
    <cellStyle name="Millares(1) 17 3 2" xfId="34245" xr:uid="{0372FA8A-4D06-44F3-A3A2-1C2C57F72829}"/>
    <cellStyle name="Millares(1) 17 4" xfId="34246" xr:uid="{32B1FC83-C551-4001-9F95-0846D8AD7115}"/>
    <cellStyle name="Millares(1) 18" xfId="11504" xr:uid="{F3C0EC1F-558D-4DBE-BBE4-92E27E5200F2}"/>
    <cellStyle name="Millares(1) 18 2" xfId="11505" xr:uid="{F788D868-DACB-453E-9727-DE8159953B01}"/>
    <cellStyle name="Millares(1) 18 2 2" xfId="34247" xr:uid="{D8E985D7-D99F-46F2-A1DF-B502DA89FCAD}"/>
    <cellStyle name="Millares(1) 18 3" xfId="11506" xr:uid="{BFBE6854-31AE-41F2-A680-0E2B32DDFFD4}"/>
    <cellStyle name="Millares(1) 18 3 2" xfId="34248" xr:uid="{681BA712-AA27-4389-B356-F136F5757FF8}"/>
    <cellStyle name="Millares(1) 18 4" xfId="34249" xr:uid="{67211AEA-B863-4AF2-B79F-F25056139A09}"/>
    <cellStyle name="Millares(1) 19" xfId="11507" xr:uid="{BED8A768-2DBD-4717-BB9F-EDF6A7DAAC45}"/>
    <cellStyle name="Millares(1) 19 2" xfId="11508" xr:uid="{B4AEAEE0-2749-4275-A25A-B3FFDB55E50B}"/>
    <cellStyle name="Millares(1) 19 2 2" xfId="34250" xr:uid="{164807EE-4DCA-4E93-8BF1-93758402E02C}"/>
    <cellStyle name="Millares(1) 19 3" xfId="11509" xr:uid="{208D1B75-F777-432A-82CF-21AFEFC44E50}"/>
    <cellStyle name="Millares(1) 19 3 2" xfId="34251" xr:uid="{8AD832B5-2BAB-4479-99E1-E1984AD8B60A}"/>
    <cellStyle name="Millares(1) 19 4" xfId="34252" xr:uid="{CFF355EC-B883-42F7-BFF3-F72167C073B3}"/>
    <cellStyle name="Millares(1) 2" xfId="11510" xr:uid="{9C5A2E7A-79AE-4370-A7AA-BB2C6F276EBB}"/>
    <cellStyle name="Millares(1) 2 2" xfId="11511" xr:uid="{1B6E55C6-55FD-4124-8EA3-D878A3D7FADE}"/>
    <cellStyle name="Millares(1) 2 2 2" xfId="11512" xr:uid="{C873157A-9A44-46DD-97A2-0FE38761F595}"/>
    <cellStyle name="Millares(1) 2 2 2 2" xfId="34253" xr:uid="{FD237646-D9DC-4210-82CB-B7E91DD30885}"/>
    <cellStyle name="Millares(1) 2 2 3" xfId="11513" xr:uid="{15F8A889-D62D-45D0-8E03-D9A6BD57ACB6}"/>
    <cellStyle name="Millares(1) 2 2 3 2" xfId="34254" xr:uid="{9A02C0D6-D9AC-4ECE-B015-90DE177633A2}"/>
    <cellStyle name="Millares(1) 2 2 4" xfId="34255" xr:uid="{4062AD4B-DCA6-407A-A1B5-C7632056B25D}"/>
    <cellStyle name="Millares(1) 2 3" xfId="11514" xr:uid="{42F9ED2A-3318-4EAD-A873-D7C41C5525F6}"/>
    <cellStyle name="Millares(1) 2 3 2" xfId="11515" xr:uid="{EA659325-0F97-42D9-878F-693AE149EBF5}"/>
    <cellStyle name="Millares(1) 2 3 2 2" xfId="34256" xr:uid="{FB8BCF63-ECD5-4EAC-A12D-F02A2CE92F27}"/>
    <cellStyle name="Millares(1) 2 3 3" xfId="11516" xr:uid="{14753F80-5845-438E-BAF9-7CDA53378E74}"/>
    <cellStyle name="Millares(1) 2 3 3 2" xfId="34257" xr:uid="{83D30D52-2E06-4DD7-8C29-D263101EFDB6}"/>
    <cellStyle name="Millares(1) 2 3 4" xfId="34258" xr:uid="{D8F8A0E1-BA82-41E4-B827-AE888D90CF47}"/>
    <cellStyle name="Millares(1) 2 4" xfId="11517" xr:uid="{5E8BFDF8-391C-4C57-A63A-EC1EED1422B7}"/>
    <cellStyle name="Millares(1) 2 4 2" xfId="11518" xr:uid="{00B4D3A2-4619-46E6-96B2-185DDAA07C7D}"/>
    <cellStyle name="Millares(1) 2 4 2 2" xfId="34259" xr:uid="{663D5DCD-5111-4DC2-98DC-44134465A8EC}"/>
    <cellStyle name="Millares(1) 2 4 3" xfId="11519" xr:uid="{74F67525-8D8D-45E5-9950-68BF5C6538F6}"/>
    <cellStyle name="Millares(1) 2 4 3 2" xfId="34260" xr:uid="{F120BFA6-7767-4504-BFD5-308D1326BF0C}"/>
    <cellStyle name="Millares(1) 2 4 4" xfId="34261" xr:uid="{29F5D1C7-BDA7-407E-A156-BB6CDD96F3C2}"/>
    <cellStyle name="Millares(1) 2 5" xfId="11520" xr:uid="{BA58E73B-B7E7-41F5-9AAC-F31D307D1B39}"/>
    <cellStyle name="Millares(1) 2 5 2" xfId="11521" xr:uid="{E4D2358B-E8CF-41D5-82FD-AC19666FAF1F}"/>
    <cellStyle name="Millares(1) 2 5 2 2" xfId="34262" xr:uid="{3BCF7267-2F8E-47E0-87AD-4706BDB22CED}"/>
    <cellStyle name="Millares(1) 2 5 3" xfId="11522" xr:uid="{24920CB3-AB5A-4B31-A6C7-4EB0AE9BE49D}"/>
    <cellStyle name="Millares(1) 2 5 3 2" xfId="34263" xr:uid="{FA28836B-922B-4C8C-837F-4ECB1263E2B7}"/>
    <cellStyle name="Millares(1) 2 5 4" xfId="34264" xr:uid="{F6DB9A2B-39A3-4A7F-BDA5-938F5351BC9C}"/>
    <cellStyle name="Millares(1) 2 6" xfId="11523" xr:uid="{B038C2BE-41D6-4813-843D-494B74A0058E}"/>
    <cellStyle name="Millares(1) 2 6 2" xfId="34265" xr:uid="{E0A958C5-5ADF-419E-912D-5A14A1D3E898}"/>
    <cellStyle name="Millares(1) 2 7" xfId="11524" xr:uid="{E53114D5-E068-4D18-8AD4-D8952A53E2D1}"/>
    <cellStyle name="Millares(1) 2 7 2" xfId="34266" xr:uid="{6E863D9B-876B-4FF1-BE8D-F4390A57EF0A}"/>
    <cellStyle name="Millares(1) 2 8" xfId="34267" xr:uid="{B820D6FC-ADA5-4C7C-AC35-EA9E562231F4}"/>
    <cellStyle name="Millares(1) 20" xfId="11525" xr:uid="{1F734ADA-3E85-4316-ADD5-5E12AEFCCB3C}"/>
    <cellStyle name="Millares(1) 20 2" xfId="11526" xr:uid="{586613A0-5996-45FB-81D2-90B7B790237B}"/>
    <cellStyle name="Millares(1) 20 2 2" xfId="34268" xr:uid="{9038E6B2-1763-42BF-8E5A-520C3EDCC3B3}"/>
    <cellStyle name="Millares(1) 20 3" xfId="11527" xr:uid="{8AD88506-6B73-40A5-A3E9-A9C9C63F16BD}"/>
    <cellStyle name="Millares(1) 20 3 2" xfId="34269" xr:uid="{6A33D2E7-B901-4B2D-A1F0-7E2E691C5134}"/>
    <cellStyle name="Millares(1) 20 4" xfId="34270" xr:uid="{A2E0D13A-873B-45F4-B14D-B12D128847D8}"/>
    <cellStyle name="Millares(1) 21" xfId="11528" xr:uid="{4E9F8F3E-8E76-40FA-817E-2B0282CA5EB2}"/>
    <cellStyle name="Millares(1) 21 2" xfId="11529" xr:uid="{E2E50696-1969-48F4-99F1-6D61929A6A39}"/>
    <cellStyle name="Millares(1) 21 2 2" xfId="34271" xr:uid="{1BDDCB28-BAE1-423A-B9FF-87CAAA4B2D78}"/>
    <cellStyle name="Millares(1) 21 3" xfId="11530" xr:uid="{D361F91B-31E1-498C-B01A-23E4D89C6F4D}"/>
    <cellStyle name="Millares(1) 21 3 2" xfId="34272" xr:uid="{14AAC2B5-A200-41AB-B709-A41C33BE7598}"/>
    <cellStyle name="Millares(1) 21 4" xfId="34273" xr:uid="{EF811AE9-8A34-4ADB-BA8E-4126AE1932E0}"/>
    <cellStyle name="Millares(1) 22" xfId="11531" xr:uid="{CECBBBB6-D313-4E43-B4DD-4A52250F940C}"/>
    <cellStyle name="Millares(1) 22 2" xfId="11532" xr:uid="{5BD1FDC1-8527-4902-A05D-887295C52EDF}"/>
    <cellStyle name="Millares(1) 22 2 2" xfId="34274" xr:uid="{0286C206-A586-47A2-881C-8DB4EA338F6B}"/>
    <cellStyle name="Millares(1) 22 3" xfId="11533" xr:uid="{3477EB4E-DD0E-43AA-930E-F1B83F47CEC7}"/>
    <cellStyle name="Millares(1) 22 3 2" xfId="34275" xr:uid="{91F80681-9CDF-4ECE-8FC2-0D520F322641}"/>
    <cellStyle name="Millares(1) 22 4" xfId="34276" xr:uid="{4184D74B-955C-4856-842E-52EAE37805E4}"/>
    <cellStyle name="Millares(1) 23" xfId="11534" xr:uid="{B65FA4A6-BAF2-486D-8EFB-BFBC9B971D5B}"/>
    <cellStyle name="Millares(1) 23 2" xfId="11535" xr:uid="{C4CC6A34-FEFD-4864-89DB-E96CB12E2547}"/>
    <cellStyle name="Millares(1) 23 2 2" xfId="34277" xr:uid="{31EA0126-209D-4EF6-9C61-C81500EDE4A9}"/>
    <cellStyle name="Millares(1) 23 3" xfId="11536" xr:uid="{C21865F5-7B0E-4DE5-A4F3-DDCD0FD7C676}"/>
    <cellStyle name="Millares(1) 23 3 2" xfId="34278" xr:uid="{1B914E10-4752-4993-B431-079A66DF94EC}"/>
    <cellStyle name="Millares(1) 23 4" xfId="34279" xr:uid="{DCF79F3D-160C-421F-B72D-5FDF1A700016}"/>
    <cellStyle name="Millares(1) 24" xfId="11537" xr:uid="{17D316A8-F3A8-4146-9002-D3311AF6F935}"/>
    <cellStyle name="Millares(1) 24 2" xfId="11538" xr:uid="{DB7AF077-9691-49C1-85D7-1E607429D2D8}"/>
    <cellStyle name="Millares(1) 24 2 2" xfId="34280" xr:uid="{60A23E93-B2A1-4287-A7E9-5DDB164E9E0C}"/>
    <cellStyle name="Millares(1) 24 3" xfId="11539" xr:uid="{D9375593-BF66-4675-A1A6-08694E63EE34}"/>
    <cellStyle name="Millares(1) 24 3 2" xfId="34281" xr:uid="{4C25D0C9-7ACD-4F5C-BC5B-004585749454}"/>
    <cellStyle name="Millares(1) 24 4" xfId="34282" xr:uid="{AEB74BD8-6C24-4DD8-B53E-F5A73D66F33A}"/>
    <cellStyle name="Millares(1) 25" xfId="11540" xr:uid="{4369F700-21B3-4DC9-AB50-FC26CBC3FEA3}"/>
    <cellStyle name="Millares(1) 25 2" xfId="11541" xr:uid="{707A8C5F-5728-4025-8E2E-2C3B007E520F}"/>
    <cellStyle name="Millares(1) 25 2 2" xfId="34283" xr:uid="{2942BA12-4848-4FD6-A165-88D3BA198508}"/>
    <cellStyle name="Millares(1) 25 3" xfId="11542" xr:uid="{716AE7FB-7D7F-4B8B-9A85-AE6E8C765965}"/>
    <cellStyle name="Millares(1) 25 3 2" xfId="34284" xr:uid="{9132418B-9543-4635-AE1C-27F8FEA96D80}"/>
    <cellStyle name="Millares(1) 25 4" xfId="34285" xr:uid="{46CA7109-86D8-46E9-9EEC-DD21201EDF1D}"/>
    <cellStyle name="Millares(1) 26" xfId="11543" xr:uid="{053DC1DD-A3D8-42C9-B5D3-FFB1745272F7}"/>
    <cellStyle name="Millares(1) 26 2" xfId="11544" xr:uid="{022481AA-CD60-49A9-A22A-706E1CFCAA15}"/>
    <cellStyle name="Millares(1) 26 2 2" xfId="34286" xr:uid="{82BF9CCB-9895-4A2F-8016-CCA610955B0D}"/>
    <cellStyle name="Millares(1) 26 3" xfId="11545" xr:uid="{70437DA6-E29B-4590-83B9-1093022E530E}"/>
    <cellStyle name="Millares(1) 26 3 2" xfId="34287" xr:uid="{5FCB6FC2-D582-4630-BB54-A74C5ABFCE1A}"/>
    <cellStyle name="Millares(1) 26 4" xfId="34288" xr:uid="{195355D7-D778-4F4E-BF83-1B4F9E193A87}"/>
    <cellStyle name="Millares(1) 27" xfId="11546" xr:uid="{2ADB1C98-26CC-4D26-AA5B-13222A259225}"/>
    <cellStyle name="Millares(1) 27 2" xfId="11547" xr:uid="{17F88A70-0BF2-46E2-B8A6-EBE18EE394FD}"/>
    <cellStyle name="Millares(1) 27 2 2" xfId="34289" xr:uid="{6593CCF5-9F1F-4ACD-A262-CD850BE75038}"/>
    <cellStyle name="Millares(1) 27 3" xfId="11548" xr:uid="{084F2553-710D-485A-BE88-CFF6F3BCB5BB}"/>
    <cellStyle name="Millares(1) 27 3 2" xfId="34290" xr:uid="{3C4962FF-5AA6-48E8-BE53-10DA90338A66}"/>
    <cellStyle name="Millares(1) 27 4" xfId="34291" xr:uid="{854CE16B-099E-4165-BE94-59F3CB1B507C}"/>
    <cellStyle name="Millares(1) 28" xfId="11549" xr:uid="{0559B039-D4FE-49FE-AF61-73F73D55457C}"/>
    <cellStyle name="Millares(1) 28 2" xfId="11550" xr:uid="{D93FCC40-B473-43C3-88CE-0585773B884D}"/>
    <cellStyle name="Millares(1) 28 2 2" xfId="34292" xr:uid="{4E9BCAF0-301B-4275-9829-FCAC5E88E224}"/>
    <cellStyle name="Millares(1) 28 3" xfId="11551" xr:uid="{FCDFC3C7-3AB4-42A5-BE94-812D247CEFFF}"/>
    <cellStyle name="Millares(1) 28 3 2" xfId="34293" xr:uid="{1933F0B8-E39C-45DA-B38F-4E9CDD0F7E00}"/>
    <cellStyle name="Millares(1) 28 4" xfId="34294" xr:uid="{1B1FE004-2538-4A6C-853A-D21407C4D900}"/>
    <cellStyle name="Millares(1) 29" xfId="11552" xr:uid="{A4E588C7-A24D-4AE1-891D-CF57127B13CD}"/>
    <cellStyle name="Millares(1) 29 2" xfId="11553" xr:uid="{3761FB58-BFC1-46F7-A824-0DD6172AB6A8}"/>
    <cellStyle name="Millares(1) 29 2 2" xfId="34295" xr:uid="{42391406-C9A7-46A1-B186-EAFB6D52868B}"/>
    <cellStyle name="Millares(1) 29 3" xfId="11554" xr:uid="{EB3E0208-3A4C-4595-9A93-5382435152C3}"/>
    <cellStyle name="Millares(1) 29 3 2" xfId="34296" xr:uid="{E18B9F10-34F8-471B-B051-8628AF7B9D6D}"/>
    <cellStyle name="Millares(1) 29 4" xfId="34297" xr:uid="{6A14014D-D834-47AF-B24B-4B3F7AE6AD58}"/>
    <cellStyle name="Millares(1) 3" xfId="11555" xr:uid="{DF72B81E-EE3C-461A-AA5F-C20351A9A08D}"/>
    <cellStyle name="Millares(1) 3 2" xfId="11556" xr:uid="{525361BC-7B17-47D5-8311-CB2BE57A3B14}"/>
    <cellStyle name="Millares(1) 3 2 2" xfId="11557" xr:uid="{D61D6921-C3DD-49AB-B14C-E54213484AB1}"/>
    <cellStyle name="Millares(1) 3 2 2 2" xfId="34298" xr:uid="{825CCD8A-4C81-48AD-B5DF-0C3B7F8654D2}"/>
    <cellStyle name="Millares(1) 3 2 3" xfId="11558" xr:uid="{F053889A-C834-45CD-9563-D4CB8A27E30D}"/>
    <cellStyle name="Millares(1) 3 2 3 2" xfId="34299" xr:uid="{CA28DAA1-29B1-4645-B158-F2B975B61B9B}"/>
    <cellStyle name="Millares(1) 3 2 4" xfId="34300" xr:uid="{409E1CFF-7BAA-4CEC-AF71-5B350F31559B}"/>
    <cellStyle name="Millares(1) 3 3" xfId="11559" xr:uid="{269DE918-8796-46A5-9A5B-F437C68133BF}"/>
    <cellStyle name="Millares(1) 3 3 2" xfId="11560" xr:uid="{17524479-1783-41CA-A6B4-02305AC750C1}"/>
    <cellStyle name="Millares(1) 3 3 2 2" xfId="34301" xr:uid="{604B4CD0-E201-4066-81F4-11656B1936A8}"/>
    <cellStyle name="Millares(1) 3 3 3" xfId="11561" xr:uid="{77FB7E29-1526-49D2-9830-CB2F2C8684A6}"/>
    <cellStyle name="Millares(1) 3 3 3 2" xfId="34302" xr:uid="{ED606EA0-E7F7-4F92-8248-1682134B9A3E}"/>
    <cellStyle name="Millares(1) 3 3 4" xfId="34303" xr:uid="{7FAC03FF-1A2D-43A5-B92C-222A05D20B5B}"/>
    <cellStyle name="Millares(1) 3 4" xfId="11562" xr:uid="{C9E845E7-F04E-442A-AADE-44C38B29B086}"/>
    <cellStyle name="Millares(1) 3 4 2" xfId="11563" xr:uid="{F7B28F3A-0D49-4D8F-A83C-BF72FC9D4257}"/>
    <cellStyle name="Millares(1) 3 4 2 2" xfId="34304" xr:uid="{FBF35679-765F-4C1C-AA31-C0D86E5804C0}"/>
    <cellStyle name="Millares(1) 3 4 3" xfId="11564" xr:uid="{7FED9D74-5010-428D-AC11-35156CDA22B2}"/>
    <cellStyle name="Millares(1) 3 4 3 2" xfId="34305" xr:uid="{B44A495B-34F4-49FE-98A1-FEA3826CD6DE}"/>
    <cellStyle name="Millares(1) 3 4 4" xfId="34306" xr:uid="{1478FED1-5615-4055-9E94-3DA7FF84CF59}"/>
    <cellStyle name="Millares(1) 3 5" xfId="11565" xr:uid="{F775BBCB-5F7F-4825-803C-81E98F394C29}"/>
    <cellStyle name="Millares(1) 3 5 2" xfId="11566" xr:uid="{41D2695F-5E14-4B19-8F0C-954CBF854DB1}"/>
    <cellStyle name="Millares(1) 3 5 2 2" xfId="34307" xr:uid="{090EF08E-4A07-4B39-80AC-07D260A10DFF}"/>
    <cellStyle name="Millares(1) 3 5 3" xfId="11567" xr:uid="{13F689EA-7316-4C96-8DC7-391AE48AC8AB}"/>
    <cellStyle name="Millares(1) 3 5 3 2" xfId="34308" xr:uid="{429FAD48-975F-498F-B853-7F3FE846A208}"/>
    <cellStyle name="Millares(1) 3 5 4" xfId="34309" xr:uid="{3395A5D3-7EA5-4774-A0CE-8BC590518802}"/>
    <cellStyle name="Millares(1) 3 6" xfId="11568" xr:uid="{5F37213C-09DF-49AF-A46B-EA6FEF71F40E}"/>
    <cellStyle name="Millares(1) 3 6 2" xfId="34310" xr:uid="{FDA2EB0E-D1EB-4FEE-B1EC-6ED050F19C86}"/>
    <cellStyle name="Millares(1) 3 7" xfId="11569" xr:uid="{03F50D53-2949-4D14-86C1-E2F2BA681A95}"/>
    <cellStyle name="Millares(1) 3 7 2" xfId="34311" xr:uid="{6F824DEC-BE59-4610-B111-A7942EDFC0FC}"/>
    <cellStyle name="Millares(1) 3 8" xfId="34312" xr:uid="{72420BD0-6EB3-4DB2-A4C2-5B0750338A72}"/>
    <cellStyle name="Millares(1) 30" xfId="11570" xr:uid="{E12FC8CD-FECE-4D3D-A2D1-C949BE2954DA}"/>
    <cellStyle name="Millares(1) 30 2" xfId="11571" xr:uid="{8C1C1718-688A-4481-BFF2-59EB133E2A60}"/>
    <cellStyle name="Millares(1) 30 2 2" xfId="34313" xr:uid="{A4D141F8-4A7E-44E4-BB50-136BB5F0084E}"/>
    <cellStyle name="Millares(1) 30 3" xfId="11572" xr:uid="{5CB7CC36-CC46-4836-8B92-C5442F72D782}"/>
    <cellStyle name="Millares(1) 30 3 2" xfId="34314" xr:uid="{23A86242-1126-4B32-993C-2D79D0F87B89}"/>
    <cellStyle name="Millares(1) 30 4" xfId="34315" xr:uid="{B3FBD72B-3410-47C2-A07B-515C8A2CC38B}"/>
    <cellStyle name="Millares(1) 31" xfId="11573" xr:uid="{AFCAD40B-F0EA-4F46-AB18-8EEC312F6966}"/>
    <cellStyle name="Millares(1) 31 2" xfId="11574" xr:uid="{073279EE-B02E-489F-AE17-5A13B6C67271}"/>
    <cellStyle name="Millares(1) 31 2 2" xfId="34316" xr:uid="{BDE7A109-E989-4107-BCD6-1A116D2A88DE}"/>
    <cellStyle name="Millares(1) 31 3" xfId="11575" xr:uid="{1132A42E-748D-439A-8C56-82C226B2AF31}"/>
    <cellStyle name="Millares(1) 31 3 2" xfId="34317" xr:uid="{732F1FF6-1B68-4EF0-BB56-459AE62B956C}"/>
    <cellStyle name="Millares(1) 31 4" xfId="34318" xr:uid="{1A40DA66-D6B7-4B8E-B7E1-2713A88E6B12}"/>
    <cellStyle name="Millares(1) 32" xfId="11576" xr:uid="{39F98FEE-B504-4797-88F4-BA786E92E943}"/>
    <cellStyle name="Millares(1) 32 2" xfId="11577" xr:uid="{77D198D6-C734-4C12-A3D5-3FCE43DC8C56}"/>
    <cellStyle name="Millares(1) 32 2 2" xfId="34319" xr:uid="{13948A66-7F08-47CF-8089-A8ACA484C6B4}"/>
    <cellStyle name="Millares(1) 32 3" xfId="11578" xr:uid="{0D23179E-1016-479A-BE6E-24BA57D8F0AB}"/>
    <cellStyle name="Millares(1) 32 3 2" xfId="34320" xr:uid="{181A397A-DBB1-427E-8CC8-855C30103EF7}"/>
    <cellStyle name="Millares(1) 32 4" xfId="34321" xr:uid="{5608FBF9-ABE5-4DE2-88C7-750D2AAB0BB8}"/>
    <cellStyle name="Millares(1) 33" xfId="11579" xr:uid="{727A6E86-B8B5-4C93-8DEC-3E2839912E91}"/>
    <cellStyle name="Millares(1) 33 2" xfId="11580" xr:uid="{5F1515B3-95DC-4F68-929D-62B233D9F01D}"/>
    <cellStyle name="Millares(1) 33 2 2" xfId="34322" xr:uid="{F093A85D-8B24-43AB-9B47-4142A3C99C48}"/>
    <cellStyle name="Millares(1) 33 3" xfId="11581" xr:uid="{CB35CFF5-7AB6-4033-B4F2-10D797D5F59D}"/>
    <cellStyle name="Millares(1) 33 3 2" xfId="34323" xr:uid="{AD760330-BDC4-45F8-A30D-3FCE6653DF7C}"/>
    <cellStyle name="Millares(1) 33 4" xfId="34324" xr:uid="{4BC67070-57C6-4335-AD5A-C010D0BE5D8E}"/>
    <cellStyle name="Millares(1) 34" xfId="11582" xr:uid="{F88112A8-3659-4D24-B073-3EE828653C65}"/>
    <cellStyle name="Millares(1) 34 2" xfId="11583" xr:uid="{8E1BBEA3-9664-40CF-B021-09E25744188D}"/>
    <cellStyle name="Millares(1) 34 2 2" xfId="34325" xr:uid="{67AA62BA-3B29-41DA-963E-7A2874193244}"/>
    <cellStyle name="Millares(1) 34 3" xfId="11584" xr:uid="{7EA3952E-C4C4-4A39-B91F-A150C0203979}"/>
    <cellStyle name="Millares(1) 34 3 2" xfId="34326" xr:uid="{634AA85D-5AC3-4E73-A6CA-5FAA50FF6430}"/>
    <cellStyle name="Millares(1) 34 4" xfId="34327" xr:uid="{80767DF3-1514-4D56-A444-3039E780687F}"/>
    <cellStyle name="Millares(1) 35" xfId="11585" xr:uid="{B15AA19E-4DAF-416C-952C-629EF2D10097}"/>
    <cellStyle name="Millares(1) 35 2" xfId="11586" xr:uid="{D20748A9-C1AB-4ECC-9B2D-864BC2F6CC77}"/>
    <cellStyle name="Millares(1) 35 2 2" xfId="34328" xr:uid="{036F7B68-177D-4EA8-AFC7-3C4ADE3EC9EB}"/>
    <cellStyle name="Millares(1) 35 3" xfId="11587" xr:uid="{1CBA24C9-8ADC-4BA1-8129-EB7EA38AA2B8}"/>
    <cellStyle name="Millares(1) 35 3 2" xfId="34329" xr:uid="{0656AAEB-D6EB-454F-9686-1AEC73CD8F3C}"/>
    <cellStyle name="Millares(1) 35 4" xfId="34330" xr:uid="{7C1CF918-8664-4B62-8527-3F5D51090E22}"/>
    <cellStyle name="Millares(1) 36" xfId="11588" xr:uid="{A9F9D1A2-EAAB-4AB0-BE9E-363ED51E74D3}"/>
    <cellStyle name="Millares(1) 36 2" xfId="11589" xr:uid="{F670762A-4E13-4CA3-A77A-88F1D13280B2}"/>
    <cellStyle name="Millares(1) 36 2 2" xfId="34331" xr:uid="{4A2086C0-DABF-4432-A893-7AD7FE392675}"/>
    <cellStyle name="Millares(1) 36 3" xfId="11590" xr:uid="{7BE43F2D-4BA1-4EFC-B252-7B540A78CDBE}"/>
    <cellStyle name="Millares(1) 36 3 2" xfId="34332" xr:uid="{273CC9E9-9F31-429E-BAF6-F0B383AA9929}"/>
    <cellStyle name="Millares(1) 36 4" xfId="34333" xr:uid="{2B179DF0-CFAA-4D31-8F74-17A0521E570A}"/>
    <cellStyle name="Millares(1) 37" xfId="11591" xr:uid="{BA2548F4-C446-4AE8-BBB1-18186823C499}"/>
    <cellStyle name="Millares(1) 37 2" xfId="11592" xr:uid="{E65F1C57-1285-4B21-8427-7CFB322AD149}"/>
    <cellStyle name="Millares(1) 37 2 2" xfId="34334" xr:uid="{50AE834B-261F-4B78-AE6C-C85094E450FF}"/>
    <cellStyle name="Millares(1) 37 3" xfId="11593" xr:uid="{91277C33-5428-467F-BD34-A9867192EA27}"/>
    <cellStyle name="Millares(1) 37 3 2" xfId="34335" xr:uid="{6BC8D682-7637-4380-A18B-B0451926D45F}"/>
    <cellStyle name="Millares(1) 37 4" xfId="34336" xr:uid="{D49EAF28-31E6-4333-B41A-E3D03B70078F}"/>
    <cellStyle name="Millares(1) 38" xfId="11594" xr:uid="{C79AA903-1399-4FB8-B171-408ACAEB2C72}"/>
    <cellStyle name="Millares(1) 38 2" xfId="11595" xr:uid="{3423C6AA-B19E-4E77-A827-7565187A4607}"/>
    <cellStyle name="Millares(1) 38 2 2" xfId="34337" xr:uid="{96099415-7971-4144-82EF-1D90E06B3CE9}"/>
    <cellStyle name="Millares(1) 38 3" xfId="11596" xr:uid="{A6518675-A548-456A-A249-AFA2CAED6B99}"/>
    <cellStyle name="Millares(1) 38 3 2" xfId="34338" xr:uid="{05C543B0-DF3B-4C1B-944B-17A7AA0DCF0D}"/>
    <cellStyle name="Millares(1) 38 4" xfId="34339" xr:uid="{10117A5C-E3FA-4EBE-AB88-6A92FD9AC9B9}"/>
    <cellStyle name="Millares(1) 39" xfId="11597" xr:uid="{6529377C-3008-4F20-94A4-E7D8D2D06945}"/>
    <cellStyle name="Millares(1) 39 2" xfId="11598" xr:uid="{39FEEC9F-F5BE-4371-A968-4A072A19BC14}"/>
    <cellStyle name="Millares(1) 39 2 2" xfId="34340" xr:uid="{75D8A1B9-76E2-4488-8A6C-D0F6580BA316}"/>
    <cellStyle name="Millares(1) 39 3" xfId="11599" xr:uid="{419A1FA3-884C-42F4-83A8-A25EFFAF8981}"/>
    <cellStyle name="Millares(1) 39 3 2" xfId="34341" xr:uid="{B284AB6D-6567-4594-9699-B7B571A388FB}"/>
    <cellStyle name="Millares(1) 39 4" xfId="34342" xr:uid="{6B21958F-51F4-4DB2-8E53-96DEC5FB9861}"/>
    <cellStyle name="Millares(1) 4" xfId="11600" xr:uid="{9F6C607D-617B-4E6F-B228-4F44A0CF1B7A}"/>
    <cellStyle name="Millares(1) 4 2" xfId="11601" xr:uid="{C19AD7DB-A451-4984-B115-676B4AE30795}"/>
    <cellStyle name="Millares(1) 4 2 2" xfId="11602" xr:uid="{39C52F14-7A2E-4CE0-8E0B-8A9F3356449E}"/>
    <cellStyle name="Millares(1) 4 2 2 2" xfId="34343" xr:uid="{8282914F-E0DC-4C9A-B21B-F086ED4D08D3}"/>
    <cellStyle name="Millares(1) 4 2 3" xfId="11603" xr:uid="{8772BD94-D8AD-4D58-A263-B4DB78086FC8}"/>
    <cellStyle name="Millares(1) 4 2 3 2" xfId="34344" xr:uid="{01F0337B-C232-4144-A640-3487400BC9EC}"/>
    <cellStyle name="Millares(1) 4 2 4" xfId="34345" xr:uid="{1DF524FD-65DA-43D9-B291-9AD04589C7A5}"/>
    <cellStyle name="Millares(1) 4 3" xfId="11604" xr:uid="{4934B56C-BDA4-46CD-9802-2E3FD447968F}"/>
    <cellStyle name="Millares(1) 4 3 2" xfId="11605" xr:uid="{8693FFA0-A669-49DB-BA64-DAF35136CF5B}"/>
    <cellStyle name="Millares(1) 4 3 2 2" xfId="34346" xr:uid="{D9C71BD9-ACA1-42FE-AE88-DB3363D6D159}"/>
    <cellStyle name="Millares(1) 4 3 3" xfId="11606" xr:uid="{A253674C-2285-4E7A-91CC-5B2A99C43D4D}"/>
    <cellStyle name="Millares(1) 4 3 3 2" xfId="34347" xr:uid="{B1AFBCFF-BBB2-480B-9425-B4DD3CA16431}"/>
    <cellStyle name="Millares(1) 4 3 4" xfId="34348" xr:uid="{56ECF22A-7B20-4E96-B0B6-9E8B7EB51770}"/>
    <cellStyle name="Millares(1) 4 4" xfId="11607" xr:uid="{F462A001-044B-4572-8324-BA8BF0D6671F}"/>
    <cellStyle name="Millares(1) 4 4 2" xfId="11608" xr:uid="{3ECA4592-D197-4343-A0D4-AF63DD27DD4D}"/>
    <cellStyle name="Millares(1) 4 4 2 2" xfId="34349" xr:uid="{587843CB-C415-4BD0-A6D0-70A61ABAD17B}"/>
    <cellStyle name="Millares(1) 4 4 3" xfId="11609" xr:uid="{52CC65FD-4F9B-4095-A8C8-23D5464D0B99}"/>
    <cellStyle name="Millares(1) 4 4 3 2" xfId="34350" xr:uid="{143FE1D1-A6AA-4B32-A527-F061E7DA0325}"/>
    <cellStyle name="Millares(1) 4 4 4" xfId="34351" xr:uid="{72900A43-4B49-41BE-A166-E6CE5CE0FFB6}"/>
    <cellStyle name="Millares(1) 4 5" xfId="11610" xr:uid="{EA3CBC55-A36A-49E4-B459-C053EB3DB0BC}"/>
    <cellStyle name="Millares(1) 4 5 2" xfId="11611" xr:uid="{1C8B46E3-7A39-487E-B5B9-73B029539D91}"/>
    <cellStyle name="Millares(1) 4 5 2 2" xfId="34352" xr:uid="{A5752B0B-5FE8-4B10-B5F4-66218C6D9A29}"/>
    <cellStyle name="Millares(1) 4 5 3" xfId="11612" xr:uid="{B3ABF7E7-83FF-41BA-A792-32E2CC6BB127}"/>
    <cellStyle name="Millares(1) 4 5 3 2" xfId="34353" xr:uid="{D29A21B8-138D-4500-B571-5FA439A267AD}"/>
    <cellStyle name="Millares(1) 4 5 4" xfId="34354" xr:uid="{4E1A0A5A-9A49-419A-B339-78120C5A31DF}"/>
    <cellStyle name="Millares(1) 4 6" xfId="11613" xr:uid="{42B7F139-1FFA-474C-9CD7-DF3311CC945F}"/>
    <cellStyle name="Millares(1) 4 6 2" xfId="34355" xr:uid="{2FBB3C67-4AB0-4B49-A7DD-CAFB95B177BA}"/>
    <cellStyle name="Millares(1) 4 7" xfId="11614" xr:uid="{6F323A2B-7BDE-4BF0-AECD-D6BBAA637BA1}"/>
    <cellStyle name="Millares(1) 4 7 2" xfId="34356" xr:uid="{E5F8D27F-2B06-4330-AD89-8D16E451BCC7}"/>
    <cellStyle name="Millares(1) 4 8" xfId="34357" xr:uid="{5BCF2BF5-47E3-4B8D-96DB-03F4F956DDBD}"/>
    <cellStyle name="Millares(1) 40" xfId="11615" xr:uid="{36364553-01D5-4202-B8E7-A379D27997A8}"/>
    <cellStyle name="Millares(1) 40 2" xfId="11616" xr:uid="{6C7B2A85-ADC1-48F7-A54C-52E29A67B2B3}"/>
    <cellStyle name="Millares(1) 40 2 2" xfId="34358" xr:uid="{9EDEBE85-559E-4EC1-A9FA-1442D95B0546}"/>
    <cellStyle name="Millares(1) 40 3" xfId="11617" xr:uid="{240A6EEB-88FE-40E3-966C-3DA190F4889A}"/>
    <cellStyle name="Millares(1) 40 3 2" xfId="34359" xr:uid="{4B2178BE-4CEB-456C-B699-F238945004B3}"/>
    <cellStyle name="Millares(1) 40 4" xfId="34360" xr:uid="{F297F415-E9C6-42EB-9B30-8EC2E721114A}"/>
    <cellStyle name="Millares(1) 41" xfId="11618" xr:uid="{53ABD9A5-7656-487B-B673-3214F0EB8B5F}"/>
    <cellStyle name="Millares(1) 41 2" xfId="11619" xr:uid="{CE10F524-1265-4A28-BB30-E0E489613B00}"/>
    <cellStyle name="Millares(1) 41 2 2" xfId="34361" xr:uid="{AA3206C0-A69C-4954-A400-1C16E99A91AB}"/>
    <cellStyle name="Millares(1) 41 3" xfId="11620" xr:uid="{50832A32-F3BE-420F-BB6E-EC8174C9671F}"/>
    <cellStyle name="Millares(1) 41 3 2" xfId="34362" xr:uid="{ED796624-EAAF-4FA9-B59F-171793C8AF81}"/>
    <cellStyle name="Millares(1) 41 4" xfId="34363" xr:uid="{4B0E818A-A661-45A4-AC53-1F13747C7D74}"/>
    <cellStyle name="Millares(1) 42" xfId="11621" xr:uid="{EAA79DE4-4462-4E62-8796-6C0926B4F9D3}"/>
    <cellStyle name="Millares(1) 42 2" xfId="11622" xr:uid="{49328609-7E88-4962-B803-3D31E8F14673}"/>
    <cellStyle name="Millares(1) 42 2 2" xfId="34364" xr:uid="{0AF7054D-614B-41C0-9224-3E3AE175C6FB}"/>
    <cellStyle name="Millares(1) 42 3" xfId="11623" xr:uid="{4E26D31F-15F0-43FD-8A45-B7A07A5B9F94}"/>
    <cellStyle name="Millares(1) 42 3 2" xfId="34365" xr:uid="{2B0D1B0F-6A69-4792-9BA8-32074C273233}"/>
    <cellStyle name="Millares(1) 42 4" xfId="34366" xr:uid="{111FA617-0D04-4FF1-B2AE-A139910D5FE4}"/>
    <cellStyle name="Millares(1) 43" xfId="11624" xr:uid="{6A07BB8B-73F1-44F3-8959-3931D5123FB4}"/>
    <cellStyle name="Millares(1) 43 2" xfId="11625" xr:uid="{D0DC4F9B-66FE-407E-9C46-47F913879EEA}"/>
    <cellStyle name="Millares(1) 43 2 2" xfId="34367" xr:uid="{F3171E1F-DB5E-4253-B732-87FBE0E790CC}"/>
    <cellStyle name="Millares(1) 43 3" xfId="11626" xr:uid="{5DF94760-80FF-49B8-9BB6-6831D566C5F1}"/>
    <cellStyle name="Millares(1) 43 3 2" xfId="34368" xr:uid="{2F02B8EE-CA30-4F86-8C33-827ECB8B5AE6}"/>
    <cellStyle name="Millares(1) 43 4" xfId="34369" xr:uid="{6B89A3D1-F1A9-470A-BD70-47B0CC6C3C75}"/>
    <cellStyle name="Millares(1) 44" xfId="11627" xr:uid="{EDEB07D5-BC8E-4234-BDA9-4097B02FDF2C}"/>
    <cellStyle name="Millares(1) 44 2" xfId="11628" xr:uid="{B12B7D17-9F9C-4F8B-9064-1CD3896FD23C}"/>
    <cellStyle name="Millares(1) 44 2 2" xfId="34370" xr:uid="{1A2FA34D-8738-4E27-9B9D-D80FBF99C12D}"/>
    <cellStyle name="Millares(1) 44 3" xfId="11629" xr:uid="{2FF611EF-EC18-42B9-8E23-BD1948A902BF}"/>
    <cellStyle name="Millares(1) 44 3 2" xfId="34371" xr:uid="{0D91EC87-CEFD-48F5-9594-40BCADD22AE6}"/>
    <cellStyle name="Millares(1) 44 4" xfId="34372" xr:uid="{8ACDBF80-0EA1-4AB2-AD26-53869EE5976A}"/>
    <cellStyle name="Millares(1) 45" xfId="11630" xr:uid="{7C2D227A-EADC-438E-AEB3-BD0C7F2BAA0F}"/>
    <cellStyle name="Millares(1) 45 2" xfId="11631" xr:uid="{4547B733-1ACD-460B-8635-D3A24FFA4F9B}"/>
    <cellStyle name="Millares(1) 45 2 2" xfId="34373" xr:uid="{77765FC0-061D-41C7-980B-DCCC636D0AB9}"/>
    <cellStyle name="Millares(1) 45 3" xfId="11632" xr:uid="{04BC5A3F-E546-4698-9D85-0C25167922E6}"/>
    <cellStyle name="Millares(1) 45 3 2" xfId="34374" xr:uid="{A9C99463-C9F7-4904-A641-3F08807B284B}"/>
    <cellStyle name="Millares(1) 45 4" xfId="34375" xr:uid="{73827AF3-CF6C-43A2-B40A-13ABAD0FB09E}"/>
    <cellStyle name="Millares(1) 46" xfId="11633" xr:uid="{97EE57ED-03D5-4D58-A22A-3E4F12AC5F26}"/>
    <cellStyle name="Millares(1) 46 2" xfId="11634" xr:uid="{21919654-C36F-4456-A4FC-963E8DBA68F7}"/>
    <cellStyle name="Millares(1) 46 2 2" xfId="34376" xr:uid="{72AD31AB-CCEC-4137-8DDD-A962BDF378E8}"/>
    <cellStyle name="Millares(1) 46 3" xfId="11635" xr:uid="{22652906-DB03-46B3-A4A2-44DA286B8367}"/>
    <cellStyle name="Millares(1) 46 3 2" xfId="34377" xr:uid="{B182849D-9D9F-4715-8F9F-E47BEEF40971}"/>
    <cellStyle name="Millares(1) 46 4" xfId="34378" xr:uid="{C9B99748-6E4F-48C3-BE31-7CE5ACB62071}"/>
    <cellStyle name="Millares(1) 47" xfId="11636" xr:uid="{358007D8-62A2-4C5A-8755-7C91984756ED}"/>
    <cellStyle name="Millares(1) 47 2" xfId="11637" xr:uid="{0CB7E88F-0854-4228-AE2E-13BB95B5306B}"/>
    <cellStyle name="Millares(1) 47 2 2" xfId="34379" xr:uid="{FF430078-ED87-4975-B3D6-84A69A390E56}"/>
    <cellStyle name="Millares(1) 47 3" xfId="11638" xr:uid="{1C9F43B0-F3B4-4FC3-80E1-860AF3D21E0E}"/>
    <cellStyle name="Millares(1) 47 3 2" xfId="34380" xr:uid="{2CEBBB8F-6EC8-4286-A698-0084DA30FAA1}"/>
    <cellStyle name="Millares(1) 47 4" xfId="34381" xr:uid="{B642AD63-8D55-41B2-A43E-1B3D2E6C5F38}"/>
    <cellStyle name="Millares(1) 48" xfId="11639" xr:uid="{842B745C-AF67-4CF4-A55F-415DB77A26A9}"/>
    <cellStyle name="Millares(1) 48 2" xfId="11640" xr:uid="{A10A85F1-F1A0-4A9A-B655-684FA7D30D53}"/>
    <cellStyle name="Millares(1) 48 2 2" xfId="34382" xr:uid="{F6204D25-8D5C-43B6-8CF6-0B00151E97C2}"/>
    <cellStyle name="Millares(1) 48 3" xfId="11641" xr:uid="{DB72D402-995A-481B-B3CE-2325A6FF4A58}"/>
    <cellStyle name="Millares(1) 48 3 2" xfId="34383" xr:uid="{D6D48FA6-09A1-446F-AC64-B84C4B720ADC}"/>
    <cellStyle name="Millares(1) 48 4" xfId="34384" xr:uid="{6D99A27A-E29D-4A56-8638-912EE0436F61}"/>
    <cellStyle name="Millares(1) 49" xfId="11642" xr:uid="{4C4A9F8C-F3F3-41FA-9879-3817AA3C173D}"/>
    <cellStyle name="Millares(1) 49 2" xfId="11643" xr:uid="{CB1EC3B6-2592-492B-89BA-7787BEFE4937}"/>
    <cellStyle name="Millares(1) 49 2 2" xfId="34385" xr:uid="{B3DBC6B8-7214-43CC-BB47-F440CA3BAFA7}"/>
    <cellStyle name="Millares(1) 49 3" xfId="11644" xr:uid="{9B5E6D89-C2AB-4315-8D59-0313DC5ABD8E}"/>
    <cellStyle name="Millares(1) 49 3 2" xfId="34386" xr:uid="{13331D34-98B2-4CD3-ABEA-49CD8C552960}"/>
    <cellStyle name="Millares(1) 49 4" xfId="34387" xr:uid="{60308F45-2B72-41CE-809C-2D002A06EC14}"/>
    <cellStyle name="Millares(1) 5" xfId="11645" xr:uid="{EFA4EE26-C2E9-4198-811A-DBCFA80FA0B8}"/>
    <cellStyle name="Millares(1) 5 2" xfId="11646" xr:uid="{E84C60D0-7451-4624-821B-C63E2B1C5FEA}"/>
    <cellStyle name="Millares(1) 5 2 2" xfId="34388" xr:uid="{AC49DAD7-77B7-48DD-91CB-F742B5CB7A68}"/>
    <cellStyle name="Millares(1) 5 3" xfId="11647" xr:uid="{52E91AE2-48CA-4232-8120-2176DC71DAA5}"/>
    <cellStyle name="Millares(1) 5 3 2" xfId="34389" xr:uid="{56B88AEC-BCC4-4242-B0B3-CD5C72D7A15A}"/>
    <cellStyle name="Millares(1) 5 4" xfId="34390" xr:uid="{589E9F10-4A5F-4361-BC88-2EEEB54895A8}"/>
    <cellStyle name="Millares(1) 50" xfId="11648" xr:uid="{56D1FCF2-080E-4C5D-AB27-B04892AB497C}"/>
    <cellStyle name="Millares(1) 50 2" xfId="11649" xr:uid="{717EA401-A9E8-43A2-98B8-FD9A58B4B64B}"/>
    <cellStyle name="Millares(1) 50 2 2" xfId="34391" xr:uid="{FE0085DE-70DA-495A-BC79-A1E1FFB8E29E}"/>
    <cellStyle name="Millares(1) 50 3" xfId="11650" xr:uid="{DFB7CF51-B4DE-44B8-BB1A-36EC20C6F463}"/>
    <cellStyle name="Millares(1) 50 3 2" xfId="34392" xr:uid="{4C24F342-99CA-449F-A5C0-B695900088D7}"/>
    <cellStyle name="Millares(1) 50 4" xfId="34393" xr:uid="{EF30EE22-F50D-4A68-B27D-98EDC3416A1C}"/>
    <cellStyle name="Millares(1) 51" xfId="11651" xr:uid="{2F316AA1-3838-42EB-9E97-05D73DA56CA4}"/>
    <cellStyle name="Millares(1) 51 2" xfId="11652" xr:uid="{4D3A88CC-2986-4143-BC9A-E920F4929FBA}"/>
    <cellStyle name="Millares(1) 51 2 2" xfId="34394" xr:uid="{0DFD4292-7BF5-4EFF-8DF6-FCC29FFF54C3}"/>
    <cellStyle name="Millares(1) 51 3" xfId="11653" xr:uid="{C1FC90D1-7DA9-4E10-AB69-C0FCB23171E2}"/>
    <cellStyle name="Millares(1) 51 3 2" xfId="34395" xr:uid="{313D2F28-81B4-4275-8F9D-D11A9EB4BE59}"/>
    <cellStyle name="Millares(1) 51 4" xfId="34396" xr:uid="{BA2BE761-590F-4994-B4CF-D3F451EA75D2}"/>
    <cellStyle name="Millares(1) 52" xfId="11654" xr:uid="{2F19138D-CF82-4BBD-B15F-704DEAE7A6A9}"/>
    <cellStyle name="Millares(1) 52 2" xfId="11655" xr:uid="{6BCE33F9-C2EC-4588-A8E5-EF6FC9B88629}"/>
    <cellStyle name="Millares(1) 52 2 2" xfId="34397" xr:uid="{6D780225-2B84-40AE-A6DD-D3955F9BEA68}"/>
    <cellStyle name="Millares(1) 52 3" xfId="11656" xr:uid="{3E516EED-DFFF-46E3-8850-8DE006989F18}"/>
    <cellStyle name="Millares(1) 52 3 2" xfId="34398" xr:uid="{95CF7584-C5BB-479A-9A81-67B1D3ECE20A}"/>
    <cellStyle name="Millares(1) 52 4" xfId="34399" xr:uid="{9D268E62-710A-4CFB-9642-1C4D4C2729E4}"/>
    <cellStyle name="Millares(1) 53" xfId="11657" xr:uid="{A90EA7D7-6176-48CC-B03F-60A541DF5C36}"/>
    <cellStyle name="Millares(1) 53 2" xfId="11658" xr:uid="{A221B2E6-3C28-481F-90A3-08045F9E8441}"/>
    <cellStyle name="Millares(1) 53 2 2" xfId="34400" xr:uid="{ECC4AA79-C141-4801-A77E-4EE5824EE020}"/>
    <cellStyle name="Millares(1) 53 3" xfId="11659" xr:uid="{8959A731-65B2-4A68-B1FC-849473264B2A}"/>
    <cellStyle name="Millares(1) 53 3 2" xfId="34401" xr:uid="{3AA27732-6ABF-47C1-BFF4-430F2313DB46}"/>
    <cellStyle name="Millares(1) 53 4" xfId="34402" xr:uid="{B67A0482-D338-4757-9A82-061225F323AC}"/>
    <cellStyle name="Millares(1) 54" xfId="11660" xr:uid="{E5AFE0E0-D86F-4B3A-905E-E1CE54B94712}"/>
    <cellStyle name="Millares(1) 54 2" xfId="11661" xr:uid="{68E9AEC4-33E2-4D61-A571-B2CA1E0DB9D1}"/>
    <cellStyle name="Millares(1) 54 2 2" xfId="34403" xr:uid="{EC7D1DAA-B6C1-4DF0-A9CA-AEB3F7DE6703}"/>
    <cellStyle name="Millares(1) 54 3" xfId="11662" xr:uid="{738A5480-579F-418C-9B0A-B99CE0B66C5F}"/>
    <cellStyle name="Millares(1) 54 3 2" xfId="34404" xr:uid="{2D001588-12ED-4263-986C-F1D5BB466142}"/>
    <cellStyle name="Millares(1) 54 4" xfId="34405" xr:uid="{00EC7D43-057F-46B2-93C7-0FED3010578C}"/>
    <cellStyle name="Millares(1) 55" xfId="11663" xr:uid="{6D0C1BE4-7698-4720-9287-A8610EBDF1A6}"/>
    <cellStyle name="Millares(1) 55 2" xfId="11664" xr:uid="{5FB90F50-FB6C-47EC-B3AA-29780A73E089}"/>
    <cellStyle name="Millares(1) 55 2 2" xfId="34406" xr:uid="{DC01323F-9CCA-4EAD-8281-F7DBB9280684}"/>
    <cellStyle name="Millares(1) 55 3" xfId="11665" xr:uid="{EC8F1FD8-777C-4C3C-9547-8E16B6904C37}"/>
    <cellStyle name="Millares(1) 55 3 2" xfId="34407" xr:uid="{63F91938-9C00-4413-9909-0DBA147AFAE2}"/>
    <cellStyle name="Millares(1) 55 4" xfId="34408" xr:uid="{EC04DB09-F330-4029-BEC6-6D1AC6B6A8B9}"/>
    <cellStyle name="Millares(1) 56" xfId="11666" xr:uid="{BBDE5E03-6B39-4EBD-A5A8-C3B65BF8233C}"/>
    <cellStyle name="Millares(1) 56 2" xfId="11667" xr:uid="{7C1EA688-8603-452D-9532-64EB4B6F6AA1}"/>
    <cellStyle name="Millares(1) 56 2 2" xfId="34409" xr:uid="{67D4DCAD-D6CA-4403-A759-2B447493D014}"/>
    <cellStyle name="Millares(1) 56 3" xfId="11668" xr:uid="{A5A0B27B-3A42-4CB1-AC96-428F9CF6C06C}"/>
    <cellStyle name="Millares(1) 56 3 2" xfId="34410" xr:uid="{B07853A8-EBCA-4323-8FA0-472F1FF39777}"/>
    <cellStyle name="Millares(1) 56 4" xfId="34411" xr:uid="{49742D9F-08BC-49A6-A55F-CC18751E9FB2}"/>
    <cellStyle name="Millares(1) 57" xfId="11669" xr:uid="{33A0E9DB-883B-4C2A-B2F4-54C2E8418A14}"/>
    <cellStyle name="Millares(1) 57 2" xfId="11670" xr:uid="{F8CFB210-B137-43D5-BF31-32075D258C46}"/>
    <cellStyle name="Millares(1) 57 2 2" xfId="34412" xr:uid="{6E9DDACB-2FC7-4BF5-A482-71A4271F0612}"/>
    <cellStyle name="Millares(1) 57 3" xfId="11671" xr:uid="{FAA8692C-36B8-45CA-8B5E-84DA67C2D8F4}"/>
    <cellStyle name="Millares(1) 57 3 2" xfId="34413" xr:uid="{DD43AE21-9D48-49A2-8D9D-0158EF4B4EB5}"/>
    <cellStyle name="Millares(1) 57 4" xfId="34414" xr:uid="{BC671ACB-9F1F-4DB8-9C2C-5E3F709F7463}"/>
    <cellStyle name="Millares(1) 58" xfId="11672" xr:uid="{42FB787F-14F4-4A3B-8565-CACDFDF2ACC8}"/>
    <cellStyle name="Millares(1) 58 2" xfId="11673" xr:uid="{A4B50ED6-523A-40B1-81A7-E09388965D58}"/>
    <cellStyle name="Millares(1) 58 2 2" xfId="34415" xr:uid="{2CE873AF-44B1-4AE9-896D-96316ED89BAA}"/>
    <cellStyle name="Millares(1) 58 3" xfId="11674" xr:uid="{295E59DB-55A7-410A-A0A3-61F92F90869A}"/>
    <cellStyle name="Millares(1) 58 3 2" xfId="34416" xr:uid="{541A862F-688A-4C11-9929-A9FE639E1D90}"/>
    <cellStyle name="Millares(1) 58 4" xfId="34417" xr:uid="{496DF68B-ABB6-41A9-B904-921CBDB1CCF0}"/>
    <cellStyle name="Millares(1) 59" xfId="11675" xr:uid="{DD7B5256-7F7E-4B7F-A7BF-9A90A45945B3}"/>
    <cellStyle name="Millares(1) 59 2" xfId="11676" xr:uid="{459A6D71-9B4C-41AD-9284-46AB4861525B}"/>
    <cellStyle name="Millares(1) 59 2 2" xfId="34418" xr:uid="{2316F51E-A721-4F5F-892E-0FEFFBABD557}"/>
    <cellStyle name="Millares(1) 59 3" xfId="11677" xr:uid="{9100628D-AA9D-4B4D-BF5F-EC56BFEB8025}"/>
    <cellStyle name="Millares(1) 59 3 2" xfId="34419" xr:uid="{72D24F21-2B00-47F7-9F79-826371621028}"/>
    <cellStyle name="Millares(1) 59 4" xfId="34420" xr:uid="{DA24F155-2918-4E23-810B-3F62B75A45C5}"/>
    <cellStyle name="Millares(1) 6" xfId="11678" xr:uid="{0DB2B034-30EB-439D-B98D-24666B1C536F}"/>
    <cellStyle name="Millares(1) 6 2" xfId="11679" xr:uid="{70C3308F-F221-46DE-8FFB-7427B732A4DF}"/>
    <cellStyle name="Millares(1) 6 2 2" xfId="34421" xr:uid="{0A2618D6-22BA-4A5A-A79F-78421FF515E2}"/>
    <cellStyle name="Millares(1) 6 3" xfId="11680" xr:uid="{68C067CA-2808-4A94-9187-F4438C853C55}"/>
    <cellStyle name="Millares(1) 6 3 2" xfId="34422" xr:uid="{F19ADDF1-03E4-47C1-B23E-CCCA01D42802}"/>
    <cellStyle name="Millares(1) 6 4" xfId="34423" xr:uid="{110D1DC9-EC7A-44F7-9096-037D73334F3B}"/>
    <cellStyle name="Millares(1) 60" xfId="11681" xr:uid="{D2A579DB-0209-4F73-9535-D2953D4AE4B8}"/>
    <cellStyle name="Millares(1) 60 2" xfId="11682" xr:uid="{33A3EB18-0394-4B50-95E4-BAFDB06317D0}"/>
    <cellStyle name="Millares(1) 60 2 2" xfId="34424" xr:uid="{1C8A03B1-3944-45CE-874B-5DC1EBF4B949}"/>
    <cellStyle name="Millares(1) 60 3" xfId="11683" xr:uid="{C45E05EC-B462-471F-BCEF-7E89728E55AB}"/>
    <cellStyle name="Millares(1) 60 3 2" xfId="34425" xr:uid="{BCAFA28E-08EF-4AF2-9AB9-5EAD005029B8}"/>
    <cellStyle name="Millares(1) 60 4" xfId="34426" xr:uid="{9F9F41B5-3A5E-4EE8-B4F8-C2AFE4C22DE7}"/>
    <cellStyle name="Millares(1) 61" xfId="11684" xr:uid="{DA2F7318-5F2A-4C83-8A7C-2B0573902C43}"/>
    <cellStyle name="Millares(1) 61 2" xfId="11685" xr:uid="{512B83B0-2BB9-49BD-AC0A-7F33B18165E3}"/>
    <cellStyle name="Millares(1) 61 2 2" xfId="34427" xr:uid="{FC77A3A6-2E9A-4B9F-A0D2-77AFFA46C318}"/>
    <cellStyle name="Millares(1) 61 3" xfId="11686" xr:uid="{5019E782-EE82-415B-B1BD-C9DF2E8D652D}"/>
    <cellStyle name="Millares(1) 61 3 2" xfId="34428" xr:uid="{8D6460FA-42AA-42D6-97EF-BED70ED89C37}"/>
    <cellStyle name="Millares(1) 61 4" xfId="34429" xr:uid="{B0397CEF-C659-44EA-BC37-43386EF68E38}"/>
    <cellStyle name="Millares(1) 62" xfId="11687" xr:uid="{6E6A1FAA-A513-41CB-A5E3-D6BC8BF3FFDC}"/>
    <cellStyle name="Millares(1) 62 2" xfId="11688" xr:uid="{B92B4423-F3EF-4807-B157-2750C22B0AB0}"/>
    <cellStyle name="Millares(1) 62 2 2" xfId="34430" xr:uid="{5DED4BCC-E0BE-42D1-9A64-44FF6CE4D8B6}"/>
    <cellStyle name="Millares(1) 62 3" xfId="11689" xr:uid="{E213D316-4663-4DDF-95ED-ABCF579E6748}"/>
    <cellStyle name="Millares(1) 62 3 2" xfId="34431" xr:uid="{08594BD9-BD13-48A4-81D7-B023C8A0C4AD}"/>
    <cellStyle name="Millares(1) 62 4" xfId="34432" xr:uid="{95A56664-403C-4FB9-AC76-5844338733B2}"/>
    <cellStyle name="Millares(1) 63" xfId="11690" xr:uid="{EC0A8550-17D4-46DB-9930-33BA35022ECB}"/>
    <cellStyle name="Millares(1) 63 2" xfId="11691" xr:uid="{28040BC1-7BAA-4125-9A3C-D5A6C32FBA49}"/>
    <cellStyle name="Millares(1) 63 2 2" xfId="34433" xr:uid="{2385AF35-BB9D-4366-979B-B7E0F889EC51}"/>
    <cellStyle name="Millares(1) 63 3" xfId="11692" xr:uid="{CCBE2761-B74B-43C8-ACFA-B3ADD7316C18}"/>
    <cellStyle name="Millares(1) 63 3 2" xfId="34434" xr:uid="{6C74FA02-2EDB-445B-A1D7-FDF5149441DB}"/>
    <cellStyle name="Millares(1) 63 4" xfId="34435" xr:uid="{4F2F95BE-1A62-4C11-B7B4-308CBAF582BC}"/>
    <cellStyle name="Millares(1) 64" xfId="11693" xr:uid="{35869396-BA2D-45F4-8836-A486694BBFE9}"/>
    <cellStyle name="Millares(1) 64 2" xfId="11694" xr:uid="{5A0460E6-C9A7-4A24-BADB-74731959123D}"/>
    <cellStyle name="Millares(1) 64 2 2" xfId="34436" xr:uid="{DF1A6AC0-9A68-48FE-9969-08F9A590A6E1}"/>
    <cellStyle name="Millares(1) 64 3" xfId="11695" xr:uid="{94B33120-DC11-47DB-95DB-B82CCB718356}"/>
    <cellStyle name="Millares(1) 64 3 2" xfId="34437" xr:uid="{1129F164-C12F-48F0-ACEA-A1AD84BD6DC6}"/>
    <cellStyle name="Millares(1) 64 4" xfId="34438" xr:uid="{7AD51C55-6644-42D3-BD70-A23184667912}"/>
    <cellStyle name="Millares(1) 65" xfId="11696" xr:uid="{3AE50A5D-1718-4696-8807-9676E7AD3C4B}"/>
    <cellStyle name="Millares(1) 65 2" xfId="11697" xr:uid="{3A46B39E-906D-4E6A-B4CE-DC909382E728}"/>
    <cellStyle name="Millares(1) 65 2 2" xfId="34439" xr:uid="{4314FBA8-8CF9-4285-9BEA-8E71A7D3E43A}"/>
    <cellStyle name="Millares(1) 65 3" xfId="11698" xr:uid="{A2CA0F47-11B4-426B-9876-A0F66E4887F5}"/>
    <cellStyle name="Millares(1) 65 3 2" xfId="34440" xr:uid="{BBB49C17-E702-4895-9306-55B400A6D4EE}"/>
    <cellStyle name="Millares(1) 65 4" xfId="34441" xr:uid="{92648BDE-5574-4EB2-AC64-18442DDD2EC6}"/>
    <cellStyle name="Millares(1) 66" xfId="11699" xr:uid="{014D40E3-A262-4568-9ADF-DC6C565B35E4}"/>
    <cellStyle name="Millares(1) 66 2" xfId="11700" xr:uid="{57021C66-C6CD-45E4-89BC-53546EECA1EF}"/>
    <cellStyle name="Millares(1) 66 2 2" xfId="34442" xr:uid="{FB77AC8D-09F8-470D-B970-60389777463D}"/>
    <cellStyle name="Millares(1) 66 3" xfId="11701" xr:uid="{628C0C54-46BB-4090-917A-89FCDB2F541A}"/>
    <cellStyle name="Millares(1) 66 3 2" xfId="34443" xr:uid="{66ABC5C4-5BC4-4E5D-992A-1AAB6412BC2F}"/>
    <cellStyle name="Millares(1) 66 4" xfId="34444" xr:uid="{E572A2A6-03C7-4B4C-A4DE-DEA6B04184B5}"/>
    <cellStyle name="Millares(1) 67" xfId="11702" xr:uid="{D2AEC640-02BD-4BBB-8459-DE846051E212}"/>
    <cellStyle name="Millares(1) 67 2" xfId="11703" xr:uid="{8FBD8398-1E49-47AE-A772-5E878003E7BB}"/>
    <cellStyle name="Millares(1) 67 2 2" xfId="34445" xr:uid="{2854D722-BD63-4FA6-A236-3CEC09B0CD87}"/>
    <cellStyle name="Millares(1) 67 3" xfId="11704" xr:uid="{AE444A9C-EEF7-46FD-9793-3D315B5A2E9E}"/>
    <cellStyle name="Millares(1) 67 3 2" xfId="34446" xr:uid="{5B02177D-BBE1-4768-A73C-D59DD07F8C0A}"/>
    <cellStyle name="Millares(1) 67 4" xfId="34447" xr:uid="{DE345FA0-3B3F-4FC4-8122-5B26B1F93486}"/>
    <cellStyle name="Millares(1) 68" xfId="11705" xr:uid="{4F82FBA6-2B40-4AAE-A454-EC937504C2AF}"/>
    <cellStyle name="Millares(1) 68 2" xfId="11706" xr:uid="{D5F4D4BE-37AE-42A9-A950-B9F37B46632D}"/>
    <cellStyle name="Millares(1) 68 2 2" xfId="34448" xr:uid="{8C554BC7-D00F-4A90-AE6E-283A52F76284}"/>
    <cellStyle name="Millares(1) 68 3" xfId="11707" xr:uid="{4A1A353C-12D7-4923-A712-6F76244ABF58}"/>
    <cellStyle name="Millares(1) 68 3 2" xfId="34449" xr:uid="{126ABFE5-D0A0-496F-A54F-2EBB9D79283A}"/>
    <cellStyle name="Millares(1) 68 4" xfId="34450" xr:uid="{24BD4787-2CBB-40AB-966E-9996D51A681F}"/>
    <cellStyle name="Millares(1) 69" xfId="11708" xr:uid="{9807C031-10D3-492C-A091-BD5C83D09733}"/>
    <cellStyle name="Millares(1) 69 2" xfId="11709" xr:uid="{48D39992-3963-4E2E-B8F6-A00C365BDAEE}"/>
    <cellStyle name="Millares(1) 69 2 2" xfId="34451" xr:uid="{886D2B8D-4441-445D-BBAF-2AD42B04BB50}"/>
    <cellStyle name="Millares(1) 69 3" xfId="11710" xr:uid="{46D78F68-2F67-4C3C-ADC6-F3BCA256B6A8}"/>
    <cellStyle name="Millares(1) 69 3 2" xfId="34452" xr:uid="{83F475A1-984A-4C7E-A5E6-1BAE9315112B}"/>
    <cellStyle name="Millares(1) 69 4" xfId="34453" xr:uid="{51F22A55-A1F6-496E-9B5B-1EF3E108899F}"/>
    <cellStyle name="Millares(1) 7" xfId="11711" xr:uid="{6B28640C-6B79-44DD-9EDD-3AF204BF55A6}"/>
    <cellStyle name="Millares(1) 7 2" xfId="11712" xr:uid="{49E1D625-65CF-46EB-BBDB-652B960C824D}"/>
    <cellStyle name="Millares(1) 7 2 2" xfId="34454" xr:uid="{7F9837F5-CE7A-473F-904D-686F1A91A5EA}"/>
    <cellStyle name="Millares(1) 7 3" xfId="11713" xr:uid="{41EBADFB-04FD-4D73-8683-D3ED71DF8559}"/>
    <cellStyle name="Millares(1) 7 3 2" xfId="34455" xr:uid="{02F4AC15-8FA9-4CB1-9D4A-3A07B2A26525}"/>
    <cellStyle name="Millares(1) 7 4" xfId="34456" xr:uid="{9E6BE780-47E5-46B5-9845-093401C25A68}"/>
    <cellStyle name="Millares(1) 70" xfId="11714" xr:uid="{AA0F243C-385B-4661-98DD-381C8149A870}"/>
    <cellStyle name="Millares(1) 70 2" xfId="11715" xr:uid="{BC1DB79D-C667-4B38-B8DD-EAB085A29050}"/>
    <cellStyle name="Millares(1) 70 2 2" xfId="34457" xr:uid="{85DEA235-A682-43D2-890F-6CFD41AE2CF8}"/>
    <cellStyle name="Millares(1) 70 3" xfId="11716" xr:uid="{B2870F7A-BA71-4D5C-9468-3A7791B21E0A}"/>
    <cellStyle name="Millares(1) 70 3 2" xfId="34458" xr:uid="{52C5EACF-6790-48ED-A22D-DCD0D51FDF00}"/>
    <cellStyle name="Millares(1) 70 4" xfId="34459" xr:uid="{0A270B41-8E18-497E-A297-072D9011380F}"/>
    <cellStyle name="Millares(1) 71" xfId="11717" xr:uid="{F8561C09-663D-4661-8293-F710A51F25D2}"/>
    <cellStyle name="Millares(1) 71 2" xfId="11718" xr:uid="{12EED87A-4CFA-4FE1-BC73-1974AAAB353C}"/>
    <cellStyle name="Millares(1) 71 2 2" xfId="34460" xr:uid="{ADD6FFDF-154A-4BA3-81E6-8D1A91102C8B}"/>
    <cellStyle name="Millares(1) 71 3" xfId="11719" xr:uid="{8C1EDA53-E5EB-4538-9290-6E26EC5EC840}"/>
    <cellStyle name="Millares(1) 71 3 2" xfId="34461" xr:uid="{3248D515-F75D-4D9D-B5EC-74C3734FB94E}"/>
    <cellStyle name="Millares(1) 71 4" xfId="34462" xr:uid="{C9632E06-D1C1-4BD7-852A-4E4D9FB64C9B}"/>
    <cellStyle name="Millares(1) 72" xfId="11720" xr:uid="{CFCCD89E-E718-4918-A833-6980E7F5B90E}"/>
    <cellStyle name="Millares(1) 72 2" xfId="11721" xr:uid="{CD61A542-7799-4C33-9693-F9EDB88336F0}"/>
    <cellStyle name="Millares(1) 72 2 2" xfId="34463" xr:uid="{C628FEB9-16D6-4698-90B2-0505A5D3ABB3}"/>
    <cellStyle name="Millares(1) 72 3" xfId="11722" xr:uid="{825A3094-8B4A-4D7B-8EAD-F7AC3809A94F}"/>
    <cellStyle name="Millares(1) 72 3 2" xfId="34464" xr:uid="{B16C1154-6162-42ED-BD07-0F396FED53C0}"/>
    <cellStyle name="Millares(1) 72 4" xfId="34465" xr:uid="{38C0CFB7-1873-477A-B978-795CE0CB01D7}"/>
    <cellStyle name="Millares(1) 73" xfId="11723" xr:uid="{78712C8C-4B32-4633-B47E-8A606606A39F}"/>
    <cellStyle name="Millares(1) 73 2" xfId="11724" xr:uid="{CD7F2138-5FFB-422C-8766-2E636D2F2EA5}"/>
    <cellStyle name="Millares(1) 73 2 2" xfId="34466" xr:uid="{7E9A61C7-4A29-4A31-B52A-ECA16D882F4C}"/>
    <cellStyle name="Millares(1) 73 3" xfId="11725" xr:uid="{B95BCF84-5C03-4379-A1E1-BE308769F741}"/>
    <cellStyle name="Millares(1) 73 3 2" xfId="34467" xr:uid="{196B4130-365D-4873-B9F6-779C38DE4EEF}"/>
    <cellStyle name="Millares(1) 73 4" xfId="34468" xr:uid="{43E65227-C284-4BBB-9AB5-D71F98FEBCBC}"/>
    <cellStyle name="Millares(1) 74" xfId="11726" xr:uid="{DA43909B-6EAB-46BD-8179-2AFCC71FC6E0}"/>
    <cellStyle name="Millares(1) 74 2" xfId="11727" xr:uid="{63181634-4B14-497A-B42A-D06D4BC0C419}"/>
    <cellStyle name="Millares(1) 74 2 2" xfId="34469" xr:uid="{B44390FD-875D-46AE-8BCA-79DF32958F36}"/>
    <cellStyle name="Millares(1) 74 3" xfId="11728" xr:uid="{1B86E505-FEC5-4928-A17A-C75025D3EA5A}"/>
    <cellStyle name="Millares(1) 74 3 2" xfId="34470" xr:uid="{1528458D-D6CE-4729-9437-B34CCBE616B5}"/>
    <cellStyle name="Millares(1) 74 4" xfId="34471" xr:uid="{142DFECB-48EB-446B-8D11-F8DB6F80A0EA}"/>
    <cellStyle name="Millares(1) 75" xfId="11729" xr:uid="{BA25395B-6F4B-4178-BDEB-E570222FDA2B}"/>
    <cellStyle name="Millares(1) 75 2" xfId="11730" xr:uid="{4B48C629-838A-415E-8FDE-7C9AF963A68D}"/>
    <cellStyle name="Millares(1) 75 2 2" xfId="34472" xr:uid="{B348E132-24AB-47AF-980B-5FEEB1A1F5C7}"/>
    <cellStyle name="Millares(1) 75 3" xfId="11731" xr:uid="{C596C8B6-1228-4359-88D7-5C35F487ED0E}"/>
    <cellStyle name="Millares(1) 75 3 2" xfId="34473" xr:uid="{B91203DD-DF95-4FD1-BF7B-A1E079C85C34}"/>
    <cellStyle name="Millares(1) 75 4" xfId="34474" xr:uid="{C2BF7ECD-2082-40EF-8853-D4CD051865A6}"/>
    <cellStyle name="Millares(1) 76" xfId="11732" xr:uid="{CFFB4F08-A220-450F-9B0A-4A52F6AA1858}"/>
    <cellStyle name="Millares(1) 76 2" xfId="11733" xr:uid="{50F37FAE-9179-40C7-9E3C-14EE3FC3D46A}"/>
    <cellStyle name="Millares(1) 76 2 2" xfId="34475" xr:uid="{C8A15ADF-3310-43E4-874B-B887426F428A}"/>
    <cellStyle name="Millares(1) 76 3" xfId="11734" xr:uid="{2395BC92-9680-4B3D-91EB-077F3311891B}"/>
    <cellStyle name="Millares(1) 76 3 2" xfId="34476" xr:uid="{DDC8541F-7CF7-40F0-B710-6B4B6D2604F5}"/>
    <cellStyle name="Millares(1) 76 4" xfId="34477" xr:uid="{8DBC9DF6-641E-4588-872F-D2BB34E31751}"/>
    <cellStyle name="Millares(1) 77" xfId="11735" xr:uid="{DC7F6425-4CC1-4275-83DB-029F50C197FA}"/>
    <cellStyle name="Millares(1) 77 2" xfId="11736" xr:uid="{AF02347B-70A7-4438-B321-5774AB651B0E}"/>
    <cellStyle name="Millares(1) 77 2 2" xfId="34478" xr:uid="{2A8BD977-4239-4D68-9B97-00F126E75D2B}"/>
    <cellStyle name="Millares(1) 77 3" xfId="11737" xr:uid="{B2BC64D3-BB1B-4793-8CAE-6C1E36CB58AE}"/>
    <cellStyle name="Millares(1) 77 3 2" xfId="34479" xr:uid="{594B8E75-35AE-4AA9-95A6-FEB68227CD84}"/>
    <cellStyle name="Millares(1) 77 4" xfId="34480" xr:uid="{7FC1B151-A1B5-4EAC-8B4B-9FF2F2CB8300}"/>
    <cellStyle name="Millares(1) 78" xfId="11738" xr:uid="{858C6875-D5A4-465B-8F8F-4DD56A807430}"/>
    <cellStyle name="Millares(1) 78 2" xfId="11739" xr:uid="{69486515-D649-4301-94F0-9F1F95F075ED}"/>
    <cellStyle name="Millares(1) 78 2 2" xfId="34481" xr:uid="{144493B8-7C6D-4114-96C3-1A245B7873BD}"/>
    <cellStyle name="Millares(1) 78 3" xfId="11740" xr:uid="{B583AB5A-822F-46F1-8B1F-C91E09511154}"/>
    <cellStyle name="Millares(1) 78 3 2" xfId="34482" xr:uid="{D2366B2F-A720-48C1-A97C-66F643E6061E}"/>
    <cellStyle name="Millares(1) 78 4" xfId="34483" xr:uid="{DABD7AD4-1787-4A0E-BED7-AC99B5406475}"/>
    <cellStyle name="Millares(1) 79" xfId="11741" xr:uid="{24A06812-7EE5-44F8-BA57-2D0BF76698B3}"/>
    <cellStyle name="Millares(1) 79 2" xfId="11742" xr:uid="{D9E5FC14-E891-4C99-A12D-56DFD0BF32F8}"/>
    <cellStyle name="Millares(1) 79 2 2" xfId="34484" xr:uid="{5926136A-D1B4-4313-AEB2-2FE1BC344737}"/>
    <cellStyle name="Millares(1) 79 3" xfId="11743" xr:uid="{F337E8E7-2C86-4E27-9B4D-81D4346342F6}"/>
    <cellStyle name="Millares(1) 79 3 2" xfId="34485" xr:uid="{593C997B-0D83-497E-8E2C-1A2A6F5F84C5}"/>
    <cellStyle name="Millares(1) 79 4" xfId="34486" xr:uid="{1E43763E-FB7C-4ECB-BD08-C901EB0EDD99}"/>
    <cellStyle name="Millares(1) 8" xfId="11744" xr:uid="{86E217C1-8B6F-4D24-AF89-2A301EB08FAE}"/>
    <cellStyle name="Millares(1) 8 2" xfId="11745" xr:uid="{A0508FDC-A073-4C51-963F-BD77FD0758F1}"/>
    <cellStyle name="Millares(1) 8 2 2" xfId="34487" xr:uid="{E2E9C4CE-8D7B-4657-B525-9808C72CBDB9}"/>
    <cellStyle name="Millares(1) 8 3" xfId="11746" xr:uid="{EA5BCE34-155A-4B94-8C3B-4DC22439F494}"/>
    <cellStyle name="Millares(1) 8 3 2" xfId="34488" xr:uid="{8EB9FFA0-7DF8-4679-812A-0679E2791D36}"/>
    <cellStyle name="Millares(1) 8 4" xfId="34489" xr:uid="{BBB0ADA8-A900-4379-B06D-39402B30730C}"/>
    <cellStyle name="Millares(1) 80" xfId="11747" xr:uid="{302DC439-FDF4-415B-8830-0E72ABB0B4E8}"/>
    <cellStyle name="Millares(1) 80 2" xfId="11748" xr:uid="{65EDE380-C990-4D16-9B2E-50BE6F51B099}"/>
    <cellStyle name="Millares(1) 80 2 2" xfId="34490" xr:uid="{11D17CB7-8FE7-4F80-8951-B7DF625DBA14}"/>
    <cellStyle name="Millares(1) 80 3" xfId="11749" xr:uid="{B98232A8-0640-476C-8283-50C98CBBA85D}"/>
    <cellStyle name="Millares(1) 80 3 2" xfId="34491" xr:uid="{19115E98-E631-492E-9D2C-CBCC38740EC9}"/>
    <cellStyle name="Millares(1) 80 4" xfId="34492" xr:uid="{55F9C96D-7180-4816-9A2A-155872B1252B}"/>
    <cellStyle name="Millares(1) 81" xfId="11750" xr:uid="{3BB99697-A461-47DC-AD31-83E532BCACED}"/>
    <cellStyle name="Millares(1) 81 2" xfId="11751" xr:uid="{303F9EA3-9C34-4FC7-932F-B8D11031D0C1}"/>
    <cellStyle name="Millares(1) 81 2 2" xfId="34493" xr:uid="{22C99D48-C2C2-41BF-B004-1C12483D93D1}"/>
    <cellStyle name="Millares(1) 81 3" xfId="11752" xr:uid="{DB81B2E9-C148-4609-9FED-55A3B85E3826}"/>
    <cellStyle name="Millares(1) 81 3 2" xfId="34494" xr:uid="{E6D1ABDA-DD32-408C-BDC3-BB007074585D}"/>
    <cellStyle name="Millares(1) 81 4" xfId="34495" xr:uid="{E95DD0A4-EF29-43C7-8EB9-F6D1FB91F7F7}"/>
    <cellStyle name="Millares(1) 82" xfId="11753" xr:uid="{238BD329-2FD0-4F97-85D0-EA1D5A6C7370}"/>
    <cellStyle name="Millares(1) 82 2" xfId="11754" xr:uid="{9C39A6AF-AEB0-48CE-A59C-64AB691DFA0B}"/>
    <cellStyle name="Millares(1) 82 2 2" xfId="34496" xr:uid="{3EB49EC9-C0B0-41C7-8E2E-3D9C997CA633}"/>
    <cellStyle name="Millares(1) 82 3" xfId="11755" xr:uid="{D660838B-86D1-417B-8BCB-57F95C57F8EB}"/>
    <cellStyle name="Millares(1) 82 3 2" xfId="34497" xr:uid="{AAB99F0B-C9AC-4D7F-96C2-98261E8F6AD6}"/>
    <cellStyle name="Millares(1) 82 4" xfId="34498" xr:uid="{E2966E79-87FC-45E4-B75F-14129A9C03F2}"/>
    <cellStyle name="Millares(1) 83" xfId="11756" xr:uid="{7D113F8D-899E-493A-84A7-71F9B237BCA5}"/>
    <cellStyle name="Millares(1) 83 2" xfId="11757" xr:uid="{3390FBB0-1285-4687-B8B8-96ABA8F28290}"/>
    <cellStyle name="Millares(1) 83 2 2" xfId="34499" xr:uid="{7A37D419-AF9E-42FA-98F3-A18ABBEBEBF5}"/>
    <cellStyle name="Millares(1) 83 3" xfId="11758" xr:uid="{48C0125E-719D-42A7-BDDC-7E112EF4EF91}"/>
    <cellStyle name="Millares(1) 83 3 2" xfId="34500" xr:uid="{C90B1912-5E17-4D0F-9036-5C94615065BC}"/>
    <cellStyle name="Millares(1) 83 4" xfId="34501" xr:uid="{6367714E-D155-48E9-9CE4-7EC2151FDF78}"/>
    <cellStyle name="Millares(1) 84" xfId="11759" xr:uid="{291B97D9-D34A-4DBE-9BCD-8A91417546E2}"/>
    <cellStyle name="Millares(1) 84 2" xfId="11760" xr:uid="{9D31489F-511A-4EB3-A48B-D33EE4CA0978}"/>
    <cellStyle name="Millares(1) 84 2 2" xfId="34502" xr:uid="{1E7FCAFD-1804-4BA4-AAD1-1800D4722991}"/>
    <cellStyle name="Millares(1) 84 3" xfId="11761" xr:uid="{C7CADAF3-2F70-48D2-A24F-5208975DA8C9}"/>
    <cellStyle name="Millares(1) 84 3 2" xfId="34503" xr:uid="{64B8FC27-3410-447D-AD93-B0300566CC34}"/>
    <cellStyle name="Millares(1) 84 4" xfId="34504" xr:uid="{5419E33A-71AC-4EF0-985A-F7884F4796EB}"/>
    <cellStyle name="Millares(1) 85" xfId="11762" xr:uid="{CC2E8F5F-294C-4C87-9C96-D496FF250208}"/>
    <cellStyle name="Millares(1) 85 2" xfId="11763" xr:uid="{AC3609CC-66FF-413A-AB5C-628B029456DF}"/>
    <cellStyle name="Millares(1) 85 2 2" xfId="34505" xr:uid="{7893A298-862E-41C3-A9EF-B067F87DD4A4}"/>
    <cellStyle name="Millares(1) 85 3" xfId="11764" xr:uid="{A7B51679-CBBD-42BA-9794-C300A9CF8A55}"/>
    <cellStyle name="Millares(1) 85 3 2" xfId="34506" xr:uid="{8E0A25A9-E7D0-433B-A0E1-D9256AAC112A}"/>
    <cellStyle name="Millares(1) 85 4" xfId="34507" xr:uid="{9F8DB7D0-03F9-4A9B-BDA2-2846B75CDA15}"/>
    <cellStyle name="Millares(1) 86" xfId="11765" xr:uid="{8D1DE25E-CC9B-4E4C-BB82-070FBD23310A}"/>
    <cellStyle name="Millares(1) 86 2" xfId="11766" xr:uid="{FE17646C-3FAB-4485-8C23-FA6A43F741E7}"/>
    <cellStyle name="Millares(1) 86 2 2" xfId="34508" xr:uid="{E56195F6-C3F1-414B-BB35-CDF7A9865682}"/>
    <cellStyle name="Millares(1) 86 3" xfId="11767" xr:uid="{3BFF9101-794B-4B9B-A0A5-A8381422A32D}"/>
    <cellStyle name="Millares(1) 86 3 2" xfId="34509" xr:uid="{1679C42B-1141-4738-BF23-5B380839175C}"/>
    <cellStyle name="Millares(1) 86 4" xfId="34510" xr:uid="{6A769171-2403-463F-B606-5B4023452236}"/>
    <cellStyle name="Millares(1) 87" xfId="11768" xr:uid="{AAFF4DA0-D198-4C5A-AE5B-CFCFE7ADC998}"/>
    <cellStyle name="Millares(1) 87 2" xfId="11769" xr:uid="{3E29A733-0E35-4005-9853-3F8F1F46FFCC}"/>
    <cellStyle name="Millares(1) 87 2 2" xfId="34511" xr:uid="{40AB938E-62F1-4EB6-8DC5-B915742BE9A1}"/>
    <cellStyle name="Millares(1) 87 3" xfId="11770" xr:uid="{DFD77893-05F7-443E-BC5B-1148B74CA836}"/>
    <cellStyle name="Millares(1) 87 3 2" xfId="34512" xr:uid="{15BC0D03-CDD1-412E-BE11-C021CD58610E}"/>
    <cellStyle name="Millares(1) 87 4" xfId="34513" xr:uid="{C3E80F08-56B0-4DB7-AF91-A78855826F60}"/>
    <cellStyle name="Millares(1) 88" xfId="11771" xr:uid="{1064E1D0-470B-4295-A6CB-4D39C10B0AE0}"/>
    <cellStyle name="Millares(1) 88 2" xfId="11772" xr:uid="{1CF66D2B-C267-4D69-9D4D-AA210F60481B}"/>
    <cellStyle name="Millares(1) 88 2 2" xfId="34514" xr:uid="{E8E060D3-8F1C-4F13-9D1C-DB99BB990B50}"/>
    <cellStyle name="Millares(1) 88 3" xfId="11773" xr:uid="{D4F64660-3984-48DD-9358-B878D3795E31}"/>
    <cellStyle name="Millares(1) 88 3 2" xfId="34515" xr:uid="{CC1DD580-365C-4F22-95B6-36255A67326F}"/>
    <cellStyle name="Millares(1) 88 4" xfId="34516" xr:uid="{3782096D-AA9A-47D6-8533-CBAC99DCE8DD}"/>
    <cellStyle name="Millares(1) 89" xfId="11774" xr:uid="{665B2006-C68B-4734-835E-F73C0345FCBD}"/>
    <cellStyle name="Millares(1) 89 2" xfId="11775" xr:uid="{12BCD9CC-40CC-415E-9B3D-DD87AD64272F}"/>
    <cellStyle name="Millares(1) 89 2 2" xfId="34517" xr:uid="{7714C65F-EEB5-497E-9674-598C0FF66F90}"/>
    <cellStyle name="Millares(1) 89 3" xfId="11776" xr:uid="{EF7E097C-13FC-4EA2-A4E5-C2BFE626EE28}"/>
    <cellStyle name="Millares(1) 89 3 2" xfId="34518" xr:uid="{F1E827C4-A566-4857-BA59-ED55F972071F}"/>
    <cellStyle name="Millares(1) 89 4" xfId="34519" xr:uid="{C5E3D3FB-6610-440A-A9D8-2271463DDF0B}"/>
    <cellStyle name="Millares(1) 9" xfId="11777" xr:uid="{880EDCB9-2095-45C2-ACB9-4E66ACE4E848}"/>
    <cellStyle name="Millares(1) 9 2" xfId="11778" xr:uid="{78C01767-AAE8-42F7-B750-115D75053FD8}"/>
    <cellStyle name="Millares(1) 9 2 2" xfId="34520" xr:uid="{B7D58A16-4396-4B2E-9BD3-1FF614B89B25}"/>
    <cellStyle name="Millares(1) 9 3" xfId="11779" xr:uid="{21D759E7-5664-46C6-B7AA-6D93BB3D70C5}"/>
    <cellStyle name="Millares(1) 9 3 2" xfId="34521" xr:uid="{6D777C1F-CF59-4D1C-95DA-9FFB09A40548}"/>
    <cellStyle name="Millares(1) 9 4" xfId="34522" xr:uid="{C020BF29-EEF0-4905-B1C5-9D00A14DE688}"/>
    <cellStyle name="Millares(1) 90" xfId="11780" xr:uid="{A306EF21-95D8-4A69-91EA-275B52A7D1F9}"/>
    <cellStyle name="Millares(1) 90 2" xfId="11781" xr:uid="{7056F69C-2838-4429-91D4-DFED11B7B026}"/>
    <cellStyle name="Millares(1) 90 2 2" xfId="34523" xr:uid="{C423520D-374E-4E90-AAD5-93607DF6FA4B}"/>
    <cellStyle name="Millares(1) 90 3" xfId="11782" xr:uid="{2AA0C5D7-F501-43AF-BB4D-C10D0766508F}"/>
    <cellStyle name="Millares(1) 90 3 2" xfId="34524" xr:uid="{C5848113-8DEB-4FE8-A7FA-16AC60B781AD}"/>
    <cellStyle name="Millares(1) 90 4" xfId="34525" xr:uid="{C36F6F98-8D5C-4A37-86CD-5E4B7861126B}"/>
    <cellStyle name="Millares(1) 91" xfId="11783" xr:uid="{7EF8BCAA-9CAD-4D39-AA86-F8221CA4F1CE}"/>
    <cellStyle name="Millares(1) 91 2" xfId="11784" xr:uid="{3FC0F9DA-9C8A-46CC-BC1F-FC7815811937}"/>
    <cellStyle name="Millares(1) 91 2 2" xfId="34526" xr:uid="{53993222-B423-472D-A5C7-DD709B1D4021}"/>
    <cellStyle name="Millares(1) 91 3" xfId="11785" xr:uid="{094A13D2-593F-43CD-ACC1-A4C6D1CC4D2A}"/>
    <cellStyle name="Millares(1) 91 3 2" xfId="34527" xr:uid="{8AA6D45C-6A36-491B-986E-5F31E3873B39}"/>
    <cellStyle name="Millares(1) 91 4" xfId="34528" xr:uid="{CCF35741-6E5F-4A20-AD06-EB8A690571E8}"/>
    <cellStyle name="Millares(1) 92" xfId="11786" xr:uid="{F1F0B4C3-C166-4015-B3A9-8C00EF15EBB5}"/>
    <cellStyle name="Millares(1) 92 2" xfId="11787" xr:uid="{63761B54-3A04-4464-B050-2BCB37BCC300}"/>
    <cellStyle name="Millares(1) 92 2 2" xfId="34529" xr:uid="{BEC47DC8-77A6-4CF6-9BF3-D65CDBD4EF66}"/>
    <cellStyle name="Millares(1) 92 3" xfId="11788" xr:uid="{FF90FC52-EE19-484B-A5B1-5EE9F3BB3CEB}"/>
    <cellStyle name="Millares(1) 92 3 2" xfId="34530" xr:uid="{8020CD2E-5FBC-419F-893E-E8A4BADCD8AA}"/>
    <cellStyle name="Millares(1) 92 4" xfId="34531" xr:uid="{FEBFE8A8-9A2C-4DCE-BEC5-9A664424F84C}"/>
    <cellStyle name="Millares(1) 93" xfId="11789" xr:uid="{49860B59-AE93-4FB4-875D-1A9DEB53EFE1}"/>
    <cellStyle name="Millares(1) 93 2" xfId="11790" xr:uid="{67AB2E38-C399-4373-966D-FD5BC6597544}"/>
    <cellStyle name="Millares(1) 93 2 2" xfId="34532" xr:uid="{1C2CC908-67F2-499E-904B-E1DFEC7D8522}"/>
    <cellStyle name="Millares(1) 93 3" xfId="11791" xr:uid="{AB3E404B-5ED0-4976-A0BF-C2936F3813E8}"/>
    <cellStyle name="Millares(1) 93 3 2" xfId="34533" xr:uid="{E7A50608-E62F-442D-B927-CFA03AF2640F}"/>
    <cellStyle name="Millares(1) 93 4" xfId="34534" xr:uid="{6B961325-FD5A-4653-9E04-BABEA6E583E5}"/>
    <cellStyle name="Millares(1) 94" xfId="11792" xr:uid="{8519B8F5-16A5-4145-B5DC-C10EDC389D55}"/>
    <cellStyle name="Millares(1) 94 2" xfId="11793" xr:uid="{CAF66634-014F-4B68-8820-38C06829A929}"/>
    <cellStyle name="Millares(1) 94 2 2" xfId="34535" xr:uid="{61FBDCF6-0A95-4247-B988-57A4DBD0695C}"/>
    <cellStyle name="Millares(1) 94 3" xfId="11794" xr:uid="{ED8E7049-220A-4F01-B8A3-BB9182C4AF32}"/>
    <cellStyle name="Millares(1) 94 3 2" xfId="34536" xr:uid="{7FC0987D-EB1B-43D1-9BA2-2EBA1B5387DD}"/>
    <cellStyle name="Millares(1) 94 4" xfId="34537" xr:uid="{50A2FFDF-551D-40D8-8AEC-B3D0C00A9934}"/>
    <cellStyle name="Millares(1) 95" xfId="11795" xr:uid="{9ECA2619-AA94-40CA-84D1-E0849B577194}"/>
    <cellStyle name="Millares(1) 95 2" xfId="11796" xr:uid="{9D8419F2-7BF3-423C-BC7F-85DF5653C16D}"/>
    <cellStyle name="Millares(1) 95 2 2" xfId="34538" xr:uid="{835C595C-2C15-4F08-8A1C-760B2D164C5E}"/>
    <cellStyle name="Millares(1) 95 3" xfId="11797" xr:uid="{FC195705-B292-448E-87EF-061148F1CF26}"/>
    <cellStyle name="Millares(1) 95 3 2" xfId="34539" xr:uid="{73F61442-E1A3-46FC-B6C9-62BE17B4BBCA}"/>
    <cellStyle name="Millares(1) 95 4" xfId="34540" xr:uid="{E6AA7D45-672F-437C-A986-7575839F7E18}"/>
    <cellStyle name="Millares(1) 96" xfId="11798" xr:uid="{1EA500F3-5558-480C-B48D-CACB4DB3E3CD}"/>
    <cellStyle name="Millares(1) 96 2" xfId="11799" xr:uid="{E9E50DA4-1C89-473F-80B9-C944C026DFD3}"/>
    <cellStyle name="Millares(1) 96 2 2" xfId="34541" xr:uid="{0126FC63-D75F-44F7-BC3F-B483CB1B108D}"/>
    <cellStyle name="Millares(1) 96 3" xfId="11800" xr:uid="{FC05E4EA-BA3F-4FCA-B293-BA6C2D1837B9}"/>
    <cellStyle name="Millares(1) 96 3 2" xfId="34542" xr:uid="{CDBFCDB5-184F-4041-9242-EEE23F23FF7A}"/>
    <cellStyle name="Millares(1) 96 4" xfId="34543" xr:uid="{7A751FA7-578E-4219-AF37-C13D2FEC8238}"/>
    <cellStyle name="Millares(1) 97" xfId="11801" xr:uid="{BD523D81-3BB2-46B4-9CED-3C2F0460F21E}"/>
    <cellStyle name="Millares(1) 97 2" xfId="11802" xr:uid="{1200F064-7257-461D-B580-43FBA49784E4}"/>
    <cellStyle name="Millares(1) 97 2 2" xfId="34544" xr:uid="{F5F80FCA-6FA3-4AD7-B5C8-8C4861436ED4}"/>
    <cellStyle name="Millares(1) 97 3" xfId="11803" xr:uid="{30269731-62E5-4697-982F-28D28A5B7162}"/>
    <cellStyle name="Millares(1) 97 3 2" xfId="34545" xr:uid="{D11D75BB-897A-4F9B-9D51-DF861742E595}"/>
    <cellStyle name="Millares(1) 97 4" xfId="34546" xr:uid="{7ABAF9D2-1D00-40BF-955E-6D9C181B28C0}"/>
    <cellStyle name="Millares(1) 98" xfId="11804" xr:uid="{FB14EFB8-22CD-49E1-A687-92551AF1FD71}"/>
    <cellStyle name="Millares(1) 98 2" xfId="11805" xr:uid="{677C037B-F78C-428B-8EE8-CD21F23871FF}"/>
    <cellStyle name="Millares(1) 98 2 2" xfId="34547" xr:uid="{B31645AB-AA96-463D-B7B4-49BAA358B0BC}"/>
    <cellStyle name="Millares(1) 98 3" xfId="11806" xr:uid="{93296612-5DE6-489E-9319-C8BC28505C2A}"/>
    <cellStyle name="Millares(1) 98 3 2" xfId="34548" xr:uid="{755EB196-0C24-42D6-AE70-818BDC41BDBA}"/>
    <cellStyle name="Millares(1) 98 4" xfId="34549" xr:uid="{A7C29EBE-B530-449C-A7D6-1F99D757BA6B}"/>
    <cellStyle name="Millares(1) 99" xfId="11807" xr:uid="{9AE8277A-4A13-4E3D-B6FE-E19D8D980809}"/>
    <cellStyle name="Millares(1) 99 2" xfId="11808" xr:uid="{51D6E7CA-C251-4832-9A04-19DC72BF2037}"/>
    <cellStyle name="Millares(1) 99 2 2" xfId="34550" xr:uid="{DDD685FB-5141-4565-B4C6-B419803B5EB6}"/>
    <cellStyle name="Millares(1) 99 3" xfId="11809" xr:uid="{B97C4689-9E71-4CFB-B02B-6AFE027E94AE}"/>
    <cellStyle name="Millares(1) 99 3 2" xfId="34551" xr:uid="{F8406898-A68D-470E-88FE-0092C0FFFDCD}"/>
    <cellStyle name="Millares(1) 99 4" xfId="34552" xr:uid="{236CBBFC-EED2-4E9D-9109-E162BC903923}"/>
    <cellStyle name="Millares[1]" xfId="11810" xr:uid="{63D57727-50CB-43F1-B405-7B419BDF4676}"/>
    <cellStyle name="Millares[1] 10" xfId="11811" xr:uid="{67C8E0ED-CAE1-4674-892C-45C0BC501B7A}"/>
    <cellStyle name="Millares[1] 10 2" xfId="11812" xr:uid="{0C138C06-BF53-4B60-BA9F-484700262D22}"/>
    <cellStyle name="Millares[1] 10 2 2" xfId="34553" xr:uid="{52840AB8-ABDB-415A-887A-DD7B9E072FE7}"/>
    <cellStyle name="Millares[1] 10 3" xfId="11813" xr:uid="{1209D25B-232D-45BC-8141-D8AC38E4D0EB}"/>
    <cellStyle name="Millares[1] 10 3 2" xfId="34554" xr:uid="{90E66DB2-F07D-47A7-A5AD-30797B9B4751}"/>
    <cellStyle name="Millares[1] 10 4" xfId="34555" xr:uid="{AA708310-DD2B-46E6-BF60-03908C0F8CFB}"/>
    <cellStyle name="Millares[1] 100" xfId="11814" xr:uid="{BF40A9AD-D23E-4687-B4E1-3E22D4B1C2D5}"/>
    <cellStyle name="Millares[1] 100 2" xfId="11815" xr:uid="{69B957CC-9A42-437F-915E-3E9576E332B8}"/>
    <cellStyle name="Millares[1] 100 2 2" xfId="34556" xr:uid="{EC4C0AF0-BC67-4489-BA2F-C5608DB07C30}"/>
    <cellStyle name="Millares[1] 100 3" xfId="11816" xr:uid="{E38977EC-4E6E-4797-8DFA-909DB89DB3A7}"/>
    <cellStyle name="Millares[1] 100 3 2" xfId="34557" xr:uid="{1FC22775-88D8-447D-BC11-2BEDEDF20561}"/>
    <cellStyle name="Millares[1] 100 4" xfId="34558" xr:uid="{C5608814-C4E6-4D2E-AD2C-6514F45C1C2C}"/>
    <cellStyle name="Millares[1] 101" xfId="11817" xr:uid="{548650FB-BAEB-4151-9EB9-3907DD3E5B61}"/>
    <cellStyle name="Millares[1] 101 2" xfId="11818" xr:uid="{AB85F49F-6156-46A4-93EA-36D103A73D2E}"/>
    <cellStyle name="Millares[1] 101 2 2" xfId="34559" xr:uid="{9E1D2941-2EDA-4A71-988C-B99F11150D39}"/>
    <cellStyle name="Millares[1] 101 3" xfId="11819" xr:uid="{26393975-0A0A-41DD-B10B-3A3AFAAC75C7}"/>
    <cellStyle name="Millares[1] 101 3 2" xfId="34560" xr:uid="{7929ABBF-5C24-4FC7-BC9C-2712BA4D77A5}"/>
    <cellStyle name="Millares[1] 101 4" xfId="34561" xr:uid="{65B65CCC-23C7-491A-B984-42123164D513}"/>
    <cellStyle name="Millares[1] 102" xfId="11820" xr:uid="{3E06FB37-7298-4396-8DF1-BA66DCEFA2A0}"/>
    <cellStyle name="Millares[1] 102 2" xfId="11821" xr:uid="{2FA5D14A-7EB6-4BC4-A286-2D1883068113}"/>
    <cellStyle name="Millares[1] 102 2 2" xfId="34562" xr:uid="{7B5DBE35-387A-4375-8D6C-DFE054564515}"/>
    <cellStyle name="Millares[1] 102 3" xfId="11822" xr:uid="{4F54A304-5698-4255-9F02-C8806F2065D1}"/>
    <cellStyle name="Millares[1] 102 3 2" xfId="34563" xr:uid="{1133FD45-5835-4BF6-A546-E01D9039FEA6}"/>
    <cellStyle name="Millares[1] 102 4" xfId="34564" xr:uid="{CE36ED76-FE3B-461E-8C70-010B1898958C}"/>
    <cellStyle name="Millares[1] 103" xfId="11823" xr:uid="{AB2871CF-9CBA-45D2-91D1-5408543428A2}"/>
    <cellStyle name="Millares[1] 103 2" xfId="11824" xr:uid="{BA63E55D-F4BA-4FF0-A021-67F57CAA45A7}"/>
    <cellStyle name="Millares[1] 103 2 2" xfId="34565" xr:uid="{62089354-6714-4EAC-AB9D-C3486D6E10B8}"/>
    <cellStyle name="Millares[1] 103 3" xfId="11825" xr:uid="{367D8ED7-1870-4A79-9E2B-09279EFBB43A}"/>
    <cellStyle name="Millares[1] 103 3 2" xfId="34566" xr:uid="{6C391F5E-EFF8-4276-9846-CDD0345C4EC0}"/>
    <cellStyle name="Millares[1] 103 4" xfId="34567" xr:uid="{7235C181-37D3-4386-8B12-336D038BEAF5}"/>
    <cellStyle name="Millares[1] 104" xfId="11826" xr:uid="{2E5C8FA6-6EBA-4C9F-8CD9-14894499C5EC}"/>
    <cellStyle name="Millares[1] 104 2" xfId="11827" xr:uid="{ED76CB2F-4F5E-4C4E-BC6D-9603896DF351}"/>
    <cellStyle name="Millares[1] 104 2 2" xfId="34568" xr:uid="{C5772466-C3F0-401F-8662-3D4A2F3B271F}"/>
    <cellStyle name="Millares[1] 104 3" xfId="11828" xr:uid="{CE96BC2F-E3FB-4DFD-A3F8-4510E8A1DA06}"/>
    <cellStyle name="Millares[1] 104 3 2" xfId="34569" xr:uid="{85191282-E572-4130-BC8A-8E8F7F457EEF}"/>
    <cellStyle name="Millares[1] 104 4" xfId="34570" xr:uid="{51931BD8-87E4-44E8-B845-73B28A751E9C}"/>
    <cellStyle name="Millares[1] 105" xfId="11829" xr:uid="{920DA503-725E-47E8-8090-82256955D690}"/>
    <cellStyle name="Millares[1] 105 2" xfId="11830" xr:uid="{55345BF1-A094-4BA5-8FCB-8602777C19F6}"/>
    <cellStyle name="Millares[1] 105 2 2" xfId="34571" xr:uid="{9D0960FC-52FB-4649-892B-07A7E8C25FEE}"/>
    <cellStyle name="Millares[1] 105 3" xfId="11831" xr:uid="{7AC5CEF6-7827-416E-A609-80B8899EF78B}"/>
    <cellStyle name="Millares[1] 105 3 2" xfId="34572" xr:uid="{A8DE5261-BFB8-4E66-87A9-616DC32D9859}"/>
    <cellStyle name="Millares[1] 105 4" xfId="34573" xr:uid="{30A02D43-EC00-4AB3-9E4A-2B164084D7BA}"/>
    <cellStyle name="Millares[1] 106" xfId="11832" xr:uid="{CA306770-C505-4986-89FF-170EE3BFDFF4}"/>
    <cellStyle name="Millares[1] 106 2" xfId="11833" xr:uid="{9503E560-C202-4EAB-888A-EA3DA4C1FE70}"/>
    <cellStyle name="Millares[1] 106 2 2" xfId="34574" xr:uid="{FC965B84-52AA-46CF-8C85-8FCD4F71C648}"/>
    <cellStyle name="Millares[1] 106 3" xfId="11834" xr:uid="{7394ABF8-EC2B-4119-A210-88E84108C12B}"/>
    <cellStyle name="Millares[1] 106 3 2" xfId="34575" xr:uid="{7192E743-3F22-4613-8135-9C7AEED9B213}"/>
    <cellStyle name="Millares[1] 106 4" xfId="34576" xr:uid="{4A299540-CF13-4C66-87EF-B18EAA3B268C}"/>
    <cellStyle name="Millares[1] 107" xfId="11835" xr:uid="{B805DA4B-823D-441F-9C96-E54C3680F0C7}"/>
    <cellStyle name="Millares[1] 107 2" xfId="11836" xr:uid="{6B25427D-E4DD-47A4-98DA-0C5123712035}"/>
    <cellStyle name="Millares[1] 107 2 2" xfId="34577" xr:uid="{F9648113-124E-4CC3-B4F8-8ECF3D21B377}"/>
    <cellStyle name="Millares[1] 107 3" xfId="11837" xr:uid="{0076A469-F597-48C2-8B28-717B30CD6C42}"/>
    <cellStyle name="Millares[1] 107 3 2" xfId="34578" xr:uid="{8CC47B72-A460-4F96-BE2E-F57B8F6206F5}"/>
    <cellStyle name="Millares[1] 107 4" xfId="34579" xr:uid="{78E31C21-68E7-4329-8107-A0B4F06784E8}"/>
    <cellStyle name="Millares[1] 108" xfId="11838" xr:uid="{24DB5054-972B-4F30-B7E5-A5A4B21C30CA}"/>
    <cellStyle name="Millares[1] 108 2" xfId="11839" xr:uid="{C3794750-8635-4878-964D-4EDC2059A9DE}"/>
    <cellStyle name="Millares[1] 108 2 2" xfId="34580" xr:uid="{5AD5D33E-56E9-4AF6-A62A-5BC14D3D8A3C}"/>
    <cellStyle name="Millares[1] 108 3" xfId="11840" xr:uid="{718D7492-ED59-4C9B-8324-6E388F2ECF8B}"/>
    <cellStyle name="Millares[1] 108 3 2" xfId="34581" xr:uid="{2CC62382-9C6B-437A-B953-F35B696189DE}"/>
    <cellStyle name="Millares[1] 108 4" xfId="34582" xr:uid="{0408B8D7-DAE4-406F-80E7-DBE2ACF14AA8}"/>
    <cellStyle name="Millares[1] 109" xfId="11841" xr:uid="{DF575FF9-783F-49E3-B914-01BAB91ACF53}"/>
    <cellStyle name="Millares[1] 109 2" xfId="34583" xr:uid="{C91A6D58-8305-499F-86D0-C0DD4C0EBD1F}"/>
    <cellStyle name="Millares[1] 11" xfId="11842" xr:uid="{264BA890-7206-48D0-84AE-AABFD8438111}"/>
    <cellStyle name="Millares[1] 11 2" xfId="11843" xr:uid="{8B87A6D3-ED4B-480E-AADE-E28DD311CFB7}"/>
    <cellStyle name="Millares[1] 11 2 2" xfId="34584" xr:uid="{5BC893F0-AD1F-47E7-8C76-159639D4A278}"/>
    <cellStyle name="Millares[1] 11 3" xfId="11844" xr:uid="{A93F0F36-FCF4-485C-89D5-1639BBFB89BD}"/>
    <cellStyle name="Millares[1] 11 3 2" xfId="34585" xr:uid="{C84F8C96-99D9-4AA5-9934-74FA4CB1BC27}"/>
    <cellStyle name="Millares[1] 11 4" xfId="34586" xr:uid="{7242E9F4-4C4A-401E-BD00-94933692C29A}"/>
    <cellStyle name="Millares[1] 110" xfId="11845" xr:uid="{A7190AC2-5870-4D0D-A68C-0F482BB1BCA7}"/>
    <cellStyle name="Millares[1] 110 2" xfId="34587" xr:uid="{333C52A3-BF7B-43D7-BB10-69EE2572E9CC}"/>
    <cellStyle name="Millares[1] 111" xfId="34588" xr:uid="{52B61CDE-4BEB-4922-931C-AA54576E23A5}"/>
    <cellStyle name="Millares[1] 12" xfId="11846" xr:uid="{5FFACAEC-AD1A-45D9-ABEA-A8D80B0BEFA0}"/>
    <cellStyle name="Millares[1] 12 2" xfId="11847" xr:uid="{B7651A7E-02DB-418A-81E0-8F357729EB1B}"/>
    <cellStyle name="Millares[1] 12 2 2" xfId="34589" xr:uid="{5B9668D9-8484-49C3-B208-19F7D56AAE51}"/>
    <cellStyle name="Millares[1] 12 3" xfId="11848" xr:uid="{68BF7863-FD19-4497-8EAC-2A61A3E1F331}"/>
    <cellStyle name="Millares[1] 12 3 2" xfId="34590" xr:uid="{18866A8B-70E4-49AD-9085-71725EB6F217}"/>
    <cellStyle name="Millares[1] 12 4" xfId="34591" xr:uid="{860E669F-8C33-4EC7-87F3-1A136B39D9E9}"/>
    <cellStyle name="Millares[1] 13" xfId="11849" xr:uid="{9DB9A3A0-F77F-4F62-B21F-05A0E7432991}"/>
    <cellStyle name="Millares[1] 13 2" xfId="11850" xr:uid="{3E0D1217-014B-4706-9003-BDDC595A2F0A}"/>
    <cellStyle name="Millares[1] 13 2 2" xfId="34592" xr:uid="{D3EAC69C-A480-4A16-B3F7-6833FD77B1D1}"/>
    <cellStyle name="Millares[1] 13 3" xfId="11851" xr:uid="{4ED43581-44C0-4FD5-A4A4-1CD28985C29A}"/>
    <cellStyle name="Millares[1] 13 3 2" xfId="34593" xr:uid="{C573206F-91BE-491C-8106-06EDE8B17006}"/>
    <cellStyle name="Millares[1] 13 4" xfId="34594" xr:uid="{BCF30D00-5637-4070-B840-9D43EDB4B5FE}"/>
    <cellStyle name="Millares[1] 14" xfId="11852" xr:uid="{C90F912C-FCDC-4D32-A215-EDB2C40C11A1}"/>
    <cellStyle name="Millares[1] 14 2" xfId="11853" xr:uid="{3ADB0D12-1117-4BFC-9B9C-094F739A819B}"/>
    <cellStyle name="Millares[1] 14 2 2" xfId="34595" xr:uid="{2058E81C-391E-46D2-B795-870D21ECD033}"/>
    <cellStyle name="Millares[1] 14 3" xfId="11854" xr:uid="{60EE4EAC-4295-4194-A3D9-28BC260910BA}"/>
    <cellStyle name="Millares[1] 14 3 2" xfId="34596" xr:uid="{A4F16ADF-2F42-4913-8E14-B3E715ED582A}"/>
    <cellStyle name="Millares[1] 14 4" xfId="34597" xr:uid="{2EDB52E6-226C-4D64-8CC6-FB9DBD0D4B23}"/>
    <cellStyle name="Millares[1] 15" xfId="11855" xr:uid="{42D7CBCC-2058-4453-B628-96547C31ACF0}"/>
    <cellStyle name="Millares[1] 15 2" xfId="11856" xr:uid="{B2813391-3E5F-49F3-8EC2-7A8925DD03A8}"/>
    <cellStyle name="Millares[1] 15 2 2" xfId="34598" xr:uid="{D1E5DEEB-38CC-44C7-8335-E44F38CC0AA3}"/>
    <cellStyle name="Millares[1] 15 3" xfId="11857" xr:uid="{F49988CA-21D0-4427-86C9-7301CF18CF2C}"/>
    <cellStyle name="Millares[1] 15 3 2" xfId="34599" xr:uid="{C1AB2E8B-58DB-46EE-9FEA-E272EAC15538}"/>
    <cellStyle name="Millares[1] 15 4" xfId="34600" xr:uid="{71B7A633-1BF7-49A2-918E-F6D919AE7219}"/>
    <cellStyle name="Millares[1] 16" xfId="11858" xr:uid="{4AFEFAFF-1FDE-497E-9294-FBF1CBBD5C98}"/>
    <cellStyle name="Millares[1] 16 2" xfId="11859" xr:uid="{D3DDF64A-5CD6-46B9-A642-90F34A69AB5C}"/>
    <cellStyle name="Millares[1] 16 2 2" xfId="34601" xr:uid="{8AA0B299-94FC-41C2-8507-52636F484625}"/>
    <cellStyle name="Millares[1] 16 3" xfId="11860" xr:uid="{90178374-F688-4C6B-97CB-E6BE21BD7F85}"/>
    <cellStyle name="Millares[1] 16 3 2" xfId="34602" xr:uid="{9D7993DE-1723-459E-900C-7090CF0BCB36}"/>
    <cellStyle name="Millares[1] 16 4" xfId="34603" xr:uid="{8164ECBF-9257-47EF-83BC-D4BD75F701B5}"/>
    <cellStyle name="Millares[1] 17" xfId="11861" xr:uid="{93CD4E57-D3E9-4E1F-BA56-6EFE917EFFF1}"/>
    <cellStyle name="Millares[1] 17 2" xfId="11862" xr:uid="{6A82B475-9DDC-41CE-B9EE-C5CAB98D8FBE}"/>
    <cellStyle name="Millares[1] 17 2 2" xfId="34604" xr:uid="{8E95AFE4-1F7A-4A9D-8B74-2FEDC360D6C7}"/>
    <cellStyle name="Millares[1] 17 3" xfId="11863" xr:uid="{3789295A-4106-43A1-A914-57F06465039D}"/>
    <cellStyle name="Millares[1] 17 3 2" xfId="34605" xr:uid="{91BB1B67-DA61-4528-82E1-1576F8AE7FDF}"/>
    <cellStyle name="Millares[1] 17 4" xfId="34606" xr:uid="{75EB2777-66C3-4EC9-823A-FD9FF00A9440}"/>
    <cellStyle name="Millares[1] 18" xfId="11864" xr:uid="{45D296A6-FAD2-4744-B99B-CCC9E2D1BC12}"/>
    <cellStyle name="Millares[1] 18 2" xfId="11865" xr:uid="{D861FBF3-5850-4C5B-84C6-EAE3DA5AF635}"/>
    <cellStyle name="Millares[1] 18 2 2" xfId="34607" xr:uid="{802A2222-2F14-418F-BD30-6246295AC0B3}"/>
    <cellStyle name="Millares[1] 18 3" xfId="11866" xr:uid="{339E4447-50E6-40DC-A195-96397E561897}"/>
    <cellStyle name="Millares[1] 18 3 2" xfId="34608" xr:uid="{D1362861-2316-4C8F-BEEF-DF4C5CC7BC5F}"/>
    <cellStyle name="Millares[1] 18 4" xfId="34609" xr:uid="{25F532B7-FABC-486B-AE7C-69A78415C069}"/>
    <cellStyle name="Millares[1] 19" xfId="11867" xr:uid="{A9C6DB5D-EE8B-4824-8A82-1544071BB9A4}"/>
    <cellStyle name="Millares[1] 19 2" xfId="11868" xr:uid="{0C3E4343-33AA-4AF3-80E9-0688F1ED2DFC}"/>
    <cellStyle name="Millares[1] 19 2 2" xfId="34610" xr:uid="{46EACD35-8262-484E-88C0-6D34D35B4C7A}"/>
    <cellStyle name="Millares[1] 19 3" xfId="11869" xr:uid="{95A03A2B-D438-403D-B006-82DD623A977A}"/>
    <cellStyle name="Millares[1] 19 3 2" xfId="34611" xr:uid="{3DE3BFF6-BDE4-4ED6-8B3F-3F35FEF1F076}"/>
    <cellStyle name="Millares[1] 19 4" xfId="34612" xr:uid="{2CE4081D-B8F5-471D-9E47-C13248A8B2BB}"/>
    <cellStyle name="Millares[1] 2" xfId="11870" xr:uid="{C19A058D-0149-44A5-B77D-73ADF204F85D}"/>
    <cellStyle name="Millares[1] 2 2" xfId="11871" xr:uid="{FFBDE69F-57C9-4C07-8EDE-7E6A41B764E3}"/>
    <cellStyle name="Millares[1] 2 2 2" xfId="11872" xr:uid="{5A4C4C63-F047-49F0-AA6F-F74EA833DBB9}"/>
    <cellStyle name="Millares[1] 2 2 2 2" xfId="34613" xr:uid="{9AF2F6A8-DBBC-4AE5-BD52-8345AFD7D1DC}"/>
    <cellStyle name="Millares[1] 2 2 3" xfId="11873" xr:uid="{6A4ADB28-4D77-497B-90B1-A9339CB81CDF}"/>
    <cellStyle name="Millares[1] 2 2 3 2" xfId="34614" xr:uid="{0BF426E5-69B0-4F9C-B239-03B60580C4B2}"/>
    <cellStyle name="Millares[1] 2 2 4" xfId="34615" xr:uid="{CC5259D0-53E7-4A45-8090-27BCF61930CE}"/>
    <cellStyle name="Millares[1] 2 3" xfId="11874" xr:uid="{EE122419-6614-4404-ACD2-20A0D9A136FF}"/>
    <cellStyle name="Millares[1] 2 3 2" xfId="11875" xr:uid="{7D50929B-47BA-4AC9-B48D-C0DB9F042081}"/>
    <cellStyle name="Millares[1] 2 3 2 2" xfId="34616" xr:uid="{BEAC08E2-2FF7-4F03-95CF-B188D0D5FC8A}"/>
    <cellStyle name="Millares[1] 2 3 3" xfId="11876" xr:uid="{9780B7E8-56AE-40B7-8862-DB2F78D0902D}"/>
    <cellStyle name="Millares[1] 2 3 3 2" xfId="34617" xr:uid="{45D79967-5D85-46A8-8582-AFCD610FE68D}"/>
    <cellStyle name="Millares[1] 2 3 4" xfId="34618" xr:uid="{C2515E95-6BFF-47A8-AAC5-AD34C6FD58D7}"/>
    <cellStyle name="Millares[1] 2 4" xfId="11877" xr:uid="{DFBA281A-277F-4C0F-94C8-5AC015F9A3C8}"/>
    <cellStyle name="Millares[1] 2 4 2" xfId="11878" xr:uid="{C32BD6AA-5D55-48C0-BE4A-096F6E9368D2}"/>
    <cellStyle name="Millares[1] 2 4 2 2" xfId="34619" xr:uid="{786D6113-3FB9-4A00-B2C7-90273AE2E11D}"/>
    <cellStyle name="Millares[1] 2 4 3" xfId="11879" xr:uid="{AFF29DAB-7CDF-422C-855D-8F782D2AF316}"/>
    <cellStyle name="Millares[1] 2 4 3 2" xfId="34620" xr:uid="{2DB1CAFA-FBD7-4812-BCEE-EE69C4C7F10C}"/>
    <cellStyle name="Millares[1] 2 4 4" xfId="34621" xr:uid="{EC2B7967-AD14-4F89-8FB6-23196A421F99}"/>
    <cellStyle name="Millares[1] 2 5" xfId="11880" xr:uid="{64D79F29-D682-4313-AF4D-6F6FF82D74AC}"/>
    <cellStyle name="Millares[1] 2 5 2" xfId="11881" xr:uid="{3124F0F4-2B3B-4432-A423-FC07DFD45E05}"/>
    <cellStyle name="Millares[1] 2 5 2 2" xfId="34622" xr:uid="{4EF768D8-4CE8-4304-96A6-F5389CD645A1}"/>
    <cellStyle name="Millares[1] 2 5 3" xfId="11882" xr:uid="{B2F2AECB-620D-4489-9E41-4DCD439B67E0}"/>
    <cellStyle name="Millares[1] 2 5 3 2" xfId="34623" xr:uid="{2FEF1EFF-FF9C-4F44-8CCC-2F5F4F01ED7F}"/>
    <cellStyle name="Millares[1] 2 5 4" xfId="34624" xr:uid="{955B34F9-829D-4E4C-A6E4-65DB3EE518EA}"/>
    <cellStyle name="Millares[1] 2 6" xfId="11883" xr:uid="{94EF092B-AAAC-4D47-AAE1-75E9A188FFE4}"/>
    <cellStyle name="Millares[1] 2 6 2" xfId="34625" xr:uid="{B37C4DD4-5721-4F3F-A070-9A3CD845704E}"/>
    <cellStyle name="Millares[1] 2 7" xfId="11884" xr:uid="{4748DA1F-D0C8-4D4A-B678-949EEB326B3E}"/>
    <cellStyle name="Millares[1] 2 7 2" xfId="34626" xr:uid="{1F6B18A3-F9D1-4A38-8536-8FBEA61F59E5}"/>
    <cellStyle name="Millares[1] 2 8" xfId="34627" xr:uid="{F6C61BFE-77A3-42D7-A9D9-3E6560F2930F}"/>
    <cellStyle name="Millares[1] 20" xfId="11885" xr:uid="{BAE2804A-F098-4A93-84B6-194D63D1AA41}"/>
    <cellStyle name="Millares[1] 20 2" xfId="11886" xr:uid="{CDF0CFC1-CDA6-4CC1-B45D-D52A2C2749FF}"/>
    <cellStyle name="Millares[1] 20 2 2" xfId="34628" xr:uid="{B374B0F2-4E8B-4B72-A0AF-958311452FBA}"/>
    <cellStyle name="Millares[1] 20 3" xfId="11887" xr:uid="{633E4C6C-ABC2-4B20-A881-8A6A19C91736}"/>
    <cellStyle name="Millares[1] 20 3 2" xfId="34629" xr:uid="{ADDCF2F4-2ABA-4EEE-A325-4FA3755596D7}"/>
    <cellStyle name="Millares[1] 20 4" xfId="34630" xr:uid="{165AC0F4-F5F1-41A0-9754-13A0CCF73DAF}"/>
    <cellStyle name="Millares[1] 21" xfId="11888" xr:uid="{CA9ADDD3-E0E3-4AFF-B470-63ADD86C4E68}"/>
    <cellStyle name="Millares[1] 21 2" xfId="11889" xr:uid="{5977D61E-7641-4D4A-82C0-0A12945BF6F1}"/>
    <cellStyle name="Millares[1] 21 2 2" xfId="34631" xr:uid="{E41A6A30-192A-46B3-BF5D-55F7D2E0DFC4}"/>
    <cellStyle name="Millares[1] 21 3" xfId="11890" xr:uid="{BFD392FE-0F95-41B4-894D-E3F63BE664D6}"/>
    <cellStyle name="Millares[1] 21 3 2" xfId="34632" xr:uid="{6AA55A35-84B4-4409-B7B3-31A14801043A}"/>
    <cellStyle name="Millares[1] 21 4" xfId="34633" xr:uid="{48AAC47A-4567-49E9-BC0C-CA320B6132BA}"/>
    <cellStyle name="Millares[1] 22" xfId="11891" xr:uid="{22C7F45B-3DCF-43F2-9919-59B590F7BC53}"/>
    <cellStyle name="Millares[1] 22 2" xfId="11892" xr:uid="{FFDDDDB3-C262-4AA0-BE4C-001D85A85E39}"/>
    <cellStyle name="Millares[1] 22 2 2" xfId="34634" xr:uid="{2456F1A5-164B-479E-9D56-E2E9A51B65B2}"/>
    <cellStyle name="Millares[1] 22 3" xfId="11893" xr:uid="{B509BE5A-9AA6-4025-A92B-279209815185}"/>
    <cellStyle name="Millares[1] 22 3 2" xfId="34635" xr:uid="{99730897-642B-4EAA-891A-3B1A5D6676C6}"/>
    <cellStyle name="Millares[1] 22 4" xfId="34636" xr:uid="{684DDBA7-38B3-406A-8310-55BB22BEC34D}"/>
    <cellStyle name="Millares[1] 23" xfId="11894" xr:uid="{000467B9-9A1D-48BD-8D03-5376346D9E11}"/>
    <cellStyle name="Millares[1] 23 2" xfId="11895" xr:uid="{91AAB6F9-0718-4060-99A4-A4B517EF06B0}"/>
    <cellStyle name="Millares[1] 23 2 2" xfId="34637" xr:uid="{F2F632F1-7D1E-436A-B57D-835464AE2D40}"/>
    <cellStyle name="Millares[1] 23 3" xfId="11896" xr:uid="{58BB95CC-4051-4EEB-A905-65660301937A}"/>
    <cellStyle name="Millares[1] 23 3 2" xfId="34638" xr:uid="{EB1B8FBF-42EF-4377-BC6B-41AC4F6A0EF6}"/>
    <cellStyle name="Millares[1] 23 4" xfId="34639" xr:uid="{313A6FB6-EDA6-454D-9FC8-A306C785B093}"/>
    <cellStyle name="Millares[1] 24" xfId="11897" xr:uid="{C74A33DA-D393-4E5A-ACDC-754AAB14C0EA}"/>
    <cellStyle name="Millares[1] 24 2" xfId="11898" xr:uid="{EE1A7E32-D8BF-42CB-B59A-598C7180B932}"/>
    <cellStyle name="Millares[1] 24 2 2" xfId="34640" xr:uid="{341EC396-E868-4C36-B71F-7ADF2E5CE82F}"/>
    <cellStyle name="Millares[1] 24 3" xfId="11899" xr:uid="{3BE23BDB-2E35-498B-96F3-28C54A02E2C5}"/>
    <cellStyle name="Millares[1] 24 3 2" xfId="34641" xr:uid="{946F3383-84F5-4E2A-A562-FED6F7E9BEB6}"/>
    <cellStyle name="Millares[1] 24 4" xfId="34642" xr:uid="{E3A23082-9232-452C-9655-4B2DEEAB0BCE}"/>
    <cellStyle name="Millares[1] 25" xfId="11900" xr:uid="{6D7845C7-9F56-441A-B148-F5B986E6883C}"/>
    <cellStyle name="Millares[1] 25 2" xfId="11901" xr:uid="{7CB55139-C046-4BC8-AFBD-94E326B7EEF0}"/>
    <cellStyle name="Millares[1] 25 2 2" xfId="34643" xr:uid="{EE124736-FC75-4EBB-809C-01E20C59578C}"/>
    <cellStyle name="Millares[1] 25 3" xfId="11902" xr:uid="{C59566AF-97BE-4539-82F4-0B2076CC72F8}"/>
    <cellStyle name="Millares[1] 25 3 2" xfId="34644" xr:uid="{4AF09865-5634-4143-9069-B2A6BCFA374B}"/>
    <cellStyle name="Millares[1] 25 4" xfId="34645" xr:uid="{D4106F6D-C3F2-4CDB-B4A5-37517E6B7D66}"/>
    <cellStyle name="Millares[1] 26" xfId="11903" xr:uid="{4E3DF30B-A57F-4FDB-9064-E0361227E090}"/>
    <cellStyle name="Millares[1] 26 2" xfId="11904" xr:uid="{3E550BC2-8F17-4F8E-85D2-941D6EDA414F}"/>
    <cellStyle name="Millares[1] 26 2 2" xfId="34646" xr:uid="{1A950EE2-B381-4FA7-854A-1813B9A28CA6}"/>
    <cellStyle name="Millares[1] 26 3" xfId="11905" xr:uid="{73A8B08A-D8B6-4C07-A101-DCB7BA72183D}"/>
    <cellStyle name="Millares[1] 26 3 2" xfId="34647" xr:uid="{13840580-2F69-4812-A4A1-D115E6E830D8}"/>
    <cellStyle name="Millares[1] 26 4" xfId="34648" xr:uid="{BDDE7C82-8A6B-49D3-AA02-BF6C96C25769}"/>
    <cellStyle name="Millares[1] 27" xfId="11906" xr:uid="{8402D32B-2D2F-4F34-9DBE-948D5D0AB2F5}"/>
    <cellStyle name="Millares[1] 27 2" xfId="11907" xr:uid="{3FBF0996-25ED-48A3-8A44-766BA670388B}"/>
    <cellStyle name="Millares[1] 27 2 2" xfId="34649" xr:uid="{659DD834-045B-47AD-92A5-177FAD073B6B}"/>
    <cellStyle name="Millares[1] 27 3" xfId="11908" xr:uid="{648070D5-D6D7-416F-8C7C-312C850AB2E6}"/>
    <cellStyle name="Millares[1] 27 3 2" xfId="34650" xr:uid="{0D427289-E15E-4CAA-967D-7FC295FE9CAE}"/>
    <cellStyle name="Millares[1] 27 4" xfId="34651" xr:uid="{76FA57BF-560B-4D3C-8736-57F24291D90D}"/>
    <cellStyle name="Millares[1] 28" xfId="11909" xr:uid="{E86D54FD-325F-4081-ACF8-18B58320A39F}"/>
    <cellStyle name="Millares[1] 28 2" xfId="11910" xr:uid="{3D24AF38-F65F-4E4D-A186-02C5034841E5}"/>
    <cellStyle name="Millares[1] 28 2 2" xfId="34652" xr:uid="{031720BF-F006-4F83-994E-088D880B9606}"/>
    <cellStyle name="Millares[1] 28 3" xfId="11911" xr:uid="{A1DC2D56-6591-4ADA-BF0F-78FE081057CB}"/>
    <cellStyle name="Millares[1] 28 3 2" xfId="34653" xr:uid="{29395E6E-547A-4D00-832A-EED1DE80F506}"/>
    <cellStyle name="Millares[1] 28 4" xfId="34654" xr:uid="{C85DF63E-56F1-4947-A313-D2C5A2824BA7}"/>
    <cellStyle name="Millares[1] 29" xfId="11912" xr:uid="{516D04F4-5222-4B8D-A6C5-B7F7B031DA0C}"/>
    <cellStyle name="Millares[1] 29 2" xfId="11913" xr:uid="{4A0588B8-E6D1-4A02-9086-8EA6047CD52A}"/>
    <cellStyle name="Millares[1] 29 2 2" xfId="34655" xr:uid="{2702ACEC-AE30-40FE-8E53-1DE865B0611C}"/>
    <cellStyle name="Millares[1] 29 3" xfId="11914" xr:uid="{46A2AF23-A023-487B-995D-4DB5DA221537}"/>
    <cellStyle name="Millares[1] 29 3 2" xfId="34656" xr:uid="{0087A588-515A-455A-A04E-537E7E94A4EE}"/>
    <cellStyle name="Millares[1] 29 4" xfId="34657" xr:uid="{3E89CAF9-9075-4E4B-B849-06F711EDD1F0}"/>
    <cellStyle name="Millares[1] 3" xfId="11915" xr:uid="{C4B7B811-2ACE-462E-B649-A3617725D3D1}"/>
    <cellStyle name="Millares[1] 3 2" xfId="11916" xr:uid="{73A36C8B-9B0D-4C73-8C4A-A41F8EA4C0A8}"/>
    <cellStyle name="Millares[1] 3 2 2" xfId="11917" xr:uid="{C9E7BDB4-EF9E-4F79-90F2-01A9AD0715F3}"/>
    <cellStyle name="Millares[1] 3 2 2 2" xfId="34658" xr:uid="{A34D31AB-001E-45CF-AEE7-6619A109769B}"/>
    <cellStyle name="Millares[1] 3 2 3" xfId="11918" xr:uid="{E63A9B01-5505-4C37-B564-B8600A6A5692}"/>
    <cellStyle name="Millares[1] 3 2 3 2" xfId="34659" xr:uid="{05FAF287-ED26-4C0C-ABF5-AC7030095DC1}"/>
    <cellStyle name="Millares[1] 3 2 4" xfId="34660" xr:uid="{6BF4A8CC-563C-4ACD-9681-A51D98003C5B}"/>
    <cellStyle name="Millares[1] 3 3" xfId="11919" xr:uid="{D6D90969-4687-4CAE-8DFA-342014E4E570}"/>
    <cellStyle name="Millares[1] 3 3 2" xfId="11920" xr:uid="{11B95585-1E4D-412E-BA91-7DEA91C4925B}"/>
    <cellStyle name="Millares[1] 3 3 2 2" xfId="34661" xr:uid="{97BA031C-86BE-4E2E-AFB0-78A399A36989}"/>
    <cellStyle name="Millares[1] 3 3 3" xfId="11921" xr:uid="{84FBACFB-69B7-4680-83B3-AE594DBADB79}"/>
    <cellStyle name="Millares[1] 3 3 3 2" xfId="34662" xr:uid="{77AE2A81-48C7-46A3-8978-6D80B5248B7E}"/>
    <cellStyle name="Millares[1] 3 3 4" xfId="34663" xr:uid="{DFB06AAC-2A83-4A68-A0E9-BDA485E79703}"/>
    <cellStyle name="Millares[1] 3 4" xfId="11922" xr:uid="{4A8972DC-4242-4DBE-BB7C-8707E4075285}"/>
    <cellStyle name="Millares[1] 3 4 2" xfId="11923" xr:uid="{93B6FCBF-69EE-4032-94F8-D523BF643ACF}"/>
    <cellStyle name="Millares[1] 3 4 2 2" xfId="34664" xr:uid="{8D49AEE3-E16C-40AD-9DE2-6F92BAABF878}"/>
    <cellStyle name="Millares[1] 3 4 3" xfId="11924" xr:uid="{122C3F62-8818-416D-BB64-8419F71ADD89}"/>
    <cellStyle name="Millares[1] 3 4 3 2" xfId="34665" xr:uid="{9B988263-A7D4-4AD6-8C8B-CABEF3BA00D4}"/>
    <cellStyle name="Millares[1] 3 4 4" xfId="34666" xr:uid="{7913D75B-D1AC-4B6C-AF20-645770F8785B}"/>
    <cellStyle name="Millares[1] 3 5" xfId="11925" xr:uid="{6B5CD16B-F9C0-405A-BC60-2A12B5AD68BA}"/>
    <cellStyle name="Millares[1] 3 5 2" xfId="11926" xr:uid="{A74A746E-4B2C-4E86-8A5C-3AAC2D6DEB1B}"/>
    <cellStyle name="Millares[1] 3 5 2 2" xfId="34667" xr:uid="{47003C70-8D73-4A58-8ED6-3BBB84858258}"/>
    <cellStyle name="Millares[1] 3 5 3" xfId="11927" xr:uid="{C2A8D600-EB54-4B69-9A34-0350546DF411}"/>
    <cellStyle name="Millares[1] 3 5 3 2" xfId="34668" xr:uid="{0B56CDFF-52BD-4CD3-BD64-2A7AAAD3C414}"/>
    <cellStyle name="Millares[1] 3 5 4" xfId="34669" xr:uid="{B6589CF1-89A0-4D6B-92CA-CCA58F8F60C8}"/>
    <cellStyle name="Millares[1] 3 6" xfId="11928" xr:uid="{60FB426F-6BB1-47B6-BB71-82A3339B0763}"/>
    <cellStyle name="Millares[1] 3 6 2" xfId="34670" xr:uid="{DB4BF303-C4AE-4570-AAFC-EB821AEBDA7C}"/>
    <cellStyle name="Millares[1] 3 7" xfId="11929" xr:uid="{DEE12FD1-2BC0-45D1-848F-E01F00040E9D}"/>
    <cellStyle name="Millares[1] 3 7 2" xfId="34671" xr:uid="{ED98A006-5348-49D8-9B8B-6DDE88F3C843}"/>
    <cellStyle name="Millares[1] 3 8" xfId="34672" xr:uid="{45966369-464D-4F4A-B1C6-C62F4729C6BC}"/>
    <cellStyle name="Millares[1] 30" xfId="11930" xr:uid="{6AB917F2-400B-4688-86A7-047D66791CA8}"/>
    <cellStyle name="Millares[1] 30 2" xfId="11931" xr:uid="{58E2D539-B1AB-42E0-B0FE-2C46892F0815}"/>
    <cellStyle name="Millares[1] 30 2 2" xfId="34673" xr:uid="{35F0D2FF-40EB-4B4B-B5ED-B9EC9BC2480E}"/>
    <cellStyle name="Millares[1] 30 3" xfId="11932" xr:uid="{3017FF50-D60A-416F-8718-D61780AD9C08}"/>
    <cellStyle name="Millares[1] 30 3 2" xfId="34674" xr:uid="{033D32AA-9151-41D5-813F-AD1E6F87BD56}"/>
    <cellStyle name="Millares[1] 30 4" xfId="34675" xr:uid="{DF2615D9-D9E3-4203-A0B4-AC34AD64E992}"/>
    <cellStyle name="Millares[1] 31" xfId="11933" xr:uid="{06D07DE9-EB88-414F-A8C6-15ED38D6B14E}"/>
    <cellStyle name="Millares[1] 31 2" xfId="11934" xr:uid="{2F26A9AD-8FFA-41D8-9B1C-901D3AE2FAB7}"/>
    <cellStyle name="Millares[1] 31 2 2" xfId="34676" xr:uid="{FE14D8C7-CE19-416B-A0DD-C8D5DDE38AD2}"/>
    <cellStyle name="Millares[1] 31 3" xfId="11935" xr:uid="{ED0D63B3-3B1C-46AD-A90B-1FC18AE43FB8}"/>
    <cellStyle name="Millares[1] 31 3 2" xfId="34677" xr:uid="{A95F4583-5709-4C70-ABD3-B91CBFF18B5C}"/>
    <cellStyle name="Millares[1] 31 4" xfId="34678" xr:uid="{B6431181-3A79-47B2-99B1-36AB41D65652}"/>
    <cellStyle name="Millares[1] 32" xfId="11936" xr:uid="{E4C0B860-22DA-4732-98D9-9A334AD8B1F0}"/>
    <cellStyle name="Millares[1] 32 2" xfId="11937" xr:uid="{74134D7F-E1B0-4918-B688-E8A58D25805B}"/>
    <cellStyle name="Millares[1] 32 2 2" xfId="34679" xr:uid="{FBC07EB2-24DD-4275-A50A-4965F4D8FE67}"/>
    <cellStyle name="Millares[1] 32 3" xfId="11938" xr:uid="{3F0A4718-4624-4BED-B4B7-0ECBE7231BB8}"/>
    <cellStyle name="Millares[1] 32 3 2" xfId="34680" xr:uid="{A063BAE3-62A4-43A2-860E-94BE37457EC4}"/>
    <cellStyle name="Millares[1] 32 4" xfId="34681" xr:uid="{975DAB92-800F-496E-B97C-04068A284E6B}"/>
    <cellStyle name="Millares[1] 33" xfId="11939" xr:uid="{D65AF931-91C4-4BD7-B9A4-7B9D240D69A1}"/>
    <cellStyle name="Millares[1] 33 2" xfId="11940" xr:uid="{4AA188D3-BF92-497F-A966-54A071A07776}"/>
    <cellStyle name="Millares[1] 33 2 2" xfId="34682" xr:uid="{618875A9-69D0-4968-A116-5AAE90F7E184}"/>
    <cellStyle name="Millares[1] 33 3" xfId="11941" xr:uid="{CF95F0AE-5A16-41E4-AE80-7EA9EDC29D67}"/>
    <cellStyle name="Millares[1] 33 3 2" xfId="34683" xr:uid="{B131BD6F-D2AA-4EE1-BDC2-0D1AA5CD3E63}"/>
    <cellStyle name="Millares[1] 33 4" xfId="34684" xr:uid="{8480EF5F-6DBC-4B27-B917-72611A7645BE}"/>
    <cellStyle name="Millares[1] 34" xfId="11942" xr:uid="{092B90D6-9159-4498-93FC-A19305907F78}"/>
    <cellStyle name="Millares[1] 34 2" xfId="11943" xr:uid="{D0246093-A5ED-4391-A5CF-79F850CED528}"/>
    <cellStyle name="Millares[1] 34 2 2" xfId="34685" xr:uid="{C44B670C-09D6-4694-B5C9-F12A8E0E44F6}"/>
    <cellStyle name="Millares[1] 34 3" xfId="11944" xr:uid="{F581EB22-A7E2-4780-A241-F83884C2EA87}"/>
    <cellStyle name="Millares[1] 34 3 2" xfId="34686" xr:uid="{6B63E192-3262-49ED-97E7-7E70DE76623A}"/>
    <cellStyle name="Millares[1] 34 4" xfId="34687" xr:uid="{A3B852BA-E1CD-429D-96B0-C93BCA81D3C6}"/>
    <cellStyle name="Millares[1] 35" xfId="11945" xr:uid="{7033B84F-0191-4D9A-9DDE-7FB850B42486}"/>
    <cellStyle name="Millares[1] 35 2" xfId="11946" xr:uid="{DDFA23AC-0327-4A13-A783-528AD5643F73}"/>
    <cellStyle name="Millares[1] 35 2 2" xfId="34688" xr:uid="{12E63A5F-688E-4976-9A45-58F1290A317F}"/>
    <cellStyle name="Millares[1] 35 3" xfId="11947" xr:uid="{4B3E5BB0-463D-4D0F-A74B-FA1CF968B272}"/>
    <cellStyle name="Millares[1] 35 3 2" xfId="34689" xr:uid="{65CB2F81-B1A5-4D78-A79B-A23855079654}"/>
    <cellStyle name="Millares[1] 35 4" xfId="34690" xr:uid="{E0223FED-75A9-4466-BA46-157C7DBAD8AC}"/>
    <cellStyle name="Millares[1] 36" xfId="11948" xr:uid="{9D637E3D-C2F7-4E83-BEB2-AABA21DFB4F6}"/>
    <cellStyle name="Millares[1] 36 2" xfId="11949" xr:uid="{3ED72362-645A-4A76-B5AC-5697077A0A61}"/>
    <cellStyle name="Millares[1] 36 2 2" xfId="34691" xr:uid="{984BAF16-72D9-4B15-9D0D-1901C4EC5AE1}"/>
    <cellStyle name="Millares[1] 36 3" xfId="11950" xr:uid="{3853BFCD-E5AB-43A9-A43B-95995930760C}"/>
    <cellStyle name="Millares[1] 36 3 2" xfId="34692" xr:uid="{D4067CA7-438D-447A-9D14-9C2AB8BB7451}"/>
    <cellStyle name="Millares[1] 36 4" xfId="34693" xr:uid="{461C3811-92EE-4003-B6CA-500A30CB9CBC}"/>
    <cellStyle name="Millares[1] 37" xfId="11951" xr:uid="{7399898D-9AC6-44DD-83F8-2BFD0322FD83}"/>
    <cellStyle name="Millares[1] 37 2" xfId="11952" xr:uid="{4B41CC0E-6A1A-4441-BCCA-9FBE2A9E6E58}"/>
    <cellStyle name="Millares[1] 37 2 2" xfId="34694" xr:uid="{CFC5346F-8040-4961-B57C-EFD40FA216A7}"/>
    <cellStyle name="Millares[1] 37 3" xfId="11953" xr:uid="{09ED3095-521A-473A-8738-7AB2FFAC25C1}"/>
    <cellStyle name="Millares[1] 37 3 2" xfId="34695" xr:uid="{AC96430A-86BA-4A70-B3FD-26876BC7A0D7}"/>
    <cellStyle name="Millares[1] 37 4" xfId="34696" xr:uid="{5D70E405-04AE-4A15-A7AB-3B4203C0BED8}"/>
    <cellStyle name="Millares[1] 38" xfId="11954" xr:uid="{BAC19BA6-EBB4-4195-82CC-C873A015DD56}"/>
    <cellStyle name="Millares[1] 38 2" xfId="11955" xr:uid="{95360594-C44E-4A23-AE77-DF4BF3408FA6}"/>
    <cellStyle name="Millares[1] 38 2 2" xfId="34697" xr:uid="{92761938-5312-40FB-AC11-F9B8922F3E6C}"/>
    <cellStyle name="Millares[1] 38 3" xfId="11956" xr:uid="{86C6F0E9-3E29-473C-86D3-AF5D15499183}"/>
    <cellStyle name="Millares[1] 38 3 2" xfId="34698" xr:uid="{875C9A41-1604-40AF-AFBC-DD6B58E86068}"/>
    <cellStyle name="Millares[1] 38 4" xfId="34699" xr:uid="{A2CB33E3-F5CC-40CD-A89C-9240673BDB3C}"/>
    <cellStyle name="Millares[1] 39" xfId="11957" xr:uid="{8FB36B03-ED4C-4DCA-ABCC-D562DD1EDF02}"/>
    <cellStyle name="Millares[1] 39 2" xfId="11958" xr:uid="{5E9B09D3-7187-44C4-9143-D00EA7578388}"/>
    <cellStyle name="Millares[1] 39 2 2" xfId="34700" xr:uid="{342DA39E-30DC-443D-8B6F-4DFFF5292DB0}"/>
    <cellStyle name="Millares[1] 39 3" xfId="11959" xr:uid="{72EF612A-CDAA-4A12-99F1-7CD173D35FAC}"/>
    <cellStyle name="Millares[1] 39 3 2" xfId="34701" xr:uid="{4053DB8B-4B26-4A4B-9862-27226EEDAA21}"/>
    <cellStyle name="Millares[1] 39 4" xfId="34702" xr:uid="{2C49D6B7-3510-40B5-B394-3C59011E6D16}"/>
    <cellStyle name="Millares[1] 4" xfId="11960" xr:uid="{D0B2F34E-87D7-4D9C-BC58-E760FD56B4D6}"/>
    <cellStyle name="Millares[1] 4 2" xfId="11961" xr:uid="{14C40921-A521-4951-A89D-048EB231141F}"/>
    <cellStyle name="Millares[1] 4 2 2" xfId="11962" xr:uid="{5ECDF0F2-863F-4F2C-A39E-77EF893739E3}"/>
    <cellStyle name="Millares[1] 4 2 2 2" xfId="34703" xr:uid="{4E0915E6-C482-41B1-9F59-455783E802FD}"/>
    <cellStyle name="Millares[1] 4 2 3" xfId="11963" xr:uid="{C48651D8-B96E-4A93-97B2-54F000C1AE60}"/>
    <cellStyle name="Millares[1] 4 2 3 2" xfId="34704" xr:uid="{CAFAFFDC-75B4-40FD-A49F-6429987B368F}"/>
    <cellStyle name="Millares[1] 4 2 4" xfId="34705" xr:uid="{9C719FFB-7447-4D84-A26D-DDA00C2848C2}"/>
    <cellStyle name="Millares[1] 4 3" xfId="11964" xr:uid="{DD91E8AB-51B6-42AC-87D1-1D8316417BBB}"/>
    <cellStyle name="Millares[1] 4 3 2" xfId="11965" xr:uid="{9F15528D-7D8D-4721-B64D-D703D8BAE23C}"/>
    <cellStyle name="Millares[1] 4 3 2 2" xfId="34706" xr:uid="{4CA103DD-8268-4A54-84A2-1222F19A1EEF}"/>
    <cellStyle name="Millares[1] 4 3 3" xfId="11966" xr:uid="{ABEFC407-1FFB-4DDC-9CC3-5C3470AF4B37}"/>
    <cellStyle name="Millares[1] 4 3 3 2" xfId="34707" xr:uid="{D1CD0C1D-815B-4431-9490-C84E9DF4C1EE}"/>
    <cellStyle name="Millares[1] 4 3 4" xfId="34708" xr:uid="{1C8128E0-708B-466D-A2B8-B214158EBC7B}"/>
    <cellStyle name="Millares[1] 4 4" xfId="11967" xr:uid="{B1C3CED4-7685-4420-8B7C-A9595BC1B391}"/>
    <cellStyle name="Millares[1] 4 4 2" xfId="11968" xr:uid="{3B47CAC5-C0A2-4DF6-85F6-14DA6311D589}"/>
    <cellStyle name="Millares[1] 4 4 2 2" xfId="34709" xr:uid="{24957E3A-8C1A-48CD-88F2-48D84ED584DF}"/>
    <cellStyle name="Millares[1] 4 4 3" xfId="11969" xr:uid="{8B4E4EC8-6F2D-4F14-85ED-67C7AEBA4344}"/>
    <cellStyle name="Millares[1] 4 4 3 2" xfId="34710" xr:uid="{66343FD1-1BDA-470C-A267-6282515C6AE5}"/>
    <cellStyle name="Millares[1] 4 4 4" xfId="34711" xr:uid="{8A4E4795-9AD5-47AF-AACC-F48DC1B38205}"/>
    <cellStyle name="Millares[1] 4 5" xfId="11970" xr:uid="{FD15A082-E1C8-4421-9E78-BF0B6E854F8B}"/>
    <cellStyle name="Millares[1] 4 5 2" xfId="11971" xr:uid="{24BBD25F-DED4-498F-B476-C616A4F7C5EC}"/>
    <cellStyle name="Millares[1] 4 5 2 2" xfId="34712" xr:uid="{2AC828D7-8A34-4BD9-93C1-8F1C5F7C7201}"/>
    <cellStyle name="Millares[1] 4 5 3" xfId="11972" xr:uid="{870CA124-0CE2-497E-9D78-4342869E949F}"/>
    <cellStyle name="Millares[1] 4 5 3 2" xfId="34713" xr:uid="{C75CC264-F680-4CDB-999A-244AACCEE27F}"/>
    <cellStyle name="Millares[1] 4 5 4" xfId="34714" xr:uid="{2F38ECAB-EAB5-4A34-8D0E-0891DD3AF25B}"/>
    <cellStyle name="Millares[1] 4 6" xfId="11973" xr:uid="{A460D571-2093-4D0C-8AB9-C7B040F4CF28}"/>
    <cellStyle name="Millares[1] 4 6 2" xfId="34715" xr:uid="{BB2EF737-02B0-4BBA-B54D-901E12A93CA0}"/>
    <cellStyle name="Millares[1] 4 7" xfId="11974" xr:uid="{285F187C-C6A5-4A25-8893-81F1C2385310}"/>
    <cellStyle name="Millares[1] 4 7 2" xfId="34716" xr:uid="{071D4AD8-49F1-42A1-B9DC-74CFC5ECE7A1}"/>
    <cellStyle name="Millares[1] 4 8" xfId="34717" xr:uid="{FBD7560C-CFD1-430D-AB73-C9F2FDA9A6EA}"/>
    <cellStyle name="Millares[1] 40" xfId="11975" xr:uid="{389B3D8E-B1A5-459B-B85E-ECFA63D98671}"/>
    <cellStyle name="Millares[1] 40 2" xfId="11976" xr:uid="{9631D332-0B8C-4A68-B1D3-C59FB1FBE6C0}"/>
    <cellStyle name="Millares[1] 40 2 2" xfId="34718" xr:uid="{BF80490B-F7C7-4FF4-8788-6A7B2867C486}"/>
    <cellStyle name="Millares[1] 40 3" xfId="11977" xr:uid="{4675C55D-131E-4F21-B9BD-DAC7534A6190}"/>
    <cellStyle name="Millares[1] 40 3 2" xfId="34719" xr:uid="{356F11A9-EDF5-4269-B1AF-D1708AFEE8E3}"/>
    <cellStyle name="Millares[1] 40 4" xfId="34720" xr:uid="{42C567F1-027A-46BA-A4D6-2A009D9BC759}"/>
    <cellStyle name="Millares[1] 41" xfId="11978" xr:uid="{49FD90D4-AF7F-4E8A-82F0-7E7337A921CE}"/>
    <cellStyle name="Millares[1] 41 2" xfId="11979" xr:uid="{F543CF62-DE10-41A4-89F9-38DCF9BC267C}"/>
    <cellStyle name="Millares[1] 41 2 2" xfId="34721" xr:uid="{94180F08-C98C-48F9-9440-A9D05BF495CA}"/>
    <cellStyle name="Millares[1] 41 3" xfId="11980" xr:uid="{9C731B46-10F6-4518-8948-4D966B1AE38F}"/>
    <cellStyle name="Millares[1] 41 3 2" xfId="34722" xr:uid="{67BAB67D-2D92-4BB1-A70F-DDCEE44210E6}"/>
    <cellStyle name="Millares[1] 41 4" xfId="34723" xr:uid="{C625CF1C-D7AB-4EE5-B201-D877210C11A6}"/>
    <cellStyle name="Millares[1] 42" xfId="11981" xr:uid="{6898EDE5-B7A8-40DF-8C46-2277A26E8A52}"/>
    <cellStyle name="Millares[1] 42 2" xfId="11982" xr:uid="{D7D0D1E8-0AA5-4456-BD05-7C2A78213B29}"/>
    <cellStyle name="Millares[1] 42 2 2" xfId="34724" xr:uid="{B9444D8A-6DAD-4F49-A962-BF5BD826E284}"/>
    <cellStyle name="Millares[1] 42 3" xfId="11983" xr:uid="{F1036B5B-90B2-497B-8E44-E52974BA85A0}"/>
    <cellStyle name="Millares[1] 42 3 2" xfId="34725" xr:uid="{42B2362C-D842-402D-A0FD-2497B0ED49B9}"/>
    <cellStyle name="Millares[1] 42 4" xfId="34726" xr:uid="{CF5C356E-C55D-40B9-BC95-5A1D5FD17C74}"/>
    <cellStyle name="Millares[1] 43" xfId="11984" xr:uid="{3E574904-FD27-4EE1-B39A-F566BF6A395D}"/>
    <cellStyle name="Millares[1] 43 2" xfId="11985" xr:uid="{B0B316D2-9545-47A5-9194-93E71F2A3911}"/>
    <cellStyle name="Millares[1] 43 2 2" xfId="34727" xr:uid="{0510A4BF-ED14-4B1F-8C23-A9DAACCA3DC4}"/>
    <cellStyle name="Millares[1] 43 3" xfId="11986" xr:uid="{4404EA94-A2B2-4096-9127-8C455E748394}"/>
    <cellStyle name="Millares[1] 43 3 2" xfId="34728" xr:uid="{6F8E47E1-410B-4319-96C7-0DAAEBF996D3}"/>
    <cellStyle name="Millares[1] 43 4" xfId="34729" xr:uid="{21AFC644-7A7B-4F7F-87A2-335DA542E76B}"/>
    <cellStyle name="Millares[1] 44" xfId="11987" xr:uid="{121F1896-59A8-4C12-AFB9-A9F8195FE97C}"/>
    <cellStyle name="Millares[1] 44 2" xfId="11988" xr:uid="{40659519-5CC5-48A0-A97A-9BB22A0EBAA4}"/>
    <cellStyle name="Millares[1] 44 2 2" xfId="34730" xr:uid="{AA25ABCF-0950-4274-9ABF-0857DE1E1F4C}"/>
    <cellStyle name="Millares[1] 44 3" xfId="11989" xr:uid="{89F1EBC6-395A-4A43-974A-A6C0135612A0}"/>
    <cellStyle name="Millares[1] 44 3 2" xfId="34731" xr:uid="{26BE765D-0CE4-4106-A34B-21C4E2C9EE43}"/>
    <cellStyle name="Millares[1] 44 4" xfId="34732" xr:uid="{45E64219-53E3-4902-B47B-B6A95712F01C}"/>
    <cellStyle name="Millares[1] 45" xfId="11990" xr:uid="{D51996A9-48E4-4873-BC69-9EB5C3875DB0}"/>
    <cellStyle name="Millares[1] 45 2" xfId="11991" xr:uid="{B3CABCEA-7133-42E6-826E-1126580C4F41}"/>
    <cellStyle name="Millares[1] 45 2 2" xfId="34733" xr:uid="{F6CAED1C-24F0-43F0-BD5E-C6BC019BF07C}"/>
    <cellStyle name="Millares[1] 45 3" xfId="11992" xr:uid="{A2C8DFC9-E191-4EA1-9502-EDBE9F3DA55E}"/>
    <cellStyle name="Millares[1] 45 3 2" xfId="34734" xr:uid="{B4219EEF-8B89-4500-AC57-613C272E151C}"/>
    <cellStyle name="Millares[1] 45 4" xfId="34735" xr:uid="{F3F8DFFB-01B3-4667-8AE0-3DF7C9AAA95C}"/>
    <cellStyle name="Millares[1] 46" xfId="11993" xr:uid="{CC261E3F-46CE-45E9-B9E7-E1476B4E6464}"/>
    <cellStyle name="Millares[1] 46 2" xfId="11994" xr:uid="{2353634D-050D-43D3-B26D-613B98E81E03}"/>
    <cellStyle name="Millares[1] 46 2 2" xfId="34736" xr:uid="{B582DB8C-A60D-40C6-9048-F911FBF64AA2}"/>
    <cellStyle name="Millares[1] 46 3" xfId="11995" xr:uid="{F863A29B-C021-412A-BC99-11870C5886DE}"/>
    <cellStyle name="Millares[1] 46 3 2" xfId="34737" xr:uid="{5C4C9C54-13B1-4524-9B67-5B375EB71FA8}"/>
    <cellStyle name="Millares[1] 46 4" xfId="34738" xr:uid="{1FB9C64B-5812-4D28-9DF4-8F93DB204C9D}"/>
    <cellStyle name="Millares[1] 47" xfId="11996" xr:uid="{B9AA933E-C3FD-48AA-98D9-14E11F2A5244}"/>
    <cellStyle name="Millares[1] 47 2" xfId="11997" xr:uid="{1B34136A-AF45-49A6-8322-851B4FCD232C}"/>
    <cellStyle name="Millares[1] 47 2 2" xfId="34739" xr:uid="{D6F25DAC-474C-481E-B3C3-7BBF6A718651}"/>
    <cellStyle name="Millares[1] 47 3" xfId="11998" xr:uid="{F48340AC-AA69-482F-B8D0-5A196EEEA5C2}"/>
    <cellStyle name="Millares[1] 47 3 2" xfId="34740" xr:uid="{73A8F1A8-39A1-4A84-8E81-46F72876F317}"/>
    <cellStyle name="Millares[1] 47 4" xfId="34741" xr:uid="{709B80D3-AEF4-4F6A-BF92-D05D2D5EF53C}"/>
    <cellStyle name="Millares[1] 48" xfId="11999" xr:uid="{72DBA086-948C-4F72-A19A-FF4F9F0BC6EE}"/>
    <cellStyle name="Millares[1] 48 2" xfId="12000" xr:uid="{3802781F-D0A9-4B28-9151-D992998B8C96}"/>
    <cellStyle name="Millares[1] 48 2 2" xfId="34742" xr:uid="{D9A4215D-21C2-4AE7-8593-5F1269291F4F}"/>
    <cellStyle name="Millares[1] 48 3" xfId="12001" xr:uid="{2002DC10-E83B-4301-8ED8-97CDB4C71925}"/>
    <cellStyle name="Millares[1] 48 3 2" xfId="34743" xr:uid="{BE55F521-9990-4BD3-810F-3B9FF35C45AB}"/>
    <cellStyle name="Millares[1] 48 4" xfId="34744" xr:uid="{CE7E101D-F92D-40DF-AA88-ADEB0B12B71B}"/>
    <cellStyle name="Millares[1] 49" xfId="12002" xr:uid="{68DECC41-6AC3-4FD0-AB11-D6EE24815193}"/>
    <cellStyle name="Millares[1] 49 2" xfId="12003" xr:uid="{C877ED14-29BD-4725-96C9-89282C3F33F2}"/>
    <cellStyle name="Millares[1] 49 2 2" xfId="34745" xr:uid="{4051854A-D065-40BF-A6B2-F59CD8163550}"/>
    <cellStyle name="Millares[1] 49 3" xfId="12004" xr:uid="{1572D1D2-672F-48BE-8F5E-AF5E67C6FED7}"/>
    <cellStyle name="Millares[1] 49 3 2" xfId="34746" xr:uid="{CD1DE7FF-4C66-43A1-98DF-FA462477426D}"/>
    <cellStyle name="Millares[1] 49 4" xfId="34747" xr:uid="{E18E0117-C9F4-4E2F-9C4E-E11C273A091A}"/>
    <cellStyle name="Millares[1] 5" xfId="12005" xr:uid="{DE48F29A-C1ED-4712-BC66-C0FC75A434B1}"/>
    <cellStyle name="Millares[1] 5 2" xfId="12006" xr:uid="{436324A0-8C38-4D6E-BC26-05B78E20256A}"/>
    <cellStyle name="Millares[1] 5 2 2" xfId="34748" xr:uid="{3B8D5453-03BF-40A5-94A0-8BC09EAF5589}"/>
    <cellStyle name="Millares[1] 5 3" xfId="12007" xr:uid="{5E541BDE-9EA1-41F8-BBF3-31196D1BAE33}"/>
    <cellStyle name="Millares[1] 5 3 2" xfId="34749" xr:uid="{84723232-8FFD-4637-B6D4-8DBADB0355FB}"/>
    <cellStyle name="Millares[1] 5 4" xfId="34750" xr:uid="{1DBC6D58-62F5-4839-9719-EBC6AEA4C89B}"/>
    <cellStyle name="Millares[1] 50" xfId="12008" xr:uid="{F5EC23C9-1700-455C-BFBC-6E6FE10125ED}"/>
    <cellStyle name="Millares[1] 50 2" xfId="12009" xr:uid="{B173F60C-DCB6-4C30-9009-F9BBF0482143}"/>
    <cellStyle name="Millares[1] 50 2 2" xfId="34751" xr:uid="{C8CBFDFA-0EBF-4258-B44F-A72103896562}"/>
    <cellStyle name="Millares[1] 50 3" xfId="12010" xr:uid="{45AF0B79-4FC0-4C6E-BD9E-8FAEF191EB60}"/>
    <cellStyle name="Millares[1] 50 3 2" xfId="34752" xr:uid="{F93691FD-5889-47B5-9F49-CC2E81394114}"/>
    <cellStyle name="Millares[1] 50 4" xfId="34753" xr:uid="{BF506AD3-FC4F-4C53-8CBA-D1AE7590F86C}"/>
    <cellStyle name="Millares[1] 51" xfId="12011" xr:uid="{B7FA07FD-7015-490D-9186-878C079F9651}"/>
    <cellStyle name="Millares[1] 51 2" xfId="12012" xr:uid="{00BD067C-B12E-4DE9-B671-00D8688A3A75}"/>
    <cellStyle name="Millares[1] 51 2 2" xfId="34754" xr:uid="{33BA2338-B015-427E-9C11-1ADF9233C409}"/>
    <cellStyle name="Millares[1] 51 3" xfId="12013" xr:uid="{ABCC000B-BC35-41AE-8FFC-1F2B974E02D5}"/>
    <cellStyle name="Millares[1] 51 3 2" xfId="34755" xr:uid="{EC976FCA-6C47-4E3D-8ECB-0BBF5094937C}"/>
    <cellStyle name="Millares[1] 51 4" xfId="34756" xr:uid="{F925D7CB-0D33-45CB-8E9D-28E9E2165A3D}"/>
    <cellStyle name="Millares[1] 52" xfId="12014" xr:uid="{B2C484FC-69FC-4F01-9422-BB97AB20D935}"/>
    <cellStyle name="Millares[1] 52 2" xfId="12015" xr:uid="{682A4F51-728D-464C-AE26-C77EF40C75D1}"/>
    <cellStyle name="Millares[1] 52 2 2" xfId="34757" xr:uid="{8C6A7DF8-F92F-4E8C-BE75-5BD9AD9BD4CC}"/>
    <cellStyle name="Millares[1] 52 3" xfId="12016" xr:uid="{CB4D5018-9385-4FA7-84F5-2B12A9AF6142}"/>
    <cellStyle name="Millares[1] 52 3 2" xfId="34758" xr:uid="{F8A9B2FA-D3FD-4E1F-BECE-03A348AF0A4A}"/>
    <cellStyle name="Millares[1] 52 4" xfId="34759" xr:uid="{30486420-6DC2-43AC-AE94-F5475E7F0CDD}"/>
    <cellStyle name="Millares[1] 53" xfId="12017" xr:uid="{1BEDF49C-C43A-442E-A6AB-D9EA661DFA5E}"/>
    <cellStyle name="Millares[1] 53 2" xfId="12018" xr:uid="{5AC3F965-1040-42D1-B062-473400A9C2DC}"/>
    <cellStyle name="Millares[1] 53 2 2" xfId="34760" xr:uid="{700A3043-ED2E-43BB-9EFD-0A6DEB837B4D}"/>
    <cellStyle name="Millares[1] 53 3" xfId="12019" xr:uid="{356DE461-72C0-4C05-9E63-E41E7CB49F8D}"/>
    <cellStyle name="Millares[1] 53 3 2" xfId="34761" xr:uid="{1256AC57-753F-4301-A96C-3275AF7DF189}"/>
    <cellStyle name="Millares[1] 53 4" xfId="34762" xr:uid="{B74DF8EE-F3EE-47F7-B0C3-4A6CE0D3FDD2}"/>
    <cellStyle name="Millares[1] 54" xfId="12020" xr:uid="{900EC0DF-839C-4D24-9D61-D9EAD23525D7}"/>
    <cellStyle name="Millares[1] 54 2" xfId="12021" xr:uid="{169D1B17-5265-46C2-8756-292E6E8CF08F}"/>
    <cellStyle name="Millares[1] 54 2 2" xfId="34763" xr:uid="{332F14CB-946C-453E-848D-1A9831C92042}"/>
    <cellStyle name="Millares[1] 54 3" xfId="12022" xr:uid="{98E7D316-0627-4A4B-8012-9C635003415C}"/>
    <cellStyle name="Millares[1] 54 3 2" xfId="34764" xr:uid="{6AF6AB73-84B7-49F8-97A9-0BDC41A75B6C}"/>
    <cellStyle name="Millares[1] 54 4" xfId="34765" xr:uid="{5FBB94AA-ED61-4F6E-A93C-8BA4F35C2777}"/>
    <cellStyle name="Millares[1] 55" xfId="12023" xr:uid="{5210F3FD-37CC-4514-8464-7233167A2261}"/>
    <cellStyle name="Millares[1] 55 2" xfId="12024" xr:uid="{4BF119A1-75FC-42F9-8258-A8A00D084180}"/>
    <cellStyle name="Millares[1] 55 2 2" xfId="34766" xr:uid="{4666F7F4-250E-4175-86BA-C9290D35489F}"/>
    <cellStyle name="Millares[1] 55 3" xfId="12025" xr:uid="{FB5B4AE4-8F08-4884-970F-67CE5FD53B5C}"/>
    <cellStyle name="Millares[1] 55 3 2" xfId="34767" xr:uid="{979F630F-2F17-4814-A44B-AEDAB414A9C7}"/>
    <cellStyle name="Millares[1] 55 4" xfId="34768" xr:uid="{A7778216-D72E-449F-AD27-6FD6CE016C29}"/>
    <cellStyle name="Millares[1] 56" xfId="12026" xr:uid="{D76BB9D7-5173-4E5D-9B50-55ADB738D591}"/>
    <cellStyle name="Millares[1] 56 2" xfId="12027" xr:uid="{69380C39-F4E6-475A-AFBC-C3FF1354DC11}"/>
    <cellStyle name="Millares[1] 56 2 2" xfId="34769" xr:uid="{069FAE29-7075-4AD9-A968-9B94568C394C}"/>
    <cellStyle name="Millares[1] 56 3" xfId="12028" xr:uid="{20444AB9-163F-4051-96A6-873F3C8BABB1}"/>
    <cellStyle name="Millares[1] 56 3 2" xfId="34770" xr:uid="{585ACE7E-47D1-4A62-ADDB-4E843F347C58}"/>
    <cellStyle name="Millares[1] 56 4" xfId="34771" xr:uid="{747D5AEA-7712-4244-81F7-0D50EDC50D3B}"/>
    <cellStyle name="Millares[1] 57" xfId="12029" xr:uid="{7F88C9BA-0FA3-4DF0-B02F-0FF897340CCB}"/>
    <cellStyle name="Millares[1] 57 2" xfId="12030" xr:uid="{44076B58-D9E1-45C2-8450-60BE7ED55010}"/>
    <cellStyle name="Millares[1] 57 2 2" xfId="34772" xr:uid="{428372D3-E9EA-4400-8709-61B98701643D}"/>
    <cellStyle name="Millares[1] 57 3" xfId="12031" xr:uid="{B699D1AE-70BA-4376-BA0A-0712BF944948}"/>
    <cellStyle name="Millares[1] 57 3 2" xfId="34773" xr:uid="{1CC1C72B-3CEC-4CAC-BB5C-2557BF70A602}"/>
    <cellStyle name="Millares[1] 57 4" xfId="34774" xr:uid="{CFBEAEFE-4855-4807-BA62-CA9B4274E5D8}"/>
    <cellStyle name="Millares[1] 58" xfId="12032" xr:uid="{E2FE0C84-6793-40B9-8A43-A7BCF443A2D8}"/>
    <cellStyle name="Millares[1] 58 2" xfId="12033" xr:uid="{5FD1DECF-A30B-4FB4-8EED-DADF398E2680}"/>
    <cellStyle name="Millares[1] 58 2 2" xfId="34775" xr:uid="{8989D646-1C4D-43D5-B7F3-24211A0A2022}"/>
    <cellStyle name="Millares[1] 58 3" xfId="12034" xr:uid="{0614ED38-49CB-4F5F-9D48-8CF924AB4AD6}"/>
    <cellStyle name="Millares[1] 58 3 2" xfId="34776" xr:uid="{08856B47-4A05-4727-930E-7B658F2E5931}"/>
    <cellStyle name="Millares[1] 58 4" xfId="34777" xr:uid="{4CBEB3C2-84D3-455E-B275-8FF2B165740E}"/>
    <cellStyle name="Millares[1] 59" xfId="12035" xr:uid="{AA978407-E2CB-4E89-B301-E98D3F40E68C}"/>
    <cellStyle name="Millares[1] 59 2" xfId="12036" xr:uid="{8098833D-D478-439D-BF20-4F3329BB4FC3}"/>
    <cellStyle name="Millares[1] 59 2 2" xfId="34778" xr:uid="{15239AD6-6470-4A21-8225-58DB67F08ACC}"/>
    <cellStyle name="Millares[1] 59 3" xfId="12037" xr:uid="{60DF8268-98CB-4F53-BBAD-65010B73CCFF}"/>
    <cellStyle name="Millares[1] 59 3 2" xfId="34779" xr:uid="{7AC85773-5433-40A3-B689-8E56AA193E33}"/>
    <cellStyle name="Millares[1] 59 4" xfId="34780" xr:uid="{76EE6C86-6E87-4478-A3C8-E2941A5D0549}"/>
    <cellStyle name="Millares[1] 6" xfId="12038" xr:uid="{FC638BA4-CEF7-4CB5-A870-0A37A13D3CAA}"/>
    <cellStyle name="Millares[1] 6 2" xfId="12039" xr:uid="{A4C3CE63-4BD7-494C-813C-DBEBFA3C487E}"/>
    <cellStyle name="Millares[1] 6 2 2" xfId="34781" xr:uid="{3EF78244-1B0E-47F7-A5F2-F274E4CD19AC}"/>
    <cellStyle name="Millares[1] 6 3" xfId="12040" xr:uid="{CAF4D8AA-DF2E-48FD-825B-640A234DDCFF}"/>
    <cellStyle name="Millares[1] 6 3 2" xfId="34782" xr:uid="{3675D526-839E-46F3-AEB1-6BCC114BC6B1}"/>
    <cellStyle name="Millares[1] 6 4" xfId="34783" xr:uid="{C139D787-F685-4295-8989-CDA5968D4D7C}"/>
    <cellStyle name="Millares[1] 60" xfId="12041" xr:uid="{74FB3BBF-5BED-43DD-B107-43E69AD67E0E}"/>
    <cellStyle name="Millares[1] 60 2" xfId="12042" xr:uid="{74EB7365-9687-4F82-8045-CEC274BA5297}"/>
    <cellStyle name="Millares[1] 60 2 2" xfId="34784" xr:uid="{F92FB911-1F9B-429C-8AFA-B3F7EC3057A3}"/>
    <cellStyle name="Millares[1] 60 3" xfId="12043" xr:uid="{13EC319A-F109-4AB4-B520-1D8D3858F8F1}"/>
    <cellStyle name="Millares[1] 60 3 2" xfId="34785" xr:uid="{9993136B-A7B7-480D-B748-A0B157070205}"/>
    <cellStyle name="Millares[1] 60 4" xfId="34786" xr:uid="{99772936-99E9-4DF8-BB3F-0F4F58731BD4}"/>
    <cellStyle name="Millares[1] 61" xfId="12044" xr:uid="{F1FF63D2-8C77-40E0-BF76-36BBC7AC98B7}"/>
    <cellStyle name="Millares[1] 61 2" xfId="12045" xr:uid="{91B37FA9-70F2-4805-84DD-16BDFF864058}"/>
    <cellStyle name="Millares[1] 61 2 2" xfId="34787" xr:uid="{359342FF-1749-4E56-B6EE-709EF1E49BB9}"/>
    <cellStyle name="Millares[1] 61 3" xfId="12046" xr:uid="{0B7AB5E0-EAB6-4FA1-A540-DFF6D08F9517}"/>
    <cellStyle name="Millares[1] 61 3 2" xfId="34788" xr:uid="{47C2B9D4-45EA-4FC2-8FB9-8CF8F1BB9039}"/>
    <cellStyle name="Millares[1] 61 4" xfId="34789" xr:uid="{84EFD484-AE10-4D4A-89F3-8C351C25CE4C}"/>
    <cellStyle name="Millares[1] 62" xfId="12047" xr:uid="{CD220867-130A-428F-BBC4-6ABF9006E2C1}"/>
    <cellStyle name="Millares[1] 62 2" xfId="12048" xr:uid="{F1A7A326-9149-4D3C-960B-3A59031E634F}"/>
    <cellStyle name="Millares[1] 62 2 2" xfId="34790" xr:uid="{45E19EDD-57E3-48F8-8294-9B5F739932B7}"/>
    <cellStyle name="Millares[1] 62 3" xfId="12049" xr:uid="{1E040885-1385-4659-BC31-A2465072F6B9}"/>
    <cellStyle name="Millares[1] 62 3 2" xfId="34791" xr:uid="{79B7FB8E-3327-4E4C-92E1-B00F7D658DDC}"/>
    <cellStyle name="Millares[1] 62 4" xfId="34792" xr:uid="{56DF5164-2F00-42FD-9842-64BE76FEE7CA}"/>
    <cellStyle name="Millares[1] 63" xfId="12050" xr:uid="{7CE8537C-DDF8-4222-9150-1A8A09E5F21D}"/>
    <cellStyle name="Millares[1] 63 2" xfId="12051" xr:uid="{02289064-310A-438C-9854-3CB4488AD7E7}"/>
    <cellStyle name="Millares[1] 63 2 2" xfId="34793" xr:uid="{7730FD8F-9EEC-49C8-9262-11F20115B703}"/>
    <cellStyle name="Millares[1] 63 3" xfId="12052" xr:uid="{15A42E71-5AF8-41C1-8E8B-3F2AE8622983}"/>
    <cellStyle name="Millares[1] 63 3 2" xfId="34794" xr:uid="{5EA7D21A-B7A1-4F16-886E-E9A9AEDEF256}"/>
    <cellStyle name="Millares[1] 63 4" xfId="34795" xr:uid="{F2B31165-424A-4228-942A-742C85A46224}"/>
    <cellStyle name="Millares[1] 64" xfId="12053" xr:uid="{8820FF3A-6D40-47B3-8111-F6B81A8F2D57}"/>
    <cellStyle name="Millares[1] 64 2" xfId="12054" xr:uid="{3DE43781-3C6F-4648-B889-E945849C3233}"/>
    <cellStyle name="Millares[1] 64 2 2" xfId="34796" xr:uid="{79FB3318-D009-44BA-9C49-E46FA1B845B1}"/>
    <cellStyle name="Millares[1] 64 3" xfId="12055" xr:uid="{8FBC7AB9-7CBE-443E-90AE-B6F22EE216D3}"/>
    <cellStyle name="Millares[1] 64 3 2" xfId="34797" xr:uid="{F1278F90-CF34-40DB-ADD4-A89B9516A0C5}"/>
    <cellStyle name="Millares[1] 64 4" xfId="34798" xr:uid="{0D67663A-6513-429E-A36D-1D81C64BD424}"/>
    <cellStyle name="Millares[1] 65" xfId="12056" xr:uid="{736C1C62-55D8-46CB-A7D5-5BBDB0496DEC}"/>
    <cellStyle name="Millares[1] 65 2" xfId="12057" xr:uid="{E4F387E6-1B49-4CDA-A667-D79308843AC9}"/>
    <cellStyle name="Millares[1] 65 2 2" xfId="34799" xr:uid="{CCEFF90C-1DDB-491A-BB18-E8D78468C173}"/>
    <cellStyle name="Millares[1] 65 3" xfId="12058" xr:uid="{5A867F52-FB3C-4E38-9EAF-86EBDDD3CAF9}"/>
    <cellStyle name="Millares[1] 65 3 2" xfId="34800" xr:uid="{95AF3C1B-8A23-4420-8302-1ADB4AD0BB4F}"/>
    <cellStyle name="Millares[1] 65 4" xfId="34801" xr:uid="{0572DFB7-833E-456A-82FD-EF42F1ADF2C3}"/>
    <cellStyle name="Millares[1] 66" xfId="12059" xr:uid="{3ECE7C31-73F5-4C7D-BC34-35F804654524}"/>
    <cellStyle name="Millares[1] 66 2" xfId="12060" xr:uid="{7E9D3498-199F-45DF-8399-79E2AD5C2F9A}"/>
    <cellStyle name="Millares[1] 66 2 2" xfId="34802" xr:uid="{C9B3653A-96E0-4C37-AD51-10199C400859}"/>
    <cellStyle name="Millares[1] 66 3" xfId="12061" xr:uid="{FE8E3D5C-818C-4112-A836-D05E9F2D9C69}"/>
    <cellStyle name="Millares[1] 66 3 2" xfId="34803" xr:uid="{2A4EF9BB-6793-42F1-B38E-76807782B049}"/>
    <cellStyle name="Millares[1] 66 4" xfId="34804" xr:uid="{C989B119-FC33-4A05-8EFC-5CC6CE6ED3E6}"/>
    <cellStyle name="Millares[1] 67" xfId="12062" xr:uid="{DC233A15-D5F0-420D-B5DE-9D5A81ABF11B}"/>
    <cellStyle name="Millares[1] 67 2" xfId="12063" xr:uid="{0B5D47C4-F5B7-4483-AC31-E76BAD70C1FD}"/>
    <cellStyle name="Millares[1] 67 2 2" xfId="34805" xr:uid="{8746E8DA-31F2-4939-9CAC-611DE6741FA4}"/>
    <cellStyle name="Millares[1] 67 3" xfId="12064" xr:uid="{06117CA0-A586-4D73-94FF-625D802B5AD3}"/>
    <cellStyle name="Millares[1] 67 3 2" xfId="34806" xr:uid="{9C892011-ABE6-4CBD-961A-2F2EF5EEBBEB}"/>
    <cellStyle name="Millares[1] 67 4" xfId="34807" xr:uid="{15B52817-4080-4528-8F11-8C24D0C0AC25}"/>
    <cellStyle name="Millares[1] 68" xfId="12065" xr:uid="{FAC1A5E3-5293-44C8-828B-175C63A9B6FC}"/>
    <cellStyle name="Millares[1] 68 2" xfId="12066" xr:uid="{F9F45CB7-39CA-4E27-A0E9-CB43794EA4CF}"/>
    <cellStyle name="Millares[1] 68 2 2" xfId="34808" xr:uid="{1AAADAED-027F-4DD5-8576-A97451421E76}"/>
    <cellStyle name="Millares[1] 68 3" xfId="12067" xr:uid="{203E5A7A-BA7C-4E9D-9C46-3C1FE26F3946}"/>
    <cellStyle name="Millares[1] 68 3 2" xfId="34809" xr:uid="{9AC3112C-A5E1-4F9A-A5AB-6C62DC1652FD}"/>
    <cellStyle name="Millares[1] 68 4" xfId="34810" xr:uid="{86DE613D-9EAC-4744-B6C4-5C66BA8776B3}"/>
    <cellStyle name="Millares[1] 69" xfId="12068" xr:uid="{5393D1F5-F4EB-4F04-B220-272D6ED1757B}"/>
    <cellStyle name="Millares[1] 69 2" xfId="12069" xr:uid="{971D318E-140A-45C1-8390-C17B9F750505}"/>
    <cellStyle name="Millares[1] 69 2 2" xfId="34811" xr:uid="{F7894C4C-5D3D-4409-B257-0F10936C32F6}"/>
    <cellStyle name="Millares[1] 69 3" xfId="12070" xr:uid="{0CF219E6-65B4-477B-BF30-11EB698FF4BB}"/>
    <cellStyle name="Millares[1] 69 3 2" xfId="34812" xr:uid="{CAAF44B5-BAE6-47BE-A1CB-51A0A090251A}"/>
    <cellStyle name="Millares[1] 69 4" xfId="34813" xr:uid="{6AF17588-7224-4AAA-89A7-CF8D691760E0}"/>
    <cellStyle name="Millares[1] 7" xfId="12071" xr:uid="{3D76A878-B57D-4539-A47C-BEB1BCFE2288}"/>
    <cellStyle name="Millares[1] 7 2" xfId="12072" xr:uid="{52A16DD8-9608-4160-A8A4-FDE9B1991F1C}"/>
    <cellStyle name="Millares[1] 7 2 2" xfId="34814" xr:uid="{95FC0131-499D-43C2-9871-CE2C6D9B4FBD}"/>
    <cellStyle name="Millares[1] 7 3" xfId="12073" xr:uid="{A6693435-16DD-4E97-BB66-76E179B5E668}"/>
    <cellStyle name="Millares[1] 7 3 2" xfId="34815" xr:uid="{873C3D2E-4F6E-4D28-BF85-CB27C81D3B76}"/>
    <cellStyle name="Millares[1] 7 4" xfId="34816" xr:uid="{D3B255A7-2B4F-4B38-8208-47354D04FE1B}"/>
    <cellStyle name="Millares[1] 70" xfId="12074" xr:uid="{307270AF-2F54-44B5-B95E-73DB64D32308}"/>
    <cellStyle name="Millares[1] 70 2" xfId="12075" xr:uid="{C1BA7FE4-F61F-411A-8C43-B001A201D15C}"/>
    <cellStyle name="Millares[1] 70 2 2" xfId="34817" xr:uid="{D907306D-132B-454A-953F-2160BD82A04B}"/>
    <cellStyle name="Millares[1] 70 3" xfId="12076" xr:uid="{437B7BFC-9EC7-465A-BF10-81E6C859416F}"/>
    <cellStyle name="Millares[1] 70 3 2" xfId="34818" xr:uid="{C9FBD653-B674-4B1A-8231-C6200669966B}"/>
    <cellStyle name="Millares[1] 70 4" xfId="34819" xr:uid="{727F25C3-4565-4D0D-8CD4-9926310804F0}"/>
    <cellStyle name="Millares[1] 71" xfId="12077" xr:uid="{272D8AD0-375B-48F4-A8FE-6E2E2B574904}"/>
    <cellStyle name="Millares[1] 71 2" xfId="12078" xr:uid="{6463240F-5009-4EE3-A5B6-DCE4A2FA4DDC}"/>
    <cellStyle name="Millares[1] 71 2 2" xfId="34820" xr:uid="{E5E8E5FA-B2EC-44A7-B998-3A84CECCB40E}"/>
    <cellStyle name="Millares[1] 71 3" xfId="12079" xr:uid="{04367AB9-278B-4B90-8AD6-2F3CB2267A29}"/>
    <cellStyle name="Millares[1] 71 3 2" xfId="34821" xr:uid="{3AA8CC37-871D-4A93-987E-EA10243D0782}"/>
    <cellStyle name="Millares[1] 71 4" xfId="34822" xr:uid="{917D0274-7345-4133-BED5-A7CCD11AA01D}"/>
    <cellStyle name="Millares[1] 72" xfId="12080" xr:uid="{4B3915B9-52F2-41B1-8701-021DDDCB97D1}"/>
    <cellStyle name="Millares[1] 72 2" xfId="12081" xr:uid="{BA78DB74-C061-445D-BA93-46DA3C84CADE}"/>
    <cellStyle name="Millares[1] 72 2 2" xfId="34823" xr:uid="{FC00CD20-EADB-4D41-95F6-BE4E1B620D1F}"/>
    <cellStyle name="Millares[1] 72 3" xfId="12082" xr:uid="{9FFAF1E3-AB1A-426C-8201-7A3FB997F791}"/>
    <cellStyle name="Millares[1] 72 3 2" xfId="34824" xr:uid="{496EE153-5FF9-4838-A01D-D7AEC9924A25}"/>
    <cellStyle name="Millares[1] 72 4" xfId="34825" xr:uid="{DB12023D-D6AE-47DE-9C45-CCA371D4E991}"/>
    <cellStyle name="Millares[1] 73" xfId="12083" xr:uid="{F5B37606-583E-45A6-BF85-01D5F57FD9CC}"/>
    <cellStyle name="Millares[1] 73 2" xfId="12084" xr:uid="{3559B330-0F83-4D21-A41D-7F550EA23620}"/>
    <cellStyle name="Millares[1] 73 2 2" xfId="34826" xr:uid="{7FD7E805-64BD-4896-B263-90CF3DF0BB3C}"/>
    <cellStyle name="Millares[1] 73 3" xfId="12085" xr:uid="{3B1DBDD2-7529-45D0-AE43-2AD60D448D44}"/>
    <cellStyle name="Millares[1] 73 3 2" xfId="34827" xr:uid="{00F8E9E7-5D18-4C57-949C-0CBE5EA62AE6}"/>
    <cellStyle name="Millares[1] 73 4" xfId="34828" xr:uid="{F28E1105-A483-412C-9C97-13E07217B9ED}"/>
    <cellStyle name="Millares[1] 74" xfId="12086" xr:uid="{4C3B240E-1460-47C4-B650-DD971167AEB2}"/>
    <cellStyle name="Millares[1] 74 2" xfId="12087" xr:uid="{AD4D9C7F-7602-4A26-B366-98B5A7E8E91E}"/>
    <cellStyle name="Millares[1] 74 2 2" xfId="34829" xr:uid="{4E43E0F5-4134-4955-BD7E-44307669A954}"/>
    <cellStyle name="Millares[1] 74 3" xfId="12088" xr:uid="{32D0593B-BE16-4C35-829C-CE0226C986AC}"/>
    <cellStyle name="Millares[1] 74 3 2" xfId="34830" xr:uid="{E6C5BD1E-7B52-4A26-BA84-2A8BB30B3687}"/>
    <cellStyle name="Millares[1] 74 4" xfId="34831" xr:uid="{8FC377C4-CCFF-4B79-BFE8-25269A971586}"/>
    <cellStyle name="Millares[1] 75" xfId="12089" xr:uid="{0AE6417E-3C07-4D44-837F-97C6BB1E6A92}"/>
    <cellStyle name="Millares[1] 75 2" xfId="12090" xr:uid="{A322F3F9-70E6-4152-A195-F4B57B0F821E}"/>
    <cellStyle name="Millares[1] 75 2 2" xfId="34832" xr:uid="{274002B9-AEBA-47BC-ABEB-888AA8138EB7}"/>
    <cellStyle name="Millares[1] 75 3" xfId="12091" xr:uid="{C4770548-5767-4D4C-B0DD-8FDB19DBF1EA}"/>
    <cellStyle name="Millares[1] 75 3 2" xfId="34833" xr:uid="{E3C513F2-68B9-4F38-A7AF-CA8CF7154F86}"/>
    <cellStyle name="Millares[1] 75 4" xfId="34834" xr:uid="{52EC4558-C2FC-40D1-968E-A9BAB75C4EA9}"/>
    <cellStyle name="Millares[1] 76" xfId="12092" xr:uid="{87B68BF9-3197-4E40-B167-B286F246C539}"/>
    <cellStyle name="Millares[1] 76 2" xfId="12093" xr:uid="{872B6D0B-BC61-42CF-94E5-B2863B035A5B}"/>
    <cellStyle name="Millares[1] 76 2 2" xfId="34835" xr:uid="{DFC276B1-B11A-4254-8DC8-82F263EA37A3}"/>
    <cellStyle name="Millares[1] 76 3" xfId="12094" xr:uid="{D1DBA7B7-06A0-4023-8544-8485396605E8}"/>
    <cellStyle name="Millares[1] 76 3 2" xfId="34836" xr:uid="{751711AE-B7A0-4742-8EAA-BFE4AFAE4CB8}"/>
    <cellStyle name="Millares[1] 76 4" xfId="34837" xr:uid="{0705AA89-E36E-4654-BBAA-9D04366B70A0}"/>
    <cellStyle name="Millares[1] 77" xfId="12095" xr:uid="{F571BB7A-A311-4ADE-8C20-8DFA13574E79}"/>
    <cellStyle name="Millares[1] 77 2" xfId="12096" xr:uid="{32F70AB9-3A19-44EC-A44E-9C99B54F5BDE}"/>
    <cellStyle name="Millares[1] 77 2 2" xfId="34838" xr:uid="{737DE9E9-9C84-4F01-B792-6CD5DCDC2B03}"/>
    <cellStyle name="Millares[1] 77 3" xfId="12097" xr:uid="{4ACDC5AA-9220-4722-BE23-02A245A7EEDA}"/>
    <cellStyle name="Millares[1] 77 3 2" xfId="34839" xr:uid="{B7293CA6-79BC-48AA-978E-CC563BD6AAC2}"/>
    <cellStyle name="Millares[1] 77 4" xfId="34840" xr:uid="{CEF01A6A-E55A-4A48-A2AD-28C1470DA2FD}"/>
    <cellStyle name="Millares[1] 78" xfId="12098" xr:uid="{A6511B24-9949-4509-9756-BAA62C7011B1}"/>
    <cellStyle name="Millares[1] 78 2" xfId="12099" xr:uid="{D1AC59EE-A811-480C-931E-DB9155524749}"/>
    <cellStyle name="Millares[1] 78 2 2" xfId="34841" xr:uid="{69F44E52-F015-4019-B3A3-280D2F9023B4}"/>
    <cellStyle name="Millares[1] 78 3" xfId="12100" xr:uid="{6BF4259A-E220-418F-B402-70E59C3C9D9E}"/>
    <cellStyle name="Millares[1] 78 3 2" xfId="34842" xr:uid="{0C9F876F-4A3E-4504-BF1E-565CAB51EA8A}"/>
    <cellStyle name="Millares[1] 78 4" xfId="34843" xr:uid="{BFA221AF-58CB-4450-BF51-5770C758B50F}"/>
    <cellStyle name="Millares[1] 79" xfId="12101" xr:uid="{0F17120D-4A21-496D-8681-4FF293E63ACA}"/>
    <cellStyle name="Millares[1] 79 2" xfId="12102" xr:uid="{748399CE-C3EB-460C-A16D-43D1A01F7BD5}"/>
    <cellStyle name="Millares[1] 79 2 2" xfId="34844" xr:uid="{78CDD621-3D49-447D-9ABF-B4E04121B726}"/>
    <cellStyle name="Millares[1] 79 3" xfId="12103" xr:uid="{5723DB59-7D74-4D32-B8FC-6A021B739F5E}"/>
    <cellStyle name="Millares[1] 79 3 2" xfId="34845" xr:uid="{761165CE-267D-4839-BCB3-A15DA0685591}"/>
    <cellStyle name="Millares[1] 79 4" xfId="34846" xr:uid="{47280DB1-79A8-46C3-B2B7-17CEC84C90E2}"/>
    <cellStyle name="Millares[1] 8" xfId="12104" xr:uid="{3C5E27AA-5BF1-4790-A7B5-21CB06F46304}"/>
    <cellStyle name="Millares[1] 8 2" xfId="12105" xr:uid="{582B5C33-5EF8-42D2-BCB3-42BAC9ED30F5}"/>
    <cellStyle name="Millares[1] 8 2 2" xfId="34847" xr:uid="{7FBF18F2-DF82-4017-9441-0C370989A2C4}"/>
    <cellStyle name="Millares[1] 8 3" xfId="12106" xr:uid="{83AE4A0E-3AB6-4C21-BD40-1667C06EEE7E}"/>
    <cellStyle name="Millares[1] 8 3 2" xfId="34848" xr:uid="{B52DB8CF-17CD-4296-AD36-0AA8773B170D}"/>
    <cellStyle name="Millares[1] 8 4" xfId="34849" xr:uid="{27624691-2B34-4AE3-8A90-B0A58D1E3D66}"/>
    <cellStyle name="Millares[1] 80" xfId="12107" xr:uid="{3AEEAA4D-0DC7-455B-8AF4-D4230762FFE3}"/>
    <cellStyle name="Millares[1] 80 2" xfId="12108" xr:uid="{DBA80F62-B13B-4B56-A1E4-626AE7915DA3}"/>
    <cellStyle name="Millares[1] 80 2 2" xfId="34850" xr:uid="{C8EA2471-C043-4C73-BB56-F865682ABD33}"/>
    <cellStyle name="Millares[1] 80 3" xfId="12109" xr:uid="{2F5DAA53-F28A-4129-BDD0-24BA84DDC64C}"/>
    <cellStyle name="Millares[1] 80 3 2" xfId="34851" xr:uid="{C575350D-5945-43E6-B98D-D52E0032C9C4}"/>
    <cellStyle name="Millares[1] 80 4" xfId="34852" xr:uid="{9C2381D3-F8E0-4D79-9F80-FA6B14378755}"/>
    <cellStyle name="Millares[1] 81" xfId="12110" xr:uid="{8503DE0E-6BA5-44AA-9F80-08E28CB85B37}"/>
    <cellStyle name="Millares[1] 81 2" xfId="12111" xr:uid="{BF89259D-3E0B-4D9C-88CD-F71D5865017A}"/>
    <cellStyle name="Millares[1] 81 2 2" xfId="34853" xr:uid="{E8B6A646-1A4C-46E8-98E5-99C2254B14C2}"/>
    <cellStyle name="Millares[1] 81 3" xfId="12112" xr:uid="{742ADBD1-EEC2-4481-871A-55E9E4C74C42}"/>
    <cellStyle name="Millares[1] 81 3 2" xfId="34854" xr:uid="{BE64C681-F45F-4466-B396-683ABDEDFBAF}"/>
    <cellStyle name="Millares[1] 81 4" xfId="34855" xr:uid="{EEE7CFB2-1BD2-4662-BBB3-03369EEDD7CF}"/>
    <cellStyle name="Millares[1] 82" xfId="12113" xr:uid="{CB185A09-21AC-41A1-933E-021AA3105351}"/>
    <cellStyle name="Millares[1] 82 2" xfId="12114" xr:uid="{C2D44FE0-2AF7-49D6-BDD5-156C6F1EDC4E}"/>
    <cellStyle name="Millares[1] 82 2 2" xfId="34856" xr:uid="{9DB38E01-A420-44FA-A0A5-F0A945EF3CDF}"/>
    <cellStyle name="Millares[1] 82 3" xfId="12115" xr:uid="{9A992819-3B59-4AD0-9752-5251EB87B8DD}"/>
    <cellStyle name="Millares[1] 82 3 2" xfId="34857" xr:uid="{E75CEC58-0EC0-4DF6-B406-D8C416F743E1}"/>
    <cellStyle name="Millares[1] 82 4" xfId="34858" xr:uid="{2CBAD907-6E3B-4BB3-9149-96D1E92DFDCB}"/>
    <cellStyle name="Millares[1] 83" xfId="12116" xr:uid="{B58C104F-1C94-4777-8709-18E77DB1FE3E}"/>
    <cellStyle name="Millares[1] 83 2" xfId="12117" xr:uid="{51FD44C1-1156-412D-B96B-F4B74E1C58CA}"/>
    <cellStyle name="Millares[1] 83 2 2" xfId="34859" xr:uid="{97E259CD-52C4-4329-A26D-D664EE6BAE85}"/>
    <cellStyle name="Millares[1] 83 3" xfId="12118" xr:uid="{EDFACF6B-8EC5-418C-B34F-340A21C8C63C}"/>
    <cellStyle name="Millares[1] 83 3 2" xfId="34860" xr:uid="{6C99FF2B-F70C-4509-AAAD-5A0C86B641F7}"/>
    <cellStyle name="Millares[1] 83 4" xfId="34861" xr:uid="{469788B3-E675-4ED0-8D9E-429E05537E25}"/>
    <cellStyle name="Millares[1] 84" xfId="12119" xr:uid="{5D9DD1B4-4CBC-4395-9389-AEA0E14FD6AB}"/>
    <cellStyle name="Millares[1] 84 2" xfId="12120" xr:uid="{1D4DA04C-4BA2-4E9D-BBB2-FDD433592E4F}"/>
    <cellStyle name="Millares[1] 84 2 2" xfId="34862" xr:uid="{465D5324-7478-40E7-AB1A-4253D8B52033}"/>
    <cellStyle name="Millares[1] 84 3" xfId="12121" xr:uid="{AB100A99-5264-4020-8236-668D9C6D4DE4}"/>
    <cellStyle name="Millares[1] 84 3 2" xfId="34863" xr:uid="{CB8CCA89-3F61-4F7E-AD6C-B69FA4A7FB79}"/>
    <cellStyle name="Millares[1] 84 4" xfId="34864" xr:uid="{84D1A658-7231-4B23-9E33-372586BA4CED}"/>
    <cellStyle name="Millares[1] 85" xfId="12122" xr:uid="{00C90E1E-0616-4FF5-9844-69359D512D44}"/>
    <cellStyle name="Millares[1] 85 2" xfId="12123" xr:uid="{F2671013-5EF6-41AC-9FB9-24870F146EBC}"/>
    <cellStyle name="Millares[1] 85 2 2" xfId="34865" xr:uid="{F3123661-AC54-4438-A134-5238FFE209E7}"/>
    <cellStyle name="Millares[1] 85 3" xfId="12124" xr:uid="{0B075A55-5D76-443E-9905-06CE9158E315}"/>
    <cellStyle name="Millares[1] 85 3 2" xfId="34866" xr:uid="{EB7CB7E0-543C-48C3-83DB-CE71072FBD5D}"/>
    <cellStyle name="Millares[1] 85 4" xfId="34867" xr:uid="{955C290C-4915-4027-98BF-F7511B17E0D6}"/>
    <cellStyle name="Millares[1] 86" xfId="12125" xr:uid="{8B698642-9DB7-4482-8282-B43D8EEFB0B1}"/>
    <cellStyle name="Millares[1] 86 2" xfId="12126" xr:uid="{29B14FA5-9AC2-4F1A-A253-D1828E26FD97}"/>
    <cellStyle name="Millares[1] 86 2 2" xfId="34868" xr:uid="{8450CADE-7F39-4ADF-84CD-00908FF987CA}"/>
    <cellStyle name="Millares[1] 86 3" xfId="12127" xr:uid="{F806F5CF-FB02-4C9F-B648-C4465A61E287}"/>
    <cellStyle name="Millares[1] 86 3 2" xfId="34869" xr:uid="{BCB56FCC-3DAC-47E1-A1F1-1D36DD8864F1}"/>
    <cellStyle name="Millares[1] 86 4" xfId="34870" xr:uid="{F2CE9A6C-438F-43B9-B7D9-5803F5E70603}"/>
    <cellStyle name="Millares[1] 87" xfId="12128" xr:uid="{6E5C7CFE-8DA7-423C-8F09-DA37F85473AC}"/>
    <cellStyle name="Millares[1] 87 2" xfId="12129" xr:uid="{82837D60-AB0D-48CB-95BE-942A06D24209}"/>
    <cellStyle name="Millares[1] 87 2 2" xfId="34871" xr:uid="{D8B31231-95AC-4FF9-9B79-A94C124A1423}"/>
    <cellStyle name="Millares[1] 87 3" xfId="12130" xr:uid="{E8500258-3DCB-4E64-A669-E1403BA3381B}"/>
    <cellStyle name="Millares[1] 87 3 2" xfId="34872" xr:uid="{93BC422C-16BF-4E25-9A1A-2D46507D70D6}"/>
    <cellStyle name="Millares[1] 87 4" xfId="34873" xr:uid="{6334FAC1-AE9C-43DF-A51D-2A2E397632A7}"/>
    <cellStyle name="Millares[1] 88" xfId="12131" xr:uid="{151C5A9B-3D13-41B1-88C8-C4D6A9AFF1DD}"/>
    <cellStyle name="Millares[1] 88 2" xfId="12132" xr:uid="{B4A82056-BF89-419F-9512-C68783AE3F6E}"/>
    <cellStyle name="Millares[1] 88 2 2" xfId="34874" xr:uid="{37206275-C468-4E33-BB56-FAEC79A2749C}"/>
    <cellStyle name="Millares[1] 88 3" xfId="12133" xr:uid="{8F9AC1D8-C7F0-4B05-9055-C439E722F3DA}"/>
    <cellStyle name="Millares[1] 88 3 2" xfId="34875" xr:uid="{253AC3AA-55F4-41DE-A854-27CA94864D1E}"/>
    <cellStyle name="Millares[1] 88 4" xfId="34876" xr:uid="{A1F3C812-0FE4-41DE-AC36-0A4C17A60E16}"/>
    <cellStyle name="Millares[1] 89" xfId="12134" xr:uid="{BBCF4FCE-389E-464A-883C-FBF738FF1DF9}"/>
    <cellStyle name="Millares[1] 89 2" xfId="12135" xr:uid="{692BE250-AAD9-45BB-A012-74C9F2CCB1F8}"/>
    <cellStyle name="Millares[1] 89 2 2" xfId="34877" xr:uid="{28DF2202-85A3-4244-9970-9965C764F080}"/>
    <cellStyle name="Millares[1] 89 3" xfId="12136" xr:uid="{B5575D98-A224-4B8E-A200-A7CB90F64305}"/>
    <cellStyle name="Millares[1] 89 3 2" xfId="34878" xr:uid="{6ABFB8DB-1FF2-4F0E-988B-3CA4AF82B7F2}"/>
    <cellStyle name="Millares[1] 89 4" xfId="34879" xr:uid="{93D7CE7F-8553-447A-9C94-4429C79C7608}"/>
    <cellStyle name="Millares[1] 9" xfId="12137" xr:uid="{4CB492F9-90D6-4CE6-A5F2-5FA5C71F46C0}"/>
    <cellStyle name="Millares[1] 9 2" xfId="12138" xr:uid="{2A9350C5-A5AE-49D5-82F6-B8E9A3EB8304}"/>
    <cellStyle name="Millares[1] 9 2 2" xfId="34880" xr:uid="{B20D811B-CBA9-499A-8112-9B05F9EA169F}"/>
    <cellStyle name="Millares[1] 9 3" xfId="12139" xr:uid="{45E84CE6-B15B-4E87-945A-B217F01BD6A6}"/>
    <cellStyle name="Millares[1] 9 3 2" xfId="34881" xr:uid="{93D47428-56E3-42E8-91E9-4B318EB667EF}"/>
    <cellStyle name="Millares[1] 9 4" xfId="34882" xr:uid="{A34C365E-2523-461B-A66B-325F1BA96A80}"/>
    <cellStyle name="Millares[1] 90" xfId="12140" xr:uid="{112150E8-1B67-489C-98B0-2E12FAA2FA2F}"/>
    <cellStyle name="Millares[1] 90 2" xfId="12141" xr:uid="{136E1A7E-73FB-4C7F-8959-EAC904573F1F}"/>
    <cellStyle name="Millares[1] 90 2 2" xfId="34883" xr:uid="{AABB01A3-EDC4-4809-8AE2-DAC89AF4FAF1}"/>
    <cellStyle name="Millares[1] 90 3" xfId="12142" xr:uid="{1D55EF1B-81D9-4625-BEBA-F41B85A2BB71}"/>
    <cellStyle name="Millares[1] 90 3 2" xfId="34884" xr:uid="{6D5D4269-C600-48F0-96EC-2B7CE8C3EF96}"/>
    <cellStyle name="Millares[1] 90 4" xfId="34885" xr:uid="{5DEF8E7D-0348-410A-8647-8BC3CC53BACC}"/>
    <cellStyle name="Millares[1] 91" xfId="12143" xr:uid="{C8C3AFA6-DC64-492C-B520-A4356644319A}"/>
    <cellStyle name="Millares[1] 91 2" xfId="12144" xr:uid="{AB8B8E99-B3E3-4A6B-85FA-9F5DE3C4F1EF}"/>
    <cellStyle name="Millares[1] 91 2 2" xfId="34886" xr:uid="{749FEC3B-3BC8-42A9-ABE0-32279BF87CAF}"/>
    <cellStyle name="Millares[1] 91 3" xfId="12145" xr:uid="{2E0833C9-A8B0-48C7-A2FE-356AEE56CE9E}"/>
    <cellStyle name="Millares[1] 91 3 2" xfId="34887" xr:uid="{4C3B1255-50C3-4651-B7C6-0FEA163C0375}"/>
    <cellStyle name="Millares[1] 91 4" xfId="34888" xr:uid="{1CBE6059-2A45-4652-85B4-302DA69EDDE4}"/>
    <cellStyle name="Millares[1] 92" xfId="12146" xr:uid="{FDFAF6F2-E51E-463A-8739-9B6C03775082}"/>
    <cellStyle name="Millares[1] 92 2" xfId="12147" xr:uid="{15A89709-A9A7-47FE-B24B-FA8AF2BD74AC}"/>
    <cellStyle name="Millares[1] 92 2 2" xfId="34889" xr:uid="{5AD6C9DE-16B9-4228-B031-36BB6757CA35}"/>
    <cellStyle name="Millares[1] 92 3" xfId="12148" xr:uid="{041D04A3-D459-47B1-A7A1-DCDB78D20EC3}"/>
    <cellStyle name="Millares[1] 92 3 2" xfId="34890" xr:uid="{BFDF4DAD-E8D1-485D-A7F9-E1B4D42EB479}"/>
    <cellStyle name="Millares[1] 92 4" xfId="34891" xr:uid="{60A5743D-E655-40B7-B3AA-AA0C1AD5B17C}"/>
    <cellStyle name="Millares[1] 93" xfId="12149" xr:uid="{598E47D3-2198-4E36-B127-35D6C7B25C5F}"/>
    <cellStyle name="Millares[1] 93 2" xfId="12150" xr:uid="{955A95F2-91FA-44A6-9D9D-B02E5E31F185}"/>
    <cellStyle name="Millares[1] 93 2 2" xfId="34892" xr:uid="{AA06CFB3-0A39-4440-B5D1-F2121180C766}"/>
    <cellStyle name="Millares[1] 93 3" xfId="12151" xr:uid="{5B78C0F5-F4B5-4200-B907-F2E7786381B7}"/>
    <cellStyle name="Millares[1] 93 3 2" xfId="34893" xr:uid="{8850A2FB-92D7-4639-88E2-19F5FE122033}"/>
    <cellStyle name="Millares[1] 93 4" xfId="34894" xr:uid="{6677B8A1-9022-43D4-B812-3181BF147DAE}"/>
    <cellStyle name="Millares[1] 94" xfId="12152" xr:uid="{EB6A654E-02E5-4DDF-9793-4A84DC839024}"/>
    <cellStyle name="Millares[1] 94 2" xfId="12153" xr:uid="{ECA12310-C57A-46E3-963B-9EF58166A135}"/>
    <cellStyle name="Millares[1] 94 2 2" xfId="34895" xr:uid="{584624EF-577F-46FE-8163-BF4553229B97}"/>
    <cellStyle name="Millares[1] 94 3" xfId="12154" xr:uid="{17F3BAC8-8946-49A7-9CCE-412980CE1A1A}"/>
    <cellStyle name="Millares[1] 94 3 2" xfId="34896" xr:uid="{0C18B35D-ACAA-4D60-9A63-F1603267BD98}"/>
    <cellStyle name="Millares[1] 94 4" xfId="34897" xr:uid="{020BF8EE-4BA6-41BF-A312-2FC765E6CEA9}"/>
    <cellStyle name="Millares[1] 95" xfId="12155" xr:uid="{D95BB3DB-EA97-4D92-A000-CADBE4AAC6D7}"/>
    <cellStyle name="Millares[1] 95 2" xfId="12156" xr:uid="{D05D0972-F1C9-4742-B6DB-B1100F23B5E6}"/>
    <cellStyle name="Millares[1] 95 2 2" xfId="34898" xr:uid="{DE4C3D6D-6440-4C9F-9329-05B3F346EDC1}"/>
    <cellStyle name="Millares[1] 95 3" xfId="12157" xr:uid="{7408B28E-A4A9-4BA0-8104-5CA184EE5BEB}"/>
    <cellStyle name="Millares[1] 95 3 2" xfId="34899" xr:uid="{98B9FB35-BAC7-43A8-A7A0-298A59F674F4}"/>
    <cellStyle name="Millares[1] 95 4" xfId="34900" xr:uid="{AF82DDE9-1134-4F9E-8691-8BDC2E0A7D97}"/>
    <cellStyle name="Millares[1] 96" xfId="12158" xr:uid="{2968AE10-B0A4-4787-B07B-DC72E8D08907}"/>
    <cellStyle name="Millares[1] 96 2" xfId="12159" xr:uid="{276C5AF2-81C4-457F-B21F-440A1D6A3471}"/>
    <cellStyle name="Millares[1] 96 2 2" xfId="34901" xr:uid="{A89F1B81-F620-4B80-89B0-AC224B2D576E}"/>
    <cellStyle name="Millares[1] 96 3" xfId="12160" xr:uid="{745A6D3C-DDC9-48A9-BE43-C8CB672BE2C2}"/>
    <cellStyle name="Millares[1] 96 3 2" xfId="34902" xr:uid="{139782DA-1550-4A84-AC86-7C7DFFB7DE34}"/>
    <cellStyle name="Millares[1] 96 4" xfId="34903" xr:uid="{3E4CB601-F233-4AFB-89C8-B0A5DBA30F1A}"/>
    <cellStyle name="Millares[1] 97" xfId="12161" xr:uid="{55731EB0-AC51-4761-90D6-C6464F2503FA}"/>
    <cellStyle name="Millares[1] 97 2" xfId="12162" xr:uid="{7AC54DDB-CED8-4848-94F6-6588357DCDBB}"/>
    <cellStyle name="Millares[1] 97 2 2" xfId="34904" xr:uid="{DF97F84B-7EB8-41CC-B055-33DC45E45596}"/>
    <cellStyle name="Millares[1] 97 3" xfId="12163" xr:uid="{8409C09C-3439-4AB8-9C94-ADC502B143C9}"/>
    <cellStyle name="Millares[1] 97 3 2" xfId="34905" xr:uid="{21E8732C-D589-4451-A500-CA14756AF7AE}"/>
    <cellStyle name="Millares[1] 97 4" xfId="34906" xr:uid="{031CBD7F-CD64-4844-985D-865CC397FC5D}"/>
    <cellStyle name="Millares[1] 98" xfId="12164" xr:uid="{6F960364-94EE-4868-B868-F48F5D315067}"/>
    <cellStyle name="Millares[1] 98 2" xfId="12165" xr:uid="{AC09F4F7-0F2C-4743-9C56-A728D58A155A}"/>
    <cellStyle name="Millares[1] 98 2 2" xfId="34907" xr:uid="{EB957EDA-EB7A-4E53-AA1F-7164C8A11757}"/>
    <cellStyle name="Millares[1] 98 3" xfId="12166" xr:uid="{66B09FAE-6D38-4CF5-B435-ADDDEA6ACD78}"/>
    <cellStyle name="Millares[1] 98 3 2" xfId="34908" xr:uid="{08727396-F99C-4196-8AB2-E62787F30813}"/>
    <cellStyle name="Millares[1] 98 4" xfId="34909" xr:uid="{6F23ADAD-2B64-48C0-B1CE-A34270AAAD45}"/>
    <cellStyle name="Millares[1] 99" xfId="12167" xr:uid="{E44BF36F-F469-4422-B894-6CA3F436132D}"/>
    <cellStyle name="Millares[1] 99 2" xfId="12168" xr:uid="{6874A717-8960-4586-8343-829521CF9EFE}"/>
    <cellStyle name="Millares[1] 99 2 2" xfId="34910" xr:uid="{44AD5F1A-B71B-4AEF-AFF1-ED7C6A7C95AE}"/>
    <cellStyle name="Millares[1] 99 3" xfId="12169" xr:uid="{325D22A2-59F3-494E-93CE-7E45A71EE818}"/>
    <cellStyle name="Millares[1] 99 3 2" xfId="34911" xr:uid="{E42216CD-FF48-4C8E-8CCF-66C56225E5D1}"/>
    <cellStyle name="Millares[1] 99 4" xfId="34912" xr:uid="{396EF71D-B0A8-4947-8454-80B00A76A846}"/>
    <cellStyle name="Millares_10 AVERIAS MASIVAS + ANT" xfId="37429" xr:uid="{FCD266FA-11D4-4A21-A356-066258406889}"/>
    <cellStyle name="Moeda" xfId="37929" builtinId="4"/>
    <cellStyle name="Moeda [0] 2" xfId="12170" xr:uid="{2B4E701D-CAE4-4BC6-82F7-A8D9EE4162AF}"/>
    <cellStyle name="Moeda [0] 2 2" xfId="12171" xr:uid="{0531C282-203B-4671-B732-9332759EBFAA}"/>
    <cellStyle name="Moeda [0] 2 2 2" xfId="12172" xr:uid="{59E472B9-D252-4D30-812F-1FA1C7A53135}"/>
    <cellStyle name="Moeda [0] 2 3" xfId="12173" xr:uid="{6A6A66A8-4A38-4B83-8750-C36B7EF1881E}"/>
    <cellStyle name="Moeda [0] 2 3 2" xfId="12174" xr:uid="{DF076E2E-88DE-4AAC-B333-289DED2E7CD0}"/>
    <cellStyle name="Moeda [0] 2 4" xfId="12175" xr:uid="{30BDA495-8E4A-4801-8393-2BDDC66FF2DC}"/>
    <cellStyle name="Moeda [0] 3" xfId="12176" xr:uid="{87010DBE-6A54-42F4-B2F4-D66EBD043241}"/>
    <cellStyle name="Moeda [0] 3 2" xfId="12177" xr:uid="{C84EA31A-0FDD-4EDC-A61B-257CCBB9F5B7}"/>
    <cellStyle name="Moeda [0] 3 2 2" xfId="12178" xr:uid="{D74F9790-B552-47CF-A8F0-DD0F9DBFB415}"/>
    <cellStyle name="Moeda [0] 3 3" xfId="12179" xr:uid="{58496125-2F05-4168-8555-E186AABC4A7F}"/>
    <cellStyle name="Moeda [0] 3 3 2" xfId="12180" xr:uid="{06FD7039-43A4-4068-91ED-6D8BA0854BC6}"/>
    <cellStyle name="Moeda [0] 3 4" xfId="12181" xr:uid="{DB5DB06F-415B-43A3-86D8-C5D52CDF7CB9}"/>
    <cellStyle name="Moeda [0] 4" xfId="12182" xr:uid="{35B3532F-2BA1-47B7-A7AD-B7E84DCA4BC0}"/>
    <cellStyle name="Moeda [0] 4 2" xfId="12183" xr:uid="{817EAEFF-B52A-4D87-8933-768B303CC111}"/>
    <cellStyle name="Moeda [0] 4 2 2" xfId="12184" xr:uid="{429B07D4-4139-4518-A1BF-13E0005C2B69}"/>
    <cellStyle name="Moeda [0] 4 3" xfId="12185" xr:uid="{504C7102-9772-44AF-9D45-FB1F56BE2107}"/>
    <cellStyle name="Moeda [0] 4 3 2" xfId="12186" xr:uid="{F5B0F147-18D3-4D7E-B0B7-DD5D865731F0}"/>
    <cellStyle name="Moeda [0] 4 4" xfId="12187" xr:uid="{3EFF91B2-B85D-426B-BD03-E1496DB25721}"/>
    <cellStyle name="Moeda 2" xfId="12188" xr:uid="{962DADEC-4316-4911-9B1F-58039EE3D2BA}"/>
    <cellStyle name="Moeda 2 2" xfId="12189" xr:uid="{974D9D22-FB41-4E19-AFFF-89D318E053C9}"/>
    <cellStyle name="Moeda 2 3" xfId="37766" xr:uid="{4199BC78-9668-46AF-A775-530A3B71FAD5}"/>
    <cellStyle name="Moeda 3" xfId="12190" xr:uid="{11DED78E-6CDD-4A74-A2CD-7CDD8540D625}"/>
    <cellStyle name="Moeda 3 2" xfId="12191" xr:uid="{5F29FB9D-DA7C-43C2-9415-EC3258A51A90}"/>
    <cellStyle name="Moneda [0]_10 AVERIAS MASIVAS + ANT" xfId="37430" xr:uid="{2809B9E4-4DC4-496B-81C8-9326B5208AA7}"/>
    <cellStyle name="Moneda_10 AVERIAS MASIVAS + ANT" xfId="37431" xr:uid="{D10DD697-BFDD-424C-A131-4A9AA27DE741}"/>
    <cellStyle name="Monetario" xfId="37432" xr:uid="{54AB3918-3803-42CC-82EB-4B38B844DEEB}"/>
    <cellStyle name="Multiple [0]" xfId="12192" xr:uid="{077CC140-B26E-4DA7-8DD2-57233A1D7ACF}"/>
    <cellStyle name="Multiple [0] 2" xfId="12193" xr:uid="{95806B45-0DAB-44E1-B07B-F151C79F756D}"/>
    <cellStyle name="Multiple [0] 2 2" xfId="12194" xr:uid="{B11D3BFE-A7FE-49DA-9705-BEFAAA8613CC}"/>
    <cellStyle name="Multiple [0] 3" xfId="12195" xr:uid="{E6FDB98F-2893-47A8-BB49-71508CEF164C}"/>
    <cellStyle name="Multiple [0] 3 2" xfId="12196" xr:uid="{64151001-D4DF-45CD-A028-DCD5125F69FC}"/>
    <cellStyle name="Multiple [0] 4" xfId="12197" xr:uid="{68F6F08B-FDF4-48E9-BB9F-8E4FA4566386}"/>
    <cellStyle name="Multiple [0] 4 2" xfId="12198" xr:uid="{990EFC80-425E-4C31-91C5-2F0BE4C2755D}"/>
    <cellStyle name="Multiple [0] 5" xfId="12199" xr:uid="{B8E0E683-0B28-43EC-824A-ECF8DF5C8F75}"/>
    <cellStyle name="Multiple [0] 5 2" xfId="12200" xr:uid="{F0CDFDAC-EE47-4627-8CDA-BB1FB154F689}"/>
    <cellStyle name="Multiple [0] 6" xfId="12201" xr:uid="{2C46D4A8-1502-437B-BAE6-2BBFBA497DE7}"/>
    <cellStyle name="Multiple [0] 6 2" xfId="12202" xr:uid="{2F79A13B-EE35-464A-AE6C-28F1131A104A}"/>
    <cellStyle name="Multiple [0] 7" xfId="12203" xr:uid="{57BA8BEB-E653-470B-A747-A4A2D8F881E2}"/>
    <cellStyle name="Multiple [0] 7 2" xfId="12204" xr:uid="{EA097B00-1F0C-4D9B-B98F-9B078B373B13}"/>
    <cellStyle name="Multiple [0] 8" xfId="12205" xr:uid="{0D5B288D-6E40-4039-8338-88AF4A8ECD10}"/>
    <cellStyle name="Multiple [0] 8 2" xfId="12206" xr:uid="{D57F6688-AE10-4A64-82DB-98AFF8DFAC87}"/>
    <cellStyle name="Multiple [0] 9" xfId="12207" xr:uid="{D423601B-12FA-4AAD-A5EF-1F901C04B576}"/>
    <cellStyle name="Multiple [1]" xfId="12208" xr:uid="{0C005686-4C0F-4996-9EF1-B302646274A8}"/>
    <cellStyle name="Multiple [1] 2" xfId="12209" xr:uid="{A9B281BA-38D9-4972-9966-DB7FE2529035}"/>
    <cellStyle name="Multiple [1] 2 2" xfId="12210" xr:uid="{B217DBBF-E67D-46CD-A0C8-E876815874F7}"/>
    <cellStyle name="Multiple [1] 3" xfId="12211" xr:uid="{509A94E7-999C-4C06-AD8A-5F33C62E3ACD}"/>
    <cellStyle name="Multiple [1] 3 2" xfId="12212" xr:uid="{D157EDA9-50B4-458C-B3F7-E6F2F27B0F59}"/>
    <cellStyle name="Multiple [1] 4" xfId="12213" xr:uid="{0513D93C-DA81-40CB-AA21-0CE9F3766880}"/>
    <cellStyle name="Multiple [1] 4 2" xfId="12214" xr:uid="{043F66C9-BCB4-474E-9DC8-30F8AAB2018D}"/>
    <cellStyle name="Multiple [1] 5" xfId="12215" xr:uid="{30085A2E-1A29-481F-8742-D08F6D16C3C5}"/>
    <cellStyle name="Multiple [1] 5 2" xfId="12216" xr:uid="{EC652B08-CEA0-4662-A7EF-BE7F9F09431A}"/>
    <cellStyle name="Multiple [1] 6" xfId="12217" xr:uid="{BCD0417C-370C-4BD7-ADAD-3C7AC1B9ACE3}"/>
    <cellStyle name="Multiple [1] 6 2" xfId="12218" xr:uid="{F4CD3FCB-BDAD-414F-ADF7-20E9A9045649}"/>
    <cellStyle name="Multiple [1] 7" xfId="12219" xr:uid="{65064BDA-1965-47EF-82ED-364AC491DC21}"/>
    <cellStyle name="Multiple [1] 7 2" xfId="12220" xr:uid="{CF9C9E38-AE6D-4F5A-A151-3E16F2D7DED6}"/>
    <cellStyle name="Multiple [1] 8" xfId="12221" xr:uid="{B5DDDF74-EB43-4D97-86E6-1E74E7EFA59C}"/>
    <cellStyle name="Multiple [1] 8 2" xfId="12222" xr:uid="{18A21815-CC7D-4A5E-882A-FC3FFEBCF6DE}"/>
    <cellStyle name="Multiple [1] 9" xfId="12223" xr:uid="{5FF21012-3173-476C-ABA1-F7C5695EAB2B}"/>
    <cellStyle name="Multiple [2]" xfId="12224" xr:uid="{6A62F8C7-4507-4203-9CAC-B6BEFB9112DE}"/>
    <cellStyle name="Multiple [2] 2" xfId="12225" xr:uid="{D50F5030-D9E5-4619-B54E-8083BDACC99F}"/>
    <cellStyle name="Multiple [2] 2 2" xfId="12226" xr:uid="{644D6F69-4EA5-494E-8922-DFFD35CF24F1}"/>
    <cellStyle name="Multiple [2] 3" xfId="12227" xr:uid="{F1013C76-154F-42BE-B360-D2DCC764FA89}"/>
    <cellStyle name="Multiple [2] 3 2" xfId="12228" xr:uid="{C14EBB58-7B09-47C6-A194-35C7D41782B5}"/>
    <cellStyle name="Multiple [2] 4" xfId="12229" xr:uid="{BEFC2865-A001-4E08-B9A3-7E85E4A02D79}"/>
    <cellStyle name="Multiple [2] 4 2" xfId="12230" xr:uid="{2DBD08DE-CB0A-4E97-A9D4-37A9BB572AE7}"/>
    <cellStyle name="Multiple [2] 5" xfId="12231" xr:uid="{7AF46A5F-A6CB-4726-8AE5-1D460E64EE4D}"/>
    <cellStyle name="Multiple [2] 5 2" xfId="12232" xr:uid="{7946BEC7-D627-4E78-92B2-49A9EC011D69}"/>
    <cellStyle name="Multiple [2] 6" xfId="12233" xr:uid="{A0EE77C1-3DC7-47C5-9368-93B51ECFCF15}"/>
    <cellStyle name="Multiple [2] 6 2" xfId="12234" xr:uid="{B60342E2-EF68-4EF1-B76E-412979B6EC63}"/>
    <cellStyle name="Multiple [2] 7" xfId="12235" xr:uid="{1DC12863-F7DF-430B-BF9B-CC9DB6393519}"/>
    <cellStyle name="Multiple [2] 7 2" xfId="12236" xr:uid="{336B8FA4-026B-431D-8BBC-551A8F9B16A2}"/>
    <cellStyle name="Multiple [2] 8" xfId="12237" xr:uid="{E996E1A3-4E82-49D7-9DFF-42E626D57D60}"/>
    <cellStyle name="Multiple [2] 8 2" xfId="12238" xr:uid="{E9835FA1-693C-4A47-8989-CD60F22ED1D2}"/>
    <cellStyle name="Multiple [2] 9" xfId="12239" xr:uid="{C8A70386-5550-4B21-AF1F-DA6DFD353FF8}"/>
    <cellStyle name="Neutra 10" xfId="12240" xr:uid="{C0CF68F2-7144-4ABF-8C7C-7A926253F91F}"/>
    <cellStyle name="Neutra 11" xfId="12241" xr:uid="{26684825-9306-489F-8848-BCEABF6BE42E}"/>
    <cellStyle name="Neutra 12" xfId="12242" xr:uid="{FBD04CA7-F470-4BF3-B29E-03E5BDFD6A57}"/>
    <cellStyle name="Neutra 13" xfId="12243" xr:uid="{ABF32B61-59F0-4774-9162-F0880AB291DA}"/>
    <cellStyle name="Neutra 14" xfId="12244" xr:uid="{7BF1827E-62F8-435D-8D46-755D72E8C743}"/>
    <cellStyle name="Neutra 15" xfId="12245" xr:uid="{EC839470-484C-4967-941F-D40292850846}"/>
    <cellStyle name="Neutra 16" xfId="12246" xr:uid="{6170C569-E362-4ADF-849C-8F79ECB9E7A6}"/>
    <cellStyle name="Neutra 17" xfId="12247" xr:uid="{989119E3-8677-4E00-AB7D-D7877F93AA76}"/>
    <cellStyle name="Neutra 18" xfId="12248" xr:uid="{EAB49A8A-F72A-4E0D-BB51-607A4CF27DEA}"/>
    <cellStyle name="Neutra 19" xfId="12249" xr:uid="{57B68557-424A-486E-B307-3123C7E77114}"/>
    <cellStyle name="Neutra 2" xfId="12250" xr:uid="{1C035626-CA2D-4415-B49B-4F034D798D51}"/>
    <cellStyle name="Neutra 2 2" xfId="34913" xr:uid="{98FF3BB8-BD3E-4624-B7D6-6AAA0FCB21A5}"/>
    <cellStyle name="Neutra 2 3" xfId="37199" xr:uid="{83497423-7633-4393-A101-F906052CB0A6}"/>
    <cellStyle name="Neutra 20" xfId="12251" xr:uid="{C4C73D0F-E3E6-4282-9AC6-46B4F78E6F12}"/>
    <cellStyle name="Neutra 21" xfId="12252" xr:uid="{C5FE8C5A-3129-4EE8-9F3D-28E6FA78A938}"/>
    <cellStyle name="Neutra 22" xfId="12253" xr:uid="{A720E056-6DD0-46A3-8E11-9EB4BF67CEAD}"/>
    <cellStyle name="Neutra 23" xfId="12254" xr:uid="{60100539-05A4-479E-8A1B-5CBFF297132D}"/>
    <cellStyle name="Neutra 24" xfId="12255" xr:uid="{CDFEEB58-71D1-4535-9BF0-FFD62DC886F1}"/>
    <cellStyle name="Neutra 25" xfId="12256" xr:uid="{284120BD-0E7C-4EBD-95E4-054C2D5249B7}"/>
    <cellStyle name="Neutra 26" xfId="12257" xr:uid="{A7A0B9A4-BD03-4AF7-B48D-5A048CDD52B5}"/>
    <cellStyle name="Neutra 27" xfId="12258" xr:uid="{160CD95B-DC6E-48AD-BB57-A8F6F527FA33}"/>
    <cellStyle name="Neutra 28" xfId="12259" xr:uid="{4992968F-411C-4D88-9320-5BDD76F4D5F9}"/>
    <cellStyle name="Neutra 29" xfId="12260" xr:uid="{EDD2E856-072A-48CF-AC35-A765D28506C0}"/>
    <cellStyle name="Neutra 3" xfId="12261" xr:uid="{9E2B8FD8-FF6E-46F1-A70C-6FE1C368FEF7}"/>
    <cellStyle name="Neutra 3 2" xfId="34914" xr:uid="{9D9A253F-7D42-439C-86D0-BC92926CADCD}"/>
    <cellStyle name="Neutra 30" xfId="12262" xr:uid="{4D7A519A-6FB4-48C7-A9C8-7C7F2D64C4F7}"/>
    <cellStyle name="Neutra 31" xfId="12263" xr:uid="{CFEAC8A1-453D-40D2-B1CF-D80B517E9CA9}"/>
    <cellStyle name="Neutra 32" xfId="12264" xr:uid="{7F560D9A-6A3D-4334-85E4-32066213FC41}"/>
    <cellStyle name="Neutra 33" xfId="12265" xr:uid="{EEBFAC43-5C83-4DA2-9FD8-E8D9285BEFC4}"/>
    <cellStyle name="Neutra 34" xfId="12266" xr:uid="{7853AD89-1B5B-425B-92D9-5AD18121EB3E}"/>
    <cellStyle name="Neutra 35" xfId="12267" xr:uid="{5E83E58A-274B-4154-8A0D-451544A54F13}"/>
    <cellStyle name="Neutra 36" xfId="12268" xr:uid="{43F9D123-8AAB-479C-B771-24C5B691A37D}"/>
    <cellStyle name="Neutra 37" xfId="12269" xr:uid="{4582B5C9-7CC0-460C-933D-421302FAC60F}"/>
    <cellStyle name="Neutra 38" xfId="12270" xr:uid="{0FD10F14-EDE3-42BC-ABA8-1CF48B115C84}"/>
    <cellStyle name="Neutra 39" xfId="12271" xr:uid="{FA96A902-CCC5-4C29-A4FF-B3F18C12E17D}"/>
    <cellStyle name="Neutra 4" xfId="12272" xr:uid="{1952DB85-05DF-4FE3-82F5-D40A19502F06}"/>
    <cellStyle name="Neutra 4 2" xfId="12273" xr:uid="{68214EF1-0A57-4803-B63A-FD333B249D18}"/>
    <cellStyle name="Neutra 4 3" xfId="12274" xr:uid="{21204B24-1DA5-4DF0-8B2F-A217D4724B3C}"/>
    <cellStyle name="Neutra 4 4" xfId="12275" xr:uid="{817D3D0A-658A-4288-862A-E840047F7147}"/>
    <cellStyle name="Neutra 40" xfId="12276" xr:uid="{324BCE76-FAD8-44AE-BFF7-BB4960406147}"/>
    <cellStyle name="Neutra 41" xfId="12277" xr:uid="{C065FBE3-4D01-4C52-A094-08ED701267D4}"/>
    <cellStyle name="Neutra 42" xfId="34915" xr:uid="{8EDEEC99-CAE6-4A6F-BB66-8A3F3E6B5F9A}"/>
    <cellStyle name="Neutra 43" xfId="34916" xr:uid="{3E37CCFE-E047-439F-9572-4B788911AE09}"/>
    <cellStyle name="Neutra 44" xfId="34917" xr:uid="{9E1D8F0D-EE48-4BD7-BA88-AAC5514507E2}"/>
    <cellStyle name="Neutra 45" xfId="34918" xr:uid="{D5FE37FF-82CF-44B9-862E-92CAF40440A4}"/>
    <cellStyle name="Neutra 46" xfId="34919" xr:uid="{C063C811-15B4-4C7C-9111-9BDC5D5B63F0}"/>
    <cellStyle name="Neutra 47" xfId="34920" xr:uid="{7D1BFAA5-07B9-4D51-9F58-CDC1BF7B8D38}"/>
    <cellStyle name="Neutra 48" xfId="34921" xr:uid="{600B0279-813E-44F1-9DB6-C4629DDA3EFC}"/>
    <cellStyle name="Neutra 49" xfId="34922" xr:uid="{5E141761-4B67-49EE-AC12-A5ED72D2FC81}"/>
    <cellStyle name="Neutra 5" xfId="12278" xr:uid="{80425FC4-93D3-4DB7-86CE-A19F745200C2}"/>
    <cellStyle name="Neutra 50" xfId="34923" xr:uid="{893363C0-F74E-4664-91D0-61F8C09B5BC7}"/>
    <cellStyle name="Neutra 51" xfId="34924" xr:uid="{2370D04A-B45D-4B3E-BE37-DA9C20297335}"/>
    <cellStyle name="Neutra 52" xfId="34925" xr:uid="{A94BACA1-8070-4358-BAD4-C06A8D14C258}"/>
    <cellStyle name="Neutra 53" xfId="34926" xr:uid="{339007F9-6CEB-4136-BDEA-8C0D414BE69F}"/>
    <cellStyle name="Neutra 6" xfId="12279" xr:uid="{282EB235-EBE7-4F2F-8C2C-2658F0D5D1BE}"/>
    <cellStyle name="Neutra 7" xfId="12280" xr:uid="{F3E37995-311E-422F-943D-1827C419316B}"/>
    <cellStyle name="Neutra 8" xfId="12281" xr:uid="{D54B031B-E14F-4201-8597-4FA59C44DA30}"/>
    <cellStyle name="Neutra 9" xfId="12282" xr:uid="{70E95E03-0C41-4486-9311-FD698838656B}"/>
    <cellStyle name="Neutral" xfId="12283" xr:uid="{A0AA7800-D70A-4C9B-B4F8-2A63FFE540E5}"/>
    <cellStyle name="Neutral 10" xfId="12284" xr:uid="{B35120BD-337D-43DC-84C5-4E197304C627}"/>
    <cellStyle name="Neutral 100" xfId="12285" xr:uid="{92158FA0-C031-4281-861E-870B3979DA31}"/>
    <cellStyle name="Neutral 101" xfId="12286" xr:uid="{461F61E5-22C0-4AD6-8923-F28B45CCA4E3}"/>
    <cellStyle name="Neutral 11" xfId="12287" xr:uid="{061C2761-2300-4D34-9814-4435AF977EFB}"/>
    <cellStyle name="Neutral 12" xfId="12288" xr:uid="{9D18F07C-5B37-4A09-A14A-A39A6E5D1CAF}"/>
    <cellStyle name="Neutral 13" xfId="12289" xr:uid="{3F958E84-9D3F-4676-82AC-5C717A24521A}"/>
    <cellStyle name="Neutral 14" xfId="12290" xr:uid="{0E1FAA12-9961-4034-B9BF-7A9C93E37C69}"/>
    <cellStyle name="Neutral 15" xfId="12291" xr:uid="{B8F554CF-71DE-4F21-92F5-64FE14CDBC1B}"/>
    <cellStyle name="Neutral 16" xfId="12292" xr:uid="{D607E049-2C78-453F-8351-B6A9E9D78D91}"/>
    <cellStyle name="Neutral 17" xfId="12293" xr:uid="{ADBDF781-4655-49A0-A5E7-5BF36696890F}"/>
    <cellStyle name="Neutral 18" xfId="12294" xr:uid="{26189789-8917-409E-8E67-1B5A4BCD177B}"/>
    <cellStyle name="Neutral 19" xfId="12295" xr:uid="{27B50389-ADF6-484D-900B-4C1B3C302182}"/>
    <cellStyle name="Neutral 2" xfId="12296" xr:uid="{AF7896B7-510A-4D36-BCD6-CE2526238C8B}"/>
    <cellStyle name="Neutral 2 2" xfId="37433" xr:uid="{CBC426A6-0035-4DFD-BFD2-75B40C8EDDEA}"/>
    <cellStyle name="Neutral 20" xfId="12297" xr:uid="{7E49B52E-E523-4E94-A3B7-0255E4AAFE32}"/>
    <cellStyle name="Neutral 21" xfId="12298" xr:uid="{436F14ED-224E-4683-90A5-6E32193552E6}"/>
    <cellStyle name="Neutral 22" xfId="12299" xr:uid="{30EE1730-D52D-4F9A-9F7A-C2E86726D617}"/>
    <cellStyle name="Neutral 23" xfId="12300" xr:uid="{05EBD3A0-4ED8-49F8-A2D1-A00BCF9664F9}"/>
    <cellStyle name="Neutral 24" xfId="12301" xr:uid="{A634871D-AD3D-4701-AC58-D488915BDFB0}"/>
    <cellStyle name="Neutral 25" xfId="12302" xr:uid="{EF495CE6-25BD-48F0-A6C3-70A5AC79DA2C}"/>
    <cellStyle name="Neutral 26" xfId="12303" xr:uid="{5558AD89-2FE9-4967-97C1-EA333CC3171A}"/>
    <cellStyle name="Neutral 27" xfId="12304" xr:uid="{7C5CD82E-4C2F-4505-B6B3-AF661DBF2933}"/>
    <cellStyle name="Neutral 28" xfId="12305" xr:uid="{77C4DEE6-885A-45FB-BCF6-D3E0527A22B1}"/>
    <cellStyle name="Neutral 29" xfId="12306" xr:uid="{E6DA16A7-998B-4A75-B5FC-BFFBD2F51011}"/>
    <cellStyle name="Neutral 3" xfId="12307" xr:uid="{B5330B32-3EFB-4A6F-9D36-BD421FD6FE44}"/>
    <cellStyle name="Neutral 30" xfId="12308" xr:uid="{EB8467A6-D0EE-4D00-8BF1-B816630CA8BD}"/>
    <cellStyle name="Neutral 31" xfId="12309" xr:uid="{6DD35C7F-4B81-4459-B9EB-E45B19FB9E71}"/>
    <cellStyle name="Neutral 32" xfId="12310" xr:uid="{40045978-BDA0-48CE-88F6-9ADDADBD5390}"/>
    <cellStyle name="Neutral 33" xfId="12311" xr:uid="{463B1DFE-30C4-43F8-A6A4-A214042EC0CD}"/>
    <cellStyle name="Neutral 34" xfId="12312" xr:uid="{E8B257FB-7A36-4743-9FC3-8AD327BA0B90}"/>
    <cellStyle name="Neutral 35" xfId="12313" xr:uid="{B64EF474-766A-41C6-B337-B6ABFCD77DEB}"/>
    <cellStyle name="Neutral 36" xfId="12314" xr:uid="{5BC6265F-6A17-46C3-B381-2D81A0F0D0EF}"/>
    <cellStyle name="Neutral 37" xfId="12315" xr:uid="{21BAE6D1-C87B-4F89-8187-1B085BE4FF34}"/>
    <cellStyle name="Neutral 38" xfId="12316" xr:uid="{EEF90B17-6A1E-435D-9C5B-665618B66888}"/>
    <cellStyle name="Neutral 39" xfId="12317" xr:uid="{6C7AA472-054B-47C0-A71D-B8E1FED39B89}"/>
    <cellStyle name="Neutral 4" xfId="12318" xr:uid="{287F881F-EA7D-4854-975F-8F9A191E42CC}"/>
    <cellStyle name="Neutral 40" xfId="12319" xr:uid="{E232393D-9B09-452E-9849-6AB020B8A641}"/>
    <cellStyle name="Neutral 41" xfId="12320" xr:uid="{7DCC5BD2-CE9C-4F95-BF8C-2077FBB11BC0}"/>
    <cellStyle name="Neutral 42" xfId="12321" xr:uid="{59B7B986-5E31-4F63-9479-E3A4C7A0CE82}"/>
    <cellStyle name="Neutral 43" xfId="12322" xr:uid="{F2D3E0BE-D14A-4D58-B3DE-DB49B54B9CE3}"/>
    <cellStyle name="Neutral 44" xfId="12323" xr:uid="{7693EFA7-46A9-4055-8482-527FA9F0DDF4}"/>
    <cellStyle name="Neutral 45" xfId="12324" xr:uid="{EC32C5F6-F744-4CCE-96B8-88627C386810}"/>
    <cellStyle name="Neutral 46" xfId="12325" xr:uid="{25F77CD9-D9D8-49DB-B70F-21A6AF6EB90A}"/>
    <cellStyle name="Neutral 47" xfId="12326" xr:uid="{87071CCB-376D-4CA4-BC72-01E839EE7EFC}"/>
    <cellStyle name="Neutral 48" xfId="12327" xr:uid="{9FE3031D-B7EE-4CFF-B0ED-35DD5236634B}"/>
    <cellStyle name="Neutral 49" xfId="12328" xr:uid="{A3D5D02A-9C45-4825-ABE5-87EFCC79AC05}"/>
    <cellStyle name="Neutral 5" xfId="12329" xr:uid="{ADDCACC1-664C-4187-BEE1-484FBA9D8180}"/>
    <cellStyle name="Neutral 50" xfId="12330" xr:uid="{2F3A8A32-30BD-40DB-B850-82C2B2B35640}"/>
    <cellStyle name="Neutral 51" xfId="12331" xr:uid="{C89711D2-732C-433F-9D30-C3D53F568C2A}"/>
    <cellStyle name="Neutral 52" xfId="12332" xr:uid="{6EA52FC6-6604-4B5F-882C-B56ABE34ACA8}"/>
    <cellStyle name="Neutral 53" xfId="12333" xr:uid="{D86512C7-17EB-4A3A-BCB8-352EF8CD7A56}"/>
    <cellStyle name="Neutral 54" xfId="12334" xr:uid="{DC2B9101-7A58-435C-80C6-D92007414D17}"/>
    <cellStyle name="Neutral 55" xfId="12335" xr:uid="{02F9C19B-AA0C-4812-A283-90FB716A9EBA}"/>
    <cellStyle name="Neutral 56" xfId="12336" xr:uid="{CFF855FB-207F-4E91-AEE5-5C9A85E1B615}"/>
    <cellStyle name="Neutral 57" xfId="12337" xr:uid="{90F64939-C444-450C-8581-E5A1334A8F06}"/>
    <cellStyle name="Neutral 58" xfId="12338" xr:uid="{B60DF534-8F45-4A0A-991D-64E22D1DE283}"/>
    <cellStyle name="Neutral 59" xfId="12339" xr:uid="{5BF3011C-1640-4870-B467-0AD5CF25F98A}"/>
    <cellStyle name="Neutral 6" xfId="12340" xr:uid="{C8FA9A3A-F1C1-4929-9C47-37C205F38DF0}"/>
    <cellStyle name="Neutral 60" xfId="12341" xr:uid="{50C37192-A6A1-428D-A984-8E61F71D7F52}"/>
    <cellStyle name="Neutral 61" xfId="12342" xr:uid="{7C0EEC06-E567-4B61-B2B9-0DC96017A890}"/>
    <cellStyle name="Neutral 62" xfId="12343" xr:uid="{D6A5BA9B-6002-47C8-A882-FDF962198664}"/>
    <cellStyle name="Neutral 63" xfId="12344" xr:uid="{F8F4F740-D629-41AD-9614-13E82AFEB26A}"/>
    <cellStyle name="Neutral 64" xfId="12345" xr:uid="{39C0EE2D-E257-44C0-8B11-2845725F9D5D}"/>
    <cellStyle name="Neutral 65" xfId="12346" xr:uid="{0AD4583B-B018-4CEE-BFEC-89E26265569E}"/>
    <cellStyle name="Neutral 66" xfId="12347" xr:uid="{8C5314EA-082B-473F-8146-925E7616C737}"/>
    <cellStyle name="Neutral 67" xfId="12348" xr:uid="{BB412352-6380-49CB-AFD3-869D53A79A4A}"/>
    <cellStyle name="Neutral 68" xfId="12349" xr:uid="{0530A827-4CBB-4057-974A-4757A894B969}"/>
    <cellStyle name="Neutral 69" xfId="12350" xr:uid="{33AB9926-FE8D-4E61-8B8C-1C828C91FC19}"/>
    <cellStyle name="Neutral 7" xfId="12351" xr:uid="{B3072590-CB05-478D-BC4B-904C3446102F}"/>
    <cellStyle name="Neutral 70" xfId="12352" xr:uid="{994D8113-19C7-40C6-9D71-F3757F6C355F}"/>
    <cellStyle name="Neutral 71" xfId="12353" xr:uid="{16083744-8DC5-46AE-BEC1-A9D600A7B0E1}"/>
    <cellStyle name="Neutral 72" xfId="12354" xr:uid="{89B28D41-7AFB-46CD-8423-211234030D2D}"/>
    <cellStyle name="Neutral 73" xfId="12355" xr:uid="{B630938F-F51C-4250-822E-9CD6D5EABE59}"/>
    <cellStyle name="Neutral 74" xfId="12356" xr:uid="{BC7B0152-9DA2-4002-BCED-C835C21B0401}"/>
    <cellStyle name="Neutral 75" xfId="12357" xr:uid="{87ACEA99-FA45-48A6-8251-5448A137FC79}"/>
    <cellStyle name="Neutral 76" xfId="12358" xr:uid="{1C99B0B6-CC96-412D-B38B-B1F7C1170403}"/>
    <cellStyle name="Neutral 77" xfId="12359" xr:uid="{8C32CFE6-39A3-40A1-A902-C7AEF4A1FC16}"/>
    <cellStyle name="Neutral 78" xfId="12360" xr:uid="{20D26052-3EED-4714-88B9-88FC3C3F4C5F}"/>
    <cellStyle name="Neutral 79" xfId="12361" xr:uid="{1C1F958D-402F-48CA-A76C-2A5EEFD29907}"/>
    <cellStyle name="Neutral 8" xfId="12362" xr:uid="{638DD0C9-7798-42B6-9494-C42868611E0C}"/>
    <cellStyle name="Neutral 80" xfId="12363" xr:uid="{37A24F50-CC50-464C-AD7C-707EE469B92F}"/>
    <cellStyle name="Neutral 81" xfId="12364" xr:uid="{D927632E-7A11-4BEC-92CE-16B449DDA141}"/>
    <cellStyle name="Neutral 82" xfId="12365" xr:uid="{EEF670FA-CEEF-46F3-9E9E-394B22423233}"/>
    <cellStyle name="Neutral 83" xfId="12366" xr:uid="{6FF21913-B059-4D61-82E4-2023EF479E81}"/>
    <cellStyle name="Neutral 84" xfId="12367" xr:uid="{20DA037C-C216-4772-B692-21621F9F49BC}"/>
    <cellStyle name="Neutral 85" xfId="12368" xr:uid="{A96335BD-2A0C-4E74-8D87-9A48CB95530F}"/>
    <cellStyle name="Neutral 86" xfId="12369" xr:uid="{9F45EBD4-656B-44E5-BA2B-D8806C62AEA0}"/>
    <cellStyle name="Neutral 87" xfId="12370" xr:uid="{0D27464E-7C0B-41BB-B450-25C22565BD1B}"/>
    <cellStyle name="Neutral 88" xfId="12371" xr:uid="{B1DABB7D-A41F-42A0-813E-D0EF898B7E49}"/>
    <cellStyle name="Neutral 89" xfId="12372" xr:uid="{0BE4FC2F-42B7-4E3A-A73F-604744005318}"/>
    <cellStyle name="Neutral 9" xfId="12373" xr:uid="{1DF8916B-06E3-416E-B919-FB5F98E605F7}"/>
    <cellStyle name="Neutral 90" xfId="12374" xr:uid="{16A10100-B1EC-46C5-BC81-B716B14459CA}"/>
    <cellStyle name="Neutral 91" xfId="12375" xr:uid="{4CF7B02C-2D69-44D9-ADE9-F7AC9EE8A721}"/>
    <cellStyle name="Neutral 92" xfId="12376" xr:uid="{585E79B8-155C-463A-8F67-39925A4DF167}"/>
    <cellStyle name="Neutral 93" xfId="12377" xr:uid="{C0B09527-0F19-4583-8B23-940DFF94C470}"/>
    <cellStyle name="Neutral 94" xfId="12378" xr:uid="{FA36F2FA-7C76-4B12-9284-04C7CB6DC34F}"/>
    <cellStyle name="Neutral 95" xfId="12379" xr:uid="{CD90EE3B-2247-4875-965A-243145F7F4CB}"/>
    <cellStyle name="Neutral 96" xfId="12380" xr:uid="{EFFBC4BE-F5C4-41B3-A452-4B07F6ABDEF1}"/>
    <cellStyle name="Neutral 97" xfId="12381" xr:uid="{CA88162A-4107-4D7E-8E76-2B3F407340A1}"/>
    <cellStyle name="Neutral 98" xfId="12382" xr:uid="{3F41D9C4-5383-4726-90D0-A3B767EA4B15}"/>
    <cellStyle name="Neutral 99" xfId="12383" xr:uid="{1337BC3A-123B-4FA7-92CF-AB1DFE4A9F9D}"/>
    <cellStyle name="Neutro" xfId="37744" builtinId="28" customBuiltin="1"/>
    <cellStyle name="Neutro 2" xfId="37520" xr:uid="{78C70C6F-3741-429C-A408-6FD826237C7E}"/>
    <cellStyle name="no dec" xfId="12384" xr:uid="{EF5FF983-F65F-4FC7-B1F1-F4B660820BF5}"/>
    <cellStyle name="no dec 2" xfId="12385" xr:uid="{82DCED8E-324F-46CC-A400-EC464359411B}"/>
    <cellStyle name="no dec 2 10" xfId="12386" xr:uid="{16D2C56E-471E-4AFD-9E37-8A9D27DB69E9}"/>
    <cellStyle name="no dec 2 11" xfId="12387" xr:uid="{C961954E-0FA2-42E2-ACD8-FDE2CD2742EC}"/>
    <cellStyle name="no dec 2 12" xfId="12388" xr:uid="{AA75F678-5345-4121-95C5-08BB7257C8C5}"/>
    <cellStyle name="no dec 2 2" xfId="12389" xr:uid="{E0E102BC-0B64-41EC-9783-4367172FB744}"/>
    <cellStyle name="no dec 2 3" xfId="12390" xr:uid="{B5A4636B-68C4-45BD-84C8-8C0BF8B15A2B}"/>
    <cellStyle name="no dec 2 4" xfId="12391" xr:uid="{BB288C55-BB2D-46B7-8F1F-05521F024719}"/>
    <cellStyle name="no dec 2 5" xfId="12392" xr:uid="{112066F8-CDE3-4BE5-8475-83A02B9605C9}"/>
    <cellStyle name="no dec 2 6" xfId="12393" xr:uid="{307D3A7A-3DF4-4E25-9E46-C91C456691DF}"/>
    <cellStyle name="no dec 2 7" xfId="12394" xr:uid="{9C68C901-F362-4535-A652-4AC7EC8DB343}"/>
    <cellStyle name="no dec 2 8" xfId="12395" xr:uid="{9F1AA16E-78FA-489E-A63F-B6AAC825809F}"/>
    <cellStyle name="no dec 2 9" xfId="12396" xr:uid="{A04B80C7-C290-4BB8-B8E5-A2FCD0C27D9B}"/>
    <cellStyle name="no dec 2_ActiFijos" xfId="12397" xr:uid="{25CD1F69-A081-4359-87EB-F933F9FFBC52}"/>
    <cellStyle name="no dec 3" xfId="12398" xr:uid="{E5747E56-5933-4E71-9433-417FBF8845A1}"/>
    <cellStyle name="no dec 3 10" xfId="12399" xr:uid="{613F2499-6A5F-40C1-BAA4-581DF5CE04DC}"/>
    <cellStyle name="no dec 3 11" xfId="12400" xr:uid="{EB0FDC4D-0A38-4246-9336-1D6AD72E42F5}"/>
    <cellStyle name="no dec 3 12" xfId="12401" xr:uid="{1927802D-1D3C-486C-89D9-92AC086607C3}"/>
    <cellStyle name="no dec 3 2" xfId="12402" xr:uid="{FF6C7BD6-E5E0-4228-A455-1DC20D1A7206}"/>
    <cellStyle name="no dec 3 3" xfId="12403" xr:uid="{9F4578CF-81A4-4278-AF6F-86DB326E8F29}"/>
    <cellStyle name="no dec 3 4" xfId="12404" xr:uid="{C0982246-5786-4412-A10A-6124E7186592}"/>
    <cellStyle name="no dec 3 5" xfId="12405" xr:uid="{DA30BFB0-64CA-4BB7-ABAB-BBCD7255F5CC}"/>
    <cellStyle name="no dec 3 6" xfId="12406" xr:uid="{88CE252D-1CCB-4F10-B544-DFAF385B5E0D}"/>
    <cellStyle name="no dec 3 7" xfId="12407" xr:uid="{F2870B01-8559-4C9D-8396-BFC61FEB9334}"/>
    <cellStyle name="no dec 3 8" xfId="12408" xr:uid="{41C87F37-C31C-411D-A606-0C10BE80D3EB}"/>
    <cellStyle name="no dec 3 9" xfId="12409" xr:uid="{463AAF7A-D15F-4CBB-8621-534045FE08C5}"/>
    <cellStyle name="no dec 3_ActiFijos" xfId="12410" xr:uid="{B34008C5-8490-4287-8606-EB8737B45115}"/>
    <cellStyle name="no dec 4" xfId="12411" xr:uid="{D94A2C7E-597D-46AF-9C6C-532A79734067}"/>
    <cellStyle name="no dec 4 10" xfId="12412" xr:uid="{6724D278-BE87-4D24-B10C-6A6E9ED56B62}"/>
    <cellStyle name="no dec 4 11" xfId="12413" xr:uid="{176A70A9-4C16-4375-901F-9D903C4B714A}"/>
    <cellStyle name="no dec 4 12" xfId="12414" xr:uid="{BC6FF65C-F3E8-439E-86EA-BBBFDB7C3326}"/>
    <cellStyle name="no dec 4 2" xfId="12415" xr:uid="{40E81763-9199-4BF7-8BB3-F3EF03DD7B95}"/>
    <cellStyle name="no dec 4 3" xfId="12416" xr:uid="{6302A1A9-343C-4570-A92E-84305BD83024}"/>
    <cellStyle name="no dec 4 4" xfId="12417" xr:uid="{49F4FA1B-A4E2-41D7-9352-5712661A7940}"/>
    <cellStyle name="no dec 4 5" xfId="12418" xr:uid="{4DC7A576-8158-49A0-8E12-361905D2855C}"/>
    <cellStyle name="no dec 4 6" xfId="12419" xr:uid="{6B95A370-4D71-46EC-8DF5-87E5829F4270}"/>
    <cellStyle name="no dec 4 7" xfId="12420" xr:uid="{486523A9-A395-4960-9A74-6AA54465F072}"/>
    <cellStyle name="no dec 4 8" xfId="12421" xr:uid="{AE73F548-440D-42DD-B98A-74FA6E45B527}"/>
    <cellStyle name="no dec 4 9" xfId="12422" xr:uid="{EAACEE80-3A5D-4CCA-A727-37248CAE3B69}"/>
    <cellStyle name="no dec 4_ActiFijos" xfId="12423" xr:uid="{98CEC52B-705B-426A-AEC5-79B0C30B0C68}"/>
    <cellStyle name="no dec_Bases_Generales" xfId="12424" xr:uid="{218EA5E7-9C6D-403A-9614-C217152A536E}"/>
    <cellStyle name="No-definido" xfId="37200" xr:uid="{2D14B3B1-BC62-44AB-87FD-A4710CE2A9F7}"/>
    <cellStyle name="Normal" xfId="0" builtinId="0"/>
    <cellStyle name="Normal - Estilo5" xfId="12425" xr:uid="{9597C0E7-E6A5-4997-B21E-E19E870B1ADA}"/>
    <cellStyle name="Normal - Estilo6" xfId="12426" xr:uid="{B187E8D0-2734-44D4-BD70-376BDE6125AB}"/>
    <cellStyle name="Normal - Estilo7" xfId="12427" xr:uid="{678021CA-D3AE-495E-BFF6-9F0946FAFEB9}"/>
    <cellStyle name="Normal - Estilo8" xfId="12428" xr:uid="{FCC58958-6168-41CE-9D96-1D7C03D27547}"/>
    <cellStyle name="Normal - Style1" xfId="12429" xr:uid="{B464FB85-20B1-491A-AAFB-DF976D8A0E8F}"/>
    <cellStyle name="Normal (%)" xfId="12430" xr:uid="{973ABE01-938C-4438-8D75-E7A9D1FA9832}"/>
    <cellStyle name="Normal (%) 10" xfId="12431" xr:uid="{A7A41A71-22A1-4C72-AD79-99CBDEB1EAB7}"/>
    <cellStyle name="Normal (%) 100" xfId="12432" xr:uid="{E9DD8939-FF69-4036-81F6-658872065808}"/>
    <cellStyle name="Normal (%) 101" xfId="12433" xr:uid="{A429CA86-7062-473D-B671-260214672A4C}"/>
    <cellStyle name="Normal (%) 11" xfId="12434" xr:uid="{37E36D64-0B72-4BC6-8E31-22F7227F449C}"/>
    <cellStyle name="Normal (%) 12" xfId="12435" xr:uid="{F251333F-8E2C-45D8-929B-922DE01D1A30}"/>
    <cellStyle name="Normal (%) 13" xfId="12436" xr:uid="{212DDABD-C88A-40A0-A39C-EB54A2CDFCA5}"/>
    <cellStyle name="Normal (%) 14" xfId="12437" xr:uid="{763BE7F9-8F69-44D5-81CA-C106A4B0F389}"/>
    <cellStyle name="Normal (%) 15" xfId="12438" xr:uid="{04522CD9-FC68-4945-A88D-B9467A33A1DA}"/>
    <cellStyle name="Normal (%) 16" xfId="12439" xr:uid="{7801A0E1-5AF2-4E05-98DB-B3AC3D921718}"/>
    <cellStyle name="Normal (%) 17" xfId="12440" xr:uid="{4E0FCF87-BE05-41F9-B2AB-390862FEA655}"/>
    <cellStyle name="Normal (%) 18" xfId="12441" xr:uid="{98977D7B-11AE-45DD-AEEE-8A45EB9631D8}"/>
    <cellStyle name="Normal (%) 19" xfId="12442" xr:uid="{7FC07FFE-6E30-4623-B87E-B5C1D7B85FDB}"/>
    <cellStyle name="Normal (%) 2" xfId="12443" xr:uid="{6CE1B5CE-5229-4E06-8411-2807358B3BE6}"/>
    <cellStyle name="Normal (%) 20" xfId="12444" xr:uid="{586E72D6-C8E3-48AA-B900-5BF379883C05}"/>
    <cellStyle name="Normal (%) 21" xfId="12445" xr:uid="{ED3C51B5-73A6-44C8-9DC4-1EA957B04925}"/>
    <cellStyle name="Normal (%) 22" xfId="12446" xr:uid="{DEF10F89-FCC0-4D8B-8403-F57344588E87}"/>
    <cellStyle name="Normal (%) 23" xfId="12447" xr:uid="{61D98FA1-593B-4DC1-9191-54C58A19F83C}"/>
    <cellStyle name="Normal (%) 24" xfId="12448" xr:uid="{075A46AA-7AC1-4241-941B-B4A4BF227FCB}"/>
    <cellStyle name="Normal (%) 25" xfId="12449" xr:uid="{B386DA0C-16B7-4BB7-B87C-08626F6A2265}"/>
    <cellStyle name="Normal (%) 26" xfId="12450" xr:uid="{2B78E090-F501-4459-B651-0A4F8079946F}"/>
    <cellStyle name="Normal (%) 27" xfId="12451" xr:uid="{63003D86-844A-4A48-8126-05D74AA1D70C}"/>
    <cellStyle name="Normal (%) 28" xfId="12452" xr:uid="{E51D2BE4-5444-4A05-8F71-A7EB11CCA112}"/>
    <cellStyle name="Normal (%) 29" xfId="12453" xr:uid="{A3BAA6F5-2DD0-4245-90C9-31E072814652}"/>
    <cellStyle name="Normal (%) 3" xfId="12454" xr:uid="{7F753608-CC1D-4F66-A27D-F5EC9F9A2784}"/>
    <cellStyle name="Normal (%) 30" xfId="12455" xr:uid="{F2E68B5E-EE74-454E-97EB-CBD51837D3AD}"/>
    <cellStyle name="Normal (%) 31" xfId="12456" xr:uid="{332A81A3-36FC-4A70-9B01-680026C466F3}"/>
    <cellStyle name="Normal (%) 32" xfId="12457" xr:uid="{51B11043-D79B-4D96-8AAA-28810B7A2130}"/>
    <cellStyle name="Normal (%) 33" xfId="12458" xr:uid="{2E5B7375-A4E7-4B80-A66B-8F02FA85AD5B}"/>
    <cellStyle name="Normal (%) 34" xfId="12459" xr:uid="{1021AB31-4797-4060-A866-2A60037883E9}"/>
    <cellStyle name="Normal (%) 35" xfId="12460" xr:uid="{185ED22F-B352-440D-8D54-F6FAAEB3A2F3}"/>
    <cellStyle name="Normal (%) 36" xfId="12461" xr:uid="{BDA2785E-6724-4365-8BC4-8D47C56E1850}"/>
    <cellStyle name="Normal (%) 37" xfId="12462" xr:uid="{D1C7D940-0E49-4F26-B499-D42DE84106E6}"/>
    <cellStyle name="Normal (%) 38" xfId="12463" xr:uid="{D9FD47D7-7CB1-414B-90D7-D17FB6D79D2D}"/>
    <cellStyle name="Normal (%) 39" xfId="12464" xr:uid="{54577059-DF04-4770-94AE-1EE80FA21C4A}"/>
    <cellStyle name="Normal (%) 4" xfId="12465" xr:uid="{84EA80C2-E814-40E9-94C2-ED0813CA6626}"/>
    <cellStyle name="Normal (%) 40" xfId="12466" xr:uid="{A5AB624E-494E-4A89-A406-DDF45602D227}"/>
    <cellStyle name="Normal (%) 41" xfId="12467" xr:uid="{08928EB9-2A5B-4F91-8464-10676AA6CEB8}"/>
    <cellStyle name="Normal (%) 42" xfId="12468" xr:uid="{CE468F63-0FC3-4E54-8C62-963FD0980B61}"/>
    <cellStyle name="Normal (%) 43" xfId="12469" xr:uid="{D82BC36C-9E11-4CFA-BCDB-AD1E01D93352}"/>
    <cellStyle name="Normal (%) 44" xfId="12470" xr:uid="{3C824880-7BA1-45E5-AA09-70288D8FCDBC}"/>
    <cellStyle name="Normal (%) 45" xfId="12471" xr:uid="{10BFA31D-0059-44DD-916E-BF8852ABFAAE}"/>
    <cellStyle name="Normal (%) 46" xfId="12472" xr:uid="{A1594E4B-F771-43AA-AFB8-EC60CE8237D3}"/>
    <cellStyle name="Normal (%) 47" xfId="12473" xr:uid="{479AE0DC-F085-4AEA-A222-1B279C22307B}"/>
    <cellStyle name="Normal (%) 48" xfId="12474" xr:uid="{9233C899-7B52-440F-9CDC-6C2CF9117C55}"/>
    <cellStyle name="Normal (%) 49" xfId="12475" xr:uid="{9EB9A1C4-9813-4466-B910-769D2AD42F74}"/>
    <cellStyle name="Normal (%) 5" xfId="12476" xr:uid="{A308E7E5-3086-4C62-85CC-C11A4DED1BDF}"/>
    <cellStyle name="Normal (%) 50" xfId="12477" xr:uid="{66E56490-4F55-4CD0-9A08-8537E585035B}"/>
    <cellStyle name="Normal (%) 51" xfId="12478" xr:uid="{0FA64BB6-FAA7-4416-B05D-A3C3DFF6666A}"/>
    <cellStyle name="Normal (%) 52" xfId="12479" xr:uid="{D222AC24-618B-4A8B-A9A8-E400489AB6A5}"/>
    <cellStyle name="Normal (%) 53" xfId="12480" xr:uid="{FED12B64-BD48-43AA-BD1E-AB97FB9C47BE}"/>
    <cellStyle name="Normal (%) 54" xfId="12481" xr:uid="{16E1DE36-08C8-483D-8BC1-731394E08D4D}"/>
    <cellStyle name="Normal (%) 55" xfId="12482" xr:uid="{5025EF5B-AF07-4951-A03A-C475EE1DB2F3}"/>
    <cellStyle name="Normal (%) 56" xfId="12483" xr:uid="{B50448EE-2350-42FC-A992-369AD89A5983}"/>
    <cellStyle name="Normal (%) 57" xfId="12484" xr:uid="{9AD35F0B-7456-42D1-9ACF-3C73A0BA740F}"/>
    <cellStyle name="Normal (%) 58" xfId="12485" xr:uid="{B88D76E9-D37F-496D-B893-18971C0837B3}"/>
    <cellStyle name="Normal (%) 59" xfId="12486" xr:uid="{7E4A5C49-4D1E-44DE-9CC7-5ABBA6D74163}"/>
    <cellStyle name="Normal (%) 6" xfId="12487" xr:uid="{7E106668-8A40-4B5B-A3C3-4FB967306EF3}"/>
    <cellStyle name="Normal (%) 60" xfId="12488" xr:uid="{C13C5B8F-41CD-4655-AAE6-8D1B36C9B2CC}"/>
    <cellStyle name="Normal (%) 61" xfId="12489" xr:uid="{A3D8BB09-4E4F-493B-ABAF-1F333BA8DEC5}"/>
    <cellStyle name="Normal (%) 62" xfId="12490" xr:uid="{0A5B0808-EA24-40F3-99E2-450988842F6E}"/>
    <cellStyle name="Normal (%) 63" xfId="12491" xr:uid="{5F3EEC76-6B45-41D9-81FD-C9AA8E242E0D}"/>
    <cellStyle name="Normal (%) 64" xfId="12492" xr:uid="{2279DD65-4D6A-46A4-AAC1-CE2D81855FE5}"/>
    <cellStyle name="Normal (%) 65" xfId="12493" xr:uid="{3069E39B-A6FC-4B84-A89A-B148693230E5}"/>
    <cellStyle name="Normal (%) 66" xfId="12494" xr:uid="{E340D3B5-46A6-4C79-9953-AFEC97FC31E3}"/>
    <cellStyle name="Normal (%) 67" xfId="12495" xr:uid="{4D65E14C-817F-430F-8720-F656968AF5D0}"/>
    <cellStyle name="Normal (%) 68" xfId="12496" xr:uid="{9C6405DA-55FE-4ED1-AA1C-71DAEB0E3757}"/>
    <cellStyle name="Normal (%) 69" xfId="12497" xr:uid="{678BF91F-0DF7-4425-AFA1-E78AC99E4C35}"/>
    <cellStyle name="Normal (%) 7" xfId="12498" xr:uid="{8CD85E8D-81FA-4636-B53A-52C7FEF63743}"/>
    <cellStyle name="Normal (%) 70" xfId="12499" xr:uid="{8E856402-23F5-49B8-8896-EDC2E034D988}"/>
    <cellStyle name="Normal (%) 71" xfId="12500" xr:uid="{EF099EE1-932D-4E22-ABF1-4465FAE4FB39}"/>
    <cellStyle name="Normal (%) 72" xfId="12501" xr:uid="{B8671891-ED9E-432A-865B-84C978A7ECC5}"/>
    <cellStyle name="Normal (%) 73" xfId="12502" xr:uid="{4AE72148-769F-4DC7-AD91-7B7CCD149A52}"/>
    <cellStyle name="Normal (%) 74" xfId="12503" xr:uid="{94203EFE-DC10-42A3-904F-5664AC9F0BC7}"/>
    <cellStyle name="Normal (%) 75" xfId="12504" xr:uid="{17D71991-7310-48D6-8D5A-2BBD01E1E6C3}"/>
    <cellStyle name="Normal (%) 76" xfId="12505" xr:uid="{70E08492-9ADC-46C0-AADC-D570F688FCD8}"/>
    <cellStyle name="Normal (%) 77" xfId="12506" xr:uid="{3A40FDE9-C8FE-41AD-9521-2D2807EF8E60}"/>
    <cellStyle name="Normal (%) 78" xfId="12507" xr:uid="{2218B889-CF8B-4FCA-8289-AFEE5A525F49}"/>
    <cellStyle name="Normal (%) 79" xfId="12508" xr:uid="{3EB4B519-3240-45B1-B90C-76E7AB6034FA}"/>
    <cellStyle name="Normal (%) 8" xfId="12509" xr:uid="{D2D21A67-F493-4BE0-A449-A999B8431FCB}"/>
    <cellStyle name="Normal (%) 80" xfId="12510" xr:uid="{8408F3E6-C50E-4C7D-9A3B-E05CFE688C1C}"/>
    <cellStyle name="Normal (%) 81" xfId="12511" xr:uid="{66ADCF22-56B0-4A43-984A-BCB6A03B2A1F}"/>
    <cellStyle name="Normal (%) 82" xfId="12512" xr:uid="{2F868E32-297B-41DF-BFA0-73017EC414C5}"/>
    <cellStyle name="Normal (%) 83" xfId="12513" xr:uid="{41698832-0FBF-417B-B8C5-9AFB21FFF164}"/>
    <cellStyle name="Normal (%) 84" xfId="12514" xr:uid="{8C9A3DCD-EC80-4C9D-A3B0-19A5266E5C32}"/>
    <cellStyle name="Normal (%) 85" xfId="12515" xr:uid="{64CB63FA-8D14-4B31-AB26-34DD4EC440E9}"/>
    <cellStyle name="Normal (%) 86" xfId="12516" xr:uid="{FEA2924D-95B4-4B6C-8BDC-9FC8E0C2DF24}"/>
    <cellStyle name="Normal (%) 87" xfId="12517" xr:uid="{2F014D36-1926-4745-9F5A-2CA5FEA80524}"/>
    <cellStyle name="Normal (%) 88" xfId="12518" xr:uid="{5E52DA9D-49FD-4AA0-B166-A8B159D23F37}"/>
    <cellStyle name="Normal (%) 89" xfId="12519" xr:uid="{1B03A79B-D195-4626-BEBA-B21731D6F66A}"/>
    <cellStyle name="Normal (%) 9" xfId="12520" xr:uid="{B9E7E087-7B1B-4433-AA29-8420566DC479}"/>
    <cellStyle name="Normal (%) 90" xfId="12521" xr:uid="{BD558E36-E98D-4C18-9EF0-DD8084A4A368}"/>
    <cellStyle name="Normal (%) 91" xfId="12522" xr:uid="{CEAC786F-7A12-454C-8E1C-7444EB0A7AD8}"/>
    <cellStyle name="Normal (%) 92" xfId="12523" xr:uid="{9335E557-9058-4BEE-9BF3-7FF9C865BAE3}"/>
    <cellStyle name="Normal (%) 93" xfId="12524" xr:uid="{151E6107-A91C-46A4-B860-0674E29C1C21}"/>
    <cellStyle name="Normal (%) 94" xfId="12525" xr:uid="{0A6BDE3E-4A30-464F-A95C-AE0BF9820FF9}"/>
    <cellStyle name="Normal (%) 95" xfId="12526" xr:uid="{A68222D3-33F5-422C-9968-CC236AA6AD8F}"/>
    <cellStyle name="Normal (%) 96" xfId="12527" xr:uid="{C72C408E-7A8C-47F5-9670-4BF1407EB96E}"/>
    <cellStyle name="Normal (%) 97" xfId="12528" xr:uid="{212BD31B-863E-4712-8E42-5D74566DA203}"/>
    <cellStyle name="Normal (%) 98" xfId="12529" xr:uid="{6614120F-FDCB-417D-948E-D462F0EA0FAC}"/>
    <cellStyle name="Normal (%) 99" xfId="12530" xr:uid="{A23DCE60-816C-473E-B167-D2EB7209A490}"/>
    <cellStyle name="Normal (£m)" xfId="12531" xr:uid="{2DE1AF94-466F-412A-9AA8-79047B74D00F}"/>
    <cellStyle name="Normal (£m) 2" xfId="12532" xr:uid="{13657131-77B9-47A7-90AB-8178F4B0A2D0}"/>
    <cellStyle name="Normal (No)" xfId="12533" xr:uid="{CE2A7B27-8444-4AD6-88BC-3791CA242461}"/>
    <cellStyle name="Normal (No) 10" xfId="12534" xr:uid="{AAD04D00-CD28-4443-9609-CBF8D63AF863}"/>
    <cellStyle name="Normal (No) 11" xfId="12535" xr:uid="{A9EC93D7-31FB-48AA-93DF-14BF878E46C8}"/>
    <cellStyle name="Normal (No) 12" xfId="12536" xr:uid="{00E60A8A-8FBD-4796-85F9-41C0A02EDBD2}"/>
    <cellStyle name="Normal (No) 13" xfId="12537" xr:uid="{2F038777-B8FA-4499-8697-7C666514876B}"/>
    <cellStyle name="Normal (No) 14" xfId="12538" xr:uid="{EEA6A304-DB50-40C7-BE61-357B87CDA48A}"/>
    <cellStyle name="Normal (No) 15" xfId="12539" xr:uid="{A0A22B70-F16C-45B4-ADE1-1C42EE37550B}"/>
    <cellStyle name="Normal (No) 16" xfId="12540" xr:uid="{47F0323D-3B4D-454B-95DE-AEFF60BCFA24}"/>
    <cellStyle name="Normal (No) 17" xfId="12541" xr:uid="{4408AD28-BC80-41D6-B95B-292F625E7D81}"/>
    <cellStyle name="Normal (No) 18" xfId="12542" xr:uid="{89179956-8FC0-4650-A27E-E1EE5627D183}"/>
    <cellStyle name="Normal (No) 19" xfId="12543" xr:uid="{FD85D674-5ABD-455E-B422-4B571A8B0ECE}"/>
    <cellStyle name="Normal (No) 2" xfId="12544" xr:uid="{EA79A855-881F-453F-90D1-6536A687F268}"/>
    <cellStyle name="Normal (No) 20" xfId="12545" xr:uid="{B78EC009-D261-4535-B214-F027DDDF460A}"/>
    <cellStyle name="Normal (No) 21" xfId="12546" xr:uid="{91191A46-9EC1-41A4-9F23-721E476223C4}"/>
    <cellStyle name="Normal (No) 22" xfId="12547" xr:uid="{F920BCC5-BCC1-4698-AF83-EAC2BD316246}"/>
    <cellStyle name="Normal (No) 23" xfId="12548" xr:uid="{13F23AB7-331F-4F82-B12F-4DDE73C060BE}"/>
    <cellStyle name="Normal (No) 24" xfId="12549" xr:uid="{A71A7608-C385-4831-A3FB-5BF706D0099D}"/>
    <cellStyle name="Normal (No) 25" xfId="12550" xr:uid="{FC58BE2E-D20B-4921-AFFC-D8EEAD36A720}"/>
    <cellStyle name="Normal (No) 26" xfId="12551" xr:uid="{D1627940-0CD8-4B6D-AF0F-3A13C4E1AB4B}"/>
    <cellStyle name="Normal (No) 27" xfId="12552" xr:uid="{BA1E6D2B-B961-405E-8285-A1E0FB105F8C}"/>
    <cellStyle name="Normal (No) 28" xfId="12553" xr:uid="{C4697AAA-1FEC-4E80-ABBC-17DACA161451}"/>
    <cellStyle name="Normal (No) 29" xfId="12554" xr:uid="{CD260E31-77C4-421C-9E63-BAFDBBD80A5C}"/>
    <cellStyle name="Normal (No) 3" xfId="12555" xr:uid="{B96731F0-53FD-47F7-BC2C-F302C91CFC4E}"/>
    <cellStyle name="Normal (No) 4" xfId="12556" xr:uid="{EBAA110F-D344-4E1E-8450-15800CD9C9B4}"/>
    <cellStyle name="Normal (No) 5" xfId="12557" xr:uid="{67DE4BE3-7AC1-4C42-BA42-1EC582A0EAEF}"/>
    <cellStyle name="Normal (No) 6" xfId="12558" xr:uid="{08CC4D8A-28B0-4775-9E63-2F7960D65556}"/>
    <cellStyle name="Normal (No) 7" xfId="12559" xr:uid="{806F743E-E478-4122-AFBE-F8F299D41D54}"/>
    <cellStyle name="Normal (No) 8" xfId="12560" xr:uid="{04E53E03-E8E4-4D45-B780-56D2406B119A}"/>
    <cellStyle name="Normal (No) 9" xfId="12561" xr:uid="{DFCDDFF8-C3D7-4385-A910-6C9BDDFEF07B}"/>
    <cellStyle name="Normal (x)" xfId="12562" xr:uid="{CE27E342-72DE-4C04-906E-67C04310BE5C}"/>
    <cellStyle name="Normal (x) 2" xfId="12563" xr:uid="{3A7946BC-4EC4-4B9E-84DA-EA82C6E35D32}"/>
    <cellStyle name="Normal 10" xfId="12564" xr:uid="{35ADEEE6-090B-459C-B34C-BE52838668B9}"/>
    <cellStyle name="Normal 10 2" xfId="12565" xr:uid="{B4C5F21F-B453-48F4-A2E9-796DC5926D40}"/>
    <cellStyle name="Normal 10 3" xfId="37201" xr:uid="{6060528B-9AD2-48DE-9CDF-FE9F2E31B630}"/>
    <cellStyle name="Normal 100" xfId="34927" xr:uid="{88844A10-42D1-4411-912F-F3EC9DB7D6D8}"/>
    <cellStyle name="Normal 101" xfId="34928" xr:uid="{A22D8A60-B411-4AC3-91CC-5AACFA761F62}"/>
    <cellStyle name="Normal 102" xfId="34929" xr:uid="{19EAC317-7735-4E45-AC7B-929914DDBD89}"/>
    <cellStyle name="Normal 103" xfId="34930" xr:uid="{BC63F520-FE1B-42D2-B7CA-7916D8DB9A24}"/>
    <cellStyle name="Normal 104" xfId="34931" xr:uid="{31FF8CF3-156B-4D22-BEA2-E7C06CDA0379}"/>
    <cellStyle name="Normal 105" xfId="34932" xr:uid="{E9057F98-0E15-46E3-BF88-FFA563BB95AD}"/>
    <cellStyle name="Normal 106" xfId="34933" xr:uid="{93F85935-6325-4E13-9DB4-ECBFA2B60696}"/>
    <cellStyle name="Normal 107" xfId="37089" xr:uid="{A20A11F6-3E48-4FF5-9926-1DA6447A8C93}"/>
    <cellStyle name="Normal 108" xfId="37093" xr:uid="{B4542CF9-6A92-4489-BE61-70338D3DE414}"/>
    <cellStyle name="Normal 109" xfId="37095" xr:uid="{6193AEFE-82A9-46D7-8A5A-0BCB5738B194}"/>
    <cellStyle name="Normal 11" xfId="12566" xr:uid="{76C4461A-40B2-49F3-AFD4-8A6CECFD7B91}"/>
    <cellStyle name="Normal 11 2" xfId="12567" xr:uid="{8D51F9E0-0D70-4071-A967-355D5712C555}"/>
    <cellStyle name="Normal 11 3" xfId="37202" xr:uid="{9EC20045-2231-4708-A4E4-A487E263C06D}"/>
    <cellStyle name="Normal 110" xfId="37098" xr:uid="{5A6D3E4A-AC2A-4888-B2FD-E07421756E2D}"/>
    <cellStyle name="Normal 111" xfId="37112" xr:uid="{5E228042-6900-4442-BEBF-3EE01FA21D98}"/>
    <cellStyle name="Normal 112" xfId="37116" xr:uid="{899688A2-DA22-4500-AB22-BB1EF5EAACB2}"/>
    <cellStyle name="Normal 113" xfId="37118" xr:uid="{11FD8A56-568F-458C-B03F-57F743405388}"/>
    <cellStyle name="Normal 114" xfId="37119" xr:uid="{C281388F-68FE-4604-B652-AA7FE913A722}"/>
    <cellStyle name="Normal 115" xfId="37120" xr:uid="{C3F3CF18-C1D2-4492-A487-D1E8AED7DA41}"/>
    <cellStyle name="Normal 116" xfId="37121" xr:uid="{52BF312D-D7E5-4FF6-88E5-0CEE079CB095}"/>
    <cellStyle name="Normal 117" xfId="37122" xr:uid="{78CB2206-B05B-4739-874A-C37CB0962697}"/>
    <cellStyle name="Normal 118" xfId="37123" xr:uid="{92E14A64-8BB5-476C-825A-67D46F7DB57A}"/>
    <cellStyle name="Normal 119" xfId="37124" xr:uid="{3840C1C0-C8E4-40C0-B4E7-9A8D7B30CD97}"/>
    <cellStyle name="Normal 12" xfId="12568" xr:uid="{E42D0D2E-E1A1-4635-9984-E3C0676E815F}"/>
    <cellStyle name="Normal 12 2" xfId="12569" xr:uid="{B1EBB8EE-0D01-42CC-B466-83145639D367}"/>
    <cellStyle name="Normal 12 3" xfId="37203" xr:uid="{41D18FBB-FCE3-426B-BD52-6C3E993FDBF8}"/>
    <cellStyle name="Normal 120" xfId="37125" xr:uid="{0341FDCD-0014-4469-8C51-6556FF6D1D7F}"/>
    <cellStyle name="Normal 121" xfId="37126" xr:uid="{4DACAD99-6249-48BD-82FE-1749C056E190}"/>
    <cellStyle name="Normal 122" xfId="37127" xr:uid="{5882614D-0542-4F1E-9F42-FCA1B561C911}"/>
    <cellStyle name="Normal 123" xfId="37128" xr:uid="{25057A8B-B3F9-4A0B-AC73-0C4358809083}"/>
    <cellStyle name="Normal 124" xfId="37131" xr:uid="{E1A5046F-589E-4CA7-B5BF-A0D91F97F900}"/>
    <cellStyle name="Normal 125" xfId="37581" xr:uid="{022C751F-9C99-4606-91DC-424B1EF29294}"/>
    <cellStyle name="Normal 126" xfId="37139" xr:uid="{AA79A47D-A349-44EE-805B-C40C742EBFCB}"/>
    <cellStyle name="Normal 127" xfId="37583" xr:uid="{D3A16E7E-FEED-4EEE-A8B7-709B14ACE56A}"/>
    <cellStyle name="Normal 128" xfId="37584" xr:uid="{50F8542D-22A1-493F-96DE-CDD90A04D8A0}"/>
    <cellStyle name="Normal 129" xfId="37590" xr:uid="{3612FCC5-B957-490C-872C-911D8F28EFA7}"/>
    <cellStyle name="Normal 13" xfId="12570" xr:uid="{6B9C52D3-17C4-410B-8D44-4B53A2CF1311}"/>
    <cellStyle name="Normal 13 2" xfId="12571" xr:uid="{BAAC05DA-C9C2-4651-85A0-5A934D3F57F5}"/>
    <cellStyle name="Normal 13 2 2" xfId="28906" xr:uid="{DF3F8DB7-6E3C-4D85-BA7C-622C3BBE1538}"/>
    <cellStyle name="Normal 13 2 3" xfId="37205" xr:uid="{D920AEC9-0734-42E8-B91C-75F6618ABD6D}"/>
    <cellStyle name="Normal 13 3" xfId="12572" xr:uid="{11D63316-1138-4D79-BE35-511068812AC6}"/>
    <cellStyle name="Normal 13 3 2" xfId="28907" xr:uid="{0D9DB87D-DF47-4AE8-8CC3-CE7B9C5EA47F}"/>
    <cellStyle name="Normal 13 3 3" xfId="37365" xr:uid="{B4AC13F9-7841-45AD-8D45-8323917BA24F}"/>
    <cellStyle name="Normal 13 4" xfId="28905" xr:uid="{E0800635-0A3F-4037-80AC-046185F45589}"/>
    <cellStyle name="Normal 13 5" xfId="37204" xr:uid="{9C94F14E-D7C5-4F06-AC32-EBA05285B793}"/>
    <cellStyle name="Normal 13_Bases_Generales" xfId="12573" xr:uid="{1D5DE08D-1FD8-4073-9A6A-2D55F8E58E75}"/>
    <cellStyle name="Normal 130" xfId="37592" xr:uid="{E68E83BB-D444-4BAD-87F9-62456DFB0D56}"/>
    <cellStyle name="Normal 131" xfId="37593" xr:uid="{6171ACBD-6865-4A42-A385-D300C9E37BE0}"/>
    <cellStyle name="Normal 132" xfId="37591" xr:uid="{ABB573A4-595C-4F4F-911F-5E420CA1EAAA}"/>
    <cellStyle name="Normal 133" xfId="39" xr:uid="{152D82E2-23B4-4D3D-BBC4-8CFE1EA87955}"/>
    <cellStyle name="Normal 133 2" xfId="37930" xr:uid="{C673A526-A2F3-48CD-A27E-0F0D72500C11}"/>
    <cellStyle name="Normal 134" xfId="37924" xr:uid="{833C3AC8-9F36-41AF-AF6D-E99F0838F1E6}"/>
    <cellStyle name="Normal 135" xfId="37925" xr:uid="{54F5BB13-2B7B-4C60-85AF-0689FFDFA507}"/>
    <cellStyle name="Normal 14" xfId="12574" xr:uid="{6DC29E61-B346-49FA-A935-BACFC56DA78C}"/>
    <cellStyle name="Normal 14 2" xfId="12575" xr:uid="{9ACF7E02-1AEB-4A38-AC0F-1AFB3F3AEC01}"/>
    <cellStyle name="Normal 141" xfId="37097" xr:uid="{1739B226-022F-4ACF-B081-D5520C46D4A2}"/>
    <cellStyle name="Normal 15" xfId="12576" xr:uid="{E8BC563F-6A47-4B0E-B33A-8E08F16BD0F7}"/>
    <cellStyle name="Normal 15 2" xfId="12577" xr:uid="{6E61F0D3-966C-4C76-ACD9-E1449CA53DA9}"/>
    <cellStyle name="Normal 16" xfId="12578" xr:uid="{3C718897-4752-43A1-AAEA-DA8EED86194E}"/>
    <cellStyle name="Normal 16 2" xfId="12579" xr:uid="{6BBD6CCB-38EA-4720-ADD7-E15111325307}"/>
    <cellStyle name="Normal 17" xfId="12580" xr:uid="{D21911BF-3B47-41BC-BEE9-BB16F55993DD}"/>
    <cellStyle name="Normal 17 2" xfId="12581" xr:uid="{96F7FA75-E5BE-4A7E-AFE5-625F2AE2623E}"/>
    <cellStyle name="Normal 18" xfId="12582" xr:uid="{124CCF35-B3EA-450D-99F1-662F1D1F0816}"/>
    <cellStyle name="Normal 18 2" xfId="12583" xr:uid="{44A8D895-A800-456A-952E-A9330D45EEB0}"/>
    <cellStyle name="Normal 19" xfId="12584" xr:uid="{573126DE-0383-4828-8379-D443A87FF2E9}"/>
    <cellStyle name="Normal 19 2" xfId="12585" xr:uid="{CB5B975C-B94B-41BA-B7C7-3C9A82E4C679}"/>
    <cellStyle name="Normal 19 4" xfId="34934" xr:uid="{04B92B63-89DA-40DD-9ADE-7ABBA7A61807}"/>
    <cellStyle name="Normal 2" xfId="40" xr:uid="{2B3DF0E6-A23B-49DF-8DD7-40258551A0D9}"/>
    <cellStyle name="Normal 2 10" xfId="4" xr:uid="{B0F4DA9F-F4BD-4E35-8EB9-55FB15F44049}"/>
    <cellStyle name="Normal 2 10 2" xfId="12586" xr:uid="{FDCB5701-888E-4089-86F4-C10D68A25E01}"/>
    <cellStyle name="Normal 2 100" xfId="12587" xr:uid="{BC3F9DC8-121A-4F68-A4E9-3644CC8728E5}"/>
    <cellStyle name="Normal 2 100 2" xfId="12588" xr:uid="{7AF96975-4C33-4163-8FBA-11542F511F25}"/>
    <cellStyle name="Normal 2 101" xfId="12589" xr:uid="{E6DE66EC-BD09-4073-92B0-74D67363145F}"/>
    <cellStyle name="Normal 2 101 2" xfId="12590" xr:uid="{407AE7B4-CFB2-4F76-AB33-4E270429B177}"/>
    <cellStyle name="Normal 2 102" xfId="12591" xr:uid="{A9E4525C-3A29-49D1-847C-7582B2B6BA11}"/>
    <cellStyle name="Normal 2 102 2" xfId="12592" xr:uid="{C90CEE8B-7D77-4CC5-9B2E-C80DA14FF3D6}"/>
    <cellStyle name="Normal 2 103" xfId="34935" xr:uid="{275FB720-34FE-45DA-A063-FF360D68BF6E}"/>
    <cellStyle name="Normal 2 104" xfId="34936" xr:uid="{413DA2B8-B4D0-441C-B3AE-C045300C94F8}"/>
    <cellStyle name="Normal 2 105" xfId="34937" xr:uid="{CC0E64D8-F2CC-43EE-811B-7949312D9FD7}"/>
    <cellStyle name="Normal 2 106" xfId="34938" xr:uid="{A85635D5-9F0D-4FBC-A1CA-D56B8AD57C6F}"/>
    <cellStyle name="Normal 2 107" xfId="37101" xr:uid="{CDF142C1-5341-4306-A3E0-A2F83E5D8879}"/>
    <cellStyle name="Normal 2 108" xfId="37767" xr:uid="{25F0CBE4-46B1-4D95-B2BC-89B43F37CC61}"/>
    <cellStyle name="Normal 2 11" xfId="12593" xr:uid="{0145D9CF-1F48-4B29-B01D-E3EC6E0E2068}"/>
    <cellStyle name="Normal 2 11 2" xfId="12594" xr:uid="{9382D401-9185-4E5C-B886-6CEA1A3634C5}"/>
    <cellStyle name="Normal 2 12" xfId="12595" xr:uid="{A2D03EAC-7FF1-478F-BB66-9D1FD3F00F6C}"/>
    <cellStyle name="Normal 2 12 2" xfId="12596" xr:uid="{868FB153-ED5E-4877-AB35-11CF9455CD23}"/>
    <cellStyle name="Normal 2 13" xfId="12597" xr:uid="{01A6DB7B-6657-463A-83C7-B7F322675E55}"/>
    <cellStyle name="Normal 2 13 2" xfId="12598" xr:uid="{30EE634D-95DF-4BD7-8F49-2E86D3DB9EE9}"/>
    <cellStyle name="Normal 2 14" xfId="12599" xr:uid="{3618E2EB-464B-4069-8D18-BD5935FB72D0}"/>
    <cellStyle name="Normal 2 14 2" xfId="12600" xr:uid="{DE2EC6F4-A6B4-4516-A018-F962BB1887F2}"/>
    <cellStyle name="Normal 2 15" xfId="12601" xr:uid="{E63B6C98-A70F-48DE-9598-A9B7DFE65267}"/>
    <cellStyle name="Normal 2 15 2" xfId="12602" xr:uid="{35E6EB6E-B454-4AF9-8479-1C3B6A63BAAF}"/>
    <cellStyle name="Normal 2 16" xfId="12603" xr:uid="{7ED04FC3-1EF0-4145-B4C8-4658B65BD980}"/>
    <cellStyle name="Normal 2 16 2" xfId="12604" xr:uid="{23001B9E-2D47-4137-9E76-5068AAADBC60}"/>
    <cellStyle name="Normal 2 17" xfId="12605" xr:uid="{F20BB56D-6268-45DA-9530-A6AE951B791E}"/>
    <cellStyle name="Normal 2 17 2" xfId="12606" xr:uid="{A2B0455C-487F-4EAB-81D3-4312F178C2F2}"/>
    <cellStyle name="Normal 2 18" xfId="12607" xr:uid="{0B5F8BA1-0EAF-484A-B656-178ED2F83FE3}"/>
    <cellStyle name="Normal 2 18 2" xfId="12608" xr:uid="{38E6A474-AA10-4443-84F7-880FAB714B8E}"/>
    <cellStyle name="Normal 2 19" xfId="12609" xr:uid="{413133AA-EA3A-4C0F-8540-BAADCE4CD17E}"/>
    <cellStyle name="Normal 2 19 2" xfId="12610" xr:uid="{F5D0DD03-C2F7-4C85-91DB-6ED25AF0D3AF}"/>
    <cellStyle name="Normal 2 2" xfId="3" xr:uid="{22EF9007-171F-488C-808D-04FF0E36E4CA}"/>
    <cellStyle name="Normal 2 2 2" xfId="12611" xr:uid="{EE7D5606-B039-4304-8DD7-B8A62B51BE48}"/>
    <cellStyle name="Normal 2 2 2 2" xfId="12612" xr:uid="{8F76DC55-6160-4E77-B9DE-08D2010F0C37}"/>
    <cellStyle name="Normal 2 2 2 2 2" xfId="12613" xr:uid="{37CDA90F-5AF1-4628-9CD9-F2DE22B8B376}"/>
    <cellStyle name="Normal 2 2 2 2 2 2" xfId="12614" xr:uid="{0C7C9264-7C0B-4C9C-948E-F6036544F7F7}"/>
    <cellStyle name="Normal 2 2 2 2 2 2 2" xfId="12615" xr:uid="{8ECD47B6-5D85-4729-8DB9-155BEC83BA64}"/>
    <cellStyle name="Normal 2 2 2 2 2 2 3" xfId="37208" xr:uid="{F6979EDE-3FB7-4F79-A2FC-445B632008B5}"/>
    <cellStyle name="Normal 2 2 2 2 2 3" xfId="12616" xr:uid="{C0B850C1-71F0-4368-9B8A-426AA648BB30}"/>
    <cellStyle name="Normal 2 2 2 2 3" xfId="12617" xr:uid="{3512FE4E-C7A9-4D81-B97D-682849726DA3}"/>
    <cellStyle name="Normal 2 2 2 2 3 2" xfId="12618" xr:uid="{8BB2A5D1-102F-4FF0-AE07-2350EF084B8D}"/>
    <cellStyle name="Normal 2 2 2 2 3 2 2" xfId="37210" xr:uid="{C4F13F4A-BBC2-49D8-9ABB-F595A63C90F1}"/>
    <cellStyle name="Normal 2 2 2 2 4" xfId="12619" xr:uid="{A38E0F37-8662-4E05-91C6-CF12580D6271}"/>
    <cellStyle name="Normal 2 2 2 2 5" xfId="37207" xr:uid="{82519204-BC45-4A15-A74C-AE851F37083B}"/>
    <cellStyle name="Normal 2 2 2 3" xfId="28908" xr:uid="{03DA2298-FDE4-4B2E-AC2A-340F895D3C58}"/>
    <cellStyle name="Normal 2 2 2 3 2" xfId="37212" xr:uid="{C478ADCB-0488-4DA2-B217-A1433F0B8F2F}"/>
    <cellStyle name="Normal 2 2 2 3 3" xfId="37211" xr:uid="{392708F9-794C-4BD2-8FFD-FEF7F5E45094}"/>
    <cellStyle name="Normal 2 2 3" xfId="12620" xr:uid="{CBB45E7A-7D63-4CDB-864C-9765AB5F9AD8}"/>
    <cellStyle name="Normal 2 2 3 2" xfId="12621" xr:uid="{DEDC0F07-303D-44CC-9914-61C6CF496CB7}"/>
    <cellStyle name="Normal 2 2 3 3" xfId="34939" xr:uid="{23187437-6D34-49CC-86EF-D282367D3356}"/>
    <cellStyle name="Normal 2 2 4" xfId="12622" xr:uid="{973CEF8F-DF2F-42AC-AD74-002C605C22C9}"/>
    <cellStyle name="Normal 2 2 4 2" xfId="12623" xr:uid="{423CC330-CB96-42C9-9F7B-65AD5CE2614D}"/>
    <cellStyle name="Normal 2 2 4 2 2" xfId="37214" xr:uid="{0423673E-928D-4659-B7ED-697EECE59491}"/>
    <cellStyle name="Normal 2 2 5" xfId="12624" xr:uid="{F105FA75-89A3-4B28-8001-2EABB85259F6}"/>
    <cellStyle name="Normal 2 2 6" xfId="37768" xr:uid="{635066DE-8451-4618-9BEC-E2D0BC724570}"/>
    <cellStyle name="Normal 2 20" xfId="12625" xr:uid="{3DF22EAC-8817-4E59-BA4E-33FE471FFDBA}"/>
    <cellStyle name="Normal 2 20 2" xfId="12626" xr:uid="{880B1B55-73B9-4D57-9339-9E570A49C104}"/>
    <cellStyle name="Normal 2 21" xfId="12627" xr:uid="{DF4B1DE6-79C1-4CE6-9AC8-72F062983596}"/>
    <cellStyle name="Normal 2 21 2" xfId="12628" xr:uid="{46A59041-52BD-4C27-8E55-6EE898741C4A}"/>
    <cellStyle name="Normal 2 22" xfId="12629" xr:uid="{9B15189B-9468-45D0-BA00-4C805FB3EF4B}"/>
    <cellStyle name="Normal 2 22 2" xfId="12630" xr:uid="{DD0C0990-8EFD-45B9-82CA-968C9DBC999A}"/>
    <cellStyle name="Normal 2 23" xfId="12631" xr:uid="{96660555-DCEB-4719-B2E8-6AA8E972E44C}"/>
    <cellStyle name="Normal 2 23 2" xfId="12632" xr:uid="{30B25383-DFA5-431B-9C3A-59F7E35488EB}"/>
    <cellStyle name="Normal 2 24" xfId="12633" xr:uid="{5DB94516-47AC-4B20-BCE1-B9BACA3443B3}"/>
    <cellStyle name="Normal 2 24 2" xfId="12634" xr:uid="{1EAA9B1C-DE35-44EB-8E5F-5809F31E004D}"/>
    <cellStyle name="Normal 2 25" xfId="12635" xr:uid="{5C87D757-3566-4965-AD0B-0B9A34538D02}"/>
    <cellStyle name="Normal 2 25 2" xfId="12636" xr:uid="{AC2C2049-FB34-46B9-899A-E660EA6957A9}"/>
    <cellStyle name="Normal 2 26" xfId="12637" xr:uid="{E732D407-F4FC-46A8-823C-FBCA45BF1700}"/>
    <cellStyle name="Normal 2 26 2" xfId="12638" xr:uid="{3B97C03B-DF29-4346-8954-F69E9725AA2C}"/>
    <cellStyle name="Normal 2 27" xfId="12639" xr:uid="{DBFEE10D-D0FD-4A60-87C5-FD5A48C542F9}"/>
    <cellStyle name="Normal 2 27 2" xfId="12640" xr:uid="{7FE22F79-BFC7-45BF-9B46-933BEBFE27D8}"/>
    <cellStyle name="Normal 2 28" xfId="12641" xr:uid="{B5235702-9916-45E6-9438-FF192AE31600}"/>
    <cellStyle name="Normal 2 28 2" xfId="12642" xr:uid="{71678027-86D9-48BA-B915-2FCB529E8177}"/>
    <cellStyle name="Normal 2 29" xfId="12643" xr:uid="{0DC10F93-7570-4674-915D-5CF5196A727A}"/>
    <cellStyle name="Normal 2 29 2" xfId="12644" xr:uid="{5F9F76F0-EDA4-42B5-B003-EC79EAE69260}"/>
    <cellStyle name="Normal 2 3" xfId="12645" xr:uid="{D64DAE5C-2C86-46DC-8B30-102B2CECDF02}"/>
    <cellStyle name="Normal 2 3 2" xfId="12646" xr:uid="{5D42BD4B-23CD-447B-B030-17AAB856F8E8}"/>
    <cellStyle name="Normal 2 3 2 2" xfId="12647" xr:uid="{E4C60E37-24D2-4D29-BDA1-1AF1C4CBF002}"/>
    <cellStyle name="Normal 2 3 3" xfId="12648" xr:uid="{2617F3DA-8B92-4C12-A4E4-DF8DA8477021}"/>
    <cellStyle name="Normal 2 3 3 2" xfId="12649" xr:uid="{1D83E6F3-4364-4949-A04C-245627F7611D}"/>
    <cellStyle name="Normal 2 3 4" xfId="12650" xr:uid="{2B9E194D-830C-4EB6-88CE-FEE6DB53DFF0}"/>
    <cellStyle name="Normal 2 30" xfId="12651" xr:uid="{8F233B64-08AF-400F-AEBE-B3FD67000732}"/>
    <cellStyle name="Normal 2 30 2" xfId="12652" xr:uid="{7C634E94-C733-4DEB-8CCB-ACE1A2CEB949}"/>
    <cellStyle name="Normal 2 31" xfId="12653" xr:uid="{4728A18C-6FE4-40BB-826D-CED8EA382964}"/>
    <cellStyle name="Normal 2 31 2" xfId="12654" xr:uid="{CF56EEAC-F2D7-4E72-B10A-73802C4E3B21}"/>
    <cellStyle name="Normal 2 32" xfId="12655" xr:uid="{2E580BB0-BCB8-4662-9C05-66A25121E3DB}"/>
    <cellStyle name="Normal 2 32 2" xfId="12656" xr:uid="{66285088-650B-40D2-AE59-D3FFC85AEBCE}"/>
    <cellStyle name="Normal 2 33" xfId="12657" xr:uid="{0CF017B8-509D-4E91-9DC7-E76C47FF4A1F}"/>
    <cellStyle name="Normal 2 33 2" xfId="12658" xr:uid="{FCF8CE2A-7276-4D6D-9071-061163553FAC}"/>
    <cellStyle name="Normal 2 34" xfId="12659" xr:uid="{EA7B402B-2CD4-4D1D-B2A8-2F9766BDAF7D}"/>
    <cellStyle name="Normal 2 34 2" xfId="12660" xr:uid="{840BF7D0-41BB-43BA-AB65-ADBEFA6DA0DC}"/>
    <cellStyle name="Normal 2 35" xfId="12661" xr:uid="{6CD32F00-40B4-4A77-9A99-CA2F4A63D742}"/>
    <cellStyle name="Normal 2 35 2" xfId="12662" xr:uid="{9E9B11C6-B64D-4315-AAA8-5C4A4AF99FCA}"/>
    <cellStyle name="Normal 2 36" xfId="12663" xr:uid="{A32E607F-F6C2-4BB3-B26E-8B9A890EC8BB}"/>
    <cellStyle name="Normal 2 36 2" xfId="12664" xr:uid="{CD2A4EF4-4F97-42E2-B88F-5F9904724ECF}"/>
    <cellStyle name="Normal 2 37" xfId="12665" xr:uid="{89B8D225-4B5E-40A0-9D8E-954D2060CF46}"/>
    <cellStyle name="Normal 2 37 2" xfId="12666" xr:uid="{BBF0F02B-4B5B-407E-8EB9-EC564052BF04}"/>
    <cellStyle name="Normal 2 38" xfId="12667" xr:uid="{8BD3E1A4-42C7-43FB-841D-4FB6CF19F302}"/>
    <cellStyle name="Normal 2 38 2" xfId="12668" xr:uid="{28674425-2BE4-436C-AAB3-75B808436C86}"/>
    <cellStyle name="Normal 2 39" xfId="12669" xr:uid="{282F3A64-85E1-43C3-AE46-3C71770ADBFB}"/>
    <cellStyle name="Normal 2 39 2" xfId="12670" xr:uid="{C43FE7BE-F13C-4882-96BA-9F46DBE4321B}"/>
    <cellStyle name="Normal 2 4" xfId="12671" xr:uid="{5260FF23-E31C-48B7-A6E2-47B22787E482}"/>
    <cellStyle name="Normal 2 4 2" xfId="12672" xr:uid="{94F4ED7E-28AF-4670-B3BE-FF4AEB44315D}"/>
    <cellStyle name="Normal 2 40" xfId="12673" xr:uid="{E14261D3-D7C2-4410-A3C2-B30696AFE598}"/>
    <cellStyle name="Normal 2 40 2" xfId="12674" xr:uid="{F6D1ACE7-614D-408E-8D12-791269394677}"/>
    <cellStyle name="Normal 2 41" xfId="12675" xr:uid="{EB8BFF75-09C8-446A-99A6-F43A0413C83E}"/>
    <cellStyle name="Normal 2 41 2" xfId="12676" xr:uid="{8AC84B91-470E-457D-AB1B-C6163587DFA3}"/>
    <cellStyle name="Normal 2 42" xfId="12677" xr:uid="{BB245CA0-43E5-4A55-8923-D7E9B0D1FA1F}"/>
    <cellStyle name="Normal 2 42 2" xfId="12678" xr:uid="{A7577EFD-C5AB-4D49-A777-55A47246B05D}"/>
    <cellStyle name="Normal 2 43" xfId="12679" xr:uid="{81CB53BE-5024-438A-83AC-5CE395FC5593}"/>
    <cellStyle name="Normal 2 43 2" xfId="12680" xr:uid="{BE9FB9B0-8100-4817-BBB8-5EB37FA604F7}"/>
    <cellStyle name="Normal 2 44" xfId="12681" xr:uid="{E4A6563E-ED75-4E12-902B-4670CCACF845}"/>
    <cellStyle name="Normal 2 44 2" xfId="12682" xr:uid="{8EF6F498-9920-47A0-9968-841392B43885}"/>
    <cellStyle name="Normal 2 45" xfId="12683" xr:uid="{BF45D2E5-384C-40EC-A0AC-966F3B895F70}"/>
    <cellStyle name="Normal 2 45 2" xfId="12684" xr:uid="{99DBC812-35D5-472B-A7EF-21BE36AB86DE}"/>
    <cellStyle name="Normal 2 46" xfId="12685" xr:uid="{3982E767-0C44-47B9-82B9-0170A82EAA24}"/>
    <cellStyle name="Normal 2 46 2" xfId="12686" xr:uid="{0307745D-10B2-47C7-9817-E322055E30FE}"/>
    <cellStyle name="Normal 2 47" xfId="12687" xr:uid="{3D873ABC-ECCD-40B7-B1B4-238F63A4BA23}"/>
    <cellStyle name="Normal 2 47 2" xfId="12688" xr:uid="{55D3BDB5-664E-4CAA-8E2C-23382C7833E4}"/>
    <cellStyle name="Normal 2 48" xfId="12689" xr:uid="{73854C3F-0D15-49C7-B879-35B7F5C32CCF}"/>
    <cellStyle name="Normal 2 48 2" xfId="12690" xr:uid="{615CB94B-7398-4986-A376-136A4DD422F3}"/>
    <cellStyle name="Normal 2 49" xfId="12691" xr:uid="{BD531E08-F0CA-4AF2-B47A-3D6D2213FDF1}"/>
    <cellStyle name="Normal 2 49 2" xfId="12692" xr:uid="{063437BA-5CDA-4CAE-87CC-15F4A1394C56}"/>
    <cellStyle name="Normal 2 5" xfId="12693" xr:uid="{81860D2E-6BE9-4B74-B1CE-790EF6EC9FC5}"/>
    <cellStyle name="Normal 2 5 2" xfId="12694" xr:uid="{59D63E95-D300-4A1D-95FC-0215BAF2E5D4}"/>
    <cellStyle name="Normal 2 50" xfId="12695" xr:uid="{90CADF05-FB1B-4AC1-91C1-5B25BDF026C4}"/>
    <cellStyle name="Normal 2 50 2" xfId="12696" xr:uid="{7ABE65AD-6480-4DDB-BEC3-E011DB2E7555}"/>
    <cellStyle name="Normal 2 51" xfId="12697" xr:uid="{C6A22ED0-FBA4-41E3-905C-709824592F72}"/>
    <cellStyle name="Normal 2 51 2" xfId="12698" xr:uid="{D94827E6-0EFE-4C0F-8FC5-A37185A1DA37}"/>
    <cellStyle name="Normal 2 52" xfId="12699" xr:uid="{BCC31A12-337B-45D3-8F1F-CE4D04F9CB77}"/>
    <cellStyle name="Normal 2 52 2" xfId="12700" xr:uid="{F0D60603-A35F-4DEC-9FFC-3294386ADBFC}"/>
    <cellStyle name="Normal 2 53" xfId="12701" xr:uid="{58533859-F6F8-4CD0-8F80-B5B1486FACD3}"/>
    <cellStyle name="Normal 2 53 2" xfId="12702" xr:uid="{D0ACE471-41BF-4CEA-B433-632504222301}"/>
    <cellStyle name="Normal 2 54" xfId="12703" xr:uid="{0D8D6A1E-0ECD-4574-B58B-44AD9DE47146}"/>
    <cellStyle name="Normal 2 54 2" xfId="12704" xr:uid="{CFA609EF-B4A6-4572-A8D9-FCBFB2773ED5}"/>
    <cellStyle name="Normal 2 55" xfId="12705" xr:uid="{EA4188DE-4199-4A67-B74C-7F9A6CDDA9CA}"/>
    <cellStyle name="Normal 2 55 2" xfId="12706" xr:uid="{A2C522BD-CD28-458B-9832-C30A02E54127}"/>
    <cellStyle name="Normal 2 56" xfId="12707" xr:uid="{13C3BB52-7768-40FD-AF38-A44BC397D06E}"/>
    <cellStyle name="Normal 2 56 2" xfId="12708" xr:uid="{6305FD5C-D6AA-432D-9093-3F43E4A12C0F}"/>
    <cellStyle name="Normal 2 57" xfId="12709" xr:uid="{F4D76FA1-CE14-48AA-9303-989BEB11F232}"/>
    <cellStyle name="Normal 2 57 2" xfId="12710" xr:uid="{AB91BDB4-F541-480B-9EFC-A173540667EC}"/>
    <cellStyle name="Normal 2 58" xfId="12711" xr:uid="{C6341F8C-E091-4686-89AB-BCBD76F958C6}"/>
    <cellStyle name="Normal 2 58 2" xfId="12712" xr:uid="{7172687D-25AF-433B-A586-6C653B052547}"/>
    <cellStyle name="Normal 2 59" xfId="12713" xr:uid="{34DD3ABE-EC94-4188-AFDB-58CCDB9C18C4}"/>
    <cellStyle name="Normal 2 59 2" xfId="12714" xr:uid="{12A73D9F-907D-4722-B877-714BA7C592AC}"/>
    <cellStyle name="Normal 2 6" xfId="12715" xr:uid="{66829630-60CE-469C-92C0-FF8E15BB2CFB}"/>
    <cellStyle name="Normal 2 6 2" xfId="12716" xr:uid="{E524F57F-D2FE-48B0-8A13-361ECCD81B1E}"/>
    <cellStyle name="Normal 2 60" xfId="12717" xr:uid="{B87EA804-2E01-4577-A857-8253D1C60161}"/>
    <cellStyle name="Normal 2 60 2" xfId="12718" xr:uid="{623444D5-BCD0-4264-85EA-FAC1FC1A9C43}"/>
    <cellStyle name="Normal 2 61" xfId="12719" xr:uid="{CD943C70-F642-4756-8D3C-78B3B7D58477}"/>
    <cellStyle name="Normal 2 61 2" xfId="12720" xr:uid="{01529B31-F6CA-4BC3-AE11-18951220303E}"/>
    <cellStyle name="Normal 2 62" xfId="12721" xr:uid="{ADA60B26-C8DB-4C99-8F33-3A41F144D8E4}"/>
    <cellStyle name="Normal 2 62 2" xfId="12722" xr:uid="{1EB6C839-4202-4009-9A8F-5B447BEEB0C4}"/>
    <cellStyle name="Normal 2 63" xfId="12723" xr:uid="{9C1B2405-A241-46FD-8372-E3A45E65C7E6}"/>
    <cellStyle name="Normal 2 63 2" xfId="12724" xr:uid="{805B5DC8-7E37-4B69-A0EE-8F24DCC27FB3}"/>
    <cellStyle name="Normal 2 64" xfId="12725" xr:uid="{34F09638-6C49-4FB1-BFE0-D93814BC5A30}"/>
    <cellStyle name="Normal 2 64 2" xfId="12726" xr:uid="{D3F78665-3291-4FA9-80DD-97330F3F882F}"/>
    <cellStyle name="Normal 2 65" xfId="12727" xr:uid="{C5FD164A-5E93-482C-BE49-857CE30A0B30}"/>
    <cellStyle name="Normal 2 65 2" xfId="12728" xr:uid="{85E04EC4-FB91-4C6B-9ED1-169B4B4CE88C}"/>
    <cellStyle name="Normal 2 66" xfId="12729" xr:uid="{3AE2DA46-5FAE-4B1F-B20E-08C174513E89}"/>
    <cellStyle name="Normal 2 66 2" xfId="12730" xr:uid="{2099CAC1-0EBA-47D0-A82E-583400CB00AE}"/>
    <cellStyle name="Normal 2 67" xfId="12731" xr:uid="{AA303034-2976-4CE5-B2F0-E79AF50A73D9}"/>
    <cellStyle name="Normal 2 67 2" xfId="12732" xr:uid="{393BB39D-86E5-4863-B139-60D5B499C89F}"/>
    <cellStyle name="Normal 2 68" xfId="12733" xr:uid="{1D6F276C-522E-4529-8917-392F83EA220C}"/>
    <cellStyle name="Normal 2 68 2" xfId="12734" xr:uid="{20D3F0B6-095A-4175-B53B-51D39B492AE9}"/>
    <cellStyle name="Normal 2 69" xfId="12735" xr:uid="{A703EDED-22E4-4E47-82F5-2533801A99AC}"/>
    <cellStyle name="Normal 2 69 2" xfId="12736" xr:uid="{5C300A85-4B52-474A-89D5-D372C53564E6}"/>
    <cellStyle name="Normal 2 7" xfId="12737" xr:uid="{BD2A16BC-F17D-4A8D-A6D9-24335A5DE432}"/>
    <cellStyle name="Normal 2 7 2" xfId="12738" xr:uid="{E6271E7B-30A6-4790-A360-4ABB1D8EC50E}"/>
    <cellStyle name="Normal 2 70" xfId="12739" xr:uid="{056F8BF8-ADAE-4EF7-8C59-C1D4931560AE}"/>
    <cellStyle name="Normal 2 70 2" xfId="12740" xr:uid="{B21EE981-C3DC-4854-8E61-4889D1CBF65C}"/>
    <cellStyle name="Normal 2 71" xfId="12741" xr:uid="{A9555113-A0F1-41AD-A5A4-54DAD92FE783}"/>
    <cellStyle name="Normal 2 71 2" xfId="12742" xr:uid="{1025BAD7-2A28-4C72-AE92-BD185B133372}"/>
    <cellStyle name="Normal 2 72" xfId="12743" xr:uid="{D32EF36F-5D35-4540-A148-DD8F99A73BD2}"/>
    <cellStyle name="Normal 2 72 2" xfId="12744" xr:uid="{8CB1F55D-DC8E-4AB8-9BC3-5C1E7F1EDC83}"/>
    <cellStyle name="Normal 2 73" xfId="12745" xr:uid="{EB04F339-F254-4A96-8995-9FFDE344D833}"/>
    <cellStyle name="Normal 2 73 2" xfId="12746" xr:uid="{694DB031-AE86-4A28-B841-4AEF1D826467}"/>
    <cellStyle name="Normal 2 74" xfId="12747" xr:uid="{D6FF1123-FFF7-4386-ACBF-5AF54915D831}"/>
    <cellStyle name="Normal 2 74 2" xfId="12748" xr:uid="{9969BF50-A292-4BA1-A635-60DC6B115ED4}"/>
    <cellStyle name="Normal 2 75" xfId="12749" xr:uid="{6F3A089E-B5B2-4AE5-A598-974042A5B64C}"/>
    <cellStyle name="Normal 2 75 2" xfId="12750" xr:uid="{E163899F-5A08-4787-BCB2-7CF7CA64ACF5}"/>
    <cellStyle name="Normal 2 76" xfId="12751" xr:uid="{8121FD0A-2307-46DD-A92A-116F10D4DD56}"/>
    <cellStyle name="Normal 2 76 2" xfId="12752" xr:uid="{436A5E2A-2342-4CA8-8634-26B5B3C267A9}"/>
    <cellStyle name="Normal 2 77" xfId="12753" xr:uid="{485C2FC7-9896-44F9-9065-13A07A20C3B1}"/>
    <cellStyle name="Normal 2 77 2" xfId="12754" xr:uid="{F306007F-EF39-4E8F-AB31-C6E4781FDCC1}"/>
    <cellStyle name="Normal 2 78" xfId="12755" xr:uid="{9DCDB6BC-4B20-45C5-B067-87E4C6453E39}"/>
    <cellStyle name="Normal 2 78 2" xfId="12756" xr:uid="{32478346-CF5C-466D-A987-8613B48517C6}"/>
    <cellStyle name="Normal 2 79" xfId="12757" xr:uid="{AD28326B-A8DA-4A5C-A357-41AA28160D58}"/>
    <cellStyle name="Normal 2 79 2" xfId="12758" xr:uid="{5CB273E5-2904-45D4-8AE7-5DD5BCD80DED}"/>
    <cellStyle name="Normal 2 8" xfId="12759" xr:uid="{2878575F-6C33-4BD2-B982-688A9CD7BD6F}"/>
    <cellStyle name="Normal 2 8 2" xfId="12760" xr:uid="{6F1CFAC2-E0BB-42FA-B067-890549BB59C6}"/>
    <cellStyle name="Normal 2 80" xfId="12761" xr:uid="{C27F213E-8C7D-4868-97E4-36E7040EBBF7}"/>
    <cellStyle name="Normal 2 80 2" xfId="12762" xr:uid="{85CF4EA1-852B-4476-A302-2566A0ABED89}"/>
    <cellStyle name="Normal 2 81" xfId="12763" xr:uid="{53453D34-D494-41C4-8850-00BADA6F90B6}"/>
    <cellStyle name="Normal 2 81 2" xfId="12764" xr:uid="{595EA2BB-F22E-4FCA-8D18-558C4F808629}"/>
    <cellStyle name="Normal 2 82" xfId="12765" xr:uid="{8F006E96-11CC-4270-9DE9-E5A7302F4EFB}"/>
    <cellStyle name="Normal 2 82 2" xfId="12766" xr:uid="{4694EF64-4CB6-4A6A-A941-CE012BA01195}"/>
    <cellStyle name="Normal 2 83" xfId="12767" xr:uid="{52856568-CF79-4566-A75F-EE2A53ACBC35}"/>
    <cellStyle name="Normal 2 83 2" xfId="12768" xr:uid="{2DB839B5-B00B-4E7E-86F6-23034887A8A8}"/>
    <cellStyle name="Normal 2 84" xfId="12769" xr:uid="{C7E8FC8A-474E-4FC4-B2D0-46FE82D0FCD5}"/>
    <cellStyle name="Normal 2 84 2" xfId="12770" xr:uid="{610DBA61-2565-42C7-995C-465033BEBE0A}"/>
    <cellStyle name="Normal 2 85" xfId="12771" xr:uid="{61302FF6-C0D3-467E-B0D7-040D25BDE499}"/>
    <cellStyle name="Normal 2 85 2" xfId="12772" xr:uid="{C1AB8C52-1CE8-48DB-892C-7EEF51C4D4B5}"/>
    <cellStyle name="Normal 2 86" xfId="12773" xr:uid="{0D52E880-5C9C-4D63-92A4-63E87FC9B0C1}"/>
    <cellStyle name="Normal 2 86 2" xfId="12774" xr:uid="{4B8AF521-8BF3-4F73-9975-C240B50C9AC1}"/>
    <cellStyle name="Normal 2 87" xfId="12775" xr:uid="{5090D634-05BA-4618-94AC-CC7CBEAECB23}"/>
    <cellStyle name="Normal 2 87 2" xfId="12776" xr:uid="{ABC28AF6-54B3-458E-8B49-2B790C6C1FC5}"/>
    <cellStyle name="Normal 2 88" xfId="12777" xr:uid="{F729919A-20AF-46C1-A741-D453FAF572F3}"/>
    <cellStyle name="Normal 2 88 2" xfId="12778" xr:uid="{1CC5D1EF-564C-4A19-AB4A-1E269CB36DAF}"/>
    <cellStyle name="Normal 2 89" xfId="12779" xr:uid="{4BE7B298-51D0-44B1-B151-FB80097862A7}"/>
    <cellStyle name="Normal 2 89 2" xfId="12780" xr:uid="{88532CA3-DEF3-43BB-8CDF-EF20D79D8C75}"/>
    <cellStyle name="Normal 2 9" xfId="12781" xr:uid="{863BA09C-BF5E-4134-9176-31B8045998AE}"/>
    <cellStyle name="Normal 2 9 2" xfId="12782" xr:uid="{BA328E97-C226-4DAA-AFC1-3AC24FC307E5}"/>
    <cellStyle name="Normal 2 90" xfId="12783" xr:uid="{3AA5AEDC-57B7-4B25-AF2F-54D50C12C5B4}"/>
    <cellStyle name="Normal 2 90 2" xfId="12784" xr:uid="{2A73B486-B551-435E-8B8A-7C971BBF8665}"/>
    <cellStyle name="Normal 2 91" xfId="12785" xr:uid="{7D123414-72C9-451F-A1B0-9E0A6C7945BB}"/>
    <cellStyle name="Normal 2 91 2" xfId="12786" xr:uid="{0C2624C5-0E10-46F7-8401-2CAD78AA093F}"/>
    <cellStyle name="Normal 2 92" xfId="12787" xr:uid="{DB09365D-38B2-4710-B75F-6086D66419AE}"/>
    <cellStyle name="Normal 2 92 2" xfId="12788" xr:uid="{5FC9D513-18B3-4730-B8E8-F612CB398EE9}"/>
    <cellStyle name="Normal 2 93" xfId="12789" xr:uid="{9B91776D-EADD-4F5E-8A57-6C2AA9CE23F6}"/>
    <cellStyle name="Normal 2 93 2" xfId="12790" xr:uid="{1E8F3714-492A-4F3D-9611-5DD90A49F92D}"/>
    <cellStyle name="Normal 2 94" xfId="12791" xr:uid="{0CDBBD4F-6492-45C5-B2CF-F917F9B5ACB4}"/>
    <cellStyle name="Normal 2 94 2" xfId="12792" xr:uid="{854C8FB9-78B7-4D15-A529-EC0DB26C808B}"/>
    <cellStyle name="Normal 2 95" xfId="12793" xr:uid="{7D114C3F-6F7F-48D9-8DFB-3E38804B3ADE}"/>
    <cellStyle name="Normal 2 95 2" xfId="12794" xr:uid="{297C44BE-BE96-4289-8A18-43C6F2295570}"/>
    <cellStyle name="Normal 2 96" xfId="12795" xr:uid="{5AABC2E5-53F6-4161-A516-AF31D7E71166}"/>
    <cellStyle name="Normal 2 96 2" xfId="12796" xr:uid="{AB226C71-8BD1-4F9C-84EF-5D61EB035593}"/>
    <cellStyle name="Normal 2 97" xfId="12797" xr:uid="{453F8345-7E59-439A-959F-1B5D8C258C72}"/>
    <cellStyle name="Normal 2 97 2" xfId="12798" xr:uid="{7656C417-2B35-4D35-860D-B1A93FB6AA0C}"/>
    <cellStyle name="Normal 2 98" xfId="12799" xr:uid="{65371469-9425-4716-9811-ABEAEC77971C}"/>
    <cellStyle name="Normal 2 98 2" xfId="12800" xr:uid="{187D50EE-60D4-4702-97B5-BD7B7AB0085A}"/>
    <cellStyle name="Normal 2 99" xfId="12801" xr:uid="{4EBCCFA6-9B2D-4F36-83F6-36FBDB6708A3}"/>
    <cellStyle name="Normal 2 99 2" xfId="12802" xr:uid="{0317C4EC-8061-4F1D-AE42-25FBDE0F6019}"/>
    <cellStyle name="Normal 2_Bases_Generales" xfId="12803" xr:uid="{F3B30BC8-6C96-4AAB-A862-ACEC2967DEA1}"/>
    <cellStyle name="Normal 20" xfId="12804" xr:uid="{130EC04A-3D3E-40C3-AFFD-DC1DE00A7BC7}"/>
    <cellStyle name="Normal 20 2" xfId="12805" xr:uid="{59DE9B54-0129-4661-BF57-F0856038EEA0}"/>
    <cellStyle name="Normal 21" xfId="12806" xr:uid="{9B228233-B3FE-46EB-8FAB-D6922DBB20A8}"/>
    <cellStyle name="Normal 21 2" xfId="12807" xr:uid="{674C2BFA-DC67-492B-ABB6-3EF4C793ABF8}"/>
    <cellStyle name="Normal 22" xfId="12808" xr:uid="{2CCCF0DC-A2AD-408B-A443-C433A02BD1A0}"/>
    <cellStyle name="Normal 22 2" xfId="12809" xr:uid="{1C00B610-2186-4A7B-B02D-7E0BE8704220}"/>
    <cellStyle name="Normal 23" xfId="12810" xr:uid="{4111C269-8829-4FED-9377-352EFAE6EC39}"/>
    <cellStyle name="Normal 23 2" xfId="12811" xr:uid="{43BF365F-2DD3-420F-907A-9343A05832D5}"/>
    <cellStyle name="Normal 24" xfId="12812" xr:uid="{7E6CC91E-EC1A-485E-824C-2061E7C3DAD0}"/>
    <cellStyle name="Normal 24 2" xfId="12813" xr:uid="{F9B228B4-8025-424F-ADD0-739201BEB1BA}"/>
    <cellStyle name="Normal 25" xfId="12814" xr:uid="{5B7314B9-936A-4E8C-8FD7-91C22A79171C}"/>
    <cellStyle name="Normal 25 2" xfId="12815" xr:uid="{5B73F301-428B-4169-BE50-1B13FBAF4C80}"/>
    <cellStyle name="Normal 26" xfId="12816" xr:uid="{F86AB4ED-2341-4C26-AE04-F84EC8017528}"/>
    <cellStyle name="Normal 26 2" xfId="12817" xr:uid="{BA864A0D-94ED-4B6E-BD4B-D38DC6C1F205}"/>
    <cellStyle name="Normal 27" xfId="12818" xr:uid="{2619C2EB-ACFF-4B24-8567-A1DF2C633019}"/>
    <cellStyle name="Normal 27 2" xfId="12819" xr:uid="{976CA58C-0739-4717-BD01-5637242DCB02}"/>
    <cellStyle name="Normal 28" xfId="12820" xr:uid="{AF9F8489-0059-4C61-B93E-2EFD46FCE999}"/>
    <cellStyle name="Normal 28 2" xfId="12821" xr:uid="{B515E7FE-D347-48A1-AF29-7C64A3209C37}"/>
    <cellStyle name="Normal 29" xfId="12822" xr:uid="{A9F8D193-950D-496C-9B26-7AB110A3F707}"/>
    <cellStyle name="Normal 29 2" xfId="12823" xr:uid="{0D448D9B-362B-4736-A85E-56EE94CD23E8}"/>
    <cellStyle name="Normal 3" xfId="12824" xr:uid="{9C91F2AF-B4D8-42E6-85F1-0AE4052542B3}"/>
    <cellStyle name="Normal 3 10" xfId="12825" xr:uid="{D901D9DF-8416-472E-AA46-733B3EF87783}"/>
    <cellStyle name="Normal 3 10 2" xfId="12826" xr:uid="{832D1FA7-3236-40B6-A865-9375FEA07AB4}"/>
    <cellStyle name="Normal 3 100" xfId="12827" xr:uid="{DA7E0121-CD63-4773-A35E-050483BAEC1B}"/>
    <cellStyle name="Normal 3 100 2" xfId="12828" xr:uid="{25D84433-26FC-456C-B903-B2721615B3B4}"/>
    <cellStyle name="Normal 3 101" xfId="12829" xr:uid="{226CD5B1-6243-410E-83CC-1F9B7B6D6428}"/>
    <cellStyle name="Normal 3 101 2" xfId="12830" xr:uid="{1B3607BC-3B44-4C41-BA87-80AA8DCE781E}"/>
    <cellStyle name="Normal 3 102" xfId="12831" xr:uid="{94EDBCFD-F48D-446D-BC33-496B0ED79979}"/>
    <cellStyle name="Normal 3 103" xfId="12832" xr:uid="{60D8EC37-F520-4764-AA43-4E04AC4ADD02}"/>
    <cellStyle name="Normal 3 103 2" xfId="12833" xr:uid="{411BB368-435C-41BB-A5FF-35FE36CA18F6}"/>
    <cellStyle name="Normal 3 104" xfId="12834" xr:uid="{1BF9B3ED-4380-4E4C-9E86-9C42AF34531B}"/>
    <cellStyle name="Normal 3 104 2 2" xfId="29893" xr:uid="{3530F994-37EF-4850-B777-C4E0DF231F71}"/>
    <cellStyle name="Normal 3 104 3" xfId="27655" xr:uid="{0D9CD7B4-6408-43C1-815F-F89DEC3AEE09}"/>
    <cellStyle name="Normal 3 104 3 2" xfId="29894" xr:uid="{CF859ECE-833D-424A-B697-1A6AB66B6FB8}"/>
    <cellStyle name="Normal 3 104 4" xfId="27665" xr:uid="{3CBBA109-176F-4541-8468-8198944D0E9C}"/>
    <cellStyle name="Normal 3 104 4 2" xfId="27674" xr:uid="{85D7ACFA-DF07-4F4B-8F05-E4948EB855F2}"/>
    <cellStyle name="Normal 3 104 4 3" xfId="29904" xr:uid="{E73D4AE6-8C7E-4CD1-A093-8CAB6E960836}"/>
    <cellStyle name="Normal 3 104 5" xfId="27672" xr:uid="{9E5FB193-5202-43B6-815A-B684AF475525}"/>
    <cellStyle name="Normal 3 104 5 2" xfId="29911" xr:uid="{F02C5A78-C75B-480C-B690-A2F4EF10D9C7}"/>
    <cellStyle name="Normal 3 104 6" xfId="28910" xr:uid="{CF60A455-5E30-41EB-AC25-5AE482B4F8A8}"/>
    <cellStyle name="Normal 3 105" xfId="12835" xr:uid="{175369B6-C170-443D-AE4E-264313D5FC37}"/>
    <cellStyle name="Normal 3 105 2" xfId="12836" xr:uid="{EE264CDE-E50B-4B8F-BBB2-493160DA932B}"/>
    <cellStyle name="Normal 3 105 2 2" xfId="28912" xr:uid="{A9F1A274-3FDB-4FDC-9273-B09CF394B8F5}"/>
    <cellStyle name="Normal 3 105 3" xfId="28911" xr:uid="{C5D9FBC0-D51D-42EE-84BD-AD3F0ABA038F}"/>
    <cellStyle name="Normal 3 106" xfId="12837" xr:uid="{EA686601-49B2-419E-A4A9-4E25DD43BC1E}"/>
    <cellStyle name="Normal 3 106 2" xfId="28913" xr:uid="{8338F28D-070C-4EDA-9DB7-B78D136B0174}"/>
    <cellStyle name="Normal 3 107" xfId="27660" xr:uid="{86F1CDC2-5A6E-420B-A7A5-4BFDC810DE01}"/>
    <cellStyle name="Normal 3 107 2" xfId="29899" xr:uid="{9524EDEC-F743-460D-957A-1FF4F1F32E84}"/>
    <cellStyle name="Normal 3 108" xfId="28909" xr:uid="{FC76A9FF-FCD8-405C-8777-268C487C5157}"/>
    <cellStyle name="Normal 3 109" xfId="37216" xr:uid="{E562F90F-D02A-4DD7-912E-5FB2F85C181F}"/>
    <cellStyle name="Normal 3 11" xfId="12838" xr:uid="{3366F067-89F8-467D-A205-0D84B2857B3C}"/>
    <cellStyle name="Normal 3 11 2" xfId="12839" xr:uid="{476EFD1F-75B7-4B00-8CF3-2DB01D1A9CA3}"/>
    <cellStyle name="Normal 3 110" xfId="37769" xr:uid="{4A4D9292-437A-4F76-8A3F-9CBF248A30F2}"/>
    <cellStyle name="Normal 3 12" xfId="12840" xr:uid="{A219B812-E16F-4231-9161-B83AD0BC59A4}"/>
    <cellStyle name="Normal 3 12 2" xfId="12841" xr:uid="{07CA7DFD-00B9-45DB-AB5C-D6E1613F7862}"/>
    <cellStyle name="Normal 3 13" xfId="12842" xr:uid="{44AC8AB9-F246-442C-AA09-698892A9FBE6}"/>
    <cellStyle name="Normal 3 13 2" xfId="12843" xr:uid="{EE6E9811-5FF8-45E8-B546-88BA2E61FF91}"/>
    <cellStyle name="Normal 3 14" xfId="12844" xr:uid="{3A71C1F5-2F79-49CA-AE46-62091686FADA}"/>
    <cellStyle name="Normal 3 14 2" xfId="12845" xr:uid="{19232532-0D58-45DF-B6D0-E07EC06A585C}"/>
    <cellStyle name="Normal 3 15" xfId="12846" xr:uid="{9A7285E1-625D-4666-BF53-3C50864B540E}"/>
    <cellStyle name="Normal 3 15 2" xfId="12847" xr:uid="{92E00D09-4B73-429F-BC86-5B316E893C01}"/>
    <cellStyle name="Normal 3 16" xfId="12848" xr:uid="{3874B33A-5EDF-4B4A-8B4D-FCBAF4C123FD}"/>
    <cellStyle name="Normal 3 16 2" xfId="12849" xr:uid="{03D69C6E-5724-421D-A76A-B4AA4D0F0590}"/>
    <cellStyle name="Normal 3 17" xfId="12850" xr:uid="{3E1A14F5-68AD-4A7C-8B28-2DA1E6FA9A0B}"/>
    <cellStyle name="Normal 3 17 2" xfId="12851" xr:uid="{43EFAC6E-F844-499B-993A-CD2C6E702FB1}"/>
    <cellStyle name="Normal 3 18" xfId="12852" xr:uid="{5551917D-2684-4D34-96BA-6FEB69E67AD3}"/>
    <cellStyle name="Normal 3 18 2" xfId="12853" xr:uid="{51D0989D-85B5-4490-8BAE-9B8F6D54377A}"/>
    <cellStyle name="Normal 3 19" xfId="12854" xr:uid="{20559DDD-8B73-4595-BC4C-13A4B710C5F6}"/>
    <cellStyle name="Normal 3 19 2" xfId="12855" xr:uid="{C24E954F-0042-4165-8A20-5F50DC4BC7F4}"/>
    <cellStyle name="Normal 3 2" xfId="12856" xr:uid="{B9FF8045-C995-46EA-AC11-44DB19F9AB2F}"/>
    <cellStyle name="Normal 3 2 2" xfId="12857" xr:uid="{6A5792EB-3298-4AC9-A1F7-9FC88672C985}"/>
    <cellStyle name="Normal 3 2 2 2" xfId="12858" xr:uid="{3520E6B8-CD88-4541-8E06-C4B169752E67}"/>
    <cellStyle name="Normal 3 2 3" xfId="12859" xr:uid="{094205B9-DDF3-4C59-BBEC-E56FCF5422DC}"/>
    <cellStyle name="Normal 3 2 4" xfId="37217" xr:uid="{D37BE2C3-68F4-4A92-BF88-BF37BEAF02F8}"/>
    <cellStyle name="Normal 3 20" xfId="12860" xr:uid="{A9011CA9-5E29-40CE-AB13-E0B57F1602F5}"/>
    <cellStyle name="Normal 3 20 2" xfId="12861" xr:uid="{59F89831-2F18-48CD-BD9A-40B482048546}"/>
    <cellStyle name="Normal 3 21" xfId="12862" xr:uid="{F5BF91E6-E45D-4D19-AA6E-6A7D5820E9C2}"/>
    <cellStyle name="Normal 3 21 2" xfId="12863" xr:uid="{2D1BB16C-7306-4912-8A27-A131E608F038}"/>
    <cellStyle name="Normal 3 22" xfId="12864" xr:uid="{068E23A1-3C80-49C9-8339-4B125F83AACD}"/>
    <cellStyle name="Normal 3 22 2" xfId="12865" xr:uid="{2D878B06-688A-4F84-A303-52A25CB3C313}"/>
    <cellStyle name="Normal 3 23" xfId="12866" xr:uid="{2857092D-C069-4271-A351-8CBBB8D21448}"/>
    <cellStyle name="Normal 3 23 2" xfId="12867" xr:uid="{D16887F2-41C7-448F-9E08-E3204BCCA646}"/>
    <cellStyle name="Normal 3 24" xfId="12868" xr:uid="{0C06C431-77DE-4859-97D4-9D4F8E217478}"/>
    <cellStyle name="Normal 3 24 2" xfId="12869" xr:uid="{1F313EF4-8822-4B3C-B00D-EAC0313807F3}"/>
    <cellStyle name="Normal 3 25" xfId="12870" xr:uid="{7162C763-098E-4477-AC1A-B432AA0ABFD9}"/>
    <cellStyle name="Normal 3 25 2" xfId="12871" xr:uid="{B652904D-5F1B-4656-9A1A-57DBEF6BBFAC}"/>
    <cellStyle name="Normal 3 26" xfId="12872" xr:uid="{87577A7F-199A-4E11-97B6-DE941D4DD1EA}"/>
    <cellStyle name="Normal 3 26 2" xfId="12873" xr:uid="{E320EBF7-5484-4E49-923A-CD57631207C5}"/>
    <cellStyle name="Normal 3 27" xfId="12874" xr:uid="{6D685735-9AD2-45FB-B76F-B42B24BD8582}"/>
    <cellStyle name="Normal 3 27 2" xfId="12875" xr:uid="{893C02DB-F70B-4F90-89F8-BC13FFCEAA07}"/>
    <cellStyle name="Normal 3 28" xfId="12876" xr:uid="{26D48EA2-25DD-4AC4-B223-8AE106055384}"/>
    <cellStyle name="Normal 3 28 2" xfId="12877" xr:uid="{5FEB1FC2-44D4-439A-8934-414D484044BA}"/>
    <cellStyle name="Normal 3 29" xfId="12878" xr:uid="{4F0AAC4B-4790-465C-93A6-52643BA25C45}"/>
    <cellStyle name="Normal 3 29 2" xfId="12879" xr:uid="{86972CF3-B4D2-4FF2-B3A3-07A380770ACC}"/>
    <cellStyle name="Normal 3 3" xfId="12880" xr:uid="{E92524C2-068E-46D3-9626-B9B1EDBDC1EE}"/>
    <cellStyle name="Normal 3 3 2" xfId="12881" xr:uid="{D333269A-E998-448B-84E4-A6118869A44C}"/>
    <cellStyle name="Normal 3 3 3" xfId="37434" xr:uid="{3530C92D-5878-4F02-A465-E5E96EA2FAEE}"/>
    <cellStyle name="Normal 3 30" xfId="12882" xr:uid="{06B36275-D3AB-4B5C-8A05-A248AF38E57D}"/>
    <cellStyle name="Normal 3 30 2" xfId="12883" xr:uid="{BD8CB63E-424F-4713-860B-68B56BB18152}"/>
    <cellStyle name="Normal 3 31" xfId="12884" xr:uid="{427C8114-6849-47A7-8935-E2D8FE40B6CB}"/>
    <cellStyle name="Normal 3 31 2" xfId="12885" xr:uid="{F2D55ADB-F79D-491A-8619-1E29D5F44176}"/>
    <cellStyle name="Normal 3 32" xfId="12886" xr:uid="{9D0968A1-DBEE-4F41-B25A-D52FAC70CF82}"/>
    <cellStyle name="Normal 3 32 2" xfId="12887" xr:uid="{3D584289-B05C-41C5-95A6-39233E611D33}"/>
    <cellStyle name="Normal 3 33" xfId="12888" xr:uid="{12C0F434-9E60-44B9-A49F-62C1BE10758B}"/>
    <cellStyle name="Normal 3 33 2" xfId="12889" xr:uid="{6E287E84-B213-4862-AE52-751F636DA893}"/>
    <cellStyle name="Normal 3 34" xfId="12890" xr:uid="{B49BDD8F-76D8-43F5-9DE1-192F900379CE}"/>
    <cellStyle name="Normal 3 34 2" xfId="12891" xr:uid="{A960585A-DA97-4E68-9615-9EB64B1E9187}"/>
    <cellStyle name="Normal 3 35" xfId="12892" xr:uid="{42B2E1DA-3399-4CD5-8F9E-2CF7BF9357FF}"/>
    <cellStyle name="Normal 3 35 2" xfId="12893" xr:uid="{2B2F1D29-87EA-444C-B581-4E694F1C0A94}"/>
    <cellStyle name="Normal 3 36" xfId="12894" xr:uid="{E4011377-FA8B-42F2-94FA-1F653A3AE051}"/>
    <cellStyle name="Normal 3 36 2" xfId="12895" xr:uid="{241D53E4-086D-415B-9299-732FD607C825}"/>
    <cellStyle name="Normal 3 37" xfId="12896" xr:uid="{EE2B8D83-7CFD-402A-AAAE-8916994748B9}"/>
    <cellStyle name="Normal 3 37 2" xfId="12897" xr:uid="{489D88F3-81E5-462D-96EA-C3F67DB356DA}"/>
    <cellStyle name="Normal 3 38" xfId="12898" xr:uid="{9CF1BA14-3FDB-4F74-9989-24DEFBD6C76A}"/>
    <cellStyle name="Normal 3 38 2" xfId="12899" xr:uid="{C1E23157-73B3-4106-87DE-F897CC2DECD4}"/>
    <cellStyle name="Normal 3 39" xfId="12900" xr:uid="{2CF068AF-A9EB-4EF1-A660-64A22A0D5A6C}"/>
    <cellStyle name="Normal 3 39 2" xfId="12901" xr:uid="{84955202-4CCD-4026-B22E-04C63739B890}"/>
    <cellStyle name="Normal 3 4" xfId="12902" xr:uid="{FD51F7C6-A4C7-400A-B14B-FF3C976DD9D2}"/>
    <cellStyle name="Normal 3 4 2" xfId="12903" xr:uid="{8E158D73-9C0D-46FF-8C26-9A2ACEBCEAC4}"/>
    <cellStyle name="Normal 3 4 3" xfId="37369" xr:uid="{F889718B-965D-45CD-A443-970CC51084CA}"/>
    <cellStyle name="Normal 3 40" xfId="12904" xr:uid="{EE9F64A7-918A-4DEE-80F3-1A8A42C8C5B4}"/>
    <cellStyle name="Normal 3 40 2" xfId="12905" xr:uid="{F82CF1EF-5787-4CEE-9477-2ADA3A648257}"/>
    <cellStyle name="Normal 3 41" xfId="12906" xr:uid="{F9B319F9-3F0C-4A32-88CF-9CC1AE94D981}"/>
    <cellStyle name="Normal 3 41 2" xfId="12907" xr:uid="{1AF0E52A-2359-47B4-867C-835E7E24ED55}"/>
    <cellStyle name="Normal 3 42" xfId="12908" xr:uid="{6BC22C10-DAE5-4ABA-9123-82CA0915119E}"/>
    <cellStyle name="Normal 3 42 2" xfId="12909" xr:uid="{E99D1FDC-5E30-47F7-A031-1582DA4FCA82}"/>
    <cellStyle name="Normal 3 43" xfId="12910" xr:uid="{395824D6-6269-4D21-A3FC-BE65BA1C4154}"/>
    <cellStyle name="Normal 3 43 2" xfId="12911" xr:uid="{02DCD294-53F4-483A-9742-C55C1C199EB0}"/>
    <cellStyle name="Normal 3 44" xfId="12912" xr:uid="{EB4453B5-B2E9-4A1B-83AF-591A710BE3D3}"/>
    <cellStyle name="Normal 3 44 2" xfId="12913" xr:uid="{09D19CAE-B9DB-4E78-BAA9-A79F39758D62}"/>
    <cellStyle name="Normal 3 45" xfId="12914" xr:uid="{D7F3CA07-7CAF-4321-B12D-041D00CE2AC4}"/>
    <cellStyle name="Normal 3 45 2" xfId="12915" xr:uid="{A14D5B72-FC42-49C9-AB05-6E3FB1A96C32}"/>
    <cellStyle name="Normal 3 46" xfId="12916" xr:uid="{5354FC39-5913-4F9E-9555-76A99DCE66ED}"/>
    <cellStyle name="Normal 3 46 2" xfId="12917" xr:uid="{9B699F38-7424-49F7-A664-757115461348}"/>
    <cellStyle name="Normal 3 47" xfId="12918" xr:uid="{8D71A41C-D03A-437E-80FB-6FFE3FF216ED}"/>
    <cellStyle name="Normal 3 47 2" xfId="12919" xr:uid="{29FCF0F8-9176-499E-9B2B-F76A647DDABE}"/>
    <cellStyle name="Normal 3 48" xfId="12920" xr:uid="{8B3CD8B9-24B8-4AF2-BBA8-96EC32C3584F}"/>
    <cellStyle name="Normal 3 48 2" xfId="12921" xr:uid="{C51AFC17-E7C5-4247-B903-40DE9CB92A1E}"/>
    <cellStyle name="Normal 3 49" xfId="12922" xr:uid="{82200EE3-894E-4F08-8311-52B44F985BF9}"/>
    <cellStyle name="Normal 3 49 2" xfId="12923" xr:uid="{10C48C37-A2C0-4B56-A65D-2296CD88039A}"/>
    <cellStyle name="Normal 3 5" xfId="12924" xr:uid="{870B6CAB-9106-4B71-9693-2C19AE5D06FF}"/>
    <cellStyle name="Normal 3 5 2" xfId="12925" xr:uid="{701DD49A-A9FB-49DC-845D-5EADB1C67EBA}"/>
    <cellStyle name="Normal 3 50" xfId="12926" xr:uid="{55BBC14B-DC4F-4CF9-B043-68D4A436B090}"/>
    <cellStyle name="Normal 3 50 2" xfId="12927" xr:uid="{F4CEE5ED-D1F7-4729-84F4-6F4EE525C0DC}"/>
    <cellStyle name="Normal 3 51" xfId="12928" xr:uid="{1611EAB5-975F-41F7-9504-0A58F289E87C}"/>
    <cellStyle name="Normal 3 51 2" xfId="12929" xr:uid="{A4FD5194-47CD-4E24-BBD6-8EF121C8DD94}"/>
    <cellStyle name="Normal 3 52" xfId="12930" xr:uid="{DD91E5E4-211F-4C1F-BCAC-C55DDB8BD2AB}"/>
    <cellStyle name="Normal 3 52 2" xfId="12931" xr:uid="{F4056B3D-05E2-450C-B2ED-8A1F52A7D9E1}"/>
    <cellStyle name="Normal 3 53" xfId="12932" xr:uid="{7B90BBC3-6171-48DA-B85C-47E53C8B8906}"/>
    <cellStyle name="Normal 3 53 2" xfId="12933" xr:uid="{5EFDCCFF-2547-44C0-9D64-FD90F4390C02}"/>
    <cellStyle name="Normal 3 54" xfId="12934" xr:uid="{D5778BB8-DBF7-4077-A4A5-DA0A7081E2B8}"/>
    <cellStyle name="Normal 3 54 2" xfId="12935" xr:uid="{E8B6BDDB-3584-4050-A140-D3890B8F20D2}"/>
    <cellStyle name="Normal 3 55" xfId="12936" xr:uid="{C9BF01EA-6CBF-49BE-9F1A-A01B674C3B14}"/>
    <cellStyle name="Normal 3 55 2" xfId="12937" xr:uid="{347B5F19-87B6-4E48-A031-B1B9A91EB953}"/>
    <cellStyle name="Normal 3 56" xfId="12938" xr:uid="{FCF3E175-150D-4E63-B983-426F62F68DCC}"/>
    <cellStyle name="Normal 3 56 2" xfId="12939" xr:uid="{33B68AA6-E593-414C-AD18-8234FF959BA8}"/>
    <cellStyle name="Normal 3 57" xfId="12940" xr:uid="{B3ECC51F-8B57-4604-82B7-468B19E30F16}"/>
    <cellStyle name="Normal 3 57 2" xfId="12941" xr:uid="{4B383AE6-2EC8-4A9C-8AA1-476F3CE6682B}"/>
    <cellStyle name="Normal 3 58" xfId="12942" xr:uid="{8052E9CB-E644-4A64-844E-6505CE6AF4EB}"/>
    <cellStyle name="Normal 3 58 2" xfId="12943" xr:uid="{3173BC06-E3DC-40FA-8188-975561139508}"/>
    <cellStyle name="Normal 3 59" xfId="12944" xr:uid="{B17AFA5F-8BB6-4F0C-9466-11B90E520880}"/>
    <cellStyle name="Normal 3 59 2" xfId="12945" xr:uid="{23574FB3-0AE3-4F6D-BDAF-35DB4D9C5EB8}"/>
    <cellStyle name="Normal 3 6" xfId="12946" xr:uid="{18F5D988-9EFD-49F2-80CC-09CE89C31929}"/>
    <cellStyle name="Normal 3 6 2" xfId="12947" xr:uid="{AFC734A4-FFC2-423E-82AC-D4FF3E9577F8}"/>
    <cellStyle name="Normal 3 60" xfId="12948" xr:uid="{D9AA964F-B405-4419-98B1-D8D5D5A97EFF}"/>
    <cellStyle name="Normal 3 60 2" xfId="12949" xr:uid="{628DC48B-3504-4D9A-9A80-FD08EE6E84C0}"/>
    <cellStyle name="Normal 3 61" xfId="12950" xr:uid="{63730345-536B-41E7-9952-72B6DD0A3705}"/>
    <cellStyle name="Normal 3 61 2" xfId="12951" xr:uid="{91F1B954-F888-4B41-BB4C-D7305743D3C4}"/>
    <cellStyle name="Normal 3 62" xfId="12952" xr:uid="{7977FF3B-06C9-470A-9EB6-CFCF5703143E}"/>
    <cellStyle name="Normal 3 62 2" xfId="12953" xr:uid="{AE8142BA-1BC8-4C0C-8224-271CA833346C}"/>
    <cellStyle name="Normal 3 63" xfId="12954" xr:uid="{FED4479A-3930-491F-A4F3-28C5738233E4}"/>
    <cellStyle name="Normal 3 63 2" xfId="12955" xr:uid="{0969F715-131E-4198-97E5-35BB73F8F594}"/>
    <cellStyle name="Normal 3 64" xfId="12956" xr:uid="{B16BD8AC-3AEB-4DF1-939C-1FB1508813ED}"/>
    <cellStyle name="Normal 3 64 2" xfId="12957" xr:uid="{B90C86BA-6452-4026-AF42-AB553EA49D9F}"/>
    <cellStyle name="Normal 3 65" xfId="12958" xr:uid="{2E76F522-7A60-4693-A06A-BF4FF9AF2C77}"/>
    <cellStyle name="Normal 3 65 2" xfId="12959" xr:uid="{3B63AB32-9861-4252-B1FF-CB15BAE8E113}"/>
    <cellStyle name="Normal 3 66" xfId="12960" xr:uid="{104A8C96-EB27-4C95-BD6F-70F86FD86CF7}"/>
    <cellStyle name="Normal 3 66 2" xfId="12961" xr:uid="{26F53981-5889-4A04-BE8F-93C397D924A0}"/>
    <cellStyle name="Normal 3 67" xfId="12962" xr:uid="{7A0D6BDC-3783-4E58-9242-2EA580F04BF5}"/>
    <cellStyle name="Normal 3 67 2" xfId="12963" xr:uid="{BB1E36FE-DC5D-466F-81CE-1D79A84438A8}"/>
    <cellStyle name="Normal 3 68" xfId="12964" xr:uid="{96D2BBDE-8754-45AE-991E-5F505A6A1033}"/>
    <cellStyle name="Normal 3 68 2" xfId="12965" xr:uid="{EC3246A7-ED6F-48DE-869C-BA92443F7353}"/>
    <cellStyle name="Normal 3 69" xfId="12966" xr:uid="{397011DB-33D2-4AAA-A7D6-1574013ECB53}"/>
    <cellStyle name="Normal 3 69 2" xfId="12967" xr:uid="{C5F0753B-0C44-4864-82C1-B746B5197499}"/>
    <cellStyle name="Normal 3 7" xfId="12968" xr:uid="{1393C672-DD74-4C00-8246-A6A092B19C5D}"/>
    <cellStyle name="Normal 3 7 2" xfId="12969" xr:uid="{70FC2209-3254-4784-861F-EF20B91C5193}"/>
    <cellStyle name="Normal 3 70" xfId="12970" xr:uid="{79BA40CD-3008-4894-B2FE-9F7A449B9ACC}"/>
    <cellStyle name="Normal 3 70 2" xfId="12971" xr:uid="{E70E1B52-FEC0-4755-881B-D89D6446E24C}"/>
    <cellStyle name="Normal 3 71" xfId="12972" xr:uid="{1C4DA2BA-3E91-427C-998B-4D91A1FCF8EE}"/>
    <cellStyle name="Normal 3 71 2" xfId="12973" xr:uid="{12B5DE33-F9FF-427D-A1B6-11AC841D4751}"/>
    <cellStyle name="Normal 3 72" xfId="12974" xr:uid="{BE528E4D-4270-4388-9F47-9F29B9768E6F}"/>
    <cellStyle name="Normal 3 72 2" xfId="12975" xr:uid="{2CA90CA9-8B2B-4ADA-A031-76415F759606}"/>
    <cellStyle name="Normal 3 73" xfId="12976" xr:uid="{F1F62CF3-21EA-43A4-9190-F2E8D489D42C}"/>
    <cellStyle name="Normal 3 73 2" xfId="12977" xr:uid="{1985A490-A9F7-4719-AB70-3F5E5D8A2D88}"/>
    <cellStyle name="Normal 3 74" xfId="12978" xr:uid="{5A612B9C-3A31-4EDB-95C5-824C476AFBD3}"/>
    <cellStyle name="Normal 3 74 2" xfId="12979" xr:uid="{D958026E-0AED-4F0B-A89B-1D7D499E5D97}"/>
    <cellStyle name="Normal 3 75" xfId="12980" xr:uid="{1CF92D67-F91E-473A-9C63-A8B2347C4B80}"/>
    <cellStyle name="Normal 3 75 2" xfId="12981" xr:uid="{27154986-7117-4761-A86B-BEA8C8FD90AF}"/>
    <cellStyle name="Normal 3 76" xfId="12982" xr:uid="{3F76308D-4A43-4C3E-A2CC-5B483E85C0BA}"/>
    <cellStyle name="Normal 3 76 2" xfId="12983" xr:uid="{F43C861B-2583-4F60-ACA5-89774756D6C1}"/>
    <cellStyle name="Normal 3 77" xfId="12984" xr:uid="{DE0B49AA-D516-4A25-85B5-4230AACD3CFF}"/>
    <cellStyle name="Normal 3 77 2" xfId="12985" xr:uid="{6CD76FF1-4B35-40D9-B120-1432363E5DCC}"/>
    <cellStyle name="Normal 3 78" xfId="12986" xr:uid="{43837246-EDD0-468E-B608-5150E7728447}"/>
    <cellStyle name="Normal 3 78 2" xfId="12987" xr:uid="{60F5B149-F498-4B33-B9E2-8F5B093BAAB5}"/>
    <cellStyle name="Normal 3 79" xfId="12988" xr:uid="{3BDA4CFE-6E43-4537-AD9C-3852610FFFBA}"/>
    <cellStyle name="Normal 3 79 2" xfId="12989" xr:uid="{CAEF0817-6488-4A7C-A3AD-1EC090F53070}"/>
    <cellStyle name="Normal 3 8" xfId="12990" xr:uid="{691A33AF-80DC-4777-A483-A89962A63282}"/>
    <cellStyle name="Normal 3 8 2" xfId="12991" xr:uid="{983F168E-E222-4434-BA79-00F219F8D57C}"/>
    <cellStyle name="Normal 3 80" xfId="12992" xr:uid="{9795FBA2-C370-4CD4-B500-E7982FE16A27}"/>
    <cellStyle name="Normal 3 80 2" xfId="12993" xr:uid="{7F2BD5A6-9612-4337-87A0-9B305DB03E8E}"/>
    <cellStyle name="Normal 3 81" xfId="12994" xr:uid="{53843129-5AC7-412A-BEEF-0D9D3ECB227E}"/>
    <cellStyle name="Normal 3 81 2" xfId="12995" xr:uid="{9E789362-CAC9-4F7E-A35A-1D6C326732C9}"/>
    <cellStyle name="Normal 3 82" xfId="12996" xr:uid="{DC41B488-6DFA-41E2-80C7-7DA02A7FFBF6}"/>
    <cellStyle name="Normal 3 82 2" xfId="12997" xr:uid="{24D27E04-3425-4837-B9C6-F44399E61977}"/>
    <cellStyle name="Normal 3 83" xfId="12998" xr:uid="{6E1ED430-0768-4BB3-85B6-72BE747ABE85}"/>
    <cellStyle name="Normal 3 83 2" xfId="12999" xr:uid="{CCC392FA-23B2-4E31-AF9E-2AD40235C9A0}"/>
    <cellStyle name="Normal 3 84" xfId="13000" xr:uid="{D8A351A7-A824-4BF2-A6E4-0B9204340FDA}"/>
    <cellStyle name="Normal 3 84 2" xfId="13001" xr:uid="{9D064E8F-3085-47DE-B4E6-E9FB18BB6A1A}"/>
    <cellStyle name="Normal 3 85" xfId="13002" xr:uid="{6B4AD81B-7BD1-4C72-9F79-36ACA27A5813}"/>
    <cellStyle name="Normal 3 85 2" xfId="13003" xr:uid="{18EE1D08-6951-404B-8F7B-3160E7060939}"/>
    <cellStyle name="Normal 3 86" xfId="13004" xr:uid="{4D0A217F-555A-4FBE-9D7C-FE58C3CBF698}"/>
    <cellStyle name="Normal 3 86 2" xfId="13005" xr:uid="{894D9DE7-1FFB-480D-818B-3FA689F9D910}"/>
    <cellStyle name="Normal 3 87" xfId="13006" xr:uid="{08753A38-F019-41AB-80AB-7B9B72914312}"/>
    <cellStyle name="Normal 3 87 2" xfId="13007" xr:uid="{DD0AA2E7-569A-400E-95CD-911389D73C6D}"/>
    <cellStyle name="Normal 3 88" xfId="13008" xr:uid="{2994A3AB-FD4A-42AD-9EDC-06DB866DAFF2}"/>
    <cellStyle name="Normal 3 88 2" xfId="13009" xr:uid="{ADCD9B63-4492-4CB5-90CE-E056896DEB9A}"/>
    <cellStyle name="Normal 3 89" xfId="13010" xr:uid="{26FC2338-365E-4723-B493-A692F00B6A37}"/>
    <cellStyle name="Normal 3 89 2" xfId="13011" xr:uid="{560FE17B-40F5-4702-9889-708DCA0259F9}"/>
    <cellStyle name="Normal 3 9" xfId="13012" xr:uid="{A02235EB-0318-498D-90A8-3D7D9D7ABBD0}"/>
    <cellStyle name="Normal 3 9 2" xfId="13013" xr:uid="{55A49B62-7912-4EB0-BD3A-5012738C24C2}"/>
    <cellStyle name="Normal 3 90" xfId="13014" xr:uid="{ACCB35E8-A29C-484C-8BF1-D3526598A36B}"/>
    <cellStyle name="Normal 3 90 2" xfId="13015" xr:uid="{BAE3AAE2-AEE1-4B0F-9B32-F9AD07D98C66}"/>
    <cellStyle name="Normal 3 91" xfId="13016" xr:uid="{1845D428-0C70-4F69-9CC7-0935B51C6696}"/>
    <cellStyle name="Normal 3 91 2" xfId="13017" xr:uid="{47EF6958-3894-48CD-AF78-932AF0A33B72}"/>
    <cellStyle name="Normal 3 92" xfId="13018" xr:uid="{0AE1E570-0636-491B-988F-DAF7537BF359}"/>
    <cellStyle name="Normal 3 92 2" xfId="13019" xr:uid="{9D02BB3C-7545-4F8A-9CE6-7E01162102AB}"/>
    <cellStyle name="Normal 3 93" xfId="13020" xr:uid="{D3953B5C-C1C9-4174-9BD0-701F34C4EA84}"/>
    <cellStyle name="Normal 3 93 2" xfId="13021" xr:uid="{55FF2E75-7C7E-4F14-8721-F72FE7053D2A}"/>
    <cellStyle name="Normal 3 94" xfId="13022" xr:uid="{E57B26FE-9B0A-437A-A4E1-F07A283AE092}"/>
    <cellStyle name="Normal 3 94 2" xfId="13023" xr:uid="{EF0E3F7E-DDE6-462C-B212-18BFDC2E4652}"/>
    <cellStyle name="Normal 3 95" xfId="13024" xr:uid="{BB59BF20-90B3-48C7-BB75-A895456C6E5A}"/>
    <cellStyle name="Normal 3 95 2" xfId="13025" xr:uid="{47C16B1C-F76E-46E0-B0FC-A427072AD727}"/>
    <cellStyle name="Normal 3 96" xfId="13026" xr:uid="{0E539263-CA4B-4B43-AEE3-81C170E0B9FD}"/>
    <cellStyle name="Normal 3 96 2" xfId="13027" xr:uid="{C78643E5-3B12-4924-8007-916397A22E2E}"/>
    <cellStyle name="Normal 3 97" xfId="13028" xr:uid="{9637DAC9-F097-4F5F-B3F1-23E77C5546B3}"/>
    <cellStyle name="Normal 3 97 2" xfId="13029" xr:uid="{103A1085-AE20-478F-A9DB-77892E5EDF41}"/>
    <cellStyle name="Normal 3 98" xfId="13030" xr:uid="{F62CD718-3955-41DB-A9A3-870D655AE53A}"/>
    <cellStyle name="Normal 3 98 2" xfId="13031" xr:uid="{D2221368-6549-4BC5-93E9-96A25A0575BA}"/>
    <cellStyle name="Normal 3 99" xfId="13032" xr:uid="{E9440DF5-6A5B-4652-B514-BAD477E4F279}"/>
    <cellStyle name="Normal 3 99 2" xfId="13033" xr:uid="{02E9E217-3A25-4F77-9F1E-D7F08BEB0BDB}"/>
    <cellStyle name="Normal 3_Bases_Generales" xfId="13034" xr:uid="{43945500-F1F3-4BEA-9490-158ADD04168A}"/>
    <cellStyle name="Normal 30" xfId="13035" xr:uid="{BBA7BBF4-EC96-447C-BDF4-817DA51B3C77}"/>
    <cellStyle name="Normal 30 2" xfId="13036" xr:uid="{5747A31E-7ACB-4633-8335-FCC954454C5B}"/>
    <cellStyle name="Normal 31" xfId="13037" xr:uid="{47B3B98B-9DDF-4F23-9BE6-A0B66E500DD7}"/>
    <cellStyle name="Normal 31 2" xfId="13038" xr:uid="{C73B0E56-29BF-464A-A67D-B1CB0D022196}"/>
    <cellStyle name="Normal 32" xfId="13039" xr:uid="{84BCB2EF-AEE5-4CA2-9CFA-8FCCC7BF3D5D}"/>
    <cellStyle name="Normal 32 2" xfId="13040" xr:uid="{80E65F5C-5A1F-4871-83BC-568F21030A75}"/>
    <cellStyle name="Normal 33" xfId="13041" xr:uid="{ACEFA7A2-8DD7-4629-9448-48BD175DD009}"/>
    <cellStyle name="Normal 33 2" xfId="13042" xr:uid="{1310F00B-7061-41F7-8CD5-1F25829DB1AA}"/>
    <cellStyle name="Normal 34" xfId="13043" xr:uid="{DA4C5973-33F2-4A22-AF10-6086A3F5E667}"/>
    <cellStyle name="Normal 34 2" xfId="13044" xr:uid="{8767535E-5EF3-455B-BB80-214F21C92BFD}"/>
    <cellStyle name="Normal 35" xfId="13045" xr:uid="{5B5B327E-FDAE-45BD-84F0-ABC83A9A579C}"/>
    <cellStyle name="Normal 35 2" xfId="13046" xr:uid="{3BE1AEA9-D9A7-42A6-ADA3-DDF6BD40303B}"/>
    <cellStyle name="Normal 35 2 2" xfId="28914" xr:uid="{957B24D7-8AF3-4AE4-A0A2-247AC0CB2710}"/>
    <cellStyle name="Normal 36" xfId="13047" xr:uid="{5B93B128-D630-4A4F-9CC7-482DC7678544}"/>
    <cellStyle name="Normal 36 2" xfId="13048" xr:uid="{1B2B183F-E2C5-44D9-92F8-14CDB940F701}"/>
    <cellStyle name="Normal 37" xfId="13049" xr:uid="{CE78F8B8-69BE-4D4E-A61C-6B22543188D6}"/>
    <cellStyle name="Normal 37 2" xfId="13050" xr:uid="{F89CF58F-1FF0-4468-BE4B-380777ED2B66}"/>
    <cellStyle name="Normal 38" xfId="13051" xr:uid="{D02E14E5-FFE7-4222-9B21-D8AFF576A585}"/>
    <cellStyle name="Normal 38 2" xfId="13052" xr:uid="{A06B04D0-FC84-4015-90E1-E7953E058851}"/>
    <cellStyle name="Normal 39" xfId="13053" xr:uid="{005A3C8C-5FE3-4534-A4D5-496CE95790BD}"/>
    <cellStyle name="Normal 39 2" xfId="13054" xr:uid="{E19A627C-C64C-4170-884C-1858954A76B9}"/>
    <cellStyle name="Normal 4" xfId="13055" xr:uid="{B551C0CD-DD4A-4DC7-8393-8D4FC120315F}"/>
    <cellStyle name="Normal 4 10" xfId="37103" xr:uid="{FEA0F53A-62EF-4BE1-B0AA-0649F6C6FD57}"/>
    <cellStyle name="Normal 4 11" xfId="37218" xr:uid="{4DF6801F-BD8C-4C36-AE77-855EB79F0D1C}"/>
    <cellStyle name="Normal 4 2" xfId="13056" xr:uid="{4CBABBB9-DB3A-45E3-8480-1656042BC718}"/>
    <cellStyle name="Normal 4 2 2" xfId="13057" xr:uid="{19BC3341-1446-48F7-9735-704B2E7F3EC6}"/>
    <cellStyle name="Normal 4 2 2 2" xfId="13058" xr:uid="{1AC786E6-445B-4E0B-B517-6345006DEDA0}"/>
    <cellStyle name="Normal 4 2 2 3" xfId="13059" xr:uid="{68CE3B9E-0CD9-40C6-88A7-5A028823D33F}"/>
    <cellStyle name="Normal 4 2 2 4" xfId="34940" xr:uid="{6B1D6D48-7DCB-4312-A2BF-05C2864005F3}"/>
    <cellStyle name="Normal 4 2 2 5" xfId="34941" xr:uid="{0D954DC9-1660-45B9-9517-8145088EBD28}"/>
    <cellStyle name="Normal 4 2 3" xfId="13060" xr:uid="{725D0B44-AFEC-4D8A-A6F0-883F4BB11A5A}"/>
    <cellStyle name="Normal 4 2 3 2" xfId="13061" xr:uid="{41AD9F5C-9E5C-4B98-B1E0-7B126015631A}"/>
    <cellStyle name="Normal 4 2 3 3" xfId="13062" xr:uid="{87922E90-BE19-4F7E-9FBE-8904D5033BE9}"/>
    <cellStyle name="Normal 4 2 4" xfId="13063" xr:uid="{0A0393BF-0297-4044-85CD-38DF37EB1B73}"/>
    <cellStyle name="Normal 4 2 4 2" xfId="13064" xr:uid="{8B978D16-02DF-4554-A8A9-55EFEEF1D9D7}"/>
    <cellStyle name="Normal 4 2 4 3" xfId="13065" xr:uid="{868472BE-89D4-4DC8-A223-553CF0897A43}"/>
    <cellStyle name="Normal 4 2 5" xfId="13066" xr:uid="{7B979FBC-3777-4D80-BAB0-2B9E117985B8}"/>
    <cellStyle name="Normal 4 2 5 2" xfId="13067" xr:uid="{48FA06C3-EC02-4377-9050-92AAE3493984}"/>
    <cellStyle name="Normal 4 2 5 3" xfId="13068" xr:uid="{CB7A7BCE-D2F5-47B2-B671-A510E71E7D3C}"/>
    <cellStyle name="Normal 4 2 6" xfId="13069" xr:uid="{EC96964F-4170-4620-B939-9F657D382A83}"/>
    <cellStyle name="Normal 4 2 7" xfId="13070" xr:uid="{89C94A85-C45E-4FC3-A865-FC5B34FC8CAF}"/>
    <cellStyle name="Normal 4 2 8" xfId="28916" xr:uid="{3B93931B-F80E-45BF-8ECB-31261D2A67AA}"/>
    <cellStyle name="Normal 4 3" xfId="13071" xr:uid="{14084978-6B23-4923-BBB5-9DCB07A142A3}"/>
    <cellStyle name="Normal 4 3 2" xfId="13072" xr:uid="{CDE5EE32-DDDA-4A0A-866F-150ADA438AA3}"/>
    <cellStyle name="Normal 4 3 3" xfId="13073" xr:uid="{6B3DC6C7-A183-44BB-BD93-5064B66E9E8E}"/>
    <cellStyle name="Normal 4 4" xfId="13074" xr:uid="{BFD5F6DD-DFC7-4E7C-9FB6-FE4B1D242304}"/>
    <cellStyle name="Normal 4 4 2" xfId="13075" xr:uid="{8E846C4D-DE49-43F8-97E4-87DCC752281B}"/>
    <cellStyle name="Normal 4 4 3" xfId="13076" xr:uid="{2E394387-A9EB-4123-A0D8-CB1836953E50}"/>
    <cellStyle name="Normal 4 5" xfId="13077" xr:uid="{E30E3DF2-E7AA-410A-9473-A7D93107472C}"/>
    <cellStyle name="Normal 4 5 2" xfId="13078" xr:uid="{896173CD-0557-4B32-8CEE-50F77973CA34}"/>
    <cellStyle name="Normal 4 5 3" xfId="13079" xr:uid="{D4997BBB-D0CB-4AA2-AEC5-4B7FD1D6F5FC}"/>
    <cellStyle name="Normal 4 6" xfId="13080" xr:uid="{8C888FF9-C8DD-4EF3-8296-313AA695B2D0}"/>
    <cellStyle name="Normal 4 6 2" xfId="13081" xr:uid="{73D9D413-0209-4457-B84F-1FF61209FAA0}"/>
    <cellStyle name="Normal 4 6 3" xfId="13082" xr:uid="{BF24803E-DDBD-452A-A1AC-1B7EF05B355E}"/>
    <cellStyle name="Normal 4 7" xfId="13083" xr:uid="{09E063FD-2071-46C1-8207-915D4235BD7B}"/>
    <cellStyle name="Normal 4 8" xfId="13084" xr:uid="{FD98E05A-7A27-4B73-B91A-51E5EAF1648D}"/>
    <cellStyle name="Normal 4 9" xfId="28915" xr:uid="{A2382390-9234-4E95-ADE0-5979EA73D172}"/>
    <cellStyle name="Normal 4_Balance" xfId="13085" xr:uid="{2ABAF704-8332-4427-958E-896C80CE4F3F}"/>
    <cellStyle name="Normal 40" xfId="13086" xr:uid="{3BB6F33C-B5AF-4970-B25A-2D833E875BF5}"/>
    <cellStyle name="Normal 40 2" xfId="13087" xr:uid="{A4A5F626-7C90-4B3B-A49B-C84F6F52813F}"/>
    <cellStyle name="Normal 41" xfId="13088" xr:uid="{88F43EFF-D131-4DDE-A927-1825B4BED98E}"/>
    <cellStyle name="Normal 41 2" xfId="13089" xr:uid="{3F4023BF-83C4-4E14-B5C5-1067938D1E99}"/>
    <cellStyle name="Normal 42" xfId="13090" xr:uid="{E7548DBB-D086-4B09-8F96-DA0DE336A2DF}"/>
    <cellStyle name="Normal 42 2" xfId="13091" xr:uid="{E9348BD8-DF1D-44F5-877B-2AAC4FE216AF}"/>
    <cellStyle name="Normal 43" xfId="13092" xr:uid="{6C7BB756-A4C6-4AB3-A6FF-45B165CCC5EA}"/>
    <cellStyle name="Normal 43 2" xfId="28917" xr:uid="{E576AA36-7254-4553-964F-B8418F023848}"/>
    <cellStyle name="Normal 44" xfId="13093" xr:uid="{25DA63B8-2599-4853-9E22-BC376D9C5FB8}"/>
    <cellStyle name="Normal 44 2" xfId="28918" xr:uid="{3B8408C1-1ABA-4EF1-ABCB-0A0F0088A149}"/>
    <cellStyle name="Normal 45" xfId="13094" xr:uid="{D4F082E5-6117-4D26-82C5-CB249C679C25}"/>
    <cellStyle name="Normal 45 2" xfId="28919" xr:uid="{6F5B62CE-3C2F-4B63-8EEE-BAB702DE82A6}"/>
    <cellStyle name="Normal 46" xfId="13095" xr:uid="{C1C5BEA3-8B64-4A21-A388-8CD492C51CF0}"/>
    <cellStyle name="Normal 46 2" xfId="28920" xr:uid="{8EB7E148-99E3-4DF7-AE67-0BD82E9F7A65}"/>
    <cellStyle name="Normal 47" xfId="13096" xr:uid="{1AF65C0F-6255-4775-B82B-41B3E2CCEA3E}"/>
    <cellStyle name="Normal 47 2" xfId="13097" xr:uid="{D57E9221-6A35-4963-8D2D-BC48F7AE44BE}"/>
    <cellStyle name="Normal 48" xfId="13098" xr:uid="{AE358047-D540-4671-8928-017864B20EAB}"/>
    <cellStyle name="Normal 48 2" xfId="13099" xr:uid="{74573E82-928D-4E36-9888-D33C035DEF7F}"/>
    <cellStyle name="Normal 49" xfId="13100" xr:uid="{DC600C16-F523-44C1-81F1-039586B255AB}"/>
    <cellStyle name="Normal 49 2" xfId="28921" xr:uid="{9A4F3933-9514-4E5C-9982-F1D79DD6E360}"/>
    <cellStyle name="Normal 5" xfId="13101" xr:uid="{5DDB341A-A7BC-415D-A29A-6291970AB8BD}"/>
    <cellStyle name="Normal 5 2" xfId="13102" xr:uid="{854A0679-B050-4B6F-B9F7-959B9D7067A0}"/>
    <cellStyle name="Normal 5 2 2" xfId="28922" xr:uid="{185F2256-30FE-46B6-8055-B48DB317E3AD}"/>
    <cellStyle name="Normal 5 2 3" xfId="37220" xr:uid="{F09777CC-3E35-42EE-99E0-DC66EA4C17F0}"/>
    <cellStyle name="Normal 5 3" xfId="13103" xr:uid="{673BE42F-2816-449D-AB46-9691C7B39840}"/>
    <cellStyle name="Normal 5 3 2" xfId="28923" xr:uid="{DE77919C-8605-428E-9C83-799E1B7AC6F8}"/>
    <cellStyle name="Normal 5 3 3" xfId="37522" xr:uid="{B137FD5F-1554-4506-A25A-EC319D203C98}"/>
    <cellStyle name="Normal 5 4" xfId="13104" xr:uid="{83E1623F-F412-4144-8133-1C4A47F57BF7}"/>
    <cellStyle name="Normal 5 4 2" xfId="28924" xr:uid="{D0975633-8186-4ED2-BC31-8C10B4BEB20E}"/>
    <cellStyle name="Normal 5 5" xfId="13105" xr:uid="{11FD2A23-2038-4406-8ED8-5E2D52406AFC}"/>
    <cellStyle name="Normal 5 6" xfId="37104" xr:uid="{DB233124-0878-4F07-B457-5BC3E0D3E808}"/>
    <cellStyle name="Normal 5 7" xfId="37219" xr:uid="{EF306C1B-7291-48C1-9FE8-55C838EE087B}"/>
    <cellStyle name="Normal 5 8" xfId="37770" xr:uid="{9B184ABC-D921-44F5-8BA3-9DDAEF0AFA38}"/>
    <cellStyle name="Normal 50" xfId="13106" xr:uid="{497BDAF6-6AFD-48C1-82A0-1C8C62AFC6B4}"/>
    <cellStyle name="Normal 50 2" xfId="28925" xr:uid="{0198088D-4E42-4267-8B1A-06FBF2163F94}"/>
    <cellStyle name="Normal 51" xfId="13107" xr:uid="{2D3EAC97-04C1-48BE-8EA8-7250B37FA9F2}"/>
    <cellStyle name="Normal 51 2" xfId="28926" xr:uid="{DD11D25C-B85B-4476-B2E6-E4D344CD0006}"/>
    <cellStyle name="Normal 52" xfId="13108" xr:uid="{A07E76B9-CB11-42F0-9B05-183B23F4B191}"/>
    <cellStyle name="Normal 52 2" xfId="13109" xr:uid="{F4420C07-61A8-4AA3-B5DF-CFCABFA9888F}"/>
    <cellStyle name="Normal 52 2 2" xfId="28928" xr:uid="{E071080A-7865-424F-B580-ADE31675EB60}"/>
    <cellStyle name="Normal 52 3" xfId="28927" xr:uid="{7A91EF05-EC1B-4C4F-A22B-B3168394FEF5}"/>
    <cellStyle name="Normal 53" xfId="13110" xr:uid="{68C12511-ECED-4C70-99BF-99216C68B4AE}"/>
    <cellStyle name="Normal 53 2" xfId="28929" xr:uid="{E1F9DAB2-2E90-4DC7-AB0F-8C64268F3DB9}"/>
    <cellStyle name="Normal 54" xfId="13111" xr:uid="{834E43E2-68D5-492C-BD98-A2088C054AF2}"/>
    <cellStyle name="Normal 54 2" xfId="28930" xr:uid="{39AC5554-B4BD-4715-9945-964E0ABF30B9}"/>
    <cellStyle name="Normal 54 3" xfId="34942" xr:uid="{6BB855AF-B663-46AF-B029-BC3558B53138}"/>
    <cellStyle name="Normal 54 3 2" xfId="34943" xr:uid="{6DEBBD3F-6332-4268-A24D-CC85E19A6346}"/>
    <cellStyle name="Normal 54 4" xfId="34944" xr:uid="{44E65B39-7632-48E8-ACC3-5E44DD1B30CB}"/>
    <cellStyle name="Normal 55" xfId="13112" xr:uid="{E1C39585-4CCA-4266-86B4-D9811ED38912}"/>
    <cellStyle name="Normal 55 2" xfId="13113" xr:uid="{02B36D71-60C3-4974-8BB1-7AA1B4646DF9}"/>
    <cellStyle name="Normal 56" xfId="13114" xr:uid="{0FD3A745-8AAA-41C1-A915-C331B159DC2C}"/>
    <cellStyle name="Normal 56 2" xfId="13115" xr:uid="{265AB847-EC3F-4A02-8670-D8379201651E}"/>
    <cellStyle name="Normal 57" xfId="13116" xr:uid="{13FAC1C5-48C4-4C4A-A281-D6AD7568F0CA}"/>
    <cellStyle name="Normal 57 2" xfId="13117" xr:uid="{AEF6C597-F101-430B-97AA-C59F7B92EA29}"/>
    <cellStyle name="Normal 58" xfId="13118" xr:uid="{D404D439-C3A6-42EE-8F0A-5C85792A378F}"/>
    <cellStyle name="Normal 58 2" xfId="13119" xr:uid="{7F5CFCDF-5EBB-4920-890F-A5FC54BC93BD}"/>
    <cellStyle name="Normal 59" xfId="13120" xr:uid="{C5DA53FC-2CE4-4D52-8A64-7DD36914A850}"/>
    <cellStyle name="Normal 59 2" xfId="13121" xr:uid="{A8D91EBE-5709-4A6F-A984-EB6B4E9A15EF}"/>
    <cellStyle name="Normal 6" xfId="13122" xr:uid="{2EC0CA15-D50E-4693-AEE1-C481276071AE}"/>
    <cellStyle name="Normal 6 10" xfId="37105" xr:uid="{30EAF5BC-9A1A-4C52-A00C-2A3FD21D00C5}"/>
    <cellStyle name="Normal 6 11" xfId="37221" xr:uid="{D620297B-7F19-4113-9BDE-E69B7DA176BB}"/>
    <cellStyle name="Normal 6 2" xfId="13123" xr:uid="{07B6E966-798E-4022-B1FC-9AA6D0988378}"/>
    <cellStyle name="Normal 6 2 2" xfId="13124" xr:uid="{DCA51868-835A-41D5-AFCE-F01DBFA5A2CD}"/>
    <cellStyle name="Normal 6 2 2 2" xfId="28933" xr:uid="{4C9162DE-F2B4-4CDA-8F1E-3744DFC50920}"/>
    <cellStyle name="Normal 6 2 3" xfId="13125" xr:uid="{248846AC-F3B0-4D36-92D1-C7BBABB11E9A}"/>
    <cellStyle name="Normal 6 2 3 2" xfId="28934" xr:uid="{09D05432-ACD1-4765-8C31-DD704A5CF0A5}"/>
    <cellStyle name="Normal 6 2 4" xfId="28932" xr:uid="{0D473B6C-BDAE-4CF2-BC65-0132A4890728}"/>
    <cellStyle name="Normal 6 3" xfId="13126" xr:uid="{76D6D24D-5796-4FEE-BB4A-665A4D413FE2}"/>
    <cellStyle name="Normal 6 3 2" xfId="13127" xr:uid="{E095CB5F-BF7E-45FA-BC70-159E90F22FBA}"/>
    <cellStyle name="Normal 6 3 3" xfId="13128" xr:uid="{4FA8906F-DE1D-4786-B578-CC213B6C13A2}"/>
    <cellStyle name="Normal 6 4" xfId="13129" xr:uid="{4FDE9966-3B25-43AD-97E1-D70571370A90}"/>
    <cellStyle name="Normal 6 4 2" xfId="13130" xr:uid="{86E166C6-A723-4F56-B4B0-07749E0A5272}"/>
    <cellStyle name="Normal 6 4 3" xfId="13131" xr:uid="{4EFE66C8-925B-432D-84B9-4EA532FE98E0}"/>
    <cellStyle name="Normal 6 5" xfId="13132" xr:uid="{47926E3B-E361-4039-BE6B-7C380CFC6DF5}"/>
    <cellStyle name="Normal 6 5 2" xfId="13133" xr:uid="{00CA6F23-0824-4A34-BA94-0AC97D3DC914}"/>
    <cellStyle name="Normal 6 5 3" xfId="13134" xr:uid="{A50E0296-41B8-46CA-A554-C6E751EBBEBB}"/>
    <cellStyle name="Normal 6 6" xfId="13135" xr:uid="{D2B5010C-16A4-4D88-9948-DDA206713FB6}"/>
    <cellStyle name="Normal 6 6 2" xfId="13136" xr:uid="{7668164F-F46D-44B9-8DC2-FE1037F145AD}"/>
    <cellStyle name="Normal 6 6 3" xfId="13137" xr:uid="{D2F86963-1389-46FD-9E84-C663895B6199}"/>
    <cellStyle name="Normal 6 7" xfId="13138" xr:uid="{0EC25B77-EB30-406A-8FE5-1B5D64ED10E3}"/>
    <cellStyle name="Normal 6 8" xfId="13139" xr:uid="{4EABC0C5-E9FE-49EF-B616-FE2DB658D1C4}"/>
    <cellStyle name="Normal 6 9" xfId="28931" xr:uid="{1BB2B6C8-C05C-4A1D-B7F7-DD80603DB517}"/>
    <cellStyle name="Normal 6_Balance" xfId="13140" xr:uid="{78823B8C-62AA-48AB-A007-996B81CECEB1}"/>
    <cellStyle name="Normal 60" xfId="13141" xr:uid="{9A47DCF0-3A04-4957-B53F-6D2E9DCA1B8A}"/>
    <cellStyle name="Normal 60 2" xfId="13142" xr:uid="{E48CEF9A-4F2B-4A5B-9273-A5B46528B0B0}"/>
    <cellStyle name="Normal 61" xfId="13143" xr:uid="{8FB7AD32-F2F2-4056-AE9A-D66FA5A94283}"/>
    <cellStyle name="Normal 61 2" xfId="13144" xr:uid="{850D4802-873B-4D6C-A396-D05D92F92ECF}"/>
    <cellStyle name="Normal 62" xfId="13145" xr:uid="{F85D6500-A357-4E0B-BFD3-688CE8697BA4}"/>
    <cellStyle name="Normal 62 2" xfId="13146" xr:uid="{98519AA1-5FFC-4DF9-BF8B-E53280BB68B8}"/>
    <cellStyle name="Normal 63" xfId="13147" xr:uid="{4231D026-3A16-4A40-B68A-B16BDE1DAD33}"/>
    <cellStyle name="Normal 63 2" xfId="13148" xr:uid="{1EFF92B3-C7C9-4674-8A36-B7E19F9516BC}"/>
    <cellStyle name="Normal 64" xfId="13149" xr:uid="{DC231B29-A79D-487A-AE6D-7654EE96EB81}"/>
    <cellStyle name="Normal 64 2" xfId="13150" xr:uid="{3DE0FD12-6DFF-4861-894E-562DE6F75933}"/>
    <cellStyle name="Normal 65" xfId="13151" xr:uid="{959E9447-1118-4C87-85AD-B1395B1E862C}"/>
    <cellStyle name="Normal 65 2" xfId="13152" xr:uid="{E53F58D3-8B91-4686-888D-7861DCB7ACD3}"/>
    <cellStyle name="Normal 66" xfId="13153" xr:uid="{73887E21-EB38-46A0-8312-EB69DBF8A2C6}"/>
    <cellStyle name="Normal 66 2" xfId="13154" xr:uid="{655D7C63-0B7A-43A7-8C7E-78F9E4844BFE}"/>
    <cellStyle name="Normal 67" xfId="13155" xr:uid="{93631373-7F1D-41B0-BFAB-D12F37257035}"/>
    <cellStyle name="Normal 67 2" xfId="27658" xr:uid="{804218DD-B38E-4A99-A917-05FC5C03E599}"/>
    <cellStyle name="Normal 67 2 2" xfId="29897" xr:uid="{9568EA3C-F930-45E5-B14F-D8EFE7EC2B20}"/>
    <cellStyle name="Normal 67 3" xfId="28935" xr:uid="{A28C1BBA-A548-4DA9-ACF3-F5B6DCEBBDBC}"/>
    <cellStyle name="Normal 68" xfId="13156" xr:uid="{7CB028C4-D888-4000-9EB8-CD3D8C061A63}"/>
    <cellStyle name="Normal 68 2" xfId="13157" xr:uid="{C16BBBE0-BD5B-4578-98F7-D76CD2C905AF}"/>
    <cellStyle name="Normal 68 3" xfId="34945" xr:uid="{2E8E7F64-47BD-42ED-92C9-2AE25A01E598}"/>
    <cellStyle name="Normal 69" xfId="13158" xr:uid="{CA7B184E-5577-4C0B-B217-7385ED9A0D1F}"/>
    <cellStyle name="Normal 7" xfId="13159" xr:uid="{C54EBCEB-1388-4E84-91FE-628A12A37361}"/>
    <cellStyle name="Normal 7 2" xfId="13160" xr:uid="{2CB68664-06FD-44B4-8C0C-0BFF877A6A28}"/>
    <cellStyle name="Normal 7 2 2" xfId="28937" xr:uid="{29E34916-D2D9-4620-9FCB-8696C3E7084F}"/>
    <cellStyle name="Normal 7 2 3" xfId="34946" xr:uid="{6599CCCE-B87B-4145-A6F6-56E0398CFF2D}"/>
    <cellStyle name="Normal 7 2 4" xfId="34947" xr:uid="{06A3F3D5-3B04-4969-8F0C-CCB593A01E9A}"/>
    <cellStyle name="Normal 7 2 5" xfId="37435" xr:uid="{B0BAAD18-D06C-4828-9280-91ACCE2CD266}"/>
    <cellStyle name="Normal 7 3" xfId="13161" xr:uid="{7CC0B703-9F7C-4BA2-A40A-21446ED60B45}"/>
    <cellStyle name="Normal 7 3 2" xfId="28938" xr:uid="{D118ACB7-E0C6-45AA-9F8E-AABB50192EB8}"/>
    <cellStyle name="Normal 7 3 3" xfId="37368" xr:uid="{81B0102C-E8D2-407B-9DF9-E2AA7481C67A}"/>
    <cellStyle name="Normal 7 4" xfId="28936" xr:uid="{15718C33-70B7-478D-B747-CE45D9958FEA}"/>
    <cellStyle name="Normal 7 5" xfId="37222" xr:uid="{843C592D-702D-48A2-B7FE-7A3117D153CF}"/>
    <cellStyle name="Normal 7_Bases_Generales" xfId="13162" xr:uid="{D0F85D55-B8DF-452D-BC48-771E5F548D3F}"/>
    <cellStyle name="Normal 70" xfId="13163" xr:uid="{0B511D5F-DE54-487A-80FB-62D7E854E8C6}"/>
    <cellStyle name="Normal 70 2" xfId="28939" xr:uid="{62AEBFC8-6294-4405-A81D-746EFDB18ADF}"/>
    <cellStyle name="Normal 71" xfId="13164" xr:uid="{86B48BEC-A7D8-42F8-94EE-C21B238E9EFC}"/>
    <cellStyle name="Normal 71 2" xfId="28940" xr:uid="{B0CA6CB9-C179-4825-810A-B9475F20487B}"/>
    <cellStyle name="Normal 72" xfId="13165" xr:uid="{0CB781EE-0841-4388-8CC3-41422F28C29F}"/>
    <cellStyle name="Normal 72 2" xfId="28941" xr:uid="{D7D2094E-409F-47EE-9300-71AF1EC63B51}"/>
    <cellStyle name="Normal 73 2" xfId="29891" xr:uid="{889D1B3F-EB2C-4272-8D2B-A891290520E7}"/>
    <cellStyle name="Normal 74" xfId="27651" xr:uid="{AF755F0F-99CF-4254-945F-4A18D5EAEB2A}"/>
    <cellStyle name="Normal 75" xfId="27652" xr:uid="{A5D94B6A-ACAE-41BB-8850-7F709440301D}"/>
    <cellStyle name="Normal 76" xfId="27654" xr:uid="{DBC34BDB-AAC2-4756-866D-CA06F70DDF05}"/>
    <cellStyle name="Normal 77" xfId="27663" xr:uid="{B0383E8A-A298-4EDC-976A-AF6A0AFFC224}"/>
    <cellStyle name="Normal 77 2" xfId="29902" xr:uid="{D1CC8623-DAE6-43E7-9303-A78218A04206}"/>
    <cellStyle name="Normal 78" xfId="27664" xr:uid="{08DD677A-23EE-4C69-92B6-71678EA98798}"/>
    <cellStyle name="Normal 78 2" xfId="29903" xr:uid="{CF04CE59-2FBD-4052-B326-C0A3CECBACCC}"/>
    <cellStyle name="Normal 79" xfId="27667" xr:uid="{72A5378C-63B2-43D4-B3C5-DAE349692A76}"/>
    <cellStyle name="Normal 79 2" xfId="29906" xr:uid="{AEF28557-87E6-4E0B-A779-D3F299D81532}"/>
    <cellStyle name="Normal 8" xfId="13166" xr:uid="{94E893F2-D165-419A-BB97-2748E1CB977D}"/>
    <cellStyle name="Normal 8 2" xfId="13167" xr:uid="{56CAB8CF-07AA-4196-A68F-617E918F3E92}"/>
    <cellStyle name="Normal 8 3" xfId="37223" xr:uid="{9A2DCDF7-292D-402D-9E73-31BD1A7CE98E}"/>
    <cellStyle name="Normal 80" xfId="27670" xr:uid="{24A6677E-0028-4A4B-8D95-40815904AEE0}"/>
    <cellStyle name="Normal 80 2" xfId="29909" xr:uid="{3DB7574F-7EE9-4610-BA49-85764C5734E0}"/>
    <cellStyle name="Normal 81" xfId="27671" xr:uid="{93293B75-A16A-45D3-AC7B-4621D609952C}"/>
    <cellStyle name="Normal 81 2" xfId="29910" xr:uid="{343781A2-96A7-4B3B-8F79-44337F7F21B2}"/>
    <cellStyle name="Normal 82" xfId="27673" xr:uid="{95691C43-C0EB-4810-9FA3-14AC0DED6589}"/>
    <cellStyle name="Normal 82 2" xfId="29912" xr:uid="{1F68E8B3-61B4-4CB8-BE90-348156DCDCFE}"/>
    <cellStyle name="Normal 82 3" xfId="29913" xr:uid="{9281A914-027C-4B62-B34F-54377E4C8313}"/>
    <cellStyle name="Normal 82 4" xfId="29915" xr:uid="{E4A96016-873E-4159-8D98-9FFD52C79228}"/>
    <cellStyle name="Normal 82 4 2" xfId="37094" xr:uid="{7739A704-C217-4152-A049-B05FB4B8B5EF}"/>
    <cellStyle name="Normal 83" xfId="29914" xr:uid="{DB85FB8F-D094-4CE0-AA1A-AD0A27BCB188}"/>
    <cellStyle name="Normal 83 2" xfId="29916" xr:uid="{CA4B2BC2-FDC4-43E7-8D4F-66AA9920DB44}"/>
    <cellStyle name="Normal 84" xfId="29918" xr:uid="{6991B13D-9AA0-4E28-8499-B8F7E09BF614}"/>
    <cellStyle name="Normal 85" xfId="34948" xr:uid="{5D55971F-E4EF-4FE8-AF61-FA954E66428C}"/>
    <cellStyle name="Normal 85 2" xfId="34949" xr:uid="{4B60D692-A2DC-4B5D-8C6D-BBFB0906AA1B}"/>
    <cellStyle name="Normal 86" xfId="34950" xr:uid="{082A98D5-1E39-4180-B463-3D5FFDE8514E}"/>
    <cellStyle name="Normal 86 2" xfId="34951" xr:uid="{49EE1505-9846-4A1B-B3D4-F2E64868DA4F}"/>
    <cellStyle name="Normal 87" xfId="34952" xr:uid="{180A589E-1C97-4EAA-8826-CAE933F24150}"/>
    <cellStyle name="Normal 88" xfId="34953" xr:uid="{FCDFCBFC-6AD6-48EA-9BA3-F3C275D3A6C3}"/>
    <cellStyle name="Normal 89" xfId="34954" xr:uid="{E6819FEE-1979-4DC4-973A-E98FABE15D7B}"/>
    <cellStyle name="Normal 9" xfId="13168" xr:uid="{EBDABAD8-1E97-4CB0-BDC0-13AB1F499875}"/>
    <cellStyle name="Normal 9 2" xfId="13169" xr:uid="{121414AD-FF51-4A18-8247-FC9030D7FB3A}"/>
    <cellStyle name="Normal 9 3" xfId="34955" xr:uid="{3CDCCEF8-F125-4B99-BE3D-EC73D7CFA84B}"/>
    <cellStyle name="Normal 9 4" xfId="37224" xr:uid="{0A5CDBFE-C337-46F7-8BD2-4B8F7813B1A9}"/>
    <cellStyle name="Normal 90" xfId="34956" xr:uid="{47A503CF-6217-4D32-AC6B-F12E2E979E22}"/>
    <cellStyle name="Normal 91" xfId="34957" xr:uid="{E253B95A-4721-4586-9F08-A93B48391231}"/>
    <cellStyle name="Normal 92" xfId="34958" xr:uid="{4687EC1D-F0BF-4EE1-ABCC-02BC2DC74951}"/>
    <cellStyle name="Normal 93" xfId="34959" xr:uid="{2E789BAE-1DCF-4EC4-AA15-51516C11E099}"/>
    <cellStyle name="Normal 94" xfId="34960" xr:uid="{75257CBE-41F4-4744-8EBB-18CBE97C38C7}"/>
    <cellStyle name="Normal 95" xfId="34961" xr:uid="{FCC75B3C-F566-4849-8809-048DC955D8E7}"/>
    <cellStyle name="Normal 96" xfId="34962" xr:uid="{F1FE4252-2C91-4EE7-A9B3-5880C363D4D4}"/>
    <cellStyle name="Normal 97" xfId="34963" xr:uid="{FC3D5426-DABE-4ABD-83DF-176423A6673B}"/>
    <cellStyle name="Normal 98" xfId="34964" xr:uid="{CAA4B601-3161-4183-831B-7772768B7B01}"/>
    <cellStyle name="Normal 99" xfId="34965" xr:uid="{8FC22108-F87A-4BF1-86A6-5ECF34E3A80B}"/>
    <cellStyle name="Nota" xfId="37594" builtinId="10" customBuiltin="1"/>
    <cellStyle name="Nota 10" xfId="13170" xr:uid="{1FFA29D8-FA0B-42C6-B8F1-DFE3192DFBF2}"/>
    <cellStyle name="Nota 10 2" xfId="34966" xr:uid="{21B7ABEA-70E2-4AC8-95DF-FD98079FA4FC}"/>
    <cellStyle name="Nota 10 2 2" xfId="34967" xr:uid="{EC1EDC40-C304-41F8-98E3-5A572D61588A}"/>
    <cellStyle name="Nota 10 3" xfId="34968" xr:uid="{28A04CFE-3A0B-4BB4-B06B-9E79051ACBF6}"/>
    <cellStyle name="Nota 10 3 2" xfId="34969" xr:uid="{9AC626C3-A95F-4054-A838-DE8714233B4B}"/>
    <cellStyle name="Nota 10 4" xfId="34970" xr:uid="{8DC5B746-3728-4A79-95AD-67255446C930}"/>
    <cellStyle name="Nota 10 5" xfId="37225" xr:uid="{EB1C9B53-BDC3-466E-A33E-12302976DEB6}"/>
    <cellStyle name="Nota 11" xfId="13171" xr:uid="{2B035B9B-3CBD-4173-A105-0874FCDF2D26}"/>
    <cellStyle name="Nota 11 2" xfId="34971" xr:uid="{E1D38D03-89A3-4A30-B907-A417BBBA6C2E}"/>
    <cellStyle name="Nota 11 2 2" xfId="34972" xr:uid="{DA241D33-871A-4C84-8DE1-4EFA9BC2FE1B}"/>
    <cellStyle name="Nota 11 3" xfId="34973" xr:uid="{B06B324A-DEAA-4C8C-B29B-DB0F3081BBEF}"/>
    <cellStyle name="Nota 11 3 2" xfId="34974" xr:uid="{CCEAEC0C-5B15-47A9-B357-F07F1330FF71}"/>
    <cellStyle name="Nota 11 4" xfId="34975" xr:uid="{2776D88C-07EF-4F97-911C-AB4668D87F36}"/>
    <cellStyle name="Nota 11 5" xfId="37226" xr:uid="{FE570B05-4B4E-48B2-B792-45830D668591}"/>
    <cellStyle name="Nota 12" xfId="13172" xr:uid="{7EB3E0FF-F8DC-4352-874E-BB7EA3603A58}"/>
    <cellStyle name="Nota 12 2" xfId="34976" xr:uid="{93C7A389-9273-4862-A9D2-DF4A4C4EB1B9}"/>
    <cellStyle name="Nota 12 3" xfId="37227" xr:uid="{DA1C37EF-B642-4D4B-89C8-C7527CF17670}"/>
    <cellStyle name="Nota 13" xfId="13173" xr:uid="{AEE4E6A4-08D3-4AB2-9E68-741C8E91B41E}"/>
    <cellStyle name="Nota 13 2" xfId="34977" xr:uid="{806375FF-CA46-4077-97A9-C88E3EA185DA}"/>
    <cellStyle name="Nota 13 3" xfId="37228" xr:uid="{DD098E3C-7235-4F60-B608-FC584E3F624F}"/>
    <cellStyle name="Nota 14" xfId="13174" xr:uid="{CC671062-F0AE-4CA4-B6A1-9B23BBA323E0}"/>
    <cellStyle name="Nota 14 2" xfId="34978" xr:uid="{14CFCF0C-1E77-47D2-A987-A272CB172715}"/>
    <cellStyle name="Nota 15" xfId="13175" xr:uid="{E851DC81-1016-4D6B-ABE8-A822E20367D9}"/>
    <cellStyle name="Nota 15 2" xfId="34979" xr:uid="{A002A6F0-C6D6-4975-8FC6-32C3280AD29E}"/>
    <cellStyle name="Nota 16" xfId="13176" xr:uid="{C3745924-46E3-470F-9C80-445690296519}"/>
    <cellStyle name="Nota 16 2" xfId="34980" xr:uid="{191D32EC-3270-4F89-898A-0A2221E217EA}"/>
    <cellStyle name="Nota 17" xfId="13177" xr:uid="{FF8EAC41-0522-483B-9DE8-514F47406D66}"/>
    <cellStyle name="Nota 17 2" xfId="34981" xr:uid="{99DE2C8A-D891-481C-9515-8CC67D0021B3}"/>
    <cellStyle name="Nota 18" xfId="13178" xr:uid="{831AA9D5-F932-4A6D-AFF8-FDF4D96EBBEC}"/>
    <cellStyle name="Nota 18 2" xfId="34982" xr:uid="{15A7C469-B698-447F-A951-4B85FA6972AF}"/>
    <cellStyle name="Nota 19" xfId="13179" xr:uid="{3807A65B-5686-4BEB-8276-ACB02C82783F}"/>
    <cellStyle name="Nota 19 2" xfId="34983" xr:uid="{C82D32AB-B8A2-4743-A8FF-4F43938C7298}"/>
    <cellStyle name="Nota 2" xfId="13180" xr:uid="{A303DAC5-CB6D-4A4F-8332-F66158012F0B}"/>
    <cellStyle name="Nota 2 10" xfId="37535" xr:uid="{1D5D00A1-610D-4BB1-9AB9-D8F303BBA975}"/>
    <cellStyle name="Nota 2 2" xfId="13181" xr:uid="{114F04F3-A184-441F-A0B5-C72883D3B9EF}"/>
    <cellStyle name="Nota 2 2 2" xfId="34984" xr:uid="{8E617015-5E53-4C39-85DB-69C94204E333}"/>
    <cellStyle name="Nota 2 2 2 2" xfId="34985" xr:uid="{A73B7BC7-4593-440A-A1EC-E6366B3DDFC0}"/>
    <cellStyle name="Nota 2 2 3" xfId="34986" xr:uid="{FEAABDA7-E876-4902-A7BE-8EA81ABA8A84}"/>
    <cellStyle name="Nota 2 2 3 2" xfId="34987" xr:uid="{BE0E125E-93E0-4438-98BD-39429D3E3978}"/>
    <cellStyle name="Nota 2 2 4" xfId="34988" xr:uid="{30D90029-D461-4CAF-88E9-0933D4DE7BBF}"/>
    <cellStyle name="Nota 2 2 5" xfId="37230" xr:uid="{22FDEA74-D154-48B7-80AA-28EF9B448F49}"/>
    <cellStyle name="Nota 2 3" xfId="34989" xr:uid="{0D6CF833-0E29-4858-8D59-2268F4B9DDE1}"/>
    <cellStyle name="Nota 2 3 2" xfId="34990" xr:uid="{B0BDE941-E774-4579-91EB-DB7EDF186A48}"/>
    <cellStyle name="Nota 2 3 3" xfId="37231" xr:uid="{CFD07EF4-9604-41E8-947B-41AFA8FE405C}"/>
    <cellStyle name="Nota 2 4" xfId="34991" xr:uid="{47F60D3C-1C4E-4C28-AF40-7027B79ABCFB}"/>
    <cellStyle name="Nota 2 4 2" xfId="34992" xr:uid="{C6593DFD-C625-4B07-889D-9D56D4EFF73A}"/>
    <cellStyle name="Nota 2 4 3" xfId="37232" xr:uid="{83D72E4E-39F4-4B60-93E4-C3262E75A5BF}"/>
    <cellStyle name="Nota 2 5" xfId="34993" xr:uid="{25635CB6-D33D-4C46-B141-4900156213C3}"/>
    <cellStyle name="Nota 2 5 2" xfId="34994" xr:uid="{0108B325-92FA-4F1C-9F44-AC840B606DAA}"/>
    <cellStyle name="Nota 2 5 3" xfId="37233" xr:uid="{D585AE67-716D-4784-AAF1-F0172255E220}"/>
    <cellStyle name="Nota 2 6" xfId="34995" xr:uid="{295E5A28-83CB-4633-941F-491686F089E6}"/>
    <cellStyle name="Nota 2 6 2" xfId="34996" xr:uid="{72ADE4C1-0D69-4694-9130-ADCCF79AA2E1}"/>
    <cellStyle name="Nota 2 6 3" xfId="37234" xr:uid="{4197106D-5142-45E8-9BDA-97EB6E274423}"/>
    <cellStyle name="Nota 2 7" xfId="34997" xr:uid="{1323D34D-4CC9-45F5-84DD-B0DB7F60689B}"/>
    <cellStyle name="Nota 2 8" xfId="34998" xr:uid="{D9C3B559-5E2D-4F72-BEE8-ED6F6F920B67}"/>
    <cellStyle name="Nota 2 9" xfId="37229" xr:uid="{FE6D3BCF-384A-4503-B32D-AF1C08C1E3D5}"/>
    <cellStyle name="Nota 20" xfId="13182" xr:uid="{AD142E59-C697-4AA9-A9DA-A7BDB6908506}"/>
    <cellStyle name="Nota 20 2" xfId="34999" xr:uid="{FFD51203-C3CF-4F38-8EC5-BED443C23C6E}"/>
    <cellStyle name="Nota 21" xfId="13183" xr:uid="{5E04AB9F-2745-4943-9A81-394C05F6A54C}"/>
    <cellStyle name="Nota 21 2" xfId="35000" xr:uid="{65E7A36F-F7F7-43FB-A382-5E53656797A3}"/>
    <cellStyle name="Nota 22" xfId="13184" xr:uid="{58065A68-29E3-41B6-BA37-72A38E74D31B}"/>
    <cellStyle name="Nota 22 2" xfId="35001" xr:uid="{5213F351-9A8B-4252-86A4-C508506AFF38}"/>
    <cellStyle name="Nota 23" xfId="13185" xr:uid="{8D7D2011-9AFC-4022-B23B-9336351273C8}"/>
    <cellStyle name="Nota 23 2" xfId="35002" xr:uid="{880914D2-1878-4E5B-A87E-B213281DEBEF}"/>
    <cellStyle name="Nota 24" xfId="13186" xr:uid="{AFD156B9-96B0-41EF-9264-2BF22E11CD75}"/>
    <cellStyle name="Nota 24 2" xfId="35003" xr:uid="{1CFA787D-47C6-4D26-AF60-FECFEF4DA8AE}"/>
    <cellStyle name="Nota 25" xfId="13187" xr:uid="{3CA61986-3C83-403B-BE54-C6E8B56D5304}"/>
    <cellStyle name="Nota 25 2" xfId="35004" xr:uid="{64558FF7-8AA7-45E7-9D81-BA45D2741489}"/>
    <cellStyle name="Nota 26" xfId="13188" xr:uid="{32604604-5226-4ABF-A69E-427FD620ECD7}"/>
    <cellStyle name="Nota 26 2" xfId="35005" xr:uid="{30196072-EB05-4C0F-869C-9B575661FA2E}"/>
    <cellStyle name="Nota 27" xfId="13189" xr:uid="{4F7FD0C3-A2A8-464D-8FAD-93D437B9901F}"/>
    <cellStyle name="Nota 27 2" xfId="35006" xr:uid="{D563D2A7-3EA8-46BD-A88F-3701E5054951}"/>
    <cellStyle name="Nota 28" xfId="13190" xr:uid="{4305AE2D-13C0-4D29-BF51-8E4AA7817189}"/>
    <cellStyle name="Nota 28 2" xfId="35007" xr:uid="{6B8F772C-AB5C-4A92-839D-C630D4CACDDA}"/>
    <cellStyle name="Nota 29" xfId="13191" xr:uid="{243AAD0E-DC03-4524-B6C1-5D7DAF101292}"/>
    <cellStyle name="Nota 29 2" xfId="35008" xr:uid="{DAB33E77-AC88-4D88-8C15-6FCE3CE5745E}"/>
    <cellStyle name="Nota 3" xfId="13192" xr:uid="{29F9A64F-19F4-4D97-97F6-0E3442B10433}"/>
    <cellStyle name="Nota 3 2" xfId="35009" xr:uid="{716F313F-BACB-4C4B-A2E4-F46279837474}"/>
    <cellStyle name="Nota 3 2 2" xfId="35010" xr:uid="{F5BAAF7D-89EE-4514-BA3E-5B4E2017ADDB}"/>
    <cellStyle name="Nota 3 2 3" xfId="37236" xr:uid="{1BB9C661-A656-4A4E-A778-3D120521BD73}"/>
    <cellStyle name="Nota 3 3" xfId="35011" xr:uid="{0883B5FC-0F9B-4D93-92B1-765F646F41AA}"/>
    <cellStyle name="Nota 3 3 2" xfId="35012" xr:uid="{31E6F495-13B7-4483-AC54-538CD9219C34}"/>
    <cellStyle name="Nota 3 3 3" xfId="37237" xr:uid="{EC99669E-358A-4B7F-8FDD-83745D622C77}"/>
    <cellStyle name="Nota 3 4" xfId="35013" xr:uid="{E36B9A13-B864-4157-8EF2-719BD905938D}"/>
    <cellStyle name="Nota 3 4 2" xfId="35014" xr:uid="{A65DA0A4-6495-43D1-9E4B-74A869A821A4}"/>
    <cellStyle name="Nota 3 4 3" xfId="37238" xr:uid="{0CA09DD5-30A3-4340-82B9-866194B85D1F}"/>
    <cellStyle name="Nota 3 5" xfId="35015" xr:uid="{47770C57-5E48-4012-9A1C-EB53A9692AA0}"/>
    <cellStyle name="Nota 3 5 2" xfId="35016" xr:uid="{E188D2AF-BE2D-4508-A28B-6AE0133C79DC}"/>
    <cellStyle name="Nota 3 5 3" xfId="37239" xr:uid="{96F12594-6ACC-4F0C-83C9-B9360D6E9D4D}"/>
    <cellStyle name="Nota 3 6" xfId="35017" xr:uid="{C1DA288B-E8D8-4A22-A883-7F805044444C}"/>
    <cellStyle name="Nota 3 6 2" xfId="35018" xr:uid="{09CF1380-ADF0-467E-80B9-DB53B419EDAE}"/>
    <cellStyle name="Nota 3 7" xfId="35019" xr:uid="{91D18938-DAE0-4F92-8F7E-17FD909B7841}"/>
    <cellStyle name="Nota 3 8" xfId="35020" xr:uid="{E55527CD-70A8-4EE7-A31A-FC282AFE0EEE}"/>
    <cellStyle name="Nota 30" xfId="13193" xr:uid="{BBF97EC1-CEE3-4D91-91B2-4FFC2E34475F}"/>
    <cellStyle name="Nota 30 2" xfId="35021" xr:uid="{037957C8-4ADB-475B-B4B9-C6072F4C7DD8}"/>
    <cellStyle name="Nota 31" xfId="13194" xr:uid="{B8567A2C-6D14-46FF-9C42-925ED64B2822}"/>
    <cellStyle name="Nota 31 2" xfId="35022" xr:uid="{700AF32B-42E1-49CD-A2C7-8C2ABDB5C16E}"/>
    <cellStyle name="Nota 32" xfId="13195" xr:uid="{30365834-1472-428E-ADA1-974ABC6D6024}"/>
    <cellStyle name="Nota 32 2" xfId="35023" xr:uid="{6FC5CF27-6607-4B42-8C6D-562FB4E3F2F3}"/>
    <cellStyle name="Nota 33" xfId="13196" xr:uid="{DA1335FE-9F03-4D0B-A608-1463F5A60EE9}"/>
    <cellStyle name="Nota 33 2" xfId="35024" xr:uid="{BF36357F-B71A-4C86-A185-2573EF8F5946}"/>
    <cellStyle name="Nota 34" xfId="13197" xr:uid="{8A050A5B-F699-4807-A637-4B6769A63635}"/>
    <cellStyle name="Nota 34 2" xfId="35025" xr:uid="{258E08E1-BDD6-485E-8D7F-9177A9D48EE0}"/>
    <cellStyle name="Nota 35" xfId="13198" xr:uid="{12F1BFC3-6176-4C70-8516-A8B69F355B78}"/>
    <cellStyle name="Nota 35 2" xfId="35026" xr:uid="{2E41332E-782D-443E-B3C2-F8962ED6508C}"/>
    <cellStyle name="Nota 36" xfId="13199" xr:uid="{72274209-E343-4FD8-8846-475E294A38A9}"/>
    <cellStyle name="Nota 36 2" xfId="28942" xr:uid="{4BC28D5F-8F7A-4FF1-AC94-F11330B19CF5}"/>
    <cellStyle name="Nota 37" xfId="13200" xr:uid="{E2BB92E0-5033-4ABA-81D3-F1D47E259301}"/>
    <cellStyle name="Nota 37 2" xfId="28943" xr:uid="{29E6E0BB-2DF1-4873-95BC-01755E9E8300}"/>
    <cellStyle name="Nota 38" xfId="13201" xr:uid="{01860C3D-7BC0-4FE6-A0AF-323754499A65}"/>
    <cellStyle name="Nota 38 2" xfId="28944" xr:uid="{2F1CD75D-E025-4219-9FCF-E6826662BEB5}"/>
    <cellStyle name="Nota 39" xfId="13202" xr:uid="{6647D26E-CEE9-4733-8183-7097C1FF7151}"/>
    <cellStyle name="Nota 39 2" xfId="28945" xr:uid="{87EEDBA5-6DAD-4751-AB9C-11F3E65A0E5C}"/>
    <cellStyle name="Nota 4" xfId="13203" xr:uid="{E18940EA-B7CF-4B0B-9983-DA2DA9BABE8A}"/>
    <cellStyle name="Nota 4 2" xfId="13204" xr:uid="{D4F0E9F0-F5AF-4414-8E47-A8001AAC06BA}"/>
    <cellStyle name="Nota 4 2 2" xfId="35027" xr:uid="{7F21E0CF-DDAB-4D45-9F17-E1436D7E0349}"/>
    <cellStyle name="Nota 4 3" xfId="13205" xr:uid="{679F3FF1-2259-4E88-90CC-3B4B89FB8126}"/>
    <cellStyle name="Nota 4 3 2" xfId="35028" xr:uid="{6894ED42-D199-406F-8104-7421211172BF}"/>
    <cellStyle name="Nota 4 4" xfId="13206" xr:uid="{3E3C27F7-18D8-47D5-AF46-B72163657974}"/>
    <cellStyle name="Nota 4 4 2" xfId="35029" xr:uid="{E149E984-C633-4DE5-B17D-FE92C544FB44}"/>
    <cellStyle name="Nota 4 5" xfId="35030" xr:uid="{016C226F-EE63-4768-8722-0A288C3291D4}"/>
    <cellStyle name="Nota 4 5 2" xfId="35031" xr:uid="{43996AC8-3BBD-4997-9FCE-203E03A5D427}"/>
    <cellStyle name="Nota 4 5 3" xfId="37242" xr:uid="{B8C6754C-159C-46C8-8D72-0973D0396D10}"/>
    <cellStyle name="Nota 4 6" xfId="35032" xr:uid="{D33AF0A1-6B6A-4B25-89AC-A6E1AD32E991}"/>
    <cellStyle name="Nota 4 6 2" xfId="35033" xr:uid="{05CF9782-DD81-4A1C-8475-AE4F8754D0C5}"/>
    <cellStyle name="Nota 4 7" xfId="35034" xr:uid="{89EB383B-FBCB-4E94-8450-AE2098EC3CFA}"/>
    <cellStyle name="Nota 4 7 2" xfId="35035" xr:uid="{6A1052E8-079B-4C26-834C-088CF07402C5}"/>
    <cellStyle name="Nota 4 8" xfId="35036" xr:uid="{3C9A5953-5870-4C9E-BB78-9F916FBB1BC9}"/>
    <cellStyle name="Nota 40" xfId="13207" xr:uid="{E185227C-D9F3-46C7-B921-6C8B5C98DF08}"/>
    <cellStyle name="Nota 40 2" xfId="28946" xr:uid="{D1C137F9-B073-43B4-AF62-2C71262EFF79}"/>
    <cellStyle name="Nota 41" xfId="13208" xr:uid="{803B3C35-AE3C-416C-A4CF-1F7972191778}"/>
    <cellStyle name="Nota 41 2" xfId="28947" xr:uid="{FD8BE6C2-0681-43FB-B32A-0C85F996450F}"/>
    <cellStyle name="Nota 42" xfId="35037" xr:uid="{66498795-0C82-46C9-97F9-E846B2F61AA5}"/>
    <cellStyle name="Nota 42 2" xfId="35038" xr:uid="{30650886-6B66-44C4-8A74-EAFAC820A0F9}"/>
    <cellStyle name="Nota 43" xfId="35039" xr:uid="{4B31F535-9904-4B9B-89C3-D65E6519F642}"/>
    <cellStyle name="Nota 43 2" xfId="35040" xr:uid="{8C1706B6-3545-409D-A876-4888A9BFD2B8}"/>
    <cellStyle name="Nota 44" xfId="35041" xr:uid="{CDAF33C4-6A6F-4B02-8D9F-B0D9EF02666F}"/>
    <cellStyle name="Nota 44 2" xfId="35042" xr:uid="{4CAEA96C-F079-41F5-AEFA-E857F15CB818}"/>
    <cellStyle name="Nota 45" xfId="35043" xr:uid="{AD2B5699-E6AB-40ED-B1E6-34E1D3250934}"/>
    <cellStyle name="Nota 45 2" xfId="35044" xr:uid="{1D641E3B-E5B9-47ED-8FC3-9A9B768FA454}"/>
    <cellStyle name="Nota 46" xfId="35045" xr:uid="{9E7C87B7-75CE-431A-BD4A-DEE3DFC1E476}"/>
    <cellStyle name="Nota 46 2" xfId="35046" xr:uid="{7076D23B-2AC9-440A-91C9-5C507E4183BF}"/>
    <cellStyle name="Nota 47" xfId="35047" xr:uid="{85565C9A-12F5-4603-A724-368F879EF1D3}"/>
    <cellStyle name="Nota 47 2" xfId="35048" xr:uid="{7975A6CD-DFE3-439E-9931-19F5BDCDCD2D}"/>
    <cellStyle name="Nota 48" xfId="35049" xr:uid="{7826D835-23AC-4DB0-BD76-B0E299AF505D}"/>
    <cellStyle name="Nota 48 2" xfId="35050" xr:uid="{B12FD2CF-FF0B-464E-8148-B6CB451AE47F}"/>
    <cellStyle name="Nota 49" xfId="35051" xr:uid="{C6267DBD-C32A-4FEB-974E-8DB6779F63E6}"/>
    <cellStyle name="Nota 49 2" xfId="35052" xr:uid="{6AA4913E-5241-4065-A95F-6296691FA4B0}"/>
    <cellStyle name="Nota 5" xfId="13209" xr:uid="{735BB180-E9F2-4E79-9C61-6FF67A97E413}"/>
    <cellStyle name="Nota 5 2" xfId="35053" xr:uid="{18BEA09C-3C45-4879-B9F2-65D9A29ECED5}"/>
    <cellStyle name="Nota 5 2 2" xfId="35054" xr:uid="{F2FE27CB-524C-436A-B203-26692235403C}"/>
    <cellStyle name="Nota 5 2 3" xfId="37244" xr:uid="{0031F320-53D7-4346-9FA9-0D757459F1C8}"/>
    <cellStyle name="Nota 5 3" xfId="35055" xr:uid="{F5591D12-1655-4AB2-84AD-D350932A5CF1}"/>
    <cellStyle name="Nota 5 3 2" xfId="35056" xr:uid="{412349A9-D259-4D17-ADE2-C78238DD571C}"/>
    <cellStyle name="Nota 5 3 3" xfId="37245" xr:uid="{18043F62-DD65-49EB-8E2C-E2F8AB562B45}"/>
    <cellStyle name="Nota 5 4" xfId="35057" xr:uid="{FB479DE4-C862-4C1A-8AE5-E3F759F31FB7}"/>
    <cellStyle name="Nota 5 4 2" xfId="35058" xr:uid="{0F003E52-79E8-4562-B7FC-C769E010F336}"/>
    <cellStyle name="Nota 5 4 3" xfId="37246" xr:uid="{7B4805B5-8F65-4B75-8154-C28EB40C2223}"/>
    <cellStyle name="Nota 5 5" xfId="35059" xr:uid="{81399037-F4AB-4D0A-8D41-F5F163AF269B}"/>
    <cellStyle name="Nota 5 5 2" xfId="35060" xr:uid="{CA17442B-4314-4AD3-9189-3CA3C13E06B3}"/>
    <cellStyle name="Nota 5 5 3" xfId="37247" xr:uid="{A8105222-FE7A-4275-A435-CFDEDD81F2AD}"/>
    <cellStyle name="Nota 5 6" xfId="35061" xr:uid="{E650349D-7269-4AAE-AB58-5DB3EFCDB2B3}"/>
    <cellStyle name="Nota 5 6 2" xfId="35062" xr:uid="{C2758A1F-6A59-473F-9560-72C367B4F845}"/>
    <cellStyle name="Nota 5 7" xfId="35063" xr:uid="{21242971-1A74-488E-A9B9-24F089B7D69B}"/>
    <cellStyle name="Nota 5 7 2" xfId="35064" xr:uid="{07FB6B7E-5810-406A-A7E1-7CA2316EC317}"/>
    <cellStyle name="Nota 5 8" xfId="35065" xr:uid="{43ADDFE3-DBA9-4E11-A703-47D6287C1FC7}"/>
    <cellStyle name="Nota 5 9" xfId="37243" xr:uid="{E5742731-F053-43AB-8256-A5B1CC6C1838}"/>
    <cellStyle name="Nota 50" xfId="35066" xr:uid="{4325AFED-4175-4519-9E2B-BCB022896FAF}"/>
    <cellStyle name="Nota 50 2" xfId="35067" xr:uid="{FA5CCC3C-ACBF-46C9-B3FD-27B8C4B624B0}"/>
    <cellStyle name="Nota 51" xfId="35068" xr:uid="{124323B9-AE5F-4129-A2E9-2FDA2175F75B}"/>
    <cellStyle name="Nota 51 2" xfId="35069" xr:uid="{34685C92-0E0A-4984-A428-E8AC9AFED5CD}"/>
    <cellStyle name="Nota 52" xfId="35070" xr:uid="{A5490E27-FAF2-48FB-BFE4-836A6256609F}"/>
    <cellStyle name="Nota 52 2" xfId="35071" xr:uid="{84A7843C-8C7C-4E79-B367-4E2B426DD62E}"/>
    <cellStyle name="Nota 53" xfId="35072" xr:uid="{0E068373-BBB1-444A-ADE7-A4A72AD3A6A6}"/>
    <cellStyle name="Nota 53 2" xfId="35073" xr:uid="{454D2DE0-F84A-41CE-822F-BBB86E38C027}"/>
    <cellStyle name="Nota 54" xfId="35074" xr:uid="{781DDD33-65AD-4D84-9352-72009E2B7D30}"/>
    <cellStyle name="Nota 54 2" xfId="35075" xr:uid="{E783427D-97B5-4675-A9A4-BE64E4F19B7E}"/>
    <cellStyle name="Nota 55" xfId="35076" xr:uid="{CB34B4D9-6156-4A8A-8BB8-9C9E0510AABF}"/>
    <cellStyle name="Nota 55 2" xfId="35077" xr:uid="{038DA486-00EA-4D96-BF6D-02911F55BAF9}"/>
    <cellStyle name="Nota 56" xfId="35078" xr:uid="{7F36D61D-E2E4-41C9-99DC-A7B732C54441}"/>
    <cellStyle name="Nota 56 2" xfId="35079" xr:uid="{E866B25E-2794-442C-AD17-1AD7B976D142}"/>
    <cellStyle name="Nota 57" xfId="35080" xr:uid="{263C9DC6-C405-4E03-8750-D108C99A8026}"/>
    <cellStyle name="Nota 57 2" xfId="35081" xr:uid="{88E1388E-AED1-47B6-A36D-B77DF57C98C9}"/>
    <cellStyle name="Nota 58" xfId="35082" xr:uid="{617534CD-20D7-48D5-80AE-DB013121000A}"/>
    <cellStyle name="Nota 58 2" xfId="35083" xr:uid="{501D0DE5-0524-443B-8C26-7BC942F21AD3}"/>
    <cellStyle name="Nota 59" xfId="35084" xr:uid="{3FF19B85-3264-4679-A713-8266D86AE743}"/>
    <cellStyle name="Nota 59 2" xfId="35085" xr:uid="{9B77D541-9A00-413D-91F9-B36502F986B4}"/>
    <cellStyle name="Nota 6" xfId="13210" xr:uid="{0C15CAA8-E312-4DAB-93BA-156B38DE7174}"/>
    <cellStyle name="Nota 6 2" xfId="35086" xr:uid="{39C39B31-37D8-4964-AD8E-BB136433586D}"/>
    <cellStyle name="Nota 6 2 2" xfId="35087" xr:uid="{6E40F882-26A3-4468-83BF-E6CB2D42AA3E}"/>
    <cellStyle name="Nota 6 2 3" xfId="37249" xr:uid="{9018DF77-140C-4497-82A6-165C7219B8E8}"/>
    <cellStyle name="Nota 6 3" xfId="35088" xr:uid="{2DF7259A-C127-4EE3-9997-F614BD2FE5B4}"/>
    <cellStyle name="Nota 6 3 2" xfId="35089" xr:uid="{D5A381A6-C43E-461E-81FD-0A6E48D40FB5}"/>
    <cellStyle name="Nota 6 3 3" xfId="37250" xr:uid="{7BAA6717-152F-418B-9E8C-E58BD2158C04}"/>
    <cellStyle name="Nota 6 4" xfId="35090" xr:uid="{364CCDFC-B227-4E2B-A94F-47EF4992A79C}"/>
    <cellStyle name="Nota 6 4 2" xfId="35091" xr:uid="{96B3225D-5BA6-443B-9204-8F88E98402E4}"/>
    <cellStyle name="Nota 6 4 3" xfId="37251" xr:uid="{D36C9D7F-70D7-4514-9F9C-B2092A4EC683}"/>
    <cellStyle name="Nota 6 5" xfId="35092" xr:uid="{20000C3E-BD8D-4ADA-8A0A-5EA2AD3B0C0A}"/>
    <cellStyle name="Nota 6 5 2" xfId="35093" xr:uid="{836F7023-A613-44DC-86F0-83A7D664F559}"/>
    <cellStyle name="Nota 6 5 3" xfId="37252" xr:uid="{9B0AB460-BBE8-4BAC-B66D-E2FCBEF82C54}"/>
    <cellStyle name="Nota 6 6" xfId="35094" xr:uid="{527675E8-F1DF-442B-B054-95DAEA1462A1}"/>
    <cellStyle name="Nota 6 6 2" xfId="35095" xr:uid="{73DB2294-F80E-4646-844A-DA12D8D4466A}"/>
    <cellStyle name="Nota 6 7" xfId="35096" xr:uid="{B24A6F94-5F23-4D18-9626-FA0FFD299794}"/>
    <cellStyle name="Nota 6 7 2" xfId="35097" xr:uid="{C6C08717-808B-493D-ACA3-EE6B7177CF69}"/>
    <cellStyle name="Nota 6 8" xfId="35098" xr:uid="{EDF14323-A0B4-4463-9984-88CB4A374224}"/>
    <cellStyle name="Nota 6 9" xfId="37248" xr:uid="{631FEEA5-6E62-4E7B-89DE-34D7D1C821DC}"/>
    <cellStyle name="Nota 60" xfId="35099" xr:uid="{586D87DF-D936-4C52-A42B-9E8D680A5966}"/>
    <cellStyle name="Nota 60 2" xfId="35100" xr:uid="{06E261DA-826B-4DC1-9005-D3E7BE0CA9C5}"/>
    <cellStyle name="Nota 61" xfId="35101" xr:uid="{28EC2DB2-7A60-451C-BC3A-9F7D48F11F35}"/>
    <cellStyle name="Nota 61 2" xfId="35102" xr:uid="{B00BB399-AD27-468B-AEE9-6B231BFEECFD}"/>
    <cellStyle name="Nota 62" xfId="35103" xr:uid="{4BB94E82-23B9-48F5-92CF-4291B125FFEA}"/>
    <cellStyle name="Nota 62 2" xfId="35104" xr:uid="{19BF144F-4A6B-49FB-AFB5-24944A4C9B30}"/>
    <cellStyle name="Nota 63" xfId="37137" xr:uid="{A9ABFE4B-4925-4473-B85F-D2774C82CDF8}"/>
    <cellStyle name="Nota 7" xfId="13211" xr:uid="{92D08021-27E9-4F7F-84BB-AE9697D35DD0}"/>
    <cellStyle name="Nota 7 2" xfId="35105" xr:uid="{6F85B0BB-94E6-404A-9F0A-3CC401BFE3B9}"/>
    <cellStyle name="Nota 7 2 2" xfId="35106" xr:uid="{266FCE98-10D6-48F1-A138-FCE53471BF72}"/>
    <cellStyle name="Nota 7 2 3" xfId="37254" xr:uid="{8421E25B-4025-4D08-A809-9F05577AD338}"/>
    <cellStyle name="Nota 7 3" xfId="35107" xr:uid="{DC9EF10B-7826-4FE8-917F-72A60DC42999}"/>
    <cellStyle name="Nota 7 3 2" xfId="35108" xr:uid="{4DFDBCD4-DD46-44FF-BBB7-7F5C20F27424}"/>
    <cellStyle name="Nota 7 3 3" xfId="37255" xr:uid="{E8E0C9DC-6345-4FAB-B556-31C9E6705000}"/>
    <cellStyle name="Nota 7 4" xfId="35109" xr:uid="{3C5B11F5-272B-4BD6-8D20-EAFC61790807}"/>
    <cellStyle name="Nota 7 4 2" xfId="35110" xr:uid="{9AB36B8E-D2BA-4CF9-9F89-010CB6F6D43F}"/>
    <cellStyle name="Nota 7 4 3" xfId="37256" xr:uid="{E74302D7-90A5-465B-BFF6-5CBC734EDD92}"/>
    <cellStyle name="Nota 7 5" xfId="35111" xr:uid="{D997578C-AFD1-45A2-B39E-24D4A96E7EE3}"/>
    <cellStyle name="Nota 7 5 2" xfId="35112" xr:uid="{CB137BD5-A724-4210-9A54-13D7B02BBF9C}"/>
    <cellStyle name="Nota 7 5 3" xfId="37257" xr:uid="{F9822DD5-7560-4F78-8173-9DCBAAE60F55}"/>
    <cellStyle name="Nota 7 6" xfId="35113" xr:uid="{A93E4365-5EEB-4879-9A37-AE7A9B24B51F}"/>
    <cellStyle name="Nota 7 6 2" xfId="35114" xr:uid="{D8B2D261-71D1-4B6E-A540-B20335C5F321}"/>
    <cellStyle name="Nota 7 7" xfId="35115" xr:uid="{5B7C4995-19D9-49DD-953C-6B01632C77E1}"/>
    <cellStyle name="Nota 7 7 2" xfId="35116" xr:uid="{2FFD21C1-7EE2-4114-A31F-C06954F1C24C}"/>
    <cellStyle name="Nota 7 8" xfId="35117" xr:uid="{90DE6A2D-5D06-4471-ABA8-1B28D8A2C1DB}"/>
    <cellStyle name="Nota 7 9" xfId="37253" xr:uid="{CA9C7A69-280D-4060-95FC-E2C958A1F65D}"/>
    <cellStyle name="Nota 8" xfId="13212" xr:uid="{B0197703-74CE-49F5-9185-19DDD540F75A}"/>
    <cellStyle name="Nota 8 2" xfId="35118" xr:uid="{16B1794D-384C-4345-9EFF-0018CD264927}"/>
    <cellStyle name="Nota 8 2 2" xfId="35119" xr:uid="{FDD5F027-8582-4099-9CF1-65D208F64740}"/>
    <cellStyle name="Nota 8 3" xfId="35120" xr:uid="{04DF4DF6-CDA9-4CA3-A94D-CF3436C73616}"/>
    <cellStyle name="Nota 8 3 2" xfId="35121" xr:uid="{51649B6E-EE3B-4EC0-B728-9BA9E895921D}"/>
    <cellStyle name="Nota 8 4" xfId="35122" xr:uid="{6016AE76-E114-4FE3-A838-510221895244}"/>
    <cellStyle name="Nota 8 5" xfId="37258" xr:uid="{56252990-88B1-4F7B-AD92-5AD99EC132AD}"/>
    <cellStyle name="Nota 9" xfId="13213" xr:uid="{0C8C668E-177B-4751-B22F-7B9281B4AD41}"/>
    <cellStyle name="Nota 9 2" xfId="35123" xr:uid="{D5C69D0C-566E-4C62-9DB3-E44381E53986}"/>
    <cellStyle name="Nota 9 2 2" xfId="35124" xr:uid="{491DD984-1962-46FF-BB9A-4BFB2A378ACE}"/>
    <cellStyle name="Nota 9 3" xfId="35125" xr:uid="{355CE17E-2301-4D63-98AB-3DEFD98CB0C3}"/>
    <cellStyle name="Nota 9 3 2" xfId="35126" xr:uid="{6F44F775-ACA2-4B6C-8D90-885F0088D9BE}"/>
    <cellStyle name="Nota 9 4" xfId="35127" xr:uid="{EE114B49-9607-4522-AE80-3610036F4018}"/>
    <cellStyle name="Nota 9 5" xfId="37259" xr:uid="{5C443833-C959-4039-B930-BF1C59C4B6D9}"/>
    <cellStyle name="Notas 2" xfId="13214" xr:uid="{1958E28E-946C-483E-B1CF-0C43C71283C4}"/>
    <cellStyle name="Notas 2 2" xfId="13215" xr:uid="{D864286C-A042-4535-8DC5-38192C4D4F4A}"/>
    <cellStyle name="Notas 2 2 2" xfId="28949" xr:uid="{EC98ABD9-5AFB-4CBE-ACF2-2D7324F0AC83}"/>
    <cellStyle name="Notas 2 3" xfId="13216" xr:uid="{2A341F7D-98E3-4EDD-B7F4-699286388B9A}"/>
    <cellStyle name="Notas 2 3 2" xfId="28950" xr:uid="{3245C28C-28C3-44B3-B634-9FDA01495DE6}"/>
    <cellStyle name="Notas 2 4" xfId="28948" xr:uid="{B31CF3E0-7CAC-4A3B-B86D-205D45F1A017}"/>
    <cellStyle name="Note" xfId="13217" xr:uid="{C5DEE9F8-F0D7-440A-9120-B6D17C4DBF16}"/>
    <cellStyle name="Note 10" xfId="13218" xr:uid="{B728F61B-7D78-4DC5-A1D4-0DC20AE8A52C}"/>
    <cellStyle name="Note 10 2" xfId="13219" xr:uid="{454833E3-922C-4971-AA51-B6A30862BD06}"/>
    <cellStyle name="Note 10 2 2" xfId="13220" xr:uid="{E5A06057-42B0-4843-930F-ABBB0BC20B24}"/>
    <cellStyle name="Note 10 3" xfId="13221" xr:uid="{AFF8FA22-DBF6-4CF6-8F13-AF2C4F53C2AD}"/>
    <cellStyle name="Note 10 3 2" xfId="13222" xr:uid="{19A99928-44FF-4AAE-A397-A77D3DE3BF58}"/>
    <cellStyle name="Note 10 4" xfId="13223" xr:uid="{D7D2EB49-E979-41F8-B85F-854F4F660895}"/>
    <cellStyle name="Note 11" xfId="13224" xr:uid="{5EBFD103-0767-4E74-9A6B-C9DF3978FB1B}"/>
    <cellStyle name="Note 11 2" xfId="13225" xr:uid="{D16544DC-000A-40A9-8E24-C77695BA2FA4}"/>
    <cellStyle name="Note 11 2 2" xfId="13226" xr:uid="{2189730F-BEC1-4063-B2FB-F1FBF103B3BF}"/>
    <cellStyle name="Note 11 3" xfId="13227" xr:uid="{85E9D023-AABA-4A04-81A0-0FC7D63C89B3}"/>
    <cellStyle name="Note 11 3 2" xfId="13228" xr:uid="{EBD94BBB-26EC-421D-B40D-0A0B2B8CF524}"/>
    <cellStyle name="Note 11 4" xfId="13229" xr:uid="{17B1F765-7ECC-4765-B73C-43291E760D6D}"/>
    <cellStyle name="Note 12" xfId="13230" xr:uid="{68C9F98C-CBE6-4614-B1A4-1B416ED78972}"/>
    <cellStyle name="Note 12 2" xfId="13231" xr:uid="{FA70CD0E-D0D6-403C-B558-BA74DF1AFA75}"/>
    <cellStyle name="Note 12 2 2" xfId="13232" xr:uid="{E1C4A759-BD87-4D43-BE5E-34297A162B75}"/>
    <cellStyle name="Note 12 3" xfId="13233" xr:uid="{5590059C-4163-4E70-8285-26C30D45A352}"/>
    <cellStyle name="Note 12 3 2" xfId="13234" xr:uid="{8EAE8416-9E11-4C99-88AF-D251E6F1D686}"/>
    <cellStyle name="Note 12 4" xfId="13235" xr:uid="{BA9CD228-9C67-4EE6-A9D3-16EC3CD7A9B0}"/>
    <cellStyle name="Note 13" xfId="13236" xr:uid="{49160C30-6F8E-4870-8D4E-706CDE0689A6}"/>
    <cellStyle name="Note 13 2" xfId="13237" xr:uid="{523C53A5-0AE2-4533-A5C2-9D6DD52AD50D}"/>
    <cellStyle name="Note 13 2 2" xfId="13238" xr:uid="{9FEA1021-DCA0-4847-B8D9-0E4A0E953828}"/>
    <cellStyle name="Note 13 3" xfId="13239" xr:uid="{0C714E6A-E680-43FB-B3AC-AAC0010E8FC9}"/>
    <cellStyle name="Note 13 3 2" xfId="13240" xr:uid="{27DD75E9-7011-4AA9-810B-9EC8FAECD9F2}"/>
    <cellStyle name="Note 13 4" xfId="13241" xr:uid="{8BDB91A6-65D1-4241-8C7D-4B6EC42C6AD1}"/>
    <cellStyle name="Note 14" xfId="13242" xr:uid="{AC6F7756-539F-45AE-B4E9-77C210E03550}"/>
    <cellStyle name="Note 14 2" xfId="13243" xr:uid="{99EDA121-4464-477F-A0B0-8A3A2522B766}"/>
    <cellStyle name="Note 14 2 2" xfId="13244" xr:uid="{F310D338-B829-4F2F-BBA7-4A234AFFDD3E}"/>
    <cellStyle name="Note 14 3" xfId="13245" xr:uid="{CFA163F4-032F-4A85-A34F-6ABDE3191B2F}"/>
    <cellStyle name="Note 14 3 2" xfId="13246" xr:uid="{5CCC4EBF-1950-48E8-B826-5E3655A019FA}"/>
    <cellStyle name="Note 14 4" xfId="13247" xr:uid="{16F1429B-CC9C-40EC-A415-8EAB17ED16EB}"/>
    <cellStyle name="Note 15" xfId="13248" xr:uid="{9B52B564-00C2-4C22-A320-775A252B0002}"/>
    <cellStyle name="Note 15 2" xfId="13249" xr:uid="{296BE94F-ABF6-46E1-913C-4E0D67E6B4E2}"/>
    <cellStyle name="Note 15 2 2" xfId="13250" xr:uid="{7309940F-69FA-4B65-8E50-39941406A379}"/>
    <cellStyle name="Note 15 3" xfId="13251" xr:uid="{B23033FE-830E-4DCC-8E62-6D4229FA95DF}"/>
    <cellStyle name="Note 15 3 2" xfId="13252" xr:uid="{103503F4-486A-4992-B7F6-BFBCF2974E18}"/>
    <cellStyle name="Note 15 4" xfId="13253" xr:uid="{2372C121-1674-4582-B4B8-D2118EC1B7FF}"/>
    <cellStyle name="Note 16" xfId="13254" xr:uid="{AAE6EF2D-3044-41AF-BA71-CC67A70E18FF}"/>
    <cellStyle name="Note 16 2" xfId="13255" xr:uid="{6A540341-6F55-437F-88C1-554E9B34C73D}"/>
    <cellStyle name="Note 16 2 2" xfId="13256" xr:uid="{C6B84785-B1D0-40F4-B54D-639D6718D14B}"/>
    <cellStyle name="Note 16 3" xfId="13257" xr:uid="{7EFD5AB0-EB45-44F1-9C1F-FF66CDC8F9BD}"/>
    <cellStyle name="Note 16 3 2" xfId="13258" xr:uid="{98C0FA98-D7E1-4ABE-A332-CCFA6D087B44}"/>
    <cellStyle name="Note 16 4" xfId="13259" xr:uid="{704F1870-3C5B-4259-880C-040A3E57A86A}"/>
    <cellStyle name="Note 17" xfId="13260" xr:uid="{74920B45-4617-464C-8ABC-BAB20FDC477E}"/>
    <cellStyle name="Note 17 2" xfId="13261" xr:uid="{93C1F1C4-D535-4E57-8A16-800674C7E82E}"/>
    <cellStyle name="Note 17 2 2" xfId="13262" xr:uid="{948E5587-4DF7-475A-AD1D-055562C27D8C}"/>
    <cellStyle name="Note 17 3" xfId="13263" xr:uid="{0ACCCD29-7F3F-4195-9FC7-D9D800EF43D9}"/>
    <cellStyle name="Note 17 3 2" xfId="13264" xr:uid="{B0E1F228-672F-4C80-A53C-28CFC65F6E93}"/>
    <cellStyle name="Note 17 4" xfId="13265" xr:uid="{A0878723-9826-4BA0-8354-7349404EE762}"/>
    <cellStyle name="Note 18" xfId="13266" xr:uid="{FEDD7078-1998-4216-89B6-4AF5659578C9}"/>
    <cellStyle name="Note 18 2" xfId="13267" xr:uid="{9BE4C0CE-5240-421E-AC38-534B07DB030F}"/>
    <cellStyle name="Note 18 2 2" xfId="13268" xr:uid="{2FBECA99-C5DD-4B2A-A6FE-9B465A6AF71F}"/>
    <cellStyle name="Note 18 3" xfId="13269" xr:uid="{CE4FD160-5620-42ED-871C-412BA34D84BC}"/>
    <cellStyle name="Note 18 3 2" xfId="13270" xr:uid="{38522CE2-94AB-4BD3-96AD-4C0FBC59A020}"/>
    <cellStyle name="Note 18 4" xfId="13271" xr:uid="{5F7B5BED-AA8E-420B-AC77-2EBE9BFF5429}"/>
    <cellStyle name="Note 19" xfId="13272" xr:uid="{C34C3F5A-B3F3-4BD0-8E29-B991EF48C8CA}"/>
    <cellStyle name="Note 19 2" xfId="13273" xr:uid="{3E7BDAE1-A922-42C9-BFCF-BA82C3547889}"/>
    <cellStyle name="Note 19 2 2" xfId="13274" xr:uid="{0082D22D-3677-4ED9-BDA5-EE9E332F5658}"/>
    <cellStyle name="Note 19 3" xfId="13275" xr:uid="{97EA9205-A3B7-4ACF-BF85-9D2533A511CF}"/>
    <cellStyle name="Note 19 3 2" xfId="13276" xr:uid="{EA5F239F-9478-456C-9E3B-33F07C024B1B}"/>
    <cellStyle name="Note 19 4" xfId="13277" xr:uid="{EDB2B156-29D9-471C-814F-60071E2DD016}"/>
    <cellStyle name="Note 2" xfId="13278" xr:uid="{ABB1B3B5-F066-4554-8957-FDFCB16BC5B0}"/>
    <cellStyle name="Note 2 2" xfId="13279" xr:uid="{873FAD73-FACC-41BD-9F80-0A9E28550B03}"/>
    <cellStyle name="Note 2 2 2" xfId="13280" xr:uid="{BD7220C5-AA2C-4B95-95B5-650A81925022}"/>
    <cellStyle name="Note 2 3" xfId="13281" xr:uid="{DEBB34D7-8431-4FBE-AA8A-99F1E08FB4E6}"/>
    <cellStyle name="Note 2 3 2" xfId="13282" xr:uid="{AE845211-6AB7-450E-9610-B068BC47FB6D}"/>
    <cellStyle name="Note 2 4" xfId="13283" xr:uid="{5EAB2AB9-AF7B-4D55-9C32-2ABE05AF9291}"/>
    <cellStyle name="Note 2 5" xfId="37436" xr:uid="{4C181E98-038C-4DC7-A7F2-4FBB0A54961D}"/>
    <cellStyle name="Note 20" xfId="13284" xr:uid="{18457B87-1381-4DC1-9CAA-791535F09B00}"/>
    <cellStyle name="Note 20 2" xfId="13285" xr:uid="{659EAE7B-1F75-40B3-9A6C-01193F8239B9}"/>
    <cellStyle name="Note 20 2 2" xfId="13286" xr:uid="{3F8A2395-494F-41C7-91C0-8D53BB33C00F}"/>
    <cellStyle name="Note 20 3" xfId="13287" xr:uid="{4D821280-67A9-4235-B3F2-C45F9A309AF6}"/>
    <cellStyle name="Note 20 3 2" xfId="13288" xr:uid="{58874372-E833-4867-947D-13A27F461866}"/>
    <cellStyle name="Note 20 4" xfId="13289" xr:uid="{CDDEC77D-B318-4BA5-8A2F-E7BBE8A97689}"/>
    <cellStyle name="Note 21" xfId="13290" xr:uid="{F02DE7D7-AEF7-4C2D-8C64-F95AADEE168B}"/>
    <cellStyle name="Note 21 2" xfId="13291" xr:uid="{65210001-26FD-47B2-83FE-5832625AC780}"/>
    <cellStyle name="Note 21 2 2" xfId="13292" xr:uid="{CBDA7D6C-1455-4A87-B4C7-2012B7F24A3B}"/>
    <cellStyle name="Note 21 3" xfId="13293" xr:uid="{196235C0-7315-40FB-ACC7-808183498285}"/>
    <cellStyle name="Note 21 3 2" xfId="13294" xr:uid="{70332E78-2A1C-4FD0-9D06-D1533017D17F}"/>
    <cellStyle name="Note 21 4" xfId="13295" xr:uid="{FFCC88D3-2FFA-4852-9738-5986FBBB8E7C}"/>
    <cellStyle name="Note 22" xfId="13296" xr:uid="{C886353A-DB08-4665-8B00-AFC41879E1CD}"/>
    <cellStyle name="Note 22 2" xfId="13297" xr:uid="{5FFCDD42-76B9-49E4-A909-BCFA8EBB4FDE}"/>
    <cellStyle name="Note 22 2 2" xfId="13298" xr:uid="{4862B649-4D3C-4379-9F27-544D41E35FE5}"/>
    <cellStyle name="Note 22 3" xfId="13299" xr:uid="{ABB9B1E8-7EAF-4388-A5ED-12A95F587069}"/>
    <cellStyle name="Note 22 3 2" xfId="13300" xr:uid="{531E5973-80EE-40FC-BB73-7A219D03EA3A}"/>
    <cellStyle name="Note 22 4" xfId="13301" xr:uid="{543CAA90-AFBB-4B0D-B069-85EE99D08D90}"/>
    <cellStyle name="Note 23" xfId="13302" xr:uid="{53E7A0E8-7FB8-404F-B492-C7861E20DA14}"/>
    <cellStyle name="Note 23 2" xfId="13303" xr:uid="{B6DB5CE6-BA87-4890-AF52-22973CCAAE94}"/>
    <cellStyle name="Note 23 2 2" xfId="13304" xr:uid="{A27B26AD-7668-491D-B6DE-DE61A333B215}"/>
    <cellStyle name="Note 23 3" xfId="13305" xr:uid="{A573164A-FE6E-42DE-904B-C2DB4D2F6E95}"/>
    <cellStyle name="Note 23 3 2" xfId="13306" xr:uid="{D17BBDC8-A33B-4ABB-BDAD-54CC71879035}"/>
    <cellStyle name="Note 23 4" xfId="13307" xr:uid="{3A0AD137-3C36-4988-8F09-6D0CB44935E1}"/>
    <cellStyle name="Note 24" xfId="13308" xr:uid="{4220E510-10B4-4712-87AD-74EB5B05D2C3}"/>
    <cellStyle name="Note 24 2" xfId="13309" xr:uid="{DD52E8B7-2B52-4237-9406-53A6BADB3941}"/>
    <cellStyle name="Note 24 2 2" xfId="13310" xr:uid="{6CACC131-7693-43FE-A2A3-9175C21E28E2}"/>
    <cellStyle name="Note 24 3" xfId="13311" xr:uid="{B7334890-B6E4-4051-B290-73E8568F01A0}"/>
    <cellStyle name="Note 24 3 2" xfId="13312" xr:uid="{25E9EC22-5D5B-4383-BA0F-B48248486304}"/>
    <cellStyle name="Note 24 4" xfId="13313" xr:uid="{8A267603-C71F-4BB5-B3BA-7B0E007195D3}"/>
    <cellStyle name="Note 25" xfId="13314" xr:uid="{28543C65-D8A2-4E70-BD4E-0A7583DF4D9D}"/>
    <cellStyle name="Note 25 2" xfId="13315" xr:uid="{F2D9B145-50F3-4169-81A4-1836138EAF63}"/>
    <cellStyle name="Note 25 2 2" xfId="13316" xr:uid="{55809A82-1EB1-4D7A-A4DA-6CCDA6FD4B8B}"/>
    <cellStyle name="Note 25 3" xfId="13317" xr:uid="{B73CC254-2EC9-48BA-87C0-823D6C69684A}"/>
    <cellStyle name="Note 25 3 2" xfId="13318" xr:uid="{4A75076D-2942-43F8-A7CA-D2B0D8F2B6B9}"/>
    <cellStyle name="Note 25 4" xfId="13319" xr:uid="{CF3E986A-C602-4E9D-9B98-2D3F5D10B672}"/>
    <cellStyle name="Note 26" xfId="13320" xr:uid="{8FB49E42-9DB6-4A69-93F9-2ADFF0074BE3}"/>
    <cellStyle name="Note 26 2" xfId="13321" xr:uid="{1DCC7B39-4053-4748-8B8C-83160E4A6331}"/>
    <cellStyle name="Note 26 2 2" xfId="13322" xr:uid="{E4D13352-2634-485E-A893-4CEB28C53A80}"/>
    <cellStyle name="Note 26 3" xfId="13323" xr:uid="{FEB1B799-C79B-40EC-B975-C2C61F8E5992}"/>
    <cellStyle name="Note 26 3 2" xfId="13324" xr:uid="{3E1D4DD6-0FD2-4B7C-AB45-D6D6DC4D8FC8}"/>
    <cellStyle name="Note 26 4" xfId="13325" xr:uid="{7C5579D9-50F3-4A47-8B3D-79E0BBAB1331}"/>
    <cellStyle name="Note 27" xfId="13326" xr:uid="{8D448C28-FC71-4D40-8E3B-52B43E3E3E5E}"/>
    <cellStyle name="Note 27 2" xfId="13327" xr:uid="{8F4F1421-8133-4A3A-9022-C5A4D5EB3529}"/>
    <cellStyle name="Note 27 2 2" xfId="13328" xr:uid="{0FC57EA5-99D2-4AE1-9388-83A117E7AC6B}"/>
    <cellStyle name="Note 27 3" xfId="13329" xr:uid="{B355D391-CE9F-4F36-A5F0-433ECD73B7E5}"/>
    <cellStyle name="Note 27 3 2" xfId="13330" xr:uid="{AF43046B-3C81-4C65-8F77-29B038104607}"/>
    <cellStyle name="Note 27 4" xfId="13331" xr:uid="{D9B005C8-88C7-43D9-8193-0E53D6C1168A}"/>
    <cellStyle name="Note 28" xfId="13332" xr:uid="{02D44215-228A-4A25-9EAD-8071EE510B16}"/>
    <cellStyle name="Note 28 2" xfId="13333" xr:uid="{A81AF8BD-9472-4532-B8F9-BEA263BC8F7A}"/>
    <cellStyle name="Note 28 2 2" xfId="13334" xr:uid="{4F27E6E9-AAD8-415E-96E5-D11795745A07}"/>
    <cellStyle name="Note 28 3" xfId="13335" xr:uid="{4B4B3B25-0739-4904-A374-AE729FE58515}"/>
    <cellStyle name="Note 28 3 2" xfId="13336" xr:uid="{150E5167-356B-4BEC-BCDC-98EE9D4A0EF1}"/>
    <cellStyle name="Note 28 4" xfId="13337" xr:uid="{22301426-04C1-41CC-9138-3CFE96C4F454}"/>
    <cellStyle name="Note 29" xfId="13338" xr:uid="{F24635C2-8294-40D8-A37D-F880DCCC72F0}"/>
    <cellStyle name="Note 29 2" xfId="13339" xr:uid="{15817A58-FC14-4539-BE49-D30167A53E37}"/>
    <cellStyle name="Note 29 2 2" xfId="13340" xr:uid="{6C994371-C18B-4970-B353-846A1DBFA291}"/>
    <cellStyle name="Note 29 3" xfId="13341" xr:uid="{4C8D37FD-B980-4493-946E-ED49791E29C8}"/>
    <cellStyle name="Note 29 3 2" xfId="13342" xr:uid="{B55A09DE-08FF-4563-BB1C-F02F2140820E}"/>
    <cellStyle name="Note 29 4" xfId="13343" xr:uid="{36B47911-E3DA-4A6A-ADDB-F64C3501D2C9}"/>
    <cellStyle name="Note 3" xfId="13344" xr:uid="{0D9D597A-1ED1-4634-AE3C-7EE06811A341}"/>
    <cellStyle name="Note 3 2" xfId="13345" xr:uid="{C8B338DD-97A4-4184-A5E9-197FFA811261}"/>
    <cellStyle name="Note 3 2 2" xfId="13346" xr:uid="{AF8667B3-4E26-44AF-9951-C34B71C58B86}"/>
    <cellStyle name="Note 3 3" xfId="13347" xr:uid="{25623FF7-6CBD-414B-A53D-9A20B6AA6BD7}"/>
    <cellStyle name="Note 3 3 2" xfId="13348" xr:uid="{EF503853-4624-41F6-9A95-ACC290537759}"/>
    <cellStyle name="Note 3 4" xfId="13349" xr:uid="{F410F2AA-EA12-454F-9C25-4A2EFCE185E4}"/>
    <cellStyle name="Note 30" xfId="13350" xr:uid="{F29C19D2-6E0B-46A8-A448-63E4A0D55C50}"/>
    <cellStyle name="Note 30 2" xfId="13351" xr:uid="{240471FA-138D-4B8D-B8D4-E53AE2EDB43E}"/>
    <cellStyle name="Note 30 2 2" xfId="13352" xr:uid="{CC4B7A79-A50E-44D2-BB37-AA5BFC5DECD2}"/>
    <cellStyle name="Note 30 3" xfId="13353" xr:uid="{FDC0275A-0A5A-4EDC-85D1-12E349EF90DC}"/>
    <cellStyle name="Note 30 3 2" xfId="13354" xr:uid="{A2E13936-AAE6-4CA5-BEAF-03112C6E3C0F}"/>
    <cellStyle name="Note 30 4" xfId="13355" xr:uid="{3D87F671-9931-478B-A6AE-2B0F19FA9997}"/>
    <cellStyle name="Note 31" xfId="13356" xr:uid="{C53B9BCE-88A7-44D0-BF35-E44D1A748C71}"/>
    <cellStyle name="Note 31 2" xfId="13357" xr:uid="{8FE5D937-27E8-4EC9-812B-C55B4C1AA651}"/>
    <cellStyle name="Note 31 2 2" xfId="13358" xr:uid="{A0B7F05D-6132-4328-9313-39F321F0BCBA}"/>
    <cellStyle name="Note 31 3" xfId="13359" xr:uid="{CA71FAC3-1D4D-4E1C-8888-B15F238FF3E1}"/>
    <cellStyle name="Note 31 3 2" xfId="13360" xr:uid="{EBEACEE3-F042-4F9D-8621-608E39BADCA7}"/>
    <cellStyle name="Note 31 4" xfId="13361" xr:uid="{06445227-A3B8-4555-AEC3-52426F0116BA}"/>
    <cellStyle name="Note 32" xfId="13362" xr:uid="{7C80A908-1E24-4202-A2D0-A6281F21E35A}"/>
    <cellStyle name="Note 32 2" xfId="13363" xr:uid="{7ADC9EC9-647A-4D2C-A158-CAE998F445DE}"/>
    <cellStyle name="Note 32 2 2" xfId="13364" xr:uid="{1366F95A-87C6-47F6-A765-B779B7A667A0}"/>
    <cellStyle name="Note 32 3" xfId="13365" xr:uid="{63469FDB-10FA-4FCE-AF42-0F045A9A95A1}"/>
    <cellStyle name="Note 32 3 2" xfId="13366" xr:uid="{8AC561E9-7DD3-48A5-89D9-BF2D41BBD9F3}"/>
    <cellStyle name="Note 32 4" xfId="13367" xr:uid="{B4914518-2C76-489C-806A-9F3A1CFFDAD2}"/>
    <cellStyle name="Note 33" xfId="13368" xr:uid="{9C389A83-8C0D-4956-9425-85A713ED72A9}"/>
    <cellStyle name="Note 33 2" xfId="13369" xr:uid="{A51B09F3-0A32-4FFC-A9F2-3268FC773881}"/>
    <cellStyle name="Note 33 2 2" xfId="13370" xr:uid="{64A48010-7756-4E60-8CDD-62DDC8916682}"/>
    <cellStyle name="Note 33 3" xfId="13371" xr:uid="{7E973AD3-AE0D-4394-99B5-9867633D3B95}"/>
    <cellStyle name="Note 33 3 2" xfId="13372" xr:uid="{CDCA0D16-A8DC-4684-AAAD-BADEC030AA3F}"/>
    <cellStyle name="Note 33 4" xfId="13373" xr:uid="{B9FFA9DE-AD50-48DB-952D-D1D33A2655DC}"/>
    <cellStyle name="Note 34" xfId="13374" xr:uid="{91F624FF-A174-4085-B77E-A5BF1FD40EE7}"/>
    <cellStyle name="Note 34 2" xfId="13375" xr:uid="{2312387A-4688-41D3-BC38-4FF9B44D0DD4}"/>
    <cellStyle name="Note 34 2 2" xfId="13376" xr:uid="{5376364C-CFA0-4655-9AA0-021BCB968A92}"/>
    <cellStyle name="Note 34 3" xfId="13377" xr:uid="{BBF6043E-9390-4491-880C-A8533E132AAC}"/>
    <cellStyle name="Note 34 3 2" xfId="13378" xr:uid="{F1F5A7C8-A0F1-46FB-980D-5D222761A22F}"/>
    <cellStyle name="Note 34 4" xfId="13379" xr:uid="{37C7FDE5-56DF-4D6A-845A-F0133C67527E}"/>
    <cellStyle name="Note 35" xfId="13380" xr:uid="{A4E139DD-87F5-452C-930B-828C294ECA9E}"/>
    <cellStyle name="Note 35 2" xfId="13381" xr:uid="{3791663A-8B44-4932-95AD-1A2EAB331C38}"/>
    <cellStyle name="Note 35 2 2" xfId="13382" xr:uid="{78E2F986-1F3D-4B04-AF66-99CC026DD547}"/>
    <cellStyle name="Note 35 3" xfId="13383" xr:uid="{89BFBDA9-8DEB-4CA7-9710-78EAC391A7EF}"/>
    <cellStyle name="Note 35 3 2" xfId="13384" xr:uid="{8249FA81-F800-4081-A29B-A156092B1D52}"/>
    <cellStyle name="Note 35 4" xfId="13385" xr:uid="{D5C21A7B-9A46-4C00-B853-A84E214236A5}"/>
    <cellStyle name="Note 36" xfId="13386" xr:uid="{B24C0035-1EF8-4FA7-A72C-8E7B7E9005FF}"/>
    <cellStyle name="Note 36 2" xfId="13387" xr:uid="{B9311E2D-E8CA-4AC4-9046-411300613AA3}"/>
    <cellStyle name="Note 36 2 2" xfId="13388" xr:uid="{B0CBF76B-FE68-42B1-9577-F7A5970B2C25}"/>
    <cellStyle name="Note 36 3" xfId="13389" xr:uid="{CE39405B-562D-4368-ABA3-C3732C9F1726}"/>
    <cellStyle name="Note 36 3 2" xfId="13390" xr:uid="{C217E40E-317F-46ED-853F-C350D584E8A4}"/>
    <cellStyle name="Note 36 4" xfId="13391" xr:uid="{39D41911-8A51-4ED1-95E7-B38C6531E337}"/>
    <cellStyle name="Note 37" xfId="13392" xr:uid="{38EE94E8-0E26-4BB0-9758-219E236366F3}"/>
    <cellStyle name="Note 37 2" xfId="13393" xr:uid="{965885E4-6F3F-427C-9272-19B5D42EB0B4}"/>
    <cellStyle name="Note 37 2 2" xfId="13394" xr:uid="{69EF4024-9A71-409A-8CCB-3993D1DDEA44}"/>
    <cellStyle name="Note 37 3" xfId="13395" xr:uid="{B322609F-1842-4062-81C4-2463585FA803}"/>
    <cellStyle name="Note 37 3 2" xfId="13396" xr:uid="{D2CDA65F-1F18-4C1C-9BA8-43F319D3E47D}"/>
    <cellStyle name="Note 37 4" xfId="13397" xr:uid="{1CCF5638-913D-4E61-9FFB-45934FCCF523}"/>
    <cellStyle name="Note 38" xfId="13398" xr:uid="{4FBDF8A5-51CE-42A7-8F28-553283E0083B}"/>
    <cellStyle name="Note 38 2" xfId="13399" xr:uid="{0C8F820B-8C31-498F-AC0E-DCB2AB9CCF48}"/>
    <cellStyle name="Note 39" xfId="13400" xr:uid="{4ECFE7E3-22C1-48B3-B223-4EAA958044D8}"/>
    <cellStyle name="Note 39 2" xfId="13401" xr:uid="{714048D4-9BA4-47DA-B2BC-1378A9C889EE}"/>
    <cellStyle name="Note 4" xfId="13402" xr:uid="{A63895C0-77B4-475C-BAC1-92BA4A1E5A0E}"/>
    <cellStyle name="Note 4 2" xfId="13403" xr:uid="{60A293FC-5A29-4728-9C99-25C9DF908E40}"/>
    <cellStyle name="Note 4 2 2" xfId="13404" xr:uid="{A900B474-A01C-4F46-8D11-678444C0F94F}"/>
    <cellStyle name="Note 4 3" xfId="13405" xr:uid="{4DB3B5CE-5B74-45FE-B182-C3071B8E6F74}"/>
    <cellStyle name="Note 4 3 2" xfId="13406" xr:uid="{BDFCA5DC-0038-44BF-966B-5D0FBAA7D5B9}"/>
    <cellStyle name="Note 4 4" xfId="13407" xr:uid="{6BC2FC75-F727-472E-AE11-D9417233C620}"/>
    <cellStyle name="Note 40" xfId="13408" xr:uid="{640F8485-C768-477A-81ED-080346CB6B2E}"/>
    <cellStyle name="Note 40 2" xfId="35128" xr:uid="{9912EE4D-FC0B-4FF0-95A5-D646CB75A68C}"/>
    <cellStyle name="Note 41" xfId="35129" xr:uid="{0B2FAA03-85C0-4C24-8A20-A0B38F5E81B4}"/>
    <cellStyle name="Note 41 2" xfId="35130" xr:uid="{0B406692-92DD-4C19-8CE0-B8DC9FE01F23}"/>
    <cellStyle name="Note 42" xfId="35131" xr:uid="{8AA4D657-FC67-4C0C-9C5F-F15210FD6EC9}"/>
    <cellStyle name="Note 5" xfId="13409" xr:uid="{97F31E7C-FEAA-4D78-B277-1564BE7E0E67}"/>
    <cellStyle name="Note 5 2" xfId="13410" xr:uid="{1E73D1CF-FFFE-4E4B-8845-4998557A6ECC}"/>
    <cellStyle name="Note 5 2 2" xfId="13411" xr:uid="{0DC9580E-7B63-40F9-ACA2-86FBD0044D10}"/>
    <cellStyle name="Note 5 3" xfId="13412" xr:uid="{4FD3B31D-2E9A-4384-AE37-2E3BFF0A207F}"/>
    <cellStyle name="Note 5 3 2" xfId="13413" xr:uid="{4F916C9B-C780-4EFA-BC86-0A6391E859E7}"/>
    <cellStyle name="Note 5 4" xfId="13414" xr:uid="{7BF745EC-7C79-4949-8719-5158F82441A0}"/>
    <cellStyle name="Note 6" xfId="13415" xr:uid="{D68106D8-7960-4F68-9821-5AA869939EFA}"/>
    <cellStyle name="Note 6 2" xfId="13416" xr:uid="{28435042-EBA9-454A-9DA0-AE5CC908A38E}"/>
    <cellStyle name="Note 6 2 2" xfId="13417" xr:uid="{C9CABF73-45F1-48F4-90B3-DAE46F575E1B}"/>
    <cellStyle name="Note 6 3" xfId="13418" xr:uid="{EEB3AD10-79E5-439B-ACD6-E9D85797B58B}"/>
    <cellStyle name="Note 6 3 2" xfId="13419" xr:uid="{DA32B9A1-76CC-4FBF-A398-BEC4C088C4A9}"/>
    <cellStyle name="Note 6 4" xfId="13420" xr:uid="{3470A366-D430-4AA4-8AB7-D771C3DA2D5E}"/>
    <cellStyle name="Note 7" xfId="13421" xr:uid="{2616F1CD-9FA9-45E0-8E8E-F990642B9422}"/>
    <cellStyle name="Note 7 2" xfId="13422" xr:uid="{D64ED6B0-D4F7-4654-ACAD-63B0B4AEEC9E}"/>
    <cellStyle name="Note 7 2 2" xfId="13423" xr:uid="{3ABE6F1F-E34C-48E2-836D-2ABF0ECEEF2D}"/>
    <cellStyle name="Note 7 3" xfId="13424" xr:uid="{D36A759F-8589-4DD3-AC51-8292B0FEF5B1}"/>
    <cellStyle name="Note 7 3 2" xfId="13425" xr:uid="{9F29D7B8-5E51-408A-A2EB-CC4481231CB0}"/>
    <cellStyle name="Note 7 4" xfId="13426" xr:uid="{AF3EEBA7-9DE0-45F6-9F11-008373AED206}"/>
    <cellStyle name="Note 8" xfId="13427" xr:uid="{3E4E1E9F-49DB-4DF1-8907-676F3479FC5D}"/>
    <cellStyle name="Note 8 2" xfId="13428" xr:uid="{8B679447-EB44-4414-962C-F8FDEFF37905}"/>
    <cellStyle name="Note 8 2 2" xfId="13429" xr:uid="{B8257DB6-2215-439F-9ADB-1968C1DFF266}"/>
    <cellStyle name="Note 8 3" xfId="13430" xr:uid="{297E6A9A-546D-4600-907F-A878C143E04D}"/>
    <cellStyle name="Note 8 3 2" xfId="13431" xr:uid="{E5C1A91E-1BEA-4293-B9A8-DD0AC9CC2A1D}"/>
    <cellStyle name="Note 8 4" xfId="13432" xr:uid="{5CF07F40-77D6-4242-8067-742A0764D390}"/>
    <cellStyle name="Note 9" xfId="13433" xr:uid="{40FFAE13-3DB0-45CF-9FDB-0E549DC5D2CA}"/>
    <cellStyle name="Note 9 2" xfId="13434" xr:uid="{D37A8BCC-C919-48A0-81C3-BC92EDB7755A}"/>
    <cellStyle name="Note 9 2 2" xfId="13435" xr:uid="{75CD3AE8-2DBF-4FA5-930D-00FE4A635451}"/>
    <cellStyle name="Note 9 3" xfId="13436" xr:uid="{CF93F024-63B8-4310-A3A2-A8AF1767BB57}"/>
    <cellStyle name="Note 9 3 2" xfId="13437" xr:uid="{DF11F3CA-2616-4677-A0C3-EF929143EB87}"/>
    <cellStyle name="Note 9 4" xfId="13438" xr:uid="{26355A1E-0D31-4D94-8A33-3936CF2B2EA7}"/>
    <cellStyle name="Note_Bases_Generales" xfId="13439" xr:uid="{DEE14D7E-9E18-4741-8F3B-2ADEA7FEA0B0}"/>
    <cellStyle name="Number [0]" xfId="13440" xr:uid="{1537BFE0-A75B-4828-AC29-509F0390C254}"/>
    <cellStyle name="Number [0] 2" xfId="13441" xr:uid="{BAE7485B-0AB0-4955-8F2D-8C32789A8054}"/>
    <cellStyle name="Number [0] 2 2" xfId="13442" xr:uid="{A0F96B0C-15A1-4562-A5C4-36C59A179DEF}"/>
    <cellStyle name="Number [0] 3" xfId="13443" xr:uid="{A864A3DA-F54E-40AD-8839-93C50B1BDCA4}"/>
    <cellStyle name="Number [0] 3 2" xfId="13444" xr:uid="{FCE2A3F7-4E21-4D27-B3A8-DAA6A391D0CF}"/>
    <cellStyle name="Number [0] 4" xfId="13445" xr:uid="{44561CFD-8DAF-4B34-9E40-4E06CA0BB93F}"/>
    <cellStyle name="Number [0] 4 2" xfId="13446" xr:uid="{4C821C67-B1CB-4ADA-8992-33138432E203}"/>
    <cellStyle name="Number [0] 5" xfId="13447" xr:uid="{04B25677-F878-480D-B489-4187ABC71B5D}"/>
    <cellStyle name="Number [0] 5 2" xfId="13448" xr:uid="{C5B1D4AA-F4E4-43A0-B643-EC77249E2F78}"/>
    <cellStyle name="Number [0] 6" xfId="13449" xr:uid="{35E0F392-33DE-44AA-A28C-2AF22F3E4AAD}"/>
    <cellStyle name="Number [0] 6 2" xfId="13450" xr:uid="{43AAA378-F1D6-43A4-ABA9-369C8BEABDC9}"/>
    <cellStyle name="Number [0] 7" xfId="13451" xr:uid="{881FF7F3-08A5-41EA-B7A6-E2AFE672147D}"/>
    <cellStyle name="Number [0] 7 2" xfId="13452" xr:uid="{43EC1675-A68C-4968-9B12-D29EDCDDD1DC}"/>
    <cellStyle name="Number [0] 8" xfId="13453" xr:uid="{59537F39-4C5D-4E06-AEB4-2244AE5B1741}"/>
    <cellStyle name="Number [0] 8 2" xfId="13454" xr:uid="{6D9E6806-AC4A-4868-9613-86E2E5A44C04}"/>
    <cellStyle name="Number [0] 9" xfId="13455" xr:uid="{90E3FCF2-A4B0-4677-84C0-556443590BAD}"/>
    <cellStyle name="Number [1]" xfId="13456" xr:uid="{74D8E6FD-FC55-4335-9155-6E2D263890DD}"/>
    <cellStyle name="Number [1] 2" xfId="13457" xr:uid="{18CFDBD2-B189-45EA-BEB1-4D1173D93E1D}"/>
    <cellStyle name="Number [1] 2 2" xfId="13458" xr:uid="{D4C49642-35C6-4787-B2BE-BA5D6085AF30}"/>
    <cellStyle name="Number [1] 3" xfId="13459" xr:uid="{B6964CBC-ACAA-4C05-9862-B5BD0CA8880B}"/>
    <cellStyle name="Number [1] 3 2" xfId="13460" xr:uid="{496B3D2F-06C0-4A14-B2D8-3572F356E4F6}"/>
    <cellStyle name="Number [1] 4" xfId="13461" xr:uid="{DF666FEE-8302-4058-A8F3-9BE502079642}"/>
    <cellStyle name="Number [1] 4 2" xfId="13462" xr:uid="{EE0AECD6-571F-48A5-AA2B-BEEB33220CF1}"/>
    <cellStyle name="Number [1] 5" xfId="13463" xr:uid="{817271C8-0A2C-4DEB-93B0-9ECEBFA201AB}"/>
    <cellStyle name="Number [1] 5 2" xfId="13464" xr:uid="{D6D3CD6C-7B1F-4A9E-9C64-5A3940DF9CD8}"/>
    <cellStyle name="Number [1] 6" xfId="13465" xr:uid="{6FDDE252-E61B-4666-9EC7-F986047A11AE}"/>
    <cellStyle name="Number [1] 6 2" xfId="13466" xr:uid="{F7D90684-5871-4A5D-9B39-B29E36B7734C}"/>
    <cellStyle name="Number [1] 7" xfId="13467" xr:uid="{E4BB53BA-0E38-4CAF-8E3B-ABBC623EBC62}"/>
    <cellStyle name="Number [1] 7 2" xfId="13468" xr:uid="{FF63DBE9-62FA-49A2-AF37-47961ACA8477}"/>
    <cellStyle name="Number [1] 8" xfId="13469" xr:uid="{EDC43040-7894-417C-8663-95961D3F9689}"/>
    <cellStyle name="Number [1] 8 2" xfId="13470" xr:uid="{8D714709-24C3-4703-83E3-5AAB07EE4A18}"/>
    <cellStyle name="Number [1] 9" xfId="13471" xr:uid="{69E7353E-EAF6-4438-8C0C-D68B6B55D451}"/>
    <cellStyle name="Number [2]" xfId="13472" xr:uid="{4EBEF4ED-FD6B-4A71-90ED-0B6678A9B160}"/>
    <cellStyle name="Number [2] 2" xfId="13473" xr:uid="{A176DE2E-2B26-48EF-91AB-C450ACB7C505}"/>
    <cellStyle name="Number [2] 2 2" xfId="13474" xr:uid="{8B31401C-0785-4A0D-A751-06A00CE63D3B}"/>
    <cellStyle name="Number [2] 3" xfId="13475" xr:uid="{91399649-A837-44CB-ACB5-320188567E48}"/>
    <cellStyle name="Number [2] 3 2" xfId="13476" xr:uid="{161CED91-F160-492E-93E9-A5DACA2B3353}"/>
    <cellStyle name="Number [2] 4" xfId="13477" xr:uid="{C5B07FAE-C16F-4E88-BF3C-1C912FC49F47}"/>
    <cellStyle name="Number [2] 4 2" xfId="13478" xr:uid="{8D87A38B-3F2E-49B6-99C5-6D15847EDCE9}"/>
    <cellStyle name="Number [2] 5" xfId="13479" xr:uid="{436E2454-C507-4C9E-8AF8-7BA7EBFAAB44}"/>
    <cellStyle name="Number [2] 5 2" xfId="13480" xr:uid="{C65D22F2-CD2D-4EE0-A170-3555E7DE85E5}"/>
    <cellStyle name="Number [2] 6" xfId="13481" xr:uid="{8DE74FD0-4894-4BE8-B3F8-0371886077B1}"/>
    <cellStyle name="Number [2] 6 2" xfId="13482" xr:uid="{62794D09-5FE9-4472-AA17-CC7C397E6491}"/>
    <cellStyle name="Number [2] 7" xfId="13483" xr:uid="{D92C9729-0115-458B-B956-4E9E31BF9192}"/>
    <cellStyle name="Number [2] 7 2" xfId="13484" xr:uid="{C56770F1-41C8-49AA-AA37-76E6834ED620}"/>
    <cellStyle name="Number [2] 8" xfId="13485" xr:uid="{A556187A-B1EB-403D-A59F-19162813CF3E}"/>
    <cellStyle name="Number [2] 8 2" xfId="13486" xr:uid="{B1D73D76-F04B-4797-A659-1046CBE12D03}"/>
    <cellStyle name="Number [2] 9" xfId="13487" xr:uid="{C6B46E73-58FB-43A8-A50D-EF14EF005D3E}"/>
    <cellStyle name="Output" xfId="13488" xr:uid="{41C5736E-2B7E-4CDE-A83C-17CC94F8EBE8}"/>
    <cellStyle name="Output 10" xfId="13489" xr:uid="{BB83AA62-3E68-4FD8-A3D3-47EB7CD7E1F7}"/>
    <cellStyle name="Output 10 2" xfId="13490" xr:uid="{F30BAA76-04E3-4008-870F-7FB9EBA2DA55}"/>
    <cellStyle name="Output 10 2 2" xfId="35132" xr:uid="{4061D7C5-728E-4B25-B279-DD994E73D676}"/>
    <cellStyle name="Output 10 3" xfId="13491" xr:uid="{41E4D064-A2FA-4B51-96F3-9113D4815C18}"/>
    <cellStyle name="Output 10 3 2" xfId="35133" xr:uid="{C2E8207D-D38D-4D52-BAE2-F90DF2FBAA99}"/>
    <cellStyle name="Output 10 4" xfId="35134" xr:uid="{DA34530B-4624-44AB-81FE-6B462DE266D9}"/>
    <cellStyle name="Output 100" xfId="13492" xr:uid="{ABA6DE8A-09D9-49C0-9566-BB32A865C6DD}"/>
    <cellStyle name="Output 100 2" xfId="13493" xr:uid="{E8DB971F-1B00-416A-950E-D8F8325347C1}"/>
    <cellStyle name="Output 100 2 2" xfId="35135" xr:uid="{49BEAAFF-CE41-4D43-AED3-FFC58E67F3CF}"/>
    <cellStyle name="Output 100 3" xfId="13494" xr:uid="{356651FA-EB2D-4A96-8E9F-29AB14DD16D5}"/>
    <cellStyle name="Output 100 3 2" xfId="35136" xr:uid="{A8696BF6-6C4F-415A-AF12-ED3CE2D48A36}"/>
    <cellStyle name="Output 100 4" xfId="35137" xr:uid="{CC73C6EB-160D-44D0-8CC0-ADA78A0B58F1}"/>
    <cellStyle name="Output 101" xfId="13495" xr:uid="{DE46BCD5-84F4-4120-8D09-6A43AD748FDD}"/>
    <cellStyle name="Output 101 2" xfId="13496" xr:uid="{FD942A63-5C5F-4A94-AB67-515ECA1BD8CB}"/>
    <cellStyle name="Output 101 2 2" xfId="35138" xr:uid="{6A260C5E-2622-49CE-A52A-DD73882B4F08}"/>
    <cellStyle name="Output 101 3" xfId="13497" xr:uid="{FE3B96A8-ED2E-4CCC-8065-758A016A2CA5}"/>
    <cellStyle name="Output 101 3 2" xfId="35139" xr:uid="{DB14D566-B58F-49B8-898D-C5B3816B7348}"/>
    <cellStyle name="Output 101 4" xfId="35140" xr:uid="{82DA0036-EA66-4B75-8155-3C5F9AA62052}"/>
    <cellStyle name="Output 102" xfId="35141" xr:uid="{FE141FE6-71D4-4B6E-B885-EB6B0319AB56}"/>
    <cellStyle name="Output 102 2" xfId="35142" xr:uid="{F2482D75-2861-4099-B4A0-D5138A027244}"/>
    <cellStyle name="Output 103" xfId="35143" xr:uid="{99C1D445-2583-49B0-B20D-9EE37D902018}"/>
    <cellStyle name="Output 103 2" xfId="35144" xr:uid="{1A068FC0-50B3-4E01-996C-F5BCC3B0BD94}"/>
    <cellStyle name="Output 104" xfId="35145" xr:uid="{F73397D9-4B11-4BDA-937D-4DCC2C43B182}"/>
    <cellStyle name="Output 11" xfId="13498" xr:uid="{3E81A827-170F-4B4A-8178-27E622CEFBE4}"/>
    <cellStyle name="Output 11 2" xfId="13499" xr:uid="{8E2D594C-DD0C-4A1C-8B03-8A4AE83697B2}"/>
    <cellStyle name="Output 11 2 2" xfId="35146" xr:uid="{94A3741F-D3B7-4E3F-B1CF-978EB722E5D8}"/>
    <cellStyle name="Output 11 3" xfId="13500" xr:uid="{292F76AE-AD36-4E65-8771-BE68E4C4F0B4}"/>
    <cellStyle name="Output 11 3 2" xfId="35147" xr:uid="{98DCE3AF-2A29-47D9-B0AF-772DC2D0FFF1}"/>
    <cellStyle name="Output 11 4" xfId="35148" xr:uid="{C59DA41F-36FE-439A-B391-25D4658A6CA3}"/>
    <cellStyle name="Output 12" xfId="13501" xr:uid="{CF8F7A8D-24EA-463E-91DF-5F150B122B55}"/>
    <cellStyle name="Output 12 2" xfId="13502" xr:uid="{19E23A22-DF6B-4F5E-B82F-07D6FEBCAE9C}"/>
    <cellStyle name="Output 12 2 2" xfId="35149" xr:uid="{400F41C2-3BDC-4A6B-8AA4-3E2D7796AFFE}"/>
    <cellStyle name="Output 12 3" xfId="13503" xr:uid="{0B653C41-32F7-4FBC-8635-F5F3C85692FC}"/>
    <cellStyle name="Output 12 3 2" xfId="35150" xr:uid="{60730B46-2812-4216-93EA-91EE80FF08BA}"/>
    <cellStyle name="Output 12 4" xfId="35151" xr:uid="{9CE853EA-96D8-4E6A-B4F9-8EF149981351}"/>
    <cellStyle name="Output 13" xfId="13504" xr:uid="{198F367C-22F0-4EE6-8379-48AD54B9B06B}"/>
    <cellStyle name="Output 13 2" xfId="13505" xr:uid="{82B4F9AD-FDCD-42B1-A910-FF9A836464D6}"/>
    <cellStyle name="Output 13 2 2" xfId="35152" xr:uid="{1B76983F-7166-4B9D-A032-E8500A4640FC}"/>
    <cellStyle name="Output 13 3" xfId="13506" xr:uid="{E6DF0358-601E-4FFD-A8A8-929A52AC26C5}"/>
    <cellStyle name="Output 13 3 2" xfId="35153" xr:uid="{2205EAF1-E8C4-4624-A227-F26EE7F708D1}"/>
    <cellStyle name="Output 13 4" xfId="35154" xr:uid="{9312328E-6FB1-4DAC-992A-E4AE156D0170}"/>
    <cellStyle name="Output 14" xfId="13507" xr:uid="{A0468DB7-A80D-4A2D-ABEA-06D7D7FC15C7}"/>
    <cellStyle name="Output 14 2" xfId="13508" xr:uid="{70796300-8838-494F-9D30-8BA1F2716F21}"/>
    <cellStyle name="Output 14 2 2" xfId="35155" xr:uid="{DA333BFD-9444-4ADA-9EF6-337F712ACC71}"/>
    <cellStyle name="Output 14 3" xfId="13509" xr:uid="{03637DF9-FF56-4035-B00E-8256CF70DE15}"/>
    <cellStyle name="Output 14 3 2" xfId="35156" xr:uid="{D7F9CD71-9094-4695-B9EB-016CC4170EC2}"/>
    <cellStyle name="Output 14 4" xfId="35157" xr:uid="{EDFBBCE3-0BEA-41B4-AA42-253BD34524DC}"/>
    <cellStyle name="Output 15" xfId="13510" xr:uid="{DCDA0385-9E82-42CD-9641-904144C9542B}"/>
    <cellStyle name="Output 15 2" xfId="13511" xr:uid="{91A6857E-9822-4D9A-8F0C-CC8C3B1F9D1F}"/>
    <cellStyle name="Output 15 2 2" xfId="35158" xr:uid="{83F1E743-5151-4B3F-849A-E464AF2A5584}"/>
    <cellStyle name="Output 15 3" xfId="13512" xr:uid="{05CFC6CE-937F-4EA7-91D8-23D67D16A6D7}"/>
    <cellStyle name="Output 15 3 2" xfId="35159" xr:uid="{7043897A-D862-4C0B-9DE7-F9D8E3FF76BE}"/>
    <cellStyle name="Output 15 4" xfId="35160" xr:uid="{4E53A395-D36F-43F1-8401-DDF58D56DC1D}"/>
    <cellStyle name="Output 16" xfId="13513" xr:uid="{2AFD96D2-F204-47B4-951E-52147F1B88D1}"/>
    <cellStyle name="Output 16 2" xfId="13514" xr:uid="{DB7E9425-7E23-400C-A5AB-23B12AA81970}"/>
    <cellStyle name="Output 16 2 2" xfId="35161" xr:uid="{A70C324C-AE4E-47BD-A351-9C7E4ED550E3}"/>
    <cellStyle name="Output 16 3" xfId="13515" xr:uid="{749BBC40-B85A-4B08-8CAE-52B4DB65137D}"/>
    <cellStyle name="Output 16 3 2" xfId="35162" xr:uid="{CAD8EAEB-B295-412D-B39A-1E5AA79D6E7C}"/>
    <cellStyle name="Output 16 4" xfId="35163" xr:uid="{FD074A47-BDA2-4396-93AB-710049DAEA92}"/>
    <cellStyle name="Output 17" xfId="13516" xr:uid="{0288BCEF-AA37-4B15-9F0E-38BDDFBB853E}"/>
    <cellStyle name="Output 17 2" xfId="13517" xr:uid="{AE8E4A94-7253-4111-9D07-7C8DD9977124}"/>
    <cellStyle name="Output 17 2 2" xfId="35164" xr:uid="{02589755-B7E2-485F-93FC-4E1E48107C7A}"/>
    <cellStyle name="Output 17 3" xfId="13518" xr:uid="{C73A9164-D9BE-47DE-9965-1BFEDEFFA872}"/>
    <cellStyle name="Output 17 3 2" xfId="35165" xr:uid="{D5DCE852-BBAF-4FE0-A9B7-BA1C8A6362BD}"/>
    <cellStyle name="Output 17 4" xfId="35166" xr:uid="{8423CD0C-ACB2-451D-B250-57F180917541}"/>
    <cellStyle name="Output 18" xfId="13519" xr:uid="{97429177-DCF9-487D-861C-ED29AB396923}"/>
    <cellStyle name="Output 18 2" xfId="13520" xr:uid="{2CE004FF-D395-41AB-B92E-3D55FE91D14C}"/>
    <cellStyle name="Output 18 2 2" xfId="35167" xr:uid="{9F33240F-1F5B-4202-93D0-1454A274693B}"/>
    <cellStyle name="Output 18 3" xfId="13521" xr:uid="{E3BA52EB-2E07-4717-9763-3FB06BCEABFF}"/>
    <cellStyle name="Output 18 3 2" xfId="35168" xr:uid="{DC1F7200-9775-4CC1-8FFD-C46521A7A657}"/>
    <cellStyle name="Output 18 4" xfId="35169" xr:uid="{F50D7E41-DFB9-4AFF-A905-C66095916DEB}"/>
    <cellStyle name="Output 19" xfId="13522" xr:uid="{6B1E82FB-A748-4F85-BA24-1FF2BCAAB716}"/>
    <cellStyle name="Output 19 2" xfId="13523" xr:uid="{984C67D4-5B14-4C89-8F8F-7ADC98CD1572}"/>
    <cellStyle name="Output 19 2 2" xfId="35170" xr:uid="{DE8F23A6-7616-4B87-9320-7FA6F8E2E000}"/>
    <cellStyle name="Output 19 3" xfId="13524" xr:uid="{3A1EB695-466D-4FC4-BC25-52F24568A238}"/>
    <cellStyle name="Output 19 3 2" xfId="35171" xr:uid="{79B03071-3216-4C09-BB44-10E14E6CAD68}"/>
    <cellStyle name="Output 19 4" xfId="35172" xr:uid="{9BA1BAE4-98B6-4C84-86BB-DB9632961CA9}"/>
    <cellStyle name="Output 2" xfId="13525" xr:uid="{331BFB8A-C045-49C7-81E2-1548541CD4C4}"/>
    <cellStyle name="Output 2 2" xfId="13526" xr:uid="{5A6B6607-B9BF-496B-AB30-0BF664BFA315}"/>
    <cellStyle name="Output 2 2 2" xfId="35173" xr:uid="{B8153893-1931-41DB-8C86-23B9860EDEBB}"/>
    <cellStyle name="Output 2 3" xfId="13527" xr:uid="{F6E84801-5900-4853-B2C3-553D22F54B85}"/>
    <cellStyle name="Output 2 3 2" xfId="35174" xr:uid="{97B41BAF-40C3-47B2-ABC6-243F17BF0C4D}"/>
    <cellStyle name="Output 2 4" xfId="35175" xr:uid="{7B52F08B-43E1-419E-A10D-70491328B5F1}"/>
    <cellStyle name="Output 2 5" xfId="37437" xr:uid="{48165415-237C-42E7-9D39-3C879AF5E1AC}"/>
    <cellStyle name="Output 20" xfId="13528" xr:uid="{9ECBF1AC-0C69-4794-8C29-6AF584F6A101}"/>
    <cellStyle name="Output 20 2" xfId="13529" xr:uid="{85AFCC85-E127-47AB-B924-A9A4B7FE2BFE}"/>
    <cellStyle name="Output 20 2 2" xfId="35176" xr:uid="{7F77A880-83CC-4089-86CF-5D3636ACE971}"/>
    <cellStyle name="Output 20 3" xfId="13530" xr:uid="{C7FB3B5D-F9E3-4928-BC27-03EA96CCF366}"/>
    <cellStyle name="Output 20 3 2" xfId="35177" xr:uid="{ECFE4868-A8F1-41A2-9E37-41CF6B0E445D}"/>
    <cellStyle name="Output 20 4" xfId="35178" xr:uid="{BE7EBDBB-F303-4B81-8400-76177618FBF0}"/>
    <cellStyle name="Output 21" xfId="13531" xr:uid="{7945ACDE-EC88-465A-A297-383A2911DCE6}"/>
    <cellStyle name="Output 21 2" xfId="13532" xr:uid="{9DD972E2-7FE9-426D-B299-DB812F709954}"/>
    <cellStyle name="Output 21 2 2" xfId="35179" xr:uid="{9CB1E5E0-83CD-4F6F-A4FC-0E4D97B5C1B0}"/>
    <cellStyle name="Output 21 3" xfId="13533" xr:uid="{27F9D6F4-A183-47B8-A10B-112B4C86F8F2}"/>
    <cellStyle name="Output 21 3 2" xfId="35180" xr:uid="{07F0158A-0E04-4F25-91EA-BFA7548F72FC}"/>
    <cellStyle name="Output 21 4" xfId="35181" xr:uid="{8AE4FE1F-E359-4016-BD25-1B1D3FD5F037}"/>
    <cellStyle name="Output 22" xfId="13534" xr:uid="{C7012C59-CE98-424C-8AC0-DCD28702849F}"/>
    <cellStyle name="Output 22 2" xfId="13535" xr:uid="{C64EE666-0BBD-46CE-A1C7-CAC0B472C499}"/>
    <cellStyle name="Output 22 2 2" xfId="35182" xr:uid="{59A1E0CE-71E1-4723-A4A3-AE7A0686EF73}"/>
    <cellStyle name="Output 22 3" xfId="13536" xr:uid="{3D015843-6471-4ACF-B626-6968B7B35121}"/>
    <cellStyle name="Output 22 3 2" xfId="35183" xr:uid="{F55C3600-6F88-42E9-8B98-6B7C75B5C57C}"/>
    <cellStyle name="Output 22 4" xfId="35184" xr:uid="{1856EA5A-F77B-4C7D-BE68-3A3F360C160C}"/>
    <cellStyle name="Output 23" xfId="13537" xr:uid="{869D47E0-7DDE-49FA-8970-8E2F29E4A986}"/>
    <cellStyle name="Output 23 2" xfId="13538" xr:uid="{D9B9AC9A-2CCD-471F-8C64-DB356EDB119D}"/>
    <cellStyle name="Output 23 2 2" xfId="35185" xr:uid="{79EF4946-8EF0-421E-ABD8-393F60A8354D}"/>
    <cellStyle name="Output 23 3" xfId="13539" xr:uid="{8736857F-A856-4847-8CBC-FB163241F0DE}"/>
    <cellStyle name="Output 23 3 2" xfId="35186" xr:uid="{527083B8-F940-4EF4-96D6-8EB4DB306017}"/>
    <cellStyle name="Output 23 4" xfId="35187" xr:uid="{ACBE836F-742F-4995-A9C2-69FCE641D23B}"/>
    <cellStyle name="Output 24" xfId="13540" xr:uid="{63DE6681-78F4-47D5-99E3-2B750A9A4A9F}"/>
    <cellStyle name="Output 24 2" xfId="13541" xr:uid="{D5A41A83-2919-47D4-B801-B096B6CB14A9}"/>
    <cellStyle name="Output 24 2 2" xfId="35188" xr:uid="{6B76131D-7181-4BBA-ABF3-EB7AB17B0066}"/>
    <cellStyle name="Output 24 3" xfId="13542" xr:uid="{33AA3315-6E39-4F84-AEB5-41001811F6C1}"/>
    <cellStyle name="Output 24 3 2" xfId="35189" xr:uid="{11B2B938-C986-4080-B442-9DA1E2EF99B3}"/>
    <cellStyle name="Output 24 4" xfId="35190" xr:uid="{54A87535-B777-4EEF-9A43-595B6F351ED8}"/>
    <cellStyle name="Output 25" xfId="13543" xr:uid="{1067CCCF-36E2-44AA-AFA5-AF1AA08DD262}"/>
    <cellStyle name="Output 25 2" xfId="13544" xr:uid="{2FAA17B6-824E-4BFA-B42C-DE68FB5E31C6}"/>
    <cellStyle name="Output 25 2 2" xfId="35191" xr:uid="{841FB55D-B53A-4278-9F2C-4389753940FD}"/>
    <cellStyle name="Output 25 3" xfId="13545" xr:uid="{E8C87743-00FF-4D9E-8E3C-EA269A7ABC97}"/>
    <cellStyle name="Output 25 3 2" xfId="35192" xr:uid="{226952D5-FE99-4699-9ACD-4CFFD745C9D0}"/>
    <cellStyle name="Output 25 4" xfId="35193" xr:uid="{7AAF9B66-B613-4179-961D-69B414A32415}"/>
    <cellStyle name="Output 26" xfId="13546" xr:uid="{F7F40E87-B3BA-4290-9305-8974E404F5BF}"/>
    <cellStyle name="Output 26 2" xfId="13547" xr:uid="{2891B641-826A-4DD7-9E27-921EF6185592}"/>
    <cellStyle name="Output 26 2 2" xfId="35194" xr:uid="{999D2791-D1E4-452C-B512-91C17AA1ED29}"/>
    <cellStyle name="Output 26 3" xfId="13548" xr:uid="{9EE39D9A-83BB-4BD2-9F32-6A085D080F8D}"/>
    <cellStyle name="Output 26 3 2" xfId="35195" xr:uid="{6755D02E-9A5A-41FE-AA21-2977152E313F}"/>
    <cellStyle name="Output 26 4" xfId="35196" xr:uid="{71DF6948-FA80-4861-ABDD-581EF211DCD4}"/>
    <cellStyle name="Output 27" xfId="13549" xr:uid="{6436A1C3-09C1-4787-B87F-C0167D8223F4}"/>
    <cellStyle name="Output 27 2" xfId="13550" xr:uid="{7D6B3BAD-BF05-443B-BD3F-5935FF22290B}"/>
    <cellStyle name="Output 27 2 2" xfId="35197" xr:uid="{D8B670FF-8EEA-40B3-8298-FF9421482F78}"/>
    <cellStyle name="Output 27 3" xfId="13551" xr:uid="{E8CA0C52-657B-4A46-8884-8413D9B4A9CD}"/>
    <cellStyle name="Output 27 3 2" xfId="35198" xr:uid="{DB86A114-083B-4863-B3D5-F9B66D027B04}"/>
    <cellStyle name="Output 27 4" xfId="35199" xr:uid="{895A2CAA-926A-4248-B064-92591B452CF4}"/>
    <cellStyle name="Output 28" xfId="13552" xr:uid="{B92431DD-43E6-44A4-8765-357907BF8B05}"/>
    <cellStyle name="Output 28 2" xfId="13553" xr:uid="{37B7228D-9BAC-447B-B3F5-ADD70EA7D958}"/>
    <cellStyle name="Output 28 2 2" xfId="35200" xr:uid="{0A5857B9-EE89-4D57-B58D-D9164A6C30FA}"/>
    <cellStyle name="Output 28 3" xfId="13554" xr:uid="{56189F03-328A-4F9C-AAD8-F6BCE9D825F6}"/>
    <cellStyle name="Output 28 3 2" xfId="35201" xr:uid="{EF34D458-5A4C-47D4-B634-0FF1EF169F9F}"/>
    <cellStyle name="Output 28 4" xfId="35202" xr:uid="{5A8E18E8-FB83-47DA-A85F-ED995F8A6580}"/>
    <cellStyle name="Output 29" xfId="13555" xr:uid="{B523A5B5-1911-4EBE-9521-AC9F719F2978}"/>
    <cellStyle name="Output 29 2" xfId="13556" xr:uid="{D4BB23F8-FABF-41EA-B225-7680C4179F39}"/>
    <cellStyle name="Output 29 2 2" xfId="35203" xr:uid="{B7950DCF-59B7-4096-8BF3-F479AAFBADDC}"/>
    <cellStyle name="Output 29 3" xfId="13557" xr:uid="{FCBAFE9A-273C-4158-BD2A-F811B4E5C3D2}"/>
    <cellStyle name="Output 29 3 2" xfId="35204" xr:uid="{FBEA1CD1-A4E2-4940-8002-5DC3EAF1406F}"/>
    <cellStyle name="Output 29 4" xfId="35205" xr:uid="{B0CD464B-FA89-46EC-A932-0FD832BE278D}"/>
    <cellStyle name="Output 3" xfId="13558" xr:uid="{00EB00E6-AD09-416E-9336-C3E8E47F893C}"/>
    <cellStyle name="Output 3 2" xfId="13559" xr:uid="{09A9B890-7044-4032-AD37-9808BC7E0D79}"/>
    <cellStyle name="Output 3 2 2" xfId="35206" xr:uid="{83582121-018C-499B-8DD7-5F1B349FB909}"/>
    <cellStyle name="Output 3 3" xfId="13560" xr:uid="{85FBB147-AFE1-4C26-B4CB-DB06C83A6B6F}"/>
    <cellStyle name="Output 3 3 2" xfId="35207" xr:uid="{61747D22-A2F5-4F3F-87A7-B3573FC10B37}"/>
    <cellStyle name="Output 3 4" xfId="35208" xr:uid="{5B0095EB-3DC3-43E7-8B11-9769D942A0B2}"/>
    <cellStyle name="Output 30" xfId="13561" xr:uid="{3098D2A4-B82E-4F3C-B9DD-33E1DA8F1C33}"/>
    <cellStyle name="Output 30 2" xfId="13562" xr:uid="{3D8AE904-0D21-4DC6-9645-D36932412253}"/>
    <cellStyle name="Output 30 2 2" xfId="35209" xr:uid="{81FB1E25-7D23-4C21-8004-61F34477A14B}"/>
    <cellStyle name="Output 30 3" xfId="13563" xr:uid="{D2D00C9B-DD68-4ECD-8FE2-31816C0FDA74}"/>
    <cellStyle name="Output 30 3 2" xfId="35210" xr:uid="{D5A96E8C-84BB-4BB2-912A-8AC772C93B9B}"/>
    <cellStyle name="Output 30 4" xfId="35211" xr:uid="{51D50770-5B58-46DC-9F7C-ED528017D187}"/>
    <cellStyle name="Output 31" xfId="13564" xr:uid="{A39096BC-BB2A-40ED-9556-C535161DF3D1}"/>
    <cellStyle name="Output 31 2" xfId="13565" xr:uid="{C5E95746-4ECE-4480-B03E-79DCC928CF52}"/>
    <cellStyle name="Output 31 2 2" xfId="35212" xr:uid="{18D3B8DA-C995-49F7-BDA8-43512283E338}"/>
    <cellStyle name="Output 31 3" xfId="13566" xr:uid="{87D1BA89-3D04-4384-8F56-789D90CCDC2B}"/>
    <cellStyle name="Output 31 3 2" xfId="35213" xr:uid="{C7698184-2BAD-44D4-847A-DF93D74EC621}"/>
    <cellStyle name="Output 31 4" xfId="35214" xr:uid="{CE8FAA33-78FB-4537-9101-8CB84205BFCF}"/>
    <cellStyle name="Output 32" xfId="13567" xr:uid="{91B121FB-8929-4223-B47D-67B172DCC8DE}"/>
    <cellStyle name="Output 32 2" xfId="13568" xr:uid="{C08B132C-8D9B-4290-ACBD-C16917AF35C9}"/>
    <cellStyle name="Output 32 2 2" xfId="35215" xr:uid="{C2519E8D-4038-4B16-AA44-FF8E170C1B28}"/>
    <cellStyle name="Output 32 3" xfId="13569" xr:uid="{52D74E91-8BDB-4EB9-9527-D36153917813}"/>
    <cellStyle name="Output 32 3 2" xfId="35216" xr:uid="{2862EDF7-C9EF-42FE-9EF9-CE155D50C0F2}"/>
    <cellStyle name="Output 32 4" xfId="35217" xr:uid="{506864F0-994A-4A0F-810A-2A944660E1B8}"/>
    <cellStyle name="Output 33" xfId="13570" xr:uid="{BAFB9AB2-01B2-446D-930F-43038D58EC54}"/>
    <cellStyle name="Output 33 2" xfId="13571" xr:uid="{634665C0-1336-4386-9E94-65C9F484EB95}"/>
    <cellStyle name="Output 33 2 2" xfId="35218" xr:uid="{C4F1A038-9613-4EA6-A436-2E07C113241B}"/>
    <cellStyle name="Output 33 3" xfId="13572" xr:uid="{9D0598BF-44F5-40F4-888F-40AFC7533324}"/>
    <cellStyle name="Output 33 3 2" xfId="35219" xr:uid="{58F806EE-6282-470E-997A-5EC6D7D0D042}"/>
    <cellStyle name="Output 33 4" xfId="35220" xr:uid="{5CE2B6F5-C6CB-44FF-96B4-8D0E3937FB3C}"/>
    <cellStyle name="Output 34" xfId="13573" xr:uid="{57D65D3A-D0ED-44FE-86A1-40822C777F01}"/>
    <cellStyle name="Output 34 2" xfId="13574" xr:uid="{F83AE45C-24AD-4792-973E-B0BD5E7BBD44}"/>
    <cellStyle name="Output 34 2 2" xfId="35221" xr:uid="{E6B88E49-0587-486D-BA9B-882A96AC451F}"/>
    <cellStyle name="Output 34 3" xfId="13575" xr:uid="{B92B1C30-FBA9-4DF6-AE6A-4F1D4BC6586B}"/>
    <cellStyle name="Output 34 3 2" xfId="35222" xr:uid="{CB19555D-7480-43E8-BC35-2BEB48687A30}"/>
    <cellStyle name="Output 34 4" xfId="35223" xr:uid="{14E64647-969A-4A8A-99C5-1F38F5BE907E}"/>
    <cellStyle name="Output 35" xfId="13576" xr:uid="{D3DAC073-3403-495B-B5AB-103BFC4CC897}"/>
    <cellStyle name="Output 35 2" xfId="13577" xr:uid="{01E7958D-3180-4B38-8504-086ED41A16C1}"/>
    <cellStyle name="Output 35 2 2" xfId="35224" xr:uid="{E65D3EA2-ACC9-4898-B5A2-B7DCB2369F9A}"/>
    <cellStyle name="Output 35 3" xfId="13578" xr:uid="{F79202A1-7DE7-4234-B5BF-87CBFE9B82D2}"/>
    <cellStyle name="Output 35 3 2" xfId="35225" xr:uid="{BFE80DCA-C0C9-4A8E-9A41-4D7FC520B829}"/>
    <cellStyle name="Output 35 4" xfId="35226" xr:uid="{30EBEC47-2847-4F5A-BD57-90B9C3DC3AAA}"/>
    <cellStyle name="Output 36" xfId="13579" xr:uid="{83506333-5479-45C6-B6D6-D121CE6D1C75}"/>
    <cellStyle name="Output 36 2" xfId="13580" xr:uid="{1F443CE3-A1D7-4EE8-84B5-D3C2B23BA763}"/>
    <cellStyle name="Output 36 2 2" xfId="35227" xr:uid="{44879F98-D306-4E53-994F-40862AE8D46D}"/>
    <cellStyle name="Output 36 3" xfId="13581" xr:uid="{D4F4EAE1-EFD3-42FD-8E9A-2DDF5D6CC20C}"/>
    <cellStyle name="Output 36 3 2" xfId="35228" xr:uid="{108604BA-2021-4C9F-B943-054E0146A74A}"/>
    <cellStyle name="Output 36 4" xfId="35229" xr:uid="{1C02DBD3-2068-4AD8-8D6B-11D5A214687C}"/>
    <cellStyle name="Output 37" xfId="13582" xr:uid="{1A363BFA-0FC2-4443-8504-A7DAB412746D}"/>
    <cellStyle name="Output 37 2" xfId="13583" xr:uid="{FA3838EE-C250-42BA-8A0E-8FAE4CA5C175}"/>
    <cellStyle name="Output 37 2 2" xfId="35230" xr:uid="{2380955B-21C1-419B-AC81-EA218959E4B5}"/>
    <cellStyle name="Output 37 3" xfId="13584" xr:uid="{BD8F62E9-0E63-4A8D-A144-DB3A7CB4F0E8}"/>
    <cellStyle name="Output 37 3 2" xfId="35231" xr:uid="{0590B16B-772A-4D7D-8B56-026CAB762434}"/>
    <cellStyle name="Output 37 4" xfId="35232" xr:uid="{8D2C1617-4B49-47E6-8610-50710C6CBEF5}"/>
    <cellStyle name="Output 38" xfId="13585" xr:uid="{27C402DB-89D8-4237-BF81-065896A04CAA}"/>
    <cellStyle name="Output 38 2" xfId="13586" xr:uid="{7B91C0B4-4668-4AE4-8A63-557856B55D92}"/>
    <cellStyle name="Output 38 2 2" xfId="35233" xr:uid="{611BC8D6-CF5B-462F-B78A-37897270BB15}"/>
    <cellStyle name="Output 38 3" xfId="13587" xr:uid="{FE416405-FA98-403E-90B0-E9CF0B808A5C}"/>
    <cellStyle name="Output 38 3 2" xfId="35234" xr:uid="{5C4E9935-8159-4A9A-BABF-2D5340E3DACB}"/>
    <cellStyle name="Output 38 4" xfId="35235" xr:uid="{8C0A1E3C-BB2E-42C9-9B69-C4533D7CDF5B}"/>
    <cellStyle name="Output 39" xfId="13588" xr:uid="{26C98166-A642-4BF4-BAF8-60F4BE818872}"/>
    <cellStyle name="Output 39 2" xfId="13589" xr:uid="{6AEE495C-B3C6-4D0F-96C5-09FE12FB79F6}"/>
    <cellStyle name="Output 39 2 2" xfId="35236" xr:uid="{ECE354F0-BBEC-4370-AAD6-F27BAFF14BAA}"/>
    <cellStyle name="Output 39 3" xfId="13590" xr:uid="{D218E97A-A0DB-46DC-A57E-9C642B9910F5}"/>
    <cellStyle name="Output 39 3 2" xfId="35237" xr:uid="{347ECC15-99C4-4C41-A5B3-5F2A1A2C13B0}"/>
    <cellStyle name="Output 39 4" xfId="35238" xr:uid="{D80F7EE5-106C-4B08-A82A-28767DF95E43}"/>
    <cellStyle name="Output 4" xfId="13591" xr:uid="{D460EBA8-E576-48C3-9DAD-749B3D212FA6}"/>
    <cellStyle name="Output 4 2" xfId="13592" xr:uid="{3EDCA923-BE21-44AC-9036-388907F9D6E2}"/>
    <cellStyle name="Output 4 2 2" xfId="35239" xr:uid="{41EB2606-CF14-41FC-8144-6125DA54C77E}"/>
    <cellStyle name="Output 4 3" xfId="13593" xr:uid="{E8244F0E-3AE4-4E5C-9B1B-00CA79484E63}"/>
    <cellStyle name="Output 4 3 2" xfId="35240" xr:uid="{986483E9-8BB8-4F55-AAE4-84245AD07B12}"/>
    <cellStyle name="Output 4 4" xfId="35241" xr:uid="{50CBDDDA-40BC-4366-B492-C8D7AF214BAF}"/>
    <cellStyle name="Output 40" xfId="13594" xr:uid="{2E7A176F-8071-49D7-A201-F2736030AD41}"/>
    <cellStyle name="Output 40 2" xfId="13595" xr:uid="{8E8D44A9-F6BB-4457-84DC-74DF4C38E4C2}"/>
    <cellStyle name="Output 40 2 2" xfId="35242" xr:uid="{CC896D0E-F51A-4706-A3ED-2D561C3636CA}"/>
    <cellStyle name="Output 40 3" xfId="13596" xr:uid="{B1651658-3E31-4050-984E-9AF637139385}"/>
    <cellStyle name="Output 40 3 2" xfId="35243" xr:uid="{65BB2FCD-5BE6-47F2-AE86-D8FB2D9130B5}"/>
    <cellStyle name="Output 40 4" xfId="35244" xr:uid="{D5B587DA-0118-4D51-AAD1-FEE2840E72DE}"/>
    <cellStyle name="Output 41" xfId="13597" xr:uid="{C5A5B385-B48C-48BF-8BDA-4119178317D4}"/>
    <cellStyle name="Output 41 2" xfId="13598" xr:uid="{53AB4F90-5869-410A-9DB0-3FE89CC90A33}"/>
    <cellStyle name="Output 41 2 2" xfId="35245" xr:uid="{A9E63149-E769-43FA-8A5B-42B9E3D9EE9C}"/>
    <cellStyle name="Output 41 3" xfId="13599" xr:uid="{E012F565-ACF0-4C3C-AA24-30DF82BE380D}"/>
    <cellStyle name="Output 41 3 2" xfId="35246" xr:uid="{09ECDAEC-2F4C-4889-B83D-E15B75386FA5}"/>
    <cellStyle name="Output 41 4" xfId="35247" xr:uid="{738FD849-9249-43B4-ADE2-B655390425B8}"/>
    <cellStyle name="Output 42" xfId="13600" xr:uid="{2A35DF01-CCAC-4EBD-AE88-6B37B26BA7B5}"/>
    <cellStyle name="Output 42 2" xfId="13601" xr:uid="{B6E9652D-D5EB-4C23-90A0-DDF51E36007D}"/>
    <cellStyle name="Output 42 2 2" xfId="35248" xr:uid="{50A29BDF-71F4-4270-9A0B-0F5222F82B02}"/>
    <cellStyle name="Output 42 3" xfId="13602" xr:uid="{83F25722-565A-43C6-806F-0EC035E33FE3}"/>
    <cellStyle name="Output 42 3 2" xfId="35249" xr:uid="{ADCE8C9E-41D7-4B7E-8744-D557BFEB2E74}"/>
    <cellStyle name="Output 42 4" xfId="35250" xr:uid="{A70BA845-F1E9-4EB5-8037-CCC76CDDF1DB}"/>
    <cellStyle name="Output 43" xfId="13603" xr:uid="{3A73AC97-8110-48BC-B517-FEDD5BBFA673}"/>
    <cellStyle name="Output 43 2" xfId="13604" xr:uid="{2DA285EA-F23F-47F0-B76C-64E8C6E9F541}"/>
    <cellStyle name="Output 43 2 2" xfId="35251" xr:uid="{75F82B11-3D37-4FC8-9885-ECAAC440FBAF}"/>
    <cellStyle name="Output 43 3" xfId="13605" xr:uid="{F302A942-B4CC-40EB-B026-0D09CD2CD8C1}"/>
    <cellStyle name="Output 43 3 2" xfId="35252" xr:uid="{9D12495B-A2A7-4E55-AF2B-8A2C969D244C}"/>
    <cellStyle name="Output 43 4" xfId="35253" xr:uid="{2CB9AC01-0BCF-4406-870B-CE48DE62EFCB}"/>
    <cellStyle name="Output 44" xfId="13606" xr:uid="{C87D177A-E77C-43DF-A674-BAF83BAFB96C}"/>
    <cellStyle name="Output 44 2" xfId="13607" xr:uid="{973DD4A5-5236-4FD0-9E4D-F9E9CB15B69E}"/>
    <cellStyle name="Output 44 2 2" xfId="35254" xr:uid="{915B6ECC-53B2-43A8-AF53-1547369CC258}"/>
    <cellStyle name="Output 44 3" xfId="13608" xr:uid="{14A22663-C4B8-4464-9AF3-A2CE0E6BD673}"/>
    <cellStyle name="Output 44 3 2" xfId="35255" xr:uid="{5C05C9C3-2090-4AA0-996C-04579AEC63CA}"/>
    <cellStyle name="Output 44 4" xfId="35256" xr:uid="{18AC9302-5712-4329-809C-9AC32346AFFF}"/>
    <cellStyle name="Output 45" xfId="13609" xr:uid="{61B8C64F-890D-4AF1-ABE7-AB1911B2283D}"/>
    <cellStyle name="Output 45 2" xfId="13610" xr:uid="{B6DB5776-6258-4873-8867-6E6B34103BA7}"/>
    <cellStyle name="Output 45 2 2" xfId="35257" xr:uid="{18A4B211-A25D-4B37-ACD0-BC575A1E1530}"/>
    <cellStyle name="Output 45 3" xfId="13611" xr:uid="{AA9864D0-D7F5-4A56-A7C1-8FFBDDCF5C9F}"/>
    <cellStyle name="Output 45 3 2" xfId="35258" xr:uid="{ECE670FF-63ED-49B0-96E9-D795ECABCD55}"/>
    <cellStyle name="Output 45 4" xfId="35259" xr:uid="{0F23C1DB-68A9-4816-BFEE-3DF1529EDC04}"/>
    <cellStyle name="Output 46" xfId="13612" xr:uid="{14170548-143E-4D69-A2ED-A3B103B3690D}"/>
    <cellStyle name="Output 46 2" xfId="13613" xr:uid="{25B27820-0840-4F14-AC2B-8CA289210A8E}"/>
    <cellStyle name="Output 46 2 2" xfId="35260" xr:uid="{7F98CBEE-49EC-4060-9729-618908C8B92C}"/>
    <cellStyle name="Output 46 3" xfId="13614" xr:uid="{3FE10780-7E85-42FB-BA7F-578449E7D729}"/>
    <cellStyle name="Output 46 3 2" xfId="35261" xr:uid="{17EDA768-24FB-41E3-BDB0-E95F1C25B49B}"/>
    <cellStyle name="Output 46 4" xfId="35262" xr:uid="{FE80B84B-C7E5-4375-9770-76256FDE06AB}"/>
    <cellStyle name="Output 47" xfId="13615" xr:uid="{2B233997-4FB7-4809-A3A1-258A372DE7A0}"/>
    <cellStyle name="Output 47 2" xfId="13616" xr:uid="{C7EA0DAD-1534-40CD-AB99-AE5676A588FB}"/>
    <cellStyle name="Output 47 2 2" xfId="35263" xr:uid="{622DB7CA-A81F-45FC-923B-791019D4574B}"/>
    <cellStyle name="Output 47 3" xfId="13617" xr:uid="{FB6659D9-53C8-4960-8128-FBC742255B5D}"/>
    <cellStyle name="Output 47 3 2" xfId="35264" xr:uid="{6C64036A-094F-41DD-A64E-6A2EEA0C7ED1}"/>
    <cellStyle name="Output 47 4" xfId="35265" xr:uid="{E2D69519-2229-4D45-81E9-310AF656D1FB}"/>
    <cellStyle name="Output 48" xfId="13618" xr:uid="{8ADF4E9E-D226-41C7-85DC-2748AC2F3932}"/>
    <cellStyle name="Output 48 2" xfId="13619" xr:uid="{DC70121C-DFC3-4B57-B538-8EF2003DE4ED}"/>
    <cellStyle name="Output 48 2 2" xfId="35266" xr:uid="{F14B01BC-20A6-48B5-873F-40E8E2D05649}"/>
    <cellStyle name="Output 48 3" xfId="13620" xr:uid="{E69304A3-A015-46D2-A370-4EE62853960A}"/>
    <cellStyle name="Output 48 3 2" xfId="35267" xr:uid="{2003A14F-4B99-4A03-990F-2A495EB7F773}"/>
    <cellStyle name="Output 48 4" xfId="35268" xr:uid="{58D9EB03-B5AB-4C53-A2C0-C797FAEADDE6}"/>
    <cellStyle name="Output 49" xfId="13621" xr:uid="{DD0C8662-ADD0-4DDC-B73E-293C7E821887}"/>
    <cellStyle name="Output 49 2" xfId="13622" xr:uid="{32DD4C48-A2F3-4B99-B74A-3B58838E4DBC}"/>
    <cellStyle name="Output 49 2 2" xfId="35269" xr:uid="{BCCAA9D3-32C5-4AB7-AC3A-3F0AE030E6D2}"/>
    <cellStyle name="Output 49 3" xfId="13623" xr:uid="{23EB18E1-CB26-4526-889E-258BD5A48C13}"/>
    <cellStyle name="Output 49 3 2" xfId="35270" xr:uid="{252ECDEC-AD8A-421D-9A04-5843759F8CA9}"/>
    <cellStyle name="Output 49 4" xfId="35271" xr:uid="{8EB10B47-B3C7-4CE7-8EA8-53E5142E26AD}"/>
    <cellStyle name="Output 5" xfId="13624" xr:uid="{DDE9E4EB-98D3-443A-95DB-8C2DFD49C6A3}"/>
    <cellStyle name="Output 5 2" xfId="13625" xr:uid="{C5727199-7E63-4326-B0C7-49EDAD302B78}"/>
    <cellStyle name="Output 5 2 2" xfId="35272" xr:uid="{FBE60D98-58B5-4D2B-893B-13E006E44426}"/>
    <cellStyle name="Output 5 3" xfId="13626" xr:uid="{B2F14C34-AAA2-4AE5-96F4-4EC1E0F25B8C}"/>
    <cellStyle name="Output 5 3 2" xfId="35273" xr:uid="{0D9F1C2D-9626-4617-8126-A3E6DD69A7AB}"/>
    <cellStyle name="Output 5 4" xfId="35274" xr:uid="{E68B78C2-C547-4ABD-9D72-B41D5A6CEB25}"/>
    <cellStyle name="Output 50" xfId="13627" xr:uid="{1A3302B9-9C62-4B24-9CF0-6CC8F9133612}"/>
    <cellStyle name="Output 50 2" xfId="13628" xr:uid="{3471F137-ED79-4E24-938F-34B58462562D}"/>
    <cellStyle name="Output 50 2 2" xfId="35275" xr:uid="{4CE1F962-5AF8-4868-A44F-E6077D5B0B7C}"/>
    <cellStyle name="Output 50 3" xfId="13629" xr:uid="{C6AF8DA7-8335-4E5E-B972-D6F66371B1E6}"/>
    <cellStyle name="Output 50 3 2" xfId="35276" xr:uid="{787FB7C8-52EB-431C-B136-C80CF68F1498}"/>
    <cellStyle name="Output 50 4" xfId="35277" xr:uid="{1D919CD8-34D8-46CF-972E-1DD3DEC33D23}"/>
    <cellStyle name="Output 51" xfId="13630" xr:uid="{6C765C71-6766-478B-ADEF-189C962137B6}"/>
    <cellStyle name="Output 51 2" xfId="13631" xr:uid="{42AF7E62-B5FD-4CDF-891F-7B1498C6C056}"/>
    <cellStyle name="Output 51 2 2" xfId="35278" xr:uid="{0D975597-1DC0-43CC-B8C6-C87627E3F661}"/>
    <cellStyle name="Output 51 3" xfId="13632" xr:uid="{5F70FC80-3D48-45EC-AB9E-9D3FD07E5D81}"/>
    <cellStyle name="Output 51 3 2" xfId="35279" xr:uid="{F6F54058-3F8E-4F44-8236-810C55AC9843}"/>
    <cellStyle name="Output 51 4" xfId="35280" xr:uid="{BF9F74A8-95DD-4223-99AA-9755F5F49F34}"/>
    <cellStyle name="Output 52" xfId="13633" xr:uid="{BE966CB8-E081-4166-8B83-598AAC6E08F9}"/>
    <cellStyle name="Output 52 2" xfId="13634" xr:uid="{0DDA3A9E-97ED-4052-8BB2-154F764232A0}"/>
    <cellStyle name="Output 52 2 2" xfId="35281" xr:uid="{98BB4AC2-B924-43F0-B3A2-0A09EE6AFDA9}"/>
    <cellStyle name="Output 52 3" xfId="13635" xr:uid="{68864422-3E30-4DAE-A28F-511D332380F0}"/>
    <cellStyle name="Output 52 3 2" xfId="35282" xr:uid="{E0E9BE29-7B84-4464-B8C5-FB0DECA736F8}"/>
    <cellStyle name="Output 52 4" xfId="35283" xr:uid="{6C9F024E-B7C0-4D2F-923D-34D2A9ABFB0D}"/>
    <cellStyle name="Output 53" xfId="13636" xr:uid="{9C36EFAC-A35C-4DE6-BA65-9D63D9675B15}"/>
    <cellStyle name="Output 53 2" xfId="13637" xr:uid="{45B03175-4933-40A8-A0AA-8E4957C122D2}"/>
    <cellStyle name="Output 53 2 2" xfId="35284" xr:uid="{1D6D977A-01EC-4FAE-934C-74903A7F8EEB}"/>
    <cellStyle name="Output 53 3" xfId="13638" xr:uid="{678E9023-E4AB-4EA2-97EF-24D5E3BF01E7}"/>
    <cellStyle name="Output 53 3 2" xfId="35285" xr:uid="{6540DB99-8F6E-4BBB-9E34-F834C61FA9AC}"/>
    <cellStyle name="Output 53 4" xfId="35286" xr:uid="{06F1723C-CC38-4C95-A28D-3D2B543CDD41}"/>
    <cellStyle name="Output 54" xfId="13639" xr:uid="{E6C73412-CCF9-4153-B0AC-CA5C5EC4D977}"/>
    <cellStyle name="Output 54 2" xfId="13640" xr:uid="{50844D32-F771-4FAC-9824-6BD65780ED1E}"/>
    <cellStyle name="Output 54 2 2" xfId="35287" xr:uid="{1E9E3771-D9A4-4554-99E5-6223509DA02C}"/>
    <cellStyle name="Output 54 3" xfId="13641" xr:uid="{34306EAB-BFE3-4959-82A7-787374C9020F}"/>
    <cellStyle name="Output 54 3 2" xfId="35288" xr:uid="{4635C913-F621-4489-892E-70C3F3465758}"/>
    <cellStyle name="Output 54 4" xfId="35289" xr:uid="{D18E4E0D-2097-44C2-A7F6-076E3D96EF98}"/>
    <cellStyle name="Output 55" xfId="13642" xr:uid="{196A3651-9A4E-4817-A996-1E704F6EF80C}"/>
    <cellStyle name="Output 55 2" xfId="13643" xr:uid="{DAE61DB3-7D28-4036-A224-7DA80B927E56}"/>
    <cellStyle name="Output 55 2 2" xfId="35290" xr:uid="{C0BA730D-4624-4FBA-8F6E-4986CFDFAE18}"/>
    <cellStyle name="Output 55 3" xfId="13644" xr:uid="{614DEB76-08C6-4103-A49A-85E1D436F839}"/>
    <cellStyle name="Output 55 3 2" xfId="35291" xr:uid="{3BCAF145-2885-4844-A319-667A87D0FAD0}"/>
    <cellStyle name="Output 55 4" xfId="35292" xr:uid="{DCA9DFD8-0965-43EE-8231-1CCA517DF751}"/>
    <cellStyle name="Output 56" xfId="13645" xr:uid="{760DB446-6D9B-4FDA-B091-CCE19E4D0336}"/>
    <cellStyle name="Output 56 2" xfId="13646" xr:uid="{01ADF460-1791-44D7-AE23-CA5D63EF5FC6}"/>
    <cellStyle name="Output 56 2 2" xfId="35293" xr:uid="{3A18F9B3-08A7-4E41-9652-50C36C5E840B}"/>
    <cellStyle name="Output 56 3" xfId="13647" xr:uid="{10025C8A-E509-4572-AC3D-5E4D34055A16}"/>
    <cellStyle name="Output 56 3 2" xfId="35294" xr:uid="{3A70475D-C68D-4625-8AEA-B19E3604D58B}"/>
    <cellStyle name="Output 56 4" xfId="35295" xr:uid="{A77DB346-2329-4860-8B09-F2C4499DBEBF}"/>
    <cellStyle name="Output 57" xfId="13648" xr:uid="{3993B999-B58C-437A-ACAE-2BD9B90A78ED}"/>
    <cellStyle name="Output 57 2" xfId="13649" xr:uid="{0149B61D-1C28-4F53-B647-757ADC7A2337}"/>
    <cellStyle name="Output 57 2 2" xfId="35296" xr:uid="{25DEE4B5-AEBB-4705-9EFA-9422958A2DE8}"/>
    <cellStyle name="Output 57 3" xfId="13650" xr:uid="{4C0A8A0A-D252-4DC1-8491-E383FD7C1447}"/>
    <cellStyle name="Output 57 3 2" xfId="35297" xr:uid="{5CB24A6A-BFCB-4A3F-BC09-09D0C94C700E}"/>
    <cellStyle name="Output 57 4" xfId="35298" xr:uid="{BD5945D6-6476-409E-9812-5CB34C8DE30A}"/>
    <cellStyle name="Output 58" xfId="13651" xr:uid="{B26F7525-32CD-4580-8DC6-71D8052A03E2}"/>
    <cellStyle name="Output 58 2" xfId="13652" xr:uid="{C9212247-F2DD-4FB5-AFB0-5AF1266E36A8}"/>
    <cellStyle name="Output 58 2 2" xfId="35299" xr:uid="{9CF2A358-564E-4B5F-AFC6-447834222CAE}"/>
    <cellStyle name="Output 58 3" xfId="13653" xr:uid="{02DBE234-25FE-4816-B6BA-76FCA52E18AC}"/>
    <cellStyle name="Output 58 3 2" xfId="35300" xr:uid="{D1524C6E-A5DD-4FA0-A29C-8E02B11A061B}"/>
    <cellStyle name="Output 58 4" xfId="35301" xr:uid="{751E012F-E00B-49F9-832B-98E10A461B02}"/>
    <cellStyle name="Output 59" xfId="13654" xr:uid="{54D1300F-8605-4B24-A637-796C0F00A040}"/>
    <cellStyle name="Output 59 2" xfId="13655" xr:uid="{89F139D9-2F3E-45E3-B1F4-89C301A82302}"/>
    <cellStyle name="Output 59 2 2" xfId="35302" xr:uid="{AECE61DB-BF7C-405E-8F9C-44B5D6522C9F}"/>
    <cellStyle name="Output 59 3" xfId="13656" xr:uid="{970157F0-5DCF-4D04-9198-B69EE1536B05}"/>
    <cellStyle name="Output 59 3 2" xfId="35303" xr:uid="{33039D63-5EDC-478A-9132-EB38DE3880D3}"/>
    <cellStyle name="Output 59 4" xfId="35304" xr:uid="{C0BA9116-7953-4C87-8DA1-28CA12683693}"/>
    <cellStyle name="Output 6" xfId="13657" xr:uid="{0C71DD6E-6C66-4438-B571-9BD3E8FFDA14}"/>
    <cellStyle name="Output 6 2" xfId="13658" xr:uid="{EA002894-FB0C-4724-85D3-0C6DAD049BCD}"/>
    <cellStyle name="Output 6 2 2" xfId="35305" xr:uid="{0D629E6A-3EE0-494F-BA21-E3C9F3CB359B}"/>
    <cellStyle name="Output 6 3" xfId="13659" xr:uid="{C59ED65D-FE9D-43E4-A3B8-63BFCEBE516D}"/>
    <cellStyle name="Output 6 3 2" xfId="35306" xr:uid="{F705C8F0-10F1-4580-A143-EBFC9B2A36D9}"/>
    <cellStyle name="Output 6 4" xfId="35307" xr:uid="{BE5C67E3-508A-4F04-A97B-00601D5BD9CC}"/>
    <cellStyle name="Output 60" xfId="13660" xr:uid="{295801D7-F6BD-4C75-96EF-B5AB04F2C44D}"/>
    <cellStyle name="Output 60 2" xfId="13661" xr:uid="{7A904227-EFB8-48F4-A5E8-52579487F93A}"/>
    <cellStyle name="Output 60 2 2" xfId="35308" xr:uid="{9342C7D4-9169-4AB3-AE66-497C6052C78E}"/>
    <cellStyle name="Output 60 3" xfId="13662" xr:uid="{56E15D81-69DC-41D6-B6E6-8A1E8AC6E9D1}"/>
    <cellStyle name="Output 60 3 2" xfId="35309" xr:uid="{162004D6-878F-46D6-ACE2-F3147BCB524B}"/>
    <cellStyle name="Output 60 4" xfId="35310" xr:uid="{0A31E71F-2C01-4F6E-901A-0CA0D79E9676}"/>
    <cellStyle name="Output 61" xfId="13663" xr:uid="{9F92EFEA-6E1A-4B0F-8931-DFD7DF7FA3D4}"/>
    <cellStyle name="Output 61 2" xfId="13664" xr:uid="{6AAD038D-7F77-4F89-B42F-8E784A3B30D6}"/>
    <cellStyle name="Output 61 2 2" xfId="35311" xr:uid="{662C9C68-04CC-4DAE-BE1F-B206D4578666}"/>
    <cellStyle name="Output 61 3" xfId="13665" xr:uid="{236A0447-7BF5-4881-8910-58615FE300A6}"/>
    <cellStyle name="Output 61 3 2" xfId="35312" xr:uid="{B7ADFA2B-F5EF-40DE-A537-3CE4F084F45C}"/>
    <cellStyle name="Output 61 4" xfId="35313" xr:uid="{C56586B7-161F-461C-A4EB-57E93D1E974C}"/>
    <cellStyle name="Output 62" xfId="13666" xr:uid="{FAE339A6-0D3B-4F23-83A1-9D54DC0978F6}"/>
    <cellStyle name="Output 62 2" xfId="13667" xr:uid="{9840B303-6D50-466F-841D-793F4BF0548E}"/>
    <cellStyle name="Output 62 2 2" xfId="35314" xr:uid="{5D418FF8-D619-422A-90B8-41D50D3A2B57}"/>
    <cellStyle name="Output 62 3" xfId="13668" xr:uid="{2B885121-CD74-47E4-B1E2-9E8606CFD5D6}"/>
    <cellStyle name="Output 62 3 2" xfId="35315" xr:uid="{385F3875-0A43-4DEE-82AC-6C748B0432C6}"/>
    <cellStyle name="Output 62 4" xfId="35316" xr:uid="{930016F1-95E2-4F6E-A6F7-FF8810A67439}"/>
    <cellStyle name="Output 63" xfId="13669" xr:uid="{EA073097-AB82-4E32-88DB-63409D428D68}"/>
    <cellStyle name="Output 63 2" xfId="13670" xr:uid="{E3F7C5EA-968B-434F-B59B-55854ECAB32A}"/>
    <cellStyle name="Output 63 2 2" xfId="35317" xr:uid="{8FDF1DF4-4D8C-4D7C-83B8-CF4B5CD6A2C2}"/>
    <cellStyle name="Output 63 3" xfId="13671" xr:uid="{1BCF2D58-DE2D-4A2C-996F-15A4BFEFFF5E}"/>
    <cellStyle name="Output 63 3 2" xfId="35318" xr:uid="{8C0E6FBE-F084-4F3D-B603-876245A0B95B}"/>
    <cellStyle name="Output 63 4" xfId="35319" xr:uid="{19FFA598-D02B-4190-9757-89AACCDD1C0F}"/>
    <cellStyle name="Output 64" xfId="13672" xr:uid="{2AFEF852-5F07-4D80-AE1D-D57B64AD6629}"/>
    <cellStyle name="Output 64 2" xfId="13673" xr:uid="{869B5D5D-FFA1-44C9-AF55-9C4CC0C7A7D6}"/>
    <cellStyle name="Output 64 2 2" xfId="35320" xr:uid="{2770884F-03B7-4AF3-A331-695FD1720CD8}"/>
    <cellStyle name="Output 64 3" xfId="13674" xr:uid="{F34F50BB-9121-4AEE-94CA-5666A0869AAF}"/>
    <cellStyle name="Output 64 3 2" xfId="35321" xr:uid="{6304C134-8830-49B7-A261-8414A6E1913D}"/>
    <cellStyle name="Output 64 4" xfId="35322" xr:uid="{9A35A2AD-2F1C-47B1-A724-31A119E0FD4D}"/>
    <cellStyle name="Output 65" xfId="13675" xr:uid="{25A9AE27-3000-4A34-9CF5-B8922C31344F}"/>
    <cellStyle name="Output 65 2" xfId="13676" xr:uid="{E608E9BB-14A2-4CF6-8494-F4F9CBCC5C78}"/>
    <cellStyle name="Output 65 2 2" xfId="35323" xr:uid="{3F8A16DB-DEE9-4EC5-940A-C4756711F9F7}"/>
    <cellStyle name="Output 65 3" xfId="13677" xr:uid="{58B3EB79-7900-4510-9BFF-2E93AC055E17}"/>
    <cellStyle name="Output 65 3 2" xfId="35324" xr:uid="{0DA140E1-EFCF-419F-9AC9-A0360EB5C816}"/>
    <cellStyle name="Output 65 4" xfId="35325" xr:uid="{1233F77C-A534-4EA6-9CAC-3A4E0163E347}"/>
    <cellStyle name="Output 66" xfId="13678" xr:uid="{9BEA7D06-3C65-4D56-93DB-7E03EE099331}"/>
    <cellStyle name="Output 66 2" xfId="13679" xr:uid="{DE8EE4B4-F532-41F0-AB2A-EC0B22D5F7D0}"/>
    <cellStyle name="Output 66 2 2" xfId="35326" xr:uid="{6F973989-60C1-44C5-A5B2-54CECEA3593C}"/>
    <cellStyle name="Output 66 3" xfId="13680" xr:uid="{6C7D2B63-233F-4298-8616-E56069499FA9}"/>
    <cellStyle name="Output 66 3 2" xfId="35327" xr:uid="{0810031B-5775-43D3-A06A-7B99C1525D29}"/>
    <cellStyle name="Output 66 4" xfId="35328" xr:uid="{0A5E1922-AEAB-4474-AB0A-4C3CEAED164D}"/>
    <cellStyle name="Output 67" xfId="13681" xr:uid="{06F2FD1B-CBD7-4E80-8A75-D74F1B4E3E58}"/>
    <cellStyle name="Output 67 2" xfId="13682" xr:uid="{3A119B18-AD8B-43BD-82F0-6D5932C1AD77}"/>
    <cellStyle name="Output 67 2 2" xfId="35329" xr:uid="{DA5C376F-AF47-488B-9707-F6526D8F042B}"/>
    <cellStyle name="Output 67 3" xfId="13683" xr:uid="{CD555B19-88D5-45BC-B4D2-9F6FCFCCF006}"/>
    <cellStyle name="Output 67 3 2" xfId="35330" xr:uid="{017EEC22-08E0-471F-90FA-1ED9221BC41F}"/>
    <cellStyle name="Output 67 4" xfId="35331" xr:uid="{0C5A2502-FE6E-4CF2-9B8A-DAFA23327F51}"/>
    <cellStyle name="Output 68" xfId="13684" xr:uid="{9369C39C-460C-46EE-BB5F-197FBA1A3C8A}"/>
    <cellStyle name="Output 68 2" xfId="13685" xr:uid="{F7FAF43D-1573-4744-A7E2-0C611800AF8C}"/>
    <cellStyle name="Output 68 2 2" xfId="35332" xr:uid="{ED981597-A9CC-4B3F-A82F-BF8C62DF87B8}"/>
    <cellStyle name="Output 68 3" xfId="13686" xr:uid="{E5F2996A-F9B5-4659-AA1D-A787AB43BE15}"/>
    <cellStyle name="Output 68 3 2" xfId="35333" xr:uid="{6C62F35F-E775-4DA7-BA5A-40CA8D47470B}"/>
    <cellStyle name="Output 68 4" xfId="35334" xr:uid="{AA01B2E0-05A1-4DB9-84D0-79F942C07F1F}"/>
    <cellStyle name="Output 69" xfId="13687" xr:uid="{5DD30C1A-5F43-488E-80CA-BD30713798CA}"/>
    <cellStyle name="Output 69 2" xfId="13688" xr:uid="{BCE5C3B3-FABE-41C1-BC87-EAD77C14DAEC}"/>
    <cellStyle name="Output 69 2 2" xfId="35335" xr:uid="{601E5EC7-CE1C-4144-B897-916B6B5C1C35}"/>
    <cellStyle name="Output 69 3" xfId="13689" xr:uid="{3D6D6569-E108-441F-BD13-1792BFA0FBDC}"/>
    <cellStyle name="Output 69 3 2" xfId="35336" xr:uid="{6F5C8971-449A-41AE-B33B-003FFF1E9CF3}"/>
    <cellStyle name="Output 69 4" xfId="35337" xr:uid="{ECAC341B-E3FC-42BA-877A-DCB13454BDE7}"/>
    <cellStyle name="Output 7" xfId="13690" xr:uid="{ED175060-ACA2-4795-9BD7-8547C7A326A4}"/>
    <cellStyle name="Output 7 2" xfId="13691" xr:uid="{966E39EE-DF6E-47B3-99E9-9351757EE678}"/>
    <cellStyle name="Output 7 2 2" xfId="35338" xr:uid="{07E70565-BA50-4308-9D33-9980744B0BC3}"/>
    <cellStyle name="Output 7 3" xfId="13692" xr:uid="{1DCBF82B-86F8-4010-9A4E-F768B87B19EB}"/>
    <cellStyle name="Output 7 3 2" xfId="35339" xr:uid="{8CC098E5-E496-4444-B581-9225ADCC542A}"/>
    <cellStyle name="Output 7 4" xfId="35340" xr:uid="{3AE56DDD-DCCC-47F8-AE01-E4D09EBC64FD}"/>
    <cellStyle name="Output 70" xfId="13693" xr:uid="{5EFDEDC8-A063-4C3C-9907-0F87A662E792}"/>
    <cellStyle name="Output 70 2" xfId="13694" xr:uid="{981EA91F-CBE1-4B2F-9DEC-6070961DCCE4}"/>
    <cellStyle name="Output 70 2 2" xfId="35341" xr:uid="{ADD3B739-0692-4014-89AE-EE1DD35B34E2}"/>
    <cellStyle name="Output 70 3" xfId="13695" xr:uid="{1E16EE06-CA23-4B9B-9D05-78AD034376EC}"/>
    <cellStyle name="Output 70 3 2" xfId="35342" xr:uid="{AC5492B0-5B38-4D75-835A-B62FA85ABC87}"/>
    <cellStyle name="Output 70 4" xfId="35343" xr:uid="{7269339C-A321-4B80-B672-547BEF08E758}"/>
    <cellStyle name="Output 71" xfId="13696" xr:uid="{0B639F2F-9A6E-42EB-8467-2A34743C1E68}"/>
    <cellStyle name="Output 71 2" xfId="13697" xr:uid="{821B0F35-8B43-49B9-A9ED-E84AA98DA44C}"/>
    <cellStyle name="Output 71 2 2" xfId="35344" xr:uid="{F15141E4-CA01-4B7C-91E4-4863921E96E6}"/>
    <cellStyle name="Output 71 3" xfId="13698" xr:uid="{3286AF76-96B9-457B-940D-CFAF06563088}"/>
    <cellStyle name="Output 71 3 2" xfId="35345" xr:uid="{EDC1CABB-871F-4060-B07F-425CBA8BD318}"/>
    <cellStyle name="Output 71 4" xfId="35346" xr:uid="{48F94F9C-7A0D-4A6D-9A1A-D8BEDD019239}"/>
    <cellStyle name="Output 72" xfId="13699" xr:uid="{5CE77791-A5B4-4CFB-B079-BC51622B4ED3}"/>
    <cellStyle name="Output 72 2" xfId="13700" xr:uid="{101B9148-F3FE-4FA8-AF7F-558C893647F2}"/>
    <cellStyle name="Output 72 2 2" xfId="35347" xr:uid="{5D035156-708F-48C9-AD45-48E298B6A64E}"/>
    <cellStyle name="Output 72 3" xfId="13701" xr:uid="{422723F7-BB27-4D60-A933-05CA78D1B624}"/>
    <cellStyle name="Output 72 3 2" xfId="35348" xr:uid="{2084EC97-79FC-4D30-A5F0-8876DF9D8231}"/>
    <cellStyle name="Output 72 4" xfId="35349" xr:uid="{97374285-F845-428E-9790-14810F2D2015}"/>
    <cellStyle name="Output 73" xfId="13702" xr:uid="{2BA70CA8-4D88-4123-9C44-65972C91E8B4}"/>
    <cellStyle name="Output 73 2" xfId="13703" xr:uid="{D9C8D2AB-7BE3-4A90-BC72-C56223960253}"/>
    <cellStyle name="Output 73 2 2" xfId="35350" xr:uid="{454826CC-573F-4D50-85AD-5AC891222569}"/>
    <cellStyle name="Output 73 3" xfId="13704" xr:uid="{7829B1DA-6BBF-40FE-A984-68D4E5AABEAB}"/>
    <cellStyle name="Output 73 3 2" xfId="35351" xr:uid="{31C6F3B4-CC83-4968-9299-33D3C344141C}"/>
    <cellStyle name="Output 73 4" xfId="35352" xr:uid="{51B318F6-99D6-4FC6-91AD-A77E90C6EFB3}"/>
    <cellStyle name="Output 74" xfId="13705" xr:uid="{165391A4-0193-41C3-B73E-33433272031E}"/>
    <cellStyle name="Output 74 2" xfId="13706" xr:uid="{BAED1D0C-7FDA-4198-B1FB-9C8E54F8ADF1}"/>
    <cellStyle name="Output 74 2 2" xfId="35353" xr:uid="{D9FBD36A-7488-4824-A57A-E5592FE83F85}"/>
    <cellStyle name="Output 74 3" xfId="13707" xr:uid="{DE412BE1-3AB2-4CEE-BB8E-E637328FC354}"/>
    <cellStyle name="Output 74 3 2" xfId="35354" xr:uid="{6676A58B-DCF2-474D-87D2-36BCD4998E94}"/>
    <cellStyle name="Output 74 4" xfId="35355" xr:uid="{F8DB995B-B336-4AFD-AA9C-F577118AC727}"/>
    <cellStyle name="Output 75" xfId="13708" xr:uid="{7FB954D2-47AB-40AB-8B78-B0D2B177D4EE}"/>
    <cellStyle name="Output 75 2" xfId="13709" xr:uid="{FBB80BF9-45CC-4439-B153-1611213F6FDF}"/>
    <cellStyle name="Output 75 2 2" xfId="35356" xr:uid="{5558E5F9-202D-4FD7-A2C3-3E8C6DABC334}"/>
    <cellStyle name="Output 75 3" xfId="13710" xr:uid="{F4E24C58-806D-4F9F-B23E-F90581C96893}"/>
    <cellStyle name="Output 75 3 2" xfId="35357" xr:uid="{610B72C9-BABD-47F0-BC28-E9734AEE0790}"/>
    <cellStyle name="Output 75 4" xfId="35358" xr:uid="{63E86E61-80EB-4BBE-88A8-7A1CEAF955B9}"/>
    <cellStyle name="Output 76" xfId="13711" xr:uid="{6312BF00-DF01-48F7-B267-FE4188AD781E}"/>
    <cellStyle name="Output 76 2" xfId="13712" xr:uid="{87D2CF8D-505D-48E8-9ACA-522F694EF6D5}"/>
    <cellStyle name="Output 76 2 2" xfId="35359" xr:uid="{7F6B4503-8A82-4AB5-B25D-A0F20FE2F5AD}"/>
    <cellStyle name="Output 76 3" xfId="13713" xr:uid="{F2014170-4323-46A6-A06E-8723EA490D51}"/>
    <cellStyle name="Output 76 3 2" xfId="35360" xr:uid="{3BF2B57F-7CEF-4BDE-B935-BF5B6E02852D}"/>
    <cellStyle name="Output 76 4" xfId="35361" xr:uid="{DC2406FF-CC7A-4B37-9FAE-FB8FEA96BADE}"/>
    <cellStyle name="Output 77" xfId="13714" xr:uid="{8065DB7F-F6CD-4263-906D-25FDCDEE731C}"/>
    <cellStyle name="Output 77 2" xfId="13715" xr:uid="{36E77878-C013-4992-88D5-CF71165F6F46}"/>
    <cellStyle name="Output 77 2 2" xfId="35362" xr:uid="{7E6C454B-E60E-4A47-B271-1A91792344D5}"/>
    <cellStyle name="Output 77 3" xfId="13716" xr:uid="{7BD3BEA8-CEA9-461C-8C1D-220C2FC1BB5E}"/>
    <cellStyle name="Output 77 3 2" xfId="35363" xr:uid="{7E0DC703-1405-4872-9C68-E0B5ED3D0F2D}"/>
    <cellStyle name="Output 77 4" xfId="35364" xr:uid="{601CAF88-094E-4C70-94AE-846EBC8D45EB}"/>
    <cellStyle name="Output 78" xfId="13717" xr:uid="{5AAD1930-5FE2-4085-B2A2-3971DD7F92B9}"/>
    <cellStyle name="Output 78 2" xfId="13718" xr:uid="{14636576-D6B0-40D5-B8A1-B4C636DF2215}"/>
    <cellStyle name="Output 78 2 2" xfId="35365" xr:uid="{14309206-F41D-44DA-8FC5-F041D299DE31}"/>
    <cellStyle name="Output 78 3" xfId="13719" xr:uid="{37666B73-EA69-41BF-9817-8290316C11B2}"/>
    <cellStyle name="Output 78 3 2" xfId="35366" xr:uid="{C5E9A88D-0D55-40D9-9E4F-5EB7593DD083}"/>
    <cellStyle name="Output 78 4" xfId="35367" xr:uid="{4AB2ED6E-7D6A-49E7-8FCA-D2C5FDC679E3}"/>
    <cellStyle name="Output 79" xfId="13720" xr:uid="{5780BF6D-F674-4DB5-9206-F43D192160A7}"/>
    <cellStyle name="Output 79 2" xfId="13721" xr:uid="{72F40B2C-D8ED-4EDD-8F57-8B6C0D724DF0}"/>
    <cellStyle name="Output 79 2 2" xfId="35368" xr:uid="{57109545-1AA0-409E-9096-2DC931790C6B}"/>
    <cellStyle name="Output 79 3" xfId="13722" xr:uid="{7022D11D-BB8A-40EC-95FA-145C0F1DB38D}"/>
    <cellStyle name="Output 79 3 2" xfId="35369" xr:uid="{334AE083-4374-4930-9DA8-7DF195B2A4CB}"/>
    <cellStyle name="Output 79 4" xfId="35370" xr:uid="{16BC9F4C-7EC5-4023-B609-42D806D7BAF3}"/>
    <cellStyle name="Output 8" xfId="13723" xr:uid="{BC590CAC-7B81-4C1C-B44D-81CA72F82604}"/>
    <cellStyle name="Output 8 2" xfId="13724" xr:uid="{693C4768-A9DA-48E7-BB70-794E4264CE01}"/>
    <cellStyle name="Output 8 2 2" xfId="35371" xr:uid="{DCA2587A-E374-4996-8A41-3737917869A9}"/>
    <cellStyle name="Output 8 3" xfId="13725" xr:uid="{AF768CF8-D342-41D2-B925-1C7EB9CE4CB2}"/>
    <cellStyle name="Output 8 3 2" xfId="35372" xr:uid="{2D016294-7D5A-4599-9850-57D0CCB911C9}"/>
    <cellStyle name="Output 8 4" xfId="35373" xr:uid="{16103538-BF69-400C-B944-4BC34B5490E1}"/>
    <cellStyle name="Output 80" xfId="13726" xr:uid="{6802C87F-527A-4DD3-B68B-60524CDC42B4}"/>
    <cellStyle name="Output 80 2" xfId="13727" xr:uid="{34EE76FE-C551-4EAB-8C94-AAB8F32658BE}"/>
    <cellStyle name="Output 80 2 2" xfId="35374" xr:uid="{1CE4C92B-E3D7-4F5D-8C34-8FB392ACCFCA}"/>
    <cellStyle name="Output 80 3" xfId="13728" xr:uid="{32B5FE07-EFA9-4391-87F0-AD5F07114B02}"/>
    <cellStyle name="Output 80 3 2" xfId="35375" xr:uid="{9230A56D-DCD9-45B0-8AA6-992B52E019B7}"/>
    <cellStyle name="Output 80 4" xfId="35376" xr:uid="{BC33F3D6-C5C9-4A23-98D7-E1B6F001569C}"/>
    <cellStyle name="Output 81" xfId="13729" xr:uid="{556FCE01-EBB8-4A1A-A645-01F531B743B3}"/>
    <cellStyle name="Output 81 2" xfId="13730" xr:uid="{CE3E5BEC-5A6D-4AE4-A308-371EEE910B31}"/>
    <cellStyle name="Output 81 2 2" xfId="35377" xr:uid="{46589497-C641-422D-AC02-38C91D5F3A8B}"/>
    <cellStyle name="Output 81 3" xfId="13731" xr:uid="{485A6CCA-6B93-4FE6-9E44-361AF234AEB2}"/>
    <cellStyle name="Output 81 3 2" xfId="35378" xr:uid="{95B128E3-6AED-412C-99D7-D9C50B42CCFD}"/>
    <cellStyle name="Output 81 4" xfId="35379" xr:uid="{FBAAA783-E590-4D78-8EB4-FD0C874B7EFC}"/>
    <cellStyle name="Output 82" xfId="13732" xr:uid="{B4371913-0E11-46D3-9A10-97D6705BF93E}"/>
    <cellStyle name="Output 82 2" xfId="13733" xr:uid="{D1C6D91C-4340-4BCE-B5CA-67D61FD3D043}"/>
    <cellStyle name="Output 82 2 2" xfId="35380" xr:uid="{D6E63BC6-B44A-4B04-83F6-703D89B69C8F}"/>
    <cellStyle name="Output 82 3" xfId="13734" xr:uid="{90F69BD6-69F9-4C79-A5C8-C77F99BF5523}"/>
    <cellStyle name="Output 82 3 2" xfId="35381" xr:uid="{CE1D83A3-D267-49BC-B321-9AF78B4300CF}"/>
    <cellStyle name="Output 82 4" xfId="35382" xr:uid="{44E21F8E-AD4C-4C36-8D89-B1B81CB236AC}"/>
    <cellStyle name="Output 83" xfId="13735" xr:uid="{FE3C6601-E31B-46FB-834C-2E44A2B9DAD3}"/>
    <cellStyle name="Output 83 2" xfId="13736" xr:uid="{759EE314-D6E5-4061-9DA8-EE448B8B1361}"/>
    <cellStyle name="Output 83 2 2" xfId="35383" xr:uid="{23C97A5F-801A-47A3-A40E-E557725328A8}"/>
    <cellStyle name="Output 83 3" xfId="13737" xr:uid="{A2B43409-651E-41D2-97F9-DBF2148C8C06}"/>
    <cellStyle name="Output 83 3 2" xfId="35384" xr:uid="{810253FF-410E-4D20-9BFF-F93D385981AC}"/>
    <cellStyle name="Output 83 4" xfId="35385" xr:uid="{B8C01598-F90D-432F-8D05-1B13CC1D5405}"/>
    <cellStyle name="Output 84" xfId="13738" xr:uid="{350EEF93-FBFD-48F8-859C-A46E2C666E2A}"/>
    <cellStyle name="Output 84 2" xfId="13739" xr:uid="{1BCDD563-9AF8-4345-BE75-31DE536137F6}"/>
    <cellStyle name="Output 84 2 2" xfId="35386" xr:uid="{6F4E6C74-F606-47EA-BB0D-A37981144BEB}"/>
    <cellStyle name="Output 84 3" xfId="13740" xr:uid="{F0C9DC45-EC8A-4C12-B217-2DB4F9D0C153}"/>
    <cellStyle name="Output 84 3 2" xfId="35387" xr:uid="{6326CAF9-7D33-4120-B857-B58F9414143B}"/>
    <cellStyle name="Output 84 4" xfId="35388" xr:uid="{68FBD830-133F-4608-95CD-DDCA232E738F}"/>
    <cellStyle name="Output 85" xfId="13741" xr:uid="{F6213D82-8B98-49F5-8230-C6D416B24AA2}"/>
    <cellStyle name="Output 85 2" xfId="13742" xr:uid="{2C7B8750-0675-4D65-B31E-DEE59A932867}"/>
    <cellStyle name="Output 85 2 2" xfId="35389" xr:uid="{8289724C-C90F-4C74-ACF3-0F64643546C6}"/>
    <cellStyle name="Output 85 3" xfId="13743" xr:uid="{1550AA49-D2C0-487C-882B-8DCBE99BE4BA}"/>
    <cellStyle name="Output 85 3 2" xfId="35390" xr:uid="{4159527C-2861-4E81-B1E3-14D852F043B5}"/>
    <cellStyle name="Output 85 4" xfId="35391" xr:uid="{329958C3-92A8-445C-95F6-01990409B5EB}"/>
    <cellStyle name="Output 86" xfId="13744" xr:uid="{E05C55D5-75A8-4C68-B3A7-113897625CE8}"/>
    <cellStyle name="Output 86 2" xfId="13745" xr:uid="{8A451261-BF1B-49B3-A27A-AF384757E3CD}"/>
    <cellStyle name="Output 86 2 2" xfId="35392" xr:uid="{1A274E4B-50A1-48F1-9FC5-7EAC53F83627}"/>
    <cellStyle name="Output 86 3" xfId="13746" xr:uid="{F23F4EA9-C002-486E-A28E-DB3A356FBC62}"/>
    <cellStyle name="Output 86 3 2" xfId="35393" xr:uid="{1C0C0175-D6C6-433C-B6AD-F1D7ECDF97C9}"/>
    <cellStyle name="Output 86 4" xfId="35394" xr:uid="{14DAE7A3-5AFA-40B0-8128-C9CD1F7ED46D}"/>
    <cellStyle name="Output 87" xfId="13747" xr:uid="{2B78537E-03B9-413D-B67E-925D1AEA8370}"/>
    <cellStyle name="Output 87 2" xfId="13748" xr:uid="{3C789791-9113-44E2-A898-29E99450380E}"/>
    <cellStyle name="Output 87 2 2" xfId="35395" xr:uid="{C4B01C1A-F1EF-418C-BE74-992171D6F901}"/>
    <cellStyle name="Output 87 3" xfId="13749" xr:uid="{C7594724-38AD-4924-911F-4C3A6826ABE4}"/>
    <cellStyle name="Output 87 3 2" xfId="35396" xr:uid="{67B45B04-F85B-4692-9FB2-D10A3B516A48}"/>
    <cellStyle name="Output 87 4" xfId="35397" xr:uid="{F30830BC-1141-4FA7-A358-A712B65FC421}"/>
    <cellStyle name="Output 88" xfId="13750" xr:uid="{36B5840D-6269-4C79-8D41-8DB762A7A676}"/>
    <cellStyle name="Output 88 2" xfId="13751" xr:uid="{C0434219-F9B6-44ED-A644-1A87DF3BA6E8}"/>
    <cellStyle name="Output 88 2 2" xfId="35398" xr:uid="{109ADC02-491A-4FF9-9817-3165721E1C4D}"/>
    <cellStyle name="Output 88 3" xfId="13752" xr:uid="{A2065A9E-A19A-43EA-883E-3AD181911A4D}"/>
    <cellStyle name="Output 88 3 2" xfId="35399" xr:uid="{5D072EE4-9C66-49FE-B810-B64CC38C8DA1}"/>
    <cellStyle name="Output 88 4" xfId="35400" xr:uid="{DB64B0DA-7527-4CF5-B5CB-AB39893176E6}"/>
    <cellStyle name="Output 89" xfId="13753" xr:uid="{B9122D6E-A1E4-4AE9-9D39-0E316E89D86E}"/>
    <cellStyle name="Output 89 2" xfId="13754" xr:uid="{200B1953-A124-4BC4-BA91-FA7DA66716D7}"/>
    <cellStyle name="Output 89 2 2" xfId="35401" xr:uid="{4908C931-0033-4C19-99D3-BFE028A2A00D}"/>
    <cellStyle name="Output 89 3" xfId="13755" xr:uid="{F493AE7E-2694-462C-A53C-FFF7C52AEBE9}"/>
    <cellStyle name="Output 89 3 2" xfId="35402" xr:uid="{35F327D2-3E16-4E8A-AC3B-127791A14A5B}"/>
    <cellStyle name="Output 89 4" xfId="35403" xr:uid="{C3468173-DEAE-47E1-B41A-480211D99C4C}"/>
    <cellStyle name="Output 9" xfId="13756" xr:uid="{73E449C9-D3DB-4317-9637-7752606C9768}"/>
    <cellStyle name="Output 9 2" xfId="13757" xr:uid="{2F3A68EF-6591-4D95-9722-FBD819FFE55A}"/>
    <cellStyle name="Output 9 2 2" xfId="35404" xr:uid="{53C9B630-CBB3-455F-A57C-51242D1D1C76}"/>
    <cellStyle name="Output 9 3" xfId="13758" xr:uid="{5BA5F335-80B1-4ED7-947C-8B3814A14C8C}"/>
    <cellStyle name="Output 9 3 2" xfId="35405" xr:uid="{AAF0DB3A-400E-49A5-8F54-F74374718AC9}"/>
    <cellStyle name="Output 9 4" xfId="35406" xr:uid="{43F2982B-807A-404F-B0BE-CC00859CD423}"/>
    <cellStyle name="Output 90" xfId="13759" xr:uid="{EC0A0762-A70E-4E2C-9253-578922FF663C}"/>
    <cellStyle name="Output 90 2" xfId="13760" xr:uid="{3FA6A6CB-73D5-4D7A-9667-6A4B2B61CCDD}"/>
    <cellStyle name="Output 90 2 2" xfId="35407" xr:uid="{C19CBB94-BCC2-47A8-B315-9727F127FCE8}"/>
    <cellStyle name="Output 90 3" xfId="13761" xr:uid="{10138D34-D862-4DC2-975A-2379D2E937C8}"/>
    <cellStyle name="Output 90 3 2" xfId="35408" xr:uid="{D9067DF6-6F47-4E36-BA9F-B196CE45C6CE}"/>
    <cellStyle name="Output 90 4" xfId="35409" xr:uid="{49AD5FF8-2FE2-4CB2-8E7B-065477FA9F9B}"/>
    <cellStyle name="Output 91" xfId="13762" xr:uid="{1C3DCFE7-B05E-41F0-8084-640E2AEFB98A}"/>
    <cellStyle name="Output 91 2" xfId="13763" xr:uid="{3BCA411D-A402-4F42-996D-924E36A2804E}"/>
    <cellStyle name="Output 91 2 2" xfId="35410" xr:uid="{F6D812EB-360E-4B70-A100-5864A0856F78}"/>
    <cellStyle name="Output 91 3" xfId="13764" xr:uid="{FDEB96EC-61E4-4596-B168-95061A8AEDB6}"/>
    <cellStyle name="Output 91 3 2" xfId="35411" xr:uid="{42B1CAED-9196-4E2B-B341-7993AB20BC50}"/>
    <cellStyle name="Output 91 4" xfId="35412" xr:uid="{1691DD72-4399-418E-AA60-903A13FA04CE}"/>
    <cellStyle name="Output 92" xfId="13765" xr:uid="{8635DC85-FDD0-4BB8-B1D0-B884B73D94D6}"/>
    <cellStyle name="Output 92 2" xfId="13766" xr:uid="{DDACBC2A-DD0C-4C68-B33D-E56C77503859}"/>
    <cellStyle name="Output 92 2 2" xfId="35413" xr:uid="{A9E73EC7-7C19-45E4-A52C-6EF066146971}"/>
    <cellStyle name="Output 92 3" xfId="13767" xr:uid="{1516FAF8-554D-4274-BCF0-19AC598D7AA4}"/>
    <cellStyle name="Output 92 3 2" xfId="35414" xr:uid="{BF162792-AB07-4162-AEF2-4CB2E576DA61}"/>
    <cellStyle name="Output 92 4" xfId="35415" xr:uid="{D106687A-0191-463F-8701-C995366B9F68}"/>
    <cellStyle name="Output 93" xfId="13768" xr:uid="{FDEBB3E9-CEE4-4326-8F7E-B77BAC1BD7F9}"/>
    <cellStyle name="Output 93 2" xfId="13769" xr:uid="{86C9A99D-9C00-45F3-9455-8DC358FED035}"/>
    <cellStyle name="Output 93 2 2" xfId="35416" xr:uid="{CB6C6F68-AC16-4469-9A98-82B8DDC9A193}"/>
    <cellStyle name="Output 93 3" xfId="13770" xr:uid="{5FA1EDE6-1C8E-43F8-96E1-804D9E612AC7}"/>
    <cellStyle name="Output 93 3 2" xfId="35417" xr:uid="{AE4A9DAF-D6AF-4112-837E-B932EB589814}"/>
    <cellStyle name="Output 93 4" xfId="35418" xr:uid="{CBD2A6B9-8EE4-4262-837E-3817D7DCC6E8}"/>
    <cellStyle name="Output 94" xfId="13771" xr:uid="{1DE50A97-68B4-41E1-BC2A-EAB444BF7A4E}"/>
    <cellStyle name="Output 94 2" xfId="13772" xr:uid="{2EE60BC4-0C24-4B93-8384-2E97D43A83CA}"/>
    <cellStyle name="Output 94 2 2" xfId="35419" xr:uid="{8E84DD44-511C-469F-AFC4-8D202ADFD4AD}"/>
    <cellStyle name="Output 94 3" xfId="13773" xr:uid="{63122AC9-E806-4B9E-A84C-87D733895710}"/>
    <cellStyle name="Output 94 3 2" xfId="35420" xr:uid="{606B6673-603E-4385-9662-C165367DE85A}"/>
    <cellStyle name="Output 94 4" xfId="35421" xr:uid="{2776AA99-66E6-4C9B-9CAF-819093FFD100}"/>
    <cellStyle name="Output 95" xfId="13774" xr:uid="{948433C6-DA4E-40D4-885C-E5E21CE6DD9C}"/>
    <cellStyle name="Output 95 2" xfId="13775" xr:uid="{5BE14425-BC14-4022-8255-CDEAE148194C}"/>
    <cellStyle name="Output 95 2 2" xfId="35422" xr:uid="{A5A9A7BA-42E0-4B96-8DB3-B439FB90A667}"/>
    <cellStyle name="Output 95 3" xfId="13776" xr:uid="{EE842714-B76D-411F-BC0F-3E24C4B38D52}"/>
    <cellStyle name="Output 95 3 2" xfId="35423" xr:uid="{0D55A31C-2930-41A4-B78D-3A058C470E22}"/>
    <cellStyle name="Output 95 4" xfId="35424" xr:uid="{D8597E76-10D9-45EB-A7B2-95F1C891B1F3}"/>
    <cellStyle name="Output 96" xfId="13777" xr:uid="{870BFCBE-BB83-4EA5-B1A7-E676025538FB}"/>
    <cellStyle name="Output 96 2" xfId="13778" xr:uid="{4C6ED654-2B7A-467A-BCE6-D99DF6EADEDB}"/>
    <cellStyle name="Output 96 2 2" xfId="35425" xr:uid="{EA58520E-753C-435D-AF1B-ACBE2FDCEE15}"/>
    <cellStyle name="Output 96 3" xfId="13779" xr:uid="{6B2266BF-6E26-4632-951E-E7925E64C12D}"/>
    <cellStyle name="Output 96 3 2" xfId="35426" xr:uid="{8EEEE2F0-3C98-4D95-90AA-632B69338131}"/>
    <cellStyle name="Output 96 4" xfId="35427" xr:uid="{13DE5DEA-89A6-475F-9E50-E8B0D44BF41C}"/>
    <cellStyle name="Output 97" xfId="13780" xr:uid="{FCC5B1EC-1879-4FE7-8938-7E02DAA29AFE}"/>
    <cellStyle name="Output 97 2" xfId="13781" xr:uid="{5AE94C86-F65B-4695-BB09-6E131D318B99}"/>
    <cellStyle name="Output 97 2 2" xfId="35428" xr:uid="{4D58694B-01C3-430A-B89D-26308A38D7AC}"/>
    <cellStyle name="Output 97 3" xfId="13782" xr:uid="{055179F1-4B8C-42DA-9B53-0FFAD5BBAEBA}"/>
    <cellStyle name="Output 97 3 2" xfId="35429" xr:uid="{4C116A88-68EC-4417-9CA3-01A4F9895CD3}"/>
    <cellStyle name="Output 97 4" xfId="35430" xr:uid="{0E4CF6F3-F6D7-46E3-9506-6B716274C2C4}"/>
    <cellStyle name="Output 98" xfId="13783" xr:uid="{6E579346-C26A-4A3C-9187-4F28F14FE394}"/>
    <cellStyle name="Output 98 2" xfId="13784" xr:uid="{2CBF986D-457A-43C2-99F0-8AC093AA7822}"/>
    <cellStyle name="Output 98 2 2" xfId="35431" xr:uid="{69575081-852F-4935-98AD-B7AFAAFE91C5}"/>
    <cellStyle name="Output 98 3" xfId="13785" xr:uid="{222D24BC-BF07-460F-9E54-254AF995837F}"/>
    <cellStyle name="Output 98 3 2" xfId="35432" xr:uid="{9F32CA38-3FA4-4B80-8FB1-D5D460C352D7}"/>
    <cellStyle name="Output 98 4" xfId="35433" xr:uid="{C580E0EC-2F18-4E6B-BAB7-58C7271826DD}"/>
    <cellStyle name="Output 99" xfId="13786" xr:uid="{849E85D4-BAA6-4BCF-8C31-55D0A678D037}"/>
    <cellStyle name="Output 99 2" xfId="13787" xr:uid="{D71BC7A2-932A-4BE3-8C26-077DB43254DF}"/>
    <cellStyle name="Output 99 2 2" xfId="35434" xr:uid="{D24A4D22-C17A-477E-AC2E-434C03E3C15A}"/>
    <cellStyle name="Output 99 3" xfId="13788" xr:uid="{C3F26888-4833-44FD-B869-BA8488B933C3}"/>
    <cellStyle name="Output 99 3 2" xfId="35435" xr:uid="{AEEA5A42-E152-424E-85AB-66E1E20208AE}"/>
    <cellStyle name="Output 99 4" xfId="35436" xr:uid="{8C96BC51-9E31-406F-B8BF-F26B6A8B4ADF}"/>
    <cellStyle name="Output_Bases_Generales" xfId="13789" xr:uid="{62D268D3-5221-4B04-97A2-F402D2A1DD0F}"/>
    <cellStyle name="Percen - Estilo2" xfId="13790" xr:uid="{DD8A6DFE-5C80-4D7B-98D1-C3EFDA70BB81}"/>
    <cellStyle name="Percent" xfId="13791" xr:uid="{03886330-A164-4DC2-96B6-2EB351163757}"/>
    <cellStyle name="Percent (0)" xfId="13792" xr:uid="{EF7C8296-E2BF-40B3-ADA4-DCA74FA0DB98}"/>
    <cellStyle name="Percent (0) 10" xfId="13793" xr:uid="{DE6C2E74-68F2-4F14-BF47-8CC1C3580A58}"/>
    <cellStyle name="Percent (0) 10 2" xfId="13794" xr:uid="{E6AD84C3-CCBB-4C3C-AFDF-31D9BD743B68}"/>
    <cellStyle name="Percent (0) 10 2 2" xfId="35437" xr:uid="{DD86F607-4588-4F5E-951C-2E1BD557D532}"/>
    <cellStyle name="Percent (0) 10 3" xfId="13795" xr:uid="{DCA7D7BB-9EBE-40B3-B612-164D09884EDF}"/>
    <cellStyle name="Percent (0) 10 3 2" xfId="35438" xr:uid="{BE9A2BF4-B183-4D1A-BB85-3970CF18AC4F}"/>
    <cellStyle name="Percent (0) 10 4" xfId="35439" xr:uid="{30DD1F5D-BD29-451D-8DDD-CD23FF5C4E5B}"/>
    <cellStyle name="Percent (0) 100" xfId="13796" xr:uid="{65A8A685-0DFF-4C14-8D6B-54D680CB0E6C}"/>
    <cellStyle name="Percent (0) 100 2" xfId="13797" xr:uid="{33F7D7AB-EC59-4FEF-AE12-6458E06A043A}"/>
    <cellStyle name="Percent (0) 100 2 2" xfId="35440" xr:uid="{D502D2E0-9E21-4855-BA7D-B18EC9EB8F12}"/>
    <cellStyle name="Percent (0) 100 3" xfId="13798" xr:uid="{737217C0-348F-492D-86A3-97D0A37FA36F}"/>
    <cellStyle name="Percent (0) 100 3 2" xfId="35441" xr:uid="{1572E86A-5409-440B-97CB-BFECE115CFCD}"/>
    <cellStyle name="Percent (0) 100 4" xfId="35442" xr:uid="{783F3D35-66F0-4C8B-A3FC-39271E23EC1D}"/>
    <cellStyle name="Percent (0) 101" xfId="13799" xr:uid="{2EA3F4B7-F298-410B-8CD5-D9BBB433EB9D}"/>
    <cellStyle name="Percent (0) 101 2" xfId="13800" xr:uid="{773869BF-21C8-4FBA-AA69-89E367557F4B}"/>
    <cellStyle name="Percent (0) 101 2 2" xfId="35443" xr:uid="{774B89D1-AF8C-4CA5-ABD9-F36A1FC6ED3D}"/>
    <cellStyle name="Percent (0) 101 3" xfId="13801" xr:uid="{1F03A289-134C-442D-9BC7-25170A4614B1}"/>
    <cellStyle name="Percent (0) 101 3 2" xfId="35444" xr:uid="{8ABAC92D-CBEB-47DF-B340-BFC05BDB783C}"/>
    <cellStyle name="Percent (0) 101 4" xfId="35445" xr:uid="{ACE4EA1D-C88B-428B-83C5-2075D362E803}"/>
    <cellStyle name="Percent (0) 102" xfId="13802" xr:uid="{1830F85D-54CF-4317-AA8C-1089A0E460BF}"/>
    <cellStyle name="Percent (0) 102 2" xfId="13803" xr:uid="{8DF3C667-298D-4669-8079-FD73B6782AF1}"/>
    <cellStyle name="Percent (0) 102 2 2" xfId="35446" xr:uid="{26AAE661-3DAA-4CFB-BE16-E09895141DC1}"/>
    <cellStyle name="Percent (0) 102 3" xfId="13804" xr:uid="{707E8C0F-C989-417D-8072-791B96D9DB25}"/>
    <cellStyle name="Percent (0) 102 3 2" xfId="35447" xr:uid="{AD3B86A7-A582-497B-9CE0-0D0BC7D2A5E6}"/>
    <cellStyle name="Percent (0) 102 4" xfId="35448" xr:uid="{267F41C7-CE18-4B4A-BF21-B64611720440}"/>
    <cellStyle name="Percent (0) 103" xfId="13805" xr:uid="{6A857AAB-7BDC-4AE3-BAC6-AC6BC2E2B9DB}"/>
    <cellStyle name="Percent (0) 103 2" xfId="13806" xr:uid="{D8A8F2CE-02F9-4546-84CA-87B5B0D79612}"/>
    <cellStyle name="Percent (0) 103 2 2" xfId="35449" xr:uid="{4405B0FB-FC45-4F51-B707-970E6722DAA9}"/>
    <cellStyle name="Percent (0) 103 3" xfId="13807" xr:uid="{665732AB-FA78-4959-9194-6152C78535A4}"/>
    <cellStyle name="Percent (0) 103 3 2" xfId="35450" xr:uid="{87FCD4A4-BE08-4333-B243-8E3EA9BF2B68}"/>
    <cellStyle name="Percent (0) 103 4" xfId="35451" xr:uid="{7AF06197-EA40-40AF-B4EE-212CB1D1502C}"/>
    <cellStyle name="Percent (0) 104" xfId="13808" xr:uid="{9E717343-52D6-428D-B740-DD4BE50959CB}"/>
    <cellStyle name="Percent (0) 104 2" xfId="13809" xr:uid="{7FA96B8B-5512-4AD8-A7A0-8B5C1DA0B454}"/>
    <cellStyle name="Percent (0) 104 2 2" xfId="35452" xr:uid="{90134EE2-B8EF-41F3-8556-4F07FCE82842}"/>
    <cellStyle name="Percent (0) 104 3" xfId="13810" xr:uid="{9BC2054A-AAED-45FF-9C08-141929D64C8A}"/>
    <cellStyle name="Percent (0) 104 3 2" xfId="35453" xr:uid="{47090E9C-D72A-4252-A6B1-CBFDEA618280}"/>
    <cellStyle name="Percent (0) 104 4" xfId="35454" xr:uid="{92E907F0-CB85-4DDE-BF89-FBA9B1A56BD9}"/>
    <cellStyle name="Percent (0) 105" xfId="13811" xr:uid="{85C75A25-4F4A-47D0-A8CC-CC812106B864}"/>
    <cellStyle name="Percent (0) 105 2" xfId="13812" xr:uid="{C0C5E7F7-E3F0-4978-9769-DBB61DFBCB58}"/>
    <cellStyle name="Percent (0) 105 2 2" xfId="35455" xr:uid="{4E53ED5B-B762-4479-8963-74EC4520559F}"/>
    <cellStyle name="Percent (0) 105 3" xfId="13813" xr:uid="{D0E19DBD-630F-48AA-B95A-8F39AEAFE127}"/>
    <cellStyle name="Percent (0) 105 3 2" xfId="35456" xr:uid="{8FFC56FC-5BA9-4427-8D0C-DB9831C246AC}"/>
    <cellStyle name="Percent (0) 105 4" xfId="35457" xr:uid="{393F2E8E-9170-4F1B-87C3-236547005937}"/>
    <cellStyle name="Percent (0) 106" xfId="13814" xr:uid="{FFDBAD6C-46E2-4860-8996-D2E7EBDEF1D9}"/>
    <cellStyle name="Percent (0) 106 2" xfId="13815" xr:uid="{28AEC6BF-DF71-43FA-AAD3-6C949CFFE3A5}"/>
    <cellStyle name="Percent (0) 106 2 2" xfId="35458" xr:uid="{DD013531-A3E6-41A4-AAD8-DE8EB888EE69}"/>
    <cellStyle name="Percent (0) 106 3" xfId="13816" xr:uid="{171581B9-1702-4879-AB95-2F3547899214}"/>
    <cellStyle name="Percent (0) 106 3 2" xfId="35459" xr:uid="{A51FAB59-3323-4B81-93FD-C4A34A67B797}"/>
    <cellStyle name="Percent (0) 106 4" xfId="35460" xr:uid="{972C0C2D-AAA6-42FE-8705-1D40BB3118D2}"/>
    <cellStyle name="Percent (0) 107" xfId="13817" xr:uid="{B1CA7B58-D6C5-4DD5-8C79-AFCA2FD7C758}"/>
    <cellStyle name="Percent (0) 107 2" xfId="13818" xr:uid="{3780D4EC-FA68-40BD-9F7D-DE0C9C3B7F86}"/>
    <cellStyle name="Percent (0) 107 2 2" xfId="35461" xr:uid="{3A8B1F17-8455-437D-A8A3-84ED5BB58332}"/>
    <cellStyle name="Percent (0) 107 3" xfId="13819" xr:uid="{17E2ECF5-69F8-4F2C-A24F-AA4728D01FAA}"/>
    <cellStyle name="Percent (0) 107 3 2" xfId="35462" xr:uid="{B8F0123B-F2D5-49FD-BF20-DED887CD9C24}"/>
    <cellStyle name="Percent (0) 107 4" xfId="35463" xr:uid="{36686B64-C0DB-4574-81A1-FD952096D3B0}"/>
    <cellStyle name="Percent (0) 108" xfId="13820" xr:uid="{675BA024-6123-407C-B66E-80F7D726EEE5}"/>
    <cellStyle name="Percent (0) 108 2" xfId="13821" xr:uid="{102A16BE-503B-4B12-A134-8F4F8D06E84C}"/>
    <cellStyle name="Percent (0) 108 2 2" xfId="35464" xr:uid="{3DC46DFC-5993-4684-944E-18C6283CEC00}"/>
    <cellStyle name="Percent (0) 108 3" xfId="13822" xr:uid="{4F72562C-EF25-47CE-BB2E-50EBD79A4D69}"/>
    <cellStyle name="Percent (0) 108 3 2" xfId="35465" xr:uid="{629C018A-019B-4FE1-812E-0C512D10ABD4}"/>
    <cellStyle name="Percent (0) 108 4" xfId="35466" xr:uid="{44E6215B-6C43-4B74-AA81-07691AE19E8C}"/>
    <cellStyle name="Percent (0) 109" xfId="13823" xr:uid="{07C57386-D352-4172-BDD9-D2A9005BB7AC}"/>
    <cellStyle name="Percent (0) 109 2" xfId="13824" xr:uid="{33779EE4-D078-4B4F-AE81-144195EA4CAF}"/>
    <cellStyle name="Percent (0) 109 2 2" xfId="35467" xr:uid="{3ECEE44F-67AC-4EDA-BE9A-3AB645F4706D}"/>
    <cellStyle name="Percent (0) 109 3" xfId="13825" xr:uid="{A58BD3AB-C2D1-4DF2-8760-4C315CE2E442}"/>
    <cellStyle name="Percent (0) 109 3 2" xfId="35468" xr:uid="{0B1D7207-F8E7-4423-97E1-559A79858190}"/>
    <cellStyle name="Percent (0) 109 4" xfId="35469" xr:uid="{CA6F4965-2F8F-4FEA-B828-183C728DB1B5}"/>
    <cellStyle name="Percent (0) 11" xfId="13826" xr:uid="{5CD88F1E-6853-4D65-887E-85C52FDD335E}"/>
    <cellStyle name="Percent (0) 11 2" xfId="13827" xr:uid="{03B15F47-4B16-4CAA-ABE2-AC83F9637641}"/>
    <cellStyle name="Percent (0) 11 2 2" xfId="35470" xr:uid="{9ED811F1-7E85-48D2-9713-338EAE66B9D8}"/>
    <cellStyle name="Percent (0) 11 3" xfId="13828" xr:uid="{6381C647-0A82-431F-9D9A-F9378B5941B8}"/>
    <cellStyle name="Percent (0) 11 3 2" xfId="35471" xr:uid="{AC350E76-C162-480B-88FF-2981E72CB7DA}"/>
    <cellStyle name="Percent (0) 11 4" xfId="35472" xr:uid="{AAF8DAA6-395C-45EF-B203-F243041782CB}"/>
    <cellStyle name="Percent (0) 110" xfId="13829" xr:uid="{2CF8D70F-E2E8-4544-9DCF-878906D98333}"/>
    <cellStyle name="Percent (0) 110 2" xfId="13830" xr:uid="{7E3D0EFE-7D26-4A5A-AD02-54AFCAB7FB9B}"/>
    <cellStyle name="Percent (0) 110 2 2" xfId="35473" xr:uid="{10F34A23-64F6-4237-8418-0A50EF87D95A}"/>
    <cellStyle name="Percent (0) 110 3" xfId="13831" xr:uid="{7231E444-1BA3-40FE-9FE7-5CA6F072975C}"/>
    <cellStyle name="Percent (0) 110 3 2" xfId="35474" xr:uid="{62CE7942-DC5B-44BC-AFE1-79F472A98615}"/>
    <cellStyle name="Percent (0) 110 4" xfId="35475" xr:uid="{9E4EFDD2-693A-4CD0-B4B4-41E2E8CE43D1}"/>
    <cellStyle name="Percent (0) 111" xfId="13832" xr:uid="{5CA30FB4-6919-4D3C-9A44-A7831166D582}"/>
    <cellStyle name="Percent (0) 111 2" xfId="13833" xr:uid="{D5822EDB-DD01-4AFF-844D-58149FBBC360}"/>
    <cellStyle name="Percent (0) 111 2 2" xfId="35476" xr:uid="{B45EC6E7-730D-47AC-B5DB-17C6AFCDE7D0}"/>
    <cellStyle name="Percent (0) 111 3" xfId="13834" xr:uid="{D36ECB5A-DFD4-4B6E-A4CB-DE9A795018AA}"/>
    <cellStyle name="Percent (0) 111 3 2" xfId="35477" xr:uid="{D3E7BEF7-34A9-4CC0-B155-332A9E667191}"/>
    <cellStyle name="Percent (0) 111 4" xfId="35478" xr:uid="{D2D0B52A-5111-4358-8E78-E491FE288F37}"/>
    <cellStyle name="Percent (0) 112" xfId="13835" xr:uid="{E15129CD-5772-4E7A-B016-FE5163180E98}"/>
    <cellStyle name="Percent (0) 112 2" xfId="35479" xr:uid="{55072AA4-6C68-4316-9A99-16873871A664}"/>
    <cellStyle name="Percent (0) 113" xfId="13836" xr:uid="{B9F85EBE-94CA-48C2-9FEA-E8E82995A0BC}"/>
    <cellStyle name="Percent (0) 113 2" xfId="35480" xr:uid="{59C2A72F-BF61-4C5C-8F58-189625B98650}"/>
    <cellStyle name="Percent (0) 114" xfId="35481" xr:uid="{1CD04534-3D47-4ED7-9BFD-BD5FF37601FE}"/>
    <cellStyle name="Percent (0) 114 2" xfId="35482" xr:uid="{5660C6D1-4489-4310-A144-3C396CA05A38}"/>
    <cellStyle name="Percent (0) 115" xfId="35483" xr:uid="{06422DE8-AEAA-4B36-A8BB-09E44CDA2E08}"/>
    <cellStyle name="Percent (0) 116" xfId="37438" xr:uid="{88DABFBB-C4DD-4745-AE90-650F96C52DC1}"/>
    <cellStyle name="Percent (0) 12" xfId="13837" xr:uid="{AD20CF49-BFBA-4722-B00D-EA688220B6BB}"/>
    <cellStyle name="Percent (0) 12 2" xfId="13838" xr:uid="{8C27D09E-8A6D-4168-B395-30928AB80F7C}"/>
    <cellStyle name="Percent (0) 12 2 2" xfId="35484" xr:uid="{0764E702-BDC1-404A-BE04-8737FBD2CCD6}"/>
    <cellStyle name="Percent (0) 12 3" xfId="13839" xr:uid="{20BE6F75-0391-4367-B016-3B6A3E857291}"/>
    <cellStyle name="Percent (0) 12 3 2" xfId="35485" xr:uid="{85990034-2C45-4146-B317-92B521D7EA62}"/>
    <cellStyle name="Percent (0) 12 4" xfId="35486" xr:uid="{0C1B0ADB-01EB-4D8E-B686-E43BB617F38C}"/>
    <cellStyle name="Percent (0) 13" xfId="13840" xr:uid="{31C691E7-ED09-4CE2-89C9-A1F60EED95DB}"/>
    <cellStyle name="Percent (0) 13 2" xfId="13841" xr:uid="{FDE7988B-8869-4247-8886-E10E6F2DB20F}"/>
    <cellStyle name="Percent (0) 13 2 2" xfId="35487" xr:uid="{267CAD36-48AA-42EC-870A-00D84873C2B7}"/>
    <cellStyle name="Percent (0) 13 3" xfId="13842" xr:uid="{AEA23A10-C08E-4B1D-89CB-16D173D8C16B}"/>
    <cellStyle name="Percent (0) 13 3 2" xfId="35488" xr:uid="{655D3637-B5ED-4113-9173-BEFA9E3AEB9D}"/>
    <cellStyle name="Percent (0) 13 4" xfId="35489" xr:uid="{42ADEC98-8821-4AA0-8E19-8575AAB9BD44}"/>
    <cellStyle name="Percent (0) 14" xfId="13843" xr:uid="{73DE46AF-F7F9-47AB-87C8-05C01FB0557E}"/>
    <cellStyle name="Percent (0) 14 2" xfId="13844" xr:uid="{44E3AAF0-856B-4699-AA47-25B580C28FD5}"/>
    <cellStyle name="Percent (0) 14 2 2" xfId="35490" xr:uid="{5EECE329-533F-4C9E-9978-51560EE2B975}"/>
    <cellStyle name="Percent (0) 14 3" xfId="13845" xr:uid="{049B96E8-D339-426E-AEB9-249A7D5123BE}"/>
    <cellStyle name="Percent (0) 14 3 2" xfId="35491" xr:uid="{0FAAB086-CE07-4428-97D0-75A63CD346F2}"/>
    <cellStyle name="Percent (0) 14 4" xfId="35492" xr:uid="{4D56DEF6-EDB4-4FB3-AAD9-02A8D0939D6A}"/>
    <cellStyle name="Percent (0) 15" xfId="13846" xr:uid="{DD928611-ABF2-4E34-8739-C9D275706012}"/>
    <cellStyle name="Percent (0) 15 2" xfId="13847" xr:uid="{892E8217-AF0E-41B1-84CA-F001CF1F3601}"/>
    <cellStyle name="Percent (0) 15 2 2" xfId="35493" xr:uid="{BC196F6C-62DF-4DB1-A313-B42A93F34317}"/>
    <cellStyle name="Percent (0) 15 3" xfId="13848" xr:uid="{52621673-2C5D-4AA6-9089-74E5134CE825}"/>
    <cellStyle name="Percent (0) 15 3 2" xfId="35494" xr:uid="{194AFE5B-7AF2-454F-979E-601BEA492F82}"/>
    <cellStyle name="Percent (0) 15 4" xfId="35495" xr:uid="{0A7AA822-7810-41FE-8F95-2AE9663BC968}"/>
    <cellStyle name="Percent (0) 16" xfId="13849" xr:uid="{E71EC4FB-BFAA-40F3-9116-5A44CDC27CA1}"/>
    <cellStyle name="Percent (0) 16 2" xfId="13850" xr:uid="{C54F0188-CD29-496F-A546-8A72223734E8}"/>
    <cellStyle name="Percent (0) 16 2 2" xfId="35496" xr:uid="{2B2FEBFE-FB27-4246-8020-85471CF47628}"/>
    <cellStyle name="Percent (0) 16 3" xfId="13851" xr:uid="{FE15348A-EE44-4060-961E-D22E8E617F33}"/>
    <cellStyle name="Percent (0) 16 3 2" xfId="35497" xr:uid="{2CAC17FB-ABCA-4DBE-A15E-445FE3FD7756}"/>
    <cellStyle name="Percent (0) 16 4" xfId="35498" xr:uid="{291B5EF1-FB51-4F28-AD03-5D9F831D48E0}"/>
    <cellStyle name="Percent (0) 17" xfId="13852" xr:uid="{F8E81BAB-4361-4B66-A218-C769584F4E05}"/>
    <cellStyle name="Percent (0) 17 2" xfId="13853" xr:uid="{C625668E-A5AC-4DE7-A294-9A340A30C352}"/>
    <cellStyle name="Percent (0) 17 2 2" xfId="35499" xr:uid="{428C980B-6696-4865-91D7-6C7EB8DD68A5}"/>
    <cellStyle name="Percent (0) 17 3" xfId="13854" xr:uid="{9E934E18-2867-4081-82BB-7C6793447D07}"/>
    <cellStyle name="Percent (0) 17 3 2" xfId="35500" xr:uid="{F105F447-400D-4E69-B221-E1D2B3C75663}"/>
    <cellStyle name="Percent (0) 17 4" xfId="35501" xr:uid="{0A78D934-39C4-4A37-83B0-A374019D34DA}"/>
    <cellStyle name="Percent (0) 18" xfId="13855" xr:uid="{5D87C300-918F-41E4-B7DE-D8146A56504D}"/>
    <cellStyle name="Percent (0) 18 2" xfId="13856" xr:uid="{BAE98EF8-0177-4BD5-B8FA-FA7496FDBFA1}"/>
    <cellStyle name="Percent (0) 18 2 2" xfId="35502" xr:uid="{436CF725-7563-4B49-9B7B-1842DACB3225}"/>
    <cellStyle name="Percent (0) 18 3" xfId="13857" xr:uid="{A45F07B4-C9D7-4AEE-9A3C-AAA098BAE135}"/>
    <cellStyle name="Percent (0) 18 3 2" xfId="35503" xr:uid="{EABA02E2-086E-4074-AF5E-3DF59D0B7A5C}"/>
    <cellStyle name="Percent (0) 18 4" xfId="35504" xr:uid="{B0A3CB28-B6CC-44FA-BCA3-2361FB22105E}"/>
    <cellStyle name="Percent (0) 19" xfId="13858" xr:uid="{FD3C278E-B72E-455B-BB1D-724F59EA6CCE}"/>
    <cellStyle name="Percent (0) 19 2" xfId="13859" xr:uid="{95A5E8C8-A1E5-49D1-AA3C-3794C9FBC5D8}"/>
    <cellStyle name="Percent (0) 19 2 2" xfId="35505" xr:uid="{CC804B78-B1AA-4BB0-9413-C92AC2405E0A}"/>
    <cellStyle name="Percent (0) 19 3" xfId="13860" xr:uid="{D828427D-87BF-4964-8792-DDA15338FC70}"/>
    <cellStyle name="Percent (0) 19 3 2" xfId="35506" xr:uid="{DF74B5AF-5226-46B0-BECA-108167CB086C}"/>
    <cellStyle name="Percent (0) 19 4" xfId="35507" xr:uid="{C186961D-8817-4B62-A524-AB0C37BBD57D}"/>
    <cellStyle name="Percent (0) 2" xfId="13861" xr:uid="{5D7E3D58-4859-4A4B-A9F7-CAED6A5A02B3}"/>
    <cellStyle name="Percent (0) 2 10" xfId="13862" xr:uid="{C066C1C0-CF9C-444E-A222-7AA896321299}"/>
    <cellStyle name="Percent (0) 2 10 2" xfId="13863" xr:uid="{AC0E3A41-7C10-40AF-B963-98FDACCAD0A0}"/>
    <cellStyle name="Percent (0) 2 10 2 2" xfId="35508" xr:uid="{D9EAF10F-5CF6-4FCA-B55E-5D1097B4D630}"/>
    <cellStyle name="Percent (0) 2 10 3" xfId="13864" xr:uid="{F3EBDB90-9B58-4696-9D27-9EDAEE15BC74}"/>
    <cellStyle name="Percent (0) 2 10 3 2" xfId="35509" xr:uid="{9B3937EB-174D-4BC0-B9B5-5590859D4EAA}"/>
    <cellStyle name="Percent (0) 2 10 4" xfId="35510" xr:uid="{09DAD9C3-C5CE-4945-806E-CEA66DF2A063}"/>
    <cellStyle name="Percent (0) 2 11" xfId="13865" xr:uid="{67FF8A47-9759-4B24-9F43-E5FE035CC359}"/>
    <cellStyle name="Percent (0) 2 11 2" xfId="35511" xr:uid="{B51FDFAE-10E4-40D3-A8C7-6C56ACE0401A}"/>
    <cellStyle name="Percent (0) 2 12" xfId="13866" xr:uid="{95C8AED6-2FA4-4FAD-AC42-1755A10113B7}"/>
    <cellStyle name="Percent (0) 2 12 2" xfId="35512" xr:uid="{7B8AB870-0DF8-4827-98E0-2E3F9F7D1BD3}"/>
    <cellStyle name="Percent (0) 2 13" xfId="35513" xr:uid="{4DE0D351-B699-4B3C-ABC9-369CF39148A2}"/>
    <cellStyle name="Percent (0) 2 2" xfId="13867" xr:uid="{477CE319-3C18-46AE-A2B5-11FB1ADCA14F}"/>
    <cellStyle name="Percent (0) 2 2 2" xfId="13868" xr:uid="{871C5DBA-53DF-4404-AEA8-9FDB4409C065}"/>
    <cellStyle name="Percent (0) 2 2 2 2" xfId="13869" xr:uid="{9AE959D4-CBC6-4172-ACF7-1FE9E3C409E7}"/>
    <cellStyle name="Percent (0) 2 2 2 2 2" xfId="13870" xr:uid="{5824BF97-1EEC-4D10-A081-6A09C5358666}"/>
    <cellStyle name="Percent (0) 2 2 2 2 2 2" xfId="35514" xr:uid="{468E8161-4CB5-450F-89CD-50C5F921CC6E}"/>
    <cellStyle name="Percent (0) 2 2 2 2 3" xfId="13871" xr:uid="{7D6F0657-0A43-4256-991B-02D79ADB2709}"/>
    <cellStyle name="Percent (0) 2 2 2 2 3 2" xfId="35515" xr:uid="{29700075-02C1-4306-9D38-F20B9E1E0E69}"/>
    <cellStyle name="Percent (0) 2 2 2 2 4" xfId="35516" xr:uid="{EA5E6296-9712-440D-99D6-5C6DBAA819B7}"/>
    <cellStyle name="Percent (0) 2 2 2 3" xfId="13872" xr:uid="{98493235-A2B1-49C8-9F4E-B99C797CA70F}"/>
    <cellStyle name="Percent (0) 2 2 2 3 2" xfId="13873" xr:uid="{7C661DC1-CF4B-40FE-9FBD-644D6C957ACA}"/>
    <cellStyle name="Percent (0) 2 2 2 3 2 2" xfId="35517" xr:uid="{7A80B66D-1604-485E-9727-1958207C8FD5}"/>
    <cellStyle name="Percent (0) 2 2 2 3 3" xfId="13874" xr:uid="{52CF6521-CCAA-4E69-BBC8-18D5173E0272}"/>
    <cellStyle name="Percent (0) 2 2 2 3 3 2" xfId="35518" xr:uid="{75EA1182-1DED-40F8-BFDF-79C6705BD142}"/>
    <cellStyle name="Percent (0) 2 2 2 3 4" xfId="35519" xr:uid="{4333A113-1BAB-4937-95CD-EB2E4877A5D0}"/>
    <cellStyle name="Percent (0) 2 2 2 4" xfId="13875" xr:uid="{8FEE5E98-7971-476E-BD4D-A5E9EF3C7FEA}"/>
    <cellStyle name="Percent (0) 2 2 2 4 2" xfId="13876" xr:uid="{E0AC5484-CEE9-4AEC-9915-BA0FDC2160B8}"/>
    <cellStyle name="Percent (0) 2 2 2 4 2 2" xfId="35520" xr:uid="{C88230DE-4F1C-468D-B635-79F447731E15}"/>
    <cellStyle name="Percent (0) 2 2 2 4 3" xfId="13877" xr:uid="{0F6399AE-5D35-4C7D-A640-75BF29E619AF}"/>
    <cellStyle name="Percent (0) 2 2 2 4 3 2" xfId="35521" xr:uid="{433E9151-0956-4F0D-B133-83F899653995}"/>
    <cellStyle name="Percent (0) 2 2 2 4 4" xfId="35522" xr:uid="{B6B01C11-726E-493E-9069-0F94C9DCC864}"/>
    <cellStyle name="Percent (0) 2 2 2 5" xfId="13878" xr:uid="{9D91802A-35C5-443A-95C9-9D769D607027}"/>
    <cellStyle name="Percent (0) 2 2 2 5 2" xfId="13879" xr:uid="{E9696E19-E565-4FDC-A6AD-2F47FC302A33}"/>
    <cellStyle name="Percent (0) 2 2 2 5 2 2" xfId="35523" xr:uid="{987AFF67-3729-46D6-BE25-A614A1DA3853}"/>
    <cellStyle name="Percent (0) 2 2 2 5 3" xfId="13880" xr:uid="{5F8C933B-B4DA-4591-A003-3A7D01AA50C5}"/>
    <cellStyle name="Percent (0) 2 2 2 5 3 2" xfId="35524" xr:uid="{672CD9C8-316C-4EB8-AC41-465438561D35}"/>
    <cellStyle name="Percent (0) 2 2 2 5 4" xfId="35525" xr:uid="{C990263B-958D-47C3-9036-70E063AD2A8B}"/>
    <cellStyle name="Percent (0) 2 2 2 6" xfId="13881" xr:uid="{7B0183FB-01AF-422F-A8D8-42D714C98271}"/>
    <cellStyle name="Percent (0) 2 2 2 6 2" xfId="35526" xr:uid="{B64B9B37-630B-42A4-8AAD-11E2300A72B7}"/>
    <cellStyle name="Percent (0) 2 2 2 7" xfId="13882" xr:uid="{359AADF6-A978-401B-A8E0-3C4B012DFC13}"/>
    <cellStyle name="Percent (0) 2 2 2 7 2" xfId="35527" xr:uid="{03F3EEE3-86AC-459E-A7B3-94377F55CD3C}"/>
    <cellStyle name="Percent (0) 2 2 2 8" xfId="35528" xr:uid="{79FDFF0F-9D89-4A93-B793-92487CED1BCC}"/>
    <cellStyle name="Percent (0) 2 2 3" xfId="13883" xr:uid="{6B709002-FC0F-4479-9BC9-CF9A1F437935}"/>
    <cellStyle name="Percent (0) 2 2 3 2" xfId="13884" xr:uid="{665E1FAA-9975-47D3-AD38-C15A11646E4F}"/>
    <cellStyle name="Percent (0) 2 2 3 2 2" xfId="35529" xr:uid="{24EC09BF-8E3C-47CF-AE83-AF202EB97E39}"/>
    <cellStyle name="Percent (0) 2 2 3 3" xfId="13885" xr:uid="{B1961DF5-EBEE-4663-83AC-1F1E7964A8E5}"/>
    <cellStyle name="Percent (0) 2 2 3 3 2" xfId="35530" xr:uid="{23F14667-A5F1-477A-8B71-00D93D79D4B6}"/>
    <cellStyle name="Percent (0) 2 2 3 4" xfId="35531" xr:uid="{E9403517-918B-47CD-8D15-E2EED241F342}"/>
    <cellStyle name="Percent (0) 2 2 4" xfId="13886" xr:uid="{682F436E-7375-4A68-A330-F0C6F73E1B08}"/>
    <cellStyle name="Percent (0) 2 2 4 2" xfId="13887" xr:uid="{8352CC07-E207-4388-A77E-01C5C8D2F88A}"/>
    <cellStyle name="Percent (0) 2 2 4 2 2" xfId="35532" xr:uid="{A78DA3A6-B727-4F36-8C13-A456C5689C21}"/>
    <cellStyle name="Percent (0) 2 2 4 3" xfId="13888" xr:uid="{5D8EA4DD-E5CA-425E-82CF-CFE4443B5EA3}"/>
    <cellStyle name="Percent (0) 2 2 4 3 2" xfId="35533" xr:uid="{DA37F768-8EBD-4DA7-86FA-6D0342170E19}"/>
    <cellStyle name="Percent (0) 2 2 4 4" xfId="35534" xr:uid="{1E789A07-58BF-43E6-9EB9-08EC7958A811}"/>
    <cellStyle name="Percent (0) 2 2 5" xfId="13889" xr:uid="{80A99BC6-DEC3-4027-B072-BAA6B728B7A0}"/>
    <cellStyle name="Percent (0) 2 2 5 2" xfId="13890" xr:uid="{FE2B91EE-A182-409F-98D0-F387896E571A}"/>
    <cellStyle name="Percent (0) 2 2 5 2 2" xfId="35535" xr:uid="{8B142C0C-96D8-4755-97AA-E41433769E17}"/>
    <cellStyle name="Percent (0) 2 2 5 3" xfId="13891" xr:uid="{E2289B6D-F43D-45F7-BFB8-4EC3D28428DE}"/>
    <cellStyle name="Percent (0) 2 2 5 3 2" xfId="35536" xr:uid="{346EA7EB-BEBD-460A-96EC-35A153E4E351}"/>
    <cellStyle name="Percent (0) 2 2 5 4" xfId="35537" xr:uid="{25B9FA49-3F00-44E7-BBD9-F53323880A8B}"/>
    <cellStyle name="Percent (0) 2 2 6" xfId="13892" xr:uid="{44EC9DD4-9146-4451-AD4A-DE58DD9E1731}"/>
    <cellStyle name="Percent (0) 2 2 6 2" xfId="13893" xr:uid="{9A4F5100-DE96-4DB3-9E72-C230020DED2A}"/>
    <cellStyle name="Percent (0) 2 2 6 2 2" xfId="35538" xr:uid="{89BFC4EE-FEFF-4B8B-AD0F-CABD06924B3C}"/>
    <cellStyle name="Percent (0) 2 2 6 3" xfId="13894" xr:uid="{E886F65C-2E6E-4B0D-B6C6-01EF6F487A26}"/>
    <cellStyle name="Percent (0) 2 2 6 3 2" xfId="35539" xr:uid="{BE59B939-B850-4800-878C-DF22984C6E91}"/>
    <cellStyle name="Percent (0) 2 2 6 4" xfId="35540" xr:uid="{C96FE9BE-4A01-4774-81AF-CC995BEABF4F}"/>
    <cellStyle name="Percent (0) 2 2 7" xfId="13895" xr:uid="{961A3429-BBE6-4C17-A7DB-7A99415967C9}"/>
    <cellStyle name="Percent (0) 2 2 7 2" xfId="35541" xr:uid="{1C8419F0-AA70-4BF6-BDA3-8F7632EC6429}"/>
    <cellStyle name="Percent (0) 2 2 8" xfId="13896" xr:uid="{51B53888-C6E5-487E-9753-9060ADC07CE0}"/>
    <cellStyle name="Percent (0) 2 2 8 2" xfId="35542" xr:uid="{47898260-7A64-4F51-BDB3-1C8D1C172420}"/>
    <cellStyle name="Percent (0) 2 2 9" xfId="35543" xr:uid="{0D5AB9CE-2ABD-4B92-A1D5-6C71654880E9}"/>
    <cellStyle name="Percent (0) 2 3" xfId="13897" xr:uid="{80FD7CD1-FA96-4726-983F-87AF10693037}"/>
    <cellStyle name="Percent (0) 2 3 2" xfId="13898" xr:uid="{BC1BB088-3C8C-422A-8886-7B7A271AB197}"/>
    <cellStyle name="Percent (0) 2 3 2 2" xfId="13899" xr:uid="{9ECF98DF-5106-4C66-8C48-C53E36641F67}"/>
    <cellStyle name="Percent (0) 2 3 2 2 2" xfId="13900" xr:uid="{7A3EC4E0-4026-4396-AFE4-D47B47F64D7A}"/>
    <cellStyle name="Percent (0) 2 3 2 2 2 2" xfId="35544" xr:uid="{A252AA20-FBA8-4590-B482-C3E9F7368852}"/>
    <cellStyle name="Percent (0) 2 3 2 2 3" xfId="13901" xr:uid="{CCACBBF4-B618-4F53-BD6A-364A3D50F076}"/>
    <cellStyle name="Percent (0) 2 3 2 2 3 2" xfId="35545" xr:uid="{C7BD29E0-8FE5-4284-951F-58B24529B910}"/>
    <cellStyle name="Percent (0) 2 3 2 2 4" xfId="35546" xr:uid="{ED5E576B-30F0-40CD-89ED-4A96BD09DB5C}"/>
    <cellStyle name="Percent (0) 2 3 2 3" xfId="13902" xr:uid="{44CD231E-4090-4918-B92A-013A3D3E8768}"/>
    <cellStyle name="Percent (0) 2 3 2 3 2" xfId="13903" xr:uid="{02518EFF-D510-4379-A304-693A43180DF9}"/>
    <cellStyle name="Percent (0) 2 3 2 3 2 2" xfId="35547" xr:uid="{6B7F0D4D-74AC-45B0-B8D4-C829802854F8}"/>
    <cellStyle name="Percent (0) 2 3 2 3 3" xfId="13904" xr:uid="{A2068E06-E1E0-4AD1-A6F7-7A721D7676D3}"/>
    <cellStyle name="Percent (0) 2 3 2 3 3 2" xfId="35548" xr:uid="{6249D557-4823-467A-9C93-AAC0CB4E00B2}"/>
    <cellStyle name="Percent (0) 2 3 2 3 4" xfId="35549" xr:uid="{0F35DCF1-2682-4D26-8932-71FB073CB354}"/>
    <cellStyle name="Percent (0) 2 3 2 4" xfId="13905" xr:uid="{560B4B99-DAD8-4A8B-AAB8-0BD677AFDD70}"/>
    <cellStyle name="Percent (0) 2 3 2 4 2" xfId="13906" xr:uid="{BA115785-FAE7-45D7-B3CB-8F683BD7A2AB}"/>
    <cellStyle name="Percent (0) 2 3 2 4 2 2" xfId="35550" xr:uid="{624D7783-5DFA-4CCB-90B7-A69B320A10E8}"/>
    <cellStyle name="Percent (0) 2 3 2 4 3" xfId="13907" xr:uid="{2B83461C-0D76-4A83-AA83-1AEE22BA955D}"/>
    <cellStyle name="Percent (0) 2 3 2 4 3 2" xfId="35551" xr:uid="{4EE2A347-52E9-46C9-883B-AA74333D17CB}"/>
    <cellStyle name="Percent (0) 2 3 2 4 4" xfId="35552" xr:uid="{695498D4-1FA3-43DE-94DB-FA9E4BC77277}"/>
    <cellStyle name="Percent (0) 2 3 2 5" xfId="13908" xr:uid="{C91C6A33-1F01-4174-9BEC-211C8053A145}"/>
    <cellStyle name="Percent (0) 2 3 2 5 2" xfId="13909" xr:uid="{1A729C93-0BA2-420B-963E-594A344EA11F}"/>
    <cellStyle name="Percent (0) 2 3 2 5 2 2" xfId="35553" xr:uid="{33BF2751-A835-4A61-952E-D716D5C26E5A}"/>
    <cellStyle name="Percent (0) 2 3 2 5 3" xfId="13910" xr:uid="{D141420D-E4C4-4DA0-ACD3-D2919A4AEA1C}"/>
    <cellStyle name="Percent (0) 2 3 2 5 3 2" xfId="35554" xr:uid="{445CEDE4-D376-48DE-876C-A032BEDBD808}"/>
    <cellStyle name="Percent (0) 2 3 2 5 4" xfId="35555" xr:uid="{9483A3D9-BAA4-4114-870D-620657E5F460}"/>
    <cellStyle name="Percent (0) 2 3 2 6" xfId="13911" xr:uid="{A2D4725A-A836-4C30-B5A0-EFF2B16D6035}"/>
    <cellStyle name="Percent (0) 2 3 2 6 2" xfId="35556" xr:uid="{272F1F0D-4606-40BC-B930-55BBB7602063}"/>
    <cellStyle name="Percent (0) 2 3 2 7" xfId="13912" xr:uid="{2E1225C5-FF44-4480-A724-8DBA57527231}"/>
    <cellStyle name="Percent (0) 2 3 2 7 2" xfId="35557" xr:uid="{D741B2DB-49EB-44F3-8666-32D1A7E10486}"/>
    <cellStyle name="Percent (0) 2 3 2 8" xfId="35558" xr:uid="{5C0AA51F-18AC-4142-8594-B66145C3F2C2}"/>
    <cellStyle name="Percent (0) 2 3 3" xfId="13913" xr:uid="{17E29E35-074E-48EA-9B5F-735876B11E72}"/>
    <cellStyle name="Percent (0) 2 3 3 2" xfId="13914" xr:uid="{3CC558E8-84E1-436C-88EA-76BF48ECD168}"/>
    <cellStyle name="Percent (0) 2 3 3 2 2" xfId="35559" xr:uid="{6024E5A7-FC36-4D8A-8696-2ACBA258D28A}"/>
    <cellStyle name="Percent (0) 2 3 3 3" xfId="13915" xr:uid="{0CB7DE61-C05E-4D60-BD0A-CAD6C71427E4}"/>
    <cellStyle name="Percent (0) 2 3 3 3 2" xfId="35560" xr:uid="{9EC0D948-A4F0-4904-98FC-698FC852D578}"/>
    <cellStyle name="Percent (0) 2 3 3 4" xfId="35561" xr:uid="{1116BBEA-4544-4F60-B673-5ABD4CFED010}"/>
    <cellStyle name="Percent (0) 2 3 4" xfId="13916" xr:uid="{5FD1D2E6-C29C-4487-B027-766668069B40}"/>
    <cellStyle name="Percent (0) 2 3 4 2" xfId="13917" xr:uid="{7A9DCAE0-C70B-46FE-ACF0-AFA1D99E4B56}"/>
    <cellStyle name="Percent (0) 2 3 4 2 2" xfId="35562" xr:uid="{9B28FCC6-D31A-4720-8EBE-48C1A59A4A09}"/>
    <cellStyle name="Percent (0) 2 3 4 3" xfId="13918" xr:uid="{59EBEF41-B34E-44B0-854C-BE602A049570}"/>
    <cellStyle name="Percent (0) 2 3 4 3 2" xfId="35563" xr:uid="{DDF2A93A-C00A-416E-92FA-51AA15D9A36E}"/>
    <cellStyle name="Percent (0) 2 3 4 4" xfId="35564" xr:uid="{F1E2EB53-7B18-45C2-A8A3-A831C3735E3A}"/>
    <cellStyle name="Percent (0) 2 3 5" xfId="13919" xr:uid="{9E67A20D-69FF-4BAE-9EBB-4A653A3C4B94}"/>
    <cellStyle name="Percent (0) 2 3 5 2" xfId="13920" xr:uid="{94433308-A2E5-4C85-894D-C7E066680AB9}"/>
    <cellStyle name="Percent (0) 2 3 5 2 2" xfId="35565" xr:uid="{58EF9159-34B4-4C02-9A1A-DB57C48D220D}"/>
    <cellStyle name="Percent (0) 2 3 5 3" xfId="13921" xr:uid="{EC561C87-0FF5-4E16-A96C-1EDF4579AE81}"/>
    <cellStyle name="Percent (0) 2 3 5 3 2" xfId="35566" xr:uid="{BEF087B9-557A-47A7-B87C-1908CBB2A435}"/>
    <cellStyle name="Percent (0) 2 3 5 4" xfId="35567" xr:uid="{FCB372BD-C86B-417B-ACA4-4E9BC4947645}"/>
    <cellStyle name="Percent (0) 2 3 6" xfId="13922" xr:uid="{12AEE4BE-2382-40D6-BEF7-543901A72801}"/>
    <cellStyle name="Percent (0) 2 3 6 2" xfId="13923" xr:uid="{A1533B44-74DB-4C76-A492-2C9775033F07}"/>
    <cellStyle name="Percent (0) 2 3 6 2 2" xfId="35568" xr:uid="{EDB61F66-D166-441B-BB7A-35283C1B3BC0}"/>
    <cellStyle name="Percent (0) 2 3 6 3" xfId="13924" xr:uid="{57E616F0-9449-4A64-85A7-1B37A042C209}"/>
    <cellStyle name="Percent (0) 2 3 6 3 2" xfId="35569" xr:uid="{4CE5838A-1C16-4A72-9709-862DB9869D3D}"/>
    <cellStyle name="Percent (0) 2 3 6 4" xfId="35570" xr:uid="{DD2BB367-AC41-4387-870F-03B4D0E970F7}"/>
    <cellStyle name="Percent (0) 2 3 7" xfId="13925" xr:uid="{4CD5DD48-C313-46DC-85DC-889C3E9AAA51}"/>
    <cellStyle name="Percent (0) 2 3 7 2" xfId="35571" xr:uid="{AD6D016E-D8FE-4D43-8E66-CAD6B2964D28}"/>
    <cellStyle name="Percent (0) 2 3 8" xfId="13926" xr:uid="{F49AB92F-1C66-407B-A731-07A500679592}"/>
    <cellStyle name="Percent (0) 2 3 8 2" xfId="35572" xr:uid="{645755DD-346F-4A70-9C9C-4497602C9291}"/>
    <cellStyle name="Percent (0) 2 3 9" xfId="35573" xr:uid="{8A28E5FF-7992-48AF-B803-6AD6687063F2}"/>
    <cellStyle name="Percent (0) 2 4" xfId="13927" xr:uid="{86235BBC-B5A1-4558-B754-B747D6FB847F}"/>
    <cellStyle name="Percent (0) 2 4 2" xfId="13928" xr:uid="{7BBC2358-BD9F-4402-B5A1-D077E8E6FC09}"/>
    <cellStyle name="Percent (0) 2 4 2 2" xfId="13929" xr:uid="{363E83EC-84A8-404D-BD08-4EC7777E468A}"/>
    <cellStyle name="Percent (0) 2 4 2 2 2" xfId="13930" xr:uid="{1DD4C996-24D0-4C5D-914C-57021E492880}"/>
    <cellStyle name="Percent (0) 2 4 2 2 2 2" xfId="35574" xr:uid="{F7B38BB0-DE21-4FB5-BEEA-5C927C46CE79}"/>
    <cellStyle name="Percent (0) 2 4 2 2 3" xfId="13931" xr:uid="{7FECF0FB-C4EF-40F2-BC65-641DE0F1F6CB}"/>
    <cellStyle name="Percent (0) 2 4 2 2 3 2" xfId="35575" xr:uid="{BE2C76F8-52F1-4F04-8AA9-D1EAD408A097}"/>
    <cellStyle name="Percent (0) 2 4 2 2 4" xfId="35576" xr:uid="{E6BC51D8-9313-4DC9-BC0F-2ED9B3B50244}"/>
    <cellStyle name="Percent (0) 2 4 2 3" xfId="13932" xr:uid="{F47C0F69-617D-4B30-90FD-AD4CBA84B755}"/>
    <cellStyle name="Percent (0) 2 4 2 3 2" xfId="13933" xr:uid="{03B0AA68-3DBE-4662-8261-CCF003594C78}"/>
    <cellStyle name="Percent (0) 2 4 2 3 2 2" xfId="35577" xr:uid="{1B22147D-4775-44B4-96D1-378B9FD67273}"/>
    <cellStyle name="Percent (0) 2 4 2 3 3" xfId="13934" xr:uid="{2105A6BE-D1A3-45D4-9174-E8482CC60F91}"/>
    <cellStyle name="Percent (0) 2 4 2 3 3 2" xfId="35578" xr:uid="{234ED0AE-BA36-467B-BCEB-281586305018}"/>
    <cellStyle name="Percent (0) 2 4 2 3 4" xfId="35579" xr:uid="{06C3554F-9502-4F9A-A007-E5AA0FD9DDF4}"/>
    <cellStyle name="Percent (0) 2 4 2 4" xfId="13935" xr:uid="{207C5BF8-7C0F-48AD-8B32-FBB6DBFBF28C}"/>
    <cellStyle name="Percent (0) 2 4 2 4 2" xfId="13936" xr:uid="{A858DFE9-FFEF-43FA-99F7-214F30B9178D}"/>
    <cellStyle name="Percent (0) 2 4 2 4 2 2" xfId="35580" xr:uid="{900C688D-8320-41F0-A7D9-A510F35D15DE}"/>
    <cellStyle name="Percent (0) 2 4 2 4 3" xfId="13937" xr:uid="{CCF07225-D325-4853-8888-FBA346A0F245}"/>
    <cellStyle name="Percent (0) 2 4 2 4 3 2" xfId="35581" xr:uid="{9EB0CC8E-66A5-499D-B8D8-5B72592CBC71}"/>
    <cellStyle name="Percent (0) 2 4 2 4 4" xfId="35582" xr:uid="{EC992F78-26E2-4609-858F-8C119F34E786}"/>
    <cellStyle name="Percent (0) 2 4 2 5" xfId="13938" xr:uid="{B467282F-7ED2-432A-924E-5BABEF42DC3F}"/>
    <cellStyle name="Percent (0) 2 4 2 5 2" xfId="13939" xr:uid="{091F58A4-5DCE-4A1A-BEB1-8CC359817287}"/>
    <cellStyle name="Percent (0) 2 4 2 5 2 2" xfId="35583" xr:uid="{DB0783C1-9D25-47A2-B22B-C5AB7D6770B0}"/>
    <cellStyle name="Percent (0) 2 4 2 5 3" xfId="13940" xr:uid="{40452662-F3D7-423C-B336-E5F093DD6113}"/>
    <cellStyle name="Percent (0) 2 4 2 5 3 2" xfId="35584" xr:uid="{C752CA0D-1146-4717-AFA3-D7D99A7928D5}"/>
    <cellStyle name="Percent (0) 2 4 2 5 4" xfId="35585" xr:uid="{39A3B170-83F2-45EF-9A0F-E0DB82696360}"/>
    <cellStyle name="Percent (0) 2 4 2 6" xfId="13941" xr:uid="{5D5B28E8-C085-4261-9975-E6B5E28D3656}"/>
    <cellStyle name="Percent (0) 2 4 2 6 2" xfId="35586" xr:uid="{8719DB18-A871-467C-9683-82D997EBA70A}"/>
    <cellStyle name="Percent (0) 2 4 2 7" xfId="13942" xr:uid="{31DDBFCE-8EB9-4B29-8660-3C1AE6C65597}"/>
    <cellStyle name="Percent (0) 2 4 2 7 2" xfId="35587" xr:uid="{C9B9E74A-9658-48D2-A29E-9F64128BEA9B}"/>
    <cellStyle name="Percent (0) 2 4 2 8" xfId="35588" xr:uid="{1C8B8CA0-F9A9-422B-B0F9-E8FCB0513FA3}"/>
    <cellStyle name="Percent (0) 2 4 3" xfId="13943" xr:uid="{5B9C6D47-E28B-4729-B0CC-ECE3174DADC7}"/>
    <cellStyle name="Percent (0) 2 4 3 2" xfId="13944" xr:uid="{FE9DBC71-43E2-41CA-B009-9B376BB5FE59}"/>
    <cellStyle name="Percent (0) 2 4 3 2 2" xfId="35589" xr:uid="{4639B70A-ECF3-40B1-B1CD-D444C681BE3B}"/>
    <cellStyle name="Percent (0) 2 4 3 3" xfId="13945" xr:uid="{4FD8FE15-192A-4E06-B390-3B9C6505D386}"/>
    <cellStyle name="Percent (0) 2 4 3 3 2" xfId="35590" xr:uid="{3E5EDCA0-0174-4FDC-8207-DEC9660DCF18}"/>
    <cellStyle name="Percent (0) 2 4 3 4" xfId="35591" xr:uid="{BC045B80-C80A-4EC5-A0E3-7707DCB274E5}"/>
    <cellStyle name="Percent (0) 2 4 4" xfId="13946" xr:uid="{8BA4A2DC-9DD4-4288-8D50-28A169285DB2}"/>
    <cellStyle name="Percent (0) 2 4 4 2" xfId="13947" xr:uid="{A807506C-97C6-4F45-A926-08415D0468E2}"/>
    <cellStyle name="Percent (0) 2 4 4 2 2" xfId="35592" xr:uid="{4DB38526-2BAF-4E79-A85E-DE02AF331975}"/>
    <cellStyle name="Percent (0) 2 4 4 3" xfId="13948" xr:uid="{73BF00F9-430B-47F1-8BBF-1434BB3D0F11}"/>
    <cellStyle name="Percent (0) 2 4 4 3 2" xfId="35593" xr:uid="{5C21EB96-2270-48B2-BEC4-0CBC3DE7C622}"/>
    <cellStyle name="Percent (0) 2 4 4 4" xfId="35594" xr:uid="{A2C41C54-DD8E-47C0-B005-3946AC1C3556}"/>
    <cellStyle name="Percent (0) 2 4 5" xfId="13949" xr:uid="{28B8B563-FCF2-4016-BA3F-3742D77CF59E}"/>
    <cellStyle name="Percent (0) 2 4 5 2" xfId="13950" xr:uid="{B04755C4-D381-4D84-8053-BF3B2EB8452A}"/>
    <cellStyle name="Percent (0) 2 4 5 2 2" xfId="35595" xr:uid="{CDDD9881-AADB-42AF-8F56-9D7CC8BC908A}"/>
    <cellStyle name="Percent (0) 2 4 5 3" xfId="13951" xr:uid="{6C4E4DC4-178F-40BC-BC8A-BD71B8BBBD21}"/>
    <cellStyle name="Percent (0) 2 4 5 3 2" xfId="35596" xr:uid="{E1BF033E-F518-40E4-8B88-DD58C5CD5D21}"/>
    <cellStyle name="Percent (0) 2 4 5 4" xfId="35597" xr:uid="{89E8376D-35CD-4695-A2CD-5F5E75153FD8}"/>
    <cellStyle name="Percent (0) 2 4 6" xfId="13952" xr:uid="{11D16419-6923-4CDA-9AB8-471887368693}"/>
    <cellStyle name="Percent (0) 2 4 6 2" xfId="13953" xr:uid="{F29F4F6E-F8E4-4AC4-935D-7871CF4291C7}"/>
    <cellStyle name="Percent (0) 2 4 6 2 2" xfId="35598" xr:uid="{10D7143B-DCCA-49F6-905E-25DB95A8E557}"/>
    <cellStyle name="Percent (0) 2 4 6 3" xfId="13954" xr:uid="{DAEE76C7-0716-4105-89BF-64C1C5C516BA}"/>
    <cellStyle name="Percent (0) 2 4 6 3 2" xfId="35599" xr:uid="{B5D24E02-0B75-42D9-BD2A-85874731A7FE}"/>
    <cellStyle name="Percent (0) 2 4 6 4" xfId="35600" xr:uid="{19FCCEC4-14CF-4B8F-8BF1-E1C3C54A0C82}"/>
    <cellStyle name="Percent (0) 2 4 7" xfId="13955" xr:uid="{BEA35240-D09F-414C-945E-94B0A2A73533}"/>
    <cellStyle name="Percent (0) 2 4 7 2" xfId="35601" xr:uid="{50D35B3C-6BA5-4620-9F99-E30AC91BBF9F}"/>
    <cellStyle name="Percent (0) 2 4 8" xfId="13956" xr:uid="{9C378565-F17A-436B-9686-8EA0AB3E2C52}"/>
    <cellStyle name="Percent (0) 2 4 8 2" xfId="35602" xr:uid="{4FF55FD9-513F-4469-8BAE-E773DCAF82D0}"/>
    <cellStyle name="Percent (0) 2 4 9" xfId="35603" xr:uid="{9DDDAF37-29DA-4F83-9AD6-63674F90BBAB}"/>
    <cellStyle name="Percent (0) 2 5" xfId="13957" xr:uid="{2317CD37-ACDC-40C3-934D-BEFA9AD840C1}"/>
    <cellStyle name="Percent (0) 2 5 2" xfId="13958" xr:uid="{F6972851-19B2-48EA-A23B-3235D1F0D23F}"/>
    <cellStyle name="Percent (0) 2 5 2 2" xfId="13959" xr:uid="{B4A830B4-B5B5-4788-8C39-3D38599A1C24}"/>
    <cellStyle name="Percent (0) 2 5 2 2 2" xfId="35604" xr:uid="{F9C9B6A7-0D8E-46C6-AFC7-3E9217702FB2}"/>
    <cellStyle name="Percent (0) 2 5 2 3" xfId="13960" xr:uid="{53F2E9F8-CA5B-4724-80FB-7E5B1CD0C371}"/>
    <cellStyle name="Percent (0) 2 5 2 3 2" xfId="35605" xr:uid="{7142A43F-D092-4215-9525-10EE292D2178}"/>
    <cellStyle name="Percent (0) 2 5 2 4" xfId="35606" xr:uid="{C0D0C98A-4525-4B74-9368-5AD697E1C652}"/>
    <cellStyle name="Percent (0) 2 5 3" xfId="13961" xr:uid="{42B8DA44-5C56-43B3-A1BC-5C1F2EC420CC}"/>
    <cellStyle name="Percent (0) 2 5 3 2" xfId="13962" xr:uid="{AED7C8C3-4707-435E-B769-A9E8A31B2078}"/>
    <cellStyle name="Percent (0) 2 5 3 2 2" xfId="35607" xr:uid="{E17A58BE-ACC4-476F-BCD5-547C0539F89D}"/>
    <cellStyle name="Percent (0) 2 5 3 3" xfId="13963" xr:uid="{5E1FE0C9-9255-4B80-B087-BCE190CF5B67}"/>
    <cellStyle name="Percent (0) 2 5 3 3 2" xfId="35608" xr:uid="{87C026FD-6827-4EA0-9ECD-A0C3005F3F3E}"/>
    <cellStyle name="Percent (0) 2 5 3 4" xfId="35609" xr:uid="{B7B6BE0E-C381-4F90-8C41-60AC8FB72AB0}"/>
    <cellStyle name="Percent (0) 2 5 4" xfId="13964" xr:uid="{1E703B6E-19D8-472C-A9B3-2BF2F1E5EDEF}"/>
    <cellStyle name="Percent (0) 2 5 4 2" xfId="13965" xr:uid="{442CB78A-7D7D-400B-B6A6-A20BED83E06E}"/>
    <cellStyle name="Percent (0) 2 5 4 2 2" xfId="35610" xr:uid="{A764EAB7-2833-4022-809E-E5400BDAF8EA}"/>
    <cellStyle name="Percent (0) 2 5 4 3" xfId="13966" xr:uid="{F5D4E90C-9386-455D-A2BA-CFA7A52B059E}"/>
    <cellStyle name="Percent (0) 2 5 4 3 2" xfId="35611" xr:uid="{0CF849B0-DA1F-44D8-94F9-FBF7EF3294DF}"/>
    <cellStyle name="Percent (0) 2 5 4 4" xfId="35612" xr:uid="{EFA7B009-57FA-4282-813F-D4454C2D1B90}"/>
    <cellStyle name="Percent (0) 2 5 5" xfId="13967" xr:uid="{5155F312-3CC6-42A3-A9F9-18E4A3245220}"/>
    <cellStyle name="Percent (0) 2 5 5 2" xfId="13968" xr:uid="{52CEBFCC-CE1C-4BDD-BAB5-186487E27DC8}"/>
    <cellStyle name="Percent (0) 2 5 5 2 2" xfId="35613" xr:uid="{D05B7412-415B-4103-A35F-F8A7E7CABBE3}"/>
    <cellStyle name="Percent (0) 2 5 5 3" xfId="13969" xr:uid="{A5375836-DC1A-46C8-B6FD-EDBE8568DBCA}"/>
    <cellStyle name="Percent (0) 2 5 5 3 2" xfId="35614" xr:uid="{C9AD9FEE-CF27-4A80-A644-1AA2AAE19919}"/>
    <cellStyle name="Percent (0) 2 5 5 4" xfId="35615" xr:uid="{18D49BC3-087C-41F6-8B14-14D714FC1E0B}"/>
    <cellStyle name="Percent (0) 2 5 6" xfId="13970" xr:uid="{4F47220C-9830-40F1-9119-222384999B3D}"/>
    <cellStyle name="Percent (0) 2 5 6 2" xfId="35616" xr:uid="{C8A41717-C026-4770-A265-33CC46013B06}"/>
    <cellStyle name="Percent (0) 2 5 7" xfId="13971" xr:uid="{43C89178-3904-46A8-8482-A25EB97DCAB1}"/>
    <cellStyle name="Percent (0) 2 5 7 2" xfId="35617" xr:uid="{ED8269FC-C738-41D5-991C-6B1A9CC67660}"/>
    <cellStyle name="Percent (0) 2 5 8" xfId="35618" xr:uid="{7D569BC8-2556-469E-ACFC-DCAC28D20BD2}"/>
    <cellStyle name="Percent (0) 2 6" xfId="13972" xr:uid="{B660BCB7-6120-43B2-9E7A-2730AE16062B}"/>
    <cellStyle name="Percent (0) 2 6 2" xfId="13973" xr:uid="{6ECEF35E-147E-4628-9CE6-07E7B69C8928}"/>
    <cellStyle name="Percent (0) 2 6 2 2" xfId="13974" xr:uid="{9EA8072C-4950-4A41-BD8D-C3D9919EB58E}"/>
    <cellStyle name="Percent (0) 2 6 2 2 2" xfId="35619" xr:uid="{2E59D337-201D-4156-A5B2-A161CE8BD784}"/>
    <cellStyle name="Percent (0) 2 6 2 3" xfId="13975" xr:uid="{DD3CC487-3FC0-49EB-B9B8-12098EA1E22B}"/>
    <cellStyle name="Percent (0) 2 6 2 3 2" xfId="35620" xr:uid="{93C7BFE0-29CF-4F29-9F9F-7B1B27E3665B}"/>
    <cellStyle name="Percent (0) 2 6 2 4" xfId="35621" xr:uid="{3C2535DD-61A9-4E07-A27D-8769E7368FD8}"/>
    <cellStyle name="Percent (0) 2 6 3" xfId="13976" xr:uid="{3BB5B936-5E56-4E47-B168-47EEFA7ECA32}"/>
    <cellStyle name="Percent (0) 2 6 3 2" xfId="13977" xr:uid="{9231248E-0F0A-47FF-944F-6A5B532B36B1}"/>
    <cellStyle name="Percent (0) 2 6 3 2 2" xfId="35622" xr:uid="{29FD75CD-6015-4452-BF11-BA9FA57CFE58}"/>
    <cellStyle name="Percent (0) 2 6 3 3" xfId="13978" xr:uid="{9A371852-014F-4DAC-B895-3DAB7C048F1E}"/>
    <cellStyle name="Percent (0) 2 6 3 3 2" xfId="35623" xr:uid="{C8DAD87C-C2BA-48E8-828C-1C23BC3BA893}"/>
    <cellStyle name="Percent (0) 2 6 3 4" xfId="35624" xr:uid="{986B843D-8069-41FB-A3C5-6A833DFF8D50}"/>
    <cellStyle name="Percent (0) 2 6 4" xfId="13979" xr:uid="{20C01FBE-4EEB-4D15-803D-9D821D48BF00}"/>
    <cellStyle name="Percent (0) 2 6 4 2" xfId="13980" xr:uid="{F982DC1A-CAA9-4174-AF03-49FFDFB5BD44}"/>
    <cellStyle name="Percent (0) 2 6 4 2 2" xfId="35625" xr:uid="{F46D2EF2-B2FE-4DE9-AAB4-F9EFF6ADDA9B}"/>
    <cellStyle name="Percent (0) 2 6 4 3" xfId="13981" xr:uid="{0618187F-68E6-48F0-82E0-483BEDD1E252}"/>
    <cellStyle name="Percent (0) 2 6 4 3 2" xfId="35626" xr:uid="{6C07EC8A-28B4-4721-85DA-16E7FD7EFBEC}"/>
    <cellStyle name="Percent (0) 2 6 4 4" xfId="35627" xr:uid="{F4179C75-58FB-47CE-A126-BC2B19B680B2}"/>
    <cellStyle name="Percent (0) 2 6 5" xfId="13982" xr:uid="{2DB20CAF-FA0E-465F-9886-0BC1BEC79159}"/>
    <cellStyle name="Percent (0) 2 6 5 2" xfId="13983" xr:uid="{5DD72DB0-56DD-4CE3-996E-3AA0A349940A}"/>
    <cellStyle name="Percent (0) 2 6 5 2 2" xfId="35628" xr:uid="{D2765263-25DB-42DB-8EA0-D4E3FA66C1CE}"/>
    <cellStyle name="Percent (0) 2 6 5 3" xfId="13984" xr:uid="{A8EBF08E-DBB3-40F1-B739-FDDB0CA5E6E4}"/>
    <cellStyle name="Percent (0) 2 6 5 3 2" xfId="35629" xr:uid="{E63E44A4-BF9C-494A-9019-40C8D6DFEEE9}"/>
    <cellStyle name="Percent (0) 2 6 5 4" xfId="35630" xr:uid="{43A49531-6720-4350-B99E-ACF948FA3016}"/>
    <cellStyle name="Percent (0) 2 6 6" xfId="13985" xr:uid="{7802C740-A710-474A-8591-34593262A40B}"/>
    <cellStyle name="Percent (0) 2 6 6 2" xfId="35631" xr:uid="{96C8B1E3-CD28-4DF1-B907-23339135AB5E}"/>
    <cellStyle name="Percent (0) 2 6 7" xfId="13986" xr:uid="{2B12A6BE-F161-4915-856B-78976A1C19A4}"/>
    <cellStyle name="Percent (0) 2 6 7 2" xfId="35632" xr:uid="{914272B5-641F-4B13-BAC3-068A3D8BE224}"/>
    <cellStyle name="Percent (0) 2 6 8" xfId="35633" xr:uid="{18FCDBEB-4EE1-4412-B5CE-B3A58EB75446}"/>
    <cellStyle name="Percent (0) 2 7" xfId="13987" xr:uid="{F5574469-F9B3-4D22-9A03-AE28A4669E6B}"/>
    <cellStyle name="Percent (0) 2 7 2" xfId="13988" xr:uid="{EBEC6EC1-751F-45A0-9DD6-0646FF36A15D}"/>
    <cellStyle name="Percent (0) 2 7 2 2" xfId="35634" xr:uid="{BF4958DD-E019-495E-9DBD-43AA4D2BB73B}"/>
    <cellStyle name="Percent (0) 2 7 3" xfId="13989" xr:uid="{601D219D-DA3C-4A25-B904-6B50B5A118B8}"/>
    <cellStyle name="Percent (0) 2 7 3 2" xfId="35635" xr:uid="{C0034E13-D3AB-4FFB-BBFA-6BB097AFB7AC}"/>
    <cellStyle name="Percent (0) 2 7 4" xfId="35636" xr:uid="{88CB9B64-87D9-4514-938E-0B13775895BD}"/>
    <cellStyle name="Percent (0) 2 8" xfId="13990" xr:uid="{DCBFD165-CC5D-4D74-859A-5C8FD8D265D0}"/>
    <cellStyle name="Percent (0) 2 8 2" xfId="13991" xr:uid="{29803932-82DD-4B63-A8D6-3616E55FBD17}"/>
    <cellStyle name="Percent (0) 2 8 2 2" xfId="35637" xr:uid="{83637522-848B-4466-90A5-D7EA64706AA3}"/>
    <cellStyle name="Percent (0) 2 8 3" xfId="13992" xr:uid="{2E501939-B86C-4BAC-A288-EF7E46AE7174}"/>
    <cellStyle name="Percent (0) 2 8 3 2" xfId="35638" xr:uid="{AF0B105B-3A93-4634-81E4-E1BE8668B07F}"/>
    <cellStyle name="Percent (0) 2 8 4" xfId="35639" xr:uid="{B5D71E72-B59C-469B-BE05-3911DA2CEED9}"/>
    <cellStyle name="Percent (0) 2 9" xfId="13993" xr:uid="{8B6FA342-05FC-48A5-8A6B-2ADA0BE2D639}"/>
    <cellStyle name="Percent (0) 2 9 2" xfId="13994" xr:uid="{F87B30C7-70F4-4B62-8306-1975B7412300}"/>
    <cellStyle name="Percent (0) 2 9 2 2" xfId="35640" xr:uid="{46FCEBAA-0F70-4790-A0F8-5B8C74907097}"/>
    <cellStyle name="Percent (0) 2 9 3" xfId="13995" xr:uid="{59E939BA-27AC-46AF-96DA-17F8022B59CB}"/>
    <cellStyle name="Percent (0) 2 9 3 2" xfId="35641" xr:uid="{5A6D4061-032C-4218-8327-44FA90862DD0}"/>
    <cellStyle name="Percent (0) 2 9 4" xfId="35642" xr:uid="{D0C35651-8965-46BC-93C4-2B763A59A709}"/>
    <cellStyle name="Percent (0) 2_ActiFijos" xfId="13996" xr:uid="{057B5119-A483-4532-8273-4977119C0583}"/>
    <cellStyle name="Percent (0) 20" xfId="13997" xr:uid="{E3ED521A-E75C-470B-9A54-0292BB3B056D}"/>
    <cellStyle name="Percent (0) 20 2" xfId="13998" xr:uid="{CF2B03D9-42E6-4D39-9B05-7F33F9362D99}"/>
    <cellStyle name="Percent (0) 20 2 2" xfId="35643" xr:uid="{491E3AD2-9C3D-43C7-A050-FA109CAA5EAB}"/>
    <cellStyle name="Percent (0) 20 3" xfId="13999" xr:uid="{911A72E8-D29C-4D13-926B-994AFC4E1E7C}"/>
    <cellStyle name="Percent (0) 20 3 2" xfId="35644" xr:uid="{80CF9675-2034-404A-8835-6CBD0D8618F5}"/>
    <cellStyle name="Percent (0) 20 4" xfId="35645" xr:uid="{E3B85FED-892D-4114-92E4-F28D27FA0510}"/>
    <cellStyle name="Percent (0) 21" xfId="14000" xr:uid="{413BEE5E-87CC-4272-BEBB-9576CA34BC0E}"/>
    <cellStyle name="Percent (0) 21 2" xfId="14001" xr:uid="{4593C117-9CAD-4465-9018-EEB72479583B}"/>
    <cellStyle name="Percent (0) 21 2 2" xfId="35646" xr:uid="{C63C046A-B16E-433F-9D75-D827D0BA59BA}"/>
    <cellStyle name="Percent (0) 21 3" xfId="14002" xr:uid="{EEC52AA5-80F5-4674-A370-B7C64D3EFC5F}"/>
    <cellStyle name="Percent (0) 21 3 2" xfId="35647" xr:uid="{3B358902-5AC1-4736-94BF-8B7FCE784C37}"/>
    <cellStyle name="Percent (0) 21 4" xfId="35648" xr:uid="{F05D846A-5475-4CF9-808D-326C5C8A3DF4}"/>
    <cellStyle name="Percent (0) 22" xfId="14003" xr:uid="{FA0DC716-7F56-45CF-BEC9-7EBA7F61DA58}"/>
    <cellStyle name="Percent (0) 22 2" xfId="14004" xr:uid="{9900FDF0-DC6F-4193-B6BC-71FD91722AE0}"/>
    <cellStyle name="Percent (0) 22 2 2" xfId="35649" xr:uid="{05219496-4F98-4DEA-810D-90F0344F505E}"/>
    <cellStyle name="Percent (0) 22 3" xfId="14005" xr:uid="{332E1265-14B9-4CA1-8CDE-7C53038C4DBF}"/>
    <cellStyle name="Percent (0) 22 3 2" xfId="35650" xr:uid="{06C2489D-99AD-489E-AF73-57CF63F3E0CD}"/>
    <cellStyle name="Percent (0) 22 4" xfId="35651" xr:uid="{F45D10C8-F896-4213-8386-58428EDA0753}"/>
    <cellStyle name="Percent (0) 23" xfId="14006" xr:uid="{8295115B-5348-4464-815E-C66E09E9AB52}"/>
    <cellStyle name="Percent (0) 23 2" xfId="14007" xr:uid="{0D213B5E-7674-4863-BD75-F2975B330B8C}"/>
    <cellStyle name="Percent (0) 23 2 2" xfId="35652" xr:uid="{E2901B08-FA5A-4118-89CF-97F592347D64}"/>
    <cellStyle name="Percent (0) 23 3" xfId="14008" xr:uid="{40212377-CCA6-40AB-9ADA-47C4F46CF8FB}"/>
    <cellStyle name="Percent (0) 23 3 2" xfId="35653" xr:uid="{1F2BDE0E-E123-4824-ABD6-21EB4ABBF8B2}"/>
    <cellStyle name="Percent (0) 23 4" xfId="35654" xr:uid="{2CEB4CCF-8103-482E-AA31-4FB244613016}"/>
    <cellStyle name="Percent (0) 24" xfId="14009" xr:uid="{398BBF4D-0607-45CA-A305-6A5E1BEC6C68}"/>
    <cellStyle name="Percent (0) 24 2" xfId="14010" xr:uid="{715234E2-0EC2-4CDE-8BC4-68D5ACC2F139}"/>
    <cellStyle name="Percent (0) 24 2 2" xfId="35655" xr:uid="{7EB65426-1BFC-4F03-B569-4FF43902753C}"/>
    <cellStyle name="Percent (0) 24 3" xfId="14011" xr:uid="{E19C3E59-4FF4-498A-8F0B-6530926D9D75}"/>
    <cellStyle name="Percent (0) 24 3 2" xfId="35656" xr:uid="{00033EF1-4C05-47EF-AAE2-EB909FF86150}"/>
    <cellStyle name="Percent (0) 24 4" xfId="35657" xr:uid="{9A7ABE0A-7812-4347-BAE8-72C49CD4AF97}"/>
    <cellStyle name="Percent (0) 25" xfId="14012" xr:uid="{F55ACA5C-2D66-4E5A-9D76-5EC6E44598CD}"/>
    <cellStyle name="Percent (0) 25 2" xfId="14013" xr:uid="{DBAF70D4-EF3D-4C80-95BC-2E1CE29B701A}"/>
    <cellStyle name="Percent (0) 25 2 2" xfId="35658" xr:uid="{A270025B-9721-413B-A6D0-32EE9638763B}"/>
    <cellStyle name="Percent (0) 25 3" xfId="14014" xr:uid="{3296BF8F-39B9-4252-8FB0-5466201C2976}"/>
    <cellStyle name="Percent (0) 25 3 2" xfId="35659" xr:uid="{5C2B46EA-C212-48DB-99D3-DCC113FEF009}"/>
    <cellStyle name="Percent (0) 25 4" xfId="35660" xr:uid="{4AC24581-8EA7-480E-B4B4-48117A046827}"/>
    <cellStyle name="Percent (0) 26" xfId="14015" xr:uid="{F1AD17C1-D003-470E-A388-FBC13938BF48}"/>
    <cellStyle name="Percent (0) 26 2" xfId="14016" xr:uid="{B0DC7FBF-D661-40A7-8DCC-E967BEA0D92B}"/>
    <cellStyle name="Percent (0) 26 2 2" xfId="35661" xr:uid="{0BD823A2-E63C-4355-AC02-B2DA132A44CC}"/>
    <cellStyle name="Percent (0) 26 3" xfId="14017" xr:uid="{A9863411-8C55-4C6B-8091-B6D4B2D42480}"/>
    <cellStyle name="Percent (0) 26 3 2" xfId="35662" xr:uid="{B2823B65-BD18-4CB6-8D61-E3C01D09B32E}"/>
    <cellStyle name="Percent (0) 26 4" xfId="35663" xr:uid="{B86C406B-8C00-49AE-ABF1-CD8B937920CB}"/>
    <cellStyle name="Percent (0) 27" xfId="14018" xr:uid="{ACB971A6-E5EB-4C93-B48B-B12D4AEB2FA4}"/>
    <cellStyle name="Percent (0) 27 2" xfId="14019" xr:uid="{52AB7501-14C6-4C3F-82DA-D5CFDD291EF5}"/>
    <cellStyle name="Percent (0) 27 2 2" xfId="35664" xr:uid="{283624B5-2826-49FC-AFFC-F65008B34D82}"/>
    <cellStyle name="Percent (0) 27 3" xfId="14020" xr:uid="{FE6B4281-DECC-4CE2-B8D7-9EF0489831CD}"/>
    <cellStyle name="Percent (0) 27 3 2" xfId="35665" xr:uid="{D56ED4B4-ED49-4A0F-849A-FC8814E1CD6F}"/>
    <cellStyle name="Percent (0) 27 4" xfId="35666" xr:uid="{54FB4F65-EDCC-408D-8F45-FBD05FC86576}"/>
    <cellStyle name="Percent (0) 28" xfId="14021" xr:uid="{BECA38F6-C30B-468C-869A-EAA5A79B203C}"/>
    <cellStyle name="Percent (0) 28 2" xfId="14022" xr:uid="{9188F1C9-4E08-44FB-9B8B-4D8B2C23E2AE}"/>
    <cellStyle name="Percent (0) 28 2 2" xfId="35667" xr:uid="{057351C4-9B07-41C7-B39F-36E32CFCF692}"/>
    <cellStyle name="Percent (0) 28 3" xfId="14023" xr:uid="{5AC939FC-EEF8-49D8-AB79-C8F61E56E8A3}"/>
    <cellStyle name="Percent (0) 28 3 2" xfId="35668" xr:uid="{91388B3E-5D24-4DBA-9A9F-239776E5DF73}"/>
    <cellStyle name="Percent (0) 28 4" xfId="35669" xr:uid="{BC56D007-4ED3-41EC-87CC-9B42A7F36E0E}"/>
    <cellStyle name="Percent (0) 29" xfId="14024" xr:uid="{6829C2B9-5B9A-402B-AD61-B79EAA79CD1C}"/>
    <cellStyle name="Percent (0) 29 2" xfId="14025" xr:uid="{F37E4E7C-0971-4F25-95FD-0E103834FAFF}"/>
    <cellStyle name="Percent (0) 29 2 2" xfId="35670" xr:uid="{23EBF26D-B06B-4DED-A2DD-D6AA8C29F164}"/>
    <cellStyle name="Percent (0) 29 3" xfId="14026" xr:uid="{A60B6B38-5018-4C73-A281-F9C2D0FA77C1}"/>
    <cellStyle name="Percent (0) 29 3 2" xfId="35671" xr:uid="{26F419AA-C21A-4F09-926A-FFEB97170BD2}"/>
    <cellStyle name="Percent (0) 29 4" xfId="35672" xr:uid="{75EFC0E5-885D-4C42-A0F1-3AF6ADA54283}"/>
    <cellStyle name="Percent (0) 3" xfId="14027" xr:uid="{459E5026-1EBD-49BE-A75A-B751B0C71678}"/>
    <cellStyle name="Percent (0) 3 10" xfId="14028" xr:uid="{B48A77F0-783E-4F7B-AD37-52A09DB89743}"/>
    <cellStyle name="Percent (0) 3 10 2" xfId="14029" xr:uid="{0F9A37EF-8DE8-4DA0-848A-0FAD642A74CB}"/>
    <cellStyle name="Percent (0) 3 10 2 2" xfId="35673" xr:uid="{B16EBD88-06D2-4122-AB83-1E042CC80F3D}"/>
    <cellStyle name="Percent (0) 3 10 3" xfId="14030" xr:uid="{48B654DB-6A6D-4F8C-9DAA-F44A5963FC76}"/>
    <cellStyle name="Percent (0) 3 10 3 2" xfId="35674" xr:uid="{A31EFC05-44B5-4EE9-9439-5EC51B42A42D}"/>
    <cellStyle name="Percent (0) 3 10 4" xfId="35675" xr:uid="{05D6BEA8-CD18-4924-BB0D-22422D792ACC}"/>
    <cellStyle name="Percent (0) 3 11" xfId="14031" xr:uid="{222E9751-F590-4FD6-BDD1-58220AF2668F}"/>
    <cellStyle name="Percent (0) 3 11 2" xfId="35676" xr:uid="{B76E0F22-933C-4E40-9D52-A55BA1CBED6F}"/>
    <cellStyle name="Percent (0) 3 12" xfId="14032" xr:uid="{BDDCED74-035A-4E05-964D-6F09B01D8DB2}"/>
    <cellStyle name="Percent (0) 3 12 2" xfId="35677" xr:uid="{0414407F-F1F9-488F-BA57-141D80813372}"/>
    <cellStyle name="Percent (0) 3 13" xfId="35678" xr:uid="{C66ECFF8-7C99-4036-921C-B88334EFF343}"/>
    <cellStyle name="Percent (0) 3 2" xfId="14033" xr:uid="{B508077D-432B-4585-9752-AFBC13E0E433}"/>
    <cellStyle name="Percent (0) 3 2 2" xfId="14034" xr:uid="{F3F2C6AD-54FB-42E2-B5D6-3C8AEBF07025}"/>
    <cellStyle name="Percent (0) 3 2 2 2" xfId="14035" xr:uid="{B8D22CD1-3DDC-4B23-9CE6-112DA9135E1C}"/>
    <cellStyle name="Percent (0) 3 2 2 2 2" xfId="14036" xr:uid="{0DD0C6A0-230C-413E-8967-95D509008EC3}"/>
    <cellStyle name="Percent (0) 3 2 2 2 2 2" xfId="35679" xr:uid="{7520BE4D-43EC-4725-9B5F-6F407A8FE9CA}"/>
    <cellStyle name="Percent (0) 3 2 2 2 3" xfId="14037" xr:uid="{2C842179-D364-4B9E-B200-BA40AAEBF001}"/>
    <cellStyle name="Percent (0) 3 2 2 2 3 2" xfId="35680" xr:uid="{D9201C55-E680-4D93-A634-6E2988495411}"/>
    <cellStyle name="Percent (0) 3 2 2 2 4" xfId="35681" xr:uid="{ADB32E3B-B2A0-46A0-944E-6886AC8CA433}"/>
    <cellStyle name="Percent (0) 3 2 2 3" xfId="14038" xr:uid="{DBDAC9E9-A82C-4826-9781-EC30E4FA604C}"/>
    <cellStyle name="Percent (0) 3 2 2 3 2" xfId="14039" xr:uid="{E3BE75DD-AC06-40D1-BDB2-BE592D479F4A}"/>
    <cellStyle name="Percent (0) 3 2 2 3 2 2" xfId="35682" xr:uid="{35468B00-161E-40C4-A44B-4E88747F0A90}"/>
    <cellStyle name="Percent (0) 3 2 2 3 3" xfId="14040" xr:uid="{A2FC0518-7B61-46F2-9AED-6BDB32A3D680}"/>
    <cellStyle name="Percent (0) 3 2 2 3 3 2" xfId="35683" xr:uid="{45612276-FB80-48CE-8122-A7AC66528DEC}"/>
    <cellStyle name="Percent (0) 3 2 2 3 4" xfId="35684" xr:uid="{C4648A59-7BA4-40C9-8F40-A901F8382EF1}"/>
    <cellStyle name="Percent (0) 3 2 2 4" xfId="14041" xr:uid="{69D33885-AF65-49B4-B376-A2449C7A40AB}"/>
    <cellStyle name="Percent (0) 3 2 2 4 2" xfId="14042" xr:uid="{2316EE64-AE90-44B5-B678-BF16203A7B7E}"/>
    <cellStyle name="Percent (0) 3 2 2 4 2 2" xfId="35685" xr:uid="{8F646F14-92A5-4AFE-9B26-A9A93ED7F4EF}"/>
    <cellStyle name="Percent (0) 3 2 2 4 3" xfId="14043" xr:uid="{45282C6B-8992-481C-862B-87FA043BA894}"/>
    <cellStyle name="Percent (0) 3 2 2 4 3 2" xfId="35686" xr:uid="{9A403DA0-749B-4968-9F3D-638126544E7B}"/>
    <cellStyle name="Percent (0) 3 2 2 4 4" xfId="35687" xr:uid="{0642A807-5317-4CFC-A4C7-F8DA6CF13B1A}"/>
    <cellStyle name="Percent (0) 3 2 2 5" xfId="14044" xr:uid="{CC754F56-8C25-4817-8C63-095D2A2CC28D}"/>
    <cellStyle name="Percent (0) 3 2 2 5 2" xfId="14045" xr:uid="{635971E1-136D-4C20-BD30-3D76E97C83E3}"/>
    <cellStyle name="Percent (0) 3 2 2 5 2 2" xfId="35688" xr:uid="{159FB4E5-BBE3-4B7D-B67D-A9BEF692A1C8}"/>
    <cellStyle name="Percent (0) 3 2 2 5 3" xfId="14046" xr:uid="{7F60BDFB-9C0C-4476-8DB9-0265A2D717C2}"/>
    <cellStyle name="Percent (0) 3 2 2 5 3 2" xfId="35689" xr:uid="{7ED2C011-2679-4D6A-85B7-4848D57F15F2}"/>
    <cellStyle name="Percent (0) 3 2 2 5 4" xfId="35690" xr:uid="{9AB50B73-1A76-4F84-8B84-1F9926FB965C}"/>
    <cellStyle name="Percent (0) 3 2 2 6" xfId="14047" xr:uid="{1ED7643C-7742-4AA2-8BDE-9524E29145E9}"/>
    <cellStyle name="Percent (0) 3 2 2 6 2" xfId="35691" xr:uid="{ECCE78D6-65CF-412A-98A3-DBB44BE3ECF3}"/>
    <cellStyle name="Percent (0) 3 2 2 7" xfId="14048" xr:uid="{543518BD-69F5-482F-9899-0DF1AE6E4828}"/>
    <cellStyle name="Percent (0) 3 2 2 7 2" xfId="35692" xr:uid="{0CA26092-089D-4FB6-9D20-ED0A1626936C}"/>
    <cellStyle name="Percent (0) 3 2 2 8" xfId="35693" xr:uid="{A2BC4915-BF1B-4714-B0F3-B92A4FD5A6BC}"/>
    <cellStyle name="Percent (0) 3 2 3" xfId="14049" xr:uid="{809D48F1-85AA-4F90-9A14-06665B4FDA64}"/>
    <cellStyle name="Percent (0) 3 2 3 2" xfId="14050" xr:uid="{B7F1CBF7-7D15-41C0-B28F-82BD2ACF6F59}"/>
    <cellStyle name="Percent (0) 3 2 3 2 2" xfId="35694" xr:uid="{C5C812BE-A4BA-4893-9322-F44FB428D185}"/>
    <cellStyle name="Percent (0) 3 2 3 3" xfId="14051" xr:uid="{7AD39276-E6A3-4E40-AAE8-422C125FB2DA}"/>
    <cellStyle name="Percent (0) 3 2 3 3 2" xfId="35695" xr:uid="{3F76736A-EB67-40EC-974E-A2A43D9F4A2C}"/>
    <cellStyle name="Percent (0) 3 2 3 4" xfId="35696" xr:uid="{90017E91-D326-40E0-8150-052974251049}"/>
    <cellStyle name="Percent (0) 3 2 4" xfId="14052" xr:uid="{FB47314B-06DF-4046-9644-0C2A80771F59}"/>
    <cellStyle name="Percent (0) 3 2 4 2" xfId="14053" xr:uid="{EB4B526D-EAE5-4F57-BB62-E940F68E4963}"/>
    <cellStyle name="Percent (0) 3 2 4 2 2" xfId="35697" xr:uid="{26CE5F6A-48C7-42D1-8DF2-16F1F30C55AD}"/>
    <cellStyle name="Percent (0) 3 2 4 3" xfId="14054" xr:uid="{F8B37654-8341-4B8E-A99F-8ABF72DC354F}"/>
    <cellStyle name="Percent (0) 3 2 4 3 2" xfId="35698" xr:uid="{311C5049-181C-41A5-83AD-DE8B6A12FD89}"/>
    <cellStyle name="Percent (0) 3 2 4 4" xfId="35699" xr:uid="{8619D8D7-9996-46F3-B489-AEB99832BEC2}"/>
    <cellStyle name="Percent (0) 3 2 5" xfId="14055" xr:uid="{89A85CF1-3103-4053-95C6-4834E3F7A4E5}"/>
    <cellStyle name="Percent (0) 3 2 5 2" xfId="14056" xr:uid="{C79113C1-FC72-4395-903D-49119E83C95B}"/>
    <cellStyle name="Percent (0) 3 2 5 2 2" xfId="35700" xr:uid="{D4240B6F-F471-40C3-A1E0-2FA2B40ABB57}"/>
    <cellStyle name="Percent (0) 3 2 5 3" xfId="14057" xr:uid="{D824F2E7-73E4-4102-9EEC-87BFB020489A}"/>
    <cellStyle name="Percent (0) 3 2 5 3 2" xfId="35701" xr:uid="{53EE8DB3-F483-4E4D-856F-2A2703F8AEF8}"/>
    <cellStyle name="Percent (0) 3 2 5 4" xfId="35702" xr:uid="{9A40B60A-91B9-4A70-8CFE-BF7C194500EE}"/>
    <cellStyle name="Percent (0) 3 2 6" xfId="14058" xr:uid="{4DCBDF53-1AA8-451D-9890-421CB0637C54}"/>
    <cellStyle name="Percent (0) 3 2 6 2" xfId="14059" xr:uid="{71DD03E5-EB39-4C8A-A2EC-EE46EAB292D6}"/>
    <cellStyle name="Percent (0) 3 2 6 2 2" xfId="35703" xr:uid="{9AE85B4D-F220-42B8-9258-E65BCC870F1D}"/>
    <cellStyle name="Percent (0) 3 2 6 3" xfId="14060" xr:uid="{DE7AAE41-8E64-4B0B-BB00-7108C6855B73}"/>
    <cellStyle name="Percent (0) 3 2 6 3 2" xfId="35704" xr:uid="{63E81C05-A222-4F5E-8AAB-162A5241EB3A}"/>
    <cellStyle name="Percent (0) 3 2 6 4" xfId="35705" xr:uid="{9E12BDD7-3470-4D51-9F7A-4F79B689630B}"/>
    <cellStyle name="Percent (0) 3 2 7" xfId="14061" xr:uid="{B2C7CE83-C2AC-47EA-8E4D-01ECF2D19E53}"/>
    <cellStyle name="Percent (0) 3 2 7 2" xfId="35706" xr:uid="{A3A03F13-694C-4937-82B0-0FBE4724B433}"/>
    <cellStyle name="Percent (0) 3 2 8" xfId="14062" xr:uid="{B81E9EA6-52D0-4C2B-9AA3-6B82F73ED154}"/>
    <cellStyle name="Percent (0) 3 2 8 2" xfId="35707" xr:uid="{0F111B66-1AAC-4C4C-B244-19C928775E48}"/>
    <cellStyle name="Percent (0) 3 2 9" xfId="35708" xr:uid="{587C315D-69CB-43B7-933F-5A65BD5EE811}"/>
    <cellStyle name="Percent (0) 3 3" xfId="14063" xr:uid="{9F0D7479-EAE2-40A2-B540-3677C75C1961}"/>
    <cellStyle name="Percent (0) 3 3 2" xfId="14064" xr:uid="{5A4EAC20-F59D-4237-86E4-A3BEFE8D6284}"/>
    <cellStyle name="Percent (0) 3 3 2 2" xfId="14065" xr:uid="{13D73EDB-BDCB-4677-BDDE-7EC54B1FCEEB}"/>
    <cellStyle name="Percent (0) 3 3 2 2 2" xfId="14066" xr:uid="{7B9B0F8C-57DA-4745-99D6-ED430A95EF8F}"/>
    <cellStyle name="Percent (0) 3 3 2 2 2 2" xfId="35709" xr:uid="{3596F70E-DD6F-4C8F-A98D-36801FE5DEB3}"/>
    <cellStyle name="Percent (0) 3 3 2 2 3" xfId="14067" xr:uid="{49FBF1AE-5E78-4CFA-A538-29E1EF495167}"/>
    <cellStyle name="Percent (0) 3 3 2 2 3 2" xfId="35710" xr:uid="{F9B97110-7B5F-4530-9BAF-6141F5E96739}"/>
    <cellStyle name="Percent (0) 3 3 2 2 4" xfId="35711" xr:uid="{B1DB83A6-9932-4C57-9322-6550C7510522}"/>
    <cellStyle name="Percent (0) 3 3 2 3" xfId="14068" xr:uid="{29C25119-BD4A-469E-853E-3121DBC341C3}"/>
    <cellStyle name="Percent (0) 3 3 2 3 2" xfId="14069" xr:uid="{C4656641-C8BC-4DBE-A319-831F8CB899AA}"/>
    <cellStyle name="Percent (0) 3 3 2 3 2 2" xfId="35712" xr:uid="{35E34ED5-181C-4BBE-8F0E-E7D65BDDB85F}"/>
    <cellStyle name="Percent (0) 3 3 2 3 3" xfId="14070" xr:uid="{12E1C7F8-9298-4482-A4BA-612E93DFEB73}"/>
    <cellStyle name="Percent (0) 3 3 2 3 3 2" xfId="35713" xr:uid="{A40ADE2C-A290-4BEC-B87C-31063EA1EEF1}"/>
    <cellStyle name="Percent (0) 3 3 2 3 4" xfId="35714" xr:uid="{4DE48128-F5D2-4BB3-9C29-652413E5EF4C}"/>
    <cellStyle name="Percent (0) 3 3 2 4" xfId="14071" xr:uid="{889A12C6-0606-432D-AB34-267C883B87A8}"/>
    <cellStyle name="Percent (0) 3 3 2 4 2" xfId="14072" xr:uid="{4029B888-DC35-4F6F-8FA0-3BD040C151B6}"/>
    <cellStyle name="Percent (0) 3 3 2 4 2 2" xfId="35715" xr:uid="{A4E3E6DC-8038-48F6-AAB9-92AF69FAADFF}"/>
    <cellStyle name="Percent (0) 3 3 2 4 3" xfId="14073" xr:uid="{00F7FEE1-D51B-48FF-8762-D257D48B0124}"/>
    <cellStyle name="Percent (0) 3 3 2 4 3 2" xfId="35716" xr:uid="{BE982D50-FA4C-4EDA-B846-F38BEE8B8785}"/>
    <cellStyle name="Percent (0) 3 3 2 4 4" xfId="35717" xr:uid="{41946E19-1E21-4E40-B9D2-1F08C82D92FA}"/>
    <cellStyle name="Percent (0) 3 3 2 5" xfId="14074" xr:uid="{37E863E3-8475-4326-BD02-BC90DF213A88}"/>
    <cellStyle name="Percent (0) 3 3 2 5 2" xfId="14075" xr:uid="{30111095-EBEA-4936-BFA2-BE82E3108B5C}"/>
    <cellStyle name="Percent (0) 3 3 2 5 2 2" xfId="35718" xr:uid="{85E53CA2-75C2-4F8D-9AB5-B9F2342CCF16}"/>
    <cellStyle name="Percent (0) 3 3 2 5 3" xfId="14076" xr:uid="{8AAC5A72-A68B-4CF4-A199-B0F8586A966C}"/>
    <cellStyle name="Percent (0) 3 3 2 5 3 2" xfId="35719" xr:uid="{BEAD9D34-F9A9-4569-BC7E-39035ADA0C66}"/>
    <cellStyle name="Percent (0) 3 3 2 5 4" xfId="35720" xr:uid="{8CF29140-9F96-40F0-9653-E890E69B620D}"/>
    <cellStyle name="Percent (0) 3 3 2 6" xfId="14077" xr:uid="{A8317B85-28A6-453F-AF7D-6A5C141E6CE8}"/>
    <cellStyle name="Percent (0) 3 3 2 6 2" xfId="35721" xr:uid="{BC457D0A-2517-41F6-9CEA-66D3BF6F0919}"/>
    <cellStyle name="Percent (0) 3 3 2 7" xfId="14078" xr:uid="{80AB2072-E515-405C-808C-796F2DBC441D}"/>
    <cellStyle name="Percent (0) 3 3 2 7 2" xfId="35722" xr:uid="{1D40A11C-2DE7-4386-936A-B6EE1163C01D}"/>
    <cellStyle name="Percent (0) 3 3 2 8" xfId="35723" xr:uid="{15BD2B87-4044-4480-9D25-073821F1F609}"/>
    <cellStyle name="Percent (0) 3 3 3" xfId="14079" xr:uid="{5009F08E-CE21-4D9E-841E-28DF6C46F919}"/>
    <cellStyle name="Percent (0) 3 3 3 2" xfId="14080" xr:uid="{510500C8-A23E-4568-AE51-95FA06A53E47}"/>
    <cellStyle name="Percent (0) 3 3 3 2 2" xfId="35724" xr:uid="{E7F8887F-9C2A-4D8A-894C-944C550F482B}"/>
    <cellStyle name="Percent (0) 3 3 3 3" xfId="14081" xr:uid="{140C4D34-E473-4D85-8A72-A20632BB855F}"/>
    <cellStyle name="Percent (0) 3 3 3 3 2" xfId="35725" xr:uid="{D8DA3188-16E8-47AB-BEF3-C2B42FC0C871}"/>
    <cellStyle name="Percent (0) 3 3 3 4" xfId="35726" xr:uid="{BD796C59-C079-482D-A99C-25515DA16EE7}"/>
    <cellStyle name="Percent (0) 3 3 4" xfId="14082" xr:uid="{866D4614-D337-4ED4-AB6E-E240EAB920DD}"/>
    <cellStyle name="Percent (0) 3 3 4 2" xfId="14083" xr:uid="{90D6E459-60ED-4F71-809C-22C6CF58F829}"/>
    <cellStyle name="Percent (0) 3 3 4 2 2" xfId="35727" xr:uid="{92A88BF3-1BD2-4FD1-9E7D-9047AB52DBDE}"/>
    <cellStyle name="Percent (0) 3 3 4 3" xfId="14084" xr:uid="{B2DE2197-5B27-4D3A-9C85-3271C3746B27}"/>
    <cellStyle name="Percent (0) 3 3 4 3 2" xfId="35728" xr:uid="{AA3F6FDF-FF18-4716-BC8D-54EB8F737DAC}"/>
    <cellStyle name="Percent (0) 3 3 4 4" xfId="35729" xr:uid="{01591A78-60D6-473A-808F-CE649482FEAD}"/>
    <cellStyle name="Percent (0) 3 3 5" xfId="14085" xr:uid="{4372F679-64A7-4D48-8858-7BD535A8A711}"/>
    <cellStyle name="Percent (0) 3 3 5 2" xfId="14086" xr:uid="{7B27BA7C-FE0C-4CF0-9C40-C301B97FDBE6}"/>
    <cellStyle name="Percent (0) 3 3 5 2 2" xfId="35730" xr:uid="{7126F11A-05E8-4F0F-BF3D-B0B25D4E77A0}"/>
    <cellStyle name="Percent (0) 3 3 5 3" xfId="14087" xr:uid="{C7600686-FB29-41B1-9BDC-0B5095CBE112}"/>
    <cellStyle name="Percent (0) 3 3 5 3 2" xfId="35731" xr:uid="{63B46229-9EB7-40E9-AF97-F23F9057D6ED}"/>
    <cellStyle name="Percent (0) 3 3 5 4" xfId="35732" xr:uid="{3B6BEF9C-A19C-4018-BD13-5983BB46222D}"/>
    <cellStyle name="Percent (0) 3 3 6" xfId="14088" xr:uid="{B59209E9-3EFF-45AE-A2EF-BC6EFF7ECD23}"/>
    <cellStyle name="Percent (0) 3 3 6 2" xfId="14089" xr:uid="{59D72B54-9BFE-4108-A158-C5FF7C3D7F1A}"/>
    <cellStyle name="Percent (0) 3 3 6 2 2" xfId="35733" xr:uid="{5B612A40-0080-4221-99BC-1172AD1F5A40}"/>
    <cellStyle name="Percent (0) 3 3 6 3" xfId="14090" xr:uid="{6CF5A94A-2EE9-418B-8515-9ECA5BD4826E}"/>
    <cellStyle name="Percent (0) 3 3 6 3 2" xfId="35734" xr:uid="{D4320BE7-B52F-4DBD-B91A-EDBF2039915B}"/>
    <cellStyle name="Percent (0) 3 3 6 4" xfId="35735" xr:uid="{F28FB24D-324C-4652-A4A9-CEEE691E0638}"/>
    <cellStyle name="Percent (0) 3 3 7" xfId="14091" xr:uid="{B4E6F19A-8560-44A5-B236-94504EBFCEEA}"/>
    <cellStyle name="Percent (0) 3 3 7 2" xfId="35736" xr:uid="{5E9E8FA3-8BCA-4E9F-BB95-5BC602FC859C}"/>
    <cellStyle name="Percent (0) 3 3 8" xfId="14092" xr:uid="{0AD3D87A-E1E9-4CAE-A986-7E35A7029B50}"/>
    <cellStyle name="Percent (0) 3 3 8 2" xfId="35737" xr:uid="{C30A4AD3-4607-4ED4-92D3-6B08B55300ED}"/>
    <cellStyle name="Percent (0) 3 3 9" xfId="35738" xr:uid="{43682D22-16BB-4911-BCC6-E23E895762D8}"/>
    <cellStyle name="Percent (0) 3 4" xfId="14093" xr:uid="{3C97E2F0-CF55-460F-B6B2-AFDCC10B8C50}"/>
    <cellStyle name="Percent (0) 3 4 2" xfId="14094" xr:uid="{9D4C72D4-40F6-4AB8-9F7A-F6E220079678}"/>
    <cellStyle name="Percent (0) 3 4 2 2" xfId="14095" xr:uid="{A24EE791-BBA9-41F1-BA7A-464EB63FEC6E}"/>
    <cellStyle name="Percent (0) 3 4 2 2 2" xfId="14096" xr:uid="{1E3BAE34-7562-40F4-8A72-7EF93F32454B}"/>
    <cellStyle name="Percent (0) 3 4 2 2 2 2" xfId="35739" xr:uid="{D41B1A32-599C-4998-87FF-6A525AA77D74}"/>
    <cellStyle name="Percent (0) 3 4 2 2 3" xfId="14097" xr:uid="{5D867639-8307-409A-AB15-E5189E5D82DF}"/>
    <cellStyle name="Percent (0) 3 4 2 2 3 2" xfId="35740" xr:uid="{5B017E15-6037-4BAD-8590-1680A6674337}"/>
    <cellStyle name="Percent (0) 3 4 2 2 4" xfId="35741" xr:uid="{57574449-56BC-4161-ADDE-A3F79D708FED}"/>
    <cellStyle name="Percent (0) 3 4 2 3" xfId="14098" xr:uid="{3C946112-68C3-47A7-AD59-6BC956B8A904}"/>
    <cellStyle name="Percent (0) 3 4 2 3 2" xfId="14099" xr:uid="{07AC6A7B-6252-41A3-9756-D6CDDC3F14CD}"/>
    <cellStyle name="Percent (0) 3 4 2 3 2 2" xfId="35742" xr:uid="{2916F1C0-306D-4A19-92F8-D1FA6BA65828}"/>
    <cellStyle name="Percent (0) 3 4 2 3 3" xfId="14100" xr:uid="{D7BB63EF-FB7E-4836-B311-1B1B567553C1}"/>
    <cellStyle name="Percent (0) 3 4 2 3 3 2" xfId="35743" xr:uid="{DCCD2036-51F1-4D50-92CC-9FE79B0D9A52}"/>
    <cellStyle name="Percent (0) 3 4 2 3 4" xfId="35744" xr:uid="{644BD590-AE1C-43AB-AD00-ACE8B4E2AAE5}"/>
    <cellStyle name="Percent (0) 3 4 2 4" xfId="14101" xr:uid="{B3EC6018-415D-44B1-9007-9A5BB57E3932}"/>
    <cellStyle name="Percent (0) 3 4 2 4 2" xfId="14102" xr:uid="{776A4F29-2EE2-4821-B9BE-C6AE173D9F59}"/>
    <cellStyle name="Percent (0) 3 4 2 4 2 2" xfId="35745" xr:uid="{D2D29677-2C3A-4EF3-984A-70548D1CFFAB}"/>
    <cellStyle name="Percent (0) 3 4 2 4 3" xfId="14103" xr:uid="{58D6AA79-4BC3-4597-85ED-F851C3ED5345}"/>
    <cellStyle name="Percent (0) 3 4 2 4 3 2" xfId="35746" xr:uid="{A0A2C073-AEE5-416C-B400-AA4DAA063B25}"/>
    <cellStyle name="Percent (0) 3 4 2 4 4" xfId="35747" xr:uid="{7CDE6A95-51EA-40E7-99E2-5BD379F4283E}"/>
    <cellStyle name="Percent (0) 3 4 2 5" xfId="14104" xr:uid="{AE8B0AE7-E98E-4656-958A-87EE0371607C}"/>
    <cellStyle name="Percent (0) 3 4 2 5 2" xfId="14105" xr:uid="{C1AD3BFF-7F8E-47BD-8AA9-C970B75E400A}"/>
    <cellStyle name="Percent (0) 3 4 2 5 2 2" xfId="35748" xr:uid="{75FCC5A2-747D-44CA-905C-9EA5AABB388D}"/>
    <cellStyle name="Percent (0) 3 4 2 5 3" xfId="14106" xr:uid="{DE8C05A3-79A8-46B5-879A-FA53BC68E6ED}"/>
    <cellStyle name="Percent (0) 3 4 2 5 3 2" xfId="35749" xr:uid="{529E9B54-301D-4CAE-B697-0D2D1FC40081}"/>
    <cellStyle name="Percent (0) 3 4 2 5 4" xfId="35750" xr:uid="{8110B5B0-4EC9-4801-B672-CAB6E3C7166C}"/>
    <cellStyle name="Percent (0) 3 4 2 6" xfId="14107" xr:uid="{6C634B50-617D-4A57-92A1-6D87D471380C}"/>
    <cellStyle name="Percent (0) 3 4 2 6 2" xfId="35751" xr:uid="{17CE94D5-D4A5-42D9-B0B2-D6BEC8B5BD99}"/>
    <cellStyle name="Percent (0) 3 4 2 7" xfId="14108" xr:uid="{EE7F47ED-A012-4C4D-B38E-0736BEF96D50}"/>
    <cellStyle name="Percent (0) 3 4 2 7 2" xfId="35752" xr:uid="{5110DC6B-1A1E-4742-B865-F1301DD59B5A}"/>
    <cellStyle name="Percent (0) 3 4 2 8" xfId="35753" xr:uid="{C3022BA8-743F-470A-AA3A-EE2D0DA88B70}"/>
    <cellStyle name="Percent (0) 3 4 3" xfId="14109" xr:uid="{51BCD670-C331-4EF6-A435-828C218D6FC3}"/>
    <cellStyle name="Percent (0) 3 4 3 2" xfId="14110" xr:uid="{DBC9956E-6AA8-4271-A6C6-96ABA56CE5AA}"/>
    <cellStyle name="Percent (0) 3 4 3 2 2" xfId="35754" xr:uid="{F0F808BA-1A0F-46E4-80F5-BA6539BBFD25}"/>
    <cellStyle name="Percent (0) 3 4 3 3" xfId="14111" xr:uid="{D6217036-12AD-408D-90E8-AC2A568E1090}"/>
    <cellStyle name="Percent (0) 3 4 3 3 2" xfId="35755" xr:uid="{9BA98E8C-2D2B-447C-A96F-2CC8B6B1E51A}"/>
    <cellStyle name="Percent (0) 3 4 3 4" xfId="35756" xr:uid="{112C30BF-5F25-4D2B-8841-855F802F638E}"/>
    <cellStyle name="Percent (0) 3 4 4" xfId="14112" xr:uid="{E6185A42-3EEB-47BC-A90E-B9CB38811F1B}"/>
    <cellStyle name="Percent (0) 3 4 4 2" xfId="14113" xr:uid="{4BC76D13-29B9-4E25-B266-AE1BF3FC96D6}"/>
    <cellStyle name="Percent (0) 3 4 4 2 2" xfId="35757" xr:uid="{D25AF919-BBF5-4155-94D9-480B7B285745}"/>
    <cellStyle name="Percent (0) 3 4 4 3" xfId="14114" xr:uid="{9C9B84CF-BA4F-441A-98E1-340195C7BEAF}"/>
    <cellStyle name="Percent (0) 3 4 4 3 2" xfId="35758" xr:uid="{C48064CF-4519-4692-88AA-50D86117292D}"/>
    <cellStyle name="Percent (0) 3 4 4 4" xfId="35759" xr:uid="{EBDED3A9-ED90-451B-9CDE-40775369B37A}"/>
    <cellStyle name="Percent (0) 3 4 5" xfId="14115" xr:uid="{C588FC96-6AA0-461C-AD51-2C608C5C2A4F}"/>
    <cellStyle name="Percent (0) 3 4 5 2" xfId="14116" xr:uid="{E4DE879C-B49D-4ECA-AF1D-04E0C60D6DB7}"/>
    <cellStyle name="Percent (0) 3 4 5 2 2" xfId="35760" xr:uid="{BE36B640-12E2-4C92-A1D4-5707836C1969}"/>
    <cellStyle name="Percent (0) 3 4 5 3" xfId="14117" xr:uid="{8DB6891D-6270-4018-82F6-3189ED11F78B}"/>
    <cellStyle name="Percent (0) 3 4 5 3 2" xfId="35761" xr:uid="{13056686-0AD0-47C2-B913-550CA49D56A9}"/>
    <cellStyle name="Percent (0) 3 4 5 4" xfId="35762" xr:uid="{5BD4524A-4644-4612-A9AD-CB20A8EDF0DC}"/>
    <cellStyle name="Percent (0) 3 4 6" xfId="14118" xr:uid="{2282FBD3-60D4-43CD-8611-C00BFE291C75}"/>
    <cellStyle name="Percent (0) 3 4 6 2" xfId="14119" xr:uid="{B28C65DD-F42E-424B-B5F3-61E5E7C699C3}"/>
    <cellStyle name="Percent (0) 3 4 6 2 2" xfId="35763" xr:uid="{018BAE86-4EF7-4926-AC9E-017E0982A926}"/>
    <cellStyle name="Percent (0) 3 4 6 3" xfId="14120" xr:uid="{CB68CA28-8CE5-4F20-A453-745F1F5F4118}"/>
    <cellStyle name="Percent (0) 3 4 6 3 2" xfId="35764" xr:uid="{04EA3BBB-8499-402D-9434-92D5E52B675A}"/>
    <cellStyle name="Percent (0) 3 4 6 4" xfId="35765" xr:uid="{AC299487-B8BD-4821-8AB4-F15E3A576D3B}"/>
    <cellStyle name="Percent (0) 3 4 7" xfId="14121" xr:uid="{C5F14C60-EDFF-43A4-A425-9B6BA260A3F3}"/>
    <cellStyle name="Percent (0) 3 4 7 2" xfId="35766" xr:uid="{26FC871A-1D65-42BD-A878-D98467389869}"/>
    <cellStyle name="Percent (0) 3 4 8" xfId="14122" xr:uid="{2C379EB3-CC7F-46F3-B327-F813C06BDE87}"/>
    <cellStyle name="Percent (0) 3 4 8 2" xfId="35767" xr:uid="{0065ACC3-F0FF-4841-BB52-19936B11B9C7}"/>
    <cellStyle name="Percent (0) 3 4 9" xfId="35768" xr:uid="{F08667C8-D3F5-4EC2-81F4-BC32F61FBA25}"/>
    <cellStyle name="Percent (0) 3 5" xfId="14123" xr:uid="{ADBBACCE-5750-4E33-8AB1-407881DDBCE8}"/>
    <cellStyle name="Percent (0) 3 5 2" xfId="14124" xr:uid="{87E6DF99-FF4C-442C-AFAD-BEEE8F3673D1}"/>
    <cellStyle name="Percent (0) 3 5 2 2" xfId="14125" xr:uid="{8C0331EF-FAD8-4AD3-8781-B6713138D6CE}"/>
    <cellStyle name="Percent (0) 3 5 2 2 2" xfId="35769" xr:uid="{89F6BB7B-4E60-45C8-8B7B-E3FF0B73A6C3}"/>
    <cellStyle name="Percent (0) 3 5 2 3" xfId="14126" xr:uid="{D77359B3-CD0D-47FB-A081-2B7C4D1A3FE0}"/>
    <cellStyle name="Percent (0) 3 5 2 3 2" xfId="35770" xr:uid="{510258B7-D8EB-418B-80CF-1598073994E9}"/>
    <cellStyle name="Percent (0) 3 5 2 4" xfId="35771" xr:uid="{4D21141B-821A-4CD6-812D-58B8F98F29DB}"/>
    <cellStyle name="Percent (0) 3 5 3" xfId="14127" xr:uid="{AE9ED3EF-931B-495A-86BB-D9D6C4D528AF}"/>
    <cellStyle name="Percent (0) 3 5 3 2" xfId="14128" xr:uid="{4BF13A73-3C75-4A58-800E-8B3E6E9096D4}"/>
    <cellStyle name="Percent (0) 3 5 3 2 2" xfId="35772" xr:uid="{AD3D7A83-F593-4CB3-88DD-D6D9C9633876}"/>
    <cellStyle name="Percent (0) 3 5 3 3" xfId="14129" xr:uid="{38B61F04-75F8-4F82-9487-A043C6D68373}"/>
    <cellStyle name="Percent (0) 3 5 3 3 2" xfId="35773" xr:uid="{841B6EFA-0901-4D29-B3BE-06AB4A27941E}"/>
    <cellStyle name="Percent (0) 3 5 3 4" xfId="35774" xr:uid="{DC6179F6-C051-4869-97B5-B84FFEC88C08}"/>
    <cellStyle name="Percent (0) 3 5 4" xfId="14130" xr:uid="{22701E3B-6D23-46C4-A307-23B3E1320F5C}"/>
    <cellStyle name="Percent (0) 3 5 4 2" xfId="14131" xr:uid="{5DAA30FA-6610-4213-951B-EE7D5DF1D7D3}"/>
    <cellStyle name="Percent (0) 3 5 4 2 2" xfId="35775" xr:uid="{BFAA30A7-218E-4CBD-B3FB-9FBDC6635410}"/>
    <cellStyle name="Percent (0) 3 5 4 3" xfId="14132" xr:uid="{82C1A6CB-74DA-4C73-AD84-93FDF00F4454}"/>
    <cellStyle name="Percent (0) 3 5 4 3 2" xfId="35776" xr:uid="{24AE19AC-6067-4970-8A43-459ED25F9C6C}"/>
    <cellStyle name="Percent (0) 3 5 4 4" xfId="35777" xr:uid="{BB30BFDF-51AE-412F-91A5-9635CBD23735}"/>
    <cellStyle name="Percent (0) 3 5 5" xfId="14133" xr:uid="{75363EA3-DF93-4DC7-A646-92E71AC0E600}"/>
    <cellStyle name="Percent (0) 3 5 5 2" xfId="14134" xr:uid="{10818CDE-1F31-4817-A3C4-41B7C397A82A}"/>
    <cellStyle name="Percent (0) 3 5 5 2 2" xfId="35778" xr:uid="{801BF8C2-EC35-439A-9760-CEA6022D222A}"/>
    <cellStyle name="Percent (0) 3 5 5 3" xfId="14135" xr:uid="{8C35E057-1B0D-4574-BDB7-8DBBB408193D}"/>
    <cellStyle name="Percent (0) 3 5 5 3 2" xfId="35779" xr:uid="{697A3BF5-4DE3-43F4-B2C6-E470159C2ED5}"/>
    <cellStyle name="Percent (0) 3 5 5 4" xfId="35780" xr:uid="{99AC13EF-8F5D-4088-B0E7-1DC81E1D0372}"/>
    <cellStyle name="Percent (0) 3 5 6" xfId="14136" xr:uid="{3107D509-1D0A-4C8E-97A0-EA99B83AE362}"/>
    <cellStyle name="Percent (0) 3 5 6 2" xfId="35781" xr:uid="{8DB2FF6C-8C61-403A-AFFA-9B2B83A27CC0}"/>
    <cellStyle name="Percent (0) 3 5 7" xfId="14137" xr:uid="{E1B419D3-94B5-4924-83AA-299F2E0210C6}"/>
    <cellStyle name="Percent (0) 3 5 7 2" xfId="35782" xr:uid="{94F9B754-0E56-460A-9394-2DD7F4808077}"/>
    <cellStyle name="Percent (0) 3 5 8" xfId="35783" xr:uid="{99091761-3C6F-4AD4-919E-6E31A6237A99}"/>
    <cellStyle name="Percent (0) 3 6" xfId="14138" xr:uid="{FC4EE735-4F99-4F6F-AF57-2E43D7C0DAAF}"/>
    <cellStyle name="Percent (0) 3 6 2" xfId="14139" xr:uid="{1BB09704-5229-49E8-B6E3-2D4525458AEC}"/>
    <cellStyle name="Percent (0) 3 6 2 2" xfId="14140" xr:uid="{738155A9-32DC-4968-948B-60F035E4684A}"/>
    <cellStyle name="Percent (0) 3 6 2 2 2" xfId="35784" xr:uid="{BE3E9CDD-9FA4-4A93-B97E-6E8D818D553C}"/>
    <cellStyle name="Percent (0) 3 6 2 3" xfId="14141" xr:uid="{8A46CE2D-0299-4E83-92E4-1D09294CB0CA}"/>
    <cellStyle name="Percent (0) 3 6 2 3 2" xfId="35785" xr:uid="{425BEFE9-13AD-45FD-95B1-F1BE5E2DB7B2}"/>
    <cellStyle name="Percent (0) 3 6 2 4" xfId="35786" xr:uid="{1689F43C-F755-4987-BEB7-BB89D08DD107}"/>
    <cellStyle name="Percent (0) 3 6 3" xfId="14142" xr:uid="{019B405B-C942-4954-AFA5-312BC64ABBBC}"/>
    <cellStyle name="Percent (0) 3 6 3 2" xfId="14143" xr:uid="{16482964-160A-4B6E-98F3-1AFCA3182113}"/>
    <cellStyle name="Percent (0) 3 6 3 2 2" xfId="35787" xr:uid="{ECD9F0DC-2C4C-4700-879E-29A7932E838C}"/>
    <cellStyle name="Percent (0) 3 6 3 3" xfId="14144" xr:uid="{A47CC913-E016-44F8-ACC8-79F2DB8DAA01}"/>
    <cellStyle name="Percent (0) 3 6 3 3 2" xfId="35788" xr:uid="{403C7C1F-B2BA-4A7D-83FB-FCF0D0160B85}"/>
    <cellStyle name="Percent (0) 3 6 3 4" xfId="35789" xr:uid="{076E2618-2F97-47E1-B4B2-77AB75F5E7DD}"/>
    <cellStyle name="Percent (0) 3 6 4" xfId="14145" xr:uid="{CC1F7B11-A107-4C03-9A13-FCA1A629984D}"/>
    <cellStyle name="Percent (0) 3 6 4 2" xfId="14146" xr:uid="{4BB369DB-CFE7-4ED2-AD87-CB2E348B60C9}"/>
    <cellStyle name="Percent (0) 3 6 4 2 2" xfId="35790" xr:uid="{3F24293B-C746-470A-877E-9A97DE55062C}"/>
    <cellStyle name="Percent (0) 3 6 4 3" xfId="14147" xr:uid="{150BE033-0D81-415F-B5DE-2E3A32889FB5}"/>
    <cellStyle name="Percent (0) 3 6 4 3 2" xfId="35791" xr:uid="{9DFAB55D-3597-41B1-9E32-185DD316C1E3}"/>
    <cellStyle name="Percent (0) 3 6 4 4" xfId="35792" xr:uid="{B3859678-1835-45B8-9B98-07F43399B681}"/>
    <cellStyle name="Percent (0) 3 6 5" xfId="14148" xr:uid="{04912E72-5EB5-48DB-9956-E37C1112B340}"/>
    <cellStyle name="Percent (0) 3 6 5 2" xfId="14149" xr:uid="{0F271332-9D68-4B0A-9379-5F3570FE0D3D}"/>
    <cellStyle name="Percent (0) 3 6 5 2 2" xfId="35793" xr:uid="{FA301567-6726-4D02-8FF2-F455C8FBA5CF}"/>
    <cellStyle name="Percent (0) 3 6 5 3" xfId="14150" xr:uid="{58560726-BA99-4E93-883D-0C561E3459FB}"/>
    <cellStyle name="Percent (0) 3 6 5 3 2" xfId="35794" xr:uid="{843016E4-02CB-4C82-AD2E-63E6DD37112D}"/>
    <cellStyle name="Percent (0) 3 6 5 4" xfId="35795" xr:uid="{2B0622FB-B2A2-414D-ACE3-74D4C3F9DFE5}"/>
    <cellStyle name="Percent (0) 3 6 6" xfId="14151" xr:uid="{B765FB90-A9E4-47D9-B970-6D1612561985}"/>
    <cellStyle name="Percent (0) 3 6 6 2" xfId="35796" xr:uid="{8698B4AC-D358-44C9-9DE4-936908163D93}"/>
    <cellStyle name="Percent (0) 3 6 7" xfId="14152" xr:uid="{03BE5295-C233-48FC-9ACF-EE3D8F576E22}"/>
    <cellStyle name="Percent (0) 3 6 7 2" xfId="35797" xr:uid="{2C2419AB-18B4-4D85-A715-9DB17BF133DA}"/>
    <cellStyle name="Percent (0) 3 6 8" xfId="35798" xr:uid="{39D408D7-D24D-499E-ADC3-DFE6BCB26A31}"/>
    <cellStyle name="Percent (0) 3 7" xfId="14153" xr:uid="{29FA320E-4635-4E49-B8BF-00DA66B9B9FB}"/>
    <cellStyle name="Percent (0) 3 7 2" xfId="14154" xr:uid="{E4A8376D-D6BB-4D58-9593-2A992BDFEEE1}"/>
    <cellStyle name="Percent (0) 3 7 2 2" xfId="35799" xr:uid="{B22F2FA0-5990-4A12-AA14-675E8F2832A3}"/>
    <cellStyle name="Percent (0) 3 7 3" xfId="14155" xr:uid="{B9550447-54D6-43B7-95B2-A4A50DF9739E}"/>
    <cellStyle name="Percent (0) 3 7 3 2" xfId="35800" xr:uid="{DECDE45D-AFB1-482C-B855-2550E3756183}"/>
    <cellStyle name="Percent (0) 3 7 4" xfId="35801" xr:uid="{ADEB3A2A-1180-40A3-B341-05FD01A8C3BC}"/>
    <cellStyle name="Percent (0) 3 8" xfId="14156" xr:uid="{69280E1B-5775-4A0B-8061-B86D83ED8D97}"/>
    <cellStyle name="Percent (0) 3 8 2" xfId="14157" xr:uid="{8ABD48E2-E5EC-4E6A-B129-159493415E21}"/>
    <cellStyle name="Percent (0) 3 8 2 2" xfId="35802" xr:uid="{B5FE6AE8-24CE-4F72-A083-B5CE64FC1961}"/>
    <cellStyle name="Percent (0) 3 8 3" xfId="14158" xr:uid="{A1673CB1-F0C7-4101-AD5E-6964D84B0BF4}"/>
    <cellStyle name="Percent (0) 3 8 3 2" xfId="35803" xr:uid="{3E71083F-5C09-4E73-9416-F05E7BFBAB03}"/>
    <cellStyle name="Percent (0) 3 8 4" xfId="35804" xr:uid="{0E559A10-AB9B-4014-8E54-212600E78E31}"/>
    <cellStyle name="Percent (0) 3 9" xfId="14159" xr:uid="{3136211D-8ADB-444C-825C-037BA543AE8F}"/>
    <cellStyle name="Percent (0) 3 9 2" xfId="14160" xr:uid="{D0DC3A15-4402-4AE5-960F-C688CE30205C}"/>
    <cellStyle name="Percent (0) 3 9 2 2" xfId="35805" xr:uid="{0B80B215-02E9-4DA8-8D50-D3A5A1614BCA}"/>
    <cellStyle name="Percent (0) 3 9 3" xfId="14161" xr:uid="{9CA1A34C-9760-4A3B-B7C9-530226C1107B}"/>
    <cellStyle name="Percent (0) 3 9 3 2" xfId="35806" xr:uid="{CAEC03F0-B78C-4819-B543-B513A15BC498}"/>
    <cellStyle name="Percent (0) 3 9 4" xfId="35807" xr:uid="{AD760502-86E1-4095-94B4-53D3A555A88D}"/>
    <cellStyle name="Percent (0) 3_ActiFijos" xfId="14162" xr:uid="{C090627F-0FF9-4D09-8850-3A02C39144DD}"/>
    <cellStyle name="Percent (0) 30" xfId="14163" xr:uid="{F8C5862A-4FC8-4FCD-AEA2-3FFF720F33F7}"/>
    <cellStyle name="Percent (0) 30 2" xfId="14164" xr:uid="{8C85FA87-F207-48BC-85A8-7B4372F37AA4}"/>
    <cellStyle name="Percent (0) 30 2 2" xfId="35808" xr:uid="{8B1FC7AD-6DB7-4D9D-B292-34084034B3C4}"/>
    <cellStyle name="Percent (0) 30 3" xfId="14165" xr:uid="{EE09191F-A50B-4FB6-AE6C-D5C84662E53F}"/>
    <cellStyle name="Percent (0) 30 3 2" xfId="35809" xr:uid="{86C6B5D3-935A-4324-BEBB-6F6D80A8B041}"/>
    <cellStyle name="Percent (0) 30 4" xfId="35810" xr:uid="{B34E69B6-A01C-4C24-B5B1-177086B8C159}"/>
    <cellStyle name="Percent (0) 31" xfId="14166" xr:uid="{65A76A33-46D9-4E3D-9351-7F9CB87E9622}"/>
    <cellStyle name="Percent (0) 31 2" xfId="14167" xr:uid="{92A22777-CE5F-458F-8DAD-858B4E29C8DC}"/>
    <cellStyle name="Percent (0) 31 2 2" xfId="35811" xr:uid="{705E4447-9103-48FC-A125-AB837BE5D177}"/>
    <cellStyle name="Percent (0) 31 3" xfId="14168" xr:uid="{5A17AF22-4B4E-49B3-AD6B-52282573424A}"/>
    <cellStyle name="Percent (0) 31 3 2" xfId="35812" xr:uid="{96691E10-A22C-4B72-9E3F-E4D2FA6E7C8E}"/>
    <cellStyle name="Percent (0) 31 4" xfId="35813" xr:uid="{23985883-3F24-4255-B34B-1229A30D3336}"/>
    <cellStyle name="Percent (0) 32" xfId="14169" xr:uid="{2E3EA0D7-D605-43A9-9CAD-5153A72095C8}"/>
    <cellStyle name="Percent (0) 32 2" xfId="14170" xr:uid="{E9307926-DAF0-416B-A351-A1F32ABF831B}"/>
    <cellStyle name="Percent (0) 32 2 2" xfId="35814" xr:uid="{50CB9337-2E77-46D4-A5D2-536E006C9F4D}"/>
    <cellStyle name="Percent (0) 32 3" xfId="14171" xr:uid="{32C04723-1AB6-49B9-8427-733D74DAFBE3}"/>
    <cellStyle name="Percent (0) 32 3 2" xfId="35815" xr:uid="{6943543D-5D0D-4644-86B5-A39C780B0D91}"/>
    <cellStyle name="Percent (0) 32 4" xfId="35816" xr:uid="{678B826C-92D0-4F59-8EF4-ADD449C34C25}"/>
    <cellStyle name="Percent (0) 33" xfId="14172" xr:uid="{F238F61B-2D63-45D2-9C5B-342EF08DF8BC}"/>
    <cellStyle name="Percent (0) 33 2" xfId="14173" xr:uid="{213C760D-5738-4FD3-AE73-C01698E8DBD9}"/>
    <cellStyle name="Percent (0) 33 2 2" xfId="35817" xr:uid="{1F9CB82D-E684-489C-9536-994F9C2D01D8}"/>
    <cellStyle name="Percent (0) 33 3" xfId="14174" xr:uid="{F0A9F081-F65A-400B-B4C3-7FCF363DAAF9}"/>
    <cellStyle name="Percent (0) 33 3 2" xfId="35818" xr:uid="{4B699D74-AB07-440B-B4A0-98BE5B6C4A10}"/>
    <cellStyle name="Percent (0) 33 4" xfId="35819" xr:uid="{EED5C2A7-DE30-4C67-BD77-65BD8AD21A39}"/>
    <cellStyle name="Percent (0) 34" xfId="14175" xr:uid="{325CD6F2-98AA-4720-846C-A05DE13E51D7}"/>
    <cellStyle name="Percent (0) 34 2" xfId="14176" xr:uid="{4B35F824-DFAF-42CF-BE5B-5964993ADA6C}"/>
    <cellStyle name="Percent (0) 34 2 2" xfId="35820" xr:uid="{D2B0AE1E-AB21-421B-A639-AB3DBA410E3A}"/>
    <cellStyle name="Percent (0) 34 3" xfId="14177" xr:uid="{47FC0CA8-07F0-4E01-9749-0CA7F1F3DF41}"/>
    <cellStyle name="Percent (0) 34 3 2" xfId="35821" xr:uid="{39E62117-70B1-404E-B3FA-57A69B9310AB}"/>
    <cellStyle name="Percent (0) 34 4" xfId="35822" xr:uid="{8FF6F42A-CD6E-4253-9028-96DF6A66C997}"/>
    <cellStyle name="Percent (0) 35" xfId="14178" xr:uid="{3F3B8C4F-D640-47D3-80A2-1AFAB9A6ECD6}"/>
    <cellStyle name="Percent (0) 35 2" xfId="14179" xr:uid="{FDA16FAA-BE2A-47A2-9ED9-B84CCAC4FDDD}"/>
    <cellStyle name="Percent (0) 35 2 2" xfId="35823" xr:uid="{DDD3D10B-D356-4AB5-A0E6-9E203D9783DA}"/>
    <cellStyle name="Percent (0) 35 3" xfId="14180" xr:uid="{8AA2247E-0C68-4C6E-83FE-697CF268B686}"/>
    <cellStyle name="Percent (0) 35 3 2" xfId="35824" xr:uid="{FCD2BDEC-588E-4EE6-8353-5B2CC03C867F}"/>
    <cellStyle name="Percent (0) 35 4" xfId="35825" xr:uid="{9AC9FC32-262E-4C94-B48F-3C78269E8883}"/>
    <cellStyle name="Percent (0) 36" xfId="14181" xr:uid="{6FE85F6C-0079-46E1-9930-C3E90535552C}"/>
    <cellStyle name="Percent (0) 36 2" xfId="14182" xr:uid="{88E74819-C73F-4455-9AAE-34CD697969AD}"/>
    <cellStyle name="Percent (0) 36 2 2" xfId="35826" xr:uid="{6ADA9A1E-B34E-400A-B873-806E6BE5F58D}"/>
    <cellStyle name="Percent (0) 36 3" xfId="14183" xr:uid="{8FB6F6E6-3AD4-48B0-BFB7-670436968B36}"/>
    <cellStyle name="Percent (0) 36 3 2" xfId="35827" xr:uid="{26D9F2D3-5B4D-4469-AB20-4ED652D448E7}"/>
    <cellStyle name="Percent (0) 36 4" xfId="35828" xr:uid="{5240AA1E-DD46-4CD8-96D9-AFDEC02C8D94}"/>
    <cellStyle name="Percent (0) 37" xfId="14184" xr:uid="{2A6C6D55-661C-4A82-8EE9-49EF2BC239BE}"/>
    <cellStyle name="Percent (0) 37 2" xfId="14185" xr:uid="{00553E04-FBF7-4470-99C0-04CD8709C226}"/>
    <cellStyle name="Percent (0) 37 2 2" xfId="35829" xr:uid="{757C7720-53DC-4E77-BF4B-4A9AC22D9666}"/>
    <cellStyle name="Percent (0) 37 3" xfId="14186" xr:uid="{21FBD659-923C-4721-8CCC-9536ED584E7F}"/>
    <cellStyle name="Percent (0) 37 3 2" xfId="35830" xr:uid="{4DFA6C2B-E006-4D74-88DE-E1AC47465B5D}"/>
    <cellStyle name="Percent (0) 37 4" xfId="35831" xr:uid="{3E7F194B-4943-44B2-8080-CD32C0326FB9}"/>
    <cellStyle name="Percent (0) 38" xfId="14187" xr:uid="{E41320C3-CEF0-4693-8E67-4720042B0545}"/>
    <cellStyle name="Percent (0) 38 2" xfId="14188" xr:uid="{DFCD27F7-E21A-4882-903A-3259C7977B7F}"/>
    <cellStyle name="Percent (0) 38 2 2" xfId="35832" xr:uid="{17A73B67-8AE6-46A4-9DE9-75BC43101DB4}"/>
    <cellStyle name="Percent (0) 38 3" xfId="14189" xr:uid="{80E37E0E-B957-49AD-ACC5-797395681C26}"/>
    <cellStyle name="Percent (0) 38 3 2" xfId="35833" xr:uid="{12885EAF-4201-4B73-880E-CD364565F9FB}"/>
    <cellStyle name="Percent (0) 38 4" xfId="35834" xr:uid="{5D49DCE5-F00D-4E0B-937C-CE34F6A0BBE0}"/>
    <cellStyle name="Percent (0) 39" xfId="14190" xr:uid="{4C647656-B0F9-4B36-B951-60D250FA55BA}"/>
    <cellStyle name="Percent (0) 39 2" xfId="14191" xr:uid="{829854B4-E169-4D39-A274-02A2EB8B77B5}"/>
    <cellStyle name="Percent (0) 39 2 2" xfId="35835" xr:uid="{E6CC5A26-D061-4125-89FD-BE655E4C79E6}"/>
    <cellStyle name="Percent (0) 39 3" xfId="14192" xr:uid="{D7BD0E31-1946-4367-905B-4DDA6A54AB01}"/>
    <cellStyle name="Percent (0) 39 3 2" xfId="35836" xr:uid="{A5D9AF6C-A1FB-4B4F-A3ED-B01647B596FF}"/>
    <cellStyle name="Percent (0) 39 4" xfId="35837" xr:uid="{04B1F82C-AF8E-42D3-9024-6A8673A0516A}"/>
    <cellStyle name="Percent (0) 4" xfId="14193" xr:uid="{37BF70DE-EFBB-4155-88AA-90201B60301A}"/>
    <cellStyle name="Percent (0) 4 10" xfId="14194" xr:uid="{4B8DC550-CE9A-486E-89EA-568DE7F71F9C}"/>
    <cellStyle name="Percent (0) 4 10 2" xfId="14195" xr:uid="{0D745D2E-AD0F-4DF5-96A8-F190CFA85D7D}"/>
    <cellStyle name="Percent (0) 4 10 2 2" xfId="35838" xr:uid="{596365AE-5940-414C-86CE-FF2F78A8135E}"/>
    <cellStyle name="Percent (0) 4 10 3" xfId="14196" xr:uid="{78544B58-D141-4C5D-B684-A7DD7F357D78}"/>
    <cellStyle name="Percent (0) 4 10 3 2" xfId="35839" xr:uid="{78C5B0A6-7C59-47CF-85AA-A3C7EC265E1B}"/>
    <cellStyle name="Percent (0) 4 10 4" xfId="35840" xr:uid="{9FF0F48F-E61F-4968-91D3-791DCD9DC608}"/>
    <cellStyle name="Percent (0) 4 11" xfId="14197" xr:uid="{9FD7B47A-13BC-4B93-8793-B26B44CF0C37}"/>
    <cellStyle name="Percent (0) 4 11 2" xfId="35841" xr:uid="{751CD8DE-C183-4694-8991-DD803B145563}"/>
    <cellStyle name="Percent (0) 4 12" xfId="14198" xr:uid="{2EAB868D-79E4-4FD2-86F5-DDB7E54009E5}"/>
    <cellStyle name="Percent (0) 4 12 2" xfId="35842" xr:uid="{78225977-6D54-4D7A-BAF4-3AEBEFEF8618}"/>
    <cellStyle name="Percent (0) 4 13" xfId="35843" xr:uid="{DE81508A-C03D-46A0-9C8E-D86E98857DCA}"/>
    <cellStyle name="Percent (0) 4 2" xfId="14199" xr:uid="{C50A4475-EF3B-41C7-93F0-C197943E05EA}"/>
    <cellStyle name="Percent (0) 4 2 2" xfId="14200" xr:uid="{002AABE7-2C66-4BE8-A8C2-C61977504610}"/>
    <cellStyle name="Percent (0) 4 2 2 2" xfId="14201" xr:uid="{6BBBC05D-C7C1-499E-B471-287D14F398F5}"/>
    <cellStyle name="Percent (0) 4 2 2 2 2" xfId="14202" xr:uid="{39739F47-9B31-444E-B680-27072BB35228}"/>
    <cellStyle name="Percent (0) 4 2 2 2 2 2" xfId="35844" xr:uid="{A5423995-F285-47BC-A76A-01C058EF9C46}"/>
    <cellStyle name="Percent (0) 4 2 2 2 3" xfId="14203" xr:uid="{66F8EE86-6F52-4C16-A0C0-222F4B18576A}"/>
    <cellStyle name="Percent (0) 4 2 2 2 3 2" xfId="35845" xr:uid="{3F1AFC04-5B34-4FFD-AB2F-9FB9F99CD88A}"/>
    <cellStyle name="Percent (0) 4 2 2 2 4" xfId="35846" xr:uid="{67B5E521-63C6-47D1-A234-919E5B82FD8C}"/>
    <cellStyle name="Percent (0) 4 2 2 3" xfId="14204" xr:uid="{3C763F0A-7F65-4F2D-8DE2-60943C99B606}"/>
    <cellStyle name="Percent (0) 4 2 2 3 2" xfId="14205" xr:uid="{5F6083A4-8C81-4654-974E-EADC2F64CA37}"/>
    <cellStyle name="Percent (0) 4 2 2 3 2 2" xfId="35847" xr:uid="{77943E2B-5B47-49FB-BE7C-23BCD82DB67B}"/>
    <cellStyle name="Percent (0) 4 2 2 3 3" xfId="14206" xr:uid="{F10545B8-32D1-433F-A42F-D955020A8979}"/>
    <cellStyle name="Percent (0) 4 2 2 3 3 2" xfId="35848" xr:uid="{822B4A75-D6FF-40C5-B351-1BBB5B44998B}"/>
    <cellStyle name="Percent (0) 4 2 2 3 4" xfId="35849" xr:uid="{530054FC-003B-4DB8-AA07-3C63A8E4CF8A}"/>
    <cellStyle name="Percent (0) 4 2 2 4" xfId="14207" xr:uid="{4BA190A2-08DE-4F5A-9782-1A4F256C5086}"/>
    <cellStyle name="Percent (0) 4 2 2 4 2" xfId="14208" xr:uid="{77BF767F-D00A-4828-BB17-292F99079AC3}"/>
    <cellStyle name="Percent (0) 4 2 2 4 2 2" xfId="35850" xr:uid="{374051F1-5F68-4497-829A-D21BA609CB4C}"/>
    <cellStyle name="Percent (0) 4 2 2 4 3" xfId="14209" xr:uid="{1F3CFAB0-F3A4-4AD2-9887-ED28027F4FDA}"/>
    <cellStyle name="Percent (0) 4 2 2 4 3 2" xfId="35851" xr:uid="{59C622AA-32D2-40F7-91F0-A8AEAE6A7B0B}"/>
    <cellStyle name="Percent (0) 4 2 2 4 4" xfId="35852" xr:uid="{BA8C3298-77DA-4805-AF12-704C3F168996}"/>
    <cellStyle name="Percent (0) 4 2 2 5" xfId="14210" xr:uid="{C1248B17-376B-4367-A888-5FAF3BAC025B}"/>
    <cellStyle name="Percent (0) 4 2 2 5 2" xfId="14211" xr:uid="{A572A850-DC67-485B-A1AA-737E5D580119}"/>
    <cellStyle name="Percent (0) 4 2 2 5 2 2" xfId="35853" xr:uid="{6C00B3DA-C04F-4381-87A0-8FD4E78AEF91}"/>
    <cellStyle name="Percent (0) 4 2 2 5 3" xfId="14212" xr:uid="{5962E023-7D39-4697-96EA-33F63DFCE1A6}"/>
    <cellStyle name="Percent (0) 4 2 2 5 3 2" xfId="35854" xr:uid="{E893C883-FAB4-4EEC-898C-758D3AEE2A3F}"/>
    <cellStyle name="Percent (0) 4 2 2 5 4" xfId="35855" xr:uid="{FF5E52A0-6241-41F8-9E00-96F5D1D8EAFC}"/>
    <cellStyle name="Percent (0) 4 2 2 6" xfId="14213" xr:uid="{DE6BDD59-00AE-4BDF-9494-18D1C461FC1A}"/>
    <cellStyle name="Percent (0) 4 2 2 6 2" xfId="35856" xr:uid="{D56E2359-5CFF-43A0-885F-8C29CEEDD571}"/>
    <cellStyle name="Percent (0) 4 2 2 7" xfId="14214" xr:uid="{3E8D8A43-B7EE-465D-9461-91AEC7A86C88}"/>
    <cellStyle name="Percent (0) 4 2 2 7 2" xfId="35857" xr:uid="{1071E5E4-572D-49EF-B49E-528267442E6A}"/>
    <cellStyle name="Percent (0) 4 2 2 8" xfId="35858" xr:uid="{862FDB06-22E4-4829-94AC-844A498C2EC7}"/>
    <cellStyle name="Percent (0) 4 2 3" xfId="14215" xr:uid="{062913F6-FE52-46F3-99C2-1FFF651F1E70}"/>
    <cellStyle name="Percent (0) 4 2 3 2" xfId="14216" xr:uid="{393AEF92-EBE3-483B-82C9-C959A316A859}"/>
    <cellStyle name="Percent (0) 4 2 3 2 2" xfId="35859" xr:uid="{9F5DECAC-FCB7-4714-B423-A5167D512D43}"/>
    <cellStyle name="Percent (0) 4 2 3 3" xfId="14217" xr:uid="{ED3D50B2-37A7-488E-8A49-E74B70B569A4}"/>
    <cellStyle name="Percent (0) 4 2 3 3 2" xfId="35860" xr:uid="{BF684157-6D76-41E9-BB9C-515CA01E7FC4}"/>
    <cellStyle name="Percent (0) 4 2 3 4" xfId="35861" xr:uid="{1BA59FC6-2A0D-4543-BE7F-D4678C79F66C}"/>
    <cellStyle name="Percent (0) 4 2 4" xfId="14218" xr:uid="{61E8B2ED-4A2C-4848-9B60-002D7571F7B4}"/>
    <cellStyle name="Percent (0) 4 2 4 2" xfId="14219" xr:uid="{3FC6759F-C5AE-4C80-97E7-EDE8D5B9E8C3}"/>
    <cellStyle name="Percent (0) 4 2 4 2 2" xfId="35862" xr:uid="{A525187C-B566-4460-AC2D-DBB700DDF546}"/>
    <cellStyle name="Percent (0) 4 2 4 3" xfId="14220" xr:uid="{475F5C79-CCE2-4DD7-AF04-E085E403276C}"/>
    <cellStyle name="Percent (0) 4 2 4 3 2" xfId="35863" xr:uid="{1FD30CCF-6187-44ED-AC31-1FB596DF6D47}"/>
    <cellStyle name="Percent (0) 4 2 4 4" xfId="35864" xr:uid="{797586E8-BCA7-489E-AA8A-E8DCE3B88595}"/>
    <cellStyle name="Percent (0) 4 2 5" xfId="14221" xr:uid="{10419805-4C2A-4FF5-A6FE-38C7D6503414}"/>
    <cellStyle name="Percent (0) 4 2 5 2" xfId="14222" xr:uid="{F3E9F750-28C6-4ACA-8AAD-21DDF5894D95}"/>
    <cellStyle name="Percent (0) 4 2 5 2 2" xfId="35865" xr:uid="{F442261C-E2C0-48DB-85FE-DF7F0E987585}"/>
    <cellStyle name="Percent (0) 4 2 5 3" xfId="14223" xr:uid="{E0B9C5CF-A20E-45F3-8BFC-1E3D4DEB3D62}"/>
    <cellStyle name="Percent (0) 4 2 5 3 2" xfId="35866" xr:uid="{1C94E776-9C31-4E60-985B-341793192F3E}"/>
    <cellStyle name="Percent (0) 4 2 5 4" xfId="35867" xr:uid="{5BE127D6-DE22-41D5-8022-784E0399E9DB}"/>
    <cellStyle name="Percent (0) 4 2 6" xfId="14224" xr:uid="{07C98312-D9D5-4DBD-A8FC-9F19DB7B19E1}"/>
    <cellStyle name="Percent (0) 4 2 6 2" xfId="14225" xr:uid="{2CAD5E03-9AA7-4326-A662-EE33D6B984A7}"/>
    <cellStyle name="Percent (0) 4 2 6 2 2" xfId="35868" xr:uid="{6EF535B2-84EA-4E8F-9C0D-5F7D84D240B0}"/>
    <cellStyle name="Percent (0) 4 2 6 3" xfId="14226" xr:uid="{866CEA3D-5DDD-4CB7-A3E5-86E0AE259D49}"/>
    <cellStyle name="Percent (0) 4 2 6 3 2" xfId="35869" xr:uid="{8167650E-23D5-40CA-B73C-21B9F9412661}"/>
    <cellStyle name="Percent (0) 4 2 6 4" xfId="35870" xr:uid="{29C48830-1E2E-4DAB-A47D-A33400600FBA}"/>
    <cellStyle name="Percent (0) 4 2 7" xfId="14227" xr:uid="{8CDC31CC-86FC-4C69-A6F6-B027E13710CC}"/>
    <cellStyle name="Percent (0) 4 2 7 2" xfId="35871" xr:uid="{69F82D81-8B7E-41C2-8B03-7485503E7504}"/>
    <cellStyle name="Percent (0) 4 2 8" xfId="14228" xr:uid="{1AE1B8B7-4BE0-4B8B-BCC5-DFC7762A825F}"/>
    <cellStyle name="Percent (0) 4 2 8 2" xfId="35872" xr:uid="{DED71B25-C12A-479C-A8E0-BB71E40545C4}"/>
    <cellStyle name="Percent (0) 4 2 9" xfId="35873" xr:uid="{3FBD72C4-C7D5-4199-AAD1-E2C1069F60DC}"/>
    <cellStyle name="Percent (0) 4 3" xfId="14229" xr:uid="{714E494B-AA85-469D-8387-CBE6006F3033}"/>
    <cellStyle name="Percent (0) 4 3 2" xfId="14230" xr:uid="{C0DFEEB4-7CC2-4262-A5A6-C555BAF9D2A3}"/>
    <cellStyle name="Percent (0) 4 3 2 2" xfId="14231" xr:uid="{C21E81ED-73BF-4FAF-B810-E6F56355B978}"/>
    <cellStyle name="Percent (0) 4 3 2 2 2" xfId="14232" xr:uid="{D675D0D8-D493-48EB-B447-9ECCC3A8576C}"/>
    <cellStyle name="Percent (0) 4 3 2 2 2 2" xfId="35874" xr:uid="{A91D4D10-BAB0-4649-8BA4-D77E28AF5932}"/>
    <cellStyle name="Percent (0) 4 3 2 2 3" xfId="14233" xr:uid="{0ECC6804-1899-4B9C-BC9B-F713B005018D}"/>
    <cellStyle name="Percent (0) 4 3 2 2 3 2" xfId="35875" xr:uid="{512DC689-C245-45E4-A87D-7F6F0E5DA559}"/>
    <cellStyle name="Percent (0) 4 3 2 2 4" xfId="35876" xr:uid="{EC22FA41-F910-4491-B8AD-8B8658ABB430}"/>
    <cellStyle name="Percent (0) 4 3 2 3" xfId="14234" xr:uid="{8C7E3DD8-89F8-49C5-9C14-FED276A5172F}"/>
    <cellStyle name="Percent (0) 4 3 2 3 2" xfId="14235" xr:uid="{6C037235-5905-4971-AFC9-7888D5C0D8D5}"/>
    <cellStyle name="Percent (0) 4 3 2 3 2 2" xfId="35877" xr:uid="{A432CF16-F864-49C9-AFB4-69952075D069}"/>
    <cellStyle name="Percent (0) 4 3 2 3 3" xfId="14236" xr:uid="{3DFAE704-6506-4E79-B373-C113AC5F83D6}"/>
    <cellStyle name="Percent (0) 4 3 2 3 3 2" xfId="35878" xr:uid="{AB4A2023-9CDD-4304-99B8-BF23ABDFA0CF}"/>
    <cellStyle name="Percent (0) 4 3 2 3 4" xfId="35879" xr:uid="{83E22CEC-38B2-49BF-AA5B-C6DC97892863}"/>
    <cellStyle name="Percent (0) 4 3 2 4" xfId="14237" xr:uid="{3F4A56C2-4C2E-42AB-9673-38EFF370CABD}"/>
    <cellStyle name="Percent (0) 4 3 2 4 2" xfId="14238" xr:uid="{F0FA44A0-F9D5-4C69-8A2B-1D0017957D1C}"/>
    <cellStyle name="Percent (0) 4 3 2 4 2 2" xfId="35880" xr:uid="{63285129-070B-4319-AD9D-8D603C4D3B91}"/>
    <cellStyle name="Percent (0) 4 3 2 4 3" xfId="14239" xr:uid="{08262021-F918-4F7D-B6D8-E186A6981B72}"/>
    <cellStyle name="Percent (0) 4 3 2 4 3 2" xfId="35881" xr:uid="{03D94B8E-D256-4795-8114-C2BB4A466B7F}"/>
    <cellStyle name="Percent (0) 4 3 2 4 4" xfId="35882" xr:uid="{384D70EB-9AD1-4043-98FD-D4C57B2232E4}"/>
    <cellStyle name="Percent (0) 4 3 2 5" xfId="14240" xr:uid="{88A011FF-96D1-42A4-84BF-B75F3D029756}"/>
    <cellStyle name="Percent (0) 4 3 2 5 2" xfId="14241" xr:uid="{CCC045C2-F87F-424E-83EC-1B23385D9566}"/>
    <cellStyle name="Percent (0) 4 3 2 5 2 2" xfId="35883" xr:uid="{9687FCB0-7FD6-41D9-83FF-E4C2C5F1D96C}"/>
    <cellStyle name="Percent (0) 4 3 2 5 3" xfId="14242" xr:uid="{1DA12530-C7AE-4555-8BDB-CBE2960F73B3}"/>
    <cellStyle name="Percent (0) 4 3 2 5 3 2" xfId="35884" xr:uid="{B1388973-C127-4489-AFA0-448CA916B606}"/>
    <cellStyle name="Percent (0) 4 3 2 5 4" xfId="35885" xr:uid="{2C61E760-211B-4792-91E6-E80B1BE3EDB6}"/>
    <cellStyle name="Percent (0) 4 3 2 6" xfId="14243" xr:uid="{3BC43D6E-1231-4DA5-8A8F-EF0ED8AD714F}"/>
    <cellStyle name="Percent (0) 4 3 2 6 2" xfId="35886" xr:uid="{88C4236A-7AE4-4BE0-AD9C-4C6E39BBF3C7}"/>
    <cellStyle name="Percent (0) 4 3 2 7" xfId="14244" xr:uid="{E6E1E488-DD5E-4CCF-9107-168AE1621EAD}"/>
    <cellStyle name="Percent (0) 4 3 2 7 2" xfId="35887" xr:uid="{3473721E-06F9-45DC-9D6C-47DCCDB8D5AC}"/>
    <cellStyle name="Percent (0) 4 3 2 8" xfId="35888" xr:uid="{74D55422-246D-4D9E-830E-F1F84B41FC31}"/>
    <cellStyle name="Percent (0) 4 3 3" xfId="14245" xr:uid="{5B25A291-E9EC-4836-B883-36EF128C1AE1}"/>
    <cellStyle name="Percent (0) 4 3 3 2" xfId="14246" xr:uid="{34341EFC-8F0F-495E-B4BB-4F9BF4A4980A}"/>
    <cellStyle name="Percent (0) 4 3 3 2 2" xfId="35889" xr:uid="{23D36D52-DDDA-47FA-BDE6-8DECDC7FE07B}"/>
    <cellStyle name="Percent (0) 4 3 3 3" xfId="14247" xr:uid="{D09DAE0B-E962-49D5-95BC-8807E16ADD12}"/>
    <cellStyle name="Percent (0) 4 3 3 3 2" xfId="35890" xr:uid="{FE0DD116-6D90-4791-B9B0-FFD6871D4434}"/>
    <cellStyle name="Percent (0) 4 3 3 4" xfId="35891" xr:uid="{6CF4875E-3A6B-44E2-A9D6-A80770137D18}"/>
    <cellStyle name="Percent (0) 4 3 4" xfId="14248" xr:uid="{D1C76D4D-9944-46CF-A54C-77BBF316D3DC}"/>
    <cellStyle name="Percent (0) 4 3 4 2" xfId="14249" xr:uid="{18E782F4-3A8C-4C7B-B202-6DE77F510D09}"/>
    <cellStyle name="Percent (0) 4 3 4 2 2" xfId="35892" xr:uid="{83C1ACA2-8BEC-480F-B018-E5A55A431828}"/>
    <cellStyle name="Percent (0) 4 3 4 3" xfId="14250" xr:uid="{88DBE72B-2E10-4405-B161-34180E6140CE}"/>
    <cellStyle name="Percent (0) 4 3 4 3 2" xfId="35893" xr:uid="{754DC7BE-6935-4963-8026-579F563AD014}"/>
    <cellStyle name="Percent (0) 4 3 4 4" xfId="35894" xr:uid="{606C20E9-A1A4-444C-84DE-3C134569A0D2}"/>
    <cellStyle name="Percent (0) 4 3 5" xfId="14251" xr:uid="{8F69ACB9-AC3E-4CB3-B1ED-77C12EE70FFC}"/>
    <cellStyle name="Percent (0) 4 3 5 2" xfId="14252" xr:uid="{F3E36896-188D-4018-8AB8-B6CFADF4E407}"/>
    <cellStyle name="Percent (0) 4 3 5 2 2" xfId="35895" xr:uid="{03A3D65A-4314-4580-BB46-C255814BAD5F}"/>
    <cellStyle name="Percent (0) 4 3 5 3" xfId="14253" xr:uid="{ACA1E825-72D5-40BC-BFCB-9DD5FAB738BE}"/>
    <cellStyle name="Percent (0) 4 3 5 3 2" xfId="35896" xr:uid="{3B3F3382-19A3-4F3A-B955-2122F0402F92}"/>
    <cellStyle name="Percent (0) 4 3 5 4" xfId="35897" xr:uid="{D978247A-145F-444A-B632-7188A13B4D55}"/>
    <cellStyle name="Percent (0) 4 3 6" xfId="14254" xr:uid="{03A4E37E-6AD8-482B-85F9-2C84A1871368}"/>
    <cellStyle name="Percent (0) 4 3 6 2" xfId="14255" xr:uid="{D7FC9031-F032-4179-9EE8-34C7304AF5BE}"/>
    <cellStyle name="Percent (0) 4 3 6 2 2" xfId="35898" xr:uid="{D85D53F7-6836-42BE-A529-116F8BE3F748}"/>
    <cellStyle name="Percent (0) 4 3 6 3" xfId="14256" xr:uid="{65B7576B-C84D-4521-B13D-1F24C53CD466}"/>
    <cellStyle name="Percent (0) 4 3 6 3 2" xfId="35899" xr:uid="{7D8CBC0E-2A5B-4F39-AEB0-9696CEF8D12A}"/>
    <cellStyle name="Percent (0) 4 3 6 4" xfId="35900" xr:uid="{BF244ACF-E0A6-45EE-95DC-4B05FA60218E}"/>
    <cellStyle name="Percent (0) 4 3 7" xfId="14257" xr:uid="{73AFD33A-817D-4DCE-8839-6C89A881B383}"/>
    <cellStyle name="Percent (0) 4 3 7 2" xfId="35901" xr:uid="{BB6D79E2-FEC2-444E-B3BD-322402340B9D}"/>
    <cellStyle name="Percent (0) 4 3 8" xfId="14258" xr:uid="{23D4F17D-1274-4604-BCFB-2131F2A4F8FB}"/>
    <cellStyle name="Percent (0) 4 3 8 2" xfId="35902" xr:uid="{E9239FA7-6888-451C-9ED3-B4FF10A40BFE}"/>
    <cellStyle name="Percent (0) 4 3 9" xfId="35903" xr:uid="{DCDAB33F-3ED0-47BD-B5AE-4B234ED177CD}"/>
    <cellStyle name="Percent (0) 4 4" xfId="14259" xr:uid="{CFCE6BDE-2FA9-42F0-B9F0-454DA7A22225}"/>
    <cellStyle name="Percent (0) 4 4 2" xfId="14260" xr:uid="{1D7DC902-7DB7-4C86-83DD-8B64DD1562C0}"/>
    <cellStyle name="Percent (0) 4 4 2 2" xfId="14261" xr:uid="{D9C19E6D-DC80-4666-90E8-43F77F331656}"/>
    <cellStyle name="Percent (0) 4 4 2 2 2" xfId="14262" xr:uid="{66625F99-DA05-4662-8D65-BEF5001D072C}"/>
    <cellStyle name="Percent (0) 4 4 2 2 2 2" xfId="35904" xr:uid="{4271AB42-B9BB-4C0E-A2B0-5A47C4388994}"/>
    <cellStyle name="Percent (0) 4 4 2 2 3" xfId="14263" xr:uid="{7DD1CC32-1031-4CD7-85DC-28851AECC712}"/>
    <cellStyle name="Percent (0) 4 4 2 2 3 2" xfId="35905" xr:uid="{BEC623BB-4269-4266-A3B4-C9D0D4912092}"/>
    <cellStyle name="Percent (0) 4 4 2 2 4" xfId="35906" xr:uid="{F92D73B5-B36A-4FBA-8D0D-4CAE30E489A5}"/>
    <cellStyle name="Percent (0) 4 4 2 3" xfId="14264" xr:uid="{C403F8FC-AEDE-4147-B714-461FAB24FA28}"/>
    <cellStyle name="Percent (0) 4 4 2 3 2" xfId="14265" xr:uid="{94AB371E-95F4-41A4-89DA-B4EC1D3833B6}"/>
    <cellStyle name="Percent (0) 4 4 2 3 2 2" xfId="35907" xr:uid="{8526FA8B-C24B-482A-AF31-9AC6FE7DACFA}"/>
    <cellStyle name="Percent (0) 4 4 2 3 3" xfId="14266" xr:uid="{7CB78961-FCFB-4A9F-8004-F7C3D090ACA2}"/>
    <cellStyle name="Percent (0) 4 4 2 3 3 2" xfId="35908" xr:uid="{A6A6A5A9-9509-4F8F-A5FF-BCFD85765ADD}"/>
    <cellStyle name="Percent (0) 4 4 2 3 4" xfId="35909" xr:uid="{1E8C76CD-7E02-4777-AF21-D032FE1D0D60}"/>
    <cellStyle name="Percent (0) 4 4 2 4" xfId="14267" xr:uid="{E9E0207A-93A4-4BAE-8D8F-22B55361D82D}"/>
    <cellStyle name="Percent (0) 4 4 2 4 2" xfId="14268" xr:uid="{1DCFC63C-3823-46D2-8CAE-C4EDA78881F8}"/>
    <cellStyle name="Percent (0) 4 4 2 4 2 2" xfId="35910" xr:uid="{6383EFE9-7672-44B3-ADA4-0535216DAEA4}"/>
    <cellStyle name="Percent (0) 4 4 2 4 3" xfId="14269" xr:uid="{0167E05E-A824-4C4B-AA57-9D3207A7D641}"/>
    <cellStyle name="Percent (0) 4 4 2 4 3 2" xfId="35911" xr:uid="{F1BC4CAC-BEE6-4488-9155-CD9395542AD6}"/>
    <cellStyle name="Percent (0) 4 4 2 4 4" xfId="35912" xr:uid="{737E6E2C-1433-4BBE-A8BB-0481347C4B00}"/>
    <cellStyle name="Percent (0) 4 4 2 5" xfId="14270" xr:uid="{F41B5196-85EE-40F1-8591-A2205B5ABAB8}"/>
    <cellStyle name="Percent (0) 4 4 2 5 2" xfId="14271" xr:uid="{CCA4C0A8-7720-49CB-A187-9811612BCB74}"/>
    <cellStyle name="Percent (0) 4 4 2 5 2 2" xfId="35913" xr:uid="{4183F707-632A-4E9D-B15F-72FC60A38EEB}"/>
    <cellStyle name="Percent (0) 4 4 2 5 3" xfId="14272" xr:uid="{ACF4D019-962F-453E-906E-56118188A5AE}"/>
    <cellStyle name="Percent (0) 4 4 2 5 3 2" xfId="35914" xr:uid="{F754233B-CFBD-4D01-81D5-AA34CEFA4CC0}"/>
    <cellStyle name="Percent (0) 4 4 2 5 4" xfId="35915" xr:uid="{028387A2-751A-4651-8215-FFC6F6196B26}"/>
    <cellStyle name="Percent (0) 4 4 2 6" xfId="14273" xr:uid="{8EC0547E-8DEE-4F3C-AD7E-8118B58EE9F5}"/>
    <cellStyle name="Percent (0) 4 4 2 6 2" xfId="35916" xr:uid="{21A0ADDA-F6A5-45C9-BB64-1EF844DA3331}"/>
    <cellStyle name="Percent (0) 4 4 2 7" xfId="14274" xr:uid="{7E9679F4-CD19-4435-B798-7D5FE231CC23}"/>
    <cellStyle name="Percent (0) 4 4 2 7 2" xfId="35917" xr:uid="{2755AAF1-58D3-44C2-B31A-427CDEBF254E}"/>
    <cellStyle name="Percent (0) 4 4 2 8" xfId="35918" xr:uid="{1F0FF2C2-399E-4994-8058-0A8AC42A727C}"/>
    <cellStyle name="Percent (0) 4 4 3" xfId="14275" xr:uid="{7AC153DD-8DC8-41BD-AC68-EFBE70AF5074}"/>
    <cellStyle name="Percent (0) 4 4 3 2" xfId="14276" xr:uid="{54F37B47-D139-424F-9ADD-B6E20EF3E18E}"/>
    <cellStyle name="Percent (0) 4 4 3 2 2" xfId="35919" xr:uid="{6F3DA4F4-FF15-4761-9926-6D0164BCBE22}"/>
    <cellStyle name="Percent (0) 4 4 3 3" xfId="14277" xr:uid="{D6EFCFD8-1D03-44A9-9B9A-38FF34DAB54A}"/>
    <cellStyle name="Percent (0) 4 4 3 3 2" xfId="35920" xr:uid="{6489D5AE-2D86-4419-ABAA-4C62816FDA0D}"/>
    <cellStyle name="Percent (0) 4 4 3 4" xfId="35921" xr:uid="{818CE2C8-78D8-4CFF-AEF2-03BCE9F41B1F}"/>
    <cellStyle name="Percent (0) 4 4 4" xfId="14278" xr:uid="{A05D21AA-4894-4A8A-B956-B0E9782B18F3}"/>
    <cellStyle name="Percent (0) 4 4 4 2" xfId="14279" xr:uid="{B6DAC2B9-E1A0-47D8-9897-58D517E0D30A}"/>
    <cellStyle name="Percent (0) 4 4 4 2 2" xfId="35922" xr:uid="{5F71227A-9AE3-4025-B731-E48E15026798}"/>
    <cellStyle name="Percent (0) 4 4 4 3" xfId="14280" xr:uid="{2E183FDD-F66E-4BD9-922F-1C4D86FE5321}"/>
    <cellStyle name="Percent (0) 4 4 4 3 2" xfId="35923" xr:uid="{226BED4E-F107-41A3-8438-C26580CF8C4F}"/>
    <cellStyle name="Percent (0) 4 4 4 4" xfId="35924" xr:uid="{E2F94D38-5DAE-470C-9E9C-C95FDB7D32BB}"/>
    <cellStyle name="Percent (0) 4 4 5" xfId="14281" xr:uid="{CBD21A61-8F7D-42D8-BF3B-50FC28EBC4F4}"/>
    <cellStyle name="Percent (0) 4 4 5 2" xfId="14282" xr:uid="{573BFB39-6C37-4150-A3D9-EAC5A20BA8AB}"/>
    <cellStyle name="Percent (0) 4 4 5 2 2" xfId="35925" xr:uid="{890CF52C-7BBF-4F98-8F46-397A5BEFB278}"/>
    <cellStyle name="Percent (0) 4 4 5 3" xfId="14283" xr:uid="{34601CCA-8FE7-463E-ABFF-BCDBE0F39982}"/>
    <cellStyle name="Percent (0) 4 4 5 3 2" xfId="35926" xr:uid="{87417154-C8FB-4CFE-B73A-6B262F7AA92C}"/>
    <cellStyle name="Percent (0) 4 4 5 4" xfId="35927" xr:uid="{503D7E82-A4B7-45B2-80EC-7B7D21A88F98}"/>
    <cellStyle name="Percent (0) 4 4 6" xfId="14284" xr:uid="{8D9219C7-F663-445B-9D5A-F25856DB546A}"/>
    <cellStyle name="Percent (0) 4 4 6 2" xfId="14285" xr:uid="{7AC3066B-25EB-43F7-9560-EDD7A7F648C9}"/>
    <cellStyle name="Percent (0) 4 4 6 2 2" xfId="35928" xr:uid="{8F36FB66-B4A3-4152-91CE-BAF755DC0EB2}"/>
    <cellStyle name="Percent (0) 4 4 6 3" xfId="14286" xr:uid="{B687D69F-260A-4967-9615-687A7A788837}"/>
    <cellStyle name="Percent (0) 4 4 6 3 2" xfId="35929" xr:uid="{BA1474E1-3721-419D-B6C1-63CE2F7886BF}"/>
    <cellStyle name="Percent (0) 4 4 6 4" xfId="35930" xr:uid="{8F2EDF16-A53D-4425-AD65-817484BED630}"/>
    <cellStyle name="Percent (0) 4 4 7" xfId="14287" xr:uid="{57C0E7D1-DB50-4E2B-A61D-AE89731E8ACD}"/>
    <cellStyle name="Percent (0) 4 4 7 2" xfId="35931" xr:uid="{B036C252-6BCF-4336-9CDC-51BAEE6C1381}"/>
    <cellStyle name="Percent (0) 4 4 8" xfId="14288" xr:uid="{B0DA100A-EDA9-4327-A915-6EB885116346}"/>
    <cellStyle name="Percent (0) 4 4 8 2" xfId="35932" xr:uid="{2C9E65E3-8517-4BC2-A1D5-E8FF4B424076}"/>
    <cellStyle name="Percent (0) 4 4 9" xfId="35933" xr:uid="{22959B4E-7611-4622-ADC1-1DD67B1835C1}"/>
    <cellStyle name="Percent (0) 4 5" xfId="14289" xr:uid="{53E1CCC5-03BA-4793-972E-99930003C95C}"/>
    <cellStyle name="Percent (0) 4 5 2" xfId="14290" xr:uid="{652EE999-F8C0-4C7A-8470-5327D890C4F3}"/>
    <cellStyle name="Percent (0) 4 5 2 2" xfId="14291" xr:uid="{8064AF1E-A0B7-47AA-A747-0B7C469912D2}"/>
    <cellStyle name="Percent (0) 4 5 2 2 2" xfId="35934" xr:uid="{B3207713-CAAD-4C7A-AA27-702DF3BADD39}"/>
    <cellStyle name="Percent (0) 4 5 2 3" xfId="14292" xr:uid="{E5232D58-2715-4CBB-8804-5194A1BC6578}"/>
    <cellStyle name="Percent (0) 4 5 2 3 2" xfId="35935" xr:uid="{EF772FC1-FB7F-48FB-AAAF-FDE79F9EDDA4}"/>
    <cellStyle name="Percent (0) 4 5 2 4" xfId="35936" xr:uid="{5F44616A-5FCB-4698-90CF-D1008AD80CD4}"/>
    <cellStyle name="Percent (0) 4 5 3" xfId="14293" xr:uid="{39D3F67E-9C75-4107-9DF2-C29990D75949}"/>
    <cellStyle name="Percent (0) 4 5 3 2" xfId="14294" xr:uid="{2546C7AC-7D42-49D0-BA4C-CFB4BFAD50AA}"/>
    <cellStyle name="Percent (0) 4 5 3 2 2" xfId="35937" xr:uid="{9BC33902-3DD5-493C-9C3E-C1395B5EA9C5}"/>
    <cellStyle name="Percent (0) 4 5 3 3" xfId="14295" xr:uid="{8F48CE3E-4DDC-47C0-A78B-E9394EE2082D}"/>
    <cellStyle name="Percent (0) 4 5 3 3 2" xfId="35938" xr:uid="{60BF9E22-7F30-405E-8807-94FF02D70A9D}"/>
    <cellStyle name="Percent (0) 4 5 3 4" xfId="35939" xr:uid="{9B130AE8-FABC-4C1A-AD49-BE43AF2B9212}"/>
    <cellStyle name="Percent (0) 4 5 4" xfId="14296" xr:uid="{CE7CC1EF-B669-4C41-A6B8-308BC5A5E3A6}"/>
    <cellStyle name="Percent (0) 4 5 4 2" xfId="14297" xr:uid="{0A47DDCB-751F-4096-847A-0BED89A4CFEF}"/>
    <cellStyle name="Percent (0) 4 5 4 2 2" xfId="35940" xr:uid="{D4027540-2728-4AD2-87FC-C88CBC4EF3D3}"/>
    <cellStyle name="Percent (0) 4 5 4 3" xfId="14298" xr:uid="{49F44DCF-9F18-4ED6-BD2D-3FED8460BD9B}"/>
    <cellStyle name="Percent (0) 4 5 4 3 2" xfId="35941" xr:uid="{796CBC7D-7359-4990-9879-E06F67B27880}"/>
    <cellStyle name="Percent (0) 4 5 4 4" xfId="35942" xr:uid="{A3E2C93C-FA26-4290-834B-18324827893D}"/>
    <cellStyle name="Percent (0) 4 5 5" xfId="14299" xr:uid="{AA40D0A6-271D-47A4-A1F0-F70901F53E2B}"/>
    <cellStyle name="Percent (0) 4 5 5 2" xfId="14300" xr:uid="{D556AA96-1570-4970-8482-5E49A1090586}"/>
    <cellStyle name="Percent (0) 4 5 5 2 2" xfId="35943" xr:uid="{0A71F99C-004D-4F9F-B003-7BAA2B98B704}"/>
    <cellStyle name="Percent (0) 4 5 5 3" xfId="14301" xr:uid="{4D5E082B-DC00-4887-9309-9FFCE30F0601}"/>
    <cellStyle name="Percent (0) 4 5 5 3 2" xfId="35944" xr:uid="{B5C212B7-31B2-4A57-9E82-68C5680A12A4}"/>
    <cellStyle name="Percent (0) 4 5 5 4" xfId="35945" xr:uid="{41A03C5E-12B3-4474-96D1-3DA19270469A}"/>
    <cellStyle name="Percent (0) 4 5 6" xfId="14302" xr:uid="{E4870206-D465-40B9-8609-C2A5D857AF1E}"/>
    <cellStyle name="Percent (0) 4 5 6 2" xfId="35946" xr:uid="{EEEF713F-63BA-4DCC-8DFA-BF5D8D455004}"/>
    <cellStyle name="Percent (0) 4 5 7" xfId="14303" xr:uid="{66437507-EDF9-499C-BDCF-ED0AA6101972}"/>
    <cellStyle name="Percent (0) 4 5 7 2" xfId="35947" xr:uid="{2EE6E3C5-1B97-47C2-BF02-9D049BDA00C6}"/>
    <cellStyle name="Percent (0) 4 5 8" xfId="35948" xr:uid="{D64367E3-39F2-4A59-9A3E-D15F9190ED2B}"/>
    <cellStyle name="Percent (0) 4 6" xfId="14304" xr:uid="{CD9A65E4-8C0C-4931-95F6-562E92053253}"/>
    <cellStyle name="Percent (0) 4 6 2" xfId="14305" xr:uid="{7166863D-13A5-44C2-9768-3D51D5D3AC72}"/>
    <cellStyle name="Percent (0) 4 6 2 2" xfId="14306" xr:uid="{72A1214B-F72E-43DE-8919-3A36DB1F3C02}"/>
    <cellStyle name="Percent (0) 4 6 2 2 2" xfId="35949" xr:uid="{B4DDC896-5DAE-42B1-BBE6-D35C0A613C07}"/>
    <cellStyle name="Percent (0) 4 6 2 3" xfId="14307" xr:uid="{010BD4F5-9AC9-4FB2-915D-56DA878099C6}"/>
    <cellStyle name="Percent (0) 4 6 2 3 2" xfId="35950" xr:uid="{7282FE02-842C-4DE4-82C2-5C161B95400A}"/>
    <cellStyle name="Percent (0) 4 6 2 4" xfId="35951" xr:uid="{80B8FA23-9EF2-4B41-9BBF-3437007B410E}"/>
    <cellStyle name="Percent (0) 4 6 3" xfId="14308" xr:uid="{C0D3D9B2-33C8-4843-BCBA-FCFC7AB3C68B}"/>
    <cellStyle name="Percent (0) 4 6 3 2" xfId="14309" xr:uid="{394F0E4D-46B5-4DB4-91BE-6662B81757FB}"/>
    <cellStyle name="Percent (0) 4 6 3 2 2" xfId="35952" xr:uid="{65BE7C90-B7F5-4C92-B3FF-B60AD3EEAA6E}"/>
    <cellStyle name="Percent (0) 4 6 3 3" xfId="14310" xr:uid="{1BB4946C-A38D-4B82-8F90-47E09772A7CA}"/>
    <cellStyle name="Percent (0) 4 6 3 3 2" xfId="35953" xr:uid="{CD9B5B68-7472-4336-8382-3CDB48182F12}"/>
    <cellStyle name="Percent (0) 4 6 3 4" xfId="35954" xr:uid="{804766D1-3379-46B2-B205-839DA96E1642}"/>
    <cellStyle name="Percent (0) 4 6 4" xfId="14311" xr:uid="{7EE98147-09A9-4F17-93E8-35821EC3CBE1}"/>
    <cellStyle name="Percent (0) 4 6 4 2" xfId="14312" xr:uid="{8C315A04-0CE1-476B-AA24-F8B36F95B062}"/>
    <cellStyle name="Percent (0) 4 6 4 2 2" xfId="35955" xr:uid="{4AE0FFE7-E197-4CF4-935A-61068E593AA2}"/>
    <cellStyle name="Percent (0) 4 6 4 3" xfId="14313" xr:uid="{F4970C56-A55B-4231-8080-D1D96BA4358C}"/>
    <cellStyle name="Percent (0) 4 6 4 3 2" xfId="35956" xr:uid="{9579021E-FE71-4C96-9FF5-BC338AB610FB}"/>
    <cellStyle name="Percent (0) 4 6 4 4" xfId="35957" xr:uid="{32F66943-E822-4452-9AF9-923D53F9BF94}"/>
    <cellStyle name="Percent (0) 4 6 5" xfId="14314" xr:uid="{FDCDF903-E93C-4A8B-A613-43013E09FDF2}"/>
    <cellStyle name="Percent (0) 4 6 5 2" xfId="14315" xr:uid="{B99196BC-DBE6-4726-945A-27A2C0B88F22}"/>
    <cellStyle name="Percent (0) 4 6 5 2 2" xfId="35958" xr:uid="{3EE9A0E6-8D32-4158-9A66-96E931D1FF89}"/>
    <cellStyle name="Percent (0) 4 6 5 3" xfId="14316" xr:uid="{F4B10408-455F-4CAE-A5F5-ADAF7CF5D59C}"/>
    <cellStyle name="Percent (0) 4 6 5 3 2" xfId="35959" xr:uid="{276DBB80-52B6-4090-B2B6-C8F64466B85B}"/>
    <cellStyle name="Percent (0) 4 6 5 4" xfId="35960" xr:uid="{6DD672B7-3C7C-4C06-A9AB-964B6BDE79D8}"/>
    <cellStyle name="Percent (0) 4 6 6" xfId="14317" xr:uid="{1788E583-DA1C-4312-8CE5-FD2FDF29E344}"/>
    <cellStyle name="Percent (0) 4 6 6 2" xfId="35961" xr:uid="{3BF0F3A4-AF76-415C-99CC-CE9ED65F9C4D}"/>
    <cellStyle name="Percent (0) 4 6 7" xfId="14318" xr:uid="{6043E3F2-1A0A-4F0D-8259-C0B5D7BC421C}"/>
    <cellStyle name="Percent (0) 4 6 7 2" xfId="35962" xr:uid="{F6636669-CF92-4530-858D-105BE903E4E8}"/>
    <cellStyle name="Percent (0) 4 6 8" xfId="35963" xr:uid="{1BC1646C-6965-4265-8822-9FAB44110D9D}"/>
    <cellStyle name="Percent (0) 4 7" xfId="14319" xr:uid="{9A4A6C35-9853-4DFC-ACE4-C3BA93198DF2}"/>
    <cellStyle name="Percent (0) 4 7 2" xfId="14320" xr:uid="{B08809FE-A437-400E-B8B4-16B4C2BAC95E}"/>
    <cellStyle name="Percent (0) 4 7 2 2" xfId="35964" xr:uid="{3498EA6D-6CC4-4227-91B6-6D807C9EC554}"/>
    <cellStyle name="Percent (0) 4 7 3" xfId="14321" xr:uid="{3FEC3D29-85B0-4E31-AC49-AB4E285CE2B7}"/>
    <cellStyle name="Percent (0) 4 7 3 2" xfId="35965" xr:uid="{FA9AEB8D-1C3D-4DA4-BDF5-BE947999E197}"/>
    <cellStyle name="Percent (0) 4 7 4" xfId="35966" xr:uid="{0DA28D6F-7530-4755-BE33-3B9C80631A5C}"/>
    <cellStyle name="Percent (0) 4 8" xfId="14322" xr:uid="{12C86374-0FA1-4AF8-93B7-7CB02E3CD0B0}"/>
    <cellStyle name="Percent (0) 4 8 2" xfId="14323" xr:uid="{D038F053-024B-4300-BD8E-C674EB04A67A}"/>
    <cellStyle name="Percent (0) 4 8 2 2" xfId="35967" xr:uid="{98CD6953-8F21-4D4A-A93D-F495D316EF6E}"/>
    <cellStyle name="Percent (0) 4 8 3" xfId="14324" xr:uid="{34D5640E-E589-4810-8388-A72BAF2BB260}"/>
    <cellStyle name="Percent (0) 4 8 3 2" xfId="35968" xr:uid="{093F239B-C983-4550-85C4-901ADEA0F610}"/>
    <cellStyle name="Percent (0) 4 8 4" xfId="35969" xr:uid="{7BC103B8-5AF0-495E-BE6F-BAE2C3EE66D8}"/>
    <cellStyle name="Percent (0) 4 9" xfId="14325" xr:uid="{E67FC762-BF30-4BA1-836B-2310C3E603F9}"/>
    <cellStyle name="Percent (0) 4 9 2" xfId="14326" xr:uid="{48FE013E-BC8B-4A30-9C6C-35C7D347E7FF}"/>
    <cellStyle name="Percent (0) 4 9 2 2" xfId="35970" xr:uid="{BC2280DD-7DEF-436F-9435-678C43061434}"/>
    <cellStyle name="Percent (0) 4 9 3" xfId="14327" xr:uid="{20D8CC84-F3CE-4F30-AD14-8CA8B29F15C4}"/>
    <cellStyle name="Percent (0) 4 9 3 2" xfId="35971" xr:uid="{89828800-1644-4474-B585-8DD71AF9B6E6}"/>
    <cellStyle name="Percent (0) 4 9 4" xfId="35972" xr:uid="{AF70ABA8-B873-45E8-B61C-294A4C762D08}"/>
    <cellStyle name="Percent (0) 4_ActiFijos" xfId="14328" xr:uid="{5E6E0A5C-92EB-4743-BE77-994915C0BAA0}"/>
    <cellStyle name="Percent (0) 40" xfId="14329" xr:uid="{5A320280-34CD-437B-988F-6BE2CE18E9B2}"/>
    <cellStyle name="Percent (0) 40 2" xfId="14330" xr:uid="{A83BBF20-853A-443F-85F3-F46226885106}"/>
    <cellStyle name="Percent (0) 40 2 2" xfId="35973" xr:uid="{54EC48B7-0F4B-4D8E-A268-2EC80210A4B6}"/>
    <cellStyle name="Percent (0) 40 3" xfId="14331" xr:uid="{1134FD32-E539-44E5-84A7-3F50A6FBD18D}"/>
    <cellStyle name="Percent (0) 40 3 2" xfId="35974" xr:uid="{F7983EDA-5AA8-4590-AB7A-6C516799AD4D}"/>
    <cellStyle name="Percent (0) 40 4" xfId="35975" xr:uid="{7558466B-3DD0-4296-819B-D5E6FA082714}"/>
    <cellStyle name="Percent (0) 41" xfId="14332" xr:uid="{C2E05136-4730-4831-9C1A-D0763C7A2C5C}"/>
    <cellStyle name="Percent (0) 41 2" xfId="14333" xr:uid="{D1DC7632-3487-46A6-B88A-08E569A243DB}"/>
    <cellStyle name="Percent (0) 41 2 2" xfId="35976" xr:uid="{CCC8DF31-87B0-4003-BBEA-A4A4B9CE9B4D}"/>
    <cellStyle name="Percent (0) 41 3" xfId="14334" xr:uid="{9E51295B-93FB-4A83-A959-693E71AD3117}"/>
    <cellStyle name="Percent (0) 41 3 2" xfId="35977" xr:uid="{05220E6E-CC44-4C76-9728-0B76DCBF1580}"/>
    <cellStyle name="Percent (0) 41 4" xfId="35978" xr:uid="{8DAD6235-7D71-4545-ACC4-501E2F1D2D28}"/>
    <cellStyle name="Percent (0) 42" xfId="14335" xr:uid="{20345C51-4037-4D2D-B045-793DEB81913A}"/>
    <cellStyle name="Percent (0) 42 2" xfId="14336" xr:uid="{B2EF39C5-BB41-4F55-97A3-81ADAB167281}"/>
    <cellStyle name="Percent (0) 42 2 2" xfId="35979" xr:uid="{ED98F890-CD6A-47EC-97E3-2127CBFABE44}"/>
    <cellStyle name="Percent (0) 42 3" xfId="14337" xr:uid="{2881400E-1706-4CDA-8E0E-913CF43947EE}"/>
    <cellStyle name="Percent (0) 42 3 2" xfId="35980" xr:uid="{942E7A71-D602-4862-B891-14309D6E45E4}"/>
    <cellStyle name="Percent (0) 42 4" xfId="35981" xr:uid="{37FBA2D3-1431-4D09-9176-114B3EF18C37}"/>
    <cellStyle name="Percent (0) 43" xfId="14338" xr:uid="{BBE46597-5AEF-423D-8F24-42FBE67A9DCE}"/>
    <cellStyle name="Percent (0) 43 2" xfId="14339" xr:uid="{259B7BCD-5018-4D92-95F0-0EAE893C14B9}"/>
    <cellStyle name="Percent (0) 43 2 2" xfId="35982" xr:uid="{3AE7EFA6-5E12-40AB-8B32-549CFF67A235}"/>
    <cellStyle name="Percent (0) 43 3" xfId="14340" xr:uid="{4C369BE4-04B1-4A80-9A36-B96F7B56D430}"/>
    <cellStyle name="Percent (0) 43 3 2" xfId="35983" xr:uid="{E0E0CCDE-FEDB-41EC-BF56-46D1141CB7BC}"/>
    <cellStyle name="Percent (0) 43 4" xfId="35984" xr:uid="{563A7DE5-5190-49A3-B96A-220E8B3B5908}"/>
    <cellStyle name="Percent (0) 44" xfId="14341" xr:uid="{8C3B1605-83C0-48C4-A400-4CD75CBE9B1C}"/>
    <cellStyle name="Percent (0) 44 2" xfId="14342" xr:uid="{6647D229-E12D-4A77-AB3D-E382B203EC71}"/>
    <cellStyle name="Percent (0) 44 2 2" xfId="35985" xr:uid="{FFD51EB4-D1EF-467E-AD24-A92533039C29}"/>
    <cellStyle name="Percent (0) 44 3" xfId="14343" xr:uid="{2E3BD58B-2ADA-4D7E-A88D-87AE358F90B3}"/>
    <cellStyle name="Percent (0) 44 3 2" xfId="35986" xr:uid="{89C53BD3-0407-4766-AC3B-7F9F72D50951}"/>
    <cellStyle name="Percent (0) 44 4" xfId="35987" xr:uid="{80FF21D2-FEBC-4C2C-B01F-BC9E526CAF47}"/>
    <cellStyle name="Percent (0) 45" xfId="14344" xr:uid="{45AE442F-FB68-4057-BDAD-6851EC4C5760}"/>
    <cellStyle name="Percent (0) 45 2" xfId="14345" xr:uid="{3C96C4CB-69B8-41E1-9018-6A6B68558109}"/>
    <cellStyle name="Percent (0) 45 2 2" xfId="35988" xr:uid="{CFBCBBFE-08E0-44B5-A78E-C97519FDB019}"/>
    <cellStyle name="Percent (0) 45 3" xfId="14346" xr:uid="{DDB5E462-0A35-4D33-8DBA-A6545D663B01}"/>
    <cellStyle name="Percent (0) 45 3 2" xfId="35989" xr:uid="{2EC3FC25-5AF3-4799-B0D5-818017E75A5E}"/>
    <cellStyle name="Percent (0) 45 4" xfId="35990" xr:uid="{1F63E1F8-CD78-4818-956D-B1A4C3F6C8DE}"/>
    <cellStyle name="Percent (0) 46" xfId="14347" xr:uid="{AA03BF72-D8E8-4969-8983-D1B7068CDFCD}"/>
    <cellStyle name="Percent (0) 46 2" xfId="14348" xr:uid="{00A244AE-E374-4563-9E46-1357AA510ABB}"/>
    <cellStyle name="Percent (0) 46 2 2" xfId="35991" xr:uid="{DC2B02CA-71C5-40F0-953B-98792FC1E886}"/>
    <cellStyle name="Percent (0) 46 3" xfId="14349" xr:uid="{F2B8A7E0-6942-49C7-A99C-EEAB97BDC3BD}"/>
    <cellStyle name="Percent (0) 46 3 2" xfId="35992" xr:uid="{0B3FB145-54E3-4C0B-B7F2-16823B249486}"/>
    <cellStyle name="Percent (0) 46 4" xfId="35993" xr:uid="{7477B047-8F2D-4EF9-ADB1-E7DAB5CC8F4B}"/>
    <cellStyle name="Percent (0) 47" xfId="14350" xr:uid="{5F6C893A-644B-4CB0-A66F-BD2686664A92}"/>
    <cellStyle name="Percent (0) 47 2" xfId="14351" xr:uid="{8398D12A-F618-4019-A588-1F0A63479B4D}"/>
    <cellStyle name="Percent (0) 47 2 2" xfId="35994" xr:uid="{BD8E0CC9-394F-4C5F-A177-561A0EA110EA}"/>
    <cellStyle name="Percent (0) 47 3" xfId="14352" xr:uid="{32EAF5AB-A3DC-457F-A088-CECA0D813B5A}"/>
    <cellStyle name="Percent (0) 47 3 2" xfId="35995" xr:uid="{494FD2D3-5484-4D4C-B819-7AAAF6CA40AC}"/>
    <cellStyle name="Percent (0) 47 4" xfId="35996" xr:uid="{8D6AD8EF-9518-494A-AA1D-7CD22BD4EB78}"/>
    <cellStyle name="Percent (0) 48" xfId="14353" xr:uid="{98C9116D-F29E-46C2-AEE5-BDE85BBDD40D}"/>
    <cellStyle name="Percent (0) 48 2" xfId="14354" xr:uid="{88BB13DC-5416-45A0-9DDC-B8BAC27188E2}"/>
    <cellStyle name="Percent (0) 48 2 2" xfId="35997" xr:uid="{BE684A68-FE7E-4E51-BD32-3032E917B573}"/>
    <cellStyle name="Percent (0) 48 3" xfId="14355" xr:uid="{7E27036A-61B6-48ED-9F6A-A21A68A7CA09}"/>
    <cellStyle name="Percent (0) 48 3 2" xfId="35998" xr:uid="{B2A9AFAF-A2B7-4171-B874-0BD935A99D76}"/>
    <cellStyle name="Percent (0) 48 4" xfId="35999" xr:uid="{965A07FF-9947-45AB-A4F7-C1CA4726A30E}"/>
    <cellStyle name="Percent (0) 49" xfId="14356" xr:uid="{DB7DAEE4-2EE4-4473-9744-A533B5E4EAD4}"/>
    <cellStyle name="Percent (0) 49 2" xfId="14357" xr:uid="{A4DABAAA-5740-4006-96E1-32CFCB8097DB}"/>
    <cellStyle name="Percent (0) 49 2 2" xfId="36000" xr:uid="{FFD41599-E503-4450-8203-6415B47971B0}"/>
    <cellStyle name="Percent (0) 49 3" xfId="14358" xr:uid="{ED367599-2A96-47A2-8F6A-2656DD2AF12B}"/>
    <cellStyle name="Percent (0) 49 3 2" xfId="36001" xr:uid="{6D8672FB-D679-4810-8465-9A839E41EDD8}"/>
    <cellStyle name="Percent (0) 49 4" xfId="36002" xr:uid="{C0832C75-0E87-4A33-BBF6-BB9B48A973ED}"/>
    <cellStyle name="Percent (0) 5" xfId="14359" xr:uid="{6A6AB97D-FCC3-4CFA-9914-34C91528FAD5}"/>
    <cellStyle name="Percent (0) 5 2" xfId="14360" xr:uid="{EC90FEFB-965F-4DDD-B744-B24CADC01D51}"/>
    <cellStyle name="Percent (0) 5 2 2" xfId="14361" xr:uid="{A1CF4ED6-A8B4-48AD-B63B-153167660010}"/>
    <cellStyle name="Percent (0) 5 2 2 2" xfId="36003" xr:uid="{798238EC-497E-46B2-9676-34AA15A2B929}"/>
    <cellStyle name="Percent (0) 5 2 3" xfId="14362" xr:uid="{982EC281-B38C-4C0D-AF2B-AAF2E32FDF4A}"/>
    <cellStyle name="Percent (0) 5 2 3 2" xfId="36004" xr:uid="{92E49782-A878-4E45-8E6D-621F839ED559}"/>
    <cellStyle name="Percent (0) 5 2 4" xfId="36005" xr:uid="{8DE21109-7ADA-48B7-867D-8C62EE0768B7}"/>
    <cellStyle name="Percent (0) 5 3" xfId="14363" xr:uid="{EB4423E6-3288-48C3-AA47-700513CD233C}"/>
    <cellStyle name="Percent (0) 5 3 2" xfId="14364" xr:uid="{F19B8524-3491-4A06-B65A-968A6577B2F5}"/>
    <cellStyle name="Percent (0) 5 3 2 2" xfId="36006" xr:uid="{B51E504F-C821-423F-835B-D6706501E0C7}"/>
    <cellStyle name="Percent (0) 5 3 3" xfId="14365" xr:uid="{1F9AD353-DFA1-4587-913A-902F95796AD3}"/>
    <cellStyle name="Percent (0) 5 3 3 2" xfId="36007" xr:uid="{5581E6D3-B4EC-44A3-A22C-AB61581768A1}"/>
    <cellStyle name="Percent (0) 5 3 4" xfId="36008" xr:uid="{3D66A0B6-9735-4E7E-8771-D261DE1563EE}"/>
    <cellStyle name="Percent (0) 5 4" xfId="14366" xr:uid="{EEFF122F-2305-4867-A6CD-A0DE835210CD}"/>
    <cellStyle name="Percent (0) 5 4 2" xfId="14367" xr:uid="{2E522CC9-2B41-4BBC-B42C-ED2FBFD612E9}"/>
    <cellStyle name="Percent (0) 5 4 2 2" xfId="36009" xr:uid="{CDAC809B-326F-42B6-9E93-DD5813350FD5}"/>
    <cellStyle name="Percent (0) 5 4 3" xfId="14368" xr:uid="{53F8A454-D987-4290-8961-9CFD4B7B4DD1}"/>
    <cellStyle name="Percent (0) 5 4 3 2" xfId="36010" xr:uid="{96B02651-39C1-4249-8ED1-25135C756B11}"/>
    <cellStyle name="Percent (0) 5 4 4" xfId="36011" xr:uid="{9B7908BF-ED4D-48FD-9FF4-1B4B103F95F2}"/>
    <cellStyle name="Percent (0) 5 5" xfId="14369" xr:uid="{437AF04B-375F-42E3-BD0E-D5CF8F39B995}"/>
    <cellStyle name="Percent (0) 5 5 2" xfId="14370" xr:uid="{AB514250-B491-446C-863B-2F6A81DA192A}"/>
    <cellStyle name="Percent (0) 5 5 2 2" xfId="36012" xr:uid="{3D67AB0C-54B2-461D-AC55-EF0DB3F4EBFB}"/>
    <cellStyle name="Percent (0) 5 5 3" xfId="14371" xr:uid="{1D5C7AE8-BBF4-4570-92A5-E93999CDB1DA}"/>
    <cellStyle name="Percent (0) 5 5 3 2" xfId="36013" xr:uid="{47B305A1-1CC8-4B69-A4FD-9845BDD8D5F9}"/>
    <cellStyle name="Percent (0) 5 5 4" xfId="36014" xr:uid="{66DE0D97-9A9B-448E-8E87-654A9048E9D3}"/>
    <cellStyle name="Percent (0) 5 6" xfId="14372" xr:uid="{D110E3B9-07F2-4ADC-A4C6-A73FA00CA268}"/>
    <cellStyle name="Percent (0) 5 6 2" xfId="36015" xr:uid="{05A64BFE-7A1F-41DB-8BA4-1713E469CD69}"/>
    <cellStyle name="Percent (0) 5 7" xfId="14373" xr:uid="{768525F4-CF3B-4460-B910-B769BD3B02E7}"/>
    <cellStyle name="Percent (0) 5 7 2" xfId="36016" xr:uid="{1B3FCB29-00F0-4FB9-94A3-87B7C0085B9B}"/>
    <cellStyle name="Percent (0) 5 8" xfId="36017" xr:uid="{BF38A139-A8D9-4B05-98E6-085061C8B56E}"/>
    <cellStyle name="Percent (0) 50" xfId="14374" xr:uid="{2DD428CC-0475-495B-894F-26D29A22E1B4}"/>
    <cellStyle name="Percent (0) 50 2" xfId="14375" xr:uid="{17A95B7A-0150-44F6-9D46-6DBE281CC542}"/>
    <cellStyle name="Percent (0) 50 2 2" xfId="36018" xr:uid="{5F6559DF-A7D0-4585-A9D9-26AFF92F2275}"/>
    <cellStyle name="Percent (0) 50 3" xfId="14376" xr:uid="{0B36593A-1567-45C4-9D87-BD03476754DF}"/>
    <cellStyle name="Percent (0) 50 3 2" xfId="36019" xr:uid="{7FF6D071-DB48-4DFF-AD6E-D7A7B3CBA469}"/>
    <cellStyle name="Percent (0) 50 4" xfId="36020" xr:uid="{F5DCC587-810E-4963-BDC8-8879DF4F6B55}"/>
    <cellStyle name="Percent (0) 51" xfId="14377" xr:uid="{5184067A-D11D-4E1F-84AF-C77EC767DD9E}"/>
    <cellStyle name="Percent (0) 51 2" xfId="14378" xr:uid="{3FBFB1F9-6DB6-424E-83C7-B7DB85838FC0}"/>
    <cellStyle name="Percent (0) 51 2 2" xfId="36021" xr:uid="{B1EDC98E-B0EB-43C5-A08A-54A623A1668F}"/>
    <cellStyle name="Percent (0) 51 3" xfId="14379" xr:uid="{42E08573-6DB8-4F30-859C-9B42E021382C}"/>
    <cellStyle name="Percent (0) 51 3 2" xfId="36022" xr:uid="{127BCC0B-08B6-4A28-B8D6-C260C413115A}"/>
    <cellStyle name="Percent (0) 51 4" xfId="36023" xr:uid="{DAD2C5F2-3339-493D-9B07-5499F5E6CA02}"/>
    <cellStyle name="Percent (0) 52" xfId="14380" xr:uid="{B8773D7B-BC0A-43F6-8E8F-FCD3EE483F6C}"/>
    <cellStyle name="Percent (0) 52 2" xfId="14381" xr:uid="{7BCD533E-CDC9-4080-B5D9-EF4C5B936B5D}"/>
    <cellStyle name="Percent (0) 52 2 2" xfId="36024" xr:uid="{195B67C0-839A-42C7-B0F0-00EE4AE55045}"/>
    <cellStyle name="Percent (0) 52 3" xfId="14382" xr:uid="{07CB4C11-79FD-4FE9-AD47-51E0A3626B6B}"/>
    <cellStyle name="Percent (0) 52 3 2" xfId="36025" xr:uid="{4934039E-0FFA-41F4-9031-A665F0BA9BA7}"/>
    <cellStyle name="Percent (0) 52 4" xfId="36026" xr:uid="{FCBE0DA9-F8E9-4C3A-83CB-5623C3539FE5}"/>
    <cellStyle name="Percent (0) 53" xfId="14383" xr:uid="{3AFAB68A-D4B6-474F-8B6A-CE1AD7DE759C}"/>
    <cellStyle name="Percent (0) 53 2" xfId="14384" xr:uid="{3A0854D5-2FB0-4984-B0D8-D22059A7C6A5}"/>
    <cellStyle name="Percent (0) 53 2 2" xfId="36027" xr:uid="{9ED96A1F-80A9-4EC0-BEF5-47F6E0D46D2B}"/>
    <cellStyle name="Percent (0) 53 3" xfId="14385" xr:uid="{32D6B74F-5C5C-48D0-9059-2DCBE6769E30}"/>
    <cellStyle name="Percent (0) 53 3 2" xfId="36028" xr:uid="{29264182-3D00-4AD7-B63B-8CA71C4947A9}"/>
    <cellStyle name="Percent (0) 53 4" xfId="36029" xr:uid="{9B60F844-22FC-44C4-9387-E6CDAE72F579}"/>
    <cellStyle name="Percent (0) 54" xfId="14386" xr:uid="{4279EE82-113F-4E1A-AB24-84561872EE00}"/>
    <cellStyle name="Percent (0) 54 2" xfId="14387" xr:uid="{711CEAD9-0C50-4D0C-840E-73EB0E2F654B}"/>
    <cellStyle name="Percent (0) 54 2 2" xfId="36030" xr:uid="{756F9340-F0D8-4DEF-92CC-CC24EA3E494B}"/>
    <cellStyle name="Percent (0) 54 3" xfId="14388" xr:uid="{C4A06184-EE3A-438C-8A22-C131216579E7}"/>
    <cellStyle name="Percent (0) 54 3 2" xfId="36031" xr:uid="{7146FC5D-08EE-4D62-BCEE-B3B3660463D5}"/>
    <cellStyle name="Percent (0) 54 4" xfId="36032" xr:uid="{18EE8C32-E88A-46DA-9FFA-81AA9914AA4D}"/>
    <cellStyle name="Percent (0) 55" xfId="14389" xr:uid="{58A7CB38-297A-4B33-A9B0-88F872247BCE}"/>
    <cellStyle name="Percent (0) 55 2" xfId="14390" xr:uid="{E3E62515-4937-4B78-8322-B5BF72E01326}"/>
    <cellStyle name="Percent (0) 55 2 2" xfId="36033" xr:uid="{BA0B63BC-DFF7-4141-85C6-3F922D445767}"/>
    <cellStyle name="Percent (0) 55 3" xfId="14391" xr:uid="{5588C53A-3BA8-466C-AE68-0F5D3F217A80}"/>
    <cellStyle name="Percent (0) 55 3 2" xfId="36034" xr:uid="{9C8D7ADF-4214-4029-8471-53AD0205C67C}"/>
    <cellStyle name="Percent (0) 55 4" xfId="36035" xr:uid="{82E78B73-665F-45E5-8C74-A2D73ED56959}"/>
    <cellStyle name="Percent (0) 56" xfId="14392" xr:uid="{1F1FC106-0276-488B-B24D-BB17E0C45899}"/>
    <cellStyle name="Percent (0) 56 2" xfId="14393" xr:uid="{BA0F4C31-B06C-4B13-B862-ED72238A0869}"/>
    <cellStyle name="Percent (0) 56 2 2" xfId="36036" xr:uid="{53D5AE44-5DE6-4D73-B092-04C98FC8CBFF}"/>
    <cellStyle name="Percent (0) 56 3" xfId="14394" xr:uid="{2F4CC83B-8D26-488E-A411-4082EE24BF92}"/>
    <cellStyle name="Percent (0) 56 3 2" xfId="36037" xr:uid="{BF197FB6-9335-4A15-A5DB-16F913F3E2D2}"/>
    <cellStyle name="Percent (0) 56 4" xfId="36038" xr:uid="{07ED0096-313E-44FF-B737-862899932467}"/>
    <cellStyle name="Percent (0) 57" xfId="14395" xr:uid="{678D9B1A-1B4C-4715-9F20-1817FE55B14D}"/>
    <cellStyle name="Percent (0) 57 2" xfId="14396" xr:uid="{7479E93F-99A5-425C-AF84-C306A5DD817D}"/>
    <cellStyle name="Percent (0) 57 2 2" xfId="36039" xr:uid="{ED935BF8-4DF3-441B-9753-4A25007280F8}"/>
    <cellStyle name="Percent (0) 57 3" xfId="14397" xr:uid="{C87D48DB-5E84-4AA6-8F3C-703104713F8A}"/>
    <cellStyle name="Percent (0) 57 3 2" xfId="36040" xr:uid="{08C79377-5D1D-430A-8419-D1B2BDFEC3AE}"/>
    <cellStyle name="Percent (0) 57 4" xfId="36041" xr:uid="{D67E83F3-E064-447D-9AC5-6B1BF5E96D86}"/>
    <cellStyle name="Percent (0) 58" xfId="14398" xr:uid="{1FF6991A-C92F-4C7B-8978-F80FB85CED96}"/>
    <cellStyle name="Percent (0) 58 2" xfId="14399" xr:uid="{694F6790-21E8-4F9B-A982-C3508EAC7025}"/>
    <cellStyle name="Percent (0) 58 2 2" xfId="36042" xr:uid="{9F1B3C6D-39D0-4C8E-93BE-EDC79AFCBB50}"/>
    <cellStyle name="Percent (0) 58 3" xfId="14400" xr:uid="{C40BA11F-C228-4BD3-A33D-DD648413BB56}"/>
    <cellStyle name="Percent (0) 58 3 2" xfId="36043" xr:uid="{0A0A5891-CDD2-4505-B2F0-9604189603FA}"/>
    <cellStyle name="Percent (0) 58 4" xfId="36044" xr:uid="{38EA1F19-351A-4E96-8965-3952DD8E107A}"/>
    <cellStyle name="Percent (0) 59" xfId="14401" xr:uid="{8B7D4D4C-80D9-48BA-AAF0-4B7BE031A7E2}"/>
    <cellStyle name="Percent (0) 59 2" xfId="14402" xr:uid="{6DF3D76F-570C-47E6-893A-7970536CBD79}"/>
    <cellStyle name="Percent (0) 59 2 2" xfId="36045" xr:uid="{DA55AED8-6009-4547-804C-F4D7764F075D}"/>
    <cellStyle name="Percent (0) 59 3" xfId="14403" xr:uid="{90B65EE1-CCCC-46BC-923E-489A924E240E}"/>
    <cellStyle name="Percent (0) 59 3 2" xfId="36046" xr:uid="{0A230C6B-1B32-408E-99B8-BEAF064A6B1C}"/>
    <cellStyle name="Percent (0) 59 4" xfId="36047" xr:uid="{B2FD10E4-7121-4657-B032-46E319C2547B}"/>
    <cellStyle name="Percent (0) 6" xfId="14404" xr:uid="{3CA81A71-BEB4-41E8-A7C3-826AC70AAEA2}"/>
    <cellStyle name="Percent (0) 6 2" xfId="14405" xr:uid="{15DB1610-59A2-4A22-A314-6BAF5765F066}"/>
    <cellStyle name="Percent (0) 6 2 2" xfId="14406" xr:uid="{5391C193-376E-401B-AF1E-2CFEE9B380C6}"/>
    <cellStyle name="Percent (0) 6 2 2 2" xfId="36048" xr:uid="{63B7053D-16C6-4B06-8C5E-7FE4DDB307BB}"/>
    <cellStyle name="Percent (0) 6 2 3" xfId="14407" xr:uid="{0C2307D8-F766-4ADA-BA1D-0D3C0B90DA45}"/>
    <cellStyle name="Percent (0) 6 2 3 2" xfId="36049" xr:uid="{0F896B11-EB63-4165-B10E-46B3825B2A14}"/>
    <cellStyle name="Percent (0) 6 2 4" xfId="36050" xr:uid="{EF5A30D8-408E-4F58-BB51-213A38B51E3D}"/>
    <cellStyle name="Percent (0) 6 3" xfId="14408" xr:uid="{75B5AD03-BEC7-4221-A1B9-8C8EF31E0CB6}"/>
    <cellStyle name="Percent (0) 6 3 2" xfId="14409" xr:uid="{85D17CBC-E96C-418B-A178-9FB39783E397}"/>
    <cellStyle name="Percent (0) 6 3 2 2" xfId="36051" xr:uid="{23FCB999-8201-4B6F-A702-E01749BD3052}"/>
    <cellStyle name="Percent (0) 6 3 3" xfId="14410" xr:uid="{8EA69FF9-F356-4C4B-9CA4-0019382ACD32}"/>
    <cellStyle name="Percent (0) 6 3 3 2" xfId="36052" xr:uid="{2DB5F72D-813C-452A-ABB5-E411FF0A1569}"/>
    <cellStyle name="Percent (0) 6 3 4" xfId="36053" xr:uid="{2C491268-D2C7-45AD-894C-E7515A949230}"/>
    <cellStyle name="Percent (0) 6 4" xfId="14411" xr:uid="{34B7EBC0-BE08-46C2-A1BE-2AB9BC5D3B85}"/>
    <cellStyle name="Percent (0) 6 4 2" xfId="14412" xr:uid="{32ECD98A-B631-40D6-9522-B8F49CBBA9FA}"/>
    <cellStyle name="Percent (0) 6 4 2 2" xfId="36054" xr:uid="{76A00195-C115-4D52-A1D3-8DB735A8D60C}"/>
    <cellStyle name="Percent (0) 6 4 3" xfId="14413" xr:uid="{4BFDDA5C-7D70-4F40-BB70-08FAB840F369}"/>
    <cellStyle name="Percent (0) 6 4 3 2" xfId="36055" xr:uid="{CBEA6129-DCF4-4F13-8EC1-ED3E68A8DF16}"/>
    <cellStyle name="Percent (0) 6 4 4" xfId="36056" xr:uid="{97ECBDA8-D893-4364-939B-8F1D89937263}"/>
    <cellStyle name="Percent (0) 6 5" xfId="14414" xr:uid="{271C626D-7D43-46B7-B920-B72E0F1B576F}"/>
    <cellStyle name="Percent (0) 6 5 2" xfId="14415" xr:uid="{5D776DCD-7BB6-4D68-A4B7-FE770E3405D2}"/>
    <cellStyle name="Percent (0) 6 5 2 2" xfId="36057" xr:uid="{96F45357-B6A1-48EC-9AE2-F87FB2915E1F}"/>
    <cellStyle name="Percent (0) 6 5 3" xfId="14416" xr:uid="{3933CEB7-EDBA-44DC-B62F-D838B653AE3F}"/>
    <cellStyle name="Percent (0) 6 5 3 2" xfId="36058" xr:uid="{638DAF5D-2257-45BE-ABE8-D1A9CB738ED3}"/>
    <cellStyle name="Percent (0) 6 5 4" xfId="36059" xr:uid="{8379A0B8-1DB3-4C53-859C-CBFFD77D395E}"/>
    <cellStyle name="Percent (0) 6 6" xfId="14417" xr:uid="{EB98C104-393C-4BDB-ADF9-AF3E70050CB3}"/>
    <cellStyle name="Percent (0) 6 6 2" xfId="36060" xr:uid="{DD49F92E-3B0D-4326-88EA-EC13C26C0BA6}"/>
    <cellStyle name="Percent (0) 6 7" xfId="14418" xr:uid="{519A7E00-769B-4A06-A910-7CEEA4F78125}"/>
    <cellStyle name="Percent (0) 6 7 2" xfId="36061" xr:uid="{C09F19BA-8F08-41E2-8F4C-02E22744F1BD}"/>
    <cellStyle name="Percent (0) 6 8" xfId="36062" xr:uid="{F95DC9B5-9FFC-42BA-B3D2-6134F982CEC3}"/>
    <cellStyle name="Percent (0) 60" xfId="14419" xr:uid="{F48F5016-7ADC-43F6-A747-F640CE28EFDF}"/>
    <cellStyle name="Percent (0) 60 2" xfId="14420" xr:uid="{AA2142B8-B149-4433-9DB9-9B0F06533035}"/>
    <cellStyle name="Percent (0) 60 2 2" xfId="36063" xr:uid="{A00D2BC0-C33B-447E-9AB8-6290CF32B415}"/>
    <cellStyle name="Percent (0) 60 3" xfId="14421" xr:uid="{51235649-07E3-467E-84E3-667475439A32}"/>
    <cellStyle name="Percent (0) 60 3 2" xfId="36064" xr:uid="{113073B8-E129-437C-8D16-6C67BF9FBEA3}"/>
    <cellStyle name="Percent (0) 60 4" xfId="36065" xr:uid="{FCBD64BE-EE92-4094-A44D-74BFFDC22CD0}"/>
    <cellStyle name="Percent (0) 61" xfId="14422" xr:uid="{77636A05-D0F4-4375-8ADE-040D74303437}"/>
    <cellStyle name="Percent (0) 61 2" xfId="14423" xr:uid="{C01D70D5-8813-4738-A3F9-D50B35D7F10B}"/>
    <cellStyle name="Percent (0) 61 2 2" xfId="36066" xr:uid="{15350EFC-0A30-4E35-9A3F-8FE8CA1E2B93}"/>
    <cellStyle name="Percent (0) 61 3" xfId="14424" xr:uid="{6E01B1DF-43EE-4E5E-8370-19AF91ACBE65}"/>
    <cellStyle name="Percent (0) 61 3 2" xfId="36067" xr:uid="{09AA3CC1-185C-4F8C-A535-4AF87B269F30}"/>
    <cellStyle name="Percent (0) 61 4" xfId="36068" xr:uid="{8DB4D079-603E-49C1-84CB-89D4FD64BA0C}"/>
    <cellStyle name="Percent (0) 62" xfId="14425" xr:uid="{8431BBB5-E040-42E6-8888-81CAB4B9AEA0}"/>
    <cellStyle name="Percent (0) 62 2" xfId="14426" xr:uid="{FFEA5DCC-D10D-4481-A37E-7380E7579AF2}"/>
    <cellStyle name="Percent (0) 62 2 2" xfId="36069" xr:uid="{1890EE5C-AE0A-443F-8A0B-94E88AB58C82}"/>
    <cellStyle name="Percent (0) 62 3" xfId="14427" xr:uid="{237F1328-4CE9-46A2-87D3-3845FF331E81}"/>
    <cellStyle name="Percent (0) 62 3 2" xfId="36070" xr:uid="{33CACA1F-2600-4BC2-9088-93226E803E5F}"/>
    <cellStyle name="Percent (0) 62 4" xfId="36071" xr:uid="{1F192700-40DE-438A-998E-B4D137DFBA26}"/>
    <cellStyle name="Percent (0) 63" xfId="14428" xr:uid="{101F75AB-2D97-44A9-96C1-B0B1B52781A5}"/>
    <cellStyle name="Percent (0) 63 2" xfId="14429" xr:uid="{94404CEA-A47C-40BE-9024-07FEBA805922}"/>
    <cellStyle name="Percent (0) 63 2 2" xfId="36072" xr:uid="{5E44E7A8-A5EC-4279-8294-A6179887D6E7}"/>
    <cellStyle name="Percent (0) 63 3" xfId="14430" xr:uid="{23C95C6B-D90A-463E-8F33-B76A8B45DA25}"/>
    <cellStyle name="Percent (0) 63 3 2" xfId="36073" xr:uid="{9A2A4397-FAF4-47AC-BD30-3DA34543DAD1}"/>
    <cellStyle name="Percent (0) 63 4" xfId="36074" xr:uid="{5F3AF7FC-4760-41C5-B08B-C12D2ECD4B04}"/>
    <cellStyle name="Percent (0) 64" xfId="14431" xr:uid="{CBBF9332-2B7E-40A0-B654-BFCFF3304185}"/>
    <cellStyle name="Percent (0) 64 2" xfId="14432" xr:uid="{999370AA-8178-4165-8BC7-D96E0C264108}"/>
    <cellStyle name="Percent (0) 64 2 2" xfId="36075" xr:uid="{5B99B91B-6A46-4807-A0C2-BB0C4D07D85E}"/>
    <cellStyle name="Percent (0) 64 3" xfId="14433" xr:uid="{D6880E81-1260-4D4D-B823-39448E5CDB6D}"/>
    <cellStyle name="Percent (0) 64 3 2" xfId="36076" xr:uid="{5C97BEDE-039C-40EE-8616-56C924DDC23D}"/>
    <cellStyle name="Percent (0) 64 4" xfId="36077" xr:uid="{87A2D057-4B90-4932-938E-18A5D9E30C3C}"/>
    <cellStyle name="Percent (0) 65" xfId="14434" xr:uid="{5F201F98-61F7-4DC3-8F78-A080FFCF67C9}"/>
    <cellStyle name="Percent (0) 65 2" xfId="14435" xr:uid="{F8DC4AAA-C636-412A-A48F-E76606BD1145}"/>
    <cellStyle name="Percent (0) 65 2 2" xfId="36078" xr:uid="{3F344013-83CC-4D7C-85C4-B18320A18D02}"/>
    <cellStyle name="Percent (0) 65 3" xfId="14436" xr:uid="{36BC28E5-8A0E-4F7C-BDEA-98D8BE51327E}"/>
    <cellStyle name="Percent (0) 65 3 2" xfId="36079" xr:uid="{E68F8C09-AE1C-4B61-9555-3900D19DED26}"/>
    <cellStyle name="Percent (0) 65 4" xfId="36080" xr:uid="{CC43ACBC-B840-4CBE-B74F-061A917106AD}"/>
    <cellStyle name="Percent (0) 66" xfId="14437" xr:uid="{BA751732-B1A4-4F7E-A060-3936F01DD934}"/>
    <cellStyle name="Percent (0) 66 2" xfId="14438" xr:uid="{3FEECC21-4145-4EF2-88D2-B72E79507E03}"/>
    <cellStyle name="Percent (0) 66 2 2" xfId="36081" xr:uid="{8E4F5441-FDD3-4734-9058-6D16A3ABE37C}"/>
    <cellStyle name="Percent (0) 66 3" xfId="14439" xr:uid="{67A77CDF-A582-4D72-9AAF-F03A3737C85B}"/>
    <cellStyle name="Percent (0) 66 3 2" xfId="36082" xr:uid="{9443CBD2-EA68-4AA8-AE20-466BB8D61797}"/>
    <cellStyle name="Percent (0) 66 4" xfId="36083" xr:uid="{62CFA029-2CA4-4171-8026-4D9EE5098504}"/>
    <cellStyle name="Percent (0) 67" xfId="14440" xr:uid="{4E5A6EBF-D83C-499C-BB10-B202820E1663}"/>
    <cellStyle name="Percent (0) 67 2" xfId="14441" xr:uid="{0E3F1CC9-5766-4AAE-8E1E-C2EA6798380B}"/>
    <cellStyle name="Percent (0) 67 2 2" xfId="36084" xr:uid="{9B51A428-5C91-4064-92B2-8018D81A4692}"/>
    <cellStyle name="Percent (0) 67 3" xfId="14442" xr:uid="{A7A8119B-7A33-4639-9BB5-413D129C43EE}"/>
    <cellStyle name="Percent (0) 67 3 2" xfId="36085" xr:uid="{730A42BB-3434-482C-B83C-C09167E3856D}"/>
    <cellStyle name="Percent (0) 67 4" xfId="36086" xr:uid="{076E743D-A7A6-428B-910E-2256D3F01704}"/>
    <cellStyle name="Percent (0) 68" xfId="14443" xr:uid="{AF20D3BB-71BE-4F74-9400-866DB1BD3DB6}"/>
    <cellStyle name="Percent (0) 68 2" xfId="14444" xr:uid="{7414F742-202E-48A2-906D-C9B8C70FFE9A}"/>
    <cellStyle name="Percent (0) 68 2 2" xfId="36087" xr:uid="{198F87FF-46EC-4FBE-A57F-3C106BCCED03}"/>
    <cellStyle name="Percent (0) 68 3" xfId="14445" xr:uid="{BA01123E-6DA4-408E-B7BB-80AB9E307D0B}"/>
    <cellStyle name="Percent (0) 68 3 2" xfId="36088" xr:uid="{728097BC-809B-40EC-9B91-E744B5ABA177}"/>
    <cellStyle name="Percent (0) 68 4" xfId="36089" xr:uid="{DACC7C9B-7793-47E0-893C-FD71BE2DA292}"/>
    <cellStyle name="Percent (0) 69" xfId="14446" xr:uid="{3C94AE31-D02A-44F1-90B9-A55425E7BA93}"/>
    <cellStyle name="Percent (0) 69 2" xfId="14447" xr:uid="{7C5ADBE7-98D7-4551-BF81-561E3AF53338}"/>
    <cellStyle name="Percent (0) 69 2 2" xfId="36090" xr:uid="{28105B16-17DB-4025-A097-72CAB1FFDB96}"/>
    <cellStyle name="Percent (0) 69 3" xfId="14448" xr:uid="{08CCF181-757B-47D3-B5DD-10B751888896}"/>
    <cellStyle name="Percent (0) 69 3 2" xfId="36091" xr:uid="{CA600C3B-F946-4846-BC5B-B2A222D5BB4B}"/>
    <cellStyle name="Percent (0) 69 4" xfId="36092" xr:uid="{A0AC3C7E-2C9E-416C-829E-97C39D8F8ED7}"/>
    <cellStyle name="Percent (0) 7" xfId="14449" xr:uid="{16A964C1-DD4F-484E-924F-A461B09A3FE3}"/>
    <cellStyle name="Percent (0) 7 2" xfId="14450" xr:uid="{4CAFB7E6-5173-4A90-BC23-BBEAC82AE4CD}"/>
    <cellStyle name="Percent (0) 7 2 2" xfId="14451" xr:uid="{FE268B34-41C0-4484-B503-0D7D79BB8BBE}"/>
    <cellStyle name="Percent (0) 7 2 2 2" xfId="36093" xr:uid="{C8FAF903-AB61-45E6-9757-83ECE2204AE4}"/>
    <cellStyle name="Percent (0) 7 2 3" xfId="14452" xr:uid="{E76EDA7D-DC53-44FD-B1DE-EA8810D743F9}"/>
    <cellStyle name="Percent (0) 7 2 3 2" xfId="36094" xr:uid="{BF18A6C0-2986-4CEB-883C-ABFD70A3A6D1}"/>
    <cellStyle name="Percent (0) 7 2 4" xfId="36095" xr:uid="{049D8766-865A-46C5-8D4F-BBAD1EFEB889}"/>
    <cellStyle name="Percent (0) 7 3" xfId="14453" xr:uid="{C3FD03FB-BE58-49C2-BA22-9B4F4357192E}"/>
    <cellStyle name="Percent (0) 7 3 2" xfId="14454" xr:uid="{09386609-09FC-4970-B994-1CDD755E23E3}"/>
    <cellStyle name="Percent (0) 7 3 2 2" xfId="36096" xr:uid="{4373515E-3DDC-4FD6-BEB7-79E29C5238F7}"/>
    <cellStyle name="Percent (0) 7 3 3" xfId="14455" xr:uid="{4B69B392-B561-481D-A626-87EFCA991095}"/>
    <cellStyle name="Percent (0) 7 3 3 2" xfId="36097" xr:uid="{6EDD6029-FF09-4A0C-B50A-51D894C12DDC}"/>
    <cellStyle name="Percent (0) 7 3 4" xfId="36098" xr:uid="{60CB6028-8C8D-40AA-917B-A44F0DE89F21}"/>
    <cellStyle name="Percent (0) 7 4" xfId="14456" xr:uid="{386B562C-DE15-402D-9760-CC736B5077F9}"/>
    <cellStyle name="Percent (0) 7 4 2" xfId="14457" xr:uid="{9FB6CF53-853A-4791-B93D-1F603FD92FC2}"/>
    <cellStyle name="Percent (0) 7 4 2 2" xfId="36099" xr:uid="{1182DFC4-26A8-4BB9-9AB0-B69A0AE2566D}"/>
    <cellStyle name="Percent (0) 7 4 3" xfId="14458" xr:uid="{940E96E5-63DF-4A93-9C28-02593BA80066}"/>
    <cellStyle name="Percent (0) 7 4 3 2" xfId="36100" xr:uid="{DF7CC738-7C45-4240-8AB2-5D4B66D8DC99}"/>
    <cellStyle name="Percent (0) 7 4 4" xfId="36101" xr:uid="{F5B460E7-35CA-4F09-B345-7908F537049A}"/>
    <cellStyle name="Percent (0) 7 5" xfId="14459" xr:uid="{8039C874-E1D3-4D93-BFD8-AB07C956806B}"/>
    <cellStyle name="Percent (0) 7 5 2" xfId="14460" xr:uid="{F4409C99-3F43-41A8-A409-15BC4C35C993}"/>
    <cellStyle name="Percent (0) 7 5 2 2" xfId="36102" xr:uid="{C432109E-AF80-448A-AA9F-841CD331565F}"/>
    <cellStyle name="Percent (0) 7 5 3" xfId="14461" xr:uid="{15F2413B-D155-43B1-989A-A7AA7A84A075}"/>
    <cellStyle name="Percent (0) 7 5 3 2" xfId="36103" xr:uid="{5AF2F933-6151-4059-AA30-0D220B0F47CA}"/>
    <cellStyle name="Percent (0) 7 5 4" xfId="36104" xr:uid="{05DDEE29-F9CB-4F03-B802-8C832F3F991A}"/>
    <cellStyle name="Percent (0) 7 6" xfId="14462" xr:uid="{2CBBC91B-8181-48C0-B090-F44CA9F0FC3C}"/>
    <cellStyle name="Percent (0) 7 6 2" xfId="36105" xr:uid="{5B6133F5-3E58-487E-A95C-E5859DC3AD2F}"/>
    <cellStyle name="Percent (0) 7 7" xfId="14463" xr:uid="{03841635-DFD9-4655-A77E-0F748C4E6536}"/>
    <cellStyle name="Percent (0) 7 7 2" xfId="36106" xr:uid="{D551492F-76F3-42F7-B1E8-57E40F1EF0B1}"/>
    <cellStyle name="Percent (0) 7 8" xfId="36107" xr:uid="{AD1F28BF-A6B0-452A-AB17-929CF14AA0C6}"/>
    <cellStyle name="Percent (0) 70" xfId="14464" xr:uid="{9D75CE3A-2298-46F9-B85B-AD1BBDA09123}"/>
    <cellStyle name="Percent (0) 70 2" xfId="14465" xr:uid="{9FE567CB-E937-4F30-AF40-9ECDC613C7A9}"/>
    <cellStyle name="Percent (0) 70 2 2" xfId="36108" xr:uid="{F010B7BE-05B3-48CA-9920-E4CD97FAAB48}"/>
    <cellStyle name="Percent (0) 70 3" xfId="14466" xr:uid="{DD0FAD9D-7A51-4ABC-B14C-4D50C5249936}"/>
    <cellStyle name="Percent (0) 70 3 2" xfId="36109" xr:uid="{D5BEE909-778C-4812-81DC-BD67A632D449}"/>
    <cellStyle name="Percent (0) 70 4" xfId="36110" xr:uid="{4737D092-1C4D-4AF4-B959-3B298DA93D75}"/>
    <cellStyle name="Percent (0) 71" xfId="14467" xr:uid="{98C9127D-4687-4EE9-8365-4166D6FC0EA6}"/>
    <cellStyle name="Percent (0) 71 2" xfId="14468" xr:uid="{7EADB9E4-7C50-4901-BA08-0F52C5F862F4}"/>
    <cellStyle name="Percent (0) 71 2 2" xfId="36111" xr:uid="{4375D558-A2C3-4A1C-A416-A45A2308E894}"/>
    <cellStyle name="Percent (0) 71 3" xfId="14469" xr:uid="{C4D77B97-DAB7-4ADC-AA23-E982A697BEE9}"/>
    <cellStyle name="Percent (0) 71 3 2" xfId="36112" xr:uid="{A7409F79-7E94-4F9E-864A-526057ECC7D8}"/>
    <cellStyle name="Percent (0) 71 4" xfId="36113" xr:uid="{D0019837-27D4-4F00-B07C-DA5D07C74C5A}"/>
    <cellStyle name="Percent (0) 72" xfId="14470" xr:uid="{F0FE005A-ACF9-4077-B88B-304411547F7D}"/>
    <cellStyle name="Percent (0) 72 2" xfId="14471" xr:uid="{757DF0AA-D821-4D2B-A222-A46418F01B45}"/>
    <cellStyle name="Percent (0) 72 2 2" xfId="36114" xr:uid="{231AD9EC-DD35-490E-8C66-C070E359F4D4}"/>
    <cellStyle name="Percent (0) 72 3" xfId="14472" xr:uid="{30C59D10-AED6-4280-AF61-50F7EBA5CC64}"/>
    <cellStyle name="Percent (0) 72 3 2" xfId="36115" xr:uid="{100F64BC-5A58-42AB-97D2-CD78F2940F32}"/>
    <cellStyle name="Percent (0) 72 4" xfId="36116" xr:uid="{B7CF5C50-41BF-4BE0-A300-4FA1CAFCFF4A}"/>
    <cellStyle name="Percent (0) 73" xfId="14473" xr:uid="{1A1D3B15-4A4E-4A2E-88B2-84915F812625}"/>
    <cellStyle name="Percent (0) 73 2" xfId="14474" xr:uid="{E79D100E-D778-4A9A-9CD5-EDF88644A34D}"/>
    <cellStyle name="Percent (0) 73 2 2" xfId="36117" xr:uid="{B3C5DF7A-2932-4919-A06C-CE7FA14EA435}"/>
    <cellStyle name="Percent (0) 73 3" xfId="14475" xr:uid="{4DD310C3-D023-4A37-95F0-04AA7D56A589}"/>
    <cellStyle name="Percent (0) 73 3 2" xfId="36118" xr:uid="{89D74D5A-AF8B-4862-8902-E300112AB68C}"/>
    <cellStyle name="Percent (0) 73 4" xfId="36119" xr:uid="{82D7809E-277B-4017-8AB1-7D410FD5E0DD}"/>
    <cellStyle name="Percent (0) 74" xfId="14476" xr:uid="{92E2D252-F892-4F69-A0FD-8D19338BE7D0}"/>
    <cellStyle name="Percent (0) 74 2" xfId="14477" xr:uid="{EE266E97-839A-4A99-8498-7555A1ACE34C}"/>
    <cellStyle name="Percent (0) 74 2 2" xfId="36120" xr:uid="{7BB27FF5-20DD-40B6-89C9-EC67F12C2A27}"/>
    <cellStyle name="Percent (0) 74 3" xfId="14478" xr:uid="{B55625EC-0151-4B48-8DDB-AEB28BAC882F}"/>
    <cellStyle name="Percent (0) 74 3 2" xfId="36121" xr:uid="{BEB2C9D8-657A-4E52-B109-DEEF75547705}"/>
    <cellStyle name="Percent (0) 74 4" xfId="36122" xr:uid="{F61ED4E0-8D6D-41FF-8B16-459882256D63}"/>
    <cellStyle name="Percent (0) 75" xfId="14479" xr:uid="{3F2BD11D-51C4-4413-A4C1-1566A413F31F}"/>
    <cellStyle name="Percent (0) 75 2" xfId="14480" xr:uid="{3D926239-DCB4-49D3-83D3-396A3B316871}"/>
    <cellStyle name="Percent (0) 75 2 2" xfId="36123" xr:uid="{882E4EF1-34C8-44BA-A25D-3981E8920BC5}"/>
    <cellStyle name="Percent (0) 75 3" xfId="14481" xr:uid="{35F9CAA8-AEC8-4D0E-B968-BC74C06BE80B}"/>
    <cellStyle name="Percent (0) 75 3 2" xfId="36124" xr:uid="{BBA41BAD-BC3B-40A8-BF6B-F834B4102120}"/>
    <cellStyle name="Percent (0) 75 4" xfId="36125" xr:uid="{5ED243AE-58BA-421C-9174-FF06D529088D}"/>
    <cellStyle name="Percent (0) 76" xfId="14482" xr:uid="{7B92E571-B846-4885-8770-EFEE5A1C1818}"/>
    <cellStyle name="Percent (0) 76 2" xfId="14483" xr:uid="{2ABD0254-FD9F-496E-BBB2-351E285C2E7A}"/>
    <cellStyle name="Percent (0) 76 2 2" xfId="36126" xr:uid="{F89E5B9F-C982-49A5-8075-9261208D11DC}"/>
    <cellStyle name="Percent (0) 76 3" xfId="14484" xr:uid="{4004CCDB-7B5F-40B5-AF56-5485AD194491}"/>
    <cellStyle name="Percent (0) 76 3 2" xfId="36127" xr:uid="{E5484119-50CD-4226-BF22-DAC32F3C993B}"/>
    <cellStyle name="Percent (0) 76 4" xfId="36128" xr:uid="{D679EACA-F0CF-4000-AFCB-79E377296DB8}"/>
    <cellStyle name="Percent (0) 77" xfId="14485" xr:uid="{D82906C9-D47C-46EC-9BCE-C12C16B62170}"/>
    <cellStyle name="Percent (0) 77 2" xfId="14486" xr:uid="{DE9C085F-751B-4E25-AC7E-9F1B7011DF15}"/>
    <cellStyle name="Percent (0) 77 2 2" xfId="36129" xr:uid="{4585284A-AD1A-4784-BCF5-F101CDC51E4E}"/>
    <cellStyle name="Percent (0) 77 3" xfId="14487" xr:uid="{C783C646-4A20-43A1-AE76-FDAC6B7DC3CC}"/>
    <cellStyle name="Percent (0) 77 3 2" xfId="36130" xr:uid="{39184422-7D87-4A73-BAF6-ACD60945056E}"/>
    <cellStyle name="Percent (0) 77 4" xfId="36131" xr:uid="{CB9A4014-FD80-4CAE-827D-9BC6B26460D2}"/>
    <cellStyle name="Percent (0) 78" xfId="14488" xr:uid="{CEADD0CC-5B66-4CED-BEB9-368CD492534C}"/>
    <cellStyle name="Percent (0) 78 2" xfId="14489" xr:uid="{828E7FDE-5591-4ACE-9A9E-8A8CB899609C}"/>
    <cellStyle name="Percent (0) 78 2 2" xfId="36132" xr:uid="{D31E5249-61E1-438E-977E-26BB1162326C}"/>
    <cellStyle name="Percent (0) 78 3" xfId="14490" xr:uid="{DEF0E369-5A8A-4898-85E1-57866BBE666F}"/>
    <cellStyle name="Percent (0) 78 3 2" xfId="36133" xr:uid="{678FD40F-FC7D-4355-B2B6-8457A00F1546}"/>
    <cellStyle name="Percent (0) 78 4" xfId="36134" xr:uid="{A05A85D4-63AF-49DC-8C4C-8CBFA09D5ECE}"/>
    <cellStyle name="Percent (0) 79" xfId="14491" xr:uid="{CE362C94-A1C9-4FF9-970A-7342C97D8AFF}"/>
    <cellStyle name="Percent (0) 79 2" xfId="14492" xr:uid="{F990793E-506B-451F-98DA-4633CF884F72}"/>
    <cellStyle name="Percent (0) 79 2 2" xfId="36135" xr:uid="{E3236DE2-190F-401A-8026-C1CA917CB7A9}"/>
    <cellStyle name="Percent (0) 79 3" xfId="14493" xr:uid="{3C6EDA6D-DC84-42C5-A33B-8EE02927F0EA}"/>
    <cellStyle name="Percent (0) 79 3 2" xfId="36136" xr:uid="{0505BDD3-D547-4665-B76A-4724F5A2A154}"/>
    <cellStyle name="Percent (0) 79 4" xfId="36137" xr:uid="{9DA50527-03A4-4FFF-BD18-F3209664765E}"/>
    <cellStyle name="Percent (0) 8" xfId="14494" xr:uid="{71CED7FA-AF59-44A6-88EB-CCCE58B1CFC5}"/>
    <cellStyle name="Percent (0) 8 2" xfId="14495" xr:uid="{9011DBA0-9A84-4AC5-B411-B15B2A66DBED}"/>
    <cellStyle name="Percent (0) 8 2 2" xfId="36138" xr:uid="{D1704FE6-85C4-416C-B94E-B3279DEDE21E}"/>
    <cellStyle name="Percent (0) 8 3" xfId="14496" xr:uid="{6E9B2E42-2DB9-4D83-BC2D-3BDD8F86E56F}"/>
    <cellStyle name="Percent (0) 8 3 2" xfId="36139" xr:uid="{BB4498D2-2D04-4D35-8706-2D403188DF19}"/>
    <cellStyle name="Percent (0) 8 4" xfId="36140" xr:uid="{C14828B7-E1D5-4486-9344-2B2603E34A2A}"/>
    <cellStyle name="Percent (0) 80" xfId="14497" xr:uid="{1FBB5CA8-8C3E-407A-A325-21F87031A065}"/>
    <cellStyle name="Percent (0) 80 2" xfId="14498" xr:uid="{2A67213F-20D5-4092-B3FF-057C727E29A0}"/>
    <cellStyle name="Percent (0) 80 2 2" xfId="36141" xr:uid="{FBD28FD8-1244-45D6-8194-8AC4549D7C75}"/>
    <cellStyle name="Percent (0) 80 3" xfId="14499" xr:uid="{18A8B97B-A065-4210-BAA8-8EE08E5DA252}"/>
    <cellStyle name="Percent (0) 80 3 2" xfId="36142" xr:uid="{B657A239-BDFE-4DB1-B039-1D48F78C3F8B}"/>
    <cellStyle name="Percent (0) 80 4" xfId="36143" xr:uid="{3A52467A-8656-455B-9F36-DE87A2BC2C5A}"/>
    <cellStyle name="Percent (0) 81" xfId="14500" xr:uid="{FE8988DA-8B52-4DC1-9E9C-F625FCCE11FB}"/>
    <cellStyle name="Percent (0) 81 2" xfId="14501" xr:uid="{472573C0-A570-41AB-9A23-D8C21B6B1153}"/>
    <cellStyle name="Percent (0) 81 2 2" xfId="36144" xr:uid="{5420F034-04C3-4E4B-9610-73F7DEC30033}"/>
    <cellStyle name="Percent (0) 81 3" xfId="14502" xr:uid="{CF62F953-4566-4861-B48E-3EF3A96F57D2}"/>
    <cellStyle name="Percent (0) 81 3 2" xfId="36145" xr:uid="{B3C3C738-05A3-4206-AAA0-1D04A6070FC0}"/>
    <cellStyle name="Percent (0) 81 4" xfId="36146" xr:uid="{344DC0FA-E772-48F4-9987-1FB32DCBB2CA}"/>
    <cellStyle name="Percent (0) 82" xfId="14503" xr:uid="{D4EC555C-7C74-4C15-8AD7-C9B41D2087E5}"/>
    <cellStyle name="Percent (0) 82 2" xfId="14504" xr:uid="{116D176B-16EB-4B08-91D7-E27A0A03614B}"/>
    <cellStyle name="Percent (0) 82 2 2" xfId="36147" xr:uid="{18355DF5-17E1-4AF0-A215-CFA21822E4E1}"/>
    <cellStyle name="Percent (0) 82 3" xfId="14505" xr:uid="{0F64A9FB-A9A3-498D-B771-B939E47B09F2}"/>
    <cellStyle name="Percent (0) 82 3 2" xfId="36148" xr:uid="{972D044F-0B5D-4CD7-B046-90B852CE9E42}"/>
    <cellStyle name="Percent (0) 82 4" xfId="36149" xr:uid="{153A8A5F-2B35-4542-A5B8-6A4E76C20E26}"/>
    <cellStyle name="Percent (0) 83" xfId="14506" xr:uid="{0866A711-86C8-4838-9A3D-058E346832BE}"/>
    <cellStyle name="Percent (0) 83 2" xfId="14507" xr:uid="{CE33239C-C478-4F5D-B3CA-C155220B23F9}"/>
    <cellStyle name="Percent (0) 83 2 2" xfId="36150" xr:uid="{97F0607B-40B9-421A-B406-590C211D1788}"/>
    <cellStyle name="Percent (0) 83 3" xfId="14508" xr:uid="{EABE826F-C315-407A-8B71-10B31CAA2110}"/>
    <cellStyle name="Percent (0) 83 3 2" xfId="36151" xr:uid="{1F949C43-5179-42E9-A88F-3431B5D221F4}"/>
    <cellStyle name="Percent (0) 83 4" xfId="36152" xr:uid="{2D46B425-CE9C-43A4-9299-EA744AB9545A}"/>
    <cellStyle name="Percent (0) 84" xfId="14509" xr:uid="{7EE4986E-8870-4D7B-8178-77E8D0C75E76}"/>
    <cellStyle name="Percent (0) 84 2" xfId="14510" xr:uid="{1C94D965-C0D7-4E7C-B0F7-5856650B8EE5}"/>
    <cellStyle name="Percent (0) 84 2 2" xfId="36153" xr:uid="{CAC020D7-240D-4E94-BA2F-EE954B21AF98}"/>
    <cellStyle name="Percent (0) 84 3" xfId="14511" xr:uid="{4141E525-7062-4109-A171-D87B8BAEA70B}"/>
    <cellStyle name="Percent (0) 84 3 2" xfId="36154" xr:uid="{55D7F259-AA9A-41B4-8998-091E12255148}"/>
    <cellStyle name="Percent (0) 84 4" xfId="36155" xr:uid="{010508AF-2822-44A3-A07D-FC3B75186736}"/>
    <cellStyle name="Percent (0) 85" xfId="14512" xr:uid="{62EF1163-21B8-4C8B-868D-9B9FAD6AC379}"/>
    <cellStyle name="Percent (0) 85 2" xfId="14513" xr:uid="{52DBF473-EEF8-468F-9FE3-354CE4107EC7}"/>
    <cellStyle name="Percent (0) 85 2 2" xfId="36156" xr:uid="{555FA309-FFC4-4907-9FA0-99F69FD9790F}"/>
    <cellStyle name="Percent (0) 85 3" xfId="14514" xr:uid="{588569BD-567D-4E20-9295-D8086C76E6AD}"/>
    <cellStyle name="Percent (0) 85 3 2" xfId="36157" xr:uid="{EFD821E5-D8CF-4320-942F-B9D7217B9B8E}"/>
    <cellStyle name="Percent (0) 85 4" xfId="36158" xr:uid="{C8771711-FDB4-4B75-8C50-1CA111E6994C}"/>
    <cellStyle name="Percent (0) 86" xfId="14515" xr:uid="{D025FB56-0880-4D5D-8FD8-7AAE71E94039}"/>
    <cellStyle name="Percent (0) 86 2" xfId="14516" xr:uid="{74352E3B-2074-46C1-B549-5401DBB02DC5}"/>
    <cellStyle name="Percent (0) 86 2 2" xfId="36159" xr:uid="{105935F4-E866-4D63-B2B9-1F0AC6ED1724}"/>
    <cellStyle name="Percent (0) 86 3" xfId="14517" xr:uid="{2429B817-7FAE-4EB0-8EBC-0273F678486E}"/>
    <cellStyle name="Percent (0) 86 3 2" xfId="36160" xr:uid="{85BEEA89-6B1E-4DB2-B862-542CF300DDD9}"/>
    <cellStyle name="Percent (0) 86 4" xfId="36161" xr:uid="{98EFC8B5-63B5-49B5-924D-B982E0A5102F}"/>
    <cellStyle name="Percent (0) 87" xfId="14518" xr:uid="{63573E55-15EF-4A0D-8F0C-22AB89854871}"/>
    <cellStyle name="Percent (0) 87 2" xfId="14519" xr:uid="{E6CED5B0-013F-4974-AD6F-F9804AFB35B1}"/>
    <cellStyle name="Percent (0) 87 2 2" xfId="36162" xr:uid="{1A1EF63E-899F-4DC4-8E07-3B6B0A21F6D4}"/>
    <cellStyle name="Percent (0) 87 3" xfId="14520" xr:uid="{E951D916-C9C7-4E4D-927D-A027D8D42896}"/>
    <cellStyle name="Percent (0) 87 3 2" xfId="36163" xr:uid="{E0068663-6BCD-4EDF-8A93-E4BC2F408EC3}"/>
    <cellStyle name="Percent (0) 87 4" xfId="36164" xr:uid="{32169C2D-5CC8-4A0C-8548-DB3BF4972979}"/>
    <cellStyle name="Percent (0) 88" xfId="14521" xr:uid="{DBA09A0B-AB48-4A3B-B8F0-381E86B24897}"/>
    <cellStyle name="Percent (0) 88 2" xfId="14522" xr:uid="{E9438466-A417-4D9E-BC0F-DA0FFE18F381}"/>
    <cellStyle name="Percent (0) 88 2 2" xfId="36165" xr:uid="{C303B289-2366-4843-8EF9-E9743D94FA82}"/>
    <cellStyle name="Percent (0) 88 3" xfId="14523" xr:uid="{C7E7BA8E-349B-4F32-9F8E-9E86915C5DF4}"/>
    <cellStyle name="Percent (0) 88 3 2" xfId="36166" xr:uid="{84E89CFE-116A-491F-BCDC-2B0F1F12F183}"/>
    <cellStyle name="Percent (0) 88 4" xfId="36167" xr:uid="{7FAA5B55-0965-4CFE-9AA3-7306633AA3E9}"/>
    <cellStyle name="Percent (0) 89" xfId="14524" xr:uid="{0C2511EF-4273-43EB-AC0A-6404FC94B93D}"/>
    <cellStyle name="Percent (0) 89 2" xfId="14525" xr:uid="{9829B738-B1C2-49A3-8920-8EDA9FC9C0F9}"/>
    <cellStyle name="Percent (0) 89 2 2" xfId="36168" xr:uid="{7771C71E-CF01-4181-BADE-3EEE9DC5D6AD}"/>
    <cellStyle name="Percent (0) 89 3" xfId="14526" xr:uid="{4E0FDDA9-2FF8-41FF-9E34-F7D0FCF4EBAA}"/>
    <cellStyle name="Percent (0) 89 3 2" xfId="36169" xr:uid="{22A6C5DA-C02C-405A-B950-C40AF0ABD3A4}"/>
    <cellStyle name="Percent (0) 89 4" xfId="36170" xr:uid="{2797855F-61AB-43B5-9E82-1728AC4BA48F}"/>
    <cellStyle name="Percent (0) 9" xfId="14527" xr:uid="{E961B964-2129-4513-A1DE-945DC02E23C5}"/>
    <cellStyle name="Percent (0) 9 2" xfId="14528" xr:uid="{A5ED2652-3D61-4AC6-B905-1603CB1A4EE5}"/>
    <cellStyle name="Percent (0) 9 2 2" xfId="36171" xr:uid="{3CF2C145-4E84-4EA0-90E2-B8A8CB0EE1F8}"/>
    <cellStyle name="Percent (0) 9 3" xfId="14529" xr:uid="{A16A6D11-5EF8-4028-813D-EFAD19FA49A7}"/>
    <cellStyle name="Percent (0) 9 3 2" xfId="36172" xr:uid="{3CB0FFA9-8B45-45F2-869D-1D0756853B16}"/>
    <cellStyle name="Percent (0) 9 4" xfId="36173" xr:uid="{B9A274B7-6657-4747-9516-A31B49AB4309}"/>
    <cellStyle name="Percent (0) 90" xfId="14530" xr:uid="{BB6CF61B-CBFC-411E-BADE-F973D41A7F94}"/>
    <cellStyle name="Percent (0) 90 2" xfId="14531" xr:uid="{E92E9619-CCEF-41EB-8165-B989D5C4916D}"/>
    <cellStyle name="Percent (0) 90 2 2" xfId="36174" xr:uid="{CEECD3F2-A3EA-4F61-80A6-F8A179C5CA9B}"/>
    <cellStyle name="Percent (0) 90 3" xfId="14532" xr:uid="{F9DA0B5D-7362-4419-8D18-4BCB00192FB9}"/>
    <cellStyle name="Percent (0) 90 3 2" xfId="36175" xr:uid="{B82BDC25-F65F-429A-9C36-508C7AC4C782}"/>
    <cellStyle name="Percent (0) 90 4" xfId="36176" xr:uid="{FE9618C5-DAA0-4827-986E-982C12C6D127}"/>
    <cellStyle name="Percent (0) 91" xfId="14533" xr:uid="{7DC12410-9F2F-4570-B9A2-42A8D7A4476F}"/>
    <cellStyle name="Percent (0) 91 2" xfId="14534" xr:uid="{2BFCB701-0EEE-4F7E-B717-EFDD1B9C4284}"/>
    <cellStyle name="Percent (0) 91 2 2" xfId="36177" xr:uid="{DF6CA335-96C9-4472-9749-8967DCBD2A9F}"/>
    <cellStyle name="Percent (0) 91 3" xfId="14535" xr:uid="{BA5D24E8-0D4C-4763-A76A-5A8D41DF7225}"/>
    <cellStyle name="Percent (0) 91 3 2" xfId="36178" xr:uid="{0A0AF9C7-88A6-4AEB-972F-1FE9C66CB7B3}"/>
    <cellStyle name="Percent (0) 91 4" xfId="36179" xr:uid="{6017D5AB-8D35-4E5F-B487-A9786E398DE4}"/>
    <cellStyle name="Percent (0) 92" xfId="14536" xr:uid="{FF37C039-9171-4C48-8494-CC8DBA326A6E}"/>
    <cellStyle name="Percent (0) 92 2" xfId="14537" xr:uid="{D9265175-E581-44C2-94D1-A70FBE9FF572}"/>
    <cellStyle name="Percent (0) 92 2 2" xfId="36180" xr:uid="{B5569DA6-E17E-40A7-9BF2-090900B1E28A}"/>
    <cellStyle name="Percent (0) 92 3" xfId="14538" xr:uid="{A453DF1C-7BB0-4CF7-90C9-062F3320EE81}"/>
    <cellStyle name="Percent (0) 92 3 2" xfId="36181" xr:uid="{702D4D6D-F846-4F8A-AFE7-5DF9525DE020}"/>
    <cellStyle name="Percent (0) 92 4" xfId="36182" xr:uid="{6D1A4EDA-8C99-4A1C-BE9D-6DD4188D1720}"/>
    <cellStyle name="Percent (0) 93" xfId="14539" xr:uid="{1482DCB9-1BE3-4D20-8623-12EE7EED6077}"/>
    <cellStyle name="Percent (0) 93 2" xfId="14540" xr:uid="{EE96A034-FD98-4678-95BB-AD33ED5AD079}"/>
    <cellStyle name="Percent (0) 93 2 2" xfId="36183" xr:uid="{BBD26827-2DAA-4D5D-A0D9-073D39DF18EC}"/>
    <cellStyle name="Percent (0) 93 3" xfId="14541" xr:uid="{9A66695D-9686-4E87-8A4B-713B70B69110}"/>
    <cellStyle name="Percent (0) 93 3 2" xfId="36184" xr:uid="{0D4E4206-5F4E-47C8-8928-83429EDB2EBB}"/>
    <cellStyle name="Percent (0) 93 4" xfId="36185" xr:uid="{001839CE-AFB9-4168-97B7-D0532EBC1E7B}"/>
    <cellStyle name="Percent (0) 94" xfId="14542" xr:uid="{6F618E5C-DF81-49E8-9236-7DD92618547B}"/>
    <cellStyle name="Percent (0) 94 2" xfId="14543" xr:uid="{FD15FE66-09F2-478D-B2B0-C823974B5ECD}"/>
    <cellStyle name="Percent (0) 94 2 2" xfId="36186" xr:uid="{194110CF-5120-40CE-BA48-A3D7427158EB}"/>
    <cellStyle name="Percent (0) 94 3" xfId="14544" xr:uid="{84A4813B-07AC-4561-9583-C92FD45CF89E}"/>
    <cellStyle name="Percent (0) 94 3 2" xfId="36187" xr:uid="{F508F3F5-2590-43E9-91AC-2CED4F01C920}"/>
    <cellStyle name="Percent (0) 94 4" xfId="36188" xr:uid="{62250EB2-617B-4E8A-AFD7-7170DF5AB762}"/>
    <cellStyle name="Percent (0) 95" xfId="14545" xr:uid="{59D8CCE0-FB5B-4F67-8F17-BEFCB447F129}"/>
    <cellStyle name="Percent (0) 95 2" xfId="14546" xr:uid="{1221B954-D662-4910-8FA7-2777E771F8B4}"/>
    <cellStyle name="Percent (0) 95 2 2" xfId="36189" xr:uid="{39B9C012-77A8-4FC0-9FAE-F079D695C672}"/>
    <cellStyle name="Percent (0) 95 3" xfId="14547" xr:uid="{61A06542-5D70-4EBD-9410-8CDB86232C01}"/>
    <cellStyle name="Percent (0) 95 3 2" xfId="36190" xr:uid="{5CCA4D45-DFD4-49AC-9902-0EC10057D4F0}"/>
    <cellStyle name="Percent (0) 95 4" xfId="36191" xr:uid="{1BD65525-75F8-4392-8FD3-3E3EE6C0DAC3}"/>
    <cellStyle name="Percent (0) 96" xfId="14548" xr:uid="{A94E9A99-D32D-496B-965A-4B461F1A28E3}"/>
    <cellStyle name="Percent (0) 96 2" xfId="14549" xr:uid="{E7E88EF8-D292-4573-B74D-97388781B06F}"/>
    <cellStyle name="Percent (0) 96 2 2" xfId="36192" xr:uid="{B1E567D0-7A6A-4FF1-AF43-ED496DD81C7D}"/>
    <cellStyle name="Percent (0) 96 3" xfId="14550" xr:uid="{B19AE89B-9306-40E2-B7FC-21C175D4D6BC}"/>
    <cellStyle name="Percent (0) 96 3 2" xfId="36193" xr:uid="{F6CBDFEE-099F-4868-A0DC-04021E449E0C}"/>
    <cellStyle name="Percent (0) 96 4" xfId="36194" xr:uid="{2B116370-3D4A-4F65-803C-04589924BD96}"/>
    <cellStyle name="Percent (0) 97" xfId="14551" xr:uid="{57D34C95-3493-488F-95B2-F51339E52D0B}"/>
    <cellStyle name="Percent (0) 97 2" xfId="14552" xr:uid="{E360FAA7-0B98-402B-8E52-1EEC68450ADA}"/>
    <cellStyle name="Percent (0) 97 2 2" xfId="36195" xr:uid="{67220E95-59A5-428F-95B9-53040133970D}"/>
    <cellStyle name="Percent (0) 97 3" xfId="14553" xr:uid="{185B61F2-00F5-446A-AE75-72E48D2CDC05}"/>
    <cellStyle name="Percent (0) 97 3 2" xfId="36196" xr:uid="{EDC18135-D949-4800-A98D-BC45F01DBA46}"/>
    <cellStyle name="Percent (0) 97 4" xfId="36197" xr:uid="{89A380B1-6A94-4A5F-8ACF-B9BB9BC8BE68}"/>
    <cellStyle name="Percent (0) 98" xfId="14554" xr:uid="{8AA248B3-2C3A-4E56-8A14-B99307B5D5A3}"/>
    <cellStyle name="Percent (0) 98 2" xfId="14555" xr:uid="{6C4EB0BE-091E-4206-9077-FC7F970060D1}"/>
    <cellStyle name="Percent (0) 98 2 2" xfId="36198" xr:uid="{D643B4AB-3C23-4485-AE4E-C95CEBC662AB}"/>
    <cellStyle name="Percent (0) 98 3" xfId="14556" xr:uid="{3C13BD36-F289-4977-86EF-893DC4E4266A}"/>
    <cellStyle name="Percent (0) 98 3 2" xfId="36199" xr:uid="{B08C46C3-89FE-45E9-A5A3-B95EDC2BFB6D}"/>
    <cellStyle name="Percent (0) 98 4" xfId="36200" xr:uid="{702DA33A-0C7A-4064-8392-D16EFD001589}"/>
    <cellStyle name="Percent (0) 99" xfId="14557" xr:uid="{982B2468-EEA2-4865-AB6E-E929BC9F0F8D}"/>
    <cellStyle name="Percent (0) 99 2" xfId="14558" xr:uid="{8F3DD71F-700F-483B-B8B5-279CE1E704DF}"/>
    <cellStyle name="Percent (0) 99 2 2" xfId="36201" xr:uid="{76217CC6-C6AD-42A4-B88C-6808F307992E}"/>
    <cellStyle name="Percent (0) 99 3" xfId="14559" xr:uid="{0C2AE0BB-99C6-42D9-8F0E-54FD9A149070}"/>
    <cellStyle name="Percent (0) 99 3 2" xfId="36202" xr:uid="{0F1E6178-E292-4612-8F84-F27FACFBABC6}"/>
    <cellStyle name="Percent (0) 99 4" xfId="36203" xr:uid="{08507177-B3CC-47D0-9CA6-6134BB3910C1}"/>
    <cellStyle name="Percent (0)_Bases_Generales" xfId="14560" xr:uid="{493535BD-B693-4C47-AC93-CFA7A65F8837}"/>
    <cellStyle name="Percent [0]" xfId="14561" xr:uid="{61AE001D-5695-49AE-8EFB-84C825386F56}"/>
    <cellStyle name="Percent [0] 2" xfId="14562" xr:uid="{BEC32A21-4BB0-481D-87B7-9CBBF9A8F022}"/>
    <cellStyle name="Percent [0] 2 2" xfId="14563" xr:uid="{30C4A1E6-4E9E-447B-AB4A-4B4FE23931CF}"/>
    <cellStyle name="Percent [0] 3" xfId="14564" xr:uid="{59379240-56D9-4A6B-8E39-10DD9F0B7836}"/>
    <cellStyle name="Percent [0] 3 2" xfId="14565" xr:uid="{0E0B65B9-AD12-4C1F-A045-3BA87ECBE921}"/>
    <cellStyle name="Percent [0] 4" xfId="14566" xr:uid="{182BEA63-4383-46FB-B8DB-93DD3AA0FA57}"/>
    <cellStyle name="Percent [0] 4 2" xfId="14567" xr:uid="{E5413631-481B-4171-B104-93C5A431702F}"/>
    <cellStyle name="Percent [0] 5" xfId="14568" xr:uid="{E76CEFC9-9DBE-438C-8BE9-64C90C3F1D46}"/>
    <cellStyle name="Percent [0] 5 2" xfId="14569" xr:uid="{F1F29F40-8FCC-4FBE-96FE-FC6A38E17AB2}"/>
    <cellStyle name="Percent [0] 6" xfId="14570" xr:uid="{9025E28D-E2C2-4735-BBF5-1278CE96AD82}"/>
    <cellStyle name="Percent [0] 6 2" xfId="14571" xr:uid="{1E8C186F-3EE2-4455-A5B7-C2E962EABF07}"/>
    <cellStyle name="Percent [0] 7" xfId="14572" xr:uid="{66AC938E-2F21-4DDE-BBC0-7DC9CFC88743}"/>
    <cellStyle name="Percent [0] 7 2" xfId="14573" xr:uid="{068BC276-F91D-4404-AB1C-6211092574CA}"/>
    <cellStyle name="Percent [0] 8" xfId="14574" xr:uid="{47ECBF77-F213-4A2C-94E4-3C5A6001FE5D}"/>
    <cellStyle name="Percent [0] 8 2" xfId="14575" xr:uid="{BE5753A4-E6B6-4D8B-997A-9CB645DD6F27}"/>
    <cellStyle name="Percent [0] 9" xfId="14576" xr:uid="{F4D8A875-0338-43CE-AE1B-5DB7C09C1832}"/>
    <cellStyle name="Percent [1]" xfId="14577" xr:uid="{164EA471-19D9-4FC7-93F5-BE7DE308DCFF}"/>
    <cellStyle name="Percent [1] 2" xfId="14578" xr:uid="{8D5C98D5-7590-47D7-ABE9-6D1F87C21515}"/>
    <cellStyle name="Percent [1] 2 2" xfId="14579" xr:uid="{FCF06EEB-3481-478E-BE10-A2A066BFCC7B}"/>
    <cellStyle name="Percent [1] 3" xfId="14580" xr:uid="{F16B85E3-51B2-4FEE-9992-2A3549B30740}"/>
    <cellStyle name="Percent [1] 3 2" xfId="14581" xr:uid="{F9CAFA82-270F-470E-A329-CE73A744A520}"/>
    <cellStyle name="Percent [1] 4" xfId="14582" xr:uid="{65AF97A8-3901-4A05-8304-57F687881AA8}"/>
    <cellStyle name="Percent [1] 4 2" xfId="14583" xr:uid="{BC1E34B4-0D27-467B-90BD-23E49C88A822}"/>
    <cellStyle name="Percent [1] 5" xfId="14584" xr:uid="{E839FFE5-AF0F-4EDB-BAD1-28E9DA281AF7}"/>
    <cellStyle name="Percent [1] 5 2" xfId="14585" xr:uid="{799B1880-5867-4BEA-8E6A-F00C02AD93FA}"/>
    <cellStyle name="Percent [1] 6" xfId="14586" xr:uid="{5A8B007A-9A9B-400C-91F1-24E450D81CCC}"/>
    <cellStyle name="Percent [1] 6 2" xfId="14587" xr:uid="{F2928267-2A75-44D8-AB32-74E3BA0DCC2A}"/>
    <cellStyle name="Percent [1] 7" xfId="14588" xr:uid="{9142C555-5176-4EA6-B733-B4934A248B5D}"/>
    <cellStyle name="Percent [1] 7 2" xfId="14589" xr:uid="{824B2D3C-E414-43E6-8C1D-395BB979F07C}"/>
    <cellStyle name="Percent [1] 8" xfId="14590" xr:uid="{725E8E40-79A2-4A17-B062-F3124F2CE95F}"/>
    <cellStyle name="Percent [1] 8 2" xfId="14591" xr:uid="{1EF5550C-9EBD-4962-BD82-D4EF4184D6A8}"/>
    <cellStyle name="Percent [1] 9" xfId="14592" xr:uid="{A93B0769-C175-4D63-ABD9-F77486C19DC3}"/>
    <cellStyle name="Percent [2]" xfId="14593" xr:uid="{62ACC18E-8678-4764-9A9F-CCC250C1B660}"/>
    <cellStyle name="Percent [2] 10" xfId="14594" xr:uid="{E56CBB98-1B49-4E23-8635-26AB9BCFFEBB}"/>
    <cellStyle name="Percent [2] 10 2" xfId="14595" xr:uid="{236799CE-616A-4FD3-A673-90E416F90867}"/>
    <cellStyle name="Percent [2] 11" xfId="14596" xr:uid="{52519800-2389-4DD5-9291-7FFB56800860}"/>
    <cellStyle name="Percent [2] 11 2" xfId="14597" xr:uid="{76F32F40-47AB-403F-AAD5-568755D3D91E}"/>
    <cellStyle name="Percent [2] 12" xfId="14598" xr:uid="{967F8EC8-6A0B-46DA-9E0A-BF721B1FF2B7}"/>
    <cellStyle name="Percent [2] 12 2" xfId="14599" xr:uid="{CC50803C-BC3F-4AF0-8BDC-07DC67E693E0}"/>
    <cellStyle name="Percent [2] 13" xfId="14600" xr:uid="{24383A0E-44D9-4421-A2C1-489D4EA10963}"/>
    <cellStyle name="Percent [2] 13 2" xfId="14601" xr:uid="{438BEA7B-956B-432E-8AFC-3982CF65AE2E}"/>
    <cellStyle name="Percent [2] 13 2 2" xfId="14602" xr:uid="{D6674A40-2155-4D59-8136-1659CC9CCF33}"/>
    <cellStyle name="Percent [2] 13 3" xfId="14603" xr:uid="{5B237DA5-065B-4825-8D3E-89721C5CAEED}"/>
    <cellStyle name="Percent [2] 13 3 2" xfId="14604" xr:uid="{B0C8E913-7B45-410E-B971-18CA6929958B}"/>
    <cellStyle name="Percent [2] 13 4" xfId="14605" xr:uid="{5A1B6FE5-C6DB-4CDA-B915-8AC649768B37}"/>
    <cellStyle name="Percent [2] 14" xfId="14606" xr:uid="{585AC464-CAA5-4E4A-9C15-6FBEAE7ED510}"/>
    <cellStyle name="Percent [2] 14 2" xfId="14607" xr:uid="{2C2A7EDC-9A32-4ACA-AF57-9224CD3C8379}"/>
    <cellStyle name="Percent [2] 14 2 2" xfId="14608" xr:uid="{BAF9C134-F04E-414B-BD76-F47DD5C1A64A}"/>
    <cellStyle name="Percent [2] 14 3" xfId="14609" xr:uid="{620D1FC0-B8DA-4A27-912F-C3370F641219}"/>
    <cellStyle name="Percent [2] 14 3 2" xfId="14610" xr:uid="{6F4B7E66-86A5-4940-BF99-98AB82A1798B}"/>
    <cellStyle name="Percent [2] 14 4" xfId="14611" xr:uid="{B4E393A9-9742-4C3D-B801-F7466A266152}"/>
    <cellStyle name="Percent [2] 15" xfId="14612" xr:uid="{F21D7716-AFFC-4D12-BCF2-B8292DB9398A}"/>
    <cellStyle name="Percent [2] 15 2" xfId="14613" xr:uid="{A2931BBB-0FA6-4256-BE44-0219C8B609E1}"/>
    <cellStyle name="Percent [2] 15 2 2" xfId="14614" xr:uid="{37BB5CB0-4CDC-4CE4-9231-0DE78A01CD33}"/>
    <cellStyle name="Percent [2] 15 3" xfId="14615" xr:uid="{4A6DC9DB-57B1-4A83-8C27-DE2A4682E9C3}"/>
    <cellStyle name="Percent [2] 15 3 2" xfId="14616" xr:uid="{5364B718-29EC-41F9-B472-2075EB56A087}"/>
    <cellStyle name="Percent [2] 15 4" xfId="14617" xr:uid="{727A6C40-27DE-4850-A5B1-2D4A27170C87}"/>
    <cellStyle name="Percent [2] 16" xfId="14618" xr:uid="{450E98EA-3760-43E3-80FA-8F0C05F71F9F}"/>
    <cellStyle name="Percent [2] 16 2" xfId="14619" xr:uid="{AB84869D-98CF-4F1C-AD9C-1D1BEA26B7E6}"/>
    <cellStyle name="Percent [2] 16 2 2" xfId="14620" xr:uid="{9C045989-8CEE-4AFC-93DE-497C1185A0AD}"/>
    <cellStyle name="Percent [2] 16 3" xfId="14621" xr:uid="{DED2C591-FAFD-47B0-B16E-0E443E176062}"/>
    <cellStyle name="Percent [2] 16 3 2" xfId="14622" xr:uid="{134530AA-FA9E-4E1C-B9FD-70267AC44DB8}"/>
    <cellStyle name="Percent [2] 16 4" xfId="14623" xr:uid="{BC55EB73-375A-4692-BEEB-DE0EE2EBBC48}"/>
    <cellStyle name="Percent [2] 17" xfId="14624" xr:uid="{E674F054-DAEB-4289-9D53-6C2B96AE38DC}"/>
    <cellStyle name="Percent [2] 17 2" xfId="14625" xr:uid="{65DAAF7F-3F34-4BF9-85A2-BE043676D94E}"/>
    <cellStyle name="Percent [2] 17 2 2" xfId="14626" xr:uid="{BC76FB14-7D76-477C-A684-F123D010219D}"/>
    <cellStyle name="Percent [2] 17 3" xfId="14627" xr:uid="{3F4663F5-14D0-4DE0-8063-EDDDBA70A5A4}"/>
    <cellStyle name="Percent [2] 17 3 2" xfId="14628" xr:uid="{A7397426-AA8C-41F1-8781-4408F0843B62}"/>
    <cellStyle name="Percent [2] 17 4" xfId="14629" xr:uid="{B8548479-262E-470C-8B62-FE5078BAEF4F}"/>
    <cellStyle name="Percent [2] 18" xfId="14630" xr:uid="{68AAC726-9DDA-4011-9BE4-147D99EBD1D1}"/>
    <cellStyle name="Percent [2] 18 2" xfId="14631" xr:uid="{5478CDAB-FF7E-4D1D-A675-AFA8F8658969}"/>
    <cellStyle name="Percent [2] 18 2 2" xfId="14632" xr:uid="{F5A81988-6BC8-400A-91AB-F060EC5DFB1B}"/>
    <cellStyle name="Percent [2] 18 3" xfId="14633" xr:uid="{EC539F8B-02A8-4BD8-AB8C-D3A56644BB94}"/>
    <cellStyle name="Percent [2] 18 3 2" xfId="14634" xr:uid="{4E560B19-B74B-4422-93BF-657A83229479}"/>
    <cellStyle name="Percent [2] 18 4" xfId="14635" xr:uid="{5FD73785-A543-4DD3-AC47-BB21D39FA89C}"/>
    <cellStyle name="Percent [2] 19" xfId="14636" xr:uid="{DAB2AB7C-32A1-4BE5-AB07-F258E1D9DEE4}"/>
    <cellStyle name="Percent [2] 19 2" xfId="14637" xr:uid="{77017E4A-5008-49A2-80CD-270AF5FDDD69}"/>
    <cellStyle name="Percent [2] 19 2 2" xfId="14638" xr:uid="{E4BDFE28-B2F7-4B09-A6D0-A217C58CFE2B}"/>
    <cellStyle name="Percent [2] 19 3" xfId="14639" xr:uid="{4523FD7D-14CB-4FAA-9FA7-BBF3842B3F94}"/>
    <cellStyle name="Percent [2] 19 3 2" xfId="14640" xr:uid="{6C55015F-B6BC-4A90-AC21-B178A720CB89}"/>
    <cellStyle name="Percent [2] 19 4" xfId="14641" xr:uid="{86694979-F862-4C43-9347-74E9726D255B}"/>
    <cellStyle name="Percent [2] 2" xfId="14642" xr:uid="{D7882152-C1AA-44F6-AFFA-46ED2EF41F99}"/>
    <cellStyle name="Percent [2] 2 10" xfId="14643" xr:uid="{8CF1F854-2ADE-46DC-B33B-CBAA2D66DDE4}"/>
    <cellStyle name="Percent [2] 2 10 2" xfId="14644" xr:uid="{84FB781C-3FAF-4F9B-BF86-AE7E142B9BC7}"/>
    <cellStyle name="Percent [2] 2 11" xfId="14645" xr:uid="{4D49CB57-A2A1-4C2A-AE6D-3F3A00C94F11}"/>
    <cellStyle name="Percent [2] 2 11 2" xfId="14646" xr:uid="{B1C552E6-9D35-402D-A664-878C49304D36}"/>
    <cellStyle name="Percent [2] 2 12" xfId="14647" xr:uid="{ED4F0609-6728-46BC-A9CD-C4BCEA96A2EA}"/>
    <cellStyle name="Percent [2] 2 12 2" xfId="14648" xr:uid="{D1D6BB7C-A50D-4AD9-AB6D-F78DB9BB9852}"/>
    <cellStyle name="Percent [2] 2 13" xfId="14649" xr:uid="{813C89FA-8806-4A50-A458-2566F507A474}"/>
    <cellStyle name="Percent [2] 2 2" xfId="14650" xr:uid="{381EC7A7-D8D1-4C14-B33B-32B979B501D8}"/>
    <cellStyle name="Percent [2] 2 2 2" xfId="14651" xr:uid="{C78A0310-D3AD-4D71-84A1-56FD0999E4E2}"/>
    <cellStyle name="Percent [2] 2 3" xfId="14652" xr:uid="{444257B3-0DA9-47FF-B7F3-50099408F79D}"/>
    <cellStyle name="Percent [2] 2 3 2" xfId="14653" xr:uid="{FC99AB67-CB7F-4826-B3F7-0759794D1CC3}"/>
    <cellStyle name="Percent [2] 2 4" xfId="14654" xr:uid="{37A44C58-1351-4A63-8705-BC556C8E74C8}"/>
    <cellStyle name="Percent [2] 2 4 2" xfId="14655" xr:uid="{68EFAF0B-39ED-4F67-9AE9-A131E25EF241}"/>
    <cellStyle name="Percent [2] 2 5" xfId="14656" xr:uid="{029475F7-F747-499F-A2BE-8D6A8503525F}"/>
    <cellStyle name="Percent [2] 2 5 2" xfId="14657" xr:uid="{89537C62-65E2-4F3E-B6BD-3DEE81B06F21}"/>
    <cellStyle name="Percent [2] 2 6" xfId="14658" xr:uid="{FB47C881-0E5A-4183-950E-95CBDFE23307}"/>
    <cellStyle name="Percent [2] 2 6 2" xfId="14659" xr:uid="{A60A0E34-29DC-4ACF-825B-D316064B4044}"/>
    <cellStyle name="Percent [2] 2 7" xfId="14660" xr:uid="{584909CE-FCDA-4591-B496-376A114D7D30}"/>
    <cellStyle name="Percent [2] 2 7 2" xfId="14661" xr:uid="{F30A6ED0-5E18-49DC-8369-8F1209A44AFF}"/>
    <cellStyle name="Percent [2] 2 8" xfId="14662" xr:uid="{DE0E9BAE-4085-4939-988F-D43AFA56CB9F}"/>
    <cellStyle name="Percent [2] 2 8 2" xfId="14663" xr:uid="{16A3B52E-10DA-4D14-AAEE-1394C295C5EF}"/>
    <cellStyle name="Percent [2] 2 9" xfId="14664" xr:uid="{6381893F-1044-49B1-9246-F3526D9C7895}"/>
    <cellStyle name="Percent [2] 2 9 2" xfId="14665" xr:uid="{8D588DFB-17AF-4D5C-A82C-091EDC66DF4A}"/>
    <cellStyle name="Percent [2] 20" xfId="14666" xr:uid="{2922062F-3120-477B-973B-AC262FF1810D}"/>
    <cellStyle name="Percent [2] 20 2" xfId="14667" xr:uid="{CEF6E8AC-0871-4EDC-AA2B-33FA227C04D9}"/>
    <cellStyle name="Percent [2] 20 2 2" xfId="14668" xr:uid="{F8FC3767-5EB0-499B-A82C-481245DE6EB7}"/>
    <cellStyle name="Percent [2] 20 3" xfId="14669" xr:uid="{BC1753F4-4E1F-452E-A874-98ABAA9AF0C0}"/>
    <cellStyle name="Percent [2] 20 3 2" xfId="14670" xr:uid="{15A95CAA-41A7-4383-B463-77A0E9D1C089}"/>
    <cellStyle name="Percent [2] 20 4" xfId="14671" xr:uid="{F59BB45F-2415-4277-85DB-1C6A817736A8}"/>
    <cellStyle name="Percent [2] 21" xfId="14672" xr:uid="{0522A467-72A8-40BB-9631-99D37CBA5D0E}"/>
    <cellStyle name="Percent [2] 21 2" xfId="14673" xr:uid="{DE195B2B-E85E-4093-87DF-EFE9E35EB1C0}"/>
    <cellStyle name="Percent [2] 21 2 2" xfId="14674" xr:uid="{FFF02274-E96F-45CD-A92D-A5A36FAA65DA}"/>
    <cellStyle name="Percent [2] 21 3" xfId="14675" xr:uid="{D585A91E-A905-4555-8455-488508C300B6}"/>
    <cellStyle name="Percent [2] 21 3 2" xfId="14676" xr:uid="{9CD2540F-790D-4A37-9996-4B572EA3B06E}"/>
    <cellStyle name="Percent [2] 21 4" xfId="14677" xr:uid="{D7B3ACEC-B6C9-4CAB-85F1-EDCC06D35AE0}"/>
    <cellStyle name="Percent [2] 22" xfId="14678" xr:uid="{86367F51-F7A6-4F00-AC3C-E7D24A94DCE7}"/>
    <cellStyle name="Percent [2] 3" xfId="14679" xr:uid="{BD1B9C2B-7104-4FAC-A646-8C067D815675}"/>
    <cellStyle name="Percent [2] 3 10" xfId="14680" xr:uid="{97A43E2F-9FD1-4C8C-8E02-4EDD3D5F1616}"/>
    <cellStyle name="Percent [2] 3 10 2" xfId="14681" xr:uid="{3E58E349-83E3-4899-8B57-CDEBCC4FC65D}"/>
    <cellStyle name="Percent [2] 3 11" xfId="14682" xr:uid="{62949B08-8198-47C1-A564-58530EA0CCA4}"/>
    <cellStyle name="Percent [2] 3 11 2" xfId="14683" xr:uid="{E1A0C5DC-1019-42A3-950C-E3368F315D7E}"/>
    <cellStyle name="Percent [2] 3 12" xfId="14684" xr:uid="{1A560D15-BAE1-4319-A0FD-BF09C37B6509}"/>
    <cellStyle name="Percent [2] 3 12 2" xfId="14685" xr:uid="{C541721C-0015-4F72-96EC-F033B75BFF28}"/>
    <cellStyle name="Percent [2] 3 13" xfId="14686" xr:uid="{AAAC920B-B6BE-40B1-9891-9ABC6C15F8FB}"/>
    <cellStyle name="Percent [2] 3 2" xfId="14687" xr:uid="{284EC6C4-2061-42F5-916D-473746D4D414}"/>
    <cellStyle name="Percent [2] 3 2 2" xfId="14688" xr:uid="{2DEBAC6C-634C-40E6-9D26-0016A4E8AF35}"/>
    <cellStyle name="Percent [2] 3 3" xfId="14689" xr:uid="{A0DEA75B-DAA8-41F1-90C0-E22B8C42FBF5}"/>
    <cellStyle name="Percent [2] 3 3 2" xfId="14690" xr:uid="{91A51A2F-C294-4436-B3D5-FB77BDBB3E6D}"/>
    <cellStyle name="Percent [2] 3 4" xfId="14691" xr:uid="{AE9DF689-5FC5-42FC-B89B-985CC945479B}"/>
    <cellStyle name="Percent [2] 3 4 2" xfId="14692" xr:uid="{DE836CFA-4D54-4224-9B6E-A2F9B9900A40}"/>
    <cellStyle name="Percent [2] 3 5" xfId="14693" xr:uid="{9ACC5789-CB83-4A52-9FBA-347C1D4215DF}"/>
    <cellStyle name="Percent [2] 3 5 2" xfId="14694" xr:uid="{C7DCCBA8-B45C-46A9-B81D-F0BE2D98A47D}"/>
    <cellStyle name="Percent [2] 3 6" xfId="14695" xr:uid="{87AC7D91-FA72-41A7-8159-B3B2736CD0EA}"/>
    <cellStyle name="Percent [2] 3 6 2" xfId="14696" xr:uid="{A7B8B4D4-F93F-435F-9A25-1AACB0A19AD7}"/>
    <cellStyle name="Percent [2] 3 7" xfId="14697" xr:uid="{D549EDD3-9158-4450-9A86-71C017B26A8E}"/>
    <cellStyle name="Percent [2] 3 7 2" xfId="14698" xr:uid="{080A23D2-3200-4592-8B08-0D8561083C46}"/>
    <cellStyle name="Percent [2] 3 8" xfId="14699" xr:uid="{6BE36583-A872-4AB0-B973-EC75E907C443}"/>
    <cellStyle name="Percent [2] 3 8 2" xfId="14700" xr:uid="{704DEFFC-7176-46F8-B072-874BEB3B62AA}"/>
    <cellStyle name="Percent [2] 3 9" xfId="14701" xr:uid="{469170B4-DAEF-4DA0-BB50-4BA8EC090D5E}"/>
    <cellStyle name="Percent [2] 3 9 2" xfId="14702" xr:uid="{41BC7C4B-80A9-4E90-8B96-FB7185D85231}"/>
    <cellStyle name="Percent [2] 4" xfId="14703" xr:uid="{5E54BD5C-C415-4305-8BB6-10DF62A17C3C}"/>
    <cellStyle name="Percent [2] 4 10" xfId="14704" xr:uid="{D6F7406D-D3C1-4837-B2CB-3355BC78B315}"/>
    <cellStyle name="Percent [2] 4 10 2" xfId="14705" xr:uid="{838A9683-F7BE-4B08-8519-B832C4E04681}"/>
    <cellStyle name="Percent [2] 4 11" xfId="14706" xr:uid="{5DB1855C-3217-465E-8ABA-AACE1B8BF0E9}"/>
    <cellStyle name="Percent [2] 4 11 2" xfId="14707" xr:uid="{FBECA8D6-AEE5-4FFE-85C1-AD0D7921B597}"/>
    <cellStyle name="Percent [2] 4 12" xfId="14708" xr:uid="{C9A04143-6E7D-41A4-BA53-162F9AB7B778}"/>
    <cellStyle name="Percent [2] 4 12 2" xfId="14709" xr:uid="{6DF189A0-4DD2-4A71-AA70-994F23B21502}"/>
    <cellStyle name="Percent [2] 4 13" xfId="14710" xr:uid="{4CCBCB22-1910-4067-9196-08BC0615EA4E}"/>
    <cellStyle name="Percent [2] 4 2" xfId="14711" xr:uid="{9B231917-172B-4D40-8399-326A156505B2}"/>
    <cellStyle name="Percent [2] 4 2 2" xfId="14712" xr:uid="{2C8324F7-15E8-41BE-8F39-7B20E3C80815}"/>
    <cellStyle name="Percent [2] 4 3" xfId="14713" xr:uid="{09A5EDE1-1F20-4B64-99DD-779A69E84808}"/>
    <cellStyle name="Percent [2] 4 3 2" xfId="14714" xr:uid="{9D1638BE-AB36-4A77-BF2F-97ED35DB9D34}"/>
    <cellStyle name="Percent [2] 4 4" xfId="14715" xr:uid="{08DB2F8F-3846-4A53-ADBE-0F070ABE2FD5}"/>
    <cellStyle name="Percent [2] 4 4 2" xfId="14716" xr:uid="{262B955E-3F4E-44C8-B3F0-83CDCFADCA15}"/>
    <cellStyle name="Percent [2] 4 5" xfId="14717" xr:uid="{4CA6829E-2AB5-4E6E-86B0-7563D0901D6F}"/>
    <cellStyle name="Percent [2] 4 5 2" xfId="14718" xr:uid="{BF50D24C-0AB6-49A6-922D-FC340E78B3EF}"/>
    <cellStyle name="Percent [2] 4 6" xfId="14719" xr:uid="{2AF8D4E2-9FF9-4935-9585-DBE5FFCE780C}"/>
    <cellStyle name="Percent [2] 4 6 2" xfId="14720" xr:uid="{5AEA1D21-B9BB-4147-8872-4F6E3525C6C5}"/>
    <cellStyle name="Percent [2] 4 7" xfId="14721" xr:uid="{A6064460-BDE8-4EA5-BCD1-A1B8196145A0}"/>
    <cellStyle name="Percent [2] 4 7 2" xfId="14722" xr:uid="{4BF8791D-CA55-4D9E-B807-FE92F502AB18}"/>
    <cellStyle name="Percent [2] 4 8" xfId="14723" xr:uid="{8EC6D149-6A4F-4AAF-A81A-958A7CB90B3C}"/>
    <cellStyle name="Percent [2] 4 8 2" xfId="14724" xr:uid="{D3E30360-E3D6-4312-9678-799BA2A0A140}"/>
    <cellStyle name="Percent [2] 4 9" xfId="14725" xr:uid="{0FB77248-02F9-4A9A-AB7D-45084C9B5AE2}"/>
    <cellStyle name="Percent [2] 4 9 2" xfId="14726" xr:uid="{7A1AA919-CDE9-4B4B-92A5-02441A82A2C0}"/>
    <cellStyle name="Percent [2] 5" xfId="14727" xr:uid="{CDF6BA75-90E1-4F24-9919-4688A9559694}"/>
    <cellStyle name="Percent [2] 5 2" xfId="14728" xr:uid="{95FA3ED3-3A1D-4038-AE46-33AFBE0EA22A}"/>
    <cellStyle name="Percent [2] 5 2 2" xfId="14729" xr:uid="{16F90CEF-1154-4E08-B21F-9353444B1CF0}"/>
    <cellStyle name="Percent [2] 5 3" xfId="14730" xr:uid="{EA052E27-1DE2-48B5-98A9-A3FA0E6B974B}"/>
    <cellStyle name="Percent [2] 5 3 2" xfId="14731" xr:uid="{10C1DB63-2D95-478D-9EB7-913616782409}"/>
    <cellStyle name="Percent [2] 5 4" xfId="14732" xr:uid="{7D12EBB5-E781-491A-AF38-CAB772060F79}"/>
    <cellStyle name="Percent [2] 6" xfId="14733" xr:uid="{4CA476E1-D8CB-4484-A23D-7A9223293126}"/>
    <cellStyle name="Percent [2] 6 2" xfId="14734" xr:uid="{B09941EB-C1F4-4C84-9FCF-919360F03DEC}"/>
    <cellStyle name="Percent [2] 6 2 2" xfId="14735" xr:uid="{C2C934BF-21C4-4549-A7F0-82C82F0595D9}"/>
    <cellStyle name="Percent [2] 6 3" xfId="14736" xr:uid="{0127A455-F4ED-482C-9E2F-4D7F9363F82D}"/>
    <cellStyle name="Percent [2] 6 3 2" xfId="14737" xr:uid="{91692D43-6FEB-41B7-AD63-E38C627A94D1}"/>
    <cellStyle name="Percent [2] 6 4" xfId="14738" xr:uid="{0FE131E6-C867-4BBE-B435-494A28A98B60}"/>
    <cellStyle name="Percent [2] 7" xfId="14739" xr:uid="{5B090CF8-B54B-4696-9D87-6AF6159C5E04}"/>
    <cellStyle name="Percent [2] 7 2" xfId="14740" xr:uid="{79907AD0-9977-43BB-8F52-A3E02150BF6F}"/>
    <cellStyle name="Percent [2] 7 2 2" xfId="14741" xr:uid="{8C2686C8-62CC-4258-AEE1-8F48F518BBFA}"/>
    <cellStyle name="Percent [2] 7 3" xfId="14742" xr:uid="{1C4EF44C-E202-4315-80DC-7204068306DD}"/>
    <cellStyle name="Percent [2] 7 3 2" xfId="14743" xr:uid="{428C5EAF-91FD-4520-81BC-BED6974B71D6}"/>
    <cellStyle name="Percent [2] 7 4" xfId="14744" xr:uid="{8A9DB5CE-9B32-4232-A989-0A185046E795}"/>
    <cellStyle name="Percent [2] 8" xfId="14745" xr:uid="{D8EC5BDA-30F8-4EB9-9457-EC7EA3303AB4}"/>
    <cellStyle name="Percent [2] 8 2" xfId="14746" xr:uid="{67F3F395-69E6-4318-A1BA-D8994C719397}"/>
    <cellStyle name="Percent [2] 9" xfId="14747" xr:uid="{96CFC9EF-6EC0-45CC-92BD-491CE1CAB670}"/>
    <cellStyle name="Percent [2] 9 2" xfId="14748" xr:uid="{8B727350-3DFE-4C2F-B508-5263950BCBA3}"/>
    <cellStyle name="Percent 2" xfId="14749" xr:uid="{43356390-53E8-41EE-AC83-E697D536FB34}"/>
    <cellStyle name="Percent 2 10" xfId="14750" xr:uid="{FB156865-113C-41C3-84CC-AFB8CBA3A1D7}"/>
    <cellStyle name="Percent 2 11" xfId="14751" xr:uid="{1A8CF034-CE8B-4270-B065-252AF33DE146}"/>
    <cellStyle name="Percent 2 12" xfId="14752" xr:uid="{B82FE26F-314A-4C40-9020-B3CE894F0AB9}"/>
    <cellStyle name="Percent 2 13" xfId="37260" xr:uid="{3F8E7A25-E392-466F-B1ED-24ED9F69E5CE}"/>
    <cellStyle name="Percent 2 2" xfId="14753" xr:uid="{1DCC0F41-5EDD-4DD9-86DD-28E0D017BE4A}"/>
    <cellStyle name="Percent 2 2 2" xfId="37439" xr:uid="{B35F2B3B-8533-4BAB-80D5-62A04B90FE92}"/>
    <cellStyle name="Percent 2 3" xfId="14754" xr:uid="{2E432470-816B-428A-B48D-16B0EDC9B408}"/>
    <cellStyle name="Percent 2 4" xfId="14755" xr:uid="{AF908F1D-E978-46A2-8E6E-D79E35FA8A8D}"/>
    <cellStyle name="Percent 2 5" xfId="14756" xr:uid="{6FA5630E-2B71-4A46-A5AD-4C424489D9C5}"/>
    <cellStyle name="Percent 2 6" xfId="14757" xr:uid="{226FE6FD-EEC8-437C-A5D1-2AE5933E640C}"/>
    <cellStyle name="Percent 2 7" xfId="14758" xr:uid="{FF646656-E9AE-4CFB-B523-7C74243F4BBF}"/>
    <cellStyle name="Percent 2 8" xfId="14759" xr:uid="{8BDBB740-D823-4C2F-81DD-B7EA66657D4E}"/>
    <cellStyle name="Percent 2 9" xfId="14760" xr:uid="{DBDBFB46-E3C1-4610-862C-8D91A50E4880}"/>
    <cellStyle name="Percent 2_ActiFijos" xfId="14761" xr:uid="{D187319E-936C-4CB7-83E0-05E07F7141FD}"/>
    <cellStyle name="Percent 3" xfId="14762" xr:uid="{857C9F97-EC0C-43E6-A883-73542B311545}"/>
    <cellStyle name="Percent 3 10" xfId="14763" xr:uid="{278D474E-21D8-4A24-8BFE-7FD8FD41D7DD}"/>
    <cellStyle name="Percent 3 11" xfId="14764" xr:uid="{191137D6-D6DC-47FE-90FF-D6D1A840E46B}"/>
    <cellStyle name="Percent 3 12" xfId="14765" xr:uid="{C4AE858F-EA65-4C19-944B-355EA38E4E35}"/>
    <cellStyle name="Percent 3 13" xfId="37440" xr:uid="{C21B7310-D90A-4C92-B94C-7564DF77EF41}"/>
    <cellStyle name="Percent 3 2" xfId="14766" xr:uid="{EE2A3160-5527-468E-978E-08BEA35AC0D5}"/>
    <cellStyle name="Percent 3 3" xfId="14767" xr:uid="{E95A45C0-596A-4776-88CA-AE281F8FE0BD}"/>
    <cellStyle name="Percent 3 4" xfId="14768" xr:uid="{E3C30643-022A-4ED7-80C3-7C58E40E61B8}"/>
    <cellStyle name="Percent 3 5" xfId="14769" xr:uid="{129757CB-3A66-4E11-8047-FC482B4B8C44}"/>
    <cellStyle name="Percent 3 6" xfId="14770" xr:uid="{8D1C0DC0-AC4B-47B6-BD9E-B4D45C610A0D}"/>
    <cellStyle name="Percent 3 7" xfId="14771" xr:uid="{A0C32246-6D7D-4BEF-9DE9-11CEF40A9463}"/>
    <cellStyle name="Percent 3 8" xfId="14772" xr:uid="{8A367DE4-4ED3-49E3-B49F-88F177C04D79}"/>
    <cellStyle name="Percent 3 9" xfId="14773" xr:uid="{D3CC6C3D-266F-417C-BD5C-AEAF9AF185DC}"/>
    <cellStyle name="Percent 3_ActiFijos" xfId="14774" xr:uid="{D4830C74-1A23-448B-A9C3-3439C0BC0BC0}"/>
    <cellStyle name="Percent 4" xfId="14775" xr:uid="{3494E788-AFDB-489F-B427-EBAAFB5BD88C}"/>
    <cellStyle name="Percent 4 10" xfId="14776" xr:uid="{13CD9760-D4E0-424A-9F9C-AA5C297162BE}"/>
    <cellStyle name="Percent 4 11" xfId="14777" xr:uid="{3B997FDE-1E5F-4F16-BC8F-EA607560987D}"/>
    <cellStyle name="Percent 4 12" xfId="14778" xr:uid="{F20A342B-CD62-491B-9184-87B923342430}"/>
    <cellStyle name="Percent 4 2" xfId="14779" xr:uid="{06B11BE2-B981-482B-B0D9-815A5E0EA5D2}"/>
    <cellStyle name="Percent 4 3" xfId="14780" xr:uid="{7B028CD9-15CA-430F-A931-F76750A30CF5}"/>
    <cellStyle name="Percent 4 4" xfId="14781" xr:uid="{D8057FB6-B3AA-4749-925D-3546AD6A10CD}"/>
    <cellStyle name="Percent 4 5" xfId="14782" xr:uid="{A4C60AA0-9CF9-4209-BF68-E9CB16A69564}"/>
    <cellStyle name="Percent 4 6" xfId="14783" xr:uid="{092A14E4-80BE-41AA-960F-A8E95DA6DF33}"/>
    <cellStyle name="Percent 4 7" xfId="14784" xr:uid="{BACF5C7B-65D3-451E-B182-6E10E76E6003}"/>
    <cellStyle name="Percent 4 8" xfId="14785" xr:uid="{98803D1A-9709-40E9-A1D6-29B7D4596816}"/>
    <cellStyle name="Percent 4 9" xfId="14786" xr:uid="{E0A0A68D-DF42-484F-AD88-8C3F474E7CE3}"/>
    <cellStyle name="Percent 4_ActiFijos" xfId="14787" xr:uid="{4DBE52D2-07A3-42B8-8852-455DCB81AC6C}"/>
    <cellStyle name="Percent 5" xfId="36204" xr:uid="{827EE4B8-07A6-4B91-90A7-7C23F14BB82E}"/>
    <cellStyle name="Percent(0)" xfId="14788" xr:uid="{D2A2EC6C-A644-4D4B-B998-F7E5C52996FA}"/>
    <cellStyle name="Percent(0) 10" xfId="14789" xr:uid="{D9F265B2-D5C5-4E9F-8F96-B3B0E19EBBEC}"/>
    <cellStyle name="Percent(0) 10 2" xfId="14790" xr:uid="{F4D91685-2205-42B7-A957-31881055092F}"/>
    <cellStyle name="Percent(0) 10 2 2" xfId="36205" xr:uid="{0501640A-39EB-44F2-8B4A-DAC12D0E732E}"/>
    <cellStyle name="Percent(0) 10 3" xfId="14791" xr:uid="{8D49C7A4-8D93-4050-A676-6DC0A14C7A00}"/>
    <cellStyle name="Percent(0) 10 3 2" xfId="36206" xr:uid="{3AAAF400-85DC-4E3C-939C-8CB14715BC4E}"/>
    <cellStyle name="Percent(0) 10 4" xfId="36207" xr:uid="{76B084B3-A688-46BC-BF64-68CFA82BE9C7}"/>
    <cellStyle name="Percent(0) 100" xfId="14792" xr:uid="{DC2619E2-B5A2-4C4F-92C1-D547FA3CEB56}"/>
    <cellStyle name="Percent(0) 100 2" xfId="14793" xr:uid="{99A8B05C-997E-4943-9CA5-945EA1247094}"/>
    <cellStyle name="Percent(0) 100 2 2" xfId="36208" xr:uid="{A342D35D-C481-4C32-951B-BEFAA9477C76}"/>
    <cellStyle name="Percent(0) 100 3" xfId="14794" xr:uid="{C397809A-8A7A-47E1-AA58-A45A151FE39E}"/>
    <cellStyle name="Percent(0) 100 3 2" xfId="36209" xr:uid="{71511619-2450-40FF-ADE4-1E10920C14FE}"/>
    <cellStyle name="Percent(0) 100 4" xfId="36210" xr:uid="{034A5E94-9A01-4FFF-9BD9-F57ADDC30248}"/>
    <cellStyle name="Percent(0) 101" xfId="14795" xr:uid="{7F02CCF6-8225-4818-B101-60BE446C0FE4}"/>
    <cellStyle name="Percent(0) 101 2" xfId="14796" xr:uid="{D8A5A300-6BC0-4F15-976E-65431F069FFE}"/>
    <cellStyle name="Percent(0) 101 2 2" xfId="36211" xr:uid="{27A1D4B8-153D-4B8A-827D-FBB8E034150C}"/>
    <cellStyle name="Percent(0) 101 3" xfId="14797" xr:uid="{B66BF515-24D1-47AE-8587-57EB7618CF4E}"/>
    <cellStyle name="Percent(0) 101 3 2" xfId="36212" xr:uid="{BA332EFA-8D0F-4ABC-B059-B747887BC864}"/>
    <cellStyle name="Percent(0) 101 4" xfId="36213" xr:uid="{505A479A-66FA-4B66-9728-2DC53E9DDD3B}"/>
    <cellStyle name="Percent(0) 102" xfId="14798" xr:uid="{71BAE480-05DB-4DBE-8632-70F1EA8BCBE8}"/>
    <cellStyle name="Percent(0) 102 2" xfId="14799" xr:uid="{3FCB2FAE-28EA-4BD3-89CD-FA03FBA267FE}"/>
    <cellStyle name="Percent(0) 102 2 2" xfId="36214" xr:uid="{AB614899-4DB4-499F-A415-312056A002EA}"/>
    <cellStyle name="Percent(0) 102 3" xfId="14800" xr:uid="{9FCFA9D4-E0FC-4848-A382-77CD671619B6}"/>
    <cellStyle name="Percent(0) 102 3 2" xfId="36215" xr:uid="{7FEBF0FD-06B2-4326-BB6F-3CDF6EDBAAF9}"/>
    <cellStyle name="Percent(0) 102 4" xfId="36216" xr:uid="{5FFF3E82-F7D4-46C4-9E41-72DA9C1A812B}"/>
    <cellStyle name="Percent(0) 103" xfId="14801" xr:uid="{A0DE99C0-CC88-4DF9-9265-6A0D15154F8D}"/>
    <cellStyle name="Percent(0) 103 2" xfId="14802" xr:uid="{CEAD967F-1413-4592-960C-75F1110A684D}"/>
    <cellStyle name="Percent(0) 103 2 2" xfId="36217" xr:uid="{B732D164-3952-448E-A574-5F029A762EE0}"/>
    <cellStyle name="Percent(0) 103 3" xfId="14803" xr:uid="{6CE278FC-49AA-4E8A-AEDE-4569D17ED6D0}"/>
    <cellStyle name="Percent(0) 103 3 2" xfId="36218" xr:uid="{57E2C764-BE42-44A6-97ED-2D198FEBEA15}"/>
    <cellStyle name="Percent(0) 103 4" xfId="36219" xr:uid="{FBA69934-BC05-4BE5-B60C-AC77350D9B51}"/>
    <cellStyle name="Percent(0) 104" xfId="14804" xr:uid="{1A69CB45-14D8-45A6-835C-1A669B00398F}"/>
    <cellStyle name="Percent(0) 104 2" xfId="14805" xr:uid="{EE800FC9-2867-4C68-97D2-BCAC730583D0}"/>
    <cellStyle name="Percent(0) 104 2 2" xfId="36220" xr:uid="{D4195CB6-3DC1-4C43-A27B-0E3D3F81B3C3}"/>
    <cellStyle name="Percent(0) 104 3" xfId="14806" xr:uid="{1F54C3C6-89F2-4084-B285-D81D20F280EF}"/>
    <cellStyle name="Percent(0) 104 3 2" xfId="36221" xr:uid="{C8CF2937-1316-4CDD-8D87-94A93F51305E}"/>
    <cellStyle name="Percent(0) 104 4" xfId="36222" xr:uid="{860DF4B9-E1D8-4233-B035-5C9B27ECE892}"/>
    <cellStyle name="Percent(0) 105" xfId="14807" xr:uid="{21D13D03-CCDF-45AF-A9CA-663C7EF30CE2}"/>
    <cellStyle name="Percent(0) 105 2" xfId="14808" xr:uid="{DE26C733-2F71-408F-98C2-3F3DDB90BC96}"/>
    <cellStyle name="Percent(0) 105 2 2" xfId="36223" xr:uid="{0D548BF5-3305-4DD9-BAFE-7C8391E6F839}"/>
    <cellStyle name="Percent(0) 105 3" xfId="14809" xr:uid="{0DFB0257-9A4E-49B4-9EA9-ADCABD509B3E}"/>
    <cellStyle name="Percent(0) 105 3 2" xfId="36224" xr:uid="{BF1E760E-2D5C-4BD4-80E1-5C4E227E4240}"/>
    <cellStyle name="Percent(0) 105 4" xfId="36225" xr:uid="{93727C72-5CD0-4FE2-8206-CE517F48AF45}"/>
    <cellStyle name="Percent(0) 106" xfId="14810" xr:uid="{D4EAB9D0-1B8F-496B-B2FA-84897DDDD9C4}"/>
    <cellStyle name="Percent(0) 106 2" xfId="14811" xr:uid="{266C8065-E119-4271-A6AB-2C8B53C7E846}"/>
    <cellStyle name="Percent(0) 106 2 2" xfId="36226" xr:uid="{7C64482B-DEA1-4664-A8CE-108A8F407551}"/>
    <cellStyle name="Percent(0) 106 3" xfId="14812" xr:uid="{BF2E3CC2-C6A2-443F-8281-0728A7DE20ED}"/>
    <cellStyle name="Percent(0) 106 3 2" xfId="36227" xr:uid="{ED07842F-AE07-4914-9940-006985FA43E1}"/>
    <cellStyle name="Percent(0) 106 4" xfId="36228" xr:uid="{C213931D-AA3F-4596-9D83-A0C97961AB44}"/>
    <cellStyle name="Percent(0) 107" xfId="14813" xr:uid="{60B63AA0-969B-406E-A61F-E3CA948D9139}"/>
    <cellStyle name="Percent(0) 107 2" xfId="14814" xr:uid="{97CE5A69-9389-4146-8CCA-A50E11688107}"/>
    <cellStyle name="Percent(0) 107 2 2" xfId="36229" xr:uid="{A136C199-5F97-453D-B6BF-01F0DD6DC581}"/>
    <cellStyle name="Percent(0) 107 3" xfId="14815" xr:uid="{AD2E1437-7FD7-4B79-968F-210676AB4856}"/>
    <cellStyle name="Percent(0) 107 3 2" xfId="36230" xr:uid="{8285DD73-83CA-4C91-9D04-8E00A05C2EB1}"/>
    <cellStyle name="Percent(0) 107 4" xfId="36231" xr:uid="{BEA78540-E692-42E6-8088-09121CE244A0}"/>
    <cellStyle name="Percent(0) 108" xfId="14816" xr:uid="{AF5EC13B-30F6-45D6-AA42-4E13D3296239}"/>
    <cellStyle name="Percent(0) 108 2" xfId="14817" xr:uid="{6410FF87-3D24-4758-B43A-81A8DFEB8E42}"/>
    <cellStyle name="Percent(0) 108 2 2" xfId="36232" xr:uid="{8AFCCE7F-C74A-42D5-9102-93A4E4DEB4D6}"/>
    <cellStyle name="Percent(0) 108 3" xfId="14818" xr:uid="{AFD52B7A-2584-480C-AEA6-E95D9EE871E0}"/>
    <cellStyle name="Percent(0) 108 3 2" xfId="36233" xr:uid="{E8248C7A-9BB5-4894-B6C7-A0D67568BE99}"/>
    <cellStyle name="Percent(0) 108 4" xfId="36234" xr:uid="{B5B236FD-87E1-4119-A02F-C5491D28E28C}"/>
    <cellStyle name="Percent(0) 109" xfId="14819" xr:uid="{C97E3EB0-3AD2-4A94-A82B-E7C888BB6641}"/>
    <cellStyle name="Percent(0) 109 2" xfId="14820" xr:uid="{BAD72EC7-B641-4D5B-AFD6-A40E02A51FFC}"/>
    <cellStyle name="Percent(0) 109 2 2" xfId="36235" xr:uid="{F3B0ABCA-32AA-4134-AE78-DFD1A33B674C}"/>
    <cellStyle name="Percent(0) 109 3" xfId="14821" xr:uid="{E22A3060-1F2B-4B5E-83DC-1EFB7CCF4601}"/>
    <cellStyle name="Percent(0) 109 3 2" xfId="36236" xr:uid="{42AC565E-1464-4594-AD9B-ECE65A214F21}"/>
    <cellStyle name="Percent(0) 109 4" xfId="36237" xr:uid="{78934FC0-3BE8-4C47-B754-F61ED70CDDCF}"/>
    <cellStyle name="Percent(0) 11" xfId="14822" xr:uid="{195B4DC5-1F75-4A27-B19A-17A6E18667B1}"/>
    <cellStyle name="Percent(0) 11 2" xfId="14823" xr:uid="{0B39D7F1-878E-47BC-963D-0DF810524B67}"/>
    <cellStyle name="Percent(0) 11 2 2" xfId="36238" xr:uid="{EB5999F3-76E2-4B35-8945-5D086ED97245}"/>
    <cellStyle name="Percent(0) 11 3" xfId="14824" xr:uid="{CBF4293E-B291-439B-AEE0-9CDFAA532D26}"/>
    <cellStyle name="Percent(0) 11 3 2" xfId="36239" xr:uid="{69BC13E8-86BE-499A-B60E-3090FC0C4EB5}"/>
    <cellStyle name="Percent(0) 11 4" xfId="36240" xr:uid="{5AFCD192-6752-4C30-B7DE-72C697002B08}"/>
    <cellStyle name="Percent(0) 110" xfId="14825" xr:uid="{2F8EF518-41D3-4925-A0A4-EC964185054D}"/>
    <cellStyle name="Percent(0) 110 2" xfId="14826" xr:uid="{46B80CCA-014F-4B14-BA5A-E3C9C2A4FC6D}"/>
    <cellStyle name="Percent(0) 110 2 2" xfId="36241" xr:uid="{BF3EF4E1-1CF4-479E-9B52-4FF343007873}"/>
    <cellStyle name="Percent(0) 110 3" xfId="14827" xr:uid="{BB554D54-0D40-441E-AD8A-67C51DDD3906}"/>
    <cellStyle name="Percent(0) 110 3 2" xfId="36242" xr:uid="{CBEBAD60-CE62-483C-AE29-3B4FCD848393}"/>
    <cellStyle name="Percent(0) 110 4" xfId="36243" xr:uid="{27F12316-0C71-4B8E-BDC1-A3B221370003}"/>
    <cellStyle name="Percent(0) 111" xfId="14828" xr:uid="{F0E67F9A-199F-4AB2-9F48-F2912598D274}"/>
    <cellStyle name="Percent(0) 111 2" xfId="14829" xr:uid="{596AFAB7-3CE2-4F7B-8F46-B3B80142EE64}"/>
    <cellStyle name="Percent(0) 111 2 2" xfId="36244" xr:uid="{8FDE17E3-B62C-4D9E-8621-FF338BBD10E2}"/>
    <cellStyle name="Percent(0) 111 3" xfId="14830" xr:uid="{E6EFC323-4A47-498A-BA36-4BAF20422ABA}"/>
    <cellStyle name="Percent(0) 111 3 2" xfId="36245" xr:uid="{71366E66-28D1-4D2F-B70C-FA5143274869}"/>
    <cellStyle name="Percent(0) 111 4" xfId="36246" xr:uid="{F0B92E97-8303-4143-8223-74D48ED58107}"/>
    <cellStyle name="Percent(0) 112" xfId="14831" xr:uid="{C71E0781-A1A0-48EB-B254-069297CDA14C}"/>
    <cellStyle name="Percent(0) 112 2" xfId="36247" xr:uid="{D3B64B5A-CFF4-4A06-9D66-B82B2D7CB454}"/>
    <cellStyle name="Percent(0) 113" xfId="14832" xr:uid="{E814F67F-11E1-46B5-9C27-51DCBB2C18C7}"/>
    <cellStyle name="Percent(0) 113 2" xfId="36248" xr:uid="{5FFB1FC4-4E7C-4F9C-BD1D-54140ED662CC}"/>
    <cellStyle name="Percent(0) 114" xfId="36249" xr:uid="{3B6EB2E6-D1EC-46C9-BE3C-836925F5B01F}"/>
    <cellStyle name="Percent(0) 114 2" xfId="36250" xr:uid="{FA7B2929-70B5-4500-8D6D-04363144521C}"/>
    <cellStyle name="Percent(0) 115" xfId="36251" xr:uid="{C476E393-08D4-4BC3-B720-727D659594ED}"/>
    <cellStyle name="Percent(0) 12" xfId="14833" xr:uid="{29DFC6A7-97FB-452E-8D0D-0EF111E188D3}"/>
    <cellStyle name="Percent(0) 12 2" xfId="14834" xr:uid="{7F98C436-FD32-46E8-8E37-60E50ECDB01A}"/>
    <cellStyle name="Percent(0) 12 2 2" xfId="36252" xr:uid="{1B7F31C0-4DF9-42E9-8542-2CED6B83C12D}"/>
    <cellStyle name="Percent(0) 12 3" xfId="14835" xr:uid="{FBAA5518-C2E1-4CCA-95AA-4578F8ECCBE5}"/>
    <cellStyle name="Percent(0) 12 3 2" xfId="36253" xr:uid="{F151F1AC-D732-40C1-85A0-CB33BC476F05}"/>
    <cellStyle name="Percent(0) 12 4" xfId="36254" xr:uid="{BC673190-1804-45E2-B2CF-252D4E96909F}"/>
    <cellStyle name="Percent(0) 13" xfId="14836" xr:uid="{06EDC616-D69F-4EC3-A0EB-04CF01CBC67B}"/>
    <cellStyle name="Percent(0) 13 2" xfId="14837" xr:uid="{492BBF37-8265-4E58-B52E-55FC85489AD8}"/>
    <cellStyle name="Percent(0) 13 2 2" xfId="36255" xr:uid="{AE17AAF3-3DA3-40A7-874E-7D1F18C4FFAA}"/>
    <cellStyle name="Percent(0) 13 3" xfId="14838" xr:uid="{D3424904-F446-4DB1-885E-112ACE2F858B}"/>
    <cellStyle name="Percent(0) 13 3 2" xfId="36256" xr:uid="{5F896D47-D656-437B-AC5C-83DF75A4182A}"/>
    <cellStyle name="Percent(0) 13 4" xfId="36257" xr:uid="{6A8850CA-9CAA-498D-85E0-8FE56E3D0D99}"/>
    <cellStyle name="Percent(0) 14" xfId="14839" xr:uid="{8F9A3CF3-CD78-4BDE-82BE-728A88928A97}"/>
    <cellStyle name="Percent(0) 14 2" xfId="14840" xr:uid="{89014FB3-FF4F-40FB-8FA0-1640B9A9507E}"/>
    <cellStyle name="Percent(0) 14 2 2" xfId="36258" xr:uid="{78F6981C-B5F5-4B95-A724-1971895B8656}"/>
    <cellStyle name="Percent(0) 14 3" xfId="14841" xr:uid="{3E5D2542-9579-4424-AECA-87777291C05C}"/>
    <cellStyle name="Percent(0) 14 3 2" xfId="36259" xr:uid="{B40FBE72-C585-493E-B04A-F45420970936}"/>
    <cellStyle name="Percent(0) 14 4" xfId="36260" xr:uid="{E032A7C0-F0C7-4FD2-B040-380998A557AA}"/>
    <cellStyle name="Percent(0) 15" xfId="14842" xr:uid="{2DDD8AE2-DFA7-416E-B744-B5211FE3D0C2}"/>
    <cellStyle name="Percent(0) 15 2" xfId="14843" xr:uid="{0EE24037-8C5B-42EF-B242-930CC948F660}"/>
    <cellStyle name="Percent(0) 15 2 2" xfId="36261" xr:uid="{4675B01B-134C-40DD-89EC-37C5F40D1AB7}"/>
    <cellStyle name="Percent(0) 15 3" xfId="14844" xr:uid="{14ACE104-11DA-461E-983C-56BB6B49FDEB}"/>
    <cellStyle name="Percent(0) 15 3 2" xfId="36262" xr:uid="{0F497A35-5118-4356-BC14-E48CF22960DF}"/>
    <cellStyle name="Percent(0) 15 4" xfId="36263" xr:uid="{3B41CFCB-7A03-4927-984A-5C6AADAC521C}"/>
    <cellStyle name="Percent(0) 16" xfId="14845" xr:uid="{84C7909C-E49F-4D2B-9936-906DCA80049A}"/>
    <cellStyle name="Percent(0) 16 2" xfId="14846" xr:uid="{2FF233A7-C998-4650-973C-BD61B33277FE}"/>
    <cellStyle name="Percent(0) 16 2 2" xfId="36264" xr:uid="{F5307178-61DD-4298-93DD-EBC73DFF36E8}"/>
    <cellStyle name="Percent(0) 16 3" xfId="14847" xr:uid="{D72382B5-BBFB-4D48-9F2D-5D6B12838E92}"/>
    <cellStyle name="Percent(0) 16 3 2" xfId="36265" xr:uid="{01CC6D04-5028-4E58-996C-902D3471F5DA}"/>
    <cellStyle name="Percent(0) 16 4" xfId="36266" xr:uid="{C65E6AC8-2DFE-4755-B5D6-1BC0DF0530CA}"/>
    <cellStyle name="Percent(0) 17" xfId="14848" xr:uid="{932DA5A7-0422-4E25-AE5A-D295DDA54985}"/>
    <cellStyle name="Percent(0) 17 2" xfId="14849" xr:uid="{11BD04F1-179B-43A6-B1DC-C007C91868E4}"/>
    <cellStyle name="Percent(0) 17 2 2" xfId="36267" xr:uid="{5C6EA982-70E3-4C86-857D-F36A5D45991E}"/>
    <cellStyle name="Percent(0) 17 3" xfId="14850" xr:uid="{560BC2BF-E4E4-4B84-BA73-A917BE3096A2}"/>
    <cellStyle name="Percent(0) 17 3 2" xfId="36268" xr:uid="{45060E29-CCCD-444E-8536-288AEE6A6515}"/>
    <cellStyle name="Percent(0) 17 4" xfId="36269" xr:uid="{ACA18170-BF65-4065-854F-537D26C30799}"/>
    <cellStyle name="Percent(0) 18" xfId="14851" xr:uid="{1ECAAE63-A602-4DD3-807B-069B8771B0C7}"/>
    <cellStyle name="Percent(0) 18 2" xfId="14852" xr:uid="{16FB67CD-0063-4C6F-8D2D-BA89AE3EBD79}"/>
    <cellStyle name="Percent(0) 18 2 2" xfId="36270" xr:uid="{7960C1D7-09E8-4FE6-A4BA-E81E53395872}"/>
    <cellStyle name="Percent(0) 18 3" xfId="14853" xr:uid="{6C70923E-A211-4579-9C31-760C38C34832}"/>
    <cellStyle name="Percent(0) 18 3 2" xfId="36271" xr:uid="{8897BAEA-DFCD-4CFE-95FD-C5EAFC4C8471}"/>
    <cellStyle name="Percent(0) 18 4" xfId="36272" xr:uid="{24AC1C6D-3709-4CCF-8074-F7B23D117BAE}"/>
    <cellStyle name="Percent(0) 19" xfId="14854" xr:uid="{7DACA459-1107-4B84-9969-359A80AC954D}"/>
    <cellStyle name="Percent(0) 19 2" xfId="14855" xr:uid="{2CA3C59E-36B3-4F21-95DA-3D378D2E077E}"/>
    <cellStyle name="Percent(0) 19 2 2" xfId="36273" xr:uid="{FBC3A2A2-35CB-4F87-AB61-204656DF6BF8}"/>
    <cellStyle name="Percent(0) 19 3" xfId="14856" xr:uid="{8D2FA8F8-4089-4ABA-8832-5E1EC889351A}"/>
    <cellStyle name="Percent(0) 19 3 2" xfId="36274" xr:uid="{D09F19F3-276B-4C3A-9AAD-4489E08F0EF7}"/>
    <cellStyle name="Percent(0) 19 4" xfId="36275" xr:uid="{B164EFB8-8320-4A92-91AC-818B5C05F13F}"/>
    <cellStyle name="Percent(0) 2" xfId="14857" xr:uid="{A4F9FAB9-77A2-49B5-AC57-286E0B7CD4E4}"/>
    <cellStyle name="Percent(0) 2 10" xfId="14858" xr:uid="{0564DC14-0E19-48D4-A12B-5638F9228936}"/>
    <cellStyle name="Percent(0) 2 10 2" xfId="14859" xr:uid="{A4953136-B2A1-4EC0-9EB3-1215AAEF6F22}"/>
    <cellStyle name="Percent(0) 2 10 2 2" xfId="36276" xr:uid="{956BA05B-1810-4495-A757-2F8F8F7DA514}"/>
    <cellStyle name="Percent(0) 2 10 3" xfId="14860" xr:uid="{4BBA1F12-B0D6-4DBC-9CEE-87019E91DC2D}"/>
    <cellStyle name="Percent(0) 2 10 3 2" xfId="36277" xr:uid="{8E86BC48-98B0-4053-8A2D-B112EB80E615}"/>
    <cellStyle name="Percent(0) 2 10 4" xfId="36278" xr:uid="{1425FE80-9473-4E07-AD15-961006544BDC}"/>
    <cellStyle name="Percent(0) 2 11" xfId="14861" xr:uid="{2FD9B606-44CD-4EC4-9AF2-DBD1BC32792C}"/>
    <cellStyle name="Percent(0) 2 11 2" xfId="36279" xr:uid="{C9481329-BB74-4B0F-88D9-9073AF817995}"/>
    <cellStyle name="Percent(0) 2 12" xfId="14862" xr:uid="{DB242F82-9CAE-4C04-9669-4BC64F75014F}"/>
    <cellStyle name="Percent(0) 2 12 2" xfId="36280" xr:uid="{4E48405C-2876-40FB-AD26-62B60440EEF3}"/>
    <cellStyle name="Percent(0) 2 13" xfId="36281" xr:uid="{4730F105-823D-408C-B6CD-8F3D6525AD42}"/>
    <cellStyle name="Percent(0) 2 2" xfId="14863" xr:uid="{574D95BA-F6B4-4177-8D9D-AA8BF8514AF9}"/>
    <cellStyle name="Percent(0) 2 2 2" xfId="14864" xr:uid="{3DBABEA7-EB39-4589-9AA8-A9DB5A076FED}"/>
    <cellStyle name="Percent(0) 2 2 2 2" xfId="14865" xr:uid="{AFA2DC4D-2E72-4218-99B1-38ACB1874DF0}"/>
    <cellStyle name="Percent(0) 2 2 2 2 2" xfId="14866" xr:uid="{4CD13975-B28A-46B6-96A6-7683DA62465C}"/>
    <cellStyle name="Percent(0) 2 2 2 2 2 2" xfId="36282" xr:uid="{A5B0972D-7C1C-4398-A74B-B434BDBCFC77}"/>
    <cellStyle name="Percent(0) 2 2 2 2 3" xfId="14867" xr:uid="{D7071583-63BF-4FD0-BE60-1DA514CA0AD1}"/>
    <cellStyle name="Percent(0) 2 2 2 2 3 2" xfId="36283" xr:uid="{E69A25BB-3826-47ED-873A-5A7760100C9F}"/>
    <cellStyle name="Percent(0) 2 2 2 2 4" xfId="36284" xr:uid="{4B2324B4-64F5-474E-AA73-289B3F3E6B97}"/>
    <cellStyle name="Percent(0) 2 2 2 3" xfId="14868" xr:uid="{4A01A8EB-0E06-4B71-B4F6-7F948CDDC12F}"/>
    <cellStyle name="Percent(0) 2 2 2 3 2" xfId="14869" xr:uid="{B014AEE1-D4E0-45A2-A677-041CB137FB54}"/>
    <cellStyle name="Percent(0) 2 2 2 3 2 2" xfId="36285" xr:uid="{4909AF5A-55F7-4CBE-AEB1-52EFF49FA44E}"/>
    <cellStyle name="Percent(0) 2 2 2 3 3" xfId="14870" xr:uid="{DB014F39-7BDC-458E-9047-2B8A818F8455}"/>
    <cellStyle name="Percent(0) 2 2 2 3 3 2" xfId="36286" xr:uid="{FC0417F3-E1E8-430C-9EFF-675E09836A02}"/>
    <cellStyle name="Percent(0) 2 2 2 3 4" xfId="36287" xr:uid="{37AF7CAF-F9F7-4E2A-AAC9-59461ADAC705}"/>
    <cellStyle name="Percent(0) 2 2 2 4" xfId="14871" xr:uid="{974A319F-E1C7-4E97-97F3-F1F6BF9BEAB1}"/>
    <cellStyle name="Percent(0) 2 2 2 4 2" xfId="14872" xr:uid="{E31BAF7F-F883-4E32-A5B3-00E88ACAF56B}"/>
    <cellStyle name="Percent(0) 2 2 2 4 2 2" xfId="36288" xr:uid="{49A1AD57-9A26-4FE2-BB3B-EF47D5E20426}"/>
    <cellStyle name="Percent(0) 2 2 2 4 3" xfId="14873" xr:uid="{626671EF-3F1C-41F6-B230-E38A459DBAF1}"/>
    <cellStyle name="Percent(0) 2 2 2 4 3 2" xfId="36289" xr:uid="{53EEF501-8C5A-4C50-8723-09CF62F07929}"/>
    <cellStyle name="Percent(0) 2 2 2 4 4" xfId="36290" xr:uid="{30698DB9-645B-47D5-940C-F9EF88011E3F}"/>
    <cellStyle name="Percent(0) 2 2 2 5" xfId="14874" xr:uid="{A618D762-6411-46A8-A0A7-ECEBAB25F114}"/>
    <cellStyle name="Percent(0) 2 2 2 5 2" xfId="14875" xr:uid="{BAC94AF5-A91C-4FCA-B97C-6663B99FEF36}"/>
    <cellStyle name="Percent(0) 2 2 2 5 2 2" xfId="36291" xr:uid="{69673166-7AA0-4285-8FFF-BA6C689DACDE}"/>
    <cellStyle name="Percent(0) 2 2 2 5 3" xfId="14876" xr:uid="{4C6F547D-AD3E-457A-8C45-89354BC371B3}"/>
    <cellStyle name="Percent(0) 2 2 2 5 3 2" xfId="36292" xr:uid="{1EEFF519-321D-407C-A910-003332BE59C4}"/>
    <cellStyle name="Percent(0) 2 2 2 5 4" xfId="36293" xr:uid="{FC9C3751-92F8-4CFF-9CFD-F51D3CD32FC5}"/>
    <cellStyle name="Percent(0) 2 2 2 6" xfId="14877" xr:uid="{43082D8D-A0C2-4F22-8193-8ACEE437B3A7}"/>
    <cellStyle name="Percent(0) 2 2 2 6 2" xfId="36294" xr:uid="{FEFA8215-1F70-4E9E-898C-17D07E321F1B}"/>
    <cellStyle name="Percent(0) 2 2 2 7" xfId="14878" xr:uid="{BE0F3536-02BD-45C3-A6A4-8E58945E5BDD}"/>
    <cellStyle name="Percent(0) 2 2 2 7 2" xfId="36295" xr:uid="{4E916E4B-2C35-425F-BAD2-4D818E7F0A0F}"/>
    <cellStyle name="Percent(0) 2 2 2 8" xfId="36296" xr:uid="{4AFBBE52-9A16-4361-8FFC-98BDC2081570}"/>
    <cellStyle name="Percent(0) 2 2 3" xfId="14879" xr:uid="{113FF8DB-6F2B-4699-B1AE-D8C664A833A4}"/>
    <cellStyle name="Percent(0) 2 2 3 2" xfId="14880" xr:uid="{AB5DECC8-4AE4-440B-9B7F-0B30774CF85E}"/>
    <cellStyle name="Percent(0) 2 2 3 2 2" xfId="36297" xr:uid="{02AD2A7A-A61B-4E4D-8C3A-96B109F337BE}"/>
    <cellStyle name="Percent(0) 2 2 3 3" xfId="14881" xr:uid="{B50343E8-4E83-4D81-8EBB-AA06314A3766}"/>
    <cellStyle name="Percent(0) 2 2 3 3 2" xfId="36298" xr:uid="{285CC16A-B464-4813-823C-CD5099CC9834}"/>
    <cellStyle name="Percent(0) 2 2 3 4" xfId="36299" xr:uid="{B0CF2105-5038-4D46-B9C5-4F64EAFAF101}"/>
    <cellStyle name="Percent(0) 2 2 4" xfId="14882" xr:uid="{B62507B1-B50E-48B3-AE80-1C3254977D4F}"/>
    <cellStyle name="Percent(0) 2 2 4 2" xfId="14883" xr:uid="{F522CA1B-02DC-43C3-9D26-651D694ECE02}"/>
    <cellStyle name="Percent(0) 2 2 4 2 2" xfId="36300" xr:uid="{8C6071E5-E4F6-4A7F-8206-8532F66EC465}"/>
    <cellStyle name="Percent(0) 2 2 4 3" xfId="14884" xr:uid="{90E1367E-2A83-4C6A-9CEE-D58E25C66819}"/>
    <cellStyle name="Percent(0) 2 2 4 3 2" xfId="36301" xr:uid="{F73E2752-621B-4FA9-97BE-5C01DA758CD2}"/>
    <cellStyle name="Percent(0) 2 2 4 4" xfId="36302" xr:uid="{2526FC9E-DD98-4422-B388-043285B2714B}"/>
    <cellStyle name="Percent(0) 2 2 5" xfId="14885" xr:uid="{C9BD0A8A-F6A8-4301-9149-69D66059AEEB}"/>
    <cellStyle name="Percent(0) 2 2 5 2" xfId="14886" xr:uid="{CD2EE686-5EA7-4AA9-8964-22141CC5B33A}"/>
    <cellStyle name="Percent(0) 2 2 5 2 2" xfId="36303" xr:uid="{1D2E5B0A-B9DB-4649-8E60-0170040EAA58}"/>
    <cellStyle name="Percent(0) 2 2 5 3" xfId="14887" xr:uid="{F23D07C1-A45D-45EF-9D2E-A4152A3D9CEA}"/>
    <cellStyle name="Percent(0) 2 2 5 3 2" xfId="36304" xr:uid="{76FE210F-2A91-43A5-8453-C8B375531E55}"/>
    <cellStyle name="Percent(0) 2 2 5 4" xfId="36305" xr:uid="{D98B6428-32A0-47D8-AA6C-6C71F25DC1C8}"/>
    <cellStyle name="Percent(0) 2 2 6" xfId="14888" xr:uid="{9ED11300-3E94-4137-A318-6A2E5499359D}"/>
    <cellStyle name="Percent(0) 2 2 6 2" xfId="14889" xr:uid="{0EAD772D-A2F1-4063-998A-B74EA7D37EFE}"/>
    <cellStyle name="Percent(0) 2 2 6 2 2" xfId="36306" xr:uid="{1E038B26-675D-4429-9A9F-30DD75553CAB}"/>
    <cellStyle name="Percent(0) 2 2 6 3" xfId="14890" xr:uid="{0D3F3103-1FC0-4097-9E9D-08578BB19E73}"/>
    <cellStyle name="Percent(0) 2 2 6 3 2" xfId="36307" xr:uid="{16FE40E3-7011-45C5-A8C8-5109815DD3D9}"/>
    <cellStyle name="Percent(0) 2 2 6 4" xfId="36308" xr:uid="{E7B5297C-E40F-4F3E-BEE3-001F1AB0445C}"/>
    <cellStyle name="Percent(0) 2 2 7" xfId="14891" xr:uid="{F99740A7-CCFD-4DD8-98FD-EE2256792C21}"/>
    <cellStyle name="Percent(0) 2 2 7 2" xfId="36309" xr:uid="{DA545D3D-DA7D-4C9C-91F8-5EF192DCC7F0}"/>
    <cellStyle name="Percent(0) 2 2 8" xfId="14892" xr:uid="{C0FAE309-4A71-4AFB-8744-8AE0F0BAC469}"/>
    <cellStyle name="Percent(0) 2 2 8 2" xfId="36310" xr:uid="{F1F8BE81-5403-4DF6-A2B8-1A73548395EC}"/>
    <cellStyle name="Percent(0) 2 2 9" xfId="36311" xr:uid="{2D0F7D09-106B-4A38-B6AA-0917F6E82562}"/>
    <cellStyle name="Percent(0) 2 3" xfId="14893" xr:uid="{FFE194EE-711E-4BD7-ADEA-129C46B5F436}"/>
    <cellStyle name="Percent(0) 2 3 2" xfId="14894" xr:uid="{3EC1CF61-7E9A-4C1B-AB18-FDAB24966871}"/>
    <cellStyle name="Percent(0) 2 3 2 2" xfId="14895" xr:uid="{BACA6CCF-0599-4438-9C3A-5AD75CD29A83}"/>
    <cellStyle name="Percent(0) 2 3 2 2 2" xfId="14896" xr:uid="{63ECAE90-9593-4756-AA03-5A9DCCD5B7AE}"/>
    <cellStyle name="Percent(0) 2 3 2 2 2 2" xfId="36312" xr:uid="{1C3A215D-6299-419F-9857-6F85BD75138C}"/>
    <cellStyle name="Percent(0) 2 3 2 2 3" xfId="14897" xr:uid="{671A4818-576E-414E-A988-640AE0CC92E2}"/>
    <cellStyle name="Percent(0) 2 3 2 2 3 2" xfId="36313" xr:uid="{5D4A426B-A789-43AD-A995-D4E0458C5787}"/>
    <cellStyle name="Percent(0) 2 3 2 2 4" xfId="36314" xr:uid="{123DA533-DF43-4114-946D-23923FFCE278}"/>
    <cellStyle name="Percent(0) 2 3 2 3" xfId="14898" xr:uid="{0C796E21-5A1A-4613-9743-0B9E0978F4BE}"/>
    <cellStyle name="Percent(0) 2 3 2 3 2" xfId="14899" xr:uid="{449AE3D4-A42E-4380-B1DC-E3AEA7ED3D6A}"/>
    <cellStyle name="Percent(0) 2 3 2 3 2 2" xfId="36315" xr:uid="{7A9BEE84-8FE9-473C-9FFD-4C9E731225E2}"/>
    <cellStyle name="Percent(0) 2 3 2 3 3" xfId="14900" xr:uid="{9637583E-052B-4810-8A66-AB79B639B363}"/>
    <cellStyle name="Percent(0) 2 3 2 3 3 2" xfId="36316" xr:uid="{F868172D-69FA-40E0-8F40-36DB43A87016}"/>
    <cellStyle name="Percent(0) 2 3 2 3 4" xfId="36317" xr:uid="{4CD8E81A-C7D8-48D2-B66C-59C7706D9002}"/>
    <cellStyle name="Percent(0) 2 3 2 4" xfId="14901" xr:uid="{8601981D-0C1A-4E85-91DA-96DCBA88AF5F}"/>
    <cellStyle name="Percent(0) 2 3 2 4 2" xfId="14902" xr:uid="{569E3E3E-B61A-4AF8-9CE2-2B7C202C36A4}"/>
    <cellStyle name="Percent(0) 2 3 2 4 2 2" xfId="36318" xr:uid="{4AC866B2-7645-47ED-AFF6-FF12B4E65BFC}"/>
    <cellStyle name="Percent(0) 2 3 2 4 3" xfId="14903" xr:uid="{A951F925-BBA3-4F69-8D85-4EDD15EEBFDE}"/>
    <cellStyle name="Percent(0) 2 3 2 4 3 2" xfId="36319" xr:uid="{ABCBB8F2-863C-432E-8DCB-8415E44CDBAE}"/>
    <cellStyle name="Percent(0) 2 3 2 4 4" xfId="36320" xr:uid="{04BACEC7-B47A-4498-8ADB-A87A761AF3E9}"/>
    <cellStyle name="Percent(0) 2 3 2 5" xfId="14904" xr:uid="{981C14EA-851C-40F1-BA14-25F531D51343}"/>
    <cellStyle name="Percent(0) 2 3 2 5 2" xfId="14905" xr:uid="{2BD1ABDC-2E59-4C4F-8DCE-6838C3C28294}"/>
    <cellStyle name="Percent(0) 2 3 2 5 2 2" xfId="36321" xr:uid="{E1A4F636-1CE1-428E-AA3F-A5F280D2263E}"/>
    <cellStyle name="Percent(0) 2 3 2 5 3" xfId="14906" xr:uid="{140F3442-9ACD-45B3-A224-B56C26D2D938}"/>
    <cellStyle name="Percent(0) 2 3 2 5 3 2" xfId="36322" xr:uid="{305A6F8F-6F03-44A8-8296-69205C5F26B5}"/>
    <cellStyle name="Percent(0) 2 3 2 5 4" xfId="36323" xr:uid="{66F76A9D-1AEA-4B8B-A225-13447E4B7419}"/>
    <cellStyle name="Percent(0) 2 3 2 6" xfId="14907" xr:uid="{B050A31D-BBDB-4535-AE8C-1F8745F8B785}"/>
    <cellStyle name="Percent(0) 2 3 2 6 2" xfId="36324" xr:uid="{72611A56-8B7C-4789-BA3C-0A038657B6DD}"/>
    <cellStyle name="Percent(0) 2 3 2 7" xfId="14908" xr:uid="{20A30A87-0433-48D9-A97F-2F881892BB4C}"/>
    <cellStyle name="Percent(0) 2 3 2 7 2" xfId="36325" xr:uid="{09A51194-3A9E-4283-B31C-8DC06654D375}"/>
    <cellStyle name="Percent(0) 2 3 2 8" xfId="36326" xr:uid="{7BFFAC77-0A7F-4E23-B865-787B4136A39C}"/>
    <cellStyle name="Percent(0) 2 3 3" xfId="14909" xr:uid="{FF31B7A1-1C72-4C3C-9AC3-A67A59E4AF28}"/>
    <cellStyle name="Percent(0) 2 3 3 2" xfId="14910" xr:uid="{5D6E3098-B965-49B3-B013-4A7BC070EB41}"/>
    <cellStyle name="Percent(0) 2 3 3 2 2" xfId="36327" xr:uid="{E2AE5A19-A9B6-49FC-8D8E-C7273063834D}"/>
    <cellStyle name="Percent(0) 2 3 3 3" xfId="14911" xr:uid="{3683CEC0-85BE-4EB8-B11F-ADB973F0511B}"/>
    <cellStyle name="Percent(0) 2 3 3 3 2" xfId="36328" xr:uid="{160BB762-9C11-43C3-A74E-101FACB3D62D}"/>
    <cellStyle name="Percent(0) 2 3 3 4" xfId="36329" xr:uid="{B0B3A7C5-0939-495B-A00D-7B442E3C2693}"/>
    <cellStyle name="Percent(0) 2 3 4" xfId="14912" xr:uid="{1535AA64-2DAC-4535-B0BD-9771E644E1C7}"/>
    <cellStyle name="Percent(0) 2 3 4 2" xfId="14913" xr:uid="{24A07C01-B984-4D66-A0E5-287606EA736A}"/>
    <cellStyle name="Percent(0) 2 3 4 2 2" xfId="36330" xr:uid="{57EFB9C9-A4F2-4430-A543-4B3F7A0AF66E}"/>
    <cellStyle name="Percent(0) 2 3 4 3" xfId="14914" xr:uid="{744A7029-9D60-4579-B573-D7B4F255161B}"/>
    <cellStyle name="Percent(0) 2 3 4 3 2" xfId="36331" xr:uid="{D0F2F7DB-E378-4CD7-99C1-0B5F5D73D733}"/>
    <cellStyle name="Percent(0) 2 3 4 4" xfId="36332" xr:uid="{E0482F67-8C6B-41B2-A7EA-E744111FE873}"/>
    <cellStyle name="Percent(0) 2 3 5" xfId="14915" xr:uid="{5C2BC433-0141-40D5-AC63-63AE0A022D40}"/>
    <cellStyle name="Percent(0) 2 3 5 2" xfId="14916" xr:uid="{B0D3CEEE-07DC-4C2E-98DF-052975DD1580}"/>
    <cellStyle name="Percent(0) 2 3 5 2 2" xfId="36333" xr:uid="{66209017-54E9-4A7D-9B7E-A241E7F904C6}"/>
    <cellStyle name="Percent(0) 2 3 5 3" xfId="14917" xr:uid="{061F2514-B2B1-4D0F-B4C2-904A77F4640F}"/>
    <cellStyle name="Percent(0) 2 3 5 3 2" xfId="36334" xr:uid="{52A2E433-DAA9-4561-B43B-D58B3B00084C}"/>
    <cellStyle name="Percent(0) 2 3 5 4" xfId="36335" xr:uid="{40E5ED21-3FE8-4272-9234-B40050C851B4}"/>
    <cellStyle name="Percent(0) 2 3 6" xfId="14918" xr:uid="{D929257C-9650-471F-9D8D-12E618562512}"/>
    <cellStyle name="Percent(0) 2 3 6 2" xfId="14919" xr:uid="{5DA6945A-C9E1-4E47-B9E8-13C4DD87C3E5}"/>
    <cellStyle name="Percent(0) 2 3 6 2 2" xfId="36336" xr:uid="{E18C9728-49B7-4034-99FE-9425D6040D3B}"/>
    <cellStyle name="Percent(0) 2 3 6 3" xfId="14920" xr:uid="{163D4DB1-4783-44CD-8897-9D766551AEAD}"/>
    <cellStyle name="Percent(0) 2 3 6 3 2" xfId="36337" xr:uid="{65C046F6-5CC8-44B3-A708-0C008B814862}"/>
    <cellStyle name="Percent(0) 2 3 6 4" xfId="36338" xr:uid="{04A1F00E-3B2A-4B7B-A83D-E07D8B7AE4A5}"/>
    <cellStyle name="Percent(0) 2 3 7" xfId="14921" xr:uid="{F508BA97-6DD9-454E-B86F-CC9545E05864}"/>
    <cellStyle name="Percent(0) 2 3 7 2" xfId="36339" xr:uid="{A70E4E62-DCE1-431E-8A41-6B8935D3DAA9}"/>
    <cellStyle name="Percent(0) 2 3 8" xfId="14922" xr:uid="{33776FE5-9352-4174-97BC-C5F1E3FAF661}"/>
    <cellStyle name="Percent(0) 2 3 8 2" xfId="36340" xr:uid="{164C5D6A-04FB-4AC7-8FC8-6334F9BD195F}"/>
    <cellStyle name="Percent(0) 2 3 9" xfId="36341" xr:uid="{82358B81-9602-436C-8B26-01DC622E4179}"/>
    <cellStyle name="Percent(0) 2 4" xfId="14923" xr:uid="{5238EDA6-B532-4AE0-B4A6-88246491C6F5}"/>
    <cellStyle name="Percent(0) 2 4 2" xfId="14924" xr:uid="{62B0DC93-FDCC-4712-8F54-105DC168B0D8}"/>
    <cellStyle name="Percent(0) 2 4 2 2" xfId="14925" xr:uid="{ACF3EEAF-71E9-4086-9C20-60038B7B54A4}"/>
    <cellStyle name="Percent(0) 2 4 2 2 2" xfId="14926" xr:uid="{616BEB4F-4EC8-4E64-8D87-85625338E7E6}"/>
    <cellStyle name="Percent(0) 2 4 2 2 2 2" xfId="36342" xr:uid="{8C06AF8E-887C-483B-90EC-93D5E8ACD0CB}"/>
    <cellStyle name="Percent(0) 2 4 2 2 3" xfId="14927" xr:uid="{A431AE3A-9322-4E34-BA69-639497834AC3}"/>
    <cellStyle name="Percent(0) 2 4 2 2 3 2" xfId="36343" xr:uid="{ABEEA947-308E-457D-BA2C-FBDCCCA6B976}"/>
    <cellStyle name="Percent(0) 2 4 2 2 4" xfId="36344" xr:uid="{5CAEC7BC-C9B9-4273-B84D-7B55E6B02027}"/>
    <cellStyle name="Percent(0) 2 4 2 3" xfId="14928" xr:uid="{5F10E069-528E-42BC-90A5-B63521624CE0}"/>
    <cellStyle name="Percent(0) 2 4 2 3 2" xfId="14929" xr:uid="{B7AE3344-78E4-4DCB-9B82-477605877E6A}"/>
    <cellStyle name="Percent(0) 2 4 2 3 2 2" xfId="36345" xr:uid="{1D323F46-85C9-41D9-85B3-C55140181BF0}"/>
    <cellStyle name="Percent(0) 2 4 2 3 3" xfId="14930" xr:uid="{32839CC1-422C-416A-9FC9-E2BAF9DC7BC9}"/>
    <cellStyle name="Percent(0) 2 4 2 3 3 2" xfId="36346" xr:uid="{70DEEA6D-D68A-4E0E-8D2A-188A9CC49F23}"/>
    <cellStyle name="Percent(0) 2 4 2 3 4" xfId="36347" xr:uid="{53796BF8-0331-474C-B7CB-B902ABDD6EA5}"/>
    <cellStyle name="Percent(0) 2 4 2 4" xfId="14931" xr:uid="{44B2F28D-E89A-4187-B811-9A8509C5A8F5}"/>
    <cellStyle name="Percent(0) 2 4 2 4 2" xfId="14932" xr:uid="{41255AF1-0609-4631-8C66-2C09E8581D3A}"/>
    <cellStyle name="Percent(0) 2 4 2 4 2 2" xfId="36348" xr:uid="{37E724D5-6428-4924-ACDA-7B52DFBA212E}"/>
    <cellStyle name="Percent(0) 2 4 2 4 3" xfId="14933" xr:uid="{5D4A07E3-A637-41C1-9F4C-752E3C4F6BD7}"/>
    <cellStyle name="Percent(0) 2 4 2 4 3 2" xfId="36349" xr:uid="{C7524FE9-2F32-4A73-9809-60E5FAC15BFC}"/>
    <cellStyle name="Percent(0) 2 4 2 4 4" xfId="36350" xr:uid="{5EF06302-0B96-48E9-AE76-CB30C9FC1534}"/>
    <cellStyle name="Percent(0) 2 4 2 5" xfId="14934" xr:uid="{FF485CBF-6A22-4A7E-AA47-9713E966A4C0}"/>
    <cellStyle name="Percent(0) 2 4 2 5 2" xfId="14935" xr:uid="{26597CB9-1980-4BC0-BE58-BC0F6C297FDF}"/>
    <cellStyle name="Percent(0) 2 4 2 5 2 2" xfId="36351" xr:uid="{0BA2B116-6900-4B73-9CFB-2B3E47EF65DA}"/>
    <cellStyle name="Percent(0) 2 4 2 5 3" xfId="14936" xr:uid="{4CC7CC1B-B560-40DB-A28D-158558151F58}"/>
    <cellStyle name="Percent(0) 2 4 2 5 3 2" xfId="36352" xr:uid="{DB26F4A8-168B-4F8F-90F1-95664420D6B4}"/>
    <cellStyle name="Percent(0) 2 4 2 5 4" xfId="36353" xr:uid="{8AA9CFFB-5670-41A2-9101-8A0656A7AF4F}"/>
    <cellStyle name="Percent(0) 2 4 2 6" xfId="14937" xr:uid="{0A2AC527-85F2-488C-A003-8FFA2E15FBF9}"/>
    <cellStyle name="Percent(0) 2 4 2 6 2" xfId="36354" xr:uid="{A4DA6037-EB3E-417D-AE08-57BB1AD3BC22}"/>
    <cellStyle name="Percent(0) 2 4 2 7" xfId="14938" xr:uid="{84A1A991-0FDF-4F83-A5B4-EA53C835445E}"/>
    <cellStyle name="Percent(0) 2 4 2 7 2" xfId="36355" xr:uid="{8ED49F81-14E6-443C-AF3B-88C33EB261B2}"/>
    <cellStyle name="Percent(0) 2 4 2 8" xfId="36356" xr:uid="{748C4A85-9122-4859-9134-5F59BA5C90F7}"/>
    <cellStyle name="Percent(0) 2 4 3" xfId="14939" xr:uid="{8F1C937F-8D9D-4D30-862E-D62AF0FE322E}"/>
    <cellStyle name="Percent(0) 2 4 3 2" xfId="14940" xr:uid="{44F180AA-08EB-4543-A4CC-15285FE7812A}"/>
    <cellStyle name="Percent(0) 2 4 3 2 2" xfId="36357" xr:uid="{D5580D17-B8A0-4D15-8FC6-8CF1B93EE619}"/>
    <cellStyle name="Percent(0) 2 4 3 3" xfId="14941" xr:uid="{FA4910D0-CAA2-4D2D-9A22-E2E01A14D932}"/>
    <cellStyle name="Percent(0) 2 4 3 3 2" xfId="36358" xr:uid="{2558767D-45D9-4A24-8E62-1CEABF97B552}"/>
    <cellStyle name="Percent(0) 2 4 3 4" xfId="36359" xr:uid="{C4FCE1FE-8784-4484-A448-18290F39AF0E}"/>
    <cellStyle name="Percent(0) 2 4 4" xfId="14942" xr:uid="{30070584-B6B3-410A-ABA2-E104C85FDE19}"/>
    <cellStyle name="Percent(0) 2 4 4 2" xfId="14943" xr:uid="{0029B0E7-E991-479D-ACBD-7A1A6456B800}"/>
    <cellStyle name="Percent(0) 2 4 4 2 2" xfId="36360" xr:uid="{2F763E4D-EB44-42EB-998A-6779445B4CE6}"/>
    <cellStyle name="Percent(0) 2 4 4 3" xfId="14944" xr:uid="{2386333D-1EDC-4845-AE80-F2E3DBC98068}"/>
    <cellStyle name="Percent(0) 2 4 4 3 2" xfId="36361" xr:uid="{6A321EB1-D9FF-46A1-AEC0-91E4350A4782}"/>
    <cellStyle name="Percent(0) 2 4 4 4" xfId="36362" xr:uid="{B8F89775-504E-4E71-9CAD-39679A55BF15}"/>
    <cellStyle name="Percent(0) 2 4 5" xfId="14945" xr:uid="{1D55BE64-6B20-43E6-8918-749799A92D0B}"/>
    <cellStyle name="Percent(0) 2 4 5 2" xfId="14946" xr:uid="{D9E6693D-835D-4250-8C49-B2FDD5BE582E}"/>
    <cellStyle name="Percent(0) 2 4 5 2 2" xfId="36363" xr:uid="{A64761FA-92BB-4545-9295-D0DE7478B85B}"/>
    <cellStyle name="Percent(0) 2 4 5 3" xfId="14947" xr:uid="{B56129FA-1406-4D28-BFDC-947D43D679FE}"/>
    <cellStyle name="Percent(0) 2 4 5 3 2" xfId="36364" xr:uid="{AB1FA2A6-CE3A-4227-B221-C0C73F63C279}"/>
    <cellStyle name="Percent(0) 2 4 5 4" xfId="36365" xr:uid="{344D3499-C8AC-4DD7-A7EB-98F9A55FA482}"/>
    <cellStyle name="Percent(0) 2 4 6" xfId="14948" xr:uid="{D16C6C1A-4223-4F64-B209-8AFF3F154EC3}"/>
    <cellStyle name="Percent(0) 2 4 6 2" xfId="14949" xr:uid="{2C2E87DF-41B4-4794-8A81-3B06930000A8}"/>
    <cellStyle name="Percent(0) 2 4 6 2 2" xfId="36366" xr:uid="{91AF6D19-244C-465F-AF56-30F882D9D6A1}"/>
    <cellStyle name="Percent(0) 2 4 6 3" xfId="14950" xr:uid="{622B3FC0-9D24-41CB-8C50-54026916C944}"/>
    <cellStyle name="Percent(0) 2 4 6 3 2" xfId="36367" xr:uid="{9CAE77E5-A329-4174-83F1-472956C53CE0}"/>
    <cellStyle name="Percent(0) 2 4 6 4" xfId="36368" xr:uid="{D043D232-450F-4CED-AE42-78B7D58DBE0D}"/>
    <cellStyle name="Percent(0) 2 4 7" xfId="14951" xr:uid="{50689761-63AA-4CF8-9BB6-CAD560883782}"/>
    <cellStyle name="Percent(0) 2 4 7 2" xfId="36369" xr:uid="{4DC6B900-44E6-4B7F-84F2-42E8414B853F}"/>
    <cellStyle name="Percent(0) 2 4 8" xfId="14952" xr:uid="{CE137D56-9957-4105-AA5F-1D3AD0E6D708}"/>
    <cellStyle name="Percent(0) 2 4 8 2" xfId="36370" xr:uid="{78381006-EFD9-4430-A427-F819FBFFC2AE}"/>
    <cellStyle name="Percent(0) 2 4 9" xfId="36371" xr:uid="{377CA0DE-D054-4D1F-8785-AA7260C04256}"/>
    <cellStyle name="Percent(0) 2 5" xfId="14953" xr:uid="{D8AED636-0612-4AEE-9DAF-4A19D966206D}"/>
    <cellStyle name="Percent(0) 2 5 2" xfId="14954" xr:uid="{376F2DEE-5E22-4D14-814D-9A67623A74C7}"/>
    <cellStyle name="Percent(0) 2 5 2 2" xfId="14955" xr:uid="{9124C0FB-C373-47BB-8091-50E9D5A7C942}"/>
    <cellStyle name="Percent(0) 2 5 2 2 2" xfId="36372" xr:uid="{EF862B6C-B951-433E-BFB3-91B86CCF2E28}"/>
    <cellStyle name="Percent(0) 2 5 2 3" xfId="14956" xr:uid="{8AE17BA5-1386-4C59-856D-6A2BBE7A6C5D}"/>
    <cellStyle name="Percent(0) 2 5 2 3 2" xfId="36373" xr:uid="{43F39A08-9239-4863-BC16-9C489539AFB2}"/>
    <cellStyle name="Percent(0) 2 5 2 4" xfId="36374" xr:uid="{D644083B-40A2-44D3-9480-79E9D4EF8F3C}"/>
    <cellStyle name="Percent(0) 2 5 3" xfId="14957" xr:uid="{3A2DBE54-0FD4-4DD3-A2F5-4FCDFE269FFE}"/>
    <cellStyle name="Percent(0) 2 5 3 2" xfId="14958" xr:uid="{51C16948-1188-4A0E-8E9C-E3F7C7DACF10}"/>
    <cellStyle name="Percent(0) 2 5 3 2 2" xfId="36375" xr:uid="{B4BF8ABB-9B97-41CD-A4D1-BBA52DB41B73}"/>
    <cellStyle name="Percent(0) 2 5 3 3" xfId="14959" xr:uid="{7D2A0B0D-6882-4ED4-9ABC-B4679787F961}"/>
    <cellStyle name="Percent(0) 2 5 3 3 2" xfId="36376" xr:uid="{AF72BDFC-005D-419D-AD4D-E6ED1F8A68D7}"/>
    <cellStyle name="Percent(0) 2 5 3 4" xfId="36377" xr:uid="{EF775552-F364-4EB6-BA12-1A6F1BC0E921}"/>
    <cellStyle name="Percent(0) 2 5 4" xfId="14960" xr:uid="{3751732A-5816-403D-A5C2-B42516387E8E}"/>
    <cellStyle name="Percent(0) 2 5 4 2" xfId="14961" xr:uid="{4A48D91C-338E-4CBB-8AE2-4516B3CE0D3C}"/>
    <cellStyle name="Percent(0) 2 5 4 2 2" xfId="36378" xr:uid="{980CB1BE-F785-4122-AE48-76AE1DFB34B6}"/>
    <cellStyle name="Percent(0) 2 5 4 3" xfId="14962" xr:uid="{40B132DD-3BCE-43EA-ACFA-30B8B95F5B7E}"/>
    <cellStyle name="Percent(0) 2 5 4 3 2" xfId="36379" xr:uid="{9E75EA06-95A7-49DF-B449-BEB5680C8812}"/>
    <cellStyle name="Percent(0) 2 5 4 4" xfId="36380" xr:uid="{521920A1-0BA9-4866-AF66-5E19231A0073}"/>
    <cellStyle name="Percent(0) 2 5 5" xfId="14963" xr:uid="{CC0DD532-BC26-4699-8370-9030742F0FA3}"/>
    <cellStyle name="Percent(0) 2 5 5 2" xfId="14964" xr:uid="{2C00EDCC-9507-4644-8DA3-B6565F327E79}"/>
    <cellStyle name="Percent(0) 2 5 5 2 2" xfId="36381" xr:uid="{299BC04E-D8DE-4AD5-A3E3-F412570D5A97}"/>
    <cellStyle name="Percent(0) 2 5 5 3" xfId="14965" xr:uid="{23484107-8B71-47C9-847E-7242EE07DE10}"/>
    <cellStyle name="Percent(0) 2 5 5 3 2" xfId="36382" xr:uid="{A55C532A-5591-4461-A628-FF1E8A6CB27B}"/>
    <cellStyle name="Percent(0) 2 5 5 4" xfId="36383" xr:uid="{50C5922A-1E2B-4BD8-AA5B-6C55126790ED}"/>
    <cellStyle name="Percent(0) 2 5 6" xfId="14966" xr:uid="{693703CE-1479-420E-9C18-16ACAD81941B}"/>
    <cellStyle name="Percent(0) 2 5 6 2" xfId="36384" xr:uid="{FC556D95-D7A6-48CA-B92B-7E88DE35D147}"/>
    <cellStyle name="Percent(0) 2 5 7" xfId="14967" xr:uid="{77941F42-7FB4-463E-90C1-2BAAF9A9918A}"/>
    <cellStyle name="Percent(0) 2 5 7 2" xfId="36385" xr:uid="{1904800F-769A-4BA6-8B75-0ECADBF57385}"/>
    <cellStyle name="Percent(0) 2 5 8" xfId="36386" xr:uid="{6969B0D3-4772-43F7-BE9F-FF636F601B49}"/>
    <cellStyle name="Percent(0) 2 6" xfId="14968" xr:uid="{F2682DC1-3B34-44F4-BA0A-E399D8779F1E}"/>
    <cellStyle name="Percent(0) 2 6 2" xfId="14969" xr:uid="{85609811-87EE-4E12-8071-9EFCCB69B697}"/>
    <cellStyle name="Percent(0) 2 6 2 2" xfId="14970" xr:uid="{B2AB7197-558C-4185-A607-546AAF9D2A4E}"/>
    <cellStyle name="Percent(0) 2 6 2 2 2" xfId="36387" xr:uid="{888CBF32-F33A-40E6-A277-47821CE02994}"/>
    <cellStyle name="Percent(0) 2 6 2 3" xfId="14971" xr:uid="{2B9B27BC-4B92-47AF-9787-FCFF28E16BE1}"/>
    <cellStyle name="Percent(0) 2 6 2 3 2" xfId="36388" xr:uid="{D9C20EDE-477D-4704-9367-30021F02F143}"/>
    <cellStyle name="Percent(0) 2 6 2 4" xfId="36389" xr:uid="{803D3DEF-F830-4B75-B58C-F28907CF0552}"/>
    <cellStyle name="Percent(0) 2 6 3" xfId="14972" xr:uid="{63C1E39D-29F1-40C2-A0CE-472D686EEE3F}"/>
    <cellStyle name="Percent(0) 2 6 3 2" xfId="14973" xr:uid="{A922C8EA-8B48-4094-9DE3-756E0B65CEDC}"/>
    <cellStyle name="Percent(0) 2 6 3 2 2" xfId="36390" xr:uid="{C7A9DD58-DFD4-4408-AD57-67EB300C1587}"/>
    <cellStyle name="Percent(0) 2 6 3 3" xfId="14974" xr:uid="{0FD813EE-4C0E-46F1-9FAB-3C2F2FF9A1F0}"/>
    <cellStyle name="Percent(0) 2 6 3 3 2" xfId="36391" xr:uid="{76600D52-4004-4B57-B6A5-83D5E51A7FAF}"/>
    <cellStyle name="Percent(0) 2 6 3 4" xfId="36392" xr:uid="{5332379F-8DEB-4739-ADA8-A4D06BE18297}"/>
    <cellStyle name="Percent(0) 2 6 4" xfId="14975" xr:uid="{9B55177A-FC7E-42DF-86DA-278E4E6D293F}"/>
    <cellStyle name="Percent(0) 2 6 4 2" xfId="14976" xr:uid="{C205B1DE-BD97-42F8-8ABB-7CDDE3272B39}"/>
    <cellStyle name="Percent(0) 2 6 4 2 2" xfId="36393" xr:uid="{0F7EBD9E-138D-4D1F-9545-2EC7FE396876}"/>
    <cellStyle name="Percent(0) 2 6 4 3" xfId="14977" xr:uid="{AEA9CC22-F59F-48AA-9817-7A3C270182BF}"/>
    <cellStyle name="Percent(0) 2 6 4 3 2" xfId="36394" xr:uid="{6A61A2B0-77BC-4707-8A69-DCE5AA499553}"/>
    <cellStyle name="Percent(0) 2 6 4 4" xfId="36395" xr:uid="{C3FF119A-2925-4E2B-878D-C40972BE4B8F}"/>
    <cellStyle name="Percent(0) 2 6 5" xfId="14978" xr:uid="{8A30C122-C21E-419F-B469-9EABA731FACA}"/>
    <cellStyle name="Percent(0) 2 6 5 2" xfId="14979" xr:uid="{136E27ED-A15D-458C-8326-B12AEBE2A053}"/>
    <cellStyle name="Percent(0) 2 6 5 2 2" xfId="36396" xr:uid="{5D2CFF97-C784-4E05-BEE9-A4F3931A75AF}"/>
    <cellStyle name="Percent(0) 2 6 5 3" xfId="14980" xr:uid="{F020876E-4C19-463D-B722-40DB33CB27E8}"/>
    <cellStyle name="Percent(0) 2 6 5 3 2" xfId="36397" xr:uid="{64D6093F-0695-4BF1-A7E9-7A278D9D1A1A}"/>
    <cellStyle name="Percent(0) 2 6 5 4" xfId="36398" xr:uid="{523F1DB0-2BBC-494C-BB5D-6518B2118DFC}"/>
    <cellStyle name="Percent(0) 2 6 6" xfId="14981" xr:uid="{DCBE321B-47B2-4B5A-BE2C-37D63007AF8B}"/>
    <cellStyle name="Percent(0) 2 6 6 2" xfId="36399" xr:uid="{B6D7C8E4-18EE-4664-A7E8-1A4C099F41EE}"/>
    <cellStyle name="Percent(0) 2 6 7" xfId="14982" xr:uid="{24A32FEE-62B9-4ACB-A99B-119CAD82E35F}"/>
    <cellStyle name="Percent(0) 2 6 7 2" xfId="36400" xr:uid="{71F24C57-FC84-4EE8-94B7-CE7A0433F243}"/>
    <cellStyle name="Percent(0) 2 6 8" xfId="36401" xr:uid="{270BF0AE-3E21-491F-9B0D-F1822C186955}"/>
    <cellStyle name="Percent(0) 2 7" xfId="14983" xr:uid="{BAD5DABF-9804-4B8D-B93B-CC1F8D12DC79}"/>
    <cellStyle name="Percent(0) 2 7 2" xfId="14984" xr:uid="{478116E0-B4C9-47AE-ADC3-3214284EF258}"/>
    <cellStyle name="Percent(0) 2 7 2 2" xfId="36402" xr:uid="{F76D62EB-3485-442C-8E2D-0D3A082E7756}"/>
    <cellStyle name="Percent(0) 2 7 3" xfId="14985" xr:uid="{C8FA146A-2466-4A0D-B983-E34D61C4B380}"/>
    <cellStyle name="Percent(0) 2 7 3 2" xfId="36403" xr:uid="{165E289B-3937-4995-9FCE-2BB04AE664B5}"/>
    <cellStyle name="Percent(0) 2 7 4" xfId="36404" xr:uid="{EBDB0FDF-29C4-48AC-8FD2-0A4B51457ED4}"/>
    <cellStyle name="Percent(0) 2 8" xfId="14986" xr:uid="{008EC08E-E364-4454-A85B-1B9DE016F585}"/>
    <cellStyle name="Percent(0) 2 8 2" xfId="14987" xr:uid="{1D7F1482-D7D4-4F81-8B3A-1E099D0E6D31}"/>
    <cellStyle name="Percent(0) 2 8 2 2" xfId="36405" xr:uid="{3D48D484-5C2C-4161-AF02-E09E25BCC565}"/>
    <cellStyle name="Percent(0) 2 8 3" xfId="14988" xr:uid="{7CEAB147-A32F-4A5A-8D1D-6DBD8CF4C478}"/>
    <cellStyle name="Percent(0) 2 8 3 2" xfId="36406" xr:uid="{63928F9A-AB55-4668-86B9-124C1BEC09E9}"/>
    <cellStyle name="Percent(0) 2 8 4" xfId="36407" xr:uid="{B8DDB6DD-C40B-4399-BDCA-EFB259539A9D}"/>
    <cellStyle name="Percent(0) 2 9" xfId="14989" xr:uid="{25F8AA86-F1C0-4556-81FC-4394F193D988}"/>
    <cellStyle name="Percent(0) 2 9 2" xfId="14990" xr:uid="{BDA1BD2D-A7E7-4930-B090-653AC2B05B77}"/>
    <cellStyle name="Percent(0) 2 9 2 2" xfId="36408" xr:uid="{5093F1AD-F0E8-4EA5-AC82-FCCF9637C14A}"/>
    <cellStyle name="Percent(0) 2 9 3" xfId="14991" xr:uid="{DE6FB994-77CA-4DBF-83B6-CFE43553D5C2}"/>
    <cellStyle name="Percent(0) 2 9 3 2" xfId="36409" xr:uid="{1D5708FD-0A26-4EC3-BC7E-12CCC2BE176D}"/>
    <cellStyle name="Percent(0) 2 9 4" xfId="36410" xr:uid="{C8777216-0290-4146-89D7-39C0C231026B}"/>
    <cellStyle name="Percent(0) 2_ActiFijos" xfId="14992" xr:uid="{19EE9DDA-2618-4240-A1A2-4147584019A4}"/>
    <cellStyle name="Percent(0) 20" xfId="14993" xr:uid="{4FE99C0E-439B-4924-A09B-49D9AAB81AAE}"/>
    <cellStyle name="Percent(0) 20 2" xfId="14994" xr:uid="{37772B30-E3D4-4E85-A7AC-8EB20010FD81}"/>
    <cellStyle name="Percent(0) 20 2 2" xfId="36411" xr:uid="{ED385B12-EC15-4A7E-925F-3D3450E52F97}"/>
    <cellStyle name="Percent(0) 20 3" xfId="14995" xr:uid="{FED193BD-E625-4454-BBAF-8E6611109AEA}"/>
    <cellStyle name="Percent(0) 20 3 2" xfId="36412" xr:uid="{2E242B2A-B8F9-43C6-84E1-A37261F6DA2E}"/>
    <cellStyle name="Percent(0) 20 4" xfId="36413" xr:uid="{A55988F1-CA03-4FAF-A277-D9BFD51CBBFF}"/>
    <cellStyle name="Percent(0) 21" xfId="14996" xr:uid="{EFB61487-3FF0-4C73-92BF-386B036CAF0C}"/>
    <cellStyle name="Percent(0) 21 2" xfId="14997" xr:uid="{A33B769B-BF1E-4E8C-8782-D2B2C68572B9}"/>
    <cellStyle name="Percent(0) 21 2 2" xfId="36414" xr:uid="{6A425F23-503A-44A6-80DA-99DB07687B5C}"/>
    <cellStyle name="Percent(0) 21 3" xfId="14998" xr:uid="{445012A3-3BAD-491D-878E-F847D3744A20}"/>
    <cellStyle name="Percent(0) 21 3 2" xfId="36415" xr:uid="{2D9B573E-E1BB-46BD-8E51-D118689CE2C8}"/>
    <cellStyle name="Percent(0) 21 4" xfId="36416" xr:uid="{785CE710-D62C-460E-A365-6D3738E6F479}"/>
    <cellStyle name="Percent(0) 22" xfId="14999" xr:uid="{DAE4EEA4-D76B-4CDF-BF57-89AE49DB9DBE}"/>
    <cellStyle name="Percent(0) 22 2" xfId="15000" xr:uid="{55E01775-B905-4907-9ABE-4BAFD978BB7F}"/>
    <cellStyle name="Percent(0) 22 2 2" xfId="36417" xr:uid="{5833C665-121F-4A6B-9569-52EC187B5A14}"/>
    <cellStyle name="Percent(0) 22 3" xfId="15001" xr:uid="{32D89533-FD14-4A3D-AC99-3FF52684D1FD}"/>
    <cellStyle name="Percent(0) 22 3 2" xfId="36418" xr:uid="{DDBC3316-F263-4086-91E5-BEB4DFCF9DB7}"/>
    <cellStyle name="Percent(0) 22 4" xfId="36419" xr:uid="{5BEE75D9-C81B-438D-8C53-41CC7226FC8B}"/>
    <cellStyle name="Percent(0) 23" xfId="15002" xr:uid="{441027AA-AA2B-4F23-B05F-5D53F3331941}"/>
    <cellStyle name="Percent(0) 23 2" xfId="15003" xr:uid="{E313C0D8-76C6-477F-9043-28AD0B41919F}"/>
    <cellStyle name="Percent(0) 23 2 2" xfId="36420" xr:uid="{B523CA27-C64C-4B92-B8B0-08FF8D696EA5}"/>
    <cellStyle name="Percent(0) 23 3" xfId="15004" xr:uid="{C7BA3F7A-C1CB-46C9-AC0C-2917947F621C}"/>
    <cellStyle name="Percent(0) 23 3 2" xfId="36421" xr:uid="{ADB50297-3285-4DDB-942F-26A53270D52A}"/>
    <cellStyle name="Percent(0) 23 4" xfId="36422" xr:uid="{00BFADB8-8FD3-40E1-A0D9-F70F1C7D606A}"/>
    <cellStyle name="Percent(0) 24" xfId="15005" xr:uid="{DE0A8FEA-3AF8-4ADD-8727-3D0BBCC1879D}"/>
    <cellStyle name="Percent(0) 24 2" xfId="15006" xr:uid="{67F8C4F3-9F2E-49B2-9D84-6BE36ABC0CFD}"/>
    <cellStyle name="Percent(0) 24 2 2" xfId="36423" xr:uid="{A887D47A-18EB-4497-A1B1-667F962A50BD}"/>
    <cellStyle name="Percent(0) 24 3" xfId="15007" xr:uid="{4BF48D64-7CE6-45AA-8E2E-1A35CABD26D1}"/>
    <cellStyle name="Percent(0) 24 3 2" xfId="36424" xr:uid="{DD0589BE-152B-4AD5-A1EB-C46432BE33C6}"/>
    <cellStyle name="Percent(0) 24 4" xfId="36425" xr:uid="{AC1F7B71-3A36-44A5-8DC9-6F45DD17F6AE}"/>
    <cellStyle name="Percent(0) 25" xfId="15008" xr:uid="{8243452B-30E5-42DE-ADCC-418C0A6CA797}"/>
    <cellStyle name="Percent(0) 25 2" xfId="15009" xr:uid="{2B9996BE-C2F6-458B-B56B-5C27176DDCC6}"/>
    <cellStyle name="Percent(0) 25 2 2" xfId="36426" xr:uid="{954CD57F-F6A2-4C12-B3CA-67F4EAD5D2BF}"/>
    <cellStyle name="Percent(0) 25 3" xfId="15010" xr:uid="{99CD25EE-4889-4112-A576-D018D2CFD057}"/>
    <cellStyle name="Percent(0) 25 3 2" xfId="36427" xr:uid="{39BC0523-7F04-4C78-85AF-7C1BE04AA9CE}"/>
    <cellStyle name="Percent(0) 25 4" xfId="36428" xr:uid="{E17B345D-120C-4A07-A6BB-22A2FC9D25CC}"/>
    <cellStyle name="Percent(0) 26" xfId="15011" xr:uid="{80DD0529-23A0-4917-9AF5-DFF6BB0A51B8}"/>
    <cellStyle name="Percent(0) 26 2" xfId="15012" xr:uid="{2E1965FD-10F9-411B-9D9F-F448388AA36F}"/>
    <cellStyle name="Percent(0) 26 2 2" xfId="36429" xr:uid="{014B4BFB-7DD2-4469-B134-F22A6ADAA9BB}"/>
    <cellStyle name="Percent(0) 26 3" xfId="15013" xr:uid="{20676E3C-2A08-4E42-8B7F-0962B04363FB}"/>
    <cellStyle name="Percent(0) 26 3 2" xfId="36430" xr:uid="{622731BA-6278-464B-87DD-494F98838665}"/>
    <cellStyle name="Percent(0) 26 4" xfId="36431" xr:uid="{42B8BA74-28F1-4E76-A8A6-A7EE10F7BE48}"/>
    <cellStyle name="Percent(0) 27" xfId="15014" xr:uid="{1195DE7D-8003-4DE3-86E8-37F0F55AC4FE}"/>
    <cellStyle name="Percent(0) 27 2" xfId="15015" xr:uid="{017FF6B6-C190-4072-BCA6-5156CFFFE36D}"/>
    <cellStyle name="Percent(0) 27 2 2" xfId="36432" xr:uid="{0B8353F4-F9CA-478B-A967-651199BAD9FA}"/>
    <cellStyle name="Percent(0) 27 3" xfId="15016" xr:uid="{36BCFEEC-AF09-48D0-8528-9FC699719BDC}"/>
    <cellStyle name="Percent(0) 27 3 2" xfId="36433" xr:uid="{5C1781EA-951D-40B4-966B-AFC4F6F2E165}"/>
    <cellStyle name="Percent(0) 27 4" xfId="36434" xr:uid="{5810C2E4-C301-4B65-9A23-E41B61A66A42}"/>
    <cellStyle name="Percent(0) 28" xfId="15017" xr:uid="{986E3A44-4718-4D85-94EA-193900057BD1}"/>
    <cellStyle name="Percent(0) 28 2" xfId="15018" xr:uid="{9EC204F3-8B66-4F2B-8D2A-8FF3E2ECE5CA}"/>
    <cellStyle name="Percent(0) 28 2 2" xfId="36435" xr:uid="{05BD0E96-3BD5-482F-BC1E-56C0E630B128}"/>
    <cellStyle name="Percent(0) 28 3" xfId="15019" xr:uid="{933C7209-A09C-4C5D-A985-6BD90B104584}"/>
    <cellStyle name="Percent(0) 28 3 2" xfId="36436" xr:uid="{0ED355B4-890A-45D3-836B-475AF162EE06}"/>
    <cellStyle name="Percent(0) 28 4" xfId="36437" xr:uid="{161BE031-33D1-4E5E-96FE-A1EFAE01B563}"/>
    <cellStyle name="Percent(0) 29" xfId="15020" xr:uid="{D91320B9-D9EA-4DB0-BE56-96821D1B0AB2}"/>
    <cellStyle name="Percent(0) 29 2" xfId="15021" xr:uid="{B6FB5D3E-913C-4D0D-923C-0A06580821B5}"/>
    <cellStyle name="Percent(0) 29 2 2" xfId="36438" xr:uid="{0792E13B-F2D6-41FB-A86A-E1A90CDC9CDF}"/>
    <cellStyle name="Percent(0) 29 3" xfId="15022" xr:uid="{70A1B7BD-A14A-41DA-A6EA-99683FF6002E}"/>
    <cellStyle name="Percent(0) 29 3 2" xfId="36439" xr:uid="{7BBD90EE-2E4B-4FD1-B2A9-127FA7E3B4E8}"/>
    <cellStyle name="Percent(0) 29 4" xfId="36440" xr:uid="{04DB8EC0-7FBE-4022-A2F6-6BD624EB8C59}"/>
    <cellStyle name="Percent(0) 3" xfId="15023" xr:uid="{AAA0DF14-6CC8-4C73-8DAD-96EBD73EA746}"/>
    <cellStyle name="Percent(0) 3 10" xfId="15024" xr:uid="{DF308DAA-6B28-409E-9EF7-4CFA26B42158}"/>
    <cellStyle name="Percent(0) 3 10 2" xfId="15025" xr:uid="{EB177D89-010B-417B-A19C-8AD6D4E21DE3}"/>
    <cellStyle name="Percent(0) 3 10 2 2" xfId="36441" xr:uid="{E85063D5-0E4E-4BB9-A7FA-0149B3BD3E70}"/>
    <cellStyle name="Percent(0) 3 10 3" xfId="15026" xr:uid="{D77B00F7-32FD-4BC3-91D4-0148E6284F34}"/>
    <cellStyle name="Percent(0) 3 10 3 2" xfId="36442" xr:uid="{214C10D3-0C99-4E5B-B907-9882581F1035}"/>
    <cellStyle name="Percent(0) 3 10 4" xfId="36443" xr:uid="{1A3CB217-76C7-4534-959D-245C766D61AF}"/>
    <cellStyle name="Percent(0) 3 11" xfId="15027" xr:uid="{530C5132-9AD1-4E55-A15A-E73668963414}"/>
    <cellStyle name="Percent(0) 3 11 2" xfId="36444" xr:uid="{53667E96-7D35-4B0C-8002-86E1842802FC}"/>
    <cellStyle name="Percent(0) 3 12" xfId="15028" xr:uid="{841D46B2-8ED2-4EAD-A69C-65621D657703}"/>
    <cellStyle name="Percent(0) 3 12 2" xfId="36445" xr:uid="{76D48247-9D2D-410F-BF5D-98524E1EBD87}"/>
    <cellStyle name="Percent(0) 3 13" xfId="36446" xr:uid="{66D54BE3-E513-4D36-92F8-5A49C3415EA6}"/>
    <cellStyle name="Percent(0) 3 2" xfId="15029" xr:uid="{6774CA3B-052A-4BDA-BABD-41CD4F0E6016}"/>
    <cellStyle name="Percent(0) 3 2 2" xfId="15030" xr:uid="{23A8C5E9-CBD2-4ABD-B19C-4B5EF2198254}"/>
    <cellStyle name="Percent(0) 3 2 2 2" xfId="15031" xr:uid="{74298BA1-26BC-42FE-A55C-18B73AC8A5AD}"/>
    <cellStyle name="Percent(0) 3 2 2 2 2" xfId="15032" xr:uid="{D39A4939-4353-4E5F-9D30-4C35665A1CF3}"/>
    <cellStyle name="Percent(0) 3 2 2 2 2 2" xfId="36447" xr:uid="{86A72699-7DB0-4478-8208-752588E04957}"/>
    <cellStyle name="Percent(0) 3 2 2 2 3" xfId="15033" xr:uid="{B5CD2889-71BA-487E-A983-B4859241F04C}"/>
    <cellStyle name="Percent(0) 3 2 2 2 3 2" xfId="36448" xr:uid="{47100206-0734-4655-BB3A-49052D672272}"/>
    <cellStyle name="Percent(0) 3 2 2 2 4" xfId="36449" xr:uid="{A79CE1B2-2B81-4A61-833A-BC67639E5FCC}"/>
    <cellStyle name="Percent(0) 3 2 2 3" xfId="15034" xr:uid="{BFE20971-956F-4C86-8019-C18E03EFB4BC}"/>
    <cellStyle name="Percent(0) 3 2 2 3 2" xfId="15035" xr:uid="{77E2AD4C-D470-4C34-B04F-CA27F17E2F3F}"/>
    <cellStyle name="Percent(0) 3 2 2 3 2 2" xfId="36450" xr:uid="{827AA0E4-2A07-4A1A-AF98-2EB8AEAD8009}"/>
    <cellStyle name="Percent(0) 3 2 2 3 3" xfId="15036" xr:uid="{A9813A61-5AC8-4B7F-BB10-5859A6012793}"/>
    <cellStyle name="Percent(0) 3 2 2 3 3 2" xfId="36451" xr:uid="{2B5A357C-6768-4771-B93C-F75DA832A563}"/>
    <cellStyle name="Percent(0) 3 2 2 3 4" xfId="36452" xr:uid="{2914D3EC-3B0B-4267-AEA8-04417339561A}"/>
    <cellStyle name="Percent(0) 3 2 2 4" xfId="15037" xr:uid="{A18ABF1D-1375-453D-91B6-E8231A770DE9}"/>
    <cellStyle name="Percent(0) 3 2 2 4 2" xfId="15038" xr:uid="{804940B2-5AAD-4E12-BA09-DF7908837650}"/>
    <cellStyle name="Percent(0) 3 2 2 4 2 2" xfId="36453" xr:uid="{E4183DBE-9BA1-497B-83C6-F861127D05A2}"/>
    <cellStyle name="Percent(0) 3 2 2 4 3" xfId="15039" xr:uid="{FCB38F96-3E74-4689-B9A6-E55EC673A317}"/>
    <cellStyle name="Percent(0) 3 2 2 4 3 2" xfId="36454" xr:uid="{08BAC7E0-055F-4F07-BAD3-382A1802EA1A}"/>
    <cellStyle name="Percent(0) 3 2 2 4 4" xfId="36455" xr:uid="{95B5FB25-5C2C-438D-B5C3-F4C60F2BCC86}"/>
    <cellStyle name="Percent(0) 3 2 2 5" xfId="15040" xr:uid="{A9910990-24BB-4CDB-ACA8-10650EE3903B}"/>
    <cellStyle name="Percent(0) 3 2 2 5 2" xfId="15041" xr:uid="{033A3DE7-20AA-4E76-9E18-EAC420852F67}"/>
    <cellStyle name="Percent(0) 3 2 2 5 2 2" xfId="36456" xr:uid="{F4F261DB-0B1B-4CD9-AE91-371A1668D451}"/>
    <cellStyle name="Percent(0) 3 2 2 5 3" xfId="15042" xr:uid="{93B8D5CA-19D2-4A78-BFB3-28F5844C3781}"/>
    <cellStyle name="Percent(0) 3 2 2 5 3 2" xfId="36457" xr:uid="{B3A7EE3A-5833-4A0D-8CDD-B4A8ACA4625D}"/>
    <cellStyle name="Percent(0) 3 2 2 5 4" xfId="36458" xr:uid="{D4AB3A73-EABB-4A6C-93CE-76D3CBD026BD}"/>
    <cellStyle name="Percent(0) 3 2 2 6" xfId="15043" xr:uid="{319CBE2D-3DED-4D48-BD06-C5A85BD9A12D}"/>
    <cellStyle name="Percent(0) 3 2 2 6 2" xfId="36459" xr:uid="{9F2D7751-6327-40CA-8618-0A8DDC4397E5}"/>
    <cellStyle name="Percent(0) 3 2 2 7" xfId="15044" xr:uid="{4BCA116D-2DAC-45D7-B7DB-401EF29EA8C1}"/>
    <cellStyle name="Percent(0) 3 2 2 7 2" xfId="36460" xr:uid="{C3391092-7D80-42EE-A0B8-CAC2670F9265}"/>
    <cellStyle name="Percent(0) 3 2 2 8" xfId="36461" xr:uid="{017731CC-4350-4F4F-A48A-75D2308AC916}"/>
    <cellStyle name="Percent(0) 3 2 3" xfId="15045" xr:uid="{5C4DCA1C-304F-481E-AD30-193AA99469DF}"/>
    <cellStyle name="Percent(0) 3 2 3 2" xfId="15046" xr:uid="{A3D985EB-4418-42D9-85F8-B41BCEDA75C5}"/>
    <cellStyle name="Percent(0) 3 2 3 2 2" xfId="36462" xr:uid="{C7DDA21A-E139-4EB6-82F3-A192A35FBBE5}"/>
    <cellStyle name="Percent(0) 3 2 3 3" xfId="15047" xr:uid="{B1A31F6D-607F-4987-8CF2-7A7BF8935BD3}"/>
    <cellStyle name="Percent(0) 3 2 3 3 2" xfId="36463" xr:uid="{80EE73C8-960E-462B-BEBE-BF6B5959ACE3}"/>
    <cellStyle name="Percent(0) 3 2 3 4" xfId="36464" xr:uid="{00B7A858-64BB-47F6-83C3-6D379CDB3C45}"/>
    <cellStyle name="Percent(0) 3 2 4" xfId="15048" xr:uid="{C4B04B4C-8060-43FE-8344-3524B8112F67}"/>
    <cellStyle name="Percent(0) 3 2 4 2" xfId="15049" xr:uid="{2F624E53-D7AB-437D-9316-223D123F0921}"/>
    <cellStyle name="Percent(0) 3 2 4 2 2" xfId="36465" xr:uid="{3ED28348-5F07-40E7-8E2F-ABD4B44E96F2}"/>
    <cellStyle name="Percent(0) 3 2 4 3" xfId="15050" xr:uid="{2555887C-DE9C-4B04-BB03-0763777727F6}"/>
    <cellStyle name="Percent(0) 3 2 4 3 2" xfId="36466" xr:uid="{45A7B440-626A-45E7-B450-A8031488056C}"/>
    <cellStyle name="Percent(0) 3 2 4 4" xfId="36467" xr:uid="{41E78DA0-2FFD-40A6-AD52-E20A9D41A65E}"/>
    <cellStyle name="Percent(0) 3 2 5" xfId="15051" xr:uid="{55845098-38D0-4AC4-9FFB-E0F130D48D4D}"/>
    <cellStyle name="Percent(0) 3 2 5 2" xfId="15052" xr:uid="{4969CEAC-A187-4F79-B52B-8F0F31FA4780}"/>
    <cellStyle name="Percent(0) 3 2 5 2 2" xfId="36468" xr:uid="{CE65B792-6EF6-4F3C-84F0-775D8E41E85B}"/>
    <cellStyle name="Percent(0) 3 2 5 3" xfId="15053" xr:uid="{02A378CE-E819-4BBD-B4B4-B809A02EE0F0}"/>
    <cellStyle name="Percent(0) 3 2 5 3 2" xfId="36469" xr:uid="{47B852EA-F36B-4224-B3A6-018AF5138CD3}"/>
    <cellStyle name="Percent(0) 3 2 5 4" xfId="36470" xr:uid="{1B451913-1616-4B10-A13E-868BEE428B08}"/>
    <cellStyle name="Percent(0) 3 2 6" xfId="15054" xr:uid="{F2A209C9-288B-4A45-ADF1-A7C8F5D00E51}"/>
    <cellStyle name="Percent(0) 3 2 6 2" xfId="15055" xr:uid="{90AC5894-61EC-42E6-8195-6A45AAC6AD99}"/>
    <cellStyle name="Percent(0) 3 2 6 2 2" xfId="36471" xr:uid="{329CBA9A-A5E3-4463-A667-CAAF0CA6A62E}"/>
    <cellStyle name="Percent(0) 3 2 6 3" xfId="15056" xr:uid="{E9D402B9-5C11-4747-BC24-DA0F6258D622}"/>
    <cellStyle name="Percent(0) 3 2 6 3 2" xfId="36472" xr:uid="{58E86F88-6023-48DD-B183-94495AE25ABB}"/>
    <cellStyle name="Percent(0) 3 2 6 4" xfId="36473" xr:uid="{ACE06132-1B0B-4EFC-9466-A19E478F6F2B}"/>
    <cellStyle name="Percent(0) 3 2 7" xfId="15057" xr:uid="{15DCD4A8-604F-4762-89B5-585755F488E6}"/>
    <cellStyle name="Percent(0) 3 2 7 2" xfId="36474" xr:uid="{F74AA8FB-94E8-480C-9D29-3DADA4819693}"/>
    <cellStyle name="Percent(0) 3 2 8" xfId="15058" xr:uid="{D6703A48-67AC-4B18-8D77-902675FFF1D1}"/>
    <cellStyle name="Percent(0) 3 2 8 2" xfId="36475" xr:uid="{CADB5038-4D47-4DDE-BD63-502D74162295}"/>
    <cellStyle name="Percent(0) 3 2 9" xfId="36476" xr:uid="{15727D5A-FB64-4B89-B0AA-511F089DCE78}"/>
    <cellStyle name="Percent(0) 3 3" xfId="15059" xr:uid="{07BCDA7F-7E71-485E-9A82-37ED0AF19C1E}"/>
    <cellStyle name="Percent(0) 3 3 2" xfId="15060" xr:uid="{69A74ACB-D0CF-4512-8D34-F50C5623EE18}"/>
    <cellStyle name="Percent(0) 3 3 2 2" xfId="15061" xr:uid="{F47A78C4-B8F5-4AC3-83DD-D04F22F6919C}"/>
    <cellStyle name="Percent(0) 3 3 2 2 2" xfId="15062" xr:uid="{DE267CD9-00D3-4F49-9CB1-5C075A148A8D}"/>
    <cellStyle name="Percent(0) 3 3 2 2 2 2" xfId="36477" xr:uid="{71A6ECAD-ED1C-4D15-9812-F72C634D2B98}"/>
    <cellStyle name="Percent(0) 3 3 2 2 3" xfId="15063" xr:uid="{DAFAE5E7-59FE-4940-ACA7-9E850A26015D}"/>
    <cellStyle name="Percent(0) 3 3 2 2 3 2" xfId="36478" xr:uid="{B6BC5E1E-C48A-47D5-86E6-F6FB60A556D7}"/>
    <cellStyle name="Percent(0) 3 3 2 2 4" xfId="36479" xr:uid="{8A9D7230-D510-4802-B377-615E5A8C6601}"/>
    <cellStyle name="Percent(0) 3 3 2 3" xfId="15064" xr:uid="{DFBD2803-32BB-49E8-B096-A5732F160FF3}"/>
    <cellStyle name="Percent(0) 3 3 2 3 2" xfId="15065" xr:uid="{C14BF49C-9472-44C6-A622-52942F6C5197}"/>
    <cellStyle name="Percent(0) 3 3 2 3 2 2" xfId="36480" xr:uid="{155FE491-61AE-4A17-BABC-2EFDCFA37883}"/>
    <cellStyle name="Percent(0) 3 3 2 3 3" xfId="15066" xr:uid="{F0536D9D-68B5-4A8B-A283-EC07384FAB33}"/>
    <cellStyle name="Percent(0) 3 3 2 3 3 2" xfId="36481" xr:uid="{3F354A57-5DEE-4238-BB5E-D7379D420C59}"/>
    <cellStyle name="Percent(0) 3 3 2 3 4" xfId="36482" xr:uid="{7A581B9A-BBBE-465F-B14A-9C8228B255F8}"/>
    <cellStyle name="Percent(0) 3 3 2 4" xfId="15067" xr:uid="{BC83DF7F-E10D-403F-8380-58AC7FAFB33D}"/>
    <cellStyle name="Percent(0) 3 3 2 4 2" xfId="15068" xr:uid="{639E9B52-AE3C-4BE3-BB8C-3CC504C0AABF}"/>
    <cellStyle name="Percent(0) 3 3 2 4 2 2" xfId="36483" xr:uid="{65F16C48-17D7-463A-B6AA-465F63A70340}"/>
    <cellStyle name="Percent(0) 3 3 2 4 3" xfId="15069" xr:uid="{7262D282-521F-4029-BA82-3217EF02AC92}"/>
    <cellStyle name="Percent(0) 3 3 2 4 3 2" xfId="36484" xr:uid="{0661AD15-BC8A-4A2C-ABC7-8C70336BDC7D}"/>
    <cellStyle name="Percent(0) 3 3 2 4 4" xfId="36485" xr:uid="{63BD2AE3-40AE-4D7C-A3FF-4A04CE865888}"/>
    <cellStyle name="Percent(0) 3 3 2 5" xfId="15070" xr:uid="{83FC898B-0E89-4C9E-8CD4-4304DDAC46A2}"/>
    <cellStyle name="Percent(0) 3 3 2 5 2" xfId="15071" xr:uid="{1A7FA43A-2F4C-45A8-BDFB-9A5ADDA1B032}"/>
    <cellStyle name="Percent(0) 3 3 2 5 2 2" xfId="36486" xr:uid="{9DA6290E-9FC2-42E5-A76B-4502F5873A2C}"/>
    <cellStyle name="Percent(0) 3 3 2 5 3" xfId="15072" xr:uid="{A7C4A6EA-55C7-458D-9CF2-7F7A79616FD0}"/>
    <cellStyle name="Percent(0) 3 3 2 5 3 2" xfId="36487" xr:uid="{84726669-692C-47FC-879A-DA4C8C484651}"/>
    <cellStyle name="Percent(0) 3 3 2 5 4" xfId="36488" xr:uid="{79065E0F-30E4-41A8-94DC-0745DBB8F909}"/>
    <cellStyle name="Percent(0) 3 3 2 6" xfId="15073" xr:uid="{4F0B75B0-DB64-48BF-A63F-2F69490B754D}"/>
    <cellStyle name="Percent(0) 3 3 2 6 2" xfId="36489" xr:uid="{CA3B9D09-76EE-4066-8CB7-C07EBC43FB89}"/>
    <cellStyle name="Percent(0) 3 3 2 7" xfId="15074" xr:uid="{BA4D8E55-03AC-4A5E-AE81-0BCEAD20617A}"/>
    <cellStyle name="Percent(0) 3 3 2 7 2" xfId="36490" xr:uid="{AE520A26-B21E-4CA0-B1A3-3A6C4F93957F}"/>
    <cellStyle name="Percent(0) 3 3 2 8" xfId="36491" xr:uid="{404197B1-AEFD-493D-9057-8197BD8CF8B0}"/>
    <cellStyle name="Percent(0) 3 3 3" xfId="15075" xr:uid="{047AA5CB-C6BF-484B-9E5C-979CD45C543B}"/>
    <cellStyle name="Percent(0) 3 3 3 2" xfId="15076" xr:uid="{64E7FE78-A6E9-4866-936A-90046BFBC112}"/>
    <cellStyle name="Percent(0) 3 3 3 2 2" xfId="36492" xr:uid="{85C7E187-1501-4CB3-B78B-F71FDFC3A43E}"/>
    <cellStyle name="Percent(0) 3 3 3 3" xfId="15077" xr:uid="{5EAAF4ED-76D8-41D2-9587-527C1E365E40}"/>
    <cellStyle name="Percent(0) 3 3 3 3 2" xfId="36493" xr:uid="{B5E1E564-4798-40D9-AF0F-1EEA65C6107B}"/>
    <cellStyle name="Percent(0) 3 3 3 4" xfId="36494" xr:uid="{0FBD8E2F-19EF-41CF-882D-ABFB12E58405}"/>
    <cellStyle name="Percent(0) 3 3 4" xfId="15078" xr:uid="{EBF60536-E712-4120-8D8B-DB1BED3A8B85}"/>
    <cellStyle name="Percent(0) 3 3 4 2" xfId="15079" xr:uid="{8C110D57-82E8-44F3-81D3-5E46BAFEEC01}"/>
    <cellStyle name="Percent(0) 3 3 4 2 2" xfId="36495" xr:uid="{164213E5-D2E9-48AF-B996-D714BA0700BD}"/>
    <cellStyle name="Percent(0) 3 3 4 3" xfId="15080" xr:uid="{68E9375E-E00A-4A44-A39E-86F3C32BCC7E}"/>
    <cellStyle name="Percent(0) 3 3 4 3 2" xfId="36496" xr:uid="{5F1D1187-CE75-4610-8277-115348217DE9}"/>
    <cellStyle name="Percent(0) 3 3 4 4" xfId="36497" xr:uid="{99076F0B-0C5C-46B1-A529-C02E28661B14}"/>
    <cellStyle name="Percent(0) 3 3 5" xfId="15081" xr:uid="{A5146EA5-DA6B-4FEF-8566-E4CBF436BD2A}"/>
    <cellStyle name="Percent(0) 3 3 5 2" xfId="15082" xr:uid="{E3C9DB65-CCE0-42C5-9C7B-A731264DAD7B}"/>
    <cellStyle name="Percent(0) 3 3 5 2 2" xfId="36498" xr:uid="{A9CF18BE-431B-40CE-BD89-900E824EE30D}"/>
    <cellStyle name="Percent(0) 3 3 5 3" xfId="15083" xr:uid="{CC3760F1-3716-483B-B92C-B4609AC55688}"/>
    <cellStyle name="Percent(0) 3 3 5 3 2" xfId="36499" xr:uid="{84DFD15A-32E0-48C4-95A8-4210B952125B}"/>
    <cellStyle name="Percent(0) 3 3 5 4" xfId="36500" xr:uid="{542C7521-7F93-4FD7-B2EA-141AE396F458}"/>
    <cellStyle name="Percent(0) 3 3 6" xfId="15084" xr:uid="{A6B2D524-E1AA-474B-8F6F-1A92589121E6}"/>
    <cellStyle name="Percent(0) 3 3 6 2" xfId="15085" xr:uid="{8E7943A3-6E74-4F4D-9850-38F70399C93C}"/>
    <cellStyle name="Percent(0) 3 3 6 2 2" xfId="36501" xr:uid="{75270615-CC7D-4346-91E9-47D824DD5AB2}"/>
    <cellStyle name="Percent(0) 3 3 6 3" xfId="15086" xr:uid="{712D74D8-8D4A-4427-B2C9-41B3B5E84194}"/>
    <cellStyle name="Percent(0) 3 3 6 3 2" xfId="36502" xr:uid="{FBF569A5-41F9-497D-B0FD-AA490739346F}"/>
    <cellStyle name="Percent(0) 3 3 6 4" xfId="36503" xr:uid="{A64E1513-2BD8-4629-930D-B571E21A3823}"/>
    <cellStyle name="Percent(0) 3 3 7" xfId="15087" xr:uid="{7895613A-9731-4F02-BDE6-83FC2A4E36F5}"/>
    <cellStyle name="Percent(0) 3 3 7 2" xfId="36504" xr:uid="{387CCB63-0BDB-430B-A12E-EF04925FFA51}"/>
    <cellStyle name="Percent(0) 3 3 8" xfId="15088" xr:uid="{F26D67D0-6190-4A7C-8BE9-8BC10E4B4E5D}"/>
    <cellStyle name="Percent(0) 3 3 8 2" xfId="36505" xr:uid="{531F8049-9F55-4646-8469-1316499045EC}"/>
    <cellStyle name="Percent(0) 3 3 9" xfId="36506" xr:uid="{CAEAB7B6-DFC2-4F6B-975D-004808E75C67}"/>
    <cellStyle name="Percent(0) 3 4" xfId="15089" xr:uid="{3ACD5854-1545-4ADD-9728-87EA472658F8}"/>
    <cellStyle name="Percent(0) 3 4 2" xfId="15090" xr:uid="{5C030892-260B-4E3A-A3B0-2F93C4A85B8C}"/>
    <cellStyle name="Percent(0) 3 4 2 2" xfId="15091" xr:uid="{5B576D97-C674-4FD8-9D6D-D2854C23DD6B}"/>
    <cellStyle name="Percent(0) 3 4 2 2 2" xfId="15092" xr:uid="{0C113934-147F-4427-BE09-2FD08AD85171}"/>
    <cellStyle name="Percent(0) 3 4 2 2 2 2" xfId="36507" xr:uid="{5274B002-6F4F-42F5-8349-0CF8FB2D18F9}"/>
    <cellStyle name="Percent(0) 3 4 2 2 3" xfId="15093" xr:uid="{5A0E0214-9EDE-4BFE-865B-B29331CCBE24}"/>
    <cellStyle name="Percent(0) 3 4 2 2 3 2" xfId="36508" xr:uid="{AD1E7C44-DE33-4949-9A23-0AB96D7251F4}"/>
    <cellStyle name="Percent(0) 3 4 2 2 4" xfId="36509" xr:uid="{7D3DFEB2-C02F-402D-ADCF-572ED4F0129C}"/>
    <cellStyle name="Percent(0) 3 4 2 3" xfId="15094" xr:uid="{7EFD25C5-9E38-438D-895A-5ECE1B6241B8}"/>
    <cellStyle name="Percent(0) 3 4 2 3 2" xfId="15095" xr:uid="{0A046E2E-F6E3-480E-86C5-A150F717D49D}"/>
    <cellStyle name="Percent(0) 3 4 2 3 2 2" xfId="36510" xr:uid="{1C6B2064-490F-444D-98B8-266FD5C6F109}"/>
    <cellStyle name="Percent(0) 3 4 2 3 3" xfId="15096" xr:uid="{0E8E3CC8-E7EB-4D35-841B-BE1C0DB58FBD}"/>
    <cellStyle name="Percent(0) 3 4 2 3 3 2" xfId="36511" xr:uid="{8CAC55DA-99ED-4F3F-AA71-49D7CBD8F9C1}"/>
    <cellStyle name="Percent(0) 3 4 2 3 4" xfId="36512" xr:uid="{C5EECA2E-D0D9-4908-A504-1BBB4C0EF2BB}"/>
    <cellStyle name="Percent(0) 3 4 2 4" xfId="15097" xr:uid="{215F2FC4-BD2F-4E0D-A321-D7BDED9ACDF0}"/>
    <cellStyle name="Percent(0) 3 4 2 4 2" xfId="15098" xr:uid="{95615247-87F7-413D-A807-F259F2DF1052}"/>
    <cellStyle name="Percent(0) 3 4 2 4 2 2" xfId="36513" xr:uid="{7014097F-2248-42F4-9D38-5E6889EAFF6E}"/>
    <cellStyle name="Percent(0) 3 4 2 4 3" xfId="15099" xr:uid="{8B95DCAB-2A3A-4F7D-97E6-83A743E1B190}"/>
    <cellStyle name="Percent(0) 3 4 2 4 3 2" xfId="36514" xr:uid="{D1E4C446-ED74-4BCA-8CFF-B8C84611385E}"/>
    <cellStyle name="Percent(0) 3 4 2 4 4" xfId="36515" xr:uid="{725B1F4A-02CB-48B2-8426-8C61BB940151}"/>
    <cellStyle name="Percent(0) 3 4 2 5" xfId="15100" xr:uid="{96311CEF-3569-428B-91C7-0769285997D0}"/>
    <cellStyle name="Percent(0) 3 4 2 5 2" xfId="15101" xr:uid="{619EE563-9A57-478E-8A22-C87B796E914A}"/>
    <cellStyle name="Percent(0) 3 4 2 5 2 2" xfId="36516" xr:uid="{C781E431-28AD-454A-9680-4AABD76D1362}"/>
    <cellStyle name="Percent(0) 3 4 2 5 3" xfId="15102" xr:uid="{00A24F72-F908-4E1D-8BB8-4C7E1A55C02F}"/>
    <cellStyle name="Percent(0) 3 4 2 5 3 2" xfId="36517" xr:uid="{96012F12-A70B-488D-85D3-A8B49E34C7F8}"/>
    <cellStyle name="Percent(0) 3 4 2 5 4" xfId="36518" xr:uid="{42926FC4-CF20-4D5F-A848-4DCD4F77AE1C}"/>
    <cellStyle name="Percent(0) 3 4 2 6" xfId="15103" xr:uid="{934340CB-9594-4917-87D4-0993538A172A}"/>
    <cellStyle name="Percent(0) 3 4 2 6 2" xfId="36519" xr:uid="{22658BF0-2032-43B2-A154-0B4D3A545C79}"/>
    <cellStyle name="Percent(0) 3 4 2 7" xfId="15104" xr:uid="{A7044C37-D589-4572-8CE3-EA2A9A97A66A}"/>
    <cellStyle name="Percent(0) 3 4 2 7 2" xfId="36520" xr:uid="{95E79972-9362-4274-ABCF-0576E89F3319}"/>
    <cellStyle name="Percent(0) 3 4 2 8" xfId="36521" xr:uid="{CE3B6C64-BF99-4CAD-A6EE-51793DAC9687}"/>
    <cellStyle name="Percent(0) 3 4 3" xfId="15105" xr:uid="{EF298133-9269-425E-9646-6DF9707CA07E}"/>
    <cellStyle name="Percent(0) 3 4 3 2" xfId="15106" xr:uid="{50F0948B-06DF-4BCC-B9E6-A73F097D515A}"/>
    <cellStyle name="Percent(0) 3 4 3 2 2" xfId="36522" xr:uid="{0187A61F-0126-45B9-945B-3D72BB5E376D}"/>
    <cellStyle name="Percent(0) 3 4 3 3" xfId="15107" xr:uid="{32EE609C-94D2-4EE6-BAC6-E01ACD539B81}"/>
    <cellStyle name="Percent(0) 3 4 3 3 2" xfId="36523" xr:uid="{D5BAD543-1155-4C59-9C79-F1FCF576771B}"/>
    <cellStyle name="Percent(0) 3 4 3 4" xfId="36524" xr:uid="{B3637199-B62C-447E-BF5D-C59D3D9D4043}"/>
    <cellStyle name="Percent(0) 3 4 4" xfId="15108" xr:uid="{E5FCE506-88EB-40F8-B8EA-7138AEB25EE0}"/>
    <cellStyle name="Percent(0) 3 4 4 2" xfId="15109" xr:uid="{4C2B309F-CE4F-4F1E-A5F4-B5653107771F}"/>
    <cellStyle name="Percent(0) 3 4 4 2 2" xfId="36525" xr:uid="{C47CE14A-425B-4E1E-AF54-539FFDB51C49}"/>
    <cellStyle name="Percent(0) 3 4 4 3" xfId="15110" xr:uid="{D81D284A-FCAE-4015-AE9F-4477C247DF34}"/>
    <cellStyle name="Percent(0) 3 4 4 3 2" xfId="36526" xr:uid="{6148C984-386C-41A3-8726-C0A31BE4BE1D}"/>
    <cellStyle name="Percent(0) 3 4 4 4" xfId="36527" xr:uid="{7F4BB28F-03C6-4210-BD43-4B33FC4A2F0E}"/>
    <cellStyle name="Percent(0) 3 4 5" xfId="15111" xr:uid="{D55D1148-77A3-49F1-99E5-3467F68189A5}"/>
    <cellStyle name="Percent(0) 3 4 5 2" xfId="15112" xr:uid="{83145A3D-8052-4087-9E8E-CE4F0B38E3D1}"/>
    <cellStyle name="Percent(0) 3 4 5 2 2" xfId="36528" xr:uid="{F63E607E-3D90-45BF-B73C-F1AC45D81893}"/>
    <cellStyle name="Percent(0) 3 4 5 3" xfId="15113" xr:uid="{F4FFD71A-7A85-4234-A9FF-9E88B5BA8E0E}"/>
    <cellStyle name="Percent(0) 3 4 5 3 2" xfId="36529" xr:uid="{88E5667B-2ADE-4B4D-B25F-32BA88C3F0CB}"/>
    <cellStyle name="Percent(0) 3 4 5 4" xfId="36530" xr:uid="{D30B06AE-E833-496F-B3BC-4B3AFBE0F139}"/>
    <cellStyle name="Percent(0) 3 4 6" xfId="15114" xr:uid="{5A44E8D0-5EEC-41C2-9731-392AD1D13569}"/>
    <cellStyle name="Percent(0) 3 4 6 2" xfId="15115" xr:uid="{7ABB7B0D-1849-4FE0-9873-05908173170C}"/>
    <cellStyle name="Percent(0) 3 4 6 2 2" xfId="36531" xr:uid="{9EB0FE9C-B73F-4BDC-97F7-2D1AEDC00F91}"/>
    <cellStyle name="Percent(0) 3 4 6 3" xfId="15116" xr:uid="{4B7FA51C-9C3D-4B92-A142-5D06F388096F}"/>
    <cellStyle name="Percent(0) 3 4 6 3 2" xfId="36532" xr:uid="{57561458-6818-49F3-AE8B-BC00C3120821}"/>
    <cellStyle name="Percent(0) 3 4 6 4" xfId="36533" xr:uid="{BB4221C9-A0A5-4C18-8C12-66D7B05B30BC}"/>
    <cellStyle name="Percent(0) 3 4 7" xfId="15117" xr:uid="{80B980CA-9746-451D-9EC6-0484ABD755D4}"/>
    <cellStyle name="Percent(0) 3 4 7 2" xfId="36534" xr:uid="{3EB040A4-C222-4E7B-8030-254FC66D0443}"/>
    <cellStyle name="Percent(0) 3 4 8" xfId="15118" xr:uid="{3F028A7C-44CF-4C85-B33A-F1CC50039382}"/>
    <cellStyle name="Percent(0) 3 4 8 2" xfId="36535" xr:uid="{ACE13C2D-8F49-4887-B43D-1970600014EE}"/>
    <cellStyle name="Percent(0) 3 4 9" xfId="36536" xr:uid="{A75AE8B3-F068-4F62-BCF8-CA2F1CDDA7AD}"/>
    <cellStyle name="Percent(0) 3 5" xfId="15119" xr:uid="{939B9301-F93C-44C8-BAAD-ED0404999E29}"/>
    <cellStyle name="Percent(0) 3 5 2" xfId="15120" xr:uid="{01219003-303D-40CF-9ACA-EA8ECBB70042}"/>
    <cellStyle name="Percent(0) 3 5 2 2" xfId="15121" xr:uid="{9AC15C2E-0A7E-48C5-A92D-B457D3FD2713}"/>
    <cellStyle name="Percent(0) 3 5 2 2 2" xfId="36537" xr:uid="{124597CE-4641-48A9-93BE-79DA43083F0B}"/>
    <cellStyle name="Percent(0) 3 5 2 3" xfId="15122" xr:uid="{36711CD0-8F58-43DE-BF3D-CF67D8CBE2D4}"/>
    <cellStyle name="Percent(0) 3 5 2 3 2" xfId="36538" xr:uid="{F1ACDE12-F9A9-491D-B174-65CC3A8906E4}"/>
    <cellStyle name="Percent(0) 3 5 2 4" xfId="36539" xr:uid="{633D7D5C-005A-4E03-869C-42D29EE27D9F}"/>
    <cellStyle name="Percent(0) 3 5 3" xfId="15123" xr:uid="{CCD9EB4F-6DC4-487E-A2BA-BBE159FB5CEF}"/>
    <cellStyle name="Percent(0) 3 5 3 2" xfId="15124" xr:uid="{952F85F0-9BBC-4647-A264-D3409C48D55A}"/>
    <cellStyle name="Percent(0) 3 5 3 2 2" xfId="36540" xr:uid="{FF97D8FF-2816-43E7-8EC9-E0643059EBB3}"/>
    <cellStyle name="Percent(0) 3 5 3 3" xfId="15125" xr:uid="{D0D42E72-6ECA-4086-B129-D9A96CA914C2}"/>
    <cellStyle name="Percent(0) 3 5 3 3 2" xfId="36541" xr:uid="{DBE2665E-614B-4D0A-90F1-B1852146C44D}"/>
    <cellStyle name="Percent(0) 3 5 3 4" xfId="36542" xr:uid="{E4A6E085-BA19-4682-B492-48EF8235A845}"/>
    <cellStyle name="Percent(0) 3 5 4" xfId="15126" xr:uid="{0556D4F0-8401-45EB-941E-1605405B26E0}"/>
    <cellStyle name="Percent(0) 3 5 4 2" xfId="15127" xr:uid="{56AF57FB-658E-4D4B-A33B-7913AF940FB1}"/>
    <cellStyle name="Percent(0) 3 5 4 2 2" xfId="36543" xr:uid="{D9E097C3-EAC0-4041-A5E5-B168101511DC}"/>
    <cellStyle name="Percent(0) 3 5 4 3" xfId="15128" xr:uid="{E258DCF9-6B2F-4402-9570-727DD6C2F179}"/>
    <cellStyle name="Percent(0) 3 5 4 3 2" xfId="36544" xr:uid="{D4FB3FBF-01D3-494D-9F3D-53704A72498E}"/>
    <cellStyle name="Percent(0) 3 5 4 4" xfId="36545" xr:uid="{84F42EFE-1AE3-4954-A6C4-75F57DE7DC53}"/>
    <cellStyle name="Percent(0) 3 5 5" xfId="15129" xr:uid="{C2AADF47-E773-44F8-8357-B5E3D20D4939}"/>
    <cellStyle name="Percent(0) 3 5 5 2" xfId="15130" xr:uid="{373432AB-66F5-443A-97E7-5A544D5415E2}"/>
    <cellStyle name="Percent(0) 3 5 5 2 2" xfId="36546" xr:uid="{7EF0BA59-C218-4C30-A025-D9C249C7A7A9}"/>
    <cellStyle name="Percent(0) 3 5 5 3" xfId="15131" xr:uid="{0109ECFB-A033-4C2F-84CC-ED07A3EF0385}"/>
    <cellStyle name="Percent(0) 3 5 5 3 2" xfId="36547" xr:uid="{555BD940-2058-49D0-86AA-4E1ACF447C6D}"/>
    <cellStyle name="Percent(0) 3 5 5 4" xfId="36548" xr:uid="{1417D252-D65E-476B-8A45-90E098988EEF}"/>
    <cellStyle name="Percent(0) 3 5 6" xfId="15132" xr:uid="{7E2C7900-CE23-4EFD-A154-CD36C60E0362}"/>
    <cellStyle name="Percent(0) 3 5 6 2" xfId="36549" xr:uid="{7F5137B5-F3D7-4EDC-B6F9-996633D991C4}"/>
    <cellStyle name="Percent(0) 3 5 7" xfId="15133" xr:uid="{6A6EE175-2B8C-4D79-A3D4-641BDD5DD394}"/>
    <cellStyle name="Percent(0) 3 5 7 2" xfId="36550" xr:uid="{4532875B-E813-4D65-887A-55B90F5C1DEE}"/>
    <cellStyle name="Percent(0) 3 5 8" xfId="36551" xr:uid="{DD1F0776-2FF9-41A8-A122-C80A3E627E4C}"/>
    <cellStyle name="Percent(0) 3 6" xfId="15134" xr:uid="{45AE5FBC-03E1-4F87-AA65-A24995F1957C}"/>
    <cellStyle name="Percent(0) 3 6 2" xfId="15135" xr:uid="{A4C88274-22C9-4023-A892-7F32959E9525}"/>
    <cellStyle name="Percent(0) 3 6 2 2" xfId="15136" xr:uid="{E0E60201-66C5-4CE0-9911-38E9CAE71D83}"/>
    <cellStyle name="Percent(0) 3 6 2 2 2" xfId="36552" xr:uid="{08C2686F-34B3-4ED1-9478-A1A86BC54898}"/>
    <cellStyle name="Percent(0) 3 6 2 3" xfId="15137" xr:uid="{C08C7252-FE89-4065-A10C-9943DD6ADB56}"/>
    <cellStyle name="Percent(0) 3 6 2 3 2" xfId="36553" xr:uid="{4CF7DCA9-3F4A-4619-9B43-1EFB7FCAB889}"/>
    <cellStyle name="Percent(0) 3 6 2 4" xfId="36554" xr:uid="{761A4DEC-844B-48E9-8248-D55505010038}"/>
    <cellStyle name="Percent(0) 3 6 3" xfId="15138" xr:uid="{B758BAD9-4FBB-4D38-937D-3BFDB817A6FE}"/>
    <cellStyle name="Percent(0) 3 6 3 2" xfId="15139" xr:uid="{9176EE57-818E-4713-A581-ED14CFFDCFCA}"/>
    <cellStyle name="Percent(0) 3 6 3 2 2" xfId="36555" xr:uid="{4ECB2AB7-1251-4381-9ED6-D3F1EC8971BD}"/>
    <cellStyle name="Percent(0) 3 6 3 3" xfId="15140" xr:uid="{C89A3FB8-3243-49C7-9AF1-05EF9DE52402}"/>
    <cellStyle name="Percent(0) 3 6 3 3 2" xfId="36556" xr:uid="{8DCDE164-5EEA-4B9A-937E-10B57CBCE0A5}"/>
    <cellStyle name="Percent(0) 3 6 3 4" xfId="36557" xr:uid="{55887341-8B48-4936-90B3-73614EA8D111}"/>
    <cellStyle name="Percent(0) 3 6 4" xfId="15141" xr:uid="{11C26393-FECF-401F-967D-CB3D2E619DEC}"/>
    <cellStyle name="Percent(0) 3 6 4 2" xfId="15142" xr:uid="{3FE7D41B-3E14-4F33-BBC7-BA2268A10CFE}"/>
    <cellStyle name="Percent(0) 3 6 4 2 2" xfId="36558" xr:uid="{A2660652-977C-45C6-ACC5-428D50972333}"/>
    <cellStyle name="Percent(0) 3 6 4 3" xfId="15143" xr:uid="{EA92D4D8-C19A-485E-90C2-25BF10C27A82}"/>
    <cellStyle name="Percent(0) 3 6 4 3 2" xfId="36559" xr:uid="{1409C01B-4326-4700-89CC-64581975BA52}"/>
    <cellStyle name="Percent(0) 3 6 4 4" xfId="36560" xr:uid="{46EBC525-BD70-4F80-A013-88D449E402DB}"/>
    <cellStyle name="Percent(0) 3 6 5" xfId="15144" xr:uid="{BAAFE049-6DF7-4D0E-911E-C18F02C72EC5}"/>
    <cellStyle name="Percent(0) 3 6 5 2" xfId="15145" xr:uid="{52D6AAE7-6569-42D8-9975-2F6C84931BA3}"/>
    <cellStyle name="Percent(0) 3 6 5 2 2" xfId="36561" xr:uid="{5A982BFA-F6B0-4F32-B7A7-FDAEC65AA406}"/>
    <cellStyle name="Percent(0) 3 6 5 3" xfId="15146" xr:uid="{EFCCCED8-D1F1-4972-899A-B574989E3E96}"/>
    <cellStyle name="Percent(0) 3 6 5 3 2" xfId="36562" xr:uid="{E07B079B-495B-4D1B-B354-C0A69208CA17}"/>
    <cellStyle name="Percent(0) 3 6 5 4" xfId="36563" xr:uid="{A9AC7F0D-1FB4-4B4A-87A4-81B06DD59F03}"/>
    <cellStyle name="Percent(0) 3 6 6" xfId="15147" xr:uid="{B5BEE9B6-82BA-4955-BFE4-0D3EF48799B8}"/>
    <cellStyle name="Percent(0) 3 6 6 2" xfId="36564" xr:uid="{D62879F3-158C-48C8-B11B-473D3AC01DD3}"/>
    <cellStyle name="Percent(0) 3 6 7" xfId="15148" xr:uid="{3CEE8C1A-23B3-488B-A4DD-884125650B14}"/>
    <cellStyle name="Percent(0) 3 6 7 2" xfId="36565" xr:uid="{1CBDF836-A13B-448E-B8F3-97763D92D9CF}"/>
    <cellStyle name="Percent(0) 3 6 8" xfId="36566" xr:uid="{6B424901-8693-41F4-A33A-B2E73CAEEB75}"/>
    <cellStyle name="Percent(0) 3 7" xfId="15149" xr:uid="{BA319A90-2CE7-452A-BCD8-A3523C68FCB5}"/>
    <cellStyle name="Percent(0) 3 7 2" xfId="15150" xr:uid="{7DF60593-8EDA-48CC-8BFB-8B1471E42DE5}"/>
    <cellStyle name="Percent(0) 3 7 2 2" xfId="36567" xr:uid="{17E1B32A-E3CA-4E6D-8789-7314AF351728}"/>
    <cellStyle name="Percent(0) 3 7 3" xfId="15151" xr:uid="{65A6D991-AEB9-4AE6-BF7F-4F6792649B6F}"/>
    <cellStyle name="Percent(0) 3 7 3 2" xfId="36568" xr:uid="{5B049812-430B-457E-BF50-E11A6C0167C9}"/>
    <cellStyle name="Percent(0) 3 7 4" xfId="36569" xr:uid="{EF339409-6946-47D9-8CB2-549071E34F9A}"/>
    <cellStyle name="Percent(0) 3 8" xfId="15152" xr:uid="{1902CA02-CB8F-4DF5-B6CE-2F265E8D2479}"/>
    <cellStyle name="Percent(0) 3 8 2" xfId="15153" xr:uid="{11FDF739-65B7-45DB-A652-B720B453B109}"/>
    <cellStyle name="Percent(0) 3 8 2 2" xfId="36570" xr:uid="{ABC365C7-515B-40EB-9620-B56DC27CE661}"/>
    <cellStyle name="Percent(0) 3 8 3" xfId="15154" xr:uid="{F25AD23A-FD34-441B-AED6-8F202E5E0A36}"/>
    <cellStyle name="Percent(0) 3 8 3 2" xfId="36571" xr:uid="{89E7E76F-03D2-4A6D-B115-4E99B3CCD7AE}"/>
    <cellStyle name="Percent(0) 3 8 4" xfId="36572" xr:uid="{DE8588E4-273A-408A-8C8A-7A28277F4AAD}"/>
    <cellStyle name="Percent(0) 3 9" xfId="15155" xr:uid="{979AACA0-86FE-49AC-8905-6EDE8F7E858C}"/>
    <cellStyle name="Percent(0) 3 9 2" xfId="15156" xr:uid="{509D9C56-2F12-43EB-949D-38F12B9DCC34}"/>
    <cellStyle name="Percent(0) 3 9 2 2" xfId="36573" xr:uid="{F427F91B-E2E9-42D5-BEE1-33204CF893A7}"/>
    <cellStyle name="Percent(0) 3 9 3" xfId="15157" xr:uid="{D9A742BF-E1BE-4777-BB94-E32DBFC49EAF}"/>
    <cellStyle name="Percent(0) 3 9 3 2" xfId="36574" xr:uid="{C6989DAC-4992-4B2A-836A-167CC2265C4F}"/>
    <cellStyle name="Percent(0) 3 9 4" xfId="36575" xr:uid="{21C7D56F-BCC2-4412-8F68-B1035A6DC112}"/>
    <cellStyle name="Percent(0) 3_ActiFijos" xfId="15158" xr:uid="{47D8794F-DA87-4203-BE91-68B087FAD7CD}"/>
    <cellStyle name="Percent(0) 30" xfId="15159" xr:uid="{10F647EE-6F93-40A0-822A-45737B3F1FD5}"/>
    <cellStyle name="Percent(0) 30 2" xfId="15160" xr:uid="{EBC0D4EB-F2E9-4E1B-970C-32D5A0E686A4}"/>
    <cellStyle name="Percent(0) 30 2 2" xfId="36576" xr:uid="{CED08A22-1255-4884-ADA7-9E44593D922C}"/>
    <cellStyle name="Percent(0) 30 3" xfId="15161" xr:uid="{C0EDB1B6-35CB-4E85-A082-C45F09FDB186}"/>
    <cellStyle name="Percent(0) 30 3 2" xfId="36577" xr:uid="{64A8CC18-C743-45AC-A96A-F6CC9ACFB85A}"/>
    <cellStyle name="Percent(0) 30 4" xfId="36578" xr:uid="{D05B9570-C994-49C0-B5E4-DD5A717A66B9}"/>
    <cellStyle name="Percent(0) 31" xfId="15162" xr:uid="{9039CADA-E145-4BC8-B636-35D259C38478}"/>
    <cellStyle name="Percent(0) 31 2" xfId="15163" xr:uid="{FC3BC1DD-5A9C-4302-9E8E-4294B4B6510F}"/>
    <cellStyle name="Percent(0) 31 2 2" xfId="36579" xr:uid="{45456CFD-1A28-4FEC-9A02-912449DCD69C}"/>
    <cellStyle name="Percent(0) 31 3" xfId="15164" xr:uid="{B2114997-FEC0-41C8-8E7A-E1D75E5D9F4F}"/>
    <cellStyle name="Percent(0) 31 3 2" xfId="36580" xr:uid="{793A5A1E-789A-4191-9CC0-82C8C92BE2E7}"/>
    <cellStyle name="Percent(0) 31 4" xfId="36581" xr:uid="{7F811B4C-F081-42AD-BDAA-243855892F35}"/>
    <cellStyle name="Percent(0) 32" xfId="15165" xr:uid="{16B7AC98-0E5C-4A95-BC2F-70427E4370C8}"/>
    <cellStyle name="Percent(0) 32 2" xfId="15166" xr:uid="{B69AC08D-26BB-4ACF-9352-93F0BDCBBB31}"/>
    <cellStyle name="Percent(0) 32 2 2" xfId="36582" xr:uid="{0F3C5721-52D6-469D-8B1F-5B59AB808A21}"/>
    <cellStyle name="Percent(0) 32 3" xfId="15167" xr:uid="{4F6F3B6D-FA88-4F4A-AC14-EF45F8625264}"/>
    <cellStyle name="Percent(0) 32 3 2" xfId="36583" xr:uid="{D357A620-0D18-4ED4-B023-F7005C0FDEF7}"/>
    <cellStyle name="Percent(0) 32 4" xfId="36584" xr:uid="{DF5AD89B-08E5-4F57-8701-F8DB9D7425F5}"/>
    <cellStyle name="Percent(0) 33" xfId="15168" xr:uid="{712FAF3A-2FAD-47EE-BF9E-E41041707729}"/>
    <cellStyle name="Percent(0) 33 2" xfId="15169" xr:uid="{E1E2C730-DDB0-433C-9967-E8171B71BE15}"/>
    <cellStyle name="Percent(0) 33 2 2" xfId="36585" xr:uid="{7E8CD0AE-D07C-4F78-97EF-EB331E8B5ECA}"/>
    <cellStyle name="Percent(0) 33 3" xfId="15170" xr:uid="{52F7A23F-0DDB-4FB7-ABF7-AC141FD7091A}"/>
    <cellStyle name="Percent(0) 33 3 2" xfId="36586" xr:uid="{C9E625A0-90FB-4BD2-A6B4-90FAF5CF3A19}"/>
    <cellStyle name="Percent(0) 33 4" xfId="36587" xr:uid="{2653E32E-4FAD-4AB0-A1BA-3BD00D1C405A}"/>
    <cellStyle name="Percent(0) 34" xfId="15171" xr:uid="{424D0685-699B-4766-8173-897A7BA8818E}"/>
    <cellStyle name="Percent(0) 34 2" xfId="15172" xr:uid="{19DFFF12-955C-41A0-9673-23BA2E412B64}"/>
    <cellStyle name="Percent(0) 34 2 2" xfId="36588" xr:uid="{2DE1E105-8223-4FB7-AD01-999DCC2C6391}"/>
    <cellStyle name="Percent(0) 34 3" xfId="15173" xr:uid="{FAA70B30-9F4E-4D8D-8A99-33D5FEB3BA71}"/>
    <cellStyle name="Percent(0) 34 3 2" xfId="36589" xr:uid="{1100B76E-1C67-455B-A358-57D6717FD04F}"/>
    <cellStyle name="Percent(0) 34 4" xfId="36590" xr:uid="{E4EC54BF-114F-4F75-9302-62B2C099D118}"/>
    <cellStyle name="Percent(0) 35" xfId="15174" xr:uid="{59CD79A3-E7E9-49BB-9FD3-C09DE3452F14}"/>
    <cellStyle name="Percent(0) 35 2" xfId="15175" xr:uid="{F59528CC-3DDA-4380-B0C8-B3E69A89ED7A}"/>
    <cellStyle name="Percent(0) 35 2 2" xfId="36591" xr:uid="{58ABB8C9-4693-4FB6-97BD-4DC39E5B0A31}"/>
    <cellStyle name="Percent(0) 35 3" xfId="15176" xr:uid="{4DA10F73-A8FB-49FA-B118-7408E7364DD7}"/>
    <cellStyle name="Percent(0) 35 3 2" xfId="36592" xr:uid="{EC4039B1-989B-4691-9E45-639454D0C813}"/>
    <cellStyle name="Percent(0) 35 4" xfId="36593" xr:uid="{667A6757-7692-46B1-8B58-A0907ED4A8BB}"/>
    <cellStyle name="Percent(0) 36" xfId="15177" xr:uid="{DAF3610B-AD5C-4F96-8D41-B272591E20AE}"/>
    <cellStyle name="Percent(0) 36 2" xfId="15178" xr:uid="{B8CC09D0-25E7-4260-B5DD-E8A388346D60}"/>
    <cellStyle name="Percent(0) 36 2 2" xfId="36594" xr:uid="{03109836-BAA9-4DAB-A2DE-3AB7C29859C8}"/>
    <cellStyle name="Percent(0) 36 3" xfId="15179" xr:uid="{DCCD8C2B-56CE-46BD-96FB-C6260500B823}"/>
    <cellStyle name="Percent(0) 36 3 2" xfId="36595" xr:uid="{A752B9FB-B6CB-45FD-9343-FF08C3E19B42}"/>
    <cellStyle name="Percent(0) 36 4" xfId="36596" xr:uid="{6349A5D7-6413-40EC-990F-8779C18D5442}"/>
    <cellStyle name="Percent(0) 37" xfId="15180" xr:uid="{AD5AD7A3-E335-4A48-857A-2925D1761A1F}"/>
    <cellStyle name="Percent(0) 37 2" xfId="15181" xr:uid="{9E178443-AD3C-40FE-B0A1-1C0E872180BD}"/>
    <cellStyle name="Percent(0) 37 2 2" xfId="36597" xr:uid="{1F25AC3A-F4D1-4D0F-85E7-85F55B7A6433}"/>
    <cellStyle name="Percent(0) 37 3" xfId="15182" xr:uid="{455B6A06-F6D9-42B4-8977-3DA3A47A9957}"/>
    <cellStyle name="Percent(0) 37 3 2" xfId="36598" xr:uid="{5245FE45-DB71-4B57-897D-B4DA072E50D5}"/>
    <cellStyle name="Percent(0) 37 4" xfId="36599" xr:uid="{0E7704DA-FBDD-430A-B518-7D5FAA2D6A4B}"/>
    <cellStyle name="Percent(0) 38" xfId="15183" xr:uid="{41AD2134-9031-4EAB-A262-7A0AC8E24B18}"/>
    <cellStyle name="Percent(0) 38 2" xfId="15184" xr:uid="{1A17D3C1-6CBC-4006-BA6C-5E60410E39C0}"/>
    <cellStyle name="Percent(0) 38 2 2" xfId="36600" xr:uid="{57823EE4-3FC5-467C-AF0F-D901CF9CD308}"/>
    <cellStyle name="Percent(0) 38 3" xfId="15185" xr:uid="{438D912C-2D99-4365-8DD6-178D2E4A6130}"/>
    <cellStyle name="Percent(0) 38 3 2" xfId="36601" xr:uid="{32AD87F4-B90F-4AA5-9108-50CCDF672C21}"/>
    <cellStyle name="Percent(0) 38 4" xfId="36602" xr:uid="{E6A3B090-16C8-40D4-9EBE-1BC01D4E13A3}"/>
    <cellStyle name="Percent(0) 39" xfId="15186" xr:uid="{3D507E56-5153-4B9B-8257-1142ED678281}"/>
    <cellStyle name="Percent(0) 39 2" xfId="15187" xr:uid="{9D5A6571-C8EA-4703-B546-9D3F812F8BA3}"/>
    <cellStyle name="Percent(0) 39 2 2" xfId="36603" xr:uid="{0D82EE0F-F961-4595-A578-AD58E1290401}"/>
    <cellStyle name="Percent(0) 39 3" xfId="15188" xr:uid="{2828A9E3-7781-409F-AC50-57B0EEECAC33}"/>
    <cellStyle name="Percent(0) 39 3 2" xfId="36604" xr:uid="{6396831C-950B-4F10-9609-3B99FA3AA5D9}"/>
    <cellStyle name="Percent(0) 39 4" xfId="36605" xr:uid="{62713823-45DE-4B16-B7A7-000966B599E8}"/>
    <cellStyle name="Percent(0) 4" xfId="15189" xr:uid="{2005DA47-6D28-4577-BE75-12E7950CF951}"/>
    <cellStyle name="Percent(0) 4 10" xfId="15190" xr:uid="{A9DC05AD-0F1D-4DE9-9BEB-B8B0805A9D12}"/>
    <cellStyle name="Percent(0) 4 10 2" xfId="15191" xr:uid="{439734D3-F45A-4C4D-AD54-C0BB2B060231}"/>
    <cellStyle name="Percent(0) 4 10 2 2" xfId="36606" xr:uid="{6AEE871B-98C1-4B57-A936-D97D5588C1A1}"/>
    <cellStyle name="Percent(0) 4 10 3" xfId="15192" xr:uid="{B981D8DB-B08B-491E-8F06-1CCACAAEC2F4}"/>
    <cellStyle name="Percent(0) 4 10 3 2" xfId="36607" xr:uid="{686310AB-88C7-47EA-8553-90B6D95C4758}"/>
    <cellStyle name="Percent(0) 4 10 4" xfId="36608" xr:uid="{FA1BD0A4-18D2-4C82-9541-38F9C9A28989}"/>
    <cellStyle name="Percent(0) 4 11" xfId="15193" xr:uid="{A8273DB5-1E66-480E-B804-301D071D58A2}"/>
    <cellStyle name="Percent(0) 4 11 2" xfId="36609" xr:uid="{2D2413F0-2935-4C25-AE6E-CD8DDB5E5936}"/>
    <cellStyle name="Percent(0) 4 12" xfId="15194" xr:uid="{15D10210-2AC0-4ABB-8379-A3026C7329D8}"/>
    <cellStyle name="Percent(0) 4 12 2" xfId="36610" xr:uid="{9DA65790-2EB8-4DF6-B1FC-13037B827E36}"/>
    <cellStyle name="Percent(0) 4 13" xfId="36611" xr:uid="{077E81A1-86B1-4953-A03E-2287B60A2AC9}"/>
    <cellStyle name="Percent(0) 4 2" xfId="15195" xr:uid="{D199FE15-8CA1-4D44-A7BA-831608A0462D}"/>
    <cellStyle name="Percent(0) 4 2 2" xfId="15196" xr:uid="{186C5B24-33D9-4F12-8DF8-F19CBE5BB505}"/>
    <cellStyle name="Percent(0) 4 2 2 2" xfId="15197" xr:uid="{C17DDBF6-6883-4016-9488-B20EDD10B6F8}"/>
    <cellStyle name="Percent(0) 4 2 2 2 2" xfId="15198" xr:uid="{16069A06-F0DB-4E8F-BF6D-80B1608BD69F}"/>
    <cellStyle name="Percent(0) 4 2 2 2 2 2" xfId="36612" xr:uid="{C4E82672-B04F-4996-BFBC-5F2673AA869D}"/>
    <cellStyle name="Percent(0) 4 2 2 2 3" xfId="15199" xr:uid="{2A5D0139-B335-4B38-8FE1-3E84B4CC982C}"/>
    <cellStyle name="Percent(0) 4 2 2 2 3 2" xfId="36613" xr:uid="{713E20F4-F5CE-40C2-9181-9022AA00D942}"/>
    <cellStyle name="Percent(0) 4 2 2 2 4" xfId="36614" xr:uid="{389C31CB-B50B-467B-A81A-3A9E60232BA3}"/>
    <cellStyle name="Percent(0) 4 2 2 3" xfId="15200" xr:uid="{3901139E-1FD6-4070-86D0-B864677ACA20}"/>
    <cellStyle name="Percent(0) 4 2 2 3 2" xfId="15201" xr:uid="{ED29257C-741A-4DAF-A9EB-E08E669C8425}"/>
    <cellStyle name="Percent(0) 4 2 2 3 2 2" xfId="36615" xr:uid="{DB2B68BA-230D-4F46-9C98-492D776BF90D}"/>
    <cellStyle name="Percent(0) 4 2 2 3 3" xfId="15202" xr:uid="{5CCD479F-C646-4CB0-9C75-74AF88FA1302}"/>
    <cellStyle name="Percent(0) 4 2 2 3 3 2" xfId="36616" xr:uid="{5DEFB989-9B4D-4A2A-A535-7FACE53B5E2C}"/>
    <cellStyle name="Percent(0) 4 2 2 3 4" xfId="36617" xr:uid="{D9748787-269D-44C7-A960-DDB56020F63D}"/>
    <cellStyle name="Percent(0) 4 2 2 4" xfId="15203" xr:uid="{8A3D1CD5-8418-44FF-AEAF-DAAA79B4D221}"/>
    <cellStyle name="Percent(0) 4 2 2 4 2" xfId="15204" xr:uid="{6083FA57-A8B3-46E2-854B-35D11F37A779}"/>
    <cellStyle name="Percent(0) 4 2 2 4 2 2" xfId="36618" xr:uid="{3FF07464-170C-4B9E-B067-A121C3529DD9}"/>
    <cellStyle name="Percent(0) 4 2 2 4 3" xfId="15205" xr:uid="{1622518D-29BD-482E-A1F2-783850AB298C}"/>
    <cellStyle name="Percent(0) 4 2 2 4 3 2" xfId="36619" xr:uid="{2FC21B25-3694-4083-8F8D-C302AE8ED7F6}"/>
    <cellStyle name="Percent(0) 4 2 2 4 4" xfId="36620" xr:uid="{FCF70F5B-82CE-48B6-BA7D-6F657DC04B21}"/>
    <cellStyle name="Percent(0) 4 2 2 5" xfId="15206" xr:uid="{7FDBB0C4-FB60-4F1B-B108-3330D27579C9}"/>
    <cellStyle name="Percent(0) 4 2 2 5 2" xfId="15207" xr:uid="{558E2EAD-D330-40D0-B880-C5FC7993F274}"/>
    <cellStyle name="Percent(0) 4 2 2 5 2 2" xfId="36621" xr:uid="{7160AC57-F364-40B9-B7CF-31A54EDD8AAF}"/>
    <cellStyle name="Percent(0) 4 2 2 5 3" xfId="15208" xr:uid="{3AD82B1D-17D8-47D4-911E-2F71A83DA238}"/>
    <cellStyle name="Percent(0) 4 2 2 5 3 2" xfId="36622" xr:uid="{627CB5B0-0429-42A3-9360-CA039FA6D58F}"/>
    <cellStyle name="Percent(0) 4 2 2 5 4" xfId="36623" xr:uid="{1E33795B-74A6-41B4-B46F-7251754436C3}"/>
    <cellStyle name="Percent(0) 4 2 2 6" xfId="15209" xr:uid="{6E2C7862-CEB5-47A6-8507-231DD34AC9A3}"/>
    <cellStyle name="Percent(0) 4 2 2 6 2" xfId="36624" xr:uid="{742C7251-A888-41F7-9816-A10D43D4DF55}"/>
    <cellStyle name="Percent(0) 4 2 2 7" xfId="15210" xr:uid="{C1C10735-EB76-4752-91C7-5FFEBF8D0BCE}"/>
    <cellStyle name="Percent(0) 4 2 2 7 2" xfId="36625" xr:uid="{2E930321-2B2D-4B23-827C-1FB07F902D35}"/>
    <cellStyle name="Percent(0) 4 2 2 8" xfId="36626" xr:uid="{161EBA14-40F9-4521-A59F-8DD28C1B39D3}"/>
    <cellStyle name="Percent(0) 4 2 3" xfId="15211" xr:uid="{9184DC45-0648-499D-9380-327950B81BEC}"/>
    <cellStyle name="Percent(0) 4 2 3 2" xfId="15212" xr:uid="{1FA813AD-1132-4240-A320-9D162B875D31}"/>
    <cellStyle name="Percent(0) 4 2 3 2 2" xfId="36627" xr:uid="{E63C3232-1C17-4FD2-8D1C-AACD5738CAE7}"/>
    <cellStyle name="Percent(0) 4 2 3 3" xfId="15213" xr:uid="{1DB9D7B2-2671-4A87-9A52-2E5FC6C66EEB}"/>
    <cellStyle name="Percent(0) 4 2 3 3 2" xfId="36628" xr:uid="{D774F170-B761-4215-AB43-1F53A6BF158C}"/>
    <cellStyle name="Percent(0) 4 2 3 4" xfId="36629" xr:uid="{D5B7621B-AC68-482B-B3C6-AF704B631926}"/>
    <cellStyle name="Percent(0) 4 2 4" xfId="15214" xr:uid="{76208B01-7E97-48CA-93FD-608514BBCB37}"/>
    <cellStyle name="Percent(0) 4 2 4 2" xfId="15215" xr:uid="{5CE14199-6BC4-46BD-A0A6-E1A8E2B6ADB2}"/>
    <cellStyle name="Percent(0) 4 2 4 2 2" xfId="36630" xr:uid="{72A68315-C474-4756-9ACF-43491A4F17E0}"/>
    <cellStyle name="Percent(0) 4 2 4 3" xfId="15216" xr:uid="{BED4AB0C-2E2C-4CED-BB7D-F8B7CEA1888A}"/>
    <cellStyle name="Percent(0) 4 2 4 3 2" xfId="36631" xr:uid="{A3B188C2-4D38-47D3-8AB8-C1F8DA6D0FE8}"/>
    <cellStyle name="Percent(0) 4 2 4 4" xfId="36632" xr:uid="{A4DA8030-045E-4687-8078-EA866DC604E2}"/>
    <cellStyle name="Percent(0) 4 2 5" xfId="15217" xr:uid="{2735AAC5-18CC-4925-9C0C-A83EF216CA61}"/>
    <cellStyle name="Percent(0) 4 2 5 2" xfId="15218" xr:uid="{EE3EF7C1-A2F2-457A-AC82-45603E754D9A}"/>
    <cellStyle name="Percent(0) 4 2 5 2 2" xfId="36633" xr:uid="{ED4F9070-AE45-49C3-A00B-646AA5194D90}"/>
    <cellStyle name="Percent(0) 4 2 5 3" xfId="15219" xr:uid="{2770C72D-6159-49D2-973B-D64F77758D44}"/>
    <cellStyle name="Percent(0) 4 2 5 3 2" xfId="36634" xr:uid="{D0B8766D-E8D5-4F7E-9E50-609F826BE5EF}"/>
    <cellStyle name="Percent(0) 4 2 5 4" xfId="36635" xr:uid="{9755E531-B2ED-4AF2-8C53-3239505D822C}"/>
    <cellStyle name="Percent(0) 4 2 6" xfId="15220" xr:uid="{E8DBFA94-4660-4989-8C56-EE2D6006A6A4}"/>
    <cellStyle name="Percent(0) 4 2 6 2" xfId="15221" xr:uid="{E0305621-1598-4186-A4E5-59637D5A6D73}"/>
    <cellStyle name="Percent(0) 4 2 6 2 2" xfId="36636" xr:uid="{4B51ABFD-82F0-407F-AA03-52C32A04516E}"/>
    <cellStyle name="Percent(0) 4 2 6 3" xfId="15222" xr:uid="{D6E4218F-DCAE-467C-8309-845A583E9A80}"/>
    <cellStyle name="Percent(0) 4 2 6 3 2" xfId="36637" xr:uid="{BAEF6CB4-1E77-4EF2-8D5E-DF2B910B2B62}"/>
    <cellStyle name="Percent(0) 4 2 6 4" xfId="36638" xr:uid="{B5EE01D9-F4E6-4E32-9A0A-A0CA8D5F7B14}"/>
    <cellStyle name="Percent(0) 4 2 7" xfId="15223" xr:uid="{9386CBEF-F254-4E7A-BFBB-631A4257DCA9}"/>
    <cellStyle name="Percent(0) 4 2 7 2" xfId="36639" xr:uid="{68E23A87-FF05-48D3-BDDA-431CE0896746}"/>
    <cellStyle name="Percent(0) 4 2 8" xfId="15224" xr:uid="{E2E63166-C7A3-4532-93C0-0370D2B78118}"/>
    <cellStyle name="Percent(0) 4 2 8 2" xfId="36640" xr:uid="{363E132C-89F7-46BA-AD66-0DA5F1A21C22}"/>
    <cellStyle name="Percent(0) 4 2 9" xfId="36641" xr:uid="{488B8A71-430C-44AF-B470-CF7B7411DA1A}"/>
    <cellStyle name="Percent(0) 4 3" xfId="15225" xr:uid="{3131DB27-162C-46BB-AFF6-6DACB2DA5775}"/>
    <cellStyle name="Percent(0) 4 3 2" xfId="15226" xr:uid="{335063B3-9FB7-4144-94A8-5F593C332A43}"/>
    <cellStyle name="Percent(0) 4 3 2 2" xfId="15227" xr:uid="{F6D259F5-CC48-49E9-9C30-82F7BA749382}"/>
    <cellStyle name="Percent(0) 4 3 2 2 2" xfId="15228" xr:uid="{A0D8FA37-D522-4A40-A363-4E07ADB8EEE3}"/>
    <cellStyle name="Percent(0) 4 3 2 2 2 2" xfId="36642" xr:uid="{A0F1B488-0C9E-4956-8D06-FA0DC15B241D}"/>
    <cellStyle name="Percent(0) 4 3 2 2 3" xfId="15229" xr:uid="{BC1BAAFD-696F-42CA-A346-C8B36258FBE1}"/>
    <cellStyle name="Percent(0) 4 3 2 2 3 2" xfId="36643" xr:uid="{121ABEEF-D03A-4AE9-8595-6191490D0D24}"/>
    <cellStyle name="Percent(0) 4 3 2 2 4" xfId="36644" xr:uid="{FA20A8E1-90B1-4FFE-9D0B-6519E06BF0BA}"/>
    <cellStyle name="Percent(0) 4 3 2 3" xfId="15230" xr:uid="{2335B141-9321-46A9-A318-24DB2E0A23CF}"/>
    <cellStyle name="Percent(0) 4 3 2 3 2" xfId="15231" xr:uid="{51547955-F34A-4766-BE13-0F58996AAC15}"/>
    <cellStyle name="Percent(0) 4 3 2 3 2 2" xfId="36645" xr:uid="{03C8D7B0-5EF6-4AF4-ABB5-52AD1A285536}"/>
    <cellStyle name="Percent(0) 4 3 2 3 3" xfId="15232" xr:uid="{F790E07C-CABB-420D-9526-9FFCD83389FB}"/>
    <cellStyle name="Percent(0) 4 3 2 3 3 2" xfId="36646" xr:uid="{2707501A-CCA9-4D5B-8D31-02F99A01229E}"/>
    <cellStyle name="Percent(0) 4 3 2 3 4" xfId="36647" xr:uid="{6410829A-1B89-4201-8342-F6F1D573C620}"/>
    <cellStyle name="Percent(0) 4 3 2 4" xfId="15233" xr:uid="{3B97AB74-29DD-4B74-99C3-73551663EEE8}"/>
    <cellStyle name="Percent(0) 4 3 2 4 2" xfId="15234" xr:uid="{AB03C1E4-FB31-43D9-B65C-68AAE208BEBB}"/>
    <cellStyle name="Percent(0) 4 3 2 4 2 2" xfId="36648" xr:uid="{C0394518-C30B-4182-AED8-0214C2D4E776}"/>
    <cellStyle name="Percent(0) 4 3 2 4 3" xfId="15235" xr:uid="{186E951C-95C8-4030-AA59-BD6A9D3CC7A5}"/>
    <cellStyle name="Percent(0) 4 3 2 4 3 2" xfId="36649" xr:uid="{7F90DE29-6265-4F90-B9CF-97DCBF99DB87}"/>
    <cellStyle name="Percent(0) 4 3 2 4 4" xfId="36650" xr:uid="{4FBC61B2-E40D-4EDF-B534-4319FA5427C0}"/>
    <cellStyle name="Percent(0) 4 3 2 5" xfId="15236" xr:uid="{49AFFF67-C5D1-4CD2-9A96-F32B88E642F4}"/>
    <cellStyle name="Percent(0) 4 3 2 5 2" xfId="15237" xr:uid="{2C62E592-DB84-495A-BC03-A13492814750}"/>
    <cellStyle name="Percent(0) 4 3 2 5 2 2" xfId="36651" xr:uid="{0474E4AE-91B8-4FFD-9815-73EB16B0E7F9}"/>
    <cellStyle name="Percent(0) 4 3 2 5 3" xfId="15238" xr:uid="{E539779E-8E64-4FBF-9971-2C7D10F8E394}"/>
    <cellStyle name="Percent(0) 4 3 2 5 3 2" xfId="36652" xr:uid="{A5112561-A283-44F9-8738-6AF23AABC9AF}"/>
    <cellStyle name="Percent(0) 4 3 2 5 4" xfId="36653" xr:uid="{B68F8796-0C38-4A5C-8DEE-3C83CBB0CF71}"/>
    <cellStyle name="Percent(0) 4 3 2 6" xfId="15239" xr:uid="{57A86F03-7728-4E4B-B68E-FEBA7191A3C3}"/>
    <cellStyle name="Percent(0) 4 3 2 6 2" xfId="36654" xr:uid="{92EA83B5-0E87-449D-B893-00D0C53A08F7}"/>
    <cellStyle name="Percent(0) 4 3 2 7" xfId="15240" xr:uid="{C79CB55C-86B7-4F44-AE32-AA4CB0EFF619}"/>
    <cellStyle name="Percent(0) 4 3 2 7 2" xfId="36655" xr:uid="{D87BC811-F0E4-4963-8DCF-3479929B9B55}"/>
    <cellStyle name="Percent(0) 4 3 2 8" xfId="36656" xr:uid="{76F64BBF-B602-4338-8D4B-56A2F68E912E}"/>
    <cellStyle name="Percent(0) 4 3 3" xfId="15241" xr:uid="{075476E0-F7C1-4448-9091-5BD26025A374}"/>
    <cellStyle name="Percent(0) 4 3 3 2" xfId="15242" xr:uid="{41BE6B7A-8C3C-4DC2-AC45-6B7D36990772}"/>
    <cellStyle name="Percent(0) 4 3 3 2 2" xfId="36657" xr:uid="{882667AF-1B8A-4B04-B77E-57250F58D70E}"/>
    <cellStyle name="Percent(0) 4 3 3 3" xfId="15243" xr:uid="{F12A1064-104A-4FDA-9172-A23EF4E4034C}"/>
    <cellStyle name="Percent(0) 4 3 3 3 2" xfId="36658" xr:uid="{9149AA92-4A8E-413E-83EA-A90AF719E4A0}"/>
    <cellStyle name="Percent(0) 4 3 3 4" xfId="36659" xr:uid="{BD4E795C-68FC-4E3A-A575-BF310BBA3D6C}"/>
    <cellStyle name="Percent(0) 4 3 4" xfId="15244" xr:uid="{C6C11279-3833-43CB-BBE8-5412F9162F3A}"/>
    <cellStyle name="Percent(0) 4 3 4 2" xfId="15245" xr:uid="{39213D38-5D53-4144-9B77-27008265CBC0}"/>
    <cellStyle name="Percent(0) 4 3 4 2 2" xfId="36660" xr:uid="{D5634DEE-8F34-482E-A5C5-CF665C64A0B1}"/>
    <cellStyle name="Percent(0) 4 3 4 3" xfId="15246" xr:uid="{C9F21CB4-0AA3-4295-9148-BCC192DB9F69}"/>
    <cellStyle name="Percent(0) 4 3 4 3 2" xfId="36661" xr:uid="{84BED89F-FEA9-4276-864F-F7C75295E3AA}"/>
    <cellStyle name="Percent(0) 4 3 4 4" xfId="36662" xr:uid="{E5406B67-F1C7-4C1A-A951-1E76B2A486A8}"/>
    <cellStyle name="Percent(0) 4 3 5" xfId="15247" xr:uid="{BEF6520D-F9F9-4A3C-9C01-8E61569E6343}"/>
    <cellStyle name="Percent(0) 4 3 5 2" xfId="15248" xr:uid="{6E44CAA3-D0AE-4EF6-B75F-F1E9ACD74797}"/>
    <cellStyle name="Percent(0) 4 3 5 2 2" xfId="36663" xr:uid="{D614310E-7C8C-4C18-B5D0-A718AFDE18D9}"/>
    <cellStyle name="Percent(0) 4 3 5 3" xfId="15249" xr:uid="{26665CD5-16BE-4FDE-89CC-434F93ADDEEC}"/>
    <cellStyle name="Percent(0) 4 3 5 3 2" xfId="36664" xr:uid="{64A28A08-FF3A-45B4-9AC9-D0B8063F345E}"/>
    <cellStyle name="Percent(0) 4 3 5 4" xfId="36665" xr:uid="{BE4FC1F2-0A6F-4FEF-8825-A1806C57AC9B}"/>
    <cellStyle name="Percent(0) 4 3 6" xfId="15250" xr:uid="{1F6FA557-0F85-493B-B766-683A0CAC3619}"/>
    <cellStyle name="Percent(0) 4 3 6 2" xfId="15251" xr:uid="{F6DB6D1A-42FE-4FD9-B100-EADE58EFDD0E}"/>
    <cellStyle name="Percent(0) 4 3 6 2 2" xfId="36666" xr:uid="{9DDC6124-922A-46AE-A8B5-29CB62557BBA}"/>
    <cellStyle name="Percent(0) 4 3 6 3" xfId="15252" xr:uid="{A923E463-8369-4B48-AAB3-D84AC849D10A}"/>
    <cellStyle name="Percent(0) 4 3 6 3 2" xfId="36667" xr:uid="{A2738F1E-D839-4DF9-8652-5EEC663FF91C}"/>
    <cellStyle name="Percent(0) 4 3 6 4" xfId="36668" xr:uid="{1F45F734-01F3-4E64-8F6D-4589B3D111BF}"/>
    <cellStyle name="Percent(0) 4 3 7" xfId="15253" xr:uid="{5EA579EB-72B1-4BCB-9692-E40E16DAFE21}"/>
    <cellStyle name="Percent(0) 4 3 7 2" xfId="36669" xr:uid="{D3DF1FE7-0F55-4756-88B1-EDCB0E17C83E}"/>
    <cellStyle name="Percent(0) 4 3 8" xfId="15254" xr:uid="{AC93C80B-7206-4DA0-AA18-CD5015A6AB0B}"/>
    <cellStyle name="Percent(0) 4 3 8 2" xfId="36670" xr:uid="{B5FCA0B9-D2D6-4317-A0D3-2923C220D5E6}"/>
    <cellStyle name="Percent(0) 4 3 9" xfId="36671" xr:uid="{EF23B2EB-508E-4E5F-BA53-DB649CA8E533}"/>
    <cellStyle name="Percent(0) 4 4" xfId="15255" xr:uid="{4E44C4AA-BC4E-4799-9032-2BF6E120ED38}"/>
    <cellStyle name="Percent(0) 4 4 2" xfId="15256" xr:uid="{CB9888B1-B2F0-4DB3-A0F2-9071B8EA4FED}"/>
    <cellStyle name="Percent(0) 4 4 2 2" xfId="15257" xr:uid="{E6A50421-EE46-4784-B01E-B361F102869E}"/>
    <cellStyle name="Percent(0) 4 4 2 2 2" xfId="15258" xr:uid="{4BF30944-6FB5-46B7-9E1F-78BD674E98E1}"/>
    <cellStyle name="Percent(0) 4 4 2 2 2 2" xfId="36672" xr:uid="{D7A92BCE-E00A-4403-966B-B69091F79F4F}"/>
    <cellStyle name="Percent(0) 4 4 2 2 3" xfId="15259" xr:uid="{41590D11-7421-4963-A5F1-61430F3C6E15}"/>
    <cellStyle name="Percent(0) 4 4 2 2 3 2" xfId="36673" xr:uid="{93723F3C-371C-4AC9-87A3-DDB4A74C8A5D}"/>
    <cellStyle name="Percent(0) 4 4 2 2 4" xfId="36674" xr:uid="{7290DB77-B196-499A-8B20-A6444CB34532}"/>
    <cellStyle name="Percent(0) 4 4 2 3" xfId="15260" xr:uid="{53B7A36D-B53F-4F02-A43E-8A2F47C87043}"/>
    <cellStyle name="Percent(0) 4 4 2 3 2" xfId="15261" xr:uid="{E7DF014B-2607-4F98-B591-0E29CD2C5D13}"/>
    <cellStyle name="Percent(0) 4 4 2 3 2 2" xfId="36675" xr:uid="{DEFAF01E-BAED-43D4-9745-BE5665C2BDCF}"/>
    <cellStyle name="Percent(0) 4 4 2 3 3" xfId="15262" xr:uid="{8A787028-0AD5-4448-8CB8-84820FC676D5}"/>
    <cellStyle name="Percent(0) 4 4 2 3 3 2" xfId="36676" xr:uid="{C174FD1D-C6B7-4586-BB86-F7A81E29F451}"/>
    <cellStyle name="Percent(0) 4 4 2 3 4" xfId="36677" xr:uid="{DD4010DB-D6DE-4A6A-94F5-E1EE9509DC39}"/>
    <cellStyle name="Percent(0) 4 4 2 4" xfId="15263" xr:uid="{38721609-D52E-4FA4-A978-7FAB937071E7}"/>
    <cellStyle name="Percent(0) 4 4 2 4 2" xfId="15264" xr:uid="{C0E5CC60-6E8A-4704-9FF2-E0B49B3223D0}"/>
    <cellStyle name="Percent(0) 4 4 2 4 2 2" xfId="36678" xr:uid="{815A3CB3-F55B-4AD0-8234-F9BCFE48474A}"/>
    <cellStyle name="Percent(0) 4 4 2 4 3" xfId="15265" xr:uid="{F5FC8145-3FA8-4FA7-873A-6BFEBF48B633}"/>
    <cellStyle name="Percent(0) 4 4 2 4 3 2" xfId="36679" xr:uid="{445F61C6-30E0-4EDC-8805-BA6F0212D333}"/>
    <cellStyle name="Percent(0) 4 4 2 4 4" xfId="36680" xr:uid="{7C274FF7-1D94-44E9-A9A6-6D90F253B41F}"/>
    <cellStyle name="Percent(0) 4 4 2 5" xfId="15266" xr:uid="{A5C2A178-4960-4055-BF7A-82D974668BC0}"/>
    <cellStyle name="Percent(0) 4 4 2 5 2" xfId="15267" xr:uid="{4AF3FCBF-93AA-42B4-A016-E34BD9046EC2}"/>
    <cellStyle name="Percent(0) 4 4 2 5 2 2" xfId="36681" xr:uid="{68CA02B8-6FC6-40D0-BB42-E9C938BAA2A7}"/>
    <cellStyle name="Percent(0) 4 4 2 5 3" xfId="15268" xr:uid="{F1EB991E-1954-45A6-A3FC-93B9A5541C47}"/>
    <cellStyle name="Percent(0) 4 4 2 5 3 2" xfId="36682" xr:uid="{74E363D1-0183-4EC4-82A3-B26B9E60BC9F}"/>
    <cellStyle name="Percent(0) 4 4 2 5 4" xfId="36683" xr:uid="{FB858B77-D41B-4BC4-8DB2-2D72411CB3D0}"/>
    <cellStyle name="Percent(0) 4 4 2 6" xfId="15269" xr:uid="{B3A7644B-8B02-4DF4-8DFC-31C0551DA9FF}"/>
    <cellStyle name="Percent(0) 4 4 2 6 2" xfId="36684" xr:uid="{0C735A83-542E-46C9-AAAC-8193B17463BE}"/>
    <cellStyle name="Percent(0) 4 4 2 7" xfId="15270" xr:uid="{FA1C0280-FE20-4A72-A0BF-1B0461C17F30}"/>
    <cellStyle name="Percent(0) 4 4 2 7 2" xfId="36685" xr:uid="{53E40D6A-7088-43FB-B04D-7005CD30FA25}"/>
    <cellStyle name="Percent(0) 4 4 2 8" xfId="36686" xr:uid="{FB4CAAE7-5255-49C2-8A50-544308C9FE95}"/>
    <cellStyle name="Percent(0) 4 4 3" xfId="15271" xr:uid="{F5C87E34-2B42-4337-A029-054FE8BC803C}"/>
    <cellStyle name="Percent(0) 4 4 3 2" xfId="15272" xr:uid="{445171A2-8DB1-4D70-995B-32677AE38710}"/>
    <cellStyle name="Percent(0) 4 4 3 2 2" xfId="36687" xr:uid="{9183FD89-C643-4322-A08E-05D9F06FC5D4}"/>
    <cellStyle name="Percent(0) 4 4 3 3" xfId="15273" xr:uid="{DD1E946B-19B7-468A-8C79-DC06CCBF8D6E}"/>
    <cellStyle name="Percent(0) 4 4 3 3 2" xfId="36688" xr:uid="{E3C9C612-80C2-4DDC-B683-87A6C24AA794}"/>
    <cellStyle name="Percent(0) 4 4 3 4" xfId="36689" xr:uid="{021C934C-BDC9-481E-8FD9-678FFE1A2C74}"/>
    <cellStyle name="Percent(0) 4 4 4" xfId="15274" xr:uid="{2213F5FF-573D-4F17-B253-05F01E7D0722}"/>
    <cellStyle name="Percent(0) 4 4 4 2" xfId="15275" xr:uid="{999B7CE5-E620-465B-BBC7-A50A6D874A59}"/>
    <cellStyle name="Percent(0) 4 4 4 2 2" xfId="36690" xr:uid="{C41BA9EE-D728-4CE1-B522-8032A9915E29}"/>
    <cellStyle name="Percent(0) 4 4 4 3" xfId="15276" xr:uid="{26E7C429-C5C1-4409-9987-2243770DA2B1}"/>
    <cellStyle name="Percent(0) 4 4 4 3 2" xfId="36691" xr:uid="{B3FF5656-DE1E-41A1-BB51-52DE1530ABD0}"/>
    <cellStyle name="Percent(0) 4 4 4 4" xfId="36692" xr:uid="{C9E7DA8E-4DFA-48E4-97FE-BD3F10626725}"/>
    <cellStyle name="Percent(0) 4 4 5" xfId="15277" xr:uid="{E952E9F0-7F95-4F3D-8D97-619B964DF25B}"/>
    <cellStyle name="Percent(0) 4 4 5 2" xfId="15278" xr:uid="{7F859548-6F96-484E-89E8-DDAB9817BE21}"/>
    <cellStyle name="Percent(0) 4 4 5 2 2" xfId="36693" xr:uid="{7EAF3BE3-A953-4214-A11F-689705682E02}"/>
    <cellStyle name="Percent(0) 4 4 5 3" xfId="15279" xr:uid="{64FACCFC-0381-4C09-B6D8-FEB5003703DD}"/>
    <cellStyle name="Percent(0) 4 4 5 3 2" xfId="36694" xr:uid="{D7D10FE5-B79A-4DF6-983B-1F554C5384B2}"/>
    <cellStyle name="Percent(0) 4 4 5 4" xfId="36695" xr:uid="{D843CEB9-EAA3-4610-9B7E-556BB5E55A14}"/>
    <cellStyle name="Percent(0) 4 4 6" xfId="15280" xr:uid="{0179ED78-784D-4D63-9C41-C7DA84C40A39}"/>
    <cellStyle name="Percent(0) 4 4 6 2" xfId="15281" xr:uid="{4B9D56C0-1055-40CA-8DF5-9B3DE3245274}"/>
    <cellStyle name="Percent(0) 4 4 6 2 2" xfId="36696" xr:uid="{3E07B254-CA8C-4E48-A922-B06CA4CA4E85}"/>
    <cellStyle name="Percent(0) 4 4 6 3" xfId="15282" xr:uid="{BE6B672C-8F97-47E0-ADF8-FD3399BD1BB9}"/>
    <cellStyle name="Percent(0) 4 4 6 3 2" xfId="36697" xr:uid="{6260E448-913F-4FC6-872F-371EFDB7AD5C}"/>
    <cellStyle name="Percent(0) 4 4 6 4" xfId="36698" xr:uid="{FB8742E5-9402-4DB6-BC19-17B84A092C7C}"/>
    <cellStyle name="Percent(0) 4 4 7" xfId="15283" xr:uid="{9B285720-A07B-4BA8-A776-06635600B7BB}"/>
    <cellStyle name="Percent(0) 4 4 7 2" xfId="36699" xr:uid="{494FA467-FFD1-4667-988D-EEEF89A54451}"/>
    <cellStyle name="Percent(0) 4 4 8" xfId="15284" xr:uid="{B97A1DD9-A12A-4C8A-8AE9-6242B098B044}"/>
    <cellStyle name="Percent(0) 4 4 8 2" xfId="36700" xr:uid="{70DB34AC-B4E7-46D6-AC4F-958973F5457B}"/>
    <cellStyle name="Percent(0) 4 4 9" xfId="36701" xr:uid="{C62B7B31-65D9-4D1A-A7A3-330BF3A1C7FF}"/>
    <cellStyle name="Percent(0) 4 5" xfId="15285" xr:uid="{5E363CDA-E211-4190-AECD-DECECA8469E6}"/>
    <cellStyle name="Percent(0) 4 5 2" xfId="15286" xr:uid="{7F9CC8E3-AB9E-42D4-9D40-DA3220DD5546}"/>
    <cellStyle name="Percent(0) 4 5 2 2" xfId="15287" xr:uid="{53EE7B53-219B-48F3-8AF0-3101A6B34BCD}"/>
    <cellStyle name="Percent(0) 4 5 2 2 2" xfId="36702" xr:uid="{2EA65E17-95BE-4E9C-B774-27BC94611BA6}"/>
    <cellStyle name="Percent(0) 4 5 2 3" xfId="15288" xr:uid="{DEB3677E-383D-4AE5-ADD9-39D3D5231C5C}"/>
    <cellStyle name="Percent(0) 4 5 2 3 2" xfId="36703" xr:uid="{3FB30F88-287E-44D7-ABA8-B4F54E51A8EE}"/>
    <cellStyle name="Percent(0) 4 5 2 4" xfId="36704" xr:uid="{66E4649D-ECC8-42BA-8067-FA50B12FE37E}"/>
    <cellStyle name="Percent(0) 4 5 3" xfId="15289" xr:uid="{FAFF3973-588F-4ECC-8FFB-C451FE46C2E9}"/>
    <cellStyle name="Percent(0) 4 5 3 2" xfId="15290" xr:uid="{1C33A9AB-0E76-4D78-B8F2-9BE218B234F7}"/>
    <cellStyle name="Percent(0) 4 5 3 2 2" xfId="36705" xr:uid="{CD013172-2682-459C-A749-3C61579B89A6}"/>
    <cellStyle name="Percent(0) 4 5 3 3" xfId="15291" xr:uid="{D896166B-9EBC-4D83-9A17-9B4691CF45B2}"/>
    <cellStyle name="Percent(0) 4 5 3 3 2" xfId="36706" xr:uid="{BF738E7E-B832-42F9-9E5E-AE9D1CBCF8F8}"/>
    <cellStyle name="Percent(0) 4 5 3 4" xfId="36707" xr:uid="{D814FB0C-E68A-461A-95CE-36E744813132}"/>
    <cellStyle name="Percent(0) 4 5 4" xfId="15292" xr:uid="{2A441310-BF46-4186-BACA-80D3E12A8C02}"/>
    <cellStyle name="Percent(0) 4 5 4 2" xfId="15293" xr:uid="{E6A808E6-B848-4805-827D-0E2A8796B080}"/>
    <cellStyle name="Percent(0) 4 5 4 2 2" xfId="36708" xr:uid="{A102487C-F4D7-4EA2-865D-FD3DC5048B35}"/>
    <cellStyle name="Percent(0) 4 5 4 3" xfId="15294" xr:uid="{EA3C9D2D-13A2-43D2-B5A8-912BCCFC722B}"/>
    <cellStyle name="Percent(0) 4 5 4 3 2" xfId="36709" xr:uid="{0E30FB80-F380-4837-8D38-01D017CAD130}"/>
    <cellStyle name="Percent(0) 4 5 4 4" xfId="36710" xr:uid="{D8885C20-CF0A-46BC-8FA5-6808B352A2F0}"/>
    <cellStyle name="Percent(0) 4 5 5" xfId="15295" xr:uid="{88EFD54E-38F5-450E-96E0-FB15A23B12A4}"/>
    <cellStyle name="Percent(0) 4 5 5 2" xfId="15296" xr:uid="{D8A3024B-C975-4993-8901-F0B3F37BD0D7}"/>
    <cellStyle name="Percent(0) 4 5 5 2 2" xfId="36711" xr:uid="{17C273F5-4877-4F7F-8022-82A1252958AD}"/>
    <cellStyle name="Percent(0) 4 5 5 3" xfId="15297" xr:uid="{B17BBEF8-C947-4BB4-B9F8-78F11F93AB6E}"/>
    <cellStyle name="Percent(0) 4 5 5 3 2" xfId="36712" xr:uid="{22B94777-15D7-412C-BE49-F4B761640031}"/>
    <cellStyle name="Percent(0) 4 5 5 4" xfId="36713" xr:uid="{7F97E18A-0DDE-4F45-B5FD-0CE3289EA9AC}"/>
    <cellStyle name="Percent(0) 4 5 6" xfId="15298" xr:uid="{07D67039-483A-45BE-8939-3E8FA2949A40}"/>
    <cellStyle name="Percent(0) 4 5 6 2" xfId="36714" xr:uid="{B4910638-C11E-4021-A8D5-A9F7CCAC914F}"/>
    <cellStyle name="Percent(0) 4 5 7" xfId="15299" xr:uid="{2D35C76D-8AE5-4462-9824-89342CC53522}"/>
    <cellStyle name="Percent(0) 4 5 7 2" xfId="36715" xr:uid="{B70F3F3C-7EAD-490D-9180-91CDDC3A8509}"/>
    <cellStyle name="Percent(0) 4 5 8" xfId="36716" xr:uid="{02524E59-E500-409E-ADB2-B9AA3A49816E}"/>
    <cellStyle name="Percent(0) 4 6" xfId="15300" xr:uid="{47A54234-F9DB-4DA2-A032-2B19D4FE7B4C}"/>
    <cellStyle name="Percent(0) 4 6 2" xfId="15301" xr:uid="{9D6D6810-DEB3-4EA0-9E82-DB9C1252FB68}"/>
    <cellStyle name="Percent(0) 4 6 2 2" xfId="15302" xr:uid="{18DB0469-E910-4E09-9E8C-00B5EED9F681}"/>
    <cellStyle name="Percent(0) 4 6 2 2 2" xfId="36717" xr:uid="{8901ECD4-79A1-459A-B5C2-A278148D8489}"/>
    <cellStyle name="Percent(0) 4 6 2 3" xfId="15303" xr:uid="{6CB30710-2889-425B-8268-9FDA905B297B}"/>
    <cellStyle name="Percent(0) 4 6 2 3 2" xfId="36718" xr:uid="{00888784-46BF-4246-BB30-E68A85623CA8}"/>
    <cellStyle name="Percent(0) 4 6 2 4" xfId="36719" xr:uid="{9CB9C620-F356-4345-B1AF-62390B7BDC3A}"/>
    <cellStyle name="Percent(0) 4 6 3" xfId="15304" xr:uid="{2CED4670-53BD-490C-A98E-82A46EDC724D}"/>
    <cellStyle name="Percent(0) 4 6 3 2" xfId="15305" xr:uid="{FC21ABCF-87A4-4A6F-BB29-92FA4E944451}"/>
    <cellStyle name="Percent(0) 4 6 3 2 2" xfId="36720" xr:uid="{26799A71-58E3-4C5D-8F27-281389D92ACF}"/>
    <cellStyle name="Percent(0) 4 6 3 3" xfId="15306" xr:uid="{E3EECFEE-9969-4031-BB92-7B8C2F64A0B9}"/>
    <cellStyle name="Percent(0) 4 6 3 3 2" xfId="36721" xr:uid="{79229B34-BAAD-43FA-A5F4-70D25274A082}"/>
    <cellStyle name="Percent(0) 4 6 3 4" xfId="36722" xr:uid="{ADACB3FA-6CD5-4708-97C0-7EDA0009AC35}"/>
    <cellStyle name="Percent(0) 4 6 4" xfId="15307" xr:uid="{D119DA88-AD4E-4589-9EDE-F406D61758A2}"/>
    <cellStyle name="Percent(0) 4 6 4 2" xfId="15308" xr:uid="{50B9EABE-63A2-4655-AD04-6F032F04E21B}"/>
    <cellStyle name="Percent(0) 4 6 4 2 2" xfId="36723" xr:uid="{1390DE11-63BC-4AE9-8B7C-F87E10FE3D86}"/>
    <cellStyle name="Percent(0) 4 6 4 3" xfId="15309" xr:uid="{47E550F8-E746-4DD7-8C19-C78AA3EDD66F}"/>
    <cellStyle name="Percent(0) 4 6 4 3 2" xfId="36724" xr:uid="{4F86BFCF-E05B-4CBA-A7A3-20B884E3D2C8}"/>
    <cellStyle name="Percent(0) 4 6 4 4" xfId="36725" xr:uid="{8451D835-2D53-4F7E-A8B9-E3D7246CECC3}"/>
    <cellStyle name="Percent(0) 4 6 5" xfId="15310" xr:uid="{AD3FD603-4E90-483B-B29E-E48E13C15949}"/>
    <cellStyle name="Percent(0) 4 6 5 2" xfId="15311" xr:uid="{63AB4E87-CEA3-482F-A8D5-A444D495F7E1}"/>
    <cellStyle name="Percent(0) 4 6 5 2 2" xfId="36726" xr:uid="{F39DF282-C535-4248-A7CD-77EFC0C64F81}"/>
    <cellStyle name="Percent(0) 4 6 5 3" xfId="15312" xr:uid="{D4A9293D-7E6F-4CE3-9888-2C03DFE55394}"/>
    <cellStyle name="Percent(0) 4 6 5 3 2" xfId="36727" xr:uid="{F89B97D5-EF04-4EFD-84D9-8A2B23DD12DB}"/>
    <cellStyle name="Percent(0) 4 6 5 4" xfId="36728" xr:uid="{3AB7B0E0-2FFD-4265-875D-286B05264560}"/>
    <cellStyle name="Percent(0) 4 6 6" xfId="15313" xr:uid="{EFDE6946-CE12-45C2-9937-C4D7A953F425}"/>
    <cellStyle name="Percent(0) 4 6 6 2" xfId="36729" xr:uid="{AEE78BB6-9D27-438A-B191-817F0291A4DD}"/>
    <cellStyle name="Percent(0) 4 6 7" xfId="15314" xr:uid="{E396E4E5-B1FE-465D-AB96-BD8B676A3ED8}"/>
    <cellStyle name="Percent(0) 4 6 7 2" xfId="36730" xr:uid="{F99ED69D-1279-447E-9E64-244E3FB69070}"/>
    <cellStyle name="Percent(0) 4 6 8" xfId="36731" xr:uid="{7B6DF035-D374-4ABC-AC49-E87F7A59DE31}"/>
    <cellStyle name="Percent(0) 4 7" xfId="15315" xr:uid="{AC047DA1-1828-40D7-BC28-19857393080F}"/>
    <cellStyle name="Percent(0) 4 7 2" xfId="15316" xr:uid="{A635D255-4ED6-4A91-AB30-BDE1D3B96FF2}"/>
    <cellStyle name="Percent(0) 4 7 2 2" xfId="36732" xr:uid="{E09A603C-C692-40AA-AFAF-CE26D96FC3AD}"/>
    <cellStyle name="Percent(0) 4 7 3" xfId="15317" xr:uid="{A95C990C-A8A7-496D-B7B3-AA656A4DC848}"/>
    <cellStyle name="Percent(0) 4 7 3 2" xfId="36733" xr:uid="{B9084015-879A-45B8-AD08-F74044E5BA1C}"/>
    <cellStyle name="Percent(0) 4 7 4" xfId="36734" xr:uid="{4DF92B05-4EC1-4868-9290-EA16C5DAFC81}"/>
    <cellStyle name="Percent(0) 4 8" xfId="15318" xr:uid="{976D5FDA-4071-4F6D-8B9F-84AE1E7BA404}"/>
    <cellStyle name="Percent(0) 4 8 2" xfId="15319" xr:uid="{4A6F1343-B3E8-48D4-A094-94FBCC832E11}"/>
    <cellStyle name="Percent(0) 4 8 2 2" xfId="36735" xr:uid="{41FBC6E6-0A77-4FF5-9563-FF73DEF476C8}"/>
    <cellStyle name="Percent(0) 4 8 3" xfId="15320" xr:uid="{8092B9D6-2AA3-462E-BBAE-4F1DCEAA3260}"/>
    <cellStyle name="Percent(0) 4 8 3 2" xfId="36736" xr:uid="{5FBCD1AE-56DA-4EC9-A18D-4FF56B657C61}"/>
    <cellStyle name="Percent(0) 4 8 4" xfId="36737" xr:uid="{91A1485A-4BEC-47B2-BECB-ABAF3D98CCAE}"/>
    <cellStyle name="Percent(0) 4 9" xfId="15321" xr:uid="{F13BD3CC-B83F-44F5-BB5B-BEBC215EFC9B}"/>
    <cellStyle name="Percent(0) 4 9 2" xfId="15322" xr:uid="{FB66F082-DEB2-45F6-8220-81BB84011483}"/>
    <cellStyle name="Percent(0) 4 9 2 2" xfId="36738" xr:uid="{88AE8B5C-E579-4E5E-BBC3-DE76D1053289}"/>
    <cellStyle name="Percent(0) 4 9 3" xfId="15323" xr:uid="{A172BE79-2023-40FA-8ADF-DB63DEF3DAA7}"/>
    <cellStyle name="Percent(0) 4 9 3 2" xfId="36739" xr:uid="{AC5C642E-85C0-4465-9E81-F04F0E69C26F}"/>
    <cellStyle name="Percent(0) 4 9 4" xfId="36740" xr:uid="{0AB07C00-42B0-4DE8-B40C-44875DC7597E}"/>
    <cellStyle name="Percent(0) 4_ActiFijos" xfId="15324" xr:uid="{7BB885D2-CED1-4215-90DB-F7231D558860}"/>
    <cellStyle name="Percent(0) 40" xfId="15325" xr:uid="{6D1E996D-E1E4-4D9D-8CCB-0547CF5DF4FF}"/>
    <cellStyle name="Percent(0) 40 2" xfId="15326" xr:uid="{2006F5A5-9A90-4034-B6E2-8806881824DC}"/>
    <cellStyle name="Percent(0) 40 2 2" xfId="36741" xr:uid="{629A1FDC-E46F-49EE-98B5-004D4AAC4061}"/>
    <cellStyle name="Percent(0) 40 3" xfId="15327" xr:uid="{FB287831-B209-4C54-A441-F4EB584F046D}"/>
    <cellStyle name="Percent(0) 40 3 2" xfId="36742" xr:uid="{93FFDF6A-B9A2-4076-9A8F-264E16635387}"/>
    <cellStyle name="Percent(0) 40 4" xfId="36743" xr:uid="{0B51A0B1-9AAC-418D-8CC1-16774EA69867}"/>
    <cellStyle name="Percent(0) 41" xfId="15328" xr:uid="{1C245314-7AE0-43BC-B9FB-FBDBEBE019EF}"/>
    <cellStyle name="Percent(0) 41 2" xfId="15329" xr:uid="{A337A9DB-46E7-43BB-9577-5511E7B08491}"/>
    <cellStyle name="Percent(0) 41 2 2" xfId="36744" xr:uid="{770EC0C1-21CB-4E5A-8E75-A2F193D0E576}"/>
    <cellStyle name="Percent(0) 41 3" xfId="15330" xr:uid="{BCDE201F-96B6-4C71-B398-26B51971D509}"/>
    <cellStyle name="Percent(0) 41 3 2" xfId="36745" xr:uid="{3D2C08E7-8C31-40CE-9D70-F13EC1EBC03F}"/>
    <cellStyle name="Percent(0) 41 4" xfId="36746" xr:uid="{00675DC6-9E10-4CEE-97F5-83150870346B}"/>
    <cellStyle name="Percent(0) 42" xfId="15331" xr:uid="{F85801CE-4ECD-435E-BEC6-D8C29D601365}"/>
    <cellStyle name="Percent(0) 42 2" xfId="15332" xr:uid="{590046E3-7CB6-44D3-B365-D6AE31AACDFD}"/>
    <cellStyle name="Percent(0) 42 2 2" xfId="36747" xr:uid="{46A26C49-5EAB-4F9C-AA8B-4FDE8C67F6A0}"/>
    <cellStyle name="Percent(0) 42 3" xfId="15333" xr:uid="{8B974445-BED8-4188-8EF6-AA70FDEB8162}"/>
    <cellStyle name="Percent(0) 42 3 2" xfId="36748" xr:uid="{5EB89405-B06A-405D-8412-FB123A35D0E4}"/>
    <cellStyle name="Percent(0) 42 4" xfId="36749" xr:uid="{05D00F9A-B191-420C-BA35-74357BD7D2D6}"/>
    <cellStyle name="Percent(0) 43" xfId="15334" xr:uid="{0D11DF0C-2F34-473A-B62A-49E956C58B03}"/>
    <cellStyle name="Percent(0) 43 2" xfId="15335" xr:uid="{B059A863-7651-4A92-BC22-CAF3EB516DC3}"/>
    <cellStyle name="Percent(0) 43 2 2" xfId="36750" xr:uid="{4D666042-A699-4758-82CE-7DB67F7E7795}"/>
    <cellStyle name="Percent(0) 43 3" xfId="15336" xr:uid="{C0D1BBC3-4D4F-4BA4-A1DB-8B8635E32B49}"/>
    <cellStyle name="Percent(0) 43 3 2" xfId="36751" xr:uid="{CF39D715-AEF0-41D4-85F6-9D95EDB03BB6}"/>
    <cellStyle name="Percent(0) 43 4" xfId="36752" xr:uid="{CB341B62-41AC-4794-AC13-4788F6B34310}"/>
    <cellStyle name="Percent(0) 44" xfId="15337" xr:uid="{43B14290-DC08-484E-8E9D-D2353BE51DFC}"/>
    <cellStyle name="Percent(0) 44 2" xfId="15338" xr:uid="{59807983-581F-478B-BDC9-E98C7F81AD90}"/>
    <cellStyle name="Percent(0) 44 2 2" xfId="36753" xr:uid="{6E3B9DE4-DAC7-4C7D-AEB8-4C813B64E8DE}"/>
    <cellStyle name="Percent(0) 44 3" xfId="15339" xr:uid="{B649ECA7-7E54-455E-882B-1E7F0C423733}"/>
    <cellStyle name="Percent(0) 44 3 2" xfId="36754" xr:uid="{7C3BDDC1-1520-44AD-AD9F-19CDCFEE95B3}"/>
    <cellStyle name="Percent(0) 44 4" xfId="36755" xr:uid="{68DACE65-A2C2-4F2B-85BA-E93AB9958470}"/>
    <cellStyle name="Percent(0) 45" xfId="15340" xr:uid="{6B02B5BA-8D0E-4D71-9423-3D3C98CD9529}"/>
    <cellStyle name="Percent(0) 45 2" xfId="15341" xr:uid="{B22F10B8-4919-44FA-BACE-9E9E46CECA01}"/>
    <cellStyle name="Percent(0) 45 2 2" xfId="36756" xr:uid="{986361D4-6FE9-4B7F-97B7-D29B4A2F4EB1}"/>
    <cellStyle name="Percent(0) 45 3" xfId="15342" xr:uid="{3E408C1F-1BA8-4A05-B3B0-BF95CE0831C9}"/>
    <cellStyle name="Percent(0) 45 3 2" xfId="36757" xr:uid="{0E97E261-BFBB-4579-8B7D-60A600A8A141}"/>
    <cellStyle name="Percent(0) 45 4" xfId="36758" xr:uid="{269DDDD3-EACE-4E5E-AF2C-08094A42BA82}"/>
    <cellStyle name="Percent(0) 46" xfId="15343" xr:uid="{AAC4AC4C-CBE6-4789-A591-3E5A225E0722}"/>
    <cellStyle name="Percent(0) 46 2" xfId="15344" xr:uid="{EC1B83F1-3348-49F9-8298-3094D76889E5}"/>
    <cellStyle name="Percent(0) 46 2 2" xfId="36759" xr:uid="{46B1E04D-647B-462B-AEE2-784D10EA9150}"/>
    <cellStyle name="Percent(0) 46 3" xfId="15345" xr:uid="{CB4B817E-C140-4264-99EA-A768F57EBD34}"/>
    <cellStyle name="Percent(0) 46 3 2" xfId="36760" xr:uid="{862E4FF1-6001-4B49-ABFE-8877A53F03E6}"/>
    <cellStyle name="Percent(0) 46 4" xfId="36761" xr:uid="{58A57078-9130-4C36-898B-AD4DEADDA5E5}"/>
    <cellStyle name="Percent(0) 47" xfId="15346" xr:uid="{C1022FBA-2D25-4AA5-88D2-39E4454AF67C}"/>
    <cellStyle name="Percent(0) 47 2" xfId="15347" xr:uid="{D2CD7CAE-11EB-48E8-A600-F73A2CA1DC52}"/>
    <cellStyle name="Percent(0) 47 2 2" xfId="36762" xr:uid="{28EACD58-9DA1-4345-8A43-FDCC3E71C584}"/>
    <cellStyle name="Percent(0) 47 3" xfId="15348" xr:uid="{8D1E3A9B-9943-48A6-9934-9C32BA35E352}"/>
    <cellStyle name="Percent(0) 47 3 2" xfId="36763" xr:uid="{62D28D82-A381-4C52-AE1B-54978FD94675}"/>
    <cellStyle name="Percent(0) 47 4" xfId="36764" xr:uid="{64E3FB16-7ED4-40AA-AC2F-631F3C0B074D}"/>
    <cellStyle name="Percent(0) 48" xfId="15349" xr:uid="{B5C0C077-9AEA-44D0-8AED-6F9B9D400965}"/>
    <cellStyle name="Percent(0) 48 2" xfId="15350" xr:uid="{CAFE223C-91DD-4E7B-A0A3-4999C6D607D7}"/>
    <cellStyle name="Percent(0) 48 2 2" xfId="36765" xr:uid="{BD05717F-6D09-41E0-A850-A0DC8F929458}"/>
    <cellStyle name="Percent(0) 48 3" xfId="15351" xr:uid="{DDC0398B-3A2D-4DF5-876A-C07138E9BEAB}"/>
    <cellStyle name="Percent(0) 48 3 2" xfId="36766" xr:uid="{4ED10863-0B68-45D4-B55E-AFDB5AFA9A10}"/>
    <cellStyle name="Percent(0) 48 4" xfId="36767" xr:uid="{1B8FA90A-DEBD-4092-B00E-6A44353217C0}"/>
    <cellStyle name="Percent(0) 49" xfId="15352" xr:uid="{51FB1FFD-7EDD-472F-9827-89B2600AB25E}"/>
    <cellStyle name="Percent(0) 49 2" xfId="15353" xr:uid="{D5C01DC9-63A2-4678-8864-E67538B623D6}"/>
    <cellStyle name="Percent(0) 49 2 2" xfId="36768" xr:uid="{D429C57F-53F1-4436-8A36-746B6DB36976}"/>
    <cellStyle name="Percent(0) 49 3" xfId="15354" xr:uid="{F619FC82-8ECF-424C-8A61-C085031DF7A2}"/>
    <cellStyle name="Percent(0) 49 3 2" xfId="36769" xr:uid="{4C818510-CD4D-4C25-8289-E82B0967D3C0}"/>
    <cellStyle name="Percent(0) 49 4" xfId="36770" xr:uid="{A78E7AE3-F8AD-4D91-910E-D6DC67D742DB}"/>
    <cellStyle name="Percent(0) 5" xfId="15355" xr:uid="{A3EF786B-6BD5-40C5-96B0-9BEB88B2DA27}"/>
    <cellStyle name="Percent(0) 5 2" xfId="15356" xr:uid="{8AA9DB4F-5747-4722-A452-A4811100DF1D}"/>
    <cellStyle name="Percent(0) 5 2 2" xfId="15357" xr:uid="{7AB7A538-AA01-4997-8FD3-A9D276380288}"/>
    <cellStyle name="Percent(0) 5 2 2 2" xfId="36771" xr:uid="{CC9146C6-2685-441B-9CC4-0E09F506D537}"/>
    <cellStyle name="Percent(0) 5 2 3" xfId="15358" xr:uid="{BE095B82-AB0C-4AB4-AE6B-40DB2355F8C3}"/>
    <cellStyle name="Percent(0) 5 2 3 2" xfId="36772" xr:uid="{10BB4CE2-FD11-4218-985E-A6A3AB086D06}"/>
    <cellStyle name="Percent(0) 5 2 4" xfId="36773" xr:uid="{77610542-4E72-4FD2-A705-56EFD45EC545}"/>
    <cellStyle name="Percent(0) 5 3" xfId="15359" xr:uid="{B9332ED1-12F2-451C-9EB7-E272D5015B91}"/>
    <cellStyle name="Percent(0) 5 3 2" xfId="15360" xr:uid="{3618AF9A-5F1D-4792-838F-16DE210BB6DC}"/>
    <cellStyle name="Percent(0) 5 3 2 2" xfId="36774" xr:uid="{4671A35A-9045-4994-868A-6F023994F50F}"/>
    <cellStyle name="Percent(0) 5 3 3" xfId="15361" xr:uid="{BF8341F6-44D8-423F-A67E-CC1C2F4BFEF4}"/>
    <cellStyle name="Percent(0) 5 3 3 2" xfId="36775" xr:uid="{0D4165F8-6EAF-47E5-BEFB-469F3269791E}"/>
    <cellStyle name="Percent(0) 5 3 4" xfId="36776" xr:uid="{8F4BA4B7-028A-40AA-B964-77F2B213EA0F}"/>
    <cellStyle name="Percent(0) 5 4" xfId="15362" xr:uid="{724CD3D1-266B-4B69-BAD0-7051A3280DE0}"/>
    <cellStyle name="Percent(0) 5 4 2" xfId="15363" xr:uid="{D15672D4-734A-43C7-9B76-BF68ED866E6A}"/>
    <cellStyle name="Percent(0) 5 4 2 2" xfId="36777" xr:uid="{B866439C-2C87-468C-A3AC-E76B607BB30C}"/>
    <cellStyle name="Percent(0) 5 4 3" xfId="15364" xr:uid="{088C7440-6183-4F85-A1C4-93E7E0213D15}"/>
    <cellStyle name="Percent(0) 5 4 3 2" xfId="36778" xr:uid="{FBFC241E-AE2F-4C48-AD19-2FD7D71EEA8E}"/>
    <cellStyle name="Percent(0) 5 4 4" xfId="36779" xr:uid="{543983C1-9E62-4FF9-9BB1-81AE769F134D}"/>
    <cellStyle name="Percent(0) 5 5" xfId="15365" xr:uid="{E9253A95-CF15-478D-87C2-BB2233BA5DEF}"/>
    <cellStyle name="Percent(0) 5 5 2" xfId="15366" xr:uid="{365B5C35-AEEF-49D0-A137-CA35EE484440}"/>
    <cellStyle name="Percent(0) 5 5 2 2" xfId="36780" xr:uid="{D355BE4A-5713-4B44-AA24-51C7802074BD}"/>
    <cellStyle name="Percent(0) 5 5 3" xfId="15367" xr:uid="{54BE70E7-52AC-4AEE-928A-0FFDE6C93FC9}"/>
    <cellStyle name="Percent(0) 5 5 3 2" xfId="36781" xr:uid="{CD4F42E3-61BF-484F-9C0B-B8FE3784AB5E}"/>
    <cellStyle name="Percent(0) 5 5 4" xfId="36782" xr:uid="{461F1D68-242B-47DD-9924-5C11DF3B59EA}"/>
    <cellStyle name="Percent(0) 5 6" xfId="15368" xr:uid="{30690E74-8185-4EE7-B909-7AF41F28B6B4}"/>
    <cellStyle name="Percent(0) 5 6 2" xfId="36783" xr:uid="{0A2BE5E4-10C1-497C-B9E7-9DE5CD59E7E2}"/>
    <cellStyle name="Percent(0) 5 7" xfId="15369" xr:uid="{3F9FE5AF-FCB4-4932-887E-6671A6FE7165}"/>
    <cellStyle name="Percent(0) 5 7 2" xfId="36784" xr:uid="{11A5621F-5BF9-45E4-B97A-CA6DE9B719DF}"/>
    <cellStyle name="Percent(0) 5 8" xfId="36785" xr:uid="{74D7280F-B6AD-4FDE-BA41-9C723425907F}"/>
    <cellStyle name="Percent(0) 50" xfId="15370" xr:uid="{C2F5394D-D762-465E-B1EC-F34CE1D6A28E}"/>
    <cellStyle name="Percent(0) 50 2" xfId="15371" xr:uid="{DE5EE9A6-1C2F-4A7B-A1E6-31442BF639E7}"/>
    <cellStyle name="Percent(0) 50 2 2" xfId="36786" xr:uid="{2FC7011F-1CC3-432B-94A8-0BFD17FF3108}"/>
    <cellStyle name="Percent(0) 50 3" xfId="15372" xr:uid="{5B859C35-BD6C-4C2E-8A6B-8C748CE49BDD}"/>
    <cellStyle name="Percent(0) 50 3 2" xfId="36787" xr:uid="{6451EE41-62B8-4719-AC0F-A70B56C9CCC5}"/>
    <cellStyle name="Percent(0) 50 4" xfId="36788" xr:uid="{83431387-F796-49FB-AF4E-6D1CC091C762}"/>
    <cellStyle name="Percent(0) 51" xfId="15373" xr:uid="{E386DCDF-E242-449A-88C9-666CA2746D56}"/>
    <cellStyle name="Percent(0) 51 2" xfId="15374" xr:uid="{08D4410C-F757-4D25-B3CD-9A24CE1499BA}"/>
    <cellStyle name="Percent(0) 51 2 2" xfId="36789" xr:uid="{E224AC85-D1E0-464A-9064-7810A17D7FCF}"/>
    <cellStyle name="Percent(0) 51 3" xfId="15375" xr:uid="{2E66C468-E47F-441B-917B-5753A4C3E387}"/>
    <cellStyle name="Percent(0) 51 3 2" xfId="36790" xr:uid="{1FE1C939-EECC-4E53-8219-29851C5E30CC}"/>
    <cellStyle name="Percent(0) 51 4" xfId="36791" xr:uid="{45235A7E-66C5-4F8F-8446-A0806B1B3925}"/>
    <cellStyle name="Percent(0) 52" xfId="15376" xr:uid="{5FE170B7-9F5C-4348-8806-015775E6531B}"/>
    <cellStyle name="Percent(0) 52 2" xfId="15377" xr:uid="{9820722D-59CA-4F27-82C7-23BFE157B2A0}"/>
    <cellStyle name="Percent(0) 52 2 2" xfId="36792" xr:uid="{888D4F8C-5DC4-4933-9574-822FF48468A8}"/>
    <cellStyle name="Percent(0) 52 3" xfId="15378" xr:uid="{62E21B84-259E-4D92-B63E-2A89D843471E}"/>
    <cellStyle name="Percent(0) 52 3 2" xfId="36793" xr:uid="{6A1D47AE-78FA-4453-A2FC-54F7EC0907F8}"/>
    <cellStyle name="Percent(0) 52 4" xfId="36794" xr:uid="{47BA1D29-BC38-4C09-B09F-D35A63B3CA89}"/>
    <cellStyle name="Percent(0) 53" xfId="15379" xr:uid="{E6ABBED7-439D-446E-8F83-44DB2ABA1D66}"/>
    <cellStyle name="Percent(0) 53 2" xfId="15380" xr:uid="{2DA9F295-7D30-4BD5-8C92-24FBDFEFFC73}"/>
    <cellStyle name="Percent(0) 53 2 2" xfId="36795" xr:uid="{5B3953DC-5D36-4E3B-A605-0FDECADE4DE3}"/>
    <cellStyle name="Percent(0) 53 3" xfId="15381" xr:uid="{77CFF989-F461-4123-AD8A-2A32B30727DE}"/>
    <cellStyle name="Percent(0) 53 3 2" xfId="36796" xr:uid="{92AD2E2B-E2EA-447F-B76B-4BA3E2713B8F}"/>
    <cellStyle name="Percent(0) 53 4" xfId="36797" xr:uid="{97F49F95-5461-4CD6-AD13-DFABD295D6E4}"/>
    <cellStyle name="Percent(0) 54" xfId="15382" xr:uid="{6637F707-F1C9-43A7-BC0D-5A1AEFB30464}"/>
    <cellStyle name="Percent(0) 54 2" xfId="15383" xr:uid="{726FFBB8-92D2-49D5-B3F8-8EB3415B4A73}"/>
    <cellStyle name="Percent(0) 54 2 2" xfId="36798" xr:uid="{07B91597-9A58-439E-B7E1-41EBE5D39B6F}"/>
    <cellStyle name="Percent(0) 54 3" xfId="15384" xr:uid="{FE06D188-4354-489E-8941-CFF420A70090}"/>
    <cellStyle name="Percent(0) 54 3 2" xfId="36799" xr:uid="{B34D76EC-86C9-4A0C-B706-CA770464FE87}"/>
    <cellStyle name="Percent(0) 54 4" xfId="36800" xr:uid="{ED127BB6-AC27-44D4-8E3B-63C5A4A197D8}"/>
    <cellStyle name="Percent(0) 55" xfId="15385" xr:uid="{A676E0D2-48D9-4981-BB60-284A0F807BFD}"/>
    <cellStyle name="Percent(0) 55 2" xfId="15386" xr:uid="{E91CDF46-BACC-40AA-8892-4254EBBEF822}"/>
    <cellStyle name="Percent(0) 55 2 2" xfId="36801" xr:uid="{0F6C3036-5634-49EE-B42F-D5537FDF5109}"/>
    <cellStyle name="Percent(0) 55 3" xfId="15387" xr:uid="{52DE5D3E-91C6-41C6-94E8-599BCB04F2B5}"/>
    <cellStyle name="Percent(0) 55 3 2" xfId="36802" xr:uid="{FB783ED8-F02B-4A4D-A5E2-3C9087D1CFF7}"/>
    <cellStyle name="Percent(0) 55 4" xfId="36803" xr:uid="{F88D51D0-40F4-4565-AC64-556BC06684DE}"/>
    <cellStyle name="Percent(0) 56" xfId="15388" xr:uid="{4EC33372-3C4F-46AB-AAE7-B0AC617BECF9}"/>
    <cellStyle name="Percent(0) 56 2" xfId="15389" xr:uid="{B47D7C43-B8ED-4BAE-B59B-A278F446FE8F}"/>
    <cellStyle name="Percent(0) 56 2 2" xfId="36804" xr:uid="{DE79A6F6-9EA9-4966-ABAD-F2F166CF97B5}"/>
    <cellStyle name="Percent(0) 56 3" xfId="15390" xr:uid="{7576EE27-426E-4E3D-872B-58EE7E32D8C2}"/>
    <cellStyle name="Percent(0) 56 3 2" xfId="36805" xr:uid="{B5787A1C-B5E8-403E-A67D-ADEF93FD39FF}"/>
    <cellStyle name="Percent(0) 56 4" xfId="36806" xr:uid="{D6AC4039-58D8-4854-9859-E4D5BE069D97}"/>
    <cellStyle name="Percent(0) 57" xfId="15391" xr:uid="{13AFACE2-759E-4209-8BE0-44D86D10592C}"/>
    <cellStyle name="Percent(0) 57 2" xfId="15392" xr:uid="{64A121EB-9D51-4DD4-828D-BC6E1F8553D5}"/>
    <cellStyle name="Percent(0) 57 2 2" xfId="36807" xr:uid="{27A7E805-1D9A-4CD1-9DF3-E4361FA306A7}"/>
    <cellStyle name="Percent(0) 57 3" xfId="15393" xr:uid="{88D11F20-F522-4D79-98A4-3E3EF0949EE5}"/>
    <cellStyle name="Percent(0) 57 3 2" xfId="36808" xr:uid="{AD11836E-0902-4905-93AA-54DBB4FE8B43}"/>
    <cellStyle name="Percent(0) 57 4" xfId="36809" xr:uid="{4935E124-C064-4D70-BFC1-A7AA24180416}"/>
    <cellStyle name="Percent(0) 58" xfId="15394" xr:uid="{4468A7E0-49AE-4BD3-B14B-3B5E5479C774}"/>
    <cellStyle name="Percent(0) 58 2" xfId="15395" xr:uid="{8B40234A-8661-4C1D-86A0-D29A7FC23806}"/>
    <cellStyle name="Percent(0) 58 2 2" xfId="36810" xr:uid="{EE291ACC-120C-48EA-BC12-2B3485BF4BFF}"/>
    <cellStyle name="Percent(0) 58 3" xfId="15396" xr:uid="{87621026-5F1D-4C6D-921B-DFF0B8EAC08F}"/>
    <cellStyle name="Percent(0) 58 3 2" xfId="36811" xr:uid="{B8926550-6B39-472F-AA20-B24527B346E6}"/>
    <cellStyle name="Percent(0) 58 4" xfId="36812" xr:uid="{D3268714-2C0F-48BD-A002-CB683612DDB2}"/>
    <cellStyle name="Percent(0) 59" xfId="15397" xr:uid="{ED3C4315-9201-4DB1-BFFF-E0FC8F31990C}"/>
    <cellStyle name="Percent(0) 59 2" xfId="15398" xr:uid="{993E17E7-78C2-43FA-AC76-4D984C0981E9}"/>
    <cellStyle name="Percent(0) 59 2 2" xfId="36813" xr:uid="{D989E3DE-895A-43F1-9240-2104BED99B44}"/>
    <cellStyle name="Percent(0) 59 3" xfId="15399" xr:uid="{EBAF02AA-18EB-4B29-AC1C-567DEE4F118D}"/>
    <cellStyle name="Percent(0) 59 3 2" xfId="36814" xr:uid="{1820C782-D7DE-46E2-B811-0B1AE13FC892}"/>
    <cellStyle name="Percent(0) 59 4" xfId="36815" xr:uid="{24665D92-47A0-4BC1-85CB-27424CE60AAD}"/>
    <cellStyle name="Percent(0) 6" xfId="15400" xr:uid="{E4BEC68D-8402-494B-88A8-9B44B4BCC666}"/>
    <cellStyle name="Percent(0) 6 2" xfId="15401" xr:uid="{2F4D0252-B1DE-4697-8B55-924511E90206}"/>
    <cellStyle name="Percent(0) 6 2 2" xfId="15402" xr:uid="{BF9797AD-DFB6-4449-9C2E-90EE3D29A0DB}"/>
    <cellStyle name="Percent(0) 6 2 2 2" xfId="36816" xr:uid="{FDF7A962-8B3C-4214-AC0A-3EE8F985D891}"/>
    <cellStyle name="Percent(0) 6 2 3" xfId="15403" xr:uid="{33D52ED7-69A3-4AD2-A189-3CCBA1A016AA}"/>
    <cellStyle name="Percent(0) 6 2 3 2" xfId="36817" xr:uid="{D795B1D8-6C64-46B9-8B7B-2221BCC7977C}"/>
    <cellStyle name="Percent(0) 6 2 4" xfId="36818" xr:uid="{502082BA-F63F-4B72-98D4-33A398003930}"/>
    <cellStyle name="Percent(0) 6 3" xfId="15404" xr:uid="{645A288E-339D-4FF2-BB42-FAAD1EB99D2C}"/>
    <cellStyle name="Percent(0) 6 3 2" xfId="15405" xr:uid="{D16290CA-4DDA-474A-B97F-B97E52E6AAA7}"/>
    <cellStyle name="Percent(0) 6 3 2 2" xfId="36819" xr:uid="{64B6A3BA-3E72-4D3F-A99F-81F2C581B472}"/>
    <cellStyle name="Percent(0) 6 3 3" xfId="15406" xr:uid="{A1B47605-F6E0-4F7F-90FD-A6265A0E2B65}"/>
    <cellStyle name="Percent(0) 6 3 3 2" xfId="36820" xr:uid="{9A7377ED-67E2-42D4-9C35-55482AC27F78}"/>
    <cellStyle name="Percent(0) 6 3 4" xfId="36821" xr:uid="{F1B555AA-9571-40CE-9634-BB632C35FDDC}"/>
    <cellStyle name="Percent(0) 6 4" xfId="15407" xr:uid="{0729890C-9AD6-4674-BDB6-21C2D55C28E0}"/>
    <cellStyle name="Percent(0) 6 4 2" xfId="15408" xr:uid="{8B91E5B0-5AD8-45B6-911E-82E6C932B54C}"/>
    <cellStyle name="Percent(0) 6 4 2 2" xfId="36822" xr:uid="{10975161-83A7-4F88-81C4-8863E7AFA596}"/>
    <cellStyle name="Percent(0) 6 4 3" xfId="15409" xr:uid="{E33FEBB0-FCC7-4119-ADFE-87B0A944467B}"/>
    <cellStyle name="Percent(0) 6 4 3 2" xfId="36823" xr:uid="{D5CF3939-32E3-46E8-B936-71B1C65B56AB}"/>
    <cellStyle name="Percent(0) 6 4 4" xfId="36824" xr:uid="{74CD07B8-433A-46A6-B7F3-18585BE8F8C4}"/>
    <cellStyle name="Percent(0) 6 5" xfId="15410" xr:uid="{54CE9503-6928-46F0-8A1F-C66857DF6CD0}"/>
    <cellStyle name="Percent(0) 6 5 2" xfId="15411" xr:uid="{8333E1C2-319E-4962-B7EC-3C094468430C}"/>
    <cellStyle name="Percent(0) 6 5 2 2" xfId="36825" xr:uid="{D1167793-31CC-4A1A-B928-6AC883C1F4D7}"/>
    <cellStyle name="Percent(0) 6 5 3" xfId="15412" xr:uid="{56DA1C47-DAEF-4096-A18B-E47BF52CA188}"/>
    <cellStyle name="Percent(0) 6 5 3 2" xfId="36826" xr:uid="{146DA2E0-EB76-400F-9E3D-25866488B2E9}"/>
    <cellStyle name="Percent(0) 6 5 4" xfId="36827" xr:uid="{DE77E62A-F4CB-41C6-9626-F52C0FDD5170}"/>
    <cellStyle name="Percent(0) 6 6" xfId="15413" xr:uid="{43A1CDC5-2DA5-4643-875C-AFB92C834066}"/>
    <cellStyle name="Percent(0) 6 6 2" xfId="36828" xr:uid="{91BF3279-E290-4100-ADEB-90DA45495C6D}"/>
    <cellStyle name="Percent(0) 6 7" xfId="15414" xr:uid="{2D17E6E3-830C-430B-ADCA-4B823D790800}"/>
    <cellStyle name="Percent(0) 6 7 2" xfId="36829" xr:uid="{FD86832D-1D04-446F-8A32-171B2E3E8FBA}"/>
    <cellStyle name="Percent(0) 6 8" xfId="36830" xr:uid="{2B1B9E6D-C7BA-4D14-9947-8BFE9337531C}"/>
    <cellStyle name="Percent(0) 60" xfId="15415" xr:uid="{B47C9812-EE4F-491E-B38B-32DF0C55B13E}"/>
    <cellStyle name="Percent(0) 60 2" xfId="15416" xr:uid="{D1BAE292-11D8-4F92-B0A2-EDA9BBCFECE5}"/>
    <cellStyle name="Percent(0) 60 2 2" xfId="36831" xr:uid="{96A4BF8D-4EEA-49F8-BEE9-3B9FF2B66A8A}"/>
    <cellStyle name="Percent(0) 60 3" xfId="15417" xr:uid="{8F97919D-6131-4E9C-88FE-02B73E10BBF7}"/>
    <cellStyle name="Percent(0) 60 3 2" xfId="36832" xr:uid="{F6FABC2B-2CE7-4F39-AB53-5A6CC064293C}"/>
    <cellStyle name="Percent(0) 60 4" xfId="36833" xr:uid="{8835416B-AA4F-4427-93D0-9B57ADE1372F}"/>
    <cellStyle name="Percent(0) 61" xfId="15418" xr:uid="{0BF88DD0-DAF7-499D-99D4-919EB2C1B4BD}"/>
    <cellStyle name="Percent(0) 61 2" xfId="15419" xr:uid="{206193BE-BCDB-4776-8501-5A017B3D1D15}"/>
    <cellStyle name="Percent(0) 61 2 2" xfId="36834" xr:uid="{5EBD8D11-DA72-4412-9016-5C3D46E6779B}"/>
    <cellStyle name="Percent(0) 61 3" xfId="15420" xr:uid="{DF6BCEA6-40DB-4F81-9681-1B77068F565D}"/>
    <cellStyle name="Percent(0) 61 3 2" xfId="36835" xr:uid="{D182057F-34C1-4369-84A8-4727EAB7FDF0}"/>
    <cellStyle name="Percent(0) 61 4" xfId="36836" xr:uid="{0312B9BC-DFC3-4C59-B7C4-CCC0FA423D6C}"/>
    <cellStyle name="Percent(0) 62" xfId="15421" xr:uid="{8B28B0C8-2B66-4127-A015-D9CADB17803A}"/>
    <cellStyle name="Percent(0) 62 2" xfId="15422" xr:uid="{14E95026-E0A8-4C59-A838-8FB0BB08D056}"/>
    <cellStyle name="Percent(0) 62 2 2" xfId="36837" xr:uid="{B0A5C2D2-F688-4714-BD51-A7F19248DE11}"/>
    <cellStyle name="Percent(0) 62 3" xfId="15423" xr:uid="{2E547307-FD45-41F0-ACDF-9C4DE9529129}"/>
    <cellStyle name="Percent(0) 62 3 2" xfId="36838" xr:uid="{24C3CBF2-1405-4587-9E3C-F0FA7AD4B942}"/>
    <cellStyle name="Percent(0) 62 4" xfId="36839" xr:uid="{87B0F421-1AE5-4813-9F27-E1AE93CDF921}"/>
    <cellStyle name="Percent(0) 63" xfId="15424" xr:uid="{7DC04D5A-FFA5-4310-9A9C-A1D2A3E6E7DB}"/>
    <cellStyle name="Percent(0) 63 2" xfId="15425" xr:uid="{886B4FF6-EC23-40BD-85DE-472B29F70866}"/>
    <cellStyle name="Percent(0) 63 2 2" xfId="36840" xr:uid="{6BFDE1FE-6441-4D5A-AAA9-6FD5D19FA9B6}"/>
    <cellStyle name="Percent(0) 63 3" xfId="15426" xr:uid="{A13BA591-928A-4F7E-B3C7-5F29325BDB17}"/>
    <cellStyle name="Percent(0) 63 3 2" xfId="36841" xr:uid="{66908BF4-BD21-40E7-A2C4-8586D4A23216}"/>
    <cellStyle name="Percent(0) 63 4" xfId="36842" xr:uid="{92460AAC-693E-4553-8324-080004CA2265}"/>
    <cellStyle name="Percent(0) 64" xfId="15427" xr:uid="{85D19089-338C-42E9-8DF9-59701A4D6884}"/>
    <cellStyle name="Percent(0) 64 2" xfId="15428" xr:uid="{BA9DFA4C-CA7D-463B-A3D8-8C25442ABA2F}"/>
    <cellStyle name="Percent(0) 64 2 2" xfId="36843" xr:uid="{7D1905DC-5761-435C-BC9C-7DD9834BF6A1}"/>
    <cellStyle name="Percent(0) 64 3" xfId="15429" xr:uid="{65F93FF5-54E4-43C3-AB5C-D0ACFE08ECC1}"/>
    <cellStyle name="Percent(0) 64 3 2" xfId="36844" xr:uid="{646EB375-5D69-4923-9252-B0309CC14886}"/>
    <cellStyle name="Percent(0) 64 4" xfId="36845" xr:uid="{5AF230F3-B845-48BB-8AC5-B69C6B14DC30}"/>
    <cellStyle name="Percent(0) 65" xfId="15430" xr:uid="{01C13A48-E5B2-4B39-8EDC-07F43B8B3715}"/>
    <cellStyle name="Percent(0) 65 2" xfId="15431" xr:uid="{592EA343-857F-4D70-BEF4-6B1E2266B7B8}"/>
    <cellStyle name="Percent(0) 65 2 2" xfId="36846" xr:uid="{1219D7B0-E932-46A6-A5BD-60CF5A632205}"/>
    <cellStyle name="Percent(0) 65 3" xfId="15432" xr:uid="{61D0DE81-0D56-4BD5-A02D-11F52EDE702D}"/>
    <cellStyle name="Percent(0) 65 3 2" xfId="36847" xr:uid="{D5693C81-7B23-4441-921A-61E6E8D72E76}"/>
    <cellStyle name="Percent(0) 65 4" xfId="36848" xr:uid="{5434D088-0C27-415D-AF80-1385823663F2}"/>
    <cellStyle name="Percent(0) 66" xfId="15433" xr:uid="{E221E999-F268-4F6F-B103-A0B02DCAD35B}"/>
    <cellStyle name="Percent(0) 66 2" xfId="15434" xr:uid="{1AE112AD-F048-4035-9FEE-73A2AD504D0E}"/>
    <cellStyle name="Percent(0) 66 2 2" xfId="36849" xr:uid="{B682C66C-B6DD-4D88-A873-32597D38F657}"/>
    <cellStyle name="Percent(0) 66 3" xfId="15435" xr:uid="{6BBBA6B5-C751-4578-9D10-C2A3BB09F38B}"/>
    <cellStyle name="Percent(0) 66 3 2" xfId="36850" xr:uid="{C22E4F67-5F5D-473B-B895-74C0DF461B56}"/>
    <cellStyle name="Percent(0) 66 4" xfId="36851" xr:uid="{5A43512D-4E80-4E6A-BFC8-0BFA9EBBB49F}"/>
    <cellStyle name="Percent(0) 67" xfId="15436" xr:uid="{22183E8A-94D6-497D-A27A-6C8FD75A9DED}"/>
    <cellStyle name="Percent(0) 67 2" xfId="15437" xr:uid="{096364E2-491F-4D12-A28C-10D91F32D098}"/>
    <cellStyle name="Percent(0) 67 2 2" xfId="36852" xr:uid="{71B5B498-87E7-4233-9CBE-717CB344E8EB}"/>
    <cellStyle name="Percent(0) 67 3" xfId="15438" xr:uid="{62D01362-A2EF-4B01-B9B5-F8FC3305A87D}"/>
    <cellStyle name="Percent(0) 67 3 2" xfId="36853" xr:uid="{77A3D96C-E827-4950-A879-011DF72078F6}"/>
    <cellStyle name="Percent(0) 67 4" xfId="36854" xr:uid="{66B52C7A-C536-4B22-A1DC-DA71404DCD50}"/>
    <cellStyle name="Percent(0) 68" xfId="15439" xr:uid="{7AD152BB-1F69-4650-8364-C2A72E1F51DE}"/>
    <cellStyle name="Percent(0) 68 2" xfId="15440" xr:uid="{5ED2AF71-346A-49C1-AC89-DB6D289B0B06}"/>
    <cellStyle name="Percent(0) 68 2 2" xfId="36855" xr:uid="{318840B1-B433-4A03-849B-94EA8623CA1C}"/>
    <cellStyle name="Percent(0) 68 3" xfId="15441" xr:uid="{E1DE0BCC-C0A4-4292-BE2A-DCAA46E4A8CB}"/>
    <cellStyle name="Percent(0) 68 3 2" xfId="36856" xr:uid="{1C45DFE7-0051-4643-8A9E-E0F7B5D09289}"/>
    <cellStyle name="Percent(0) 68 4" xfId="36857" xr:uid="{2DE9AC9A-C335-43D3-BE56-CABC95F99CE3}"/>
    <cellStyle name="Percent(0) 69" xfId="15442" xr:uid="{D54B426F-5189-4694-B8ED-73B20EC45F7E}"/>
    <cellStyle name="Percent(0) 69 2" xfId="15443" xr:uid="{4AE82863-2080-4EDC-A59A-71DF782B7068}"/>
    <cellStyle name="Percent(0) 69 2 2" xfId="36858" xr:uid="{163AF579-9F2D-45E1-BDD5-730353BE39B3}"/>
    <cellStyle name="Percent(0) 69 3" xfId="15444" xr:uid="{56813B33-DAD3-41AA-8FC9-216BCA250C85}"/>
    <cellStyle name="Percent(0) 69 3 2" xfId="36859" xr:uid="{05B47DF2-8099-4F22-A578-915ADC06F6DC}"/>
    <cellStyle name="Percent(0) 69 4" xfId="36860" xr:uid="{B018DCFC-8B89-4B2E-BE92-C1CA43BBCFA8}"/>
    <cellStyle name="Percent(0) 7" xfId="15445" xr:uid="{4E9610CB-A5B3-4603-AC19-304BDD2C23C2}"/>
    <cellStyle name="Percent(0) 7 2" xfId="15446" xr:uid="{35C7D051-9E08-4A5B-B759-A3077570AFCB}"/>
    <cellStyle name="Percent(0) 7 2 2" xfId="15447" xr:uid="{8C751580-D04C-4654-90AC-D20B73265380}"/>
    <cellStyle name="Percent(0) 7 2 2 2" xfId="36861" xr:uid="{0F861BC3-389D-4B34-B039-E9F244B3FFE8}"/>
    <cellStyle name="Percent(0) 7 2 3" xfId="15448" xr:uid="{564AFFEC-2F15-4D8A-A949-D2387C9F0375}"/>
    <cellStyle name="Percent(0) 7 2 3 2" xfId="36862" xr:uid="{A5AA6191-2C58-4044-AF60-49B109BD3C12}"/>
    <cellStyle name="Percent(0) 7 2 4" xfId="36863" xr:uid="{5602EFEC-E0FB-47AE-8B6A-0E71235B3237}"/>
    <cellStyle name="Percent(0) 7 3" xfId="15449" xr:uid="{7A368EDF-58D0-4899-85DD-597CEC28AFF6}"/>
    <cellStyle name="Percent(0) 7 3 2" xfId="15450" xr:uid="{91E52F46-09EC-4E07-9D9E-725D82A754F7}"/>
    <cellStyle name="Percent(0) 7 3 2 2" xfId="36864" xr:uid="{29FF2A19-BA2F-47A3-9229-57DE740E98DF}"/>
    <cellStyle name="Percent(0) 7 3 3" xfId="15451" xr:uid="{DEC528C4-8F3E-4304-BAAC-27D87B8F0781}"/>
    <cellStyle name="Percent(0) 7 3 3 2" xfId="36865" xr:uid="{B856F41A-49C3-475A-AC55-B65B4AC7FD5D}"/>
    <cellStyle name="Percent(0) 7 3 4" xfId="36866" xr:uid="{E9A98C84-8A62-45B9-AC80-85D0B6904419}"/>
    <cellStyle name="Percent(0) 7 4" xfId="15452" xr:uid="{4D88C67A-A2C0-47D9-B8F0-096A2349220A}"/>
    <cellStyle name="Percent(0) 7 4 2" xfId="15453" xr:uid="{ABF2222D-EA45-426D-BA53-CBE9F82B0D1B}"/>
    <cellStyle name="Percent(0) 7 4 2 2" xfId="36867" xr:uid="{A98EEB69-FF5C-4D1E-ACF4-22383C414C58}"/>
    <cellStyle name="Percent(0) 7 4 3" xfId="15454" xr:uid="{47A05390-8E6A-42EE-B9E5-A4930EA61A8A}"/>
    <cellStyle name="Percent(0) 7 4 3 2" xfId="36868" xr:uid="{511B3D9C-264F-45DB-859B-A4A78A14720A}"/>
    <cellStyle name="Percent(0) 7 4 4" xfId="36869" xr:uid="{EA0F1FE2-577E-4B0A-BC51-4E546090FB64}"/>
    <cellStyle name="Percent(0) 7 5" xfId="15455" xr:uid="{42C6CF00-A282-467B-8D9E-08F79563484D}"/>
    <cellStyle name="Percent(0) 7 5 2" xfId="15456" xr:uid="{9DDCBC29-F701-469F-B5F6-62B549B5E25C}"/>
    <cellStyle name="Percent(0) 7 5 2 2" xfId="36870" xr:uid="{9EBAA1D7-3C4F-49EB-8639-DE217A9B04B7}"/>
    <cellStyle name="Percent(0) 7 5 3" xfId="15457" xr:uid="{40A26992-38E6-490D-A5CB-1F831917EAA5}"/>
    <cellStyle name="Percent(0) 7 5 3 2" xfId="36871" xr:uid="{E9919260-27DA-4AB6-A79C-BE8EFCEED747}"/>
    <cellStyle name="Percent(0) 7 5 4" xfId="36872" xr:uid="{6428DDEB-DCA0-41C8-9513-99D8B422BD71}"/>
    <cellStyle name="Percent(0) 7 6" xfId="15458" xr:uid="{246415E6-4C1D-4C6F-980E-DECB9BA72EFB}"/>
    <cellStyle name="Percent(0) 7 6 2" xfId="36873" xr:uid="{6C880AC1-5BCF-4266-9AAF-B3957E754EDF}"/>
    <cellStyle name="Percent(0) 7 7" xfId="15459" xr:uid="{CC6CE631-1BBC-4D73-A5BC-EDFF8A1A9E17}"/>
    <cellStyle name="Percent(0) 7 7 2" xfId="36874" xr:uid="{C655D0B8-7D18-40CD-A8A7-23E7E332F887}"/>
    <cellStyle name="Percent(0) 7 8" xfId="36875" xr:uid="{56931107-6CC7-4031-B1F6-D3053D10ADA5}"/>
    <cellStyle name="Percent(0) 70" xfId="15460" xr:uid="{92E0BFEA-2B76-49CA-B3CA-48056C8B7A00}"/>
    <cellStyle name="Percent(0) 70 2" xfId="15461" xr:uid="{C6053128-C1E7-422B-96B7-1E488967F5F0}"/>
    <cellStyle name="Percent(0) 70 2 2" xfId="36876" xr:uid="{D39EB644-A06B-4116-B9FB-6C66F5CE52EB}"/>
    <cellStyle name="Percent(0) 70 3" xfId="15462" xr:uid="{5D3835C7-6452-467E-8BF8-B54354F9FB50}"/>
    <cellStyle name="Percent(0) 70 3 2" xfId="36877" xr:uid="{6A055564-B580-4F9E-B529-782B9241812D}"/>
    <cellStyle name="Percent(0) 70 4" xfId="36878" xr:uid="{AB3429EE-3FD4-4951-BE94-5E89F2567184}"/>
    <cellStyle name="Percent(0) 71" xfId="15463" xr:uid="{9C81BA9E-5770-4CA3-B5DF-7A7C03D1C171}"/>
    <cellStyle name="Percent(0) 71 2" xfId="15464" xr:uid="{C11F8C2B-095B-4CC6-AE7B-2B1C22DEDC3F}"/>
    <cellStyle name="Percent(0) 71 2 2" xfId="36879" xr:uid="{7F2A29AE-EB9A-4887-9AA3-8CA1D21D32AC}"/>
    <cellStyle name="Percent(0) 71 3" xfId="15465" xr:uid="{C1CE28A6-8854-4AD3-9AA6-D4960F1DC9F9}"/>
    <cellStyle name="Percent(0) 71 3 2" xfId="36880" xr:uid="{80750CE1-E408-4C1F-8F6D-1C63BB626966}"/>
    <cellStyle name="Percent(0) 71 4" xfId="36881" xr:uid="{704C6AC1-0860-4811-848C-B02971500919}"/>
    <cellStyle name="Percent(0) 72" xfId="15466" xr:uid="{39BB3936-2358-4A41-B65D-9CB0C3923D87}"/>
    <cellStyle name="Percent(0) 72 2" xfId="15467" xr:uid="{604A71CE-837D-4972-8C58-407B442A51AC}"/>
    <cellStyle name="Percent(0) 72 2 2" xfId="36882" xr:uid="{5F1DCADC-0AF7-43A6-A379-B2E377BD3F02}"/>
    <cellStyle name="Percent(0) 72 3" xfId="15468" xr:uid="{108D408B-F991-482B-A0D6-90EF888A03D4}"/>
    <cellStyle name="Percent(0) 72 3 2" xfId="36883" xr:uid="{790BB890-5009-41F0-8EEE-9448456CEBDC}"/>
    <cellStyle name="Percent(0) 72 4" xfId="36884" xr:uid="{4A088201-5CA3-4E0C-B995-EF21C195B0DE}"/>
    <cellStyle name="Percent(0) 73" xfId="15469" xr:uid="{9C275E01-FFBF-404E-A053-C7BD360BA78C}"/>
    <cellStyle name="Percent(0) 73 2" xfId="15470" xr:uid="{6B874057-6E51-484C-AB64-F8F00CECC1A5}"/>
    <cellStyle name="Percent(0) 73 2 2" xfId="36885" xr:uid="{AA4AAD12-1FDE-437C-AD7B-F1140A61710C}"/>
    <cellStyle name="Percent(0) 73 3" xfId="15471" xr:uid="{F2445D2A-1C3D-4FD3-A2AC-73A58C3B8DE2}"/>
    <cellStyle name="Percent(0) 73 3 2" xfId="36886" xr:uid="{26998628-552C-49E8-AD8B-2BF5D28DE7E8}"/>
    <cellStyle name="Percent(0) 73 4" xfId="36887" xr:uid="{C27CFC0F-FACE-4CEF-8CFC-60C267EF006C}"/>
    <cellStyle name="Percent(0) 74" xfId="15472" xr:uid="{9A637095-3F61-4883-9ED7-D08F27CB5185}"/>
    <cellStyle name="Percent(0) 74 2" xfId="15473" xr:uid="{01E5B202-3AC7-4B0E-841A-76F4D1D2EB70}"/>
    <cellStyle name="Percent(0) 74 2 2" xfId="36888" xr:uid="{7D555032-F790-4598-AAB0-B8F6981A64BF}"/>
    <cellStyle name="Percent(0) 74 3" xfId="15474" xr:uid="{0999E62E-D961-41CE-B4F7-DD5F31E816E1}"/>
    <cellStyle name="Percent(0) 74 3 2" xfId="36889" xr:uid="{71CAF680-25D3-4D1F-A5B0-C3C3D0501E48}"/>
    <cellStyle name="Percent(0) 74 4" xfId="36890" xr:uid="{3678FC4B-40AB-4731-9530-F39FB1FB81D9}"/>
    <cellStyle name="Percent(0) 75" xfId="15475" xr:uid="{28CEA3B4-530C-4E88-B508-AA39FA4754C9}"/>
    <cellStyle name="Percent(0) 75 2" xfId="15476" xr:uid="{830C1DC8-A5F4-46F2-92E7-43665C4197C2}"/>
    <cellStyle name="Percent(0) 75 2 2" xfId="36891" xr:uid="{9B98973C-9ECC-4CAC-B585-9739153D7EE8}"/>
    <cellStyle name="Percent(0) 75 3" xfId="15477" xr:uid="{6A93E321-03B7-486E-B1AC-CDFE58E0C888}"/>
    <cellStyle name="Percent(0) 75 3 2" xfId="36892" xr:uid="{CC7FE512-E144-4A14-8840-4C91F3268642}"/>
    <cellStyle name="Percent(0) 75 4" xfId="36893" xr:uid="{A9393081-2E38-49C6-9657-422917487E5B}"/>
    <cellStyle name="Percent(0) 76" xfId="15478" xr:uid="{C73E148B-4E6E-4D9E-BEF9-2C99DCFBF74F}"/>
    <cellStyle name="Percent(0) 76 2" xfId="15479" xr:uid="{7592FE41-94B6-4F35-9FE8-ADC6C3B27532}"/>
    <cellStyle name="Percent(0) 76 2 2" xfId="36894" xr:uid="{0BC2A6DC-0450-47B5-8837-7A7B45645226}"/>
    <cellStyle name="Percent(0) 76 3" xfId="15480" xr:uid="{9A05CFD4-D91B-49F1-8521-744E324BF18B}"/>
    <cellStyle name="Percent(0) 76 3 2" xfId="36895" xr:uid="{B601EEC9-F37A-4BC4-8FCD-847B53E7BC7F}"/>
    <cellStyle name="Percent(0) 76 4" xfId="36896" xr:uid="{33190001-9220-4D11-BF3F-0BACE9F813CA}"/>
    <cellStyle name="Percent(0) 77" xfId="15481" xr:uid="{CAA86BE4-A33D-47D5-A922-DED9784A5358}"/>
    <cellStyle name="Percent(0) 77 2" xfId="15482" xr:uid="{DACF5431-AE09-412E-A3F0-6BC5273C9CD4}"/>
    <cellStyle name="Percent(0) 77 2 2" xfId="36897" xr:uid="{8D387A8C-EBA1-4C08-88DF-CB4F46DCEFA5}"/>
    <cellStyle name="Percent(0) 77 3" xfId="15483" xr:uid="{8D41D1A6-30BA-45DF-8C27-CEEE02B2BB58}"/>
    <cellStyle name="Percent(0) 77 3 2" xfId="36898" xr:uid="{2D86A853-5665-479B-AB57-CFE384E0DD3B}"/>
    <cellStyle name="Percent(0) 77 4" xfId="36899" xr:uid="{08451F0F-60C9-46C6-AACB-F2B4DCE7A007}"/>
    <cellStyle name="Percent(0) 78" xfId="15484" xr:uid="{DC422CB4-0ECE-45B2-94CB-72129EACDC01}"/>
    <cellStyle name="Percent(0) 78 2" xfId="15485" xr:uid="{27AC638A-AA5D-40A3-85BC-3218DF307070}"/>
    <cellStyle name="Percent(0) 78 2 2" xfId="36900" xr:uid="{A8B66197-62DA-4B9E-8A47-04BD499E13AF}"/>
    <cellStyle name="Percent(0) 78 3" xfId="15486" xr:uid="{5AF7680E-B0B1-45B5-9EFD-FFECC92340C3}"/>
    <cellStyle name="Percent(0) 78 3 2" xfId="36901" xr:uid="{0944F647-683C-4BF9-B97D-EF5E1BEB1A7E}"/>
    <cellStyle name="Percent(0) 78 4" xfId="36902" xr:uid="{A4DF843D-A319-428C-A46B-92EFCF77AE49}"/>
    <cellStyle name="Percent(0) 79" xfId="15487" xr:uid="{1662C2DB-3996-464C-8367-30961C658D4C}"/>
    <cellStyle name="Percent(0) 79 2" xfId="15488" xr:uid="{9EC14D80-3009-4DFB-8E4B-155D0D02E770}"/>
    <cellStyle name="Percent(0) 79 2 2" xfId="36903" xr:uid="{1B7E9376-8591-4B51-B4D5-D04F67946EF6}"/>
    <cellStyle name="Percent(0) 79 3" xfId="15489" xr:uid="{54D09E9D-9AEE-4EF5-B9A2-7D72AB88A383}"/>
    <cellStyle name="Percent(0) 79 3 2" xfId="36904" xr:uid="{36E2FBE6-D171-4B06-828B-B453DC9C64BD}"/>
    <cellStyle name="Percent(0) 79 4" xfId="36905" xr:uid="{DB3F34A7-149A-4C88-9418-3E98D9FDAC65}"/>
    <cellStyle name="Percent(0) 8" xfId="15490" xr:uid="{DB3AC70E-722A-47FC-A0E0-696D5EB205CA}"/>
    <cellStyle name="Percent(0) 8 2" xfId="15491" xr:uid="{4E23228B-3236-4ED6-9752-99A4FBDC2F28}"/>
    <cellStyle name="Percent(0) 8 2 2" xfId="36906" xr:uid="{D421C5A7-A3E7-4D2F-A480-BBE34E790152}"/>
    <cellStyle name="Percent(0) 8 3" xfId="15492" xr:uid="{A9344EB0-2A98-4CCB-8122-357C9AB032C3}"/>
    <cellStyle name="Percent(0) 8 3 2" xfId="36907" xr:uid="{040529A1-529E-4719-9DC8-993085A1B113}"/>
    <cellStyle name="Percent(0) 8 4" xfId="36908" xr:uid="{4FA84444-C3A0-4D34-ADA8-EAC3C5E21457}"/>
    <cellStyle name="Percent(0) 80" xfId="15493" xr:uid="{249688B6-26BB-4E09-842A-E6535812F3AE}"/>
    <cellStyle name="Percent(0) 80 2" xfId="15494" xr:uid="{1EA2A1B0-0590-4800-B728-EA61EFB88334}"/>
    <cellStyle name="Percent(0) 80 2 2" xfId="36909" xr:uid="{E04E31B0-B45F-4176-980F-D844C8AB838B}"/>
    <cellStyle name="Percent(0) 80 3" xfId="15495" xr:uid="{3A29C9FE-5DC1-48E5-99C6-6FE9911C80D7}"/>
    <cellStyle name="Percent(0) 80 3 2" xfId="36910" xr:uid="{A3D6C010-09F0-44AC-8F1A-4D038B1D614B}"/>
    <cellStyle name="Percent(0) 80 4" xfId="36911" xr:uid="{5510DEE2-216E-4EF2-8616-D300573CA3E2}"/>
    <cellStyle name="Percent(0) 81" xfId="15496" xr:uid="{4B50D7E5-2A4A-49D8-AF0F-2A615F8B72B6}"/>
    <cellStyle name="Percent(0) 81 2" xfId="15497" xr:uid="{28C26AF7-A899-4B6C-AECF-7E58849B7E1B}"/>
    <cellStyle name="Percent(0) 81 2 2" xfId="36912" xr:uid="{D1A865F8-FD6F-45B6-9D25-BEF43C7F249F}"/>
    <cellStyle name="Percent(0) 81 3" xfId="15498" xr:uid="{97488F27-D729-46D9-91A3-791A07506CE5}"/>
    <cellStyle name="Percent(0) 81 3 2" xfId="36913" xr:uid="{51021C97-DFEC-45EF-80B1-288536EAD6A6}"/>
    <cellStyle name="Percent(0) 81 4" xfId="36914" xr:uid="{DA6A22E7-6120-40E1-883B-A8E7061152D9}"/>
    <cellStyle name="Percent(0) 82" xfId="15499" xr:uid="{405D4179-EFDD-4BC2-9056-2514BF0A2836}"/>
    <cellStyle name="Percent(0) 82 2" xfId="15500" xr:uid="{15FD567E-4B14-4463-9616-54D3310D43A3}"/>
    <cellStyle name="Percent(0) 82 2 2" xfId="36915" xr:uid="{78679A64-D4EE-4C3F-AAD5-2F5AAF1C5503}"/>
    <cellStyle name="Percent(0) 82 3" xfId="15501" xr:uid="{5C3B5188-6CE8-4612-9E20-52999633FF11}"/>
    <cellStyle name="Percent(0) 82 3 2" xfId="36916" xr:uid="{D9D6D4FD-43AD-4D65-9401-0E06481BAD47}"/>
    <cellStyle name="Percent(0) 82 4" xfId="36917" xr:uid="{FB3824AC-0C0E-4095-8DD8-313EF3CC6425}"/>
    <cellStyle name="Percent(0) 83" xfId="15502" xr:uid="{45A3D3ED-F3CA-41D3-8D5C-3D5F59A2B922}"/>
    <cellStyle name="Percent(0) 83 2" xfId="15503" xr:uid="{6AC520E7-231A-453F-8603-F9730EB920F8}"/>
    <cellStyle name="Percent(0) 83 2 2" xfId="36918" xr:uid="{0785AEDB-3268-4A2C-B8CC-D45F536F726F}"/>
    <cellStyle name="Percent(0) 83 3" xfId="15504" xr:uid="{0761CECD-4867-4BA0-98C2-7D730A660E5E}"/>
    <cellStyle name="Percent(0) 83 3 2" xfId="36919" xr:uid="{904BC213-2BA8-423B-9DF4-FD342C19A6E5}"/>
    <cellStyle name="Percent(0) 83 4" xfId="36920" xr:uid="{111F8B94-C36F-4656-97D5-1747072E2E3C}"/>
    <cellStyle name="Percent(0) 84" xfId="15505" xr:uid="{D4197500-44E0-4B9C-985C-B72A24D59316}"/>
    <cellStyle name="Percent(0) 84 2" xfId="15506" xr:uid="{203D5B6D-1591-47AB-AB5D-7F99A909AD5A}"/>
    <cellStyle name="Percent(0) 84 2 2" xfId="36921" xr:uid="{16ACE950-B4E0-4F86-A5A1-9596ED4205FA}"/>
    <cellStyle name="Percent(0) 84 3" xfId="15507" xr:uid="{81183C49-0FFC-4FD8-8ED9-DCBD65C884DA}"/>
    <cellStyle name="Percent(0) 84 3 2" xfId="36922" xr:uid="{3FE16BFE-D6C5-4FEE-A33A-AB32CD3F67F3}"/>
    <cellStyle name="Percent(0) 84 4" xfId="36923" xr:uid="{CAA00F3A-76FF-45E2-A112-8BD17E12AFA6}"/>
    <cellStyle name="Percent(0) 85" xfId="15508" xr:uid="{4158370F-E886-4F83-8C3A-59E73A70B0AE}"/>
    <cellStyle name="Percent(0) 85 2" xfId="15509" xr:uid="{59063F75-915E-49F4-915E-47F3A954F363}"/>
    <cellStyle name="Percent(0) 85 2 2" xfId="36924" xr:uid="{10C1D35F-A60C-4AA0-8BEA-70B73E5CFB8F}"/>
    <cellStyle name="Percent(0) 85 3" xfId="15510" xr:uid="{D1F0AD48-6CC7-4476-AFC4-2C4FC7D7FE63}"/>
    <cellStyle name="Percent(0) 85 3 2" xfId="36925" xr:uid="{D2FB6631-55E2-46DA-8EB6-E1604FF89878}"/>
    <cellStyle name="Percent(0) 85 4" xfId="36926" xr:uid="{DE79867B-2014-4F35-869D-555B4B40325A}"/>
    <cellStyle name="Percent(0) 86" xfId="15511" xr:uid="{A3799145-5459-4C20-BAEB-1599B8EF6818}"/>
    <cellStyle name="Percent(0) 86 2" xfId="15512" xr:uid="{EE4E8482-38FD-41A8-A977-AE09E5675A42}"/>
    <cellStyle name="Percent(0) 86 2 2" xfId="36927" xr:uid="{2CFF0A2B-7328-46DE-91AF-C5DEE775073F}"/>
    <cellStyle name="Percent(0) 86 3" xfId="15513" xr:uid="{B6E875C4-C4D1-46CD-84D0-82CF8BEE2FA7}"/>
    <cellStyle name="Percent(0) 86 3 2" xfId="36928" xr:uid="{B1927FE1-BA49-4A2E-8D71-BE952E06ED51}"/>
    <cellStyle name="Percent(0) 86 4" xfId="36929" xr:uid="{57316F32-16A7-4E5B-B394-9713AE252BD7}"/>
    <cellStyle name="Percent(0) 87" xfId="15514" xr:uid="{8F375BC9-F9FA-4797-B9E6-43CA208F5AF2}"/>
    <cellStyle name="Percent(0) 87 2" xfId="15515" xr:uid="{33176569-5EDD-4522-AAF2-2FD75528BAE2}"/>
    <cellStyle name="Percent(0) 87 2 2" xfId="36930" xr:uid="{D7074D11-E3C8-4C2D-9F14-776CCE2318C4}"/>
    <cellStyle name="Percent(0) 87 3" xfId="15516" xr:uid="{4C915AD6-559E-4187-9EFD-590DBD671D4E}"/>
    <cellStyle name="Percent(0) 87 3 2" xfId="36931" xr:uid="{B4A2B09F-4482-40B4-8EF2-E95B45C9D53B}"/>
    <cellStyle name="Percent(0) 87 4" xfId="36932" xr:uid="{D816F079-FADF-4FE6-A72E-C8851EB1B57F}"/>
    <cellStyle name="Percent(0) 88" xfId="15517" xr:uid="{317AC1DF-5DE7-49BC-8365-7A88E3E7CBFF}"/>
    <cellStyle name="Percent(0) 88 2" xfId="15518" xr:uid="{FBBF23B8-305F-4245-BE11-5ED87932B943}"/>
    <cellStyle name="Percent(0) 88 2 2" xfId="36933" xr:uid="{D55965B1-9BB7-4983-B7EB-872E5727FCA0}"/>
    <cellStyle name="Percent(0) 88 3" xfId="15519" xr:uid="{AC8D657F-E10F-4F42-AE78-6D9E2F74292C}"/>
    <cellStyle name="Percent(0) 88 3 2" xfId="36934" xr:uid="{991042A7-761A-4A58-882B-0F209E9B8B20}"/>
    <cellStyle name="Percent(0) 88 4" xfId="36935" xr:uid="{6B561F9B-17DE-416D-91E6-690C34E1D9C9}"/>
    <cellStyle name="Percent(0) 89" xfId="15520" xr:uid="{3C43D32B-614C-428E-9F56-334B42C600E9}"/>
    <cellStyle name="Percent(0) 89 2" xfId="15521" xr:uid="{35277A4B-D2D6-4767-979B-29F3DB14B10B}"/>
    <cellStyle name="Percent(0) 89 2 2" xfId="36936" xr:uid="{2D72658F-0404-49A5-8776-ADB2F0BEF964}"/>
    <cellStyle name="Percent(0) 89 3" xfId="15522" xr:uid="{39876F9D-6544-44DC-BC9D-7F2C0DAD90FA}"/>
    <cellStyle name="Percent(0) 89 3 2" xfId="36937" xr:uid="{7BF67A30-4CB2-4B00-8F79-6092FA385657}"/>
    <cellStyle name="Percent(0) 89 4" xfId="36938" xr:uid="{A5188514-3917-468A-93BD-B2077602292E}"/>
    <cellStyle name="Percent(0) 9" xfId="15523" xr:uid="{96115046-A6F9-4D9B-AD55-24149C787318}"/>
    <cellStyle name="Percent(0) 9 2" xfId="15524" xr:uid="{1B0F64C6-526B-469D-95E4-644200DF65C1}"/>
    <cellStyle name="Percent(0) 9 2 2" xfId="36939" xr:uid="{A0DFED9F-68C3-4F8F-9FC7-213B4A16E4A6}"/>
    <cellStyle name="Percent(0) 9 3" xfId="15525" xr:uid="{298D028B-02D1-4E61-A085-428E61CBDE52}"/>
    <cellStyle name="Percent(0) 9 3 2" xfId="36940" xr:uid="{06ECFAFC-0EC4-462B-AB0A-60E2981D6AB6}"/>
    <cellStyle name="Percent(0) 9 4" xfId="36941" xr:uid="{1BF4F99E-E1BF-467C-9034-8001F59C00CE}"/>
    <cellStyle name="Percent(0) 90" xfId="15526" xr:uid="{9ED32158-195F-4F9F-A7BA-A8F5928AD7E3}"/>
    <cellStyle name="Percent(0) 90 2" xfId="15527" xr:uid="{F87F35E6-6ED6-4208-A184-3AD4E4D9C875}"/>
    <cellStyle name="Percent(0) 90 2 2" xfId="36942" xr:uid="{05E40B6D-B90D-45EA-9B11-73DE2FACD427}"/>
    <cellStyle name="Percent(0) 90 3" xfId="15528" xr:uid="{E3F41DAD-64AF-47F3-BBE5-E1656198B5D3}"/>
    <cellStyle name="Percent(0) 90 3 2" xfId="36943" xr:uid="{CC4E0474-1981-43E6-8604-F17DDA087E5F}"/>
    <cellStyle name="Percent(0) 90 4" xfId="36944" xr:uid="{1535DC50-0B71-42E0-A618-41A4E92B117D}"/>
    <cellStyle name="Percent(0) 91" xfId="15529" xr:uid="{D43FC5D4-8F79-4AD4-B069-082643019D5A}"/>
    <cellStyle name="Percent(0) 91 2" xfId="15530" xr:uid="{2E119192-CD58-42CE-AA94-28D38E0059C1}"/>
    <cellStyle name="Percent(0) 91 2 2" xfId="36945" xr:uid="{9724C5B8-60E2-495E-A24E-827BB0D66F7A}"/>
    <cellStyle name="Percent(0) 91 3" xfId="15531" xr:uid="{8511A330-EBFE-4350-B009-78981A7037DB}"/>
    <cellStyle name="Percent(0) 91 3 2" xfId="36946" xr:uid="{21895C65-4FD4-4C18-BFD9-878F5A438D76}"/>
    <cellStyle name="Percent(0) 91 4" xfId="36947" xr:uid="{F81F619B-C1F5-4F13-A39A-B91923580E3B}"/>
    <cellStyle name="Percent(0) 92" xfId="15532" xr:uid="{C3966821-F97C-402B-BA25-BE66FCA3EE0D}"/>
    <cellStyle name="Percent(0) 92 2" xfId="15533" xr:uid="{DB0E89F3-6ECD-4843-9D09-15B97D05A875}"/>
    <cellStyle name="Percent(0) 92 2 2" xfId="36948" xr:uid="{3F54C80C-D192-429B-A550-683D253B9ABC}"/>
    <cellStyle name="Percent(0) 92 3" xfId="15534" xr:uid="{36AB953F-3030-419C-AEA9-8298D4C28679}"/>
    <cellStyle name="Percent(0) 92 3 2" xfId="36949" xr:uid="{A4148044-5036-4421-9B0E-8F57FEEE0F47}"/>
    <cellStyle name="Percent(0) 92 4" xfId="36950" xr:uid="{B6086B7A-4898-4032-8990-EB32206AC443}"/>
    <cellStyle name="Percent(0) 93" xfId="15535" xr:uid="{8554C8C0-BE90-4F8B-A7E3-90B3217DA710}"/>
    <cellStyle name="Percent(0) 93 2" xfId="15536" xr:uid="{9D7D5702-0648-4BF3-B7D1-70D7314E6211}"/>
    <cellStyle name="Percent(0) 93 2 2" xfId="36951" xr:uid="{7706E9CF-7F3A-448E-B736-1737972D13D1}"/>
    <cellStyle name="Percent(0) 93 3" xfId="15537" xr:uid="{3973D637-DBF7-4A45-B564-D3CB52487F97}"/>
    <cellStyle name="Percent(0) 93 3 2" xfId="36952" xr:uid="{C740C6C8-B6A7-414A-8779-FF648D4A0DD2}"/>
    <cellStyle name="Percent(0) 93 4" xfId="36953" xr:uid="{E9F4376F-1988-48AB-8CF5-095338F7E9A8}"/>
    <cellStyle name="Percent(0) 94" xfId="15538" xr:uid="{7F1AA3F7-F5FE-4A93-B87E-5654BE32074A}"/>
    <cellStyle name="Percent(0) 94 2" xfId="15539" xr:uid="{840078AD-9E61-475D-80A1-414C293600CF}"/>
    <cellStyle name="Percent(0) 94 2 2" xfId="36954" xr:uid="{0005D20E-13F7-4C17-885E-D29A9AA593FE}"/>
    <cellStyle name="Percent(0) 94 3" xfId="15540" xr:uid="{3E78C925-CE83-4F32-B612-1724FC2B8716}"/>
    <cellStyle name="Percent(0) 94 3 2" xfId="36955" xr:uid="{BE3CC0E6-31B1-41A8-B10E-DFD1DCCF4DC0}"/>
    <cellStyle name="Percent(0) 94 4" xfId="36956" xr:uid="{98C467B1-52D8-4685-8DA7-03E31C416D52}"/>
    <cellStyle name="Percent(0) 95" xfId="15541" xr:uid="{2BCC4C87-9460-4B44-AAE1-7C6818E4BF25}"/>
    <cellStyle name="Percent(0) 95 2" xfId="15542" xr:uid="{4A191093-73BA-4545-A4C0-E3EC74E9B83E}"/>
    <cellStyle name="Percent(0) 95 2 2" xfId="36957" xr:uid="{0348158F-87E4-4F54-B254-7A5A5C607CF7}"/>
    <cellStyle name="Percent(0) 95 3" xfId="15543" xr:uid="{1AFBCC4C-C6E1-4DF9-9656-2944CB4B1AF7}"/>
    <cellStyle name="Percent(0) 95 3 2" xfId="36958" xr:uid="{4EEB083D-D62C-4E59-AEB7-F8F0BBF8EE45}"/>
    <cellStyle name="Percent(0) 95 4" xfId="36959" xr:uid="{22961BE6-7B0D-41D8-8136-B51548023EA7}"/>
    <cellStyle name="Percent(0) 96" xfId="15544" xr:uid="{97EF7ED3-9CDC-41E0-AC01-F4B911A88440}"/>
    <cellStyle name="Percent(0) 96 2" xfId="15545" xr:uid="{35DA561A-8728-4F23-B8DC-DE0DB2D1E81E}"/>
    <cellStyle name="Percent(0) 96 2 2" xfId="36960" xr:uid="{27C57603-7EBA-4A6D-B0EF-F944F3FBA0ED}"/>
    <cellStyle name="Percent(0) 96 3" xfId="15546" xr:uid="{8E57A89F-5E3D-4D38-9480-950EAC45F50B}"/>
    <cellStyle name="Percent(0) 96 3 2" xfId="36961" xr:uid="{CE220062-55BA-492A-98A7-7BD9DBC4DC9A}"/>
    <cellStyle name="Percent(0) 96 4" xfId="36962" xr:uid="{DC1098BB-C15F-4795-894E-ECD94D9A07F2}"/>
    <cellStyle name="Percent(0) 97" xfId="15547" xr:uid="{19337F39-4975-4610-9736-3C9DB2B49E77}"/>
    <cellStyle name="Percent(0) 97 2" xfId="15548" xr:uid="{DC453A46-4846-4E0E-9872-65F917D5019B}"/>
    <cellStyle name="Percent(0) 97 2 2" xfId="36963" xr:uid="{4C54F4E8-6A2D-4558-9DD4-51136EAAB2DA}"/>
    <cellStyle name="Percent(0) 97 3" xfId="15549" xr:uid="{348038BF-13E9-450D-9C6E-C4F930519A01}"/>
    <cellStyle name="Percent(0) 97 3 2" xfId="36964" xr:uid="{BF4B0A54-2E82-4E8F-845B-C23DDE437FF6}"/>
    <cellStyle name="Percent(0) 97 4" xfId="36965" xr:uid="{003CFED7-B9F8-4D2C-B9A6-542FD49A91C4}"/>
    <cellStyle name="Percent(0) 98" xfId="15550" xr:uid="{5E9A22DF-A875-4A1A-A190-61D4A2465685}"/>
    <cellStyle name="Percent(0) 98 2" xfId="15551" xr:uid="{386688B4-DD63-47D9-9EE1-7AE61AFDA005}"/>
    <cellStyle name="Percent(0) 98 2 2" xfId="36966" xr:uid="{2FB52BDA-ACD9-4238-BD9C-D554EC0979AA}"/>
    <cellStyle name="Percent(0) 98 3" xfId="15552" xr:uid="{E76B7A13-4541-4655-AE38-6A5D67BF4370}"/>
    <cellStyle name="Percent(0) 98 3 2" xfId="36967" xr:uid="{D9686A96-C27B-40B9-ADEA-E2C679E5743F}"/>
    <cellStyle name="Percent(0) 98 4" xfId="36968" xr:uid="{2D5B60B9-B285-43FF-98D7-61B42962E3C6}"/>
    <cellStyle name="Percent(0) 99" xfId="15553" xr:uid="{DD171D97-E3F1-4812-B700-D16B4D54972F}"/>
    <cellStyle name="Percent(0) 99 2" xfId="15554" xr:uid="{E4F54BE0-27FE-4F77-BF75-75E6314CA27F}"/>
    <cellStyle name="Percent(0) 99 2 2" xfId="36969" xr:uid="{3E9AE1C5-CE75-494F-A386-966DADED462B}"/>
    <cellStyle name="Percent(0) 99 3" xfId="15555" xr:uid="{538332BC-916F-425C-B70A-0F47E435153C}"/>
    <cellStyle name="Percent(0) 99 3 2" xfId="36970" xr:uid="{7710E79B-15D5-43EA-9428-C058B50E6DDE}"/>
    <cellStyle name="Percent(0) 99 4" xfId="36971" xr:uid="{F8638092-CABB-405A-9150-070CE5F62630}"/>
    <cellStyle name="Percent(0)_Bases_Generales" xfId="15556" xr:uid="{424F78B3-742C-45D0-B363-000C43F98B2B}"/>
    <cellStyle name="Percent_7+5 graficos" xfId="15557" xr:uid="{CFA16EE3-6F07-41E9-812C-9F36ECC6A265}"/>
    <cellStyle name="Porcentagem" xfId="2" builtinId="5"/>
    <cellStyle name="Porcentagem 10" xfId="15558" xr:uid="{512AE436-AF28-4713-9346-F84423F59EA5}"/>
    <cellStyle name="Porcentagem 10 2" xfId="27659" xr:uid="{1F086891-E98C-409C-8A80-A7B3AC066EE2}"/>
    <cellStyle name="Porcentagem 10 2 2" xfId="29898" xr:uid="{AF3DB33D-3A99-4B14-B08C-E4E9138A6E3B}"/>
    <cellStyle name="Porcentagem 10 3" xfId="28951" xr:uid="{C790B663-07CB-4A11-945C-4DB2C96D8649}"/>
    <cellStyle name="Porcentagem 11" xfId="15559" xr:uid="{64F14C44-6451-4615-A765-3B507D17C4C7}"/>
    <cellStyle name="Porcentagem 12" xfId="27650" xr:uid="{DE3B7C32-5F38-40F8-B8A2-01391416A8FE}"/>
    <cellStyle name="Porcentagem 12 2" xfId="29892" xr:uid="{16BD2324-770E-43C6-BA94-5126C2309D57}"/>
    <cellStyle name="Porcentagem 13" xfId="27662" xr:uid="{EE3F5031-B7E7-417E-9B3B-1C7CE9E5675D}"/>
    <cellStyle name="Porcentagem 13 2" xfId="29901" xr:uid="{7ED5DE88-3B2D-4837-A282-7F84AC880706}"/>
    <cellStyle name="Porcentagem 14" xfId="27668" xr:uid="{689C255C-F47A-4BCA-82AD-52C101E8747B}"/>
    <cellStyle name="Porcentagem 14 2" xfId="29907" xr:uid="{6601CF8C-BAA4-4997-A3BD-C53B0AC90DB3}"/>
    <cellStyle name="Porcentagem 15" xfId="37092" xr:uid="{DB75C6AC-BB76-4438-8F24-C1CB7EEE863B}"/>
    <cellStyle name="Porcentagem 16" xfId="37108" xr:uid="{4B5B1B7D-316D-4191-8D9B-6F96BA34EC71}"/>
    <cellStyle name="Porcentagem 17" xfId="37113" xr:uid="{7BDE4A3D-2911-4A3C-B10B-57AE8EEC4DEC}"/>
    <cellStyle name="Porcentagem 18" xfId="37130" xr:uid="{C7F5F3A2-E5BE-43C3-AE98-8C11F2B91631}"/>
    <cellStyle name="Porcentagem 19" xfId="37585" xr:uid="{C054E760-E706-4C50-92C0-268EA866878E}"/>
    <cellStyle name="Porcentagem 2" xfId="6" xr:uid="{9D3AD5D1-C075-47DE-839B-38D3EA66C026}"/>
    <cellStyle name="Porcentagem 2 2" xfId="15560" xr:uid="{881E8BDA-E956-4314-A83C-86ED00B36E76}"/>
    <cellStyle name="Porcentagem 2 2 2" xfId="15561" xr:uid="{802966C3-2A4A-49F1-BEB9-7F8CE7E75CCF}"/>
    <cellStyle name="Porcentagem 2 2 2 2" xfId="37778" xr:uid="{657033E3-EF73-4E19-A460-5067DA1C3FD2}"/>
    <cellStyle name="Porcentagem 2 2 3" xfId="37441" xr:uid="{CA3A68D1-B580-4300-9E6F-308AB05F01A9}"/>
    <cellStyle name="Porcentagem 2 2 4" xfId="37772" xr:uid="{EBBED31F-89B9-4991-9B7E-C0CB975708B4}"/>
    <cellStyle name="Porcentagem 2 3" xfId="15562" xr:uid="{555F77F6-CC73-44CB-85D0-98D89AB88917}"/>
    <cellStyle name="Porcentagem 2 3 2" xfId="15563" xr:uid="{A6293011-1906-413A-B348-47A44E369623}"/>
    <cellStyle name="Porcentagem 2 4" xfId="15564" xr:uid="{D1E8A165-9BE3-4827-8C85-AA3E6E453F56}"/>
    <cellStyle name="Porcentagem 2 5" xfId="37261" xr:uid="{18E9DB3D-0A48-4581-9358-691D84C6D9D0}"/>
    <cellStyle name="Porcentagem 2 6" xfId="37771" xr:uid="{0009D2D2-8643-4FA3-A88D-A0F0FAFA8AD7}"/>
    <cellStyle name="Porcentagem 20" xfId="37742" xr:uid="{3E337D9E-C9CE-44C3-8D47-93C3126F3DF8}"/>
    <cellStyle name="Porcentagem 3" xfId="15565" xr:uid="{69AA4191-A28C-46AA-A544-61DAB75651BC}"/>
    <cellStyle name="Porcentagem 3 10" xfId="37773" xr:uid="{FFB3D188-934A-4EAA-A84D-27BAA4E6C01A}"/>
    <cellStyle name="Porcentagem 3 2" xfId="15566" xr:uid="{23535CBB-B99A-46A2-AECF-5793DE7DA140}"/>
    <cellStyle name="Porcentagem 3 2 2" xfId="15567" xr:uid="{C77F6335-B098-47C8-9C7D-36401598F376}"/>
    <cellStyle name="Porcentagem 3 2 2 2" xfId="15568" xr:uid="{EEB9C9B0-EE6B-4498-AD57-8CDE363140BA}"/>
    <cellStyle name="Porcentagem 3 2 3" xfId="27657" xr:uid="{B9578368-0FBC-4444-863E-299E013886F5}"/>
    <cellStyle name="Porcentagem 3 2 3 2" xfId="29896" xr:uid="{D95A574D-3444-4109-8B41-A1DB16D784FB}"/>
    <cellStyle name="Porcentagem 3 2 4" xfId="28953" xr:uid="{A312ADFA-637F-4691-B6BC-1F474C83F0F3}"/>
    <cellStyle name="Porcentagem 3 2 5" xfId="37442" xr:uid="{75826FB7-2193-49DA-8C7A-9AE401702875}"/>
    <cellStyle name="Porcentagem 3 3" xfId="15569" xr:uid="{EED5A281-DB31-4E11-A726-7DA1796CF583}"/>
    <cellStyle name="Porcentagem 3 3 2" xfId="15570" xr:uid="{2B45C365-BA70-4283-9924-DA60051D3CF5}"/>
    <cellStyle name="Porcentagem 3 3 3" xfId="37443" xr:uid="{C601AA33-8387-45BC-8033-DE2147A73287}"/>
    <cellStyle name="Porcentagem 3 4" xfId="15571" xr:uid="{5DFA2B85-73FF-49E4-B80E-D2198242C358}"/>
    <cellStyle name="Porcentagem 3 5" xfId="15572" xr:uid="{E4894BA7-D569-4DD6-87C6-6F7E84E1B95A}"/>
    <cellStyle name="Porcentagem 3 5 2" xfId="28954" xr:uid="{B0746A32-0EBA-4875-89E1-7ABF3BA5D32A}"/>
    <cellStyle name="Porcentagem 3 6" xfId="28952" xr:uid="{59C45C77-3678-4697-B60F-C0CBEA507CB0}"/>
    <cellStyle name="Porcentagem 3 7" xfId="37100" xr:uid="{417E2C08-B4A6-4E96-A9CC-49275358DD09}"/>
    <cellStyle name="Porcentagem 3 8" xfId="37110" xr:uid="{45503178-B9CB-4FA9-91F0-7809B7405EF0}"/>
    <cellStyle name="Porcentagem 3 9" xfId="37262" xr:uid="{08675B7A-919E-4166-88DE-808ED42F24EB}"/>
    <cellStyle name="Porcentagem 4" xfId="15573" xr:uid="{82D7E87A-7F87-442F-A1D7-7FFCAE2C3CDC}"/>
    <cellStyle name="Porcentagem 4 2" xfId="15574" xr:uid="{18A4F62B-36ED-4642-8E32-6456A53426BC}"/>
    <cellStyle name="Porcentagem 4 2 2" xfId="15575" xr:uid="{B4574ADF-70EF-4331-8DCC-51785AD97886}"/>
    <cellStyle name="Porcentagem 4 3" xfId="15576" xr:uid="{40CB0189-9314-4F6B-B867-7F83FEBE9C52}"/>
    <cellStyle name="Porcentagem 4 3 2" xfId="15577" xr:uid="{EDC225A7-90C4-4FC9-8846-E478A05CD6B1}"/>
    <cellStyle name="Porcentagem 4 4" xfId="15578" xr:uid="{CABCE21A-BFCE-4D1D-823C-0A32492CF545}"/>
    <cellStyle name="Porcentagem 4 4 2" xfId="15579" xr:uid="{E035BD15-BA88-4563-9E67-768BC0CF5634}"/>
    <cellStyle name="Porcentagem 4 5" xfId="15580" xr:uid="{947C30CF-96A6-4879-A274-80CEF7CA7524}"/>
    <cellStyle name="Porcentagem 4 5 2" xfId="15581" xr:uid="{44120792-35C1-4926-9036-07549E07C8BD}"/>
    <cellStyle name="Porcentagem 4 6" xfId="28955" xr:uid="{992DD6C5-628D-4887-B92F-5C0F12711D22}"/>
    <cellStyle name="Porcentagem 4 7" xfId="37102" xr:uid="{AA96B87B-B7E6-49F2-85FF-B236C69DB2CC}"/>
    <cellStyle name="Porcentagem 4 8" xfId="37444" xr:uid="{9109F405-DA37-4728-BB39-2AAB8A835CC7}"/>
    <cellStyle name="Porcentagem 5" xfId="15582" xr:uid="{58D91484-84E1-4737-B707-F751EBE9B8DC}"/>
    <cellStyle name="Porcentagem 5 2" xfId="28956" xr:uid="{5FA8D5E9-4741-4397-95DC-6D3FA189DCD1}"/>
    <cellStyle name="Porcentagem 5 3" xfId="37107" xr:uid="{C396FAD3-1F80-4400-8C9D-17063322C64C}"/>
    <cellStyle name="Porcentagem 6" xfId="15583" xr:uid="{71ACDA45-2A7B-437D-86D4-298FDECD3567}"/>
    <cellStyle name="Porcentagem 6 2" xfId="28957" xr:uid="{F94E5E1E-FEF4-4B37-8A7C-6445630BD9E0}"/>
    <cellStyle name="Porcentagem 7" xfId="15584" xr:uid="{1F3E46BD-FC98-4730-9861-554C3ACB1CA6}"/>
    <cellStyle name="Porcentagem 7 2" xfId="28958" xr:uid="{6556C8F7-5732-46EE-BDF9-74B9F4F64DAB}"/>
    <cellStyle name="Porcentagem 8" xfId="15585" xr:uid="{CFE19838-966F-41AB-9A70-839A9BBA9D2A}"/>
    <cellStyle name="Porcentagem 8 2" xfId="15586" xr:uid="{34B6BD46-1AB4-4F77-8BAE-38B5DFACD3F6}"/>
    <cellStyle name="Porcentagem 8 2 2" xfId="28960" xr:uid="{6E1A646B-2574-4DEF-826B-C61D53733F46}"/>
    <cellStyle name="Porcentagem 8 3" xfId="28959" xr:uid="{567DBBFB-9004-4C91-9FF6-FCA34F020CDF}"/>
    <cellStyle name="Porcentagem 9" xfId="15587" xr:uid="{09A0A5E1-E3CE-4012-8620-5669DF423C1A}"/>
    <cellStyle name="Porcentagem 9 2" xfId="28961" xr:uid="{FD44E044-8F9C-4F42-AA7F-488A6A1A19B6}"/>
    <cellStyle name="Porcentaje" xfId="37445" xr:uid="{730B6144-2447-4076-8D7B-A7E82FA53E77}"/>
    <cellStyle name="Porcentaje 2" xfId="36972" xr:uid="{8E7B3966-2E9A-43B8-A027-551A5BDC098C}"/>
    <cellStyle name="Porcentaje 7" xfId="36973" xr:uid="{3E0B55D9-BBF7-41FB-BCC9-D78D742862A6}"/>
    <cellStyle name="Porcentual 2" xfId="15588" xr:uid="{FE3B0F2F-F8C4-4676-8ABD-5CD63AD7B5C0}"/>
    <cellStyle name="Porcentual 3" xfId="15589" xr:uid="{912D116F-7010-4399-A494-1468DF2CAE2A}"/>
    <cellStyle name="Porcentual 3 10" xfId="15590" xr:uid="{0FC47BF4-8E1F-49AA-A018-3F0250F09878}"/>
    <cellStyle name="Porcentual 3 10 2" xfId="15591" xr:uid="{B68B202F-8379-40D3-89F7-9FBACB1EC196}"/>
    <cellStyle name="Porcentual 3 11" xfId="15592" xr:uid="{F7A2E65D-FCEE-4BD2-8B93-67DECA8749FF}"/>
    <cellStyle name="Porcentual 3 11 2" xfId="15593" xr:uid="{16A2AC58-2B69-4133-A442-B99E8D19AF61}"/>
    <cellStyle name="Porcentual 3 12" xfId="15594" xr:uid="{0E294857-2B78-4639-9C90-99EF80B42E8C}"/>
    <cellStyle name="Porcentual 3 12 2" xfId="15595" xr:uid="{43352D87-414C-4A05-89A3-8147EB622F8B}"/>
    <cellStyle name="Porcentual 3 13" xfId="15596" xr:uid="{4B796E20-1045-466D-8653-948EB351A16B}"/>
    <cellStyle name="Porcentual 3 2" xfId="15597" xr:uid="{04AFC796-65E6-4736-95E4-833563D3E17D}"/>
    <cellStyle name="Porcentual 3 2 2" xfId="15598" xr:uid="{FC021F1F-E054-4840-88F4-72B309123C75}"/>
    <cellStyle name="Porcentual 3 3" xfId="15599" xr:uid="{A27E1A54-C1D2-41DD-84F5-21539DCCB461}"/>
    <cellStyle name="Porcentual 3 3 2" xfId="15600" xr:uid="{1A79C5C7-95CF-4CBC-A7DE-5FBA55AF2D8B}"/>
    <cellStyle name="Porcentual 3 4" xfId="15601" xr:uid="{04BEE59F-5C69-4757-AC0A-988D08111A55}"/>
    <cellStyle name="Porcentual 3 4 2" xfId="15602" xr:uid="{79400853-C8DA-439E-B52E-BCAEEE523909}"/>
    <cellStyle name="Porcentual 3 5" xfId="15603" xr:uid="{237D72C0-FE76-471C-B007-F6F7906384C8}"/>
    <cellStyle name="Porcentual 3 5 2" xfId="15604" xr:uid="{7054E9BC-7D46-4B04-AA8D-E3DA89C9778B}"/>
    <cellStyle name="Porcentual 3 6" xfId="15605" xr:uid="{196CC964-F6A9-40B9-BE1A-634E6E95A925}"/>
    <cellStyle name="Porcentual 3 6 2" xfId="15606" xr:uid="{1A058420-8370-4CB7-B27D-42D0901174D5}"/>
    <cellStyle name="Porcentual 3 7" xfId="15607" xr:uid="{F953AEED-0AB4-4239-A009-7BC7C7EEBD58}"/>
    <cellStyle name="Porcentual 3 7 2" xfId="15608" xr:uid="{26C65266-AD9A-4619-ACA7-E8E2BED5A6F2}"/>
    <cellStyle name="Porcentual 3 8" xfId="15609" xr:uid="{AD7BF4CC-626B-4EBF-B84A-506DC4580409}"/>
    <cellStyle name="Porcentual 3 8 2" xfId="15610" xr:uid="{6127D618-E274-4E5E-A4DB-BD420280EB3B}"/>
    <cellStyle name="Porcentual 3 9" xfId="15611" xr:uid="{61E9A647-50E3-43AD-B51B-18A25769051B}"/>
    <cellStyle name="Porcentual 3 9 2" xfId="15612" xr:uid="{659FF4B4-6017-4FA9-9D35-8CECB619A3AE}"/>
    <cellStyle name="Porcentual 4" xfId="15613" xr:uid="{EC77846B-E115-4F91-B9A1-E0E47774654B}"/>
    <cellStyle name="Porcentual 4 2" xfId="15614" xr:uid="{E2EE3163-6876-4CED-985C-5D95BAC28F8C}"/>
    <cellStyle name="Porcentual 4 2 2" xfId="28963" xr:uid="{8EB20357-033F-4EBA-8EB4-568A7DF0035F}"/>
    <cellStyle name="Porcentual 4 3" xfId="15615" xr:uid="{25968711-7C98-4991-AA1A-2F1E2D3867D9}"/>
    <cellStyle name="Porcentual 4 3 2" xfId="28964" xr:uid="{FFCD5CE0-A9B8-457E-8CAB-12D117778759}"/>
    <cellStyle name="Porcentual 4 4" xfId="28962" xr:uid="{CE792399-DC8B-428C-AC28-C922DBB475B7}"/>
    <cellStyle name="Premissas" xfId="15616" xr:uid="{3F15AC5C-F49C-488C-89DE-89C475D4476E}"/>
    <cellStyle name="Projeções" xfId="15617" xr:uid="{CDC1F7E0-AE39-4879-8604-538868F20DDF}"/>
    <cellStyle name="propio" xfId="15618" xr:uid="{8291D933-B864-4420-8741-4C64B9CC6B6B}"/>
    <cellStyle name="propio 2" xfId="15619" xr:uid="{472D17D0-BCD3-4003-BEA9-2F63DA282D68}"/>
    <cellStyle name="propio 2 10" xfId="15620" xr:uid="{F4062803-F634-47A0-8339-97BEA9F78AB8}"/>
    <cellStyle name="propio 2 10 2" xfId="15621" xr:uid="{A01C2FC5-D73D-4237-A125-BEC06199D6B7}"/>
    <cellStyle name="propio 2 11" xfId="15622" xr:uid="{09B44871-9872-49EC-AA31-571404D3289B}"/>
    <cellStyle name="propio 2 11 2" xfId="15623" xr:uid="{44EB97E5-E8D9-40B8-8420-9A78727CC7EC}"/>
    <cellStyle name="propio 2 12" xfId="15624" xr:uid="{53AF9E81-0214-4EDF-BBFD-6C569A648425}"/>
    <cellStyle name="propio 2 12 2" xfId="15625" xr:uid="{7CEC4927-EC79-4B90-85B5-44C599D85948}"/>
    <cellStyle name="propio 2 13" xfId="15626" xr:uid="{A8271A7D-751D-4806-9784-AC36B99908D7}"/>
    <cellStyle name="propio 2 2" xfId="15627" xr:uid="{09B0E8D0-DF36-46CA-9B7A-821AB65BA396}"/>
    <cellStyle name="propio 2 2 2" xfId="15628" xr:uid="{50179CC2-329B-45C7-BC09-28E1F6311DC4}"/>
    <cellStyle name="propio 2 3" xfId="15629" xr:uid="{45C42544-B4E8-4BFE-9E2F-82DD9179EA15}"/>
    <cellStyle name="propio 2 3 2" xfId="15630" xr:uid="{CB142125-2C5B-4826-9D59-A88B2F58793C}"/>
    <cellStyle name="propio 2 4" xfId="15631" xr:uid="{E4FD2B11-DF2E-4C01-98B1-32C3DDDB33CE}"/>
    <cellStyle name="propio 2 4 2" xfId="15632" xr:uid="{7097BD38-542C-46F6-89E8-B374ED2EECC3}"/>
    <cellStyle name="propio 2 5" xfId="15633" xr:uid="{280C2F83-5F71-4B6B-AA51-E5AC236FC5C5}"/>
    <cellStyle name="propio 2 5 2" xfId="15634" xr:uid="{8AC99AB1-F91C-4425-8CF0-8CDC0DA5FEDC}"/>
    <cellStyle name="propio 2 6" xfId="15635" xr:uid="{7F3C3300-74F2-4AE5-9135-A81F8A9384A7}"/>
    <cellStyle name="propio 2 6 2" xfId="15636" xr:uid="{DDDD6E51-B964-4C3A-9324-D2DE9B4BB35D}"/>
    <cellStyle name="propio 2 7" xfId="15637" xr:uid="{CD5F170D-81CB-4839-B8EB-A61F556167B0}"/>
    <cellStyle name="propio 2 7 2" xfId="15638" xr:uid="{D13CA0F8-9316-4324-91A9-1292BE982F2E}"/>
    <cellStyle name="propio 2 8" xfId="15639" xr:uid="{45B14739-34BE-4641-90AC-477D29796555}"/>
    <cellStyle name="propio 2 8 2" xfId="15640" xr:uid="{54D3F86B-1361-4285-9F9D-C1953C2E3BED}"/>
    <cellStyle name="propio 2 9" xfId="15641" xr:uid="{9A7EDE96-6C95-4E36-A695-047C6805B080}"/>
    <cellStyle name="propio 2 9 2" xfId="15642" xr:uid="{0F1D22B1-255A-48E5-A552-1B2BF29F1367}"/>
    <cellStyle name="propio 2_ActiFijos" xfId="15643" xr:uid="{BC0E9AB7-2B1D-4B82-B2D0-413D21A8DC91}"/>
    <cellStyle name="propio 3" xfId="15644" xr:uid="{E3AA617C-BE51-4036-966A-4984DD4B1238}"/>
    <cellStyle name="propio 3 10" xfId="15645" xr:uid="{7F5F8A4A-7DC2-489E-923E-9D082E5ECAC3}"/>
    <cellStyle name="propio 3 10 2" xfId="15646" xr:uid="{BB7475E5-23EE-4D76-A376-CD37A794DD29}"/>
    <cellStyle name="propio 3 11" xfId="15647" xr:uid="{BD8F134C-94DC-4ABB-B153-FEDBFAA4FC84}"/>
    <cellStyle name="propio 3 11 2" xfId="15648" xr:uid="{E70FFD77-BB0B-474E-A1E1-A1332EA3ECC2}"/>
    <cellStyle name="propio 3 12" xfId="15649" xr:uid="{DCC7A5D7-446C-4151-A0CE-CAC25EE89F50}"/>
    <cellStyle name="propio 3 12 2" xfId="15650" xr:uid="{522F500A-2D7C-4E2D-B0F3-80BFC76EAE13}"/>
    <cellStyle name="propio 3 13" xfId="15651" xr:uid="{ED42E38D-C323-42D3-B5EA-4158A7B53AE1}"/>
    <cellStyle name="propio 3 2" xfId="15652" xr:uid="{3001E703-B9C1-4E42-965D-53A28CC0A0D7}"/>
    <cellStyle name="propio 3 2 2" xfId="15653" xr:uid="{8A50104F-DDD6-4D71-8E23-0F71EECA77F3}"/>
    <cellStyle name="propio 3 3" xfId="15654" xr:uid="{19F5ACF9-58CF-4BB7-B66F-450C89BAD1A8}"/>
    <cellStyle name="propio 3 3 2" xfId="15655" xr:uid="{A004AA99-2C37-4315-A3C7-E0A09CBE354A}"/>
    <cellStyle name="propio 3 4" xfId="15656" xr:uid="{CF6B4131-6A99-4B6C-AB00-FD473B3F46D7}"/>
    <cellStyle name="propio 3 4 2" xfId="15657" xr:uid="{3AEE258E-CDDE-4DDA-93C6-0C7DF7675BCC}"/>
    <cellStyle name="propio 3 5" xfId="15658" xr:uid="{BC470562-FBBE-4855-9908-AA356E580F44}"/>
    <cellStyle name="propio 3 5 2" xfId="15659" xr:uid="{ECDFBFAF-3BDF-4B6D-864B-755116FF83AF}"/>
    <cellStyle name="propio 3 6" xfId="15660" xr:uid="{96EEF646-D79A-4A3C-9FCB-615507ACC0ED}"/>
    <cellStyle name="propio 3 6 2" xfId="15661" xr:uid="{AD2B7842-B8E4-4C0C-A7E8-A76ED629FF22}"/>
    <cellStyle name="propio 3 7" xfId="15662" xr:uid="{5A507F47-65DD-4F69-9556-4FE32C968FA4}"/>
    <cellStyle name="propio 3 7 2" xfId="15663" xr:uid="{8A9A18A8-2582-46C7-9C95-55BA47827CCC}"/>
    <cellStyle name="propio 3 8" xfId="15664" xr:uid="{F6BBC30F-AE10-4B15-991C-A730B38DFB77}"/>
    <cellStyle name="propio 3 8 2" xfId="15665" xr:uid="{449A98FB-7A69-49CD-9A6A-3EEED999C4BB}"/>
    <cellStyle name="propio 3 9" xfId="15666" xr:uid="{C5DEAFBA-B341-40DE-AFF7-076F7CF3B704}"/>
    <cellStyle name="propio 3 9 2" xfId="15667" xr:uid="{699EC161-DEA9-444F-8A3F-667B1A3D5194}"/>
    <cellStyle name="propio 3_ActiFijos" xfId="15668" xr:uid="{50A751AA-3E42-4F60-9E16-7F74B318A58B}"/>
    <cellStyle name="propio 4" xfId="15669" xr:uid="{9843F9C2-2485-458B-BB47-FD63A09B77DC}"/>
    <cellStyle name="propio 4 10" xfId="15670" xr:uid="{D8DEA263-F363-4EDE-B804-3311667C4AFB}"/>
    <cellStyle name="propio 4 10 2" xfId="15671" xr:uid="{4358067C-3847-473F-AF7B-01EFB1778616}"/>
    <cellStyle name="propio 4 11" xfId="15672" xr:uid="{6C7DB33E-6DD8-47BD-99BE-6D07976CDD04}"/>
    <cellStyle name="propio 4 11 2" xfId="15673" xr:uid="{17F00938-9DCE-46FE-B8B6-5DEB9A99C269}"/>
    <cellStyle name="propio 4 12" xfId="15674" xr:uid="{39BE168F-7C40-4E4E-A99E-6E7AAC6CD520}"/>
    <cellStyle name="propio 4 12 2" xfId="15675" xr:uid="{33FB2F4B-21EE-48C7-AE83-BFFD6634E3EB}"/>
    <cellStyle name="propio 4 13" xfId="15676" xr:uid="{3FF56810-7229-4906-82E9-F8B85F640ED2}"/>
    <cellStyle name="propio 4 2" xfId="15677" xr:uid="{E990DE95-1424-41E3-8645-9588F988F352}"/>
    <cellStyle name="propio 4 2 2" xfId="15678" xr:uid="{A94618E8-0856-4124-AC2A-DD57DE741E9A}"/>
    <cellStyle name="propio 4 3" xfId="15679" xr:uid="{478CF15C-67AA-47B8-A67E-1C6AABC6E6BB}"/>
    <cellStyle name="propio 4 3 2" xfId="15680" xr:uid="{F11C03F9-4396-49BC-B2C7-3C3158376B9F}"/>
    <cellStyle name="propio 4 4" xfId="15681" xr:uid="{CCA36EB9-606F-48E8-A0AF-444D0BCD590A}"/>
    <cellStyle name="propio 4 4 2" xfId="15682" xr:uid="{580E13D6-A615-4678-AB54-72348B2B1BCF}"/>
    <cellStyle name="propio 4 5" xfId="15683" xr:uid="{5DE2A56E-FD3E-4836-A556-A2101452F318}"/>
    <cellStyle name="propio 4 5 2" xfId="15684" xr:uid="{5176BE57-06A5-4E08-A6DF-3C444711563B}"/>
    <cellStyle name="propio 4 6" xfId="15685" xr:uid="{7A267CE3-BD41-43DF-BED7-B7AEF71CFBAD}"/>
    <cellStyle name="propio 4 6 2" xfId="15686" xr:uid="{2C5B57A8-C05E-428B-9F85-F0A55B83D59B}"/>
    <cellStyle name="propio 4 7" xfId="15687" xr:uid="{62E42F8E-ECFC-4542-B67A-A66700B83277}"/>
    <cellStyle name="propio 4 7 2" xfId="15688" xr:uid="{36FDA76B-D907-42A0-A8CF-6E9B6B96CA20}"/>
    <cellStyle name="propio 4 8" xfId="15689" xr:uid="{B184C1AF-C9A1-4190-BFC5-3D9A1CC17692}"/>
    <cellStyle name="propio 4 8 2" xfId="15690" xr:uid="{D9B74A78-97E7-447C-B36D-57CF02052935}"/>
    <cellStyle name="propio 4 9" xfId="15691" xr:uid="{658B40D7-E756-417F-9D1E-87BFB0016AD3}"/>
    <cellStyle name="propio 4 9 2" xfId="15692" xr:uid="{2D4230E9-FF77-4FB5-B9C1-5268FADFD8BB}"/>
    <cellStyle name="propio 4_ActiFijos" xfId="15693" xr:uid="{DED2DF42-AED3-4F3F-A7CA-1006ACE2AD6F}"/>
    <cellStyle name="propio 5" xfId="15694" xr:uid="{7ADA6C58-7DF4-49A2-A2F0-8FFE690E3F1E}"/>
    <cellStyle name="propio 5 2" xfId="15695" xr:uid="{E572E677-B935-46AD-88AA-A7FE6C5545DA}"/>
    <cellStyle name="propio 5 2 2" xfId="15696" xr:uid="{7AC8EF7B-39FA-43C3-9697-ED78FE69BFD2}"/>
    <cellStyle name="propio 5 3" xfId="15697" xr:uid="{F73F08E9-4DC2-4375-8CFC-5B4ECB37B9CF}"/>
    <cellStyle name="propio 5 3 2" xfId="15698" xr:uid="{170EFD35-AB03-451E-ACBB-8B55A3DCDACC}"/>
    <cellStyle name="propio 5 4" xfId="15699" xr:uid="{BDD4B2BC-1033-448D-933E-D893A8F4CC07}"/>
    <cellStyle name="propio 6" xfId="15700" xr:uid="{909B6A3C-9081-4EEA-9BEC-DE5AE597998C}"/>
    <cellStyle name="propio 6 2" xfId="15701" xr:uid="{9CC13E3C-0782-495C-ACE8-F26579CDEA71}"/>
    <cellStyle name="propio 6 2 2" xfId="15702" xr:uid="{75629733-0760-4F6B-8AD9-02B68FF3D787}"/>
    <cellStyle name="propio 6 3" xfId="15703" xr:uid="{7A1A919C-9BE5-4AF7-A8AE-CC8D6AF65730}"/>
    <cellStyle name="propio 6 3 2" xfId="15704" xr:uid="{10BD7513-E1CF-4405-8A0A-50913413698F}"/>
    <cellStyle name="propio 6 4" xfId="15705" xr:uid="{96EB6388-F8FB-40E3-B15B-7C6F2A0CA0AA}"/>
    <cellStyle name="propio 7" xfId="15706" xr:uid="{3AA0DA37-D477-4924-B2A3-98C63E02E1C1}"/>
    <cellStyle name="propio 7 2" xfId="15707" xr:uid="{20E96DC2-B7FA-49C1-BEED-7897F25B50EF}"/>
    <cellStyle name="propio 7 2 2" xfId="15708" xr:uid="{16A1CF87-8FD7-4656-AA03-71DF7A55EEBA}"/>
    <cellStyle name="propio 7 3" xfId="15709" xr:uid="{C6CFBFDE-5514-4375-82AF-01D5AC138454}"/>
    <cellStyle name="propio 7 3 2" xfId="15710" xr:uid="{3AB22C6E-B403-4FD6-813D-5AB655F42AE0}"/>
    <cellStyle name="propio 7 4" xfId="15711" xr:uid="{52EC4546-D6D6-4ED8-B20E-35FC427FFC81}"/>
    <cellStyle name="propio 8" xfId="15712" xr:uid="{46913A16-867B-48AB-890B-3C7B708EDE41}"/>
    <cellStyle name="propio_Balance" xfId="15713" xr:uid="{4AD7B2EE-AAF7-4964-A8FE-333E8BB22A70}"/>
    <cellStyle name="proyeccion" xfId="15714" xr:uid="{D70BCA67-F54F-46F6-8760-574ADF573D7B}"/>
    <cellStyle name="PSChar" xfId="15715" xr:uid="{AFB2434F-2626-4608-8A68-DE907D6B609A}"/>
    <cellStyle name="PSChar 2" xfId="15716" xr:uid="{8EA07502-A9BD-452B-B600-8891A4E1CB2F}"/>
    <cellStyle name="PSChar 2 10" xfId="15717" xr:uid="{8847B21B-E274-4794-B6F2-708C2FDC0497}"/>
    <cellStyle name="PSChar 2 11" xfId="15718" xr:uid="{EFD4F72B-A2F0-425E-BA2F-DA2BDD6462F5}"/>
    <cellStyle name="PSChar 2 12" xfId="15719" xr:uid="{318BA8CA-F9DE-41EA-9D3B-7BACBE8DB80A}"/>
    <cellStyle name="PSChar 2 2" xfId="15720" xr:uid="{C575B498-1DC1-45D3-963C-4DE8F8E66AEB}"/>
    <cellStyle name="PSChar 2 3" xfId="15721" xr:uid="{6FA53509-5742-40A0-B776-A0DC6B7E2F4C}"/>
    <cellStyle name="PSChar 2 4" xfId="15722" xr:uid="{B89813B1-04B9-4273-80AB-A5E8AA591FE2}"/>
    <cellStyle name="PSChar 2 5" xfId="15723" xr:uid="{4F6CB300-ADF2-4567-90CF-A16E2783625A}"/>
    <cellStyle name="PSChar 2 6" xfId="15724" xr:uid="{243FD4E3-BB80-4733-9DDD-57102D31E033}"/>
    <cellStyle name="PSChar 2 7" xfId="15725" xr:uid="{FE975C3B-4A81-4EC3-820F-840490CAA052}"/>
    <cellStyle name="PSChar 2 8" xfId="15726" xr:uid="{C8734A89-5165-4EBC-98EC-399240D5E0F1}"/>
    <cellStyle name="PSChar 2 9" xfId="15727" xr:uid="{CCD458FC-15DB-4201-8220-CDD193CEC340}"/>
    <cellStyle name="PSChar 3" xfId="15728" xr:uid="{A233AC30-4DEE-48B2-9388-4E7CE026F18E}"/>
    <cellStyle name="PSChar 3 10" xfId="15729" xr:uid="{E9A6CFD0-0164-46C7-AB54-CC1F17E0211C}"/>
    <cellStyle name="PSChar 3 11" xfId="15730" xr:uid="{9D34A3F1-BBCA-4E6E-AAF6-692121D16175}"/>
    <cellStyle name="PSChar 3 12" xfId="15731" xr:uid="{C7B591EA-CD36-497A-9DC8-B0BAF88AE1BE}"/>
    <cellStyle name="PSChar 3 2" xfId="15732" xr:uid="{1EBCDAE7-E633-4BAC-A681-267DF85E3618}"/>
    <cellStyle name="PSChar 3 3" xfId="15733" xr:uid="{B5309E91-9A0F-49DE-978A-440FD8D62484}"/>
    <cellStyle name="PSChar 3 4" xfId="15734" xr:uid="{FD4A6491-E968-4B7D-AD1D-2B6CEAC8DA1B}"/>
    <cellStyle name="PSChar 3 5" xfId="15735" xr:uid="{2E89FA10-4EDF-4D80-97D6-8CD9731A7BF0}"/>
    <cellStyle name="PSChar 3 6" xfId="15736" xr:uid="{D865AED1-ED77-42C7-8DE0-908A7342ED34}"/>
    <cellStyle name="PSChar 3 7" xfId="15737" xr:uid="{3F4B1C41-DD8C-4AD1-A847-A0B39C506D5B}"/>
    <cellStyle name="PSChar 3 8" xfId="15738" xr:uid="{12CFE8B2-C185-46D8-A0D3-3465A90FB11B}"/>
    <cellStyle name="PSChar 3 9" xfId="15739" xr:uid="{181CB431-9199-44CD-BD82-7DF97B8AFF33}"/>
    <cellStyle name="PSChar 4" xfId="15740" xr:uid="{40F19D2F-9CD1-43E2-A6AA-502E26EBD843}"/>
    <cellStyle name="PSChar 4 10" xfId="15741" xr:uid="{1CBAFF1A-1CD0-4975-BA5F-208E34FEBBFB}"/>
    <cellStyle name="PSChar 4 11" xfId="15742" xr:uid="{46198DA5-8163-4C9B-A158-248491FD84CA}"/>
    <cellStyle name="PSChar 4 12" xfId="15743" xr:uid="{ECAD72AD-BD2F-4EF5-8139-ED20BC74EE18}"/>
    <cellStyle name="PSChar 4 2" xfId="15744" xr:uid="{8C548624-2375-4632-9E09-7CBBB7444F46}"/>
    <cellStyle name="PSChar 4 3" xfId="15745" xr:uid="{B8285988-3085-4A4D-B267-B9EC9AD7FFFD}"/>
    <cellStyle name="PSChar 4 4" xfId="15746" xr:uid="{E0D95A0B-FBCA-4BC9-AB45-173D57DC85B1}"/>
    <cellStyle name="PSChar 4 5" xfId="15747" xr:uid="{5509C7E4-09AB-4641-A360-4D57BC435E1E}"/>
    <cellStyle name="PSChar 4 6" xfId="15748" xr:uid="{53BA5073-242F-4A3F-8BA2-7CF8E54D64EC}"/>
    <cellStyle name="PSChar 4 7" xfId="15749" xr:uid="{2645404E-FAA7-4B89-9B55-205DA21DDBED}"/>
    <cellStyle name="PSChar 4 8" xfId="15750" xr:uid="{98098C4B-FCCC-40E3-88A4-319AF6EBFB1C}"/>
    <cellStyle name="PSChar 4 9" xfId="15751" xr:uid="{B4E3217C-D9B1-4119-B58A-377EDE455B8D}"/>
    <cellStyle name="puntos" xfId="15752" xr:uid="{46578745-8C99-40C6-9ABD-1DCC4D46780D}"/>
    <cellStyle name="puntos 2" xfId="15753" xr:uid="{813E4B5B-78A2-4262-9459-F5F3F2652E84}"/>
    <cellStyle name="puntos 2 10" xfId="15754" xr:uid="{D2B3C620-C633-493D-A16E-C0061F297038}"/>
    <cellStyle name="puntos 2 10 2" xfId="15755" xr:uid="{AFE02F85-CB9D-45F5-A576-2A33B6CD046F}"/>
    <cellStyle name="puntos 2 11" xfId="15756" xr:uid="{DE1DB6F3-8BD1-487C-8B5B-7410FB972B7E}"/>
    <cellStyle name="puntos 2 11 2" xfId="15757" xr:uid="{285A0F40-C302-49BE-8426-3EF70E8268D5}"/>
    <cellStyle name="puntos 2 12" xfId="15758" xr:uid="{9B9F9862-03C3-42F1-A082-30EC743A7C57}"/>
    <cellStyle name="puntos 2 12 2" xfId="15759" xr:uid="{FF2868BF-6F49-4640-80E1-599CD0B18FE7}"/>
    <cellStyle name="puntos 2 13" xfId="15760" xr:uid="{38EEDF15-28FE-4131-B9FA-E23A859C5A84}"/>
    <cellStyle name="puntos 2 2" xfId="15761" xr:uid="{AF8646B5-2D6A-4BE7-B4D7-2171D3EFF7E2}"/>
    <cellStyle name="puntos 2 2 2" xfId="15762" xr:uid="{C501476A-910A-4F13-B8B1-3CD71A20C792}"/>
    <cellStyle name="puntos 2 3" xfId="15763" xr:uid="{964D8B89-644D-4CFE-B87D-2521E6A1CE4C}"/>
    <cellStyle name="puntos 2 3 2" xfId="15764" xr:uid="{3D3C7047-1AEE-4CE4-BE62-50F11C836B74}"/>
    <cellStyle name="puntos 2 4" xfId="15765" xr:uid="{E0358125-D707-45AE-B936-69633BE19A53}"/>
    <cellStyle name="puntos 2 4 2" xfId="15766" xr:uid="{20745E49-B733-4A8F-85BC-BD5C93552AC2}"/>
    <cellStyle name="puntos 2 5" xfId="15767" xr:uid="{BBD92085-6478-4BBB-82AA-E91FC74B30BF}"/>
    <cellStyle name="puntos 2 5 2" xfId="15768" xr:uid="{A262A08E-A188-4B15-B429-6CE01A4A08FF}"/>
    <cellStyle name="puntos 2 6" xfId="15769" xr:uid="{20552EFA-1F5D-4546-9E0B-BAA87477F60B}"/>
    <cellStyle name="puntos 2 6 2" xfId="15770" xr:uid="{62BC70F5-2B19-408E-9AF2-CE6981E44B68}"/>
    <cellStyle name="puntos 2 7" xfId="15771" xr:uid="{DBBFF771-4370-4656-B7FA-6C03B1413775}"/>
    <cellStyle name="puntos 2 7 2" xfId="15772" xr:uid="{3297A795-7801-4017-B193-F38BB38D0555}"/>
    <cellStyle name="puntos 2 8" xfId="15773" xr:uid="{688253F1-373E-4CAF-AA7B-AA6F45B92C36}"/>
    <cellStyle name="puntos 2 8 2" xfId="15774" xr:uid="{FE96B0D7-BCCB-4741-B4A1-3C7F4916392C}"/>
    <cellStyle name="puntos 2 9" xfId="15775" xr:uid="{3FE516C6-9509-48DE-9B87-705728DB999D}"/>
    <cellStyle name="puntos 2 9 2" xfId="15776" xr:uid="{B80D3EBC-4496-456C-8B56-86676ED6160F}"/>
    <cellStyle name="puntos 3" xfId="15777" xr:uid="{22D42BFC-8ECC-4CE0-8E4B-2D762C836D6B}"/>
    <cellStyle name="puntos 3 10" xfId="15778" xr:uid="{F38260DD-2537-4CC1-AA23-A046673DB5D6}"/>
    <cellStyle name="puntos 3 10 2" xfId="15779" xr:uid="{77BF7019-FB91-48EF-8968-6B5E4B8DC9F6}"/>
    <cellStyle name="puntos 3 11" xfId="15780" xr:uid="{46D2D3AF-8C73-4611-BF75-6F90D9DA6AE5}"/>
    <cellStyle name="puntos 3 11 2" xfId="15781" xr:uid="{86BCD567-A452-490D-A86E-0F5275E6201C}"/>
    <cellStyle name="puntos 3 12" xfId="15782" xr:uid="{EA07D535-EBC5-4E64-8B4F-D811FF3766B7}"/>
    <cellStyle name="puntos 3 12 2" xfId="15783" xr:uid="{4ECD12C4-E087-431B-ACC3-FBD7716EA3D9}"/>
    <cellStyle name="puntos 3 13" xfId="15784" xr:uid="{117FB05D-4766-49CF-A472-376955FE6969}"/>
    <cellStyle name="puntos 3 2" xfId="15785" xr:uid="{1FB24EDC-0CD3-4392-BE9D-480908AAC261}"/>
    <cellStyle name="puntos 3 2 2" xfId="15786" xr:uid="{4A512EF9-8F30-47C1-BD24-ACA0000D321E}"/>
    <cellStyle name="puntos 3 3" xfId="15787" xr:uid="{B594B0FE-0067-428D-9151-484CCE83A386}"/>
    <cellStyle name="puntos 3 3 2" xfId="15788" xr:uid="{0FFA42CD-FCD0-4D23-9339-FEDEE0A2F9DC}"/>
    <cellStyle name="puntos 3 4" xfId="15789" xr:uid="{3B8CBB38-B96E-4A83-B837-2AF1886C6477}"/>
    <cellStyle name="puntos 3 4 2" xfId="15790" xr:uid="{4CE0F4EC-6B3F-4B9C-94E6-C6EA450F2FF4}"/>
    <cellStyle name="puntos 3 5" xfId="15791" xr:uid="{A4019D54-9388-499E-B0D7-CDEEA54D20E1}"/>
    <cellStyle name="puntos 3 5 2" xfId="15792" xr:uid="{ECAFE3B2-6472-41E0-B81D-DAD165446D92}"/>
    <cellStyle name="puntos 3 6" xfId="15793" xr:uid="{9D884362-40B0-44F0-AB2C-7458407A4B17}"/>
    <cellStyle name="puntos 3 6 2" xfId="15794" xr:uid="{32FB942E-3D70-4305-90EE-AF1C762BFA01}"/>
    <cellStyle name="puntos 3 7" xfId="15795" xr:uid="{3A1AEF21-0950-4CC9-9F43-1AF926647F78}"/>
    <cellStyle name="puntos 3 7 2" xfId="15796" xr:uid="{07531B11-B529-4971-9E43-875D33D27BD8}"/>
    <cellStyle name="puntos 3 8" xfId="15797" xr:uid="{659DE262-8733-457B-911F-5E96D8AAF066}"/>
    <cellStyle name="puntos 3 8 2" xfId="15798" xr:uid="{13CE064D-6DD7-4253-990B-7FDD47714DA4}"/>
    <cellStyle name="puntos 3 9" xfId="15799" xr:uid="{F3483328-1A0A-4025-AB62-B1F7E2A5B01C}"/>
    <cellStyle name="puntos 3 9 2" xfId="15800" xr:uid="{A72379BD-444D-4CC4-9559-1860920B843E}"/>
    <cellStyle name="puntos 4" xfId="15801" xr:uid="{A2922AD1-BAD9-416F-AD8D-5E75C317BCD1}"/>
    <cellStyle name="puntos 4 10" xfId="15802" xr:uid="{EBF55FA3-6A94-41B2-AE5F-913C06350C5B}"/>
    <cellStyle name="puntos 4 10 2" xfId="15803" xr:uid="{20EB54B7-85E3-4839-9E38-4594599DC88D}"/>
    <cellStyle name="puntos 4 11" xfId="15804" xr:uid="{63C6F181-38C3-49F4-9877-B7EC94DC4D70}"/>
    <cellStyle name="puntos 4 11 2" xfId="15805" xr:uid="{5B33FCE3-CD8A-45CA-99A7-35482263811C}"/>
    <cellStyle name="puntos 4 12" xfId="15806" xr:uid="{19EEE62C-4A3C-45EA-9A58-186E8EA32C6F}"/>
    <cellStyle name="puntos 4 12 2" xfId="15807" xr:uid="{FD0714CF-68F8-4FF3-B546-D44C4249F595}"/>
    <cellStyle name="puntos 4 13" xfId="15808" xr:uid="{C4493B7F-2858-4B13-A8A8-5106B232046C}"/>
    <cellStyle name="puntos 4 2" xfId="15809" xr:uid="{A2B63120-3022-43B5-A54A-96A96F5747FB}"/>
    <cellStyle name="puntos 4 2 2" xfId="15810" xr:uid="{89ED4373-29B6-4053-A6CB-EFF26D0496BF}"/>
    <cellStyle name="puntos 4 3" xfId="15811" xr:uid="{4FC5E1C5-7B9B-4986-8E7D-8AB393C1E336}"/>
    <cellStyle name="puntos 4 3 2" xfId="15812" xr:uid="{B1AC09F9-20A1-4076-88C4-1A57447B284A}"/>
    <cellStyle name="puntos 4 4" xfId="15813" xr:uid="{D0AD2DF5-9223-480C-BABE-8F2FFCFAB329}"/>
    <cellStyle name="puntos 4 4 2" xfId="15814" xr:uid="{29D095E9-AAEE-422E-AB02-87886FD4C770}"/>
    <cellStyle name="puntos 4 5" xfId="15815" xr:uid="{CDCE19F3-DA03-4DA4-9EB0-3D466AF0D587}"/>
    <cellStyle name="puntos 4 5 2" xfId="15816" xr:uid="{0B3A14FC-272C-4A68-8EE6-DAADEE5C9E6B}"/>
    <cellStyle name="puntos 4 6" xfId="15817" xr:uid="{F4C79859-2A05-425D-82B4-EDA43E6CB563}"/>
    <cellStyle name="puntos 4 6 2" xfId="15818" xr:uid="{42F33421-158F-46C4-8368-2CFEB205FC9C}"/>
    <cellStyle name="puntos 4 7" xfId="15819" xr:uid="{F2C8ED4E-05DB-4121-B38C-7D8EE382CF25}"/>
    <cellStyle name="puntos 4 7 2" xfId="15820" xr:uid="{6D501F45-7D25-4E14-8B0B-BA08DA1136BA}"/>
    <cellStyle name="puntos 4 8" xfId="15821" xr:uid="{0472B329-4DE7-4AB9-804B-F97636B47392}"/>
    <cellStyle name="puntos 4 8 2" xfId="15822" xr:uid="{75686A0A-DA18-40ED-B479-E02B5AB7202A}"/>
    <cellStyle name="puntos 4 9" xfId="15823" xr:uid="{944AEE63-ADAA-4217-BF27-44CAB05FC9A0}"/>
    <cellStyle name="puntos 4 9 2" xfId="15824" xr:uid="{ECAD6E01-4145-4FF1-B55D-05E8C60EF1E5}"/>
    <cellStyle name="puntos 5" xfId="15825" xr:uid="{2F354044-0883-41B8-A63C-CAE86E39A47E}"/>
    <cellStyle name="Red" xfId="15826" xr:uid="{2E60A867-DF2A-4B42-9701-98EB440003CE}"/>
    <cellStyle name="Red Heading" xfId="15827" xr:uid="{92DA6639-7DCF-420B-8555-001B01892A13}"/>
    <cellStyle name="Resaltar" xfId="15828" xr:uid="{3A80B4E8-D67D-444C-BEBD-E99CB6E7A768}"/>
    <cellStyle name="Resaltar 2" xfId="15829" xr:uid="{7BB1050F-6B53-461E-9249-9441706F3BE1}"/>
    <cellStyle name="Resaltar 2 10" xfId="15830" xr:uid="{B90B3EAD-A8A2-4422-B458-50D3DA603DA3}"/>
    <cellStyle name="Resaltar 2 11" xfId="15831" xr:uid="{68F0B6D3-397E-4891-BC89-A1D2904B594B}"/>
    <cellStyle name="Resaltar 2 12" xfId="15832" xr:uid="{77B2C088-3989-47A3-A699-8C014E49E8CE}"/>
    <cellStyle name="Resaltar 2 2" xfId="15833" xr:uid="{474186A5-3AA2-437D-A0BD-7E73E59C2482}"/>
    <cellStyle name="Resaltar 2 3" xfId="15834" xr:uid="{59282A67-DF7A-4E84-9383-2D0149695B2C}"/>
    <cellStyle name="Resaltar 2 4" xfId="15835" xr:uid="{49B278A9-985F-4C84-85E7-8D6EA90F15B1}"/>
    <cellStyle name="Resaltar 2 5" xfId="15836" xr:uid="{3B656C73-6AB3-458F-9B27-B540E5E08559}"/>
    <cellStyle name="Resaltar 2 6" xfId="15837" xr:uid="{DE964826-C8F7-40AF-8DE2-C72529258B0E}"/>
    <cellStyle name="Resaltar 2 7" xfId="15838" xr:uid="{1478D8FE-C3C5-4C27-AE08-4DBA361AB9C0}"/>
    <cellStyle name="Resaltar 2 8" xfId="15839" xr:uid="{27965EA9-6BE4-45A7-8261-128E1D61A8CE}"/>
    <cellStyle name="Resaltar 2 9" xfId="15840" xr:uid="{30DA0C40-49FE-477E-905C-1C49CEE87B67}"/>
    <cellStyle name="Resaltar 2_ActiFijos" xfId="15841" xr:uid="{F5D5786E-BD89-484C-A690-DAB497058DE1}"/>
    <cellStyle name="Resaltar 3" xfId="15842" xr:uid="{4E09BF60-69E5-476C-9244-CB29196A7C3C}"/>
    <cellStyle name="Resaltar 3 10" xfId="15843" xr:uid="{501AC807-0295-4E52-88EF-DA9CC7C0A5CB}"/>
    <cellStyle name="Resaltar 3 11" xfId="15844" xr:uid="{49D3A2AC-010D-45F6-A742-BDA23C8EAA95}"/>
    <cellStyle name="Resaltar 3 12" xfId="15845" xr:uid="{A7AA9546-8720-4615-916B-A62F3503A656}"/>
    <cellStyle name="Resaltar 3 2" xfId="15846" xr:uid="{0B5522DA-7A8E-4DBB-BB45-B4F3D60CCD8B}"/>
    <cellStyle name="Resaltar 3 3" xfId="15847" xr:uid="{1A87EA32-150E-42D8-922C-B992C5DE7DB8}"/>
    <cellStyle name="Resaltar 3 4" xfId="15848" xr:uid="{09A4C301-79CB-40BB-8047-D8D5AD1D6E9F}"/>
    <cellStyle name="Resaltar 3 5" xfId="15849" xr:uid="{25208264-91ED-48B7-BB97-186D56E15B39}"/>
    <cellStyle name="Resaltar 3 6" xfId="15850" xr:uid="{494365B8-3C91-4D7A-A613-A728276BC38F}"/>
    <cellStyle name="Resaltar 3 7" xfId="15851" xr:uid="{EFA6A09B-742F-46EE-AAE0-633D20A7CE1D}"/>
    <cellStyle name="Resaltar 3 8" xfId="15852" xr:uid="{C7EDD805-650D-49DA-856D-E62912409048}"/>
    <cellStyle name="Resaltar 3 9" xfId="15853" xr:uid="{7ED1C685-D41C-4ADC-9CF0-42FFEE6BB02A}"/>
    <cellStyle name="Resaltar 3_ActiFijos" xfId="15854" xr:uid="{62F0C580-613D-4D7E-A8B9-B0569D626277}"/>
    <cellStyle name="Resaltar 4" xfId="15855" xr:uid="{BEA180F1-093B-4B75-A33B-A4505B445F9C}"/>
    <cellStyle name="Resaltar 4 10" xfId="15856" xr:uid="{0D3B3B01-BB72-41BA-A7C5-DE19E367C8B2}"/>
    <cellStyle name="Resaltar 4 11" xfId="15857" xr:uid="{987BC277-BB60-4D95-9F23-DEE8F84BA59F}"/>
    <cellStyle name="Resaltar 4 12" xfId="15858" xr:uid="{3EC31224-4247-459F-907E-D76820BB761A}"/>
    <cellStyle name="Resaltar 4 2" xfId="15859" xr:uid="{86E4A9CC-1B2C-49F2-8A22-A6558C9243D4}"/>
    <cellStyle name="Resaltar 4 3" xfId="15860" xr:uid="{C3A549DE-FDBD-49F7-86B5-948101B15942}"/>
    <cellStyle name="Resaltar 4 4" xfId="15861" xr:uid="{012E71D4-1F53-4BA5-B3A7-F6902B1E3B8D}"/>
    <cellStyle name="Resaltar 4 5" xfId="15862" xr:uid="{C5023C83-306C-4987-B356-88F30BFBB3FA}"/>
    <cellStyle name="Resaltar 4 6" xfId="15863" xr:uid="{63E448A4-B549-4478-9728-ACF058F43EFC}"/>
    <cellStyle name="Resaltar 4 7" xfId="15864" xr:uid="{9F030FBD-F88B-423D-9F01-9A778060DD53}"/>
    <cellStyle name="Resaltar 4 8" xfId="15865" xr:uid="{08C9DEAD-5966-4387-BC39-113BC11CC654}"/>
    <cellStyle name="Resaltar 4 9" xfId="15866" xr:uid="{81B0FBD9-D078-4ED8-93FC-A7150E623835}"/>
    <cellStyle name="Resaltar 4_ActiFijos" xfId="15867" xr:uid="{03E523ED-AC25-4814-9B8D-3C872448CD61}"/>
    <cellStyle name="Resaltar_Bases_Generales" xfId="15868" xr:uid="{933CF5B4-5270-472C-9B41-E74EDA14B7AD}"/>
    <cellStyle name="Resaltar1" xfId="15869" xr:uid="{15108CC8-0511-421D-B16F-7C7D61CE8B9D}"/>
    <cellStyle name="Resaltar1 2" xfId="15870" xr:uid="{97037ECB-CB21-4877-8071-9FE732A2BC23}"/>
    <cellStyle name="Resaltar1 2 10" xfId="15871" xr:uid="{22F722B6-F32A-47A7-8427-BAC8E373DC0F}"/>
    <cellStyle name="Resaltar1 2 11" xfId="15872" xr:uid="{6123D0A0-CCAB-477E-BAC1-C4E374362160}"/>
    <cellStyle name="Resaltar1 2 12" xfId="15873" xr:uid="{B7B743CB-8FF4-456C-A60F-2B35CC5A65FB}"/>
    <cellStyle name="Resaltar1 2 2" xfId="15874" xr:uid="{93C21C1E-E712-46CC-99A9-EEFD5B6A686A}"/>
    <cellStyle name="Resaltar1 2 3" xfId="15875" xr:uid="{3AAF51FB-7D12-4D9D-A797-227D69E87D14}"/>
    <cellStyle name="Resaltar1 2 4" xfId="15876" xr:uid="{5A3E839B-453B-4BEA-A30E-6AD54317E40D}"/>
    <cellStyle name="Resaltar1 2 5" xfId="15877" xr:uid="{FD71C14A-EAF5-4237-8B6F-60900959584D}"/>
    <cellStyle name="Resaltar1 2 6" xfId="15878" xr:uid="{BFFC88FE-AAFB-4077-93B1-7583D28F2987}"/>
    <cellStyle name="Resaltar1 2 7" xfId="15879" xr:uid="{8B661E8E-2D5A-4A78-8A1F-E8E41457E6B1}"/>
    <cellStyle name="Resaltar1 2 8" xfId="15880" xr:uid="{3F0DDF63-46C8-47DE-8B1D-89813463A388}"/>
    <cellStyle name="Resaltar1 2 9" xfId="15881" xr:uid="{16A33630-0BAE-4A3D-9C5F-2D1BFBD3E769}"/>
    <cellStyle name="Resaltar1 2_ActiFijos" xfId="15882" xr:uid="{D790D90F-BB0E-4481-A8B8-1B349514DDB1}"/>
    <cellStyle name="Resaltar1 3" xfId="15883" xr:uid="{F5D154FF-9C8E-4386-83D3-8A9FA428ABAE}"/>
    <cellStyle name="Resaltar1 3 10" xfId="15884" xr:uid="{CDF7F7EE-3041-4AD7-A503-1AFE35D0720B}"/>
    <cellStyle name="Resaltar1 3 11" xfId="15885" xr:uid="{39E40711-AE6F-485B-8A49-D10548635CFE}"/>
    <cellStyle name="Resaltar1 3 12" xfId="15886" xr:uid="{DDF909FE-D680-4D0B-AB95-213E8FE854DC}"/>
    <cellStyle name="Resaltar1 3 2" xfId="15887" xr:uid="{93F35BAB-59D5-4718-94D4-273062A69AC0}"/>
    <cellStyle name="Resaltar1 3 3" xfId="15888" xr:uid="{C440EAA5-4BA4-4B7A-98DC-73C81FEA2174}"/>
    <cellStyle name="Resaltar1 3 4" xfId="15889" xr:uid="{3869186E-220F-4695-8130-F37C6C242946}"/>
    <cellStyle name="Resaltar1 3 5" xfId="15890" xr:uid="{AB3C4E6B-F735-4B9A-868A-6A1CEF0E32E9}"/>
    <cellStyle name="Resaltar1 3 6" xfId="15891" xr:uid="{789DAA1D-DDEA-4BF5-936D-16763A9CC289}"/>
    <cellStyle name="Resaltar1 3 7" xfId="15892" xr:uid="{255728B4-FAC8-40A9-8953-AF4B251981B5}"/>
    <cellStyle name="Resaltar1 3 8" xfId="15893" xr:uid="{9DBFDA87-61C9-44FE-85BB-D02DCCD16068}"/>
    <cellStyle name="Resaltar1 3 9" xfId="15894" xr:uid="{618F2CD5-1E1C-4ED3-A3A9-E70E76DF04C0}"/>
    <cellStyle name="Resaltar1 3_ActiFijos" xfId="15895" xr:uid="{227E7E63-851B-40D0-88BA-6A820E64ED91}"/>
    <cellStyle name="Resaltar1 4" xfId="15896" xr:uid="{323050ED-65FF-4674-8FC5-D754FAA35EE6}"/>
    <cellStyle name="Resaltar1 4 10" xfId="15897" xr:uid="{8F774CA5-1DAF-4AD3-9EC5-C6B145B39359}"/>
    <cellStyle name="Resaltar1 4 11" xfId="15898" xr:uid="{E396BF0F-5C92-40A0-BC51-5B3C6D57C7EE}"/>
    <cellStyle name="Resaltar1 4 12" xfId="15899" xr:uid="{F2C8D0F9-9492-4906-AE48-9863D2DD37D2}"/>
    <cellStyle name="Resaltar1 4 2" xfId="15900" xr:uid="{45F4BBA5-6D32-4B0E-A345-F2E398C0EADC}"/>
    <cellStyle name="Resaltar1 4 3" xfId="15901" xr:uid="{5E20825F-0024-4D14-B355-236C49A8E033}"/>
    <cellStyle name="Resaltar1 4 4" xfId="15902" xr:uid="{0150C0EA-36C2-499C-A240-1D41BBE98377}"/>
    <cellStyle name="Resaltar1 4 5" xfId="15903" xr:uid="{B82377B8-FBCD-4D93-B946-ED74907301ED}"/>
    <cellStyle name="Resaltar1 4 6" xfId="15904" xr:uid="{1DD15685-E645-444A-82C8-ED0490925A7F}"/>
    <cellStyle name="Resaltar1 4 7" xfId="15905" xr:uid="{E7EE5E2D-C749-4847-9ADC-3B8DB3CAC513}"/>
    <cellStyle name="Resaltar1 4 8" xfId="15906" xr:uid="{36D0BAC2-2F57-49D4-9305-0FB8ECB2706C}"/>
    <cellStyle name="Resaltar1 4 9" xfId="15907" xr:uid="{FF3855DF-4B2C-4955-AC43-FFFE88B1BC7B}"/>
    <cellStyle name="Resaltar1 4_ActiFijos" xfId="15908" xr:uid="{A02E0874-AD11-4118-A1F8-263EB5446BFE}"/>
    <cellStyle name="Resaltar1_Bases_Generales" xfId="15909" xr:uid="{E0C1D42C-2A21-4D06-9808-8D307EEF7989}"/>
    <cellStyle name="Result" xfId="15910" xr:uid="{CF95DC54-CE58-48E9-B5CF-24099945B156}"/>
    <cellStyle name="RISKbigPercent" xfId="15911" xr:uid="{292B12B5-0986-4E33-AFC3-C6301F7790EF}"/>
    <cellStyle name="RISKbigPercent 2" xfId="15912" xr:uid="{00421EBD-81E6-46EC-95CB-F93F251CB9EF}"/>
    <cellStyle name="RISKbigPercent 2 10" xfId="15913" xr:uid="{18B70537-D003-4C61-8DD6-C3AD57CB53AB}"/>
    <cellStyle name="RISKbigPercent 2 10 2" xfId="15914" xr:uid="{A632CF6A-94DB-4DBF-B919-F9B07BB569CB}"/>
    <cellStyle name="RISKbigPercent 2 11" xfId="15915" xr:uid="{8A3970C3-03B7-4241-A39E-04F179BE115F}"/>
    <cellStyle name="RISKbigPercent 2 11 2" xfId="15916" xr:uid="{05C65BB9-1B56-4C52-BA49-24DE48B393C5}"/>
    <cellStyle name="RISKbigPercent 2 12" xfId="15917" xr:uid="{CB4DFAF9-4A2F-4AAE-ABFC-F931E87FE7EA}"/>
    <cellStyle name="RISKbigPercent 2 12 2" xfId="15918" xr:uid="{BA2DA157-70B7-47D6-A9BD-2F09EE10BAE1}"/>
    <cellStyle name="RISKbigPercent 2 13" xfId="15919" xr:uid="{2C027D7F-620A-4421-84B2-A8FE2E6CAFD7}"/>
    <cellStyle name="RISKbigPercent 2 2" xfId="15920" xr:uid="{37FB50EB-200D-49D8-ACBD-24125ECB76A8}"/>
    <cellStyle name="RISKbigPercent 2 2 2" xfId="15921" xr:uid="{A63483C9-B020-4B5A-9350-DFE8F429F2A1}"/>
    <cellStyle name="RISKbigPercent 2 3" xfId="15922" xr:uid="{6EB2C46F-405B-46B7-8C8E-23E86D2908ED}"/>
    <cellStyle name="RISKbigPercent 2 3 2" xfId="15923" xr:uid="{3AFEF2AF-5360-4E1C-BB9D-6F75FCCA9660}"/>
    <cellStyle name="RISKbigPercent 2 4" xfId="15924" xr:uid="{D1AD9368-42D1-4CDD-AC96-4B4AA9D5622D}"/>
    <cellStyle name="RISKbigPercent 2 4 2" xfId="15925" xr:uid="{FB810198-ACE2-4F42-8747-7E5BBD9FA0B8}"/>
    <cellStyle name="RISKbigPercent 2 5" xfId="15926" xr:uid="{7B537E50-00F9-477F-9C06-C49C89B0C3BD}"/>
    <cellStyle name="RISKbigPercent 2 5 2" xfId="15927" xr:uid="{D613879E-9A2E-42D1-846E-A1A1FADFD03A}"/>
    <cellStyle name="RISKbigPercent 2 6" xfId="15928" xr:uid="{71F95053-0C1C-4F87-B541-8F63090E92BC}"/>
    <cellStyle name="RISKbigPercent 2 6 2" xfId="15929" xr:uid="{1AD2EB49-1404-4DE7-BCF6-FFEFEC8B8294}"/>
    <cellStyle name="RISKbigPercent 2 7" xfId="15930" xr:uid="{ADEEE269-FC5F-4D4A-B382-CA69F0210456}"/>
    <cellStyle name="RISKbigPercent 2 7 2" xfId="15931" xr:uid="{B7B46BDF-6811-4938-A8AC-E1E18D0ADEDA}"/>
    <cellStyle name="RISKbigPercent 2 8" xfId="15932" xr:uid="{BE5FD2E4-737C-4717-87F9-F2A9E8292157}"/>
    <cellStyle name="RISKbigPercent 2 8 2" xfId="15933" xr:uid="{8360BF4B-2B13-4705-B7FC-18F8B8BD2047}"/>
    <cellStyle name="RISKbigPercent 2 9" xfId="15934" xr:uid="{5F9D744A-EFF5-4F9B-A9B6-EACC9B8AFB19}"/>
    <cellStyle name="RISKbigPercent 2 9 2" xfId="15935" xr:uid="{1C973FED-7A12-4742-A882-BCE0AD816EB3}"/>
    <cellStyle name="RISKbigPercent 3" xfId="15936" xr:uid="{9BFDBA92-7E09-439E-9760-F918EF7D4EE4}"/>
    <cellStyle name="RISKbigPercent 3 10" xfId="15937" xr:uid="{0F8F9CB6-09D2-4F67-905B-4865675DC01E}"/>
    <cellStyle name="RISKbigPercent 3 10 2" xfId="15938" xr:uid="{50F1103D-7498-4518-8D19-5EC66147929B}"/>
    <cellStyle name="RISKbigPercent 3 11" xfId="15939" xr:uid="{81C3E6B1-CF9E-4904-A443-D44D6208633E}"/>
    <cellStyle name="RISKbigPercent 3 11 2" xfId="15940" xr:uid="{795E5D0C-775A-41D9-BE9F-0D660025D87E}"/>
    <cellStyle name="RISKbigPercent 3 12" xfId="15941" xr:uid="{36E5B018-B130-4AF3-B771-971A4681B872}"/>
    <cellStyle name="RISKbigPercent 3 12 2" xfId="15942" xr:uid="{44574A99-21CD-49FC-92AD-400A0C103DB9}"/>
    <cellStyle name="RISKbigPercent 3 13" xfId="15943" xr:uid="{8150713A-C308-49FC-A018-A952AAA08EC0}"/>
    <cellStyle name="RISKbigPercent 3 2" xfId="15944" xr:uid="{FD1F90C7-E46D-45A1-891E-FAEFDA0042B1}"/>
    <cellStyle name="RISKbigPercent 3 2 2" xfId="15945" xr:uid="{2B5FA2D6-12B0-40DA-AD49-7F8C75775CD1}"/>
    <cellStyle name="RISKbigPercent 3 3" xfId="15946" xr:uid="{5701B35F-0F30-4B9A-BB8E-79AC3C9A367B}"/>
    <cellStyle name="RISKbigPercent 3 3 2" xfId="15947" xr:uid="{FEBA67E7-7B31-475E-8B56-52D3769CDA0E}"/>
    <cellStyle name="RISKbigPercent 3 4" xfId="15948" xr:uid="{AAC38ED9-646F-4BDD-A14D-06B2AC77B6E1}"/>
    <cellStyle name="RISKbigPercent 3 4 2" xfId="15949" xr:uid="{E07243EB-9144-4562-96E6-1AA7D9B385D0}"/>
    <cellStyle name="RISKbigPercent 3 5" xfId="15950" xr:uid="{ABF41A10-0F54-416D-8ED0-4F6BD514B320}"/>
    <cellStyle name="RISKbigPercent 3 5 2" xfId="15951" xr:uid="{8BEF5625-EBC9-42CC-84AF-F07CC384EE0E}"/>
    <cellStyle name="RISKbigPercent 3 6" xfId="15952" xr:uid="{ABE74B7B-CDA6-4A9A-9FCD-1AB6CC10071B}"/>
    <cellStyle name="RISKbigPercent 3 6 2" xfId="15953" xr:uid="{913A5B78-67EB-456C-8D1C-C22027FD2DFE}"/>
    <cellStyle name="RISKbigPercent 3 7" xfId="15954" xr:uid="{CE700568-4F6C-43F6-9BD3-21C049F014A3}"/>
    <cellStyle name="RISKbigPercent 3 7 2" xfId="15955" xr:uid="{E7FC8313-E08E-4192-98CE-74EAA46409BC}"/>
    <cellStyle name="RISKbigPercent 3 8" xfId="15956" xr:uid="{64334D22-FF01-4859-B0F5-9B2C46ECE810}"/>
    <cellStyle name="RISKbigPercent 3 8 2" xfId="15957" xr:uid="{6AC1FEEF-211A-4209-AA0F-6692452B3985}"/>
    <cellStyle name="RISKbigPercent 3 9" xfId="15958" xr:uid="{002382C1-4CE3-44B5-8895-3211A9E90202}"/>
    <cellStyle name="RISKbigPercent 3 9 2" xfId="15959" xr:uid="{A02FE152-5261-471E-8789-7C446BD0918C}"/>
    <cellStyle name="RISKbigPercent 4" xfId="15960" xr:uid="{7C7FA0A2-6B3D-4AD4-B023-897D0DAAB7C6}"/>
    <cellStyle name="RISKbigPercent 4 10" xfId="15961" xr:uid="{345AC141-99DD-4CF1-BE95-52F748BF1F7B}"/>
    <cellStyle name="RISKbigPercent 4 10 2" xfId="15962" xr:uid="{05BD5492-3513-4D7A-926B-F7EE1BC05288}"/>
    <cellStyle name="RISKbigPercent 4 11" xfId="15963" xr:uid="{6B44290A-9A84-4A3D-BA56-06040F70B0C5}"/>
    <cellStyle name="RISKbigPercent 4 11 2" xfId="15964" xr:uid="{7BE8E06E-B5A1-4FB2-9407-42E196E5D9ED}"/>
    <cellStyle name="RISKbigPercent 4 12" xfId="15965" xr:uid="{DA249C28-023B-4DFA-9561-5355C17960AF}"/>
    <cellStyle name="RISKbigPercent 4 12 2" xfId="15966" xr:uid="{A184B45D-938C-4C90-939A-07B493D1F307}"/>
    <cellStyle name="RISKbigPercent 4 13" xfId="15967" xr:uid="{DAD7E963-58CE-4A02-A3F4-36611EBB1C54}"/>
    <cellStyle name="RISKbigPercent 4 2" xfId="15968" xr:uid="{FF46A57F-7FB8-4268-86BE-9D358A9AE67F}"/>
    <cellStyle name="RISKbigPercent 4 2 2" xfId="15969" xr:uid="{D3FF4062-335A-4E81-A69D-066413A4C925}"/>
    <cellStyle name="RISKbigPercent 4 3" xfId="15970" xr:uid="{A4A79978-8690-442A-B0E7-571A0C8EF965}"/>
    <cellStyle name="RISKbigPercent 4 3 2" xfId="15971" xr:uid="{14B885A7-E055-43FC-A38D-0076EFD89D26}"/>
    <cellStyle name="RISKbigPercent 4 4" xfId="15972" xr:uid="{4BFD50CF-7731-4D5D-ACB5-3101E447EDC3}"/>
    <cellStyle name="RISKbigPercent 4 4 2" xfId="15973" xr:uid="{88DBDA1F-1D0E-4FF3-89EB-92C9B6FF29D6}"/>
    <cellStyle name="RISKbigPercent 4 5" xfId="15974" xr:uid="{1BD75901-9531-4B28-B09A-6B8E7D4C3ADA}"/>
    <cellStyle name="RISKbigPercent 4 5 2" xfId="15975" xr:uid="{29051AA0-A3E4-4169-BA2C-E479039618F0}"/>
    <cellStyle name="RISKbigPercent 4 6" xfId="15976" xr:uid="{642D240C-F249-4D87-BFC8-38853AE75A5E}"/>
    <cellStyle name="RISKbigPercent 4 6 2" xfId="15977" xr:uid="{7BAB2D33-37FB-41A5-8668-0A83204BE2C9}"/>
    <cellStyle name="RISKbigPercent 4 7" xfId="15978" xr:uid="{F1142F1A-CB2D-4285-84D8-4ECCC304EAE5}"/>
    <cellStyle name="RISKbigPercent 4 7 2" xfId="15979" xr:uid="{882E2AEB-A127-4807-AE51-F6CC662074AC}"/>
    <cellStyle name="RISKbigPercent 4 8" xfId="15980" xr:uid="{E40DB7FB-1559-4742-BC4C-A044EF61D656}"/>
    <cellStyle name="RISKbigPercent 4 8 2" xfId="15981" xr:uid="{069F908C-CB5B-4D9E-BFC4-0CF15CC70D8C}"/>
    <cellStyle name="RISKbigPercent 4 9" xfId="15982" xr:uid="{86828922-FBC5-449A-AD42-F2796CFCB57A}"/>
    <cellStyle name="RISKbigPercent 4 9 2" xfId="15983" xr:uid="{A5E402EE-AD93-40B7-BC33-F4420DE371DC}"/>
    <cellStyle name="RISKbigPercent 5" xfId="15984" xr:uid="{0250A734-68F1-46FF-8F74-633C6F570609}"/>
    <cellStyle name="RISKblandrEdge" xfId="15985" xr:uid="{7912DBD9-D575-4630-AB52-4C5C505662A6}"/>
    <cellStyle name="RISKblandrEdge 2" xfId="15986" xr:uid="{8CD90A14-E2C7-4C5E-9AB3-70AD4A068B6C}"/>
    <cellStyle name="RISKblandrEdge 2 10" xfId="15987" xr:uid="{7F2CD5DE-E0B9-43BA-941E-4AC2B13813EB}"/>
    <cellStyle name="RISKblandrEdge 2 10 2" xfId="15988" xr:uid="{0D73779B-D642-4220-8935-DA626DD5A776}"/>
    <cellStyle name="RISKblandrEdge 2 11" xfId="15989" xr:uid="{8410475D-EB1E-4FB7-A41B-5B2A7A517902}"/>
    <cellStyle name="RISKblandrEdge 2 11 2" xfId="15990" xr:uid="{1071E71F-E866-4700-8F4F-12301F979761}"/>
    <cellStyle name="RISKblandrEdge 2 12" xfId="15991" xr:uid="{811E5EA1-69B7-47C8-ABEC-80969CA22581}"/>
    <cellStyle name="RISKblandrEdge 2 12 2" xfId="15992" xr:uid="{C63F0088-E16D-496A-B529-ACD7C564622B}"/>
    <cellStyle name="RISKblandrEdge 2 13" xfId="15993" xr:uid="{56DAE478-8F98-431B-BCAE-863EFF577DD2}"/>
    <cellStyle name="RISKblandrEdge 2 2" xfId="15994" xr:uid="{49C011EE-BE47-43A4-8C42-1D1FE587BC70}"/>
    <cellStyle name="RISKblandrEdge 2 2 2" xfId="15995" xr:uid="{99E220D0-9132-4A35-9217-BC6E2DADA539}"/>
    <cellStyle name="RISKblandrEdge 2 3" xfId="15996" xr:uid="{F1F53A4C-07BF-4CF6-B93F-2A8FDF0E0D96}"/>
    <cellStyle name="RISKblandrEdge 2 3 2" xfId="15997" xr:uid="{EA65B681-17D3-400F-9956-304D448C3D35}"/>
    <cellStyle name="RISKblandrEdge 2 4" xfId="15998" xr:uid="{883B4956-5460-4F46-B30E-AC3E0F2FFE1F}"/>
    <cellStyle name="RISKblandrEdge 2 4 2" xfId="15999" xr:uid="{3B0AFDBB-631E-488D-8FAD-65EBEFC14D22}"/>
    <cellStyle name="RISKblandrEdge 2 5" xfId="16000" xr:uid="{6F5D18D5-F0FA-4F6B-92D6-1CB933EAD07B}"/>
    <cellStyle name="RISKblandrEdge 2 5 2" xfId="16001" xr:uid="{5DC33521-6B3C-4EEC-AC65-B436AE045C8F}"/>
    <cellStyle name="RISKblandrEdge 2 6" xfId="16002" xr:uid="{0E004966-071C-4FE9-90B3-F7455B2A47DE}"/>
    <cellStyle name="RISKblandrEdge 2 6 2" xfId="16003" xr:uid="{BAB9540C-9DD3-4D6A-8C5B-05DEA0631399}"/>
    <cellStyle name="RISKblandrEdge 2 7" xfId="16004" xr:uid="{CC23C393-ADDB-4360-B6E9-2E89F7B634A6}"/>
    <cellStyle name="RISKblandrEdge 2 7 2" xfId="16005" xr:uid="{0EBAF527-51F9-43DE-908D-F0C433379E7A}"/>
    <cellStyle name="RISKblandrEdge 2 8" xfId="16006" xr:uid="{0AF30CF8-1FFB-4D5D-8D56-CD9166AE3092}"/>
    <cellStyle name="RISKblandrEdge 2 8 2" xfId="16007" xr:uid="{C0C151EC-9CC4-4C82-8C28-79EDEC71BB84}"/>
    <cellStyle name="RISKblandrEdge 2 9" xfId="16008" xr:uid="{B8BA720B-F018-4074-A716-35C9C293F733}"/>
    <cellStyle name="RISKblandrEdge 2 9 2" xfId="16009" xr:uid="{D2D1AF80-D696-4E51-946F-D2704AE0A22B}"/>
    <cellStyle name="RISKblandrEdge 3" xfId="16010" xr:uid="{70280EFE-228F-4255-9494-8513D4062B40}"/>
    <cellStyle name="RISKblandrEdge 3 10" xfId="16011" xr:uid="{E79C1AD3-67F7-4093-926D-912C1FFB6535}"/>
    <cellStyle name="RISKblandrEdge 3 10 2" xfId="16012" xr:uid="{316FBE94-092D-4DAC-8C72-AFEE60822621}"/>
    <cellStyle name="RISKblandrEdge 3 11" xfId="16013" xr:uid="{1D716BF1-9918-40F7-922D-814A7C075B7B}"/>
    <cellStyle name="RISKblandrEdge 3 11 2" xfId="16014" xr:uid="{F454E1FF-505B-4076-8336-F853EC683766}"/>
    <cellStyle name="RISKblandrEdge 3 12" xfId="16015" xr:uid="{70A9271B-A364-4887-8542-DF65F4668616}"/>
    <cellStyle name="RISKblandrEdge 3 12 2" xfId="16016" xr:uid="{F2001396-B296-4270-8E6A-A895F170DDA9}"/>
    <cellStyle name="RISKblandrEdge 3 13" xfId="16017" xr:uid="{D79FA26A-7C41-4CEF-A7CD-33F9BDD3DB85}"/>
    <cellStyle name="RISKblandrEdge 3 2" xfId="16018" xr:uid="{D26607B7-4F99-4295-93E5-C07ED459C6EC}"/>
    <cellStyle name="RISKblandrEdge 3 2 2" xfId="16019" xr:uid="{C2FF4C43-7D94-484A-8A1A-D9A578915F28}"/>
    <cellStyle name="RISKblandrEdge 3 3" xfId="16020" xr:uid="{C0A12690-4534-491D-8BC5-44B82B089E85}"/>
    <cellStyle name="RISKblandrEdge 3 3 2" xfId="16021" xr:uid="{FE2F8442-176D-414E-BF50-BEEFC2AB9EBA}"/>
    <cellStyle name="RISKblandrEdge 3 4" xfId="16022" xr:uid="{4E6BFF4E-6D51-4D18-B9B8-1F26199B71EF}"/>
    <cellStyle name="RISKblandrEdge 3 4 2" xfId="16023" xr:uid="{B0317377-48E6-4FEB-B06F-4DE139F33245}"/>
    <cellStyle name="RISKblandrEdge 3 5" xfId="16024" xr:uid="{37B898E7-7B39-474B-B94D-A51C1BD37AB9}"/>
    <cellStyle name="RISKblandrEdge 3 5 2" xfId="16025" xr:uid="{6CF8ADCD-1C97-4DD7-96C3-3105712DFA9F}"/>
    <cellStyle name="RISKblandrEdge 3 6" xfId="16026" xr:uid="{FEAA63BA-27EE-404A-89DF-BDD8D32B3242}"/>
    <cellStyle name="RISKblandrEdge 3 6 2" xfId="16027" xr:uid="{8F607933-CA33-48FA-8868-4287C38B3A9A}"/>
    <cellStyle name="RISKblandrEdge 3 7" xfId="16028" xr:uid="{3373E13A-ACC9-47AF-81C6-8A563E2EC1EA}"/>
    <cellStyle name="RISKblandrEdge 3 7 2" xfId="16029" xr:uid="{C2E585B5-7FEF-4464-9321-E3420F9F5EC2}"/>
    <cellStyle name="RISKblandrEdge 3 8" xfId="16030" xr:uid="{0BAF4519-1F28-4DE6-A5AE-15A7CBBC4622}"/>
    <cellStyle name="RISKblandrEdge 3 8 2" xfId="16031" xr:uid="{2B162D0E-07B3-476C-980F-A7609648B011}"/>
    <cellStyle name="RISKblandrEdge 3 9" xfId="16032" xr:uid="{798061E6-E536-455F-9B68-F85316F599B5}"/>
    <cellStyle name="RISKblandrEdge 3 9 2" xfId="16033" xr:uid="{14A24418-14B0-4984-B5B0-910463A2F169}"/>
    <cellStyle name="RISKblandrEdge 4" xfId="16034" xr:uid="{995E6DBF-72F1-48FD-83A9-7B3C530B939C}"/>
    <cellStyle name="RISKblandrEdge 4 10" xfId="16035" xr:uid="{9416D9F0-DE83-4D2F-8088-BBF40043E889}"/>
    <cellStyle name="RISKblandrEdge 4 10 2" xfId="16036" xr:uid="{0DD6C9EF-5901-4353-8F05-061873C156DF}"/>
    <cellStyle name="RISKblandrEdge 4 11" xfId="16037" xr:uid="{25505BFA-510C-4BAC-AE01-50872FC510CA}"/>
    <cellStyle name="RISKblandrEdge 4 11 2" xfId="16038" xr:uid="{8F92A30D-CD4C-41C3-A093-6F6898320A54}"/>
    <cellStyle name="RISKblandrEdge 4 12" xfId="16039" xr:uid="{21F59F2A-26F5-442F-9D68-EBF451C3F28A}"/>
    <cellStyle name="RISKblandrEdge 4 12 2" xfId="16040" xr:uid="{230FB128-2612-4DDA-86EA-12128E30CD6B}"/>
    <cellStyle name="RISKblandrEdge 4 13" xfId="16041" xr:uid="{20AF67CE-0C7D-4936-81FD-BD0C54AC6D1E}"/>
    <cellStyle name="RISKblandrEdge 4 2" xfId="16042" xr:uid="{01A16414-9FD8-4A57-9379-B76FA0511207}"/>
    <cellStyle name="RISKblandrEdge 4 2 2" xfId="16043" xr:uid="{4286E548-5591-484D-A0B8-79BCF12DD23F}"/>
    <cellStyle name="RISKblandrEdge 4 3" xfId="16044" xr:uid="{E345C1B5-7993-4D08-A5E3-D7596A308E6C}"/>
    <cellStyle name="RISKblandrEdge 4 3 2" xfId="16045" xr:uid="{F85FEDCE-2F20-4A0B-962B-6F674E751378}"/>
    <cellStyle name="RISKblandrEdge 4 4" xfId="16046" xr:uid="{8AEA242A-8316-4D21-A8E5-72E350BA4C19}"/>
    <cellStyle name="RISKblandrEdge 4 4 2" xfId="16047" xr:uid="{DD396954-DDB6-4AEE-85E3-9CFEF1729635}"/>
    <cellStyle name="RISKblandrEdge 4 5" xfId="16048" xr:uid="{18A5FD3B-FA47-44AF-8876-59518D639468}"/>
    <cellStyle name="RISKblandrEdge 4 5 2" xfId="16049" xr:uid="{075BE821-94AF-4DE2-9240-1CD915E747F0}"/>
    <cellStyle name="RISKblandrEdge 4 6" xfId="16050" xr:uid="{A3899466-DF76-459D-84DA-0FA48D9FA85D}"/>
    <cellStyle name="RISKblandrEdge 4 6 2" xfId="16051" xr:uid="{CDC9C2FE-5A89-49EE-B83F-5DC03981EC5E}"/>
    <cellStyle name="RISKblandrEdge 4 7" xfId="16052" xr:uid="{21D14F1F-955B-4EBC-9417-14DA1066B81D}"/>
    <cellStyle name="RISKblandrEdge 4 7 2" xfId="16053" xr:uid="{93DCFEC8-6616-489C-B787-B394873A39E2}"/>
    <cellStyle name="RISKblandrEdge 4 8" xfId="16054" xr:uid="{1C7D5996-B8D4-49EE-8646-CA5D10C7A6C3}"/>
    <cellStyle name="RISKblandrEdge 4 8 2" xfId="16055" xr:uid="{50784BDD-214E-4B97-9EC5-BC29437B744F}"/>
    <cellStyle name="RISKblandrEdge 4 9" xfId="16056" xr:uid="{82750A02-140A-4403-BAD0-F78FDAF86B60}"/>
    <cellStyle name="RISKblandrEdge 4 9 2" xfId="16057" xr:uid="{029F97C4-9369-47B5-8B3A-7C1A758CF42A}"/>
    <cellStyle name="RISKblandrEdge 5" xfId="16058" xr:uid="{4F6E1915-EEDD-40F0-9EFD-D606218F3DC5}"/>
    <cellStyle name="RISKblCorner" xfId="16059" xr:uid="{59AF78E2-1C14-4B5F-BEF5-889407AD6D77}"/>
    <cellStyle name="RISKblCorner 2" xfId="16060" xr:uid="{5CE6FE69-CB07-437E-A77F-BA1FA4E60B52}"/>
    <cellStyle name="RISKblCorner 2 10" xfId="16061" xr:uid="{E51AA11B-C284-46D6-B651-0756F2DA4E8E}"/>
    <cellStyle name="RISKblCorner 2 10 2" xfId="16062" xr:uid="{9FFD03F0-08F2-431F-80C1-076206AACD39}"/>
    <cellStyle name="RISKblCorner 2 11" xfId="16063" xr:uid="{41637D0E-9010-47CA-AD55-68BC53FCCBC3}"/>
    <cellStyle name="RISKblCorner 2 11 2" xfId="16064" xr:uid="{7832832A-CE60-4226-BA0A-13262B44587E}"/>
    <cellStyle name="RISKblCorner 2 12" xfId="16065" xr:uid="{B400AA0B-0157-474A-B3F4-7F1A63C97B31}"/>
    <cellStyle name="RISKblCorner 2 12 2" xfId="16066" xr:uid="{115AD5C0-D559-4287-94DA-3E6D45EB1600}"/>
    <cellStyle name="RISKblCorner 2 13" xfId="16067" xr:uid="{00495229-475E-4875-BEC7-C692376CDCEC}"/>
    <cellStyle name="RISKblCorner 2 2" xfId="16068" xr:uid="{4FAC07B2-1F5F-433C-9468-CCE138195FB5}"/>
    <cellStyle name="RISKblCorner 2 2 2" xfId="16069" xr:uid="{71F72C88-C77A-4782-A1E0-99AE87CFF487}"/>
    <cellStyle name="RISKblCorner 2 3" xfId="16070" xr:uid="{4C7DEA8E-6EF9-4872-953D-BBC488A80AE8}"/>
    <cellStyle name="RISKblCorner 2 3 2" xfId="16071" xr:uid="{6FA13C7A-1604-4F6E-93E9-2A88F672EF78}"/>
    <cellStyle name="RISKblCorner 2 4" xfId="16072" xr:uid="{43FA3695-ABA9-490D-BA23-A8385F27C01A}"/>
    <cellStyle name="RISKblCorner 2 4 2" xfId="16073" xr:uid="{53F7AC96-C29C-41C4-B56B-F06F0BB7F067}"/>
    <cellStyle name="RISKblCorner 2 5" xfId="16074" xr:uid="{35D4BA40-2A1E-4B02-97FD-C5C54FEDD89D}"/>
    <cellStyle name="RISKblCorner 2 5 2" xfId="16075" xr:uid="{2331CA61-2570-4F64-9FCF-530A035967A2}"/>
    <cellStyle name="RISKblCorner 2 6" xfId="16076" xr:uid="{8A5B106D-1FE3-484F-9778-B533486986D4}"/>
    <cellStyle name="RISKblCorner 2 6 2" xfId="16077" xr:uid="{7DC8A747-6A00-4842-9190-094A33E3A8B9}"/>
    <cellStyle name="RISKblCorner 2 7" xfId="16078" xr:uid="{C32CFAF8-EDE4-4772-8A36-8E967895D268}"/>
    <cellStyle name="RISKblCorner 2 7 2" xfId="16079" xr:uid="{9305917F-D673-4647-A275-597E626E0D11}"/>
    <cellStyle name="RISKblCorner 2 8" xfId="16080" xr:uid="{A2D7F9E4-6DA8-4400-BBC6-2711BB77A3BF}"/>
    <cellStyle name="RISKblCorner 2 8 2" xfId="16081" xr:uid="{2CE82915-514B-44E4-9177-1147E675D5E5}"/>
    <cellStyle name="RISKblCorner 2 9" xfId="16082" xr:uid="{97A8BCDD-D3E5-46AB-91A7-E0FB8F1633AE}"/>
    <cellStyle name="RISKblCorner 2 9 2" xfId="16083" xr:uid="{E8632FE2-11D8-4C91-AD91-2E74A2C961F8}"/>
    <cellStyle name="RISKblCorner 3" xfId="16084" xr:uid="{45F5A9E3-4826-4B04-91B7-E07352467DF2}"/>
    <cellStyle name="RISKblCorner 3 10" xfId="16085" xr:uid="{6296A6A4-C81F-427C-9B8D-37845DB9F7CA}"/>
    <cellStyle name="RISKblCorner 3 10 2" xfId="16086" xr:uid="{F4C1464D-6E2B-4492-B317-CDEF77286A7A}"/>
    <cellStyle name="RISKblCorner 3 11" xfId="16087" xr:uid="{AFDC3194-5561-471A-BD3E-C426FD484F69}"/>
    <cellStyle name="RISKblCorner 3 11 2" xfId="16088" xr:uid="{572C6CEF-7672-495A-A1D2-562AF297CE0B}"/>
    <cellStyle name="RISKblCorner 3 12" xfId="16089" xr:uid="{BBC30C57-B682-41B6-9C5F-2BA266702683}"/>
    <cellStyle name="RISKblCorner 3 12 2" xfId="16090" xr:uid="{A14DE132-C9E4-4328-84E5-AE2422CDB915}"/>
    <cellStyle name="RISKblCorner 3 13" xfId="16091" xr:uid="{08DD452E-E117-402D-980E-8A8C4946AADA}"/>
    <cellStyle name="RISKblCorner 3 2" xfId="16092" xr:uid="{9E10E20B-A545-41C0-AE71-009A1CBDDF08}"/>
    <cellStyle name="RISKblCorner 3 2 2" xfId="16093" xr:uid="{2E1B25DD-787F-4C64-919C-8AFDEDE1AD43}"/>
    <cellStyle name="RISKblCorner 3 3" xfId="16094" xr:uid="{CC2A9858-BC05-426B-9DA0-99AB9483E500}"/>
    <cellStyle name="RISKblCorner 3 3 2" xfId="16095" xr:uid="{22B04B07-ED7F-48A5-B474-C047E2926637}"/>
    <cellStyle name="RISKblCorner 3 4" xfId="16096" xr:uid="{3EFA1D6F-DC01-4FA0-8F54-20D6D81AD231}"/>
    <cellStyle name="RISKblCorner 3 4 2" xfId="16097" xr:uid="{8FE7526A-FF53-4451-BD1A-23262F114992}"/>
    <cellStyle name="RISKblCorner 3 5" xfId="16098" xr:uid="{2661BBB3-2747-40C9-ACAB-27507C3DEA71}"/>
    <cellStyle name="RISKblCorner 3 5 2" xfId="16099" xr:uid="{8D9C5A94-9FF4-45FD-87E5-56150585F9D0}"/>
    <cellStyle name="RISKblCorner 3 6" xfId="16100" xr:uid="{0B363DB1-6656-4897-9A37-2DB83963C692}"/>
    <cellStyle name="RISKblCorner 3 6 2" xfId="16101" xr:uid="{A14115D0-B02C-4FD5-875A-C1365F991314}"/>
    <cellStyle name="RISKblCorner 3 7" xfId="16102" xr:uid="{F2B66E3C-9055-488F-82D9-5B1E816980E2}"/>
    <cellStyle name="RISKblCorner 3 7 2" xfId="16103" xr:uid="{AE2E5CA0-30F8-42EC-B5D5-F925D32DDE83}"/>
    <cellStyle name="RISKblCorner 3 8" xfId="16104" xr:uid="{4EAB0E3C-4148-4691-96A9-A8C17AE4D836}"/>
    <cellStyle name="RISKblCorner 3 8 2" xfId="16105" xr:uid="{791132D4-0099-4436-9385-A6ACAB4FFFB9}"/>
    <cellStyle name="RISKblCorner 3 9" xfId="16106" xr:uid="{74B51C29-FE99-4009-B9DA-6511AA354E4F}"/>
    <cellStyle name="RISKblCorner 3 9 2" xfId="16107" xr:uid="{434C73EC-B051-4BF5-B8CA-8878927E1C50}"/>
    <cellStyle name="RISKblCorner 4" xfId="16108" xr:uid="{324F0985-A4E1-4D9C-91B1-967DD71C3C44}"/>
    <cellStyle name="RISKblCorner 4 10" xfId="16109" xr:uid="{9AF6BCDF-3981-4D7E-ADB2-EA31019C877D}"/>
    <cellStyle name="RISKblCorner 4 10 2" xfId="16110" xr:uid="{257C03AF-4E75-4537-8976-CDE15D6A34F1}"/>
    <cellStyle name="RISKblCorner 4 11" xfId="16111" xr:uid="{04C09FA1-FD37-4280-B5A5-171F71F00515}"/>
    <cellStyle name="RISKblCorner 4 11 2" xfId="16112" xr:uid="{3AD866BC-3387-4496-8FB9-B4D081587824}"/>
    <cellStyle name="RISKblCorner 4 12" xfId="16113" xr:uid="{C30F1E0F-BEE2-483E-A745-558461A9CF9D}"/>
    <cellStyle name="RISKblCorner 4 12 2" xfId="16114" xr:uid="{07CA855E-5E43-44C1-AF8B-F7C8B83BB132}"/>
    <cellStyle name="RISKblCorner 4 13" xfId="16115" xr:uid="{ABEB3033-1C5C-46F9-8288-55880F56C96A}"/>
    <cellStyle name="RISKblCorner 4 2" xfId="16116" xr:uid="{C9FF0378-FBA7-4DD4-85FF-324E1A19734F}"/>
    <cellStyle name="RISKblCorner 4 2 2" xfId="16117" xr:uid="{819FA123-5225-4C02-902D-D1F9DA7B0226}"/>
    <cellStyle name="RISKblCorner 4 3" xfId="16118" xr:uid="{0578EE50-B117-4143-A297-DD714897AE82}"/>
    <cellStyle name="RISKblCorner 4 3 2" xfId="16119" xr:uid="{5707C3EA-69C2-410F-91FF-629FC83625FA}"/>
    <cellStyle name="RISKblCorner 4 4" xfId="16120" xr:uid="{44F7A12D-6861-42B3-B6E1-9D9F4DE5CEBA}"/>
    <cellStyle name="RISKblCorner 4 4 2" xfId="16121" xr:uid="{E5FF62BD-6E1D-4D8F-AFF0-5363D984E5AF}"/>
    <cellStyle name="RISKblCorner 4 5" xfId="16122" xr:uid="{D93BF402-FAC8-4F96-B17A-7044B17EBE24}"/>
    <cellStyle name="RISKblCorner 4 5 2" xfId="16123" xr:uid="{8C0B5DFA-C6B0-4270-B832-BF60B0BAE946}"/>
    <cellStyle name="RISKblCorner 4 6" xfId="16124" xr:uid="{FB66DD6A-7E61-47C1-9000-D9612EEB678A}"/>
    <cellStyle name="RISKblCorner 4 6 2" xfId="16125" xr:uid="{37333CBB-4977-41F9-9009-A918A0E3C77D}"/>
    <cellStyle name="RISKblCorner 4 7" xfId="16126" xr:uid="{C51B0430-077C-4162-9527-C130F1EEAA5B}"/>
    <cellStyle name="RISKblCorner 4 7 2" xfId="16127" xr:uid="{0A9A3E5F-4B3F-4F79-A585-DFDE384539BD}"/>
    <cellStyle name="RISKblCorner 4 8" xfId="16128" xr:uid="{E5701E43-9847-4EFA-8437-7925DA0D8437}"/>
    <cellStyle name="RISKblCorner 4 8 2" xfId="16129" xr:uid="{9684DD09-C240-4AA1-90B3-B961BFA1EACC}"/>
    <cellStyle name="RISKblCorner 4 9" xfId="16130" xr:uid="{9CD51D65-1E32-45D9-9CBD-050A7A08D73C}"/>
    <cellStyle name="RISKblCorner 4 9 2" xfId="16131" xr:uid="{F08C0E7D-E982-462B-840F-C3171F4B9AF8}"/>
    <cellStyle name="RISKblCorner 5" xfId="16132" xr:uid="{CDD59DFC-32A3-44A8-B274-4DE0A69BDF6C}"/>
    <cellStyle name="RISKbottomEdge" xfId="16133" xr:uid="{D8F007CA-5815-4226-A9F5-4A30EA5A5599}"/>
    <cellStyle name="RISKbottomEdge 2" xfId="16134" xr:uid="{E0258856-D69E-4199-A6F9-491E1E76B780}"/>
    <cellStyle name="RISKbottomEdge 2 10" xfId="16135" xr:uid="{D44BDAFA-C576-4A80-9596-E4DEB31068F1}"/>
    <cellStyle name="RISKbottomEdge 2 10 2" xfId="16136" xr:uid="{4D102428-5E0C-4863-9F21-86104039AD03}"/>
    <cellStyle name="RISKbottomEdge 2 11" xfId="16137" xr:uid="{0EA2FD1E-FC6A-46B0-AB97-57D8D681A02B}"/>
    <cellStyle name="RISKbottomEdge 2 11 2" xfId="16138" xr:uid="{43A2193F-0396-4AEB-BCEC-A40F6F5CD5B0}"/>
    <cellStyle name="RISKbottomEdge 2 12" xfId="16139" xr:uid="{782E05B3-5459-4AD5-9A73-069A5965B589}"/>
    <cellStyle name="RISKbottomEdge 2 12 2" xfId="16140" xr:uid="{DB98D123-04C3-44F7-84FF-6669EDB86D75}"/>
    <cellStyle name="RISKbottomEdge 2 13" xfId="16141" xr:uid="{12DF5D29-5E02-4569-9F27-FB8098EE28E0}"/>
    <cellStyle name="RISKbottomEdge 2 2" xfId="16142" xr:uid="{1BC23351-223C-4B31-98A4-7031002DE276}"/>
    <cellStyle name="RISKbottomEdge 2 2 2" xfId="16143" xr:uid="{AA479900-566D-449C-B18A-8EA4B7C9CEA7}"/>
    <cellStyle name="RISKbottomEdge 2 3" xfId="16144" xr:uid="{298DB628-CEC8-4A3E-9CE6-ED6A5E660A6E}"/>
    <cellStyle name="RISKbottomEdge 2 3 2" xfId="16145" xr:uid="{2E54B242-68A6-4075-AD8E-349A2B4B91D4}"/>
    <cellStyle name="RISKbottomEdge 2 4" xfId="16146" xr:uid="{61744F0C-E703-4A64-9C54-1443D0B1686E}"/>
    <cellStyle name="RISKbottomEdge 2 4 2" xfId="16147" xr:uid="{359E200A-BB38-45AD-9931-7E0818B3F260}"/>
    <cellStyle name="RISKbottomEdge 2 5" xfId="16148" xr:uid="{398D9EC4-9335-45A1-B444-3782AF79F39C}"/>
    <cellStyle name="RISKbottomEdge 2 5 2" xfId="16149" xr:uid="{1B0A73C6-BFBB-4AE0-BB75-F7EEEAE42512}"/>
    <cellStyle name="RISKbottomEdge 2 6" xfId="16150" xr:uid="{250A5AE3-5FE5-478B-90D8-077BE5AAB0F6}"/>
    <cellStyle name="RISKbottomEdge 2 6 2" xfId="16151" xr:uid="{4992F1C8-5A57-4EAE-8632-55A4BF65A2EA}"/>
    <cellStyle name="RISKbottomEdge 2 7" xfId="16152" xr:uid="{AB44CE3F-78EF-4C10-AC69-622DBDA9C8CA}"/>
    <cellStyle name="RISKbottomEdge 2 7 2" xfId="16153" xr:uid="{BD3999BF-3DE4-44C3-AC45-C3EB0BC6EF61}"/>
    <cellStyle name="RISKbottomEdge 2 8" xfId="16154" xr:uid="{BDE7A8DA-1A90-43B0-B2CD-F117EAC9FA5A}"/>
    <cellStyle name="RISKbottomEdge 2 8 2" xfId="16155" xr:uid="{028B79A1-8982-48CF-8D6C-DBF8E51E411C}"/>
    <cellStyle name="RISKbottomEdge 2 9" xfId="16156" xr:uid="{42A30B19-344B-4FEC-B339-F32089784502}"/>
    <cellStyle name="RISKbottomEdge 2 9 2" xfId="16157" xr:uid="{1CD8AB1E-0203-4400-A380-9BFDCD8E2B7A}"/>
    <cellStyle name="RISKbottomEdge 3" xfId="16158" xr:uid="{31484D7A-63D2-43CB-B106-78229EB99026}"/>
    <cellStyle name="RISKbottomEdge 3 10" xfId="16159" xr:uid="{E4132B30-DCB7-404D-8E39-FB604FE5CA4D}"/>
    <cellStyle name="RISKbottomEdge 3 10 2" xfId="16160" xr:uid="{C6013020-9036-4E5A-B41C-2C691B486B56}"/>
    <cellStyle name="RISKbottomEdge 3 11" xfId="16161" xr:uid="{35C969E5-5C2B-435A-94EC-5363124C7564}"/>
    <cellStyle name="RISKbottomEdge 3 11 2" xfId="16162" xr:uid="{D1EA406D-0ACD-4B9C-B757-2EA36D68A7CB}"/>
    <cellStyle name="RISKbottomEdge 3 12" xfId="16163" xr:uid="{22512719-15D2-4878-B0E5-5505B586C6FA}"/>
    <cellStyle name="RISKbottomEdge 3 12 2" xfId="16164" xr:uid="{4BA5FC50-C0BB-4035-8ACC-31381F574E31}"/>
    <cellStyle name="RISKbottomEdge 3 13" xfId="16165" xr:uid="{AF7282C1-9540-421C-BA6B-6C2E736BC870}"/>
    <cellStyle name="RISKbottomEdge 3 2" xfId="16166" xr:uid="{3F900B3D-59F7-4F53-AB1C-6AEDDF89C0EF}"/>
    <cellStyle name="RISKbottomEdge 3 2 2" xfId="16167" xr:uid="{C6FB3FCA-4DB1-4256-BA74-3004AC9656B4}"/>
    <cellStyle name="RISKbottomEdge 3 3" xfId="16168" xr:uid="{920BE61A-46CF-4D66-A1DC-39F11EDECF89}"/>
    <cellStyle name="RISKbottomEdge 3 3 2" xfId="16169" xr:uid="{440B2D38-B8FB-48E3-ADDC-2AA9A85F7EF2}"/>
    <cellStyle name="RISKbottomEdge 3 4" xfId="16170" xr:uid="{A5E4C0C7-DCCB-420C-975F-1F34C929A606}"/>
    <cellStyle name="RISKbottomEdge 3 4 2" xfId="16171" xr:uid="{AFDA0B96-6198-4803-AF5A-8CC2139082CF}"/>
    <cellStyle name="RISKbottomEdge 3 5" xfId="16172" xr:uid="{512F2D4D-10B7-44A0-86B8-229B5B68FD8A}"/>
    <cellStyle name="RISKbottomEdge 3 5 2" xfId="16173" xr:uid="{8186C7FE-2DBE-443D-840A-1248B0A813EC}"/>
    <cellStyle name="RISKbottomEdge 3 6" xfId="16174" xr:uid="{64E3AB78-6279-4F54-82D2-7115CB814688}"/>
    <cellStyle name="RISKbottomEdge 3 6 2" xfId="16175" xr:uid="{4A91E45D-162D-43A8-B246-DACB6BF8293F}"/>
    <cellStyle name="RISKbottomEdge 3 7" xfId="16176" xr:uid="{03521127-C19B-437F-A582-9CD4D87C1391}"/>
    <cellStyle name="RISKbottomEdge 3 7 2" xfId="16177" xr:uid="{F0614A12-7BBA-48A7-857B-3D4734617005}"/>
    <cellStyle name="RISKbottomEdge 3 8" xfId="16178" xr:uid="{96EF469B-DBE6-45C9-AA99-F853DB084530}"/>
    <cellStyle name="RISKbottomEdge 3 8 2" xfId="16179" xr:uid="{4CCDA9E2-D5D5-4C60-8F1D-EB040439C4B9}"/>
    <cellStyle name="RISKbottomEdge 3 9" xfId="16180" xr:uid="{9EB501CA-EB3A-434A-8A9F-4FDF8E85E2B1}"/>
    <cellStyle name="RISKbottomEdge 3 9 2" xfId="16181" xr:uid="{EF69065B-DEE3-4565-97C8-EDF1FD162FCD}"/>
    <cellStyle name="RISKbottomEdge 4" xfId="16182" xr:uid="{6D5E842F-CC43-4D10-B5A1-07C757C697FA}"/>
    <cellStyle name="RISKbottomEdge 4 10" xfId="16183" xr:uid="{747280E6-439F-4390-898F-560DF08F55B5}"/>
    <cellStyle name="RISKbottomEdge 4 10 2" xfId="16184" xr:uid="{11AD3144-B6D1-49CF-A662-8FFFABA56B9E}"/>
    <cellStyle name="RISKbottomEdge 4 11" xfId="16185" xr:uid="{B3B9E6C3-D1DA-4CE9-A49E-48929F9A2BC7}"/>
    <cellStyle name="RISKbottomEdge 4 11 2" xfId="16186" xr:uid="{FD331FC4-A2E9-4BD5-9F86-0BA0E9969A66}"/>
    <cellStyle name="RISKbottomEdge 4 12" xfId="16187" xr:uid="{92297050-A5A6-4A7C-B8AD-A49B34F7EC2F}"/>
    <cellStyle name="RISKbottomEdge 4 12 2" xfId="16188" xr:uid="{60A9D838-EFD4-4435-A671-2CD5774A37DD}"/>
    <cellStyle name="RISKbottomEdge 4 13" xfId="16189" xr:uid="{E642B105-2488-4005-A02E-7D007CB07615}"/>
    <cellStyle name="RISKbottomEdge 4 2" xfId="16190" xr:uid="{0828667C-CCEC-4C1E-BE74-550D6D1C4D8B}"/>
    <cellStyle name="RISKbottomEdge 4 2 2" xfId="16191" xr:uid="{EFB6D3FD-9DD4-4CF7-ABEF-A97CD0388D10}"/>
    <cellStyle name="RISKbottomEdge 4 3" xfId="16192" xr:uid="{B7F4B44E-7C40-44D2-9537-8886DDC54E90}"/>
    <cellStyle name="RISKbottomEdge 4 3 2" xfId="16193" xr:uid="{07AC2F8F-56BC-49F1-9CB7-8A179B68775E}"/>
    <cellStyle name="RISKbottomEdge 4 4" xfId="16194" xr:uid="{8CD45721-7BD7-40BD-B262-BE327DB25719}"/>
    <cellStyle name="RISKbottomEdge 4 4 2" xfId="16195" xr:uid="{548B3E2A-4803-45DF-8CCD-DC4FD3DCEEA0}"/>
    <cellStyle name="RISKbottomEdge 4 5" xfId="16196" xr:uid="{DB18ABA2-A7FD-4EB2-8B6D-DA35D624DB0F}"/>
    <cellStyle name="RISKbottomEdge 4 5 2" xfId="16197" xr:uid="{4E79F81D-5E97-4799-9048-874AE74CBDF8}"/>
    <cellStyle name="RISKbottomEdge 4 6" xfId="16198" xr:uid="{2E25A6CE-75C1-4F5C-B4AF-FB1D769F061B}"/>
    <cellStyle name="RISKbottomEdge 4 6 2" xfId="16199" xr:uid="{D7E128DA-494B-4656-8ED9-96A846E11C4B}"/>
    <cellStyle name="RISKbottomEdge 4 7" xfId="16200" xr:uid="{0727BBE8-2E8D-40FC-8DFB-94B8134F284D}"/>
    <cellStyle name="RISKbottomEdge 4 7 2" xfId="16201" xr:uid="{5AD528B1-FA69-4A02-921E-D0BD10C28FD2}"/>
    <cellStyle name="RISKbottomEdge 4 8" xfId="16202" xr:uid="{53643219-E572-4B44-B0E9-68A26747DE0E}"/>
    <cellStyle name="RISKbottomEdge 4 8 2" xfId="16203" xr:uid="{41997A24-6F37-4782-864E-9F5E7251DBC2}"/>
    <cellStyle name="RISKbottomEdge 4 9" xfId="16204" xr:uid="{347E8622-C4E3-47EF-80D6-0C1AC5AB572B}"/>
    <cellStyle name="RISKbottomEdge 4 9 2" xfId="16205" xr:uid="{9ECE71EA-4725-4321-9745-C792199E6641}"/>
    <cellStyle name="RISKbottomEdge 5" xfId="16206" xr:uid="{BDE2D1C6-9027-4DB5-BE5A-FCD45FB7C8F2}"/>
    <cellStyle name="RISKbrCorner" xfId="16207" xr:uid="{454C6802-420B-4FB6-8F8F-68E844045A49}"/>
    <cellStyle name="RISKbrCorner 2" xfId="16208" xr:uid="{017D824E-E713-4F11-A4E4-F9F7BC8A1F83}"/>
    <cellStyle name="RISKbrCorner 2 10" xfId="16209" xr:uid="{E42ECE20-FC59-41A5-851A-E94C49239050}"/>
    <cellStyle name="RISKbrCorner 2 10 2" xfId="16210" xr:uid="{4923EBA7-7920-4E9A-BC47-F6C695CE0F77}"/>
    <cellStyle name="RISKbrCorner 2 11" xfId="16211" xr:uid="{A7920015-6109-48BD-AE47-4386129D3AA0}"/>
    <cellStyle name="RISKbrCorner 2 11 2" xfId="16212" xr:uid="{12E77F95-EEE1-46AC-8045-F4F8C8472F94}"/>
    <cellStyle name="RISKbrCorner 2 12" xfId="16213" xr:uid="{DA18BE9C-83B8-46AF-8A62-2516F800C034}"/>
    <cellStyle name="RISKbrCorner 2 12 2" xfId="16214" xr:uid="{047DBB8C-D7A3-4696-A6F4-0746C51A0FBC}"/>
    <cellStyle name="RISKbrCorner 2 13" xfId="16215" xr:uid="{7BA0CDB6-2B83-4AB8-B5A5-7C97A055722F}"/>
    <cellStyle name="RISKbrCorner 2 2" xfId="16216" xr:uid="{578A453F-4D82-412D-89EA-DC4139CB45BC}"/>
    <cellStyle name="RISKbrCorner 2 2 2" xfId="16217" xr:uid="{4F55C093-52B3-4920-A616-3762535757C0}"/>
    <cellStyle name="RISKbrCorner 2 3" xfId="16218" xr:uid="{E1DAB72E-6655-492A-99D1-8FDC0CD14742}"/>
    <cellStyle name="RISKbrCorner 2 3 2" xfId="16219" xr:uid="{2A49853B-CD13-4FF5-B175-85CDB8F9C90F}"/>
    <cellStyle name="RISKbrCorner 2 4" xfId="16220" xr:uid="{4E8F7967-E599-428B-BDFD-103446C24414}"/>
    <cellStyle name="RISKbrCorner 2 4 2" xfId="16221" xr:uid="{1BF776BA-EFD3-4BA8-B825-1C17159F5CD9}"/>
    <cellStyle name="RISKbrCorner 2 5" xfId="16222" xr:uid="{9D0918B3-A08D-48AB-A90C-D2B28AAE7971}"/>
    <cellStyle name="RISKbrCorner 2 5 2" xfId="16223" xr:uid="{1BC70D48-548D-42DF-B1EF-6A861401D2CB}"/>
    <cellStyle name="RISKbrCorner 2 6" xfId="16224" xr:uid="{C9BF614F-3E5E-4FCC-BC93-BB3523E4829E}"/>
    <cellStyle name="RISKbrCorner 2 6 2" xfId="16225" xr:uid="{EF8AEE66-05D4-4740-BF1A-B9DB8B1E10F2}"/>
    <cellStyle name="RISKbrCorner 2 7" xfId="16226" xr:uid="{C1893908-7921-487C-A44D-0446D79A93BE}"/>
    <cellStyle name="RISKbrCorner 2 7 2" xfId="16227" xr:uid="{2BE4B49A-BCF3-45AB-AC7A-33DF4E9B75E0}"/>
    <cellStyle name="RISKbrCorner 2 8" xfId="16228" xr:uid="{AF26503C-5725-47D1-A3FA-8379CD0E99CA}"/>
    <cellStyle name="RISKbrCorner 2 8 2" xfId="16229" xr:uid="{589EDD6B-ABFD-49E2-B0D6-6BA6765E23C6}"/>
    <cellStyle name="RISKbrCorner 2 9" xfId="16230" xr:uid="{FB9689B8-C128-4F7F-AFD1-1F22099FFB74}"/>
    <cellStyle name="RISKbrCorner 2 9 2" xfId="16231" xr:uid="{3CA8CF90-A27A-48A2-BA6C-65A53C71C019}"/>
    <cellStyle name="RISKbrCorner 3" xfId="16232" xr:uid="{DEE75BB1-514A-42EB-81FD-8FF9C8B57480}"/>
    <cellStyle name="RISKbrCorner 3 10" xfId="16233" xr:uid="{4E8D4508-859F-4839-B10F-753A8DC009AE}"/>
    <cellStyle name="RISKbrCorner 3 10 2" xfId="16234" xr:uid="{D5FAB925-3E9F-4DF3-98C9-85A7F8FC597C}"/>
    <cellStyle name="RISKbrCorner 3 11" xfId="16235" xr:uid="{8CD33582-1667-41E6-8454-00617484C653}"/>
    <cellStyle name="RISKbrCorner 3 11 2" xfId="16236" xr:uid="{47E6FE1E-C851-4508-A22E-62C1414D949D}"/>
    <cellStyle name="RISKbrCorner 3 12" xfId="16237" xr:uid="{5B35CC2E-6B41-4B89-98F0-9943FB49E8F9}"/>
    <cellStyle name="RISKbrCorner 3 12 2" xfId="16238" xr:uid="{0155959B-393F-44CD-B9BE-482A60D96CE2}"/>
    <cellStyle name="RISKbrCorner 3 13" xfId="16239" xr:uid="{CFE58151-DBEC-4D6C-AD75-3987C3BBC1F4}"/>
    <cellStyle name="RISKbrCorner 3 2" xfId="16240" xr:uid="{74AD96F5-1840-41B9-8FF8-6B52D96B420C}"/>
    <cellStyle name="RISKbrCorner 3 2 2" xfId="16241" xr:uid="{BCE81DB1-5D47-4AFF-910E-9C436E0F7084}"/>
    <cellStyle name="RISKbrCorner 3 3" xfId="16242" xr:uid="{0913C6B5-EC48-4F4F-88BD-54CB5DD57148}"/>
    <cellStyle name="RISKbrCorner 3 3 2" xfId="16243" xr:uid="{6A4AFD4A-5A93-48DB-B627-EC276E800070}"/>
    <cellStyle name="RISKbrCorner 3 4" xfId="16244" xr:uid="{BEC61655-44E6-4500-A41C-FF32A787D3B4}"/>
    <cellStyle name="RISKbrCorner 3 4 2" xfId="16245" xr:uid="{B4FE3C48-8544-4226-9346-8FFBC43A3278}"/>
    <cellStyle name="RISKbrCorner 3 5" xfId="16246" xr:uid="{73C4ABCE-07B1-4C00-ACA5-89F60CF30F21}"/>
    <cellStyle name="RISKbrCorner 3 5 2" xfId="16247" xr:uid="{0F375FD1-BE45-461C-A00A-5590C6DC17FE}"/>
    <cellStyle name="RISKbrCorner 3 6" xfId="16248" xr:uid="{EF0B06E8-057A-4BEE-9ADF-C327C7DFF0FE}"/>
    <cellStyle name="RISKbrCorner 3 6 2" xfId="16249" xr:uid="{B4A7CB3E-A758-4FDD-8639-79BC1BB1D2F0}"/>
    <cellStyle name="RISKbrCorner 3 7" xfId="16250" xr:uid="{5EC83F04-6ED8-44BA-9FD2-D8D9E39F59D2}"/>
    <cellStyle name="RISKbrCorner 3 7 2" xfId="16251" xr:uid="{C4DEE353-573F-458F-8E22-2FF9ECE14178}"/>
    <cellStyle name="RISKbrCorner 3 8" xfId="16252" xr:uid="{8C6B6415-1D2E-40F8-BAA4-78295491DB78}"/>
    <cellStyle name="RISKbrCorner 3 8 2" xfId="16253" xr:uid="{531FB826-6C6D-418C-B906-68FB66C7DA4B}"/>
    <cellStyle name="RISKbrCorner 3 9" xfId="16254" xr:uid="{8F983905-8901-4534-AFEE-6863A33DDD19}"/>
    <cellStyle name="RISKbrCorner 3 9 2" xfId="16255" xr:uid="{E49F349F-B485-4EC4-BA4B-8204C2AFCE10}"/>
    <cellStyle name="RISKbrCorner 4" xfId="16256" xr:uid="{CBB3D983-8066-4A88-900E-1EA1475E05D0}"/>
    <cellStyle name="RISKbrCorner 4 10" xfId="16257" xr:uid="{44BD910E-6053-403A-A5DC-DB74B4DE9832}"/>
    <cellStyle name="RISKbrCorner 4 10 2" xfId="16258" xr:uid="{7F2B2BA0-CCE4-4921-9097-4D6B5AC402FA}"/>
    <cellStyle name="RISKbrCorner 4 11" xfId="16259" xr:uid="{6287A0F8-519A-4863-BF91-B7FC8651F08F}"/>
    <cellStyle name="RISKbrCorner 4 11 2" xfId="16260" xr:uid="{4E5BEF5E-1472-4EAA-AF9D-C389F8938316}"/>
    <cellStyle name="RISKbrCorner 4 12" xfId="16261" xr:uid="{F90B9084-BC12-400B-B413-D2341970ABFA}"/>
    <cellStyle name="RISKbrCorner 4 12 2" xfId="16262" xr:uid="{67C36BD3-9724-487A-B041-C4D25072C12D}"/>
    <cellStyle name="RISKbrCorner 4 13" xfId="16263" xr:uid="{7630A3A7-6F98-48B8-98DC-6080938B4678}"/>
    <cellStyle name="RISKbrCorner 4 2" xfId="16264" xr:uid="{F2C6FADD-4405-4960-9F33-5848A3D79388}"/>
    <cellStyle name="RISKbrCorner 4 2 2" xfId="16265" xr:uid="{585F68BA-FFA7-447C-BBFC-5CB1F2666C80}"/>
    <cellStyle name="RISKbrCorner 4 3" xfId="16266" xr:uid="{2410F1AD-1A11-4D65-9114-EA7DF4A85020}"/>
    <cellStyle name="RISKbrCorner 4 3 2" xfId="16267" xr:uid="{D5B5FA60-DF80-4715-B90E-D86BDE78C9AC}"/>
    <cellStyle name="RISKbrCorner 4 4" xfId="16268" xr:uid="{25608A3B-2702-4C94-B07E-C1CEDBF9963C}"/>
    <cellStyle name="RISKbrCorner 4 4 2" xfId="16269" xr:uid="{E16133FF-AE33-4DBB-9C52-4197CFAF1D99}"/>
    <cellStyle name="RISKbrCorner 4 5" xfId="16270" xr:uid="{D0BDE4FB-7D9A-4622-A10C-101DB555AA36}"/>
    <cellStyle name="RISKbrCorner 4 5 2" xfId="16271" xr:uid="{9A041E23-A999-437B-A4ED-72336B031DBD}"/>
    <cellStyle name="RISKbrCorner 4 6" xfId="16272" xr:uid="{7C5EFB39-2AD2-4002-9361-699A4039EA16}"/>
    <cellStyle name="RISKbrCorner 4 6 2" xfId="16273" xr:uid="{77A8F2C7-34B7-463D-A219-C8E62ABB4B52}"/>
    <cellStyle name="RISKbrCorner 4 7" xfId="16274" xr:uid="{82209AC8-7B9A-4D90-BDE4-3B73A8AAEB6B}"/>
    <cellStyle name="RISKbrCorner 4 7 2" xfId="16275" xr:uid="{AFA651FC-6551-4EE5-A954-64E499D8F7CE}"/>
    <cellStyle name="RISKbrCorner 4 8" xfId="16276" xr:uid="{9B2AF574-5469-4B03-A33A-0FC4A82761A3}"/>
    <cellStyle name="RISKbrCorner 4 8 2" xfId="16277" xr:uid="{6E87A12B-9D9D-4E07-AD4F-FD8C9184F9E0}"/>
    <cellStyle name="RISKbrCorner 4 9" xfId="16278" xr:uid="{7975B0F0-9B38-4D9F-9B36-49C96B21FEE3}"/>
    <cellStyle name="RISKbrCorner 4 9 2" xfId="16279" xr:uid="{43964119-F754-4F12-9690-C79617214D7B}"/>
    <cellStyle name="RISKbrCorner 5" xfId="16280" xr:uid="{A70ED0B3-EAF5-4EC4-A62D-D8A7BF10A37E}"/>
    <cellStyle name="RISKdarkBoxed" xfId="16281" xr:uid="{E4A5C119-EEC6-4A70-99F1-14F89D66CC97}"/>
    <cellStyle name="RISKdarkBoxed 10" xfId="16282" xr:uid="{A7A8C948-9A37-4F82-A20B-E07A7059631F}"/>
    <cellStyle name="RISKdarkBoxed 10 2" xfId="16283" xr:uid="{DAECC94D-E010-4434-AE1A-BE874DB73B38}"/>
    <cellStyle name="RISKdarkBoxed 10 2 2" xfId="28967" xr:uid="{E0895788-7C2D-4A2D-9413-A4BA9D81818C}"/>
    <cellStyle name="RISKdarkBoxed 10 3" xfId="28966" xr:uid="{9B19BA0E-75F5-41F8-8325-043DB4D993F0}"/>
    <cellStyle name="RISKdarkBoxed 11" xfId="16284" xr:uid="{BF5EEC8D-F089-4810-9E65-E7EB15B1CE4B}"/>
    <cellStyle name="RISKdarkBoxed 11 2" xfId="16285" xr:uid="{24114E49-808C-48EA-9871-86739B4105D2}"/>
    <cellStyle name="RISKdarkBoxed 11 2 2" xfId="28969" xr:uid="{CAF610E4-6E65-46FA-8E22-95D60E5CBA5C}"/>
    <cellStyle name="RISKdarkBoxed 11 3" xfId="28968" xr:uid="{E8420FC7-ADFD-4D8C-B5AE-CEF0E57062C0}"/>
    <cellStyle name="RISKdarkBoxed 12" xfId="16286" xr:uid="{2F41B566-46D2-4B8B-BEAB-DF9A6CA16439}"/>
    <cellStyle name="RISKdarkBoxed 12 2" xfId="28970" xr:uid="{7F7AC6D6-EE7B-4398-8BDB-E60A0F22B486}"/>
    <cellStyle name="RISKdarkBoxed 13" xfId="28965" xr:uid="{C0C29573-E1D9-4B24-81FF-83A9961E5B34}"/>
    <cellStyle name="RISKdarkBoxed 2" xfId="16287" xr:uid="{73D6C5BE-B6A4-46C8-82C6-0C4D056F0758}"/>
    <cellStyle name="RISKdarkBoxed 2 10" xfId="16288" xr:uid="{5B75C7BF-93C8-4B40-95D5-702C3C21527D}"/>
    <cellStyle name="RISKdarkBoxed 2 10 2" xfId="16289" xr:uid="{A20101B4-4354-406C-AEB2-831363EE79A2}"/>
    <cellStyle name="RISKdarkBoxed 2 10 2 2" xfId="16290" xr:uid="{B6DD3409-9C7C-4967-A723-2E4E762D9061}"/>
    <cellStyle name="RISKdarkBoxed 2 10 2 2 2" xfId="28974" xr:uid="{2B82A647-D88B-412C-8C96-FA23CA22FCDB}"/>
    <cellStyle name="RISKdarkBoxed 2 10 2 3" xfId="28973" xr:uid="{2EED6A99-7841-47C5-8312-6638A51624CF}"/>
    <cellStyle name="RISKdarkBoxed 2 10 3" xfId="16291" xr:uid="{6CECC99C-5F07-4A8A-9723-A01E180C7B41}"/>
    <cellStyle name="RISKdarkBoxed 2 10 3 2" xfId="16292" xr:uid="{F8024756-AAD0-4DC5-B48F-FAEB6A240665}"/>
    <cellStyle name="RISKdarkBoxed 2 10 3 2 2" xfId="28976" xr:uid="{24E2A0CC-7307-4D51-BF5A-0E02CCFC50FD}"/>
    <cellStyle name="RISKdarkBoxed 2 10 3 3" xfId="28975" xr:uid="{5A9D8E15-DBA1-4DE0-98B6-F24C2248BF96}"/>
    <cellStyle name="RISKdarkBoxed 2 10 4" xfId="16293" xr:uid="{5569A546-EE74-478B-8304-EA8A088338FA}"/>
    <cellStyle name="RISKdarkBoxed 2 10 4 2" xfId="28977" xr:uid="{E7CE0DE8-C585-427A-8D0D-70FB41E836ED}"/>
    <cellStyle name="RISKdarkBoxed 2 10 5" xfId="28972" xr:uid="{ED4AFB33-64A8-4E8A-8557-A38B8A508852}"/>
    <cellStyle name="RISKdarkBoxed 2 11" xfId="16294" xr:uid="{13ED4945-6AA0-43D9-AC8D-3C2153116745}"/>
    <cellStyle name="RISKdarkBoxed 2 11 2" xfId="16295" xr:uid="{6712EDA6-9B82-4FE8-A188-53A21B74CC0C}"/>
    <cellStyle name="RISKdarkBoxed 2 11 2 2" xfId="28979" xr:uid="{400719AB-2598-44EF-A000-91ADF759B369}"/>
    <cellStyle name="RISKdarkBoxed 2 11 3" xfId="28978" xr:uid="{C1B6085F-48EF-41E9-888E-C9FA68A70CC8}"/>
    <cellStyle name="RISKdarkBoxed 2 12" xfId="16296" xr:uid="{E16A3F9B-4C63-45C6-AFC4-BDB8B9DA30A3}"/>
    <cellStyle name="RISKdarkBoxed 2 12 2" xfId="16297" xr:uid="{6CACA5EE-D94D-4F7E-98AE-AEEDB3577439}"/>
    <cellStyle name="RISKdarkBoxed 2 12 2 2" xfId="28981" xr:uid="{C64C7B2D-898F-46BE-AD9B-FA87B72D728B}"/>
    <cellStyle name="RISKdarkBoxed 2 12 3" xfId="28980" xr:uid="{168A6216-63E1-4342-B2F0-F07053A396A2}"/>
    <cellStyle name="RISKdarkBoxed 2 13" xfId="16298" xr:uid="{986C3126-E28D-43F0-9017-B81901EF068C}"/>
    <cellStyle name="RISKdarkBoxed 2 13 2" xfId="28982" xr:uid="{60EB0C34-2FA6-4598-A5F8-907A2A8C025E}"/>
    <cellStyle name="RISKdarkBoxed 2 14" xfId="28971" xr:uid="{8D7BDBFC-AFCA-4A3F-B716-03000F5C298B}"/>
    <cellStyle name="RISKdarkBoxed 2 2" xfId="16299" xr:uid="{7EE8BB75-37DF-42EB-9C49-833C3D08D1C4}"/>
    <cellStyle name="RISKdarkBoxed 2 2 10" xfId="28983" xr:uid="{BD8AD080-F350-40BD-8155-5502E368A06B}"/>
    <cellStyle name="RISKdarkBoxed 2 2 2" xfId="16300" xr:uid="{C5935975-2A1A-4F85-9577-A4DA8014B458}"/>
    <cellStyle name="RISKdarkBoxed 2 2 2 2" xfId="16301" xr:uid="{08CE8633-206E-472A-894E-FAE34284DC53}"/>
    <cellStyle name="RISKdarkBoxed 2 2 2 2 2" xfId="16302" xr:uid="{FECBF802-701B-4337-B27A-2D0CA01CFB4B}"/>
    <cellStyle name="RISKdarkBoxed 2 2 2 2 2 2" xfId="16303" xr:uid="{1480DFA3-5C0B-493B-BB5F-D0B1B81FA7D6}"/>
    <cellStyle name="RISKdarkBoxed 2 2 2 2 2 2 2" xfId="28987" xr:uid="{E56F813A-5910-412C-8E06-99300E192D6D}"/>
    <cellStyle name="RISKdarkBoxed 2 2 2 2 2 3" xfId="28986" xr:uid="{80F857CF-734A-4CD5-ACDD-F0EC470C7C21}"/>
    <cellStyle name="RISKdarkBoxed 2 2 2 2 3" xfId="16304" xr:uid="{7ECB140C-AD5A-4732-8B76-8239D657E407}"/>
    <cellStyle name="RISKdarkBoxed 2 2 2 2 3 2" xfId="16305" xr:uid="{45C0D73B-F303-435C-BD61-4CF84E09A0B2}"/>
    <cellStyle name="RISKdarkBoxed 2 2 2 2 3 2 2" xfId="28989" xr:uid="{8898EEF4-95BC-48E6-B212-5A0209749970}"/>
    <cellStyle name="RISKdarkBoxed 2 2 2 2 3 3" xfId="28988" xr:uid="{74E2CA99-12CA-4E54-AFA4-2E354AD692C3}"/>
    <cellStyle name="RISKdarkBoxed 2 2 2 2 4" xfId="16306" xr:uid="{7B6B0E41-E289-4033-86AC-093D6B0B222A}"/>
    <cellStyle name="RISKdarkBoxed 2 2 2 2 4 2" xfId="28990" xr:uid="{8B2A23EC-CDB1-4E06-AED4-EB1D8024E2D7}"/>
    <cellStyle name="RISKdarkBoxed 2 2 2 2 5" xfId="28985" xr:uid="{CD1F3AD2-C23F-4CB3-9CA7-782EE1B2D505}"/>
    <cellStyle name="RISKdarkBoxed 2 2 2 3" xfId="16307" xr:uid="{A6AB0025-A72F-438B-BE11-EC885B4F172F}"/>
    <cellStyle name="RISKdarkBoxed 2 2 2 3 2" xfId="16308" xr:uid="{8CF704F8-14FD-4D1F-80C9-234D79E62D07}"/>
    <cellStyle name="RISKdarkBoxed 2 2 2 3 2 2" xfId="16309" xr:uid="{4DB3F346-1219-47AF-8560-C0BE62981ABC}"/>
    <cellStyle name="RISKdarkBoxed 2 2 2 3 2 2 2" xfId="28993" xr:uid="{4635F9B5-0126-4B7D-89CD-B006E068C481}"/>
    <cellStyle name="RISKdarkBoxed 2 2 2 3 2 3" xfId="28992" xr:uid="{5848DC07-BEE7-485F-8C8C-5D497513497A}"/>
    <cellStyle name="RISKdarkBoxed 2 2 2 3 3" xfId="16310" xr:uid="{A7AD5FD0-59C0-4C29-8265-F2F23C7CFFE1}"/>
    <cellStyle name="RISKdarkBoxed 2 2 2 3 3 2" xfId="16311" xr:uid="{6611A801-5C3A-4337-A4FC-05D7DF9A876C}"/>
    <cellStyle name="RISKdarkBoxed 2 2 2 3 3 2 2" xfId="28995" xr:uid="{FA03D4D9-4CF1-49D9-B9D5-95E9E2A94742}"/>
    <cellStyle name="RISKdarkBoxed 2 2 2 3 3 3" xfId="28994" xr:uid="{28D06D99-27C6-496E-BDFC-8A8DB3DA0F06}"/>
    <cellStyle name="RISKdarkBoxed 2 2 2 3 4" xfId="16312" xr:uid="{91DE4025-955E-4991-A20D-B2337A02ECB2}"/>
    <cellStyle name="RISKdarkBoxed 2 2 2 3 4 2" xfId="28996" xr:uid="{A67A0BD7-9744-445E-B5D0-E78FC57B2068}"/>
    <cellStyle name="RISKdarkBoxed 2 2 2 3 5" xfId="28991" xr:uid="{EF421357-84C6-4A4F-8AA3-B19325AE04A3}"/>
    <cellStyle name="RISKdarkBoxed 2 2 2 4" xfId="16313" xr:uid="{109ACAAE-DE3C-4012-8D66-8A348FC76F0B}"/>
    <cellStyle name="RISKdarkBoxed 2 2 2 4 2" xfId="16314" xr:uid="{ADECAF31-ED42-45AF-8374-1649383D90E2}"/>
    <cellStyle name="RISKdarkBoxed 2 2 2 4 2 2" xfId="16315" xr:uid="{4C358104-693B-4373-BBB8-B01EFA749626}"/>
    <cellStyle name="RISKdarkBoxed 2 2 2 4 2 2 2" xfId="28999" xr:uid="{6B21A2F7-6EA5-4A7A-87B9-7DFFAC344B1C}"/>
    <cellStyle name="RISKdarkBoxed 2 2 2 4 2 3" xfId="28998" xr:uid="{48CB4D2C-AA17-472E-8D8D-C76859A67CA2}"/>
    <cellStyle name="RISKdarkBoxed 2 2 2 4 3" xfId="16316" xr:uid="{5D7A353A-2893-4D8A-8964-B0C826161A2C}"/>
    <cellStyle name="RISKdarkBoxed 2 2 2 4 3 2" xfId="16317" xr:uid="{D1FC6EE5-19AC-421B-A8F8-353D423DFE98}"/>
    <cellStyle name="RISKdarkBoxed 2 2 2 4 3 2 2" xfId="29001" xr:uid="{914847F7-2392-4C7C-983D-2A97B0F17502}"/>
    <cellStyle name="RISKdarkBoxed 2 2 2 4 3 3" xfId="29000" xr:uid="{03F72468-1C83-419E-AEAF-48E1E92D7A88}"/>
    <cellStyle name="RISKdarkBoxed 2 2 2 4 4" xfId="16318" xr:uid="{5F9BBDBC-5CF9-4047-94AD-07F4B4AE2D32}"/>
    <cellStyle name="RISKdarkBoxed 2 2 2 4 4 2" xfId="29002" xr:uid="{4A649383-3E45-44A6-BE97-38338A6F0A46}"/>
    <cellStyle name="RISKdarkBoxed 2 2 2 4 5" xfId="28997" xr:uid="{91F1689E-77DD-482C-904B-0D6C77513119}"/>
    <cellStyle name="RISKdarkBoxed 2 2 2 5" xfId="16319" xr:uid="{73A9FC49-E92D-4070-B30E-CB74A0513172}"/>
    <cellStyle name="RISKdarkBoxed 2 2 2 5 2" xfId="16320" xr:uid="{C6A04432-D9E7-423E-95FD-E423FF2423A4}"/>
    <cellStyle name="RISKdarkBoxed 2 2 2 5 2 2" xfId="16321" xr:uid="{71F6A49C-ADC9-472E-9DA5-2D07C61E6158}"/>
    <cellStyle name="RISKdarkBoxed 2 2 2 5 2 2 2" xfId="29005" xr:uid="{10F97DF1-47A5-4300-9E6D-047A5FD5B304}"/>
    <cellStyle name="RISKdarkBoxed 2 2 2 5 2 3" xfId="29004" xr:uid="{9A24FC08-3F0D-4F93-8411-8859050E17B6}"/>
    <cellStyle name="RISKdarkBoxed 2 2 2 5 3" xfId="16322" xr:uid="{178443A7-7D71-4C51-A995-DDABF89AAD4E}"/>
    <cellStyle name="RISKdarkBoxed 2 2 2 5 3 2" xfId="16323" xr:uid="{13994D77-9773-4420-B015-E18A89F844B3}"/>
    <cellStyle name="RISKdarkBoxed 2 2 2 5 3 2 2" xfId="29007" xr:uid="{7584E0A4-4B81-439C-8875-75D57830E629}"/>
    <cellStyle name="RISKdarkBoxed 2 2 2 5 3 3" xfId="29006" xr:uid="{3DB7CF24-4142-4447-8DF2-6D191189596E}"/>
    <cellStyle name="RISKdarkBoxed 2 2 2 5 4" xfId="16324" xr:uid="{222BE0CF-E3C1-45AA-8711-2921BD46848E}"/>
    <cellStyle name="RISKdarkBoxed 2 2 2 5 4 2" xfId="29008" xr:uid="{CD10DFA7-6629-4333-A33D-6BAB9476F11A}"/>
    <cellStyle name="RISKdarkBoxed 2 2 2 5 5" xfId="29003" xr:uid="{758157C0-EEB5-4CF8-A74B-FF2202F70681}"/>
    <cellStyle name="RISKdarkBoxed 2 2 2 6" xfId="16325" xr:uid="{870AA452-D9A0-405D-9818-8A9AE1309BB9}"/>
    <cellStyle name="RISKdarkBoxed 2 2 2 6 2" xfId="16326" xr:uid="{41D00B69-3DD7-43E9-9143-EDA88CA765D7}"/>
    <cellStyle name="RISKdarkBoxed 2 2 2 6 2 2" xfId="29010" xr:uid="{95CF48A1-52E8-43A9-B4CD-B4BB62829956}"/>
    <cellStyle name="RISKdarkBoxed 2 2 2 6 3" xfId="29009" xr:uid="{638CCDA7-44BC-4D1C-9B44-E2B527343ADD}"/>
    <cellStyle name="RISKdarkBoxed 2 2 2 7" xfId="16327" xr:uid="{4F80360A-FB89-453E-BFBC-18659F4A5369}"/>
    <cellStyle name="RISKdarkBoxed 2 2 2 7 2" xfId="16328" xr:uid="{21EA7D39-406C-45BE-B171-D7A2BAF7A927}"/>
    <cellStyle name="RISKdarkBoxed 2 2 2 7 2 2" xfId="29012" xr:uid="{7967B0D0-3B4E-43F9-8641-C1ADF7167B09}"/>
    <cellStyle name="RISKdarkBoxed 2 2 2 7 3" xfId="29011" xr:uid="{FC226A01-C19A-49A4-931B-800BB455058A}"/>
    <cellStyle name="RISKdarkBoxed 2 2 2 8" xfId="16329" xr:uid="{1DE032DD-94E3-46E2-BEE7-26A992173AE6}"/>
    <cellStyle name="RISKdarkBoxed 2 2 2 8 2" xfId="29013" xr:uid="{C7F3696A-ECEA-4598-9359-327881CB719B}"/>
    <cellStyle name="RISKdarkBoxed 2 2 2 9" xfId="28984" xr:uid="{1A765E76-77EB-48FD-AEA3-6AC45F3D23A1}"/>
    <cellStyle name="RISKdarkBoxed 2 2 3" xfId="16330" xr:uid="{8B1AD3F5-1B5E-4D73-B1F0-189988462FCD}"/>
    <cellStyle name="RISKdarkBoxed 2 2 3 2" xfId="16331" xr:uid="{FA924460-92A5-4892-AFF0-9C28F01840A3}"/>
    <cellStyle name="RISKdarkBoxed 2 2 3 2 2" xfId="16332" xr:uid="{38FA18AD-9081-44ED-862E-94D06F80B401}"/>
    <cellStyle name="RISKdarkBoxed 2 2 3 2 2 2" xfId="29016" xr:uid="{24241F8D-789F-408F-A3DD-02E39014008A}"/>
    <cellStyle name="RISKdarkBoxed 2 2 3 2 3" xfId="29015" xr:uid="{1EE41375-E857-4BE9-8962-5C82BFADEF00}"/>
    <cellStyle name="RISKdarkBoxed 2 2 3 3" xfId="16333" xr:uid="{A8B6271F-15CE-4D79-81D1-54FF3EEAD3B1}"/>
    <cellStyle name="RISKdarkBoxed 2 2 3 3 2" xfId="16334" xr:uid="{50D921C4-FCFF-4756-8416-2C59085D80BB}"/>
    <cellStyle name="RISKdarkBoxed 2 2 3 3 2 2" xfId="29018" xr:uid="{7C729321-D527-4057-A816-423B3F79E161}"/>
    <cellStyle name="RISKdarkBoxed 2 2 3 3 3" xfId="29017" xr:uid="{48636219-F237-4A6E-9BC8-73D743F83A4F}"/>
    <cellStyle name="RISKdarkBoxed 2 2 3 4" xfId="16335" xr:uid="{C79A78CE-AE84-4E63-99BB-6742945CBA11}"/>
    <cellStyle name="RISKdarkBoxed 2 2 3 4 2" xfId="29019" xr:uid="{4BDE8DE2-2534-4311-937A-DBFDF7E893B8}"/>
    <cellStyle name="RISKdarkBoxed 2 2 3 5" xfId="29014" xr:uid="{9FB5E0E6-A9E3-4C05-9F98-4289E24D5592}"/>
    <cellStyle name="RISKdarkBoxed 2 2 4" xfId="16336" xr:uid="{A92D4336-643D-4111-9D4A-6BBA95CBE811}"/>
    <cellStyle name="RISKdarkBoxed 2 2 4 2" xfId="16337" xr:uid="{FFBD261B-B123-4137-A511-6902DFDC2FB0}"/>
    <cellStyle name="RISKdarkBoxed 2 2 4 2 2" xfId="16338" xr:uid="{74C671DB-7ACB-453E-9355-A509A786240A}"/>
    <cellStyle name="RISKdarkBoxed 2 2 4 2 2 2" xfId="29022" xr:uid="{BB877BB8-BE52-4EFC-8CC0-83DB3B1363C9}"/>
    <cellStyle name="RISKdarkBoxed 2 2 4 2 3" xfId="29021" xr:uid="{AF7323C1-D0B9-4FD7-A9C0-16B9B7FD9938}"/>
    <cellStyle name="RISKdarkBoxed 2 2 4 3" xfId="16339" xr:uid="{8DDE59F5-5B51-4488-A9CD-3810FB52BA52}"/>
    <cellStyle name="RISKdarkBoxed 2 2 4 3 2" xfId="16340" xr:uid="{6832F2C7-C3B8-49F5-A92E-F674F5EDD99D}"/>
    <cellStyle name="RISKdarkBoxed 2 2 4 3 2 2" xfId="29024" xr:uid="{999FAEFF-075F-41D2-B914-F98EA8EA5773}"/>
    <cellStyle name="RISKdarkBoxed 2 2 4 3 3" xfId="29023" xr:uid="{168E6AC1-F8FA-4F44-B302-288A8D17784D}"/>
    <cellStyle name="RISKdarkBoxed 2 2 4 4" xfId="16341" xr:uid="{B3094BE3-232E-4664-9EBA-D4ED4747149A}"/>
    <cellStyle name="RISKdarkBoxed 2 2 4 4 2" xfId="29025" xr:uid="{DF048810-C215-4AB5-B434-38811A124889}"/>
    <cellStyle name="RISKdarkBoxed 2 2 4 5" xfId="29020" xr:uid="{B886D1D2-8F75-4F28-89D3-0BAF904162B1}"/>
    <cellStyle name="RISKdarkBoxed 2 2 5" xfId="16342" xr:uid="{504C4DE1-0AB8-4E03-8F7E-386561B1E98E}"/>
    <cellStyle name="RISKdarkBoxed 2 2 5 2" xfId="16343" xr:uid="{DDC012FE-5580-4482-A0E7-8D96FDEB0713}"/>
    <cellStyle name="RISKdarkBoxed 2 2 5 2 2" xfId="16344" xr:uid="{BCC02FBD-568C-4CE3-843C-7050A4BA4C67}"/>
    <cellStyle name="RISKdarkBoxed 2 2 5 2 2 2" xfId="29028" xr:uid="{24064D60-6BA5-4CA8-9A38-3ADFB2AC9220}"/>
    <cellStyle name="RISKdarkBoxed 2 2 5 2 3" xfId="29027" xr:uid="{43F63B02-D26A-4EF4-8834-645488B736B3}"/>
    <cellStyle name="RISKdarkBoxed 2 2 5 3" xfId="16345" xr:uid="{96A241BB-BA2C-4453-B2EB-71EE2401ED6C}"/>
    <cellStyle name="RISKdarkBoxed 2 2 5 3 2" xfId="16346" xr:uid="{BFD8EBA8-3570-4061-8230-887F0A295B32}"/>
    <cellStyle name="RISKdarkBoxed 2 2 5 3 2 2" xfId="29030" xr:uid="{4BD6CEE2-58E9-451C-8036-82D99BF5C09B}"/>
    <cellStyle name="RISKdarkBoxed 2 2 5 3 3" xfId="29029" xr:uid="{D2814279-2145-473E-9176-E78986A152F3}"/>
    <cellStyle name="RISKdarkBoxed 2 2 5 4" xfId="16347" xr:uid="{99307619-38B0-49F8-911A-5EAFA07A628A}"/>
    <cellStyle name="RISKdarkBoxed 2 2 5 4 2" xfId="29031" xr:uid="{98426846-946C-49C4-BE8A-5238A7F5A765}"/>
    <cellStyle name="RISKdarkBoxed 2 2 5 5" xfId="29026" xr:uid="{E0A334BD-19EC-44DD-829F-7E35AF9B9737}"/>
    <cellStyle name="RISKdarkBoxed 2 2 6" xfId="16348" xr:uid="{DF59E542-EEB7-48ED-8034-1F068059695B}"/>
    <cellStyle name="RISKdarkBoxed 2 2 6 2" xfId="16349" xr:uid="{3F35CA57-BE82-4A85-8022-F4EA16958CD9}"/>
    <cellStyle name="RISKdarkBoxed 2 2 6 2 2" xfId="16350" xr:uid="{D39C3F8F-5925-414A-9A7F-C22BFD1056E5}"/>
    <cellStyle name="RISKdarkBoxed 2 2 6 2 2 2" xfId="29034" xr:uid="{21D7AAB7-0393-48C6-86CA-7BE175D023BB}"/>
    <cellStyle name="RISKdarkBoxed 2 2 6 2 3" xfId="29033" xr:uid="{B9A600C8-17D1-4FF7-BEA9-C0B4A590AFE2}"/>
    <cellStyle name="RISKdarkBoxed 2 2 6 3" xfId="16351" xr:uid="{5ECC9CD1-A7B4-46E8-A9E5-B7AFEA45BC52}"/>
    <cellStyle name="RISKdarkBoxed 2 2 6 3 2" xfId="16352" xr:uid="{7238D59A-0F05-4372-AEBB-B7E0639300DF}"/>
    <cellStyle name="RISKdarkBoxed 2 2 6 3 2 2" xfId="29036" xr:uid="{2CBEE990-278A-4371-9761-E473A5EC7795}"/>
    <cellStyle name="RISKdarkBoxed 2 2 6 3 3" xfId="29035" xr:uid="{DB158335-AB62-4A74-831E-AE5B3A7FB82C}"/>
    <cellStyle name="RISKdarkBoxed 2 2 6 4" xfId="16353" xr:uid="{A9DD7060-A880-4E98-92BF-4B670562B335}"/>
    <cellStyle name="RISKdarkBoxed 2 2 6 4 2" xfId="29037" xr:uid="{90EAA70A-3938-4E40-9287-5928AFA433A2}"/>
    <cellStyle name="RISKdarkBoxed 2 2 6 5" xfId="29032" xr:uid="{3DA9B6E5-D83D-4033-AF53-1447619873B9}"/>
    <cellStyle name="RISKdarkBoxed 2 2 7" xfId="16354" xr:uid="{4553AFEF-1B9A-4014-BBAF-A6D65269E273}"/>
    <cellStyle name="RISKdarkBoxed 2 2 7 2" xfId="16355" xr:uid="{86CFCAC9-D600-4AE4-92CB-8DC9C6760E40}"/>
    <cellStyle name="RISKdarkBoxed 2 2 7 2 2" xfId="29039" xr:uid="{1C21F491-55E5-4A0F-9641-3DD18AE6AA1C}"/>
    <cellStyle name="RISKdarkBoxed 2 2 7 3" xfId="29038" xr:uid="{C371FF78-ACD0-4DDD-B9D8-D4F52783A376}"/>
    <cellStyle name="RISKdarkBoxed 2 2 8" xfId="16356" xr:uid="{23E45A7D-E12D-41BE-B158-358E95E79A5F}"/>
    <cellStyle name="RISKdarkBoxed 2 2 8 2" xfId="16357" xr:uid="{0E5FE989-D402-4322-BF54-19F6CA248EE2}"/>
    <cellStyle name="RISKdarkBoxed 2 2 8 2 2" xfId="29041" xr:uid="{DDEC8904-A453-4787-AC0E-C5A576D0D7FD}"/>
    <cellStyle name="RISKdarkBoxed 2 2 8 3" xfId="29040" xr:uid="{514CB967-32F1-4F15-8893-E70EA3133F66}"/>
    <cellStyle name="RISKdarkBoxed 2 2 9" xfId="16358" xr:uid="{DE428CCD-75DB-40BF-9429-F3251E86AB7A}"/>
    <cellStyle name="RISKdarkBoxed 2 2 9 2" xfId="29042" xr:uid="{94BABCCF-0020-4AAB-89BC-A775BA7C77AE}"/>
    <cellStyle name="RISKdarkBoxed 2 2_Balance" xfId="16359" xr:uid="{5A4DA048-AF7D-46D2-80E0-D4D282B3BC1C}"/>
    <cellStyle name="RISKdarkBoxed 2 3" xfId="16360" xr:uid="{92E722A7-7DD5-41A7-952E-3A23C340C38E}"/>
    <cellStyle name="RISKdarkBoxed 2 3 10" xfId="29043" xr:uid="{A8538024-7675-4353-B497-F4D97AFD72B1}"/>
    <cellStyle name="RISKdarkBoxed 2 3 2" xfId="16361" xr:uid="{1B50EEB3-0572-4DFF-92D3-904886C1261C}"/>
    <cellStyle name="RISKdarkBoxed 2 3 2 2" xfId="16362" xr:uid="{026AC338-1C49-4FE4-91D0-69133A997778}"/>
    <cellStyle name="RISKdarkBoxed 2 3 2 2 2" xfId="16363" xr:uid="{557364DA-AC63-4814-9579-B280DF8DB018}"/>
    <cellStyle name="RISKdarkBoxed 2 3 2 2 2 2" xfId="16364" xr:uid="{4975AE82-70D5-444F-B364-81559E5E31EA}"/>
    <cellStyle name="RISKdarkBoxed 2 3 2 2 2 2 2" xfId="29047" xr:uid="{05EA277F-26C7-45F5-AEB0-F702ED0C13DD}"/>
    <cellStyle name="RISKdarkBoxed 2 3 2 2 2 3" xfId="29046" xr:uid="{2EA8707B-952C-466F-B1D1-F5E5241B9445}"/>
    <cellStyle name="RISKdarkBoxed 2 3 2 2 3" xfId="16365" xr:uid="{BF1F4644-445D-4165-8D7E-1AF1A0B67D23}"/>
    <cellStyle name="RISKdarkBoxed 2 3 2 2 3 2" xfId="16366" xr:uid="{753F205B-0783-43F9-A00B-70785F43B549}"/>
    <cellStyle name="RISKdarkBoxed 2 3 2 2 3 2 2" xfId="29049" xr:uid="{5E2E2A7F-ECF2-4818-ACF0-3FCD7744FC9E}"/>
    <cellStyle name="RISKdarkBoxed 2 3 2 2 3 3" xfId="29048" xr:uid="{035B5D6C-4F0B-44AD-A24C-249425556CBA}"/>
    <cellStyle name="RISKdarkBoxed 2 3 2 2 4" xfId="16367" xr:uid="{8DAFB874-D326-4BC1-BF4A-C13D643FF8E2}"/>
    <cellStyle name="RISKdarkBoxed 2 3 2 2 4 2" xfId="29050" xr:uid="{80C3C642-F0E6-4833-B4B8-D9EF4E61BAEA}"/>
    <cellStyle name="RISKdarkBoxed 2 3 2 2 5" xfId="29045" xr:uid="{8DCA34B9-8AE3-4343-A449-7D0BC1DA938B}"/>
    <cellStyle name="RISKdarkBoxed 2 3 2 3" xfId="16368" xr:uid="{563C9838-0F87-4C77-9E2F-2F622AE98F09}"/>
    <cellStyle name="RISKdarkBoxed 2 3 2 3 2" xfId="16369" xr:uid="{42DC0819-39F2-4638-9BF0-660137126B3D}"/>
    <cellStyle name="RISKdarkBoxed 2 3 2 3 2 2" xfId="16370" xr:uid="{F7DD6FAD-BD63-4EA6-AE84-A3C8BFC2B23A}"/>
    <cellStyle name="RISKdarkBoxed 2 3 2 3 2 2 2" xfId="29053" xr:uid="{3679D32A-C8EE-4FF9-B33E-1A56B219D370}"/>
    <cellStyle name="RISKdarkBoxed 2 3 2 3 2 3" xfId="29052" xr:uid="{9003E3F6-ADC4-42DB-A70F-F5863AAAC747}"/>
    <cellStyle name="RISKdarkBoxed 2 3 2 3 3" xfId="16371" xr:uid="{7844CB09-9DA3-4CC9-8F22-2083BA06F3CC}"/>
    <cellStyle name="RISKdarkBoxed 2 3 2 3 3 2" xfId="16372" xr:uid="{8023787A-751D-475C-B26F-F2287BC20AD8}"/>
    <cellStyle name="RISKdarkBoxed 2 3 2 3 3 2 2" xfId="29055" xr:uid="{07C0D6E4-81C9-4A7D-8726-BDE6F717EC72}"/>
    <cellStyle name="RISKdarkBoxed 2 3 2 3 3 3" xfId="29054" xr:uid="{5085EFB6-6602-449E-81A9-A3DA71D5B34C}"/>
    <cellStyle name="RISKdarkBoxed 2 3 2 3 4" xfId="16373" xr:uid="{1FA1D2C9-2D81-4166-9064-69D647E7D76B}"/>
    <cellStyle name="RISKdarkBoxed 2 3 2 3 4 2" xfId="29056" xr:uid="{8C6D439B-E597-45ED-B926-FC2EE2F5458D}"/>
    <cellStyle name="RISKdarkBoxed 2 3 2 3 5" xfId="29051" xr:uid="{994B9A69-29F3-4D42-8B4F-94AAC73C5585}"/>
    <cellStyle name="RISKdarkBoxed 2 3 2 4" xfId="16374" xr:uid="{B6D5D9F6-1A11-43D4-8368-F21FFFAF4132}"/>
    <cellStyle name="RISKdarkBoxed 2 3 2 4 2" xfId="16375" xr:uid="{1F8A70FE-59AE-43BE-B9F5-232B9842535A}"/>
    <cellStyle name="RISKdarkBoxed 2 3 2 4 2 2" xfId="16376" xr:uid="{528F87FA-19CF-4FFF-A8E9-4912624CA899}"/>
    <cellStyle name="RISKdarkBoxed 2 3 2 4 2 2 2" xfId="29059" xr:uid="{1E25AEEC-DE18-4D9D-A1BC-F48687E5540F}"/>
    <cellStyle name="RISKdarkBoxed 2 3 2 4 2 3" xfId="29058" xr:uid="{AE89D331-A03B-411C-B6BE-BCB2AA54CB8D}"/>
    <cellStyle name="RISKdarkBoxed 2 3 2 4 3" xfId="16377" xr:uid="{03C99B90-3E4F-4FB4-AA0E-E467DA420B84}"/>
    <cellStyle name="RISKdarkBoxed 2 3 2 4 3 2" xfId="16378" xr:uid="{C7ACFB5D-3B29-437C-AD8F-1951A2CA74BF}"/>
    <cellStyle name="RISKdarkBoxed 2 3 2 4 3 2 2" xfId="29061" xr:uid="{E17BAF54-BD15-482B-A5E4-8A6909FC52C3}"/>
    <cellStyle name="RISKdarkBoxed 2 3 2 4 3 3" xfId="29060" xr:uid="{F69C32EE-A7A8-413A-A7F3-18D834778A88}"/>
    <cellStyle name="RISKdarkBoxed 2 3 2 4 4" xfId="16379" xr:uid="{C30045F1-9EC1-4F0B-8D56-7FE8D746E968}"/>
    <cellStyle name="RISKdarkBoxed 2 3 2 4 4 2" xfId="29062" xr:uid="{E535AF74-E0A2-4088-8BE2-F3AAA46EEDFD}"/>
    <cellStyle name="RISKdarkBoxed 2 3 2 4 5" xfId="29057" xr:uid="{0A858708-A6D0-458E-8632-09F05D311EB9}"/>
    <cellStyle name="RISKdarkBoxed 2 3 2 5" xfId="16380" xr:uid="{F9530688-81A1-41EF-A7D0-C78D9AACB878}"/>
    <cellStyle name="RISKdarkBoxed 2 3 2 5 2" xfId="16381" xr:uid="{48BFF72F-8A18-4A4E-BC54-62F527620076}"/>
    <cellStyle name="RISKdarkBoxed 2 3 2 5 2 2" xfId="16382" xr:uid="{FAA442F4-F0BA-43E2-ACAA-4E64CE83ED30}"/>
    <cellStyle name="RISKdarkBoxed 2 3 2 5 2 2 2" xfId="29065" xr:uid="{F4AD008E-9B8E-456D-9AD3-BECAAE4F2695}"/>
    <cellStyle name="RISKdarkBoxed 2 3 2 5 2 3" xfId="29064" xr:uid="{3A46EFEA-5253-47ED-BE11-5C98EC8888FE}"/>
    <cellStyle name="RISKdarkBoxed 2 3 2 5 3" xfId="16383" xr:uid="{2DF9B036-5565-4745-A3B9-58CC33D5CFC0}"/>
    <cellStyle name="RISKdarkBoxed 2 3 2 5 3 2" xfId="16384" xr:uid="{4F08FA30-0829-438A-9719-C835DF700FEF}"/>
    <cellStyle name="RISKdarkBoxed 2 3 2 5 3 2 2" xfId="29067" xr:uid="{94832A22-B00C-463E-B296-6DDAC9913E0D}"/>
    <cellStyle name="RISKdarkBoxed 2 3 2 5 3 3" xfId="29066" xr:uid="{E2A0D50D-BF65-4E92-92E2-1508C7AA53A3}"/>
    <cellStyle name="RISKdarkBoxed 2 3 2 5 4" xfId="16385" xr:uid="{6E2564DA-B3DB-4CBB-9238-D0CB5E9C8A3B}"/>
    <cellStyle name="RISKdarkBoxed 2 3 2 5 4 2" xfId="29068" xr:uid="{0B955EFA-2B36-45E1-B6DE-42466C3CF391}"/>
    <cellStyle name="RISKdarkBoxed 2 3 2 5 5" xfId="29063" xr:uid="{36A11953-64A8-4312-A939-7C21896FE409}"/>
    <cellStyle name="RISKdarkBoxed 2 3 2 6" xfId="16386" xr:uid="{24B60680-4685-460B-8815-684755F88E20}"/>
    <cellStyle name="RISKdarkBoxed 2 3 2 6 2" xfId="16387" xr:uid="{BABF6F3C-8F77-41FD-8D80-12981376C0E7}"/>
    <cellStyle name="RISKdarkBoxed 2 3 2 6 2 2" xfId="29070" xr:uid="{0C45C7B3-3118-4BF0-B7F1-41450AD20A5D}"/>
    <cellStyle name="RISKdarkBoxed 2 3 2 6 3" xfId="29069" xr:uid="{CFD3F63D-381B-448F-9D62-F485E711583E}"/>
    <cellStyle name="RISKdarkBoxed 2 3 2 7" xfId="16388" xr:uid="{94F4979C-876E-45B4-908E-6D7A6E4AB335}"/>
    <cellStyle name="RISKdarkBoxed 2 3 2 7 2" xfId="16389" xr:uid="{FAE2C8E7-2095-4556-81EF-4E04F894250F}"/>
    <cellStyle name="RISKdarkBoxed 2 3 2 7 2 2" xfId="29072" xr:uid="{29106913-BDA6-4D3B-8DA1-F553963E51A5}"/>
    <cellStyle name="RISKdarkBoxed 2 3 2 7 3" xfId="29071" xr:uid="{263485EE-1E41-4E85-8FAF-CED94DA882F9}"/>
    <cellStyle name="RISKdarkBoxed 2 3 2 8" xfId="16390" xr:uid="{0204204E-C6C6-4DC4-A682-12D72B952221}"/>
    <cellStyle name="RISKdarkBoxed 2 3 2 8 2" xfId="29073" xr:uid="{E76A84B0-D06B-45ED-B7C2-FE47F0E49053}"/>
    <cellStyle name="RISKdarkBoxed 2 3 2 9" xfId="29044" xr:uid="{BF78AB44-F15C-4CD3-8386-42980C70BF6C}"/>
    <cellStyle name="RISKdarkBoxed 2 3 3" xfId="16391" xr:uid="{C6CBFC0E-78EF-495E-A883-F0D26CBFF424}"/>
    <cellStyle name="RISKdarkBoxed 2 3 3 2" xfId="16392" xr:uid="{68737D61-F61E-47DB-91B8-E94324966534}"/>
    <cellStyle name="RISKdarkBoxed 2 3 3 2 2" xfId="16393" xr:uid="{4328651B-4A15-453E-A434-267A31464987}"/>
    <cellStyle name="RISKdarkBoxed 2 3 3 2 2 2" xfId="29076" xr:uid="{4E35F19A-D6D8-40A5-9706-988AA867BB3B}"/>
    <cellStyle name="RISKdarkBoxed 2 3 3 2 3" xfId="29075" xr:uid="{E660AA41-0CA2-4E51-B0EA-D573D09A0282}"/>
    <cellStyle name="RISKdarkBoxed 2 3 3 3" xfId="16394" xr:uid="{C2FB8DAF-8317-40EA-A9D1-73F3EE013073}"/>
    <cellStyle name="RISKdarkBoxed 2 3 3 3 2" xfId="16395" xr:uid="{65FFFBB8-BAF3-4583-9DCC-E68EAB37B7E5}"/>
    <cellStyle name="RISKdarkBoxed 2 3 3 3 2 2" xfId="29078" xr:uid="{BFD4B0A9-EC54-4A2D-AA39-BACB221E8804}"/>
    <cellStyle name="RISKdarkBoxed 2 3 3 3 3" xfId="29077" xr:uid="{9C4F3C2B-7123-4631-9753-8C00EA9F637C}"/>
    <cellStyle name="RISKdarkBoxed 2 3 3 4" xfId="16396" xr:uid="{F1A8596F-2B2A-414E-B1AF-993473449DD5}"/>
    <cellStyle name="RISKdarkBoxed 2 3 3 4 2" xfId="29079" xr:uid="{54BFB405-35D3-427B-91A3-0DF07F02B760}"/>
    <cellStyle name="RISKdarkBoxed 2 3 3 5" xfId="29074" xr:uid="{38F7D289-4841-4A05-BAB1-FA3A3429FCD0}"/>
    <cellStyle name="RISKdarkBoxed 2 3 4" xfId="16397" xr:uid="{BA6B004D-3593-43E1-A9C6-37DB65A0C523}"/>
    <cellStyle name="RISKdarkBoxed 2 3 4 2" xfId="16398" xr:uid="{4E643489-9231-4243-9FC9-5C0B4C9D1AB5}"/>
    <cellStyle name="RISKdarkBoxed 2 3 4 2 2" xfId="16399" xr:uid="{C9FE771F-57F9-40FD-B48F-3A6483276624}"/>
    <cellStyle name="RISKdarkBoxed 2 3 4 2 2 2" xfId="29082" xr:uid="{41F3158B-508F-4862-858E-2DF142443E4F}"/>
    <cellStyle name="RISKdarkBoxed 2 3 4 2 3" xfId="29081" xr:uid="{C7372261-569E-4461-BADE-68392C4FDDAE}"/>
    <cellStyle name="RISKdarkBoxed 2 3 4 3" xfId="16400" xr:uid="{433B9F49-4685-4777-810A-6B908DA23AEC}"/>
    <cellStyle name="RISKdarkBoxed 2 3 4 3 2" xfId="16401" xr:uid="{3387974E-826C-4712-AAE4-8E6BFCA6C323}"/>
    <cellStyle name="RISKdarkBoxed 2 3 4 3 2 2" xfId="29084" xr:uid="{768219E2-C848-44C7-9EF4-A10748169984}"/>
    <cellStyle name="RISKdarkBoxed 2 3 4 3 3" xfId="29083" xr:uid="{72002C0A-9721-4DFF-A61F-C0FAAB26F2B8}"/>
    <cellStyle name="RISKdarkBoxed 2 3 4 4" xfId="16402" xr:uid="{C419A9A8-2931-447E-8F7E-9F91766316CD}"/>
    <cellStyle name="RISKdarkBoxed 2 3 4 4 2" xfId="29085" xr:uid="{8C02A71A-48F8-47EE-9FDC-F1308700C381}"/>
    <cellStyle name="RISKdarkBoxed 2 3 4 5" xfId="29080" xr:uid="{9EF1AD01-6FA3-4006-B802-1D6BBA766656}"/>
    <cellStyle name="RISKdarkBoxed 2 3 5" xfId="16403" xr:uid="{253F3DBD-4B85-4789-ACB4-3ACED9755104}"/>
    <cellStyle name="RISKdarkBoxed 2 3 5 2" xfId="16404" xr:uid="{F17EF5D4-B5D1-445F-9238-87A6FFB8BF73}"/>
    <cellStyle name="RISKdarkBoxed 2 3 5 2 2" xfId="16405" xr:uid="{A1D2DEBC-99B3-46CD-A8DE-FC4479340AB0}"/>
    <cellStyle name="RISKdarkBoxed 2 3 5 2 2 2" xfId="29088" xr:uid="{38B50235-213A-4FFD-8F1A-19C627883450}"/>
    <cellStyle name="RISKdarkBoxed 2 3 5 2 3" xfId="29087" xr:uid="{2F25A815-9042-4F17-B8C3-53A7536BA182}"/>
    <cellStyle name="RISKdarkBoxed 2 3 5 3" xfId="16406" xr:uid="{1D476077-9425-4E7C-8503-265FE91A9376}"/>
    <cellStyle name="RISKdarkBoxed 2 3 5 3 2" xfId="16407" xr:uid="{5357E0BE-F582-45FB-AAF6-DD1C9B53B121}"/>
    <cellStyle name="RISKdarkBoxed 2 3 5 3 2 2" xfId="29090" xr:uid="{C84D23FA-3D7E-46DA-845C-4735075B47F8}"/>
    <cellStyle name="RISKdarkBoxed 2 3 5 3 3" xfId="29089" xr:uid="{46D18187-29E5-4FE7-9E2B-42EAA77A6697}"/>
    <cellStyle name="RISKdarkBoxed 2 3 5 4" xfId="16408" xr:uid="{F9A0EFE7-7919-4833-AF36-D0EF338504A7}"/>
    <cellStyle name="RISKdarkBoxed 2 3 5 4 2" xfId="29091" xr:uid="{A24E164D-0F95-4BEC-B380-F2C6CC5C40B0}"/>
    <cellStyle name="RISKdarkBoxed 2 3 5 5" xfId="29086" xr:uid="{639258E1-5BAE-46E8-BD45-8C759952813A}"/>
    <cellStyle name="RISKdarkBoxed 2 3 6" xfId="16409" xr:uid="{702A0D2C-4174-44FE-8693-E118232F9BE1}"/>
    <cellStyle name="RISKdarkBoxed 2 3 6 2" xfId="16410" xr:uid="{AC7C6E4A-8945-46DB-81BE-3523556597B2}"/>
    <cellStyle name="RISKdarkBoxed 2 3 6 2 2" xfId="16411" xr:uid="{CCAD4375-FA99-400A-9B15-611EA1BE24D6}"/>
    <cellStyle name="RISKdarkBoxed 2 3 6 2 2 2" xfId="29094" xr:uid="{D336DA34-D63B-47F5-9692-240716DAE270}"/>
    <cellStyle name="RISKdarkBoxed 2 3 6 2 3" xfId="29093" xr:uid="{21BED86C-1471-4B6D-B403-99ECCE2E0F62}"/>
    <cellStyle name="RISKdarkBoxed 2 3 6 3" xfId="16412" xr:uid="{F039B971-0A7D-4824-BBF8-4AF7A63F9560}"/>
    <cellStyle name="RISKdarkBoxed 2 3 6 3 2" xfId="16413" xr:uid="{FF49BAE2-235C-4EAE-9756-BB29BBE80414}"/>
    <cellStyle name="RISKdarkBoxed 2 3 6 3 2 2" xfId="29096" xr:uid="{29CF4201-E226-4ABB-BD53-0649F9B06286}"/>
    <cellStyle name="RISKdarkBoxed 2 3 6 3 3" xfId="29095" xr:uid="{6D19DE70-8D1B-413E-AA4E-9BC3B5CD7BCB}"/>
    <cellStyle name="RISKdarkBoxed 2 3 6 4" xfId="16414" xr:uid="{EDC73972-04AE-4949-9477-85FAE741A774}"/>
    <cellStyle name="RISKdarkBoxed 2 3 6 4 2" xfId="29097" xr:uid="{50EEFA42-0767-4E44-A733-FA8803F9DBE1}"/>
    <cellStyle name="RISKdarkBoxed 2 3 6 5" xfId="29092" xr:uid="{7C8BC14B-C56C-41B8-A17D-F76665C18A85}"/>
    <cellStyle name="RISKdarkBoxed 2 3 7" xfId="16415" xr:uid="{4F822B0A-41BF-41CA-A46C-218BB68E5709}"/>
    <cellStyle name="RISKdarkBoxed 2 3 7 2" xfId="16416" xr:uid="{0CB27855-AAC2-4299-9210-C5DFDEDB34C7}"/>
    <cellStyle name="RISKdarkBoxed 2 3 7 2 2" xfId="29099" xr:uid="{CAE2E997-9626-4784-A53E-70E9B6261B89}"/>
    <cellStyle name="RISKdarkBoxed 2 3 7 3" xfId="29098" xr:uid="{0A284583-7A76-4474-A99E-555872D80DB3}"/>
    <cellStyle name="RISKdarkBoxed 2 3 8" xfId="16417" xr:uid="{C176E586-1C96-4642-9B41-56EFE48938D6}"/>
    <cellStyle name="RISKdarkBoxed 2 3 8 2" xfId="16418" xr:uid="{97E4AC3F-7B9A-40FE-B64E-2D8704926D60}"/>
    <cellStyle name="RISKdarkBoxed 2 3 8 2 2" xfId="29101" xr:uid="{17F0784A-4FE3-4A7E-8B03-09348A3644B2}"/>
    <cellStyle name="RISKdarkBoxed 2 3 8 3" xfId="29100" xr:uid="{F633C4D8-B428-4452-B436-662670848A66}"/>
    <cellStyle name="RISKdarkBoxed 2 3 9" xfId="16419" xr:uid="{599DE838-418F-4AAD-842E-511FC21F439B}"/>
    <cellStyle name="RISKdarkBoxed 2 3 9 2" xfId="29102" xr:uid="{AE76E2A1-32E1-466F-9EF6-693873D6F747}"/>
    <cellStyle name="RISKdarkBoxed 2 3_Balance" xfId="16420" xr:uid="{E1D3677A-F099-4719-8979-56E72ABF0CC0}"/>
    <cellStyle name="RISKdarkBoxed 2 4" xfId="16421" xr:uid="{509356C0-22F4-465F-B1EC-937F76E34DFF}"/>
    <cellStyle name="RISKdarkBoxed 2 4 10" xfId="29103" xr:uid="{3D71FD65-9FFA-4C28-B9BB-61F36305C706}"/>
    <cellStyle name="RISKdarkBoxed 2 4 2" xfId="16422" xr:uid="{B8593808-15DE-44A8-BBCC-746A27B009E1}"/>
    <cellStyle name="RISKdarkBoxed 2 4 2 2" xfId="16423" xr:uid="{97E9C565-1E29-4DC4-BDB2-96CFC601C98D}"/>
    <cellStyle name="RISKdarkBoxed 2 4 2 2 2" xfId="16424" xr:uid="{FF58E68B-13B4-4171-B3FE-E7397AA20477}"/>
    <cellStyle name="RISKdarkBoxed 2 4 2 2 2 2" xfId="16425" xr:uid="{92EFE254-CC5A-4FD6-8198-03190629DDF0}"/>
    <cellStyle name="RISKdarkBoxed 2 4 2 2 2 2 2" xfId="29107" xr:uid="{4AE78AF7-271B-41FA-9DE2-80EA3C71730E}"/>
    <cellStyle name="RISKdarkBoxed 2 4 2 2 2 3" xfId="29106" xr:uid="{7C401C5F-24B3-40E9-A698-BAB5E05EC035}"/>
    <cellStyle name="RISKdarkBoxed 2 4 2 2 3" xfId="16426" xr:uid="{AB734EDD-AEA0-401C-8D7C-02BFAB1EA2A2}"/>
    <cellStyle name="RISKdarkBoxed 2 4 2 2 3 2" xfId="16427" xr:uid="{54DFC4CB-645C-485F-A6A0-4B4E324E3AEB}"/>
    <cellStyle name="RISKdarkBoxed 2 4 2 2 3 2 2" xfId="29109" xr:uid="{99A89CF9-DBD0-47E1-B58A-78F14935D5EF}"/>
    <cellStyle name="RISKdarkBoxed 2 4 2 2 3 3" xfId="29108" xr:uid="{4C04FF67-846E-46A2-969C-A4A8C353358A}"/>
    <cellStyle name="RISKdarkBoxed 2 4 2 2 4" xfId="16428" xr:uid="{3A5432E7-6357-40B6-98FC-16A62686DDD3}"/>
    <cellStyle name="RISKdarkBoxed 2 4 2 2 4 2" xfId="29110" xr:uid="{C428F26F-699D-4271-B634-5BE124748B15}"/>
    <cellStyle name="RISKdarkBoxed 2 4 2 2 5" xfId="29105" xr:uid="{951232C9-671D-4F57-AFF7-46635C9D77A0}"/>
    <cellStyle name="RISKdarkBoxed 2 4 2 3" xfId="16429" xr:uid="{75A2DA2D-EE80-4250-9D02-735217E1E9B3}"/>
    <cellStyle name="RISKdarkBoxed 2 4 2 3 2" xfId="16430" xr:uid="{6783BA43-AE28-4EE2-8334-3047BB968988}"/>
    <cellStyle name="RISKdarkBoxed 2 4 2 3 2 2" xfId="16431" xr:uid="{E31093B4-A7C6-462A-9002-7D03FB29008D}"/>
    <cellStyle name="RISKdarkBoxed 2 4 2 3 2 2 2" xfId="29113" xr:uid="{F102117A-3BB8-4184-B845-14ABEA0F8507}"/>
    <cellStyle name="RISKdarkBoxed 2 4 2 3 2 3" xfId="29112" xr:uid="{482AC262-41AB-4BF2-AD6B-4E247C0B18E6}"/>
    <cellStyle name="RISKdarkBoxed 2 4 2 3 3" xfId="16432" xr:uid="{094F40A2-154F-4270-95FD-AAA5672BE746}"/>
    <cellStyle name="RISKdarkBoxed 2 4 2 3 3 2" xfId="16433" xr:uid="{3CA5447E-37E7-4E7A-8F4D-C0F160385BE4}"/>
    <cellStyle name="RISKdarkBoxed 2 4 2 3 3 2 2" xfId="29115" xr:uid="{249FB1EF-2591-497A-9626-B0F599818D4E}"/>
    <cellStyle name="RISKdarkBoxed 2 4 2 3 3 3" xfId="29114" xr:uid="{C4D8E0E2-142E-4D42-A5D0-DF1BBEE6435C}"/>
    <cellStyle name="RISKdarkBoxed 2 4 2 3 4" xfId="16434" xr:uid="{2C4AE0AE-E7E9-4C62-B526-9AE72163095A}"/>
    <cellStyle name="RISKdarkBoxed 2 4 2 3 4 2" xfId="29116" xr:uid="{84A8ED52-7F22-4086-81A2-83749A469E79}"/>
    <cellStyle name="RISKdarkBoxed 2 4 2 3 5" xfId="29111" xr:uid="{7C77199E-0534-41E6-9785-05D6C51AE253}"/>
    <cellStyle name="RISKdarkBoxed 2 4 2 4" xfId="16435" xr:uid="{A9386C7E-CE7C-4126-879A-3468B11CBB8D}"/>
    <cellStyle name="RISKdarkBoxed 2 4 2 4 2" xfId="16436" xr:uid="{7EDBDA9F-0529-415C-997E-54E3B04E64EF}"/>
    <cellStyle name="RISKdarkBoxed 2 4 2 4 2 2" xfId="16437" xr:uid="{617E2965-9650-429E-862F-ADAA554E1720}"/>
    <cellStyle name="RISKdarkBoxed 2 4 2 4 2 2 2" xfId="29119" xr:uid="{3482CF8B-30BD-45AE-9789-C0A9C8F03BBC}"/>
    <cellStyle name="RISKdarkBoxed 2 4 2 4 2 3" xfId="29118" xr:uid="{F160434C-C9C2-48CC-9E57-FB485B896469}"/>
    <cellStyle name="RISKdarkBoxed 2 4 2 4 3" xfId="16438" xr:uid="{9D769F64-A4D7-4501-8DE6-2C4D1A088372}"/>
    <cellStyle name="RISKdarkBoxed 2 4 2 4 3 2" xfId="16439" xr:uid="{39701EC2-5817-4B0F-A481-62360380A351}"/>
    <cellStyle name="RISKdarkBoxed 2 4 2 4 3 2 2" xfId="29121" xr:uid="{51426275-305B-4072-A0C9-3C39A153142B}"/>
    <cellStyle name="RISKdarkBoxed 2 4 2 4 3 3" xfId="29120" xr:uid="{EE735172-5F9A-4587-9285-85C70954FAD1}"/>
    <cellStyle name="RISKdarkBoxed 2 4 2 4 4" xfId="16440" xr:uid="{9AE2BAF8-A1FC-465A-AA5D-8986BEAE65A9}"/>
    <cellStyle name="RISKdarkBoxed 2 4 2 4 4 2" xfId="29122" xr:uid="{5B15D582-7599-4CB9-B0DE-700A523F657E}"/>
    <cellStyle name="RISKdarkBoxed 2 4 2 4 5" xfId="29117" xr:uid="{C5983724-51AC-4872-9524-714056ED6A2C}"/>
    <cellStyle name="RISKdarkBoxed 2 4 2 5" xfId="16441" xr:uid="{8EDD5FE4-7B66-4CC7-A116-B16458B78170}"/>
    <cellStyle name="RISKdarkBoxed 2 4 2 5 2" xfId="16442" xr:uid="{441B61C0-A461-4D34-94AF-1929DAA80687}"/>
    <cellStyle name="RISKdarkBoxed 2 4 2 5 2 2" xfId="16443" xr:uid="{71D6DAD4-68C8-4B89-846B-7169CAE7E47D}"/>
    <cellStyle name="RISKdarkBoxed 2 4 2 5 2 2 2" xfId="29125" xr:uid="{9E0C9C6D-AB2C-424B-8EAF-338B64A9E2DE}"/>
    <cellStyle name="RISKdarkBoxed 2 4 2 5 2 3" xfId="29124" xr:uid="{47692BD6-AC8B-45BD-9548-9A14F4D43427}"/>
    <cellStyle name="RISKdarkBoxed 2 4 2 5 3" xfId="16444" xr:uid="{4EE197F0-49D4-4873-9B8C-FF9F8877D2F7}"/>
    <cellStyle name="RISKdarkBoxed 2 4 2 5 3 2" xfId="16445" xr:uid="{79C198C1-4DA9-40D4-B063-FAA34352AA22}"/>
    <cellStyle name="RISKdarkBoxed 2 4 2 5 3 2 2" xfId="29127" xr:uid="{8CAB8656-581B-411D-8740-05F782939AC0}"/>
    <cellStyle name="RISKdarkBoxed 2 4 2 5 3 3" xfId="29126" xr:uid="{94C9CB07-2823-4E39-8132-984F561724B2}"/>
    <cellStyle name="RISKdarkBoxed 2 4 2 5 4" xfId="16446" xr:uid="{F4B43830-0C4B-459F-B24D-E7EADE0AB5D4}"/>
    <cellStyle name="RISKdarkBoxed 2 4 2 5 4 2" xfId="29128" xr:uid="{CB882DA4-8410-4DEE-A939-071A6D73C4FF}"/>
    <cellStyle name="RISKdarkBoxed 2 4 2 5 5" xfId="29123" xr:uid="{FBF286F1-E5FA-4550-8A1E-F9B8D09A73B9}"/>
    <cellStyle name="RISKdarkBoxed 2 4 2 6" xfId="16447" xr:uid="{77B52D86-702B-4F2F-8A29-83635FC99548}"/>
    <cellStyle name="RISKdarkBoxed 2 4 2 6 2" xfId="16448" xr:uid="{9B82A25C-2B78-429E-B1DB-B5D1BEB30CBD}"/>
    <cellStyle name="RISKdarkBoxed 2 4 2 6 2 2" xfId="29130" xr:uid="{655D0D67-D419-485F-B01D-F780C48875C9}"/>
    <cellStyle name="RISKdarkBoxed 2 4 2 6 3" xfId="29129" xr:uid="{44FA6024-2F6F-4F02-B2C2-DBC494D93287}"/>
    <cellStyle name="RISKdarkBoxed 2 4 2 7" xfId="16449" xr:uid="{FA8C0B52-DC1C-47CD-B44C-019A42EB114A}"/>
    <cellStyle name="RISKdarkBoxed 2 4 2 7 2" xfId="16450" xr:uid="{599CB1A3-DBF4-415E-8F0B-F9C350965AC7}"/>
    <cellStyle name="RISKdarkBoxed 2 4 2 7 2 2" xfId="29132" xr:uid="{91A1FFE9-0139-4D4F-AD54-432FD102CB2F}"/>
    <cellStyle name="RISKdarkBoxed 2 4 2 7 3" xfId="29131" xr:uid="{D8AE8186-FD6E-4B99-956E-2EE776339568}"/>
    <cellStyle name="RISKdarkBoxed 2 4 2 8" xfId="16451" xr:uid="{117D25E8-2A30-4FB6-B631-B458E2D7FB2E}"/>
    <cellStyle name="RISKdarkBoxed 2 4 2 8 2" xfId="29133" xr:uid="{FE0D5ACF-64F8-45F4-863A-FC02F9316F8B}"/>
    <cellStyle name="RISKdarkBoxed 2 4 2 9" xfId="29104" xr:uid="{009C181B-0857-497B-BE52-25A2A566AE21}"/>
    <cellStyle name="RISKdarkBoxed 2 4 3" xfId="16452" xr:uid="{AD936873-5F94-4992-AE64-B6BF15594748}"/>
    <cellStyle name="RISKdarkBoxed 2 4 3 2" xfId="16453" xr:uid="{4E023C25-F366-4463-B340-523683941976}"/>
    <cellStyle name="RISKdarkBoxed 2 4 3 2 2" xfId="16454" xr:uid="{3E8793AD-E48E-43F2-997C-0B3212B84E91}"/>
    <cellStyle name="RISKdarkBoxed 2 4 3 2 2 2" xfId="29136" xr:uid="{EEACC4A7-D4D2-4133-9D32-4F185AE4BAFD}"/>
    <cellStyle name="RISKdarkBoxed 2 4 3 2 3" xfId="29135" xr:uid="{28FCF00A-6768-4A19-99BB-2F2DDDB194BB}"/>
    <cellStyle name="RISKdarkBoxed 2 4 3 3" xfId="16455" xr:uid="{82CA370C-310C-45A6-B4F8-F2D97841A5DE}"/>
    <cellStyle name="RISKdarkBoxed 2 4 3 3 2" xfId="16456" xr:uid="{9C12735C-5D17-4871-9426-CAA34F5FBF66}"/>
    <cellStyle name="RISKdarkBoxed 2 4 3 3 2 2" xfId="29138" xr:uid="{B1C93F2B-B4E8-4FFC-BC73-4C6E086FE7ED}"/>
    <cellStyle name="RISKdarkBoxed 2 4 3 3 3" xfId="29137" xr:uid="{770FAB91-32CC-4B1B-870F-88BB31EB9563}"/>
    <cellStyle name="RISKdarkBoxed 2 4 3 4" xfId="16457" xr:uid="{121B442B-812B-4A86-B49D-2290F3759DC9}"/>
    <cellStyle name="RISKdarkBoxed 2 4 3 4 2" xfId="29139" xr:uid="{C7045A6E-D63E-467C-A712-F64A6D357F1D}"/>
    <cellStyle name="RISKdarkBoxed 2 4 3 5" xfId="29134" xr:uid="{CC195C64-FCEA-45ED-8363-07EFF43B7E86}"/>
    <cellStyle name="RISKdarkBoxed 2 4 4" xfId="16458" xr:uid="{6FE0D244-C377-4FCA-A37B-C9632ABF549A}"/>
    <cellStyle name="RISKdarkBoxed 2 4 4 2" xfId="16459" xr:uid="{4E1D5AC6-11AB-4F10-B64F-EFCBA39E1C3F}"/>
    <cellStyle name="RISKdarkBoxed 2 4 4 2 2" xfId="16460" xr:uid="{6509BFF6-D118-4355-B48D-98DA353D507E}"/>
    <cellStyle name="RISKdarkBoxed 2 4 4 2 2 2" xfId="29142" xr:uid="{A2C66816-68A0-4C22-8101-223864001F58}"/>
    <cellStyle name="RISKdarkBoxed 2 4 4 2 3" xfId="29141" xr:uid="{A15521CE-BD9B-4AC2-8FC2-B9DDB2F85099}"/>
    <cellStyle name="RISKdarkBoxed 2 4 4 3" xfId="16461" xr:uid="{1ED69EF0-78A0-44D4-A257-55ED0D82D5F4}"/>
    <cellStyle name="RISKdarkBoxed 2 4 4 3 2" xfId="16462" xr:uid="{4B5D4D07-31AB-4045-9367-BCEA5BEF85EB}"/>
    <cellStyle name="RISKdarkBoxed 2 4 4 3 2 2" xfId="29144" xr:uid="{A093F9BB-2088-4106-9A42-51D9075158D2}"/>
    <cellStyle name="RISKdarkBoxed 2 4 4 3 3" xfId="29143" xr:uid="{DACC49EB-3F95-4B4D-90C7-E39515712E3B}"/>
    <cellStyle name="RISKdarkBoxed 2 4 4 4" xfId="16463" xr:uid="{699ECDC8-1C83-4B1B-846E-A41AA6AF6939}"/>
    <cellStyle name="RISKdarkBoxed 2 4 4 4 2" xfId="29145" xr:uid="{B9AE1AAA-20D3-45DB-AE47-9BBE34B28428}"/>
    <cellStyle name="RISKdarkBoxed 2 4 4 5" xfId="29140" xr:uid="{C9090FB3-8F1A-4A54-A952-6487C0EDF557}"/>
    <cellStyle name="RISKdarkBoxed 2 4 5" xfId="16464" xr:uid="{9BF19403-4B1E-46A1-868B-02CAEAE27902}"/>
    <cellStyle name="RISKdarkBoxed 2 4 5 2" xfId="16465" xr:uid="{1B9753D1-28DE-45C7-A382-07E9EB070CE5}"/>
    <cellStyle name="RISKdarkBoxed 2 4 5 2 2" xfId="16466" xr:uid="{07B42F5E-1B19-4C7B-9F98-85E0CBEB93F1}"/>
    <cellStyle name="RISKdarkBoxed 2 4 5 2 2 2" xfId="29148" xr:uid="{C5F6DE50-F930-4480-929F-1EF8EBF9A86D}"/>
    <cellStyle name="RISKdarkBoxed 2 4 5 2 3" xfId="29147" xr:uid="{87740B73-236C-492D-B87A-08E18B7C93B3}"/>
    <cellStyle name="RISKdarkBoxed 2 4 5 3" xfId="16467" xr:uid="{6F1E86C4-2948-4651-8E0E-C550F30672A6}"/>
    <cellStyle name="RISKdarkBoxed 2 4 5 3 2" xfId="16468" xr:uid="{6AD11B39-7E2F-4CCA-9D53-7894835420E8}"/>
    <cellStyle name="RISKdarkBoxed 2 4 5 3 2 2" xfId="29150" xr:uid="{4512A7EB-3EFC-4457-891E-56011C64D313}"/>
    <cellStyle name="RISKdarkBoxed 2 4 5 3 3" xfId="29149" xr:uid="{6F91DF8E-9577-47B1-A119-895930CECDC2}"/>
    <cellStyle name="RISKdarkBoxed 2 4 5 4" xfId="16469" xr:uid="{550F09B6-8752-4C54-A2F8-8A7B248A393D}"/>
    <cellStyle name="RISKdarkBoxed 2 4 5 4 2" xfId="29151" xr:uid="{890B7AE7-27E2-42F5-89CA-E9E18FB27015}"/>
    <cellStyle name="RISKdarkBoxed 2 4 5 5" xfId="29146" xr:uid="{71572587-BC10-44AD-BE14-C179D3903081}"/>
    <cellStyle name="RISKdarkBoxed 2 4 6" xfId="16470" xr:uid="{B140AE01-EDE5-45A6-944F-A4B5D80136CB}"/>
    <cellStyle name="RISKdarkBoxed 2 4 6 2" xfId="16471" xr:uid="{4E850E64-F3B7-412F-B4A0-18D0FE6E2E6E}"/>
    <cellStyle name="RISKdarkBoxed 2 4 6 2 2" xfId="16472" xr:uid="{1DD349E3-90D5-4E13-BBAD-EE057836DBDC}"/>
    <cellStyle name="RISKdarkBoxed 2 4 6 2 2 2" xfId="29154" xr:uid="{CF5AA86E-93F4-47B2-9411-12796C82E219}"/>
    <cellStyle name="RISKdarkBoxed 2 4 6 2 3" xfId="29153" xr:uid="{FCF6620B-6148-48DF-B71A-65F5C5378F45}"/>
    <cellStyle name="RISKdarkBoxed 2 4 6 3" xfId="16473" xr:uid="{A1720455-49AA-45B4-A615-70F84656C390}"/>
    <cellStyle name="RISKdarkBoxed 2 4 6 3 2" xfId="16474" xr:uid="{D6A73B8E-D03C-4EB7-86CE-06DA94EB523D}"/>
    <cellStyle name="RISKdarkBoxed 2 4 6 3 2 2" xfId="29156" xr:uid="{40005C23-0D64-433A-A2F2-6EA3DC766991}"/>
    <cellStyle name="RISKdarkBoxed 2 4 6 3 3" xfId="29155" xr:uid="{E4CFB698-9608-4E6D-B92D-D836E2587E4E}"/>
    <cellStyle name="RISKdarkBoxed 2 4 6 4" xfId="16475" xr:uid="{C8FDA807-D8A4-42B4-AAAF-66475FF493FD}"/>
    <cellStyle name="RISKdarkBoxed 2 4 6 4 2" xfId="29157" xr:uid="{369C73B0-E909-41C7-B58E-C861018EACEC}"/>
    <cellStyle name="RISKdarkBoxed 2 4 6 5" xfId="29152" xr:uid="{5137DFDE-B7FF-474A-9036-F03D3DD3E3C6}"/>
    <cellStyle name="RISKdarkBoxed 2 4 7" xfId="16476" xr:uid="{7DD5B7B3-CA78-4209-8487-CB165ED04762}"/>
    <cellStyle name="RISKdarkBoxed 2 4 7 2" xfId="16477" xr:uid="{1FFE622E-86F1-4302-B96C-B782B4AB6F0C}"/>
    <cellStyle name="RISKdarkBoxed 2 4 7 2 2" xfId="29159" xr:uid="{C76A7D5C-BB4F-4A0F-B4A7-898CC00D3550}"/>
    <cellStyle name="RISKdarkBoxed 2 4 7 3" xfId="29158" xr:uid="{19027DAF-ED4C-4A2A-8671-23EBE09C81D8}"/>
    <cellStyle name="RISKdarkBoxed 2 4 8" xfId="16478" xr:uid="{83C62611-DDD4-41F8-BC45-EDAEF2BE4AE5}"/>
    <cellStyle name="RISKdarkBoxed 2 4 8 2" xfId="16479" xr:uid="{DBF835C4-FB4A-442D-BB1B-56035DEFEFCD}"/>
    <cellStyle name="RISKdarkBoxed 2 4 8 2 2" xfId="29161" xr:uid="{DD150077-D297-4658-A36C-0EDC6374C5EE}"/>
    <cellStyle name="RISKdarkBoxed 2 4 8 3" xfId="29160" xr:uid="{3468EF74-7E3C-4542-94B2-8698F6B80945}"/>
    <cellStyle name="RISKdarkBoxed 2 4 9" xfId="16480" xr:uid="{4D275A80-886B-4396-A70F-982540D7A484}"/>
    <cellStyle name="RISKdarkBoxed 2 4 9 2" xfId="29162" xr:uid="{02ACEF5B-D8E4-4F4F-BE50-054E401D449C}"/>
    <cellStyle name="RISKdarkBoxed 2 4_Balance" xfId="16481" xr:uid="{15F862B9-C881-4C08-84D9-5E8AAF1188C8}"/>
    <cellStyle name="RISKdarkBoxed 2 5" xfId="16482" xr:uid="{39641F38-4FF9-4B88-8BC4-B22560A166D3}"/>
    <cellStyle name="RISKdarkBoxed 2 5 2" xfId="16483" xr:uid="{5AE117F2-A3E9-4E1E-95D4-27A26ECC83C4}"/>
    <cellStyle name="RISKdarkBoxed 2 5 2 2" xfId="16484" xr:uid="{957EEF37-A2EF-414D-BE98-6BA9FD23369F}"/>
    <cellStyle name="RISKdarkBoxed 2 5 2 2 2" xfId="16485" xr:uid="{D56A4D84-3C77-4338-9157-3F4E84432F69}"/>
    <cellStyle name="RISKdarkBoxed 2 5 2 2 2 2" xfId="29166" xr:uid="{56C7B78E-EA71-4ED7-B096-3270A138E761}"/>
    <cellStyle name="RISKdarkBoxed 2 5 2 2 3" xfId="29165" xr:uid="{CF744518-D8FF-4F67-B4A4-03AF6F135DE2}"/>
    <cellStyle name="RISKdarkBoxed 2 5 2 3" xfId="16486" xr:uid="{12F96132-FEB2-49FC-9B66-E91B04510EAE}"/>
    <cellStyle name="RISKdarkBoxed 2 5 2 3 2" xfId="16487" xr:uid="{99546938-3965-467C-9416-7DF6EF1EEF03}"/>
    <cellStyle name="RISKdarkBoxed 2 5 2 3 2 2" xfId="29168" xr:uid="{1D62DCC5-2E3E-47E7-849B-1568E9427554}"/>
    <cellStyle name="RISKdarkBoxed 2 5 2 3 3" xfId="29167" xr:uid="{CFC318B4-270D-464F-8AED-3CEF51A59856}"/>
    <cellStyle name="RISKdarkBoxed 2 5 2 4" xfId="16488" xr:uid="{0CBCA001-C7A6-4802-A2E7-A2D8D1327C35}"/>
    <cellStyle name="RISKdarkBoxed 2 5 2 4 2" xfId="29169" xr:uid="{73986CB3-C3EC-434D-9439-404B4614C732}"/>
    <cellStyle name="RISKdarkBoxed 2 5 2 5" xfId="29164" xr:uid="{A8D91DBE-D1B3-46AA-8D6C-8FC8D6F7C033}"/>
    <cellStyle name="RISKdarkBoxed 2 5 3" xfId="16489" xr:uid="{C8977EA1-3623-48C7-9333-7F99F7D8FEFF}"/>
    <cellStyle name="RISKdarkBoxed 2 5 3 2" xfId="16490" xr:uid="{236E5FAC-A2BA-46CF-A37F-F661E98E9C18}"/>
    <cellStyle name="RISKdarkBoxed 2 5 3 2 2" xfId="16491" xr:uid="{0F3C9B90-C498-4DF9-8A9B-5ECE1D5BCF84}"/>
    <cellStyle name="RISKdarkBoxed 2 5 3 2 2 2" xfId="29172" xr:uid="{C48AB89F-9C19-4255-AB17-090E17A10F62}"/>
    <cellStyle name="RISKdarkBoxed 2 5 3 2 3" xfId="29171" xr:uid="{919D63F7-7DD3-49B7-80CB-36DDFDFECA91}"/>
    <cellStyle name="RISKdarkBoxed 2 5 3 3" xfId="16492" xr:uid="{F6529C18-E10F-44A7-911B-28BD3250AAD8}"/>
    <cellStyle name="RISKdarkBoxed 2 5 3 3 2" xfId="16493" xr:uid="{0E3261CA-66CE-4BE9-9AE7-95082F017913}"/>
    <cellStyle name="RISKdarkBoxed 2 5 3 3 2 2" xfId="29174" xr:uid="{C10F24A3-7A8C-4A85-8052-C011EA674AD2}"/>
    <cellStyle name="RISKdarkBoxed 2 5 3 3 3" xfId="29173" xr:uid="{C2472DA7-A241-4925-AA35-83E9AA54CB14}"/>
    <cellStyle name="RISKdarkBoxed 2 5 3 4" xfId="16494" xr:uid="{9FF275AF-F114-4C1E-8A4F-B547A90EB6A6}"/>
    <cellStyle name="RISKdarkBoxed 2 5 3 4 2" xfId="29175" xr:uid="{73758D14-4FEA-402C-8293-BF249767CC10}"/>
    <cellStyle name="RISKdarkBoxed 2 5 3 5" xfId="29170" xr:uid="{5825FEA1-0A76-434E-B0AA-640FA15F5AEA}"/>
    <cellStyle name="RISKdarkBoxed 2 5 4" xfId="16495" xr:uid="{351DE734-6CDC-4F96-A2DA-8EABAA77083E}"/>
    <cellStyle name="RISKdarkBoxed 2 5 4 2" xfId="16496" xr:uid="{1AF93257-9EAD-4758-B29C-180B82841A07}"/>
    <cellStyle name="RISKdarkBoxed 2 5 4 2 2" xfId="16497" xr:uid="{323CFFEB-8742-4919-B0CC-672D31BC09CA}"/>
    <cellStyle name="RISKdarkBoxed 2 5 4 2 2 2" xfId="29178" xr:uid="{9B1416B9-8761-4B20-A349-93CA77B01D27}"/>
    <cellStyle name="RISKdarkBoxed 2 5 4 2 3" xfId="29177" xr:uid="{D6651EBA-C3BD-4B01-BC7C-F5F9A9F84767}"/>
    <cellStyle name="RISKdarkBoxed 2 5 4 3" xfId="16498" xr:uid="{466B1C60-4215-4DF8-8A81-B36FD4FE92E0}"/>
    <cellStyle name="RISKdarkBoxed 2 5 4 3 2" xfId="16499" xr:uid="{D5BD083E-EBAA-4910-A1B8-4932B54C2774}"/>
    <cellStyle name="RISKdarkBoxed 2 5 4 3 2 2" xfId="29180" xr:uid="{CA6A7909-BCAE-4397-A6B0-A46960F59328}"/>
    <cellStyle name="RISKdarkBoxed 2 5 4 3 3" xfId="29179" xr:uid="{F089D185-32F8-44CF-9735-610B45485E6B}"/>
    <cellStyle name="RISKdarkBoxed 2 5 4 4" xfId="16500" xr:uid="{825CD6A0-7D57-40E2-8EFA-FE0106217EBC}"/>
    <cellStyle name="RISKdarkBoxed 2 5 4 4 2" xfId="29181" xr:uid="{DB0BE018-BCA5-4819-BC04-152E7EFD1D98}"/>
    <cellStyle name="RISKdarkBoxed 2 5 4 5" xfId="29176" xr:uid="{59A4AD15-2E02-4986-919E-58CB69928B89}"/>
    <cellStyle name="RISKdarkBoxed 2 5 5" xfId="16501" xr:uid="{F123E684-1699-460D-8CBE-30920B41C1D4}"/>
    <cellStyle name="RISKdarkBoxed 2 5 5 2" xfId="16502" xr:uid="{721679A1-1477-4343-840D-C98E974B20AE}"/>
    <cellStyle name="RISKdarkBoxed 2 5 5 2 2" xfId="16503" xr:uid="{C5BE125D-3B59-49D6-A67C-9DA9CAE01F58}"/>
    <cellStyle name="RISKdarkBoxed 2 5 5 2 2 2" xfId="29184" xr:uid="{F53DD2CF-7FE7-4D1F-8AFB-5A260D374A3C}"/>
    <cellStyle name="RISKdarkBoxed 2 5 5 2 3" xfId="29183" xr:uid="{D44CF542-D79E-4BEC-A82C-251C652C6C3A}"/>
    <cellStyle name="RISKdarkBoxed 2 5 5 3" xfId="16504" xr:uid="{1527FACE-8415-4601-B08E-6D9559A36BCC}"/>
    <cellStyle name="RISKdarkBoxed 2 5 5 3 2" xfId="16505" xr:uid="{07A486AD-5E03-4529-84E2-C8D8FC8BC95B}"/>
    <cellStyle name="RISKdarkBoxed 2 5 5 3 2 2" xfId="29186" xr:uid="{BA0531E4-D4F9-4A89-9D34-0D1D9B5DE5BA}"/>
    <cellStyle name="RISKdarkBoxed 2 5 5 3 3" xfId="29185" xr:uid="{F8D6D7EA-3EA9-4643-9CFD-1365477F2F1D}"/>
    <cellStyle name="RISKdarkBoxed 2 5 5 4" xfId="16506" xr:uid="{ED8376D7-ED86-4A89-B5D1-176DC38110DC}"/>
    <cellStyle name="RISKdarkBoxed 2 5 5 4 2" xfId="29187" xr:uid="{46D1A0B6-16EA-4590-A2FA-D1992E425C8A}"/>
    <cellStyle name="RISKdarkBoxed 2 5 5 5" xfId="29182" xr:uid="{E8EABBD8-6D8F-432C-8CB6-B2D2F4563E54}"/>
    <cellStyle name="RISKdarkBoxed 2 5 6" xfId="16507" xr:uid="{6232393D-7066-4CFB-BC1D-1957280147A4}"/>
    <cellStyle name="RISKdarkBoxed 2 5 6 2" xfId="16508" xr:uid="{62F97C37-A685-4781-ABFD-667DD9A73C4A}"/>
    <cellStyle name="RISKdarkBoxed 2 5 6 2 2" xfId="29189" xr:uid="{905C62E1-8CC1-4512-9A99-CCAD9710F662}"/>
    <cellStyle name="RISKdarkBoxed 2 5 6 3" xfId="29188" xr:uid="{6CA0B1AF-B872-4E16-9B02-107751AFF3D4}"/>
    <cellStyle name="RISKdarkBoxed 2 5 7" xfId="16509" xr:uid="{EB11BA6F-2C3B-46A4-827D-1C9637D933C4}"/>
    <cellStyle name="RISKdarkBoxed 2 5 7 2" xfId="16510" xr:uid="{6239F0C9-4C08-4525-9ECC-674ACE078113}"/>
    <cellStyle name="RISKdarkBoxed 2 5 7 2 2" xfId="29191" xr:uid="{51F13D10-D34C-4CB0-8DF2-A475DB1E9419}"/>
    <cellStyle name="RISKdarkBoxed 2 5 7 3" xfId="29190" xr:uid="{7EFBFAA6-3618-4087-8593-B5EED8D128FB}"/>
    <cellStyle name="RISKdarkBoxed 2 5 8" xfId="16511" xr:uid="{E884DAAC-AFD1-42A2-B82C-73DE57AA5A4F}"/>
    <cellStyle name="RISKdarkBoxed 2 5 8 2" xfId="29192" xr:uid="{8EE5D75A-9363-48A3-BE20-4AAE3991C5CD}"/>
    <cellStyle name="RISKdarkBoxed 2 5 9" xfId="29163" xr:uid="{4D6467CD-5F8C-4C7B-B807-E7624C25589A}"/>
    <cellStyle name="RISKdarkBoxed 2 6" xfId="16512" xr:uid="{3501E922-00E8-42D6-AE1A-18FD3D0D9C74}"/>
    <cellStyle name="RISKdarkBoxed 2 6 2" xfId="16513" xr:uid="{F33A911E-7602-449F-BE0A-5EC03DB6FF1A}"/>
    <cellStyle name="RISKdarkBoxed 2 6 2 2" xfId="16514" xr:uid="{32692792-32E4-4C86-B94C-1A11B8FF2A9E}"/>
    <cellStyle name="RISKdarkBoxed 2 6 2 2 2" xfId="16515" xr:uid="{525A950D-F8FE-48E6-80A5-9B9827F06D6E}"/>
    <cellStyle name="RISKdarkBoxed 2 6 2 2 2 2" xfId="29196" xr:uid="{1B5A2449-00CC-48DB-A0EA-3B7CD3A05553}"/>
    <cellStyle name="RISKdarkBoxed 2 6 2 2 3" xfId="29195" xr:uid="{C0E5A3F2-46E7-4855-908B-CCB01B76868B}"/>
    <cellStyle name="RISKdarkBoxed 2 6 2 3" xfId="16516" xr:uid="{E41CFAE1-1568-4BE0-9C83-2C305740A723}"/>
    <cellStyle name="RISKdarkBoxed 2 6 2 3 2" xfId="16517" xr:uid="{5C42ABE4-D12D-4E38-BFC1-5006C7E16CF5}"/>
    <cellStyle name="RISKdarkBoxed 2 6 2 3 2 2" xfId="29198" xr:uid="{D207143C-D45F-49E6-9E6B-937C92B5BA11}"/>
    <cellStyle name="RISKdarkBoxed 2 6 2 3 3" xfId="29197" xr:uid="{9CF4606F-321C-4C03-96EB-CC649BB36C52}"/>
    <cellStyle name="RISKdarkBoxed 2 6 2 4" xfId="16518" xr:uid="{6541AB06-7E26-41EF-A51B-2C3AD3784B7C}"/>
    <cellStyle name="RISKdarkBoxed 2 6 2 4 2" xfId="29199" xr:uid="{C25F771F-22E3-4C1D-85E8-D5A070020447}"/>
    <cellStyle name="RISKdarkBoxed 2 6 2 5" xfId="29194" xr:uid="{7D7536FF-9883-43B7-983C-A14EB8460B22}"/>
    <cellStyle name="RISKdarkBoxed 2 6 3" xfId="16519" xr:uid="{CC0DF76A-8BE6-4CF8-B616-8433EBD92736}"/>
    <cellStyle name="RISKdarkBoxed 2 6 3 2" xfId="16520" xr:uid="{E897D96A-1E5F-427B-A19A-BC85C7F817F2}"/>
    <cellStyle name="RISKdarkBoxed 2 6 3 2 2" xfId="16521" xr:uid="{3D0B005F-5CE9-4E2E-A093-BD9DE7B72949}"/>
    <cellStyle name="RISKdarkBoxed 2 6 3 2 2 2" xfId="29202" xr:uid="{6F976203-2BBF-4B0E-B5D9-EA93F7EE7829}"/>
    <cellStyle name="RISKdarkBoxed 2 6 3 2 3" xfId="29201" xr:uid="{3CA50D80-F5CF-4EB9-A0E2-B961ABADF2B0}"/>
    <cellStyle name="RISKdarkBoxed 2 6 3 3" xfId="16522" xr:uid="{0D7F192C-B100-434A-933A-D39A142D0EA8}"/>
    <cellStyle name="RISKdarkBoxed 2 6 3 3 2" xfId="16523" xr:uid="{76666B6A-66A0-4B2F-8F47-3A60624359F0}"/>
    <cellStyle name="RISKdarkBoxed 2 6 3 3 2 2" xfId="29204" xr:uid="{37701D93-99C8-4960-8E55-9F4447331DE3}"/>
    <cellStyle name="RISKdarkBoxed 2 6 3 3 3" xfId="29203" xr:uid="{177B79CC-A587-4C03-902B-2D3549776DD4}"/>
    <cellStyle name="RISKdarkBoxed 2 6 3 4" xfId="16524" xr:uid="{9CDA1F84-F707-4F77-9E10-ACFA9D92E99B}"/>
    <cellStyle name="RISKdarkBoxed 2 6 3 4 2" xfId="29205" xr:uid="{D27A1CF6-D89D-4036-90E8-C55949511082}"/>
    <cellStyle name="RISKdarkBoxed 2 6 3 5" xfId="29200" xr:uid="{61194DEE-A890-4D33-B36C-8BEB0A26BF24}"/>
    <cellStyle name="RISKdarkBoxed 2 6 4" xfId="16525" xr:uid="{6B71A87B-8697-4544-9986-DCF96525B69E}"/>
    <cellStyle name="RISKdarkBoxed 2 6 4 2" xfId="16526" xr:uid="{7B51615C-3C12-43D4-92F0-4457EC1CC3F9}"/>
    <cellStyle name="RISKdarkBoxed 2 6 4 2 2" xfId="16527" xr:uid="{1F81828E-6842-4A31-A894-399590CB08C8}"/>
    <cellStyle name="RISKdarkBoxed 2 6 4 2 2 2" xfId="29208" xr:uid="{C013F895-F06E-4E50-819D-2B093580ECDB}"/>
    <cellStyle name="RISKdarkBoxed 2 6 4 2 3" xfId="29207" xr:uid="{B27B0D1E-6339-4B1F-84E4-38255F1FC464}"/>
    <cellStyle name="RISKdarkBoxed 2 6 4 3" xfId="16528" xr:uid="{36F72AD2-7F1A-4981-B6BB-AD6BE5821CE4}"/>
    <cellStyle name="RISKdarkBoxed 2 6 4 3 2" xfId="16529" xr:uid="{02704F16-A4FA-41A1-A4FD-B603F42D54F8}"/>
    <cellStyle name="RISKdarkBoxed 2 6 4 3 2 2" xfId="29210" xr:uid="{E36A78DC-E7FB-4F5F-88D9-1144908CC3C3}"/>
    <cellStyle name="RISKdarkBoxed 2 6 4 3 3" xfId="29209" xr:uid="{D89DFA78-EF6C-4419-809A-9B842B3634A9}"/>
    <cellStyle name="RISKdarkBoxed 2 6 4 4" xfId="16530" xr:uid="{49F8D678-4E55-4D4D-B9D7-560CACD2FBAD}"/>
    <cellStyle name="RISKdarkBoxed 2 6 4 4 2" xfId="29211" xr:uid="{898A19DF-A056-49D0-9A87-B39EFF30D061}"/>
    <cellStyle name="RISKdarkBoxed 2 6 4 5" xfId="29206" xr:uid="{BB887F86-D8D8-4C9D-9989-D4076E826626}"/>
    <cellStyle name="RISKdarkBoxed 2 6 5" xfId="16531" xr:uid="{C63D7487-19EB-417D-962A-00E669957AEA}"/>
    <cellStyle name="RISKdarkBoxed 2 6 5 2" xfId="16532" xr:uid="{C56FA7CA-7EB0-4417-9939-3D6C0640B8A6}"/>
    <cellStyle name="RISKdarkBoxed 2 6 5 2 2" xfId="16533" xr:uid="{4645986F-6B34-4831-AAA0-535BE852A994}"/>
    <cellStyle name="RISKdarkBoxed 2 6 5 2 2 2" xfId="29214" xr:uid="{4BA9B26C-B251-42A3-8A5C-3574090F2AD1}"/>
    <cellStyle name="RISKdarkBoxed 2 6 5 2 3" xfId="29213" xr:uid="{A5B548E8-66F3-4DD9-AB8B-8020051B7E4C}"/>
    <cellStyle name="RISKdarkBoxed 2 6 5 3" xfId="16534" xr:uid="{E4A8C608-B33D-4330-A50E-4A52943989ED}"/>
    <cellStyle name="RISKdarkBoxed 2 6 5 3 2" xfId="16535" xr:uid="{CD5C5BFC-8AC2-4B83-B330-002CD259F807}"/>
    <cellStyle name="RISKdarkBoxed 2 6 5 3 2 2" xfId="29216" xr:uid="{58E59737-AA40-4E02-AE2D-4521888A01CC}"/>
    <cellStyle name="RISKdarkBoxed 2 6 5 3 3" xfId="29215" xr:uid="{E1DC87BD-2E05-4B9D-9B5C-2B08280D00B7}"/>
    <cellStyle name="RISKdarkBoxed 2 6 5 4" xfId="16536" xr:uid="{B7CBE8F4-94E9-48BA-BD12-BAC4025EEBCB}"/>
    <cellStyle name="RISKdarkBoxed 2 6 5 4 2" xfId="29217" xr:uid="{D0FA130A-E41B-4B3E-81D4-597C61FC4CF4}"/>
    <cellStyle name="RISKdarkBoxed 2 6 5 5" xfId="29212" xr:uid="{57EC5E84-542D-4A81-84A9-BCD86DB60362}"/>
    <cellStyle name="RISKdarkBoxed 2 6 6" xfId="16537" xr:uid="{6F8150E6-E2D9-4CD9-8419-7178D4E76E3F}"/>
    <cellStyle name="RISKdarkBoxed 2 6 6 2" xfId="16538" xr:uid="{DDC5CB4A-3E5D-4CB5-B23D-CE1F0167C6DD}"/>
    <cellStyle name="RISKdarkBoxed 2 6 6 2 2" xfId="29219" xr:uid="{9156DA40-0261-4286-998E-2A5963741927}"/>
    <cellStyle name="RISKdarkBoxed 2 6 6 3" xfId="29218" xr:uid="{5229D579-25B6-4398-8EDB-439D221FAD13}"/>
    <cellStyle name="RISKdarkBoxed 2 6 7" xfId="16539" xr:uid="{6DADF05D-C331-4072-B56C-974F4526345A}"/>
    <cellStyle name="RISKdarkBoxed 2 6 7 2" xfId="16540" xr:uid="{F8876ECC-3063-4C33-B3A6-8114C5CA2188}"/>
    <cellStyle name="RISKdarkBoxed 2 6 7 2 2" xfId="29221" xr:uid="{D3205FB4-DD07-419C-A0F9-A8E5D4460508}"/>
    <cellStyle name="RISKdarkBoxed 2 6 7 3" xfId="29220" xr:uid="{1D47B2F6-77C3-4080-80B4-B277A6D20E82}"/>
    <cellStyle name="RISKdarkBoxed 2 6 8" xfId="16541" xr:uid="{B2777742-D35F-405C-A1A3-1E632337BB69}"/>
    <cellStyle name="RISKdarkBoxed 2 6 8 2" xfId="29222" xr:uid="{F5AF97D8-2A99-4718-BA53-44FB1DF123DB}"/>
    <cellStyle name="RISKdarkBoxed 2 6 9" xfId="29193" xr:uid="{7338289E-E0E6-4D68-B23D-25F9C0A765E4}"/>
    <cellStyle name="RISKdarkBoxed 2 7" xfId="16542" xr:uid="{4F13830F-531D-40F1-ABDF-D0E002CE27CE}"/>
    <cellStyle name="RISKdarkBoxed 2 7 2" xfId="16543" xr:uid="{A318A65C-FC13-42BE-A072-85F14E681B4E}"/>
    <cellStyle name="RISKdarkBoxed 2 7 2 2" xfId="16544" xr:uid="{C1A0527B-1272-4A1B-8A1D-650CFC846CB3}"/>
    <cellStyle name="RISKdarkBoxed 2 7 2 2 2" xfId="29225" xr:uid="{4F57DD17-A003-4147-BCBA-49595328B8DB}"/>
    <cellStyle name="RISKdarkBoxed 2 7 2 3" xfId="29224" xr:uid="{42DBFE84-54FB-4779-8158-458CD9D84CAA}"/>
    <cellStyle name="RISKdarkBoxed 2 7 3" xfId="16545" xr:uid="{188E3A31-F7E5-4D68-9349-81D13E0ABE4C}"/>
    <cellStyle name="RISKdarkBoxed 2 7 3 2" xfId="16546" xr:uid="{71EBCFD6-E8CD-4FF2-A9AA-EF53C2EA0368}"/>
    <cellStyle name="RISKdarkBoxed 2 7 3 2 2" xfId="29227" xr:uid="{1A52D675-CA4A-4887-9C1F-C1671F09A223}"/>
    <cellStyle name="RISKdarkBoxed 2 7 3 3" xfId="29226" xr:uid="{67895EBF-1B62-4056-91F5-1B09668E5262}"/>
    <cellStyle name="RISKdarkBoxed 2 7 4" xfId="16547" xr:uid="{73B7CA80-1325-49A1-8E9D-3FC656B00CA2}"/>
    <cellStyle name="RISKdarkBoxed 2 7 4 2" xfId="29228" xr:uid="{D386ED39-1672-41B0-9F2B-1A63EEC11C92}"/>
    <cellStyle name="RISKdarkBoxed 2 7 5" xfId="29223" xr:uid="{FE4A2B4E-279A-4926-B6DC-7C9D93DFE751}"/>
    <cellStyle name="RISKdarkBoxed 2 8" xfId="16548" xr:uid="{8F190524-5810-4AB6-B7A4-94F18987DDCE}"/>
    <cellStyle name="RISKdarkBoxed 2 8 2" xfId="16549" xr:uid="{7CDAAD75-AA48-4B34-A2AD-94C2C34B6426}"/>
    <cellStyle name="RISKdarkBoxed 2 8 2 2" xfId="16550" xr:uid="{CD46C5A5-5018-4316-8897-68B686555AA9}"/>
    <cellStyle name="RISKdarkBoxed 2 8 2 2 2" xfId="29231" xr:uid="{A7CF2554-66DD-42A9-AE8C-7E4FD07F15DA}"/>
    <cellStyle name="RISKdarkBoxed 2 8 2 3" xfId="29230" xr:uid="{207AAA9A-609E-48FF-B8F2-1CBA1C0DFD45}"/>
    <cellStyle name="RISKdarkBoxed 2 8 3" xfId="16551" xr:uid="{ADB9F717-C6D0-4B69-94CB-CD52120F459F}"/>
    <cellStyle name="RISKdarkBoxed 2 8 3 2" xfId="16552" xr:uid="{BADABA36-A751-4909-94F8-9B6DE4B78F51}"/>
    <cellStyle name="RISKdarkBoxed 2 8 3 2 2" xfId="29233" xr:uid="{4AC4263E-2001-4753-AF2A-09E4D1090C80}"/>
    <cellStyle name="RISKdarkBoxed 2 8 3 3" xfId="29232" xr:uid="{58086C58-340C-47F1-8694-A388F78A1FC7}"/>
    <cellStyle name="RISKdarkBoxed 2 8 4" xfId="16553" xr:uid="{51EB490E-D9D2-452D-AB33-E8F88BE15F12}"/>
    <cellStyle name="RISKdarkBoxed 2 8 4 2" xfId="29234" xr:uid="{6F250FFB-2C7C-4287-89C6-F93B3EE728F3}"/>
    <cellStyle name="RISKdarkBoxed 2 8 5" xfId="29229" xr:uid="{69D2BD00-A657-40C6-AAAA-2E8892D4B049}"/>
    <cellStyle name="RISKdarkBoxed 2 9" xfId="16554" xr:uid="{9D1C51D0-58F8-4E78-A033-FE629A2C9163}"/>
    <cellStyle name="RISKdarkBoxed 2 9 2" xfId="16555" xr:uid="{2E0B2D4A-255C-4D45-89B6-5B3413C22487}"/>
    <cellStyle name="RISKdarkBoxed 2 9 2 2" xfId="16556" xr:uid="{46DBDAA8-6E6E-4C0D-B9E3-60B80607FF43}"/>
    <cellStyle name="RISKdarkBoxed 2 9 2 2 2" xfId="29237" xr:uid="{38AD0DD0-FABA-4360-9910-BE285DA90277}"/>
    <cellStyle name="RISKdarkBoxed 2 9 2 3" xfId="29236" xr:uid="{9D4E3292-3027-440D-9564-D43A129D5348}"/>
    <cellStyle name="RISKdarkBoxed 2 9 3" xfId="16557" xr:uid="{E1FFAF6A-8041-49E7-AB95-7617944ACEC7}"/>
    <cellStyle name="RISKdarkBoxed 2 9 3 2" xfId="16558" xr:uid="{62A3BCF5-3B52-4FCD-AEA5-F2C71C085B28}"/>
    <cellStyle name="RISKdarkBoxed 2 9 3 2 2" xfId="29239" xr:uid="{BC726BA7-6E69-47CD-B84E-DB861A7D67F2}"/>
    <cellStyle name="RISKdarkBoxed 2 9 3 3" xfId="29238" xr:uid="{1C6093A6-0365-49E9-A2BD-80A69E2737CF}"/>
    <cellStyle name="RISKdarkBoxed 2 9 4" xfId="16559" xr:uid="{18D07F6A-DDA2-4BA0-959F-D0CCB3E0B58A}"/>
    <cellStyle name="RISKdarkBoxed 2 9 4 2" xfId="29240" xr:uid="{1A7D5CF5-2928-43A5-9202-672349AD8AB7}"/>
    <cellStyle name="RISKdarkBoxed 2 9 5" xfId="29235" xr:uid="{33CCE493-ACF3-4949-9C42-E2E04F51CCAD}"/>
    <cellStyle name="RISKdarkBoxed 2_Balance" xfId="16560" xr:uid="{AB084F1D-E50E-4AE9-A9D0-FC58E0C6A541}"/>
    <cellStyle name="RISKdarkBoxed 3" xfId="16561" xr:uid="{9B4A947D-2E0C-4A29-9D19-2192FC4E8CC6}"/>
    <cellStyle name="RISKdarkBoxed 3 10" xfId="16562" xr:uid="{9B4492EB-C707-409A-9256-98C80B69CE15}"/>
    <cellStyle name="RISKdarkBoxed 3 10 2" xfId="16563" xr:uid="{2EA03D4C-E6A8-4778-A154-69ED1C11552B}"/>
    <cellStyle name="RISKdarkBoxed 3 10 2 2" xfId="16564" xr:uid="{DA3E523E-895D-403D-B383-2B2FA3B73A65}"/>
    <cellStyle name="RISKdarkBoxed 3 10 2 2 2" xfId="29244" xr:uid="{7FD26908-7F7F-4ED4-BCA1-F16B311ECA0D}"/>
    <cellStyle name="RISKdarkBoxed 3 10 2 3" xfId="29243" xr:uid="{F54ED892-0E41-469D-AAB1-1C30557A4C7C}"/>
    <cellStyle name="RISKdarkBoxed 3 10 3" xfId="16565" xr:uid="{71C3A5C8-751F-4B4E-8EFF-74A17C6BF3B8}"/>
    <cellStyle name="RISKdarkBoxed 3 10 3 2" xfId="16566" xr:uid="{2AD39AAE-A915-41FF-A470-A0BCBB9E3827}"/>
    <cellStyle name="RISKdarkBoxed 3 10 3 2 2" xfId="29246" xr:uid="{CBE175E4-021F-4CF0-9933-0E0E6264DBF9}"/>
    <cellStyle name="RISKdarkBoxed 3 10 3 3" xfId="29245" xr:uid="{E54E41FC-F890-43F7-9ED5-BCC5B0885969}"/>
    <cellStyle name="RISKdarkBoxed 3 10 4" xfId="16567" xr:uid="{EDA7A0DA-40FD-4A5D-8F94-60870F4A8E3B}"/>
    <cellStyle name="RISKdarkBoxed 3 10 4 2" xfId="29247" xr:uid="{168968A3-C0B7-484B-BBC7-C6785004E640}"/>
    <cellStyle name="RISKdarkBoxed 3 10 5" xfId="29242" xr:uid="{2FB42DCA-77FF-44EB-AEC0-3A9D9076C238}"/>
    <cellStyle name="RISKdarkBoxed 3 11" xfId="16568" xr:uid="{5696C6B2-BE01-49A4-A257-481336207467}"/>
    <cellStyle name="RISKdarkBoxed 3 11 2" xfId="16569" xr:uid="{7F299029-6F58-41EE-A176-404D36FAD2F0}"/>
    <cellStyle name="RISKdarkBoxed 3 11 2 2" xfId="29249" xr:uid="{8E66DC17-A809-49AA-B7D3-5E5F4480A107}"/>
    <cellStyle name="RISKdarkBoxed 3 11 3" xfId="29248" xr:uid="{EACF5FDD-1494-4F07-806B-37997917B74C}"/>
    <cellStyle name="RISKdarkBoxed 3 12" xfId="16570" xr:uid="{474E853D-988A-46A8-90A8-BBDB9E20A123}"/>
    <cellStyle name="RISKdarkBoxed 3 12 2" xfId="16571" xr:uid="{C630C6B3-DA79-403D-86F2-1CBC7307016B}"/>
    <cellStyle name="RISKdarkBoxed 3 12 2 2" xfId="29251" xr:uid="{B52898D8-F034-480A-8336-D7D2306D0710}"/>
    <cellStyle name="RISKdarkBoxed 3 12 3" xfId="29250" xr:uid="{2B863DFC-B9D5-41D8-886A-4D1941C98220}"/>
    <cellStyle name="RISKdarkBoxed 3 13" xfId="16572" xr:uid="{8335CE85-9A69-4DCE-AEAF-BCE26A933D0E}"/>
    <cellStyle name="RISKdarkBoxed 3 13 2" xfId="29252" xr:uid="{536E81D8-BD55-459F-AF1E-FBEF30707F40}"/>
    <cellStyle name="RISKdarkBoxed 3 14" xfId="29241" xr:uid="{3A5F2841-F617-4CB4-B036-2EE0658A67EB}"/>
    <cellStyle name="RISKdarkBoxed 3 2" xfId="16573" xr:uid="{036236BA-1205-4C0E-837E-49EFA8A69EAC}"/>
    <cellStyle name="RISKdarkBoxed 3 2 10" xfId="29253" xr:uid="{A741A266-7171-4742-BD82-773E8FE2328B}"/>
    <cellStyle name="RISKdarkBoxed 3 2 2" xfId="16574" xr:uid="{09C8B991-5054-47BD-B32C-1671E7D13A40}"/>
    <cellStyle name="RISKdarkBoxed 3 2 2 2" xfId="16575" xr:uid="{A8944AA3-8CF3-424A-B584-D92533324BEC}"/>
    <cellStyle name="RISKdarkBoxed 3 2 2 2 2" xfId="16576" xr:uid="{A5DD44F6-134B-4963-9519-8183F588DE1E}"/>
    <cellStyle name="RISKdarkBoxed 3 2 2 2 2 2" xfId="16577" xr:uid="{68597EF5-F11B-40A4-8A8E-B7C163343ED6}"/>
    <cellStyle name="RISKdarkBoxed 3 2 2 2 2 2 2" xfId="29257" xr:uid="{C417B3D5-E1ED-4727-9954-4DC1360BC850}"/>
    <cellStyle name="RISKdarkBoxed 3 2 2 2 2 3" xfId="29256" xr:uid="{F518E343-0DB0-4708-8EAA-D79540E20AC0}"/>
    <cellStyle name="RISKdarkBoxed 3 2 2 2 3" xfId="16578" xr:uid="{8F6BB70E-372D-4286-B928-0672941177D6}"/>
    <cellStyle name="RISKdarkBoxed 3 2 2 2 3 2" xfId="16579" xr:uid="{0B15CC84-B50B-42C8-B54A-CD83834E15FA}"/>
    <cellStyle name="RISKdarkBoxed 3 2 2 2 3 2 2" xfId="29259" xr:uid="{C6DA9AD9-55AE-4218-9BAE-55EB755791ED}"/>
    <cellStyle name="RISKdarkBoxed 3 2 2 2 3 3" xfId="29258" xr:uid="{1A88CABF-F213-454B-9664-6B8C2DF889C3}"/>
    <cellStyle name="RISKdarkBoxed 3 2 2 2 4" xfId="16580" xr:uid="{E35BA36D-A410-463A-9CE1-9ACCD50BD889}"/>
    <cellStyle name="RISKdarkBoxed 3 2 2 2 4 2" xfId="29260" xr:uid="{56C53BDD-D220-4109-AB8C-C220539A017C}"/>
    <cellStyle name="RISKdarkBoxed 3 2 2 2 5" xfId="29255" xr:uid="{43981299-680E-404B-B4A9-4A793FE7AD6C}"/>
    <cellStyle name="RISKdarkBoxed 3 2 2 3" xfId="16581" xr:uid="{E2064795-2FA7-429E-BE30-7EB4A91FF19F}"/>
    <cellStyle name="RISKdarkBoxed 3 2 2 3 2" xfId="16582" xr:uid="{CC6DC10A-6CC6-44A6-BF0E-29B53396F5E0}"/>
    <cellStyle name="RISKdarkBoxed 3 2 2 3 2 2" xfId="16583" xr:uid="{2BBC9D84-D5B7-4EB1-A224-7BCDC57E7B27}"/>
    <cellStyle name="RISKdarkBoxed 3 2 2 3 2 2 2" xfId="29263" xr:uid="{876F70EA-E3AA-44DB-A9F5-D55D60287DBD}"/>
    <cellStyle name="RISKdarkBoxed 3 2 2 3 2 3" xfId="29262" xr:uid="{30D6F37B-78A9-4188-B26E-8BE98A1680BE}"/>
    <cellStyle name="RISKdarkBoxed 3 2 2 3 3" xfId="16584" xr:uid="{4AE22010-A9D7-457B-9606-4EC0681B437A}"/>
    <cellStyle name="RISKdarkBoxed 3 2 2 3 3 2" xfId="16585" xr:uid="{53B467EE-8B24-4B2C-84C8-14ABBAB6BB88}"/>
    <cellStyle name="RISKdarkBoxed 3 2 2 3 3 2 2" xfId="29265" xr:uid="{6F3F1232-8857-4664-A8A8-88E0A0BF5056}"/>
    <cellStyle name="RISKdarkBoxed 3 2 2 3 3 3" xfId="29264" xr:uid="{D8EAD1A6-530B-4D7D-88FE-67003448CEFB}"/>
    <cellStyle name="RISKdarkBoxed 3 2 2 3 4" xfId="16586" xr:uid="{A60AA5BB-B4C0-4C62-AFE5-F98DCF342FAA}"/>
    <cellStyle name="RISKdarkBoxed 3 2 2 3 4 2" xfId="29266" xr:uid="{F90A222C-E4A9-4A30-B615-2F41756645CB}"/>
    <cellStyle name="RISKdarkBoxed 3 2 2 3 5" xfId="29261" xr:uid="{98E12BAC-D9D9-48FD-810E-665BCDECD6EA}"/>
    <cellStyle name="RISKdarkBoxed 3 2 2 4" xfId="16587" xr:uid="{9578EC62-E9EC-481D-A534-4C93C457A59D}"/>
    <cellStyle name="RISKdarkBoxed 3 2 2 4 2" xfId="16588" xr:uid="{CA54B6E2-7147-4FD2-AE15-DB63258007EC}"/>
    <cellStyle name="RISKdarkBoxed 3 2 2 4 2 2" xfId="16589" xr:uid="{BFEE65C4-BC36-4898-94C1-21AA2B749B9B}"/>
    <cellStyle name="RISKdarkBoxed 3 2 2 4 2 2 2" xfId="29269" xr:uid="{D41C83C0-366D-4F87-BA73-40E80704CF81}"/>
    <cellStyle name="RISKdarkBoxed 3 2 2 4 2 3" xfId="29268" xr:uid="{A22F8D3F-1387-4924-A38D-CAB9A45AC7A1}"/>
    <cellStyle name="RISKdarkBoxed 3 2 2 4 3" xfId="16590" xr:uid="{076974EE-DCBE-4B9C-9907-D7C8336D1044}"/>
    <cellStyle name="RISKdarkBoxed 3 2 2 4 3 2" xfId="16591" xr:uid="{CDA44121-8BD7-4702-8DCB-FFF6C060B1ED}"/>
    <cellStyle name="RISKdarkBoxed 3 2 2 4 3 2 2" xfId="29271" xr:uid="{7A0ED4F8-3E62-4787-B472-DE20E69BF037}"/>
    <cellStyle name="RISKdarkBoxed 3 2 2 4 3 3" xfId="29270" xr:uid="{B3E3395B-2836-476F-AE44-21FAAFD5C9D4}"/>
    <cellStyle name="RISKdarkBoxed 3 2 2 4 4" xfId="16592" xr:uid="{54C812B7-49A7-48B8-BBE3-41FAB14512BF}"/>
    <cellStyle name="RISKdarkBoxed 3 2 2 4 4 2" xfId="29272" xr:uid="{EE22C25B-A611-48CD-AA70-D82A45058AAA}"/>
    <cellStyle name="RISKdarkBoxed 3 2 2 4 5" xfId="29267" xr:uid="{5C98C2F3-01E2-4120-9FDD-48796F325497}"/>
    <cellStyle name="RISKdarkBoxed 3 2 2 5" xfId="16593" xr:uid="{03F4D361-7EB8-4749-A21B-F4842EDD93A4}"/>
    <cellStyle name="RISKdarkBoxed 3 2 2 5 2" xfId="16594" xr:uid="{FE03A8FC-1D7E-4FCE-8E97-141133E80D4D}"/>
    <cellStyle name="RISKdarkBoxed 3 2 2 5 2 2" xfId="16595" xr:uid="{568681D2-488C-4C2F-A7F1-3310A32E4819}"/>
    <cellStyle name="RISKdarkBoxed 3 2 2 5 2 2 2" xfId="29275" xr:uid="{A130FDE2-FB88-43DA-B425-C786960CBC0F}"/>
    <cellStyle name="RISKdarkBoxed 3 2 2 5 2 3" xfId="29274" xr:uid="{91457FBE-9536-49F0-AC20-632A574DFD90}"/>
    <cellStyle name="RISKdarkBoxed 3 2 2 5 3" xfId="16596" xr:uid="{02533625-2E79-46AF-A5CF-8B04393B7734}"/>
    <cellStyle name="RISKdarkBoxed 3 2 2 5 3 2" xfId="16597" xr:uid="{6C4259C5-FFF9-4BE9-A3F6-526BD756D579}"/>
    <cellStyle name="RISKdarkBoxed 3 2 2 5 3 2 2" xfId="29277" xr:uid="{D91F00BB-66CE-4AEC-B86A-E7C93C1F7258}"/>
    <cellStyle name="RISKdarkBoxed 3 2 2 5 3 3" xfId="29276" xr:uid="{A13D1439-168F-4D99-B713-8C45C2F63174}"/>
    <cellStyle name="RISKdarkBoxed 3 2 2 5 4" xfId="16598" xr:uid="{F72AD128-99B9-4A11-9BDC-FBC4B726EC03}"/>
    <cellStyle name="RISKdarkBoxed 3 2 2 5 4 2" xfId="29278" xr:uid="{3085A78C-6676-40CF-BBBD-FCF4144CE147}"/>
    <cellStyle name="RISKdarkBoxed 3 2 2 5 5" xfId="29273" xr:uid="{E987064D-B53A-4168-AEE8-4696490683C4}"/>
    <cellStyle name="RISKdarkBoxed 3 2 2 6" xfId="16599" xr:uid="{A5A6E286-8003-420B-BCDB-73736B6834DD}"/>
    <cellStyle name="RISKdarkBoxed 3 2 2 6 2" xfId="16600" xr:uid="{7B00D535-9157-4DF3-BAAB-9CEAA77B56FC}"/>
    <cellStyle name="RISKdarkBoxed 3 2 2 6 2 2" xfId="29280" xr:uid="{0F5C500A-B85D-436B-B005-AA1BE564A17A}"/>
    <cellStyle name="RISKdarkBoxed 3 2 2 6 3" xfId="29279" xr:uid="{6AFB9ED9-47BD-4984-AA1D-19C15B8B1A67}"/>
    <cellStyle name="RISKdarkBoxed 3 2 2 7" xfId="16601" xr:uid="{70932D22-961D-4529-B033-3BAE83550622}"/>
    <cellStyle name="RISKdarkBoxed 3 2 2 7 2" xfId="16602" xr:uid="{DB5CC711-121D-4B1C-95C8-85D608685D8A}"/>
    <cellStyle name="RISKdarkBoxed 3 2 2 7 2 2" xfId="29282" xr:uid="{F291BD4C-99E0-40D9-9E2A-8F4DA5A0CAE1}"/>
    <cellStyle name="RISKdarkBoxed 3 2 2 7 3" xfId="29281" xr:uid="{1809EB1D-9F94-4076-8FB5-DF5ED9FA9078}"/>
    <cellStyle name="RISKdarkBoxed 3 2 2 8" xfId="16603" xr:uid="{84E133A7-E15D-4118-A38D-1D9D01B84CC5}"/>
    <cellStyle name="RISKdarkBoxed 3 2 2 8 2" xfId="29283" xr:uid="{BCAE1E84-384E-4EAC-BAA0-25E857A74D8A}"/>
    <cellStyle name="RISKdarkBoxed 3 2 2 9" xfId="29254" xr:uid="{A297AC78-5B3F-4385-A835-1F6F7EE2BAD2}"/>
    <cellStyle name="RISKdarkBoxed 3 2 3" xfId="16604" xr:uid="{B01C2BAB-C984-4889-9245-C68B8E477C4F}"/>
    <cellStyle name="RISKdarkBoxed 3 2 3 2" xfId="16605" xr:uid="{74AE8B31-E4BB-4D01-BD41-3C52F4F39A42}"/>
    <cellStyle name="RISKdarkBoxed 3 2 3 2 2" xfId="16606" xr:uid="{E5695396-7FC1-466D-B700-D9B9CA83A8D5}"/>
    <cellStyle name="RISKdarkBoxed 3 2 3 2 2 2" xfId="29286" xr:uid="{D6A6EB7A-58C2-411C-94EC-6D9FE92238E6}"/>
    <cellStyle name="RISKdarkBoxed 3 2 3 2 3" xfId="29285" xr:uid="{5FF95915-B7E2-47DF-BFA7-45EFCE0E121D}"/>
    <cellStyle name="RISKdarkBoxed 3 2 3 3" xfId="16607" xr:uid="{01DD57A8-D107-42F9-841E-33C880B3B279}"/>
    <cellStyle name="RISKdarkBoxed 3 2 3 3 2" xfId="16608" xr:uid="{8D157BE3-0308-4C99-BCC2-26BCBE069C8D}"/>
    <cellStyle name="RISKdarkBoxed 3 2 3 3 2 2" xfId="29288" xr:uid="{4AC85684-F44C-4132-924C-0549ACC1EBAD}"/>
    <cellStyle name="RISKdarkBoxed 3 2 3 3 3" xfId="29287" xr:uid="{32E5F53F-A04A-49DC-9606-3200A551EE29}"/>
    <cellStyle name="RISKdarkBoxed 3 2 3 4" xfId="16609" xr:uid="{9259EB96-61C5-4D64-B8FF-DB2B8023190A}"/>
    <cellStyle name="RISKdarkBoxed 3 2 3 4 2" xfId="29289" xr:uid="{585D4616-5937-4DB7-97CB-27396818DB8E}"/>
    <cellStyle name="RISKdarkBoxed 3 2 3 5" xfId="29284" xr:uid="{DDC26FC1-72C0-4AE2-9FFD-7F3D5849E150}"/>
    <cellStyle name="RISKdarkBoxed 3 2 4" xfId="16610" xr:uid="{06BAA512-BCEE-4BEC-9494-2325A0C6A0B1}"/>
    <cellStyle name="RISKdarkBoxed 3 2 4 2" xfId="16611" xr:uid="{F456C979-29A1-4445-BEB9-7464FFA21A8B}"/>
    <cellStyle name="RISKdarkBoxed 3 2 4 2 2" xfId="16612" xr:uid="{A9EFE98B-D577-4AF2-9A66-E7980DAAB88F}"/>
    <cellStyle name="RISKdarkBoxed 3 2 4 2 2 2" xfId="29292" xr:uid="{D7C2A818-7F2D-4F23-958D-B13FCC6E3274}"/>
    <cellStyle name="RISKdarkBoxed 3 2 4 2 3" xfId="29291" xr:uid="{B3273066-DB82-4DC6-8D64-EDBF30F8BA12}"/>
    <cellStyle name="RISKdarkBoxed 3 2 4 3" xfId="16613" xr:uid="{10FEFEE4-241A-4C7C-B5ED-442E713AEC67}"/>
    <cellStyle name="RISKdarkBoxed 3 2 4 3 2" xfId="16614" xr:uid="{F2B8BE4C-E4BF-4DB5-851F-CD217D71B512}"/>
    <cellStyle name="RISKdarkBoxed 3 2 4 3 2 2" xfId="29294" xr:uid="{E7B706E4-A62A-4F39-8EA3-668ACE0A66BA}"/>
    <cellStyle name="RISKdarkBoxed 3 2 4 3 3" xfId="29293" xr:uid="{8C02ED83-666C-4A65-A6CB-B582DBCCBDA7}"/>
    <cellStyle name="RISKdarkBoxed 3 2 4 4" xfId="16615" xr:uid="{899F5A55-7112-407A-9C2D-6628E00B4591}"/>
    <cellStyle name="RISKdarkBoxed 3 2 4 4 2" xfId="29295" xr:uid="{2E1A59BD-39F8-4775-8561-665FEE8B2503}"/>
    <cellStyle name="RISKdarkBoxed 3 2 4 5" xfId="29290" xr:uid="{31D08AE0-C377-49AE-81FA-83C00B54B1DF}"/>
    <cellStyle name="RISKdarkBoxed 3 2 5" xfId="16616" xr:uid="{D514EB2A-4BB3-4359-AB41-C5EBAF6518CC}"/>
    <cellStyle name="RISKdarkBoxed 3 2 5 2" xfId="16617" xr:uid="{D0E2C099-C14F-4940-B285-4D2850F3F4CE}"/>
    <cellStyle name="RISKdarkBoxed 3 2 5 2 2" xfId="16618" xr:uid="{524A1255-F164-4502-80AB-C70D256FB9C0}"/>
    <cellStyle name="RISKdarkBoxed 3 2 5 2 2 2" xfId="29298" xr:uid="{B6BD542F-C333-4391-BB7E-7FFF4E799F5D}"/>
    <cellStyle name="RISKdarkBoxed 3 2 5 2 3" xfId="29297" xr:uid="{0226076F-9ABC-466E-B6B6-FB1A130A3BF4}"/>
    <cellStyle name="RISKdarkBoxed 3 2 5 3" xfId="16619" xr:uid="{415B3263-EC93-47C5-A2AE-E5EE431610DE}"/>
    <cellStyle name="RISKdarkBoxed 3 2 5 3 2" xfId="16620" xr:uid="{DC86B769-27BE-4E2E-BEB9-BB698D18B264}"/>
    <cellStyle name="RISKdarkBoxed 3 2 5 3 2 2" xfId="29300" xr:uid="{24433AA2-B91E-4BED-94CC-14814393CA27}"/>
    <cellStyle name="RISKdarkBoxed 3 2 5 3 3" xfId="29299" xr:uid="{ED7F609E-8FAF-4422-8161-3FE413871BB6}"/>
    <cellStyle name="RISKdarkBoxed 3 2 5 4" xfId="16621" xr:uid="{DFC4B191-D0CE-4EAB-8F0C-38F6D1ED5765}"/>
    <cellStyle name="RISKdarkBoxed 3 2 5 4 2" xfId="29301" xr:uid="{900434E1-E4E9-453A-9956-C12E60D79349}"/>
    <cellStyle name="RISKdarkBoxed 3 2 5 5" xfId="29296" xr:uid="{FACAC992-427C-4098-B57B-781FEBC2D2BE}"/>
    <cellStyle name="RISKdarkBoxed 3 2 6" xfId="16622" xr:uid="{459E75B3-5F5B-4316-B468-919A83006ABD}"/>
    <cellStyle name="RISKdarkBoxed 3 2 6 2" xfId="16623" xr:uid="{4700C7D7-2EB2-4C32-B2A8-ECF55EFA755E}"/>
    <cellStyle name="RISKdarkBoxed 3 2 6 2 2" xfId="16624" xr:uid="{80AFB9ED-070D-415A-BD86-77E28125FE5B}"/>
    <cellStyle name="RISKdarkBoxed 3 2 6 2 2 2" xfId="29304" xr:uid="{A1991D10-324F-4DF5-9051-FCE49FD6AE6C}"/>
    <cellStyle name="RISKdarkBoxed 3 2 6 2 3" xfId="29303" xr:uid="{C648A34F-3092-4AD6-8724-C1DF68DC9A10}"/>
    <cellStyle name="RISKdarkBoxed 3 2 6 3" xfId="16625" xr:uid="{9CA2A280-5B18-4693-95DB-13F821FB2EF2}"/>
    <cellStyle name="RISKdarkBoxed 3 2 6 3 2" xfId="16626" xr:uid="{145E84FB-FB3C-4303-AF3A-DF77DB252952}"/>
    <cellStyle name="RISKdarkBoxed 3 2 6 3 2 2" xfId="29306" xr:uid="{CD04E7E0-0B4B-4965-9D9B-FC09D0D65823}"/>
    <cellStyle name="RISKdarkBoxed 3 2 6 3 3" xfId="29305" xr:uid="{F9A50C9A-B048-46C7-AF57-ABBE4DA71F31}"/>
    <cellStyle name="RISKdarkBoxed 3 2 6 4" xfId="16627" xr:uid="{2B1EDE46-785C-4C94-9B88-59A0A4F17F33}"/>
    <cellStyle name="RISKdarkBoxed 3 2 6 4 2" xfId="29307" xr:uid="{3914DD8D-7080-47C2-81D8-1BBAC650B0F0}"/>
    <cellStyle name="RISKdarkBoxed 3 2 6 5" xfId="29302" xr:uid="{433D1060-106C-440A-AADD-96DE26203A85}"/>
    <cellStyle name="RISKdarkBoxed 3 2 7" xfId="16628" xr:uid="{BAE84BC9-C879-475C-AD66-71693BFDBBEC}"/>
    <cellStyle name="RISKdarkBoxed 3 2 7 2" xfId="16629" xr:uid="{26CB2B17-6436-4268-8079-622A7802CA7E}"/>
    <cellStyle name="RISKdarkBoxed 3 2 7 2 2" xfId="29309" xr:uid="{040EA7E1-B6AB-40ED-9DE0-F04F2DAF9200}"/>
    <cellStyle name="RISKdarkBoxed 3 2 7 3" xfId="29308" xr:uid="{B90C2EC5-2849-4168-BE07-EFC496BC4B4A}"/>
    <cellStyle name="RISKdarkBoxed 3 2 8" xfId="16630" xr:uid="{280687C3-3A2B-4F9C-81A5-BB758DCE44E9}"/>
    <cellStyle name="RISKdarkBoxed 3 2 8 2" xfId="16631" xr:uid="{2C0EABAF-4EB3-4E08-847C-D89496E896F9}"/>
    <cellStyle name="RISKdarkBoxed 3 2 8 2 2" xfId="29311" xr:uid="{2E4CC108-2A37-43F9-A709-81D5D15111E8}"/>
    <cellStyle name="RISKdarkBoxed 3 2 8 3" xfId="29310" xr:uid="{37B1D7A2-8CEE-42F3-87DA-607B6427B2AE}"/>
    <cellStyle name="RISKdarkBoxed 3 2 9" xfId="16632" xr:uid="{BC047CE6-035D-492D-BDEE-3B2C58F7E6E5}"/>
    <cellStyle name="RISKdarkBoxed 3 2 9 2" xfId="29312" xr:uid="{33BD2E12-B2F5-4C01-92CF-9DFE63222CC0}"/>
    <cellStyle name="RISKdarkBoxed 3 2_Balance" xfId="16633" xr:uid="{363C99C6-69EA-4F63-AAE4-29A8B836C397}"/>
    <cellStyle name="RISKdarkBoxed 3 3" xfId="16634" xr:uid="{FDD33FC7-7961-461E-ACBC-CF46EABDD918}"/>
    <cellStyle name="RISKdarkBoxed 3 3 10" xfId="29313" xr:uid="{AE3F595C-EC6D-4844-9BF2-8D2988BB71FF}"/>
    <cellStyle name="RISKdarkBoxed 3 3 2" xfId="16635" xr:uid="{9E359B37-F33F-48A8-A077-BD6111DB4714}"/>
    <cellStyle name="RISKdarkBoxed 3 3 2 2" xfId="16636" xr:uid="{C56A54D9-4B6E-4605-A453-DA03410191BC}"/>
    <cellStyle name="RISKdarkBoxed 3 3 2 2 2" xfId="16637" xr:uid="{BCD23A6A-6FC6-4C55-ACEE-98AE95A90E9B}"/>
    <cellStyle name="RISKdarkBoxed 3 3 2 2 2 2" xfId="16638" xr:uid="{C64E51CA-FBAA-492F-8C64-154837DA3B2F}"/>
    <cellStyle name="RISKdarkBoxed 3 3 2 2 2 2 2" xfId="29317" xr:uid="{CF0226CE-94AC-45EE-A065-A7CDE4F9752D}"/>
    <cellStyle name="RISKdarkBoxed 3 3 2 2 2 3" xfId="29316" xr:uid="{16972E8A-C4F9-4969-9C3B-0103A4315621}"/>
    <cellStyle name="RISKdarkBoxed 3 3 2 2 3" xfId="16639" xr:uid="{2829BDED-C02D-41F9-96A6-C96DF5C0F3FB}"/>
    <cellStyle name="RISKdarkBoxed 3 3 2 2 3 2" xfId="16640" xr:uid="{D5FE5E36-B047-4E54-A5E3-730EFE6ABF40}"/>
    <cellStyle name="RISKdarkBoxed 3 3 2 2 3 2 2" xfId="29319" xr:uid="{FF1CD66D-AE63-4811-8609-74FE9DDBBF92}"/>
    <cellStyle name="RISKdarkBoxed 3 3 2 2 3 3" xfId="29318" xr:uid="{FFAC5B20-3585-42AA-950D-329DDBDF3780}"/>
    <cellStyle name="RISKdarkBoxed 3 3 2 2 4" xfId="16641" xr:uid="{81580899-CBF2-4B5C-8622-E53C993E8087}"/>
    <cellStyle name="RISKdarkBoxed 3 3 2 2 4 2" xfId="29320" xr:uid="{69778ECF-A406-424D-9BD2-24EB97A24E0F}"/>
    <cellStyle name="RISKdarkBoxed 3 3 2 2 5" xfId="29315" xr:uid="{97C20B3C-EB49-4A10-B069-A51538DF4F41}"/>
    <cellStyle name="RISKdarkBoxed 3 3 2 3" xfId="16642" xr:uid="{052B36A8-A67C-4EAD-8C8A-09EB119AB009}"/>
    <cellStyle name="RISKdarkBoxed 3 3 2 3 2" xfId="16643" xr:uid="{68672B4E-CE1D-439C-8B16-C1F0D9D1EA66}"/>
    <cellStyle name="RISKdarkBoxed 3 3 2 3 2 2" xfId="16644" xr:uid="{E030958A-F353-4D2A-8AD7-6015ADC656E8}"/>
    <cellStyle name="RISKdarkBoxed 3 3 2 3 2 2 2" xfId="29323" xr:uid="{3C3ED81D-71FF-4C51-8255-09FFF462A4F7}"/>
    <cellStyle name="RISKdarkBoxed 3 3 2 3 2 3" xfId="29322" xr:uid="{F0AA2AAA-1864-4F51-ABC4-4D2C5E9574B8}"/>
    <cellStyle name="RISKdarkBoxed 3 3 2 3 3" xfId="16645" xr:uid="{B883C565-4382-4898-8438-C93A9149F604}"/>
    <cellStyle name="RISKdarkBoxed 3 3 2 3 3 2" xfId="16646" xr:uid="{E51C7ABD-5E21-4A5A-A847-A8F22DB0231A}"/>
    <cellStyle name="RISKdarkBoxed 3 3 2 3 3 2 2" xfId="29325" xr:uid="{986319F8-0CA2-4F93-BCD0-AE2916BE096B}"/>
    <cellStyle name="RISKdarkBoxed 3 3 2 3 3 3" xfId="29324" xr:uid="{9E65012A-B64F-4834-B1B0-E97BA0E84505}"/>
    <cellStyle name="RISKdarkBoxed 3 3 2 3 4" xfId="16647" xr:uid="{D702A8C0-EA4D-413B-B145-13D962B229A6}"/>
    <cellStyle name="RISKdarkBoxed 3 3 2 3 4 2" xfId="29326" xr:uid="{B64F5AC3-7E9F-48D3-B4A1-BDDB079E4458}"/>
    <cellStyle name="RISKdarkBoxed 3 3 2 3 5" xfId="29321" xr:uid="{E0443491-66F1-4B61-9F59-CAC71F3032D0}"/>
    <cellStyle name="RISKdarkBoxed 3 3 2 4" xfId="16648" xr:uid="{83299371-9154-483A-A7B9-64C6B04D1B18}"/>
    <cellStyle name="RISKdarkBoxed 3 3 2 4 2" xfId="16649" xr:uid="{1114E279-626E-4412-934A-11A7C7FBC2FF}"/>
    <cellStyle name="RISKdarkBoxed 3 3 2 4 2 2" xfId="16650" xr:uid="{3C792359-0F51-40C5-BCE3-8196407B2D47}"/>
    <cellStyle name="RISKdarkBoxed 3 3 2 4 2 2 2" xfId="29329" xr:uid="{42983F87-EF92-48B7-A8D5-FBEB5DCD0AAE}"/>
    <cellStyle name="RISKdarkBoxed 3 3 2 4 2 3" xfId="29328" xr:uid="{B4DD8FE9-CB64-4A36-9A8A-66CA86549A00}"/>
    <cellStyle name="RISKdarkBoxed 3 3 2 4 3" xfId="16651" xr:uid="{88C6126B-63D9-49B9-8A23-7D93F9735D06}"/>
    <cellStyle name="RISKdarkBoxed 3 3 2 4 3 2" xfId="16652" xr:uid="{4FE9F7FD-85F3-4101-8BA1-61C2F803B8D0}"/>
    <cellStyle name="RISKdarkBoxed 3 3 2 4 3 2 2" xfId="29331" xr:uid="{D48C7871-09CA-483B-BE01-001E80DAB0A0}"/>
    <cellStyle name="RISKdarkBoxed 3 3 2 4 3 3" xfId="29330" xr:uid="{64121573-9DAC-4AA5-9FF6-1EBA08FDC9FD}"/>
    <cellStyle name="RISKdarkBoxed 3 3 2 4 4" xfId="16653" xr:uid="{F70F32FF-041A-41C7-831F-41BB37909B4B}"/>
    <cellStyle name="RISKdarkBoxed 3 3 2 4 4 2" xfId="29332" xr:uid="{102910CE-348C-4CB0-910B-E89B24317AE4}"/>
    <cellStyle name="RISKdarkBoxed 3 3 2 4 5" xfId="29327" xr:uid="{CB3ACDB6-8D12-432D-8772-1AC9843FC34C}"/>
    <cellStyle name="RISKdarkBoxed 3 3 2 5" xfId="16654" xr:uid="{3C79FAD4-A2B7-4D81-9EEA-227940F4C1F5}"/>
    <cellStyle name="RISKdarkBoxed 3 3 2 5 2" xfId="16655" xr:uid="{F0861EB4-8414-4466-99EB-92260A3B7535}"/>
    <cellStyle name="RISKdarkBoxed 3 3 2 5 2 2" xfId="16656" xr:uid="{999B4F5E-CD9E-4F39-A51A-916138D48C64}"/>
    <cellStyle name="RISKdarkBoxed 3 3 2 5 2 2 2" xfId="29335" xr:uid="{F3C4BEEE-C40B-4CD8-B0A8-207393799D3B}"/>
    <cellStyle name="RISKdarkBoxed 3 3 2 5 2 3" xfId="29334" xr:uid="{AEA990A0-E500-4FD9-AF75-649051043E2C}"/>
    <cellStyle name="RISKdarkBoxed 3 3 2 5 3" xfId="16657" xr:uid="{031386F9-B764-4ED0-9946-693F360C460E}"/>
    <cellStyle name="RISKdarkBoxed 3 3 2 5 3 2" xfId="16658" xr:uid="{A3DE034D-BDAA-423B-9A96-E2E036294325}"/>
    <cellStyle name="RISKdarkBoxed 3 3 2 5 3 2 2" xfId="29337" xr:uid="{4B0D14E7-B3C2-428A-A423-A6BFADEF43AC}"/>
    <cellStyle name="RISKdarkBoxed 3 3 2 5 3 3" xfId="29336" xr:uid="{78E4EDA7-03BA-4BF9-9A38-48CF2769BC3A}"/>
    <cellStyle name="RISKdarkBoxed 3 3 2 5 4" xfId="16659" xr:uid="{3FFF13A6-EF03-44CD-B36E-71F91A7D9E2E}"/>
    <cellStyle name="RISKdarkBoxed 3 3 2 5 4 2" xfId="29338" xr:uid="{5B302ED9-3F0A-4948-AF54-9900510F47BF}"/>
    <cellStyle name="RISKdarkBoxed 3 3 2 5 5" xfId="29333" xr:uid="{402D6229-B7F8-4BF1-B015-49BA694E2D9A}"/>
    <cellStyle name="RISKdarkBoxed 3 3 2 6" xfId="16660" xr:uid="{85A999C7-6644-45B5-9794-D6B77C5A4648}"/>
    <cellStyle name="RISKdarkBoxed 3 3 2 6 2" xfId="16661" xr:uid="{66E63C30-35EF-48CA-AA4E-E311C442F03C}"/>
    <cellStyle name="RISKdarkBoxed 3 3 2 6 2 2" xfId="29340" xr:uid="{FD5CB68F-586F-4A06-B758-A6DC9340F6E2}"/>
    <cellStyle name="RISKdarkBoxed 3 3 2 6 3" xfId="29339" xr:uid="{C0E95C25-F1AB-40FF-BB4F-07338F6414AE}"/>
    <cellStyle name="RISKdarkBoxed 3 3 2 7" xfId="16662" xr:uid="{5523F7AB-37F4-4FAA-A62C-53B6E8F24F87}"/>
    <cellStyle name="RISKdarkBoxed 3 3 2 7 2" xfId="16663" xr:uid="{DDE92227-7ECF-46CB-8D85-032E55CE24E7}"/>
    <cellStyle name="RISKdarkBoxed 3 3 2 7 2 2" xfId="29342" xr:uid="{43462C7D-419D-4DC3-8464-5133345C886A}"/>
    <cellStyle name="RISKdarkBoxed 3 3 2 7 3" xfId="29341" xr:uid="{F06C5881-1929-41EF-AFB2-A1998ED02425}"/>
    <cellStyle name="RISKdarkBoxed 3 3 2 8" xfId="16664" xr:uid="{90298952-3933-4D0F-961F-46469438EB05}"/>
    <cellStyle name="RISKdarkBoxed 3 3 2 8 2" xfId="29343" xr:uid="{D65DFB37-41AC-40C0-A3ED-B741B3858E9F}"/>
    <cellStyle name="RISKdarkBoxed 3 3 2 9" xfId="29314" xr:uid="{4002FF11-51ED-47DF-A38F-F249DC295B6A}"/>
    <cellStyle name="RISKdarkBoxed 3 3 3" xfId="16665" xr:uid="{AEB1119E-8FBF-45D2-BB11-6DDAE30AFFF6}"/>
    <cellStyle name="RISKdarkBoxed 3 3 3 2" xfId="16666" xr:uid="{F1AC1165-AE4E-4872-9A55-66FA3CDA1EA3}"/>
    <cellStyle name="RISKdarkBoxed 3 3 3 2 2" xfId="16667" xr:uid="{C8B9F99E-035B-4304-92E2-3FA8221135F8}"/>
    <cellStyle name="RISKdarkBoxed 3 3 3 2 2 2" xfId="29346" xr:uid="{0767299B-5EFE-4395-ACD4-2A7263B4B933}"/>
    <cellStyle name="RISKdarkBoxed 3 3 3 2 3" xfId="29345" xr:uid="{E0CDC009-34FD-43DB-8164-1A78DA7FA047}"/>
    <cellStyle name="RISKdarkBoxed 3 3 3 3" xfId="16668" xr:uid="{3CC44543-EFBB-4E78-ABD6-2CC59DFD9DB5}"/>
    <cellStyle name="RISKdarkBoxed 3 3 3 3 2" xfId="16669" xr:uid="{D06C12C5-9ED3-4366-AF04-EB5806D052A5}"/>
    <cellStyle name="RISKdarkBoxed 3 3 3 3 2 2" xfId="29348" xr:uid="{3F92829F-7A05-4516-B21B-7F1AC2442A8F}"/>
    <cellStyle name="RISKdarkBoxed 3 3 3 3 3" xfId="29347" xr:uid="{C1B31A28-3F27-4350-A781-DAB4172C4621}"/>
    <cellStyle name="RISKdarkBoxed 3 3 3 4" xfId="16670" xr:uid="{7A07E60E-505D-4536-8AD7-3E35B44B6058}"/>
    <cellStyle name="RISKdarkBoxed 3 3 3 4 2" xfId="29349" xr:uid="{EDC76817-15BD-41E0-8C06-F52F1A3C8DA1}"/>
    <cellStyle name="RISKdarkBoxed 3 3 3 5" xfId="29344" xr:uid="{DA873C4D-C0B1-4CB4-9BAB-7A3EC3BA6231}"/>
    <cellStyle name="RISKdarkBoxed 3 3 4" xfId="16671" xr:uid="{3E53B328-31AA-449A-816A-9D2D66197C25}"/>
    <cellStyle name="RISKdarkBoxed 3 3 4 2" xfId="16672" xr:uid="{ED75A97D-EBED-47E2-98C2-23131F02F7E9}"/>
    <cellStyle name="RISKdarkBoxed 3 3 4 2 2" xfId="16673" xr:uid="{F3271DCA-CC38-4138-9603-9AD08BD51311}"/>
    <cellStyle name="RISKdarkBoxed 3 3 4 2 2 2" xfId="29352" xr:uid="{8CDEA90C-6A93-432C-8CBF-C2754EDDFD0D}"/>
    <cellStyle name="RISKdarkBoxed 3 3 4 2 3" xfId="29351" xr:uid="{6002E804-3DD8-42B4-8C9F-AF47E7532F0D}"/>
    <cellStyle name="RISKdarkBoxed 3 3 4 3" xfId="16674" xr:uid="{1C23393D-F039-415C-A8EC-AF50C427CBC2}"/>
    <cellStyle name="RISKdarkBoxed 3 3 4 3 2" xfId="16675" xr:uid="{6C39FA97-0255-41DF-8F54-5458B6751958}"/>
    <cellStyle name="RISKdarkBoxed 3 3 4 3 2 2" xfId="29354" xr:uid="{0D0B45F2-D6B8-4774-A4D5-1AAE36ED620C}"/>
    <cellStyle name="RISKdarkBoxed 3 3 4 3 3" xfId="29353" xr:uid="{C0D7A930-3740-4095-9ACF-C676E64F6A48}"/>
    <cellStyle name="RISKdarkBoxed 3 3 4 4" xfId="16676" xr:uid="{5BD1B862-FE1B-460C-AC87-1AF2057B93D3}"/>
    <cellStyle name="RISKdarkBoxed 3 3 4 4 2" xfId="29355" xr:uid="{9B2D4FB9-1FE2-4724-AFA6-AD1F0252E655}"/>
    <cellStyle name="RISKdarkBoxed 3 3 4 5" xfId="29350" xr:uid="{36A6B6D0-6371-461F-9F58-BD46A9C0D47A}"/>
    <cellStyle name="RISKdarkBoxed 3 3 5" xfId="16677" xr:uid="{2E089C0D-A085-4927-8E86-1AB8044936F1}"/>
    <cellStyle name="RISKdarkBoxed 3 3 5 2" xfId="16678" xr:uid="{A138F649-114F-405A-AD02-F24685845511}"/>
    <cellStyle name="RISKdarkBoxed 3 3 5 2 2" xfId="16679" xr:uid="{19AE625D-967E-45B3-83E4-087CB0D0046D}"/>
    <cellStyle name="RISKdarkBoxed 3 3 5 2 2 2" xfId="29358" xr:uid="{586F4FA7-B7D4-46B1-AA08-31CCDBD3D474}"/>
    <cellStyle name="RISKdarkBoxed 3 3 5 2 3" xfId="29357" xr:uid="{198B793C-8570-44EF-B5B0-1AF0CED091E4}"/>
    <cellStyle name="RISKdarkBoxed 3 3 5 3" xfId="16680" xr:uid="{03A8DF5B-6D08-450A-9F8A-499CF9E45F27}"/>
    <cellStyle name="RISKdarkBoxed 3 3 5 3 2" xfId="16681" xr:uid="{3EA7986B-A53D-45BC-AA3F-0023DE719E55}"/>
    <cellStyle name="RISKdarkBoxed 3 3 5 3 2 2" xfId="29360" xr:uid="{DEB93ECC-E40E-4332-893E-26033F5AB2F5}"/>
    <cellStyle name="RISKdarkBoxed 3 3 5 3 3" xfId="29359" xr:uid="{14DDFBE9-7B7C-47EF-8948-15BAEFA32B5B}"/>
    <cellStyle name="RISKdarkBoxed 3 3 5 4" xfId="16682" xr:uid="{CAB0B940-026B-452C-845E-80A7D3D23FA4}"/>
    <cellStyle name="RISKdarkBoxed 3 3 5 4 2" xfId="29361" xr:uid="{6E93937E-E11B-4326-AA88-4CD3BE855FB1}"/>
    <cellStyle name="RISKdarkBoxed 3 3 5 5" xfId="29356" xr:uid="{A7A0EF88-EF23-4BAE-93C1-0D5D595C9546}"/>
    <cellStyle name="RISKdarkBoxed 3 3 6" xfId="16683" xr:uid="{DCC81800-BA89-49B4-972D-365E9A4C841A}"/>
    <cellStyle name="RISKdarkBoxed 3 3 6 2" xfId="16684" xr:uid="{5762091E-4F08-4999-9D58-99BEE2707AC2}"/>
    <cellStyle name="RISKdarkBoxed 3 3 6 2 2" xfId="16685" xr:uid="{C77C6A45-5F7B-41AB-A950-AECA252840EE}"/>
    <cellStyle name="RISKdarkBoxed 3 3 6 2 2 2" xfId="29364" xr:uid="{81AF99AB-697F-47F6-9810-604A1B0B003F}"/>
    <cellStyle name="RISKdarkBoxed 3 3 6 2 3" xfId="29363" xr:uid="{071E86EA-1511-44FA-93B5-C0A67C3B3604}"/>
    <cellStyle name="RISKdarkBoxed 3 3 6 3" xfId="16686" xr:uid="{00AAEF10-F6A2-410D-8529-A98AC3AC8AFC}"/>
    <cellStyle name="RISKdarkBoxed 3 3 6 3 2" xfId="16687" xr:uid="{05635FC8-B20D-4A29-BB4A-AF66465F8D35}"/>
    <cellStyle name="RISKdarkBoxed 3 3 6 3 2 2" xfId="29366" xr:uid="{9376BB08-4F72-4369-A585-3755A95EFC50}"/>
    <cellStyle name="RISKdarkBoxed 3 3 6 3 3" xfId="29365" xr:uid="{B7224A13-68DD-4899-A0D2-E987B81ADC9A}"/>
    <cellStyle name="RISKdarkBoxed 3 3 6 4" xfId="16688" xr:uid="{7BF215F6-FAD0-4476-94C8-8D11B64EC3C0}"/>
    <cellStyle name="RISKdarkBoxed 3 3 6 4 2" xfId="29367" xr:uid="{9C67D64F-4BAB-4C25-BE1A-DB2C2BA324CE}"/>
    <cellStyle name="RISKdarkBoxed 3 3 6 5" xfId="29362" xr:uid="{AC3902F1-A571-44BF-AF7E-502ACAA0B164}"/>
    <cellStyle name="RISKdarkBoxed 3 3 7" xfId="16689" xr:uid="{4A7331D8-53BC-4C1B-A069-BA814AAFFDC1}"/>
    <cellStyle name="RISKdarkBoxed 3 3 7 2" xfId="16690" xr:uid="{D735F4DD-B05F-4149-9E96-1257486C69F9}"/>
    <cellStyle name="RISKdarkBoxed 3 3 7 2 2" xfId="29369" xr:uid="{1E52A333-A2BB-4E3C-BB4D-BCB9F836E7DA}"/>
    <cellStyle name="RISKdarkBoxed 3 3 7 3" xfId="29368" xr:uid="{EE34636B-5D8B-46B6-BC68-9E0F4D31DD27}"/>
    <cellStyle name="RISKdarkBoxed 3 3 8" xfId="16691" xr:uid="{D9F2A369-84DC-4058-960E-91BE30634C8B}"/>
    <cellStyle name="RISKdarkBoxed 3 3 8 2" xfId="16692" xr:uid="{FE1D1B5D-B738-4151-BA29-516C3AA767BD}"/>
    <cellStyle name="RISKdarkBoxed 3 3 8 2 2" xfId="29371" xr:uid="{F8F956CC-098E-40A8-AF0C-34A8EBAB2425}"/>
    <cellStyle name="RISKdarkBoxed 3 3 8 3" xfId="29370" xr:uid="{D069643F-F880-4ED8-AA7A-EA5AA431ED98}"/>
    <cellStyle name="RISKdarkBoxed 3 3 9" xfId="16693" xr:uid="{49C0DAB0-D52D-4F61-99AE-39EA66F15D92}"/>
    <cellStyle name="RISKdarkBoxed 3 3 9 2" xfId="29372" xr:uid="{4555A46D-B11B-44FD-AD71-3EE12849293A}"/>
    <cellStyle name="RISKdarkBoxed 3 3_Balance" xfId="16694" xr:uid="{5E2DE275-B054-4704-9037-2BACC36E1890}"/>
    <cellStyle name="RISKdarkBoxed 3 4" xfId="16695" xr:uid="{80B9D773-ACD0-4A1F-B826-F6E4F96CB6BC}"/>
    <cellStyle name="RISKdarkBoxed 3 4 10" xfId="29373" xr:uid="{2964EDEF-E477-477B-9354-8B2A064FC035}"/>
    <cellStyle name="RISKdarkBoxed 3 4 2" xfId="16696" xr:uid="{CA7DCE6F-D840-4CB3-9AD0-E93F233F44A8}"/>
    <cellStyle name="RISKdarkBoxed 3 4 2 2" xfId="16697" xr:uid="{05EB4E94-BDAE-4340-BA3A-384442FAC068}"/>
    <cellStyle name="RISKdarkBoxed 3 4 2 2 2" xfId="16698" xr:uid="{855F7F71-B02F-4EE1-8A20-A90CA50808D7}"/>
    <cellStyle name="RISKdarkBoxed 3 4 2 2 2 2" xfId="16699" xr:uid="{3A5DDF7D-6DBD-482C-B11D-012BB8E05F23}"/>
    <cellStyle name="RISKdarkBoxed 3 4 2 2 2 2 2" xfId="29377" xr:uid="{34C52560-4B2D-45C4-B4EB-26D0D05170AE}"/>
    <cellStyle name="RISKdarkBoxed 3 4 2 2 2 3" xfId="29376" xr:uid="{680138F2-FAD9-4849-B0D2-CEDADE44E176}"/>
    <cellStyle name="RISKdarkBoxed 3 4 2 2 3" xfId="16700" xr:uid="{C3CB3420-301D-4484-A9D0-938F69022A2D}"/>
    <cellStyle name="RISKdarkBoxed 3 4 2 2 3 2" xfId="16701" xr:uid="{397AE88B-BADE-405D-BC49-9727AE525DD9}"/>
    <cellStyle name="RISKdarkBoxed 3 4 2 2 3 2 2" xfId="29379" xr:uid="{3D733C9C-6961-4D38-AECF-D949B9423930}"/>
    <cellStyle name="RISKdarkBoxed 3 4 2 2 3 3" xfId="29378" xr:uid="{691EAAB7-2216-47DD-8914-A457FB751854}"/>
    <cellStyle name="RISKdarkBoxed 3 4 2 2 4" xfId="16702" xr:uid="{2004111B-1057-4F1B-B54E-47C630ACE6EF}"/>
    <cellStyle name="RISKdarkBoxed 3 4 2 2 4 2" xfId="29380" xr:uid="{6D1B36B2-2DB1-475F-B4E6-8800D43C2A21}"/>
    <cellStyle name="RISKdarkBoxed 3 4 2 2 5" xfId="29375" xr:uid="{4EF96DB3-2F00-4482-A240-B31198568357}"/>
    <cellStyle name="RISKdarkBoxed 3 4 2 3" xfId="16703" xr:uid="{265E1340-4955-48C9-8E1F-3DA4A46A5748}"/>
    <cellStyle name="RISKdarkBoxed 3 4 2 3 2" xfId="16704" xr:uid="{21FA1900-B0EC-406E-BFC6-698EF484C20F}"/>
    <cellStyle name="RISKdarkBoxed 3 4 2 3 2 2" xfId="16705" xr:uid="{C692EA4E-8AFB-43EC-A75A-A55C12AA4BAB}"/>
    <cellStyle name="RISKdarkBoxed 3 4 2 3 2 2 2" xfId="29383" xr:uid="{107E90B1-57AA-43E2-9AD4-4A588C7381B1}"/>
    <cellStyle name="RISKdarkBoxed 3 4 2 3 2 3" xfId="29382" xr:uid="{3CCAB193-AD76-4B7D-A74C-A308579F714F}"/>
    <cellStyle name="RISKdarkBoxed 3 4 2 3 3" xfId="16706" xr:uid="{219EDA3A-3FB3-4516-B177-E76AA7E58BDC}"/>
    <cellStyle name="RISKdarkBoxed 3 4 2 3 3 2" xfId="16707" xr:uid="{4A9336D8-1BBF-4921-B9ED-BF3CA251274C}"/>
    <cellStyle name="RISKdarkBoxed 3 4 2 3 3 2 2" xfId="29385" xr:uid="{89599E39-EC6C-41B6-BF3C-5ED5C8CE814D}"/>
    <cellStyle name="RISKdarkBoxed 3 4 2 3 3 3" xfId="29384" xr:uid="{27561D71-EE4B-49A9-9447-EBF106CB4098}"/>
    <cellStyle name="RISKdarkBoxed 3 4 2 3 4" xfId="16708" xr:uid="{A6B5363A-8DF6-4E0A-9EBC-F6F5300E1DA2}"/>
    <cellStyle name="RISKdarkBoxed 3 4 2 3 4 2" xfId="29386" xr:uid="{5CD5424B-8972-4719-B822-7EEFCBBC5ADD}"/>
    <cellStyle name="RISKdarkBoxed 3 4 2 3 5" xfId="29381" xr:uid="{F76411AB-6C0D-4D43-BB5B-3B18F3E0EFEE}"/>
    <cellStyle name="RISKdarkBoxed 3 4 2 4" xfId="16709" xr:uid="{40402A10-662F-4990-931F-51887FB23122}"/>
    <cellStyle name="RISKdarkBoxed 3 4 2 4 2" xfId="16710" xr:uid="{85B06269-014F-4494-8445-514FE9872132}"/>
    <cellStyle name="RISKdarkBoxed 3 4 2 4 2 2" xfId="16711" xr:uid="{7769C60C-11CA-4DF2-B593-861298C28BA7}"/>
    <cellStyle name="RISKdarkBoxed 3 4 2 4 2 2 2" xfId="29389" xr:uid="{35080FD7-B9AC-4F72-88EC-0FE6F97B2660}"/>
    <cellStyle name="RISKdarkBoxed 3 4 2 4 2 3" xfId="29388" xr:uid="{5EA3BA35-E2A2-4448-9606-97C549CD0257}"/>
    <cellStyle name="RISKdarkBoxed 3 4 2 4 3" xfId="16712" xr:uid="{3A48C3DD-FEE1-4EFF-B77C-3B82D59C1068}"/>
    <cellStyle name="RISKdarkBoxed 3 4 2 4 3 2" xfId="16713" xr:uid="{382C2395-3649-494E-8B7E-7A1E1C823F32}"/>
    <cellStyle name="RISKdarkBoxed 3 4 2 4 3 2 2" xfId="29391" xr:uid="{3EFA6088-9ACD-40C0-86BC-EBDB5DAE4264}"/>
    <cellStyle name="RISKdarkBoxed 3 4 2 4 3 3" xfId="29390" xr:uid="{25DC44B7-C00F-4756-9979-907F7703C772}"/>
    <cellStyle name="RISKdarkBoxed 3 4 2 4 4" xfId="16714" xr:uid="{FF94BD50-16AF-414D-81FD-5FCF610E9950}"/>
    <cellStyle name="RISKdarkBoxed 3 4 2 4 4 2" xfId="29392" xr:uid="{1413C460-BDE4-4570-81DE-EF708BD306FF}"/>
    <cellStyle name="RISKdarkBoxed 3 4 2 4 5" xfId="29387" xr:uid="{614201DC-CB06-4CC3-98F2-028D6D1B1292}"/>
    <cellStyle name="RISKdarkBoxed 3 4 2 5" xfId="16715" xr:uid="{C4EBCDB4-1A20-43DA-81BA-A7D3B60F3093}"/>
    <cellStyle name="RISKdarkBoxed 3 4 2 5 2" xfId="16716" xr:uid="{455D30A6-C08D-478A-87DD-2A14ED0AD0D3}"/>
    <cellStyle name="RISKdarkBoxed 3 4 2 5 2 2" xfId="16717" xr:uid="{4A9C588F-B0F5-4EA2-A5ED-3B56D595AA65}"/>
    <cellStyle name="RISKdarkBoxed 3 4 2 5 2 2 2" xfId="29395" xr:uid="{7296D9BC-D686-4633-999D-9D62A89751A8}"/>
    <cellStyle name="RISKdarkBoxed 3 4 2 5 2 3" xfId="29394" xr:uid="{01BF624D-F493-4D5A-BDF0-EE89BCEB3BFE}"/>
    <cellStyle name="RISKdarkBoxed 3 4 2 5 3" xfId="16718" xr:uid="{930582DE-030B-4E52-A488-38EC9F3DCF2F}"/>
    <cellStyle name="RISKdarkBoxed 3 4 2 5 3 2" xfId="16719" xr:uid="{65896007-7A03-4191-99C7-041B3ED5D944}"/>
    <cellStyle name="RISKdarkBoxed 3 4 2 5 3 2 2" xfId="29397" xr:uid="{3FF96917-4165-4C7D-AB19-68086BF9BE6B}"/>
    <cellStyle name="RISKdarkBoxed 3 4 2 5 3 3" xfId="29396" xr:uid="{79F0FE8E-31DB-4F07-9C47-FA729E02CF94}"/>
    <cellStyle name="RISKdarkBoxed 3 4 2 5 4" xfId="16720" xr:uid="{E7A1339E-F3C6-49C6-ADE4-58209A69FA38}"/>
    <cellStyle name="RISKdarkBoxed 3 4 2 5 4 2" xfId="29398" xr:uid="{90726342-BE15-4D73-B338-CF7A80D2DAE6}"/>
    <cellStyle name="RISKdarkBoxed 3 4 2 5 5" xfId="29393" xr:uid="{8DF34EB9-98DD-43AB-A609-2E5DEFC22D43}"/>
    <cellStyle name="RISKdarkBoxed 3 4 2 6" xfId="16721" xr:uid="{34B0F378-927A-4F53-9800-D4C2A150098B}"/>
    <cellStyle name="RISKdarkBoxed 3 4 2 6 2" xfId="16722" xr:uid="{914BC991-A006-4503-9B6D-667840EDE137}"/>
    <cellStyle name="RISKdarkBoxed 3 4 2 6 2 2" xfId="29400" xr:uid="{F72E1E13-4B18-43BA-8187-C967265A0EA4}"/>
    <cellStyle name="RISKdarkBoxed 3 4 2 6 3" xfId="29399" xr:uid="{75695BA7-EACD-4662-A0A9-1B3700ADF5F5}"/>
    <cellStyle name="RISKdarkBoxed 3 4 2 7" xfId="16723" xr:uid="{C35E83A3-995E-48A6-B114-3AB45DD8749A}"/>
    <cellStyle name="RISKdarkBoxed 3 4 2 7 2" xfId="16724" xr:uid="{31CD60AF-C96F-44AE-B376-02E768C72B25}"/>
    <cellStyle name="RISKdarkBoxed 3 4 2 7 2 2" xfId="29402" xr:uid="{D6B5A168-4482-47A9-9292-A97A4BD3CA4A}"/>
    <cellStyle name="RISKdarkBoxed 3 4 2 7 3" xfId="29401" xr:uid="{DD260552-E2AD-46DC-B95F-A1E2300E7069}"/>
    <cellStyle name="RISKdarkBoxed 3 4 2 8" xfId="16725" xr:uid="{986CBCAD-AE51-4CD8-BC62-F10F2DDA01CF}"/>
    <cellStyle name="RISKdarkBoxed 3 4 2 8 2" xfId="29403" xr:uid="{CB78FC3E-BA6E-4EB2-B47C-F85E67B42BDB}"/>
    <cellStyle name="RISKdarkBoxed 3 4 2 9" xfId="29374" xr:uid="{A66A768F-D8E7-42CD-ABE0-94049A0E65A4}"/>
    <cellStyle name="RISKdarkBoxed 3 4 3" xfId="16726" xr:uid="{2CA3E624-D010-4CC1-89DC-044AF69EC7D9}"/>
    <cellStyle name="RISKdarkBoxed 3 4 3 2" xfId="16727" xr:uid="{3549E8E6-4105-47FB-B73F-360AC81066CF}"/>
    <cellStyle name="RISKdarkBoxed 3 4 3 2 2" xfId="16728" xr:uid="{75746ACD-ACD2-4CE1-98D7-80E6BF64CDDB}"/>
    <cellStyle name="RISKdarkBoxed 3 4 3 2 2 2" xfId="29406" xr:uid="{BED3F2BA-300B-4426-9D34-BEC3289EE212}"/>
    <cellStyle name="RISKdarkBoxed 3 4 3 2 3" xfId="29405" xr:uid="{C836C518-1731-4F97-A9AB-ED639EC9A5F4}"/>
    <cellStyle name="RISKdarkBoxed 3 4 3 3" xfId="16729" xr:uid="{42B5CF54-58FD-45F7-8845-9E0BDE8FF8E1}"/>
    <cellStyle name="RISKdarkBoxed 3 4 3 3 2" xfId="16730" xr:uid="{AA2EAF76-DF80-4D6F-B993-F0077675AC2E}"/>
    <cellStyle name="RISKdarkBoxed 3 4 3 3 2 2" xfId="29408" xr:uid="{0923B4EE-6A22-4E95-A05A-FEBE38683D41}"/>
    <cellStyle name="RISKdarkBoxed 3 4 3 3 3" xfId="29407" xr:uid="{83B7D9F6-6CB5-4D75-AA12-83DF67C294FD}"/>
    <cellStyle name="RISKdarkBoxed 3 4 3 4" xfId="16731" xr:uid="{CBCFAC81-30CE-45B0-956C-89F501E8F74C}"/>
    <cellStyle name="RISKdarkBoxed 3 4 3 4 2" xfId="29409" xr:uid="{0A1F20F5-3A40-4297-9F3C-8FB9FCB873A3}"/>
    <cellStyle name="RISKdarkBoxed 3 4 3 5" xfId="29404" xr:uid="{3D345D4A-5388-4C94-B9F8-8A8F3B2875B5}"/>
    <cellStyle name="RISKdarkBoxed 3 4 4" xfId="16732" xr:uid="{6CF17940-21FB-4A29-8D4C-03FF80661CB7}"/>
    <cellStyle name="RISKdarkBoxed 3 4 4 2" xfId="16733" xr:uid="{E3A9B69B-A738-4E71-ABAB-112FEF343DDD}"/>
    <cellStyle name="RISKdarkBoxed 3 4 4 2 2" xfId="16734" xr:uid="{EE3CACF9-CA8D-4492-8B93-93C1FB7F76E2}"/>
    <cellStyle name="RISKdarkBoxed 3 4 4 2 2 2" xfId="29412" xr:uid="{C85D06A2-C2C5-44FE-85CA-42103966F914}"/>
    <cellStyle name="RISKdarkBoxed 3 4 4 2 3" xfId="29411" xr:uid="{E4E0B16B-6EB4-4A3A-B78E-A52D08BE5AFD}"/>
    <cellStyle name="RISKdarkBoxed 3 4 4 3" xfId="16735" xr:uid="{E23F4B2F-0916-46DC-BE17-7816F714C77A}"/>
    <cellStyle name="RISKdarkBoxed 3 4 4 3 2" xfId="16736" xr:uid="{7E027C96-EC98-45E2-9A84-BA0A347C3DBF}"/>
    <cellStyle name="RISKdarkBoxed 3 4 4 3 2 2" xfId="29414" xr:uid="{FA1D5914-412C-4225-BD72-CEE3058C00AD}"/>
    <cellStyle name="RISKdarkBoxed 3 4 4 3 3" xfId="29413" xr:uid="{ED24C1ED-C3D4-416C-BDD5-741F6A47F50B}"/>
    <cellStyle name="RISKdarkBoxed 3 4 4 4" xfId="16737" xr:uid="{6B65EEBA-56CA-4BAB-B4D6-25044924A356}"/>
    <cellStyle name="RISKdarkBoxed 3 4 4 4 2" xfId="29415" xr:uid="{7FDE5267-B85B-4586-96E6-DF42FD8E982C}"/>
    <cellStyle name="RISKdarkBoxed 3 4 4 5" xfId="29410" xr:uid="{2288FFED-0484-426D-8895-B66C7B6FFFBE}"/>
    <cellStyle name="RISKdarkBoxed 3 4 5" xfId="16738" xr:uid="{15EB331F-51D2-41F1-8985-33D7B2C3CB70}"/>
    <cellStyle name="RISKdarkBoxed 3 4 5 2" xfId="16739" xr:uid="{AACA3CA2-55F2-4534-9B76-A711FF244114}"/>
    <cellStyle name="RISKdarkBoxed 3 4 5 2 2" xfId="16740" xr:uid="{301DB002-79FC-44F8-89CE-1D4339EF891C}"/>
    <cellStyle name="RISKdarkBoxed 3 4 5 2 2 2" xfId="29418" xr:uid="{CE8E4315-4640-4FD6-A63D-40235D1C6AD5}"/>
    <cellStyle name="RISKdarkBoxed 3 4 5 2 3" xfId="29417" xr:uid="{E0E7AF59-AEAC-4531-B5EC-1C80C3F94591}"/>
    <cellStyle name="RISKdarkBoxed 3 4 5 3" xfId="16741" xr:uid="{6ACE3DFF-EBAB-4109-9F0F-A8AE8E9193C6}"/>
    <cellStyle name="RISKdarkBoxed 3 4 5 3 2" xfId="16742" xr:uid="{98097ABE-DC5B-498A-BFBC-34B902509906}"/>
    <cellStyle name="RISKdarkBoxed 3 4 5 3 2 2" xfId="29420" xr:uid="{CCCE1D9B-9AD9-4F2A-B489-47F7C071C621}"/>
    <cellStyle name="RISKdarkBoxed 3 4 5 3 3" xfId="29419" xr:uid="{2A59940A-6C25-48B9-BE96-CFE8BA34A193}"/>
    <cellStyle name="RISKdarkBoxed 3 4 5 4" xfId="16743" xr:uid="{BC2D5DB5-452C-4136-9E00-9FA2ADF3D490}"/>
    <cellStyle name="RISKdarkBoxed 3 4 5 4 2" xfId="29421" xr:uid="{BF800514-C2D0-4FCD-AAF1-496F28D63335}"/>
    <cellStyle name="RISKdarkBoxed 3 4 5 5" xfId="29416" xr:uid="{01EB9353-3261-4075-84F9-4F56C6B59BB3}"/>
    <cellStyle name="RISKdarkBoxed 3 4 6" xfId="16744" xr:uid="{035F8C8F-1BC6-4EF1-A7BA-03EF49504DFA}"/>
    <cellStyle name="RISKdarkBoxed 3 4 6 2" xfId="16745" xr:uid="{9102D6FA-8E5B-4BB4-8565-ED1A589B884F}"/>
    <cellStyle name="RISKdarkBoxed 3 4 6 2 2" xfId="16746" xr:uid="{18E8C0C6-9E6F-426E-8509-2DB91039B37B}"/>
    <cellStyle name="RISKdarkBoxed 3 4 6 2 2 2" xfId="29424" xr:uid="{752AE0AA-AA4E-487F-AE35-AB9572CA1AA0}"/>
    <cellStyle name="RISKdarkBoxed 3 4 6 2 3" xfId="29423" xr:uid="{E8D6847E-B474-4938-BB8B-9BC6D2C50CC3}"/>
    <cellStyle name="RISKdarkBoxed 3 4 6 3" xfId="16747" xr:uid="{59B0F155-AE80-40B6-B429-18B1FDB8AFFA}"/>
    <cellStyle name="RISKdarkBoxed 3 4 6 3 2" xfId="16748" xr:uid="{EAE8B4C6-31A9-4A53-BF2B-D46D9AC547D3}"/>
    <cellStyle name="RISKdarkBoxed 3 4 6 3 2 2" xfId="29426" xr:uid="{2CE6B465-226D-4BBD-8342-0C8BAB1EF6B5}"/>
    <cellStyle name="RISKdarkBoxed 3 4 6 3 3" xfId="29425" xr:uid="{9DD339C8-8074-40E4-AD81-79C9CCD97F6B}"/>
    <cellStyle name="RISKdarkBoxed 3 4 6 4" xfId="16749" xr:uid="{24FD9404-C006-423C-9407-774A71767B88}"/>
    <cellStyle name="RISKdarkBoxed 3 4 6 4 2" xfId="29427" xr:uid="{F51102DC-FA6F-413A-91D6-A6DD77192E9A}"/>
    <cellStyle name="RISKdarkBoxed 3 4 6 5" xfId="29422" xr:uid="{F4411C9D-9006-44BC-ABAE-3BE00CB1EA41}"/>
    <cellStyle name="RISKdarkBoxed 3 4 7" xfId="16750" xr:uid="{646E4ED5-BDC2-47AA-BE28-E44AC3844FF9}"/>
    <cellStyle name="RISKdarkBoxed 3 4 7 2" xfId="16751" xr:uid="{F58B787F-F497-44EF-9BF1-4E619C765894}"/>
    <cellStyle name="RISKdarkBoxed 3 4 7 2 2" xfId="29429" xr:uid="{0ED64263-5CDB-49A2-9809-3032D26ECA15}"/>
    <cellStyle name="RISKdarkBoxed 3 4 7 3" xfId="29428" xr:uid="{9FF5CCFB-9FA7-4F56-BA8D-F25EC178C0B9}"/>
    <cellStyle name="RISKdarkBoxed 3 4 8" xfId="16752" xr:uid="{9B01AFA1-83D9-4A51-8754-8BC590F4CD64}"/>
    <cellStyle name="RISKdarkBoxed 3 4 8 2" xfId="16753" xr:uid="{A501EF8D-5793-442E-8894-2156F54565BD}"/>
    <cellStyle name="RISKdarkBoxed 3 4 8 2 2" xfId="29431" xr:uid="{5411A7B5-2355-4241-A0A9-1D28ACCE82D8}"/>
    <cellStyle name="RISKdarkBoxed 3 4 8 3" xfId="29430" xr:uid="{C7673A44-F2A4-4A07-BE43-07F755E2E4CC}"/>
    <cellStyle name="RISKdarkBoxed 3 4 9" xfId="16754" xr:uid="{BF0EDDD0-B1B2-4197-BE08-FA343E15C8A8}"/>
    <cellStyle name="RISKdarkBoxed 3 4 9 2" xfId="29432" xr:uid="{16B0A99A-80C8-4473-A880-BE6AB4BAB4BF}"/>
    <cellStyle name="RISKdarkBoxed 3 4_Balance" xfId="16755" xr:uid="{67107324-E438-478B-A932-26DDF95C85AC}"/>
    <cellStyle name="RISKdarkBoxed 3 5" xfId="16756" xr:uid="{9C84B388-2B7D-45A8-859E-41906BB84915}"/>
    <cellStyle name="RISKdarkBoxed 3 5 2" xfId="16757" xr:uid="{52D06DC4-217B-4368-9B14-1FDCBB84578F}"/>
    <cellStyle name="RISKdarkBoxed 3 5 2 2" xfId="16758" xr:uid="{AA23E999-437C-4562-A0BB-6BEAC075102F}"/>
    <cellStyle name="RISKdarkBoxed 3 5 2 2 2" xfId="16759" xr:uid="{18600256-1AEE-481E-8431-824E20396C82}"/>
    <cellStyle name="RISKdarkBoxed 3 5 2 2 2 2" xfId="29436" xr:uid="{817D9659-FD75-4700-94D3-29F61DF02D4E}"/>
    <cellStyle name="RISKdarkBoxed 3 5 2 2 3" xfId="29435" xr:uid="{7F656F57-6AC8-4193-9F37-3064205A652D}"/>
    <cellStyle name="RISKdarkBoxed 3 5 2 3" xfId="16760" xr:uid="{F6A26C48-0E4D-440F-9A15-DE3A954A0A05}"/>
    <cellStyle name="RISKdarkBoxed 3 5 2 3 2" xfId="16761" xr:uid="{4D704BB4-2E0C-40D0-8DB6-865E3812C790}"/>
    <cellStyle name="RISKdarkBoxed 3 5 2 3 2 2" xfId="29438" xr:uid="{1A08F6CA-EF50-4791-8F76-8B15E51D99F7}"/>
    <cellStyle name="RISKdarkBoxed 3 5 2 3 3" xfId="29437" xr:uid="{F4707B2B-EA25-4841-B798-4D771FEAFF74}"/>
    <cellStyle name="RISKdarkBoxed 3 5 2 4" xfId="16762" xr:uid="{76D251D5-036C-4657-AC03-EE5BB88FE80E}"/>
    <cellStyle name="RISKdarkBoxed 3 5 2 4 2" xfId="29439" xr:uid="{033C1D1A-0D3A-4574-83EA-4B5827B6CF87}"/>
    <cellStyle name="RISKdarkBoxed 3 5 2 5" xfId="29434" xr:uid="{ACAD28C8-9DF0-4058-A97C-5127A9F2B993}"/>
    <cellStyle name="RISKdarkBoxed 3 5 3" xfId="16763" xr:uid="{AE55D253-FDB2-4A65-AB1C-10CA77D83600}"/>
    <cellStyle name="RISKdarkBoxed 3 5 3 2" xfId="16764" xr:uid="{52B1A33F-B770-411C-B602-FE7A6E31CCE3}"/>
    <cellStyle name="RISKdarkBoxed 3 5 3 2 2" xfId="16765" xr:uid="{0F20D481-3A6A-4CE8-9565-B0BB53607074}"/>
    <cellStyle name="RISKdarkBoxed 3 5 3 2 2 2" xfId="29442" xr:uid="{56529FF2-43FA-4475-9A83-2261CBA94E4D}"/>
    <cellStyle name="RISKdarkBoxed 3 5 3 2 3" xfId="29441" xr:uid="{9B9F6232-BC7D-451E-B6BE-BD41ABE2F58B}"/>
    <cellStyle name="RISKdarkBoxed 3 5 3 3" xfId="16766" xr:uid="{7D75FE66-5B96-4822-9E6E-D8BE003F6331}"/>
    <cellStyle name="RISKdarkBoxed 3 5 3 3 2" xfId="16767" xr:uid="{9DEF083F-70D2-401C-B477-33E2D330542D}"/>
    <cellStyle name="RISKdarkBoxed 3 5 3 3 2 2" xfId="29444" xr:uid="{EF8DB6FA-54A0-42C5-B51A-7C26981894DB}"/>
    <cellStyle name="RISKdarkBoxed 3 5 3 3 3" xfId="29443" xr:uid="{BD9162AC-98BC-4161-A8AE-354228062247}"/>
    <cellStyle name="RISKdarkBoxed 3 5 3 4" xfId="16768" xr:uid="{4882FB61-B8C3-49F6-BE8A-0D2A84FD3F8D}"/>
    <cellStyle name="RISKdarkBoxed 3 5 3 4 2" xfId="29445" xr:uid="{917B07CC-82FC-428E-AD38-A43755645B5E}"/>
    <cellStyle name="RISKdarkBoxed 3 5 3 5" xfId="29440" xr:uid="{25B44D7D-6973-4763-AB4F-5CA56502464C}"/>
    <cellStyle name="RISKdarkBoxed 3 5 4" xfId="16769" xr:uid="{4B10BD43-3FD0-4051-9613-3D688AF49BB6}"/>
    <cellStyle name="RISKdarkBoxed 3 5 4 2" xfId="16770" xr:uid="{1C8F600E-6616-4F2A-81C4-3B21005BF040}"/>
    <cellStyle name="RISKdarkBoxed 3 5 4 2 2" xfId="16771" xr:uid="{B2F2750B-2616-4367-AB7E-98E1E102178F}"/>
    <cellStyle name="RISKdarkBoxed 3 5 4 2 2 2" xfId="29448" xr:uid="{FDF687E2-DEA6-4018-AB1D-7AD14C01386E}"/>
    <cellStyle name="RISKdarkBoxed 3 5 4 2 3" xfId="29447" xr:uid="{DB06C300-0101-412D-A6D6-69CF2C25BBF1}"/>
    <cellStyle name="RISKdarkBoxed 3 5 4 3" xfId="16772" xr:uid="{41F3786C-CD4A-4CE7-841C-459FC97FE371}"/>
    <cellStyle name="RISKdarkBoxed 3 5 4 3 2" xfId="16773" xr:uid="{6DE82F30-192D-4019-B6B8-36E41742AB2F}"/>
    <cellStyle name="RISKdarkBoxed 3 5 4 3 2 2" xfId="29450" xr:uid="{C680A885-FEE3-4CD6-9267-07D1F640B425}"/>
    <cellStyle name="RISKdarkBoxed 3 5 4 3 3" xfId="29449" xr:uid="{96ED847C-641B-4D69-94B7-1015998F9CBB}"/>
    <cellStyle name="RISKdarkBoxed 3 5 4 4" xfId="16774" xr:uid="{133DA387-4AC5-423A-BD17-C7708A3DAB6F}"/>
    <cellStyle name="RISKdarkBoxed 3 5 4 4 2" xfId="29451" xr:uid="{428B350E-0DB8-4E16-B1E7-113DEF9ED837}"/>
    <cellStyle name="RISKdarkBoxed 3 5 4 5" xfId="29446" xr:uid="{BC7904FF-9B57-4F14-8FE8-35997CDA52D2}"/>
    <cellStyle name="RISKdarkBoxed 3 5 5" xfId="16775" xr:uid="{296FA58E-C1D7-406F-A5DB-C349C72DB93E}"/>
    <cellStyle name="RISKdarkBoxed 3 5 5 2" xfId="16776" xr:uid="{0745B7B3-95A3-4BED-80E4-21B2DD87CC79}"/>
    <cellStyle name="RISKdarkBoxed 3 5 5 2 2" xfId="16777" xr:uid="{492F9AE6-DC7F-4F67-9E74-38AE73672D49}"/>
    <cellStyle name="RISKdarkBoxed 3 5 5 2 2 2" xfId="29454" xr:uid="{1DAEBA09-4D45-4161-B90E-D8DE45C74A05}"/>
    <cellStyle name="RISKdarkBoxed 3 5 5 2 3" xfId="29453" xr:uid="{D70CA973-254D-405D-9964-697AD1F58BBA}"/>
    <cellStyle name="RISKdarkBoxed 3 5 5 3" xfId="16778" xr:uid="{582B7D8F-FF67-4262-B332-C3D7A1248D77}"/>
    <cellStyle name="RISKdarkBoxed 3 5 5 3 2" xfId="16779" xr:uid="{F0BCFA0F-5D10-4CC6-9439-3D89550FBE3D}"/>
    <cellStyle name="RISKdarkBoxed 3 5 5 3 2 2" xfId="29456" xr:uid="{88D48FFE-9B9D-40EE-805C-06B5257F2828}"/>
    <cellStyle name="RISKdarkBoxed 3 5 5 3 3" xfId="29455" xr:uid="{FAC23E69-DEAF-4533-B965-620DDAEFA829}"/>
    <cellStyle name="RISKdarkBoxed 3 5 5 4" xfId="16780" xr:uid="{3995B546-5656-48A0-A9C3-60475A23EFB8}"/>
    <cellStyle name="RISKdarkBoxed 3 5 5 4 2" xfId="29457" xr:uid="{8F360325-7665-4409-9EFE-85715E8BBDB4}"/>
    <cellStyle name="RISKdarkBoxed 3 5 5 5" xfId="29452" xr:uid="{2E5811C5-DA14-45B9-96C5-5AA5D13D7318}"/>
    <cellStyle name="RISKdarkBoxed 3 5 6" xfId="16781" xr:uid="{25E8AA3D-CBD9-4E51-BCB5-547179BDF952}"/>
    <cellStyle name="RISKdarkBoxed 3 5 6 2" xfId="16782" xr:uid="{FB9228C4-02D3-41B1-BE20-9A36461DECC7}"/>
    <cellStyle name="RISKdarkBoxed 3 5 6 2 2" xfId="29459" xr:uid="{9FAD4D84-81F0-4F6B-BA26-BCA045DF0B6D}"/>
    <cellStyle name="RISKdarkBoxed 3 5 6 3" xfId="29458" xr:uid="{6E7F9C51-C789-4BFF-AD4E-4E178F58E7CC}"/>
    <cellStyle name="RISKdarkBoxed 3 5 7" xfId="16783" xr:uid="{81AA5373-D8D6-45C4-BAE5-526410751991}"/>
    <cellStyle name="RISKdarkBoxed 3 5 7 2" xfId="16784" xr:uid="{439C8EB3-D4CC-4BEB-8785-2154FBC902C0}"/>
    <cellStyle name="RISKdarkBoxed 3 5 7 2 2" xfId="29461" xr:uid="{71DEF778-86E2-4079-9910-2571417EA897}"/>
    <cellStyle name="RISKdarkBoxed 3 5 7 3" xfId="29460" xr:uid="{48DA721F-EC33-42E2-AF2C-816A4824C88F}"/>
    <cellStyle name="RISKdarkBoxed 3 5 8" xfId="16785" xr:uid="{B8534B11-12E8-41A6-88F5-10EC1A395190}"/>
    <cellStyle name="RISKdarkBoxed 3 5 8 2" xfId="29462" xr:uid="{C1128E00-9D70-449F-85E3-7E64C75AB07F}"/>
    <cellStyle name="RISKdarkBoxed 3 5 9" xfId="29433" xr:uid="{8E360579-6671-414D-BA85-4224D29FE452}"/>
    <cellStyle name="RISKdarkBoxed 3 6" xfId="16786" xr:uid="{7C2EDCDF-4EA3-4F7D-8862-A1FB72801DCE}"/>
    <cellStyle name="RISKdarkBoxed 3 6 2" xfId="16787" xr:uid="{8BBB88B4-3F04-4CC0-B947-DD51C7EEAC4F}"/>
    <cellStyle name="RISKdarkBoxed 3 6 2 2" xfId="16788" xr:uid="{1B13395A-0ED0-4752-A218-885F10818FDD}"/>
    <cellStyle name="RISKdarkBoxed 3 6 2 2 2" xfId="16789" xr:uid="{358BCEF0-92AD-4757-A3A9-4A05863E7091}"/>
    <cellStyle name="RISKdarkBoxed 3 6 2 2 2 2" xfId="29466" xr:uid="{8D43F629-BB1C-4428-A3B0-6AB93561ADB4}"/>
    <cellStyle name="RISKdarkBoxed 3 6 2 2 3" xfId="29465" xr:uid="{2C7E548C-C914-434D-946C-EB6FA16B24AA}"/>
    <cellStyle name="RISKdarkBoxed 3 6 2 3" xfId="16790" xr:uid="{5DF5AC9D-3DEB-4109-9BF8-EC77A94D0673}"/>
    <cellStyle name="RISKdarkBoxed 3 6 2 3 2" xfId="16791" xr:uid="{0149DC19-FB56-4FCB-983F-9F61BDDEDB09}"/>
    <cellStyle name="RISKdarkBoxed 3 6 2 3 2 2" xfId="29468" xr:uid="{8AB40326-13FB-4C59-9C5C-78575FF2D4FA}"/>
    <cellStyle name="RISKdarkBoxed 3 6 2 3 3" xfId="29467" xr:uid="{6CCA5922-ABAE-4C32-8ADB-0668DAB55712}"/>
    <cellStyle name="RISKdarkBoxed 3 6 2 4" xfId="16792" xr:uid="{1D18E536-D246-4639-B85C-F2D9C6A24AA3}"/>
    <cellStyle name="RISKdarkBoxed 3 6 2 4 2" xfId="29469" xr:uid="{45B2669E-2B2B-4134-BBE7-594E88758760}"/>
    <cellStyle name="RISKdarkBoxed 3 6 2 5" xfId="29464" xr:uid="{961B8980-0988-4753-AA2E-554D88B4E2B4}"/>
    <cellStyle name="RISKdarkBoxed 3 6 3" xfId="16793" xr:uid="{BBFB30C3-A131-4FCD-80E0-F05E7082202C}"/>
    <cellStyle name="RISKdarkBoxed 3 6 3 2" xfId="16794" xr:uid="{DF58AF09-0BE5-4ACE-9BD6-BAD383F3062B}"/>
    <cellStyle name="RISKdarkBoxed 3 6 3 2 2" xfId="16795" xr:uid="{BD1407C7-0D6E-4489-A026-DDF66D727F7A}"/>
    <cellStyle name="RISKdarkBoxed 3 6 3 2 2 2" xfId="29472" xr:uid="{616FC705-7A44-4C9D-A158-D4E650FDBBE1}"/>
    <cellStyle name="RISKdarkBoxed 3 6 3 2 3" xfId="29471" xr:uid="{1276F195-8DFB-4275-AE9C-8AF44CE55BAD}"/>
    <cellStyle name="RISKdarkBoxed 3 6 3 3" xfId="16796" xr:uid="{351AB904-F6A8-4ACB-BD95-150B5153C7E0}"/>
    <cellStyle name="RISKdarkBoxed 3 6 3 3 2" xfId="16797" xr:uid="{EA07203F-5293-402B-81DB-3E25728127BE}"/>
    <cellStyle name="RISKdarkBoxed 3 6 3 3 2 2" xfId="29474" xr:uid="{D7480C3C-6F7E-4251-8A4E-BB1E20DCCD3D}"/>
    <cellStyle name="RISKdarkBoxed 3 6 3 3 3" xfId="29473" xr:uid="{62E530D5-9744-48E3-BF49-8B1401A8C165}"/>
    <cellStyle name="RISKdarkBoxed 3 6 3 4" xfId="16798" xr:uid="{C0BBAB99-B80D-45D4-A659-47BA3561C3EA}"/>
    <cellStyle name="RISKdarkBoxed 3 6 3 4 2" xfId="29475" xr:uid="{4A925CB0-142B-4B41-A0E3-B42B5E3E7FC2}"/>
    <cellStyle name="RISKdarkBoxed 3 6 3 5" xfId="29470" xr:uid="{21428EE1-A09C-4B6C-821B-889AE29F9B10}"/>
    <cellStyle name="RISKdarkBoxed 3 6 4" xfId="16799" xr:uid="{FD42E119-6718-4A12-B405-0F1070720E37}"/>
    <cellStyle name="RISKdarkBoxed 3 6 4 2" xfId="16800" xr:uid="{869A9097-9502-49AB-9B85-8D4FCA48FC52}"/>
    <cellStyle name="RISKdarkBoxed 3 6 4 2 2" xfId="16801" xr:uid="{760F433A-014B-4B72-A643-DD4F7AD235E1}"/>
    <cellStyle name="RISKdarkBoxed 3 6 4 2 2 2" xfId="29478" xr:uid="{5911D22A-954B-4795-9849-A7E42AA1360C}"/>
    <cellStyle name="RISKdarkBoxed 3 6 4 2 3" xfId="29477" xr:uid="{6A61D952-BA42-45B0-8E9D-3A88A81F9890}"/>
    <cellStyle name="RISKdarkBoxed 3 6 4 3" xfId="16802" xr:uid="{91662E46-4C09-49FB-AD81-BAB0ED001210}"/>
    <cellStyle name="RISKdarkBoxed 3 6 4 3 2" xfId="16803" xr:uid="{07E66A34-23D2-45CE-8E64-D4E0BB6C8137}"/>
    <cellStyle name="RISKdarkBoxed 3 6 4 3 2 2" xfId="29480" xr:uid="{91D03A83-054C-43F9-8388-D08C9FEBEF0C}"/>
    <cellStyle name="RISKdarkBoxed 3 6 4 3 3" xfId="29479" xr:uid="{827CF30E-4812-4572-BE85-EBA3544A4527}"/>
    <cellStyle name="RISKdarkBoxed 3 6 4 4" xfId="16804" xr:uid="{A1749E83-707F-43A6-BF16-A25F2F4F5735}"/>
    <cellStyle name="RISKdarkBoxed 3 6 4 4 2" xfId="29481" xr:uid="{E5F578C6-6B2D-414F-BC97-435BD3B37A1A}"/>
    <cellStyle name="RISKdarkBoxed 3 6 4 5" xfId="29476" xr:uid="{C649FD8C-E8FA-42DD-A3AB-47FE325023E6}"/>
    <cellStyle name="RISKdarkBoxed 3 6 5" xfId="16805" xr:uid="{03CD1520-649B-45A2-A66B-3818EC7AA331}"/>
    <cellStyle name="RISKdarkBoxed 3 6 5 2" xfId="16806" xr:uid="{40DD951F-FF61-4739-90E1-39F4ED6D3D5F}"/>
    <cellStyle name="RISKdarkBoxed 3 6 5 2 2" xfId="16807" xr:uid="{D9FEF5F9-91C3-4F5D-8863-422588C1F90F}"/>
    <cellStyle name="RISKdarkBoxed 3 6 5 2 2 2" xfId="29484" xr:uid="{2687AB2C-0CC8-4CD4-977A-9E0E0014B11E}"/>
    <cellStyle name="RISKdarkBoxed 3 6 5 2 3" xfId="29483" xr:uid="{2A225AE9-4CB0-441E-B0C7-64154498E57A}"/>
    <cellStyle name="RISKdarkBoxed 3 6 5 3" xfId="16808" xr:uid="{2A6CCFB1-6148-4DC7-926D-10DA01C119C5}"/>
    <cellStyle name="RISKdarkBoxed 3 6 5 3 2" xfId="16809" xr:uid="{DDCEEB2F-3789-4D8F-B3A0-495EAC2EBAD9}"/>
    <cellStyle name="RISKdarkBoxed 3 6 5 3 2 2" xfId="29486" xr:uid="{F9ACD7FD-96BA-48C1-AA00-69B0115B634F}"/>
    <cellStyle name="RISKdarkBoxed 3 6 5 3 3" xfId="29485" xr:uid="{E8D6DF2A-999C-410D-85BA-E2A50CA81D54}"/>
    <cellStyle name="RISKdarkBoxed 3 6 5 4" xfId="16810" xr:uid="{AEA10723-50AD-4308-84FC-E05F986096E8}"/>
    <cellStyle name="RISKdarkBoxed 3 6 5 4 2" xfId="29487" xr:uid="{EA5D4434-FAC7-4CC4-87F1-470EED16FFE1}"/>
    <cellStyle name="RISKdarkBoxed 3 6 5 5" xfId="29482" xr:uid="{4CF423DF-F21A-4D97-9CB7-03501BAA027D}"/>
    <cellStyle name="RISKdarkBoxed 3 6 6" xfId="16811" xr:uid="{E101E41C-C835-4B00-A6BD-FD15080B06A4}"/>
    <cellStyle name="RISKdarkBoxed 3 6 6 2" xfId="16812" xr:uid="{0C255C05-AC1E-4B11-9AC1-3CDDEAC35A19}"/>
    <cellStyle name="RISKdarkBoxed 3 6 6 2 2" xfId="29489" xr:uid="{873C2326-3700-40CB-A024-D1C97D9C8E2E}"/>
    <cellStyle name="RISKdarkBoxed 3 6 6 3" xfId="29488" xr:uid="{C5AA8230-0230-462F-9B4B-E9B95243E72C}"/>
    <cellStyle name="RISKdarkBoxed 3 6 7" xfId="16813" xr:uid="{B3E6702E-8C65-453B-8687-3901DAD34BA8}"/>
    <cellStyle name="RISKdarkBoxed 3 6 7 2" xfId="16814" xr:uid="{B7030222-15A6-4513-97EA-9675055F90DC}"/>
    <cellStyle name="RISKdarkBoxed 3 6 7 2 2" xfId="29491" xr:uid="{3F7CAAF8-DF5D-4D16-B9C4-65CF9344726D}"/>
    <cellStyle name="RISKdarkBoxed 3 6 7 3" xfId="29490" xr:uid="{4AACA53C-CF98-4B0B-B2DD-DC826424BB48}"/>
    <cellStyle name="RISKdarkBoxed 3 6 8" xfId="16815" xr:uid="{B85826B8-D69C-454F-BD02-E7842CE1D7A0}"/>
    <cellStyle name="RISKdarkBoxed 3 6 8 2" xfId="29492" xr:uid="{0C7E00DE-8C8D-49EE-AA9E-B7DB6F3FE03B}"/>
    <cellStyle name="RISKdarkBoxed 3 6 9" xfId="29463" xr:uid="{E9691B58-C3BC-4858-A4F3-6CFBF9E80695}"/>
    <cellStyle name="RISKdarkBoxed 3 7" xfId="16816" xr:uid="{8FF77E5A-04E5-4673-8696-27657EA87004}"/>
    <cellStyle name="RISKdarkBoxed 3 7 2" xfId="16817" xr:uid="{20F0D1E5-84B4-4FC1-A59F-42595F65A653}"/>
    <cellStyle name="RISKdarkBoxed 3 7 2 2" xfId="16818" xr:uid="{45516EDC-03B2-40C2-AF34-2D85E4AD2CAD}"/>
    <cellStyle name="RISKdarkBoxed 3 7 2 2 2" xfId="29495" xr:uid="{8095A3E8-8360-40E2-871B-9E71C1CF6E07}"/>
    <cellStyle name="RISKdarkBoxed 3 7 2 3" xfId="29494" xr:uid="{5E15BE2A-4CA2-49B5-AA8D-5AA0F0B90838}"/>
    <cellStyle name="RISKdarkBoxed 3 7 3" xfId="16819" xr:uid="{D5ACDB2D-1C5C-46F0-9275-96E419AAB13D}"/>
    <cellStyle name="RISKdarkBoxed 3 7 3 2" xfId="16820" xr:uid="{C096BCBF-9796-4990-99BC-A579548190ED}"/>
    <cellStyle name="RISKdarkBoxed 3 7 3 2 2" xfId="29497" xr:uid="{60E7D6D6-6400-47C9-8A89-451BB1D837ED}"/>
    <cellStyle name="RISKdarkBoxed 3 7 3 3" xfId="29496" xr:uid="{5CBB504C-D66E-445A-BA3F-460334CBA508}"/>
    <cellStyle name="RISKdarkBoxed 3 7 4" xfId="16821" xr:uid="{EA4E3EA0-0C87-4FE2-9220-1E6D6CD201EA}"/>
    <cellStyle name="RISKdarkBoxed 3 7 4 2" xfId="29498" xr:uid="{DF504B3A-955C-4D5F-B177-D462B5EFF174}"/>
    <cellStyle name="RISKdarkBoxed 3 7 5" xfId="29493" xr:uid="{BAE9AB36-7727-46A1-9297-B9456E5A7730}"/>
    <cellStyle name="RISKdarkBoxed 3 8" xfId="16822" xr:uid="{9C12CD42-4BC9-455D-BB98-CFD99C40A4FA}"/>
    <cellStyle name="RISKdarkBoxed 3 8 2" xfId="16823" xr:uid="{650F7A3A-C16D-48F3-8809-B33FD4794B92}"/>
    <cellStyle name="RISKdarkBoxed 3 8 2 2" xfId="16824" xr:uid="{210A1E99-4E98-4C68-9D5F-3069F3BC8A50}"/>
    <cellStyle name="RISKdarkBoxed 3 8 2 2 2" xfId="29501" xr:uid="{99184F65-F693-4785-9D78-203B452B31E1}"/>
    <cellStyle name="RISKdarkBoxed 3 8 2 3" xfId="29500" xr:uid="{D94C37D9-2999-4E33-84EF-14DA1844BC88}"/>
    <cellStyle name="RISKdarkBoxed 3 8 3" xfId="16825" xr:uid="{161C9912-E7EC-4A53-9652-0C18B0FE81A0}"/>
    <cellStyle name="RISKdarkBoxed 3 8 3 2" xfId="16826" xr:uid="{9B38B850-F44A-40A8-9D50-B203544C86E7}"/>
    <cellStyle name="RISKdarkBoxed 3 8 3 2 2" xfId="29503" xr:uid="{E500AF0D-587E-4041-AC6C-1DF27DBB6705}"/>
    <cellStyle name="RISKdarkBoxed 3 8 3 3" xfId="29502" xr:uid="{040851FD-9BEB-46F0-BBE3-F97A13822FEE}"/>
    <cellStyle name="RISKdarkBoxed 3 8 4" xfId="16827" xr:uid="{5A7FBC37-D648-43D9-AE54-8FDD118EB617}"/>
    <cellStyle name="RISKdarkBoxed 3 8 4 2" xfId="29504" xr:uid="{EB9F3BFC-22BE-4197-B5DD-D1D2470A9207}"/>
    <cellStyle name="RISKdarkBoxed 3 8 5" xfId="29499" xr:uid="{CF83CF2F-2A60-4B89-9D6D-3D675D76DBC5}"/>
    <cellStyle name="RISKdarkBoxed 3 9" xfId="16828" xr:uid="{ED91672A-695B-40AE-8B77-3FFA56887024}"/>
    <cellStyle name="RISKdarkBoxed 3 9 2" xfId="16829" xr:uid="{199CCC56-3485-4BBE-AC8B-75207E9096EF}"/>
    <cellStyle name="RISKdarkBoxed 3 9 2 2" xfId="16830" xr:uid="{E07A657F-E130-471E-B90D-BBEA298DEEB0}"/>
    <cellStyle name="RISKdarkBoxed 3 9 2 2 2" xfId="29507" xr:uid="{5C43A080-4F6C-4CFC-B6A6-898989DA1E70}"/>
    <cellStyle name="RISKdarkBoxed 3 9 2 3" xfId="29506" xr:uid="{635722E4-EE71-4C7C-9502-52F92876AD9D}"/>
    <cellStyle name="RISKdarkBoxed 3 9 3" xfId="16831" xr:uid="{D6374459-5154-4DB3-AA9F-F60FB544B5DE}"/>
    <cellStyle name="RISKdarkBoxed 3 9 3 2" xfId="16832" xr:uid="{83A73B39-770B-4998-AE83-EB332B0AC28A}"/>
    <cellStyle name="RISKdarkBoxed 3 9 3 2 2" xfId="29509" xr:uid="{03939277-6C87-4520-A81A-A99878E57AF8}"/>
    <cellStyle name="RISKdarkBoxed 3 9 3 3" xfId="29508" xr:uid="{CAF2641F-2F55-4825-9DDD-D48760B243F1}"/>
    <cellStyle name="RISKdarkBoxed 3 9 4" xfId="16833" xr:uid="{4B3CE9F4-9DDD-425E-9DE5-33740FBD8E02}"/>
    <cellStyle name="RISKdarkBoxed 3 9 4 2" xfId="29510" xr:uid="{2DBD7B2B-9512-4453-97C0-2384D0B23C8A}"/>
    <cellStyle name="RISKdarkBoxed 3 9 5" xfId="29505" xr:uid="{963B842F-C1FD-4CFD-A9E2-77EDBB4D2463}"/>
    <cellStyle name="RISKdarkBoxed 3_Balance" xfId="16834" xr:uid="{29AED697-6867-4714-A11C-289D22403EF9}"/>
    <cellStyle name="RISKdarkBoxed 4" xfId="16835" xr:uid="{1981EDDE-B655-4547-9578-D137F8C9B15D}"/>
    <cellStyle name="RISKdarkBoxed 4 10" xfId="16836" xr:uid="{3C2B2A55-B850-43B6-8BFE-19A34CA27ADD}"/>
    <cellStyle name="RISKdarkBoxed 4 10 2" xfId="16837" xr:uid="{2103623B-ED94-47C7-9270-B2619DB4F6B7}"/>
    <cellStyle name="RISKdarkBoxed 4 10 2 2" xfId="16838" xr:uid="{A1AED7E1-557A-43A1-A474-A0608CF99B6E}"/>
    <cellStyle name="RISKdarkBoxed 4 10 2 2 2" xfId="29514" xr:uid="{94FDFA2E-6400-4349-B42B-78E8628B744F}"/>
    <cellStyle name="RISKdarkBoxed 4 10 2 3" xfId="29513" xr:uid="{59097457-A849-4035-9E1E-AA36A5CB322D}"/>
    <cellStyle name="RISKdarkBoxed 4 10 3" xfId="16839" xr:uid="{89B6F51A-A1E1-4B0E-922B-E52108C49363}"/>
    <cellStyle name="RISKdarkBoxed 4 10 3 2" xfId="16840" xr:uid="{F855B658-3452-4AC5-A42B-482BED50BADD}"/>
    <cellStyle name="RISKdarkBoxed 4 10 3 2 2" xfId="29516" xr:uid="{98601C9B-3D55-48EB-919B-27DB32968F4E}"/>
    <cellStyle name="RISKdarkBoxed 4 10 3 3" xfId="29515" xr:uid="{1814A650-03F1-4000-A4E9-4E6507C57040}"/>
    <cellStyle name="RISKdarkBoxed 4 10 4" xfId="16841" xr:uid="{B2FE57B8-57D7-4EEA-B41E-FE900C89F568}"/>
    <cellStyle name="RISKdarkBoxed 4 10 4 2" xfId="29517" xr:uid="{F153655F-5C83-4F14-9873-BE4325511523}"/>
    <cellStyle name="RISKdarkBoxed 4 10 5" xfId="29512" xr:uid="{4B49AB17-4241-45CE-A6CC-5198E075F1D3}"/>
    <cellStyle name="RISKdarkBoxed 4 11" xfId="16842" xr:uid="{2CC63DB5-79C8-441D-B303-A368174D9E8D}"/>
    <cellStyle name="RISKdarkBoxed 4 11 2" xfId="16843" xr:uid="{BF3C547A-BC51-479F-8454-9432C5C22613}"/>
    <cellStyle name="RISKdarkBoxed 4 11 2 2" xfId="29519" xr:uid="{3003557A-2AF1-472D-BE39-4E045BE85BD7}"/>
    <cellStyle name="RISKdarkBoxed 4 11 3" xfId="29518" xr:uid="{91477E40-5BD7-4136-861D-AF363DE0E719}"/>
    <cellStyle name="RISKdarkBoxed 4 12" xfId="16844" xr:uid="{A5CF8C7A-ED49-4345-9F4E-2D69E18B3636}"/>
    <cellStyle name="RISKdarkBoxed 4 12 2" xfId="16845" xr:uid="{EA979A89-41FA-46FE-8AD8-23ACF2E681C1}"/>
    <cellStyle name="RISKdarkBoxed 4 12 2 2" xfId="29521" xr:uid="{B201D44C-780B-4B98-B217-9C1102C07728}"/>
    <cellStyle name="RISKdarkBoxed 4 12 3" xfId="29520" xr:uid="{80E43587-1451-4A85-A9CE-C79B46CCD405}"/>
    <cellStyle name="RISKdarkBoxed 4 13" xfId="16846" xr:uid="{A7861A96-52B5-4C2F-A9C0-AB1451B4FE7B}"/>
    <cellStyle name="RISKdarkBoxed 4 13 2" xfId="29522" xr:uid="{56BCE629-2991-46FC-A032-51D109CC133E}"/>
    <cellStyle name="RISKdarkBoxed 4 14" xfId="29511" xr:uid="{B5646829-A08B-40AE-AB4B-030A1207D13B}"/>
    <cellStyle name="RISKdarkBoxed 4 2" xfId="16847" xr:uid="{E6CC0067-58A8-40EF-8C47-515F5B4CB6D1}"/>
    <cellStyle name="RISKdarkBoxed 4 2 10" xfId="29523" xr:uid="{41B11228-11CA-4982-9516-099E441DF928}"/>
    <cellStyle name="RISKdarkBoxed 4 2 2" xfId="16848" xr:uid="{36C4CD85-990F-473C-9765-6E74BFBCF4DF}"/>
    <cellStyle name="RISKdarkBoxed 4 2 2 2" xfId="16849" xr:uid="{ED48CA0D-4ACA-4D41-A724-B160F3AA99EF}"/>
    <cellStyle name="RISKdarkBoxed 4 2 2 2 2" xfId="16850" xr:uid="{F9F1C14F-2E8F-4085-9D2A-55D9A823BE98}"/>
    <cellStyle name="RISKdarkBoxed 4 2 2 2 2 2" xfId="16851" xr:uid="{AB9AFAB0-1DF2-455C-B192-5C6BABDD796A}"/>
    <cellStyle name="RISKdarkBoxed 4 2 2 2 2 2 2" xfId="29527" xr:uid="{2A52E92A-5632-4F28-ADD3-F45EEBF4950C}"/>
    <cellStyle name="RISKdarkBoxed 4 2 2 2 2 3" xfId="29526" xr:uid="{F1C8D608-D8E6-4CE8-8158-530B87BF8965}"/>
    <cellStyle name="RISKdarkBoxed 4 2 2 2 3" xfId="16852" xr:uid="{B8B9C91B-3E14-4B9A-8E92-7125B81DE827}"/>
    <cellStyle name="RISKdarkBoxed 4 2 2 2 3 2" xfId="16853" xr:uid="{E2D70109-2DAD-4936-9EC9-DCB18240708C}"/>
    <cellStyle name="RISKdarkBoxed 4 2 2 2 3 2 2" xfId="29529" xr:uid="{4460D3FA-820D-4282-8C2A-56FF12ABD749}"/>
    <cellStyle name="RISKdarkBoxed 4 2 2 2 3 3" xfId="29528" xr:uid="{9A4F3C91-4C47-49C6-BCA7-60014ABA025F}"/>
    <cellStyle name="RISKdarkBoxed 4 2 2 2 4" xfId="16854" xr:uid="{50E367E0-B76F-4BD0-BCB5-1AEAA43C811D}"/>
    <cellStyle name="RISKdarkBoxed 4 2 2 2 4 2" xfId="29530" xr:uid="{ED11BCFB-1E47-4C61-AF43-74DE840A28CB}"/>
    <cellStyle name="RISKdarkBoxed 4 2 2 2 5" xfId="29525" xr:uid="{59A11749-EA80-4858-BD77-D5EB1F1877FE}"/>
    <cellStyle name="RISKdarkBoxed 4 2 2 3" xfId="16855" xr:uid="{BCAAD036-AA8C-45B6-9BCE-5769945489EA}"/>
    <cellStyle name="RISKdarkBoxed 4 2 2 3 2" xfId="16856" xr:uid="{E9EFB426-959F-45E9-B925-32851A3D55E9}"/>
    <cellStyle name="RISKdarkBoxed 4 2 2 3 2 2" xfId="16857" xr:uid="{E829A263-21DB-4404-B285-554E5806D822}"/>
    <cellStyle name="RISKdarkBoxed 4 2 2 3 2 2 2" xfId="29533" xr:uid="{381281B0-FA05-461C-B7F6-7FE9AD1D4B3B}"/>
    <cellStyle name="RISKdarkBoxed 4 2 2 3 2 3" xfId="29532" xr:uid="{8A47C73E-7AFF-404B-82DE-A7EB5425A48F}"/>
    <cellStyle name="RISKdarkBoxed 4 2 2 3 3" xfId="16858" xr:uid="{ECE2E28D-AFA7-450B-BF8A-16A377814F67}"/>
    <cellStyle name="RISKdarkBoxed 4 2 2 3 3 2" xfId="16859" xr:uid="{AB19EF28-AAF3-463A-9CC3-5A7730ECF26F}"/>
    <cellStyle name="RISKdarkBoxed 4 2 2 3 3 2 2" xfId="29535" xr:uid="{633562B0-5294-4F64-8F60-F4C133591888}"/>
    <cellStyle name="RISKdarkBoxed 4 2 2 3 3 3" xfId="29534" xr:uid="{869F2DFA-C17D-4E02-89B9-83CB4DD09DC6}"/>
    <cellStyle name="RISKdarkBoxed 4 2 2 3 4" xfId="16860" xr:uid="{46253E1C-028F-4062-8C3B-87297EC0A1B2}"/>
    <cellStyle name="RISKdarkBoxed 4 2 2 3 4 2" xfId="29536" xr:uid="{BD5A7535-835C-4D82-9853-029EAE8731AB}"/>
    <cellStyle name="RISKdarkBoxed 4 2 2 3 5" xfId="29531" xr:uid="{3F2DA684-39D8-4758-98A3-5595DC8CB1F1}"/>
    <cellStyle name="RISKdarkBoxed 4 2 2 4" xfId="16861" xr:uid="{43DE3A28-6C9A-45A7-9D6D-B8004E111849}"/>
    <cellStyle name="RISKdarkBoxed 4 2 2 4 2" xfId="16862" xr:uid="{FBAADE75-91F4-43DA-A509-5A5895EAE8C4}"/>
    <cellStyle name="RISKdarkBoxed 4 2 2 4 2 2" xfId="16863" xr:uid="{50A5F9BC-C689-474A-A574-457167D634CD}"/>
    <cellStyle name="RISKdarkBoxed 4 2 2 4 2 2 2" xfId="29539" xr:uid="{0993FF9D-3253-451D-BAFE-B5AE92828D92}"/>
    <cellStyle name="RISKdarkBoxed 4 2 2 4 2 3" xfId="29538" xr:uid="{F1AE1851-6D6F-4C11-9F74-FAC56B4D0EBF}"/>
    <cellStyle name="RISKdarkBoxed 4 2 2 4 3" xfId="16864" xr:uid="{19B4034B-10A4-4BE5-9F62-C69E304BCADE}"/>
    <cellStyle name="RISKdarkBoxed 4 2 2 4 3 2" xfId="16865" xr:uid="{6D1EB440-1C43-44B7-8456-28E83FAF809C}"/>
    <cellStyle name="RISKdarkBoxed 4 2 2 4 3 2 2" xfId="29541" xr:uid="{AC4A87CD-CB90-470C-AD3C-48A68E744D6F}"/>
    <cellStyle name="RISKdarkBoxed 4 2 2 4 3 3" xfId="29540" xr:uid="{947841EA-6833-4266-841B-529AC03C0ACE}"/>
    <cellStyle name="RISKdarkBoxed 4 2 2 4 4" xfId="16866" xr:uid="{50514F38-BBC3-4FF4-B98B-2F5AB18CABCC}"/>
    <cellStyle name="RISKdarkBoxed 4 2 2 4 4 2" xfId="29542" xr:uid="{6B0C37CB-343C-4B13-B762-900CE4BEDC83}"/>
    <cellStyle name="RISKdarkBoxed 4 2 2 4 5" xfId="29537" xr:uid="{6EA34F31-5E67-4BD1-9ADD-EA64865B3AB0}"/>
    <cellStyle name="RISKdarkBoxed 4 2 2 5" xfId="16867" xr:uid="{36A9D39F-0014-49A1-8657-09725BB15638}"/>
    <cellStyle name="RISKdarkBoxed 4 2 2 5 2" xfId="16868" xr:uid="{B02EBF06-1F9C-48EA-A11F-FB2A530A46F8}"/>
    <cellStyle name="RISKdarkBoxed 4 2 2 5 2 2" xfId="16869" xr:uid="{6C378F0D-514B-445A-A05B-F472C3C4EC51}"/>
    <cellStyle name="RISKdarkBoxed 4 2 2 5 2 2 2" xfId="29545" xr:uid="{999199AE-2BE3-4BC5-92AE-B400562F5940}"/>
    <cellStyle name="RISKdarkBoxed 4 2 2 5 2 3" xfId="29544" xr:uid="{DC87486F-F371-4097-90B9-A3EA77C9EE0F}"/>
    <cellStyle name="RISKdarkBoxed 4 2 2 5 3" xfId="16870" xr:uid="{C87E8708-9B6E-4F7C-A80F-E699D025EEDB}"/>
    <cellStyle name="RISKdarkBoxed 4 2 2 5 3 2" xfId="16871" xr:uid="{96704D9F-060C-475C-A9D0-5768CF8D1CC3}"/>
    <cellStyle name="RISKdarkBoxed 4 2 2 5 3 2 2" xfId="29547" xr:uid="{765C10BC-BE50-456C-BEE4-B5B6D4F04EB1}"/>
    <cellStyle name="RISKdarkBoxed 4 2 2 5 3 3" xfId="29546" xr:uid="{B7F4A0A8-C5E7-46AE-954D-6879013EA93A}"/>
    <cellStyle name="RISKdarkBoxed 4 2 2 5 4" xfId="16872" xr:uid="{B627D78A-0745-4EAA-B720-1F3ED99E6376}"/>
    <cellStyle name="RISKdarkBoxed 4 2 2 5 4 2" xfId="29548" xr:uid="{374EDFDC-2C7C-4119-AE69-5E0AF69AB08B}"/>
    <cellStyle name="RISKdarkBoxed 4 2 2 5 5" xfId="29543" xr:uid="{C4ECE4E5-BE52-45B4-B025-5299B1A7457E}"/>
    <cellStyle name="RISKdarkBoxed 4 2 2 6" xfId="16873" xr:uid="{36979CB1-3FD1-401C-BDE8-C22245B9CB8D}"/>
    <cellStyle name="RISKdarkBoxed 4 2 2 6 2" xfId="16874" xr:uid="{CCEB0A86-D784-47FE-8A06-D04DB3ECEE92}"/>
    <cellStyle name="RISKdarkBoxed 4 2 2 6 2 2" xfId="29550" xr:uid="{B01EA9B6-ECAF-4B76-9289-48A97D587EAE}"/>
    <cellStyle name="RISKdarkBoxed 4 2 2 6 3" xfId="29549" xr:uid="{1262FF44-51BF-4CBD-A7DE-F85B3AD70092}"/>
    <cellStyle name="RISKdarkBoxed 4 2 2 7" xfId="16875" xr:uid="{E5E677A3-53CF-46AB-B6D2-F07A721AF448}"/>
    <cellStyle name="RISKdarkBoxed 4 2 2 7 2" xfId="16876" xr:uid="{98FA5773-A46C-4E4A-ABD3-E335FF5A11C3}"/>
    <cellStyle name="RISKdarkBoxed 4 2 2 7 2 2" xfId="29552" xr:uid="{BA360E18-9C58-49AB-9059-74363DCF57CE}"/>
    <cellStyle name="RISKdarkBoxed 4 2 2 7 3" xfId="29551" xr:uid="{0FE8352E-25B4-476E-9AA8-BE49497614A0}"/>
    <cellStyle name="RISKdarkBoxed 4 2 2 8" xfId="16877" xr:uid="{539B8DBC-274E-4666-8C3A-BEB3CD78DB60}"/>
    <cellStyle name="RISKdarkBoxed 4 2 2 8 2" xfId="29553" xr:uid="{9E4BAB3B-CF0D-48B2-9FF9-B894C216347B}"/>
    <cellStyle name="RISKdarkBoxed 4 2 2 9" xfId="29524" xr:uid="{38E19386-557E-4ED0-B4D5-47ECDE3E14B8}"/>
    <cellStyle name="RISKdarkBoxed 4 2 3" xfId="16878" xr:uid="{5513F98E-BFAF-473E-B073-F99A939B7B52}"/>
    <cellStyle name="RISKdarkBoxed 4 2 3 2" xfId="16879" xr:uid="{C8E999E4-2C11-4B95-9856-0CA28A24BB52}"/>
    <cellStyle name="RISKdarkBoxed 4 2 3 2 2" xfId="16880" xr:uid="{B7BEF788-F171-40FB-8D2E-CDB4B889E912}"/>
    <cellStyle name="RISKdarkBoxed 4 2 3 2 2 2" xfId="29556" xr:uid="{25C6B9C0-0079-400B-880D-9C757CADD492}"/>
    <cellStyle name="RISKdarkBoxed 4 2 3 2 3" xfId="29555" xr:uid="{57E37101-C919-4236-BDFF-BBE0CC7CED22}"/>
    <cellStyle name="RISKdarkBoxed 4 2 3 3" xfId="16881" xr:uid="{33AA849B-5F1F-4AE4-B6BA-D6DEE87F17BA}"/>
    <cellStyle name="RISKdarkBoxed 4 2 3 3 2" xfId="16882" xr:uid="{AE2FF705-E2AC-4B0B-A61A-2405C4347215}"/>
    <cellStyle name="RISKdarkBoxed 4 2 3 3 2 2" xfId="29558" xr:uid="{0F438E2B-5859-4EA5-B626-F4E78C0382CE}"/>
    <cellStyle name="RISKdarkBoxed 4 2 3 3 3" xfId="29557" xr:uid="{373368CD-45DA-48CF-B593-812597BA98F4}"/>
    <cellStyle name="RISKdarkBoxed 4 2 3 4" xfId="16883" xr:uid="{916AA13A-AE2D-409F-99E6-F3CF526FA936}"/>
    <cellStyle name="RISKdarkBoxed 4 2 3 4 2" xfId="29559" xr:uid="{3289E66E-577D-4BCF-8E76-DA3882211145}"/>
    <cellStyle name="RISKdarkBoxed 4 2 3 5" xfId="29554" xr:uid="{99B4DC46-3FF2-4960-A4A0-545386276CBF}"/>
    <cellStyle name="RISKdarkBoxed 4 2 4" xfId="16884" xr:uid="{B75A0214-A9AF-41C5-B969-9F4618E2D2C7}"/>
    <cellStyle name="RISKdarkBoxed 4 2 4 2" xfId="16885" xr:uid="{BC4B7089-B14A-469D-8F9B-18DC1BB60F89}"/>
    <cellStyle name="RISKdarkBoxed 4 2 4 2 2" xfId="16886" xr:uid="{6085CD8D-1CE8-471E-8831-F42E30F5BDD8}"/>
    <cellStyle name="RISKdarkBoxed 4 2 4 2 2 2" xfId="29562" xr:uid="{23095A66-7A36-477C-B8B1-7485940AE846}"/>
    <cellStyle name="RISKdarkBoxed 4 2 4 2 3" xfId="29561" xr:uid="{4B0E2112-403A-444A-BFBA-0D76DD849B60}"/>
    <cellStyle name="RISKdarkBoxed 4 2 4 3" xfId="16887" xr:uid="{80F9DE1D-522E-4036-9A01-00F8999568F0}"/>
    <cellStyle name="RISKdarkBoxed 4 2 4 3 2" xfId="16888" xr:uid="{C3DC5C07-BCF0-40E1-AB24-732362B50DE9}"/>
    <cellStyle name="RISKdarkBoxed 4 2 4 3 2 2" xfId="29564" xr:uid="{891BB9D8-3378-41EE-843D-ADE664B8F91B}"/>
    <cellStyle name="RISKdarkBoxed 4 2 4 3 3" xfId="29563" xr:uid="{D6F13622-2D6D-4147-8F91-C30F2DD93FC6}"/>
    <cellStyle name="RISKdarkBoxed 4 2 4 4" xfId="16889" xr:uid="{87414024-D9EA-4E39-91F6-14C2BC052763}"/>
    <cellStyle name="RISKdarkBoxed 4 2 4 4 2" xfId="29565" xr:uid="{559375A5-CD4D-4A49-840A-B00559E48269}"/>
    <cellStyle name="RISKdarkBoxed 4 2 4 5" xfId="29560" xr:uid="{CCF7A0DD-D4EB-4A1B-97AD-07018401B8E8}"/>
    <cellStyle name="RISKdarkBoxed 4 2 5" xfId="16890" xr:uid="{64E50A96-081D-4D71-85B4-A2B69710607D}"/>
    <cellStyle name="RISKdarkBoxed 4 2 5 2" xfId="16891" xr:uid="{53387DB0-60B2-402A-B55C-F455C2DCD336}"/>
    <cellStyle name="RISKdarkBoxed 4 2 5 2 2" xfId="16892" xr:uid="{E981F4A4-18C0-4CAD-BD61-24170CC636EC}"/>
    <cellStyle name="RISKdarkBoxed 4 2 5 2 2 2" xfId="29568" xr:uid="{10336475-CC7C-4826-8720-281B22D6329F}"/>
    <cellStyle name="RISKdarkBoxed 4 2 5 2 3" xfId="29567" xr:uid="{F08CEC1F-CBA4-46BB-94A4-52B14DC46D6B}"/>
    <cellStyle name="RISKdarkBoxed 4 2 5 3" xfId="16893" xr:uid="{1371D648-93B7-4EF2-BEEA-C8E3545E1A4E}"/>
    <cellStyle name="RISKdarkBoxed 4 2 5 3 2" xfId="16894" xr:uid="{BF49E19D-4A94-43A1-BB12-2B3FC5403796}"/>
    <cellStyle name="RISKdarkBoxed 4 2 5 3 2 2" xfId="29570" xr:uid="{5626D88A-C257-4E38-9390-00FE66C32069}"/>
    <cellStyle name="RISKdarkBoxed 4 2 5 3 3" xfId="29569" xr:uid="{5BE5DBEA-48C8-4717-9977-859EF3CF45A4}"/>
    <cellStyle name="RISKdarkBoxed 4 2 5 4" xfId="16895" xr:uid="{02598EEB-FA1D-4A5A-995C-1B7121AB7662}"/>
    <cellStyle name="RISKdarkBoxed 4 2 5 4 2" xfId="29571" xr:uid="{D46475D6-E0EE-4421-9E50-F96076F2D764}"/>
    <cellStyle name="RISKdarkBoxed 4 2 5 5" xfId="29566" xr:uid="{CC9E8F5E-CD50-43CB-BC2A-362EFBF869A4}"/>
    <cellStyle name="RISKdarkBoxed 4 2 6" xfId="16896" xr:uid="{3CDB7AC8-AE46-49A4-8AE8-5E4D06DF4465}"/>
    <cellStyle name="RISKdarkBoxed 4 2 6 2" xfId="16897" xr:uid="{443D2705-A0E6-4320-823D-3C22F5BAE7D6}"/>
    <cellStyle name="RISKdarkBoxed 4 2 6 2 2" xfId="16898" xr:uid="{35A254E3-4E12-40CB-A7FB-10222043538C}"/>
    <cellStyle name="RISKdarkBoxed 4 2 6 2 2 2" xfId="29574" xr:uid="{91F3B399-BE32-4436-B80B-B8173BCD868A}"/>
    <cellStyle name="RISKdarkBoxed 4 2 6 2 3" xfId="29573" xr:uid="{A79A4856-D5CC-4401-ACB1-7F32870B13BF}"/>
    <cellStyle name="RISKdarkBoxed 4 2 6 3" xfId="16899" xr:uid="{23379B60-E61F-437F-A2B1-6D3DAA061ACB}"/>
    <cellStyle name="RISKdarkBoxed 4 2 6 3 2" xfId="16900" xr:uid="{1262BDC6-D0CD-4731-99A6-7EDA5689F613}"/>
    <cellStyle name="RISKdarkBoxed 4 2 6 3 2 2" xfId="29576" xr:uid="{7A981EB8-3E5C-4928-AB1E-1E6ACF6C88D8}"/>
    <cellStyle name="RISKdarkBoxed 4 2 6 3 3" xfId="29575" xr:uid="{A03AE0EA-355C-4E4B-A78D-3AEC3082EE04}"/>
    <cellStyle name="RISKdarkBoxed 4 2 6 4" xfId="16901" xr:uid="{6ED8B63F-51E2-41DD-8F08-44F1359C7068}"/>
    <cellStyle name="RISKdarkBoxed 4 2 6 4 2" xfId="29577" xr:uid="{39E00A81-F0CD-41FF-A042-263AE2E02F08}"/>
    <cellStyle name="RISKdarkBoxed 4 2 6 5" xfId="29572" xr:uid="{9178DF49-6A46-40CA-B508-F3955BCACA90}"/>
    <cellStyle name="RISKdarkBoxed 4 2 7" xfId="16902" xr:uid="{BCD1FB7E-ED7F-42B0-82B8-F26E14FB7834}"/>
    <cellStyle name="RISKdarkBoxed 4 2 7 2" xfId="16903" xr:uid="{4D05F42C-D60E-46AE-9CE0-C4BF1E9A7A30}"/>
    <cellStyle name="RISKdarkBoxed 4 2 7 2 2" xfId="29579" xr:uid="{144C571B-BA45-486C-A662-75571F02142B}"/>
    <cellStyle name="RISKdarkBoxed 4 2 7 3" xfId="29578" xr:uid="{2F94685E-21D3-46DB-AD34-6FDD25A811CA}"/>
    <cellStyle name="RISKdarkBoxed 4 2 8" xfId="16904" xr:uid="{22D38B8A-6E20-4378-B06C-677EAB89E97D}"/>
    <cellStyle name="RISKdarkBoxed 4 2 8 2" xfId="16905" xr:uid="{7E5121BC-C909-4335-8D59-9C40BA7F25E0}"/>
    <cellStyle name="RISKdarkBoxed 4 2 8 2 2" xfId="29581" xr:uid="{3B84DB4D-160B-4C25-B545-F2EC62041829}"/>
    <cellStyle name="RISKdarkBoxed 4 2 8 3" xfId="29580" xr:uid="{8C11EBB6-980E-4145-BB78-14D35FC539D8}"/>
    <cellStyle name="RISKdarkBoxed 4 2 9" xfId="16906" xr:uid="{97DA44A1-8C89-4A0C-8F60-630FC7489DF7}"/>
    <cellStyle name="RISKdarkBoxed 4 2 9 2" xfId="29582" xr:uid="{72ADA2BA-187A-4E0A-99A6-CB9C73144774}"/>
    <cellStyle name="RISKdarkBoxed 4 2_Balance" xfId="16907" xr:uid="{CF9B93B5-5925-40EA-86E8-7397D1DF444C}"/>
    <cellStyle name="RISKdarkBoxed 4 3" xfId="16908" xr:uid="{AB246732-A682-41C4-8ABB-52F722D88370}"/>
    <cellStyle name="RISKdarkBoxed 4 3 10" xfId="29583" xr:uid="{C7F84F2B-248F-428F-90C9-3D6B39F36C7C}"/>
    <cellStyle name="RISKdarkBoxed 4 3 2" xfId="16909" xr:uid="{40C03118-CF30-41A7-9FFE-92079078C5AA}"/>
    <cellStyle name="RISKdarkBoxed 4 3 2 2" xfId="16910" xr:uid="{616DF404-BEA9-4C3B-9AF3-9A57CADCA609}"/>
    <cellStyle name="RISKdarkBoxed 4 3 2 2 2" xfId="16911" xr:uid="{6F86ED87-58B5-4F82-AF63-B1ABE75F3109}"/>
    <cellStyle name="RISKdarkBoxed 4 3 2 2 2 2" xfId="16912" xr:uid="{0AB93461-CCA7-4AE3-A316-19D198B997E9}"/>
    <cellStyle name="RISKdarkBoxed 4 3 2 2 2 2 2" xfId="29587" xr:uid="{17025400-5969-47E5-99B0-CD7834A5B230}"/>
    <cellStyle name="RISKdarkBoxed 4 3 2 2 2 3" xfId="29586" xr:uid="{AFD71963-62B0-4AAA-807F-17074B4451D2}"/>
    <cellStyle name="RISKdarkBoxed 4 3 2 2 3" xfId="16913" xr:uid="{A8C9EF44-89C3-4EB4-9AFF-8EC7BDCEFF39}"/>
    <cellStyle name="RISKdarkBoxed 4 3 2 2 3 2" xfId="16914" xr:uid="{AA65F157-2DFD-49C8-9DDE-8C7592CE5F0E}"/>
    <cellStyle name="RISKdarkBoxed 4 3 2 2 3 2 2" xfId="29589" xr:uid="{525B527A-C98C-4012-BCC4-4606F0B2F45D}"/>
    <cellStyle name="RISKdarkBoxed 4 3 2 2 3 3" xfId="29588" xr:uid="{CCF86CD1-2AA7-4B25-8D55-B84826CD5095}"/>
    <cellStyle name="RISKdarkBoxed 4 3 2 2 4" xfId="16915" xr:uid="{A7D6FF1C-C220-4F12-9B7B-655702A677FE}"/>
    <cellStyle name="RISKdarkBoxed 4 3 2 2 4 2" xfId="29590" xr:uid="{6046C5CC-7429-4674-986E-E556F838DE7F}"/>
    <cellStyle name="RISKdarkBoxed 4 3 2 2 5" xfId="29585" xr:uid="{F5F20E32-5DDD-4041-B05B-4061FDBEFBDC}"/>
    <cellStyle name="RISKdarkBoxed 4 3 2 3" xfId="16916" xr:uid="{4F95214B-99E8-47BF-A4BA-3BC619E77871}"/>
    <cellStyle name="RISKdarkBoxed 4 3 2 3 2" xfId="16917" xr:uid="{E45A9069-3F17-4CB8-B717-39506DD62F4B}"/>
    <cellStyle name="RISKdarkBoxed 4 3 2 3 2 2" xfId="16918" xr:uid="{D990FF89-E3B3-4DAF-B5BC-E3F21A65B4CE}"/>
    <cellStyle name="RISKdarkBoxed 4 3 2 3 2 2 2" xfId="29593" xr:uid="{0E3CEFA3-97F7-43FF-90D2-44BD8C969296}"/>
    <cellStyle name="RISKdarkBoxed 4 3 2 3 2 3" xfId="29592" xr:uid="{0CA05C02-61AF-4473-A682-28E8CBE073D2}"/>
    <cellStyle name="RISKdarkBoxed 4 3 2 3 3" xfId="16919" xr:uid="{34452471-18B6-4367-A390-F02E94865DAA}"/>
    <cellStyle name="RISKdarkBoxed 4 3 2 3 3 2" xfId="16920" xr:uid="{B5BB694C-15D8-4412-AB9D-2EE2B0AEE387}"/>
    <cellStyle name="RISKdarkBoxed 4 3 2 3 3 2 2" xfId="29595" xr:uid="{54E2FED5-E147-41CD-96F3-25D0E07FBBFF}"/>
    <cellStyle name="RISKdarkBoxed 4 3 2 3 3 3" xfId="29594" xr:uid="{502ABB38-D951-4375-BD20-8BF415E59536}"/>
    <cellStyle name="RISKdarkBoxed 4 3 2 3 4" xfId="16921" xr:uid="{83227E78-326F-4C45-88E6-33794C9CA76C}"/>
    <cellStyle name="RISKdarkBoxed 4 3 2 3 4 2" xfId="29596" xr:uid="{F0317BCA-1173-4397-BD53-66FD8DEFC489}"/>
    <cellStyle name="RISKdarkBoxed 4 3 2 3 5" xfId="29591" xr:uid="{701B9FF8-9D33-4024-93D3-93404E3457EC}"/>
    <cellStyle name="RISKdarkBoxed 4 3 2 4" xfId="16922" xr:uid="{DE4A02E5-23FE-45CB-8BFA-F20270370CCE}"/>
    <cellStyle name="RISKdarkBoxed 4 3 2 4 2" xfId="16923" xr:uid="{35E3B61F-B00D-4603-8E25-2F239927FD4C}"/>
    <cellStyle name="RISKdarkBoxed 4 3 2 4 2 2" xfId="16924" xr:uid="{4FE46D4F-7D59-4CA2-A0CA-8503C70346B5}"/>
    <cellStyle name="RISKdarkBoxed 4 3 2 4 2 2 2" xfId="29599" xr:uid="{5982E7B1-F8EA-42BF-BDF6-302E3FDE7684}"/>
    <cellStyle name="RISKdarkBoxed 4 3 2 4 2 3" xfId="29598" xr:uid="{84CC5E76-9561-4B28-A46D-0A4B0336160B}"/>
    <cellStyle name="RISKdarkBoxed 4 3 2 4 3" xfId="16925" xr:uid="{28F00820-C99D-42ED-A8B2-4767FB73A916}"/>
    <cellStyle name="RISKdarkBoxed 4 3 2 4 3 2" xfId="16926" xr:uid="{5949D7B3-D618-4DF2-AE3A-CF140243E4FB}"/>
    <cellStyle name="RISKdarkBoxed 4 3 2 4 3 2 2" xfId="29601" xr:uid="{A3E9BE33-256C-4E0A-965F-E01FC7B9DB6B}"/>
    <cellStyle name="RISKdarkBoxed 4 3 2 4 3 3" xfId="29600" xr:uid="{CCBB3AB0-817B-49C8-8759-24E71C81238B}"/>
    <cellStyle name="RISKdarkBoxed 4 3 2 4 4" xfId="16927" xr:uid="{518FE4E5-94FA-4478-947E-B28FB9FC7368}"/>
    <cellStyle name="RISKdarkBoxed 4 3 2 4 4 2" xfId="29602" xr:uid="{23C9592C-0746-4D1D-9BFD-2529F59D4D8F}"/>
    <cellStyle name="RISKdarkBoxed 4 3 2 4 5" xfId="29597" xr:uid="{DFC2F08B-9E68-41B6-BBF5-1F20390195C0}"/>
    <cellStyle name="RISKdarkBoxed 4 3 2 5" xfId="16928" xr:uid="{4060D019-4F54-4B64-AE55-C2B7D8473AF9}"/>
    <cellStyle name="RISKdarkBoxed 4 3 2 5 2" xfId="16929" xr:uid="{BAACC6FA-DF2C-4C65-98F5-EDD17F20EA5B}"/>
    <cellStyle name="RISKdarkBoxed 4 3 2 5 2 2" xfId="16930" xr:uid="{60498998-5B84-4C22-AF19-289D6680E5E6}"/>
    <cellStyle name="RISKdarkBoxed 4 3 2 5 2 2 2" xfId="29605" xr:uid="{0D1AFE08-79C2-4F63-8CEE-2D7F0C7CC7F7}"/>
    <cellStyle name="RISKdarkBoxed 4 3 2 5 2 3" xfId="29604" xr:uid="{C093890A-826D-4172-AAAA-03EB7B268B46}"/>
    <cellStyle name="RISKdarkBoxed 4 3 2 5 3" xfId="16931" xr:uid="{25C78EF8-CB2D-47FF-8627-8F111E2989E5}"/>
    <cellStyle name="RISKdarkBoxed 4 3 2 5 3 2" xfId="16932" xr:uid="{5C5D145E-7E13-430C-B715-CB6348CDAAC0}"/>
    <cellStyle name="RISKdarkBoxed 4 3 2 5 3 2 2" xfId="29607" xr:uid="{6324E6FC-2977-4CFD-AFD5-550C13E3E120}"/>
    <cellStyle name="RISKdarkBoxed 4 3 2 5 3 3" xfId="29606" xr:uid="{1009C017-6E8C-4FA6-B5A7-DF91B224E6CB}"/>
    <cellStyle name="RISKdarkBoxed 4 3 2 5 4" xfId="16933" xr:uid="{86F0D149-99FA-4752-87B0-070C014A0500}"/>
    <cellStyle name="RISKdarkBoxed 4 3 2 5 4 2" xfId="29608" xr:uid="{528A2C72-DF6C-45D0-A823-60226222F86D}"/>
    <cellStyle name="RISKdarkBoxed 4 3 2 5 5" xfId="29603" xr:uid="{A7C48929-E74A-47F8-A343-A1EF96A872D0}"/>
    <cellStyle name="RISKdarkBoxed 4 3 2 6" xfId="16934" xr:uid="{A7F66472-6899-4689-9FAF-29526C4222A2}"/>
    <cellStyle name="RISKdarkBoxed 4 3 2 6 2" xfId="16935" xr:uid="{1633CF3C-E2FE-4096-816A-70A6EF1C3D0C}"/>
    <cellStyle name="RISKdarkBoxed 4 3 2 6 2 2" xfId="29610" xr:uid="{D6523EBD-CD0D-4B12-A088-E368DBECD4AC}"/>
    <cellStyle name="RISKdarkBoxed 4 3 2 6 3" xfId="29609" xr:uid="{06C9AD78-A7F8-4D32-8D27-81E8BBB2E0B7}"/>
    <cellStyle name="RISKdarkBoxed 4 3 2 7" xfId="16936" xr:uid="{6A0FCEE1-8244-43B9-9DC8-456269A0D6C8}"/>
    <cellStyle name="RISKdarkBoxed 4 3 2 7 2" xfId="16937" xr:uid="{BE691E66-97F8-473D-AD69-64686D24AD39}"/>
    <cellStyle name="RISKdarkBoxed 4 3 2 7 2 2" xfId="29612" xr:uid="{35E07F89-4E0C-41FE-AEA8-CCA460381923}"/>
    <cellStyle name="RISKdarkBoxed 4 3 2 7 3" xfId="29611" xr:uid="{254404FE-AD73-4F93-87CB-C26822AFF5EC}"/>
    <cellStyle name="RISKdarkBoxed 4 3 2 8" xfId="16938" xr:uid="{D40A93C0-7F6C-4F97-B418-04062D12DF44}"/>
    <cellStyle name="RISKdarkBoxed 4 3 2 8 2" xfId="29613" xr:uid="{DBD60AD3-05E2-4E99-85D4-D4B126478794}"/>
    <cellStyle name="RISKdarkBoxed 4 3 2 9" xfId="29584" xr:uid="{A91F38A2-CD05-4B34-A4C8-517A55EBF806}"/>
    <cellStyle name="RISKdarkBoxed 4 3 3" xfId="16939" xr:uid="{037A2DC9-4D05-4E5B-A2D6-9DBCAE9B9F9E}"/>
    <cellStyle name="RISKdarkBoxed 4 3 3 2" xfId="16940" xr:uid="{471B55D8-56EF-458C-B73F-EB91D934C950}"/>
    <cellStyle name="RISKdarkBoxed 4 3 3 2 2" xfId="16941" xr:uid="{E7479010-6E7A-4829-BD47-E25642A889EE}"/>
    <cellStyle name="RISKdarkBoxed 4 3 3 2 2 2" xfId="29616" xr:uid="{41C630A5-730F-4A01-BB0B-5ED2406C0C7B}"/>
    <cellStyle name="RISKdarkBoxed 4 3 3 2 3" xfId="29615" xr:uid="{08BA0698-E68B-4401-BA65-6558CBED617C}"/>
    <cellStyle name="RISKdarkBoxed 4 3 3 3" xfId="16942" xr:uid="{2368BD4A-FE9C-4933-AE5B-8695C07E326A}"/>
    <cellStyle name="RISKdarkBoxed 4 3 3 3 2" xfId="16943" xr:uid="{884A8C66-FD4D-4365-AA44-FE40A9493E44}"/>
    <cellStyle name="RISKdarkBoxed 4 3 3 3 2 2" xfId="29618" xr:uid="{31DF0405-DBF7-4332-9292-694EB656E36A}"/>
    <cellStyle name="RISKdarkBoxed 4 3 3 3 3" xfId="29617" xr:uid="{34AFAF4D-95BF-4B73-92D0-BC110D193FFC}"/>
    <cellStyle name="RISKdarkBoxed 4 3 3 4" xfId="16944" xr:uid="{389396F9-9A16-4333-BD24-F6AF51E54608}"/>
    <cellStyle name="RISKdarkBoxed 4 3 3 4 2" xfId="29619" xr:uid="{C09EB0F9-8B35-49EA-A1E6-30F17DDBBC2C}"/>
    <cellStyle name="RISKdarkBoxed 4 3 3 5" xfId="29614" xr:uid="{81945AF1-3229-4675-9733-C08E0E99226B}"/>
    <cellStyle name="RISKdarkBoxed 4 3 4" xfId="16945" xr:uid="{95B5D974-B28D-443F-A2D4-9A6E4CA66812}"/>
    <cellStyle name="RISKdarkBoxed 4 3 4 2" xfId="16946" xr:uid="{760D85D3-D8B0-440F-B466-064B814061ED}"/>
    <cellStyle name="RISKdarkBoxed 4 3 4 2 2" xfId="16947" xr:uid="{6E2FB054-A969-4CF5-BF3F-E0311669660F}"/>
    <cellStyle name="RISKdarkBoxed 4 3 4 2 2 2" xfId="29622" xr:uid="{229AC27B-B99B-42A0-911B-45D906255669}"/>
    <cellStyle name="RISKdarkBoxed 4 3 4 2 3" xfId="29621" xr:uid="{CFB4462C-1F48-42F3-AC7B-B198E721F37D}"/>
    <cellStyle name="RISKdarkBoxed 4 3 4 3" xfId="16948" xr:uid="{BC7BD0AB-D92E-4C3E-98A2-6D0657309DD9}"/>
    <cellStyle name="RISKdarkBoxed 4 3 4 3 2" xfId="16949" xr:uid="{3280408A-635E-4BF0-A327-A24A08A5C472}"/>
    <cellStyle name="RISKdarkBoxed 4 3 4 3 2 2" xfId="29624" xr:uid="{A547D04E-FA1C-4F0F-9476-051142B5074E}"/>
    <cellStyle name="RISKdarkBoxed 4 3 4 3 3" xfId="29623" xr:uid="{1E9E5E77-1E5D-4DF7-8F1A-D12C9B24DD65}"/>
    <cellStyle name="RISKdarkBoxed 4 3 4 4" xfId="16950" xr:uid="{8F441CF3-43B8-4E79-AECB-F2F36F0D8019}"/>
    <cellStyle name="RISKdarkBoxed 4 3 4 4 2" xfId="29625" xr:uid="{DD6928AB-5AE0-4897-B92C-B6B078C76482}"/>
    <cellStyle name="RISKdarkBoxed 4 3 4 5" xfId="29620" xr:uid="{A4552FD9-0E7F-4608-B510-838CD513994B}"/>
    <cellStyle name="RISKdarkBoxed 4 3 5" xfId="16951" xr:uid="{48CF9EC2-4877-4F86-9648-74BE6536791C}"/>
    <cellStyle name="RISKdarkBoxed 4 3 5 2" xfId="16952" xr:uid="{91C6E48C-2D4F-4DEA-B369-480D17569BF4}"/>
    <cellStyle name="RISKdarkBoxed 4 3 5 2 2" xfId="16953" xr:uid="{81E80733-1883-4D8B-95F6-9C83E07C1451}"/>
    <cellStyle name="RISKdarkBoxed 4 3 5 2 2 2" xfId="29628" xr:uid="{99786292-48C4-414D-A499-3478E70A930A}"/>
    <cellStyle name="RISKdarkBoxed 4 3 5 2 3" xfId="29627" xr:uid="{11283D63-FB2A-485A-802B-EFCD981628AE}"/>
    <cellStyle name="RISKdarkBoxed 4 3 5 3" xfId="16954" xr:uid="{EF4A94F2-9F91-446B-B89A-A596579049AD}"/>
    <cellStyle name="RISKdarkBoxed 4 3 5 3 2" xfId="16955" xr:uid="{25D5063E-3CBB-4608-A1C3-58DB9B9F71C7}"/>
    <cellStyle name="RISKdarkBoxed 4 3 5 3 2 2" xfId="29630" xr:uid="{0BE356FA-8198-4C51-99C0-18798A686BF0}"/>
    <cellStyle name="RISKdarkBoxed 4 3 5 3 3" xfId="29629" xr:uid="{1A47180F-EC1F-4A73-BEE6-B326362E97A0}"/>
    <cellStyle name="RISKdarkBoxed 4 3 5 4" xfId="16956" xr:uid="{9C4541FE-5C63-46E7-A1A8-BA5252D04CD9}"/>
    <cellStyle name="RISKdarkBoxed 4 3 5 4 2" xfId="29631" xr:uid="{55548FF8-BAFF-4C2F-90B0-D12A40103EF7}"/>
    <cellStyle name="RISKdarkBoxed 4 3 5 5" xfId="29626" xr:uid="{4220D9A4-B323-4CC3-BF17-4964696598E6}"/>
    <cellStyle name="RISKdarkBoxed 4 3 6" xfId="16957" xr:uid="{685DF0DD-FD49-4B90-80F4-34EC30F573BE}"/>
    <cellStyle name="RISKdarkBoxed 4 3 6 2" xfId="16958" xr:uid="{FA8C516E-518E-4875-8F15-700ED4052186}"/>
    <cellStyle name="RISKdarkBoxed 4 3 6 2 2" xfId="16959" xr:uid="{EB64656B-CB16-43F6-BEE0-C70DACEB4EE4}"/>
    <cellStyle name="RISKdarkBoxed 4 3 6 2 2 2" xfId="29634" xr:uid="{25CF6D43-8454-4C86-8487-1F34604E2B7E}"/>
    <cellStyle name="RISKdarkBoxed 4 3 6 2 3" xfId="29633" xr:uid="{2957FDDB-C07D-40AC-AAB7-9DF9BB05B816}"/>
    <cellStyle name="RISKdarkBoxed 4 3 6 3" xfId="16960" xr:uid="{EE152843-B1E9-486A-BAB6-A691D9A1185B}"/>
    <cellStyle name="RISKdarkBoxed 4 3 6 3 2" xfId="16961" xr:uid="{1912D1BB-3813-403E-84EF-6A86C30AB04E}"/>
    <cellStyle name="RISKdarkBoxed 4 3 6 3 2 2" xfId="29636" xr:uid="{DAA1EC37-518A-4418-8263-1C755358E651}"/>
    <cellStyle name="RISKdarkBoxed 4 3 6 3 3" xfId="29635" xr:uid="{BA700B56-AC43-45DA-BFFD-35F9E4B6CC87}"/>
    <cellStyle name="RISKdarkBoxed 4 3 6 4" xfId="16962" xr:uid="{737D655F-54B9-432B-9D8D-7CEE57E4B9D1}"/>
    <cellStyle name="RISKdarkBoxed 4 3 6 4 2" xfId="29637" xr:uid="{B14520E3-325A-4EB8-9C91-5BE348019517}"/>
    <cellStyle name="RISKdarkBoxed 4 3 6 5" xfId="29632" xr:uid="{165DB399-58CE-4D7D-85CB-6E5A304CC443}"/>
    <cellStyle name="RISKdarkBoxed 4 3 7" xfId="16963" xr:uid="{CA182C78-1095-468B-9B2A-06BA95FCF5D9}"/>
    <cellStyle name="RISKdarkBoxed 4 3 7 2" xfId="16964" xr:uid="{58DB9BDC-B8F9-46FF-BB88-3CB8BF11F22C}"/>
    <cellStyle name="RISKdarkBoxed 4 3 7 2 2" xfId="29639" xr:uid="{FE2A86D4-7514-4580-A498-CF5564EFDCF8}"/>
    <cellStyle name="RISKdarkBoxed 4 3 7 3" xfId="29638" xr:uid="{43D6669D-0B4B-4014-B737-61539AA269D1}"/>
    <cellStyle name="RISKdarkBoxed 4 3 8" xfId="16965" xr:uid="{DF38126E-C2B9-46E9-809F-99506420C877}"/>
    <cellStyle name="RISKdarkBoxed 4 3 8 2" xfId="16966" xr:uid="{DB3FBABA-E2A7-4B5C-8161-B5EC2584BA57}"/>
    <cellStyle name="RISKdarkBoxed 4 3 8 2 2" xfId="29641" xr:uid="{168D4F59-F9D4-460A-A938-3FCA783D3F04}"/>
    <cellStyle name="RISKdarkBoxed 4 3 8 3" xfId="29640" xr:uid="{ECC06BD4-113A-4E08-96E5-53A45F1276FD}"/>
    <cellStyle name="RISKdarkBoxed 4 3 9" xfId="16967" xr:uid="{2F27EFA1-666F-431A-8F30-794D51957AB9}"/>
    <cellStyle name="RISKdarkBoxed 4 3 9 2" xfId="29642" xr:uid="{32365514-F7B3-4EAD-9E46-59F28BC847AC}"/>
    <cellStyle name="RISKdarkBoxed 4 3_Balance" xfId="16968" xr:uid="{CE6F01FF-5F32-4C11-AE33-90F92D70F49E}"/>
    <cellStyle name="RISKdarkBoxed 4 4" xfId="16969" xr:uid="{C8D9AB96-F5E2-47CB-8B70-B51E1F20EE67}"/>
    <cellStyle name="RISKdarkBoxed 4 4 10" xfId="29643" xr:uid="{639A4592-1801-455B-A53E-B0954EEF4685}"/>
    <cellStyle name="RISKdarkBoxed 4 4 2" xfId="16970" xr:uid="{245B1553-39CC-4719-AD81-F7960BEE6324}"/>
    <cellStyle name="RISKdarkBoxed 4 4 2 2" xfId="16971" xr:uid="{A79DDB30-DECC-4308-AE2F-501E8BFDEA94}"/>
    <cellStyle name="RISKdarkBoxed 4 4 2 2 2" xfId="16972" xr:uid="{CBFE7624-90BE-4FCE-846B-27D14AE062FD}"/>
    <cellStyle name="RISKdarkBoxed 4 4 2 2 2 2" xfId="16973" xr:uid="{461935C0-2CFE-43A9-988D-B9BFDFC54249}"/>
    <cellStyle name="RISKdarkBoxed 4 4 2 2 2 2 2" xfId="29647" xr:uid="{877259DA-BCE2-4FF8-99CF-19A32EADC9D1}"/>
    <cellStyle name="RISKdarkBoxed 4 4 2 2 2 3" xfId="29646" xr:uid="{3E3C9432-BF4C-4E3D-B266-42B043DE06D9}"/>
    <cellStyle name="RISKdarkBoxed 4 4 2 2 3" xfId="16974" xr:uid="{81424BAC-4A7A-43F0-9395-167FD51AA662}"/>
    <cellStyle name="RISKdarkBoxed 4 4 2 2 3 2" xfId="16975" xr:uid="{42F51448-6661-4927-AFF9-C24D8E5AE452}"/>
    <cellStyle name="RISKdarkBoxed 4 4 2 2 3 2 2" xfId="29649" xr:uid="{D9CF8A42-11A0-4EC7-8446-D6E626AC92BD}"/>
    <cellStyle name="RISKdarkBoxed 4 4 2 2 3 3" xfId="29648" xr:uid="{BBE8331E-C46D-43C1-95F0-6DAA9C7113EA}"/>
    <cellStyle name="RISKdarkBoxed 4 4 2 2 4" xfId="16976" xr:uid="{01B88754-D0D4-4739-81A5-AF7D7C0C251B}"/>
    <cellStyle name="RISKdarkBoxed 4 4 2 2 4 2" xfId="29650" xr:uid="{C8F96A46-22DA-4AEF-9162-4AAD04E88EAE}"/>
    <cellStyle name="RISKdarkBoxed 4 4 2 2 5" xfId="29645" xr:uid="{CC40DC46-7535-4010-B10E-746D6323E46B}"/>
    <cellStyle name="RISKdarkBoxed 4 4 2 3" xfId="16977" xr:uid="{BAB3D362-EA3D-420E-8615-58B329EB3E6D}"/>
    <cellStyle name="RISKdarkBoxed 4 4 2 3 2" xfId="16978" xr:uid="{1046B2DB-A8B9-4F84-A170-DE01DBCEF021}"/>
    <cellStyle name="RISKdarkBoxed 4 4 2 3 2 2" xfId="16979" xr:uid="{3205844F-B998-4823-AB21-C96009998A63}"/>
    <cellStyle name="RISKdarkBoxed 4 4 2 3 2 2 2" xfId="29653" xr:uid="{82DED1EE-CAAD-486B-94D3-F812B746BF9D}"/>
    <cellStyle name="RISKdarkBoxed 4 4 2 3 2 3" xfId="29652" xr:uid="{846D705F-E1E4-451B-AB28-10E37AB7FFC3}"/>
    <cellStyle name="RISKdarkBoxed 4 4 2 3 3" xfId="16980" xr:uid="{D8315BA1-E8E4-441C-8D31-7A8E42141C4C}"/>
    <cellStyle name="RISKdarkBoxed 4 4 2 3 3 2" xfId="16981" xr:uid="{AA0A77AC-865F-4742-86C6-864788CB7E9C}"/>
    <cellStyle name="RISKdarkBoxed 4 4 2 3 3 2 2" xfId="29655" xr:uid="{5C040491-12C2-4D02-972A-3A8F169BD3E8}"/>
    <cellStyle name="RISKdarkBoxed 4 4 2 3 3 3" xfId="29654" xr:uid="{D2D71691-C31B-4A16-B089-6C237E2DF46D}"/>
    <cellStyle name="RISKdarkBoxed 4 4 2 3 4" xfId="16982" xr:uid="{450A5A23-451A-450C-A856-77F7EBE0F999}"/>
    <cellStyle name="RISKdarkBoxed 4 4 2 3 4 2" xfId="29656" xr:uid="{DB8FBEAC-8330-4FBE-86BB-64D33EA0CF01}"/>
    <cellStyle name="RISKdarkBoxed 4 4 2 3 5" xfId="29651" xr:uid="{25BC15F3-9F2B-4A89-A2D4-CBDA1DA2FD30}"/>
    <cellStyle name="RISKdarkBoxed 4 4 2 4" xfId="16983" xr:uid="{500E6933-3109-4D91-B448-79346347A32C}"/>
    <cellStyle name="RISKdarkBoxed 4 4 2 4 2" xfId="16984" xr:uid="{C748E19C-546A-4281-A908-EC9BEC0A017D}"/>
    <cellStyle name="RISKdarkBoxed 4 4 2 4 2 2" xfId="16985" xr:uid="{604D35CA-90B8-4AA5-B668-67040B5E8B96}"/>
    <cellStyle name="RISKdarkBoxed 4 4 2 4 2 2 2" xfId="29659" xr:uid="{53C31CDF-DD6E-4D57-8B8E-C171A93F256B}"/>
    <cellStyle name="RISKdarkBoxed 4 4 2 4 2 3" xfId="29658" xr:uid="{5B280AA4-1F0B-4319-A127-85AC2F667D52}"/>
    <cellStyle name="RISKdarkBoxed 4 4 2 4 3" xfId="16986" xr:uid="{CAD20000-AD7B-467B-BED6-869BAF99B48A}"/>
    <cellStyle name="RISKdarkBoxed 4 4 2 4 3 2" xfId="16987" xr:uid="{72104ADD-AE1D-45B8-8A97-39AF83001472}"/>
    <cellStyle name="RISKdarkBoxed 4 4 2 4 3 2 2" xfId="29661" xr:uid="{BB4E4310-72DB-40C9-BE0B-0A65AFE52D25}"/>
    <cellStyle name="RISKdarkBoxed 4 4 2 4 3 3" xfId="29660" xr:uid="{2BB4C8D5-ED07-4BA5-A8CD-EA55241F4423}"/>
    <cellStyle name="RISKdarkBoxed 4 4 2 4 4" xfId="16988" xr:uid="{BCF8918F-78E9-4AC0-BBBE-DAD08B6AE5D9}"/>
    <cellStyle name="RISKdarkBoxed 4 4 2 4 4 2" xfId="29662" xr:uid="{8A8E1B7C-C917-4389-9E21-ECA94B60A70D}"/>
    <cellStyle name="RISKdarkBoxed 4 4 2 4 5" xfId="29657" xr:uid="{2C3640B5-CBAB-42C4-98C8-21F8C48DBC36}"/>
    <cellStyle name="RISKdarkBoxed 4 4 2 5" xfId="16989" xr:uid="{8AAC7151-C3C1-49D9-B9BD-1BF1BEF5C9A8}"/>
    <cellStyle name="RISKdarkBoxed 4 4 2 5 2" xfId="16990" xr:uid="{4CB900F6-60E4-4990-B305-6AAB8C839A5C}"/>
    <cellStyle name="RISKdarkBoxed 4 4 2 5 2 2" xfId="16991" xr:uid="{9EDFAC19-6741-489F-9FDD-1380143462C0}"/>
    <cellStyle name="RISKdarkBoxed 4 4 2 5 2 2 2" xfId="29665" xr:uid="{D7993113-3257-4AAB-95FC-AA0241A16EAE}"/>
    <cellStyle name="RISKdarkBoxed 4 4 2 5 2 3" xfId="29664" xr:uid="{3B0B713F-80E9-4637-B3F9-F9C71AD75850}"/>
    <cellStyle name="RISKdarkBoxed 4 4 2 5 3" xfId="16992" xr:uid="{75D44D02-B2C3-48F5-96CE-F0D0A6A45C2A}"/>
    <cellStyle name="RISKdarkBoxed 4 4 2 5 3 2" xfId="16993" xr:uid="{659DF1B3-6F73-4F46-B506-EFD2C542B5FC}"/>
    <cellStyle name="RISKdarkBoxed 4 4 2 5 3 2 2" xfId="29667" xr:uid="{5A51624B-23D9-4250-BA49-E99D51C4C2AB}"/>
    <cellStyle name="RISKdarkBoxed 4 4 2 5 3 3" xfId="29666" xr:uid="{A9731360-1B25-49CF-98BB-CBFFBDAFAD6C}"/>
    <cellStyle name="RISKdarkBoxed 4 4 2 5 4" xfId="16994" xr:uid="{239EA704-0B15-4E08-94D9-C13BC37A3D86}"/>
    <cellStyle name="RISKdarkBoxed 4 4 2 5 4 2" xfId="29668" xr:uid="{78AE6720-E3E7-4DF2-B0C7-13B56A1558AF}"/>
    <cellStyle name="RISKdarkBoxed 4 4 2 5 5" xfId="29663" xr:uid="{43B4B8A2-59DB-4A51-A144-2FB751A9DE10}"/>
    <cellStyle name="RISKdarkBoxed 4 4 2 6" xfId="16995" xr:uid="{B6BC0648-0500-46ED-AD27-01A41C7B5BE6}"/>
    <cellStyle name="RISKdarkBoxed 4 4 2 6 2" xfId="16996" xr:uid="{FDE272D3-D422-4E33-BE45-25CE235B5FDE}"/>
    <cellStyle name="RISKdarkBoxed 4 4 2 6 2 2" xfId="29670" xr:uid="{798726FD-3AA9-4924-AECC-690DDB1D7A4C}"/>
    <cellStyle name="RISKdarkBoxed 4 4 2 6 3" xfId="29669" xr:uid="{FEA3ABAB-B809-4EDA-B430-59FF5838AE08}"/>
    <cellStyle name="RISKdarkBoxed 4 4 2 7" xfId="16997" xr:uid="{1D7244C7-68EA-4F28-9D28-65E63815A3E5}"/>
    <cellStyle name="RISKdarkBoxed 4 4 2 7 2" xfId="16998" xr:uid="{5D5F1776-B8F0-48BB-BECE-9E3E44003A82}"/>
    <cellStyle name="RISKdarkBoxed 4 4 2 7 2 2" xfId="29672" xr:uid="{845CC911-BF25-4381-9732-9C328068BB66}"/>
    <cellStyle name="RISKdarkBoxed 4 4 2 7 3" xfId="29671" xr:uid="{D9E906C7-ADE0-412D-BFFD-111FCA399E69}"/>
    <cellStyle name="RISKdarkBoxed 4 4 2 8" xfId="16999" xr:uid="{EA5C1A05-2B1B-431A-9716-735907022C8B}"/>
    <cellStyle name="RISKdarkBoxed 4 4 2 8 2" xfId="29673" xr:uid="{73FA5E8B-FE7A-4243-80E5-4A96F97CC493}"/>
    <cellStyle name="RISKdarkBoxed 4 4 2 9" xfId="29644" xr:uid="{4D8665DE-5FB9-4782-B726-207BDC3CEB6F}"/>
    <cellStyle name="RISKdarkBoxed 4 4 3" xfId="17000" xr:uid="{897ECA10-07CE-43DF-B789-F928885143A3}"/>
    <cellStyle name="RISKdarkBoxed 4 4 3 2" xfId="17001" xr:uid="{99DB7114-87D4-45F7-9355-A8ED8729B2CB}"/>
    <cellStyle name="RISKdarkBoxed 4 4 3 2 2" xfId="17002" xr:uid="{D0BE90E8-DDC3-4CAF-AA82-C89EE624522D}"/>
    <cellStyle name="RISKdarkBoxed 4 4 3 2 2 2" xfId="29676" xr:uid="{304642E4-9A45-4387-B04F-ED7DFA86286B}"/>
    <cellStyle name="RISKdarkBoxed 4 4 3 2 3" xfId="29675" xr:uid="{7280D67B-4311-4FF4-8796-3816D0510190}"/>
    <cellStyle name="RISKdarkBoxed 4 4 3 3" xfId="17003" xr:uid="{256B35BC-ED04-4395-89B4-0E462C7DBAF6}"/>
    <cellStyle name="RISKdarkBoxed 4 4 3 3 2" xfId="17004" xr:uid="{E9E16094-A34E-4AAA-AD78-6F146658519F}"/>
    <cellStyle name="RISKdarkBoxed 4 4 3 3 2 2" xfId="29678" xr:uid="{3A79EDD6-C482-4517-8A55-8421037BC706}"/>
    <cellStyle name="RISKdarkBoxed 4 4 3 3 3" xfId="29677" xr:uid="{0F64F8E0-BC2B-4068-8DE7-2D36E51D8626}"/>
    <cellStyle name="RISKdarkBoxed 4 4 3 4" xfId="17005" xr:uid="{DECB02EA-0FDB-4ECC-87D2-C0FFB3B9A6F5}"/>
    <cellStyle name="RISKdarkBoxed 4 4 3 4 2" xfId="29679" xr:uid="{B6978EE1-5E93-46C5-930A-82818EBA9DB5}"/>
    <cellStyle name="RISKdarkBoxed 4 4 3 5" xfId="29674" xr:uid="{98C70997-F13E-4C6F-A256-6860DB6C57FE}"/>
    <cellStyle name="RISKdarkBoxed 4 4 4" xfId="17006" xr:uid="{6AA6EA6F-D76B-40A3-ACB6-88A368EC0783}"/>
    <cellStyle name="RISKdarkBoxed 4 4 4 2" xfId="17007" xr:uid="{E4DA0C18-B57B-4B04-8702-083248AF4CB2}"/>
    <cellStyle name="RISKdarkBoxed 4 4 4 2 2" xfId="17008" xr:uid="{91C98110-2F3B-48C2-A49F-5F497A30B438}"/>
    <cellStyle name="RISKdarkBoxed 4 4 4 2 2 2" xfId="29682" xr:uid="{4C503463-297F-4830-895E-1551B1F6102A}"/>
    <cellStyle name="RISKdarkBoxed 4 4 4 2 3" xfId="29681" xr:uid="{84A9F3C9-0B6B-4B7B-B51C-128914BF4C68}"/>
    <cellStyle name="RISKdarkBoxed 4 4 4 3" xfId="17009" xr:uid="{268FE430-B963-49A6-8571-06097DB3194F}"/>
    <cellStyle name="RISKdarkBoxed 4 4 4 3 2" xfId="17010" xr:uid="{5278A61B-04DE-40DB-82F5-4AEF671B21E7}"/>
    <cellStyle name="RISKdarkBoxed 4 4 4 3 2 2" xfId="29684" xr:uid="{0FB518D6-9A88-43A9-A6CD-09429FABEFAC}"/>
    <cellStyle name="RISKdarkBoxed 4 4 4 3 3" xfId="29683" xr:uid="{CC303C23-D307-4A41-A7BC-39378C4A974A}"/>
    <cellStyle name="RISKdarkBoxed 4 4 4 4" xfId="17011" xr:uid="{5651167F-D548-47F5-B226-C58108BC0803}"/>
    <cellStyle name="RISKdarkBoxed 4 4 4 4 2" xfId="29685" xr:uid="{B7E1BC62-DB50-4AE4-9573-EF0F614A2697}"/>
    <cellStyle name="RISKdarkBoxed 4 4 4 5" xfId="29680" xr:uid="{FB0415F5-5490-49D1-AB68-FCB26AE7C27D}"/>
    <cellStyle name="RISKdarkBoxed 4 4 5" xfId="17012" xr:uid="{3368EEC7-7682-4785-939F-C91D2529E507}"/>
    <cellStyle name="RISKdarkBoxed 4 4 5 2" xfId="17013" xr:uid="{63AAB9CE-5AB3-45B5-9CBE-52C80D0A389B}"/>
    <cellStyle name="RISKdarkBoxed 4 4 5 2 2" xfId="17014" xr:uid="{E8025B7E-EEB8-49E8-9E02-5E9B51A48EEB}"/>
    <cellStyle name="RISKdarkBoxed 4 4 5 2 2 2" xfId="29688" xr:uid="{0A9EDC9B-B137-4549-A9F7-0A2160B771E6}"/>
    <cellStyle name="RISKdarkBoxed 4 4 5 2 3" xfId="29687" xr:uid="{C520DBD5-17A6-4F11-B488-BB58E9DA6F01}"/>
    <cellStyle name="RISKdarkBoxed 4 4 5 3" xfId="17015" xr:uid="{36A57EE7-9268-49EC-8039-B323F3114CA0}"/>
    <cellStyle name="RISKdarkBoxed 4 4 5 3 2" xfId="17016" xr:uid="{C1809572-492D-4899-AB33-52646C4FDE32}"/>
    <cellStyle name="RISKdarkBoxed 4 4 5 3 2 2" xfId="29690" xr:uid="{EB415459-F425-4C8B-8E80-C7C0C87384DE}"/>
    <cellStyle name="RISKdarkBoxed 4 4 5 3 3" xfId="29689" xr:uid="{5D54F11F-9262-4F61-82E4-746B283A99DB}"/>
    <cellStyle name="RISKdarkBoxed 4 4 5 4" xfId="17017" xr:uid="{02B2BC56-6EC9-411A-B752-5F797865E889}"/>
    <cellStyle name="RISKdarkBoxed 4 4 5 4 2" xfId="29691" xr:uid="{70A21326-F2BD-46BA-B159-9E9BEC4CD0FA}"/>
    <cellStyle name="RISKdarkBoxed 4 4 5 5" xfId="29686" xr:uid="{AEFC9CEB-3592-423F-B730-CB36B12FEE4F}"/>
    <cellStyle name="RISKdarkBoxed 4 4 6" xfId="17018" xr:uid="{486AB006-03D4-4AED-9E68-0914A61C130D}"/>
    <cellStyle name="RISKdarkBoxed 4 4 6 2" xfId="17019" xr:uid="{9C8BB218-0C7A-46CC-8C6D-49B81E83FCA5}"/>
    <cellStyle name="RISKdarkBoxed 4 4 6 2 2" xfId="17020" xr:uid="{4C89CD89-7EFA-4A43-89A7-757B57618997}"/>
    <cellStyle name="RISKdarkBoxed 4 4 6 2 2 2" xfId="29694" xr:uid="{71333D21-CA92-4967-BE53-7E1982CE15B9}"/>
    <cellStyle name="RISKdarkBoxed 4 4 6 2 3" xfId="29693" xr:uid="{0D246134-575B-4F8C-887D-36DB3CCBAD8A}"/>
    <cellStyle name="RISKdarkBoxed 4 4 6 3" xfId="17021" xr:uid="{41D3862B-175C-40ED-B4EC-F78EE22745D6}"/>
    <cellStyle name="RISKdarkBoxed 4 4 6 3 2" xfId="17022" xr:uid="{198A4805-B34F-4509-A819-D7BFA08EA9C1}"/>
    <cellStyle name="RISKdarkBoxed 4 4 6 3 2 2" xfId="29696" xr:uid="{6E19FB3A-925F-45F3-9724-70005F975D8B}"/>
    <cellStyle name="RISKdarkBoxed 4 4 6 3 3" xfId="29695" xr:uid="{9CBB3034-4F74-4C44-B4F2-F33D12C6083F}"/>
    <cellStyle name="RISKdarkBoxed 4 4 6 4" xfId="17023" xr:uid="{4483CA5C-E9A4-4302-9E01-33495B1C538C}"/>
    <cellStyle name="RISKdarkBoxed 4 4 6 4 2" xfId="29697" xr:uid="{FED370DB-EE4D-4569-AA3F-3DFE3EEB7121}"/>
    <cellStyle name="RISKdarkBoxed 4 4 6 5" xfId="29692" xr:uid="{8B6D6F5C-854F-4588-88E9-381F533F816A}"/>
    <cellStyle name="RISKdarkBoxed 4 4 7" xfId="17024" xr:uid="{9536FD43-010D-4EDB-AE71-4C84A364DEA7}"/>
    <cellStyle name="RISKdarkBoxed 4 4 7 2" xfId="17025" xr:uid="{7B247F82-DF32-4DFA-9E4A-C6973860FB57}"/>
    <cellStyle name="RISKdarkBoxed 4 4 7 2 2" xfId="29699" xr:uid="{28FD12E1-0600-4649-885D-27668895E698}"/>
    <cellStyle name="RISKdarkBoxed 4 4 7 3" xfId="29698" xr:uid="{2498FC79-6D7C-4427-9931-B4DD62C506A1}"/>
    <cellStyle name="RISKdarkBoxed 4 4 8" xfId="17026" xr:uid="{BDA50B19-9F57-43A5-9A79-6CE7BA2B76A5}"/>
    <cellStyle name="RISKdarkBoxed 4 4 8 2" xfId="17027" xr:uid="{45C81C63-90BD-4751-8320-042676D2F670}"/>
    <cellStyle name="RISKdarkBoxed 4 4 8 2 2" xfId="29701" xr:uid="{A01ABBC6-3ECC-4739-B296-31BFDBDD47C0}"/>
    <cellStyle name="RISKdarkBoxed 4 4 8 3" xfId="29700" xr:uid="{903E2909-F736-4ED6-BB65-F949A35D2FA2}"/>
    <cellStyle name="RISKdarkBoxed 4 4 9" xfId="17028" xr:uid="{E2529868-B744-42F4-8F10-AEE8712F3FF0}"/>
    <cellStyle name="RISKdarkBoxed 4 4 9 2" xfId="29702" xr:uid="{5A3B5C7B-2B7F-4A79-B068-767892699947}"/>
    <cellStyle name="RISKdarkBoxed 4 4_Balance" xfId="17029" xr:uid="{A184953A-2354-4B7B-9BAC-C03413D28638}"/>
    <cellStyle name="RISKdarkBoxed 4 5" xfId="17030" xr:uid="{788597B1-D381-425A-B745-3844012912CF}"/>
    <cellStyle name="RISKdarkBoxed 4 5 2" xfId="17031" xr:uid="{44A263DF-0E2C-40D5-90AB-B0C8122DC6F7}"/>
    <cellStyle name="RISKdarkBoxed 4 5 2 2" xfId="17032" xr:uid="{85B88220-8DAE-464A-B4D3-5F2B2539FF42}"/>
    <cellStyle name="RISKdarkBoxed 4 5 2 2 2" xfId="17033" xr:uid="{39720594-E492-4D2B-9D74-CC0A649B96A2}"/>
    <cellStyle name="RISKdarkBoxed 4 5 2 2 2 2" xfId="29706" xr:uid="{A79D6230-117E-4917-ACCD-D526DB217C00}"/>
    <cellStyle name="RISKdarkBoxed 4 5 2 2 3" xfId="29705" xr:uid="{C8C97E41-39D1-4CBC-B349-E63EE020DC5A}"/>
    <cellStyle name="RISKdarkBoxed 4 5 2 3" xfId="17034" xr:uid="{EC31106E-11CE-44A6-BA4A-4DF06913B44B}"/>
    <cellStyle name="RISKdarkBoxed 4 5 2 3 2" xfId="17035" xr:uid="{833BD5FF-AF8E-4A2E-8741-0BBCBF0C336B}"/>
    <cellStyle name="RISKdarkBoxed 4 5 2 3 2 2" xfId="29708" xr:uid="{0FA22822-C1DF-4AB5-914D-4A63E83B147B}"/>
    <cellStyle name="RISKdarkBoxed 4 5 2 3 3" xfId="29707" xr:uid="{6CA0B242-CC5B-4A83-9F72-CB06FE4F5539}"/>
    <cellStyle name="RISKdarkBoxed 4 5 2 4" xfId="17036" xr:uid="{066E838A-AA58-415F-9C56-BFD00629BB49}"/>
    <cellStyle name="RISKdarkBoxed 4 5 2 4 2" xfId="29709" xr:uid="{A7EBD76E-CED9-4940-AFFC-89F7F0A2E66F}"/>
    <cellStyle name="RISKdarkBoxed 4 5 2 5" xfId="29704" xr:uid="{F77B3E78-5821-4847-BC8F-9730D0B0ECD3}"/>
    <cellStyle name="RISKdarkBoxed 4 5 3" xfId="17037" xr:uid="{835F19F2-0872-4F90-BBF6-533B01E9A4CA}"/>
    <cellStyle name="RISKdarkBoxed 4 5 3 2" xfId="17038" xr:uid="{61D5E36B-C092-47B2-B521-22382DDC518B}"/>
    <cellStyle name="RISKdarkBoxed 4 5 3 2 2" xfId="17039" xr:uid="{B92B4A93-D310-4919-BBBC-9310CDAF9D49}"/>
    <cellStyle name="RISKdarkBoxed 4 5 3 2 2 2" xfId="29712" xr:uid="{204746FE-B6F4-4641-96DA-35D6C79D991C}"/>
    <cellStyle name="RISKdarkBoxed 4 5 3 2 3" xfId="29711" xr:uid="{E7E69759-4A30-4C0E-92E1-2D221354B4E6}"/>
    <cellStyle name="RISKdarkBoxed 4 5 3 3" xfId="17040" xr:uid="{CDC29B39-FE82-4C7A-8C85-C32D8EB7B6A3}"/>
    <cellStyle name="RISKdarkBoxed 4 5 3 3 2" xfId="17041" xr:uid="{028AA195-F3B0-4A08-A26A-3904C373684E}"/>
    <cellStyle name="RISKdarkBoxed 4 5 3 3 2 2" xfId="29714" xr:uid="{02E1CEE2-9234-45CB-8879-0177677BDF1E}"/>
    <cellStyle name="RISKdarkBoxed 4 5 3 3 3" xfId="29713" xr:uid="{A8418AD1-D925-46AC-B92E-1E949F93DA32}"/>
    <cellStyle name="RISKdarkBoxed 4 5 3 4" xfId="17042" xr:uid="{A4913EDF-7260-47A5-B492-913E0148B6F2}"/>
    <cellStyle name="RISKdarkBoxed 4 5 3 4 2" xfId="29715" xr:uid="{7603ACC1-E32B-40EE-9138-2A9AB6E703F0}"/>
    <cellStyle name="RISKdarkBoxed 4 5 3 5" xfId="29710" xr:uid="{A551EB9B-1CE0-42AE-9A5E-38A9F191F30C}"/>
    <cellStyle name="RISKdarkBoxed 4 5 4" xfId="17043" xr:uid="{043964DD-61DF-4A7A-9CAB-3F28EF011F43}"/>
    <cellStyle name="RISKdarkBoxed 4 5 4 2" xfId="17044" xr:uid="{96FF185D-C975-434B-84D5-1D62A61934C7}"/>
    <cellStyle name="RISKdarkBoxed 4 5 4 2 2" xfId="17045" xr:uid="{48E0EF9D-9D1A-4068-A4BB-2C987009F7D9}"/>
    <cellStyle name="RISKdarkBoxed 4 5 4 2 2 2" xfId="29718" xr:uid="{F40E4AEA-2BD4-49B7-85BE-F1EA73E107E6}"/>
    <cellStyle name="RISKdarkBoxed 4 5 4 2 3" xfId="29717" xr:uid="{CC49B877-E89A-40F1-B50D-6806F95FD14A}"/>
    <cellStyle name="RISKdarkBoxed 4 5 4 3" xfId="17046" xr:uid="{0F3ED6A5-69D7-4E19-AA8A-71062D732AEB}"/>
    <cellStyle name="RISKdarkBoxed 4 5 4 3 2" xfId="17047" xr:uid="{1807A0B8-2C76-4772-AB5F-E67C442FA62F}"/>
    <cellStyle name="RISKdarkBoxed 4 5 4 3 2 2" xfId="29720" xr:uid="{8F046DE0-F4EA-42E0-87F5-32581C8A42AB}"/>
    <cellStyle name="RISKdarkBoxed 4 5 4 3 3" xfId="29719" xr:uid="{BA9BE470-1D02-4C54-9578-B82573DE491A}"/>
    <cellStyle name="RISKdarkBoxed 4 5 4 4" xfId="17048" xr:uid="{F4DCA2BA-76C1-4F58-A5CA-119D6C7B0317}"/>
    <cellStyle name="RISKdarkBoxed 4 5 4 4 2" xfId="29721" xr:uid="{A48E2F3F-5F18-4718-809B-1E1A71F5D3B3}"/>
    <cellStyle name="RISKdarkBoxed 4 5 4 5" xfId="29716" xr:uid="{77E612F3-4453-4DD8-A6E7-B5357F53092F}"/>
    <cellStyle name="RISKdarkBoxed 4 5 5" xfId="17049" xr:uid="{B5A47083-8082-4DED-A9EA-8156DA046A0B}"/>
    <cellStyle name="RISKdarkBoxed 4 5 5 2" xfId="17050" xr:uid="{CB0CFC35-5061-4D24-AD09-5C541A75F1FB}"/>
    <cellStyle name="RISKdarkBoxed 4 5 5 2 2" xfId="17051" xr:uid="{DF359E26-4110-44DF-81E9-3435F91FFAB2}"/>
    <cellStyle name="RISKdarkBoxed 4 5 5 2 2 2" xfId="29724" xr:uid="{FC8F754E-5EC4-4EFE-B40A-665D6C941E11}"/>
    <cellStyle name="RISKdarkBoxed 4 5 5 2 3" xfId="29723" xr:uid="{90422370-CF90-47EA-A7F0-C53BE1FCD369}"/>
    <cellStyle name="RISKdarkBoxed 4 5 5 3" xfId="17052" xr:uid="{EA635EF7-4C79-41E0-A7ED-F6C7A02C1CD9}"/>
    <cellStyle name="RISKdarkBoxed 4 5 5 3 2" xfId="17053" xr:uid="{7540CB3E-8F93-4C08-BB36-32E2916E095E}"/>
    <cellStyle name="RISKdarkBoxed 4 5 5 3 2 2" xfId="29726" xr:uid="{9560DA6D-999E-4318-9D4B-6DBC14988349}"/>
    <cellStyle name="RISKdarkBoxed 4 5 5 3 3" xfId="29725" xr:uid="{E2ABC4F0-5856-4049-B4D7-2FF5C21859EF}"/>
    <cellStyle name="RISKdarkBoxed 4 5 5 4" xfId="17054" xr:uid="{D5D105CB-93C3-4D32-BBB1-26C75C9D5B27}"/>
    <cellStyle name="RISKdarkBoxed 4 5 5 4 2" xfId="29727" xr:uid="{874B59A3-B53A-4EFC-99F5-2E540BE1214F}"/>
    <cellStyle name="RISKdarkBoxed 4 5 5 5" xfId="29722" xr:uid="{C313945C-7651-4FA7-955C-2131B7B34A11}"/>
    <cellStyle name="RISKdarkBoxed 4 5 6" xfId="17055" xr:uid="{49F0C057-8657-4D81-8B3D-DFD0D44DBC4B}"/>
    <cellStyle name="RISKdarkBoxed 4 5 6 2" xfId="17056" xr:uid="{4AA8A0B8-4CBD-495A-ACA6-000B42633917}"/>
    <cellStyle name="RISKdarkBoxed 4 5 6 2 2" xfId="29729" xr:uid="{6AE48E87-DBDB-44D0-9914-302497877595}"/>
    <cellStyle name="RISKdarkBoxed 4 5 6 3" xfId="29728" xr:uid="{DEC24AA2-162F-4B95-BF6F-F5ED6AEAC53E}"/>
    <cellStyle name="RISKdarkBoxed 4 5 7" xfId="17057" xr:uid="{D2C8ADC8-2644-4969-AF9E-8AD56C8F2811}"/>
    <cellStyle name="RISKdarkBoxed 4 5 7 2" xfId="17058" xr:uid="{D6A732EB-385B-46EF-B3AD-54DBB09D0998}"/>
    <cellStyle name="RISKdarkBoxed 4 5 7 2 2" xfId="29731" xr:uid="{989CCBCA-9E3A-46E7-A14B-DA83D692C31A}"/>
    <cellStyle name="RISKdarkBoxed 4 5 7 3" xfId="29730" xr:uid="{3F694D05-B1B5-42F8-9C09-B9720F1A65E3}"/>
    <cellStyle name="RISKdarkBoxed 4 5 8" xfId="17059" xr:uid="{3D7F2D5F-850C-4FC6-AF05-B1A12AFBDE96}"/>
    <cellStyle name="RISKdarkBoxed 4 5 8 2" xfId="29732" xr:uid="{26253EBF-D76E-4863-BED6-3670DA093AB3}"/>
    <cellStyle name="RISKdarkBoxed 4 5 9" xfId="29703" xr:uid="{F9FD4A2B-00C0-4542-B071-FB103BAE27DD}"/>
    <cellStyle name="RISKdarkBoxed 4 6" xfId="17060" xr:uid="{41A30832-B7C3-4C30-8370-593C3658C152}"/>
    <cellStyle name="RISKdarkBoxed 4 6 2" xfId="17061" xr:uid="{5D7EAAB1-D925-4DB7-94D6-E91C09F3B747}"/>
    <cellStyle name="RISKdarkBoxed 4 6 2 2" xfId="17062" xr:uid="{6FFE49CA-E5A8-4AF8-9C04-70F9D83B07E4}"/>
    <cellStyle name="RISKdarkBoxed 4 6 2 2 2" xfId="17063" xr:uid="{22FE07F9-D5F7-4707-9958-A5C176AF9E2F}"/>
    <cellStyle name="RISKdarkBoxed 4 6 2 2 2 2" xfId="29736" xr:uid="{3A63BA99-23B6-4C48-AFDE-204290D8D938}"/>
    <cellStyle name="RISKdarkBoxed 4 6 2 2 3" xfId="29735" xr:uid="{382A0566-CF78-49B5-A766-C59B1D6EE734}"/>
    <cellStyle name="RISKdarkBoxed 4 6 2 3" xfId="17064" xr:uid="{677BCBC7-1E6F-4785-B99E-664F25FB7160}"/>
    <cellStyle name="RISKdarkBoxed 4 6 2 3 2" xfId="17065" xr:uid="{E35702D7-153C-4C2F-A0A8-9E459E86DFA6}"/>
    <cellStyle name="RISKdarkBoxed 4 6 2 3 2 2" xfId="29738" xr:uid="{174AD904-7740-4DD0-9462-EACFA1F0BE8F}"/>
    <cellStyle name="RISKdarkBoxed 4 6 2 3 3" xfId="29737" xr:uid="{5EAE3858-4EC8-4859-A881-8F9CB8C6A2D8}"/>
    <cellStyle name="RISKdarkBoxed 4 6 2 4" xfId="17066" xr:uid="{355473DF-8208-41F7-9EB2-B30CC8B0C77C}"/>
    <cellStyle name="RISKdarkBoxed 4 6 2 4 2" xfId="29739" xr:uid="{CC44992A-4717-4918-9306-AA6DEF098D35}"/>
    <cellStyle name="RISKdarkBoxed 4 6 2 5" xfId="29734" xr:uid="{7AA83FE1-8716-4410-99CE-46242EFD484E}"/>
    <cellStyle name="RISKdarkBoxed 4 6 3" xfId="17067" xr:uid="{5CC27C4A-8078-4A5A-BAC3-74298DF7778B}"/>
    <cellStyle name="RISKdarkBoxed 4 6 3 2" xfId="17068" xr:uid="{7AF0B62E-0C53-4A5D-9EBC-A6D7EACCD57D}"/>
    <cellStyle name="RISKdarkBoxed 4 6 3 2 2" xfId="17069" xr:uid="{09FE80C6-1723-4F13-A302-A8797D6BE593}"/>
    <cellStyle name="RISKdarkBoxed 4 6 3 2 2 2" xfId="29742" xr:uid="{72CAD1CA-C72B-4B6E-AF2A-4763844CFCAE}"/>
    <cellStyle name="RISKdarkBoxed 4 6 3 2 3" xfId="29741" xr:uid="{24C0167C-D044-48AC-82AB-F202B21A956C}"/>
    <cellStyle name="RISKdarkBoxed 4 6 3 3" xfId="17070" xr:uid="{2267BF64-5397-4D51-8421-5ECB5B94A636}"/>
    <cellStyle name="RISKdarkBoxed 4 6 3 3 2" xfId="17071" xr:uid="{0DED5585-A357-495E-90EB-175956E1448A}"/>
    <cellStyle name="RISKdarkBoxed 4 6 3 3 2 2" xfId="29744" xr:uid="{78398256-B939-4ACB-BD6D-92BB880404E8}"/>
    <cellStyle name="RISKdarkBoxed 4 6 3 3 3" xfId="29743" xr:uid="{07043226-B239-4158-B7AA-B722BB11E7A9}"/>
    <cellStyle name="RISKdarkBoxed 4 6 3 4" xfId="17072" xr:uid="{54886F5D-BF64-488B-BFA0-410A56249048}"/>
    <cellStyle name="RISKdarkBoxed 4 6 3 4 2" xfId="29745" xr:uid="{6534D7B8-2381-44D8-BCC1-AE7589E64AAB}"/>
    <cellStyle name="RISKdarkBoxed 4 6 3 5" xfId="29740" xr:uid="{0F9F1DDC-3881-4E16-8D10-75C15F6D919C}"/>
    <cellStyle name="RISKdarkBoxed 4 6 4" xfId="17073" xr:uid="{8BE688CC-2C99-43E0-B0D3-F406B1F67B09}"/>
    <cellStyle name="RISKdarkBoxed 4 6 4 2" xfId="17074" xr:uid="{0E91DC9F-167A-4DD6-8B82-09C2B0843F6F}"/>
    <cellStyle name="RISKdarkBoxed 4 6 4 2 2" xfId="17075" xr:uid="{57F59B8B-7DC4-4F96-8318-B6CFA2CAC9D1}"/>
    <cellStyle name="RISKdarkBoxed 4 6 4 2 2 2" xfId="29748" xr:uid="{80866771-8378-4A95-B743-C32ED36D5A8E}"/>
    <cellStyle name="RISKdarkBoxed 4 6 4 2 3" xfId="29747" xr:uid="{862F3F9B-5878-4F0A-A5E2-0380788A430C}"/>
    <cellStyle name="RISKdarkBoxed 4 6 4 3" xfId="17076" xr:uid="{147EF6F8-D243-4B8D-885D-19DCD226FC9E}"/>
    <cellStyle name="RISKdarkBoxed 4 6 4 3 2" xfId="17077" xr:uid="{4F18D65B-2DD4-495E-A5B0-4A74F798232B}"/>
    <cellStyle name="RISKdarkBoxed 4 6 4 3 2 2" xfId="29750" xr:uid="{C232DF2B-7E28-4DD0-9E50-F6ABA7E76C87}"/>
    <cellStyle name="RISKdarkBoxed 4 6 4 3 3" xfId="29749" xr:uid="{12B97C4B-66B2-4103-8A1C-62972F9F32BC}"/>
    <cellStyle name="RISKdarkBoxed 4 6 4 4" xfId="17078" xr:uid="{3ED44ABC-D8E9-48E7-8BAC-CC3BE00EA0E4}"/>
    <cellStyle name="RISKdarkBoxed 4 6 4 4 2" xfId="29751" xr:uid="{5D621B5C-863A-4BC7-8752-4FBD9B72CE5B}"/>
    <cellStyle name="RISKdarkBoxed 4 6 4 5" xfId="29746" xr:uid="{F960B83E-4F35-4B01-ADD8-0106A599C7DE}"/>
    <cellStyle name="RISKdarkBoxed 4 6 5" xfId="17079" xr:uid="{1D0652F2-A578-46C2-A6F3-AB88F3E79371}"/>
    <cellStyle name="RISKdarkBoxed 4 6 5 2" xfId="17080" xr:uid="{416AD816-DE3F-4F91-90BA-81F00E354F73}"/>
    <cellStyle name="RISKdarkBoxed 4 6 5 2 2" xfId="17081" xr:uid="{AC8F4F29-69D2-4866-A250-3298F0859846}"/>
    <cellStyle name="RISKdarkBoxed 4 6 5 2 2 2" xfId="29754" xr:uid="{3631203F-D67E-4C14-BABE-9EBE22D1E816}"/>
    <cellStyle name="RISKdarkBoxed 4 6 5 2 3" xfId="29753" xr:uid="{47510DE4-B3C2-4E66-A374-706987007758}"/>
    <cellStyle name="RISKdarkBoxed 4 6 5 3" xfId="17082" xr:uid="{671C6D5D-8539-49B7-BB48-343F5579C7B7}"/>
    <cellStyle name="RISKdarkBoxed 4 6 5 3 2" xfId="17083" xr:uid="{CCEE84B0-A11E-40BF-A9BB-EE51A5015EB9}"/>
    <cellStyle name="RISKdarkBoxed 4 6 5 3 2 2" xfId="29756" xr:uid="{D5F10CE9-156C-4DC2-BE9F-FEF0B9270AA3}"/>
    <cellStyle name="RISKdarkBoxed 4 6 5 3 3" xfId="29755" xr:uid="{BB033FCE-DB63-49B6-BB06-14B75C04AB4C}"/>
    <cellStyle name="RISKdarkBoxed 4 6 5 4" xfId="17084" xr:uid="{E61B35E7-1AFE-4135-8CF3-4CC38491251A}"/>
    <cellStyle name="RISKdarkBoxed 4 6 5 4 2" xfId="29757" xr:uid="{FC6D9FAD-A5FB-4901-92CF-DB4BC9F36D43}"/>
    <cellStyle name="RISKdarkBoxed 4 6 5 5" xfId="29752" xr:uid="{C65752E5-C3FF-4F17-BC34-09C0718294BC}"/>
    <cellStyle name="RISKdarkBoxed 4 6 6" xfId="17085" xr:uid="{7E0DE388-439D-4863-81DC-E46794490091}"/>
    <cellStyle name="RISKdarkBoxed 4 6 6 2" xfId="17086" xr:uid="{CEEE332B-A544-4AFB-9DB0-A3F8CD989A1A}"/>
    <cellStyle name="RISKdarkBoxed 4 6 6 2 2" xfId="29759" xr:uid="{545A12C3-1201-4DB2-A7A0-F1B29C5DE674}"/>
    <cellStyle name="RISKdarkBoxed 4 6 6 3" xfId="29758" xr:uid="{6DCCFB87-15BF-4FFD-B909-B26CEF38B0D3}"/>
    <cellStyle name="RISKdarkBoxed 4 6 7" xfId="17087" xr:uid="{9FC64BCE-AFD6-47E7-A93C-5FC56AEAB86C}"/>
    <cellStyle name="RISKdarkBoxed 4 6 7 2" xfId="17088" xr:uid="{04912570-540C-4F98-895C-EF75A8951903}"/>
    <cellStyle name="RISKdarkBoxed 4 6 7 2 2" xfId="29761" xr:uid="{C195CFC2-016C-4FCE-AF47-8C015A30E567}"/>
    <cellStyle name="RISKdarkBoxed 4 6 7 3" xfId="29760" xr:uid="{5732C3D4-A90D-4186-BD61-18F497E29F47}"/>
    <cellStyle name="RISKdarkBoxed 4 6 8" xfId="17089" xr:uid="{D41D79CF-748A-4F93-8371-6F46B9A2626A}"/>
    <cellStyle name="RISKdarkBoxed 4 6 8 2" xfId="29762" xr:uid="{8412C702-C1AB-46E4-B88B-F44A2F0C56B3}"/>
    <cellStyle name="RISKdarkBoxed 4 6 9" xfId="29733" xr:uid="{8002E10A-502E-4E36-B8AA-E608B837B5F6}"/>
    <cellStyle name="RISKdarkBoxed 4 7" xfId="17090" xr:uid="{E1B060FF-FCFA-481C-BE5E-AAEEBA61B3C9}"/>
    <cellStyle name="RISKdarkBoxed 4 7 2" xfId="17091" xr:uid="{FC3D93F9-B2AA-4775-986D-5776E081FAEC}"/>
    <cellStyle name="RISKdarkBoxed 4 7 2 2" xfId="17092" xr:uid="{2CB5D40C-5E50-49C8-AFF6-A03E324C2887}"/>
    <cellStyle name="RISKdarkBoxed 4 7 2 2 2" xfId="29765" xr:uid="{EA2279C3-1AE3-4E50-B442-C55D137B892B}"/>
    <cellStyle name="RISKdarkBoxed 4 7 2 3" xfId="29764" xr:uid="{803B24D6-25BB-403A-AED0-CB2A19669EBB}"/>
    <cellStyle name="RISKdarkBoxed 4 7 3" xfId="17093" xr:uid="{B7631151-A6D8-4D1F-8296-BB86AC3FA878}"/>
    <cellStyle name="RISKdarkBoxed 4 7 3 2" xfId="17094" xr:uid="{6C0B3C74-324C-45C6-908B-C53BDCB8F78D}"/>
    <cellStyle name="RISKdarkBoxed 4 7 3 2 2" xfId="29767" xr:uid="{836A82E6-8438-4374-8E1F-D9AA7518DC2D}"/>
    <cellStyle name="RISKdarkBoxed 4 7 3 3" xfId="29766" xr:uid="{ABED0F9E-67A0-459E-B2F8-E49665F612F2}"/>
    <cellStyle name="RISKdarkBoxed 4 7 4" xfId="17095" xr:uid="{3C50D3DD-1DB3-4EE2-A8D4-9945229AF19B}"/>
    <cellStyle name="RISKdarkBoxed 4 7 4 2" xfId="29768" xr:uid="{4802A968-31F2-4BAB-8003-E76F10FED1DF}"/>
    <cellStyle name="RISKdarkBoxed 4 7 5" xfId="29763" xr:uid="{2FEE5DE8-679A-43EB-B6CB-4A3477004DFD}"/>
    <cellStyle name="RISKdarkBoxed 4 8" xfId="17096" xr:uid="{184CA6A7-9537-4512-82E1-985682A99AAD}"/>
    <cellStyle name="RISKdarkBoxed 4 8 2" xfId="17097" xr:uid="{5D37EC9E-107F-484D-80F4-677D3DCFBBDC}"/>
    <cellStyle name="RISKdarkBoxed 4 8 2 2" xfId="17098" xr:uid="{74A6B04E-21CD-4A25-BE8B-E264851158D0}"/>
    <cellStyle name="RISKdarkBoxed 4 8 2 2 2" xfId="29771" xr:uid="{1CA9A517-EBF4-4B8E-9A9E-7CF2A8579013}"/>
    <cellStyle name="RISKdarkBoxed 4 8 2 3" xfId="29770" xr:uid="{FC971EBC-DB01-43E8-AA31-2559C0E92B40}"/>
    <cellStyle name="RISKdarkBoxed 4 8 3" xfId="17099" xr:uid="{1AED8341-3B40-49EC-921C-C8FE07E87D53}"/>
    <cellStyle name="RISKdarkBoxed 4 8 3 2" xfId="17100" xr:uid="{96687516-38B1-4CA1-A6E2-66A6C90114AF}"/>
    <cellStyle name="RISKdarkBoxed 4 8 3 2 2" xfId="29773" xr:uid="{6070F478-88BF-41B1-BFF6-71CFD2341273}"/>
    <cellStyle name="RISKdarkBoxed 4 8 3 3" xfId="29772" xr:uid="{162C1349-A5AC-4C79-B486-C52ED2C2D021}"/>
    <cellStyle name="RISKdarkBoxed 4 8 4" xfId="17101" xr:uid="{93F06456-F7B6-45B1-9700-509864DDC132}"/>
    <cellStyle name="RISKdarkBoxed 4 8 4 2" xfId="29774" xr:uid="{7931B70E-155E-4AA2-82E2-8E26B9E7479B}"/>
    <cellStyle name="RISKdarkBoxed 4 8 5" xfId="29769" xr:uid="{33DA6D6A-FE35-4AD1-BB3A-CE2F8E3201D0}"/>
    <cellStyle name="RISKdarkBoxed 4 9" xfId="17102" xr:uid="{8F2A942F-D3C9-4EA2-A6DE-22883502AFCD}"/>
    <cellStyle name="RISKdarkBoxed 4 9 2" xfId="17103" xr:uid="{BC049630-C40E-4BC8-8709-978BDCADF152}"/>
    <cellStyle name="RISKdarkBoxed 4 9 2 2" xfId="17104" xr:uid="{5C272273-A818-4975-AB72-9E5444791451}"/>
    <cellStyle name="RISKdarkBoxed 4 9 2 2 2" xfId="29777" xr:uid="{D052F4C8-64B3-45EC-A35C-E8C447B7FD37}"/>
    <cellStyle name="RISKdarkBoxed 4 9 2 3" xfId="29776" xr:uid="{EE0088C3-E195-4A31-9DF4-251371381923}"/>
    <cellStyle name="RISKdarkBoxed 4 9 3" xfId="17105" xr:uid="{16A211FC-AFEB-4752-A300-8C8860140582}"/>
    <cellStyle name="RISKdarkBoxed 4 9 3 2" xfId="17106" xr:uid="{04AC2A9A-6000-43A5-846C-CD8FF19E6193}"/>
    <cellStyle name="RISKdarkBoxed 4 9 3 2 2" xfId="29779" xr:uid="{09A27D8A-82CA-45E9-B99E-AD8AF111CFC5}"/>
    <cellStyle name="RISKdarkBoxed 4 9 3 3" xfId="29778" xr:uid="{23CB3042-D26E-4F80-9CBA-48F4ED716449}"/>
    <cellStyle name="RISKdarkBoxed 4 9 4" xfId="17107" xr:uid="{5C09C0F7-2E65-42D2-80A0-82C7BE688DA7}"/>
    <cellStyle name="RISKdarkBoxed 4 9 4 2" xfId="29780" xr:uid="{80C1EED5-416A-4C68-BA9D-617D5FFF0DD0}"/>
    <cellStyle name="RISKdarkBoxed 4 9 5" xfId="29775" xr:uid="{DA0A6BE0-1CE7-4781-A4D0-02A98D8E2C1C}"/>
    <cellStyle name="RISKdarkBoxed 4_Balance" xfId="17108" xr:uid="{CA526BCC-FBFB-42D0-9C89-5F2AFBBE5117}"/>
    <cellStyle name="RISKdarkBoxed 5" xfId="17109" xr:uid="{4BD72276-172E-4393-B3EC-F7F68C669501}"/>
    <cellStyle name="RISKdarkBoxed 5 2" xfId="17110" xr:uid="{9336FB56-2A2D-41C7-8BCD-66CF39FE0492}"/>
    <cellStyle name="RISKdarkBoxed 5 2 2" xfId="17111" xr:uid="{EA7F2AA4-32B9-4D84-93A6-E51D0565D665}"/>
    <cellStyle name="RISKdarkBoxed 5 2 2 2" xfId="17112" xr:uid="{410CE707-0633-4436-9577-90D10F10B57C}"/>
    <cellStyle name="RISKdarkBoxed 5 2 2 2 2" xfId="29784" xr:uid="{45E526A1-C694-4FF5-AF0A-19A38A757535}"/>
    <cellStyle name="RISKdarkBoxed 5 2 2 3" xfId="29783" xr:uid="{E78D7527-D5BE-4438-948C-DBD549030BE8}"/>
    <cellStyle name="RISKdarkBoxed 5 2 3" xfId="17113" xr:uid="{A8D09FDE-2403-4733-A531-D3CB6F27A55D}"/>
    <cellStyle name="RISKdarkBoxed 5 2 3 2" xfId="17114" xr:uid="{13F8D9B0-9903-43FA-A1DF-D211F4F6763D}"/>
    <cellStyle name="RISKdarkBoxed 5 2 3 2 2" xfId="29786" xr:uid="{6AE9A633-BE57-41B1-860C-A02AC63D47D4}"/>
    <cellStyle name="RISKdarkBoxed 5 2 3 3" xfId="29785" xr:uid="{6D486D0D-4BF2-4545-8949-F4B067EDBB85}"/>
    <cellStyle name="RISKdarkBoxed 5 2 4" xfId="17115" xr:uid="{73F0A4D4-18EC-499E-8FEC-CC0855762419}"/>
    <cellStyle name="RISKdarkBoxed 5 2 4 2" xfId="29787" xr:uid="{1DCADF88-1EDA-45C1-B2B6-54050ACE630B}"/>
    <cellStyle name="RISKdarkBoxed 5 2 5" xfId="29782" xr:uid="{52A427BE-D661-4023-BF29-04BD3734D5AE}"/>
    <cellStyle name="RISKdarkBoxed 5 3" xfId="17116" xr:uid="{607A882D-ABAF-416D-901D-12E6E3159F64}"/>
    <cellStyle name="RISKdarkBoxed 5 3 2" xfId="17117" xr:uid="{904931A0-3272-4507-8DAC-1D6A1C73A452}"/>
    <cellStyle name="RISKdarkBoxed 5 3 2 2" xfId="17118" xr:uid="{E9DFD917-5F32-47DB-AFA2-55B43B63D087}"/>
    <cellStyle name="RISKdarkBoxed 5 3 2 2 2" xfId="29790" xr:uid="{1F45F84A-0FF0-415A-800F-8141629FF10A}"/>
    <cellStyle name="RISKdarkBoxed 5 3 2 3" xfId="29789" xr:uid="{110AFE88-04A7-43E0-AC5E-25E838DDE9A9}"/>
    <cellStyle name="RISKdarkBoxed 5 3 3" xfId="17119" xr:uid="{38FB5D8D-E5BC-4D8A-A6DF-480B0A3B24B1}"/>
    <cellStyle name="RISKdarkBoxed 5 3 3 2" xfId="17120" xr:uid="{344EAFA7-C353-44A7-A655-4C8257C29A05}"/>
    <cellStyle name="RISKdarkBoxed 5 3 3 2 2" xfId="29792" xr:uid="{96138E33-89E7-4979-8D03-1ACAB1438189}"/>
    <cellStyle name="RISKdarkBoxed 5 3 3 3" xfId="29791" xr:uid="{0D511DA6-323C-453F-9DC4-CFAA958447FB}"/>
    <cellStyle name="RISKdarkBoxed 5 3 4" xfId="17121" xr:uid="{2C91ABC9-8ED5-4611-A06F-4CA53BAF86CA}"/>
    <cellStyle name="RISKdarkBoxed 5 3 4 2" xfId="29793" xr:uid="{A77293F6-7F2F-4306-925A-EDDF0181EED9}"/>
    <cellStyle name="RISKdarkBoxed 5 3 5" xfId="29788" xr:uid="{BFC6B91A-0DAC-4FD0-94E0-C8BF7968B032}"/>
    <cellStyle name="RISKdarkBoxed 5 4" xfId="17122" xr:uid="{793E4DB0-DCB9-4095-A704-9CDCA35631AD}"/>
    <cellStyle name="RISKdarkBoxed 5 4 2" xfId="17123" xr:uid="{DE46F470-3CB4-4876-A4AB-7A7CEFDA4B04}"/>
    <cellStyle name="RISKdarkBoxed 5 4 2 2" xfId="17124" xr:uid="{057E338B-200D-4FC6-B16A-459FFE3E3F4E}"/>
    <cellStyle name="RISKdarkBoxed 5 4 2 2 2" xfId="29796" xr:uid="{B1DF94A7-832E-4F39-825D-09EC57F24594}"/>
    <cellStyle name="RISKdarkBoxed 5 4 2 3" xfId="29795" xr:uid="{5CD3D056-735C-42FA-9F51-37D1A33B4D4F}"/>
    <cellStyle name="RISKdarkBoxed 5 4 3" xfId="17125" xr:uid="{E96C2E2E-74FB-4ECA-A2F6-A93EADA8E35E}"/>
    <cellStyle name="RISKdarkBoxed 5 4 3 2" xfId="17126" xr:uid="{4FE6E1D6-4A6B-4967-BB58-A92C158F56B1}"/>
    <cellStyle name="RISKdarkBoxed 5 4 3 2 2" xfId="29798" xr:uid="{BA89A828-8939-4B2D-9B70-01B3311F9D80}"/>
    <cellStyle name="RISKdarkBoxed 5 4 3 3" xfId="29797" xr:uid="{7C1420BF-E2C8-4A39-8B92-AE8CF78A7715}"/>
    <cellStyle name="RISKdarkBoxed 5 4 4" xfId="17127" xr:uid="{A9501D51-8589-46D8-8E0D-9A941517F6F9}"/>
    <cellStyle name="RISKdarkBoxed 5 4 4 2" xfId="29799" xr:uid="{31D0EB5D-A673-497D-AB07-9AE13179AE02}"/>
    <cellStyle name="RISKdarkBoxed 5 4 5" xfId="29794" xr:uid="{84D5D9A9-2379-4113-9936-9873D0CA182F}"/>
    <cellStyle name="RISKdarkBoxed 5 5" xfId="17128" xr:uid="{E75DBB35-3BD3-485D-BE02-DD774D039659}"/>
    <cellStyle name="RISKdarkBoxed 5 5 2" xfId="17129" xr:uid="{89A61B53-12AB-4C70-94D1-6A4D74F50A57}"/>
    <cellStyle name="RISKdarkBoxed 5 5 2 2" xfId="17130" xr:uid="{FAFD9CC4-19FF-4422-9B99-5785E1F9A26A}"/>
    <cellStyle name="RISKdarkBoxed 5 5 2 2 2" xfId="29802" xr:uid="{21867EE9-388C-41C8-923C-9A18FA033B6C}"/>
    <cellStyle name="RISKdarkBoxed 5 5 2 3" xfId="29801" xr:uid="{3B7073D9-497F-46BF-A0A4-3672710AD8EB}"/>
    <cellStyle name="RISKdarkBoxed 5 5 3" xfId="17131" xr:uid="{F80A4579-782C-448D-A082-1F96C27EA6B4}"/>
    <cellStyle name="RISKdarkBoxed 5 5 3 2" xfId="17132" xr:uid="{593F9FC6-6D54-465F-9933-4A5EB46F1CBD}"/>
    <cellStyle name="RISKdarkBoxed 5 5 3 2 2" xfId="29804" xr:uid="{6B2B124E-095F-4645-B6A2-E72D1116CC53}"/>
    <cellStyle name="RISKdarkBoxed 5 5 3 3" xfId="29803" xr:uid="{D6C8CEE9-3E92-4511-BF4C-ADC534060EFE}"/>
    <cellStyle name="RISKdarkBoxed 5 5 4" xfId="17133" xr:uid="{C1DA4D5C-2245-4F69-BFE7-8C4055836294}"/>
    <cellStyle name="RISKdarkBoxed 5 5 4 2" xfId="29805" xr:uid="{A309381B-1195-43E3-BE52-73166A580568}"/>
    <cellStyle name="RISKdarkBoxed 5 5 5" xfId="29800" xr:uid="{F1DEF257-441E-4C7F-8032-D34BE221DDC1}"/>
    <cellStyle name="RISKdarkBoxed 5 6" xfId="17134" xr:uid="{32D8A674-E9A6-4690-A990-9A3A5BBD17A6}"/>
    <cellStyle name="RISKdarkBoxed 5 6 2" xfId="17135" xr:uid="{341D90CA-0605-46BB-BD9A-FD14B1497BF6}"/>
    <cellStyle name="RISKdarkBoxed 5 6 2 2" xfId="29807" xr:uid="{82A2504F-8768-43F0-8D05-4323DCD2F3B5}"/>
    <cellStyle name="RISKdarkBoxed 5 6 3" xfId="29806" xr:uid="{89AFD65D-4155-4847-8DAA-11AD3ED2733B}"/>
    <cellStyle name="RISKdarkBoxed 5 7" xfId="17136" xr:uid="{768F61F9-1479-4E85-91A4-48C3C3FEC67C}"/>
    <cellStyle name="RISKdarkBoxed 5 7 2" xfId="17137" xr:uid="{4A7366BE-ACB5-41BC-AE89-9181E5FD7501}"/>
    <cellStyle name="RISKdarkBoxed 5 7 2 2" xfId="29809" xr:uid="{DFC6D79A-29BB-4C9B-A5BD-B2220476442B}"/>
    <cellStyle name="RISKdarkBoxed 5 7 3" xfId="29808" xr:uid="{1C5266E5-A630-469C-9D45-EF48229787B8}"/>
    <cellStyle name="RISKdarkBoxed 5 8" xfId="17138" xr:uid="{8D02C0E6-6674-4F52-8D43-CC4943B82DB7}"/>
    <cellStyle name="RISKdarkBoxed 5 8 2" xfId="29810" xr:uid="{9B838DF0-9E8E-41CD-BFF3-415C60C26D93}"/>
    <cellStyle name="RISKdarkBoxed 5 9" xfId="29781" xr:uid="{C248BA0D-EFBB-4E16-8D28-9B0770D8A54D}"/>
    <cellStyle name="RISKdarkBoxed 6" xfId="17139" xr:uid="{38552018-5D59-4110-86EE-B4FFB37BF20E}"/>
    <cellStyle name="RISKdarkBoxed 6 2" xfId="17140" xr:uid="{522E51AB-92D6-466C-9BB5-FBE015D9F1D1}"/>
    <cellStyle name="RISKdarkBoxed 6 2 2" xfId="17141" xr:uid="{A3F39C3C-98D4-4FE4-A7D2-35FB83801AE2}"/>
    <cellStyle name="RISKdarkBoxed 6 2 2 2" xfId="29813" xr:uid="{652A1620-8629-489D-8306-0D5C84F9E148}"/>
    <cellStyle name="RISKdarkBoxed 6 2 3" xfId="29812" xr:uid="{542CE7E7-5B4D-468F-9975-A5B54E166157}"/>
    <cellStyle name="RISKdarkBoxed 6 3" xfId="17142" xr:uid="{844997A0-3B92-4AAD-8858-99CFED58C36C}"/>
    <cellStyle name="RISKdarkBoxed 6 3 2" xfId="17143" xr:uid="{651C5BD2-152E-4965-AE0C-AEF8F68F25C5}"/>
    <cellStyle name="RISKdarkBoxed 6 3 2 2" xfId="29815" xr:uid="{6CCB455E-5AA2-4B69-BE1D-631291E7EC1E}"/>
    <cellStyle name="RISKdarkBoxed 6 3 3" xfId="29814" xr:uid="{29526688-9B1F-4DD0-B09F-8CDB3C4C3E84}"/>
    <cellStyle name="RISKdarkBoxed 6 4" xfId="17144" xr:uid="{DD1E4D2C-F8E3-4C4A-91D0-996E03BCFD78}"/>
    <cellStyle name="RISKdarkBoxed 6 4 2" xfId="29816" xr:uid="{A0DF607C-FB9A-42F8-ACBA-D34802568938}"/>
    <cellStyle name="RISKdarkBoxed 6 5" xfId="29811" xr:uid="{BDBFFF4A-F569-4B33-AB78-6C05FBEC46BD}"/>
    <cellStyle name="RISKdarkBoxed 7" xfId="17145" xr:uid="{B9CA5012-5CDF-413F-BDC1-250666E2B2E7}"/>
    <cellStyle name="RISKdarkBoxed 7 2" xfId="17146" xr:uid="{B1FEB462-6BB7-45A3-8625-9DDC0044176C}"/>
    <cellStyle name="RISKdarkBoxed 7 2 2" xfId="17147" xr:uid="{01E76706-BB77-4E36-AE4C-1AAB6A4E3045}"/>
    <cellStyle name="RISKdarkBoxed 7 2 2 2" xfId="29819" xr:uid="{E9399313-4D79-4BC0-B408-F1B64D8E080E}"/>
    <cellStyle name="RISKdarkBoxed 7 2 3" xfId="29818" xr:uid="{EB39B00B-4B2E-45F1-BEB5-991CDC095FDD}"/>
    <cellStyle name="RISKdarkBoxed 7 3" xfId="17148" xr:uid="{4B8C80DB-45AF-414F-B876-06CEA9629EAF}"/>
    <cellStyle name="RISKdarkBoxed 7 3 2" xfId="17149" xr:uid="{1498A581-3AC5-4187-9FC3-C09A2202566E}"/>
    <cellStyle name="RISKdarkBoxed 7 3 2 2" xfId="29821" xr:uid="{8190FE62-E13B-45A7-9920-D88AE2879C23}"/>
    <cellStyle name="RISKdarkBoxed 7 3 3" xfId="29820" xr:uid="{3B3BF7EA-B421-45AA-8E64-C34E5C3DED23}"/>
    <cellStyle name="RISKdarkBoxed 7 4" xfId="17150" xr:uid="{BE783B12-BF79-400A-87CB-CCE3DBE1D022}"/>
    <cellStyle name="RISKdarkBoxed 7 4 2" xfId="29822" xr:uid="{94CE039F-EB09-4A0D-9B4E-D203AE19DC34}"/>
    <cellStyle name="RISKdarkBoxed 7 5" xfId="29817" xr:uid="{7276EDD3-5C3D-400C-B67D-A3E0E16D2BCB}"/>
    <cellStyle name="RISKdarkBoxed 8" xfId="17151" xr:uid="{5B9CBFE8-AF9C-48CD-A47A-71231606E463}"/>
    <cellStyle name="RISKdarkBoxed 8 2" xfId="17152" xr:uid="{375942BF-E46A-478B-A85F-690B622F9F32}"/>
    <cellStyle name="RISKdarkBoxed 8 2 2" xfId="17153" xr:uid="{76AE1936-B84C-4773-B54E-210B94DBB53B}"/>
    <cellStyle name="RISKdarkBoxed 8 2 2 2" xfId="29825" xr:uid="{0AA60DE3-FEA9-4E74-B31F-4BCC565C4A52}"/>
    <cellStyle name="RISKdarkBoxed 8 2 3" xfId="29824" xr:uid="{B6E23D29-3BFA-4645-938D-E4DC6D04C4B9}"/>
    <cellStyle name="RISKdarkBoxed 8 3" xfId="17154" xr:uid="{B431BA63-484A-45AB-926D-2F64F67A99B6}"/>
    <cellStyle name="RISKdarkBoxed 8 3 2" xfId="17155" xr:uid="{95056A09-697A-4B5F-9B3C-004DA5C8EB91}"/>
    <cellStyle name="RISKdarkBoxed 8 3 2 2" xfId="29827" xr:uid="{2FF9A9A1-D3DC-463E-840F-3F5E291FB7B8}"/>
    <cellStyle name="RISKdarkBoxed 8 3 3" xfId="29826" xr:uid="{0589B272-489A-4650-95BA-6DAA54DC38C4}"/>
    <cellStyle name="RISKdarkBoxed 8 4" xfId="17156" xr:uid="{29E05296-EA1C-430D-884B-1916D0A9F96F}"/>
    <cellStyle name="RISKdarkBoxed 8 4 2" xfId="29828" xr:uid="{B1380509-B9D3-447A-8EFA-88FCF19E6A1F}"/>
    <cellStyle name="RISKdarkBoxed 8 5" xfId="29823" xr:uid="{8316424B-B8CA-42BA-A19A-81D3D77CA3B2}"/>
    <cellStyle name="RISKdarkBoxed 9" xfId="17157" xr:uid="{AA202D10-8141-4C91-8D87-6F7A7ABB95EB}"/>
    <cellStyle name="RISKdarkBoxed 9 2" xfId="17158" xr:uid="{7353C137-A7CF-4B8D-A983-8FE5415CFB69}"/>
    <cellStyle name="RISKdarkBoxed 9 2 2" xfId="17159" xr:uid="{A627815E-DD60-4EBC-B99C-66B6940D2661}"/>
    <cellStyle name="RISKdarkBoxed 9 2 2 2" xfId="29831" xr:uid="{C6AEDEF0-21A8-469A-AD77-CAC9F2BA0C25}"/>
    <cellStyle name="RISKdarkBoxed 9 2 3" xfId="29830" xr:uid="{CB015522-F8E7-4CCA-A475-561917FFD0B1}"/>
    <cellStyle name="RISKdarkBoxed 9 3" xfId="17160" xr:uid="{39739473-55E1-489E-BA85-412591CDEE1C}"/>
    <cellStyle name="RISKdarkBoxed 9 3 2" xfId="17161" xr:uid="{69BA78D3-0DDF-45D2-A400-CAF6545C71DE}"/>
    <cellStyle name="RISKdarkBoxed 9 3 2 2" xfId="29833" xr:uid="{4630A916-D93C-47C4-A3C8-2F77D132F472}"/>
    <cellStyle name="RISKdarkBoxed 9 3 3" xfId="29832" xr:uid="{068D1EE5-9E6C-4371-AB9C-C310982A2D68}"/>
    <cellStyle name="RISKdarkBoxed 9 4" xfId="17162" xr:uid="{1E23191C-1E9A-416F-AB5E-250D0CCF2766}"/>
    <cellStyle name="RISKdarkBoxed 9 4 2" xfId="29834" xr:uid="{093EB9B5-317A-474A-83A0-6AD91F6AEA1D}"/>
    <cellStyle name="RISKdarkBoxed 9 5" xfId="29829" xr:uid="{1E615B25-872B-433F-9920-00154F27D3CF}"/>
    <cellStyle name="RISKdarkBoxed_Balance" xfId="17163" xr:uid="{1AE99173-AC65-4ED2-99E7-FB564A4793E2}"/>
    <cellStyle name="RISKdarkShade" xfId="17164" xr:uid="{A94FBC4D-3B2E-4B59-957C-8FA4DE55307B}"/>
    <cellStyle name="RISKdarkShade 2" xfId="17165" xr:uid="{F53D5899-4122-4C63-8837-D39BE1E781E2}"/>
    <cellStyle name="RISKdarkShade 2 10" xfId="17166" xr:uid="{7A74AFDE-77CD-44FB-BEBB-C60166926704}"/>
    <cellStyle name="RISKdarkShade 2 10 2" xfId="17167" xr:uid="{2CC99A9D-49E1-431F-8E35-C0A1109A5E09}"/>
    <cellStyle name="RISKdarkShade 2 11" xfId="17168" xr:uid="{E4EA20CC-2E6F-42AD-80BD-974F45117337}"/>
    <cellStyle name="RISKdarkShade 2 11 2" xfId="17169" xr:uid="{193BB4C1-C76C-4604-8099-F465598493F9}"/>
    <cellStyle name="RISKdarkShade 2 12" xfId="17170" xr:uid="{EDC219BD-5C64-437C-B3F7-C793B6336C39}"/>
    <cellStyle name="RISKdarkShade 2 12 2" xfId="17171" xr:uid="{7DA37957-251C-42C1-A5A3-1F97EA9899D4}"/>
    <cellStyle name="RISKdarkShade 2 13" xfId="17172" xr:uid="{98E3D763-2F88-421A-9E79-BC215E8CD1F8}"/>
    <cellStyle name="RISKdarkShade 2 2" xfId="17173" xr:uid="{B191B845-6C45-4B05-9606-9ECE26EA8B5A}"/>
    <cellStyle name="RISKdarkShade 2 2 2" xfId="17174" xr:uid="{9889A9AF-64D3-476C-97A0-A88E11C57F78}"/>
    <cellStyle name="RISKdarkShade 2 3" xfId="17175" xr:uid="{63E6F9B1-0DEC-4AFE-88BF-F7AED5B6EC97}"/>
    <cellStyle name="RISKdarkShade 2 3 2" xfId="17176" xr:uid="{9EED04D1-87EE-4601-9B16-E086112D9E7F}"/>
    <cellStyle name="RISKdarkShade 2 4" xfId="17177" xr:uid="{F963B78C-26BF-44EA-AF24-739F182DB734}"/>
    <cellStyle name="RISKdarkShade 2 4 2" xfId="17178" xr:uid="{A0C110A9-9AB4-48BC-AD78-5FE9B1B131CC}"/>
    <cellStyle name="RISKdarkShade 2 5" xfId="17179" xr:uid="{83035F42-2514-401C-9304-66980CC6C5D0}"/>
    <cellStyle name="RISKdarkShade 2 5 2" xfId="17180" xr:uid="{01CB5DC7-55B1-4BED-89DA-BBDA5F1F756B}"/>
    <cellStyle name="RISKdarkShade 2 6" xfId="17181" xr:uid="{4513816E-0710-4FA4-82F8-1723B549FEB4}"/>
    <cellStyle name="RISKdarkShade 2 6 2" xfId="17182" xr:uid="{794604AD-F586-4631-9FD1-8FA578C984DD}"/>
    <cellStyle name="RISKdarkShade 2 7" xfId="17183" xr:uid="{D99C987F-DD44-4CE1-802E-698EFAC7578D}"/>
    <cellStyle name="RISKdarkShade 2 7 2" xfId="17184" xr:uid="{54090563-26E3-4A3F-A687-FAF5B987C91C}"/>
    <cellStyle name="RISKdarkShade 2 8" xfId="17185" xr:uid="{527C520B-4A39-41F1-A07A-537599B657AA}"/>
    <cellStyle name="RISKdarkShade 2 8 2" xfId="17186" xr:uid="{2BAAE6EE-C6CA-494B-93D5-C45310AB9A0B}"/>
    <cellStyle name="RISKdarkShade 2 9" xfId="17187" xr:uid="{2B19D8F2-7308-448A-8216-9BD29BE52BE3}"/>
    <cellStyle name="RISKdarkShade 2 9 2" xfId="17188" xr:uid="{A77C57CF-0867-4EDD-96FC-A335F493E358}"/>
    <cellStyle name="RISKdarkShade 3" xfId="17189" xr:uid="{5AB160EF-AF1B-41DE-AEF4-C996515B0689}"/>
    <cellStyle name="RISKdarkShade 3 10" xfId="17190" xr:uid="{BDF71104-CF75-48C2-B90C-483ABD1F731A}"/>
    <cellStyle name="RISKdarkShade 3 10 2" xfId="17191" xr:uid="{D5279632-BB34-4F4B-9E95-F8AC4E7ADEC7}"/>
    <cellStyle name="RISKdarkShade 3 11" xfId="17192" xr:uid="{FED605DE-340E-4D2C-AD57-70462ACB9A4C}"/>
    <cellStyle name="RISKdarkShade 3 11 2" xfId="17193" xr:uid="{9554237A-3EC0-43E8-8D3F-CBBBB11BCF76}"/>
    <cellStyle name="RISKdarkShade 3 12" xfId="17194" xr:uid="{9D8B6133-A631-4933-B3A9-ECCE66D3226B}"/>
    <cellStyle name="RISKdarkShade 3 12 2" xfId="17195" xr:uid="{F01C404F-3000-451C-9C75-07F40AF8AF7B}"/>
    <cellStyle name="RISKdarkShade 3 13" xfId="17196" xr:uid="{A2BA1701-E5F5-4ADF-A418-E4C3D4FADB01}"/>
    <cellStyle name="RISKdarkShade 3 2" xfId="17197" xr:uid="{F7001787-887D-44A9-8577-CA3323051C7E}"/>
    <cellStyle name="RISKdarkShade 3 2 2" xfId="17198" xr:uid="{3FCB5264-2E9C-41B2-A625-29643462E821}"/>
    <cellStyle name="RISKdarkShade 3 3" xfId="17199" xr:uid="{380C45F0-3100-4D16-AE44-4B1318AB348C}"/>
    <cellStyle name="RISKdarkShade 3 3 2" xfId="17200" xr:uid="{0D750A64-F240-4AE5-9D0C-E1D41BFBBB19}"/>
    <cellStyle name="RISKdarkShade 3 4" xfId="17201" xr:uid="{2AFBDC31-28B2-4C5C-A4AC-FAD834FD2DF3}"/>
    <cellStyle name="RISKdarkShade 3 4 2" xfId="17202" xr:uid="{33D3E7EB-C6F2-4A2A-85A8-32F073DB10A9}"/>
    <cellStyle name="RISKdarkShade 3 5" xfId="17203" xr:uid="{ACF59F00-0A5E-45E7-96A3-27CD1976098F}"/>
    <cellStyle name="RISKdarkShade 3 5 2" xfId="17204" xr:uid="{E02ADCCF-E887-49F0-9F63-DED6EAFB2882}"/>
    <cellStyle name="RISKdarkShade 3 6" xfId="17205" xr:uid="{113B9DC1-B00F-4A81-92DC-133E1E893F86}"/>
    <cellStyle name="RISKdarkShade 3 6 2" xfId="17206" xr:uid="{9471C95D-4F0E-425D-A228-06877D9CB137}"/>
    <cellStyle name="RISKdarkShade 3 7" xfId="17207" xr:uid="{698731B3-74A3-412E-B008-CC0BEE6B02F3}"/>
    <cellStyle name="RISKdarkShade 3 7 2" xfId="17208" xr:uid="{4F104DDB-D083-43ED-9703-D5FAE83AFA08}"/>
    <cellStyle name="RISKdarkShade 3 8" xfId="17209" xr:uid="{0E55D4E0-2504-46DA-A277-E03C4DDBABCD}"/>
    <cellStyle name="RISKdarkShade 3 8 2" xfId="17210" xr:uid="{B2959D88-BF80-4AE4-958D-D0BEB5A33653}"/>
    <cellStyle name="RISKdarkShade 3 9" xfId="17211" xr:uid="{324D6505-D8FF-4E93-9736-25E00FE2F7F9}"/>
    <cellStyle name="RISKdarkShade 3 9 2" xfId="17212" xr:uid="{2F68D6BD-5D15-4D9E-8662-76A0FB2D17C5}"/>
    <cellStyle name="RISKdarkShade 4" xfId="17213" xr:uid="{C80B74C1-47EE-4EAE-9ABA-0C8B6C3803F1}"/>
    <cellStyle name="RISKdarkShade 4 10" xfId="17214" xr:uid="{4B67FD57-21BB-4164-B185-D64DC4A91453}"/>
    <cellStyle name="RISKdarkShade 4 10 2" xfId="17215" xr:uid="{E8C606A2-14F1-4307-8B8A-897BD66FEFCA}"/>
    <cellStyle name="RISKdarkShade 4 11" xfId="17216" xr:uid="{B61E300F-F55E-4D6A-BF36-DC50DF09AC11}"/>
    <cellStyle name="RISKdarkShade 4 11 2" xfId="17217" xr:uid="{285F5BAA-A9E2-49B4-8CBA-DE7922BF0DF3}"/>
    <cellStyle name="RISKdarkShade 4 12" xfId="17218" xr:uid="{96D1CCA7-7400-4E0A-B48E-DB9E82DDA372}"/>
    <cellStyle name="RISKdarkShade 4 12 2" xfId="17219" xr:uid="{37367D66-44FC-46C6-B72F-4D3A15BDB6F1}"/>
    <cellStyle name="RISKdarkShade 4 13" xfId="17220" xr:uid="{5A446B7D-8301-47AD-B212-6702C3147FD4}"/>
    <cellStyle name="RISKdarkShade 4 2" xfId="17221" xr:uid="{0910F64B-4A17-4B5B-A078-DB99DA565937}"/>
    <cellStyle name="RISKdarkShade 4 2 2" xfId="17222" xr:uid="{0BDAE5D7-7833-4F0B-A710-47F09A17B42A}"/>
    <cellStyle name="RISKdarkShade 4 3" xfId="17223" xr:uid="{D374909A-6924-4FF1-95C3-6F0F36E389B0}"/>
    <cellStyle name="RISKdarkShade 4 3 2" xfId="17224" xr:uid="{F45C849A-A5E1-4FD0-9C76-BDA3C8A436A7}"/>
    <cellStyle name="RISKdarkShade 4 4" xfId="17225" xr:uid="{6D0ABD01-A4F8-443E-AC4E-D542CC16990F}"/>
    <cellStyle name="RISKdarkShade 4 4 2" xfId="17226" xr:uid="{4911AF81-77B9-42F9-B6B7-5FB62E6E8EDC}"/>
    <cellStyle name="RISKdarkShade 4 5" xfId="17227" xr:uid="{5C27A7EE-8680-42FD-9DB2-D443B59E37A8}"/>
    <cellStyle name="RISKdarkShade 4 5 2" xfId="17228" xr:uid="{3A938847-929A-415C-B62D-7144F59486A9}"/>
    <cellStyle name="RISKdarkShade 4 6" xfId="17229" xr:uid="{A94862A3-F5B2-42C0-B2FE-2A28A8B92964}"/>
    <cellStyle name="RISKdarkShade 4 6 2" xfId="17230" xr:uid="{58EF5633-8718-420D-AC17-3515A572AD3C}"/>
    <cellStyle name="RISKdarkShade 4 7" xfId="17231" xr:uid="{C7014C6A-DC6E-4FE1-AC7C-342D9AC4A23E}"/>
    <cellStyle name="RISKdarkShade 4 7 2" xfId="17232" xr:uid="{3B7A5401-8FA4-4E8A-B0A6-B649CDA18B31}"/>
    <cellStyle name="RISKdarkShade 4 8" xfId="17233" xr:uid="{E9FB52DD-FCCA-4DF4-8790-42EFDEBB42C9}"/>
    <cellStyle name="RISKdarkShade 4 8 2" xfId="17234" xr:uid="{761D5C18-EDC3-46ED-A82B-BFE925D173D2}"/>
    <cellStyle name="RISKdarkShade 4 9" xfId="17235" xr:uid="{CFA981D5-172F-427B-BC1D-73F5E194768D}"/>
    <cellStyle name="RISKdarkShade 4 9 2" xfId="17236" xr:uid="{CC2FDD65-0801-4ED2-8978-EC0EF47E977E}"/>
    <cellStyle name="RISKdarkShade 5" xfId="17237" xr:uid="{39081EB9-712B-4475-A041-42918CD5FFE5}"/>
    <cellStyle name="RISKdbottomEdge" xfId="17238" xr:uid="{6B09C8CE-5889-49CA-B45D-119C184D7F91}"/>
    <cellStyle name="RISKdbottomEdge 2" xfId="17239" xr:uid="{A8FAECBB-FD59-4346-994D-1054415B7B94}"/>
    <cellStyle name="RISKdbottomEdge 2 10" xfId="17240" xr:uid="{1572C0A5-30D1-4FF3-957A-06A53EB3B180}"/>
    <cellStyle name="RISKdbottomEdge 2 10 2" xfId="17241" xr:uid="{5B06DC3D-532D-45CC-8F53-ED83EC10CF42}"/>
    <cellStyle name="RISKdbottomEdge 2 11" xfId="17242" xr:uid="{85858972-A05E-4150-8268-94D1028DCB46}"/>
    <cellStyle name="RISKdbottomEdge 2 11 2" xfId="17243" xr:uid="{CFBF3F5E-D2E6-499F-A500-3E1B2FA93C7B}"/>
    <cellStyle name="RISKdbottomEdge 2 12" xfId="17244" xr:uid="{1603077E-4DA6-4A99-B58B-DDA27910AA42}"/>
    <cellStyle name="RISKdbottomEdge 2 12 2" xfId="17245" xr:uid="{FE53F2AA-7537-42DD-B338-544A905F7162}"/>
    <cellStyle name="RISKdbottomEdge 2 13" xfId="17246" xr:uid="{30D32E70-165A-4A76-BBE9-7068355D4C18}"/>
    <cellStyle name="RISKdbottomEdge 2 2" xfId="17247" xr:uid="{1F1E9FA7-C694-4F06-98E2-136A0A437832}"/>
    <cellStyle name="RISKdbottomEdge 2 2 2" xfId="17248" xr:uid="{1B44AC88-5906-4D15-A605-96C5F50A18E8}"/>
    <cellStyle name="RISKdbottomEdge 2 3" xfId="17249" xr:uid="{AD31B533-BD76-44D5-ADBE-AB6AACF7C13D}"/>
    <cellStyle name="RISKdbottomEdge 2 3 2" xfId="17250" xr:uid="{D9FFDBC1-D024-4383-984B-941EF28BE503}"/>
    <cellStyle name="RISKdbottomEdge 2 4" xfId="17251" xr:uid="{F26FFB44-6692-4E48-8702-BD69E7AF3A9E}"/>
    <cellStyle name="RISKdbottomEdge 2 4 2" xfId="17252" xr:uid="{9210DE9F-88E3-4736-B115-B837B66F7130}"/>
    <cellStyle name="RISKdbottomEdge 2 5" xfId="17253" xr:uid="{F9E0D239-49CA-4AE0-A5A9-8203C9A4538C}"/>
    <cellStyle name="RISKdbottomEdge 2 5 2" xfId="17254" xr:uid="{386E10C8-5EC8-4D82-842D-36FA94081D37}"/>
    <cellStyle name="RISKdbottomEdge 2 6" xfId="17255" xr:uid="{FF626F3E-2273-4D11-A125-AA8C69A9B62B}"/>
    <cellStyle name="RISKdbottomEdge 2 6 2" xfId="17256" xr:uid="{859B8CD0-427C-4D3B-9F4F-66BE2A4D041A}"/>
    <cellStyle name="RISKdbottomEdge 2 7" xfId="17257" xr:uid="{E80F06C4-1B39-436A-AD19-C7A7DE2AFEDC}"/>
    <cellStyle name="RISKdbottomEdge 2 7 2" xfId="17258" xr:uid="{508E4CCB-F1E4-4DB4-B92F-12F55B00A9CF}"/>
    <cellStyle name="RISKdbottomEdge 2 8" xfId="17259" xr:uid="{5350E8B6-8B45-4BD6-812E-0C79631C2614}"/>
    <cellStyle name="RISKdbottomEdge 2 8 2" xfId="17260" xr:uid="{328135FF-336B-4D64-88B9-C06B605EF4EB}"/>
    <cellStyle name="RISKdbottomEdge 2 9" xfId="17261" xr:uid="{44B2DA56-99E4-402D-83D4-D17CC47526A3}"/>
    <cellStyle name="RISKdbottomEdge 2 9 2" xfId="17262" xr:uid="{A5CD1770-57B1-45D0-BE24-F6A27ED0FE11}"/>
    <cellStyle name="RISKdbottomEdge 3" xfId="17263" xr:uid="{847E7BDC-4320-45E0-AD5D-715065F01BA2}"/>
    <cellStyle name="RISKdbottomEdge 3 10" xfId="17264" xr:uid="{BA1D06E7-4AF2-41B3-8909-9AB2B549E229}"/>
    <cellStyle name="RISKdbottomEdge 3 10 2" xfId="17265" xr:uid="{6307F1E8-387F-4F43-87EE-9C62E8A31D34}"/>
    <cellStyle name="RISKdbottomEdge 3 11" xfId="17266" xr:uid="{A9FAE5DC-3B54-470E-8E43-2263AF8E809A}"/>
    <cellStyle name="RISKdbottomEdge 3 11 2" xfId="17267" xr:uid="{5C1E8D02-9D1C-48A7-AC8B-61F4945AB78D}"/>
    <cellStyle name="RISKdbottomEdge 3 12" xfId="17268" xr:uid="{7F50C99B-DA1E-41BD-AE62-BAD31A688CC2}"/>
    <cellStyle name="RISKdbottomEdge 3 12 2" xfId="17269" xr:uid="{4825BDEB-492E-4928-BE58-A0656DCFECC0}"/>
    <cellStyle name="RISKdbottomEdge 3 13" xfId="17270" xr:uid="{45B1ED76-1979-4CEA-91B2-FE0332CFF41F}"/>
    <cellStyle name="RISKdbottomEdge 3 2" xfId="17271" xr:uid="{837FABAA-B606-4E4B-AC09-A38E84B7B164}"/>
    <cellStyle name="RISKdbottomEdge 3 2 2" xfId="17272" xr:uid="{649A284D-74F4-49D3-B65B-675FB31251D9}"/>
    <cellStyle name="RISKdbottomEdge 3 3" xfId="17273" xr:uid="{EEF3B79F-FF7A-4A4B-B25B-FBC56DCD5F27}"/>
    <cellStyle name="RISKdbottomEdge 3 3 2" xfId="17274" xr:uid="{9AADE552-AA04-4CD5-AAD7-79AFA6C343EA}"/>
    <cellStyle name="RISKdbottomEdge 3 4" xfId="17275" xr:uid="{C8AFC627-3F14-4AEC-A2F4-9803BEFA7757}"/>
    <cellStyle name="RISKdbottomEdge 3 4 2" xfId="17276" xr:uid="{8E7924F1-73F9-40CB-BC54-2EC434CF33E4}"/>
    <cellStyle name="RISKdbottomEdge 3 5" xfId="17277" xr:uid="{2DB3EA42-9663-4B69-B34E-76DB75A270D8}"/>
    <cellStyle name="RISKdbottomEdge 3 5 2" xfId="17278" xr:uid="{AF34AB0C-A85F-4BAC-A055-7FA2AD6F2220}"/>
    <cellStyle name="RISKdbottomEdge 3 6" xfId="17279" xr:uid="{DE368EC4-A10B-4B3C-BBC1-C8037330F5FA}"/>
    <cellStyle name="RISKdbottomEdge 3 6 2" xfId="17280" xr:uid="{DADC70F7-F876-4EBE-81A7-8E0A281D89CB}"/>
    <cellStyle name="RISKdbottomEdge 3 7" xfId="17281" xr:uid="{7BF87E29-6C54-46DB-9BCB-4F61084A037A}"/>
    <cellStyle name="RISKdbottomEdge 3 7 2" xfId="17282" xr:uid="{6EA6BC89-0992-4BA3-BB29-9731E43B4214}"/>
    <cellStyle name="RISKdbottomEdge 3 8" xfId="17283" xr:uid="{06E0D1B7-1A8E-4553-9AF0-F08090FFD0C8}"/>
    <cellStyle name="RISKdbottomEdge 3 8 2" xfId="17284" xr:uid="{75047722-864F-409B-A246-43F62E8D5AC4}"/>
    <cellStyle name="RISKdbottomEdge 3 9" xfId="17285" xr:uid="{36786060-BF5B-474D-9054-B8673B865519}"/>
    <cellStyle name="RISKdbottomEdge 3 9 2" xfId="17286" xr:uid="{9934BB97-4716-4806-BCF3-768CDA99B582}"/>
    <cellStyle name="RISKdbottomEdge 4" xfId="17287" xr:uid="{EEB4E857-4EC5-469E-8E3D-6C8104BF0FA1}"/>
    <cellStyle name="RISKdbottomEdge 4 10" xfId="17288" xr:uid="{DD3EEADF-1B1B-4450-A445-F7395C23EE59}"/>
    <cellStyle name="RISKdbottomEdge 4 10 2" xfId="17289" xr:uid="{1D7E0879-0DA7-4705-80E4-1EF0A17F8301}"/>
    <cellStyle name="RISKdbottomEdge 4 11" xfId="17290" xr:uid="{485BD9EA-E3F2-4A91-BC0C-4E4235F16C54}"/>
    <cellStyle name="RISKdbottomEdge 4 11 2" xfId="17291" xr:uid="{DDE7D0D1-EBBF-4500-84A2-9D03CC310792}"/>
    <cellStyle name="RISKdbottomEdge 4 12" xfId="17292" xr:uid="{2B5C4DF1-2E9C-44FA-ABA0-FA4DBDE77A9E}"/>
    <cellStyle name="RISKdbottomEdge 4 12 2" xfId="17293" xr:uid="{AEC42D6E-2773-4E2A-9DA9-90B016640E6B}"/>
    <cellStyle name="RISKdbottomEdge 4 13" xfId="17294" xr:uid="{F089AA18-6C3F-4179-B929-C68139067962}"/>
    <cellStyle name="RISKdbottomEdge 4 2" xfId="17295" xr:uid="{1FF21C9C-30C0-4637-85E8-0A0344EE932B}"/>
    <cellStyle name="RISKdbottomEdge 4 2 2" xfId="17296" xr:uid="{603624D6-EA9D-44B7-959C-07A752132C96}"/>
    <cellStyle name="RISKdbottomEdge 4 3" xfId="17297" xr:uid="{9178D8CB-5CFA-4F62-A157-649EF0AA6D18}"/>
    <cellStyle name="RISKdbottomEdge 4 3 2" xfId="17298" xr:uid="{34D41C1D-5FAA-4D9E-B11B-D281AFE84E06}"/>
    <cellStyle name="RISKdbottomEdge 4 4" xfId="17299" xr:uid="{75C4D6D7-AAE5-4853-830B-2BB59B2AB323}"/>
    <cellStyle name="RISKdbottomEdge 4 4 2" xfId="17300" xr:uid="{B7F71803-5442-48CF-8724-247D2072E72C}"/>
    <cellStyle name="RISKdbottomEdge 4 5" xfId="17301" xr:uid="{157FCA9D-0819-4AD6-976A-F8EF406EB7F9}"/>
    <cellStyle name="RISKdbottomEdge 4 5 2" xfId="17302" xr:uid="{6A57485A-509E-4E97-B8CE-B483A77D170E}"/>
    <cellStyle name="RISKdbottomEdge 4 6" xfId="17303" xr:uid="{B6B88675-8279-46D8-B626-D215D6CC7EB0}"/>
    <cellStyle name="RISKdbottomEdge 4 6 2" xfId="17304" xr:uid="{212272C5-D47D-4179-AC47-31DC3E063603}"/>
    <cellStyle name="RISKdbottomEdge 4 7" xfId="17305" xr:uid="{79F3F901-6C48-4C02-B0FF-F94B876B5408}"/>
    <cellStyle name="RISKdbottomEdge 4 7 2" xfId="17306" xr:uid="{02745FB5-6F50-46B5-9724-1B132156B6F3}"/>
    <cellStyle name="RISKdbottomEdge 4 8" xfId="17307" xr:uid="{3EE5B928-9913-49B7-9DB6-1B3F0EE193BF}"/>
    <cellStyle name="RISKdbottomEdge 4 8 2" xfId="17308" xr:uid="{D05EA569-F584-44C1-9ADF-3ECEEA503912}"/>
    <cellStyle name="RISKdbottomEdge 4 9" xfId="17309" xr:uid="{0A433852-4E19-4CE6-8C70-5D7695495056}"/>
    <cellStyle name="RISKdbottomEdge 4 9 2" xfId="17310" xr:uid="{A05EEA5E-2D4A-41CE-9C25-937B434DF427}"/>
    <cellStyle name="RISKdbottomEdge 5" xfId="17311" xr:uid="{2358113B-F1B1-4B5A-972E-7C6236FCAB34}"/>
    <cellStyle name="RISKdrightEdge" xfId="17312" xr:uid="{2C014537-D110-4DBF-85C2-12AEFF12DF97}"/>
    <cellStyle name="RISKdrightEdge 2" xfId="17313" xr:uid="{7A48539A-6BED-473E-B738-C505B5A8EED2}"/>
    <cellStyle name="RISKdrightEdge 2 10" xfId="17314" xr:uid="{F982ED9B-2958-4C9A-9E3A-7B0D4030CE2B}"/>
    <cellStyle name="RISKdrightEdge 2 10 2" xfId="17315" xr:uid="{CF6B782A-5F34-46E7-A56D-330189C4CB9C}"/>
    <cellStyle name="RISKdrightEdge 2 11" xfId="17316" xr:uid="{7AE632AF-161C-4646-89C1-81120A823518}"/>
    <cellStyle name="RISKdrightEdge 2 11 2" xfId="17317" xr:uid="{DF657254-9577-4E77-9FCC-78A8E91EC79F}"/>
    <cellStyle name="RISKdrightEdge 2 12" xfId="17318" xr:uid="{C110AB88-9276-4D87-A9B1-714CD5914F29}"/>
    <cellStyle name="RISKdrightEdge 2 12 2" xfId="17319" xr:uid="{EA794633-3E41-4D5E-8AC7-D1A55B813B43}"/>
    <cellStyle name="RISKdrightEdge 2 13" xfId="17320" xr:uid="{CCCB08B3-5005-43F5-A8AF-2DBF772D9B8F}"/>
    <cellStyle name="RISKdrightEdge 2 2" xfId="17321" xr:uid="{1285B909-F913-4D4C-8B71-84CBD80E35AE}"/>
    <cellStyle name="RISKdrightEdge 2 2 2" xfId="17322" xr:uid="{D9445BE5-6DFB-4FD5-A4B2-EBF42C0A07E4}"/>
    <cellStyle name="RISKdrightEdge 2 3" xfId="17323" xr:uid="{F78F7B78-FBB4-40C5-A764-EA7F9D51D369}"/>
    <cellStyle name="RISKdrightEdge 2 3 2" xfId="17324" xr:uid="{83ACD1A7-0619-49E2-BCE0-4815CACAA9A1}"/>
    <cellStyle name="RISKdrightEdge 2 4" xfId="17325" xr:uid="{BACCC703-70A3-491E-BDBF-C1D0F03338FD}"/>
    <cellStyle name="RISKdrightEdge 2 4 2" xfId="17326" xr:uid="{FD1E0205-8096-4983-A2D0-718505190C79}"/>
    <cellStyle name="RISKdrightEdge 2 5" xfId="17327" xr:uid="{6B951883-AB0C-4E28-A61A-8B1FD1B9A45B}"/>
    <cellStyle name="RISKdrightEdge 2 5 2" xfId="17328" xr:uid="{6711F7E4-755D-4033-8073-F4B542925DC8}"/>
    <cellStyle name="RISKdrightEdge 2 6" xfId="17329" xr:uid="{93EAE66A-A1AA-4DBE-8F5D-85A46B1D8414}"/>
    <cellStyle name="RISKdrightEdge 2 6 2" xfId="17330" xr:uid="{1102CE9A-599C-4811-A8FD-F29A70B02DB5}"/>
    <cellStyle name="RISKdrightEdge 2 7" xfId="17331" xr:uid="{8AE718BF-0D8D-4D5C-8232-830040988228}"/>
    <cellStyle name="RISKdrightEdge 2 7 2" xfId="17332" xr:uid="{4466EDB9-9134-4D37-A76E-351F55F82067}"/>
    <cellStyle name="RISKdrightEdge 2 8" xfId="17333" xr:uid="{2197C655-16AA-40BB-813C-F7508D51872C}"/>
    <cellStyle name="RISKdrightEdge 2 8 2" xfId="17334" xr:uid="{347ED7F2-E5C5-491C-9A6F-C80ED575720F}"/>
    <cellStyle name="RISKdrightEdge 2 9" xfId="17335" xr:uid="{8544EE84-CC31-43DF-92B9-84F11CF2C448}"/>
    <cellStyle name="RISKdrightEdge 2 9 2" xfId="17336" xr:uid="{FA077908-A47E-4A38-AFBB-B587B01193E5}"/>
    <cellStyle name="RISKdrightEdge 3" xfId="17337" xr:uid="{E9B023AF-7AB9-4EC6-9FCF-4F737B092E19}"/>
    <cellStyle name="RISKdrightEdge 3 10" xfId="17338" xr:uid="{F6257FBA-92FD-4934-90DA-C0DCF457A1BD}"/>
    <cellStyle name="RISKdrightEdge 3 10 2" xfId="17339" xr:uid="{B97698D4-3B57-4F71-9B40-107A7152C117}"/>
    <cellStyle name="RISKdrightEdge 3 11" xfId="17340" xr:uid="{59425C33-0167-4B7D-AAEA-A5F2C5FE0437}"/>
    <cellStyle name="RISKdrightEdge 3 11 2" xfId="17341" xr:uid="{5B80F845-7B93-48FD-B873-4923EB51AE74}"/>
    <cellStyle name="RISKdrightEdge 3 12" xfId="17342" xr:uid="{E1F1A32A-5B71-4182-9272-F9DFED5CC5A6}"/>
    <cellStyle name="RISKdrightEdge 3 12 2" xfId="17343" xr:uid="{89884D88-0FE4-4642-9C85-B0A9126B2444}"/>
    <cellStyle name="RISKdrightEdge 3 13" xfId="17344" xr:uid="{2F0CF150-A98F-4B6A-999D-FB82F3DB46E6}"/>
    <cellStyle name="RISKdrightEdge 3 2" xfId="17345" xr:uid="{0810488B-F101-4812-8F58-FA0704E754FB}"/>
    <cellStyle name="RISKdrightEdge 3 2 2" xfId="17346" xr:uid="{1BA1B437-94BC-4F44-866B-94C615520890}"/>
    <cellStyle name="RISKdrightEdge 3 3" xfId="17347" xr:uid="{FFB6EDEB-CCDF-43AD-92A7-D11F79B46D59}"/>
    <cellStyle name="RISKdrightEdge 3 3 2" xfId="17348" xr:uid="{C2CE3360-9446-406F-9F21-066D35499D3A}"/>
    <cellStyle name="RISKdrightEdge 3 4" xfId="17349" xr:uid="{E72C5E40-241E-4414-B46C-9DB25C27E32F}"/>
    <cellStyle name="RISKdrightEdge 3 4 2" xfId="17350" xr:uid="{96DD6895-70C9-4FBC-BE07-F3845740F928}"/>
    <cellStyle name="RISKdrightEdge 3 5" xfId="17351" xr:uid="{B55B1DD7-B331-48C5-9A66-67657A39811D}"/>
    <cellStyle name="RISKdrightEdge 3 5 2" xfId="17352" xr:uid="{721F20AE-00F6-46D4-95B6-73917653DB1E}"/>
    <cellStyle name="RISKdrightEdge 3 6" xfId="17353" xr:uid="{A9229BF7-6143-4023-B71A-267EE7D35C68}"/>
    <cellStyle name="RISKdrightEdge 3 6 2" xfId="17354" xr:uid="{3FDF7C2E-68AF-4FC5-A512-A76259926B31}"/>
    <cellStyle name="RISKdrightEdge 3 7" xfId="17355" xr:uid="{1D657F43-4BB0-4D87-AD65-BD3C1F3A27DB}"/>
    <cellStyle name="RISKdrightEdge 3 7 2" xfId="17356" xr:uid="{214C577A-CCD7-4B0D-877F-4FE4357FB852}"/>
    <cellStyle name="RISKdrightEdge 3 8" xfId="17357" xr:uid="{CBA1D967-7B7A-44EE-A59D-22C07684E297}"/>
    <cellStyle name="RISKdrightEdge 3 8 2" xfId="17358" xr:uid="{FB1170E3-DB3E-44C3-AFA4-C4735AB31CC9}"/>
    <cellStyle name="RISKdrightEdge 3 9" xfId="17359" xr:uid="{06A889CC-42F1-48E4-9DCD-917208D03976}"/>
    <cellStyle name="RISKdrightEdge 3 9 2" xfId="17360" xr:uid="{AD220436-BE91-4F77-B7F1-3D85463C6033}"/>
    <cellStyle name="RISKdrightEdge 4" xfId="17361" xr:uid="{E50499EA-FB49-4F3E-8666-B348306D4146}"/>
    <cellStyle name="RISKdrightEdge 4 10" xfId="17362" xr:uid="{178DA19D-AFBA-49FD-A0BE-33BC378C5AB2}"/>
    <cellStyle name="RISKdrightEdge 4 10 2" xfId="17363" xr:uid="{24E40900-67CF-414E-840B-06A074DA6BE3}"/>
    <cellStyle name="RISKdrightEdge 4 11" xfId="17364" xr:uid="{48024E3E-3D6D-4208-9731-7789B195B6B2}"/>
    <cellStyle name="RISKdrightEdge 4 11 2" xfId="17365" xr:uid="{5811DF72-C299-49F7-B676-0D787CD19644}"/>
    <cellStyle name="RISKdrightEdge 4 12" xfId="17366" xr:uid="{A0251282-B1B4-42B3-997F-EEFE5EFCA988}"/>
    <cellStyle name="RISKdrightEdge 4 12 2" xfId="17367" xr:uid="{21B959B4-B2AA-4387-ADB3-D543A7D864AB}"/>
    <cellStyle name="RISKdrightEdge 4 13" xfId="17368" xr:uid="{CF7461A3-EAAE-426B-94B3-0215AA9F41B9}"/>
    <cellStyle name="RISKdrightEdge 4 2" xfId="17369" xr:uid="{DC48B19A-706F-49AC-9A6B-C728C94B93C8}"/>
    <cellStyle name="RISKdrightEdge 4 2 2" xfId="17370" xr:uid="{0A155142-7779-473A-A43A-5C2316D65784}"/>
    <cellStyle name="RISKdrightEdge 4 3" xfId="17371" xr:uid="{5420D82E-EB3E-46FC-854C-8B8F6B7B462E}"/>
    <cellStyle name="RISKdrightEdge 4 3 2" xfId="17372" xr:uid="{AB050D7C-8FD9-45A5-84BD-F0B585329219}"/>
    <cellStyle name="RISKdrightEdge 4 4" xfId="17373" xr:uid="{CD5EFD9D-C1E2-42BB-9146-1B8879D497A3}"/>
    <cellStyle name="RISKdrightEdge 4 4 2" xfId="17374" xr:uid="{2DDA9DDF-F706-40B6-AE36-28BBCC9D2F5A}"/>
    <cellStyle name="RISKdrightEdge 4 5" xfId="17375" xr:uid="{96B5F881-F9D3-4832-8AC3-BF361A837A12}"/>
    <cellStyle name="RISKdrightEdge 4 5 2" xfId="17376" xr:uid="{EBDAE052-0F74-4D04-8145-6DC3F862801C}"/>
    <cellStyle name="RISKdrightEdge 4 6" xfId="17377" xr:uid="{2BCE136F-4FCA-43F0-B554-400C54C0D6D7}"/>
    <cellStyle name="RISKdrightEdge 4 6 2" xfId="17378" xr:uid="{39F8C436-F59B-4142-9A46-E9B091348721}"/>
    <cellStyle name="RISKdrightEdge 4 7" xfId="17379" xr:uid="{675A07B8-2382-47C0-B4B5-01E71BEF8199}"/>
    <cellStyle name="RISKdrightEdge 4 7 2" xfId="17380" xr:uid="{7FDA68DD-F3AA-4D2C-A059-E920B7026F5E}"/>
    <cellStyle name="RISKdrightEdge 4 8" xfId="17381" xr:uid="{5B892C71-B179-4D71-9390-0882017A4C40}"/>
    <cellStyle name="RISKdrightEdge 4 8 2" xfId="17382" xr:uid="{0D1BA066-6CE1-4931-8C62-C87F4148F667}"/>
    <cellStyle name="RISKdrightEdge 4 9" xfId="17383" xr:uid="{9741721F-F187-4184-81B9-9FC6B7951185}"/>
    <cellStyle name="RISKdrightEdge 4 9 2" xfId="17384" xr:uid="{E6DB8148-2A85-4BD9-BF26-802F142622DA}"/>
    <cellStyle name="RISKdrightEdge 5" xfId="17385" xr:uid="{0DC11CD0-71DA-4EE4-921F-E04565D9410C}"/>
    <cellStyle name="RISKdurationTime" xfId="17386" xr:uid="{D84C0939-12BD-4D22-BBA7-0DEAE7C4D56E}"/>
    <cellStyle name="RISKdurationTime 2" xfId="17387" xr:uid="{FB314066-C060-47FD-A47C-9318C4A904A4}"/>
    <cellStyle name="RISKdurationTime 2 10" xfId="17388" xr:uid="{4B47B3E5-C245-42F9-904F-341F3486BEE7}"/>
    <cellStyle name="RISKdurationTime 2 10 2" xfId="17389" xr:uid="{7AFA6EFB-8DFF-49CD-98A9-D357C842A8AF}"/>
    <cellStyle name="RISKdurationTime 2 11" xfId="17390" xr:uid="{FC4442CA-2611-4D5F-BE83-609962F897D4}"/>
    <cellStyle name="RISKdurationTime 2 11 2" xfId="17391" xr:uid="{8BCC4BDB-3C7B-451A-9616-B9B7379499D3}"/>
    <cellStyle name="RISKdurationTime 2 12" xfId="17392" xr:uid="{DF061050-E64E-4A8E-BDEA-86823B11293C}"/>
    <cellStyle name="RISKdurationTime 2 12 2" xfId="17393" xr:uid="{A9DF6E8D-5ECE-4582-B53D-5159258D5FBC}"/>
    <cellStyle name="RISKdurationTime 2 13" xfId="17394" xr:uid="{69D8A51A-A0B0-4D92-A54C-97F71C729451}"/>
    <cellStyle name="RISKdurationTime 2 2" xfId="17395" xr:uid="{B4F7BEB3-C1C9-4D3F-BBB6-A7AD79972CA6}"/>
    <cellStyle name="RISKdurationTime 2 2 2" xfId="17396" xr:uid="{FC331AE2-BD34-4FCD-BFBA-AA39FFFECA40}"/>
    <cellStyle name="RISKdurationTime 2 3" xfId="17397" xr:uid="{B0CD8784-533C-44D1-BD91-2BAD519F2D39}"/>
    <cellStyle name="RISKdurationTime 2 3 2" xfId="17398" xr:uid="{A28C448D-5972-48E9-9D1B-794DCC8DECAC}"/>
    <cellStyle name="RISKdurationTime 2 4" xfId="17399" xr:uid="{C8A9EA46-7613-4471-9A12-A43856C67F65}"/>
    <cellStyle name="RISKdurationTime 2 4 2" xfId="17400" xr:uid="{3088A737-072D-4835-98CB-3F56DF7B4F5B}"/>
    <cellStyle name="RISKdurationTime 2 5" xfId="17401" xr:uid="{CB43907F-0AA3-47A8-8A27-9EC9B4C55942}"/>
    <cellStyle name="RISKdurationTime 2 5 2" xfId="17402" xr:uid="{EB797D91-53F3-41CC-BB02-A43197D58919}"/>
    <cellStyle name="RISKdurationTime 2 6" xfId="17403" xr:uid="{F058CD3F-EAD3-4C32-BA85-E8E2D698E58C}"/>
    <cellStyle name="RISKdurationTime 2 6 2" xfId="17404" xr:uid="{0F4B7B42-368D-40C6-A8EF-4325234AB02F}"/>
    <cellStyle name="RISKdurationTime 2 7" xfId="17405" xr:uid="{CCB5B1C7-6190-408D-90D9-569EF052581C}"/>
    <cellStyle name="RISKdurationTime 2 7 2" xfId="17406" xr:uid="{1B08F08D-7A1B-41F9-9EA2-928B9B4284C8}"/>
    <cellStyle name="RISKdurationTime 2 8" xfId="17407" xr:uid="{BBDFF0C0-6BC6-4B66-84CA-72028733C24D}"/>
    <cellStyle name="RISKdurationTime 2 8 2" xfId="17408" xr:uid="{22558CD7-323F-4B65-8F00-030A115291F4}"/>
    <cellStyle name="RISKdurationTime 2 9" xfId="17409" xr:uid="{33BA55B7-C25B-4CE3-93D8-7E1C0F117046}"/>
    <cellStyle name="RISKdurationTime 2 9 2" xfId="17410" xr:uid="{4E94597D-097B-4344-8136-163C378BED24}"/>
    <cellStyle name="RISKdurationTime 3" xfId="17411" xr:uid="{FE194A87-934F-4126-B0D1-B658143BB4F7}"/>
    <cellStyle name="RISKdurationTime 3 10" xfId="17412" xr:uid="{6E5A65B3-0ECB-45B6-8CC0-BC81C0F4F239}"/>
    <cellStyle name="RISKdurationTime 3 10 2" xfId="17413" xr:uid="{5FE81194-9EB6-40C3-9F52-9CC7F1FD0979}"/>
    <cellStyle name="RISKdurationTime 3 11" xfId="17414" xr:uid="{90853EAE-238C-46E4-AF2C-2D5279CBBD1A}"/>
    <cellStyle name="RISKdurationTime 3 11 2" xfId="17415" xr:uid="{EDE5E5C6-2776-4D81-AD8B-447182167D49}"/>
    <cellStyle name="RISKdurationTime 3 12" xfId="17416" xr:uid="{0A2ED5F1-EE51-4F7B-84CE-D2AEED61C7BE}"/>
    <cellStyle name="RISKdurationTime 3 12 2" xfId="17417" xr:uid="{A30DF281-3886-4658-8CD5-2D7043883C36}"/>
    <cellStyle name="RISKdurationTime 3 13" xfId="17418" xr:uid="{1BED7B34-875F-4AE7-B068-BA0802E133AB}"/>
    <cellStyle name="RISKdurationTime 3 2" xfId="17419" xr:uid="{49BD12A5-6B49-486A-979D-555219058738}"/>
    <cellStyle name="RISKdurationTime 3 2 2" xfId="17420" xr:uid="{1C0B014D-E2A8-45DA-AD81-AE0303DF1AC2}"/>
    <cellStyle name="RISKdurationTime 3 3" xfId="17421" xr:uid="{B1C2BC25-3F5F-40E1-B377-2CEFF4CF170E}"/>
    <cellStyle name="RISKdurationTime 3 3 2" xfId="17422" xr:uid="{8B5194E6-8751-44B8-9B3F-F57EB7A9CC25}"/>
    <cellStyle name="RISKdurationTime 3 4" xfId="17423" xr:uid="{138977D5-32CF-4EA3-B5D5-4C4107404E20}"/>
    <cellStyle name="RISKdurationTime 3 4 2" xfId="17424" xr:uid="{C2CC1843-4D72-4412-826C-46989901B88E}"/>
    <cellStyle name="RISKdurationTime 3 5" xfId="17425" xr:uid="{AEF70F14-E00A-41E0-BD6D-8BFC392A347F}"/>
    <cellStyle name="RISKdurationTime 3 5 2" xfId="17426" xr:uid="{340C776D-2864-4FA9-B28B-33FC73C2E573}"/>
    <cellStyle name="RISKdurationTime 3 6" xfId="17427" xr:uid="{D8752E98-F0D5-470D-8185-BCEF29C194ED}"/>
    <cellStyle name="RISKdurationTime 3 6 2" xfId="17428" xr:uid="{FE472E2A-BB8E-4965-AD81-DF7D295CAC9D}"/>
    <cellStyle name="RISKdurationTime 3 7" xfId="17429" xr:uid="{60259DFE-666C-4165-9676-5B23E197ADD7}"/>
    <cellStyle name="RISKdurationTime 3 7 2" xfId="17430" xr:uid="{000B01E0-1DF5-4DEF-86BA-961924567AC9}"/>
    <cellStyle name="RISKdurationTime 3 8" xfId="17431" xr:uid="{8860A736-0E5D-4089-B46E-10530CF2802C}"/>
    <cellStyle name="RISKdurationTime 3 8 2" xfId="17432" xr:uid="{4853CBB4-B512-4D6B-B035-C129FB8930D8}"/>
    <cellStyle name="RISKdurationTime 3 9" xfId="17433" xr:uid="{2B1B739A-088B-45FE-8412-256E98AE1B45}"/>
    <cellStyle name="RISKdurationTime 3 9 2" xfId="17434" xr:uid="{690CADD4-51DC-45B2-A463-FB3633A857E4}"/>
    <cellStyle name="RISKdurationTime 4" xfId="17435" xr:uid="{05CE3312-172D-4C64-807F-24A914AB1A2B}"/>
    <cellStyle name="RISKdurationTime 4 10" xfId="17436" xr:uid="{C1E802C9-4154-4421-B524-4DBF7EABCFE4}"/>
    <cellStyle name="RISKdurationTime 4 10 2" xfId="17437" xr:uid="{07DB49EF-2773-4F2C-BEB9-6A0B9DD16F12}"/>
    <cellStyle name="RISKdurationTime 4 11" xfId="17438" xr:uid="{80F7540D-E557-4548-AA27-64AC493D5A92}"/>
    <cellStyle name="RISKdurationTime 4 11 2" xfId="17439" xr:uid="{88B7B778-82B7-422E-B367-49BBF71E07F4}"/>
    <cellStyle name="RISKdurationTime 4 12" xfId="17440" xr:uid="{C1EF30FC-B9CF-4E24-AC72-093F42C49204}"/>
    <cellStyle name="RISKdurationTime 4 12 2" xfId="17441" xr:uid="{6640727E-8AE1-491C-8B07-11258CED1FD4}"/>
    <cellStyle name="RISKdurationTime 4 13" xfId="17442" xr:uid="{283614E9-DEF0-4985-A8CE-2C0B7F462A0B}"/>
    <cellStyle name="RISKdurationTime 4 2" xfId="17443" xr:uid="{20458660-0661-4A88-854E-456438059C3B}"/>
    <cellStyle name="RISKdurationTime 4 2 2" xfId="17444" xr:uid="{5D1E75A9-6BB5-41C0-B65F-C95CAACC69B1}"/>
    <cellStyle name="RISKdurationTime 4 3" xfId="17445" xr:uid="{0B49B1B4-4A98-4B24-A1EA-4B591D30731D}"/>
    <cellStyle name="RISKdurationTime 4 3 2" xfId="17446" xr:uid="{26D87C61-6F42-41DB-9230-5C4ABF6F3A23}"/>
    <cellStyle name="RISKdurationTime 4 4" xfId="17447" xr:uid="{A16CD68A-642B-4EC2-822D-FB0C9CB17748}"/>
    <cellStyle name="RISKdurationTime 4 4 2" xfId="17448" xr:uid="{CA4DC64A-61EF-47E6-89B7-75CA7BED2124}"/>
    <cellStyle name="RISKdurationTime 4 5" xfId="17449" xr:uid="{0BE491F6-B33C-4112-B2A6-000E82281120}"/>
    <cellStyle name="RISKdurationTime 4 5 2" xfId="17450" xr:uid="{E33CF101-C136-4E39-869D-150AC452C066}"/>
    <cellStyle name="RISKdurationTime 4 6" xfId="17451" xr:uid="{83FD9967-78B6-4DE2-8308-0086FAF8BD7E}"/>
    <cellStyle name="RISKdurationTime 4 6 2" xfId="17452" xr:uid="{E996A42C-088C-4653-85F9-7316D4C35CB0}"/>
    <cellStyle name="RISKdurationTime 4 7" xfId="17453" xr:uid="{0CFDD35F-D2A3-43FB-8D04-40FEA2838DD5}"/>
    <cellStyle name="RISKdurationTime 4 7 2" xfId="17454" xr:uid="{781F216D-1271-4E93-AD7E-8B175FE66E2C}"/>
    <cellStyle name="RISKdurationTime 4 8" xfId="17455" xr:uid="{2B24B9C3-DF46-4EAE-A081-DCD91B2692CB}"/>
    <cellStyle name="RISKdurationTime 4 8 2" xfId="17456" xr:uid="{6044921D-CFC2-4BE8-B9DB-9828A2F2296F}"/>
    <cellStyle name="RISKdurationTime 4 9" xfId="17457" xr:uid="{B4CEC98F-F63C-433F-9582-80EF67BD98E7}"/>
    <cellStyle name="RISKdurationTime 4 9 2" xfId="17458" xr:uid="{554C45E5-567D-40E9-A2E3-FAB49BE87EE3}"/>
    <cellStyle name="RISKdurationTime 5" xfId="17459" xr:uid="{8A4B88ED-3C04-4CF6-95CA-DDBACB5D0EA5}"/>
    <cellStyle name="RISKinNumber" xfId="17460" xr:uid="{BB018D1E-6EE9-4E4C-8C7A-A829526337B1}"/>
    <cellStyle name="RISKinNumber 2" xfId="17461" xr:uid="{7B91E241-F6B9-4EE3-8363-816C6242C1D9}"/>
    <cellStyle name="RISKinNumber 2 10" xfId="17462" xr:uid="{52F5BC3C-EC12-41A5-86DE-722A4DBF58D5}"/>
    <cellStyle name="RISKinNumber 2 11" xfId="17463" xr:uid="{1316F8FC-96CA-4752-869B-95DB415239C8}"/>
    <cellStyle name="RISKinNumber 2 12" xfId="17464" xr:uid="{F54422C3-0B73-49F7-BA8C-CCEDD3F50B42}"/>
    <cellStyle name="RISKinNumber 2 2" xfId="17465" xr:uid="{94FD7956-EFB5-4461-AE2E-A9DA2F9ABB8A}"/>
    <cellStyle name="RISKinNumber 2 3" xfId="17466" xr:uid="{926688C5-D5D6-469F-8703-9607D5AC2A4E}"/>
    <cellStyle name="RISKinNumber 2 4" xfId="17467" xr:uid="{4D9BC65B-A8D0-4BA3-9B86-2A92179F6D4C}"/>
    <cellStyle name="RISKinNumber 2 5" xfId="17468" xr:uid="{8F8CA65F-8CE0-4732-A7D5-362521DD444D}"/>
    <cellStyle name="RISKinNumber 2 6" xfId="17469" xr:uid="{D3AD4529-9C4D-4A84-AB84-DA2FDC276508}"/>
    <cellStyle name="RISKinNumber 2 7" xfId="17470" xr:uid="{4DE38477-7C86-4557-B5F0-49539E75E2C0}"/>
    <cellStyle name="RISKinNumber 2 8" xfId="17471" xr:uid="{56F43A5F-7BC3-4A75-BE31-D36E4531B6CA}"/>
    <cellStyle name="RISKinNumber 2 9" xfId="17472" xr:uid="{80069974-A5C6-4486-B815-FB5AA38DD9F8}"/>
    <cellStyle name="RISKinNumber 2_ActiFijos" xfId="17473" xr:uid="{875D61D4-B656-4137-A464-D9B54C0F7A07}"/>
    <cellStyle name="RISKinNumber 3" xfId="17474" xr:uid="{54B1FCFF-689B-4738-BABA-5B1068836725}"/>
    <cellStyle name="RISKinNumber 3 10" xfId="17475" xr:uid="{5D3B7EA5-C158-4F1A-B83C-D46BE22D0BBB}"/>
    <cellStyle name="RISKinNumber 3 11" xfId="17476" xr:uid="{A2883E2A-9210-4421-9564-0CD472B6AF0B}"/>
    <cellStyle name="RISKinNumber 3 12" xfId="17477" xr:uid="{E0364685-EC20-49DD-B02A-9D6167E779AA}"/>
    <cellStyle name="RISKinNumber 3 2" xfId="17478" xr:uid="{E640F4FB-E2A5-4522-BD17-C9F44D47035D}"/>
    <cellStyle name="RISKinNumber 3 3" xfId="17479" xr:uid="{EE66ABC6-FCB5-4A31-886A-D28790D90B64}"/>
    <cellStyle name="RISKinNumber 3 4" xfId="17480" xr:uid="{D802D00E-EF73-4D8A-89B0-6AE713666227}"/>
    <cellStyle name="RISKinNumber 3 5" xfId="17481" xr:uid="{281C0E19-26F1-4411-A57C-82A50B1DBFC6}"/>
    <cellStyle name="RISKinNumber 3 6" xfId="17482" xr:uid="{2B49BEBA-23E4-4A03-91E5-4FA9EC78F9B8}"/>
    <cellStyle name="RISKinNumber 3 7" xfId="17483" xr:uid="{8631FD6C-9BB1-4611-A385-90F4701CE99E}"/>
    <cellStyle name="RISKinNumber 3 8" xfId="17484" xr:uid="{7FC266B1-0947-4E71-B250-3183CB4CB2A5}"/>
    <cellStyle name="RISKinNumber 3 9" xfId="17485" xr:uid="{5567E338-F607-4BD9-97E9-E5B83F78378F}"/>
    <cellStyle name="RISKinNumber 3_ActiFijos" xfId="17486" xr:uid="{83FAEE53-D0F5-4DDA-B27D-E933EA6D70BB}"/>
    <cellStyle name="RISKinNumber 4" xfId="17487" xr:uid="{65AC6C92-BE7C-4C3F-B31D-AC6B68CB1322}"/>
    <cellStyle name="RISKinNumber 4 10" xfId="17488" xr:uid="{71473256-496F-4CB9-8674-42F059E02173}"/>
    <cellStyle name="RISKinNumber 4 11" xfId="17489" xr:uid="{77A4DCDA-8174-4B0C-A38A-769E194099E4}"/>
    <cellStyle name="RISKinNumber 4 12" xfId="17490" xr:uid="{66D4900C-A61E-40C4-B51A-D82B9063F8A9}"/>
    <cellStyle name="RISKinNumber 4 2" xfId="17491" xr:uid="{07C7DDA4-3D9A-44D0-B52D-0BB02C17E220}"/>
    <cellStyle name="RISKinNumber 4 3" xfId="17492" xr:uid="{0ADEAA3E-265D-4F79-AE9E-2851F390B61B}"/>
    <cellStyle name="RISKinNumber 4 4" xfId="17493" xr:uid="{914ABF00-7A31-477C-9167-E90469B1E687}"/>
    <cellStyle name="RISKinNumber 4 5" xfId="17494" xr:uid="{1B71D20D-DE09-4FFA-8E31-9C354ECD9D7C}"/>
    <cellStyle name="RISKinNumber 4 6" xfId="17495" xr:uid="{3D88BB59-023D-441B-AF19-5DD250CD4E96}"/>
    <cellStyle name="RISKinNumber 4 7" xfId="17496" xr:uid="{D7040B54-92D3-43A0-9080-97865EF8554C}"/>
    <cellStyle name="RISKinNumber 4 8" xfId="17497" xr:uid="{6B69FB1C-0708-437A-94A2-C9222F02AFA3}"/>
    <cellStyle name="RISKinNumber 4 9" xfId="17498" xr:uid="{25EAEFAE-DA71-4908-9F76-C02EE7FC5985}"/>
    <cellStyle name="RISKinNumber 4_ActiFijos" xfId="17499" xr:uid="{8FACCF16-4E08-4307-A93A-35919BC47094}"/>
    <cellStyle name="RISKinNumber_Bases_Generales" xfId="17500" xr:uid="{2353090D-407B-4C84-8CD2-8E03A85AF13A}"/>
    <cellStyle name="RISKlandrEdge" xfId="17501" xr:uid="{52B2EFED-2448-4B46-A5C3-10F340506581}"/>
    <cellStyle name="RISKlandrEdge 2" xfId="17502" xr:uid="{A6EC6960-8711-46C1-8AE2-AEECE7EF7C94}"/>
    <cellStyle name="RISKlandrEdge 2 10" xfId="17503" xr:uid="{0D7B0F95-3941-42C4-8739-71A85FCDFD98}"/>
    <cellStyle name="RISKlandrEdge 2 10 2" xfId="17504" xr:uid="{817986DF-B355-4FA3-909A-2D555D12D863}"/>
    <cellStyle name="RISKlandrEdge 2 11" xfId="17505" xr:uid="{654C766C-5B33-48C7-8B2A-E5A18A75D6F1}"/>
    <cellStyle name="RISKlandrEdge 2 11 2" xfId="17506" xr:uid="{EFEB0F49-467E-4D9D-9FE8-0A80E66EE3C3}"/>
    <cellStyle name="RISKlandrEdge 2 12" xfId="17507" xr:uid="{C05A6809-F7D0-4C1C-BB05-05E8484A9C82}"/>
    <cellStyle name="RISKlandrEdge 2 12 2" xfId="17508" xr:uid="{F117AE22-4AFC-42A4-A940-C638C4E3B803}"/>
    <cellStyle name="RISKlandrEdge 2 13" xfId="17509" xr:uid="{588D5FD6-FF83-4BF0-A9D6-7631270CE74F}"/>
    <cellStyle name="RISKlandrEdge 2 2" xfId="17510" xr:uid="{408934DB-4271-4021-94C1-F82736D149E6}"/>
    <cellStyle name="RISKlandrEdge 2 2 2" xfId="17511" xr:uid="{AC4FF5B9-B47F-4AA7-8BE6-625C72C06503}"/>
    <cellStyle name="RISKlandrEdge 2 3" xfId="17512" xr:uid="{56022199-F793-41AC-92DF-95AF7907DFA7}"/>
    <cellStyle name="RISKlandrEdge 2 3 2" xfId="17513" xr:uid="{BB3D5AB9-E312-43D2-8868-24FF542470BD}"/>
    <cellStyle name="RISKlandrEdge 2 4" xfId="17514" xr:uid="{EEE33BEE-CD86-46AC-ABD3-9E19175F5CBC}"/>
    <cellStyle name="RISKlandrEdge 2 4 2" xfId="17515" xr:uid="{C5344A76-2584-4F75-991D-67342E3421CF}"/>
    <cellStyle name="RISKlandrEdge 2 5" xfId="17516" xr:uid="{5CADFE44-7F67-423A-8071-E1E20BBAF922}"/>
    <cellStyle name="RISKlandrEdge 2 5 2" xfId="17517" xr:uid="{30FA44D2-D481-4342-92F3-F056879273B8}"/>
    <cellStyle name="RISKlandrEdge 2 6" xfId="17518" xr:uid="{6F7E04BE-E456-4B86-B0EA-ACE9EB3D7F99}"/>
    <cellStyle name="RISKlandrEdge 2 6 2" xfId="17519" xr:uid="{B3BC1232-B4AD-449F-A2F6-1C30AD3DF659}"/>
    <cellStyle name="RISKlandrEdge 2 7" xfId="17520" xr:uid="{524F8F57-00C2-45A9-AA42-59C8E683C4A9}"/>
    <cellStyle name="RISKlandrEdge 2 7 2" xfId="17521" xr:uid="{F24F4074-E07D-418F-BA02-346477FD57B8}"/>
    <cellStyle name="RISKlandrEdge 2 8" xfId="17522" xr:uid="{AD6F21E2-9D4C-479F-AF1E-51656530648C}"/>
    <cellStyle name="RISKlandrEdge 2 8 2" xfId="17523" xr:uid="{0D944FC9-BE97-4C17-959A-000159089E3C}"/>
    <cellStyle name="RISKlandrEdge 2 9" xfId="17524" xr:uid="{CD648E46-51B0-4A09-8ACF-3F46097EDF8C}"/>
    <cellStyle name="RISKlandrEdge 2 9 2" xfId="17525" xr:uid="{22C5A1CD-E7C6-4291-BF8E-83EBBACD45E1}"/>
    <cellStyle name="RISKlandrEdge 3" xfId="17526" xr:uid="{784B24D4-DB0E-4324-855D-0E9C76BE8607}"/>
    <cellStyle name="RISKlandrEdge 3 10" xfId="17527" xr:uid="{A4C0556A-7053-474D-802D-D7D0D10BD580}"/>
    <cellStyle name="RISKlandrEdge 3 10 2" xfId="17528" xr:uid="{993BD304-6F21-4D7A-B178-79CB9FE86CDE}"/>
    <cellStyle name="RISKlandrEdge 3 11" xfId="17529" xr:uid="{5735D159-7E2E-42D0-8361-A55EA3EA5949}"/>
    <cellStyle name="RISKlandrEdge 3 11 2" xfId="17530" xr:uid="{2584DA2F-B467-4A5D-9917-28C620ACFEF5}"/>
    <cellStyle name="RISKlandrEdge 3 12" xfId="17531" xr:uid="{995A4965-9210-4B91-8F18-6582FCB16424}"/>
    <cellStyle name="RISKlandrEdge 3 12 2" xfId="17532" xr:uid="{A83A93A1-72A3-4BCB-A379-928B80265EFA}"/>
    <cellStyle name="RISKlandrEdge 3 13" xfId="17533" xr:uid="{3CC37EB3-4AFD-4373-A9EF-B8F25406FC50}"/>
    <cellStyle name="RISKlandrEdge 3 2" xfId="17534" xr:uid="{A94FC7E1-2F01-4563-9275-837B84F156E7}"/>
    <cellStyle name="RISKlandrEdge 3 2 2" xfId="17535" xr:uid="{CEC9F158-5F75-407E-9CD5-E0CF5A715984}"/>
    <cellStyle name="RISKlandrEdge 3 3" xfId="17536" xr:uid="{00D7C283-078E-44A6-8E25-C65AB25E39C5}"/>
    <cellStyle name="RISKlandrEdge 3 3 2" xfId="17537" xr:uid="{3316FA6D-556F-4BB3-9F14-C0247D5E0033}"/>
    <cellStyle name="RISKlandrEdge 3 4" xfId="17538" xr:uid="{78B81F38-E83C-462F-BE1A-D3BCDB62A29A}"/>
    <cellStyle name="RISKlandrEdge 3 4 2" xfId="17539" xr:uid="{DF9395D6-8032-4EFC-8D5C-1FFB5D541783}"/>
    <cellStyle name="RISKlandrEdge 3 5" xfId="17540" xr:uid="{A7856116-E1D4-4E58-83B5-D2B54DE9C3CA}"/>
    <cellStyle name="RISKlandrEdge 3 5 2" xfId="17541" xr:uid="{BE2B0594-9C5D-4CB5-9F1A-2A98E9B8F684}"/>
    <cellStyle name="RISKlandrEdge 3 6" xfId="17542" xr:uid="{9749CDE0-A712-4F85-8989-E83B8FBADA85}"/>
    <cellStyle name="RISKlandrEdge 3 6 2" xfId="17543" xr:uid="{1E684196-6846-4252-B379-AB8EB58AACD9}"/>
    <cellStyle name="RISKlandrEdge 3 7" xfId="17544" xr:uid="{C84D4FCD-911D-497D-9432-9F55F8CD2291}"/>
    <cellStyle name="RISKlandrEdge 3 7 2" xfId="17545" xr:uid="{FD0F9A43-E4AA-4659-B3BB-4A6BDD99460F}"/>
    <cellStyle name="RISKlandrEdge 3 8" xfId="17546" xr:uid="{39418C50-811E-48F1-87AD-8C803AA69D63}"/>
    <cellStyle name="RISKlandrEdge 3 8 2" xfId="17547" xr:uid="{E9F2843C-E3E1-47BA-A948-714F1E7FB178}"/>
    <cellStyle name="RISKlandrEdge 3 9" xfId="17548" xr:uid="{DAC3E7E2-5BC2-4FF2-856B-31D48E8E7AD7}"/>
    <cellStyle name="RISKlandrEdge 3 9 2" xfId="17549" xr:uid="{6ED90CB2-0B11-4421-9443-E2BC8B9767C2}"/>
    <cellStyle name="RISKlandrEdge 4" xfId="17550" xr:uid="{B92D440E-5F79-479D-9E13-CE44FF8393B1}"/>
    <cellStyle name="RISKlandrEdge 4 10" xfId="17551" xr:uid="{13D7B696-37DE-4402-BEF7-DCB4E54B6B04}"/>
    <cellStyle name="RISKlandrEdge 4 10 2" xfId="17552" xr:uid="{45D98A2B-AA5D-4FFE-B2B9-F2A9385A77F2}"/>
    <cellStyle name="RISKlandrEdge 4 11" xfId="17553" xr:uid="{7EEA667E-66BB-431A-AFAF-BF0106CE686B}"/>
    <cellStyle name="RISKlandrEdge 4 11 2" xfId="17554" xr:uid="{09B4C0CE-AA0D-45E2-9062-F470CA789614}"/>
    <cellStyle name="RISKlandrEdge 4 12" xfId="17555" xr:uid="{9BC56A46-B887-4C45-B246-D411C6491601}"/>
    <cellStyle name="RISKlandrEdge 4 12 2" xfId="17556" xr:uid="{67EE9DC6-3B76-44D7-8DB1-074010419C25}"/>
    <cellStyle name="RISKlandrEdge 4 13" xfId="17557" xr:uid="{98C5F691-16F6-429F-A8C4-0E971BD02E5E}"/>
    <cellStyle name="RISKlandrEdge 4 2" xfId="17558" xr:uid="{B6B62E92-65B3-4CE4-8761-F28CEB31789D}"/>
    <cellStyle name="RISKlandrEdge 4 2 2" xfId="17559" xr:uid="{F0755D99-D042-487B-9F46-4221268C2FD3}"/>
    <cellStyle name="RISKlandrEdge 4 3" xfId="17560" xr:uid="{CACC3174-5849-469B-A359-EE2B52015374}"/>
    <cellStyle name="RISKlandrEdge 4 3 2" xfId="17561" xr:uid="{44A292B3-158A-4119-9975-FE209FA11115}"/>
    <cellStyle name="RISKlandrEdge 4 4" xfId="17562" xr:uid="{526955E2-7E6F-440B-AC6C-0C1088C0C7A0}"/>
    <cellStyle name="RISKlandrEdge 4 4 2" xfId="17563" xr:uid="{37DCF399-3101-4C14-8E06-40CD8D8C6B63}"/>
    <cellStyle name="RISKlandrEdge 4 5" xfId="17564" xr:uid="{DE95C9BA-1A8C-49D2-9231-C611B6D0EFD3}"/>
    <cellStyle name="RISKlandrEdge 4 5 2" xfId="17565" xr:uid="{3480DF3E-A531-432A-B9E2-6F8283061AB7}"/>
    <cellStyle name="RISKlandrEdge 4 6" xfId="17566" xr:uid="{7DC8F75A-82E2-44BB-AFF8-60059E9762F0}"/>
    <cellStyle name="RISKlandrEdge 4 6 2" xfId="17567" xr:uid="{7F7819C6-0B47-43AF-BE4D-300B0A8620B1}"/>
    <cellStyle name="RISKlandrEdge 4 7" xfId="17568" xr:uid="{B335800F-0543-4005-B201-DF361AF018ED}"/>
    <cellStyle name="RISKlandrEdge 4 7 2" xfId="17569" xr:uid="{E6EA0B62-4E8C-441C-B1D0-33CB10239994}"/>
    <cellStyle name="RISKlandrEdge 4 8" xfId="17570" xr:uid="{2699897C-79DB-4E90-86C6-C9F1BFC76E86}"/>
    <cellStyle name="RISKlandrEdge 4 8 2" xfId="17571" xr:uid="{1EDB3DC8-71A1-4AD0-A0E5-0E65841B01D2}"/>
    <cellStyle name="RISKlandrEdge 4 9" xfId="17572" xr:uid="{02BD63F4-58C0-4E75-A1EF-0EDBB3679B30}"/>
    <cellStyle name="RISKlandrEdge 4 9 2" xfId="17573" xr:uid="{74963014-C1D4-48EC-B219-0E0F3FB576C1}"/>
    <cellStyle name="RISKlandrEdge 5" xfId="17574" xr:uid="{59BF3DA1-8C74-4002-BE1D-A1B122476190}"/>
    <cellStyle name="RISKleftEdge" xfId="17575" xr:uid="{E2F5A34F-CFB3-4E26-905E-491DCF787320}"/>
    <cellStyle name="RISKleftEdge 2" xfId="17576" xr:uid="{DE25A740-CB05-4A4B-947F-C39275D4E9D3}"/>
    <cellStyle name="RISKleftEdge 2 10" xfId="17577" xr:uid="{AD84397C-C9C7-4331-9CAD-B26A8589B878}"/>
    <cellStyle name="RISKleftEdge 2 10 2" xfId="17578" xr:uid="{5CF9BF4F-1C60-49AE-8684-16B6149D3446}"/>
    <cellStyle name="RISKleftEdge 2 11" xfId="17579" xr:uid="{576F5DD4-8FCB-44AF-BEFA-0B0580D63612}"/>
    <cellStyle name="RISKleftEdge 2 11 2" xfId="17580" xr:uid="{E74017C4-D761-4533-A8B6-1B14155533AE}"/>
    <cellStyle name="RISKleftEdge 2 12" xfId="17581" xr:uid="{ACACF73F-A6C1-4B19-A94C-08D26B3CC56B}"/>
    <cellStyle name="RISKleftEdge 2 12 2" xfId="17582" xr:uid="{7CDAA61F-30A8-4A5F-9372-F6411B7C274E}"/>
    <cellStyle name="RISKleftEdge 2 13" xfId="17583" xr:uid="{5AA08128-A774-4E09-9E4E-7E45703C64E2}"/>
    <cellStyle name="RISKleftEdge 2 2" xfId="17584" xr:uid="{7FB80786-DE16-461B-AA79-AD44AA1BF92A}"/>
    <cellStyle name="RISKleftEdge 2 2 2" xfId="17585" xr:uid="{C4651947-1435-4739-A489-EAC0454BC875}"/>
    <cellStyle name="RISKleftEdge 2 3" xfId="17586" xr:uid="{697BA482-6605-4A62-9F27-F63E0D523543}"/>
    <cellStyle name="RISKleftEdge 2 3 2" xfId="17587" xr:uid="{89D04301-013F-491E-A700-845878928F52}"/>
    <cellStyle name="RISKleftEdge 2 4" xfId="17588" xr:uid="{8AF0E92B-A3FB-4195-B98D-495FE0A283B5}"/>
    <cellStyle name="RISKleftEdge 2 4 2" xfId="17589" xr:uid="{42631741-2512-4A6F-8737-EBBF951DB442}"/>
    <cellStyle name="RISKleftEdge 2 5" xfId="17590" xr:uid="{884313A6-0332-47EC-9BF0-78947AC6DA3B}"/>
    <cellStyle name="RISKleftEdge 2 5 2" xfId="17591" xr:uid="{D3772546-C149-413F-A035-639358867FE2}"/>
    <cellStyle name="RISKleftEdge 2 6" xfId="17592" xr:uid="{3A2D9A9D-2D95-4EFA-BD81-8CFB3803F628}"/>
    <cellStyle name="RISKleftEdge 2 6 2" xfId="17593" xr:uid="{BA7B1BD9-B55C-4AD7-A602-E622C87B9D69}"/>
    <cellStyle name="RISKleftEdge 2 7" xfId="17594" xr:uid="{EED3716A-87C5-49B0-8BED-3963819880B3}"/>
    <cellStyle name="RISKleftEdge 2 7 2" xfId="17595" xr:uid="{3F5D79CB-7310-4D16-BA5B-52B85DF792F9}"/>
    <cellStyle name="RISKleftEdge 2 8" xfId="17596" xr:uid="{FEAE2CF5-036C-4F2E-97B5-2A1959CF5A5D}"/>
    <cellStyle name="RISKleftEdge 2 8 2" xfId="17597" xr:uid="{41D87FBF-2456-4FAD-BB0E-7312B0A7B605}"/>
    <cellStyle name="RISKleftEdge 2 9" xfId="17598" xr:uid="{834C36C0-169B-4C2A-88BF-F4890591BE3E}"/>
    <cellStyle name="RISKleftEdge 2 9 2" xfId="17599" xr:uid="{9B96C062-50B4-419B-AFBD-CB23DFFE422A}"/>
    <cellStyle name="RISKleftEdge 3" xfId="17600" xr:uid="{F5F9FE80-2FA6-4F5A-AAB1-75FA5D7B22C5}"/>
    <cellStyle name="RISKleftEdge 3 10" xfId="17601" xr:uid="{8EA94B7D-6D91-4E61-87EC-F2AD32C4042C}"/>
    <cellStyle name="RISKleftEdge 3 10 2" xfId="17602" xr:uid="{25069A48-1CBE-4E3E-9385-0E040B079095}"/>
    <cellStyle name="RISKleftEdge 3 11" xfId="17603" xr:uid="{6F9D3460-1820-44B0-8603-9D1C87122C01}"/>
    <cellStyle name="RISKleftEdge 3 11 2" xfId="17604" xr:uid="{378B9AB2-F4BA-4B99-AA85-0E2EE73CACE7}"/>
    <cellStyle name="RISKleftEdge 3 12" xfId="17605" xr:uid="{90936936-3A46-4044-9F3B-32820D2DBF3A}"/>
    <cellStyle name="RISKleftEdge 3 12 2" xfId="17606" xr:uid="{D7B7F33C-8099-4528-86F6-D3959D1F922B}"/>
    <cellStyle name="RISKleftEdge 3 13" xfId="17607" xr:uid="{71A3F205-62D6-4B2B-8691-E081B3D45730}"/>
    <cellStyle name="RISKleftEdge 3 2" xfId="17608" xr:uid="{1B9023F2-BB02-4CDF-A576-AC6BFE0766E1}"/>
    <cellStyle name="RISKleftEdge 3 2 2" xfId="17609" xr:uid="{6C595484-2A8A-45BF-8A57-E2D636566337}"/>
    <cellStyle name="RISKleftEdge 3 3" xfId="17610" xr:uid="{DC61CFF2-93F4-4597-97C3-38A64704CAFF}"/>
    <cellStyle name="RISKleftEdge 3 3 2" xfId="17611" xr:uid="{4FA5BE8B-8391-4EAF-AB5F-A87EE8611C17}"/>
    <cellStyle name="RISKleftEdge 3 4" xfId="17612" xr:uid="{14C78449-6DDC-44AC-9FE1-229B6508E335}"/>
    <cellStyle name="RISKleftEdge 3 4 2" xfId="17613" xr:uid="{9EABB7C7-A8AD-47E6-ADCE-CB902990A38A}"/>
    <cellStyle name="RISKleftEdge 3 5" xfId="17614" xr:uid="{14FFEB0C-F89F-4325-A6F4-0DE3FEF93CAF}"/>
    <cellStyle name="RISKleftEdge 3 5 2" xfId="17615" xr:uid="{1E1426D7-C56D-409A-98FA-969696A664E6}"/>
    <cellStyle name="RISKleftEdge 3 6" xfId="17616" xr:uid="{67352209-66BD-4164-B423-66D318F8451E}"/>
    <cellStyle name="RISKleftEdge 3 6 2" xfId="17617" xr:uid="{062C0610-0CC2-4779-ADA9-D7581886817D}"/>
    <cellStyle name="RISKleftEdge 3 7" xfId="17618" xr:uid="{C7709E73-628B-425B-994B-A34EB27BE79D}"/>
    <cellStyle name="RISKleftEdge 3 7 2" xfId="17619" xr:uid="{5D183E04-7C4C-4571-9B5F-E8B4CC2F9A3D}"/>
    <cellStyle name="RISKleftEdge 3 8" xfId="17620" xr:uid="{2D3EFA3E-4ECF-48E9-8DB4-2E4641C08D5F}"/>
    <cellStyle name="RISKleftEdge 3 8 2" xfId="17621" xr:uid="{861E76B3-F52F-45F1-9DA1-174D692E1192}"/>
    <cellStyle name="RISKleftEdge 3 9" xfId="17622" xr:uid="{C1AF9174-F6E7-4669-9995-65974B8C45A9}"/>
    <cellStyle name="RISKleftEdge 3 9 2" xfId="17623" xr:uid="{17EA62FA-8639-4199-9B67-8CE6E260AD02}"/>
    <cellStyle name="RISKleftEdge 4" xfId="17624" xr:uid="{40D3376D-28A6-4852-8807-BFF914AEF3CF}"/>
    <cellStyle name="RISKleftEdge 4 10" xfId="17625" xr:uid="{BC4D7CC1-84A6-4F76-A14C-C3DC783DDAEF}"/>
    <cellStyle name="RISKleftEdge 4 10 2" xfId="17626" xr:uid="{EC4BE843-7526-46AF-B287-9A1F8449DCBD}"/>
    <cellStyle name="RISKleftEdge 4 11" xfId="17627" xr:uid="{C8498104-3A82-4F62-AEE2-BDF07660D509}"/>
    <cellStyle name="RISKleftEdge 4 11 2" xfId="17628" xr:uid="{AD97E3FC-533C-47FF-90AB-8325BEFF4E49}"/>
    <cellStyle name="RISKleftEdge 4 12" xfId="17629" xr:uid="{62C5BA8B-B6BB-424B-9B16-C9A283A0B50C}"/>
    <cellStyle name="RISKleftEdge 4 12 2" xfId="17630" xr:uid="{42FC97F6-F7AA-4352-A334-452F006750CE}"/>
    <cellStyle name="RISKleftEdge 4 13" xfId="17631" xr:uid="{DBB4F86F-F1A4-437E-B0A7-42F88A854BBB}"/>
    <cellStyle name="RISKleftEdge 4 2" xfId="17632" xr:uid="{DE4CE18A-651A-4648-941D-FC7EEE77D49D}"/>
    <cellStyle name="RISKleftEdge 4 2 2" xfId="17633" xr:uid="{D9CD0C37-3A87-48AD-B5FE-2E741A2479AF}"/>
    <cellStyle name="RISKleftEdge 4 3" xfId="17634" xr:uid="{BB70F3A7-C822-49C1-9393-02F211917074}"/>
    <cellStyle name="RISKleftEdge 4 3 2" xfId="17635" xr:uid="{B07B2A39-C181-46A8-A1CA-D294C7C0D6FB}"/>
    <cellStyle name="RISKleftEdge 4 4" xfId="17636" xr:uid="{A8C77563-79AC-435D-8A29-D78BFDC0C1C7}"/>
    <cellStyle name="RISKleftEdge 4 4 2" xfId="17637" xr:uid="{12E4FE77-795D-4B4E-8566-4FDAD9F94E1D}"/>
    <cellStyle name="RISKleftEdge 4 5" xfId="17638" xr:uid="{73AF3A06-19D4-410F-B45F-FDC7ADB6FE28}"/>
    <cellStyle name="RISKleftEdge 4 5 2" xfId="17639" xr:uid="{FC3CEEF5-D16A-4C04-B722-1E834FD12613}"/>
    <cellStyle name="RISKleftEdge 4 6" xfId="17640" xr:uid="{B672AE4D-7A70-490C-93A6-4126A24BA3C0}"/>
    <cellStyle name="RISKleftEdge 4 6 2" xfId="17641" xr:uid="{CA51D830-9B15-410F-9B95-B97EEA385A5D}"/>
    <cellStyle name="RISKleftEdge 4 7" xfId="17642" xr:uid="{A15C12A7-58EB-451F-BE21-D8DE1188EE34}"/>
    <cellStyle name="RISKleftEdge 4 7 2" xfId="17643" xr:uid="{E792DCA1-F1E5-43E7-BF4F-40D954B755DE}"/>
    <cellStyle name="RISKleftEdge 4 8" xfId="17644" xr:uid="{67CCEE2C-D253-43FB-987F-C4415CDD7A05}"/>
    <cellStyle name="RISKleftEdge 4 8 2" xfId="17645" xr:uid="{CC083178-9772-47A9-B722-0C8865CA24BB}"/>
    <cellStyle name="RISKleftEdge 4 9" xfId="17646" xr:uid="{D4A04920-4205-48A9-B11E-FBA93A0BAEC8}"/>
    <cellStyle name="RISKleftEdge 4 9 2" xfId="17647" xr:uid="{0FC9EE60-8497-4455-9EC1-9609876129C6}"/>
    <cellStyle name="RISKleftEdge 5" xfId="17648" xr:uid="{2ED50110-269D-46D9-B74F-C34B21075D3C}"/>
    <cellStyle name="RISKlightBoxed" xfId="17649" xr:uid="{4A31972E-0848-4848-97D2-C9F2768F0DB1}"/>
    <cellStyle name="RISKlightBoxed 10" xfId="17650" xr:uid="{7B2DD059-D324-4568-B30C-03125CE151F9}"/>
    <cellStyle name="RISKlightBoxed 10 2" xfId="17651" xr:uid="{BF0CA9D8-22C7-4E64-8DB0-908BC095EBFE}"/>
    <cellStyle name="RISKlightBoxed 11" xfId="17652" xr:uid="{E4479FB1-6A1F-4696-B74B-F1FEA89E5758}"/>
    <cellStyle name="RISKlightBoxed 11 2" xfId="17653" xr:uid="{C4830421-5593-400E-BD21-E90340BAAAF9}"/>
    <cellStyle name="RISKlightBoxed 12" xfId="17654" xr:uid="{D0582068-3481-4CF3-B6EF-B8F2F3413B6A}"/>
    <cellStyle name="RISKlightBoxed 2" xfId="17655" xr:uid="{4B628150-9FED-43CA-A95C-68016EF80BFA}"/>
    <cellStyle name="RISKlightBoxed 2 10" xfId="17656" xr:uid="{8913B4A0-9B0C-4036-A0BA-241B03C5E998}"/>
    <cellStyle name="RISKlightBoxed 2 10 2" xfId="17657" xr:uid="{74A12C91-DF85-4508-8A3D-C7DA2D5BE118}"/>
    <cellStyle name="RISKlightBoxed 2 10 2 2" xfId="17658" xr:uid="{449CD704-895C-4F13-9024-792654BEB49E}"/>
    <cellStyle name="RISKlightBoxed 2 10 3" xfId="17659" xr:uid="{1B387A09-85F9-4C19-9974-49719C00B5AE}"/>
    <cellStyle name="RISKlightBoxed 2 10 3 2" xfId="17660" xr:uid="{08407503-96B8-471C-90BD-C4283C0A1F8D}"/>
    <cellStyle name="RISKlightBoxed 2 10 4" xfId="17661" xr:uid="{05A0F507-8144-4F44-B323-0F692BE9F164}"/>
    <cellStyle name="RISKlightBoxed 2 11" xfId="17662" xr:uid="{59B5D677-F760-4A2A-B71E-89A219D52BF9}"/>
    <cellStyle name="RISKlightBoxed 2 11 2" xfId="17663" xr:uid="{83FA22B6-10EA-43B7-BB63-717723E6BA9B}"/>
    <cellStyle name="RISKlightBoxed 2 12" xfId="17664" xr:uid="{B27852CC-0CFE-41ED-9857-87BDCABBE93A}"/>
    <cellStyle name="RISKlightBoxed 2 12 2" xfId="17665" xr:uid="{7FA2C109-9815-4579-A0B5-A91219C06747}"/>
    <cellStyle name="RISKlightBoxed 2 13" xfId="17666" xr:uid="{0C6C2878-ADB2-4286-8818-AB891F869544}"/>
    <cellStyle name="RISKlightBoxed 2 2" xfId="17667" xr:uid="{5E863420-8F76-4249-B297-BFC239FAF856}"/>
    <cellStyle name="RISKlightBoxed 2 2 2" xfId="17668" xr:uid="{51260928-BA65-45D1-AC24-93C48DA6C445}"/>
    <cellStyle name="RISKlightBoxed 2 2 2 2" xfId="17669" xr:uid="{111298D6-0143-418B-8BCB-3ED0AE714842}"/>
    <cellStyle name="RISKlightBoxed 2 2 2 2 2" xfId="17670" xr:uid="{967E503A-A280-427C-8831-FBBC883932C3}"/>
    <cellStyle name="RISKlightBoxed 2 2 2 2 2 2" xfId="17671" xr:uid="{F4AB97E8-7019-433D-BDC6-9B4F8519AD7D}"/>
    <cellStyle name="RISKlightBoxed 2 2 2 2 3" xfId="17672" xr:uid="{B7287462-A8E0-425E-ACAE-E0D75D08FFFC}"/>
    <cellStyle name="RISKlightBoxed 2 2 2 2 3 2" xfId="17673" xr:uid="{D0F2D61C-C28E-44D3-BDCF-93333EFD7C71}"/>
    <cellStyle name="RISKlightBoxed 2 2 2 2 4" xfId="17674" xr:uid="{BD0B62C1-A6AF-4F71-94F5-7094605145A0}"/>
    <cellStyle name="RISKlightBoxed 2 2 2 3" xfId="17675" xr:uid="{57F4EA17-D80F-425D-8105-F0C31472C536}"/>
    <cellStyle name="RISKlightBoxed 2 2 2 3 2" xfId="17676" xr:uid="{64683EBE-D370-40A2-901F-84EF17FF804F}"/>
    <cellStyle name="RISKlightBoxed 2 2 2 3 2 2" xfId="17677" xr:uid="{6820D171-0452-4B91-8F05-F5EDC16EE05A}"/>
    <cellStyle name="RISKlightBoxed 2 2 2 3 3" xfId="17678" xr:uid="{E71CF6DC-09ED-4BEC-B780-D08E90ECDE38}"/>
    <cellStyle name="RISKlightBoxed 2 2 2 3 3 2" xfId="17679" xr:uid="{7869909B-9A46-4FAB-87F1-76BA3B3FE4B2}"/>
    <cellStyle name="RISKlightBoxed 2 2 2 3 4" xfId="17680" xr:uid="{0592DB70-11FB-4450-AFAD-0D439DF4DF3C}"/>
    <cellStyle name="RISKlightBoxed 2 2 2 4" xfId="17681" xr:uid="{622374AA-B2B6-48B4-82BB-912D4AF88CA7}"/>
    <cellStyle name="RISKlightBoxed 2 2 2 4 2" xfId="17682" xr:uid="{C5C331CE-146D-4DA3-91DA-3394A650AD95}"/>
    <cellStyle name="RISKlightBoxed 2 2 2 4 2 2" xfId="17683" xr:uid="{C4AD0D8A-C332-40F5-A11F-666447F46F84}"/>
    <cellStyle name="RISKlightBoxed 2 2 2 4 3" xfId="17684" xr:uid="{DCAD1693-FC0F-414E-B727-0E0D0F23A0B6}"/>
    <cellStyle name="RISKlightBoxed 2 2 2 4 3 2" xfId="17685" xr:uid="{6DC3AFFE-4D11-4D8F-A458-171ED8DBF660}"/>
    <cellStyle name="RISKlightBoxed 2 2 2 4 4" xfId="17686" xr:uid="{ECCB0647-6863-44E0-A825-824317741CA4}"/>
    <cellStyle name="RISKlightBoxed 2 2 2 5" xfId="17687" xr:uid="{72DE6098-E9EA-4318-A537-9EAA5E5A6CEA}"/>
    <cellStyle name="RISKlightBoxed 2 2 2 5 2" xfId="17688" xr:uid="{7594FB39-88C9-43CA-914D-F25A7E3EB93E}"/>
    <cellStyle name="RISKlightBoxed 2 2 2 5 2 2" xfId="17689" xr:uid="{51DE7766-855E-451A-8D68-1022CC7EFF71}"/>
    <cellStyle name="RISKlightBoxed 2 2 2 5 3" xfId="17690" xr:uid="{96E61948-F2A4-4FA7-AAB7-0A7D91FB3538}"/>
    <cellStyle name="RISKlightBoxed 2 2 2 5 3 2" xfId="17691" xr:uid="{E293DDF7-CD04-4D4A-B2A8-79DD2CACD6CB}"/>
    <cellStyle name="RISKlightBoxed 2 2 2 5 4" xfId="17692" xr:uid="{F43A7ACD-DD9D-4C41-B1D7-2307F47E6D4D}"/>
    <cellStyle name="RISKlightBoxed 2 2 2 6" xfId="17693" xr:uid="{E09FD9E4-B9E4-4510-9BBD-BC6B337CBDEB}"/>
    <cellStyle name="RISKlightBoxed 2 2 2 6 2" xfId="17694" xr:uid="{8E9F70E1-83BD-4AEC-9F8D-426C5A0026B6}"/>
    <cellStyle name="RISKlightBoxed 2 2 2 7" xfId="17695" xr:uid="{D732FA57-A4BA-47D8-AC50-0D24758BA728}"/>
    <cellStyle name="RISKlightBoxed 2 2 2 7 2" xfId="17696" xr:uid="{10DDB969-7CC8-401F-A19C-3709EC950D10}"/>
    <cellStyle name="RISKlightBoxed 2 2 2 8" xfId="17697" xr:uid="{304A915F-7C92-49CA-A006-1BEEC30C9964}"/>
    <cellStyle name="RISKlightBoxed 2 2 3" xfId="17698" xr:uid="{FA6B43AF-8506-4867-A8A1-66563671C567}"/>
    <cellStyle name="RISKlightBoxed 2 2 3 2" xfId="17699" xr:uid="{7612D357-C536-484C-98F8-700DD7B1B358}"/>
    <cellStyle name="RISKlightBoxed 2 2 3 2 2" xfId="17700" xr:uid="{799E9137-5DC5-4110-A441-ED0E3FE70115}"/>
    <cellStyle name="RISKlightBoxed 2 2 3 3" xfId="17701" xr:uid="{968C4DD8-D001-4A5E-9659-0BEE0B52FE21}"/>
    <cellStyle name="RISKlightBoxed 2 2 3 3 2" xfId="17702" xr:uid="{88D07FAE-AC9F-4DCB-99EF-CF8BF2F56F7E}"/>
    <cellStyle name="RISKlightBoxed 2 2 3 4" xfId="17703" xr:uid="{FAB69AF9-BD10-442A-8CAE-C3619FC02674}"/>
    <cellStyle name="RISKlightBoxed 2 2 4" xfId="17704" xr:uid="{28C58DB5-74A3-4F04-8764-EC61E7C4697D}"/>
    <cellStyle name="RISKlightBoxed 2 2 4 2" xfId="17705" xr:uid="{32871725-7B33-4804-AE49-44C66904AD01}"/>
    <cellStyle name="RISKlightBoxed 2 2 4 2 2" xfId="17706" xr:uid="{D56397CE-AC55-46F2-8CE2-B84F04608232}"/>
    <cellStyle name="RISKlightBoxed 2 2 4 3" xfId="17707" xr:uid="{0374207C-E15F-4482-9810-7532342CBF56}"/>
    <cellStyle name="RISKlightBoxed 2 2 4 3 2" xfId="17708" xr:uid="{96F13C57-72E3-44A5-8443-5B0342B8C0EC}"/>
    <cellStyle name="RISKlightBoxed 2 2 4 4" xfId="17709" xr:uid="{4E444BFF-024C-47CA-A530-F45A444FAC50}"/>
    <cellStyle name="RISKlightBoxed 2 2 5" xfId="17710" xr:uid="{D7F50CC6-E9D1-486D-A4E0-C50D3800CC4E}"/>
    <cellStyle name="RISKlightBoxed 2 2 5 2" xfId="17711" xr:uid="{4CDEB0F6-50E0-4FE3-99B0-668575768732}"/>
    <cellStyle name="RISKlightBoxed 2 2 5 2 2" xfId="17712" xr:uid="{34E0712E-C284-4687-8350-21F79397072C}"/>
    <cellStyle name="RISKlightBoxed 2 2 5 3" xfId="17713" xr:uid="{4FC66A45-2DD5-43DF-BACD-F413997C7191}"/>
    <cellStyle name="RISKlightBoxed 2 2 5 3 2" xfId="17714" xr:uid="{FD3EF1CA-8B26-4B39-B677-8A79FE827CC1}"/>
    <cellStyle name="RISKlightBoxed 2 2 5 4" xfId="17715" xr:uid="{B9CA8719-CFDB-4014-B61A-E4CED4A0B8A6}"/>
    <cellStyle name="RISKlightBoxed 2 2 6" xfId="17716" xr:uid="{ECE0DD1C-8BAF-4326-B301-2C6147DAF7BA}"/>
    <cellStyle name="RISKlightBoxed 2 2 6 2" xfId="17717" xr:uid="{A0128154-D369-47F5-877B-D90BCAE3C102}"/>
    <cellStyle name="RISKlightBoxed 2 2 6 2 2" xfId="17718" xr:uid="{AB6B820D-C6AF-4282-8226-E9A369B30993}"/>
    <cellStyle name="RISKlightBoxed 2 2 6 3" xfId="17719" xr:uid="{6116DDFF-CB24-486A-BE49-B15C5867CCB2}"/>
    <cellStyle name="RISKlightBoxed 2 2 6 3 2" xfId="17720" xr:uid="{AFA890DA-B834-4CF1-9407-DDB3E2905BF8}"/>
    <cellStyle name="RISKlightBoxed 2 2 6 4" xfId="17721" xr:uid="{C9315664-AC07-446E-98AB-639BFD6B4EBE}"/>
    <cellStyle name="RISKlightBoxed 2 2 7" xfId="17722" xr:uid="{65545C93-EBDE-404F-A0DF-B21B796B4663}"/>
    <cellStyle name="RISKlightBoxed 2 2 7 2" xfId="17723" xr:uid="{C3EE086B-2FEF-4DA0-A9CC-A6955D3F84D6}"/>
    <cellStyle name="RISKlightBoxed 2 2 8" xfId="17724" xr:uid="{4F3CA57E-E992-4CC5-BD2D-FDF5B7C68573}"/>
    <cellStyle name="RISKlightBoxed 2 2 8 2" xfId="17725" xr:uid="{D67B3823-C4ED-4218-A09F-B268EB54BC98}"/>
    <cellStyle name="RISKlightBoxed 2 2 9" xfId="17726" xr:uid="{3E9278C9-2C1C-40B3-BFC9-B83BF1CEFCF7}"/>
    <cellStyle name="RISKlightBoxed 2 2_Balance" xfId="17727" xr:uid="{C7898FB7-D25B-4C46-BEE3-A064F86B4AE2}"/>
    <cellStyle name="RISKlightBoxed 2 3" xfId="17728" xr:uid="{F69A50A7-908E-4A94-B123-25BD6234976B}"/>
    <cellStyle name="RISKlightBoxed 2 3 2" xfId="17729" xr:uid="{0AAF723A-4BA8-4BE1-B71C-E01C1E53CA25}"/>
    <cellStyle name="RISKlightBoxed 2 3 2 2" xfId="17730" xr:uid="{77931256-988E-4265-92C1-289F6DC19C08}"/>
    <cellStyle name="RISKlightBoxed 2 3 2 2 2" xfId="17731" xr:uid="{301252A2-5D1B-42B3-8416-7CC60AC90D95}"/>
    <cellStyle name="RISKlightBoxed 2 3 2 2 2 2" xfId="17732" xr:uid="{0BA9B7F9-F602-47D5-A113-9CC69B04F486}"/>
    <cellStyle name="RISKlightBoxed 2 3 2 2 3" xfId="17733" xr:uid="{566E66B1-8D1A-4587-98B9-E3E04ECDFB4A}"/>
    <cellStyle name="RISKlightBoxed 2 3 2 2 3 2" xfId="17734" xr:uid="{F3AB86C1-E62F-4F75-B48E-25EB6F273B62}"/>
    <cellStyle name="RISKlightBoxed 2 3 2 2 4" xfId="17735" xr:uid="{BD28219A-1811-45C4-B26D-4CD2A4D93148}"/>
    <cellStyle name="RISKlightBoxed 2 3 2 3" xfId="17736" xr:uid="{914CF283-00DA-4226-8F40-3852851BF6EB}"/>
    <cellStyle name="RISKlightBoxed 2 3 2 3 2" xfId="17737" xr:uid="{13347644-BA2D-4201-8B43-23B423821E8E}"/>
    <cellStyle name="RISKlightBoxed 2 3 2 3 2 2" xfId="17738" xr:uid="{38237AFB-5F2C-4514-AFFF-24DC02F0A9B3}"/>
    <cellStyle name="RISKlightBoxed 2 3 2 3 3" xfId="17739" xr:uid="{0E4CAAA6-A7E9-4E5A-A557-5EEBE0C9E93B}"/>
    <cellStyle name="RISKlightBoxed 2 3 2 3 3 2" xfId="17740" xr:uid="{A241CC26-A24A-4CFF-AE01-4BDA6F63318F}"/>
    <cellStyle name="RISKlightBoxed 2 3 2 3 4" xfId="17741" xr:uid="{0495EB12-65D6-44BA-8D03-A57116EDDE52}"/>
    <cellStyle name="RISKlightBoxed 2 3 2 4" xfId="17742" xr:uid="{D503E612-C02C-4705-A7CB-B382B4B72166}"/>
    <cellStyle name="RISKlightBoxed 2 3 2 4 2" xfId="17743" xr:uid="{33884044-D28A-4BA5-96D6-3AA753BDB2DA}"/>
    <cellStyle name="RISKlightBoxed 2 3 2 4 2 2" xfId="17744" xr:uid="{12D609BC-59D6-4416-B89A-3D3A75DBEA63}"/>
    <cellStyle name="RISKlightBoxed 2 3 2 4 3" xfId="17745" xr:uid="{43D5ABC4-B5AC-4DC9-AC52-2DDF303E219A}"/>
    <cellStyle name="RISKlightBoxed 2 3 2 4 3 2" xfId="17746" xr:uid="{2F56E1AE-A306-4E98-911E-82089C603FBF}"/>
    <cellStyle name="RISKlightBoxed 2 3 2 4 4" xfId="17747" xr:uid="{FA817802-9755-4E5F-B8DD-32EBCCFF602C}"/>
    <cellStyle name="RISKlightBoxed 2 3 2 5" xfId="17748" xr:uid="{5F97B05C-24C1-431E-8AC4-9C4D3552E7CE}"/>
    <cellStyle name="RISKlightBoxed 2 3 2 5 2" xfId="17749" xr:uid="{E619B498-2B70-482D-93D5-B40F6DD67B37}"/>
    <cellStyle name="RISKlightBoxed 2 3 2 5 2 2" xfId="17750" xr:uid="{7C07B660-7ADA-49B8-A2F6-D32F1D1725EB}"/>
    <cellStyle name="RISKlightBoxed 2 3 2 5 3" xfId="17751" xr:uid="{37CA25B2-BFAC-47E7-A933-615DDA3CD3FF}"/>
    <cellStyle name="RISKlightBoxed 2 3 2 5 3 2" xfId="17752" xr:uid="{6933FE10-F4B0-4C5A-9A93-8EFAE2DB515E}"/>
    <cellStyle name="RISKlightBoxed 2 3 2 5 4" xfId="17753" xr:uid="{77344DA3-7818-49C7-BD50-AA34B8F404ED}"/>
    <cellStyle name="RISKlightBoxed 2 3 2 6" xfId="17754" xr:uid="{848295D6-C611-4457-8E63-5E694B21DDF9}"/>
    <cellStyle name="RISKlightBoxed 2 3 2 6 2" xfId="17755" xr:uid="{4B6F5B6B-EB63-4380-A3E0-F8C766CF520F}"/>
    <cellStyle name="RISKlightBoxed 2 3 2 7" xfId="17756" xr:uid="{25A4696D-EDE4-4C48-B5A7-DF74326D4704}"/>
    <cellStyle name="RISKlightBoxed 2 3 2 7 2" xfId="17757" xr:uid="{3A653F1D-09B8-43F5-9AAC-B473D29521B3}"/>
    <cellStyle name="RISKlightBoxed 2 3 2 8" xfId="17758" xr:uid="{061A8032-E3D5-410A-93F4-12CD533E185F}"/>
    <cellStyle name="RISKlightBoxed 2 3 3" xfId="17759" xr:uid="{2C6A3FDC-667F-4CB7-ACD2-EC15BBC790E4}"/>
    <cellStyle name="RISKlightBoxed 2 3 3 2" xfId="17760" xr:uid="{A8959C44-3484-4C88-A6A4-52D00B107458}"/>
    <cellStyle name="RISKlightBoxed 2 3 3 2 2" xfId="17761" xr:uid="{29528851-9A37-44FC-BA02-443D29BED22A}"/>
    <cellStyle name="RISKlightBoxed 2 3 3 3" xfId="17762" xr:uid="{889A0A31-B431-4CDD-AFC1-6388F0862E43}"/>
    <cellStyle name="RISKlightBoxed 2 3 3 3 2" xfId="17763" xr:uid="{A3549FDF-FA55-463B-945E-BA40B337243A}"/>
    <cellStyle name="RISKlightBoxed 2 3 3 4" xfId="17764" xr:uid="{6C8240C7-6B64-44F9-9173-E59754474049}"/>
    <cellStyle name="RISKlightBoxed 2 3 4" xfId="17765" xr:uid="{73FBE104-76CE-461A-BB14-3C2D0291AF1E}"/>
    <cellStyle name="RISKlightBoxed 2 3 4 2" xfId="17766" xr:uid="{FA910C62-47DA-4E39-ADAE-5701F6813B2D}"/>
    <cellStyle name="RISKlightBoxed 2 3 4 2 2" xfId="17767" xr:uid="{437782F0-2BF5-483D-9CF3-CB20FFA58333}"/>
    <cellStyle name="RISKlightBoxed 2 3 4 3" xfId="17768" xr:uid="{9E057466-0D12-4993-830F-B420485A04B7}"/>
    <cellStyle name="RISKlightBoxed 2 3 4 3 2" xfId="17769" xr:uid="{572BE103-8733-47A3-B139-F72F24612050}"/>
    <cellStyle name="RISKlightBoxed 2 3 4 4" xfId="17770" xr:uid="{926C0EBF-3E3C-4033-B40A-3D0F251972ED}"/>
    <cellStyle name="RISKlightBoxed 2 3 5" xfId="17771" xr:uid="{3D47A4D9-811D-4B50-BD0E-4488AAB8420A}"/>
    <cellStyle name="RISKlightBoxed 2 3 5 2" xfId="17772" xr:uid="{BF91CB4F-59AE-4A1C-B108-C51398AB11D5}"/>
    <cellStyle name="RISKlightBoxed 2 3 5 2 2" xfId="17773" xr:uid="{FCACFE97-7CF0-41DA-954E-5DE05D8BECD0}"/>
    <cellStyle name="RISKlightBoxed 2 3 5 3" xfId="17774" xr:uid="{2FABEBF4-0CBB-4EEE-8E01-C14B876220F2}"/>
    <cellStyle name="RISKlightBoxed 2 3 5 3 2" xfId="17775" xr:uid="{BEEEA8E5-A0C8-419C-88FC-C780CEC3CE62}"/>
    <cellStyle name="RISKlightBoxed 2 3 5 4" xfId="17776" xr:uid="{35C10F12-684E-4765-A54F-619A679BD1BB}"/>
    <cellStyle name="RISKlightBoxed 2 3 6" xfId="17777" xr:uid="{9DFC08A6-95B8-4967-A3A4-B08BC9037761}"/>
    <cellStyle name="RISKlightBoxed 2 3 6 2" xfId="17778" xr:uid="{E4053850-1929-4401-AC8F-C5B2E66325E4}"/>
    <cellStyle name="RISKlightBoxed 2 3 6 2 2" xfId="17779" xr:uid="{1696F582-957C-4675-9CCF-BF7C77AE4018}"/>
    <cellStyle name="RISKlightBoxed 2 3 6 3" xfId="17780" xr:uid="{2F5AF115-B3C7-43EF-B18B-5DEA638AD087}"/>
    <cellStyle name="RISKlightBoxed 2 3 6 3 2" xfId="17781" xr:uid="{5BD11303-A876-4DBE-B800-D45167B9E81C}"/>
    <cellStyle name="RISKlightBoxed 2 3 6 4" xfId="17782" xr:uid="{B054A947-F22D-4C96-B20D-93AD2D3E5879}"/>
    <cellStyle name="RISKlightBoxed 2 3 7" xfId="17783" xr:uid="{68DAFF59-C561-4D61-91AB-2CC0E87C9B1F}"/>
    <cellStyle name="RISKlightBoxed 2 3 7 2" xfId="17784" xr:uid="{337D3689-7CB5-43DA-8650-D03BD9B22C5B}"/>
    <cellStyle name="RISKlightBoxed 2 3 8" xfId="17785" xr:uid="{AD5F3782-A0B1-4627-B68D-71867F0FB4DB}"/>
    <cellStyle name="RISKlightBoxed 2 3 8 2" xfId="17786" xr:uid="{DA2268D2-E8CA-49B0-8EDF-B874941E8165}"/>
    <cellStyle name="RISKlightBoxed 2 3 9" xfId="17787" xr:uid="{F85DD401-837C-4726-9450-806B7B424EB2}"/>
    <cellStyle name="RISKlightBoxed 2 3_Balance" xfId="17788" xr:uid="{77A42B62-5377-43E0-AD51-188694658E90}"/>
    <cellStyle name="RISKlightBoxed 2 4" xfId="17789" xr:uid="{19D3ED6B-C499-476F-957E-0F7185BA3E3C}"/>
    <cellStyle name="RISKlightBoxed 2 4 2" xfId="17790" xr:uid="{B7228D7F-AE1F-4A53-9E3A-A8BC28F7C982}"/>
    <cellStyle name="RISKlightBoxed 2 4 2 2" xfId="17791" xr:uid="{1EC2EAA8-972A-43D2-AC33-E8C8B702C48C}"/>
    <cellStyle name="RISKlightBoxed 2 4 2 2 2" xfId="17792" xr:uid="{A4039E68-948A-43AC-B88E-EDCDE774D4C8}"/>
    <cellStyle name="RISKlightBoxed 2 4 2 2 2 2" xfId="17793" xr:uid="{0806770B-0883-4158-BD4B-2B2681142046}"/>
    <cellStyle name="RISKlightBoxed 2 4 2 2 3" xfId="17794" xr:uid="{C80D03A9-F96F-49FA-9ECD-C438A98C1618}"/>
    <cellStyle name="RISKlightBoxed 2 4 2 2 3 2" xfId="17795" xr:uid="{2A1CCD3A-1AA5-4FBF-A597-B40C50907C0C}"/>
    <cellStyle name="RISKlightBoxed 2 4 2 2 4" xfId="17796" xr:uid="{D7233E7D-BA24-41C1-8764-4F981F1EE5D6}"/>
    <cellStyle name="RISKlightBoxed 2 4 2 3" xfId="17797" xr:uid="{9E02BA95-EA89-4461-9370-C789C218DDDA}"/>
    <cellStyle name="RISKlightBoxed 2 4 2 3 2" xfId="17798" xr:uid="{E4FD4C97-5C88-4CBA-92B4-623B3E6846A3}"/>
    <cellStyle name="RISKlightBoxed 2 4 2 3 2 2" xfId="17799" xr:uid="{30AF500B-1546-4340-A30D-E4F3D2A210F6}"/>
    <cellStyle name="RISKlightBoxed 2 4 2 3 3" xfId="17800" xr:uid="{14D93E0A-5B07-429F-969B-C17CB33F9940}"/>
    <cellStyle name="RISKlightBoxed 2 4 2 3 3 2" xfId="17801" xr:uid="{FCB630B8-AF5A-40B1-9B85-B2FFC6770150}"/>
    <cellStyle name="RISKlightBoxed 2 4 2 3 4" xfId="17802" xr:uid="{2928C562-1F29-44B1-A3CB-22D3FB13F915}"/>
    <cellStyle name="RISKlightBoxed 2 4 2 4" xfId="17803" xr:uid="{00968348-E885-43C5-B3C8-393BA0E49CAA}"/>
    <cellStyle name="RISKlightBoxed 2 4 2 4 2" xfId="17804" xr:uid="{AD815B94-8C88-434B-984C-86495DA59D61}"/>
    <cellStyle name="RISKlightBoxed 2 4 2 4 2 2" xfId="17805" xr:uid="{66100B73-4431-4618-82DD-2B0C346832E5}"/>
    <cellStyle name="RISKlightBoxed 2 4 2 4 3" xfId="17806" xr:uid="{529FFBA8-2CCA-41E2-91E0-ED884156C622}"/>
    <cellStyle name="RISKlightBoxed 2 4 2 4 3 2" xfId="17807" xr:uid="{2FA27CF0-1E98-4092-9117-3E7AE81EE997}"/>
    <cellStyle name="RISKlightBoxed 2 4 2 4 4" xfId="17808" xr:uid="{8EE6B43F-521C-49E9-899E-EE24CEA70289}"/>
    <cellStyle name="RISKlightBoxed 2 4 2 5" xfId="17809" xr:uid="{6E1B9D78-0030-4DFF-9AF1-DCAADD708310}"/>
    <cellStyle name="RISKlightBoxed 2 4 2 5 2" xfId="17810" xr:uid="{8924C9B6-F15D-4CE0-B236-649E777802E7}"/>
    <cellStyle name="RISKlightBoxed 2 4 2 5 2 2" xfId="17811" xr:uid="{4C838D0F-030A-4F01-BBA0-D83080C1BED1}"/>
    <cellStyle name="RISKlightBoxed 2 4 2 5 3" xfId="17812" xr:uid="{FF809C4C-09D7-4D2F-8F3D-85A629272FE0}"/>
    <cellStyle name="RISKlightBoxed 2 4 2 5 3 2" xfId="17813" xr:uid="{78CD7081-BC1C-4D53-9C45-3BB668AAEC14}"/>
    <cellStyle name="RISKlightBoxed 2 4 2 5 4" xfId="17814" xr:uid="{567F0E12-B4F0-475D-9E3D-1922A70A89ED}"/>
    <cellStyle name="RISKlightBoxed 2 4 2 6" xfId="17815" xr:uid="{238378AA-0247-4B60-B355-B3B242BDC2B3}"/>
    <cellStyle name="RISKlightBoxed 2 4 2 6 2" xfId="17816" xr:uid="{B5134980-6411-4663-A898-54958A7C62D8}"/>
    <cellStyle name="RISKlightBoxed 2 4 2 7" xfId="17817" xr:uid="{DFBE8417-087A-4985-BC53-BCD3028D9502}"/>
    <cellStyle name="RISKlightBoxed 2 4 2 7 2" xfId="17818" xr:uid="{F86B6B8A-B392-4FB2-814C-796D066D6F41}"/>
    <cellStyle name="RISKlightBoxed 2 4 2 8" xfId="17819" xr:uid="{C8B7FB9B-967D-42B5-97A3-A52C7F66B066}"/>
    <cellStyle name="RISKlightBoxed 2 4 3" xfId="17820" xr:uid="{6606E9CC-7B3A-49CA-A07E-27F31CAD6B13}"/>
    <cellStyle name="RISKlightBoxed 2 4 3 2" xfId="17821" xr:uid="{6EAB9D91-8BFB-4BFF-8BFB-52ACDC44ED69}"/>
    <cellStyle name="RISKlightBoxed 2 4 3 2 2" xfId="17822" xr:uid="{48E539EB-5C8D-4524-AB7D-3F95FD234364}"/>
    <cellStyle name="RISKlightBoxed 2 4 3 3" xfId="17823" xr:uid="{787BCCDC-DA5C-4254-867B-48984C6E8C0D}"/>
    <cellStyle name="RISKlightBoxed 2 4 3 3 2" xfId="17824" xr:uid="{A433976F-D52D-43C4-858C-B8AC9A8ACCC3}"/>
    <cellStyle name="RISKlightBoxed 2 4 3 4" xfId="17825" xr:uid="{40741437-CB83-4FAF-9056-0E84350D59CD}"/>
    <cellStyle name="RISKlightBoxed 2 4 4" xfId="17826" xr:uid="{243BD67E-CDD0-4344-832F-C317B472DD84}"/>
    <cellStyle name="RISKlightBoxed 2 4 4 2" xfId="17827" xr:uid="{6B03C2D6-F81B-477C-B4FE-F5151215BFD8}"/>
    <cellStyle name="RISKlightBoxed 2 4 4 2 2" xfId="17828" xr:uid="{FCEA2B0E-00C4-4463-A7B4-18E753C9CE43}"/>
    <cellStyle name="RISKlightBoxed 2 4 4 3" xfId="17829" xr:uid="{ABF299DF-8AD3-4E56-A7E5-99A62113A052}"/>
    <cellStyle name="RISKlightBoxed 2 4 4 3 2" xfId="17830" xr:uid="{00031F44-9686-4C99-AB00-A3D628CC2ED5}"/>
    <cellStyle name="RISKlightBoxed 2 4 4 4" xfId="17831" xr:uid="{DAD40250-1B28-486D-9F45-7076524C66B9}"/>
    <cellStyle name="RISKlightBoxed 2 4 5" xfId="17832" xr:uid="{67524DA6-A234-469B-8807-24E7AD407219}"/>
    <cellStyle name="RISKlightBoxed 2 4 5 2" xfId="17833" xr:uid="{3FE7190D-B7E8-4B55-880F-1EBB7895D35E}"/>
    <cellStyle name="RISKlightBoxed 2 4 5 2 2" xfId="17834" xr:uid="{0F0A6E6B-73AD-4203-AA73-E0C2053D626A}"/>
    <cellStyle name="RISKlightBoxed 2 4 5 3" xfId="17835" xr:uid="{BFF0B632-D1A2-406B-A9BF-D3E70BC27B1B}"/>
    <cellStyle name="RISKlightBoxed 2 4 5 3 2" xfId="17836" xr:uid="{FF65088F-D19A-4298-B143-CA4CC74ADBCA}"/>
    <cellStyle name="RISKlightBoxed 2 4 5 4" xfId="17837" xr:uid="{12A44E2D-62E7-44C7-AD11-7666B098E57B}"/>
    <cellStyle name="RISKlightBoxed 2 4 6" xfId="17838" xr:uid="{7474810C-6499-4CC3-A618-A5F69F192260}"/>
    <cellStyle name="RISKlightBoxed 2 4 6 2" xfId="17839" xr:uid="{8E84395D-F40A-48CD-84A4-DEC8B00A89FD}"/>
    <cellStyle name="RISKlightBoxed 2 4 6 2 2" xfId="17840" xr:uid="{DBEB67DE-70D6-4495-B319-EFAA37CD0E18}"/>
    <cellStyle name="RISKlightBoxed 2 4 6 3" xfId="17841" xr:uid="{A02995B2-9AC7-42B1-B846-FCDFEEC46FC9}"/>
    <cellStyle name="RISKlightBoxed 2 4 6 3 2" xfId="17842" xr:uid="{E0EEDC5A-94A6-4935-9CEE-4EBAA07493CA}"/>
    <cellStyle name="RISKlightBoxed 2 4 6 4" xfId="17843" xr:uid="{E7B968BF-F2C0-4A44-99AB-3B5748129254}"/>
    <cellStyle name="RISKlightBoxed 2 4 7" xfId="17844" xr:uid="{7B2B805C-0180-4AAC-BB5E-9A4D909D8AA5}"/>
    <cellStyle name="RISKlightBoxed 2 4 7 2" xfId="17845" xr:uid="{BA16A168-E0EB-427D-AFE7-AC702CCBE261}"/>
    <cellStyle name="RISKlightBoxed 2 4 8" xfId="17846" xr:uid="{CDD0B375-3B40-48F0-8B09-61871B2D16D0}"/>
    <cellStyle name="RISKlightBoxed 2 4 8 2" xfId="17847" xr:uid="{1A78804B-F8C6-4F40-8DE2-632B400AF47C}"/>
    <cellStyle name="RISKlightBoxed 2 4 9" xfId="17848" xr:uid="{F35B01B5-CD72-4001-9323-C7BDF8728C24}"/>
    <cellStyle name="RISKlightBoxed 2 4_Balance" xfId="17849" xr:uid="{88B05758-393F-4E66-8E50-2192F9377A68}"/>
    <cellStyle name="RISKlightBoxed 2 5" xfId="17850" xr:uid="{9D19FC00-7C77-41C9-99C7-3D1A9593AFC2}"/>
    <cellStyle name="RISKlightBoxed 2 5 2" xfId="17851" xr:uid="{FB728CAF-91F0-4A9C-9115-82B8508A8FFF}"/>
    <cellStyle name="RISKlightBoxed 2 5 2 2" xfId="17852" xr:uid="{7A4E6456-9B8A-4780-A9BE-5942B5940AF7}"/>
    <cellStyle name="RISKlightBoxed 2 5 2 2 2" xfId="17853" xr:uid="{704B366F-D454-4271-8C39-F14CFB0C6776}"/>
    <cellStyle name="RISKlightBoxed 2 5 2 3" xfId="17854" xr:uid="{3A07BCE5-8304-4090-B889-098662A37036}"/>
    <cellStyle name="RISKlightBoxed 2 5 2 3 2" xfId="17855" xr:uid="{84367642-8143-43C6-B483-D2D1A09B1E2A}"/>
    <cellStyle name="RISKlightBoxed 2 5 2 4" xfId="17856" xr:uid="{80B5B846-509C-4E49-B292-B97462609886}"/>
    <cellStyle name="RISKlightBoxed 2 5 3" xfId="17857" xr:uid="{2E5A7CA9-0798-448C-A1BD-04337BA00703}"/>
    <cellStyle name="RISKlightBoxed 2 5 3 2" xfId="17858" xr:uid="{8FF22ADE-71E6-47A6-94F0-03052E41BA0C}"/>
    <cellStyle name="RISKlightBoxed 2 5 3 2 2" xfId="17859" xr:uid="{9D10533E-2CCF-40B6-920B-16F0EEC69AE9}"/>
    <cellStyle name="RISKlightBoxed 2 5 3 3" xfId="17860" xr:uid="{EB62163D-0AFC-4479-BCE1-FF44E30263ED}"/>
    <cellStyle name="RISKlightBoxed 2 5 3 3 2" xfId="17861" xr:uid="{A4B9E608-367E-45AD-AFC6-73F67395DF2C}"/>
    <cellStyle name="RISKlightBoxed 2 5 3 4" xfId="17862" xr:uid="{86A9F483-7482-4F20-836D-339CD9084798}"/>
    <cellStyle name="RISKlightBoxed 2 5 4" xfId="17863" xr:uid="{071B6982-0428-4A4A-87C3-D8BDFC3D77C2}"/>
    <cellStyle name="RISKlightBoxed 2 5 4 2" xfId="17864" xr:uid="{514C7FF8-EAEE-4ABF-B814-85278A2ABDA9}"/>
    <cellStyle name="RISKlightBoxed 2 5 4 2 2" xfId="17865" xr:uid="{4BA747E1-DF10-4132-9417-179CB3CFD8BB}"/>
    <cellStyle name="RISKlightBoxed 2 5 4 3" xfId="17866" xr:uid="{DD67A95E-7A37-4CA6-A516-A36DCB38F162}"/>
    <cellStyle name="RISKlightBoxed 2 5 4 3 2" xfId="17867" xr:uid="{A8B545B9-A1E3-49F1-9342-8E0C15E5D424}"/>
    <cellStyle name="RISKlightBoxed 2 5 4 4" xfId="17868" xr:uid="{1B05C5C6-296B-4282-8038-1CC4BAA825EC}"/>
    <cellStyle name="RISKlightBoxed 2 5 5" xfId="17869" xr:uid="{1C61F19C-3BD2-4E70-A2A5-B63EDDEEBEB0}"/>
    <cellStyle name="RISKlightBoxed 2 5 5 2" xfId="17870" xr:uid="{4E1F8BBC-1FC0-4713-AF41-087C6A7B5724}"/>
    <cellStyle name="RISKlightBoxed 2 5 5 2 2" xfId="17871" xr:uid="{4C44B7A0-1793-4FC0-9E45-46ABBCFF77B9}"/>
    <cellStyle name="RISKlightBoxed 2 5 5 3" xfId="17872" xr:uid="{8296E07A-0872-4B97-B72E-660306F249D7}"/>
    <cellStyle name="RISKlightBoxed 2 5 5 3 2" xfId="17873" xr:uid="{498A8FE7-3C10-4123-A5BB-283CA29FBC4E}"/>
    <cellStyle name="RISKlightBoxed 2 5 5 4" xfId="17874" xr:uid="{1455212C-2910-49F8-9291-F38FD2008E23}"/>
    <cellStyle name="RISKlightBoxed 2 5 6" xfId="17875" xr:uid="{1832183C-BCCE-46EE-8C8A-AC58C3C3E283}"/>
    <cellStyle name="RISKlightBoxed 2 5 6 2" xfId="17876" xr:uid="{D3DA15F5-7B9B-4BF2-9347-E7B8243B166E}"/>
    <cellStyle name="RISKlightBoxed 2 5 7" xfId="17877" xr:uid="{FDCABD11-CE9E-4676-BB66-BF1EE3BDBA16}"/>
    <cellStyle name="RISKlightBoxed 2 5 7 2" xfId="17878" xr:uid="{D1204E07-5E62-486F-A23D-D5065D589A6F}"/>
    <cellStyle name="RISKlightBoxed 2 5 8" xfId="17879" xr:uid="{6BA70C66-311D-4CD6-97D0-F1E2D017325C}"/>
    <cellStyle name="RISKlightBoxed 2 6" xfId="17880" xr:uid="{D81816C5-92ED-4F24-B9D4-87072884A3BB}"/>
    <cellStyle name="RISKlightBoxed 2 6 2" xfId="17881" xr:uid="{114AD527-0293-4A5B-AFEF-0AE7B3AA0E6F}"/>
    <cellStyle name="RISKlightBoxed 2 6 2 2" xfId="17882" xr:uid="{D1CFD8CC-0A06-4BCD-B57F-67E6EC2A5CB5}"/>
    <cellStyle name="RISKlightBoxed 2 6 2 2 2" xfId="17883" xr:uid="{11E30695-E136-451B-9C66-192F7BFA3949}"/>
    <cellStyle name="RISKlightBoxed 2 6 2 3" xfId="17884" xr:uid="{D42A701F-D0CF-4FB8-8BDA-CF5118B0E85C}"/>
    <cellStyle name="RISKlightBoxed 2 6 2 3 2" xfId="17885" xr:uid="{506C621A-276B-47AF-9592-300778E19509}"/>
    <cellStyle name="RISKlightBoxed 2 6 2 4" xfId="17886" xr:uid="{C9A2C16E-E0B6-47D8-BF26-1517AF74551D}"/>
    <cellStyle name="RISKlightBoxed 2 6 3" xfId="17887" xr:uid="{1D2CFB58-D47E-46D3-8F75-584E9421536B}"/>
    <cellStyle name="RISKlightBoxed 2 6 3 2" xfId="17888" xr:uid="{C09140CB-49D7-4FC8-B565-724878989D15}"/>
    <cellStyle name="RISKlightBoxed 2 6 3 2 2" xfId="17889" xr:uid="{F3DFCBFD-F919-47BA-A5FD-FD49688A87B6}"/>
    <cellStyle name="RISKlightBoxed 2 6 3 3" xfId="17890" xr:uid="{98C19966-20CA-44DE-8F82-136E63DD9F10}"/>
    <cellStyle name="RISKlightBoxed 2 6 3 3 2" xfId="17891" xr:uid="{D106C39D-891D-4343-96C9-4447D9D00AE3}"/>
    <cellStyle name="RISKlightBoxed 2 6 3 4" xfId="17892" xr:uid="{9B06FA46-09A9-4A70-8C85-FA416B8FC583}"/>
    <cellStyle name="RISKlightBoxed 2 6 4" xfId="17893" xr:uid="{DC88ED39-E15C-4155-B7C0-0E22F1003216}"/>
    <cellStyle name="RISKlightBoxed 2 6 4 2" xfId="17894" xr:uid="{A1702A20-800C-45EF-BED7-3E96EED6AF8E}"/>
    <cellStyle name="RISKlightBoxed 2 6 4 2 2" xfId="17895" xr:uid="{74F300F5-F40B-45D9-A6C5-EF313B24E3B5}"/>
    <cellStyle name="RISKlightBoxed 2 6 4 3" xfId="17896" xr:uid="{26E5BD56-4893-436C-9BDC-07A1F6428CCF}"/>
    <cellStyle name="RISKlightBoxed 2 6 4 3 2" xfId="17897" xr:uid="{5B375E5B-A737-41E3-AF4C-358137DEC73D}"/>
    <cellStyle name="RISKlightBoxed 2 6 4 4" xfId="17898" xr:uid="{B4869D46-4A6D-4D11-B27A-C494277BB3EF}"/>
    <cellStyle name="RISKlightBoxed 2 6 5" xfId="17899" xr:uid="{F81B0E0D-9BB9-465F-95F5-899790B5F4FC}"/>
    <cellStyle name="RISKlightBoxed 2 6 5 2" xfId="17900" xr:uid="{1F25552D-2574-467E-82A5-45A517C82211}"/>
    <cellStyle name="RISKlightBoxed 2 6 5 2 2" xfId="17901" xr:uid="{2BDE0218-B192-431B-8EA0-8793CBAD2CDE}"/>
    <cellStyle name="RISKlightBoxed 2 6 5 3" xfId="17902" xr:uid="{4EAD4850-39F8-44D8-8811-49A179891E79}"/>
    <cellStyle name="RISKlightBoxed 2 6 5 3 2" xfId="17903" xr:uid="{2C34F276-19D2-4EC3-AD5E-9D52A1576878}"/>
    <cellStyle name="RISKlightBoxed 2 6 5 4" xfId="17904" xr:uid="{8751E602-98E9-4C50-AE9A-A1609CDC15E5}"/>
    <cellStyle name="RISKlightBoxed 2 6 6" xfId="17905" xr:uid="{52BC4DD8-F7EA-4FF1-B824-EA0FBD580889}"/>
    <cellStyle name="RISKlightBoxed 2 6 6 2" xfId="17906" xr:uid="{B800DB6A-81C8-49BD-A756-78A3C6BF42B2}"/>
    <cellStyle name="RISKlightBoxed 2 6 7" xfId="17907" xr:uid="{762525B5-F77C-46F7-9797-DEB2BB3F4F76}"/>
    <cellStyle name="RISKlightBoxed 2 6 7 2" xfId="17908" xr:uid="{9B9D271E-61FE-44B1-B750-24A632FD2A56}"/>
    <cellStyle name="RISKlightBoxed 2 6 8" xfId="17909" xr:uid="{771DDD18-9DBA-43F8-BCDB-203A8E6E9EF9}"/>
    <cellStyle name="RISKlightBoxed 2 7" xfId="17910" xr:uid="{274BB1D5-ED49-46B9-BAFD-D5392A56FD0F}"/>
    <cellStyle name="RISKlightBoxed 2 7 2" xfId="17911" xr:uid="{6D1E9F34-CEF7-4CDF-92B5-EEC8BA0C81F3}"/>
    <cellStyle name="RISKlightBoxed 2 7 2 2" xfId="17912" xr:uid="{68E894F8-DD1E-4683-9BF4-7AD79C5109A6}"/>
    <cellStyle name="RISKlightBoxed 2 7 3" xfId="17913" xr:uid="{481171F2-9647-4E3E-9365-E4C6667BBA7D}"/>
    <cellStyle name="RISKlightBoxed 2 7 3 2" xfId="17914" xr:uid="{73216933-27C8-4BDB-9943-BDF7AB8402F8}"/>
    <cellStyle name="RISKlightBoxed 2 7 4" xfId="17915" xr:uid="{A65A5466-52F9-4ECA-B338-23C5735DCA16}"/>
    <cellStyle name="RISKlightBoxed 2 8" xfId="17916" xr:uid="{EAFE24E5-E530-4099-BE49-6F1390DC218E}"/>
    <cellStyle name="RISKlightBoxed 2 8 2" xfId="17917" xr:uid="{7CE44560-6D16-4423-96C9-7424A5D68AB9}"/>
    <cellStyle name="RISKlightBoxed 2 8 2 2" xfId="17918" xr:uid="{5BABC271-FFC3-4311-803E-28E9600F6022}"/>
    <cellStyle name="RISKlightBoxed 2 8 3" xfId="17919" xr:uid="{5FD5B554-8E24-4A39-8DAC-441E3ECC7330}"/>
    <cellStyle name="RISKlightBoxed 2 8 3 2" xfId="17920" xr:uid="{39EB1BFE-C8AA-46EF-88D9-199464AE7695}"/>
    <cellStyle name="RISKlightBoxed 2 8 4" xfId="17921" xr:uid="{51CA02B5-78FC-4473-AA3E-58540256DD5B}"/>
    <cellStyle name="RISKlightBoxed 2 9" xfId="17922" xr:uid="{7BEAD6D0-54AF-47D9-B582-DF06E35E5DB1}"/>
    <cellStyle name="RISKlightBoxed 2 9 2" xfId="17923" xr:uid="{006D1F80-2F8E-4577-94C1-39FAD8A70DA4}"/>
    <cellStyle name="RISKlightBoxed 2 9 2 2" xfId="17924" xr:uid="{C6251673-9FEB-4235-989E-10F79B3E266F}"/>
    <cellStyle name="RISKlightBoxed 2 9 3" xfId="17925" xr:uid="{D4CBF775-13C2-49FC-9D61-EB6E0BB356C5}"/>
    <cellStyle name="RISKlightBoxed 2 9 3 2" xfId="17926" xr:uid="{DB41E5CE-146F-4A60-9FDD-D0FE1923B736}"/>
    <cellStyle name="RISKlightBoxed 2 9 4" xfId="17927" xr:uid="{3461F1E8-2DAF-48C9-8E9D-8D39EDC92C32}"/>
    <cellStyle name="RISKlightBoxed 2_Balance" xfId="17928" xr:uid="{3461AE67-5971-4895-9535-B79C8F4A1A19}"/>
    <cellStyle name="RISKlightBoxed 3" xfId="17929" xr:uid="{75975E9B-1870-4EDE-B047-71FCF998886E}"/>
    <cellStyle name="RISKlightBoxed 3 10" xfId="17930" xr:uid="{FEA12290-FB00-4B3F-ACA6-DADDCEF80E99}"/>
    <cellStyle name="RISKlightBoxed 3 10 2" xfId="17931" xr:uid="{41EE58F5-C63F-4F7E-872C-84D246FDB77E}"/>
    <cellStyle name="RISKlightBoxed 3 10 2 2" xfId="17932" xr:uid="{C0E23BBA-A586-438F-BE9E-841751FA39D1}"/>
    <cellStyle name="RISKlightBoxed 3 10 3" xfId="17933" xr:uid="{DD851540-E152-48B1-AC1F-84C33711611A}"/>
    <cellStyle name="RISKlightBoxed 3 10 3 2" xfId="17934" xr:uid="{6D586D90-1ACA-44A8-AA74-87122C139D60}"/>
    <cellStyle name="RISKlightBoxed 3 10 4" xfId="17935" xr:uid="{818F1FF2-8D29-46AE-93DC-91C202D6932B}"/>
    <cellStyle name="RISKlightBoxed 3 11" xfId="17936" xr:uid="{E3AA402F-B8B9-4829-8F83-C6B97B7F57CE}"/>
    <cellStyle name="RISKlightBoxed 3 11 2" xfId="17937" xr:uid="{AB06A6F7-32F5-49A9-8EA0-68167E30C6EA}"/>
    <cellStyle name="RISKlightBoxed 3 12" xfId="17938" xr:uid="{50394D38-1437-4175-8B7E-42B65A8BBAF5}"/>
    <cellStyle name="RISKlightBoxed 3 12 2" xfId="17939" xr:uid="{7336E682-2BF9-4B59-A1CA-3AC3969BD6E0}"/>
    <cellStyle name="RISKlightBoxed 3 13" xfId="17940" xr:uid="{4451084D-D43B-4A76-A116-D4130237B1A1}"/>
    <cellStyle name="RISKlightBoxed 3 2" xfId="17941" xr:uid="{04C77511-760F-4B83-A50D-A3893FF51F34}"/>
    <cellStyle name="RISKlightBoxed 3 2 2" xfId="17942" xr:uid="{1EA2E6C8-FA06-46C0-BDDE-5B8502F7257B}"/>
    <cellStyle name="RISKlightBoxed 3 2 2 2" xfId="17943" xr:uid="{F45DE746-B211-4E79-AB60-37393E533035}"/>
    <cellStyle name="RISKlightBoxed 3 2 2 2 2" xfId="17944" xr:uid="{660E7B91-D029-437E-B4ED-46B0BFF6E287}"/>
    <cellStyle name="RISKlightBoxed 3 2 2 2 2 2" xfId="17945" xr:uid="{1A3D54E8-05C2-46A5-947D-14F92A4C55C8}"/>
    <cellStyle name="RISKlightBoxed 3 2 2 2 3" xfId="17946" xr:uid="{40F62177-CC03-4CE6-8CFC-D110BEC03537}"/>
    <cellStyle name="RISKlightBoxed 3 2 2 2 3 2" xfId="17947" xr:uid="{D2342167-51B1-4FBE-BCD2-7A71874273D1}"/>
    <cellStyle name="RISKlightBoxed 3 2 2 2 4" xfId="17948" xr:uid="{02ABC4D1-FDB6-4F50-920C-97F148CF2C70}"/>
    <cellStyle name="RISKlightBoxed 3 2 2 3" xfId="17949" xr:uid="{7FC653C7-FC25-40E3-9435-3BC0EBEED3F7}"/>
    <cellStyle name="RISKlightBoxed 3 2 2 3 2" xfId="17950" xr:uid="{354613B0-BE0C-4703-89BE-DED8F27567B7}"/>
    <cellStyle name="RISKlightBoxed 3 2 2 3 2 2" xfId="17951" xr:uid="{792DECF7-55AC-47BF-BE8D-ED35CFD0BAEE}"/>
    <cellStyle name="RISKlightBoxed 3 2 2 3 3" xfId="17952" xr:uid="{A33945A6-6164-4570-8336-FAACCB6FE7F5}"/>
    <cellStyle name="RISKlightBoxed 3 2 2 3 3 2" xfId="17953" xr:uid="{0D3E496A-FED0-4F49-9D2C-21E95C0CD961}"/>
    <cellStyle name="RISKlightBoxed 3 2 2 3 4" xfId="17954" xr:uid="{BD7F350C-58EB-461E-AC97-9F425BF8532F}"/>
    <cellStyle name="RISKlightBoxed 3 2 2 4" xfId="17955" xr:uid="{9CBF9CE9-2810-40DA-8BE0-47D0FA0565E0}"/>
    <cellStyle name="RISKlightBoxed 3 2 2 4 2" xfId="17956" xr:uid="{215AA121-CF39-4AF5-96C6-376DCC010BB8}"/>
    <cellStyle name="RISKlightBoxed 3 2 2 4 2 2" xfId="17957" xr:uid="{9F327D11-A423-4A1F-9CA1-EAD1E7A8B6FF}"/>
    <cellStyle name="RISKlightBoxed 3 2 2 4 3" xfId="17958" xr:uid="{9071E0B1-9DCE-46BD-A141-942D6C40DEDB}"/>
    <cellStyle name="RISKlightBoxed 3 2 2 4 3 2" xfId="17959" xr:uid="{A008AB9E-0E7A-434E-BE51-AA305EBCA8CE}"/>
    <cellStyle name="RISKlightBoxed 3 2 2 4 4" xfId="17960" xr:uid="{6E5F1D64-1955-4174-B102-DCDB51D09E35}"/>
    <cellStyle name="RISKlightBoxed 3 2 2 5" xfId="17961" xr:uid="{124BA1D6-7827-47EB-9531-72408A6A0087}"/>
    <cellStyle name="RISKlightBoxed 3 2 2 5 2" xfId="17962" xr:uid="{0965C54E-EE76-4018-872D-137A7FB56D1B}"/>
    <cellStyle name="RISKlightBoxed 3 2 2 5 2 2" xfId="17963" xr:uid="{3A8FC41C-3A54-4F4A-9DA5-182E16425DAC}"/>
    <cellStyle name="RISKlightBoxed 3 2 2 5 3" xfId="17964" xr:uid="{952E910E-6B74-4A10-8513-C8492D44E550}"/>
    <cellStyle name="RISKlightBoxed 3 2 2 5 3 2" xfId="17965" xr:uid="{3FE9B4B1-F3A0-48DC-A2A1-A91062C6ED8B}"/>
    <cellStyle name="RISKlightBoxed 3 2 2 5 4" xfId="17966" xr:uid="{476C868F-2063-4ECD-9891-FC2D4FDC68CB}"/>
    <cellStyle name="RISKlightBoxed 3 2 2 6" xfId="17967" xr:uid="{3E4B571D-96DF-44C5-A5AA-13DB2FFACA18}"/>
    <cellStyle name="RISKlightBoxed 3 2 2 6 2" xfId="17968" xr:uid="{9F2FAEC6-815B-4C57-90E9-756978F64A38}"/>
    <cellStyle name="RISKlightBoxed 3 2 2 7" xfId="17969" xr:uid="{F4438E1D-7B71-451C-B200-B70DD450A73F}"/>
    <cellStyle name="RISKlightBoxed 3 2 2 7 2" xfId="17970" xr:uid="{857993CB-87A2-433E-AE79-892D50AB9BC5}"/>
    <cellStyle name="RISKlightBoxed 3 2 2 8" xfId="17971" xr:uid="{2A459588-327A-4D28-AD3F-6F402D23D24B}"/>
    <cellStyle name="RISKlightBoxed 3 2 3" xfId="17972" xr:uid="{C38F17AF-B1BD-45D7-8846-A3B7A4906446}"/>
    <cellStyle name="RISKlightBoxed 3 2 3 2" xfId="17973" xr:uid="{71313EB1-4877-4931-9638-1E9AF0D4949F}"/>
    <cellStyle name="RISKlightBoxed 3 2 3 2 2" xfId="17974" xr:uid="{2D68DAEF-39C7-4DBA-81B4-BC4979BEFF3F}"/>
    <cellStyle name="RISKlightBoxed 3 2 3 3" xfId="17975" xr:uid="{C30433C1-7228-41E3-96CC-478954D07EA8}"/>
    <cellStyle name="RISKlightBoxed 3 2 3 3 2" xfId="17976" xr:uid="{996C0474-4C02-4C10-9E91-BAA78FBCD4C4}"/>
    <cellStyle name="RISKlightBoxed 3 2 3 4" xfId="17977" xr:uid="{F00C3F94-ABC9-4DEE-9EDD-84685F57FF5A}"/>
    <cellStyle name="RISKlightBoxed 3 2 4" xfId="17978" xr:uid="{5F77DE03-ABF5-4066-9A32-10BDF4A204C3}"/>
    <cellStyle name="RISKlightBoxed 3 2 4 2" xfId="17979" xr:uid="{575EC26D-790B-47CD-A6A6-F71C58AA971D}"/>
    <cellStyle name="RISKlightBoxed 3 2 4 2 2" xfId="17980" xr:uid="{D8231F45-47BE-4103-A3F0-44431B0880D9}"/>
    <cellStyle name="RISKlightBoxed 3 2 4 3" xfId="17981" xr:uid="{248C45C5-CC72-4F60-86AF-94ED90D07D12}"/>
    <cellStyle name="RISKlightBoxed 3 2 4 3 2" xfId="17982" xr:uid="{FEF50189-F0DA-4996-8A91-831C227DC4B7}"/>
    <cellStyle name="RISKlightBoxed 3 2 4 4" xfId="17983" xr:uid="{1D59E4A1-2521-4DFA-BD97-79244A63D74C}"/>
    <cellStyle name="RISKlightBoxed 3 2 5" xfId="17984" xr:uid="{F8F1563F-3CCC-47B9-9F2F-A79932C7D378}"/>
    <cellStyle name="RISKlightBoxed 3 2 5 2" xfId="17985" xr:uid="{97C19B5A-4BF0-42D0-8B28-CCCAFEBF5A9A}"/>
    <cellStyle name="RISKlightBoxed 3 2 5 2 2" xfId="17986" xr:uid="{90328F24-2E4A-474E-B85F-1327BCE63C83}"/>
    <cellStyle name="RISKlightBoxed 3 2 5 3" xfId="17987" xr:uid="{0402AD88-6222-4811-AE7A-7BA878D6D22E}"/>
    <cellStyle name="RISKlightBoxed 3 2 5 3 2" xfId="17988" xr:uid="{6B4E4826-31FA-465B-A51E-308613C6EC83}"/>
    <cellStyle name="RISKlightBoxed 3 2 5 4" xfId="17989" xr:uid="{BFDF1279-EBDD-4802-92DF-68985B7D587E}"/>
    <cellStyle name="RISKlightBoxed 3 2 6" xfId="17990" xr:uid="{763AC086-D107-4596-A174-20DAA15CF767}"/>
    <cellStyle name="RISKlightBoxed 3 2 6 2" xfId="17991" xr:uid="{9F7AC7F5-4FAF-4D70-9950-31367A136F2D}"/>
    <cellStyle name="RISKlightBoxed 3 2 6 2 2" xfId="17992" xr:uid="{F8079DF5-2E29-4F65-93E7-8C009BCA985B}"/>
    <cellStyle name="RISKlightBoxed 3 2 6 3" xfId="17993" xr:uid="{79E051FE-A145-4EC9-946D-5B137321C258}"/>
    <cellStyle name="RISKlightBoxed 3 2 6 3 2" xfId="17994" xr:uid="{3BC3C277-2EF8-488F-BD07-7B3B536A6E76}"/>
    <cellStyle name="RISKlightBoxed 3 2 6 4" xfId="17995" xr:uid="{61CFD314-FD87-4EC8-B19C-DEB90C006A56}"/>
    <cellStyle name="RISKlightBoxed 3 2 7" xfId="17996" xr:uid="{FE07B352-618B-46EF-9A60-52A177BF1078}"/>
    <cellStyle name="RISKlightBoxed 3 2 7 2" xfId="17997" xr:uid="{3D03A376-8209-418B-BA77-A752D2FB8C5F}"/>
    <cellStyle name="RISKlightBoxed 3 2 8" xfId="17998" xr:uid="{088A2AB3-6006-4FF3-B446-B024BC7ECD13}"/>
    <cellStyle name="RISKlightBoxed 3 2 8 2" xfId="17999" xr:uid="{FAE66699-DADB-409B-8356-7863EB73BC96}"/>
    <cellStyle name="RISKlightBoxed 3 2 9" xfId="18000" xr:uid="{60FD47B7-23A8-4B27-BE5E-9D7A9304C1EB}"/>
    <cellStyle name="RISKlightBoxed 3 2_Balance" xfId="18001" xr:uid="{A75F3669-016B-4074-AFF0-5DFB749E7014}"/>
    <cellStyle name="RISKlightBoxed 3 3" xfId="18002" xr:uid="{F8DB2E74-451E-455D-BF08-EDFE074960E4}"/>
    <cellStyle name="RISKlightBoxed 3 3 2" xfId="18003" xr:uid="{C66E7978-3E0E-425C-AD75-2A11F909DCDF}"/>
    <cellStyle name="RISKlightBoxed 3 3 2 2" xfId="18004" xr:uid="{A274454A-0F9E-4D2E-BEF2-F7973C257CB5}"/>
    <cellStyle name="RISKlightBoxed 3 3 2 2 2" xfId="18005" xr:uid="{0D1ED193-4167-4959-B3E7-EB52B0F8B8F7}"/>
    <cellStyle name="RISKlightBoxed 3 3 2 2 2 2" xfId="18006" xr:uid="{1BC96332-8ABD-40E6-8350-9A53DC294073}"/>
    <cellStyle name="RISKlightBoxed 3 3 2 2 3" xfId="18007" xr:uid="{853E2F3F-986B-47DB-8606-992EC7D01553}"/>
    <cellStyle name="RISKlightBoxed 3 3 2 2 3 2" xfId="18008" xr:uid="{194656F8-3160-4FEA-B0D5-20D67E5CF6EC}"/>
    <cellStyle name="RISKlightBoxed 3 3 2 2 4" xfId="18009" xr:uid="{04BCD418-F470-43FE-B82F-68DA4C673A33}"/>
    <cellStyle name="RISKlightBoxed 3 3 2 3" xfId="18010" xr:uid="{483028EC-F5E3-4325-9F07-9588B400F04A}"/>
    <cellStyle name="RISKlightBoxed 3 3 2 3 2" xfId="18011" xr:uid="{B3642E02-6D88-43F4-9EC6-223B7E55D735}"/>
    <cellStyle name="RISKlightBoxed 3 3 2 3 2 2" xfId="18012" xr:uid="{4C854B12-7B31-49AE-B705-CBA98FD4AAE5}"/>
    <cellStyle name="RISKlightBoxed 3 3 2 3 3" xfId="18013" xr:uid="{54EABB92-75E9-4446-A6F7-7E431F8DD216}"/>
    <cellStyle name="RISKlightBoxed 3 3 2 3 3 2" xfId="18014" xr:uid="{906E809C-48B3-476D-8ED9-BF1A459963BA}"/>
    <cellStyle name="RISKlightBoxed 3 3 2 3 4" xfId="18015" xr:uid="{78D90D23-BCAA-4BFB-A80D-A8D6B9E648E9}"/>
    <cellStyle name="RISKlightBoxed 3 3 2 4" xfId="18016" xr:uid="{5098DECE-95B4-4140-871D-F699E292E534}"/>
    <cellStyle name="RISKlightBoxed 3 3 2 4 2" xfId="18017" xr:uid="{879658FF-D345-43FA-B329-F240A23C45BA}"/>
    <cellStyle name="RISKlightBoxed 3 3 2 4 2 2" xfId="18018" xr:uid="{F3C6E479-4ECA-4613-B285-652EC5513102}"/>
    <cellStyle name="RISKlightBoxed 3 3 2 4 3" xfId="18019" xr:uid="{75194AC2-6602-4DFF-B059-4EA73CE7D0DC}"/>
    <cellStyle name="RISKlightBoxed 3 3 2 4 3 2" xfId="18020" xr:uid="{FFE7123D-44AD-445D-A138-0E00228851A1}"/>
    <cellStyle name="RISKlightBoxed 3 3 2 4 4" xfId="18021" xr:uid="{2518CF79-0BC5-4256-A691-E0CF62107B8C}"/>
    <cellStyle name="RISKlightBoxed 3 3 2 5" xfId="18022" xr:uid="{9C5BC196-E6F1-4D42-975E-EBFB07025339}"/>
    <cellStyle name="RISKlightBoxed 3 3 2 5 2" xfId="18023" xr:uid="{AF5DB4D5-2C3A-4816-8B73-B8B73AF61748}"/>
    <cellStyle name="RISKlightBoxed 3 3 2 5 2 2" xfId="18024" xr:uid="{F9D697CF-A2F0-44A3-AB0F-0389B6FAC9EF}"/>
    <cellStyle name="RISKlightBoxed 3 3 2 5 3" xfId="18025" xr:uid="{32593E9F-EB7A-4EE2-A4B5-9E771B0BECFF}"/>
    <cellStyle name="RISKlightBoxed 3 3 2 5 3 2" xfId="18026" xr:uid="{E51349BE-A8D7-473D-BF56-7F79CA5C0457}"/>
    <cellStyle name="RISKlightBoxed 3 3 2 5 4" xfId="18027" xr:uid="{3FCA789D-A7BF-440F-80C9-5B19B92A1388}"/>
    <cellStyle name="RISKlightBoxed 3 3 2 6" xfId="18028" xr:uid="{5697F06A-7002-4FDA-B78F-FE2876A6CF0B}"/>
    <cellStyle name="RISKlightBoxed 3 3 2 6 2" xfId="18029" xr:uid="{2CAC3DF3-0D23-4F6E-BAEF-D6CF68EFCD22}"/>
    <cellStyle name="RISKlightBoxed 3 3 2 7" xfId="18030" xr:uid="{3EC83CB4-1100-447D-864E-9BEABCBC7172}"/>
    <cellStyle name="RISKlightBoxed 3 3 2 7 2" xfId="18031" xr:uid="{B5938C51-6581-41F3-9874-7EC38CBC4B48}"/>
    <cellStyle name="RISKlightBoxed 3 3 2 8" xfId="18032" xr:uid="{4898451C-FC37-4FA9-8194-58AC3B58E39D}"/>
    <cellStyle name="RISKlightBoxed 3 3 3" xfId="18033" xr:uid="{A6817B7E-B7F2-4B5D-A0F4-24291916C20C}"/>
    <cellStyle name="RISKlightBoxed 3 3 3 2" xfId="18034" xr:uid="{FA253F47-13E9-42E0-AB88-FA032C467AD6}"/>
    <cellStyle name="RISKlightBoxed 3 3 3 2 2" xfId="18035" xr:uid="{9571EAA6-C1CF-4EE6-A717-2C8BC831ABAE}"/>
    <cellStyle name="RISKlightBoxed 3 3 3 3" xfId="18036" xr:uid="{125FD32F-D657-4B38-B8EE-F9483EC56F88}"/>
    <cellStyle name="RISKlightBoxed 3 3 3 3 2" xfId="18037" xr:uid="{024F3EA6-6C48-4CB7-BE41-EF8353A55EAC}"/>
    <cellStyle name="RISKlightBoxed 3 3 3 4" xfId="18038" xr:uid="{1BA2F265-2E89-44CB-A987-3F4388FE719A}"/>
    <cellStyle name="RISKlightBoxed 3 3 4" xfId="18039" xr:uid="{09CAF43E-6F58-4C82-BE09-06164CAED5EF}"/>
    <cellStyle name="RISKlightBoxed 3 3 4 2" xfId="18040" xr:uid="{3CC911F3-B195-4FBB-8571-5AC2AA3C826E}"/>
    <cellStyle name="RISKlightBoxed 3 3 4 2 2" xfId="18041" xr:uid="{6FD74A6F-EBC3-4983-8621-D84B080F0352}"/>
    <cellStyle name="RISKlightBoxed 3 3 4 3" xfId="18042" xr:uid="{215CACB1-4F8A-4320-81A2-4167A0C587F8}"/>
    <cellStyle name="RISKlightBoxed 3 3 4 3 2" xfId="18043" xr:uid="{71302009-53BB-4C00-A5C1-324742E62D33}"/>
    <cellStyle name="RISKlightBoxed 3 3 4 4" xfId="18044" xr:uid="{9A983BE4-17BC-4B4E-9D79-F8BEE06135ED}"/>
    <cellStyle name="RISKlightBoxed 3 3 5" xfId="18045" xr:uid="{217407AF-7786-4C39-B61D-8689FAF46765}"/>
    <cellStyle name="RISKlightBoxed 3 3 5 2" xfId="18046" xr:uid="{9D3AFCCE-7F3E-41DF-95CC-0A8BD8553C8D}"/>
    <cellStyle name="RISKlightBoxed 3 3 5 2 2" xfId="18047" xr:uid="{8787C2C2-7AE3-4204-9D4C-5954A107FBB1}"/>
    <cellStyle name="RISKlightBoxed 3 3 5 3" xfId="18048" xr:uid="{EF2D3EAF-738A-409E-ACB8-0FF8F05822EA}"/>
    <cellStyle name="RISKlightBoxed 3 3 5 3 2" xfId="18049" xr:uid="{7BA13E38-B0CA-4AEB-A31E-9611AAC945CF}"/>
    <cellStyle name="RISKlightBoxed 3 3 5 4" xfId="18050" xr:uid="{2D91AEB9-1BE5-434E-8413-E60849C1CCEF}"/>
    <cellStyle name="RISKlightBoxed 3 3 6" xfId="18051" xr:uid="{237B9647-1A04-4DF1-BC6D-89B56F97B131}"/>
    <cellStyle name="RISKlightBoxed 3 3 6 2" xfId="18052" xr:uid="{C0331E6D-1680-4D45-8CFB-7DE97E0B2F99}"/>
    <cellStyle name="RISKlightBoxed 3 3 6 2 2" xfId="18053" xr:uid="{2C2B7C86-992D-4B24-836F-CFA2BF18E7F1}"/>
    <cellStyle name="RISKlightBoxed 3 3 6 3" xfId="18054" xr:uid="{97A4D79D-BCCE-4CFF-9910-898FCB50D0EB}"/>
    <cellStyle name="RISKlightBoxed 3 3 6 3 2" xfId="18055" xr:uid="{66DDA247-E72F-4F7F-893D-E27E386679D8}"/>
    <cellStyle name="RISKlightBoxed 3 3 6 4" xfId="18056" xr:uid="{1DC4DA71-6AAE-4A20-9577-492A1579CC12}"/>
    <cellStyle name="RISKlightBoxed 3 3 7" xfId="18057" xr:uid="{C11BA6AA-75B4-456C-A881-9731FDCD5348}"/>
    <cellStyle name="RISKlightBoxed 3 3 7 2" xfId="18058" xr:uid="{1AE0EC1B-CCD3-44A2-8F5A-8B142B528FC0}"/>
    <cellStyle name="RISKlightBoxed 3 3 8" xfId="18059" xr:uid="{B7C73C3E-017C-448E-8BF0-E9BC04326CB4}"/>
    <cellStyle name="RISKlightBoxed 3 3 8 2" xfId="18060" xr:uid="{5A6F59DA-7E1B-4531-BC09-D4B7A7E5861A}"/>
    <cellStyle name="RISKlightBoxed 3 3 9" xfId="18061" xr:uid="{FC073114-359D-472D-B77A-6922180EF36E}"/>
    <cellStyle name="RISKlightBoxed 3 3_Balance" xfId="18062" xr:uid="{B21D9BD5-584C-4397-871D-7430BB23F8A7}"/>
    <cellStyle name="RISKlightBoxed 3 4" xfId="18063" xr:uid="{7DFEAC5A-76A0-4883-B543-8566640639A4}"/>
    <cellStyle name="RISKlightBoxed 3 4 2" xfId="18064" xr:uid="{21C02726-8F1A-4D32-BE9E-73676A721EC3}"/>
    <cellStyle name="RISKlightBoxed 3 4 2 2" xfId="18065" xr:uid="{4E8BDFAA-B30A-4002-999C-2692FF8BBE2B}"/>
    <cellStyle name="RISKlightBoxed 3 4 2 2 2" xfId="18066" xr:uid="{3111A734-B180-4388-A0DC-737EE9C691A6}"/>
    <cellStyle name="RISKlightBoxed 3 4 2 2 2 2" xfId="18067" xr:uid="{A791B9D2-FE0E-4F25-80B2-4730E2397F9E}"/>
    <cellStyle name="RISKlightBoxed 3 4 2 2 3" xfId="18068" xr:uid="{687B21FA-B3D2-4E38-A8E3-5BB2442CA385}"/>
    <cellStyle name="RISKlightBoxed 3 4 2 2 3 2" xfId="18069" xr:uid="{2611039F-7EF0-4436-B6A3-1A564F73A7B9}"/>
    <cellStyle name="RISKlightBoxed 3 4 2 2 4" xfId="18070" xr:uid="{67E020CF-9FDE-43F5-8D6D-CEB7963F69C3}"/>
    <cellStyle name="RISKlightBoxed 3 4 2 3" xfId="18071" xr:uid="{759594C4-F1F9-4CC5-B2D6-659E24BCEE78}"/>
    <cellStyle name="RISKlightBoxed 3 4 2 3 2" xfId="18072" xr:uid="{A3CD2FDF-E55E-4D0D-A47C-635256438853}"/>
    <cellStyle name="RISKlightBoxed 3 4 2 3 2 2" xfId="18073" xr:uid="{6E92C017-F3A7-459A-BDD3-69D377EED114}"/>
    <cellStyle name="RISKlightBoxed 3 4 2 3 3" xfId="18074" xr:uid="{08B28482-3BC7-4507-A9EC-3BF0C01288DD}"/>
    <cellStyle name="RISKlightBoxed 3 4 2 3 3 2" xfId="18075" xr:uid="{13C74A35-7524-4FBC-AB80-29A24FE9B8D1}"/>
    <cellStyle name="RISKlightBoxed 3 4 2 3 4" xfId="18076" xr:uid="{FBEB0C62-EF9A-4B8C-8A63-58302F7C93FF}"/>
    <cellStyle name="RISKlightBoxed 3 4 2 4" xfId="18077" xr:uid="{72362A51-A954-4C6C-9C5C-B0D95E4F25B6}"/>
    <cellStyle name="RISKlightBoxed 3 4 2 4 2" xfId="18078" xr:uid="{994A9472-BA4F-45FA-94FF-052900649045}"/>
    <cellStyle name="RISKlightBoxed 3 4 2 4 2 2" xfId="18079" xr:uid="{D04DDDE6-D73C-474E-B93A-F41D79208C22}"/>
    <cellStyle name="RISKlightBoxed 3 4 2 4 3" xfId="18080" xr:uid="{1E721AD6-05F2-4EFC-8C33-D27703A99116}"/>
    <cellStyle name="RISKlightBoxed 3 4 2 4 3 2" xfId="18081" xr:uid="{0E1EC356-AE65-45F8-B5D1-D244ED9933BB}"/>
    <cellStyle name="RISKlightBoxed 3 4 2 4 4" xfId="18082" xr:uid="{DFB289A5-A795-4E58-90AD-DEA301285343}"/>
    <cellStyle name="RISKlightBoxed 3 4 2 5" xfId="18083" xr:uid="{8BB097C0-C477-4F1D-8603-7FC2324FC446}"/>
    <cellStyle name="RISKlightBoxed 3 4 2 5 2" xfId="18084" xr:uid="{8A8AF5EE-1E2B-42A7-852D-2E86DA7190D3}"/>
    <cellStyle name="RISKlightBoxed 3 4 2 5 2 2" xfId="18085" xr:uid="{CBB31697-B569-4BA0-802F-44A5A09B9745}"/>
    <cellStyle name="RISKlightBoxed 3 4 2 5 3" xfId="18086" xr:uid="{BF8A580A-6A2A-4AF2-8F27-51ACAD453CCE}"/>
    <cellStyle name="RISKlightBoxed 3 4 2 5 3 2" xfId="18087" xr:uid="{CE075E56-CEDF-44DC-BE86-3185026D292D}"/>
    <cellStyle name="RISKlightBoxed 3 4 2 5 4" xfId="18088" xr:uid="{DB9B08EB-D7D6-4F3E-8011-3DEC5380669B}"/>
    <cellStyle name="RISKlightBoxed 3 4 2 6" xfId="18089" xr:uid="{A6F6E21B-FF2F-4C00-A406-0784D20AAF05}"/>
    <cellStyle name="RISKlightBoxed 3 4 2 6 2" xfId="18090" xr:uid="{6F17FF66-7EA4-493A-88AB-46BC582DE8B8}"/>
    <cellStyle name="RISKlightBoxed 3 4 2 7" xfId="18091" xr:uid="{0E3CFFF0-7065-4D30-B965-5AFB6A3FEDF2}"/>
    <cellStyle name="RISKlightBoxed 3 4 2 7 2" xfId="18092" xr:uid="{C5496B9A-52A3-4C28-9C03-A6497F16CEB3}"/>
    <cellStyle name="RISKlightBoxed 3 4 2 8" xfId="18093" xr:uid="{49DA19F6-8A34-4A11-A7BE-0595650AA854}"/>
    <cellStyle name="RISKlightBoxed 3 4 3" xfId="18094" xr:uid="{F2DB0804-8CC8-415D-9A91-BBB772DEA5DB}"/>
    <cellStyle name="RISKlightBoxed 3 4 3 2" xfId="18095" xr:uid="{8F4E1AE2-4D7D-4DD1-8137-AD547E6AE0D6}"/>
    <cellStyle name="RISKlightBoxed 3 4 3 2 2" xfId="18096" xr:uid="{F3C551BA-7A33-42F6-A12C-5766CE9302C8}"/>
    <cellStyle name="RISKlightBoxed 3 4 3 3" xfId="18097" xr:uid="{2A36A41F-F7FD-4613-9702-BF780A70B12C}"/>
    <cellStyle name="RISKlightBoxed 3 4 3 3 2" xfId="18098" xr:uid="{5E0041F4-8D12-40FB-8A71-64D58882CEF7}"/>
    <cellStyle name="RISKlightBoxed 3 4 3 4" xfId="18099" xr:uid="{19D7E855-1AA7-460B-ABF0-82B3C791CA0F}"/>
    <cellStyle name="RISKlightBoxed 3 4 4" xfId="18100" xr:uid="{4764D0C7-AA80-4C0E-8256-0E86769D9886}"/>
    <cellStyle name="RISKlightBoxed 3 4 4 2" xfId="18101" xr:uid="{E8953085-7757-4A0A-9B67-AE92E846E5E3}"/>
    <cellStyle name="RISKlightBoxed 3 4 4 2 2" xfId="18102" xr:uid="{C240A3A0-3A5D-49BF-BCE9-C36597296853}"/>
    <cellStyle name="RISKlightBoxed 3 4 4 3" xfId="18103" xr:uid="{21B33F37-E3F2-4419-9B96-5244BFFA7149}"/>
    <cellStyle name="RISKlightBoxed 3 4 4 3 2" xfId="18104" xr:uid="{FD0D3AAD-D55E-4B32-ADC2-31B5B36A351F}"/>
    <cellStyle name="RISKlightBoxed 3 4 4 4" xfId="18105" xr:uid="{120A9C24-AF7F-41F6-B8FE-65B7D9BFA6F2}"/>
    <cellStyle name="RISKlightBoxed 3 4 5" xfId="18106" xr:uid="{22D69E48-ED4B-4CD7-8667-40FF8EA4B872}"/>
    <cellStyle name="RISKlightBoxed 3 4 5 2" xfId="18107" xr:uid="{A916F7C9-92F8-445D-BE47-9A2A75034C6C}"/>
    <cellStyle name="RISKlightBoxed 3 4 5 2 2" xfId="18108" xr:uid="{D3DA254E-433F-4BA8-AE56-E19233E3B807}"/>
    <cellStyle name="RISKlightBoxed 3 4 5 3" xfId="18109" xr:uid="{A5E5BF94-20F1-4D4F-AB6E-3D680EFFEC3A}"/>
    <cellStyle name="RISKlightBoxed 3 4 5 3 2" xfId="18110" xr:uid="{A39B00E1-2D86-4965-A41E-25DB0D54C6E5}"/>
    <cellStyle name="RISKlightBoxed 3 4 5 4" xfId="18111" xr:uid="{F2D0A6F1-06AD-4321-A5DA-590396269108}"/>
    <cellStyle name="RISKlightBoxed 3 4 6" xfId="18112" xr:uid="{E95A76F3-DF65-4AD5-84BF-1652738D85D4}"/>
    <cellStyle name="RISKlightBoxed 3 4 6 2" xfId="18113" xr:uid="{DD98089B-90B3-4C74-87B2-72BEA4A10138}"/>
    <cellStyle name="RISKlightBoxed 3 4 6 2 2" xfId="18114" xr:uid="{777ED65A-D3E4-4A9C-A373-B45B70863BA0}"/>
    <cellStyle name="RISKlightBoxed 3 4 6 3" xfId="18115" xr:uid="{EB137167-37F8-40C7-A7AB-3733D86974BC}"/>
    <cellStyle name="RISKlightBoxed 3 4 6 3 2" xfId="18116" xr:uid="{F7DA9E57-9BA4-4028-B21A-5D95BF782C6D}"/>
    <cellStyle name="RISKlightBoxed 3 4 6 4" xfId="18117" xr:uid="{49A2F7DE-C4DA-48B2-8519-FD590BFDFA2F}"/>
    <cellStyle name="RISKlightBoxed 3 4 7" xfId="18118" xr:uid="{BDAF9FB4-2A87-41C9-B36F-438538774C39}"/>
    <cellStyle name="RISKlightBoxed 3 4 7 2" xfId="18119" xr:uid="{258FE260-77B8-4D87-BB42-FB25813586C2}"/>
    <cellStyle name="RISKlightBoxed 3 4 8" xfId="18120" xr:uid="{D9432D03-4851-439D-ABC4-E8DCC2A778BE}"/>
    <cellStyle name="RISKlightBoxed 3 4 8 2" xfId="18121" xr:uid="{2AE8C2F0-7A77-4C73-B97B-C4777E3DFCDB}"/>
    <cellStyle name="RISKlightBoxed 3 4 9" xfId="18122" xr:uid="{F6F59320-6BF7-4E7F-BDD8-07D04B60707B}"/>
    <cellStyle name="RISKlightBoxed 3 4_Balance" xfId="18123" xr:uid="{9B2C5934-18E4-409C-A7C1-5FA23D338D38}"/>
    <cellStyle name="RISKlightBoxed 3 5" xfId="18124" xr:uid="{3D344A8D-46ED-4A59-AA4B-16C7992648BC}"/>
    <cellStyle name="RISKlightBoxed 3 5 2" xfId="18125" xr:uid="{68A3E301-14E2-48D3-B6B2-19C95676F1CC}"/>
    <cellStyle name="RISKlightBoxed 3 5 2 2" xfId="18126" xr:uid="{6B2368A7-5B4B-4B11-9781-2A34F68BAA45}"/>
    <cellStyle name="RISKlightBoxed 3 5 2 2 2" xfId="18127" xr:uid="{C7AD3227-23D7-4D46-A26B-1076F60EB98B}"/>
    <cellStyle name="RISKlightBoxed 3 5 2 3" xfId="18128" xr:uid="{02C7BC97-7053-4F4A-8B43-35789FF490FD}"/>
    <cellStyle name="RISKlightBoxed 3 5 2 3 2" xfId="18129" xr:uid="{02628762-DCC4-4EBB-973A-D943DBEB3E7C}"/>
    <cellStyle name="RISKlightBoxed 3 5 2 4" xfId="18130" xr:uid="{F9951CA8-42C1-499E-91FA-E8C28084A902}"/>
    <cellStyle name="RISKlightBoxed 3 5 3" xfId="18131" xr:uid="{9D4B6718-7D73-4497-BF6F-DE0F36D8393D}"/>
    <cellStyle name="RISKlightBoxed 3 5 3 2" xfId="18132" xr:uid="{387A8B43-382A-4560-B96D-1A413C6FA5B7}"/>
    <cellStyle name="RISKlightBoxed 3 5 3 2 2" xfId="18133" xr:uid="{B37E6275-069D-42A2-9B39-6517F342D829}"/>
    <cellStyle name="RISKlightBoxed 3 5 3 3" xfId="18134" xr:uid="{366A2B9F-65FE-4523-948D-DD7865B19140}"/>
    <cellStyle name="RISKlightBoxed 3 5 3 3 2" xfId="18135" xr:uid="{590AAB29-E706-4FBD-8D2D-A8551666DB1E}"/>
    <cellStyle name="RISKlightBoxed 3 5 3 4" xfId="18136" xr:uid="{29679BFB-779F-4772-925A-D5CCADA5040A}"/>
    <cellStyle name="RISKlightBoxed 3 5 4" xfId="18137" xr:uid="{F72839A1-55B2-47A1-AF17-F13CF117E814}"/>
    <cellStyle name="RISKlightBoxed 3 5 4 2" xfId="18138" xr:uid="{3FBE4244-B530-4FA1-B528-340D0EE8D8B5}"/>
    <cellStyle name="RISKlightBoxed 3 5 4 2 2" xfId="18139" xr:uid="{327EEE62-1FFE-4E0F-9DB7-84D21A87A010}"/>
    <cellStyle name="RISKlightBoxed 3 5 4 3" xfId="18140" xr:uid="{4F9C797C-B429-4D9F-817B-9F651A9D3321}"/>
    <cellStyle name="RISKlightBoxed 3 5 4 3 2" xfId="18141" xr:uid="{80ED4F03-CEC8-4DDA-8F23-9F4955E6C5AB}"/>
    <cellStyle name="RISKlightBoxed 3 5 4 4" xfId="18142" xr:uid="{4B235506-8D09-490F-BE6A-0E336F397C3F}"/>
    <cellStyle name="RISKlightBoxed 3 5 5" xfId="18143" xr:uid="{8C2E4292-4689-4CE6-B1BE-0DD71C979C88}"/>
    <cellStyle name="RISKlightBoxed 3 5 5 2" xfId="18144" xr:uid="{301C6131-EC02-4D6D-85F8-651ADFDB4B19}"/>
    <cellStyle name="RISKlightBoxed 3 5 5 2 2" xfId="18145" xr:uid="{E43FDAB4-DE0A-40EA-A5ED-A857985388E0}"/>
    <cellStyle name="RISKlightBoxed 3 5 5 3" xfId="18146" xr:uid="{E0A1E032-18F8-4059-A782-F8346998046C}"/>
    <cellStyle name="RISKlightBoxed 3 5 5 3 2" xfId="18147" xr:uid="{3E6E755E-2653-4435-846A-6CB585008B88}"/>
    <cellStyle name="RISKlightBoxed 3 5 5 4" xfId="18148" xr:uid="{D7B96972-4012-4CA4-8226-3FAF7851CCF5}"/>
    <cellStyle name="RISKlightBoxed 3 5 6" xfId="18149" xr:uid="{92F55AA1-E1B9-4224-9295-F6EFB7B96912}"/>
    <cellStyle name="RISKlightBoxed 3 5 6 2" xfId="18150" xr:uid="{47C20FAD-A830-4C79-9820-AD8CBC4C5D81}"/>
    <cellStyle name="RISKlightBoxed 3 5 7" xfId="18151" xr:uid="{2B60FF03-DF60-46A2-B292-70043A4A1286}"/>
    <cellStyle name="RISKlightBoxed 3 5 7 2" xfId="18152" xr:uid="{65B78A3E-52E8-43A6-B347-12C6443832B1}"/>
    <cellStyle name="RISKlightBoxed 3 5 8" xfId="18153" xr:uid="{4E5BD42B-7C53-475A-B7B5-23E0888E963F}"/>
    <cellStyle name="RISKlightBoxed 3 6" xfId="18154" xr:uid="{077D8F12-D6C9-4994-92AF-36904C986CD8}"/>
    <cellStyle name="RISKlightBoxed 3 6 2" xfId="18155" xr:uid="{4505DBBB-9EB4-4CCC-9F0B-5E78C45FE630}"/>
    <cellStyle name="RISKlightBoxed 3 6 2 2" xfId="18156" xr:uid="{5BED0B30-95C0-4677-A98E-564FCC0488F0}"/>
    <cellStyle name="RISKlightBoxed 3 6 2 2 2" xfId="18157" xr:uid="{5A3E801F-CA05-47B1-9BA5-4E062E1BAB05}"/>
    <cellStyle name="RISKlightBoxed 3 6 2 3" xfId="18158" xr:uid="{114A10A1-A904-413E-85C6-3A31CCA4AB8A}"/>
    <cellStyle name="RISKlightBoxed 3 6 2 3 2" xfId="18159" xr:uid="{B52C8F66-6E96-47BB-9462-2044E797A858}"/>
    <cellStyle name="RISKlightBoxed 3 6 2 4" xfId="18160" xr:uid="{9090DD88-CB1F-42F9-BD66-C8BD62AEC41F}"/>
    <cellStyle name="RISKlightBoxed 3 6 3" xfId="18161" xr:uid="{E4039812-9239-4668-BC3E-7BD36CAE46F6}"/>
    <cellStyle name="RISKlightBoxed 3 6 3 2" xfId="18162" xr:uid="{201665C7-F850-4720-BAD4-37B3F5F01673}"/>
    <cellStyle name="RISKlightBoxed 3 6 3 2 2" xfId="18163" xr:uid="{ABB49387-C922-4B8C-BDA9-F0FF02897E59}"/>
    <cellStyle name="RISKlightBoxed 3 6 3 3" xfId="18164" xr:uid="{3A812541-F796-4CB8-9500-2468472748E4}"/>
    <cellStyle name="RISKlightBoxed 3 6 3 3 2" xfId="18165" xr:uid="{33498BEE-98EF-43AC-B2E9-E473906AB31B}"/>
    <cellStyle name="RISKlightBoxed 3 6 3 4" xfId="18166" xr:uid="{820F8209-3F4C-43A3-B97D-48A3E237E6E8}"/>
    <cellStyle name="RISKlightBoxed 3 6 4" xfId="18167" xr:uid="{C0C606B7-BBC0-4F3F-907A-DC4A45B2E809}"/>
    <cellStyle name="RISKlightBoxed 3 6 4 2" xfId="18168" xr:uid="{83788EB3-3865-44C7-8A75-EEFDEAB532A6}"/>
    <cellStyle name="RISKlightBoxed 3 6 4 2 2" xfId="18169" xr:uid="{0D6BACA3-7828-446D-A019-1D1189B91175}"/>
    <cellStyle name="RISKlightBoxed 3 6 4 3" xfId="18170" xr:uid="{3AD19097-E98A-44C7-A4F8-C57AE4F14714}"/>
    <cellStyle name="RISKlightBoxed 3 6 4 3 2" xfId="18171" xr:uid="{42541019-516F-4724-8A92-30C29382F10E}"/>
    <cellStyle name="RISKlightBoxed 3 6 4 4" xfId="18172" xr:uid="{62B46C0F-BEC2-4934-AF1C-8907442C34EF}"/>
    <cellStyle name="RISKlightBoxed 3 6 5" xfId="18173" xr:uid="{20406847-2D13-4D5E-AF7A-EE1BD3475ED6}"/>
    <cellStyle name="RISKlightBoxed 3 6 5 2" xfId="18174" xr:uid="{EF1E7C3E-0D0D-4767-8E61-2390253CDD49}"/>
    <cellStyle name="RISKlightBoxed 3 6 5 2 2" xfId="18175" xr:uid="{8115D9C2-86E1-4EBF-9895-113A21F192B1}"/>
    <cellStyle name="RISKlightBoxed 3 6 5 3" xfId="18176" xr:uid="{33E0F411-129B-4D0D-A865-059F1D678EC8}"/>
    <cellStyle name="RISKlightBoxed 3 6 5 3 2" xfId="18177" xr:uid="{2452FA89-C4E9-4A49-BC03-A4E534E48911}"/>
    <cellStyle name="RISKlightBoxed 3 6 5 4" xfId="18178" xr:uid="{FDB3C6FB-9C11-4AB0-B13F-953139D01A9C}"/>
    <cellStyle name="RISKlightBoxed 3 6 6" xfId="18179" xr:uid="{C7E69186-9DE4-43FB-8CF2-2902443D375A}"/>
    <cellStyle name="RISKlightBoxed 3 6 6 2" xfId="18180" xr:uid="{048EEBDC-6A4D-4220-AFB8-CEF87AE95C0B}"/>
    <cellStyle name="RISKlightBoxed 3 6 7" xfId="18181" xr:uid="{2E01C367-BF23-45B3-8B12-366ECEB41777}"/>
    <cellStyle name="RISKlightBoxed 3 6 7 2" xfId="18182" xr:uid="{63FE656F-9D23-4022-88D6-F47733C0A604}"/>
    <cellStyle name="RISKlightBoxed 3 6 8" xfId="18183" xr:uid="{1BC317FD-8F96-4769-837E-C44EF577AE9A}"/>
    <cellStyle name="RISKlightBoxed 3 7" xfId="18184" xr:uid="{751E2B6D-5C84-4FD4-A70A-8FE7B5B9ADDA}"/>
    <cellStyle name="RISKlightBoxed 3 7 2" xfId="18185" xr:uid="{2309818C-643C-4956-8A1A-A0CDB125A620}"/>
    <cellStyle name="RISKlightBoxed 3 7 2 2" xfId="18186" xr:uid="{63A32B90-CA8C-45EB-A564-88E6ED0EB27A}"/>
    <cellStyle name="RISKlightBoxed 3 7 3" xfId="18187" xr:uid="{9BA9E6AD-5B5B-439C-A3BC-B1A81852EC12}"/>
    <cellStyle name="RISKlightBoxed 3 7 3 2" xfId="18188" xr:uid="{AF6D4E4E-7750-4358-A21B-98E547B747C5}"/>
    <cellStyle name="RISKlightBoxed 3 7 4" xfId="18189" xr:uid="{FD8439A5-A467-4B69-B5E5-CE849A503F3F}"/>
    <cellStyle name="RISKlightBoxed 3 8" xfId="18190" xr:uid="{E986AE45-C371-47E5-A51C-183D4B742D5F}"/>
    <cellStyle name="RISKlightBoxed 3 8 2" xfId="18191" xr:uid="{B9ECCEF6-4423-4DB8-8F6F-1A45D82E7864}"/>
    <cellStyle name="RISKlightBoxed 3 8 2 2" xfId="18192" xr:uid="{6604745D-7DEB-400A-9A9C-B0BB18B979D5}"/>
    <cellStyle name="RISKlightBoxed 3 8 3" xfId="18193" xr:uid="{FC9FB580-5176-4FD4-9F2B-9198E21723A3}"/>
    <cellStyle name="RISKlightBoxed 3 8 3 2" xfId="18194" xr:uid="{098A1D6D-C012-4EC4-A5F6-17E78BD25F1F}"/>
    <cellStyle name="RISKlightBoxed 3 8 4" xfId="18195" xr:uid="{AD24C804-B582-40C5-A37B-80C661BCF1C2}"/>
    <cellStyle name="RISKlightBoxed 3 9" xfId="18196" xr:uid="{CBE46536-B7B9-40FC-B864-F9D31EFED6C6}"/>
    <cellStyle name="RISKlightBoxed 3 9 2" xfId="18197" xr:uid="{9292F51D-3D37-467F-9267-D74A7FA5D23B}"/>
    <cellStyle name="RISKlightBoxed 3 9 2 2" xfId="18198" xr:uid="{FD5BC3D0-99AA-44CC-AF0F-D063258A4964}"/>
    <cellStyle name="RISKlightBoxed 3 9 3" xfId="18199" xr:uid="{C5EAB5AE-7C29-48F9-ACE1-C8013DEA21A2}"/>
    <cellStyle name="RISKlightBoxed 3 9 3 2" xfId="18200" xr:uid="{7CDBD1F6-E5AB-4417-A556-3C50AE476587}"/>
    <cellStyle name="RISKlightBoxed 3 9 4" xfId="18201" xr:uid="{0B75D381-0DCA-41BE-A74D-C40E1D9A7FAB}"/>
    <cellStyle name="RISKlightBoxed 3_Balance" xfId="18202" xr:uid="{A4CD9770-EBCF-4A4E-B5B1-676530140C0D}"/>
    <cellStyle name="RISKlightBoxed 4" xfId="18203" xr:uid="{84CC3F93-36F8-4DD1-A42E-60484BC191B1}"/>
    <cellStyle name="RISKlightBoxed 4 10" xfId="18204" xr:uid="{496CB433-DA64-4096-9588-42C033A26263}"/>
    <cellStyle name="RISKlightBoxed 4 10 2" xfId="18205" xr:uid="{818F023B-823B-4A39-9A20-7EC32EBA5E2D}"/>
    <cellStyle name="RISKlightBoxed 4 10 2 2" xfId="18206" xr:uid="{281207E5-8459-4E8B-91C3-3BC62ABDDD0C}"/>
    <cellStyle name="RISKlightBoxed 4 10 3" xfId="18207" xr:uid="{C371D0F2-34DF-4B9F-B8B5-8B3E6C913CB6}"/>
    <cellStyle name="RISKlightBoxed 4 10 3 2" xfId="18208" xr:uid="{2EB7CD61-C528-4448-9B4A-862A113A9AB8}"/>
    <cellStyle name="RISKlightBoxed 4 10 4" xfId="18209" xr:uid="{FC83DF9E-B8BD-481C-BBF7-0FFB6D7FEF4E}"/>
    <cellStyle name="RISKlightBoxed 4 11" xfId="18210" xr:uid="{ACCD2DD8-A3D7-4C26-BEAE-6308C61635DA}"/>
    <cellStyle name="RISKlightBoxed 4 11 2" xfId="18211" xr:uid="{0BFDC1E2-648F-4DF8-B5F3-CF0A57C2B80B}"/>
    <cellStyle name="RISKlightBoxed 4 12" xfId="18212" xr:uid="{B4306E03-D5AF-4548-83AE-FC916F527D3C}"/>
    <cellStyle name="RISKlightBoxed 4 12 2" xfId="18213" xr:uid="{3C60ABA6-6B2C-4830-937C-12187B99029C}"/>
    <cellStyle name="RISKlightBoxed 4 13" xfId="18214" xr:uid="{CB8C7713-10FF-4A47-8898-1C48B1CBE75E}"/>
    <cellStyle name="RISKlightBoxed 4 2" xfId="18215" xr:uid="{90C76E74-4E5A-4ED2-B56A-596B8C26358C}"/>
    <cellStyle name="RISKlightBoxed 4 2 2" xfId="18216" xr:uid="{AF2D1B45-2797-41D2-9518-1DC098B00804}"/>
    <cellStyle name="RISKlightBoxed 4 2 2 2" xfId="18217" xr:uid="{48D675B0-D0D6-4005-A69C-3DE3100DCA57}"/>
    <cellStyle name="RISKlightBoxed 4 2 2 2 2" xfId="18218" xr:uid="{1385AFAF-767C-4890-9240-16417E60EC89}"/>
    <cellStyle name="RISKlightBoxed 4 2 2 2 2 2" xfId="18219" xr:uid="{74470599-7FAE-40AE-8616-6456CD17F203}"/>
    <cellStyle name="RISKlightBoxed 4 2 2 2 3" xfId="18220" xr:uid="{BB13D831-25A0-47B6-BF91-2F491C32B699}"/>
    <cellStyle name="RISKlightBoxed 4 2 2 2 3 2" xfId="18221" xr:uid="{267E9C78-EB8D-43CA-A455-888585119F13}"/>
    <cellStyle name="RISKlightBoxed 4 2 2 2 4" xfId="18222" xr:uid="{42BDF284-60B7-4B15-A261-CAABE9AE673E}"/>
    <cellStyle name="RISKlightBoxed 4 2 2 3" xfId="18223" xr:uid="{EB042F8D-5F85-4243-9A51-349F88EC2760}"/>
    <cellStyle name="RISKlightBoxed 4 2 2 3 2" xfId="18224" xr:uid="{E51AF5F3-8219-4F3F-B730-2FF7B2D6771D}"/>
    <cellStyle name="RISKlightBoxed 4 2 2 3 2 2" xfId="18225" xr:uid="{2AB459BD-82C5-4F0D-857E-07E560A41E20}"/>
    <cellStyle name="RISKlightBoxed 4 2 2 3 3" xfId="18226" xr:uid="{A0257457-347A-4A1B-B3D9-3FA89F368B5A}"/>
    <cellStyle name="RISKlightBoxed 4 2 2 3 3 2" xfId="18227" xr:uid="{955F857F-3E75-47D0-9040-E8E335026A69}"/>
    <cellStyle name="RISKlightBoxed 4 2 2 3 4" xfId="18228" xr:uid="{A9908034-E9A5-46F4-959C-43932AA0893F}"/>
    <cellStyle name="RISKlightBoxed 4 2 2 4" xfId="18229" xr:uid="{34815032-60C5-4E51-9276-EA9E784BC4DC}"/>
    <cellStyle name="RISKlightBoxed 4 2 2 4 2" xfId="18230" xr:uid="{15F91D78-4B4F-401E-9E11-B0E81C623D90}"/>
    <cellStyle name="RISKlightBoxed 4 2 2 4 2 2" xfId="18231" xr:uid="{6C630554-78DC-466A-B23E-D505856CAD8B}"/>
    <cellStyle name="RISKlightBoxed 4 2 2 4 3" xfId="18232" xr:uid="{73CB187F-7CE5-4714-84A8-C51417F545FB}"/>
    <cellStyle name="RISKlightBoxed 4 2 2 4 3 2" xfId="18233" xr:uid="{DBB42C9A-E19D-4F1F-9ADB-79C830793A1B}"/>
    <cellStyle name="RISKlightBoxed 4 2 2 4 4" xfId="18234" xr:uid="{F13BAB2D-7CF8-4E43-B9F3-69D8924D9BFD}"/>
    <cellStyle name="RISKlightBoxed 4 2 2 5" xfId="18235" xr:uid="{03E72E2F-C98D-4300-80DB-0A99E0576287}"/>
    <cellStyle name="RISKlightBoxed 4 2 2 5 2" xfId="18236" xr:uid="{11C14A5E-210F-483A-B634-0C2948F276BF}"/>
    <cellStyle name="RISKlightBoxed 4 2 2 5 2 2" xfId="18237" xr:uid="{57052F98-F4A2-4901-AC8B-992D26D5294A}"/>
    <cellStyle name="RISKlightBoxed 4 2 2 5 3" xfId="18238" xr:uid="{FD628081-4B22-44A7-9890-24EE508D1976}"/>
    <cellStyle name="RISKlightBoxed 4 2 2 5 3 2" xfId="18239" xr:uid="{03A9B20D-A946-4372-AE3C-92CA4A817464}"/>
    <cellStyle name="RISKlightBoxed 4 2 2 5 4" xfId="18240" xr:uid="{5E3CA683-BAE5-4944-86DD-012A172009D4}"/>
    <cellStyle name="RISKlightBoxed 4 2 2 6" xfId="18241" xr:uid="{C4484B11-FCBB-41F3-A98C-E265E09E64BD}"/>
    <cellStyle name="RISKlightBoxed 4 2 2 6 2" xfId="18242" xr:uid="{02AB0551-E085-4278-8778-C34B457007C5}"/>
    <cellStyle name="RISKlightBoxed 4 2 2 7" xfId="18243" xr:uid="{CC332BEB-5E97-4CFC-A765-F44FDF2C4BAE}"/>
    <cellStyle name="RISKlightBoxed 4 2 2 7 2" xfId="18244" xr:uid="{AC87EE7E-05F1-44E8-AA29-5D269649EA60}"/>
    <cellStyle name="RISKlightBoxed 4 2 2 8" xfId="18245" xr:uid="{AC080C71-BDC3-4B81-94DC-DE68701959BF}"/>
    <cellStyle name="RISKlightBoxed 4 2 3" xfId="18246" xr:uid="{64F94EEF-0770-454B-92DB-6252ADD96130}"/>
    <cellStyle name="RISKlightBoxed 4 2 3 2" xfId="18247" xr:uid="{7EC67251-9290-4B23-813E-23650CFF423E}"/>
    <cellStyle name="RISKlightBoxed 4 2 3 2 2" xfId="18248" xr:uid="{7634B75A-1EC8-4320-B5A8-4C280FCCEDBF}"/>
    <cellStyle name="RISKlightBoxed 4 2 3 3" xfId="18249" xr:uid="{30973C06-BD5E-4529-B666-FDC8BDF4F05E}"/>
    <cellStyle name="RISKlightBoxed 4 2 3 3 2" xfId="18250" xr:uid="{F875FF7F-55C7-4AD3-B284-D5D6D26327A5}"/>
    <cellStyle name="RISKlightBoxed 4 2 3 4" xfId="18251" xr:uid="{22E5CF87-A3A6-4AB5-A4E8-20B20271CDBC}"/>
    <cellStyle name="RISKlightBoxed 4 2 4" xfId="18252" xr:uid="{D1CBCFD7-0374-462E-BBBC-E4AEBF18D55A}"/>
    <cellStyle name="RISKlightBoxed 4 2 4 2" xfId="18253" xr:uid="{1041FC5F-BC02-4CA2-B2B0-AEC748B3DAA2}"/>
    <cellStyle name="RISKlightBoxed 4 2 4 2 2" xfId="18254" xr:uid="{35C23A93-0174-4F30-9EE2-72C64A186843}"/>
    <cellStyle name="RISKlightBoxed 4 2 4 3" xfId="18255" xr:uid="{83F67247-844E-407C-A5EA-14E99C327F0B}"/>
    <cellStyle name="RISKlightBoxed 4 2 4 3 2" xfId="18256" xr:uid="{4E61DB5A-AB9E-4EC7-A1D9-7BB4923A6658}"/>
    <cellStyle name="RISKlightBoxed 4 2 4 4" xfId="18257" xr:uid="{3C585286-A627-41BE-A5FA-20931891F065}"/>
    <cellStyle name="RISKlightBoxed 4 2 5" xfId="18258" xr:uid="{BA5F0D4D-D153-4AA4-8471-B51ECB50C133}"/>
    <cellStyle name="RISKlightBoxed 4 2 5 2" xfId="18259" xr:uid="{4D07A8F5-BCAB-4E4E-B77A-EC1EEFC58C68}"/>
    <cellStyle name="RISKlightBoxed 4 2 5 2 2" xfId="18260" xr:uid="{BF81786B-E50D-48D6-8407-B86CCDCE783B}"/>
    <cellStyle name="RISKlightBoxed 4 2 5 3" xfId="18261" xr:uid="{AC39DBCF-6909-497F-B538-0C258D3AEFE9}"/>
    <cellStyle name="RISKlightBoxed 4 2 5 3 2" xfId="18262" xr:uid="{41CF5502-9699-4743-8CED-6AE89545681C}"/>
    <cellStyle name="RISKlightBoxed 4 2 5 4" xfId="18263" xr:uid="{282BE7C4-9CC3-4059-9D86-6E29F96845B2}"/>
    <cellStyle name="RISKlightBoxed 4 2 6" xfId="18264" xr:uid="{301D3014-8AC7-4D85-90CC-BF92B041130C}"/>
    <cellStyle name="RISKlightBoxed 4 2 6 2" xfId="18265" xr:uid="{01B92A34-F2C3-4B70-BB1A-BB62216AA451}"/>
    <cellStyle name="RISKlightBoxed 4 2 6 2 2" xfId="18266" xr:uid="{DF91E31F-6792-4437-B90C-92D1BA9E432A}"/>
    <cellStyle name="RISKlightBoxed 4 2 6 3" xfId="18267" xr:uid="{DC83FEE0-5EC2-4759-B601-1720BEB07431}"/>
    <cellStyle name="RISKlightBoxed 4 2 6 3 2" xfId="18268" xr:uid="{FAC490FE-7F64-4688-953A-2AE8A2AE7A21}"/>
    <cellStyle name="RISKlightBoxed 4 2 6 4" xfId="18269" xr:uid="{C9E28FA7-E5D5-42E2-BF99-6B24424DBA46}"/>
    <cellStyle name="RISKlightBoxed 4 2 7" xfId="18270" xr:uid="{2BEB1FAF-BB1F-4578-8EBD-04E3E5DA2ECA}"/>
    <cellStyle name="RISKlightBoxed 4 2 7 2" xfId="18271" xr:uid="{26BBB1E1-9449-47AE-B45B-B6271B9999D9}"/>
    <cellStyle name="RISKlightBoxed 4 2 8" xfId="18272" xr:uid="{5190A782-2143-452A-B13E-1408BDD97E44}"/>
    <cellStyle name="RISKlightBoxed 4 2 8 2" xfId="18273" xr:uid="{B2100B57-5144-4505-8AF3-D26F0BC81F7B}"/>
    <cellStyle name="RISKlightBoxed 4 2 9" xfId="18274" xr:uid="{4D32B806-89EE-4248-8C69-F724B8D41D24}"/>
    <cellStyle name="RISKlightBoxed 4 2_Balance" xfId="18275" xr:uid="{30B2B08A-E8B4-4589-BECA-1A317E1F8A9C}"/>
    <cellStyle name="RISKlightBoxed 4 3" xfId="18276" xr:uid="{003E6A95-3C6F-4E0E-98D2-87DC6078E004}"/>
    <cellStyle name="RISKlightBoxed 4 3 2" xfId="18277" xr:uid="{E1616726-67EA-4E28-84B9-49B6DB7B7C08}"/>
    <cellStyle name="RISKlightBoxed 4 3 2 2" xfId="18278" xr:uid="{F47D2FF6-CB96-4550-AB1A-9064743D11CD}"/>
    <cellStyle name="RISKlightBoxed 4 3 2 2 2" xfId="18279" xr:uid="{A90C57E5-E46E-481A-9FDF-671FF350010A}"/>
    <cellStyle name="RISKlightBoxed 4 3 2 2 2 2" xfId="18280" xr:uid="{295947BD-377D-4A1B-A27D-E5DF7382FEBE}"/>
    <cellStyle name="RISKlightBoxed 4 3 2 2 3" xfId="18281" xr:uid="{E7F01A45-E80F-4F87-82DF-9C9750477162}"/>
    <cellStyle name="RISKlightBoxed 4 3 2 2 3 2" xfId="18282" xr:uid="{8C95FB6E-6AF7-43DA-A24E-99B6357263E5}"/>
    <cellStyle name="RISKlightBoxed 4 3 2 2 4" xfId="18283" xr:uid="{136871C2-5713-4DFC-9382-ED351F03057D}"/>
    <cellStyle name="RISKlightBoxed 4 3 2 3" xfId="18284" xr:uid="{3DF43C8C-AF0F-4CEC-B77A-6086A18EE8ED}"/>
    <cellStyle name="RISKlightBoxed 4 3 2 3 2" xfId="18285" xr:uid="{C58FCA7B-AA97-4002-9D2E-51C0FC78F6E8}"/>
    <cellStyle name="RISKlightBoxed 4 3 2 3 2 2" xfId="18286" xr:uid="{907BB340-223A-44BB-98AC-AB538F15572F}"/>
    <cellStyle name="RISKlightBoxed 4 3 2 3 3" xfId="18287" xr:uid="{2E6D53C9-FDC6-46A9-A901-9C531C00DDDC}"/>
    <cellStyle name="RISKlightBoxed 4 3 2 3 3 2" xfId="18288" xr:uid="{4AD4A652-A131-4B84-B98E-D045705B47D1}"/>
    <cellStyle name="RISKlightBoxed 4 3 2 3 4" xfId="18289" xr:uid="{5BD8C161-6734-4C0B-B646-FDAB14C17CF5}"/>
    <cellStyle name="RISKlightBoxed 4 3 2 4" xfId="18290" xr:uid="{DA5B47FB-E664-4559-B89F-0C902AC9556B}"/>
    <cellStyle name="RISKlightBoxed 4 3 2 4 2" xfId="18291" xr:uid="{C85D5250-0BCA-40A2-B73E-0475309AB94B}"/>
    <cellStyle name="RISKlightBoxed 4 3 2 4 2 2" xfId="18292" xr:uid="{F9556BD9-7662-43B8-9A1A-AEFA27F245F4}"/>
    <cellStyle name="RISKlightBoxed 4 3 2 4 3" xfId="18293" xr:uid="{CCE5CD36-4212-49C9-B30A-F36145DC77FC}"/>
    <cellStyle name="RISKlightBoxed 4 3 2 4 3 2" xfId="18294" xr:uid="{783019EA-8C68-4286-B668-09D6F4331B5A}"/>
    <cellStyle name="RISKlightBoxed 4 3 2 4 4" xfId="18295" xr:uid="{A0E26B57-FF68-4697-B375-326647320A36}"/>
    <cellStyle name="RISKlightBoxed 4 3 2 5" xfId="18296" xr:uid="{B1274D11-183B-46AD-ACC7-03D7B320EFA4}"/>
    <cellStyle name="RISKlightBoxed 4 3 2 5 2" xfId="18297" xr:uid="{907B2055-13CB-4E39-9C0A-6A04F0D2AFD1}"/>
    <cellStyle name="RISKlightBoxed 4 3 2 5 2 2" xfId="18298" xr:uid="{4E0FBFD8-613A-47CE-8EA5-6EF783B48570}"/>
    <cellStyle name="RISKlightBoxed 4 3 2 5 3" xfId="18299" xr:uid="{04A4B5E5-869E-4B7A-A4E5-582E9099C9A3}"/>
    <cellStyle name="RISKlightBoxed 4 3 2 5 3 2" xfId="18300" xr:uid="{42CF6028-5C39-4675-9F54-08C08F542931}"/>
    <cellStyle name="RISKlightBoxed 4 3 2 5 4" xfId="18301" xr:uid="{0C9E226D-0370-46E2-AB2F-4713FCFB6116}"/>
    <cellStyle name="RISKlightBoxed 4 3 2 6" xfId="18302" xr:uid="{A890B2A7-C25F-4BAF-A97B-D9F0627DF9D3}"/>
    <cellStyle name="RISKlightBoxed 4 3 2 6 2" xfId="18303" xr:uid="{3AC46F6F-FEBB-4984-BB41-A75C9FA7E9DF}"/>
    <cellStyle name="RISKlightBoxed 4 3 2 7" xfId="18304" xr:uid="{01F3E619-3B76-4707-93E0-87F023107298}"/>
    <cellStyle name="RISKlightBoxed 4 3 2 7 2" xfId="18305" xr:uid="{6F08F8E5-C76A-44B7-8ACD-E4FF462E2785}"/>
    <cellStyle name="RISKlightBoxed 4 3 2 8" xfId="18306" xr:uid="{8E5610F7-ED5E-42CF-9F8A-FFCA3F810D7E}"/>
    <cellStyle name="RISKlightBoxed 4 3 3" xfId="18307" xr:uid="{4E178ECE-E2C2-4268-813C-CE0C08C60AFF}"/>
    <cellStyle name="RISKlightBoxed 4 3 3 2" xfId="18308" xr:uid="{39813A0C-B5C0-4F97-A20D-B1A6ED4BE844}"/>
    <cellStyle name="RISKlightBoxed 4 3 3 2 2" xfId="18309" xr:uid="{C03F5E03-0CB9-4C7C-93CB-E4F578E4F338}"/>
    <cellStyle name="RISKlightBoxed 4 3 3 3" xfId="18310" xr:uid="{D49462C9-1A0B-4B4C-AC02-52AF1C2A5A0E}"/>
    <cellStyle name="RISKlightBoxed 4 3 3 3 2" xfId="18311" xr:uid="{EB6A26FA-A3F6-44F4-9AB3-D8E3BEA19B5C}"/>
    <cellStyle name="RISKlightBoxed 4 3 3 4" xfId="18312" xr:uid="{655987D7-D45C-4056-A234-546656F4F269}"/>
    <cellStyle name="RISKlightBoxed 4 3 4" xfId="18313" xr:uid="{FDD0E088-E0DC-407D-922C-F161926155A6}"/>
    <cellStyle name="RISKlightBoxed 4 3 4 2" xfId="18314" xr:uid="{3B7E07B2-0733-4ED2-A8D2-FE7EA1D9BE92}"/>
    <cellStyle name="RISKlightBoxed 4 3 4 2 2" xfId="18315" xr:uid="{C5692EEE-1958-40CD-8987-1E124DF0D3CB}"/>
    <cellStyle name="RISKlightBoxed 4 3 4 3" xfId="18316" xr:uid="{84B98005-748E-4326-9E6A-ACCFAE7EF9CB}"/>
    <cellStyle name="RISKlightBoxed 4 3 4 3 2" xfId="18317" xr:uid="{5CCC55EA-D00C-4090-938D-2A89EF7E05E8}"/>
    <cellStyle name="RISKlightBoxed 4 3 4 4" xfId="18318" xr:uid="{C0F016EA-A03E-4700-98C3-B40870114061}"/>
    <cellStyle name="RISKlightBoxed 4 3 5" xfId="18319" xr:uid="{42018349-0588-4DBD-846D-9436E96097B5}"/>
    <cellStyle name="RISKlightBoxed 4 3 5 2" xfId="18320" xr:uid="{9F216CF5-4549-4AC8-9B3F-A8EDFE8FA48F}"/>
    <cellStyle name="RISKlightBoxed 4 3 5 2 2" xfId="18321" xr:uid="{A184764B-614F-4FDE-B02A-9F0E8107AC49}"/>
    <cellStyle name="RISKlightBoxed 4 3 5 3" xfId="18322" xr:uid="{DB1655A7-8B25-48BF-B7FD-682F694D1AD9}"/>
    <cellStyle name="RISKlightBoxed 4 3 5 3 2" xfId="18323" xr:uid="{5EC54B68-B579-4E95-B04A-18471FF71FFF}"/>
    <cellStyle name="RISKlightBoxed 4 3 5 4" xfId="18324" xr:uid="{C3FF288C-8433-4880-B95D-C2916DCC414A}"/>
    <cellStyle name="RISKlightBoxed 4 3 6" xfId="18325" xr:uid="{B93B26A6-DBB1-4439-AD2C-DEA819724F7A}"/>
    <cellStyle name="RISKlightBoxed 4 3 6 2" xfId="18326" xr:uid="{E636386C-54A8-4089-90D5-B4DCEF442F40}"/>
    <cellStyle name="RISKlightBoxed 4 3 6 2 2" xfId="18327" xr:uid="{63330C70-AA8D-40A0-8108-273CCBB54EC5}"/>
    <cellStyle name="RISKlightBoxed 4 3 6 3" xfId="18328" xr:uid="{8C733EE3-2091-4882-B6FB-FDE20657BDFD}"/>
    <cellStyle name="RISKlightBoxed 4 3 6 3 2" xfId="18329" xr:uid="{DA8B5D7F-03E2-4D47-8867-96E2BBC2165B}"/>
    <cellStyle name="RISKlightBoxed 4 3 6 4" xfId="18330" xr:uid="{C069364F-3838-4AAA-A3AE-67F0343AE3DE}"/>
    <cellStyle name="RISKlightBoxed 4 3 7" xfId="18331" xr:uid="{F9909B49-5A0C-4D03-A23F-7749009205B6}"/>
    <cellStyle name="RISKlightBoxed 4 3 7 2" xfId="18332" xr:uid="{EFF59B37-C7D8-4884-BD88-8CD6FFAC41DD}"/>
    <cellStyle name="RISKlightBoxed 4 3 8" xfId="18333" xr:uid="{8B7004CC-E604-4AAC-9C6B-BD52FAD27D57}"/>
    <cellStyle name="RISKlightBoxed 4 3 8 2" xfId="18334" xr:uid="{48876004-9CD9-4652-AA89-4BA10732CB38}"/>
    <cellStyle name="RISKlightBoxed 4 3 9" xfId="18335" xr:uid="{DDC39CB2-C31A-4D44-8E34-8E1B3711B8E6}"/>
    <cellStyle name="RISKlightBoxed 4 3_Balance" xfId="18336" xr:uid="{E6EE482C-1305-4FA1-BFFF-E577940D8006}"/>
    <cellStyle name="RISKlightBoxed 4 4" xfId="18337" xr:uid="{8B820CF8-1424-44A5-9011-9C6072B17E42}"/>
    <cellStyle name="RISKlightBoxed 4 4 2" xfId="18338" xr:uid="{6E4A0163-234F-4F86-9F60-FE0423A5EE1D}"/>
    <cellStyle name="RISKlightBoxed 4 4 2 2" xfId="18339" xr:uid="{7F722F30-5E35-4EAA-8D27-3F8CF9CA87D3}"/>
    <cellStyle name="RISKlightBoxed 4 4 2 2 2" xfId="18340" xr:uid="{2F3A31C9-F529-4338-8A45-450E8069F832}"/>
    <cellStyle name="RISKlightBoxed 4 4 2 2 2 2" xfId="18341" xr:uid="{FD028A39-E835-4202-9765-A5AD7DF72D1F}"/>
    <cellStyle name="RISKlightBoxed 4 4 2 2 3" xfId="18342" xr:uid="{455D82A1-D267-4414-A682-712003D5D782}"/>
    <cellStyle name="RISKlightBoxed 4 4 2 2 3 2" xfId="18343" xr:uid="{924C4532-865E-4461-97E4-D652BDBDE604}"/>
    <cellStyle name="RISKlightBoxed 4 4 2 2 4" xfId="18344" xr:uid="{6C086324-108C-485F-B613-15BF084AAE9C}"/>
    <cellStyle name="RISKlightBoxed 4 4 2 3" xfId="18345" xr:uid="{D309EE03-48CF-42EE-9619-7AFE2C567C85}"/>
    <cellStyle name="RISKlightBoxed 4 4 2 3 2" xfId="18346" xr:uid="{255F5970-3A02-4C28-AE25-F28068F8EBA2}"/>
    <cellStyle name="RISKlightBoxed 4 4 2 3 2 2" xfId="18347" xr:uid="{C894F2F9-2867-4B2B-8094-481C8C038147}"/>
    <cellStyle name="RISKlightBoxed 4 4 2 3 3" xfId="18348" xr:uid="{2A1746F7-3579-438E-A679-90F8E7CE5242}"/>
    <cellStyle name="RISKlightBoxed 4 4 2 3 3 2" xfId="18349" xr:uid="{49569AA7-B9A3-40A6-9EB0-3A8DB6E6E96E}"/>
    <cellStyle name="RISKlightBoxed 4 4 2 3 4" xfId="18350" xr:uid="{85B97CDC-7C71-426F-92BC-D6C5C7242C51}"/>
    <cellStyle name="RISKlightBoxed 4 4 2 4" xfId="18351" xr:uid="{EA5A5926-7D25-4F49-8415-CE2D47B5F6F5}"/>
    <cellStyle name="RISKlightBoxed 4 4 2 4 2" xfId="18352" xr:uid="{0ED22438-D85D-4390-BCF7-D9E029CDCA6C}"/>
    <cellStyle name="RISKlightBoxed 4 4 2 4 2 2" xfId="18353" xr:uid="{99FA50BF-4556-41D6-85CC-F74971062B79}"/>
    <cellStyle name="RISKlightBoxed 4 4 2 4 3" xfId="18354" xr:uid="{A67A9225-562B-46AF-AF14-889A311D993F}"/>
    <cellStyle name="RISKlightBoxed 4 4 2 4 3 2" xfId="18355" xr:uid="{EDBC5783-38C6-4072-9A8F-7BE8B8029D32}"/>
    <cellStyle name="RISKlightBoxed 4 4 2 4 4" xfId="18356" xr:uid="{921E4B88-49C8-4E91-8213-63B9FE510ED9}"/>
    <cellStyle name="RISKlightBoxed 4 4 2 5" xfId="18357" xr:uid="{D5E977C4-1010-477B-A376-A4DAED8C73FD}"/>
    <cellStyle name="RISKlightBoxed 4 4 2 5 2" xfId="18358" xr:uid="{143C377A-606E-4A29-AD38-C6449792ABD7}"/>
    <cellStyle name="RISKlightBoxed 4 4 2 5 2 2" xfId="18359" xr:uid="{64035B51-53B5-493E-BD21-1C131E505766}"/>
    <cellStyle name="RISKlightBoxed 4 4 2 5 3" xfId="18360" xr:uid="{D1F21590-3C82-4292-87D5-68E8ED97E0A3}"/>
    <cellStyle name="RISKlightBoxed 4 4 2 5 3 2" xfId="18361" xr:uid="{862D4C40-784F-46CC-BEEA-6249894CAC75}"/>
    <cellStyle name="RISKlightBoxed 4 4 2 5 4" xfId="18362" xr:uid="{00245A40-125C-4C2A-9ABE-EAEA6E1E5C86}"/>
    <cellStyle name="RISKlightBoxed 4 4 2 6" xfId="18363" xr:uid="{73DDA8C5-2699-428E-8D2C-6A7134C723A6}"/>
    <cellStyle name="RISKlightBoxed 4 4 2 6 2" xfId="18364" xr:uid="{4DD05E49-2F72-47C9-8B88-54FDD2A7395C}"/>
    <cellStyle name="RISKlightBoxed 4 4 2 7" xfId="18365" xr:uid="{E85B990D-BF95-45B6-B180-168B16769BFF}"/>
    <cellStyle name="RISKlightBoxed 4 4 2 7 2" xfId="18366" xr:uid="{6AB8115B-AFE8-4BFC-BB72-429D4D21C574}"/>
    <cellStyle name="RISKlightBoxed 4 4 2 8" xfId="18367" xr:uid="{C6205D33-E25B-43C1-A583-98FED8C30450}"/>
    <cellStyle name="RISKlightBoxed 4 4 3" xfId="18368" xr:uid="{3936003F-7B15-422B-BBD0-062C41A832F9}"/>
    <cellStyle name="RISKlightBoxed 4 4 3 2" xfId="18369" xr:uid="{2F600945-4FE8-4FAC-A194-0D9F7585A6B2}"/>
    <cellStyle name="RISKlightBoxed 4 4 3 2 2" xfId="18370" xr:uid="{8CAFC87F-76BF-4975-B92B-C45DB9D1A0C2}"/>
    <cellStyle name="RISKlightBoxed 4 4 3 3" xfId="18371" xr:uid="{A63F3BDA-5356-4020-AF6F-0DCF515E1CAE}"/>
    <cellStyle name="RISKlightBoxed 4 4 3 3 2" xfId="18372" xr:uid="{526A83BD-F953-45BC-A5E1-AECDC3A5316E}"/>
    <cellStyle name="RISKlightBoxed 4 4 3 4" xfId="18373" xr:uid="{16F0879C-0AD5-4092-BC8B-522EC3A056F8}"/>
    <cellStyle name="RISKlightBoxed 4 4 4" xfId="18374" xr:uid="{80B14C01-FD10-44BD-A2B0-2B429A9F6974}"/>
    <cellStyle name="RISKlightBoxed 4 4 4 2" xfId="18375" xr:uid="{AB95D6DB-0190-4DC1-9BDD-841B51940E8A}"/>
    <cellStyle name="RISKlightBoxed 4 4 4 2 2" xfId="18376" xr:uid="{3BBA29C4-3D2A-4016-B779-9725A01BCF3C}"/>
    <cellStyle name="RISKlightBoxed 4 4 4 3" xfId="18377" xr:uid="{88B71B6B-B49E-4F67-A942-03052A8C6D0B}"/>
    <cellStyle name="RISKlightBoxed 4 4 4 3 2" xfId="18378" xr:uid="{A6B80F35-CCDE-45A7-89F1-90DD38E2BBB6}"/>
    <cellStyle name="RISKlightBoxed 4 4 4 4" xfId="18379" xr:uid="{85CFAA91-43A5-408D-922C-C7CBE9A86D4C}"/>
    <cellStyle name="RISKlightBoxed 4 4 5" xfId="18380" xr:uid="{8084B8E7-B382-4299-A427-888D7F091953}"/>
    <cellStyle name="RISKlightBoxed 4 4 5 2" xfId="18381" xr:uid="{D1B8DADE-49D2-4993-A357-A63046C4B0BB}"/>
    <cellStyle name="RISKlightBoxed 4 4 5 2 2" xfId="18382" xr:uid="{13282C78-FE7C-4FB5-B064-E7EAA4FE3778}"/>
    <cellStyle name="RISKlightBoxed 4 4 5 3" xfId="18383" xr:uid="{5F5CA6A2-0FB9-4817-A863-E7D5022A178E}"/>
    <cellStyle name="RISKlightBoxed 4 4 5 3 2" xfId="18384" xr:uid="{D9EB2EEC-75C0-4EEB-881A-A8014820CC2A}"/>
    <cellStyle name="RISKlightBoxed 4 4 5 4" xfId="18385" xr:uid="{2376F1A9-2F0E-4FBE-A051-2F08E717EA67}"/>
    <cellStyle name="RISKlightBoxed 4 4 6" xfId="18386" xr:uid="{881CBD0D-8A3D-44B0-B5B5-98BA091E0C4F}"/>
    <cellStyle name="RISKlightBoxed 4 4 6 2" xfId="18387" xr:uid="{AC4B0FA6-7492-4F26-9B28-38812501713E}"/>
    <cellStyle name="RISKlightBoxed 4 4 6 2 2" xfId="18388" xr:uid="{3DC2CBA7-B955-445C-BA71-D1464F040161}"/>
    <cellStyle name="RISKlightBoxed 4 4 6 3" xfId="18389" xr:uid="{6D4E828D-57B2-4D8F-8A4A-5A62C0B57660}"/>
    <cellStyle name="RISKlightBoxed 4 4 6 3 2" xfId="18390" xr:uid="{4BAC53EE-DD7B-40F9-87B6-218677489E2C}"/>
    <cellStyle name="RISKlightBoxed 4 4 6 4" xfId="18391" xr:uid="{6BA3F5AD-AFA4-481C-A1A4-D9C291B49D00}"/>
    <cellStyle name="RISKlightBoxed 4 4 7" xfId="18392" xr:uid="{066A50C8-4DFA-45A6-AAA1-A12866D9A69B}"/>
    <cellStyle name="RISKlightBoxed 4 4 7 2" xfId="18393" xr:uid="{6B78C163-9630-4492-A9A3-081F1CB33AA5}"/>
    <cellStyle name="RISKlightBoxed 4 4 8" xfId="18394" xr:uid="{F5A864A8-6AC9-42DE-BC4D-286E7F6ACE99}"/>
    <cellStyle name="RISKlightBoxed 4 4 8 2" xfId="18395" xr:uid="{A9E534CA-D125-47BC-9CD2-0C396614A710}"/>
    <cellStyle name="RISKlightBoxed 4 4 9" xfId="18396" xr:uid="{D315F059-501A-4073-896D-3B619857D497}"/>
    <cellStyle name="RISKlightBoxed 4 4_Balance" xfId="18397" xr:uid="{818A7D1C-05F3-4241-9BE5-5E0302B8BB94}"/>
    <cellStyle name="RISKlightBoxed 4 5" xfId="18398" xr:uid="{CBEA88FF-4F71-4488-ABCE-BD1D0D73050E}"/>
    <cellStyle name="RISKlightBoxed 4 5 2" xfId="18399" xr:uid="{599F7A30-63B7-42A3-9F5E-E1139F3D9061}"/>
    <cellStyle name="RISKlightBoxed 4 5 2 2" xfId="18400" xr:uid="{4F7D0C35-4EB6-491D-BC52-2749F07CCB6A}"/>
    <cellStyle name="RISKlightBoxed 4 5 2 2 2" xfId="18401" xr:uid="{B7CFF4B4-34EA-4E96-A0E9-E043FA29AA3A}"/>
    <cellStyle name="RISKlightBoxed 4 5 2 3" xfId="18402" xr:uid="{7AE5EAA1-4089-4F99-8A13-6269435F2ABC}"/>
    <cellStyle name="RISKlightBoxed 4 5 2 3 2" xfId="18403" xr:uid="{E6EEC262-B234-4B7A-A7F0-90FCA583CE93}"/>
    <cellStyle name="RISKlightBoxed 4 5 2 4" xfId="18404" xr:uid="{96A60243-A9D9-4AF5-9716-151BC8914173}"/>
    <cellStyle name="RISKlightBoxed 4 5 3" xfId="18405" xr:uid="{2F419CCE-D116-439D-AD08-B56E838F6019}"/>
    <cellStyle name="RISKlightBoxed 4 5 3 2" xfId="18406" xr:uid="{1ED27C2E-7775-410E-A893-AC3F91059759}"/>
    <cellStyle name="RISKlightBoxed 4 5 3 2 2" xfId="18407" xr:uid="{28EE171F-280B-452E-9D2C-F888F2A8C28F}"/>
    <cellStyle name="RISKlightBoxed 4 5 3 3" xfId="18408" xr:uid="{B13E61A0-2D6D-46E1-8CAB-3CB8A9BAAAD5}"/>
    <cellStyle name="RISKlightBoxed 4 5 3 3 2" xfId="18409" xr:uid="{7AD2938E-6F78-43A7-83C7-E2F7DD87CE31}"/>
    <cellStyle name="RISKlightBoxed 4 5 3 4" xfId="18410" xr:uid="{4700BD34-55EB-4142-A398-548CC3C39CBC}"/>
    <cellStyle name="RISKlightBoxed 4 5 4" xfId="18411" xr:uid="{A1F4B2C9-A076-44CB-AB1B-C5221BA6C2F4}"/>
    <cellStyle name="RISKlightBoxed 4 5 4 2" xfId="18412" xr:uid="{CC59F5B4-E0EA-4C8C-A13A-5A07C4476826}"/>
    <cellStyle name="RISKlightBoxed 4 5 4 2 2" xfId="18413" xr:uid="{A775829A-A88C-46AE-BB6C-881D14C59CDF}"/>
    <cellStyle name="RISKlightBoxed 4 5 4 3" xfId="18414" xr:uid="{1D8A19F2-AB9E-472F-8B29-A4BED2815A4B}"/>
    <cellStyle name="RISKlightBoxed 4 5 4 3 2" xfId="18415" xr:uid="{7A613077-3C2B-4721-96E7-876863A36D62}"/>
    <cellStyle name="RISKlightBoxed 4 5 4 4" xfId="18416" xr:uid="{D09BE53C-EF31-449F-93C2-F55107B1B9C3}"/>
    <cellStyle name="RISKlightBoxed 4 5 5" xfId="18417" xr:uid="{548D9D81-4C9E-4D97-B8BC-4240044DE71A}"/>
    <cellStyle name="RISKlightBoxed 4 5 5 2" xfId="18418" xr:uid="{EE502562-1799-4292-925B-CAC9C613E1BF}"/>
    <cellStyle name="RISKlightBoxed 4 5 5 2 2" xfId="18419" xr:uid="{44B8F938-1523-4ED8-ADB9-45B24BA89A35}"/>
    <cellStyle name="RISKlightBoxed 4 5 5 3" xfId="18420" xr:uid="{1F71633E-FA76-4968-9EE0-2A77FF495F02}"/>
    <cellStyle name="RISKlightBoxed 4 5 5 3 2" xfId="18421" xr:uid="{DC9CB3AD-CDF0-426C-85FD-C3F6AA5B2489}"/>
    <cellStyle name="RISKlightBoxed 4 5 5 4" xfId="18422" xr:uid="{16CBD30F-A71B-40FC-84CC-7E58B8C7CD13}"/>
    <cellStyle name="RISKlightBoxed 4 5 6" xfId="18423" xr:uid="{CD4A8498-E41D-44EF-BC81-3EC55E98FF9E}"/>
    <cellStyle name="RISKlightBoxed 4 5 6 2" xfId="18424" xr:uid="{7EB48CA6-03E2-4942-87C4-7B393DA35649}"/>
    <cellStyle name="RISKlightBoxed 4 5 7" xfId="18425" xr:uid="{3608FDE8-D6B7-4A2C-8293-8B6B2E9BB0BE}"/>
    <cellStyle name="RISKlightBoxed 4 5 7 2" xfId="18426" xr:uid="{2D909B26-46B4-41C9-95B0-7E19ECE7746C}"/>
    <cellStyle name="RISKlightBoxed 4 5 8" xfId="18427" xr:uid="{0A21A1C2-33D6-4FE8-9A94-C341E48A5EC1}"/>
    <cellStyle name="RISKlightBoxed 4 6" xfId="18428" xr:uid="{7E9D0849-1329-431C-91CD-411CB33BCAEB}"/>
    <cellStyle name="RISKlightBoxed 4 6 2" xfId="18429" xr:uid="{6CE98BC3-6195-4E91-966E-F0BDB4339A8B}"/>
    <cellStyle name="RISKlightBoxed 4 6 2 2" xfId="18430" xr:uid="{0FF05E0D-1B42-4E43-A7F1-3834B2DBF88E}"/>
    <cellStyle name="RISKlightBoxed 4 6 2 2 2" xfId="18431" xr:uid="{D3928B51-C015-47C3-8816-CEF08A97F9F2}"/>
    <cellStyle name="RISKlightBoxed 4 6 2 3" xfId="18432" xr:uid="{C73A1B1E-7947-4B9F-B578-513EAEE7693A}"/>
    <cellStyle name="RISKlightBoxed 4 6 2 3 2" xfId="18433" xr:uid="{9428C2B3-BAB9-4E1B-AD50-229E5A48A3BA}"/>
    <cellStyle name="RISKlightBoxed 4 6 2 4" xfId="18434" xr:uid="{E1DF7B9A-C274-4BC9-8B52-1039165FD57B}"/>
    <cellStyle name="RISKlightBoxed 4 6 3" xfId="18435" xr:uid="{3348AC80-F467-4BF5-BEBA-9CCBA75300A4}"/>
    <cellStyle name="RISKlightBoxed 4 6 3 2" xfId="18436" xr:uid="{88678C21-D77C-48B2-82BD-E57A2F4F115E}"/>
    <cellStyle name="RISKlightBoxed 4 6 3 2 2" xfId="18437" xr:uid="{3187ACE2-102E-4205-AB8F-E788392C63FD}"/>
    <cellStyle name="RISKlightBoxed 4 6 3 3" xfId="18438" xr:uid="{5C9DA6ED-E8B7-4437-85EE-855A66228F95}"/>
    <cellStyle name="RISKlightBoxed 4 6 3 3 2" xfId="18439" xr:uid="{7C814366-5F24-4E86-9BDC-25F70C9FFE45}"/>
    <cellStyle name="RISKlightBoxed 4 6 3 4" xfId="18440" xr:uid="{ED3645C3-CDBE-4A7D-ABDA-09160DB3618F}"/>
    <cellStyle name="RISKlightBoxed 4 6 4" xfId="18441" xr:uid="{7FE6FCDA-879B-46A0-AA0B-9F27E0916976}"/>
    <cellStyle name="RISKlightBoxed 4 6 4 2" xfId="18442" xr:uid="{7B4D3E3D-D1E9-4E62-9A03-2A0899CF240B}"/>
    <cellStyle name="RISKlightBoxed 4 6 4 2 2" xfId="18443" xr:uid="{73CDC4B2-5913-4BA7-8CD5-ECED61FCBCE2}"/>
    <cellStyle name="RISKlightBoxed 4 6 4 3" xfId="18444" xr:uid="{62D10529-8897-414B-B977-F09A3DAA465F}"/>
    <cellStyle name="RISKlightBoxed 4 6 4 3 2" xfId="18445" xr:uid="{FD4802E2-643D-474D-B8BD-714D94D58E8B}"/>
    <cellStyle name="RISKlightBoxed 4 6 4 4" xfId="18446" xr:uid="{A2F64DFF-9C1E-40E4-897D-8D02DB4F1B28}"/>
    <cellStyle name="RISKlightBoxed 4 6 5" xfId="18447" xr:uid="{AA978DE5-8337-4910-974C-93EFF85601BA}"/>
    <cellStyle name="RISKlightBoxed 4 6 5 2" xfId="18448" xr:uid="{8D6ECDB0-E3FB-4403-A007-84A05C85FBDE}"/>
    <cellStyle name="RISKlightBoxed 4 6 5 2 2" xfId="18449" xr:uid="{F77B3A99-7BAA-47DE-8040-6279EF3083F1}"/>
    <cellStyle name="RISKlightBoxed 4 6 5 3" xfId="18450" xr:uid="{77B8943D-6C46-4A83-95A0-026F196C501C}"/>
    <cellStyle name="RISKlightBoxed 4 6 5 3 2" xfId="18451" xr:uid="{E578413C-D93C-4DA9-8822-3914E770C8A8}"/>
    <cellStyle name="RISKlightBoxed 4 6 5 4" xfId="18452" xr:uid="{D3368753-D3C2-4FB4-B25F-261C3DA2BB57}"/>
    <cellStyle name="RISKlightBoxed 4 6 6" xfId="18453" xr:uid="{4DAE27C1-675F-42D7-8415-3FFD486B31A0}"/>
    <cellStyle name="RISKlightBoxed 4 6 6 2" xfId="18454" xr:uid="{26FD67E1-2ECD-463C-9470-38F26FA5B99A}"/>
    <cellStyle name="RISKlightBoxed 4 6 7" xfId="18455" xr:uid="{706B7386-3CF4-4BF8-9797-0B0CFFA5F279}"/>
    <cellStyle name="RISKlightBoxed 4 6 7 2" xfId="18456" xr:uid="{272F311D-DF94-4D76-BAEF-73816172FFCE}"/>
    <cellStyle name="RISKlightBoxed 4 6 8" xfId="18457" xr:uid="{B967F94E-7527-4242-80B6-017CE2DEC89E}"/>
    <cellStyle name="RISKlightBoxed 4 7" xfId="18458" xr:uid="{16409709-4F93-497E-BC75-31C952D769B2}"/>
    <cellStyle name="RISKlightBoxed 4 7 2" xfId="18459" xr:uid="{3EE3675C-6DF5-42FA-9CFB-1F4A403E2E27}"/>
    <cellStyle name="RISKlightBoxed 4 7 2 2" xfId="18460" xr:uid="{9DA4CF5A-4CEC-451A-BACA-3BBFE996D34D}"/>
    <cellStyle name="RISKlightBoxed 4 7 3" xfId="18461" xr:uid="{683BD446-FE38-45AF-A7DA-413BDCE86DED}"/>
    <cellStyle name="RISKlightBoxed 4 7 3 2" xfId="18462" xr:uid="{1AEF995D-BF58-4B47-B4CB-5198D7723A39}"/>
    <cellStyle name="RISKlightBoxed 4 7 4" xfId="18463" xr:uid="{6AF5ACDC-9D4C-4C29-85F4-785D27FE94BE}"/>
    <cellStyle name="RISKlightBoxed 4 8" xfId="18464" xr:uid="{9028E436-6307-40DF-B475-0F9F06ADB7BC}"/>
    <cellStyle name="RISKlightBoxed 4 8 2" xfId="18465" xr:uid="{EB7E029E-9C9F-4B28-878A-46A69AEAC866}"/>
    <cellStyle name="RISKlightBoxed 4 8 2 2" xfId="18466" xr:uid="{02CD1DBC-AAA5-4921-A940-4C869CA2DE0C}"/>
    <cellStyle name="RISKlightBoxed 4 8 3" xfId="18467" xr:uid="{AE99D659-6A88-4BDB-8D32-055CEA821949}"/>
    <cellStyle name="RISKlightBoxed 4 8 3 2" xfId="18468" xr:uid="{2AC99813-3D79-42B6-9F08-776365B25101}"/>
    <cellStyle name="RISKlightBoxed 4 8 4" xfId="18469" xr:uid="{66D53895-4045-422C-ABDF-3FC7B23A5055}"/>
    <cellStyle name="RISKlightBoxed 4 9" xfId="18470" xr:uid="{2FF2FB9B-9AA4-43FB-A4F7-88F408EDEBD7}"/>
    <cellStyle name="RISKlightBoxed 4 9 2" xfId="18471" xr:uid="{01F330C4-189C-43A2-8546-DF700E4E5903}"/>
    <cellStyle name="RISKlightBoxed 4 9 2 2" xfId="18472" xr:uid="{D7AF257B-D3A1-4D90-B0EF-D78122FE14BE}"/>
    <cellStyle name="RISKlightBoxed 4 9 3" xfId="18473" xr:uid="{4CF25072-C682-44D3-AAE2-25A65E45DEA8}"/>
    <cellStyle name="RISKlightBoxed 4 9 3 2" xfId="18474" xr:uid="{7EEEAE21-5D6B-4D9F-8094-8C7C269C1345}"/>
    <cellStyle name="RISKlightBoxed 4 9 4" xfId="18475" xr:uid="{3B1A7055-62A6-4A4C-A975-565A8979A2F0}"/>
    <cellStyle name="RISKlightBoxed 4_Balance" xfId="18476" xr:uid="{EEE2CB95-0756-48FC-9479-AC83A70339DD}"/>
    <cellStyle name="RISKlightBoxed 5" xfId="18477" xr:uid="{0AF3F69A-D554-445D-AAE0-B23D49E96E2C}"/>
    <cellStyle name="RISKlightBoxed 5 2" xfId="18478" xr:uid="{3052ED58-81E1-4731-BE04-BDCD0BDD1BA3}"/>
    <cellStyle name="RISKlightBoxed 5 2 2" xfId="18479" xr:uid="{F952FC4A-9F72-4B87-9405-AFBEEEE9F812}"/>
    <cellStyle name="RISKlightBoxed 5 2 2 2" xfId="18480" xr:uid="{2F69E702-6233-4A81-97A3-D92E2FEE77FF}"/>
    <cellStyle name="RISKlightBoxed 5 2 3" xfId="18481" xr:uid="{D53FEB1D-292C-461D-B6AE-78350F65CD62}"/>
    <cellStyle name="RISKlightBoxed 5 2 3 2" xfId="18482" xr:uid="{151653BA-344C-4FCE-8A63-FC6C031148A9}"/>
    <cellStyle name="RISKlightBoxed 5 2 4" xfId="18483" xr:uid="{5346E54A-28C7-4756-9444-D94F64683817}"/>
    <cellStyle name="RISKlightBoxed 5 3" xfId="18484" xr:uid="{49688C4F-C496-47F5-9E96-CEA283A0A939}"/>
    <cellStyle name="RISKlightBoxed 5 3 2" xfId="18485" xr:uid="{1659F10B-8619-4F27-BA05-6D6F1CB3AE55}"/>
    <cellStyle name="RISKlightBoxed 5 3 2 2" xfId="18486" xr:uid="{DA1999A4-816E-4295-A3D3-5EE1290C9009}"/>
    <cellStyle name="RISKlightBoxed 5 3 3" xfId="18487" xr:uid="{3C40FFFD-569D-477D-87C2-68933594ED28}"/>
    <cellStyle name="RISKlightBoxed 5 3 3 2" xfId="18488" xr:uid="{CAF23C96-3480-49C4-8772-1F1043E03E6E}"/>
    <cellStyle name="RISKlightBoxed 5 3 4" xfId="18489" xr:uid="{A2604147-C62C-4034-AD32-A2C3B36447E4}"/>
    <cellStyle name="RISKlightBoxed 5 4" xfId="18490" xr:uid="{DB8E8143-1D63-4C27-A273-36DDCF13ED64}"/>
    <cellStyle name="RISKlightBoxed 5 4 2" xfId="18491" xr:uid="{B1DF599E-8D02-467C-B9D1-9C8F9868DABF}"/>
    <cellStyle name="RISKlightBoxed 5 4 2 2" xfId="18492" xr:uid="{A122EFD8-37A8-4F31-93A7-BC0524ED458C}"/>
    <cellStyle name="RISKlightBoxed 5 4 3" xfId="18493" xr:uid="{B5EB3965-661A-4AC7-9BBD-C65876ABF52C}"/>
    <cellStyle name="RISKlightBoxed 5 4 3 2" xfId="18494" xr:uid="{857993B4-F6AD-4CC0-B451-E40B224EC2F0}"/>
    <cellStyle name="RISKlightBoxed 5 4 4" xfId="18495" xr:uid="{3CB42E20-502B-4676-A0D2-BBC88CC26A78}"/>
    <cellStyle name="RISKlightBoxed 5 5" xfId="18496" xr:uid="{8EF0FD96-99A6-4414-B305-6B03AB0A8874}"/>
    <cellStyle name="RISKlightBoxed 5 5 2" xfId="18497" xr:uid="{DCDF5554-04DA-4172-B730-E0BAC2BE0783}"/>
    <cellStyle name="RISKlightBoxed 5 5 2 2" xfId="18498" xr:uid="{20520A42-64A8-4155-B228-85BD267B8822}"/>
    <cellStyle name="RISKlightBoxed 5 5 3" xfId="18499" xr:uid="{156EE93E-D7C0-4173-B437-89BB0E495C60}"/>
    <cellStyle name="RISKlightBoxed 5 5 3 2" xfId="18500" xr:uid="{79AB65C1-0B4D-4E36-9CAC-7B8BF1B7F98D}"/>
    <cellStyle name="RISKlightBoxed 5 5 4" xfId="18501" xr:uid="{EE2AA680-40A5-4096-B7AA-0CD5E641EEF7}"/>
    <cellStyle name="RISKlightBoxed 5 6" xfId="18502" xr:uid="{5C9332A7-79BF-4144-9267-AAE4146B12BD}"/>
    <cellStyle name="RISKlightBoxed 5 6 2" xfId="18503" xr:uid="{18FF35B2-2DBE-4992-94CB-881C9348A426}"/>
    <cellStyle name="RISKlightBoxed 5 7" xfId="18504" xr:uid="{842B9D47-CFE4-43D6-8DDA-36D3D9F36A04}"/>
    <cellStyle name="RISKlightBoxed 5 7 2" xfId="18505" xr:uid="{8EFA406B-3D85-4974-8CB9-EA56361644CA}"/>
    <cellStyle name="RISKlightBoxed 5 8" xfId="18506" xr:uid="{0B04B416-861B-40E3-BFAB-969AF4FDF4FB}"/>
    <cellStyle name="RISKlightBoxed 6" xfId="18507" xr:uid="{B6D934FD-9AE4-454B-A21A-D922E7FB38C5}"/>
    <cellStyle name="RISKlightBoxed 6 2" xfId="18508" xr:uid="{12E1952E-2A0D-40CD-B4F1-746E0F1DA04A}"/>
    <cellStyle name="RISKlightBoxed 6 2 2" xfId="18509" xr:uid="{79F16E21-40DF-4693-852D-9ED71F9357EE}"/>
    <cellStyle name="RISKlightBoxed 6 3" xfId="18510" xr:uid="{9B6BD5DB-495A-4BCB-B978-AEE1E9DD0113}"/>
    <cellStyle name="RISKlightBoxed 6 3 2" xfId="18511" xr:uid="{06CAC614-CFD0-4752-AB12-D9859CA7D46D}"/>
    <cellStyle name="RISKlightBoxed 6 4" xfId="18512" xr:uid="{B2985B60-C06F-4BF9-BADD-237B8F778796}"/>
    <cellStyle name="RISKlightBoxed 7" xfId="18513" xr:uid="{13545193-361E-4B19-8F84-9F830DEBA456}"/>
    <cellStyle name="RISKlightBoxed 7 2" xfId="18514" xr:uid="{E0219DBD-D2D3-4788-AD30-EAC0B92C2073}"/>
    <cellStyle name="RISKlightBoxed 7 2 2" xfId="18515" xr:uid="{B7314013-4159-412A-97E5-93643362F38A}"/>
    <cellStyle name="RISKlightBoxed 7 3" xfId="18516" xr:uid="{AA39DA69-BA86-46EC-832B-E753C44BBB75}"/>
    <cellStyle name="RISKlightBoxed 7 3 2" xfId="18517" xr:uid="{4DF7A3B2-53F4-4045-A350-45A077217F9D}"/>
    <cellStyle name="RISKlightBoxed 7 4" xfId="18518" xr:uid="{17B3AFAD-FF97-437F-A5D3-CFC47FA07EE5}"/>
    <cellStyle name="RISKlightBoxed 8" xfId="18519" xr:uid="{92D06567-9295-4E53-9D10-9B4369B91341}"/>
    <cellStyle name="RISKlightBoxed 8 2" xfId="18520" xr:uid="{574529A3-3CB7-4DAF-B9F0-34CDDEB4CA8E}"/>
    <cellStyle name="RISKlightBoxed 8 2 2" xfId="18521" xr:uid="{72794118-5B43-4FDE-A46D-B3C7E8437499}"/>
    <cellStyle name="RISKlightBoxed 8 3" xfId="18522" xr:uid="{0CD36C14-D458-4E30-A249-3B870B282514}"/>
    <cellStyle name="RISKlightBoxed 8 3 2" xfId="18523" xr:uid="{C5AB8E96-34F4-4C7A-8115-8623499711E5}"/>
    <cellStyle name="RISKlightBoxed 8 4" xfId="18524" xr:uid="{5F1933F9-3A3A-43D3-AA6F-8B72C6293C24}"/>
    <cellStyle name="RISKlightBoxed 9" xfId="18525" xr:uid="{54BF9469-1430-4646-9BDF-6E49793DB1B9}"/>
    <cellStyle name="RISKlightBoxed 9 2" xfId="18526" xr:uid="{9B92D4D3-02AA-408F-9E34-89E9AFCB21DD}"/>
    <cellStyle name="RISKlightBoxed 9 2 2" xfId="18527" xr:uid="{3EB8ED19-2594-4909-8795-6B63D1A573B7}"/>
    <cellStyle name="RISKlightBoxed 9 3" xfId="18528" xr:uid="{ACF5BC93-7DD5-4076-8AB8-54D118CD9020}"/>
    <cellStyle name="RISKlightBoxed 9 3 2" xfId="18529" xr:uid="{136CFA1A-B288-4FD2-809D-9C0BC374D070}"/>
    <cellStyle name="RISKlightBoxed 9 4" xfId="18530" xr:uid="{54EC8A2A-BA2D-4BF2-A2F1-090FA5564A2A}"/>
    <cellStyle name="RISKlightBoxed_Balance" xfId="18531" xr:uid="{BC4DB91F-3123-4E74-A298-5E9A36DFFEB6}"/>
    <cellStyle name="RISKltandbEdge" xfId="18532" xr:uid="{6E628D6C-688A-40F3-B2BF-1EB3B31BBB51}"/>
    <cellStyle name="RISKltandbEdge 10" xfId="18533" xr:uid="{1439F17B-818A-4B9A-BD12-25058DC6830D}"/>
    <cellStyle name="RISKltandbEdge 10 2" xfId="18534" xr:uid="{A2E5571F-B2A2-4A8A-B395-7BDF4473D674}"/>
    <cellStyle name="RISKltandbEdge 11" xfId="18535" xr:uid="{059FD5C4-AC10-499A-8815-347CC0F568B8}"/>
    <cellStyle name="RISKltandbEdge 11 2" xfId="18536" xr:uid="{333C8753-045F-46BF-A3DB-65ADBB505432}"/>
    <cellStyle name="RISKltandbEdge 12" xfId="18537" xr:uid="{839B46AF-A930-4105-A623-B1E2B395DF83}"/>
    <cellStyle name="RISKltandbEdge 2" xfId="18538" xr:uid="{AC82C051-506D-4B45-8528-7B8C3838D40D}"/>
    <cellStyle name="RISKltandbEdge 2 10" xfId="18539" xr:uid="{FC50B695-8395-4EB7-B621-063E7ECBBE8D}"/>
    <cellStyle name="RISKltandbEdge 2 10 2" xfId="18540" xr:uid="{43C648E0-33FC-4007-8034-D60E330E738A}"/>
    <cellStyle name="RISKltandbEdge 2 10 2 2" xfId="18541" xr:uid="{797832F2-BDEF-441E-AE72-C6551C7D376E}"/>
    <cellStyle name="RISKltandbEdge 2 10 3" xfId="18542" xr:uid="{6681BD1D-D977-464C-AEE2-8AC59D962A16}"/>
    <cellStyle name="RISKltandbEdge 2 10 3 2" xfId="18543" xr:uid="{2850955E-E266-48C0-9CB2-FAA0D0BCE303}"/>
    <cellStyle name="RISKltandbEdge 2 10 4" xfId="18544" xr:uid="{0CB98217-0F86-4F18-B4DF-6A8166FFBBE5}"/>
    <cellStyle name="RISKltandbEdge 2 11" xfId="18545" xr:uid="{1AFC2450-538A-4192-ADE4-5542D6F6164F}"/>
    <cellStyle name="RISKltandbEdge 2 11 2" xfId="18546" xr:uid="{B838A351-76CE-41C0-B7F1-2725F6D56C93}"/>
    <cellStyle name="RISKltandbEdge 2 12" xfId="18547" xr:uid="{A08DD9D0-FD2D-4DA6-9CA1-D07858185AF5}"/>
    <cellStyle name="RISKltandbEdge 2 12 2" xfId="18548" xr:uid="{45730D92-9541-4B3A-917C-09F65AC45DC8}"/>
    <cellStyle name="RISKltandbEdge 2 13" xfId="18549" xr:uid="{A7345956-2636-4007-A784-128BD8070B92}"/>
    <cellStyle name="RISKltandbEdge 2 2" xfId="18550" xr:uid="{07B37A26-EB0A-45F7-A944-1820239B5498}"/>
    <cellStyle name="RISKltandbEdge 2 2 2" xfId="18551" xr:uid="{BFD734E9-A0DE-4104-B70B-60B808A3551E}"/>
    <cellStyle name="RISKltandbEdge 2 2 2 2" xfId="18552" xr:uid="{5A985DFE-E124-454E-8F40-8465354C0975}"/>
    <cellStyle name="RISKltandbEdge 2 2 2 2 2" xfId="18553" xr:uid="{6D1F1F2F-D501-4BE9-B0B0-C9549ABA1435}"/>
    <cellStyle name="RISKltandbEdge 2 2 2 2 2 2" xfId="18554" xr:uid="{B5076860-D120-4A87-A042-2CE9847AC704}"/>
    <cellStyle name="RISKltandbEdge 2 2 2 2 3" xfId="18555" xr:uid="{E531FEE5-28F4-4400-953E-E23060EAE8CB}"/>
    <cellStyle name="RISKltandbEdge 2 2 2 2 3 2" xfId="18556" xr:uid="{1B260015-01BC-433B-9A54-5B97A6F502AA}"/>
    <cellStyle name="RISKltandbEdge 2 2 2 2 4" xfId="18557" xr:uid="{1315A6E8-0872-43CC-A2C7-233057FA0587}"/>
    <cellStyle name="RISKltandbEdge 2 2 2 3" xfId="18558" xr:uid="{DBC792BF-2ED2-4567-9693-367C47A1CDAB}"/>
    <cellStyle name="RISKltandbEdge 2 2 2 3 2" xfId="18559" xr:uid="{7A6A0E3D-1E67-4296-9C9E-576B91A71402}"/>
    <cellStyle name="RISKltandbEdge 2 2 2 3 2 2" xfId="18560" xr:uid="{A5512343-BA7A-4B96-8729-B2C5F74B1DDA}"/>
    <cellStyle name="RISKltandbEdge 2 2 2 3 3" xfId="18561" xr:uid="{DBE20E9F-CF5D-43B6-8695-21C727DC836F}"/>
    <cellStyle name="RISKltandbEdge 2 2 2 3 3 2" xfId="18562" xr:uid="{AB361DF7-E248-4785-9217-F0263FBE1E7E}"/>
    <cellStyle name="RISKltandbEdge 2 2 2 3 4" xfId="18563" xr:uid="{CC85E524-1581-4CFA-86E3-B0FBD6DDED89}"/>
    <cellStyle name="RISKltandbEdge 2 2 2 4" xfId="18564" xr:uid="{41D97177-6039-43D5-9A20-4A5E0CA2B0A1}"/>
    <cellStyle name="RISKltandbEdge 2 2 2 4 2" xfId="18565" xr:uid="{6009702D-C45D-468E-87EA-C55D2E9B0B2C}"/>
    <cellStyle name="RISKltandbEdge 2 2 2 4 2 2" xfId="18566" xr:uid="{4D9E768F-9A81-4913-8663-44F015568C54}"/>
    <cellStyle name="RISKltandbEdge 2 2 2 4 3" xfId="18567" xr:uid="{EBF722AB-6C5E-48DD-923C-321AC8ECF5BE}"/>
    <cellStyle name="RISKltandbEdge 2 2 2 4 3 2" xfId="18568" xr:uid="{95C70147-0E7B-4BA0-BEEF-71ED0FDD5649}"/>
    <cellStyle name="RISKltandbEdge 2 2 2 4 4" xfId="18569" xr:uid="{09A13466-AC89-43E8-9311-B49F8667C6E6}"/>
    <cellStyle name="RISKltandbEdge 2 2 2 5" xfId="18570" xr:uid="{F8946153-E823-4B66-AE4E-0C0AB86883C0}"/>
    <cellStyle name="RISKltandbEdge 2 2 2 5 2" xfId="18571" xr:uid="{F9FD31A3-E35E-47E0-838F-49CABABC3BDF}"/>
    <cellStyle name="RISKltandbEdge 2 2 2 5 2 2" xfId="18572" xr:uid="{26D2E37D-3CE3-4717-94F9-6436076BCC49}"/>
    <cellStyle name="RISKltandbEdge 2 2 2 5 3" xfId="18573" xr:uid="{D59671A7-33A5-4E8D-9EF4-911371D70CAA}"/>
    <cellStyle name="RISKltandbEdge 2 2 2 5 3 2" xfId="18574" xr:uid="{58D23516-96BC-44DC-98B6-39E421A564F1}"/>
    <cellStyle name="RISKltandbEdge 2 2 2 5 4" xfId="18575" xr:uid="{D637B38D-19C3-482B-A16D-8EE09F793B69}"/>
    <cellStyle name="RISKltandbEdge 2 2 2 6" xfId="18576" xr:uid="{BF1AECCA-8701-498A-A723-E6C76FDE2039}"/>
    <cellStyle name="RISKltandbEdge 2 2 2 6 2" xfId="18577" xr:uid="{0A971BF0-A8C2-485F-8B6D-C6E4FFB251C8}"/>
    <cellStyle name="RISKltandbEdge 2 2 2 7" xfId="18578" xr:uid="{25159CC7-D796-42FE-A73A-294BD82FF8CD}"/>
    <cellStyle name="RISKltandbEdge 2 2 2 7 2" xfId="18579" xr:uid="{AAF96B33-1A1D-40B1-AA3F-C8998E11E4D4}"/>
    <cellStyle name="RISKltandbEdge 2 2 2 8" xfId="18580" xr:uid="{DFDE9D5A-F981-4A59-9E50-CDAA76FE2B94}"/>
    <cellStyle name="RISKltandbEdge 2 2 3" xfId="18581" xr:uid="{7023BDE0-817B-4361-9CD2-E2DE2E2601D0}"/>
    <cellStyle name="RISKltandbEdge 2 2 3 2" xfId="18582" xr:uid="{F4652E9D-F41A-4E78-9435-B445BED2087E}"/>
    <cellStyle name="RISKltandbEdge 2 2 3 2 2" xfId="18583" xr:uid="{CE5C7E39-CB56-4401-A2EB-8EE53EA604CF}"/>
    <cellStyle name="RISKltandbEdge 2 2 3 3" xfId="18584" xr:uid="{1566F423-6418-4943-8D12-BB40FBB874EE}"/>
    <cellStyle name="RISKltandbEdge 2 2 3 3 2" xfId="18585" xr:uid="{34913152-44A2-481D-A3D1-3BDAAAD86D1A}"/>
    <cellStyle name="RISKltandbEdge 2 2 3 4" xfId="18586" xr:uid="{30FA9C32-46BF-44A5-8321-0BB1DFEAB520}"/>
    <cellStyle name="RISKltandbEdge 2 2 4" xfId="18587" xr:uid="{66697FDF-342A-4845-B414-C32EFDFE848D}"/>
    <cellStyle name="RISKltandbEdge 2 2 4 2" xfId="18588" xr:uid="{876B3611-8E62-49DB-9472-41DC33163905}"/>
    <cellStyle name="RISKltandbEdge 2 2 4 2 2" xfId="18589" xr:uid="{79DD35A0-26AC-49C0-90A6-C4058488306F}"/>
    <cellStyle name="RISKltandbEdge 2 2 4 3" xfId="18590" xr:uid="{DA97D6EA-790C-4973-8479-31CC4D644D63}"/>
    <cellStyle name="RISKltandbEdge 2 2 4 3 2" xfId="18591" xr:uid="{B1E959F3-CFD9-4231-AE8B-96CA9BFF7AC9}"/>
    <cellStyle name="RISKltandbEdge 2 2 4 4" xfId="18592" xr:uid="{2E131852-B53A-4B43-BA3F-A5B5A9839B24}"/>
    <cellStyle name="RISKltandbEdge 2 2 5" xfId="18593" xr:uid="{DB61F41F-8E33-4771-B369-D71ED7C6CE97}"/>
    <cellStyle name="RISKltandbEdge 2 2 5 2" xfId="18594" xr:uid="{54EA04FC-161E-4E65-82DC-94C893038FB9}"/>
    <cellStyle name="RISKltandbEdge 2 2 5 2 2" xfId="18595" xr:uid="{74F35CB0-1E9A-4075-B7FC-0E24003D4873}"/>
    <cellStyle name="RISKltandbEdge 2 2 5 3" xfId="18596" xr:uid="{AC4C121B-C9D9-42F1-A7C5-7E38B0010A7B}"/>
    <cellStyle name="RISKltandbEdge 2 2 5 3 2" xfId="18597" xr:uid="{5D15C805-779A-4E7E-ABDE-3B323CCB8652}"/>
    <cellStyle name="RISKltandbEdge 2 2 5 4" xfId="18598" xr:uid="{36771BB7-F500-4AF0-80AA-18A21B9A375B}"/>
    <cellStyle name="RISKltandbEdge 2 2 6" xfId="18599" xr:uid="{6000CE8E-6019-44A1-A914-DD889EF7764C}"/>
    <cellStyle name="RISKltandbEdge 2 2 6 2" xfId="18600" xr:uid="{733A9A57-3F7F-463D-822C-BE126AD3A87D}"/>
    <cellStyle name="RISKltandbEdge 2 2 6 2 2" xfId="18601" xr:uid="{307E1336-C587-4B0E-B7CA-0EE4EB59BD59}"/>
    <cellStyle name="RISKltandbEdge 2 2 6 3" xfId="18602" xr:uid="{C577E54C-0B81-4CDA-9584-A9A8FDD335F5}"/>
    <cellStyle name="RISKltandbEdge 2 2 6 3 2" xfId="18603" xr:uid="{E6CEC099-B78A-4621-8504-7695BE3D3E82}"/>
    <cellStyle name="RISKltandbEdge 2 2 6 4" xfId="18604" xr:uid="{2EC8F427-EE47-483D-B9C3-3B65D5AFCB32}"/>
    <cellStyle name="RISKltandbEdge 2 2 7" xfId="18605" xr:uid="{6B3C7F90-640B-48BA-BADA-B994D824D269}"/>
    <cellStyle name="RISKltandbEdge 2 2 7 2" xfId="18606" xr:uid="{0959068B-2430-42CB-B2A4-BCB9C1DC22BB}"/>
    <cellStyle name="RISKltandbEdge 2 2 8" xfId="18607" xr:uid="{745ED4EA-0CC0-4A26-9FCA-48EDC5D5C06B}"/>
    <cellStyle name="RISKltandbEdge 2 2 8 2" xfId="18608" xr:uid="{DC144F86-BE6E-4336-A0DE-A1B31B3B46E9}"/>
    <cellStyle name="RISKltandbEdge 2 2 9" xfId="18609" xr:uid="{172A408E-B70E-4503-B515-99AA5FD4FDEA}"/>
    <cellStyle name="RISKltandbEdge 2 2_Balance" xfId="18610" xr:uid="{01A58EC7-183D-4A05-B55A-9AE3C5867885}"/>
    <cellStyle name="RISKltandbEdge 2 3" xfId="18611" xr:uid="{2360C7E4-AA5A-40CB-BCA5-1D5FE5513ACC}"/>
    <cellStyle name="RISKltandbEdge 2 3 2" xfId="18612" xr:uid="{D111A290-C595-4FFA-B072-99C1CBAE415C}"/>
    <cellStyle name="RISKltandbEdge 2 3 2 2" xfId="18613" xr:uid="{AA45B292-233C-4D13-972D-1F1A77651878}"/>
    <cellStyle name="RISKltandbEdge 2 3 2 2 2" xfId="18614" xr:uid="{A4E5B38D-FF46-468C-8548-B28FD8E9170D}"/>
    <cellStyle name="RISKltandbEdge 2 3 2 2 2 2" xfId="18615" xr:uid="{82EBCE29-689C-4C23-BBE9-98C42453868D}"/>
    <cellStyle name="RISKltandbEdge 2 3 2 2 3" xfId="18616" xr:uid="{8183B6CD-51CB-4FD4-A2F5-E0F19729B956}"/>
    <cellStyle name="RISKltandbEdge 2 3 2 2 3 2" xfId="18617" xr:uid="{E911435F-0581-4ED5-86C6-CD527BB84162}"/>
    <cellStyle name="RISKltandbEdge 2 3 2 2 4" xfId="18618" xr:uid="{444626D8-6392-482B-8800-6D7225EAF3FD}"/>
    <cellStyle name="RISKltandbEdge 2 3 2 3" xfId="18619" xr:uid="{62FB8B81-9EF7-4C51-B412-D62F9E867152}"/>
    <cellStyle name="RISKltandbEdge 2 3 2 3 2" xfId="18620" xr:uid="{7A19F0C6-8D5A-4220-9369-E4504BB58B03}"/>
    <cellStyle name="RISKltandbEdge 2 3 2 3 2 2" xfId="18621" xr:uid="{F6A33159-6D54-4085-BBF0-F49ABCEEBDBA}"/>
    <cellStyle name="RISKltandbEdge 2 3 2 3 3" xfId="18622" xr:uid="{EE687F0B-F77E-4D47-9C73-5CE88DD2A565}"/>
    <cellStyle name="RISKltandbEdge 2 3 2 3 3 2" xfId="18623" xr:uid="{65B6D01B-954F-42D5-B093-719D0FB1486C}"/>
    <cellStyle name="RISKltandbEdge 2 3 2 3 4" xfId="18624" xr:uid="{F0F5133F-8221-4B50-BB83-187F373C4DB3}"/>
    <cellStyle name="RISKltandbEdge 2 3 2 4" xfId="18625" xr:uid="{783147D3-924E-4872-AAF2-2121EFCF2510}"/>
    <cellStyle name="RISKltandbEdge 2 3 2 4 2" xfId="18626" xr:uid="{149B1073-6438-4AE3-8A0A-260BDADC66DD}"/>
    <cellStyle name="RISKltandbEdge 2 3 2 4 2 2" xfId="18627" xr:uid="{0423C41E-9CD5-4110-A3E0-1EAC316E6C38}"/>
    <cellStyle name="RISKltandbEdge 2 3 2 4 3" xfId="18628" xr:uid="{4FC294ED-FFA3-4BEF-A60D-2C3EAF98F365}"/>
    <cellStyle name="RISKltandbEdge 2 3 2 4 3 2" xfId="18629" xr:uid="{200C76A0-91AF-4756-BEAC-9F4F7FA4F03D}"/>
    <cellStyle name="RISKltandbEdge 2 3 2 4 4" xfId="18630" xr:uid="{6F27FB65-53CB-4C36-B0D5-6E9DC52E7744}"/>
    <cellStyle name="RISKltandbEdge 2 3 2 5" xfId="18631" xr:uid="{090CEDA5-5DC8-4838-ACBE-CF614D4FFD40}"/>
    <cellStyle name="RISKltandbEdge 2 3 2 5 2" xfId="18632" xr:uid="{C98A1F4F-1269-4A06-B729-B526FCF3E362}"/>
    <cellStyle name="RISKltandbEdge 2 3 2 5 2 2" xfId="18633" xr:uid="{66C9CF91-D454-4DD5-BF59-4CB03A79CEC2}"/>
    <cellStyle name="RISKltandbEdge 2 3 2 5 3" xfId="18634" xr:uid="{EA219BCE-C9F1-42E5-8235-FF130CD23494}"/>
    <cellStyle name="RISKltandbEdge 2 3 2 5 3 2" xfId="18635" xr:uid="{464CB37F-40FB-4D49-B898-B3E39C8E0DAD}"/>
    <cellStyle name="RISKltandbEdge 2 3 2 5 4" xfId="18636" xr:uid="{CDA7FB96-078B-43DD-B1D8-F172CCD40237}"/>
    <cellStyle name="RISKltandbEdge 2 3 2 6" xfId="18637" xr:uid="{295BF3FC-AAB6-4CE1-BFF4-F57071195076}"/>
    <cellStyle name="RISKltandbEdge 2 3 2 6 2" xfId="18638" xr:uid="{AF855CE9-523B-485D-92AB-DF8491EE1BC3}"/>
    <cellStyle name="RISKltandbEdge 2 3 2 7" xfId="18639" xr:uid="{FFE23967-12DA-430D-B335-E1CA7F8AEE44}"/>
    <cellStyle name="RISKltandbEdge 2 3 2 7 2" xfId="18640" xr:uid="{CC7ACF4D-EBA3-4645-A17B-CAD10B660133}"/>
    <cellStyle name="RISKltandbEdge 2 3 2 8" xfId="18641" xr:uid="{8CAED9A6-7585-418B-933A-5DBC285B18F2}"/>
    <cellStyle name="RISKltandbEdge 2 3 3" xfId="18642" xr:uid="{5891DEC6-AB43-460E-9987-6F2023DB0178}"/>
    <cellStyle name="RISKltandbEdge 2 3 3 2" xfId="18643" xr:uid="{E3FA3FBA-60C5-4704-9ADF-E73D7BD8D813}"/>
    <cellStyle name="RISKltandbEdge 2 3 3 2 2" xfId="18644" xr:uid="{12ED0AA6-02D4-431C-893F-1883A04E7087}"/>
    <cellStyle name="RISKltandbEdge 2 3 3 3" xfId="18645" xr:uid="{A77F0CE7-A5BC-44CA-B97C-86DF92D5F45B}"/>
    <cellStyle name="RISKltandbEdge 2 3 3 3 2" xfId="18646" xr:uid="{84C6C1E2-345A-48C9-8DAF-620938359C84}"/>
    <cellStyle name="RISKltandbEdge 2 3 3 4" xfId="18647" xr:uid="{FAD2BCB5-AC81-4407-8405-B1E152E7CAE2}"/>
    <cellStyle name="RISKltandbEdge 2 3 4" xfId="18648" xr:uid="{50527E7C-9DB6-47FE-8B4F-850AAC12E2BB}"/>
    <cellStyle name="RISKltandbEdge 2 3 4 2" xfId="18649" xr:uid="{989CD300-33DE-439A-A58E-F1CB5C872FDA}"/>
    <cellStyle name="RISKltandbEdge 2 3 4 2 2" xfId="18650" xr:uid="{7194F1A7-7211-4F09-A731-58FB8FFE608C}"/>
    <cellStyle name="RISKltandbEdge 2 3 4 3" xfId="18651" xr:uid="{143E7839-96D9-4C05-A009-D9F5369EA8F2}"/>
    <cellStyle name="RISKltandbEdge 2 3 4 3 2" xfId="18652" xr:uid="{AFEA336B-C179-4C38-9020-1F8F6DA74B95}"/>
    <cellStyle name="RISKltandbEdge 2 3 4 4" xfId="18653" xr:uid="{0DBEE828-6BAC-4D3D-A5AA-90DF940C36C8}"/>
    <cellStyle name="RISKltandbEdge 2 3 5" xfId="18654" xr:uid="{ED60E21B-A0E0-4B9B-B083-2466468996C0}"/>
    <cellStyle name="RISKltandbEdge 2 3 5 2" xfId="18655" xr:uid="{B8649C21-C393-490C-B4F9-4F6E760E6F03}"/>
    <cellStyle name="RISKltandbEdge 2 3 5 2 2" xfId="18656" xr:uid="{D2FCBED0-21B7-4FBB-B786-5C41ED34B21E}"/>
    <cellStyle name="RISKltandbEdge 2 3 5 3" xfId="18657" xr:uid="{8D26F24F-B935-4E4B-85E8-FB5C5A121C58}"/>
    <cellStyle name="RISKltandbEdge 2 3 5 3 2" xfId="18658" xr:uid="{2CC76795-FF3E-460C-8C9E-80C647E06BC4}"/>
    <cellStyle name="RISKltandbEdge 2 3 5 4" xfId="18659" xr:uid="{8F392029-DAC4-4D34-8961-784CDA3F7A59}"/>
    <cellStyle name="RISKltandbEdge 2 3 6" xfId="18660" xr:uid="{3D7C2848-230F-4CD1-B82A-2ABEB4D3EF27}"/>
    <cellStyle name="RISKltandbEdge 2 3 6 2" xfId="18661" xr:uid="{193B2AE3-A2E4-47E8-9BD6-9071898930B2}"/>
    <cellStyle name="RISKltandbEdge 2 3 6 2 2" xfId="18662" xr:uid="{9AC1018A-98F7-4267-B402-17A44E39511B}"/>
    <cellStyle name="RISKltandbEdge 2 3 6 3" xfId="18663" xr:uid="{F60CFACE-C230-4E4F-9DA3-066923E81FAB}"/>
    <cellStyle name="RISKltandbEdge 2 3 6 3 2" xfId="18664" xr:uid="{53EEBAB4-54C5-44E5-B306-AD7E3AAA0609}"/>
    <cellStyle name="RISKltandbEdge 2 3 6 4" xfId="18665" xr:uid="{53A556D3-3FEA-4972-B5B9-D3F9CB412758}"/>
    <cellStyle name="RISKltandbEdge 2 3 7" xfId="18666" xr:uid="{87A573EC-7D7D-4C3F-A908-B8B243B652CB}"/>
    <cellStyle name="RISKltandbEdge 2 3 7 2" xfId="18667" xr:uid="{98557227-E90F-4644-9266-7D3114DBA9C9}"/>
    <cellStyle name="RISKltandbEdge 2 3 8" xfId="18668" xr:uid="{544E1489-8C7D-4668-9B0A-C11F9A73AA9D}"/>
    <cellStyle name="RISKltandbEdge 2 3 8 2" xfId="18669" xr:uid="{6F9BD82A-D442-46B9-8FDC-49207C0B0D14}"/>
    <cellStyle name="RISKltandbEdge 2 3 9" xfId="18670" xr:uid="{65761CE5-E9C5-4A3C-80B4-FE82C396D73B}"/>
    <cellStyle name="RISKltandbEdge 2 3_Balance" xfId="18671" xr:uid="{76F51FBD-B84D-429D-BDB1-AD88DFC785C4}"/>
    <cellStyle name="RISKltandbEdge 2 4" xfId="18672" xr:uid="{75AD97BA-80AF-4384-8EF1-96D5C628D212}"/>
    <cellStyle name="RISKltandbEdge 2 4 2" xfId="18673" xr:uid="{3AD4C526-90C3-4C34-8355-AF824908EE0E}"/>
    <cellStyle name="RISKltandbEdge 2 4 2 2" xfId="18674" xr:uid="{61E653FC-B21D-4030-ABAF-CDF0FD6D3029}"/>
    <cellStyle name="RISKltandbEdge 2 4 2 2 2" xfId="18675" xr:uid="{EB2CCFBD-06B1-45D9-A1AE-708C9AF9AD22}"/>
    <cellStyle name="RISKltandbEdge 2 4 2 2 2 2" xfId="18676" xr:uid="{ECC57B75-D0DE-46E0-AB2F-3D5FD0812A36}"/>
    <cellStyle name="RISKltandbEdge 2 4 2 2 3" xfId="18677" xr:uid="{C79A2C04-693A-4453-90A5-22422AA696EE}"/>
    <cellStyle name="RISKltandbEdge 2 4 2 2 3 2" xfId="18678" xr:uid="{E7C5366A-8CD6-47BE-82A7-21D604D6FA2F}"/>
    <cellStyle name="RISKltandbEdge 2 4 2 2 4" xfId="18679" xr:uid="{2CBDF542-35ED-48F5-BC33-DB635DBF8468}"/>
    <cellStyle name="RISKltandbEdge 2 4 2 3" xfId="18680" xr:uid="{18FF3AB1-1F3D-4C1F-A7E2-3736FB8485DF}"/>
    <cellStyle name="RISKltandbEdge 2 4 2 3 2" xfId="18681" xr:uid="{37C48E43-FAB5-4195-99E7-58BEBB55D014}"/>
    <cellStyle name="RISKltandbEdge 2 4 2 3 2 2" xfId="18682" xr:uid="{7C4DDADF-FCB4-4A1D-B675-E6483A3ABD8F}"/>
    <cellStyle name="RISKltandbEdge 2 4 2 3 3" xfId="18683" xr:uid="{D1603960-1155-431E-8516-5932D8B50C23}"/>
    <cellStyle name="RISKltandbEdge 2 4 2 3 3 2" xfId="18684" xr:uid="{EA02EB19-AA20-424D-85B6-9A8BD3FC8348}"/>
    <cellStyle name="RISKltandbEdge 2 4 2 3 4" xfId="18685" xr:uid="{012DA28D-3FE9-4C83-A55D-DD068C746889}"/>
    <cellStyle name="RISKltandbEdge 2 4 2 4" xfId="18686" xr:uid="{9A60D13D-C157-482A-BC92-EA3D184CBAC0}"/>
    <cellStyle name="RISKltandbEdge 2 4 2 4 2" xfId="18687" xr:uid="{11A9ED18-D05A-48C1-A3AB-47D47FB74A10}"/>
    <cellStyle name="RISKltandbEdge 2 4 2 4 2 2" xfId="18688" xr:uid="{60B5CE54-1D5A-434D-8B61-957A53AFA849}"/>
    <cellStyle name="RISKltandbEdge 2 4 2 4 3" xfId="18689" xr:uid="{0494AFB1-62BD-46BC-8CB4-F3F573CAE352}"/>
    <cellStyle name="RISKltandbEdge 2 4 2 4 3 2" xfId="18690" xr:uid="{6D98836C-D77F-41C6-9217-CD760910A272}"/>
    <cellStyle name="RISKltandbEdge 2 4 2 4 4" xfId="18691" xr:uid="{D68FC2A5-FB35-4075-857B-9285EBF83D59}"/>
    <cellStyle name="RISKltandbEdge 2 4 2 5" xfId="18692" xr:uid="{70F3F92E-694D-47D0-B33E-2EA4FF1D5C6B}"/>
    <cellStyle name="RISKltandbEdge 2 4 2 5 2" xfId="18693" xr:uid="{81125094-A731-471D-8C08-C72F9024196C}"/>
    <cellStyle name="RISKltandbEdge 2 4 2 5 2 2" xfId="18694" xr:uid="{44350DF1-0994-412D-B9E0-BFF614CEB0AF}"/>
    <cellStyle name="RISKltandbEdge 2 4 2 5 3" xfId="18695" xr:uid="{D9D6B085-C9F6-481F-B25A-BCC2B2320FFA}"/>
    <cellStyle name="RISKltandbEdge 2 4 2 5 3 2" xfId="18696" xr:uid="{8216A19E-DA6D-4D42-8663-FD0307AC29D4}"/>
    <cellStyle name="RISKltandbEdge 2 4 2 5 4" xfId="18697" xr:uid="{88AC31B6-A798-47BF-8989-F3D149F6E3BB}"/>
    <cellStyle name="RISKltandbEdge 2 4 2 6" xfId="18698" xr:uid="{C6230450-339D-4325-BF86-827021A7550E}"/>
    <cellStyle name="RISKltandbEdge 2 4 2 6 2" xfId="18699" xr:uid="{EB6C2739-9C8D-46C3-80E7-CA3F2908988F}"/>
    <cellStyle name="RISKltandbEdge 2 4 2 7" xfId="18700" xr:uid="{7BD7B6BD-3957-497F-8A49-2BD68903235F}"/>
    <cellStyle name="RISKltandbEdge 2 4 2 7 2" xfId="18701" xr:uid="{2B38EFDA-ABE1-4967-8DAE-5552A5FF243C}"/>
    <cellStyle name="RISKltandbEdge 2 4 2 8" xfId="18702" xr:uid="{92EAFE53-91E2-4E7A-B24E-399FADB5DFEC}"/>
    <cellStyle name="RISKltandbEdge 2 4 3" xfId="18703" xr:uid="{8C7BEE38-3AAC-4E52-8FC1-B830F00200D6}"/>
    <cellStyle name="RISKltandbEdge 2 4 3 2" xfId="18704" xr:uid="{54B3E476-706B-4D51-93BB-0DF9B9A1A2C1}"/>
    <cellStyle name="RISKltandbEdge 2 4 3 2 2" xfId="18705" xr:uid="{12F67593-568B-46E5-A7A1-1153E31B62E8}"/>
    <cellStyle name="RISKltandbEdge 2 4 3 3" xfId="18706" xr:uid="{BE71F55A-9279-4BA0-ADDD-B175E970506B}"/>
    <cellStyle name="RISKltandbEdge 2 4 3 3 2" xfId="18707" xr:uid="{C2C04BAF-F172-495D-B9CF-B9FFF58DA61D}"/>
    <cellStyle name="RISKltandbEdge 2 4 3 4" xfId="18708" xr:uid="{CA499882-7E46-4BE5-856A-4BD69A1A62FF}"/>
    <cellStyle name="RISKltandbEdge 2 4 4" xfId="18709" xr:uid="{80CDE8DE-922D-4DC2-9611-E2816CF34CDC}"/>
    <cellStyle name="RISKltandbEdge 2 4 4 2" xfId="18710" xr:uid="{676052A5-38E5-46E6-B6B6-A56EDF005EA5}"/>
    <cellStyle name="RISKltandbEdge 2 4 4 2 2" xfId="18711" xr:uid="{740812B6-8807-4D16-9C5E-F29A21C7C532}"/>
    <cellStyle name="RISKltandbEdge 2 4 4 3" xfId="18712" xr:uid="{0A4EA32C-A1EB-4173-8B3D-3818FD084759}"/>
    <cellStyle name="RISKltandbEdge 2 4 4 3 2" xfId="18713" xr:uid="{B67ED642-233F-4732-904A-9C490D047D6A}"/>
    <cellStyle name="RISKltandbEdge 2 4 4 4" xfId="18714" xr:uid="{4071544E-D4E1-4D9F-9B1F-758AD10BE67F}"/>
    <cellStyle name="RISKltandbEdge 2 4 5" xfId="18715" xr:uid="{B31DA862-583C-41CD-93BA-9CDF37E9F680}"/>
    <cellStyle name="RISKltandbEdge 2 4 5 2" xfId="18716" xr:uid="{5F5AA06D-D721-4E8F-AE8E-EDE65E174A7E}"/>
    <cellStyle name="RISKltandbEdge 2 4 5 2 2" xfId="18717" xr:uid="{85DF7EA1-BF64-45AD-A589-67F31397DF36}"/>
    <cellStyle name="RISKltandbEdge 2 4 5 3" xfId="18718" xr:uid="{5FE874E8-314B-420D-A9CD-D3A1356AE879}"/>
    <cellStyle name="RISKltandbEdge 2 4 5 3 2" xfId="18719" xr:uid="{BF08F3F6-465F-4450-A30F-7B82B65DEB22}"/>
    <cellStyle name="RISKltandbEdge 2 4 5 4" xfId="18720" xr:uid="{6313012D-A6B1-493B-95E3-7319F6E8965D}"/>
    <cellStyle name="RISKltandbEdge 2 4 6" xfId="18721" xr:uid="{705461D4-6F3D-4693-BA85-B7AD769A9623}"/>
    <cellStyle name="RISKltandbEdge 2 4 6 2" xfId="18722" xr:uid="{85484B73-28AD-4466-8CFC-277391C268D6}"/>
    <cellStyle name="RISKltandbEdge 2 4 6 2 2" xfId="18723" xr:uid="{4B0E32C9-E238-4EF8-B5AF-4C26702306F0}"/>
    <cellStyle name="RISKltandbEdge 2 4 6 3" xfId="18724" xr:uid="{D92F968A-ACB5-4A91-B2D4-1F4AD9E146A3}"/>
    <cellStyle name="RISKltandbEdge 2 4 6 3 2" xfId="18725" xr:uid="{92355B24-A549-4435-9240-57BBD817047C}"/>
    <cellStyle name="RISKltandbEdge 2 4 6 4" xfId="18726" xr:uid="{434A75F9-B91E-4466-9187-471219BF198B}"/>
    <cellStyle name="RISKltandbEdge 2 4 7" xfId="18727" xr:uid="{DF2156FE-80FB-43FE-92BA-24FA17B6CA11}"/>
    <cellStyle name="RISKltandbEdge 2 4 7 2" xfId="18728" xr:uid="{DD27DF22-9FC9-4F62-9B47-CD054BFBD6BC}"/>
    <cellStyle name="RISKltandbEdge 2 4 8" xfId="18729" xr:uid="{C0EDBACC-9A73-4ECD-9F86-B65B9E334ABA}"/>
    <cellStyle name="RISKltandbEdge 2 4 8 2" xfId="18730" xr:uid="{A00D7B47-D12B-4692-8CFE-D3B326E92CA1}"/>
    <cellStyle name="RISKltandbEdge 2 4 9" xfId="18731" xr:uid="{2425CE5E-C954-432F-9D8F-3E6FD92767A2}"/>
    <cellStyle name="RISKltandbEdge 2 4_Balance" xfId="18732" xr:uid="{41B17307-3643-4882-B6AB-9905E2CC4EF6}"/>
    <cellStyle name="RISKltandbEdge 2 5" xfId="18733" xr:uid="{8EEA521D-7B4F-4508-AD27-590E2DA2193A}"/>
    <cellStyle name="RISKltandbEdge 2 5 2" xfId="18734" xr:uid="{8DE8FC33-3F0C-40DA-951A-E8B7A3A62B06}"/>
    <cellStyle name="RISKltandbEdge 2 5 2 2" xfId="18735" xr:uid="{C47F532E-8B64-4719-8FD3-BE33A71DBFBB}"/>
    <cellStyle name="RISKltandbEdge 2 5 2 2 2" xfId="18736" xr:uid="{1D741AF6-5C77-4E44-85CB-906A2D06DE98}"/>
    <cellStyle name="RISKltandbEdge 2 5 2 3" xfId="18737" xr:uid="{89E12256-1746-473D-BBF5-72B1CE0B312C}"/>
    <cellStyle name="RISKltandbEdge 2 5 2 3 2" xfId="18738" xr:uid="{3CB7E81F-F524-4295-ABB7-547579F50757}"/>
    <cellStyle name="RISKltandbEdge 2 5 2 4" xfId="18739" xr:uid="{9B6F141A-66EB-4EEB-B6BC-128FA52E4C82}"/>
    <cellStyle name="RISKltandbEdge 2 5 3" xfId="18740" xr:uid="{7088B885-6BF4-4565-A7E5-D0BED6B0D0E8}"/>
    <cellStyle name="RISKltandbEdge 2 5 3 2" xfId="18741" xr:uid="{C38ACBA8-8999-4ED9-988C-360CD3AEB20E}"/>
    <cellStyle name="RISKltandbEdge 2 5 3 2 2" xfId="18742" xr:uid="{A8CC8594-4B57-4787-96FA-63B6B4E9C7AC}"/>
    <cellStyle name="RISKltandbEdge 2 5 3 3" xfId="18743" xr:uid="{ED9E7432-A539-46CE-B32A-A661CBD99F1F}"/>
    <cellStyle name="RISKltandbEdge 2 5 3 3 2" xfId="18744" xr:uid="{3FB766C8-8CCF-420B-AD60-19FEBB9F2E53}"/>
    <cellStyle name="RISKltandbEdge 2 5 3 4" xfId="18745" xr:uid="{CBF08520-03C7-41A2-8669-63D4E0EA3E84}"/>
    <cellStyle name="RISKltandbEdge 2 5 4" xfId="18746" xr:uid="{A81CC755-BB8B-418A-9E5F-6EDC369E7DE4}"/>
    <cellStyle name="RISKltandbEdge 2 5 4 2" xfId="18747" xr:uid="{3B73749D-262F-4CBE-A43A-B3699118BDEB}"/>
    <cellStyle name="RISKltandbEdge 2 5 4 2 2" xfId="18748" xr:uid="{FEFF0E2B-AB01-40BB-A2DC-7BD0C9FC9395}"/>
    <cellStyle name="RISKltandbEdge 2 5 4 3" xfId="18749" xr:uid="{5E640947-A60B-49CD-8D3A-96A4C9EB7207}"/>
    <cellStyle name="RISKltandbEdge 2 5 4 3 2" xfId="18750" xr:uid="{829424E3-94B5-425E-9A71-B44DACA2C32E}"/>
    <cellStyle name="RISKltandbEdge 2 5 4 4" xfId="18751" xr:uid="{C8E2F113-1989-4B1B-9959-3E44D8A99AA3}"/>
    <cellStyle name="RISKltandbEdge 2 5 5" xfId="18752" xr:uid="{EE7F09A7-A836-483E-A6E2-71D93A4F7A1F}"/>
    <cellStyle name="RISKltandbEdge 2 5 5 2" xfId="18753" xr:uid="{E03BF4D0-F899-4EB1-9AA3-F2FF6226724B}"/>
    <cellStyle name="RISKltandbEdge 2 5 5 2 2" xfId="18754" xr:uid="{44518C05-72FD-491E-88CC-AED8C046EE37}"/>
    <cellStyle name="RISKltandbEdge 2 5 5 3" xfId="18755" xr:uid="{764DD14C-DF2B-478C-BA7F-F0BABE977293}"/>
    <cellStyle name="RISKltandbEdge 2 5 5 3 2" xfId="18756" xr:uid="{768D27AC-B679-4A84-A409-F074666AD358}"/>
    <cellStyle name="RISKltandbEdge 2 5 5 4" xfId="18757" xr:uid="{C9B5B84C-682A-4D28-A7CA-E4E540CE85D2}"/>
    <cellStyle name="RISKltandbEdge 2 5 6" xfId="18758" xr:uid="{F2647979-4056-4FD7-9210-198EFCCCA183}"/>
    <cellStyle name="RISKltandbEdge 2 5 6 2" xfId="18759" xr:uid="{83C6B1F9-64FD-4363-8CC8-BEB10972FD63}"/>
    <cellStyle name="RISKltandbEdge 2 5 7" xfId="18760" xr:uid="{740551FD-3872-4178-BA9B-6F6DCA8157B4}"/>
    <cellStyle name="RISKltandbEdge 2 5 7 2" xfId="18761" xr:uid="{AE96E0D2-0C3E-4A31-954E-7BADC8BC22E1}"/>
    <cellStyle name="RISKltandbEdge 2 5 8" xfId="18762" xr:uid="{EEDC6B6A-FF7D-4089-9080-CEA1AC83AE5C}"/>
    <cellStyle name="RISKltandbEdge 2 6" xfId="18763" xr:uid="{82AB02FD-C84B-46C8-A6F2-CD44B27CDF51}"/>
    <cellStyle name="RISKltandbEdge 2 6 2" xfId="18764" xr:uid="{D218D316-5D30-48F3-981D-91B8A9D1E5FB}"/>
    <cellStyle name="RISKltandbEdge 2 6 2 2" xfId="18765" xr:uid="{00FA1BA9-B3A9-4C59-9E41-B819701F9883}"/>
    <cellStyle name="RISKltandbEdge 2 6 2 2 2" xfId="18766" xr:uid="{DEA6CF38-EE0D-440C-8BB0-67060F27A4E6}"/>
    <cellStyle name="RISKltandbEdge 2 6 2 3" xfId="18767" xr:uid="{1716AFF2-1DD0-4ACC-883D-79622405C0B0}"/>
    <cellStyle name="RISKltandbEdge 2 6 2 3 2" xfId="18768" xr:uid="{7CFD1422-ACEA-4CDF-855B-939B4AFFA736}"/>
    <cellStyle name="RISKltandbEdge 2 6 2 4" xfId="18769" xr:uid="{924E2C8F-98A7-45CA-9445-25D56DF210DC}"/>
    <cellStyle name="RISKltandbEdge 2 6 3" xfId="18770" xr:uid="{E175E654-E862-4191-B030-4DD45C3888EA}"/>
    <cellStyle name="RISKltandbEdge 2 6 3 2" xfId="18771" xr:uid="{0F69CB04-2BFD-4CD8-88F9-BD003F176CD9}"/>
    <cellStyle name="RISKltandbEdge 2 6 3 2 2" xfId="18772" xr:uid="{CDB9A146-171F-417D-8992-44A4354B2290}"/>
    <cellStyle name="RISKltandbEdge 2 6 3 3" xfId="18773" xr:uid="{E9C2C6DF-7B27-4531-AE66-E160F302DE19}"/>
    <cellStyle name="RISKltandbEdge 2 6 3 3 2" xfId="18774" xr:uid="{5EB38505-7C68-4788-BBB6-A1033F878498}"/>
    <cellStyle name="RISKltandbEdge 2 6 3 4" xfId="18775" xr:uid="{B86CC999-0F8C-45C7-9BA2-6CF391E83B1A}"/>
    <cellStyle name="RISKltandbEdge 2 6 4" xfId="18776" xr:uid="{4D19069B-311B-465C-9824-ADB1CFFCC9BA}"/>
    <cellStyle name="RISKltandbEdge 2 6 4 2" xfId="18777" xr:uid="{238DF9D6-F355-42F3-8B99-F8EDFB859CE6}"/>
    <cellStyle name="RISKltandbEdge 2 6 4 2 2" xfId="18778" xr:uid="{5236E238-A3C1-4C58-A760-B4CA00B7AE62}"/>
    <cellStyle name="RISKltandbEdge 2 6 4 3" xfId="18779" xr:uid="{E28F351A-E52F-4609-9F9C-A8B8A3747B7B}"/>
    <cellStyle name="RISKltandbEdge 2 6 4 3 2" xfId="18780" xr:uid="{137B6210-967F-4466-86B7-354FEB4ECF21}"/>
    <cellStyle name="RISKltandbEdge 2 6 4 4" xfId="18781" xr:uid="{15A2E1BE-3901-4DC9-BFFA-B27D6BA0E194}"/>
    <cellStyle name="RISKltandbEdge 2 6 5" xfId="18782" xr:uid="{01F03B1C-BFF8-4877-9D2F-C4DC6E0AEA1C}"/>
    <cellStyle name="RISKltandbEdge 2 6 5 2" xfId="18783" xr:uid="{64277864-08F9-478D-B8C4-981A4A2CFC2D}"/>
    <cellStyle name="RISKltandbEdge 2 6 5 2 2" xfId="18784" xr:uid="{F8A20B9B-0D9E-4A50-98A9-EFA89579D440}"/>
    <cellStyle name="RISKltandbEdge 2 6 5 3" xfId="18785" xr:uid="{5A445928-B082-4D7B-95B8-BD7F2937A411}"/>
    <cellStyle name="RISKltandbEdge 2 6 5 3 2" xfId="18786" xr:uid="{E90965CC-F3D8-48CF-BE5C-368D4607A333}"/>
    <cellStyle name="RISKltandbEdge 2 6 5 4" xfId="18787" xr:uid="{F965DB7B-65C6-430F-A6E3-9B127E5D85DA}"/>
    <cellStyle name="RISKltandbEdge 2 6 6" xfId="18788" xr:uid="{E6E6B6EF-5004-4154-98D6-72C227FBD5EA}"/>
    <cellStyle name="RISKltandbEdge 2 6 6 2" xfId="18789" xr:uid="{E0804393-5F45-49BA-B7EF-FA85B9CD033D}"/>
    <cellStyle name="RISKltandbEdge 2 6 7" xfId="18790" xr:uid="{8B33D3F2-EB73-4ED0-BDE4-203BD093C069}"/>
    <cellStyle name="RISKltandbEdge 2 6 7 2" xfId="18791" xr:uid="{CDD936A9-24EA-4D05-877E-1A5297B2EAB0}"/>
    <cellStyle name="RISKltandbEdge 2 6 8" xfId="18792" xr:uid="{B23282BA-2B60-476A-90FC-9FF5258F0467}"/>
    <cellStyle name="RISKltandbEdge 2 7" xfId="18793" xr:uid="{89363254-2220-4A49-ABFA-21749879A67B}"/>
    <cellStyle name="RISKltandbEdge 2 7 2" xfId="18794" xr:uid="{E2F6D5F4-2561-4F4D-B8FC-9A9EDD713D76}"/>
    <cellStyle name="RISKltandbEdge 2 7 2 2" xfId="18795" xr:uid="{859B46E9-EE9E-4A10-99C7-FD3FBCF57A5B}"/>
    <cellStyle name="RISKltandbEdge 2 7 3" xfId="18796" xr:uid="{9AEA04FA-680C-4C6D-8880-10EBAA3F661D}"/>
    <cellStyle name="RISKltandbEdge 2 7 3 2" xfId="18797" xr:uid="{0B3B3174-D1A7-40F0-9C69-A02EBE562872}"/>
    <cellStyle name="RISKltandbEdge 2 7 4" xfId="18798" xr:uid="{93BE16E4-4B32-4067-A01A-4885A673D31A}"/>
    <cellStyle name="RISKltandbEdge 2 8" xfId="18799" xr:uid="{4EA10383-DE33-409D-A4DD-B69277134703}"/>
    <cellStyle name="RISKltandbEdge 2 8 2" xfId="18800" xr:uid="{050AF771-D5B7-43FA-8391-48EB4A04FCC4}"/>
    <cellStyle name="RISKltandbEdge 2 8 2 2" xfId="18801" xr:uid="{552F46EB-5D9F-41C6-9644-81B857590EC3}"/>
    <cellStyle name="RISKltandbEdge 2 8 3" xfId="18802" xr:uid="{3DF1D3B8-5D38-4749-95B1-76FB4830ACCD}"/>
    <cellStyle name="RISKltandbEdge 2 8 3 2" xfId="18803" xr:uid="{33D06D18-8C57-4621-888D-18F5A6253FC8}"/>
    <cellStyle name="RISKltandbEdge 2 8 4" xfId="18804" xr:uid="{565E92C3-4422-4B1C-BECE-0A8FE79ACAA9}"/>
    <cellStyle name="RISKltandbEdge 2 9" xfId="18805" xr:uid="{AB4F0066-2053-4F3B-A4C5-D9975D0C9A5A}"/>
    <cellStyle name="RISKltandbEdge 2 9 2" xfId="18806" xr:uid="{82E3F269-E2EA-41D8-BB71-159916E5B98A}"/>
    <cellStyle name="RISKltandbEdge 2 9 2 2" xfId="18807" xr:uid="{5C050EC7-C7F3-4CDF-BE26-F7576AFC4001}"/>
    <cellStyle name="RISKltandbEdge 2 9 3" xfId="18808" xr:uid="{E8194622-E661-4070-858B-C57F02BA6084}"/>
    <cellStyle name="RISKltandbEdge 2 9 3 2" xfId="18809" xr:uid="{869F9768-2EF4-4A7D-84E3-92F268CC24F8}"/>
    <cellStyle name="RISKltandbEdge 2 9 4" xfId="18810" xr:uid="{A741F189-BEED-47EA-8260-6E31CA47739C}"/>
    <cellStyle name="RISKltandbEdge 2_Balance" xfId="18811" xr:uid="{D7F80311-13DC-4268-9BD8-D3E1AF491D0B}"/>
    <cellStyle name="RISKltandbEdge 3" xfId="18812" xr:uid="{C6BB39DA-2E85-445C-87BF-D9380A9FA597}"/>
    <cellStyle name="RISKltandbEdge 3 10" xfId="18813" xr:uid="{E0651497-0421-4B3D-AD4A-059A2D035A85}"/>
    <cellStyle name="RISKltandbEdge 3 10 2" xfId="18814" xr:uid="{CF1356DC-BDFF-4C3A-B2C8-056DD5AB6386}"/>
    <cellStyle name="RISKltandbEdge 3 10 2 2" xfId="18815" xr:uid="{17D17811-C643-457C-9187-607D78C28842}"/>
    <cellStyle name="RISKltandbEdge 3 10 3" xfId="18816" xr:uid="{73B82B21-DB4C-4DF7-A941-E0C40A3ED839}"/>
    <cellStyle name="RISKltandbEdge 3 10 3 2" xfId="18817" xr:uid="{D7CA217D-8D2A-43D6-B08E-742FF29010CD}"/>
    <cellStyle name="RISKltandbEdge 3 10 4" xfId="18818" xr:uid="{1870DEF3-E8BC-42CA-8FF5-A92FE6CE8C18}"/>
    <cellStyle name="RISKltandbEdge 3 11" xfId="18819" xr:uid="{2B24C40A-01F1-4EB5-8E1D-31B93AEBAEC8}"/>
    <cellStyle name="RISKltandbEdge 3 11 2" xfId="18820" xr:uid="{64B55935-AF2C-4EA3-A032-47306B14B762}"/>
    <cellStyle name="RISKltandbEdge 3 12" xfId="18821" xr:uid="{0A4757F7-E0A3-40C0-99CB-4ABDB300CDEC}"/>
    <cellStyle name="RISKltandbEdge 3 12 2" xfId="18822" xr:uid="{E559965E-680E-4326-86F0-E9B6B889677F}"/>
    <cellStyle name="RISKltandbEdge 3 13" xfId="18823" xr:uid="{78A1FEBE-8F48-4672-B866-3D1E0FBF16EC}"/>
    <cellStyle name="RISKltandbEdge 3 2" xfId="18824" xr:uid="{41CA5E5D-1863-427D-B611-15CD9DD47623}"/>
    <cellStyle name="RISKltandbEdge 3 2 2" xfId="18825" xr:uid="{CCC4C667-1345-4536-BA69-0E18A3430DAA}"/>
    <cellStyle name="RISKltandbEdge 3 2 2 2" xfId="18826" xr:uid="{20E9D3F3-5797-47FE-9FAF-80EF197102A3}"/>
    <cellStyle name="RISKltandbEdge 3 2 2 2 2" xfId="18827" xr:uid="{1D31F56B-BB35-4798-AB62-01710B1EDB1F}"/>
    <cellStyle name="RISKltandbEdge 3 2 2 2 2 2" xfId="18828" xr:uid="{967244CC-B085-4B60-8735-C7C16F5A5A9A}"/>
    <cellStyle name="RISKltandbEdge 3 2 2 2 3" xfId="18829" xr:uid="{5CCEEBE9-5BEE-4B4C-854C-B8B3C104AD70}"/>
    <cellStyle name="RISKltandbEdge 3 2 2 2 3 2" xfId="18830" xr:uid="{B21922C1-B137-4F36-912F-70D658052206}"/>
    <cellStyle name="RISKltandbEdge 3 2 2 2 4" xfId="18831" xr:uid="{A06131DD-4800-4C48-9D1C-139AAFCB3150}"/>
    <cellStyle name="RISKltandbEdge 3 2 2 3" xfId="18832" xr:uid="{BF45D30C-CA6D-41C8-AC49-F0142F6A7EDD}"/>
    <cellStyle name="RISKltandbEdge 3 2 2 3 2" xfId="18833" xr:uid="{40992571-DF51-457C-ACE9-27A61AC16805}"/>
    <cellStyle name="RISKltandbEdge 3 2 2 3 2 2" xfId="18834" xr:uid="{5015BD79-637C-409B-8F4D-C8BD56DBF2F6}"/>
    <cellStyle name="RISKltandbEdge 3 2 2 3 3" xfId="18835" xr:uid="{57E91BA3-0FE7-470A-87E7-36886DFD0CC0}"/>
    <cellStyle name="RISKltandbEdge 3 2 2 3 3 2" xfId="18836" xr:uid="{1AC47989-D01E-4663-A105-779C003F3ED3}"/>
    <cellStyle name="RISKltandbEdge 3 2 2 3 4" xfId="18837" xr:uid="{F04E4D5E-5D60-4B28-B7F1-36325632B343}"/>
    <cellStyle name="RISKltandbEdge 3 2 2 4" xfId="18838" xr:uid="{636A1832-5754-481D-BB0F-09546E84434B}"/>
    <cellStyle name="RISKltandbEdge 3 2 2 4 2" xfId="18839" xr:uid="{B30C404A-D888-4BD2-BC7C-2AC57A5EFEAF}"/>
    <cellStyle name="RISKltandbEdge 3 2 2 4 2 2" xfId="18840" xr:uid="{09194B87-4162-4D5D-B2D6-DE92D4587764}"/>
    <cellStyle name="RISKltandbEdge 3 2 2 4 3" xfId="18841" xr:uid="{FCC27D6F-D794-4A50-B10B-8BF4F9CC76DD}"/>
    <cellStyle name="RISKltandbEdge 3 2 2 4 3 2" xfId="18842" xr:uid="{A6108017-3797-4836-8AC2-C543BB46AB59}"/>
    <cellStyle name="RISKltandbEdge 3 2 2 4 4" xfId="18843" xr:uid="{A0F5C4BC-6088-46A9-9AFB-E99DE6B7C284}"/>
    <cellStyle name="RISKltandbEdge 3 2 2 5" xfId="18844" xr:uid="{EFCE2286-8D89-4CAF-B5A7-C9DEC6B28E0C}"/>
    <cellStyle name="RISKltandbEdge 3 2 2 5 2" xfId="18845" xr:uid="{53A7378C-190E-41E8-A61E-615552A0D3D0}"/>
    <cellStyle name="RISKltandbEdge 3 2 2 5 2 2" xfId="18846" xr:uid="{0B8E1650-2AF7-4273-8970-D54B04103600}"/>
    <cellStyle name="RISKltandbEdge 3 2 2 5 3" xfId="18847" xr:uid="{4649E631-788C-4A2E-B889-7805A26E2144}"/>
    <cellStyle name="RISKltandbEdge 3 2 2 5 3 2" xfId="18848" xr:uid="{99DF1FCA-E0CB-4EDA-864D-CE6D6ECA0D74}"/>
    <cellStyle name="RISKltandbEdge 3 2 2 5 4" xfId="18849" xr:uid="{A518218D-152D-4B6B-A52D-C7441DBE8859}"/>
    <cellStyle name="RISKltandbEdge 3 2 2 6" xfId="18850" xr:uid="{532523D1-20A0-4C37-A8A3-7B897870D778}"/>
    <cellStyle name="RISKltandbEdge 3 2 2 6 2" xfId="18851" xr:uid="{26209347-3A81-49A7-BEBF-2DBFE28D52D9}"/>
    <cellStyle name="RISKltandbEdge 3 2 2 7" xfId="18852" xr:uid="{7C193C65-96F2-45EC-B1E6-9154685E7FA0}"/>
    <cellStyle name="RISKltandbEdge 3 2 2 7 2" xfId="18853" xr:uid="{3DEE5782-B7FE-405C-84BB-D7570D017CA9}"/>
    <cellStyle name="RISKltandbEdge 3 2 2 8" xfId="18854" xr:uid="{B97D7F7E-8B17-4206-A0C5-9D27B1115B2B}"/>
    <cellStyle name="RISKltandbEdge 3 2 3" xfId="18855" xr:uid="{753BAA05-7D3A-402B-ACEF-EE57D7C68C0E}"/>
    <cellStyle name="RISKltandbEdge 3 2 3 2" xfId="18856" xr:uid="{DE953A6E-71CB-4241-B459-B2A9AED6D815}"/>
    <cellStyle name="RISKltandbEdge 3 2 3 2 2" xfId="18857" xr:uid="{48441372-606A-45B9-92A8-CFE21BF6D897}"/>
    <cellStyle name="RISKltandbEdge 3 2 3 3" xfId="18858" xr:uid="{705FB759-EEE8-49D0-B548-FD127B59E26E}"/>
    <cellStyle name="RISKltandbEdge 3 2 3 3 2" xfId="18859" xr:uid="{78A0B00E-EB23-492A-8591-281F1C7743E1}"/>
    <cellStyle name="RISKltandbEdge 3 2 3 4" xfId="18860" xr:uid="{2B5AE246-1A50-4E74-B0FE-CF7E55C6FB7A}"/>
    <cellStyle name="RISKltandbEdge 3 2 4" xfId="18861" xr:uid="{4F12837F-D3EA-41E4-9DE8-625C54F7E870}"/>
    <cellStyle name="RISKltandbEdge 3 2 4 2" xfId="18862" xr:uid="{8321BCB9-10D2-43A1-BE31-8078C7883067}"/>
    <cellStyle name="RISKltandbEdge 3 2 4 2 2" xfId="18863" xr:uid="{BA15F44F-1DC6-4282-AB74-E5791949E44B}"/>
    <cellStyle name="RISKltandbEdge 3 2 4 3" xfId="18864" xr:uid="{4666391F-3022-42B1-9979-2ED6EC5709A7}"/>
    <cellStyle name="RISKltandbEdge 3 2 4 3 2" xfId="18865" xr:uid="{B1B7B01B-EF9B-4D02-9B9A-062A0BB0B8C0}"/>
    <cellStyle name="RISKltandbEdge 3 2 4 4" xfId="18866" xr:uid="{06C50EBB-520E-46E2-B31A-4D8497DEDFF7}"/>
    <cellStyle name="RISKltandbEdge 3 2 5" xfId="18867" xr:uid="{D59065EE-3C3A-4A02-8FE6-0AF57D24C9AF}"/>
    <cellStyle name="RISKltandbEdge 3 2 5 2" xfId="18868" xr:uid="{9212261F-AAA8-4AA0-B641-89F1159BCE13}"/>
    <cellStyle name="RISKltandbEdge 3 2 5 2 2" xfId="18869" xr:uid="{F7E82F90-346E-4E21-A26F-27E18E069CAB}"/>
    <cellStyle name="RISKltandbEdge 3 2 5 3" xfId="18870" xr:uid="{F7D09ACB-3709-4484-B01E-CC3FAA47CF67}"/>
    <cellStyle name="RISKltandbEdge 3 2 5 3 2" xfId="18871" xr:uid="{9080E89B-9354-439F-9070-DBE841689006}"/>
    <cellStyle name="RISKltandbEdge 3 2 5 4" xfId="18872" xr:uid="{44DA68D8-9DA0-4168-B0EE-70B07FB44E2D}"/>
    <cellStyle name="RISKltandbEdge 3 2 6" xfId="18873" xr:uid="{8234EEF6-A09A-4ACC-9C3D-D8B83B358DE4}"/>
    <cellStyle name="RISKltandbEdge 3 2 6 2" xfId="18874" xr:uid="{99D9DE54-4E51-44F5-A02C-C5F494B25C77}"/>
    <cellStyle name="RISKltandbEdge 3 2 6 2 2" xfId="18875" xr:uid="{4A7A7F86-A823-47A5-844D-4822882A4EE4}"/>
    <cellStyle name="RISKltandbEdge 3 2 6 3" xfId="18876" xr:uid="{4B8853D7-BA2D-473E-96A4-B636385738A4}"/>
    <cellStyle name="RISKltandbEdge 3 2 6 3 2" xfId="18877" xr:uid="{4DF782C1-2391-4101-8499-B270B9D839A5}"/>
    <cellStyle name="RISKltandbEdge 3 2 6 4" xfId="18878" xr:uid="{2FFA8E7C-A163-4509-BC1C-1EBF795DC791}"/>
    <cellStyle name="RISKltandbEdge 3 2 7" xfId="18879" xr:uid="{4E3FB0BC-FCE1-4465-B4F8-485007BB14D8}"/>
    <cellStyle name="RISKltandbEdge 3 2 7 2" xfId="18880" xr:uid="{80743F5D-61C7-47B2-9735-440416A38D9D}"/>
    <cellStyle name="RISKltandbEdge 3 2 8" xfId="18881" xr:uid="{20DD6E91-EE22-4213-B69A-0602C57552F4}"/>
    <cellStyle name="RISKltandbEdge 3 2 8 2" xfId="18882" xr:uid="{AEE6BC95-B026-4C69-8CD9-AAA3E5135977}"/>
    <cellStyle name="RISKltandbEdge 3 2 9" xfId="18883" xr:uid="{850C21FE-EA68-453B-A9A9-FE49A489893F}"/>
    <cellStyle name="RISKltandbEdge 3 2_Balance" xfId="18884" xr:uid="{30405839-3A79-473E-A372-2A23159CA4BA}"/>
    <cellStyle name="RISKltandbEdge 3 3" xfId="18885" xr:uid="{20223C1B-E90D-4387-AEF6-1DA8685CDE84}"/>
    <cellStyle name="RISKltandbEdge 3 3 2" xfId="18886" xr:uid="{29E7FA91-3C67-40E3-8E45-861DAEA447A7}"/>
    <cellStyle name="RISKltandbEdge 3 3 2 2" xfId="18887" xr:uid="{C944F27A-970B-4846-94EB-33AC9150E1EC}"/>
    <cellStyle name="RISKltandbEdge 3 3 2 2 2" xfId="18888" xr:uid="{8892B7FB-89B5-4C23-BC0A-EC2DD66DC3AC}"/>
    <cellStyle name="RISKltandbEdge 3 3 2 2 2 2" xfId="18889" xr:uid="{E20E7238-F613-4ECB-BC47-6D3E3CBB0265}"/>
    <cellStyle name="RISKltandbEdge 3 3 2 2 3" xfId="18890" xr:uid="{50EC9EE1-78F7-43CF-BD13-BD192128D546}"/>
    <cellStyle name="RISKltandbEdge 3 3 2 2 3 2" xfId="18891" xr:uid="{E44B7B9E-F2DD-4A94-B3EE-2BD93353792C}"/>
    <cellStyle name="RISKltandbEdge 3 3 2 2 4" xfId="18892" xr:uid="{CA2F38EC-BEB0-4BB1-B5F6-980DF22A0882}"/>
    <cellStyle name="RISKltandbEdge 3 3 2 3" xfId="18893" xr:uid="{5BF0ADA5-74C4-4A5D-9BFD-DB1A148263F0}"/>
    <cellStyle name="RISKltandbEdge 3 3 2 3 2" xfId="18894" xr:uid="{54F8145C-9CCD-40F0-A7F2-FF0F33E85133}"/>
    <cellStyle name="RISKltandbEdge 3 3 2 3 2 2" xfId="18895" xr:uid="{69A86EFA-9CFC-40E0-B862-E0EF1EB62600}"/>
    <cellStyle name="RISKltandbEdge 3 3 2 3 3" xfId="18896" xr:uid="{9D7D7269-1BD5-4FC4-9059-E9F34FE0D338}"/>
    <cellStyle name="RISKltandbEdge 3 3 2 3 3 2" xfId="18897" xr:uid="{6E3A3486-56FF-4C53-B812-4556BD6BB040}"/>
    <cellStyle name="RISKltandbEdge 3 3 2 3 4" xfId="18898" xr:uid="{103449BF-DCD9-4592-9BB6-755C47B44CCB}"/>
    <cellStyle name="RISKltandbEdge 3 3 2 4" xfId="18899" xr:uid="{22A6723A-942E-4608-B7A2-B75C25978EB6}"/>
    <cellStyle name="RISKltandbEdge 3 3 2 4 2" xfId="18900" xr:uid="{ABAF3342-475C-46D9-BA17-D817B03E5AB3}"/>
    <cellStyle name="RISKltandbEdge 3 3 2 4 2 2" xfId="18901" xr:uid="{921F8815-07E3-45BE-94BB-0B53E175C440}"/>
    <cellStyle name="RISKltandbEdge 3 3 2 4 3" xfId="18902" xr:uid="{E1CEB373-E1EF-46F3-B34A-E1CC7F6C9492}"/>
    <cellStyle name="RISKltandbEdge 3 3 2 4 3 2" xfId="18903" xr:uid="{F59AFE52-21F4-42BA-8243-9F8235CC4B90}"/>
    <cellStyle name="RISKltandbEdge 3 3 2 4 4" xfId="18904" xr:uid="{82D02F1E-5307-451F-9118-677973398AEC}"/>
    <cellStyle name="RISKltandbEdge 3 3 2 5" xfId="18905" xr:uid="{DD94824E-C3D7-4928-AC43-AFE2F2FE15EF}"/>
    <cellStyle name="RISKltandbEdge 3 3 2 5 2" xfId="18906" xr:uid="{06D8CC4C-E7F3-4471-8828-8E864C25F6F8}"/>
    <cellStyle name="RISKltandbEdge 3 3 2 5 2 2" xfId="18907" xr:uid="{9037CDA2-D254-42BE-B32D-14799A302058}"/>
    <cellStyle name="RISKltandbEdge 3 3 2 5 3" xfId="18908" xr:uid="{2BD1381E-6824-4D65-9519-20257B370B2F}"/>
    <cellStyle name="RISKltandbEdge 3 3 2 5 3 2" xfId="18909" xr:uid="{4A552E46-4253-41AC-A448-7252EBD07EB0}"/>
    <cellStyle name="RISKltandbEdge 3 3 2 5 4" xfId="18910" xr:uid="{D3F6408A-B62C-4E7F-8761-1E15D78F8FD8}"/>
    <cellStyle name="RISKltandbEdge 3 3 2 6" xfId="18911" xr:uid="{DCDB7C53-5B6F-4475-9780-132FAD953511}"/>
    <cellStyle name="RISKltandbEdge 3 3 2 6 2" xfId="18912" xr:uid="{74E4B504-02D2-4BC1-9552-30C5E337C7EE}"/>
    <cellStyle name="RISKltandbEdge 3 3 2 7" xfId="18913" xr:uid="{D0641095-6D0E-4138-BE07-E31FD822B1C3}"/>
    <cellStyle name="RISKltandbEdge 3 3 2 7 2" xfId="18914" xr:uid="{D8B66EBF-6E59-4058-B11A-E1B3A1C0D6FB}"/>
    <cellStyle name="RISKltandbEdge 3 3 2 8" xfId="18915" xr:uid="{7228A805-7710-4197-A0DA-09D8992E6210}"/>
    <cellStyle name="RISKltandbEdge 3 3 3" xfId="18916" xr:uid="{40C20FF0-640B-4B6D-B6B4-7630231219C1}"/>
    <cellStyle name="RISKltandbEdge 3 3 3 2" xfId="18917" xr:uid="{D2C59820-63A7-485D-9D3B-72831281FE90}"/>
    <cellStyle name="RISKltandbEdge 3 3 3 2 2" xfId="18918" xr:uid="{312D0A47-285C-4528-BEC8-E8B83F605FEE}"/>
    <cellStyle name="RISKltandbEdge 3 3 3 3" xfId="18919" xr:uid="{1EF8A2A8-CF8B-42C2-A744-BCCB88EA8256}"/>
    <cellStyle name="RISKltandbEdge 3 3 3 3 2" xfId="18920" xr:uid="{710CDD92-DA2C-4F6B-A3F6-5BD030C81893}"/>
    <cellStyle name="RISKltandbEdge 3 3 3 4" xfId="18921" xr:uid="{E81E7280-D087-4993-A5C9-C90CB98394A0}"/>
    <cellStyle name="RISKltandbEdge 3 3 4" xfId="18922" xr:uid="{01262E06-8B84-49D1-82BB-03BAAA0DDD95}"/>
    <cellStyle name="RISKltandbEdge 3 3 4 2" xfId="18923" xr:uid="{A57C9CF8-DF6A-4C00-B6AB-F123E165581F}"/>
    <cellStyle name="RISKltandbEdge 3 3 4 2 2" xfId="18924" xr:uid="{35C3EB10-FE0A-407B-8B4E-01EED4936E90}"/>
    <cellStyle name="RISKltandbEdge 3 3 4 3" xfId="18925" xr:uid="{91BDA7B8-D102-474B-B760-A9936FD7B4AB}"/>
    <cellStyle name="RISKltandbEdge 3 3 4 3 2" xfId="18926" xr:uid="{43052698-B229-4051-8416-766AC0E47992}"/>
    <cellStyle name="RISKltandbEdge 3 3 4 4" xfId="18927" xr:uid="{E4908EBC-1634-4B2E-8BAA-B2285EA7AB8D}"/>
    <cellStyle name="RISKltandbEdge 3 3 5" xfId="18928" xr:uid="{7AF6B42A-7BEC-42D0-8756-F27ABEC9A82B}"/>
    <cellStyle name="RISKltandbEdge 3 3 5 2" xfId="18929" xr:uid="{8C226BD5-4BA1-47A9-9396-85F349139569}"/>
    <cellStyle name="RISKltandbEdge 3 3 5 2 2" xfId="18930" xr:uid="{E41E345D-A501-4D9F-B55C-0C19259FC6DE}"/>
    <cellStyle name="RISKltandbEdge 3 3 5 3" xfId="18931" xr:uid="{441634CF-8BC8-488A-B05C-8C48E3162A1D}"/>
    <cellStyle name="RISKltandbEdge 3 3 5 3 2" xfId="18932" xr:uid="{10B7288E-5BE9-4511-96B6-CBFF32D2F0DF}"/>
    <cellStyle name="RISKltandbEdge 3 3 5 4" xfId="18933" xr:uid="{D96BF682-5774-481D-882E-BFEED87F4787}"/>
    <cellStyle name="RISKltandbEdge 3 3 6" xfId="18934" xr:uid="{C9EBD5BF-DF9A-4BC9-84F4-BA57C55EF197}"/>
    <cellStyle name="RISKltandbEdge 3 3 6 2" xfId="18935" xr:uid="{D9E1EC60-A340-4142-B3EE-B7A58CF8E459}"/>
    <cellStyle name="RISKltandbEdge 3 3 6 2 2" xfId="18936" xr:uid="{95C42A34-9C64-4ADC-88A0-248403A69C8D}"/>
    <cellStyle name="RISKltandbEdge 3 3 6 3" xfId="18937" xr:uid="{6E9F732F-41EB-4C6A-8C84-0D78CA983A55}"/>
    <cellStyle name="RISKltandbEdge 3 3 6 3 2" xfId="18938" xr:uid="{A239ADE0-3F54-4620-8DB8-5EC0F8F49D31}"/>
    <cellStyle name="RISKltandbEdge 3 3 6 4" xfId="18939" xr:uid="{34FB19C5-AF1D-4EE9-ABDC-3DF893E24A8F}"/>
    <cellStyle name="RISKltandbEdge 3 3 7" xfId="18940" xr:uid="{ECE8803A-78A8-4145-93B8-78DFCF159657}"/>
    <cellStyle name="RISKltandbEdge 3 3 7 2" xfId="18941" xr:uid="{8E6F9977-2A0A-49FE-AEE2-E31B3AF750B1}"/>
    <cellStyle name="RISKltandbEdge 3 3 8" xfId="18942" xr:uid="{BE67B36C-DF33-4429-9AD4-639EA17F1BAF}"/>
    <cellStyle name="RISKltandbEdge 3 3 8 2" xfId="18943" xr:uid="{BE42DD00-A647-4781-99E2-EE10B566B80F}"/>
    <cellStyle name="RISKltandbEdge 3 3 9" xfId="18944" xr:uid="{7E0C3A27-D43A-47ED-A06C-8CD53C7A0026}"/>
    <cellStyle name="RISKltandbEdge 3 3_Balance" xfId="18945" xr:uid="{9631BEAA-1871-49BA-925D-E8E659F3AE26}"/>
    <cellStyle name="RISKltandbEdge 3 4" xfId="18946" xr:uid="{2D79E99F-4427-4E62-B85B-8E7E62F0A8F9}"/>
    <cellStyle name="RISKltandbEdge 3 4 2" xfId="18947" xr:uid="{B3A0E6A1-4776-4826-9D04-3DF32B42B0A2}"/>
    <cellStyle name="RISKltandbEdge 3 4 2 2" xfId="18948" xr:uid="{11D1DD87-A3F3-4F01-88E8-B6F7A1FF95EA}"/>
    <cellStyle name="RISKltandbEdge 3 4 2 2 2" xfId="18949" xr:uid="{F1324DE3-D1D1-44ED-B037-05B3457C8DF4}"/>
    <cellStyle name="RISKltandbEdge 3 4 2 2 2 2" xfId="18950" xr:uid="{7FBD60ED-4308-405A-808E-1ABDB211B4A7}"/>
    <cellStyle name="RISKltandbEdge 3 4 2 2 3" xfId="18951" xr:uid="{7690A26B-B55F-4449-A83A-D67FA17D4F4F}"/>
    <cellStyle name="RISKltandbEdge 3 4 2 2 3 2" xfId="18952" xr:uid="{EA22CF8E-6E41-4BDB-B603-BAF5A546A7E3}"/>
    <cellStyle name="RISKltandbEdge 3 4 2 2 4" xfId="18953" xr:uid="{2F25DCEC-824B-4DA0-8D6E-523B43695030}"/>
    <cellStyle name="RISKltandbEdge 3 4 2 3" xfId="18954" xr:uid="{7227CD9F-D2B0-41C7-9F1D-3476B1FE66D0}"/>
    <cellStyle name="RISKltandbEdge 3 4 2 3 2" xfId="18955" xr:uid="{ED755370-DD82-44C9-BC31-E35DE4EE1934}"/>
    <cellStyle name="RISKltandbEdge 3 4 2 3 2 2" xfId="18956" xr:uid="{5C7514CC-45B5-4255-BCBD-4C8733ED1BAE}"/>
    <cellStyle name="RISKltandbEdge 3 4 2 3 3" xfId="18957" xr:uid="{6AFC7461-94D1-46BA-8197-A27D7875742C}"/>
    <cellStyle name="RISKltandbEdge 3 4 2 3 3 2" xfId="18958" xr:uid="{2FEE7467-D949-49FF-B493-B97F0007E57F}"/>
    <cellStyle name="RISKltandbEdge 3 4 2 3 4" xfId="18959" xr:uid="{AFC91DB6-94DD-4E78-A7DD-E7261C1090B3}"/>
    <cellStyle name="RISKltandbEdge 3 4 2 4" xfId="18960" xr:uid="{3C2FF0F6-782C-414E-8913-9445C796DA4F}"/>
    <cellStyle name="RISKltandbEdge 3 4 2 4 2" xfId="18961" xr:uid="{99831223-2FBF-46B4-B330-37C2B43233A4}"/>
    <cellStyle name="RISKltandbEdge 3 4 2 4 2 2" xfId="18962" xr:uid="{89CE7425-3F0D-487D-8A81-7CC74F40D4B5}"/>
    <cellStyle name="RISKltandbEdge 3 4 2 4 3" xfId="18963" xr:uid="{D4E846BB-F22F-4B8A-9805-1DC98A7F29D4}"/>
    <cellStyle name="RISKltandbEdge 3 4 2 4 3 2" xfId="18964" xr:uid="{42A83CDA-25D8-4E20-8704-C7AC902CE9E9}"/>
    <cellStyle name="RISKltandbEdge 3 4 2 4 4" xfId="18965" xr:uid="{9D25A995-83AA-423A-92BC-27BF6BB14664}"/>
    <cellStyle name="RISKltandbEdge 3 4 2 5" xfId="18966" xr:uid="{A2345B0B-0E86-4672-82A9-8ECDCEB0C28D}"/>
    <cellStyle name="RISKltandbEdge 3 4 2 5 2" xfId="18967" xr:uid="{4BF8EC08-5895-435D-B776-99075D91E635}"/>
    <cellStyle name="RISKltandbEdge 3 4 2 5 2 2" xfId="18968" xr:uid="{793EEAFB-C6A3-467C-8735-C5CDA08335F6}"/>
    <cellStyle name="RISKltandbEdge 3 4 2 5 3" xfId="18969" xr:uid="{AA4D6EDB-CE6D-4E3A-AE64-A549ECE1E239}"/>
    <cellStyle name="RISKltandbEdge 3 4 2 5 3 2" xfId="18970" xr:uid="{2E950D69-B9B9-4650-8161-834B7BFDE392}"/>
    <cellStyle name="RISKltandbEdge 3 4 2 5 4" xfId="18971" xr:uid="{ADEE317E-5D61-4327-8FAF-C564F68D02AE}"/>
    <cellStyle name="RISKltandbEdge 3 4 2 6" xfId="18972" xr:uid="{AB40EFED-721B-449E-8725-2F26291E0CC8}"/>
    <cellStyle name="RISKltandbEdge 3 4 2 6 2" xfId="18973" xr:uid="{E79A90F7-8AED-43DF-BA73-A9305A8A3C54}"/>
    <cellStyle name="RISKltandbEdge 3 4 2 7" xfId="18974" xr:uid="{5B8D2C83-5230-43BF-A2F4-CB41E4921CDD}"/>
    <cellStyle name="RISKltandbEdge 3 4 2 7 2" xfId="18975" xr:uid="{1679EBFA-D3D8-4EDF-8A8A-8CD1AC728EA4}"/>
    <cellStyle name="RISKltandbEdge 3 4 2 8" xfId="18976" xr:uid="{B49C17C5-9984-43F4-A8BF-0C8BFB5A57A1}"/>
    <cellStyle name="RISKltandbEdge 3 4 3" xfId="18977" xr:uid="{1CB72B6C-809B-4333-A34E-08ECC1E49DEA}"/>
    <cellStyle name="RISKltandbEdge 3 4 3 2" xfId="18978" xr:uid="{18B16C8F-C2F1-4479-BF61-F3BCD2BE41A9}"/>
    <cellStyle name="RISKltandbEdge 3 4 3 2 2" xfId="18979" xr:uid="{B7A5F64A-4D23-4C41-9AB3-34EF0EB7A018}"/>
    <cellStyle name="RISKltandbEdge 3 4 3 3" xfId="18980" xr:uid="{40AA48B2-BAE3-4C5B-B044-96D21BB18E1E}"/>
    <cellStyle name="RISKltandbEdge 3 4 3 3 2" xfId="18981" xr:uid="{6EE6205C-12D9-4B5A-AF28-ABC646E82430}"/>
    <cellStyle name="RISKltandbEdge 3 4 3 4" xfId="18982" xr:uid="{E33BF067-120E-422F-AA7A-BBDA4B9CCB2B}"/>
    <cellStyle name="RISKltandbEdge 3 4 4" xfId="18983" xr:uid="{40A13873-9976-4653-BFE6-E0FE8B26E924}"/>
    <cellStyle name="RISKltandbEdge 3 4 4 2" xfId="18984" xr:uid="{6595958E-FF82-4846-BE75-EEF481062181}"/>
    <cellStyle name="RISKltandbEdge 3 4 4 2 2" xfId="18985" xr:uid="{81786536-D4B3-4D59-823B-9E4783828237}"/>
    <cellStyle name="RISKltandbEdge 3 4 4 3" xfId="18986" xr:uid="{E638E70C-10C6-4D8D-B7BD-F1B83B7ABD61}"/>
    <cellStyle name="RISKltandbEdge 3 4 4 3 2" xfId="18987" xr:uid="{179AB661-D1D2-4A0A-853A-BD210D16F743}"/>
    <cellStyle name="RISKltandbEdge 3 4 4 4" xfId="18988" xr:uid="{54E9D27D-5173-435B-97D7-5E570DE91563}"/>
    <cellStyle name="RISKltandbEdge 3 4 5" xfId="18989" xr:uid="{EABF6609-B9F0-41CB-9253-843872AC7063}"/>
    <cellStyle name="RISKltandbEdge 3 4 5 2" xfId="18990" xr:uid="{54EAD5E7-8449-488F-837A-62B4D6154100}"/>
    <cellStyle name="RISKltandbEdge 3 4 5 2 2" xfId="18991" xr:uid="{244B7C66-9841-42F7-88C7-331F6A11363D}"/>
    <cellStyle name="RISKltandbEdge 3 4 5 3" xfId="18992" xr:uid="{A9694CB0-C442-4F03-A4D2-BCA4016CD67E}"/>
    <cellStyle name="RISKltandbEdge 3 4 5 3 2" xfId="18993" xr:uid="{BBF4CBF6-FF1C-4F54-8F93-63A123F3F8D6}"/>
    <cellStyle name="RISKltandbEdge 3 4 5 4" xfId="18994" xr:uid="{92A1E7FB-3FF7-4C37-8D2E-C1B45A1FB34D}"/>
    <cellStyle name="RISKltandbEdge 3 4 6" xfId="18995" xr:uid="{2D51E4F6-78B1-4FC7-BD70-F0C21D6B889E}"/>
    <cellStyle name="RISKltandbEdge 3 4 6 2" xfId="18996" xr:uid="{3148451E-36D0-48B9-8EB5-3F5E43259F10}"/>
    <cellStyle name="RISKltandbEdge 3 4 6 2 2" xfId="18997" xr:uid="{C2E03EB4-EF49-4217-A5C4-898B3B47DC19}"/>
    <cellStyle name="RISKltandbEdge 3 4 6 3" xfId="18998" xr:uid="{EC49EC13-96DA-4AD8-99C2-A88150FCEF40}"/>
    <cellStyle name="RISKltandbEdge 3 4 6 3 2" xfId="18999" xr:uid="{3E65B988-3148-45DB-9AC6-4B448FAB8202}"/>
    <cellStyle name="RISKltandbEdge 3 4 6 4" xfId="19000" xr:uid="{2F087F34-32A1-4430-8596-12D8E9432CBA}"/>
    <cellStyle name="RISKltandbEdge 3 4 7" xfId="19001" xr:uid="{84E9163F-ACD7-4FDE-9860-117F36779CFD}"/>
    <cellStyle name="RISKltandbEdge 3 4 7 2" xfId="19002" xr:uid="{6D6B8D5F-3389-4C6D-BE29-8518402A2081}"/>
    <cellStyle name="RISKltandbEdge 3 4 8" xfId="19003" xr:uid="{906B086A-3CE3-492B-BF99-449F2540909F}"/>
    <cellStyle name="RISKltandbEdge 3 4 8 2" xfId="19004" xr:uid="{707FB3EA-5C93-4768-97CE-098C50611F05}"/>
    <cellStyle name="RISKltandbEdge 3 4 9" xfId="19005" xr:uid="{B9AD4B51-5F3E-4459-A7F1-898E274AA4C5}"/>
    <cellStyle name="RISKltandbEdge 3 4_Balance" xfId="19006" xr:uid="{EE6EC814-DF44-4E4C-8059-E71E18204F81}"/>
    <cellStyle name="RISKltandbEdge 3 5" xfId="19007" xr:uid="{0810247E-B744-44CB-B777-B86643C6A468}"/>
    <cellStyle name="RISKltandbEdge 3 5 2" xfId="19008" xr:uid="{CCAD29F1-F1FD-4F44-888F-D97AB22F7FB7}"/>
    <cellStyle name="RISKltandbEdge 3 5 2 2" xfId="19009" xr:uid="{9E32E2AF-885E-4F54-8A02-B5A9211A6F0B}"/>
    <cellStyle name="RISKltandbEdge 3 5 2 2 2" xfId="19010" xr:uid="{FF097DCA-5FF6-4C5B-A80F-69B7D5519B57}"/>
    <cellStyle name="RISKltandbEdge 3 5 2 3" xfId="19011" xr:uid="{0C87CFF9-0267-485B-9ED1-BC81F4435EFD}"/>
    <cellStyle name="RISKltandbEdge 3 5 2 3 2" xfId="19012" xr:uid="{7F081D97-301C-41BD-BD75-A59FE0F3BB65}"/>
    <cellStyle name="RISKltandbEdge 3 5 2 4" xfId="19013" xr:uid="{83E29CBB-2117-428D-924B-57B729E00B94}"/>
    <cellStyle name="RISKltandbEdge 3 5 3" xfId="19014" xr:uid="{7060CB4A-AE7B-40A1-B510-B914DDA53B61}"/>
    <cellStyle name="RISKltandbEdge 3 5 3 2" xfId="19015" xr:uid="{D2B40D90-E7DB-4035-929D-3CD03501FD0D}"/>
    <cellStyle name="RISKltandbEdge 3 5 3 2 2" xfId="19016" xr:uid="{1AFF8D51-4FFA-4585-A34D-CE9A537408AD}"/>
    <cellStyle name="RISKltandbEdge 3 5 3 3" xfId="19017" xr:uid="{9AE3532B-697A-47F8-A6A5-6D8A4359801A}"/>
    <cellStyle name="RISKltandbEdge 3 5 3 3 2" xfId="19018" xr:uid="{D62B5AF9-E86D-4F88-A6C0-A4EA74F956E3}"/>
    <cellStyle name="RISKltandbEdge 3 5 3 4" xfId="19019" xr:uid="{9BB65E06-F132-41BD-8F2A-B335FF44AF13}"/>
    <cellStyle name="RISKltandbEdge 3 5 4" xfId="19020" xr:uid="{BFC853F2-8C15-430B-BD51-A12A8A990A7F}"/>
    <cellStyle name="RISKltandbEdge 3 5 4 2" xfId="19021" xr:uid="{BF303406-A932-4231-82CB-9803FCCB888E}"/>
    <cellStyle name="RISKltandbEdge 3 5 4 2 2" xfId="19022" xr:uid="{325307CC-B235-47CC-861F-5AE43C286049}"/>
    <cellStyle name="RISKltandbEdge 3 5 4 3" xfId="19023" xr:uid="{0383C2FC-5029-4119-B96A-421F394FEF74}"/>
    <cellStyle name="RISKltandbEdge 3 5 4 3 2" xfId="19024" xr:uid="{F548FBC2-F583-4B7A-80EE-7A6A603C0542}"/>
    <cellStyle name="RISKltandbEdge 3 5 4 4" xfId="19025" xr:uid="{ED49EEEA-C708-4A01-B1A4-C95C1997C422}"/>
    <cellStyle name="RISKltandbEdge 3 5 5" xfId="19026" xr:uid="{DDB70274-2614-4166-9160-26B47EE2B265}"/>
    <cellStyle name="RISKltandbEdge 3 5 5 2" xfId="19027" xr:uid="{EF8D1CAF-BB81-441C-B42C-0ADC273DBA71}"/>
    <cellStyle name="RISKltandbEdge 3 5 5 2 2" xfId="19028" xr:uid="{E4F82C35-9049-465F-AA9F-9239490BCE7E}"/>
    <cellStyle name="RISKltandbEdge 3 5 5 3" xfId="19029" xr:uid="{80C0CD8E-1DEF-4D7B-8020-C1B79A74A1BF}"/>
    <cellStyle name="RISKltandbEdge 3 5 5 3 2" xfId="19030" xr:uid="{418A2941-C6A9-435B-8ABC-98585D28E641}"/>
    <cellStyle name="RISKltandbEdge 3 5 5 4" xfId="19031" xr:uid="{4952BAFE-0C58-4088-923D-503DC2B7E1BC}"/>
    <cellStyle name="RISKltandbEdge 3 5 6" xfId="19032" xr:uid="{1CB9C009-22B1-4859-9F75-DB37439127BB}"/>
    <cellStyle name="RISKltandbEdge 3 5 6 2" xfId="19033" xr:uid="{7C0543CB-0C05-463E-AF2D-4DA6FED2090C}"/>
    <cellStyle name="RISKltandbEdge 3 5 7" xfId="19034" xr:uid="{D82D84C4-72EB-4F8D-AD2C-BE4B4F12F952}"/>
    <cellStyle name="RISKltandbEdge 3 5 7 2" xfId="19035" xr:uid="{D0F4B62F-38D6-4004-A788-32929579225B}"/>
    <cellStyle name="RISKltandbEdge 3 5 8" xfId="19036" xr:uid="{9D824486-DE51-4C8C-8BCC-817F1BE4361C}"/>
    <cellStyle name="RISKltandbEdge 3 6" xfId="19037" xr:uid="{DD9966F9-89D9-46A8-B438-077F1D28BD85}"/>
    <cellStyle name="RISKltandbEdge 3 6 2" xfId="19038" xr:uid="{25311937-2819-4865-960F-85E152AC289F}"/>
    <cellStyle name="RISKltandbEdge 3 6 2 2" xfId="19039" xr:uid="{5D1FEF1D-3BD6-4F5C-A702-E8D3AE607968}"/>
    <cellStyle name="RISKltandbEdge 3 6 2 2 2" xfId="19040" xr:uid="{DC7F6A03-FAE2-4B46-953C-117D7D773EB0}"/>
    <cellStyle name="RISKltandbEdge 3 6 2 3" xfId="19041" xr:uid="{301F250E-5B9D-444F-933A-9B3FA8768C32}"/>
    <cellStyle name="RISKltandbEdge 3 6 2 3 2" xfId="19042" xr:uid="{F06400C8-A4F1-4A15-9CBA-9F3B4FBCC2E1}"/>
    <cellStyle name="RISKltandbEdge 3 6 2 4" xfId="19043" xr:uid="{1B140B4A-063E-4128-8F25-4F00CEE9C0D3}"/>
    <cellStyle name="RISKltandbEdge 3 6 3" xfId="19044" xr:uid="{BB1ADD2C-C9B2-450D-AF52-06B7278222A3}"/>
    <cellStyle name="RISKltandbEdge 3 6 3 2" xfId="19045" xr:uid="{1AC7A8DB-49CA-4B45-98D8-C520A082AA07}"/>
    <cellStyle name="RISKltandbEdge 3 6 3 2 2" xfId="19046" xr:uid="{FD41C69E-BF07-4826-9BE4-B9F74ACB3127}"/>
    <cellStyle name="RISKltandbEdge 3 6 3 3" xfId="19047" xr:uid="{01D275E8-AA13-4102-B114-DDBF384BD502}"/>
    <cellStyle name="RISKltandbEdge 3 6 3 3 2" xfId="19048" xr:uid="{3B98D6DD-4607-4EEE-A002-C173356E55C3}"/>
    <cellStyle name="RISKltandbEdge 3 6 3 4" xfId="19049" xr:uid="{83603DB8-64F6-4C5C-9735-A8F91BEF125E}"/>
    <cellStyle name="RISKltandbEdge 3 6 4" xfId="19050" xr:uid="{3B65D3FE-7589-4740-983C-8AA742B1B45C}"/>
    <cellStyle name="RISKltandbEdge 3 6 4 2" xfId="19051" xr:uid="{FEC06F35-46BF-4B7D-B43A-2CF181341CC9}"/>
    <cellStyle name="RISKltandbEdge 3 6 4 2 2" xfId="19052" xr:uid="{4F8CA6E6-D0B6-42DE-9482-DD1A9D009C9F}"/>
    <cellStyle name="RISKltandbEdge 3 6 4 3" xfId="19053" xr:uid="{D6065343-3988-4DA2-8296-610B023B8318}"/>
    <cellStyle name="RISKltandbEdge 3 6 4 3 2" xfId="19054" xr:uid="{57B3C264-6E38-4141-97B4-1DAA512F2183}"/>
    <cellStyle name="RISKltandbEdge 3 6 4 4" xfId="19055" xr:uid="{4EB2C0A5-6F5F-461E-986E-2582F1D25271}"/>
    <cellStyle name="RISKltandbEdge 3 6 5" xfId="19056" xr:uid="{DF280210-E217-4C17-91E3-99EFF47DC965}"/>
    <cellStyle name="RISKltandbEdge 3 6 5 2" xfId="19057" xr:uid="{C2A845AF-6EF8-4312-ACF3-524C8BDDBCAD}"/>
    <cellStyle name="RISKltandbEdge 3 6 5 2 2" xfId="19058" xr:uid="{6D2DCC28-EFA5-4CAF-BB88-77BD9CA904EF}"/>
    <cellStyle name="RISKltandbEdge 3 6 5 3" xfId="19059" xr:uid="{903C4D6A-DAD1-4FE0-A4F8-021FD669E6E8}"/>
    <cellStyle name="RISKltandbEdge 3 6 5 3 2" xfId="19060" xr:uid="{8A9328A2-C566-40E6-84B4-26BE0D982583}"/>
    <cellStyle name="RISKltandbEdge 3 6 5 4" xfId="19061" xr:uid="{E0225CA7-F10F-48C8-9FE7-633961C6F6ED}"/>
    <cellStyle name="RISKltandbEdge 3 6 6" xfId="19062" xr:uid="{43718EBF-1C72-4A2D-A7DE-F192F69D27C1}"/>
    <cellStyle name="RISKltandbEdge 3 6 6 2" xfId="19063" xr:uid="{B36BEF5E-BBF8-4135-9623-FE8517416A6A}"/>
    <cellStyle name="RISKltandbEdge 3 6 7" xfId="19064" xr:uid="{9491E634-6CB0-4553-9ABE-C452D29BF761}"/>
    <cellStyle name="RISKltandbEdge 3 6 7 2" xfId="19065" xr:uid="{2BC0D592-90DA-4501-B95E-ACD8397B118C}"/>
    <cellStyle name="RISKltandbEdge 3 6 8" xfId="19066" xr:uid="{3DE2700F-EE38-4849-BFFF-B0210A8CFAE1}"/>
    <cellStyle name="RISKltandbEdge 3 7" xfId="19067" xr:uid="{243C69D5-4E63-4A40-8C08-04808135BE8B}"/>
    <cellStyle name="RISKltandbEdge 3 7 2" xfId="19068" xr:uid="{2656564D-C0BE-48AB-B186-F9AFCA6EED69}"/>
    <cellStyle name="RISKltandbEdge 3 7 2 2" xfId="19069" xr:uid="{421243EB-9654-4D74-AA0C-2CF9CE1A9F57}"/>
    <cellStyle name="RISKltandbEdge 3 7 3" xfId="19070" xr:uid="{C6649CF6-F2B2-41C6-9CAE-6098C68C62D0}"/>
    <cellStyle name="RISKltandbEdge 3 7 3 2" xfId="19071" xr:uid="{1C5D982C-A4D3-47DB-81D5-D19FBC262A3B}"/>
    <cellStyle name="RISKltandbEdge 3 7 4" xfId="19072" xr:uid="{D319830F-D71D-4404-B185-F0B68B7C794F}"/>
    <cellStyle name="RISKltandbEdge 3 8" xfId="19073" xr:uid="{57968CC4-60C3-46EA-9845-C3BE04206FE3}"/>
    <cellStyle name="RISKltandbEdge 3 8 2" xfId="19074" xr:uid="{EFCA88C4-558B-4943-B101-3334DC34A276}"/>
    <cellStyle name="RISKltandbEdge 3 8 2 2" xfId="19075" xr:uid="{ED36EEC2-4E45-4271-9A05-195F425BD9EB}"/>
    <cellStyle name="RISKltandbEdge 3 8 3" xfId="19076" xr:uid="{715A860E-31E1-4E9B-B86A-359C423B7413}"/>
    <cellStyle name="RISKltandbEdge 3 8 3 2" xfId="19077" xr:uid="{98FFE2A6-01BA-465D-918D-64A6F3D37FCE}"/>
    <cellStyle name="RISKltandbEdge 3 8 4" xfId="19078" xr:uid="{8C14EAD3-96B0-409B-8956-112390E9407C}"/>
    <cellStyle name="RISKltandbEdge 3 9" xfId="19079" xr:uid="{49D8B79F-B29A-4992-B8C3-5C98E1240E2F}"/>
    <cellStyle name="RISKltandbEdge 3 9 2" xfId="19080" xr:uid="{3D702053-6D02-421F-BE7C-4BCDA3F69394}"/>
    <cellStyle name="RISKltandbEdge 3 9 2 2" xfId="19081" xr:uid="{0F41EC5F-629C-4532-80BA-E73E5687A532}"/>
    <cellStyle name="RISKltandbEdge 3 9 3" xfId="19082" xr:uid="{7819D3B4-0D65-453D-B913-7D3F2A97329E}"/>
    <cellStyle name="RISKltandbEdge 3 9 3 2" xfId="19083" xr:uid="{2EFB932E-5902-420E-AB04-9A9620211664}"/>
    <cellStyle name="RISKltandbEdge 3 9 4" xfId="19084" xr:uid="{42C7C1E4-A351-4B2F-A666-97B0E2E94EAC}"/>
    <cellStyle name="RISKltandbEdge 3_Balance" xfId="19085" xr:uid="{8C816779-2B1D-492E-9BB5-DC50E47F5559}"/>
    <cellStyle name="RISKltandbEdge 4" xfId="19086" xr:uid="{54EE23EB-0112-4361-84E7-29A2C3A51926}"/>
    <cellStyle name="RISKltandbEdge 4 10" xfId="19087" xr:uid="{460601CD-AB58-4E27-8A67-C267AE398EAD}"/>
    <cellStyle name="RISKltandbEdge 4 10 2" xfId="19088" xr:uid="{ED184A68-CA8B-4167-BC95-C9AD3F5D6970}"/>
    <cellStyle name="RISKltandbEdge 4 10 2 2" xfId="19089" xr:uid="{E4A830A1-DCFF-41D1-A6E4-7C4AA9C75576}"/>
    <cellStyle name="RISKltandbEdge 4 10 3" xfId="19090" xr:uid="{A090C5C0-7089-468E-B374-F090A8A0D186}"/>
    <cellStyle name="RISKltandbEdge 4 10 3 2" xfId="19091" xr:uid="{4C8728BE-805A-49DB-81EA-96D535FFBCA9}"/>
    <cellStyle name="RISKltandbEdge 4 10 4" xfId="19092" xr:uid="{D9F7AC16-82DC-48DD-8529-A9051B377E97}"/>
    <cellStyle name="RISKltandbEdge 4 11" xfId="19093" xr:uid="{A7910EB0-948A-4A43-9B7B-8ACDA85202C8}"/>
    <cellStyle name="RISKltandbEdge 4 11 2" xfId="19094" xr:uid="{B3DFC5C4-E2AC-405C-AFE8-EB7D13671C15}"/>
    <cellStyle name="RISKltandbEdge 4 12" xfId="19095" xr:uid="{6C31FBC8-8DCE-4F54-881E-8E8DC9EA76E5}"/>
    <cellStyle name="RISKltandbEdge 4 12 2" xfId="19096" xr:uid="{7B28382A-1F49-49DA-BE36-EC4A31CE645C}"/>
    <cellStyle name="RISKltandbEdge 4 13" xfId="19097" xr:uid="{A49CFED9-F0E1-48D1-9D1C-D731CC50A6D9}"/>
    <cellStyle name="RISKltandbEdge 4 2" xfId="19098" xr:uid="{A6AA3523-D96F-43A4-8273-A8B6EF0F58F1}"/>
    <cellStyle name="RISKltandbEdge 4 2 2" xfId="19099" xr:uid="{5389549F-B9DD-4603-8D59-BDC57858E5B9}"/>
    <cellStyle name="RISKltandbEdge 4 2 2 2" xfId="19100" xr:uid="{071A3226-7BA3-412C-B473-126C2B4D83DC}"/>
    <cellStyle name="RISKltandbEdge 4 2 2 2 2" xfId="19101" xr:uid="{66C45CF3-E4C0-4116-8B6D-ADDAD6746C05}"/>
    <cellStyle name="RISKltandbEdge 4 2 2 2 2 2" xfId="19102" xr:uid="{2B8CC1D2-AC53-46FF-89FF-183E47B0DD9E}"/>
    <cellStyle name="RISKltandbEdge 4 2 2 2 3" xfId="19103" xr:uid="{EE10868A-3251-4FC7-8083-2FC248ECDD8F}"/>
    <cellStyle name="RISKltandbEdge 4 2 2 2 3 2" xfId="19104" xr:uid="{77AC8B1C-86D6-4D64-8F90-32E16BD72075}"/>
    <cellStyle name="RISKltandbEdge 4 2 2 2 4" xfId="19105" xr:uid="{182A5F13-E8E5-4324-A027-D2E750A0E422}"/>
    <cellStyle name="RISKltandbEdge 4 2 2 3" xfId="19106" xr:uid="{FF33F6B1-E083-4F35-9CD1-F40BC081E069}"/>
    <cellStyle name="RISKltandbEdge 4 2 2 3 2" xfId="19107" xr:uid="{54B5ACB0-0300-41F2-A1C5-3596BA60A513}"/>
    <cellStyle name="RISKltandbEdge 4 2 2 3 2 2" xfId="19108" xr:uid="{7A33F474-811D-4382-9F2E-24EB6AFF8599}"/>
    <cellStyle name="RISKltandbEdge 4 2 2 3 3" xfId="19109" xr:uid="{32449F5E-91BC-44A0-AF9D-7E7C907BFDCE}"/>
    <cellStyle name="RISKltandbEdge 4 2 2 3 3 2" xfId="19110" xr:uid="{DF2DB336-301E-45FF-810E-46118C7199E6}"/>
    <cellStyle name="RISKltandbEdge 4 2 2 3 4" xfId="19111" xr:uid="{6E6C3973-A49D-49BC-8DD0-BBBC3330B668}"/>
    <cellStyle name="RISKltandbEdge 4 2 2 4" xfId="19112" xr:uid="{7287D2FD-D50B-4B86-B2A1-0E56F597CB09}"/>
    <cellStyle name="RISKltandbEdge 4 2 2 4 2" xfId="19113" xr:uid="{890435AC-2889-4283-B36E-5C1025CE1B83}"/>
    <cellStyle name="RISKltandbEdge 4 2 2 4 2 2" xfId="19114" xr:uid="{9C5D137F-D733-4214-A2AF-D73510406C34}"/>
    <cellStyle name="RISKltandbEdge 4 2 2 4 3" xfId="19115" xr:uid="{52CED1E0-1FCE-4F7B-B9D8-92FF77A29EEE}"/>
    <cellStyle name="RISKltandbEdge 4 2 2 4 3 2" xfId="19116" xr:uid="{91BC9C82-BDF3-468D-8C00-B72BA2AE36B2}"/>
    <cellStyle name="RISKltandbEdge 4 2 2 4 4" xfId="19117" xr:uid="{45D4376A-AA1F-4F1C-BDD2-AD93304B414A}"/>
    <cellStyle name="RISKltandbEdge 4 2 2 5" xfId="19118" xr:uid="{FF2892E9-E5EB-449C-B87D-86607626C678}"/>
    <cellStyle name="RISKltandbEdge 4 2 2 5 2" xfId="19119" xr:uid="{4F98C4F7-7E76-47E9-911C-12F717273083}"/>
    <cellStyle name="RISKltandbEdge 4 2 2 5 2 2" xfId="19120" xr:uid="{9AEBABF8-7C5E-40B4-8C65-1DECABB87FEA}"/>
    <cellStyle name="RISKltandbEdge 4 2 2 5 3" xfId="19121" xr:uid="{4830E062-FC2E-41F2-8DDE-62F9B62C6D72}"/>
    <cellStyle name="RISKltandbEdge 4 2 2 5 3 2" xfId="19122" xr:uid="{830FAC9B-2A36-4D06-B684-58FA38FF6865}"/>
    <cellStyle name="RISKltandbEdge 4 2 2 5 4" xfId="19123" xr:uid="{A3E3FD29-5FA5-4868-88BB-7EFDE6A3600C}"/>
    <cellStyle name="RISKltandbEdge 4 2 2 6" xfId="19124" xr:uid="{91AE8B4A-E19F-4A82-A34D-1381C6C7D295}"/>
    <cellStyle name="RISKltandbEdge 4 2 2 6 2" xfId="19125" xr:uid="{8FE65C88-75B4-40BE-B30C-579533556DE9}"/>
    <cellStyle name="RISKltandbEdge 4 2 2 7" xfId="19126" xr:uid="{34CB3822-43F6-4F84-B35A-AC88898C3305}"/>
    <cellStyle name="RISKltandbEdge 4 2 2 7 2" xfId="19127" xr:uid="{45DB3A14-E97E-44C3-B72C-4D60D9936875}"/>
    <cellStyle name="RISKltandbEdge 4 2 2 8" xfId="19128" xr:uid="{4D39B37B-2475-44D2-8F8B-A01E586AF9F0}"/>
    <cellStyle name="RISKltandbEdge 4 2 3" xfId="19129" xr:uid="{08C6ECB0-4565-4720-81D8-285EC432AD09}"/>
    <cellStyle name="RISKltandbEdge 4 2 3 2" xfId="19130" xr:uid="{12290C24-3A5E-4351-BE98-E7F765A53E18}"/>
    <cellStyle name="RISKltandbEdge 4 2 3 2 2" xfId="19131" xr:uid="{B3491BE3-934A-4DC7-BCBC-159C412B5625}"/>
    <cellStyle name="RISKltandbEdge 4 2 3 3" xfId="19132" xr:uid="{594F1FD5-D2B8-48C8-977C-D11EC11AE06C}"/>
    <cellStyle name="RISKltandbEdge 4 2 3 3 2" xfId="19133" xr:uid="{702172CE-2319-42CD-8D68-1659B58845BC}"/>
    <cellStyle name="RISKltandbEdge 4 2 3 4" xfId="19134" xr:uid="{D81F7E30-A3B7-4C45-8CCA-342F3875E668}"/>
    <cellStyle name="RISKltandbEdge 4 2 4" xfId="19135" xr:uid="{68CF201F-7B28-4F78-BB47-E94B1FAFDC3D}"/>
    <cellStyle name="RISKltandbEdge 4 2 4 2" xfId="19136" xr:uid="{6BDD1178-47B2-4F4C-9E03-8FBC128F9902}"/>
    <cellStyle name="RISKltandbEdge 4 2 4 2 2" xfId="19137" xr:uid="{62D20433-1B03-43A0-8E9C-D5EF02FB91C9}"/>
    <cellStyle name="RISKltandbEdge 4 2 4 3" xfId="19138" xr:uid="{12CE6857-D612-4359-809C-FE69ACE9BF82}"/>
    <cellStyle name="RISKltandbEdge 4 2 4 3 2" xfId="19139" xr:uid="{F6136BED-3BA2-4A3B-8CA5-FDA823D2D277}"/>
    <cellStyle name="RISKltandbEdge 4 2 4 4" xfId="19140" xr:uid="{EF37C5AF-F4F0-4B63-8466-0326F284FF66}"/>
    <cellStyle name="RISKltandbEdge 4 2 5" xfId="19141" xr:uid="{8B84B826-B114-48A5-B409-72E3853FC0D1}"/>
    <cellStyle name="RISKltandbEdge 4 2 5 2" xfId="19142" xr:uid="{51E47081-B402-449D-99E4-E6AD3F0D8311}"/>
    <cellStyle name="RISKltandbEdge 4 2 5 2 2" xfId="19143" xr:uid="{BC8A766E-CC78-4FC3-80FD-FAD47A4F8F36}"/>
    <cellStyle name="RISKltandbEdge 4 2 5 3" xfId="19144" xr:uid="{EF6BCA06-3F75-4DED-B14B-2FA9429F683E}"/>
    <cellStyle name="RISKltandbEdge 4 2 5 3 2" xfId="19145" xr:uid="{559F2168-79FC-4477-899A-E03F3D129978}"/>
    <cellStyle name="RISKltandbEdge 4 2 5 4" xfId="19146" xr:uid="{75E6234D-E702-42F1-9D9E-C0B605E3C445}"/>
    <cellStyle name="RISKltandbEdge 4 2 6" xfId="19147" xr:uid="{4F11BC28-6FE1-4A32-981F-990E6ADD966A}"/>
    <cellStyle name="RISKltandbEdge 4 2 6 2" xfId="19148" xr:uid="{D367DF05-302F-4919-A51B-8939B051327D}"/>
    <cellStyle name="RISKltandbEdge 4 2 6 2 2" xfId="19149" xr:uid="{E7A7B7F8-D37B-4EFC-80E0-8BE36703EA3A}"/>
    <cellStyle name="RISKltandbEdge 4 2 6 3" xfId="19150" xr:uid="{4CCE9548-8458-48E9-B472-9DDC462DC91D}"/>
    <cellStyle name="RISKltandbEdge 4 2 6 3 2" xfId="19151" xr:uid="{12BE1A40-E3FD-4D30-A90E-614106E7FBAC}"/>
    <cellStyle name="RISKltandbEdge 4 2 6 4" xfId="19152" xr:uid="{95D67697-43F9-450F-AD75-5F9F0146BF55}"/>
    <cellStyle name="RISKltandbEdge 4 2 7" xfId="19153" xr:uid="{9BCE007E-86D7-4C0F-9E72-C3B33E1656F2}"/>
    <cellStyle name="RISKltandbEdge 4 2 7 2" xfId="19154" xr:uid="{D96B8C5F-1CB7-48D8-BF6A-D03C46F6A6E2}"/>
    <cellStyle name="RISKltandbEdge 4 2 8" xfId="19155" xr:uid="{4299EBDF-14A2-48FC-932B-265C9DCA24A5}"/>
    <cellStyle name="RISKltandbEdge 4 2 8 2" xfId="19156" xr:uid="{BA1E62B9-5751-44B9-9C82-ABB6E826A55F}"/>
    <cellStyle name="RISKltandbEdge 4 2 9" xfId="19157" xr:uid="{951A0EEF-589D-4E75-BD30-969BF96C3420}"/>
    <cellStyle name="RISKltandbEdge 4 2_Balance" xfId="19158" xr:uid="{5AF5D009-386D-40EB-84DC-6CD92C7FEC04}"/>
    <cellStyle name="RISKltandbEdge 4 3" xfId="19159" xr:uid="{9426267C-A25F-4244-94F3-EAAD543BE4F4}"/>
    <cellStyle name="RISKltandbEdge 4 3 2" xfId="19160" xr:uid="{24576148-2CD1-469C-AEF9-CB51CF665AB2}"/>
    <cellStyle name="RISKltandbEdge 4 3 2 2" xfId="19161" xr:uid="{5461C7BE-BBFF-4279-B6AF-2110FA870A0A}"/>
    <cellStyle name="RISKltandbEdge 4 3 2 2 2" xfId="19162" xr:uid="{68A1B718-55F6-4418-BABE-BE2E9381A3DA}"/>
    <cellStyle name="RISKltandbEdge 4 3 2 2 2 2" xfId="19163" xr:uid="{AA8823CB-EFA3-4445-ABF3-CBE0832AB9B9}"/>
    <cellStyle name="RISKltandbEdge 4 3 2 2 3" xfId="19164" xr:uid="{9D9716F1-C2C0-4024-B9DB-688D87D3CC2A}"/>
    <cellStyle name="RISKltandbEdge 4 3 2 2 3 2" xfId="19165" xr:uid="{5F4DCA70-9FAA-4FA6-840C-F4A98674C843}"/>
    <cellStyle name="RISKltandbEdge 4 3 2 2 4" xfId="19166" xr:uid="{0C584207-3F51-4CE1-9E85-9DF06C6624A6}"/>
    <cellStyle name="RISKltandbEdge 4 3 2 3" xfId="19167" xr:uid="{2F751781-BAB0-47E4-AAC1-3AE787E44083}"/>
    <cellStyle name="RISKltandbEdge 4 3 2 3 2" xfId="19168" xr:uid="{2EAC7510-91E4-46A3-8FBA-5C276E34035F}"/>
    <cellStyle name="RISKltandbEdge 4 3 2 3 2 2" xfId="19169" xr:uid="{E8CB83F9-C4F2-4768-9B28-222E2CA0FB05}"/>
    <cellStyle name="RISKltandbEdge 4 3 2 3 3" xfId="19170" xr:uid="{4C23C86F-9B97-4F27-96B9-CB19D71609AF}"/>
    <cellStyle name="RISKltandbEdge 4 3 2 3 3 2" xfId="19171" xr:uid="{6DA834C2-D142-40C6-A7E0-C792D8C52877}"/>
    <cellStyle name="RISKltandbEdge 4 3 2 3 4" xfId="19172" xr:uid="{E2F102F2-7AF8-4CA6-A14F-E076BCDC7B33}"/>
    <cellStyle name="RISKltandbEdge 4 3 2 4" xfId="19173" xr:uid="{C690E847-FBAD-434D-92FE-4227A9D46351}"/>
    <cellStyle name="RISKltandbEdge 4 3 2 4 2" xfId="19174" xr:uid="{2F2EE3EE-752A-46E7-A23C-DDB140DBE5D6}"/>
    <cellStyle name="RISKltandbEdge 4 3 2 4 2 2" xfId="19175" xr:uid="{E577796D-684B-48DF-A23C-A0844FDFEA79}"/>
    <cellStyle name="RISKltandbEdge 4 3 2 4 3" xfId="19176" xr:uid="{DA9025EE-7C02-411B-9D7C-B744C85C00CC}"/>
    <cellStyle name="RISKltandbEdge 4 3 2 4 3 2" xfId="19177" xr:uid="{3B09A96F-EFD4-4740-B457-BAD94BEA0207}"/>
    <cellStyle name="RISKltandbEdge 4 3 2 4 4" xfId="19178" xr:uid="{B01C0BCE-5861-437D-84B0-0F7BD8EEB4C2}"/>
    <cellStyle name="RISKltandbEdge 4 3 2 5" xfId="19179" xr:uid="{D4F82E2A-70F0-440E-9C25-A78DDCA81C4F}"/>
    <cellStyle name="RISKltandbEdge 4 3 2 5 2" xfId="19180" xr:uid="{D005E924-F343-473C-9D90-0CDBC537B1EB}"/>
    <cellStyle name="RISKltandbEdge 4 3 2 5 2 2" xfId="19181" xr:uid="{9F0868F4-726C-43E0-923E-BADD9AC0DB4E}"/>
    <cellStyle name="RISKltandbEdge 4 3 2 5 3" xfId="19182" xr:uid="{CBF473B2-E25E-4242-9364-1E56E44CBB62}"/>
    <cellStyle name="RISKltandbEdge 4 3 2 5 3 2" xfId="19183" xr:uid="{55C2D270-D4D6-42BD-B55A-FC1B209AD80E}"/>
    <cellStyle name="RISKltandbEdge 4 3 2 5 4" xfId="19184" xr:uid="{026D9D19-8811-4459-9CB9-16B84E100E01}"/>
    <cellStyle name="RISKltandbEdge 4 3 2 6" xfId="19185" xr:uid="{FC56A48D-332B-4666-8A9B-C93EEF484FAB}"/>
    <cellStyle name="RISKltandbEdge 4 3 2 6 2" xfId="19186" xr:uid="{642877E5-4A87-4436-868F-386D066B97DF}"/>
    <cellStyle name="RISKltandbEdge 4 3 2 7" xfId="19187" xr:uid="{05024CAC-6FA5-437B-B5C7-24B66008DB35}"/>
    <cellStyle name="RISKltandbEdge 4 3 2 7 2" xfId="19188" xr:uid="{84955281-71D5-44D0-B625-B1B8E93CB840}"/>
    <cellStyle name="RISKltandbEdge 4 3 2 8" xfId="19189" xr:uid="{18FD061A-7368-47BF-983E-CAE9C9C24EC3}"/>
    <cellStyle name="RISKltandbEdge 4 3 3" xfId="19190" xr:uid="{572A9448-BBCD-4C07-A100-5DA5CFE09A2E}"/>
    <cellStyle name="RISKltandbEdge 4 3 3 2" xfId="19191" xr:uid="{8C709598-3013-4819-BBED-5241CD2F4815}"/>
    <cellStyle name="RISKltandbEdge 4 3 3 2 2" xfId="19192" xr:uid="{F678BAD9-DCDE-4560-8ED9-CEEAEA41E576}"/>
    <cellStyle name="RISKltandbEdge 4 3 3 3" xfId="19193" xr:uid="{A0E87873-F938-4F62-BD19-AEEF68E4D834}"/>
    <cellStyle name="RISKltandbEdge 4 3 3 3 2" xfId="19194" xr:uid="{814AE664-24EA-4555-8CB7-ED143F08CF36}"/>
    <cellStyle name="RISKltandbEdge 4 3 3 4" xfId="19195" xr:uid="{8BFA076F-BCF2-41EB-933F-190CE200A196}"/>
    <cellStyle name="RISKltandbEdge 4 3 4" xfId="19196" xr:uid="{8FBBEF72-29C4-49E6-A180-9A6B1F9710E1}"/>
    <cellStyle name="RISKltandbEdge 4 3 4 2" xfId="19197" xr:uid="{EEC03778-D1C7-4393-9FE4-F89EBA0472C3}"/>
    <cellStyle name="RISKltandbEdge 4 3 4 2 2" xfId="19198" xr:uid="{32CB20B5-E99E-46BA-8D17-5F3860945893}"/>
    <cellStyle name="RISKltandbEdge 4 3 4 3" xfId="19199" xr:uid="{D26F5A6A-4EA5-4FFF-96FE-89D104E22906}"/>
    <cellStyle name="RISKltandbEdge 4 3 4 3 2" xfId="19200" xr:uid="{B4043ED6-A057-4820-AD5E-C9C597C77085}"/>
    <cellStyle name="RISKltandbEdge 4 3 4 4" xfId="19201" xr:uid="{907750DF-06F6-43A9-8668-60E7313BB4F1}"/>
    <cellStyle name="RISKltandbEdge 4 3 5" xfId="19202" xr:uid="{93FB7CDA-7AA5-4D1F-B125-48090B1B8291}"/>
    <cellStyle name="RISKltandbEdge 4 3 5 2" xfId="19203" xr:uid="{F6F74A0A-55F0-4BBE-8A22-2AC262283456}"/>
    <cellStyle name="RISKltandbEdge 4 3 5 2 2" xfId="19204" xr:uid="{19682309-CBD3-4E67-B45F-111DB8AFB399}"/>
    <cellStyle name="RISKltandbEdge 4 3 5 3" xfId="19205" xr:uid="{70369C71-A0C8-43BD-9174-D4EBF0FA72A6}"/>
    <cellStyle name="RISKltandbEdge 4 3 5 3 2" xfId="19206" xr:uid="{1C618F8E-2F71-4E45-A625-89AB5556420D}"/>
    <cellStyle name="RISKltandbEdge 4 3 5 4" xfId="19207" xr:uid="{119182F1-4A71-40A7-AE4D-522ECCA4E3D0}"/>
    <cellStyle name="RISKltandbEdge 4 3 6" xfId="19208" xr:uid="{4E95CC01-2FAB-4208-B3D4-567BC6FD8DAD}"/>
    <cellStyle name="RISKltandbEdge 4 3 6 2" xfId="19209" xr:uid="{ABF01834-74C2-4218-BCE8-C103646174AF}"/>
    <cellStyle name="RISKltandbEdge 4 3 6 2 2" xfId="19210" xr:uid="{ECAAF641-C4B1-4BDD-84C6-3444939E8948}"/>
    <cellStyle name="RISKltandbEdge 4 3 6 3" xfId="19211" xr:uid="{0C3F8F7B-7B4D-4982-A39A-AC0A05D3995E}"/>
    <cellStyle name="RISKltandbEdge 4 3 6 3 2" xfId="19212" xr:uid="{AD2100F4-0FE8-4345-BA6C-2799B2507E60}"/>
    <cellStyle name="RISKltandbEdge 4 3 6 4" xfId="19213" xr:uid="{35F3165A-99C4-4173-9C28-5034CACB621B}"/>
    <cellStyle name="RISKltandbEdge 4 3 7" xfId="19214" xr:uid="{A7396EC0-8234-4F42-B9DB-D00D3E26F465}"/>
    <cellStyle name="RISKltandbEdge 4 3 7 2" xfId="19215" xr:uid="{068C8DA4-9199-46ED-BBFC-085D9D15965F}"/>
    <cellStyle name="RISKltandbEdge 4 3 8" xfId="19216" xr:uid="{C780949D-939B-447D-B899-BFBEF1FAF063}"/>
    <cellStyle name="RISKltandbEdge 4 3 8 2" xfId="19217" xr:uid="{C37D428B-6DC2-42DA-A3E7-C5E2623ABC62}"/>
    <cellStyle name="RISKltandbEdge 4 3 9" xfId="19218" xr:uid="{645CC972-8A35-482B-9AB0-DF73241899D1}"/>
    <cellStyle name="RISKltandbEdge 4 3_Balance" xfId="19219" xr:uid="{4DC5CB21-385E-46BD-956F-9C370014C9CA}"/>
    <cellStyle name="RISKltandbEdge 4 4" xfId="19220" xr:uid="{7989ED3C-3524-41D7-A4F6-025E1D8ECD44}"/>
    <cellStyle name="RISKltandbEdge 4 4 2" xfId="19221" xr:uid="{59E5A43E-2530-4781-B876-409456149365}"/>
    <cellStyle name="RISKltandbEdge 4 4 2 2" xfId="19222" xr:uid="{968E75AA-082F-4261-B507-CF972A95759D}"/>
    <cellStyle name="RISKltandbEdge 4 4 2 2 2" xfId="19223" xr:uid="{86C851EB-6DE7-464C-8419-BFC4452007FC}"/>
    <cellStyle name="RISKltandbEdge 4 4 2 2 2 2" xfId="19224" xr:uid="{C5DC357F-A9DA-493D-BC76-A4FD572BE538}"/>
    <cellStyle name="RISKltandbEdge 4 4 2 2 3" xfId="19225" xr:uid="{18D582E7-C504-4E91-BF3C-1A73D57B7F59}"/>
    <cellStyle name="RISKltandbEdge 4 4 2 2 3 2" xfId="19226" xr:uid="{8DEF7BCA-B554-4B90-A78B-90B31B276C83}"/>
    <cellStyle name="RISKltandbEdge 4 4 2 2 4" xfId="19227" xr:uid="{49AF153D-5B8B-4130-AF7F-90DCC9286CFE}"/>
    <cellStyle name="RISKltandbEdge 4 4 2 3" xfId="19228" xr:uid="{DED426CB-D26B-4CA8-B498-D59A415ACFA2}"/>
    <cellStyle name="RISKltandbEdge 4 4 2 3 2" xfId="19229" xr:uid="{E31C624B-8798-478F-97E3-90DA78A79341}"/>
    <cellStyle name="RISKltandbEdge 4 4 2 3 2 2" xfId="19230" xr:uid="{49B2815F-A716-4FB3-B114-F41028B226D9}"/>
    <cellStyle name="RISKltandbEdge 4 4 2 3 3" xfId="19231" xr:uid="{5A308ED6-6D9D-4BB6-B0AA-869D5B5E3891}"/>
    <cellStyle name="RISKltandbEdge 4 4 2 3 3 2" xfId="19232" xr:uid="{08E8B3F7-B1F0-42FA-B758-745A0C157AD5}"/>
    <cellStyle name="RISKltandbEdge 4 4 2 3 4" xfId="19233" xr:uid="{F1B1DF89-9D0F-44E6-AB8E-07C11586634E}"/>
    <cellStyle name="RISKltandbEdge 4 4 2 4" xfId="19234" xr:uid="{A378A7FB-6136-4920-9349-E33D598B6AAE}"/>
    <cellStyle name="RISKltandbEdge 4 4 2 4 2" xfId="19235" xr:uid="{F258D6E6-B56B-441B-A3BA-DFA01F0F9F05}"/>
    <cellStyle name="RISKltandbEdge 4 4 2 4 2 2" xfId="19236" xr:uid="{25B3231B-D9AC-41E6-AFF1-208F5FC287A8}"/>
    <cellStyle name="RISKltandbEdge 4 4 2 4 3" xfId="19237" xr:uid="{2FEE363C-C2FE-415B-90F9-E2B9470BBC2E}"/>
    <cellStyle name="RISKltandbEdge 4 4 2 4 3 2" xfId="19238" xr:uid="{FB540A3F-FA03-41E2-80E1-68DA9A9E8B40}"/>
    <cellStyle name="RISKltandbEdge 4 4 2 4 4" xfId="19239" xr:uid="{7734D215-DCD2-44A4-97D9-9DEEDB778B00}"/>
    <cellStyle name="RISKltandbEdge 4 4 2 5" xfId="19240" xr:uid="{6ED76B63-F345-4DAE-A7B6-3B1F1BE4E718}"/>
    <cellStyle name="RISKltandbEdge 4 4 2 5 2" xfId="19241" xr:uid="{EF96B8DC-585C-432B-BF97-0DBBE9396C8F}"/>
    <cellStyle name="RISKltandbEdge 4 4 2 5 2 2" xfId="19242" xr:uid="{D8C6D8A8-98A1-423A-A67D-BA7AF4D1B1E7}"/>
    <cellStyle name="RISKltandbEdge 4 4 2 5 3" xfId="19243" xr:uid="{1E4661D0-79ED-4CDA-9B46-DD4096AB08BE}"/>
    <cellStyle name="RISKltandbEdge 4 4 2 5 3 2" xfId="19244" xr:uid="{12490F9A-9E52-4532-8E2D-BFB416F7E2D8}"/>
    <cellStyle name="RISKltandbEdge 4 4 2 5 4" xfId="19245" xr:uid="{CB16DB27-C4CD-48E0-81A4-4621D1F6A5CE}"/>
    <cellStyle name="RISKltandbEdge 4 4 2 6" xfId="19246" xr:uid="{CB4EFC54-8B7B-445B-A10B-6BD218A99A7E}"/>
    <cellStyle name="RISKltandbEdge 4 4 2 6 2" xfId="19247" xr:uid="{2FE5EA7E-87ED-458A-8EA2-38CBD31194E9}"/>
    <cellStyle name="RISKltandbEdge 4 4 2 7" xfId="19248" xr:uid="{7693B3D6-AC17-457E-A1A8-B0C8498262B1}"/>
    <cellStyle name="RISKltandbEdge 4 4 2 7 2" xfId="19249" xr:uid="{7922E147-F4FA-40A9-8EB7-5143942A0E58}"/>
    <cellStyle name="RISKltandbEdge 4 4 2 8" xfId="19250" xr:uid="{9A0FF26C-E0F6-47B0-B2FE-8A529E37352B}"/>
    <cellStyle name="RISKltandbEdge 4 4 3" xfId="19251" xr:uid="{36A8B34E-2B78-4B78-8A67-D38B6B6F4FD5}"/>
    <cellStyle name="RISKltandbEdge 4 4 3 2" xfId="19252" xr:uid="{F403E844-68E2-4D79-96F2-548395F5E6E5}"/>
    <cellStyle name="RISKltandbEdge 4 4 3 2 2" xfId="19253" xr:uid="{82CEB14F-E4C3-4568-9BF3-F2AE239BC820}"/>
    <cellStyle name="RISKltandbEdge 4 4 3 3" xfId="19254" xr:uid="{19C55735-DC6D-4601-9213-2C7CFA56315A}"/>
    <cellStyle name="RISKltandbEdge 4 4 3 3 2" xfId="19255" xr:uid="{E48D273A-BBDD-4638-B9E1-E9F00D1D8813}"/>
    <cellStyle name="RISKltandbEdge 4 4 3 4" xfId="19256" xr:uid="{B33CB08C-7772-4A5B-97A3-5DA5AE5103FE}"/>
    <cellStyle name="RISKltandbEdge 4 4 4" xfId="19257" xr:uid="{639734B3-50F6-42CC-B9AC-1CE7562C07AA}"/>
    <cellStyle name="RISKltandbEdge 4 4 4 2" xfId="19258" xr:uid="{563E2C4C-C6E6-4EC0-89D1-771B4BEEBD1A}"/>
    <cellStyle name="RISKltandbEdge 4 4 4 2 2" xfId="19259" xr:uid="{EF56C8D0-26F8-41B3-B115-451169112F17}"/>
    <cellStyle name="RISKltandbEdge 4 4 4 3" xfId="19260" xr:uid="{682116F4-9996-4A15-909C-78F270A3956E}"/>
    <cellStyle name="RISKltandbEdge 4 4 4 3 2" xfId="19261" xr:uid="{13E651F2-B1EE-4E23-9584-5BBAC84AFFDB}"/>
    <cellStyle name="RISKltandbEdge 4 4 4 4" xfId="19262" xr:uid="{4BBD9A1A-4AE7-410B-9D6A-A110CCF494BE}"/>
    <cellStyle name="RISKltandbEdge 4 4 5" xfId="19263" xr:uid="{E7D51F7A-59CC-489E-996C-8939BDCE7839}"/>
    <cellStyle name="RISKltandbEdge 4 4 5 2" xfId="19264" xr:uid="{73BF02C4-B016-43EC-899A-3274D08CFE82}"/>
    <cellStyle name="RISKltandbEdge 4 4 5 2 2" xfId="19265" xr:uid="{2B8C3130-5094-439F-B202-FEC08954CF80}"/>
    <cellStyle name="RISKltandbEdge 4 4 5 3" xfId="19266" xr:uid="{60F97DEB-3F97-49A0-BEED-AEC3AD513A5F}"/>
    <cellStyle name="RISKltandbEdge 4 4 5 3 2" xfId="19267" xr:uid="{701BBAFF-1CB7-470D-8159-AE65D0F8B843}"/>
    <cellStyle name="RISKltandbEdge 4 4 5 4" xfId="19268" xr:uid="{16FDC361-5E60-4986-AC1E-5BB20BB6A7C7}"/>
    <cellStyle name="RISKltandbEdge 4 4 6" xfId="19269" xr:uid="{A8672021-2016-43FF-B1C7-2F59A92564EA}"/>
    <cellStyle name="RISKltandbEdge 4 4 6 2" xfId="19270" xr:uid="{C4CF28DE-6043-4B06-9254-90999B2D204F}"/>
    <cellStyle name="RISKltandbEdge 4 4 6 2 2" xfId="19271" xr:uid="{7FBB46C4-E5C4-46D0-8D6A-84594C5C58D1}"/>
    <cellStyle name="RISKltandbEdge 4 4 6 3" xfId="19272" xr:uid="{D992B5AE-C2A7-44CC-A064-85ECF4809943}"/>
    <cellStyle name="RISKltandbEdge 4 4 6 3 2" xfId="19273" xr:uid="{84F0C69C-9FEE-40E6-8E4A-CCE39FB0630F}"/>
    <cellStyle name="RISKltandbEdge 4 4 6 4" xfId="19274" xr:uid="{95FB52E8-0930-4FF1-8BB8-8C6BFE9052BC}"/>
    <cellStyle name="RISKltandbEdge 4 4 7" xfId="19275" xr:uid="{ACF026B0-3A74-4A60-AA9D-FF5BBB4A6F0E}"/>
    <cellStyle name="RISKltandbEdge 4 4 7 2" xfId="19276" xr:uid="{2666CA2A-65CB-427F-AE16-22BD62AC4854}"/>
    <cellStyle name="RISKltandbEdge 4 4 8" xfId="19277" xr:uid="{C1195F4C-7DA7-49FC-A80B-C182560D8DC3}"/>
    <cellStyle name="RISKltandbEdge 4 4 8 2" xfId="19278" xr:uid="{633BBB96-844E-4DC6-BA97-E343C954036D}"/>
    <cellStyle name="RISKltandbEdge 4 4 9" xfId="19279" xr:uid="{44A7AF32-B162-46ED-83EE-0103A33AF104}"/>
    <cellStyle name="RISKltandbEdge 4 4_Balance" xfId="19280" xr:uid="{6D45AEAA-516B-4A6F-BB8A-E763EE14D254}"/>
    <cellStyle name="RISKltandbEdge 4 5" xfId="19281" xr:uid="{A46D3EE7-9169-4DB8-AC39-0EBBBDF958B9}"/>
    <cellStyle name="RISKltandbEdge 4 5 2" xfId="19282" xr:uid="{4D35BA11-1250-4221-95C0-235E2CBDE6A7}"/>
    <cellStyle name="RISKltandbEdge 4 5 2 2" xfId="19283" xr:uid="{39D75FA4-7FF5-453D-8219-279E90135DF9}"/>
    <cellStyle name="RISKltandbEdge 4 5 2 2 2" xfId="19284" xr:uid="{98F1C107-AA23-4217-921E-BD271E218223}"/>
    <cellStyle name="RISKltandbEdge 4 5 2 3" xfId="19285" xr:uid="{7724DD7F-2984-4BA8-9CCE-6D2999769CE4}"/>
    <cellStyle name="RISKltandbEdge 4 5 2 3 2" xfId="19286" xr:uid="{C3DBB489-6860-40B9-BE10-BE646A9F7DE0}"/>
    <cellStyle name="RISKltandbEdge 4 5 2 4" xfId="19287" xr:uid="{4FB9FCB0-3619-410E-9348-65624FF96B38}"/>
    <cellStyle name="RISKltandbEdge 4 5 3" xfId="19288" xr:uid="{C9F79F7B-4155-4E89-9491-A97AFE96D7EB}"/>
    <cellStyle name="RISKltandbEdge 4 5 3 2" xfId="19289" xr:uid="{19C3229D-F4C1-49F3-94BB-E2A4761CD9C7}"/>
    <cellStyle name="RISKltandbEdge 4 5 3 2 2" xfId="19290" xr:uid="{6ACA5471-E6C0-4A7D-9971-8D68BF29360C}"/>
    <cellStyle name="RISKltandbEdge 4 5 3 3" xfId="19291" xr:uid="{F26A307D-B0FC-4154-84B3-6C4D9E64E032}"/>
    <cellStyle name="RISKltandbEdge 4 5 3 3 2" xfId="19292" xr:uid="{EA5B0970-658E-4291-B34F-1E41CC3AEF8B}"/>
    <cellStyle name="RISKltandbEdge 4 5 3 4" xfId="19293" xr:uid="{3E4A01CA-A086-40DC-9485-E1132C2A4BC3}"/>
    <cellStyle name="RISKltandbEdge 4 5 4" xfId="19294" xr:uid="{592D31A4-7D55-4F21-9BAF-B02031E51181}"/>
    <cellStyle name="RISKltandbEdge 4 5 4 2" xfId="19295" xr:uid="{ABCC3D7C-5C90-491E-8B00-A05DF2FFEEAC}"/>
    <cellStyle name="RISKltandbEdge 4 5 4 2 2" xfId="19296" xr:uid="{28EFA1EF-45BD-43E7-8ECD-6E586E1C7C13}"/>
    <cellStyle name="RISKltandbEdge 4 5 4 3" xfId="19297" xr:uid="{1FA0BF52-5A91-47E4-88E9-8E23BB34B883}"/>
    <cellStyle name="RISKltandbEdge 4 5 4 3 2" xfId="19298" xr:uid="{8A65A700-8730-4305-9D3D-7B620F55B0E5}"/>
    <cellStyle name="RISKltandbEdge 4 5 4 4" xfId="19299" xr:uid="{F894C37B-533D-483D-BE8E-9982B7ED8563}"/>
    <cellStyle name="RISKltandbEdge 4 5 5" xfId="19300" xr:uid="{A18BECA0-690F-4E4E-8E2A-A7D3ACBB87A7}"/>
    <cellStyle name="RISKltandbEdge 4 5 5 2" xfId="19301" xr:uid="{BECEFF5F-A14E-4C3B-963B-D6D55C5E1988}"/>
    <cellStyle name="RISKltandbEdge 4 5 5 2 2" xfId="19302" xr:uid="{3C653660-81F7-44D3-9E1D-74F00C4E1B0E}"/>
    <cellStyle name="RISKltandbEdge 4 5 5 3" xfId="19303" xr:uid="{5F85261A-7A11-4543-BF75-1F7958A2AAAD}"/>
    <cellStyle name="RISKltandbEdge 4 5 5 3 2" xfId="19304" xr:uid="{5C25C458-DEA1-4C74-83A1-0F01FEA7797B}"/>
    <cellStyle name="RISKltandbEdge 4 5 5 4" xfId="19305" xr:uid="{1E6EAC95-DB54-4EB5-B655-C5D209CBD39A}"/>
    <cellStyle name="RISKltandbEdge 4 5 6" xfId="19306" xr:uid="{7BB5B6E0-852C-4A78-9FCD-1AC1E73D5546}"/>
    <cellStyle name="RISKltandbEdge 4 5 6 2" xfId="19307" xr:uid="{16A95B22-47FD-4630-805A-253E43118E2E}"/>
    <cellStyle name="RISKltandbEdge 4 5 7" xfId="19308" xr:uid="{56A05091-F3D6-4004-B128-D542408D8454}"/>
    <cellStyle name="RISKltandbEdge 4 5 7 2" xfId="19309" xr:uid="{533DD64D-4821-4304-9185-4D81AC9F485D}"/>
    <cellStyle name="RISKltandbEdge 4 5 8" xfId="19310" xr:uid="{BC30194C-C412-4885-BCB5-6A1FD3AC3E05}"/>
    <cellStyle name="RISKltandbEdge 4 6" xfId="19311" xr:uid="{A4A3CEC2-48C4-4E4E-8DAA-C0CE1C5E041A}"/>
    <cellStyle name="RISKltandbEdge 4 6 2" xfId="19312" xr:uid="{42496C80-432C-4DAD-A6F9-8A74AC0BBFE1}"/>
    <cellStyle name="RISKltandbEdge 4 6 2 2" xfId="19313" xr:uid="{66AB41A9-B1E3-4F3C-91C3-4C0D70E8805F}"/>
    <cellStyle name="RISKltandbEdge 4 6 2 2 2" xfId="19314" xr:uid="{BA930C06-F573-468A-8B96-B7F9A1CA65EA}"/>
    <cellStyle name="RISKltandbEdge 4 6 2 3" xfId="19315" xr:uid="{E8F0557F-C176-4ADA-A997-F0E4E1FD0537}"/>
    <cellStyle name="RISKltandbEdge 4 6 2 3 2" xfId="19316" xr:uid="{AE120150-8326-47F2-A1FF-9ED13B9B903E}"/>
    <cellStyle name="RISKltandbEdge 4 6 2 4" xfId="19317" xr:uid="{BB15317A-5F92-4E77-8111-86B01EAF73AA}"/>
    <cellStyle name="RISKltandbEdge 4 6 3" xfId="19318" xr:uid="{73E05B39-37AB-46E7-9942-9FB80A5229F5}"/>
    <cellStyle name="RISKltandbEdge 4 6 3 2" xfId="19319" xr:uid="{2C48E4FA-D7EA-4C7C-B72C-41ED5868666E}"/>
    <cellStyle name="RISKltandbEdge 4 6 3 2 2" xfId="19320" xr:uid="{0132732B-4CB6-40E4-9CF5-94FFAB28602C}"/>
    <cellStyle name="RISKltandbEdge 4 6 3 3" xfId="19321" xr:uid="{1D68C6B0-5AE6-4852-9317-8FFD11CE580F}"/>
    <cellStyle name="RISKltandbEdge 4 6 3 3 2" xfId="19322" xr:uid="{DBBB5679-EC94-44A2-A75C-CA7F554D997B}"/>
    <cellStyle name="RISKltandbEdge 4 6 3 4" xfId="19323" xr:uid="{C32CA5C8-810A-43A0-9355-FB16E9DD8047}"/>
    <cellStyle name="RISKltandbEdge 4 6 4" xfId="19324" xr:uid="{C9B922AB-12E8-4ADB-B78B-DFB025960C35}"/>
    <cellStyle name="RISKltandbEdge 4 6 4 2" xfId="19325" xr:uid="{44D68288-502A-4993-8FC0-63E385C71EAB}"/>
    <cellStyle name="RISKltandbEdge 4 6 4 2 2" xfId="19326" xr:uid="{DA03D002-C448-4A9B-B636-C2011CD3D649}"/>
    <cellStyle name="RISKltandbEdge 4 6 4 3" xfId="19327" xr:uid="{D31AE120-C172-44A6-A23E-F77FEBD6CC46}"/>
    <cellStyle name="RISKltandbEdge 4 6 4 3 2" xfId="19328" xr:uid="{62E7ECE3-60AD-4378-86BD-FA644AE272A3}"/>
    <cellStyle name="RISKltandbEdge 4 6 4 4" xfId="19329" xr:uid="{82F91A85-050F-458D-84E7-19950352436B}"/>
    <cellStyle name="RISKltandbEdge 4 6 5" xfId="19330" xr:uid="{B9A41C1E-D1CD-40C5-9D3E-5DA362CD9D45}"/>
    <cellStyle name="RISKltandbEdge 4 6 5 2" xfId="19331" xr:uid="{A01960F7-D3E0-4D58-9BDF-FDB50569FCEE}"/>
    <cellStyle name="RISKltandbEdge 4 6 5 2 2" xfId="19332" xr:uid="{620E3FD7-496A-4598-BDDA-E2A1331631B1}"/>
    <cellStyle name="RISKltandbEdge 4 6 5 3" xfId="19333" xr:uid="{467EAF84-32AE-4E42-AE48-168D27407524}"/>
    <cellStyle name="RISKltandbEdge 4 6 5 3 2" xfId="19334" xr:uid="{732CF264-BE59-4E79-81BC-7F7982B4960D}"/>
    <cellStyle name="RISKltandbEdge 4 6 5 4" xfId="19335" xr:uid="{8F1C2308-A6B2-4AA8-9DE7-D79274221825}"/>
    <cellStyle name="RISKltandbEdge 4 6 6" xfId="19336" xr:uid="{F1701FE3-7808-41D7-A840-C41C7F95B754}"/>
    <cellStyle name="RISKltandbEdge 4 6 6 2" xfId="19337" xr:uid="{E003E3F0-82B3-4C34-8393-5C5DEB7F7E52}"/>
    <cellStyle name="RISKltandbEdge 4 6 7" xfId="19338" xr:uid="{7D01979D-6ED7-46A2-ABEE-B327B575B1DF}"/>
    <cellStyle name="RISKltandbEdge 4 6 7 2" xfId="19339" xr:uid="{E9A7E419-926C-43DF-91E3-4D9C138A60BE}"/>
    <cellStyle name="RISKltandbEdge 4 6 8" xfId="19340" xr:uid="{3A4FC351-412C-4366-BC7B-5344626CFE24}"/>
    <cellStyle name="RISKltandbEdge 4 7" xfId="19341" xr:uid="{574E6DDC-D8E7-4021-B263-3C8AC0A27727}"/>
    <cellStyle name="RISKltandbEdge 4 7 2" xfId="19342" xr:uid="{475A9101-FBCD-452A-9B6D-37F5998D2FE1}"/>
    <cellStyle name="RISKltandbEdge 4 7 2 2" xfId="19343" xr:uid="{0B9B4CB0-96A1-45D3-8943-8C2621C0FF18}"/>
    <cellStyle name="RISKltandbEdge 4 7 3" xfId="19344" xr:uid="{0CC7D74F-CC2E-4CD1-8F16-B688A05E734A}"/>
    <cellStyle name="RISKltandbEdge 4 7 3 2" xfId="19345" xr:uid="{1E716168-9805-4E3F-BE93-0E4B4DD260A1}"/>
    <cellStyle name="RISKltandbEdge 4 7 4" xfId="19346" xr:uid="{F21A57CD-BB50-4242-86EB-2E5314A606BB}"/>
    <cellStyle name="RISKltandbEdge 4 8" xfId="19347" xr:uid="{86413336-EB18-4440-8501-B1F08E64C3A4}"/>
    <cellStyle name="RISKltandbEdge 4 8 2" xfId="19348" xr:uid="{B06E66F3-C9AB-4CBA-9CCC-2FD617EECB2D}"/>
    <cellStyle name="RISKltandbEdge 4 8 2 2" xfId="19349" xr:uid="{FB7EFADA-1D39-4271-B9B1-688813B02ECA}"/>
    <cellStyle name="RISKltandbEdge 4 8 3" xfId="19350" xr:uid="{BAAB9B38-47E8-4ABB-9220-46C214BE158D}"/>
    <cellStyle name="RISKltandbEdge 4 8 3 2" xfId="19351" xr:uid="{665FDFCF-A635-4F61-BE7D-894D017CB682}"/>
    <cellStyle name="RISKltandbEdge 4 8 4" xfId="19352" xr:uid="{6B2FF9DA-BC89-4603-A9AF-54537A08D4B7}"/>
    <cellStyle name="RISKltandbEdge 4 9" xfId="19353" xr:uid="{8D7827D2-AFF9-4155-B281-679E48D6856A}"/>
    <cellStyle name="RISKltandbEdge 4 9 2" xfId="19354" xr:uid="{75B195A6-4241-4E65-992B-414508ED395D}"/>
    <cellStyle name="RISKltandbEdge 4 9 2 2" xfId="19355" xr:uid="{7AA29F76-3FC0-4483-83ED-85E8C46D8A9A}"/>
    <cellStyle name="RISKltandbEdge 4 9 3" xfId="19356" xr:uid="{14F92FD5-3CBA-4804-B667-A5DDD2396DEA}"/>
    <cellStyle name="RISKltandbEdge 4 9 3 2" xfId="19357" xr:uid="{583F4E5A-9D2F-49BB-B5CB-E821D7FACDA7}"/>
    <cellStyle name="RISKltandbEdge 4 9 4" xfId="19358" xr:uid="{7F968E0A-4C98-4D11-BA29-B71AEC5DB5AD}"/>
    <cellStyle name="RISKltandbEdge 4_Balance" xfId="19359" xr:uid="{31738579-B1E1-4FAC-9A7E-87A68AE4A425}"/>
    <cellStyle name="RISKltandbEdge 5" xfId="19360" xr:uid="{83ADEE5E-7796-402E-B90D-582577EE5002}"/>
    <cellStyle name="RISKltandbEdge 5 2" xfId="19361" xr:uid="{BDE62E14-32C6-44D1-A481-E7E90A29ABB9}"/>
    <cellStyle name="RISKltandbEdge 5 2 2" xfId="19362" xr:uid="{707A722D-83F0-437F-AE5D-F500BED3F10E}"/>
    <cellStyle name="RISKltandbEdge 5 2 2 2" xfId="19363" xr:uid="{574C4F55-8747-4E85-8088-78132F53AF86}"/>
    <cellStyle name="RISKltandbEdge 5 2 3" xfId="19364" xr:uid="{D06B492E-B2AC-46CA-BF79-FB9508953463}"/>
    <cellStyle name="RISKltandbEdge 5 2 3 2" xfId="19365" xr:uid="{17822BF5-781A-4615-B0B4-C6DE8D376727}"/>
    <cellStyle name="RISKltandbEdge 5 2 4" xfId="19366" xr:uid="{3C7D89A5-BE89-4940-B7FC-59E9AEDDDAFA}"/>
    <cellStyle name="RISKltandbEdge 5 3" xfId="19367" xr:uid="{023122F1-55B9-4FB4-8697-2A5FB0B20BBE}"/>
    <cellStyle name="RISKltandbEdge 5 3 2" xfId="19368" xr:uid="{11188EA8-9E02-41EE-B3D8-A0A6DDC7834A}"/>
    <cellStyle name="RISKltandbEdge 5 3 2 2" xfId="19369" xr:uid="{F798B207-5C37-4B1D-BC67-DF106CA2D219}"/>
    <cellStyle name="RISKltandbEdge 5 3 3" xfId="19370" xr:uid="{3696BBA3-43F4-4014-BA75-DDDECE98D005}"/>
    <cellStyle name="RISKltandbEdge 5 3 3 2" xfId="19371" xr:uid="{7A098F31-1DFE-4966-8794-401547847340}"/>
    <cellStyle name="RISKltandbEdge 5 3 4" xfId="19372" xr:uid="{56B9C4E6-51E4-4CC8-8F7F-C93FC9F54EC6}"/>
    <cellStyle name="RISKltandbEdge 5 4" xfId="19373" xr:uid="{D49DE1DB-03E2-4ED0-841D-845CDE731B7D}"/>
    <cellStyle name="RISKltandbEdge 5 4 2" xfId="19374" xr:uid="{EA12D807-2B09-448C-A0A0-2E1F5B8D2936}"/>
    <cellStyle name="RISKltandbEdge 5 4 2 2" xfId="19375" xr:uid="{7FD87D28-12D4-4CF6-8960-482A2ED6D576}"/>
    <cellStyle name="RISKltandbEdge 5 4 3" xfId="19376" xr:uid="{D567D6E9-EACE-4D10-B3BF-825197442EF3}"/>
    <cellStyle name="RISKltandbEdge 5 4 3 2" xfId="19377" xr:uid="{6B3F3626-6F8C-42C1-B2EB-C3475A03A49A}"/>
    <cellStyle name="RISKltandbEdge 5 4 4" xfId="19378" xr:uid="{44F7F27E-25C7-4573-8993-2E17E862ADB0}"/>
    <cellStyle name="RISKltandbEdge 5 5" xfId="19379" xr:uid="{202C1F1E-DA33-4431-8034-4275A35705C0}"/>
    <cellStyle name="RISKltandbEdge 5 5 2" xfId="19380" xr:uid="{B80010C9-0815-428D-B679-A1469BC94A9F}"/>
    <cellStyle name="RISKltandbEdge 5 5 2 2" xfId="19381" xr:uid="{3D1B2618-3752-45BF-B8AF-A99BD5F1F4A0}"/>
    <cellStyle name="RISKltandbEdge 5 5 3" xfId="19382" xr:uid="{F94DA4DB-0498-4073-8CB0-53F6B8BA73C9}"/>
    <cellStyle name="RISKltandbEdge 5 5 3 2" xfId="19383" xr:uid="{96F2F4E8-9043-47CA-8729-185B30715568}"/>
    <cellStyle name="RISKltandbEdge 5 5 4" xfId="19384" xr:uid="{D62FB0B0-1017-4126-8DCA-029800DECECE}"/>
    <cellStyle name="RISKltandbEdge 5 6" xfId="19385" xr:uid="{59DEFAAE-0EBF-4B5D-A374-1A79E3412769}"/>
    <cellStyle name="RISKltandbEdge 5 6 2" xfId="19386" xr:uid="{28D82869-8E2E-4FF1-AF18-2D979528E874}"/>
    <cellStyle name="RISKltandbEdge 5 7" xfId="19387" xr:uid="{3DD154D2-F895-4C46-A24C-E7B95DE6E385}"/>
    <cellStyle name="RISKltandbEdge 5 7 2" xfId="19388" xr:uid="{B3D1BAEF-F40B-4CA5-A2E4-6AF15DD07195}"/>
    <cellStyle name="RISKltandbEdge 5 8" xfId="19389" xr:uid="{EE5F6E84-3E31-4546-AD75-E04836A683B6}"/>
    <cellStyle name="RISKltandbEdge 6" xfId="19390" xr:uid="{9C6C87D2-EB23-402C-B574-765939E32869}"/>
    <cellStyle name="RISKltandbEdge 6 2" xfId="19391" xr:uid="{3F0CB211-62C5-4674-B628-065F30CC9A49}"/>
    <cellStyle name="RISKltandbEdge 6 2 2" xfId="19392" xr:uid="{9D98002C-002B-42E2-8133-E1FD1C09C8FF}"/>
    <cellStyle name="RISKltandbEdge 6 3" xfId="19393" xr:uid="{A997E5EA-3D5C-419B-BAE0-B46047E8B68E}"/>
    <cellStyle name="RISKltandbEdge 6 3 2" xfId="19394" xr:uid="{AC5F4BAA-58D8-4632-AB4C-8B667DE1EDC7}"/>
    <cellStyle name="RISKltandbEdge 6 4" xfId="19395" xr:uid="{4D9F7E20-C92C-4C13-8315-C6BC3D7468B2}"/>
    <cellStyle name="RISKltandbEdge 7" xfId="19396" xr:uid="{99A16485-B848-40A7-ADEA-96E6BACD475B}"/>
    <cellStyle name="RISKltandbEdge 7 2" xfId="19397" xr:uid="{0929AA9D-BE9B-46CF-96B0-9C3CF5849916}"/>
    <cellStyle name="RISKltandbEdge 7 2 2" xfId="19398" xr:uid="{A5B138D2-3C46-4090-9582-6E54F4F835FF}"/>
    <cellStyle name="RISKltandbEdge 7 3" xfId="19399" xr:uid="{BAD069CF-BD69-448A-B0C3-9651F086B4FF}"/>
    <cellStyle name="RISKltandbEdge 7 3 2" xfId="19400" xr:uid="{4C6A4A66-D1F1-4F92-82C7-8CBFE1B509FE}"/>
    <cellStyle name="RISKltandbEdge 7 4" xfId="19401" xr:uid="{B22FEEFE-A646-40B9-8F4B-99A9CBEF71A4}"/>
    <cellStyle name="RISKltandbEdge 8" xfId="19402" xr:uid="{776E6E2E-D066-4608-9B65-A41BBCF766DD}"/>
    <cellStyle name="RISKltandbEdge 8 2" xfId="19403" xr:uid="{C8D0E086-933C-4368-8ADC-5F91D9111C93}"/>
    <cellStyle name="RISKltandbEdge 8 2 2" xfId="19404" xr:uid="{51A19F9A-3C03-4C88-AF32-281BDECCFE84}"/>
    <cellStyle name="RISKltandbEdge 8 3" xfId="19405" xr:uid="{58028483-3090-4416-801F-0AE950510716}"/>
    <cellStyle name="RISKltandbEdge 8 3 2" xfId="19406" xr:uid="{50049B16-BC3B-47F4-87D2-FA8BDFB1D4FD}"/>
    <cellStyle name="RISKltandbEdge 8 4" xfId="19407" xr:uid="{8544305D-0A10-497F-89F5-72BAFEF999D1}"/>
    <cellStyle name="RISKltandbEdge 9" xfId="19408" xr:uid="{6111722C-8EF9-475D-A301-8289EAE3F09E}"/>
    <cellStyle name="RISKltandbEdge 9 2" xfId="19409" xr:uid="{A946DB8C-79A9-4FD9-A5B1-D1F601A57581}"/>
    <cellStyle name="RISKltandbEdge 9 2 2" xfId="19410" xr:uid="{2BCACFB8-F1ED-431B-9D58-591E0BC7A424}"/>
    <cellStyle name="RISKltandbEdge 9 3" xfId="19411" xr:uid="{18FA5B46-3CC4-4591-9FFE-DE2DBEF29191}"/>
    <cellStyle name="RISKltandbEdge 9 3 2" xfId="19412" xr:uid="{4FDF12F4-6A6C-4834-BF4C-3859D1EC9A9A}"/>
    <cellStyle name="RISKltandbEdge 9 4" xfId="19413" xr:uid="{F94411D7-B6EC-485B-95A3-03AA151B71DE}"/>
    <cellStyle name="RISKltandbEdge_Balance" xfId="19414" xr:uid="{D5380D95-908D-4413-8616-D4287E80282E}"/>
    <cellStyle name="RISKnormBoxed" xfId="19415" xr:uid="{90A98D97-29CB-4BF5-9652-999B320673BF}"/>
    <cellStyle name="RISKnormBoxed 10" xfId="19416" xr:uid="{57349C9F-90EC-444A-A031-5AEEA21AB5AB}"/>
    <cellStyle name="RISKnormBoxed 10 2" xfId="19417" xr:uid="{C3155858-C371-46DF-9EDE-5F524B26F7D1}"/>
    <cellStyle name="RISKnormBoxed 11" xfId="19418" xr:uid="{B9B12F4C-CA0F-4652-A6A5-84F97276280E}"/>
    <cellStyle name="RISKnormBoxed 11 2" xfId="19419" xr:uid="{F6D3C539-C5EB-408E-AAE1-A9D2A51EB8BB}"/>
    <cellStyle name="RISKnormBoxed 12" xfId="19420" xr:uid="{5E0D1342-DF98-4DB5-AC69-09848EAB7AFD}"/>
    <cellStyle name="RISKnormBoxed 2" xfId="19421" xr:uid="{BBF20D4B-D91B-4EA0-AE98-74BE197DFE13}"/>
    <cellStyle name="RISKnormBoxed 2 10" xfId="19422" xr:uid="{C5A5D1C7-4FA7-4F9A-9CFA-841C391FFC80}"/>
    <cellStyle name="RISKnormBoxed 2 10 2" xfId="19423" xr:uid="{8567C3C3-0934-4A60-8ABF-88CD84EE9B6D}"/>
    <cellStyle name="RISKnormBoxed 2 10 2 2" xfId="19424" xr:uid="{20059F80-BDD8-4AAD-AA0B-D7D58EF6AF86}"/>
    <cellStyle name="RISKnormBoxed 2 10 3" xfId="19425" xr:uid="{72BAE60F-C4A2-40F2-AB2B-47D884263A6B}"/>
    <cellStyle name="RISKnormBoxed 2 10 3 2" xfId="19426" xr:uid="{CE108F18-D458-4649-92B7-45B9C08BBEC7}"/>
    <cellStyle name="RISKnormBoxed 2 10 4" xfId="19427" xr:uid="{F0E3C1BA-8E88-4671-A792-617770C8AA5F}"/>
    <cellStyle name="RISKnormBoxed 2 11" xfId="19428" xr:uid="{161A6DA0-240E-443A-8C1D-9FDF7320B483}"/>
    <cellStyle name="RISKnormBoxed 2 11 2" xfId="19429" xr:uid="{35F38992-3133-4E70-A02E-C9E31B5B3C05}"/>
    <cellStyle name="RISKnormBoxed 2 12" xfId="19430" xr:uid="{EF554908-F571-438B-AEE2-8F26D0CA604C}"/>
    <cellStyle name="RISKnormBoxed 2 12 2" xfId="19431" xr:uid="{359427DA-57FB-4A84-A211-AE229BFA6FA7}"/>
    <cellStyle name="RISKnormBoxed 2 13" xfId="19432" xr:uid="{350393AA-6A7D-4CDA-B161-D8DD5CBB3AA4}"/>
    <cellStyle name="RISKnormBoxed 2 2" xfId="19433" xr:uid="{952FE9DC-A127-4620-B4C8-CB233B85F5ED}"/>
    <cellStyle name="RISKnormBoxed 2 2 2" xfId="19434" xr:uid="{85364691-128F-4F6B-9552-082056C4E805}"/>
    <cellStyle name="RISKnormBoxed 2 2 2 2" xfId="19435" xr:uid="{C6F791A6-D349-4026-8114-B38964F862B4}"/>
    <cellStyle name="RISKnormBoxed 2 2 2 2 2" xfId="19436" xr:uid="{DBDBFB90-15AD-4E2D-9FB4-364056C43B58}"/>
    <cellStyle name="RISKnormBoxed 2 2 2 2 2 2" xfId="19437" xr:uid="{4EBE432F-DF14-4D3D-B974-6A9A658DBB73}"/>
    <cellStyle name="RISKnormBoxed 2 2 2 2 3" xfId="19438" xr:uid="{2A250F75-B796-4F9F-A0D9-F4A476991ADB}"/>
    <cellStyle name="RISKnormBoxed 2 2 2 2 3 2" xfId="19439" xr:uid="{3FEDD986-D072-4499-8910-4A82F6206C00}"/>
    <cellStyle name="RISKnormBoxed 2 2 2 2 4" xfId="19440" xr:uid="{FFB7854D-E674-4CAB-A8F2-627C1A69478D}"/>
    <cellStyle name="RISKnormBoxed 2 2 2 3" xfId="19441" xr:uid="{AE0A0F66-F167-49FD-8A95-58C8083971BF}"/>
    <cellStyle name="RISKnormBoxed 2 2 2 3 2" xfId="19442" xr:uid="{2A68DB1B-3F24-4FFB-8DAE-1809B5681092}"/>
    <cellStyle name="RISKnormBoxed 2 2 2 3 2 2" xfId="19443" xr:uid="{05470C34-FF3D-47F6-B0C0-688592BB924D}"/>
    <cellStyle name="RISKnormBoxed 2 2 2 3 3" xfId="19444" xr:uid="{D88EE363-47D9-4E8D-8606-95F43E214829}"/>
    <cellStyle name="RISKnormBoxed 2 2 2 3 3 2" xfId="19445" xr:uid="{4D024A1A-A41D-4A0C-B942-867130618B28}"/>
    <cellStyle name="RISKnormBoxed 2 2 2 3 4" xfId="19446" xr:uid="{0C3D6F46-C02F-400B-958C-01B76DDBD0EF}"/>
    <cellStyle name="RISKnormBoxed 2 2 2 4" xfId="19447" xr:uid="{DD970041-2073-41DC-9340-E738FA6F3FD0}"/>
    <cellStyle name="RISKnormBoxed 2 2 2 4 2" xfId="19448" xr:uid="{9F6F4724-AE3B-4DF5-A284-B7FA3BD48E3D}"/>
    <cellStyle name="RISKnormBoxed 2 2 2 4 2 2" xfId="19449" xr:uid="{8A696D25-5DEA-471A-A2C8-409048672EB6}"/>
    <cellStyle name="RISKnormBoxed 2 2 2 4 3" xfId="19450" xr:uid="{87C52B39-483C-44EA-8571-9CB47C02A6BB}"/>
    <cellStyle name="RISKnormBoxed 2 2 2 4 3 2" xfId="19451" xr:uid="{D5E01D2A-6B49-4774-82ED-5565BA138F1B}"/>
    <cellStyle name="RISKnormBoxed 2 2 2 4 4" xfId="19452" xr:uid="{42EA413B-67EA-481D-9153-59353E27F68B}"/>
    <cellStyle name="RISKnormBoxed 2 2 2 5" xfId="19453" xr:uid="{56B9E603-15FB-4A4E-8623-5B120D753FD7}"/>
    <cellStyle name="RISKnormBoxed 2 2 2 5 2" xfId="19454" xr:uid="{605DF5CF-96AB-4C65-A1D0-2BD1B1F59E31}"/>
    <cellStyle name="RISKnormBoxed 2 2 2 5 2 2" xfId="19455" xr:uid="{A7879B5E-623A-4EF7-BA58-1B4C1DDD4111}"/>
    <cellStyle name="RISKnormBoxed 2 2 2 5 3" xfId="19456" xr:uid="{16FB726A-B174-4283-BF93-F6DE3071E9BA}"/>
    <cellStyle name="RISKnormBoxed 2 2 2 5 3 2" xfId="19457" xr:uid="{07DAE8C7-DF16-4113-AABF-CE82A724CADD}"/>
    <cellStyle name="RISKnormBoxed 2 2 2 5 4" xfId="19458" xr:uid="{4C0E08E3-BE7A-4EA0-89D9-9C3987D3B275}"/>
    <cellStyle name="RISKnormBoxed 2 2 2 6" xfId="19459" xr:uid="{F2BED68C-B801-4D83-A5DB-F015708A672D}"/>
    <cellStyle name="RISKnormBoxed 2 2 2 6 2" xfId="19460" xr:uid="{F871F354-40E9-4BC1-A79A-99067395616F}"/>
    <cellStyle name="RISKnormBoxed 2 2 2 7" xfId="19461" xr:uid="{D1E59FBC-6980-4029-BFF2-9FA80B4A7A31}"/>
    <cellStyle name="RISKnormBoxed 2 2 2 7 2" xfId="19462" xr:uid="{A91F6E1D-D9C6-473E-9F9B-04FE89C793AB}"/>
    <cellStyle name="RISKnormBoxed 2 2 2 8" xfId="19463" xr:uid="{F9294124-B9EA-459F-97A2-BCEE39E3E7E4}"/>
    <cellStyle name="RISKnormBoxed 2 2 3" xfId="19464" xr:uid="{253D9D0A-7F5E-4B5F-BD97-1C484B05FAE4}"/>
    <cellStyle name="RISKnormBoxed 2 2 3 2" xfId="19465" xr:uid="{D52C50F1-77DC-4FAA-A511-005D5A0DEC8B}"/>
    <cellStyle name="RISKnormBoxed 2 2 3 2 2" xfId="19466" xr:uid="{746AD3D0-FA51-4DA3-984B-4567FD7AC7EC}"/>
    <cellStyle name="RISKnormBoxed 2 2 3 3" xfId="19467" xr:uid="{B6D6EB03-08C3-464B-8137-7406E10712B7}"/>
    <cellStyle name="RISKnormBoxed 2 2 3 3 2" xfId="19468" xr:uid="{4B18279E-6570-4768-8413-CA69ECA50D8A}"/>
    <cellStyle name="RISKnormBoxed 2 2 3 4" xfId="19469" xr:uid="{843A8B99-56CD-462A-8919-AE76254E07A4}"/>
    <cellStyle name="RISKnormBoxed 2 2 4" xfId="19470" xr:uid="{27BD5229-2B65-4154-A0CC-E2C39C8493C1}"/>
    <cellStyle name="RISKnormBoxed 2 2 4 2" xfId="19471" xr:uid="{C9D59E1A-0340-4495-8C3B-D6B10956214E}"/>
    <cellStyle name="RISKnormBoxed 2 2 4 2 2" xfId="19472" xr:uid="{6B2F70B8-4F34-482B-BCFC-908FE781E9D5}"/>
    <cellStyle name="RISKnormBoxed 2 2 4 3" xfId="19473" xr:uid="{2609C06D-D190-4927-96A2-6F1D598FA043}"/>
    <cellStyle name="RISKnormBoxed 2 2 4 3 2" xfId="19474" xr:uid="{64AEB905-104C-4113-A7A4-B9371E43ED0C}"/>
    <cellStyle name="RISKnormBoxed 2 2 4 4" xfId="19475" xr:uid="{D5B18FF2-C86D-4CB6-BA2D-92D640E00B21}"/>
    <cellStyle name="RISKnormBoxed 2 2 5" xfId="19476" xr:uid="{2CED8A30-F987-482C-A798-B44B598FCC4A}"/>
    <cellStyle name="RISKnormBoxed 2 2 5 2" xfId="19477" xr:uid="{64F741FD-A4E2-4943-8CA5-C137CACD91AF}"/>
    <cellStyle name="RISKnormBoxed 2 2 5 2 2" xfId="19478" xr:uid="{B49D68A9-A1F1-4E95-959D-19C8B8739032}"/>
    <cellStyle name="RISKnormBoxed 2 2 5 3" xfId="19479" xr:uid="{E6D99512-878D-4871-9D2A-05F45655D5A6}"/>
    <cellStyle name="RISKnormBoxed 2 2 5 3 2" xfId="19480" xr:uid="{2435CE79-4E8F-4466-8ABC-715B729F7815}"/>
    <cellStyle name="RISKnormBoxed 2 2 5 4" xfId="19481" xr:uid="{1CE0E413-9A0F-4DDF-A1AE-A1F1898AA0B6}"/>
    <cellStyle name="RISKnormBoxed 2 2 6" xfId="19482" xr:uid="{A732E15F-BA8A-445A-B11B-533893ACE5BD}"/>
    <cellStyle name="RISKnormBoxed 2 2 6 2" xfId="19483" xr:uid="{56EF6220-AF96-4821-A9A6-BC2EE1D259C1}"/>
    <cellStyle name="RISKnormBoxed 2 2 6 2 2" xfId="19484" xr:uid="{73EE93F2-3A3D-47C5-A391-E119C8C40F1B}"/>
    <cellStyle name="RISKnormBoxed 2 2 6 3" xfId="19485" xr:uid="{2B3A2F70-E934-406E-A371-6E6EC0F05175}"/>
    <cellStyle name="RISKnormBoxed 2 2 6 3 2" xfId="19486" xr:uid="{64F1FA09-200A-4DEF-BA00-3BA29EC8F1C2}"/>
    <cellStyle name="RISKnormBoxed 2 2 6 4" xfId="19487" xr:uid="{EBF91848-3C62-4F2F-AB76-639E54529E5E}"/>
    <cellStyle name="RISKnormBoxed 2 2 7" xfId="19488" xr:uid="{C210EA09-24BC-4B37-9480-FEEE969E7212}"/>
    <cellStyle name="RISKnormBoxed 2 2 7 2" xfId="19489" xr:uid="{D2AEC1CC-166C-4116-9E9D-CE4E4FA9C8D2}"/>
    <cellStyle name="RISKnormBoxed 2 2 8" xfId="19490" xr:uid="{46CEEC14-B64E-46E4-8F12-1DB3C4FC5A1C}"/>
    <cellStyle name="RISKnormBoxed 2 2 8 2" xfId="19491" xr:uid="{F2A88571-6626-41AA-9D92-1B95DB1CFD73}"/>
    <cellStyle name="RISKnormBoxed 2 2 9" xfId="19492" xr:uid="{4C93195F-B6C1-4D97-ABE9-AC0A6253E52E}"/>
    <cellStyle name="RISKnormBoxed 2 2_Balance" xfId="19493" xr:uid="{D4BC36B9-7065-4075-874B-150C3C3E510A}"/>
    <cellStyle name="RISKnormBoxed 2 3" xfId="19494" xr:uid="{EB651D02-1B3E-4DEA-86A9-EFEC3F72E245}"/>
    <cellStyle name="RISKnormBoxed 2 3 2" xfId="19495" xr:uid="{6D77671D-09A8-4CF0-A79E-2D8370D316B0}"/>
    <cellStyle name="RISKnormBoxed 2 3 2 2" xfId="19496" xr:uid="{3E0B5BF6-FFE0-4F08-A47B-CE9FFAB9DED0}"/>
    <cellStyle name="RISKnormBoxed 2 3 2 2 2" xfId="19497" xr:uid="{D8505154-104A-4267-B899-EAE24B473088}"/>
    <cellStyle name="RISKnormBoxed 2 3 2 2 2 2" xfId="19498" xr:uid="{3D43E555-2477-46BC-BF79-785C71542216}"/>
    <cellStyle name="RISKnormBoxed 2 3 2 2 3" xfId="19499" xr:uid="{C45DB780-7C36-4EDF-89CC-FBF41A3858C8}"/>
    <cellStyle name="RISKnormBoxed 2 3 2 2 3 2" xfId="19500" xr:uid="{C7F0D7B6-70B4-474D-9AFF-0B0B81360E05}"/>
    <cellStyle name="RISKnormBoxed 2 3 2 2 4" xfId="19501" xr:uid="{C061BB13-691C-4577-8C33-C001FB3719A1}"/>
    <cellStyle name="RISKnormBoxed 2 3 2 3" xfId="19502" xr:uid="{56D8F44C-D610-4F16-9084-944AA4ABDF69}"/>
    <cellStyle name="RISKnormBoxed 2 3 2 3 2" xfId="19503" xr:uid="{E61BFAA2-422C-492C-89B8-4C40467E732A}"/>
    <cellStyle name="RISKnormBoxed 2 3 2 3 2 2" xfId="19504" xr:uid="{BD5E020F-EEF7-4C29-8306-A4F1123EF985}"/>
    <cellStyle name="RISKnormBoxed 2 3 2 3 3" xfId="19505" xr:uid="{C40F0F9A-594A-4CDE-922C-8D7BA9EBC2A9}"/>
    <cellStyle name="RISKnormBoxed 2 3 2 3 3 2" xfId="19506" xr:uid="{BC61BEB0-B500-4978-9AD5-415EF33508A2}"/>
    <cellStyle name="RISKnormBoxed 2 3 2 3 4" xfId="19507" xr:uid="{2677E55C-5E22-449C-829B-18DF540AC3D9}"/>
    <cellStyle name="RISKnormBoxed 2 3 2 4" xfId="19508" xr:uid="{224E2916-5C94-4DBD-BFF1-0950FA34DB04}"/>
    <cellStyle name="RISKnormBoxed 2 3 2 4 2" xfId="19509" xr:uid="{9B1A8DA8-FCF0-4314-B252-6C4F2E526BF9}"/>
    <cellStyle name="RISKnormBoxed 2 3 2 4 2 2" xfId="19510" xr:uid="{5E84F267-B141-44F3-9D3A-9A63C2094186}"/>
    <cellStyle name="RISKnormBoxed 2 3 2 4 3" xfId="19511" xr:uid="{316D440E-8979-4D5D-B061-38E4CA964A1A}"/>
    <cellStyle name="RISKnormBoxed 2 3 2 4 3 2" xfId="19512" xr:uid="{3DEB7CF0-BD1F-44C7-8238-591E4F13A28E}"/>
    <cellStyle name="RISKnormBoxed 2 3 2 4 4" xfId="19513" xr:uid="{1B70642E-7E61-4B76-910D-BA7B65137755}"/>
    <cellStyle name="RISKnormBoxed 2 3 2 5" xfId="19514" xr:uid="{1055B5C3-A71A-49B0-B864-7408A0529955}"/>
    <cellStyle name="RISKnormBoxed 2 3 2 5 2" xfId="19515" xr:uid="{A87B16A1-697E-425D-B211-A5C9E67A8F9C}"/>
    <cellStyle name="RISKnormBoxed 2 3 2 5 2 2" xfId="19516" xr:uid="{38C5DF75-9CBD-4394-98B2-746B3E23EB0F}"/>
    <cellStyle name="RISKnormBoxed 2 3 2 5 3" xfId="19517" xr:uid="{A0E1A4D3-C84A-460E-B6DC-845F0BE9ABAB}"/>
    <cellStyle name="RISKnormBoxed 2 3 2 5 3 2" xfId="19518" xr:uid="{D662035D-A53B-413D-9A29-811C84EEA879}"/>
    <cellStyle name="RISKnormBoxed 2 3 2 5 4" xfId="19519" xr:uid="{3B2836F2-44EA-43FD-B46B-C679DA22CC3B}"/>
    <cellStyle name="RISKnormBoxed 2 3 2 6" xfId="19520" xr:uid="{1AC9BB8D-7D0F-43B3-B20E-9DE86B307742}"/>
    <cellStyle name="RISKnormBoxed 2 3 2 6 2" xfId="19521" xr:uid="{4DDB9AB8-7826-46D9-8790-19CCCC4644B1}"/>
    <cellStyle name="RISKnormBoxed 2 3 2 7" xfId="19522" xr:uid="{7DB0388C-7E66-4B7B-B5CE-BCE07BE05EFA}"/>
    <cellStyle name="RISKnormBoxed 2 3 2 7 2" xfId="19523" xr:uid="{6B5C778B-149F-455D-99C7-C7020F18990D}"/>
    <cellStyle name="RISKnormBoxed 2 3 2 8" xfId="19524" xr:uid="{239EA32C-5638-4B2A-B803-676811593F65}"/>
    <cellStyle name="RISKnormBoxed 2 3 3" xfId="19525" xr:uid="{FDAE6434-71C9-4547-A5B4-10C58FEF4CBF}"/>
    <cellStyle name="RISKnormBoxed 2 3 3 2" xfId="19526" xr:uid="{48496B49-D3AC-49A0-8B12-EC9ACFFAE803}"/>
    <cellStyle name="RISKnormBoxed 2 3 3 2 2" xfId="19527" xr:uid="{26601AA1-C0B2-42B7-A3E8-B97179719012}"/>
    <cellStyle name="RISKnormBoxed 2 3 3 3" xfId="19528" xr:uid="{50B72CBD-0E14-4333-887A-5A165E7DEEC8}"/>
    <cellStyle name="RISKnormBoxed 2 3 3 3 2" xfId="19529" xr:uid="{AA029A43-FF3A-4721-8794-FD96F04F4220}"/>
    <cellStyle name="RISKnormBoxed 2 3 3 4" xfId="19530" xr:uid="{E82545BB-EB26-4338-A3C4-FC48B680BD93}"/>
    <cellStyle name="RISKnormBoxed 2 3 4" xfId="19531" xr:uid="{B760611C-234F-4262-A713-B0CBA98434EB}"/>
    <cellStyle name="RISKnormBoxed 2 3 4 2" xfId="19532" xr:uid="{F4416218-3733-401B-A6D6-65E74AD711D2}"/>
    <cellStyle name="RISKnormBoxed 2 3 4 2 2" xfId="19533" xr:uid="{B984F1E3-88A7-45BB-841C-845D68485FF2}"/>
    <cellStyle name="RISKnormBoxed 2 3 4 3" xfId="19534" xr:uid="{140F8828-5A91-4007-9ED5-83AF57A94888}"/>
    <cellStyle name="RISKnormBoxed 2 3 4 3 2" xfId="19535" xr:uid="{D11FA5DB-8482-4B3B-9141-57767BAE910C}"/>
    <cellStyle name="RISKnormBoxed 2 3 4 4" xfId="19536" xr:uid="{8CA236EC-3354-4722-910A-E8625857B83F}"/>
    <cellStyle name="RISKnormBoxed 2 3 5" xfId="19537" xr:uid="{241D4514-FB2E-430A-902C-2022F42DE400}"/>
    <cellStyle name="RISKnormBoxed 2 3 5 2" xfId="19538" xr:uid="{D401BF0F-6E81-41FA-8387-E8BB4CB3F893}"/>
    <cellStyle name="RISKnormBoxed 2 3 5 2 2" xfId="19539" xr:uid="{9C022982-737E-49F8-94CD-4FE064FF09EB}"/>
    <cellStyle name="RISKnormBoxed 2 3 5 3" xfId="19540" xr:uid="{E2504283-316D-4F4F-9DA1-9AD8C1852EBE}"/>
    <cellStyle name="RISKnormBoxed 2 3 5 3 2" xfId="19541" xr:uid="{00FB908A-8CC4-4F87-80CC-6F11EC76B43C}"/>
    <cellStyle name="RISKnormBoxed 2 3 5 4" xfId="19542" xr:uid="{08D915E7-C766-4DEB-9DF9-EB4F2A70A948}"/>
    <cellStyle name="RISKnormBoxed 2 3 6" xfId="19543" xr:uid="{1F6D4DD5-1C56-4634-A5FE-CF1DD33CFE40}"/>
    <cellStyle name="RISKnormBoxed 2 3 6 2" xfId="19544" xr:uid="{ACB49D97-9A81-433F-BDB9-04A193B4CD06}"/>
    <cellStyle name="RISKnormBoxed 2 3 6 2 2" xfId="19545" xr:uid="{7B50E99F-901C-44F1-9AEB-43528F551954}"/>
    <cellStyle name="RISKnormBoxed 2 3 6 3" xfId="19546" xr:uid="{0E6A2714-1D6D-45E4-8E7E-2F961D79697E}"/>
    <cellStyle name="RISKnormBoxed 2 3 6 3 2" xfId="19547" xr:uid="{1EBAE20A-EC35-42E8-9F45-32D2B61B6C52}"/>
    <cellStyle name="RISKnormBoxed 2 3 6 4" xfId="19548" xr:uid="{B94F0E8C-3453-4B3F-9F5E-9D3DD791C569}"/>
    <cellStyle name="RISKnormBoxed 2 3 7" xfId="19549" xr:uid="{59D1E698-9F0A-4D09-B6E7-034DC10CA1C2}"/>
    <cellStyle name="RISKnormBoxed 2 3 7 2" xfId="19550" xr:uid="{9BFE48C0-DC3F-4B32-B094-D62D2E094192}"/>
    <cellStyle name="RISKnormBoxed 2 3 8" xfId="19551" xr:uid="{EA8A1380-BC6F-425D-A84F-D3F2E01D78B9}"/>
    <cellStyle name="RISKnormBoxed 2 3 8 2" xfId="19552" xr:uid="{C807EEA0-9614-422C-BAB8-1EE7E52D73D5}"/>
    <cellStyle name="RISKnormBoxed 2 3 9" xfId="19553" xr:uid="{734BE6C7-1493-4AE3-BE6F-8B0D4DE7E689}"/>
    <cellStyle name="RISKnormBoxed 2 3_Balance" xfId="19554" xr:uid="{327333AE-D8B5-4AAE-98E8-B2110381656B}"/>
    <cellStyle name="RISKnormBoxed 2 4" xfId="19555" xr:uid="{5E7ABEB2-2B7A-4F55-8360-85609C6F35D2}"/>
    <cellStyle name="RISKnormBoxed 2 4 2" xfId="19556" xr:uid="{B8E0DD29-07D5-4DEA-8CED-685853143F59}"/>
    <cellStyle name="RISKnormBoxed 2 4 2 2" xfId="19557" xr:uid="{52943CD2-F21C-489E-AF90-D8C62C808314}"/>
    <cellStyle name="RISKnormBoxed 2 4 2 2 2" xfId="19558" xr:uid="{261739E2-71D0-464D-910E-C59D1CA8A7DC}"/>
    <cellStyle name="RISKnormBoxed 2 4 2 2 2 2" xfId="19559" xr:uid="{4A2FBB40-B826-432A-94A9-9C736B6B0602}"/>
    <cellStyle name="RISKnormBoxed 2 4 2 2 3" xfId="19560" xr:uid="{9DF896D5-783B-4373-BACB-180672AFC4FD}"/>
    <cellStyle name="RISKnormBoxed 2 4 2 2 3 2" xfId="19561" xr:uid="{72CE10E3-516B-4450-9E3C-3487E9444F27}"/>
    <cellStyle name="RISKnormBoxed 2 4 2 2 4" xfId="19562" xr:uid="{DE5CAAC8-622E-4269-8D9F-E0B8AABF869E}"/>
    <cellStyle name="RISKnormBoxed 2 4 2 3" xfId="19563" xr:uid="{A74D762D-CAAC-4ACD-B6DE-C5D532C22BA3}"/>
    <cellStyle name="RISKnormBoxed 2 4 2 3 2" xfId="19564" xr:uid="{A53C902C-5AD4-4BDC-8D0D-2EE0BE730CB7}"/>
    <cellStyle name="RISKnormBoxed 2 4 2 3 2 2" xfId="19565" xr:uid="{D196A29E-30A1-427D-B51D-F871B04E14D6}"/>
    <cellStyle name="RISKnormBoxed 2 4 2 3 3" xfId="19566" xr:uid="{ADD13303-8A8C-4097-A9AD-9DE7B5D67264}"/>
    <cellStyle name="RISKnormBoxed 2 4 2 3 3 2" xfId="19567" xr:uid="{9C0FA944-14CD-42B8-B670-879E89278B17}"/>
    <cellStyle name="RISKnormBoxed 2 4 2 3 4" xfId="19568" xr:uid="{FE826573-BE06-4202-BDFF-961B5F032FC8}"/>
    <cellStyle name="RISKnormBoxed 2 4 2 4" xfId="19569" xr:uid="{EC77B353-3CC8-410A-8C58-5EA83295407F}"/>
    <cellStyle name="RISKnormBoxed 2 4 2 4 2" xfId="19570" xr:uid="{456E1502-BEB5-4193-8F21-BC1B54D7E387}"/>
    <cellStyle name="RISKnormBoxed 2 4 2 4 2 2" xfId="19571" xr:uid="{3BBF1761-0B35-449B-B1D2-2C597A234B44}"/>
    <cellStyle name="RISKnormBoxed 2 4 2 4 3" xfId="19572" xr:uid="{E8930B93-1F91-4CCF-9018-B260DFE235B5}"/>
    <cellStyle name="RISKnormBoxed 2 4 2 4 3 2" xfId="19573" xr:uid="{F3DB98A3-2DCD-4A0A-9217-421A743F3D4F}"/>
    <cellStyle name="RISKnormBoxed 2 4 2 4 4" xfId="19574" xr:uid="{B5259131-A4D9-4560-8D1F-9D20B5E4AF04}"/>
    <cellStyle name="RISKnormBoxed 2 4 2 5" xfId="19575" xr:uid="{6E8678F6-91D7-4765-9939-D689480DDF77}"/>
    <cellStyle name="RISKnormBoxed 2 4 2 5 2" xfId="19576" xr:uid="{943333E7-5F3B-4F94-8F66-9E8CD9BBCC7C}"/>
    <cellStyle name="RISKnormBoxed 2 4 2 5 2 2" xfId="19577" xr:uid="{64C90EA3-EEEA-41F0-AFC6-18BD17FF061D}"/>
    <cellStyle name="RISKnormBoxed 2 4 2 5 3" xfId="19578" xr:uid="{E4D10D14-04B0-425E-B06E-EBD074DEB77B}"/>
    <cellStyle name="RISKnormBoxed 2 4 2 5 3 2" xfId="19579" xr:uid="{4E11E1EB-F8B2-4DFF-9C8F-78AF950132DE}"/>
    <cellStyle name="RISKnormBoxed 2 4 2 5 4" xfId="19580" xr:uid="{791A7CF1-F096-4A0B-862B-F1B9DBE41B13}"/>
    <cellStyle name="RISKnormBoxed 2 4 2 6" xfId="19581" xr:uid="{D590804F-8975-4F68-88F1-F6C41A336533}"/>
    <cellStyle name="RISKnormBoxed 2 4 2 6 2" xfId="19582" xr:uid="{2F7A1BB6-067F-4D39-B832-CBCC911EB12B}"/>
    <cellStyle name="RISKnormBoxed 2 4 2 7" xfId="19583" xr:uid="{6C112059-0177-4BC2-9C6D-3715B60DC59B}"/>
    <cellStyle name="RISKnormBoxed 2 4 2 7 2" xfId="19584" xr:uid="{86B6400D-B44C-42DB-8DA9-312E0A4BF2E4}"/>
    <cellStyle name="RISKnormBoxed 2 4 2 8" xfId="19585" xr:uid="{A3B01F61-FD18-41A3-A557-FD50B52E5A91}"/>
    <cellStyle name="RISKnormBoxed 2 4 3" xfId="19586" xr:uid="{A10A8457-098C-4771-8680-39F40049E20F}"/>
    <cellStyle name="RISKnormBoxed 2 4 3 2" xfId="19587" xr:uid="{B0F7650D-069E-4AF6-8755-842249691756}"/>
    <cellStyle name="RISKnormBoxed 2 4 3 2 2" xfId="19588" xr:uid="{B2C0D58B-6E41-429D-A11C-593B05371766}"/>
    <cellStyle name="RISKnormBoxed 2 4 3 3" xfId="19589" xr:uid="{7E187B23-A32E-4A81-B755-4007374371E2}"/>
    <cellStyle name="RISKnormBoxed 2 4 3 3 2" xfId="19590" xr:uid="{E3FDCF13-5515-4F5B-A17B-B012858A4427}"/>
    <cellStyle name="RISKnormBoxed 2 4 3 4" xfId="19591" xr:uid="{FED09C8E-268D-41A6-98E4-E11B5EE62611}"/>
    <cellStyle name="RISKnormBoxed 2 4 4" xfId="19592" xr:uid="{06ADB2FB-7B9B-40AF-AACF-B9567E93B8C9}"/>
    <cellStyle name="RISKnormBoxed 2 4 4 2" xfId="19593" xr:uid="{D70E9B17-EDE9-4F4E-BEF8-AB358043BD93}"/>
    <cellStyle name="RISKnormBoxed 2 4 4 2 2" xfId="19594" xr:uid="{6ACA3F49-BE7B-4DA2-89E8-63D199B0D30D}"/>
    <cellStyle name="RISKnormBoxed 2 4 4 3" xfId="19595" xr:uid="{88AD76E0-4485-4ED2-8873-2DB2E5305F04}"/>
    <cellStyle name="RISKnormBoxed 2 4 4 3 2" xfId="19596" xr:uid="{5F695A83-ECF9-4779-8A5A-A9C05A567656}"/>
    <cellStyle name="RISKnormBoxed 2 4 4 4" xfId="19597" xr:uid="{2DE89F1B-467C-4526-95CF-9D82B1810155}"/>
    <cellStyle name="RISKnormBoxed 2 4 5" xfId="19598" xr:uid="{C9499B5B-9AB6-4AAB-A5E0-21065339852A}"/>
    <cellStyle name="RISKnormBoxed 2 4 5 2" xfId="19599" xr:uid="{CC1B9F2D-7253-48A8-8926-876207385327}"/>
    <cellStyle name="RISKnormBoxed 2 4 5 2 2" xfId="19600" xr:uid="{FDF78616-09C2-4455-A7BA-1E3F654EB5E0}"/>
    <cellStyle name="RISKnormBoxed 2 4 5 3" xfId="19601" xr:uid="{36780149-825B-4A2E-BA91-30806FC305F3}"/>
    <cellStyle name="RISKnormBoxed 2 4 5 3 2" xfId="19602" xr:uid="{133CA50C-1D75-407E-8643-1715D649E419}"/>
    <cellStyle name="RISKnormBoxed 2 4 5 4" xfId="19603" xr:uid="{3549475E-60A4-4962-8E2F-343325A2CBDD}"/>
    <cellStyle name="RISKnormBoxed 2 4 6" xfId="19604" xr:uid="{7CF1D57F-D354-4363-9F38-E7DCBB750143}"/>
    <cellStyle name="RISKnormBoxed 2 4 6 2" xfId="19605" xr:uid="{60DB0CF6-38E5-41FC-A3BF-C84E1E7DB5A8}"/>
    <cellStyle name="RISKnormBoxed 2 4 6 2 2" xfId="19606" xr:uid="{99C85160-E69D-4E9A-8E07-C0DD5DAE01A4}"/>
    <cellStyle name="RISKnormBoxed 2 4 6 3" xfId="19607" xr:uid="{036C94A3-2CFA-4294-AF32-A0070CEA1CAD}"/>
    <cellStyle name="RISKnormBoxed 2 4 6 3 2" xfId="19608" xr:uid="{29C3E379-2CB3-4BFB-B1DD-618618100BA5}"/>
    <cellStyle name="RISKnormBoxed 2 4 6 4" xfId="19609" xr:uid="{B7B1657B-383E-47FC-95D6-11D25D64B947}"/>
    <cellStyle name="RISKnormBoxed 2 4 7" xfId="19610" xr:uid="{1BE6981D-661C-4864-8B09-1AFFFD27E1DA}"/>
    <cellStyle name="RISKnormBoxed 2 4 7 2" xfId="19611" xr:uid="{54DCB31A-9792-4B1A-B008-D1895598048A}"/>
    <cellStyle name="RISKnormBoxed 2 4 8" xfId="19612" xr:uid="{46CE07D8-7BB6-4F77-B5BD-10E49E0F97A9}"/>
    <cellStyle name="RISKnormBoxed 2 4 8 2" xfId="19613" xr:uid="{456CD358-2FBA-4DBD-91CB-7FFA68CCB5F3}"/>
    <cellStyle name="RISKnormBoxed 2 4 9" xfId="19614" xr:uid="{2558A3FC-B096-4A4A-A80B-AB44362707B5}"/>
    <cellStyle name="RISKnormBoxed 2 4_Balance" xfId="19615" xr:uid="{6C4CFF9A-6785-4863-A0A0-C0191068D757}"/>
    <cellStyle name="RISKnormBoxed 2 5" xfId="19616" xr:uid="{5C3660F4-DE58-493F-B3C1-2DA14695DCA1}"/>
    <cellStyle name="RISKnormBoxed 2 5 2" xfId="19617" xr:uid="{9B7226C5-1C1C-4CCE-98D4-E540928E4159}"/>
    <cellStyle name="RISKnormBoxed 2 5 2 2" xfId="19618" xr:uid="{72CFE753-5ADF-4A7C-9331-93B13EC25545}"/>
    <cellStyle name="RISKnormBoxed 2 5 2 2 2" xfId="19619" xr:uid="{50399EF0-76CB-417A-96A5-46239917DA2B}"/>
    <cellStyle name="RISKnormBoxed 2 5 2 3" xfId="19620" xr:uid="{D85B6ECB-6BE0-4F1E-B492-169CE2C78D45}"/>
    <cellStyle name="RISKnormBoxed 2 5 2 3 2" xfId="19621" xr:uid="{47108D42-4F47-4EA3-997F-562B7AF26572}"/>
    <cellStyle name="RISKnormBoxed 2 5 2 4" xfId="19622" xr:uid="{C0E1B6A5-E9C0-4E9F-A4A6-E2BC17DA7E75}"/>
    <cellStyle name="RISKnormBoxed 2 5 3" xfId="19623" xr:uid="{AE72189D-40B4-4D3A-97B2-DD469CAB5F73}"/>
    <cellStyle name="RISKnormBoxed 2 5 3 2" xfId="19624" xr:uid="{2C8AC9D0-CD3A-4876-BB98-68A61C54D747}"/>
    <cellStyle name="RISKnormBoxed 2 5 3 2 2" xfId="19625" xr:uid="{D06ABEB2-DD8F-4CF3-99D8-E41C29BD57CD}"/>
    <cellStyle name="RISKnormBoxed 2 5 3 3" xfId="19626" xr:uid="{4DF8A246-7BBD-4DDD-891B-E9016A4F2A66}"/>
    <cellStyle name="RISKnormBoxed 2 5 3 3 2" xfId="19627" xr:uid="{DFB7ED9A-8EFB-43A1-B585-03B80475700C}"/>
    <cellStyle name="RISKnormBoxed 2 5 3 4" xfId="19628" xr:uid="{EDF8D778-7C3C-4C96-838D-FC5AF6EDD911}"/>
    <cellStyle name="RISKnormBoxed 2 5 4" xfId="19629" xr:uid="{39909BB6-69B9-478F-ABB4-1ECB8E053167}"/>
    <cellStyle name="RISKnormBoxed 2 5 4 2" xfId="19630" xr:uid="{3B8638DA-CC2E-4C47-A582-AD1E9CF389B9}"/>
    <cellStyle name="RISKnormBoxed 2 5 4 2 2" xfId="19631" xr:uid="{C4D7CB40-CE4E-421A-AA29-55C580955902}"/>
    <cellStyle name="RISKnormBoxed 2 5 4 3" xfId="19632" xr:uid="{5C27A727-2A95-43FD-8188-5531A4485C7B}"/>
    <cellStyle name="RISKnormBoxed 2 5 4 3 2" xfId="19633" xr:uid="{CD7E0024-FCD9-418D-BFB9-F2BD71D82C31}"/>
    <cellStyle name="RISKnormBoxed 2 5 4 4" xfId="19634" xr:uid="{C7B50FD8-9CE7-4A25-AE53-D24B2280CBE1}"/>
    <cellStyle name="RISKnormBoxed 2 5 5" xfId="19635" xr:uid="{D6D978A5-BC9F-440F-87C6-1A18F5E00BD6}"/>
    <cellStyle name="RISKnormBoxed 2 5 5 2" xfId="19636" xr:uid="{3B341398-0554-41E2-BECE-4A869E715F13}"/>
    <cellStyle name="RISKnormBoxed 2 5 5 2 2" xfId="19637" xr:uid="{DBB9DEB7-A860-4645-886B-F23266A9CF59}"/>
    <cellStyle name="RISKnormBoxed 2 5 5 3" xfId="19638" xr:uid="{D7D526CC-DB8F-42D5-8ED0-F20DE88C4FB9}"/>
    <cellStyle name="RISKnormBoxed 2 5 5 3 2" xfId="19639" xr:uid="{FA3F4249-867E-45FD-98B2-BA72864FB2D4}"/>
    <cellStyle name="RISKnormBoxed 2 5 5 4" xfId="19640" xr:uid="{B1AD8414-335D-4684-B362-6A8AEE4A5430}"/>
    <cellStyle name="RISKnormBoxed 2 5 6" xfId="19641" xr:uid="{E824DACD-F86F-44B7-82BF-695D3F658170}"/>
    <cellStyle name="RISKnormBoxed 2 5 6 2" xfId="19642" xr:uid="{4E5CF515-FE5A-4147-8F4B-09553EDD9602}"/>
    <cellStyle name="RISKnormBoxed 2 5 7" xfId="19643" xr:uid="{04DB19DC-DBEE-4336-84B9-69DD0D4DB8AC}"/>
    <cellStyle name="RISKnormBoxed 2 5 7 2" xfId="19644" xr:uid="{FCED1848-9D9C-4028-932B-B2C4F4242DBA}"/>
    <cellStyle name="RISKnormBoxed 2 5 8" xfId="19645" xr:uid="{9F652477-D2A5-483D-BD8E-FA85AD4D3BBC}"/>
    <cellStyle name="RISKnormBoxed 2 6" xfId="19646" xr:uid="{6B257C33-719B-4E79-AD60-2FB41E4AB8CD}"/>
    <cellStyle name="RISKnormBoxed 2 6 2" xfId="19647" xr:uid="{DAC06231-8A8B-42B7-A1F7-2D3B5F25002C}"/>
    <cellStyle name="RISKnormBoxed 2 6 2 2" xfId="19648" xr:uid="{2444EFAF-8008-485C-A7FB-4568D7780B85}"/>
    <cellStyle name="RISKnormBoxed 2 6 2 2 2" xfId="19649" xr:uid="{EEC490CB-77A8-455A-B710-8781E6DFF792}"/>
    <cellStyle name="RISKnormBoxed 2 6 2 3" xfId="19650" xr:uid="{344300FD-A074-4BCB-9763-E7CDAB6ACEA2}"/>
    <cellStyle name="RISKnormBoxed 2 6 2 3 2" xfId="19651" xr:uid="{C573BC0B-5593-43D1-AC82-CAE2010099BB}"/>
    <cellStyle name="RISKnormBoxed 2 6 2 4" xfId="19652" xr:uid="{65F0812A-9B37-4A5E-AB31-A6F1CA03B06C}"/>
    <cellStyle name="RISKnormBoxed 2 6 3" xfId="19653" xr:uid="{E9741069-3CE9-4A81-8AA9-8DC86C91F766}"/>
    <cellStyle name="RISKnormBoxed 2 6 3 2" xfId="19654" xr:uid="{29324A4D-C0DC-46F1-9F1D-B9F14F1CEEE7}"/>
    <cellStyle name="RISKnormBoxed 2 6 3 2 2" xfId="19655" xr:uid="{79738D04-59DC-461A-9274-25B79A00731E}"/>
    <cellStyle name="RISKnormBoxed 2 6 3 3" xfId="19656" xr:uid="{7D4B4AC1-0A8D-4C30-8649-53AB6954F9D5}"/>
    <cellStyle name="RISKnormBoxed 2 6 3 3 2" xfId="19657" xr:uid="{F37935C8-822E-4B49-8B96-448277505771}"/>
    <cellStyle name="RISKnormBoxed 2 6 3 4" xfId="19658" xr:uid="{7DE81401-7A2B-4E3A-9E36-2429FFE4F14D}"/>
    <cellStyle name="RISKnormBoxed 2 6 4" xfId="19659" xr:uid="{43342C3D-F447-4E20-AE4A-A5D007A639A6}"/>
    <cellStyle name="RISKnormBoxed 2 6 4 2" xfId="19660" xr:uid="{25186A94-F075-42CA-9521-D9C3266E09D3}"/>
    <cellStyle name="RISKnormBoxed 2 6 4 2 2" xfId="19661" xr:uid="{EE433348-65F6-4604-B3FD-4FCB045A68F3}"/>
    <cellStyle name="RISKnormBoxed 2 6 4 3" xfId="19662" xr:uid="{FE186D95-AB1D-4A84-A3BA-F68A028DE21F}"/>
    <cellStyle name="RISKnormBoxed 2 6 4 3 2" xfId="19663" xr:uid="{E9D3991D-CF9A-4472-9C36-A78DC9CFCD9A}"/>
    <cellStyle name="RISKnormBoxed 2 6 4 4" xfId="19664" xr:uid="{64C488F5-8C9E-47E3-984E-5BEAC63A602A}"/>
    <cellStyle name="RISKnormBoxed 2 6 5" xfId="19665" xr:uid="{1DED0198-E25E-41BB-BABF-77DFE407EDAA}"/>
    <cellStyle name="RISKnormBoxed 2 6 5 2" xfId="19666" xr:uid="{AB98ECC1-BBB5-4956-B79B-19CB22748231}"/>
    <cellStyle name="RISKnormBoxed 2 6 5 2 2" xfId="19667" xr:uid="{032A06A1-1ACB-455D-8B5B-0491F9A11047}"/>
    <cellStyle name="RISKnormBoxed 2 6 5 3" xfId="19668" xr:uid="{48FFAB51-6341-4D32-A9D8-FF90BDC7D222}"/>
    <cellStyle name="RISKnormBoxed 2 6 5 3 2" xfId="19669" xr:uid="{510CC5EE-0297-4DAD-94E6-342C479D31EB}"/>
    <cellStyle name="RISKnormBoxed 2 6 5 4" xfId="19670" xr:uid="{E3A36C0D-B3F0-46BA-A8D2-BF40DA5AF2B2}"/>
    <cellStyle name="RISKnormBoxed 2 6 6" xfId="19671" xr:uid="{B971FFF8-674B-427C-A4E4-4E74EF4F9227}"/>
    <cellStyle name="RISKnormBoxed 2 6 6 2" xfId="19672" xr:uid="{C4CB3FAD-45C2-447D-91FE-4538B66207C7}"/>
    <cellStyle name="RISKnormBoxed 2 6 7" xfId="19673" xr:uid="{09995037-205A-4108-B45A-6806BE4B7F04}"/>
    <cellStyle name="RISKnormBoxed 2 6 7 2" xfId="19674" xr:uid="{F67F1364-0EA5-4033-84FA-E05497F35350}"/>
    <cellStyle name="RISKnormBoxed 2 6 8" xfId="19675" xr:uid="{D12ACB2C-E592-4AC6-A49E-3F202D0FE222}"/>
    <cellStyle name="RISKnormBoxed 2 7" xfId="19676" xr:uid="{4B14E9A9-509F-48B7-9A20-BF954535BC4A}"/>
    <cellStyle name="RISKnormBoxed 2 7 2" xfId="19677" xr:uid="{2D7E71B0-89A8-4762-92F0-C951ACE9E4F7}"/>
    <cellStyle name="RISKnormBoxed 2 7 2 2" xfId="19678" xr:uid="{59AEA7E7-B50C-4D90-BA7F-3C0BA735FEF9}"/>
    <cellStyle name="RISKnormBoxed 2 7 3" xfId="19679" xr:uid="{34F4A143-3B3E-48D4-AF5C-08D29B7B2373}"/>
    <cellStyle name="RISKnormBoxed 2 7 3 2" xfId="19680" xr:uid="{FDABB3D6-01A8-4FB6-8311-10A7245F6C17}"/>
    <cellStyle name="RISKnormBoxed 2 7 4" xfId="19681" xr:uid="{23DA069D-4932-4E67-83A3-5FCA7B777902}"/>
    <cellStyle name="RISKnormBoxed 2 8" xfId="19682" xr:uid="{B34EB839-635C-4D6D-8AFE-D49BE3ED1DB7}"/>
    <cellStyle name="RISKnormBoxed 2 8 2" xfId="19683" xr:uid="{5FFE3560-480F-4893-B924-EC55EB23E237}"/>
    <cellStyle name="RISKnormBoxed 2 8 2 2" xfId="19684" xr:uid="{4C5D23DE-BFB7-4A5B-9C82-EC7D8AE4C5E5}"/>
    <cellStyle name="RISKnormBoxed 2 8 3" xfId="19685" xr:uid="{3974F289-CDA3-4263-B0DE-914B7E8EDA22}"/>
    <cellStyle name="RISKnormBoxed 2 8 3 2" xfId="19686" xr:uid="{5AF24526-DB9F-4E7B-A473-5704F0BDE9F9}"/>
    <cellStyle name="RISKnormBoxed 2 8 4" xfId="19687" xr:uid="{E1D5B122-3A81-45EE-B309-52BEF3C89154}"/>
    <cellStyle name="RISKnormBoxed 2 9" xfId="19688" xr:uid="{0EFBE9C9-732D-48D0-B98A-99D71347D47A}"/>
    <cellStyle name="RISKnormBoxed 2 9 2" xfId="19689" xr:uid="{22B71884-801D-4EEF-AA47-154383FE50CA}"/>
    <cellStyle name="RISKnormBoxed 2 9 2 2" xfId="19690" xr:uid="{FEC7B5DA-A839-47BB-9071-45DF6C36F901}"/>
    <cellStyle name="RISKnormBoxed 2 9 3" xfId="19691" xr:uid="{F58BB6AE-BBAA-4930-AA60-FBC1A4CF0778}"/>
    <cellStyle name="RISKnormBoxed 2 9 3 2" xfId="19692" xr:uid="{6E96F7DF-CD0B-4E31-BE5B-92965011AC42}"/>
    <cellStyle name="RISKnormBoxed 2 9 4" xfId="19693" xr:uid="{BDA84B69-F89B-4DDC-BB28-B68E413CC2B2}"/>
    <cellStyle name="RISKnormBoxed 2_Balance" xfId="19694" xr:uid="{5ADD0D45-45F5-4B74-8247-3D89BF7D1BC1}"/>
    <cellStyle name="RISKnormBoxed 3" xfId="19695" xr:uid="{A0351C5D-B9FE-487F-8F33-FF7CB8CBDFFF}"/>
    <cellStyle name="RISKnormBoxed 3 10" xfId="19696" xr:uid="{F6FA60B2-771E-4814-8DC4-791C258DD0A6}"/>
    <cellStyle name="RISKnormBoxed 3 10 2" xfId="19697" xr:uid="{4407A64B-B94C-48A1-B64A-3F1A5D88619C}"/>
    <cellStyle name="RISKnormBoxed 3 10 2 2" xfId="19698" xr:uid="{09842976-86E7-4E5B-9918-D8FC600F5294}"/>
    <cellStyle name="RISKnormBoxed 3 10 3" xfId="19699" xr:uid="{AC9DA494-78EB-4075-947E-4FD2ADB480AD}"/>
    <cellStyle name="RISKnormBoxed 3 10 3 2" xfId="19700" xr:uid="{35884523-5F3B-42CA-80B9-8B20FE0269A4}"/>
    <cellStyle name="RISKnormBoxed 3 10 4" xfId="19701" xr:uid="{4F44ED27-1306-468F-8927-C41445D4CC0E}"/>
    <cellStyle name="RISKnormBoxed 3 11" xfId="19702" xr:uid="{D5284F1F-9170-492D-B0D1-D85C71D3C77A}"/>
    <cellStyle name="RISKnormBoxed 3 11 2" xfId="19703" xr:uid="{BAD03BA0-178D-4BA8-AD90-143E17345F1C}"/>
    <cellStyle name="RISKnormBoxed 3 12" xfId="19704" xr:uid="{C9E4E02E-84DF-487D-B94E-9D51D85E73CF}"/>
    <cellStyle name="RISKnormBoxed 3 12 2" xfId="19705" xr:uid="{D629F83D-7BAF-40C6-990C-9AE784571750}"/>
    <cellStyle name="RISKnormBoxed 3 13" xfId="19706" xr:uid="{3B1B22A4-1C25-46CA-9DF0-25D75EABCC9E}"/>
    <cellStyle name="RISKnormBoxed 3 2" xfId="19707" xr:uid="{D45222FB-C2AC-4ACD-A27C-AD6C2D412F6A}"/>
    <cellStyle name="RISKnormBoxed 3 2 2" xfId="19708" xr:uid="{5FB061EB-B5AD-4B31-8BB5-57279B14D010}"/>
    <cellStyle name="RISKnormBoxed 3 2 2 2" xfId="19709" xr:uid="{D5BD1D3F-818E-4367-95B9-FBE5B1EDFA96}"/>
    <cellStyle name="RISKnormBoxed 3 2 2 2 2" xfId="19710" xr:uid="{2A1CC7DB-5374-4E1D-BF6B-AD9919BFE5C2}"/>
    <cellStyle name="RISKnormBoxed 3 2 2 2 2 2" xfId="19711" xr:uid="{9615DFE8-08A5-4A87-BAF5-47A796617B71}"/>
    <cellStyle name="RISKnormBoxed 3 2 2 2 3" xfId="19712" xr:uid="{87230D18-6E75-44EA-9648-35ADDAE98616}"/>
    <cellStyle name="RISKnormBoxed 3 2 2 2 3 2" xfId="19713" xr:uid="{86FCB436-D3A3-46EE-9BF4-0D84CB4EEAF3}"/>
    <cellStyle name="RISKnormBoxed 3 2 2 2 4" xfId="19714" xr:uid="{3F3F5F8D-0683-4E50-9786-A41C09D66432}"/>
    <cellStyle name="RISKnormBoxed 3 2 2 3" xfId="19715" xr:uid="{9C024FB6-172E-4720-9577-E8F9AD98798E}"/>
    <cellStyle name="RISKnormBoxed 3 2 2 3 2" xfId="19716" xr:uid="{1B904D4F-0D5E-4AFE-91F1-0796AB32F59C}"/>
    <cellStyle name="RISKnormBoxed 3 2 2 3 2 2" xfId="19717" xr:uid="{2F64F261-9E7B-4115-A70C-E9B98332DEF8}"/>
    <cellStyle name="RISKnormBoxed 3 2 2 3 3" xfId="19718" xr:uid="{5DB9EC8F-CE73-4BA8-843C-B0AE0ADDEC16}"/>
    <cellStyle name="RISKnormBoxed 3 2 2 3 3 2" xfId="19719" xr:uid="{F6FB014C-64D3-4AEE-9D89-12AC3EFDBFF2}"/>
    <cellStyle name="RISKnormBoxed 3 2 2 3 4" xfId="19720" xr:uid="{9B884E8F-D038-4C48-9D32-27A580897A28}"/>
    <cellStyle name="RISKnormBoxed 3 2 2 4" xfId="19721" xr:uid="{CF84BCD2-9E78-4E2C-A47B-71FE5C63EE14}"/>
    <cellStyle name="RISKnormBoxed 3 2 2 4 2" xfId="19722" xr:uid="{996EB754-AD7B-4C80-BCDA-4CA7830FB1DC}"/>
    <cellStyle name="RISKnormBoxed 3 2 2 4 2 2" xfId="19723" xr:uid="{84514DD5-B889-4367-B2D5-4726CF29B987}"/>
    <cellStyle name="RISKnormBoxed 3 2 2 4 3" xfId="19724" xr:uid="{1BD57BB0-43A7-4563-8808-98B8166C3100}"/>
    <cellStyle name="RISKnormBoxed 3 2 2 4 3 2" xfId="19725" xr:uid="{0A3FE628-3D88-40FC-B845-9CDC3A39C4B2}"/>
    <cellStyle name="RISKnormBoxed 3 2 2 4 4" xfId="19726" xr:uid="{7E167F34-19E4-4618-B22F-5214910A0832}"/>
    <cellStyle name="RISKnormBoxed 3 2 2 5" xfId="19727" xr:uid="{8840618A-98C2-48C2-9BA5-DB0683FD0B45}"/>
    <cellStyle name="RISKnormBoxed 3 2 2 5 2" xfId="19728" xr:uid="{F43870CE-27EA-41C5-BF85-5B3E3FD540A6}"/>
    <cellStyle name="RISKnormBoxed 3 2 2 5 2 2" xfId="19729" xr:uid="{2C027E1E-11D9-4165-A96B-DBA5A7B29442}"/>
    <cellStyle name="RISKnormBoxed 3 2 2 5 3" xfId="19730" xr:uid="{D0F7E78B-5B48-4F19-8228-0FE89D8B3E2B}"/>
    <cellStyle name="RISKnormBoxed 3 2 2 5 3 2" xfId="19731" xr:uid="{C8FB8432-DEAF-4971-959C-B1460BCDD20C}"/>
    <cellStyle name="RISKnormBoxed 3 2 2 5 4" xfId="19732" xr:uid="{62B491F9-1E0A-4CD4-B602-DC4733841425}"/>
    <cellStyle name="RISKnormBoxed 3 2 2 6" xfId="19733" xr:uid="{64C4E538-052B-48F6-B772-39CE49D3FDA1}"/>
    <cellStyle name="RISKnormBoxed 3 2 2 6 2" xfId="19734" xr:uid="{85C5FCF6-14D5-4FC6-86FF-74838B3BBBED}"/>
    <cellStyle name="RISKnormBoxed 3 2 2 7" xfId="19735" xr:uid="{52749BA7-3F5E-4B20-89B1-2CE39586D612}"/>
    <cellStyle name="RISKnormBoxed 3 2 2 7 2" xfId="19736" xr:uid="{B2CFCEDE-9235-474C-8BED-CE14DB71637F}"/>
    <cellStyle name="RISKnormBoxed 3 2 2 8" xfId="19737" xr:uid="{D76E9CA7-24BF-4FF4-A20D-B873AE2050A4}"/>
    <cellStyle name="RISKnormBoxed 3 2 3" xfId="19738" xr:uid="{6EADB01B-2452-4FEB-B58E-6A73AB755345}"/>
    <cellStyle name="RISKnormBoxed 3 2 3 2" xfId="19739" xr:uid="{1EF36A71-C18B-4A21-AA70-B50C07693DAB}"/>
    <cellStyle name="RISKnormBoxed 3 2 3 2 2" xfId="19740" xr:uid="{F3A57564-91AF-429F-AA15-4AAA4433EE02}"/>
    <cellStyle name="RISKnormBoxed 3 2 3 3" xfId="19741" xr:uid="{F4CB78E9-BD39-457B-9472-259762267A4B}"/>
    <cellStyle name="RISKnormBoxed 3 2 3 3 2" xfId="19742" xr:uid="{29311874-4D6F-4851-BAAE-81AAD70F686A}"/>
    <cellStyle name="RISKnormBoxed 3 2 3 4" xfId="19743" xr:uid="{E4216463-1AE4-49CF-BF89-307D147C1A32}"/>
    <cellStyle name="RISKnormBoxed 3 2 4" xfId="19744" xr:uid="{6313DA1F-904D-4571-8F59-421127DB59EB}"/>
    <cellStyle name="RISKnormBoxed 3 2 4 2" xfId="19745" xr:uid="{2C62201A-9AD5-4DB8-94A1-8E36288B146B}"/>
    <cellStyle name="RISKnormBoxed 3 2 4 2 2" xfId="19746" xr:uid="{6F7D09FE-C97D-4497-9CB1-5F6D8FE8F9C0}"/>
    <cellStyle name="RISKnormBoxed 3 2 4 3" xfId="19747" xr:uid="{025AA097-2C8C-4515-9753-0D4C06378FE5}"/>
    <cellStyle name="RISKnormBoxed 3 2 4 3 2" xfId="19748" xr:uid="{CF9CF94F-84C3-4777-8844-C4595541433F}"/>
    <cellStyle name="RISKnormBoxed 3 2 4 4" xfId="19749" xr:uid="{9A077E5A-1BBB-4418-A80A-3114E5CCB1B1}"/>
    <cellStyle name="RISKnormBoxed 3 2 5" xfId="19750" xr:uid="{BFF0413B-8380-449A-87CE-0BB575497419}"/>
    <cellStyle name="RISKnormBoxed 3 2 5 2" xfId="19751" xr:uid="{ACAAD918-81D4-45F5-987D-C70B24101529}"/>
    <cellStyle name="RISKnormBoxed 3 2 5 2 2" xfId="19752" xr:uid="{BCB3FF2F-B23C-4289-B8FA-1BD6DE5940C9}"/>
    <cellStyle name="RISKnormBoxed 3 2 5 3" xfId="19753" xr:uid="{749C0DE4-EA83-401F-A02D-53AC06C4A8DF}"/>
    <cellStyle name="RISKnormBoxed 3 2 5 3 2" xfId="19754" xr:uid="{068D373C-BC1E-4680-A350-AFFE8869DEAB}"/>
    <cellStyle name="RISKnormBoxed 3 2 5 4" xfId="19755" xr:uid="{78E10A6F-BBA5-4018-B5F5-9934DD41EBB2}"/>
    <cellStyle name="RISKnormBoxed 3 2 6" xfId="19756" xr:uid="{DAAF9C9D-8529-4887-AAF8-06B5E6468B8D}"/>
    <cellStyle name="RISKnormBoxed 3 2 6 2" xfId="19757" xr:uid="{291C004F-03EE-440F-9A00-7484A528C7A5}"/>
    <cellStyle name="RISKnormBoxed 3 2 6 2 2" xfId="19758" xr:uid="{E694B0F8-ACE5-419F-9FF6-85DB56FB4F84}"/>
    <cellStyle name="RISKnormBoxed 3 2 6 3" xfId="19759" xr:uid="{D65BEA05-E810-4043-BACC-F5ADC0B43B1D}"/>
    <cellStyle name="RISKnormBoxed 3 2 6 3 2" xfId="19760" xr:uid="{2E2F8130-23EA-4E88-A99D-DE78A6F8D540}"/>
    <cellStyle name="RISKnormBoxed 3 2 6 4" xfId="19761" xr:uid="{BF902E48-684B-41CD-A1D4-BF0D94320F9A}"/>
    <cellStyle name="RISKnormBoxed 3 2 7" xfId="19762" xr:uid="{FC979307-6F07-4D01-A33D-1B48771D15B8}"/>
    <cellStyle name="RISKnormBoxed 3 2 7 2" xfId="19763" xr:uid="{91BF31DC-C1D9-427F-B15A-B26114476E25}"/>
    <cellStyle name="RISKnormBoxed 3 2 8" xfId="19764" xr:uid="{9AE3E0DA-1A9B-4BC5-9282-1269F9047B14}"/>
    <cellStyle name="RISKnormBoxed 3 2 8 2" xfId="19765" xr:uid="{834324AD-6282-4ECB-953B-B1549FB71331}"/>
    <cellStyle name="RISKnormBoxed 3 2 9" xfId="19766" xr:uid="{94C2711D-3599-4781-AA55-677DB678249C}"/>
    <cellStyle name="RISKnormBoxed 3 2_Balance" xfId="19767" xr:uid="{9DE23286-614D-421F-92A7-FCCD26285013}"/>
    <cellStyle name="RISKnormBoxed 3 3" xfId="19768" xr:uid="{148F54C7-2743-4C13-BCDA-5861C6181497}"/>
    <cellStyle name="RISKnormBoxed 3 3 2" xfId="19769" xr:uid="{360DD112-4FF8-42DE-8049-E82191038BF1}"/>
    <cellStyle name="RISKnormBoxed 3 3 2 2" xfId="19770" xr:uid="{4D5157C5-6483-4923-9C2A-703C6F4817DB}"/>
    <cellStyle name="RISKnormBoxed 3 3 2 2 2" xfId="19771" xr:uid="{98B82013-52B6-4FBF-AA68-22D5A7B318E7}"/>
    <cellStyle name="RISKnormBoxed 3 3 2 2 2 2" xfId="19772" xr:uid="{13D8AFBD-DE45-4DCC-82B0-E5E4DC875857}"/>
    <cellStyle name="RISKnormBoxed 3 3 2 2 3" xfId="19773" xr:uid="{CA224F8F-377C-4541-9A99-D1CBECEC2376}"/>
    <cellStyle name="RISKnormBoxed 3 3 2 2 3 2" xfId="19774" xr:uid="{BDD34D49-8B4A-4E4B-8818-8EA5607FB10A}"/>
    <cellStyle name="RISKnormBoxed 3 3 2 2 4" xfId="19775" xr:uid="{B6A4862F-CDCF-4C30-9481-0C5942B987AC}"/>
    <cellStyle name="RISKnormBoxed 3 3 2 3" xfId="19776" xr:uid="{23A6706E-C589-4F27-9CDE-854934FB4092}"/>
    <cellStyle name="RISKnormBoxed 3 3 2 3 2" xfId="19777" xr:uid="{5E99EBA6-C550-4CA2-9D57-08A7BFF8FED3}"/>
    <cellStyle name="RISKnormBoxed 3 3 2 3 2 2" xfId="19778" xr:uid="{D26258A8-B3E6-4AA6-B78E-2E8E18CD62D6}"/>
    <cellStyle name="RISKnormBoxed 3 3 2 3 3" xfId="19779" xr:uid="{0CD62038-8554-4EE0-9785-25228D26F016}"/>
    <cellStyle name="RISKnormBoxed 3 3 2 3 3 2" xfId="19780" xr:uid="{C039E7A3-A13C-4AF3-9E32-F4B164963644}"/>
    <cellStyle name="RISKnormBoxed 3 3 2 3 4" xfId="19781" xr:uid="{4E8DB502-1522-4E7D-BCA3-5AB11E3E5941}"/>
    <cellStyle name="RISKnormBoxed 3 3 2 4" xfId="19782" xr:uid="{3BB44D52-8A5F-4975-9ED8-EF821C83570B}"/>
    <cellStyle name="RISKnormBoxed 3 3 2 4 2" xfId="19783" xr:uid="{6608B3CB-929D-4800-A1CC-FA0D2FB09D74}"/>
    <cellStyle name="RISKnormBoxed 3 3 2 4 2 2" xfId="19784" xr:uid="{220F4AEE-E2CE-4686-A32B-B2D523769BD3}"/>
    <cellStyle name="RISKnormBoxed 3 3 2 4 3" xfId="19785" xr:uid="{A99070D3-4BE3-4731-A4C0-CF93FEB20B34}"/>
    <cellStyle name="RISKnormBoxed 3 3 2 4 3 2" xfId="19786" xr:uid="{95FDAF35-D7BF-4927-80C9-7B2E69A985F0}"/>
    <cellStyle name="RISKnormBoxed 3 3 2 4 4" xfId="19787" xr:uid="{F0588E79-C64C-4CA0-AB71-79DEBEC8F2D6}"/>
    <cellStyle name="RISKnormBoxed 3 3 2 5" xfId="19788" xr:uid="{30F80705-9333-4022-8DAF-3B0EA75816C0}"/>
    <cellStyle name="RISKnormBoxed 3 3 2 5 2" xfId="19789" xr:uid="{EC2529DF-2D68-4987-AA5A-6D5384F000B4}"/>
    <cellStyle name="RISKnormBoxed 3 3 2 5 2 2" xfId="19790" xr:uid="{FBF389D4-FC2F-4485-9446-302D91F37FA0}"/>
    <cellStyle name="RISKnormBoxed 3 3 2 5 3" xfId="19791" xr:uid="{C056232A-334C-498F-8DEE-4EF6F88B72E8}"/>
    <cellStyle name="RISKnormBoxed 3 3 2 5 3 2" xfId="19792" xr:uid="{B70A41F4-DAD1-4CFB-9D50-DAE294D74AA9}"/>
    <cellStyle name="RISKnormBoxed 3 3 2 5 4" xfId="19793" xr:uid="{80C17E88-731E-4B4D-A2A3-DDACB653E67F}"/>
    <cellStyle name="RISKnormBoxed 3 3 2 6" xfId="19794" xr:uid="{4F99E439-9A29-4A11-B1B9-319795463C1A}"/>
    <cellStyle name="RISKnormBoxed 3 3 2 6 2" xfId="19795" xr:uid="{F607C7C2-20B7-4B33-A8A9-99BD1001E92E}"/>
    <cellStyle name="RISKnormBoxed 3 3 2 7" xfId="19796" xr:uid="{26BCBDAC-8980-4497-89E7-3A7315DEF8FD}"/>
    <cellStyle name="RISKnormBoxed 3 3 2 7 2" xfId="19797" xr:uid="{0C7FD60B-9879-45E7-A4DB-F418602EB40D}"/>
    <cellStyle name="RISKnormBoxed 3 3 2 8" xfId="19798" xr:uid="{96790868-73F1-4E9B-A13A-5A56FA846B52}"/>
    <cellStyle name="RISKnormBoxed 3 3 3" xfId="19799" xr:uid="{EDB56098-4361-4BB6-A864-F2DD8AD3651C}"/>
    <cellStyle name="RISKnormBoxed 3 3 3 2" xfId="19800" xr:uid="{9CF31F9C-708E-4330-B459-5774687C1823}"/>
    <cellStyle name="RISKnormBoxed 3 3 3 2 2" xfId="19801" xr:uid="{7AE0F98A-A2FF-4E9B-BD61-636D65A11B52}"/>
    <cellStyle name="RISKnormBoxed 3 3 3 3" xfId="19802" xr:uid="{622C4338-1258-4A71-830A-AB448A760EB0}"/>
    <cellStyle name="RISKnormBoxed 3 3 3 3 2" xfId="19803" xr:uid="{0954F8A5-5DA9-4D51-BB8B-48B6D4C200E5}"/>
    <cellStyle name="RISKnormBoxed 3 3 3 4" xfId="19804" xr:uid="{5A8D5ED4-8338-47C1-8BF8-C46BC5B7ACE8}"/>
    <cellStyle name="RISKnormBoxed 3 3 4" xfId="19805" xr:uid="{45C093B7-E7A9-4FA1-ACBE-972E3AA6D588}"/>
    <cellStyle name="RISKnormBoxed 3 3 4 2" xfId="19806" xr:uid="{24A14170-983A-4634-9745-7116AF0CE602}"/>
    <cellStyle name="RISKnormBoxed 3 3 4 2 2" xfId="19807" xr:uid="{325BDFA3-9A94-482A-8254-1000236FA9C3}"/>
    <cellStyle name="RISKnormBoxed 3 3 4 3" xfId="19808" xr:uid="{4A9D1867-332B-4488-8B82-E01797C24CE2}"/>
    <cellStyle name="RISKnormBoxed 3 3 4 3 2" xfId="19809" xr:uid="{983E803D-F883-4713-B01F-C8587BA3C5DE}"/>
    <cellStyle name="RISKnormBoxed 3 3 4 4" xfId="19810" xr:uid="{EFCE65B2-7B0F-4567-A2AF-7BEF3597ED6F}"/>
    <cellStyle name="RISKnormBoxed 3 3 5" xfId="19811" xr:uid="{486CD590-6C9F-4798-A4E2-E2B7BCE4BBF6}"/>
    <cellStyle name="RISKnormBoxed 3 3 5 2" xfId="19812" xr:uid="{86FE4EA5-26C9-4010-A993-6C0FAB2F0C49}"/>
    <cellStyle name="RISKnormBoxed 3 3 5 2 2" xfId="19813" xr:uid="{EC3A5081-50DD-4889-9EF2-62C0EC26322F}"/>
    <cellStyle name="RISKnormBoxed 3 3 5 3" xfId="19814" xr:uid="{D9CF11E7-1BF8-48C0-BC59-84CB8C029648}"/>
    <cellStyle name="RISKnormBoxed 3 3 5 3 2" xfId="19815" xr:uid="{C6E3C80B-9732-44EF-B4D5-F03323FCB537}"/>
    <cellStyle name="RISKnormBoxed 3 3 5 4" xfId="19816" xr:uid="{436C057F-1327-4BB7-87D7-6CC6AE9A95D9}"/>
    <cellStyle name="RISKnormBoxed 3 3 6" xfId="19817" xr:uid="{9735D587-3126-43F0-8904-E50375BE11C3}"/>
    <cellStyle name="RISKnormBoxed 3 3 6 2" xfId="19818" xr:uid="{5A8B52CA-840E-4DB9-935B-DE529B06809E}"/>
    <cellStyle name="RISKnormBoxed 3 3 6 2 2" xfId="19819" xr:uid="{9E836581-5664-4F83-8B2B-08D0AC6C2E5E}"/>
    <cellStyle name="RISKnormBoxed 3 3 6 3" xfId="19820" xr:uid="{155477B3-6BA7-431C-B523-30DB09971F4B}"/>
    <cellStyle name="RISKnormBoxed 3 3 6 3 2" xfId="19821" xr:uid="{8650FBFD-4453-4A2E-A79A-7F7FA2224028}"/>
    <cellStyle name="RISKnormBoxed 3 3 6 4" xfId="19822" xr:uid="{A2C5EB91-5908-449D-8D19-238A97E03A22}"/>
    <cellStyle name="RISKnormBoxed 3 3 7" xfId="19823" xr:uid="{40489E65-FCA2-4D81-88B0-DD96ED843961}"/>
    <cellStyle name="RISKnormBoxed 3 3 7 2" xfId="19824" xr:uid="{8DA0A7CB-3D64-4D7C-8027-89C31DFDFE27}"/>
    <cellStyle name="RISKnormBoxed 3 3 8" xfId="19825" xr:uid="{CAB9CC10-E6E4-4556-A92E-9DE9DB4CBCB7}"/>
    <cellStyle name="RISKnormBoxed 3 3 8 2" xfId="19826" xr:uid="{1AEDE936-F18C-405B-913F-B4F14A74D77C}"/>
    <cellStyle name="RISKnormBoxed 3 3 9" xfId="19827" xr:uid="{4CDC1C53-B1D5-46F7-887D-787378641701}"/>
    <cellStyle name="RISKnormBoxed 3 3_Balance" xfId="19828" xr:uid="{BA748D52-7A2B-4894-B9EC-A331C4058A26}"/>
    <cellStyle name="RISKnormBoxed 3 4" xfId="19829" xr:uid="{D6BAEEA3-A338-443B-8005-6CAE9EFCC772}"/>
    <cellStyle name="RISKnormBoxed 3 4 2" xfId="19830" xr:uid="{6602988C-A436-473D-A1F7-3456720F52A8}"/>
    <cellStyle name="RISKnormBoxed 3 4 2 2" xfId="19831" xr:uid="{A160C61E-CDB1-4FDD-A5A0-A94E09D21B65}"/>
    <cellStyle name="RISKnormBoxed 3 4 2 2 2" xfId="19832" xr:uid="{DA93CCB4-C81C-4E56-9557-97EDCD085B9A}"/>
    <cellStyle name="RISKnormBoxed 3 4 2 2 2 2" xfId="19833" xr:uid="{9C6A97DE-510B-45E8-85A1-71C9EE4395D1}"/>
    <cellStyle name="RISKnormBoxed 3 4 2 2 3" xfId="19834" xr:uid="{20E4AAB4-4F80-4C7F-AB39-502560A506A3}"/>
    <cellStyle name="RISKnormBoxed 3 4 2 2 3 2" xfId="19835" xr:uid="{F8F75347-5348-4A08-98BC-3ABA31E6EAEA}"/>
    <cellStyle name="RISKnormBoxed 3 4 2 2 4" xfId="19836" xr:uid="{1A0680D3-5681-462A-8B0A-276339ACE51A}"/>
    <cellStyle name="RISKnormBoxed 3 4 2 3" xfId="19837" xr:uid="{1F8DF9AA-40DF-46C3-A344-1A8029CB42C4}"/>
    <cellStyle name="RISKnormBoxed 3 4 2 3 2" xfId="19838" xr:uid="{B2800103-3C3A-4673-AB83-E9B32D1C03AA}"/>
    <cellStyle name="RISKnormBoxed 3 4 2 3 2 2" xfId="19839" xr:uid="{47DA657F-1549-481C-A23E-2F119E342C7C}"/>
    <cellStyle name="RISKnormBoxed 3 4 2 3 3" xfId="19840" xr:uid="{7E641463-D6AB-41F6-B19B-606048284B38}"/>
    <cellStyle name="RISKnormBoxed 3 4 2 3 3 2" xfId="19841" xr:uid="{3A233990-D66B-45F4-AE3E-94E529011A3E}"/>
    <cellStyle name="RISKnormBoxed 3 4 2 3 4" xfId="19842" xr:uid="{37575526-1DB8-4064-8B9F-5E57D70C3588}"/>
    <cellStyle name="RISKnormBoxed 3 4 2 4" xfId="19843" xr:uid="{F2AE6DC3-F0CF-4EE8-8124-3979C716DDBB}"/>
    <cellStyle name="RISKnormBoxed 3 4 2 4 2" xfId="19844" xr:uid="{D6347CCA-1180-4B2F-ADE4-B58324EA1E0A}"/>
    <cellStyle name="RISKnormBoxed 3 4 2 4 2 2" xfId="19845" xr:uid="{D48E5309-4C7D-4B17-BD52-8EDC529AD89C}"/>
    <cellStyle name="RISKnormBoxed 3 4 2 4 3" xfId="19846" xr:uid="{382C6367-FA4B-4D60-A5D6-7EA014570AFA}"/>
    <cellStyle name="RISKnormBoxed 3 4 2 4 3 2" xfId="19847" xr:uid="{C96BA5FA-E8F2-4EF5-A26D-52870BBE6B12}"/>
    <cellStyle name="RISKnormBoxed 3 4 2 4 4" xfId="19848" xr:uid="{B766E891-93DE-4042-B48A-242C4F92FF92}"/>
    <cellStyle name="RISKnormBoxed 3 4 2 5" xfId="19849" xr:uid="{5E3DD086-5DCD-442D-A61C-E6049B5C58BB}"/>
    <cellStyle name="RISKnormBoxed 3 4 2 5 2" xfId="19850" xr:uid="{D9341EE5-6095-425C-AE77-1D2B96420DE9}"/>
    <cellStyle name="RISKnormBoxed 3 4 2 5 2 2" xfId="19851" xr:uid="{1035C748-664A-4160-A3BA-5D647BD0ED77}"/>
    <cellStyle name="RISKnormBoxed 3 4 2 5 3" xfId="19852" xr:uid="{C7252E1C-B6CC-4DDF-B3AD-30E3F1000308}"/>
    <cellStyle name="RISKnormBoxed 3 4 2 5 3 2" xfId="19853" xr:uid="{116E4F45-4C28-4EEF-8D7F-6841F07C150D}"/>
    <cellStyle name="RISKnormBoxed 3 4 2 5 4" xfId="19854" xr:uid="{E7F52696-8D5E-4982-A057-5E9086A98101}"/>
    <cellStyle name="RISKnormBoxed 3 4 2 6" xfId="19855" xr:uid="{718D8196-A437-4FF4-AB7D-B27B0E43005A}"/>
    <cellStyle name="RISKnormBoxed 3 4 2 6 2" xfId="19856" xr:uid="{D2FF2EDC-C316-4CFE-BCDD-3949CD6D86B6}"/>
    <cellStyle name="RISKnormBoxed 3 4 2 7" xfId="19857" xr:uid="{E417BC49-D3B5-4E66-AADD-D5BA297BCBDD}"/>
    <cellStyle name="RISKnormBoxed 3 4 2 7 2" xfId="19858" xr:uid="{A712AC8D-ABD9-4397-AE4C-49CE2C80350D}"/>
    <cellStyle name="RISKnormBoxed 3 4 2 8" xfId="19859" xr:uid="{A09A7BEB-512A-4A9C-AFD2-79E5A77C3194}"/>
    <cellStyle name="RISKnormBoxed 3 4 3" xfId="19860" xr:uid="{7778D32F-158B-492C-ABE2-602DEF7685B5}"/>
    <cellStyle name="RISKnormBoxed 3 4 3 2" xfId="19861" xr:uid="{3DABB6A1-7727-4809-9003-B87B100640CA}"/>
    <cellStyle name="RISKnormBoxed 3 4 3 2 2" xfId="19862" xr:uid="{EA9F46EB-9C32-4288-A306-F8B5194B9EE9}"/>
    <cellStyle name="RISKnormBoxed 3 4 3 3" xfId="19863" xr:uid="{C7052013-327D-4B9A-BFE6-71239C993236}"/>
    <cellStyle name="RISKnormBoxed 3 4 3 3 2" xfId="19864" xr:uid="{03BDD0C9-6F79-4F3D-8FCC-8B6843A9B186}"/>
    <cellStyle name="RISKnormBoxed 3 4 3 4" xfId="19865" xr:uid="{28F6DEF8-80E5-4825-9086-54D254A817BF}"/>
    <cellStyle name="RISKnormBoxed 3 4 4" xfId="19866" xr:uid="{EF36E8E4-B663-4631-BF8A-5A1625F1BD39}"/>
    <cellStyle name="RISKnormBoxed 3 4 4 2" xfId="19867" xr:uid="{84B9BC1B-7A70-4FD0-B5CD-EA925B032F23}"/>
    <cellStyle name="RISKnormBoxed 3 4 4 2 2" xfId="19868" xr:uid="{F1DE0AF0-8BC3-4473-A992-31FC2EF6772D}"/>
    <cellStyle name="RISKnormBoxed 3 4 4 3" xfId="19869" xr:uid="{8532CDF1-7F0E-4BA4-8291-D58A43ED62C6}"/>
    <cellStyle name="RISKnormBoxed 3 4 4 3 2" xfId="19870" xr:uid="{B65C4878-3107-437C-B060-F1ED4027F1A2}"/>
    <cellStyle name="RISKnormBoxed 3 4 4 4" xfId="19871" xr:uid="{5CC19B3F-B11E-4B43-93BC-B624A6491E0F}"/>
    <cellStyle name="RISKnormBoxed 3 4 5" xfId="19872" xr:uid="{422DCCD5-E2AE-49B3-910D-61B2C1FF510B}"/>
    <cellStyle name="RISKnormBoxed 3 4 5 2" xfId="19873" xr:uid="{E7835E97-343C-4A16-AA6D-C9130A2ED223}"/>
    <cellStyle name="RISKnormBoxed 3 4 5 2 2" xfId="19874" xr:uid="{BC1CC5B3-9521-4775-AA3D-EF4BD235C7E2}"/>
    <cellStyle name="RISKnormBoxed 3 4 5 3" xfId="19875" xr:uid="{51ADDB0C-906D-4F09-BBC2-F06052FC6689}"/>
    <cellStyle name="RISKnormBoxed 3 4 5 3 2" xfId="19876" xr:uid="{16D1336F-73A8-4593-94C4-5F0E68D38E54}"/>
    <cellStyle name="RISKnormBoxed 3 4 5 4" xfId="19877" xr:uid="{441CA01E-1F0C-4D5C-BEC6-E903C71586F7}"/>
    <cellStyle name="RISKnormBoxed 3 4 6" xfId="19878" xr:uid="{BC32A037-4CD3-4B3F-843A-4459F1F99746}"/>
    <cellStyle name="RISKnormBoxed 3 4 6 2" xfId="19879" xr:uid="{A5C810F3-7E47-4BFB-822B-AB6F9223DB8D}"/>
    <cellStyle name="RISKnormBoxed 3 4 6 2 2" xfId="19880" xr:uid="{9340CA2A-D8F1-4A72-A96C-A214C30E2A3B}"/>
    <cellStyle name="RISKnormBoxed 3 4 6 3" xfId="19881" xr:uid="{B8014123-0B77-4F8A-9046-3434C2E08C42}"/>
    <cellStyle name="RISKnormBoxed 3 4 6 3 2" xfId="19882" xr:uid="{E65F2022-42DB-41FA-9565-6312F152858B}"/>
    <cellStyle name="RISKnormBoxed 3 4 6 4" xfId="19883" xr:uid="{7B36CFC3-8A57-45DB-97C5-4766C78DFAF5}"/>
    <cellStyle name="RISKnormBoxed 3 4 7" xfId="19884" xr:uid="{E443F0CD-73A7-444C-A894-8DE70F96DCA1}"/>
    <cellStyle name="RISKnormBoxed 3 4 7 2" xfId="19885" xr:uid="{70E3008F-E64C-4819-9D5E-DCA58E6C609B}"/>
    <cellStyle name="RISKnormBoxed 3 4 8" xfId="19886" xr:uid="{EDC96EB5-C68B-4335-B713-B2D3D521EB0E}"/>
    <cellStyle name="RISKnormBoxed 3 4 8 2" xfId="19887" xr:uid="{ED6C9177-6208-427C-8401-EE944B8C80B3}"/>
    <cellStyle name="RISKnormBoxed 3 4 9" xfId="19888" xr:uid="{DC5BE9F6-5A04-49AD-ACA7-C94EA89317A8}"/>
    <cellStyle name="RISKnormBoxed 3 4_Balance" xfId="19889" xr:uid="{269A089F-173E-4B59-B2F6-385F2D1B3B18}"/>
    <cellStyle name="RISKnormBoxed 3 5" xfId="19890" xr:uid="{DC0A668B-70A2-4C4F-AD2F-D21E72AC79ED}"/>
    <cellStyle name="RISKnormBoxed 3 5 2" xfId="19891" xr:uid="{E065FC04-940C-4073-96B4-506AEDDAD39B}"/>
    <cellStyle name="RISKnormBoxed 3 5 2 2" xfId="19892" xr:uid="{D1D5DF0D-F995-41FD-AD4C-C3AF2A3BA027}"/>
    <cellStyle name="RISKnormBoxed 3 5 2 2 2" xfId="19893" xr:uid="{EF78ED94-BA2E-4BD6-88B1-459134688B09}"/>
    <cellStyle name="RISKnormBoxed 3 5 2 3" xfId="19894" xr:uid="{86DBD14E-168C-43B1-9ED7-DDA2B219CC8D}"/>
    <cellStyle name="RISKnormBoxed 3 5 2 3 2" xfId="19895" xr:uid="{36019D34-8D83-49CC-92D0-18925E45C351}"/>
    <cellStyle name="RISKnormBoxed 3 5 2 4" xfId="19896" xr:uid="{64DDFB8D-3334-4141-8E4C-AB09332DB9AB}"/>
    <cellStyle name="RISKnormBoxed 3 5 3" xfId="19897" xr:uid="{62A80AB9-6841-46AD-B4EC-DB6886FCE10F}"/>
    <cellStyle name="RISKnormBoxed 3 5 3 2" xfId="19898" xr:uid="{8B19454A-0F0A-46CE-BECA-3A851436773D}"/>
    <cellStyle name="RISKnormBoxed 3 5 3 2 2" xfId="19899" xr:uid="{A08F88B1-AFF6-4A63-836D-5DDC67E94E4C}"/>
    <cellStyle name="RISKnormBoxed 3 5 3 3" xfId="19900" xr:uid="{9382E028-8F4B-429E-97C3-A2D1FF313081}"/>
    <cellStyle name="RISKnormBoxed 3 5 3 3 2" xfId="19901" xr:uid="{08C8E582-01DF-4FED-B1A0-B3526034D638}"/>
    <cellStyle name="RISKnormBoxed 3 5 3 4" xfId="19902" xr:uid="{16AEFE5E-D165-417B-9947-20F1667C9D62}"/>
    <cellStyle name="RISKnormBoxed 3 5 4" xfId="19903" xr:uid="{57C73AB5-6FA8-473D-8CB9-6F2C4EC5DC8C}"/>
    <cellStyle name="RISKnormBoxed 3 5 4 2" xfId="19904" xr:uid="{09EDC85B-C281-480D-9190-88B1B3046D89}"/>
    <cellStyle name="RISKnormBoxed 3 5 4 2 2" xfId="19905" xr:uid="{30B8F55F-B20F-43B9-8AF7-42B0F5DC55FE}"/>
    <cellStyle name="RISKnormBoxed 3 5 4 3" xfId="19906" xr:uid="{FE868798-8A22-4A2D-9DE4-2F9215A304AC}"/>
    <cellStyle name="RISKnormBoxed 3 5 4 3 2" xfId="19907" xr:uid="{CE5C99B7-C7E8-4057-9323-700EC86A3CF2}"/>
    <cellStyle name="RISKnormBoxed 3 5 4 4" xfId="19908" xr:uid="{10757EFE-D8A8-401D-BA23-7AE3F2A68FB0}"/>
    <cellStyle name="RISKnormBoxed 3 5 5" xfId="19909" xr:uid="{3AB6DEBA-19E4-4973-BB31-1B64C3D31F6B}"/>
    <cellStyle name="RISKnormBoxed 3 5 5 2" xfId="19910" xr:uid="{31E91273-C8B3-4A5D-9747-9F804F77BD7D}"/>
    <cellStyle name="RISKnormBoxed 3 5 5 2 2" xfId="19911" xr:uid="{C05560B5-D763-4058-AD7A-7D55AD6A9C13}"/>
    <cellStyle name="RISKnormBoxed 3 5 5 3" xfId="19912" xr:uid="{66EF4C7C-7818-4EC1-B61B-85CB756D25B2}"/>
    <cellStyle name="RISKnormBoxed 3 5 5 3 2" xfId="19913" xr:uid="{885225E4-F9F7-4E52-B10D-9ADF60370F3F}"/>
    <cellStyle name="RISKnormBoxed 3 5 5 4" xfId="19914" xr:uid="{64686988-CE43-4F65-A7F9-3DBD5B17032D}"/>
    <cellStyle name="RISKnormBoxed 3 5 6" xfId="19915" xr:uid="{1B45E11A-413E-44D6-BBA7-8375791CF7B1}"/>
    <cellStyle name="RISKnormBoxed 3 5 6 2" xfId="19916" xr:uid="{4E0158A1-9775-4860-86E0-9D63A79F8440}"/>
    <cellStyle name="RISKnormBoxed 3 5 7" xfId="19917" xr:uid="{10EF9867-0A51-41F0-9491-BC0B580A03EF}"/>
    <cellStyle name="RISKnormBoxed 3 5 7 2" xfId="19918" xr:uid="{26936F79-DF13-4790-9088-196D140BC813}"/>
    <cellStyle name="RISKnormBoxed 3 5 8" xfId="19919" xr:uid="{B8DDE2D9-0B3B-4D1F-8531-EE602B6E0F1B}"/>
    <cellStyle name="RISKnormBoxed 3 6" xfId="19920" xr:uid="{40DE2A9D-CA88-4BB9-8DD5-F195963487E1}"/>
    <cellStyle name="RISKnormBoxed 3 6 2" xfId="19921" xr:uid="{8B8E5AC6-BFDB-4132-BE49-C7F058439617}"/>
    <cellStyle name="RISKnormBoxed 3 6 2 2" xfId="19922" xr:uid="{BEE42630-37FD-4317-A8DB-34C0870280FF}"/>
    <cellStyle name="RISKnormBoxed 3 6 2 2 2" xfId="19923" xr:uid="{37A1E1C8-2B2E-414E-BF05-7E3E0684AF79}"/>
    <cellStyle name="RISKnormBoxed 3 6 2 3" xfId="19924" xr:uid="{47FD4254-2F91-45B8-891B-D5F8FC16BE29}"/>
    <cellStyle name="RISKnormBoxed 3 6 2 3 2" xfId="19925" xr:uid="{55AC69CB-9D15-4AC8-B065-64FA5A45F410}"/>
    <cellStyle name="RISKnormBoxed 3 6 2 4" xfId="19926" xr:uid="{CB1CEB89-A2C5-46E1-944E-91FC2D50F2B1}"/>
    <cellStyle name="RISKnormBoxed 3 6 3" xfId="19927" xr:uid="{B91214F9-161C-44E1-AE3C-D354B38DC60F}"/>
    <cellStyle name="RISKnormBoxed 3 6 3 2" xfId="19928" xr:uid="{C9C5CB02-CEF3-4B96-A5A0-31A0139525C0}"/>
    <cellStyle name="RISKnormBoxed 3 6 3 2 2" xfId="19929" xr:uid="{D358BA20-FB6D-467E-A08E-C629855795B8}"/>
    <cellStyle name="RISKnormBoxed 3 6 3 3" xfId="19930" xr:uid="{00A58870-CD1F-4878-8D0E-F725680E2AB3}"/>
    <cellStyle name="RISKnormBoxed 3 6 3 3 2" xfId="19931" xr:uid="{2F2067D6-5287-4D6C-83DC-1CCC0EFC7E73}"/>
    <cellStyle name="RISKnormBoxed 3 6 3 4" xfId="19932" xr:uid="{967459A6-32B9-415A-9229-8EF9583962E7}"/>
    <cellStyle name="RISKnormBoxed 3 6 4" xfId="19933" xr:uid="{A872F76B-3D07-4062-B321-72B4568D0CE3}"/>
    <cellStyle name="RISKnormBoxed 3 6 4 2" xfId="19934" xr:uid="{8B4F81B4-7C14-49FF-B3CF-AF2C53E301BF}"/>
    <cellStyle name="RISKnormBoxed 3 6 4 2 2" xfId="19935" xr:uid="{E837CFCB-E00D-40AE-ABA1-B3F45745D521}"/>
    <cellStyle name="RISKnormBoxed 3 6 4 3" xfId="19936" xr:uid="{C5D9E003-8511-4B29-B557-44D47DCA003B}"/>
    <cellStyle name="RISKnormBoxed 3 6 4 3 2" xfId="19937" xr:uid="{BE953FB2-3176-462C-ABC3-CEDDBA8FFB8C}"/>
    <cellStyle name="RISKnormBoxed 3 6 4 4" xfId="19938" xr:uid="{9D2CE14B-FC71-4F6B-AE7C-90B1F6D99D48}"/>
    <cellStyle name="RISKnormBoxed 3 6 5" xfId="19939" xr:uid="{10D862A5-0521-46B1-B7E3-55D485333F28}"/>
    <cellStyle name="RISKnormBoxed 3 6 5 2" xfId="19940" xr:uid="{68244791-C1BC-442E-8143-8D479D86C7D3}"/>
    <cellStyle name="RISKnormBoxed 3 6 5 2 2" xfId="19941" xr:uid="{D3801A65-2430-493F-9B57-B28897D21EE9}"/>
    <cellStyle name="RISKnormBoxed 3 6 5 3" xfId="19942" xr:uid="{BB6BF5AE-D606-4D5A-B360-F2039F55B434}"/>
    <cellStyle name="RISKnormBoxed 3 6 5 3 2" xfId="19943" xr:uid="{85C53ECE-5764-43A9-B6F5-51D0EDF631C3}"/>
    <cellStyle name="RISKnormBoxed 3 6 5 4" xfId="19944" xr:uid="{EDEE30EA-CD6E-428B-84D5-74C7E2C323C7}"/>
    <cellStyle name="RISKnormBoxed 3 6 6" xfId="19945" xr:uid="{59F4D199-4520-436A-8A80-A381EB8B12E8}"/>
    <cellStyle name="RISKnormBoxed 3 6 6 2" xfId="19946" xr:uid="{BF4F763C-35BA-46AC-B49B-F87732B68C73}"/>
    <cellStyle name="RISKnormBoxed 3 6 7" xfId="19947" xr:uid="{D3BC58BB-C239-4D54-BF6D-00EE6EFCE82D}"/>
    <cellStyle name="RISKnormBoxed 3 6 7 2" xfId="19948" xr:uid="{662ACDDA-7DC9-4C6E-94AC-D92155E3BB34}"/>
    <cellStyle name="RISKnormBoxed 3 6 8" xfId="19949" xr:uid="{A06C32E3-EA36-4514-8D40-9C8E28E9156B}"/>
    <cellStyle name="RISKnormBoxed 3 7" xfId="19950" xr:uid="{258AB6CD-4603-45C2-B3CA-6F1322089238}"/>
    <cellStyle name="RISKnormBoxed 3 7 2" xfId="19951" xr:uid="{919C739F-11E7-45D9-BDBC-2F903A67171D}"/>
    <cellStyle name="RISKnormBoxed 3 7 2 2" xfId="19952" xr:uid="{A6EC4D67-9B05-470B-808E-8A355F89E622}"/>
    <cellStyle name="RISKnormBoxed 3 7 3" xfId="19953" xr:uid="{E6AA6BE6-2209-4703-88E2-47494B5BF9A0}"/>
    <cellStyle name="RISKnormBoxed 3 7 3 2" xfId="19954" xr:uid="{46EAD380-D91F-4CB0-9824-7097C5B2BDE0}"/>
    <cellStyle name="RISKnormBoxed 3 7 4" xfId="19955" xr:uid="{2380FCF8-384C-4465-8625-258FF32CD548}"/>
    <cellStyle name="RISKnormBoxed 3 8" xfId="19956" xr:uid="{9B8886A3-F540-4F0E-B036-7ACB7D9940F8}"/>
    <cellStyle name="RISKnormBoxed 3 8 2" xfId="19957" xr:uid="{73B744F3-2F1A-4A6A-A23E-24C0DE3F1703}"/>
    <cellStyle name="RISKnormBoxed 3 8 2 2" xfId="19958" xr:uid="{DA96ECBD-32D3-4BE4-AFAA-FB9B8B3EF80A}"/>
    <cellStyle name="RISKnormBoxed 3 8 3" xfId="19959" xr:uid="{26D28CF8-A2F4-4C84-B598-C81A8B3F75E7}"/>
    <cellStyle name="RISKnormBoxed 3 8 3 2" xfId="19960" xr:uid="{0B45C4DB-FB4E-4FC1-A662-8465D2C44A6D}"/>
    <cellStyle name="RISKnormBoxed 3 8 4" xfId="19961" xr:uid="{122063AA-A7C2-4AA5-B795-5E350857B42F}"/>
    <cellStyle name="RISKnormBoxed 3 9" xfId="19962" xr:uid="{B2BCEA6A-2931-4027-9553-3CE4D8BD611C}"/>
    <cellStyle name="RISKnormBoxed 3 9 2" xfId="19963" xr:uid="{6321E978-0D0C-43A3-A5E8-7195A3F6E81D}"/>
    <cellStyle name="RISKnormBoxed 3 9 2 2" xfId="19964" xr:uid="{1F296BCB-E4D3-48FD-9F7F-788DE2392F37}"/>
    <cellStyle name="RISKnormBoxed 3 9 3" xfId="19965" xr:uid="{C420AF2B-1EE6-4E3A-8498-06C940C1E7D1}"/>
    <cellStyle name="RISKnormBoxed 3 9 3 2" xfId="19966" xr:uid="{43B3851B-F372-4A4A-91D3-2B017C931498}"/>
    <cellStyle name="RISKnormBoxed 3 9 4" xfId="19967" xr:uid="{F1FFC2E1-D8DF-4FB4-B993-82296D8EFA93}"/>
    <cellStyle name="RISKnormBoxed 3_Balance" xfId="19968" xr:uid="{C4CE6A67-C990-41FD-8F3F-EECAC9096268}"/>
    <cellStyle name="RISKnormBoxed 4" xfId="19969" xr:uid="{F6DD1FB3-9E0A-41C6-8801-DDD812BE081D}"/>
    <cellStyle name="RISKnormBoxed 4 10" xfId="19970" xr:uid="{A503A706-4243-4B6A-A6BA-23AAE1494D0E}"/>
    <cellStyle name="RISKnormBoxed 4 10 2" xfId="19971" xr:uid="{E77EF63F-641D-4FB1-8174-697AED28C5E0}"/>
    <cellStyle name="RISKnormBoxed 4 10 2 2" xfId="19972" xr:uid="{CE2566B1-E027-4FCD-B775-B9384992F207}"/>
    <cellStyle name="RISKnormBoxed 4 10 3" xfId="19973" xr:uid="{AEBAE0C5-52FE-48C6-9219-469D6714B33C}"/>
    <cellStyle name="RISKnormBoxed 4 10 3 2" xfId="19974" xr:uid="{A270C557-9437-4999-A1AC-F648B84DDDF5}"/>
    <cellStyle name="RISKnormBoxed 4 10 4" xfId="19975" xr:uid="{578FEFCB-95EE-4CD9-A905-5D6E7A313C6A}"/>
    <cellStyle name="RISKnormBoxed 4 11" xfId="19976" xr:uid="{7964D4AB-9AA4-45CA-941C-336CF78048D2}"/>
    <cellStyle name="RISKnormBoxed 4 11 2" xfId="19977" xr:uid="{BE4EDFC8-59BF-43BC-96C6-A2F3C4C759B3}"/>
    <cellStyle name="RISKnormBoxed 4 12" xfId="19978" xr:uid="{BC241D79-B745-46A2-921A-055B4780C7D8}"/>
    <cellStyle name="RISKnormBoxed 4 12 2" xfId="19979" xr:uid="{271EE49E-4BB6-465E-ADB4-3781028C19DF}"/>
    <cellStyle name="RISKnormBoxed 4 13" xfId="19980" xr:uid="{8A7A4378-5BDB-4B98-94AD-5229AD58EB55}"/>
    <cellStyle name="RISKnormBoxed 4 2" xfId="19981" xr:uid="{0F5A902F-0448-42D1-AD13-1644C7BBFCDC}"/>
    <cellStyle name="RISKnormBoxed 4 2 2" xfId="19982" xr:uid="{B0A28979-BAB6-42B1-8BB4-53ACC223D9B4}"/>
    <cellStyle name="RISKnormBoxed 4 2 2 2" xfId="19983" xr:uid="{A809FAC4-C39E-47D6-9219-1134FE9643D0}"/>
    <cellStyle name="RISKnormBoxed 4 2 2 2 2" xfId="19984" xr:uid="{11DB1500-11CD-423A-BF52-400000F5EBE8}"/>
    <cellStyle name="RISKnormBoxed 4 2 2 2 2 2" xfId="19985" xr:uid="{1DC85683-BF20-4082-8EC4-C2C19D7B8C0B}"/>
    <cellStyle name="RISKnormBoxed 4 2 2 2 3" xfId="19986" xr:uid="{4B38D001-7EFE-4C78-8CD7-BA644E49FC13}"/>
    <cellStyle name="RISKnormBoxed 4 2 2 2 3 2" xfId="19987" xr:uid="{9D40194D-6497-43C6-ABC4-77535776D5A8}"/>
    <cellStyle name="RISKnormBoxed 4 2 2 2 4" xfId="19988" xr:uid="{C5B19049-580A-404B-8A5E-11A89E4841B3}"/>
    <cellStyle name="RISKnormBoxed 4 2 2 3" xfId="19989" xr:uid="{86453AD8-93F4-420E-87F2-2E4B2E184741}"/>
    <cellStyle name="RISKnormBoxed 4 2 2 3 2" xfId="19990" xr:uid="{BD550A9E-F6FD-4C0A-9F18-055CF9A13349}"/>
    <cellStyle name="RISKnormBoxed 4 2 2 3 2 2" xfId="19991" xr:uid="{5F9C0091-84C1-4B10-B692-EE99AA838A86}"/>
    <cellStyle name="RISKnormBoxed 4 2 2 3 3" xfId="19992" xr:uid="{203C8E95-F551-4070-883B-A250C9ED8123}"/>
    <cellStyle name="RISKnormBoxed 4 2 2 3 3 2" xfId="19993" xr:uid="{5509678E-B999-44F2-996B-CFF87A194A41}"/>
    <cellStyle name="RISKnormBoxed 4 2 2 3 4" xfId="19994" xr:uid="{615858CE-9A35-45DC-9B0A-E11FFC4E6F4E}"/>
    <cellStyle name="RISKnormBoxed 4 2 2 4" xfId="19995" xr:uid="{27FD5621-98F5-43AE-BDDA-623FA87A5D4F}"/>
    <cellStyle name="RISKnormBoxed 4 2 2 4 2" xfId="19996" xr:uid="{F9B32BAC-ED7F-433F-BA5E-BB9341936598}"/>
    <cellStyle name="RISKnormBoxed 4 2 2 4 2 2" xfId="19997" xr:uid="{951AE717-86E0-4EF1-AC8F-41084D625274}"/>
    <cellStyle name="RISKnormBoxed 4 2 2 4 3" xfId="19998" xr:uid="{54FE4329-8B29-4E95-9D93-130A33BDE1F7}"/>
    <cellStyle name="RISKnormBoxed 4 2 2 4 3 2" xfId="19999" xr:uid="{5E857569-4086-4469-9ED4-E236D0E1DA9D}"/>
    <cellStyle name="RISKnormBoxed 4 2 2 4 4" xfId="20000" xr:uid="{11336FA8-C65A-47BC-87C3-1D249BB8ECEE}"/>
    <cellStyle name="RISKnormBoxed 4 2 2 5" xfId="20001" xr:uid="{897AEEEF-194B-40CE-8B3F-109C7EF39033}"/>
    <cellStyle name="RISKnormBoxed 4 2 2 5 2" xfId="20002" xr:uid="{0553B840-BB94-4FC5-B5AC-A932307F4011}"/>
    <cellStyle name="RISKnormBoxed 4 2 2 5 2 2" xfId="20003" xr:uid="{B1BC9E3D-9175-4D98-81C6-F3B54B0D174F}"/>
    <cellStyle name="RISKnormBoxed 4 2 2 5 3" xfId="20004" xr:uid="{BDF52A1C-8A7C-4090-9D80-AA763A26A76B}"/>
    <cellStyle name="RISKnormBoxed 4 2 2 5 3 2" xfId="20005" xr:uid="{2250D58E-A2B5-4942-AEE6-700A9D7DC828}"/>
    <cellStyle name="RISKnormBoxed 4 2 2 5 4" xfId="20006" xr:uid="{047C4DF4-2AA0-460C-BE31-49EF6828BDCC}"/>
    <cellStyle name="RISKnormBoxed 4 2 2 6" xfId="20007" xr:uid="{0E052DA1-8A2A-42AD-BD94-7F4D0ED664AA}"/>
    <cellStyle name="RISKnormBoxed 4 2 2 6 2" xfId="20008" xr:uid="{D6C1B715-F4D7-4BF6-9967-69D399403DF1}"/>
    <cellStyle name="RISKnormBoxed 4 2 2 7" xfId="20009" xr:uid="{6076707E-63D4-4E81-BD90-1D589BA27810}"/>
    <cellStyle name="RISKnormBoxed 4 2 2 7 2" xfId="20010" xr:uid="{382EA77E-9897-4953-8FA7-CFF9415EC2DE}"/>
    <cellStyle name="RISKnormBoxed 4 2 2 8" xfId="20011" xr:uid="{6234DF3B-A3CC-41AB-82C9-794AB66C9F1F}"/>
    <cellStyle name="RISKnormBoxed 4 2 3" xfId="20012" xr:uid="{AFF59D2C-FC0A-45FE-8A79-EEEBBE2FBF33}"/>
    <cellStyle name="RISKnormBoxed 4 2 3 2" xfId="20013" xr:uid="{4A66428D-753A-41DD-9166-12500318B426}"/>
    <cellStyle name="RISKnormBoxed 4 2 3 2 2" xfId="20014" xr:uid="{0B12706A-C623-4803-BCBF-D19C7EC2A725}"/>
    <cellStyle name="RISKnormBoxed 4 2 3 3" xfId="20015" xr:uid="{8876F7DA-D871-4B6B-8ED1-07799BA698AA}"/>
    <cellStyle name="RISKnormBoxed 4 2 3 3 2" xfId="20016" xr:uid="{FE7A1710-3EB0-4E67-9DDD-B00D4F48B7C6}"/>
    <cellStyle name="RISKnormBoxed 4 2 3 4" xfId="20017" xr:uid="{1AC01B7F-5300-467A-877E-0FBD61C6C2A8}"/>
    <cellStyle name="RISKnormBoxed 4 2 4" xfId="20018" xr:uid="{270B9489-DE2D-49F0-95EE-FC2FA4ADFBB7}"/>
    <cellStyle name="RISKnormBoxed 4 2 4 2" xfId="20019" xr:uid="{0A21C16C-D3FF-4E8E-98D0-4B33F9A7C89C}"/>
    <cellStyle name="RISKnormBoxed 4 2 4 2 2" xfId="20020" xr:uid="{769E690A-514F-40D4-A196-CF4BBD20D4B2}"/>
    <cellStyle name="RISKnormBoxed 4 2 4 3" xfId="20021" xr:uid="{3BD12F00-CB54-41F0-A220-C26969FEEB3E}"/>
    <cellStyle name="RISKnormBoxed 4 2 4 3 2" xfId="20022" xr:uid="{616BECB2-CBBC-46DC-B587-1BFD4F12F603}"/>
    <cellStyle name="RISKnormBoxed 4 2 4 4" xfId="20023" xr:uid="{86E8543B-B3C6-4D97-B89D-23726AB01691}"/>
    <cellStyle name="RISKnormBoxed 4 2 5" xfId="20024" xr:uid="{61266B4D-1FD2-43BD-B627-7BFA4552D137}"/>
    <cellStyle name="RISKnormBoxed 4 2 5 2" xfId="20025" xr:uid="{904479E7-5218-41EF-9384-9A61B4030C5F}"/>
    <cellStyle name="RISKnormBoxed 4 2 5 2 2" xfId="20026" xr:uid="{04F1A8D0-201B-424A-A218-1F7DF3ACDB0B}"/>
    <cellStyle name="RISKnormBoxed 4 2 5 3" xfId="20027" xr:uid="{EEF824D7-F39C-43AC-A7F6-D42E090EB52F}"/>
    <cellStyle name="RISKnormBoxed 4 2 5 3 2" xfId="20028" xr:uid="{534CAA69-3D49-487A-ACE3-35E4F2870961}"/>
    <cellStyle name="RISKnormBoxed 4 2 5 4" xfId="20029" xr:uid="{DECC08F4-A826-43A9-B9ED-D69FAC76C504}"/>
    <cellStyle name="RISKnormBoxed 4 2 6" xfId="20030" xr:uid="{400E29A2-6E75-4DA2-9E92-5DB1634529D6}"/>
    <cellStyle name="RISKnormBoxed 4 2 6 2" xfId="20031" xr:uid="{AC1C1C45-4A8C-48F3-BFFB-A965BAEAD37E}"/>
    <cellStyle name="RISKnormBoxed 4 2 6 2 2" xfId="20032" xr:uid="{DBA78F38-305E-4CA5-B095-4748A7DFA0A1}"/>
    <cellStyle name="RISKnormBoxed 4 2 6 3" xfId="20033" xr:uid="{E3C79B2E-977F-4D21-8E1D-F4A46E64ECA7}"/>
    <cellStyle name="RISKnormBoxed 4 2 6 3 2" xfId="20034" xr:uid="{20DC0C4C-F550-4056-98CF-4FA72D76A71E}"/>
    <cellStyle name="RISKnormBoxed 4 2 6 4" xfId="20035" xr:uid="{C4598FE8-D390-47A1-9890-E6DFE01F3FEB}"/>
    <cellStyle name="RISKnormBoxed 4 2 7" xfId="20036" xr:uid="{4BBA05EA-C065-4E7A-B5E5-4F083855D5B6}"/>
    <cellStyle name="RISKnormBoxed 4 2 7 2" xfId="20037" xr:uid="{5621BA3A-A4E9-4AF2-A50E-B15E8E194325}"/>
    <cellStyle name="RISKnormBoxed 4 2 8" xfId="20038" xr:uid="{B7183B23-A50E-4500-BF75-57C4CA05DAF1}"/>
    <cellStyle name="RISKnormBoxed 4 2 8 2" xfId="20039" xr:uid="{D3394713-F169-406C-9101-04FE75B79675}"/>
    <cellStyle name="RISKnormBoxed 4 2 9" xfId="20040" xr:uid="{592CA187-D0E0-41F8-A994-16E6A44A4541}"/>
    <cellStyle name="RISKnormBoxed 4 2_Balance" xfId="20041" xr:uid="{DFB9508F-2FC1-4F9E-AB91-747BD422FAA1}"/>
    <cellStyle name="RISKnormBoxed 4 3" xfId="20042" xr:uid="{689EF304-8651-4E95-A873-90F82A87D310}"/>
    <cellStyle name="RISKnormBoxed 4 3 2" xfId="20043" xr:uid="{1A2BB625-1A9E-444F-A778-575C660EC369}"/>
    <cellStyle name="RISKnormBoxed 4 3 2 2" xfId="20044" xr:uid="{2086E9F5-4B8D-4F19-B816-6C33CB82FBEB}"/>
    <cellStyle name="RISKnormBoxed 4 3 2 2 2" xfId="20045" xr:uid="{9C6B2443-3014-4AB2-81BA-70088C825990}"/>
    <cellStyle name="RISKnormBoxed 4 3 2 2 2 2" xfId="20046" xr:uid="{5F3F3B80-D7C0-47B9-87C2-84384763537B}"/>
    <cellStyle name="RISKnormBoxed 4 3 2 2 3" xfId="20047" xr:uid="{B89466EB-6E80-44B6-85BA-96C83D87D14F}"/>
    <cellStyle name="RISKnormBoxed 4 3 2 2 3 2" xfId="20048" xr:uid="{C93FFA45-656D-4B9E-B742-EC367EB6883B}"/>
    <cellStyle name="RISKnormBoxed 4 3 2 2 4" xfId="20049" xr:uid="{A10D1DD2-181F-4CF5-A2A3-7ED0A5DBCD26}"/>
    <cellStyle name="RISKnormBoxed 4 3 2 3" xfId="20050" xr:uid="{3806D617-C8A7-46B4-A61B-12925D476601}"/>
    <cellStyle name="RISKnormBoxed 4 3 2 3 2" xfId="20051" xr:uid="{6694710A-4EA1-425E-AFDB-03C14822D76B}"/>
    <cellStyle name="RISKnormBoxed 4 3 2 3 2 2" xfId="20052" xr:uid="{E9BFA64D-2A90-44A2-BD9D-C8E3763BCBD2}"/>
    <cellStyle name="RISKnormBoxed 4 3 2 3 3" xfId="20053" xr:uid="{73A6B360-76E4-47EF-B21D-1A6C56824445}"/>
    <cellStyle name="RISKnormBoxed 4 3 2 3 3 2" xfId="20054" xr:uid="{377EA1E8-7E89-4B14-BDAE-C559F40C9601}"/>
    <cellStyle name="RISKnormBoxed 4 3 2 3 4" xfId="20055" xr:uid="{8093420F-59D7-4B53-B7B2-3C2501FE0051}"/>
    <cellStyle name="RISKnormBoxed 4 3 2 4" xfId="20056" xr:uid="{C74A9E1D-8AED-47DC-B95D-EEE7DAF17529}"/>
    <cellStyle name="RISKnormBoxed 4 3 2 4 2" xfId="20057" xr:uid="{34914DA8-93ED-4AA8-AA97-A73A58027985}"/>
    <cellStyle name="RISKnormBoxed 4 3 2 4 2 2" xfId="20058" xr:uid="{0480ADD1-E3ED-4076-8638-EA9830A48A4B}"/>
    <cellStyle name="RISKnormBoxed 4 3 2 4 3" xfId="20059" xr:uid="{60191B67-035B-4FAD-AB0D-4339B617E0F5}"/>
    <cellStyle name="RISKnormBoxed 4 3 2 4 3 2" xfId="20060" xr:uid="{73297FA5-3688-430D-86D7-ADD8F956813F}"/>
    <cellStyle name="RISKnormBoxed 4 3 2 4 4" xfId="20061" xr:uid="{F85B70C0-B1D7-4ED8-839C-774DF66E5803}"/>
    <cellStyle name="RISKnormBoxed 4 3 2 5" xfId="20062" xr:uid="{ADA0DDD7-E5F9-4DBA-8068-FE82BB94BBEE}"/>
    <cellStyle name="RISKnormBoxed 4 3 2 5 2" xfId="20063" xr:uid="{3125BBB6-0507-4EA0-B5E4-F047F4CE70B8}"/>
    <cellStyle name="RISKnormBoxed 4 3 2 5 2 2" xfId="20064" xr:uid="{2C2BD255-A7E2-44ED-B115-0BD8B805460D}"/>
    <cellStyle name="RISKnormBoxed 4 3 2 5 3" xfId="20065" xr:uid="{350C66F3-9AE5-4FBA-B62C-BD2F6A90EE6E}"/>
    <cellStyle name="RISKnormBoxed 4 3 2 5 3 2" xfId="20066" xr:uid="{7A2184EE-B6F0-40CA-8E28-06E4F3E8ED87}"/>
    <cellStyle name="RISKnormBoxed 4 3 2 5 4" xfId="20067" xr:uid="{A0F9D279-D609-421E-9ADB-6E05D1B0A124}"/>
    <cellStyle name="RISKnormBoxed 4 3 2 6" xfId="20068" xr:uid="{A7479C3B-472E-421F-A4C5-BFE7D62BAF99}"/>
    <cellStyle name="RISKnormBoxed 4 3 2 6 2" xfId="20069" xr:uid="{F1E6D710-90F1-41A5-B537-80C073572A0F}"/>
    <cellStyle name="RISKnormBoxed 4 3 2 7" xfId="20070" xr:uid="{A3C27132-E6CF-4521-B661-3A007D0DDF54}"/>
    <cellStyle name="RISKnormBoxed 4 3 2 7 2" xfId="20071" xr:uid="{A7950C85-79EA-42C4-A6AF-AD7DF58288A5}"/>
    <cellStyle name="RISKnormBoxed 4 3 2 8" xfId="20072" xr:uid="{E3C24BF9-9FFF-42C8-BB16-910A51F4A78B}"/>
    <cellStyle name="RISKnormBoxed 4 3 3" xfId="20073" xr:uid="{06692CF9-94E3-4171-A785-3EDC1394A5AD}"/>
    <cellStyle name="RISKnormBoxed 4 3 3 2" xfId="20074" xr:uid="{B85E55F5-7235-4DF2-A68E-0492B8E098C7}"/>
    <cellStyle name="RISKnormBoxed 4 3 3 2 2" xfId="20075" xr:uid="{510C7AD7-43E1-4EFB-8788-85738219A997}"/>
    <cellStyle name="RISKnormBoxed 4 3 3 3" xfId="20076" xr:uid="{675C58F7-C16C-4686-B2A7-88104B24A4B5}"/>
    <cellStyle name="RISKnormBoxed 4 3 3 3 2" xfId="20077" xr:uid="{99C5CF10-12B2-4D13-B18E-0F0484453982}"/>
    <cellStyle name="RISKnormBoxed 4 3 3 4" xfId="20078" xr:uid="{42CBF49C-D744-4EA4-991B-17EFF2CC0EC5}"/>
    <cellStyle name="RISKnormBoxed 4 3 4" xfId="20079" xr:uid="{7891592E-DB89-4BFF-98AD-F430E78D7725}"/>
    <cellStyle name="RISKnormBoxed 4 3 4 2" xfId="20080" xr:uid="{5847FD90-4CE9-40E6-B123-303753D819DA}"/>
    <cellStyle name="RISKnormBoxed 4 3 4 2 2" xfId="20081" xr:uid="{3E4FFEDD-5936-4899-9FC7-FA8BB8B185FC}"/>
    <cellStyle name="RISKnormBoxed 4 3 4 3" xfId="20082" xr:uid="{B4E48381-E899-4D32-BC3B-05873BEDC3DC}"/>
    <cellStyle name="RISKnormBoxed 4 3 4 3 2" xfId="20083" xr:uid="{BC1D2B4B-87A3-4D3D-A215-B5E1638D3F5D}"/>
    <cellStyle name="RISKnormBoxed 4 3 4 4" xfId="20084" xr:uid="{7CD01F11-A37F-4A01-AEF2-DA79F094F72A}"/>
    <cellStyle name="RISKnormBoxed 4 3 5" xfId="20085" xr:uid="{5666467E-3F59-4F40-B98A-1903100F3B19}"/>
    <cellStyle name="RISKnormBoxed 4 3 5 2" xfId="20086" xr:uid="{324B763A-00CB-4D7B-9F24-32F913B111BB}"/>
    <cellStyle name="RISKnormBoxed 4 3 5 2 2" xfId="20087" xr:uid="{4C1D8C56-1F5B-4C27-AB0A-F3118A3D56B5}"/>
    <cellStyle name="RISKnormBoxed 4 3 5 3" xfId="20088" xr:uid="{95E38476-249A-493E-8416-59F942CB226E}"/>
    <cellStyle name="RISKnormBoxed 4 3 5 3 2" xfId="20089" xr:uid="{1CF3CF8B-3658-4B7D-9D30-A6F5DDBB04B9}"/>
    <cellStyle name="RISKnormBoxed 4 3 5 4" xfId="20090" xr:uid="{D3106D74-BEA2-4165-8458-3206F592794F}"/>
    <cellStyle name="RISKnormBoxed 4 3 6" xfId="20091" xr:uid="{34DC0622-D9F9-4DD6-A6E8-6F4D838C30C5}"/>
    <cellStyle name="RISKnormBoxed 4 3 6 2" xfId="20092" xr:uid="{90CE201D-7D13-4D35-8638-0FCBE4AFAD4D}"/>
    <cellStyle name="RISKnormBoxed 4 3 6 2 2" xfId="20093" xr:uid="{BE9BAA2F-1DA2-4B4D-9422-AAB9423727B7}"/>
    <cellStyle name="RISKnormBoxed 4 3 6 3" xfId="20094" xr:uid="{50F1818B-5E5E-455E-8794-890C7D5F1ECC}"/>
    <cellStyle name="RISKnormBoxed 4 3 6 3 2" xfId="20095" xr:uid="{9C66AF0B-F270-4089-935A-8708859FFE49}"/>
    <cellStyle name="RISKnormBoxed 4 3 6 4" xfId="20096" xr:uid="{AFCBE6D3-6C0E-4CB9-AD12-4500BAB284B7}"/>
    <cellStyle name="RISKnormBoxed 4 3 7" xfId="20097" xr:uid="{172CB8F9-125D-471A-9CCB-B7F823225D58}"/>
    <cellStyle name="RISKnormBoxed 4 3 7 2" xfId="20098" xr:uid="{5F44E4DD-58BE-4E39-AC3E-504AC1F1C5EF}"/>
    <cellStyle name="RISKnormBoxed 4 3 8" xfId="20099" xr:uid="{F4128024-8A32-4E30-A7C7-17FA53303B4C}"/>
    <cellStyle name="RISKnormBoxed 4 3 8 2" xfId="20100" xr:uid="{9CDC872E-1465-4CDA-B346-31FCA524B255}"/>
    <cellStyle name="RISKnormBoxed 4 3 9" xfId="20101" xr:uid="{E65169F6-5D43-48AC-B9C3-7B58DBC0BDFA}"/>
    <cellStyle name="RISKnormBoxed 4 3_Balance" xfId="20102" xr:uid="{0E5968F7-8156-4260-B7EA-2B90125B1111}"/>
    <cellStyle name="RISKnormBoxed 4 4" xfId="20103" xr:uid="{0E6CA019-B492-46F8-A295-E63B2FCEE1BC}"/>
    <cellStyle name="RISKnormBoxed 4 4 2" xfId="20104" xr:uid="{84BC7E2D-D296-496F-8867-7FDB5087188E}"/>
    <cellStyle name="RISKnormBoxed 4 4 2 2" xfId="20105" xr:uid="{71DFF4F7-7740-48D7-BF87-830347430F1E}"/>
    <cellStyle name="RISKnormBoxed 4 4 2 2 2" xfId="20106" xr:uid="{269F962D-A253-4895-BC94-234155506656}"/>
    <cellStyle name="RISKnormBoxed 4 4 2 2 2 2" xfId="20107" xr:uid="{5E733099-CD55-48EF-B366-5305892F9D45}"/>
    <cellStyle name="RISKnormBoxed 4 4 2 2 3" xfId="20108" xr:uid="{91129DE9-42E0-4379-804B-BB5863608642}"/>
    <cellStyle name="RISKnormBoxed 4 4 2 2 3 2" xfId="20109" xr:uid="{912223C2-2AB2-4376-AC6A-3EE6EE0F39DE}"/>
    <cellStyle name="RISKnormBoxed 4 4 2 2 4" xfId="20110" xr:uid="{D4430474-0C2C-4636-9863-3150EEE2B1E3}"/>
    <cellStyle name="RISKnormBoxed 4 4 2 3" xfId="20111" xr:uid="{5A542B94-6CE8-4745-AF38-996822A26B9B}"/>
    <cellStyle name="RISKnormBoxed 4 4 2 3 2" xfId="20112" xr:uid="{C53A45E0-7D4E-45C1-AE43-DB4444C3CE12}"/>
    <cellStyle name="RISKnormBoxed 4 4 2 3 2 2" xfId="20113" xr:uid="{F8DA2690-915F-46B9-A0FE-B02BE7D57EE5}"/>
    <cellStyle name="RISKnormBoxed 4 4 2 3 3" xfId="20114" xr:uid="{BD096C9D-96A4-43DE-B980-84CE2C9AFC2D}"/>
    <cellStyle name="RISKnormBoxed 4 4 2 3 3 2" xfId="20115" xr:uid="{D3998862-B332-42B5-BED2-78F5F9D9AD5D}"/>
    <cellStyle name="RISKnormBoxed 4 4 2 3 4" xfId="20116" xr:uid="{C459A9B1-ECD9-40AC-A6FB-574F16E84A76}"/>
    <cellStyle name="RISKnormBoxed 4 4 2 4" xfId="20117" xr:uid="{2FDE6CE6-0240-4609-96A5-2756A485EFF1}"/>
    <cellStyle name="RISKnormBoxed 4 4 2 4 2" xfId="20118" xr:uid="{4FC25436-7605-4719-B1E5-44528FA8005A}"/>
    <cellStyle name="RISKnormBoxed 4 4 2 4 2 2" xfId="20119" xr:uid="{F50E85B3-4E6C-4B63-8802-823CBAEF3BAC}"/>
    <cellStyle name="RISKnormBoxed 4 4 2 4 3" xfId="20120" xr:uid="{DDF4924A-A482-4EC7-A7B3-5B509DD9AA0D}"/>
    <cellStyle name="RISKnormBoxed 4 4 2 4 3 2" xfId="20121" xr:uid="{36CF6C3E-9CC8-4297-A1AC-1D4E2AF9E321}"/>
    <cellStyle name="RISKnormBoxed 4 4 2 4 4" xfId="20122" xr:uid="{F08DDC06-9C8B-486F-B71A-DB93819612AE}"/>
    <cellStyle name="RISKnormBoxed 4 4 2 5" xfId="20123" xr:uid="{285CB456-1511-4B98-845D-EFD024D60AC8}"/>
    <cellStyle name="RISKnormBoxed 4 4 2 5 2" xfId="20124" xr:uid="{FF980BD4-BEE5-4BC3-AC67-4015BF0B7BFF}"/>
    <cellStyle name="RISKnormBoxed 4 4 2 5 2 2" xfId="20125" xr:uid="{BC689C2C-1527-47A1-9D5A-23BCD08B2639}"/>
    <cellStyle name="RISKnormBoxed 4 4 2 5 3" xfId="20126" xr:uid="{34FA5F30-576B-498B-B664-212A26556413}"/>
    <cellStyle name="RISKnormBoxed 4 4 2 5 3 2" xfId="20127" xr:uid="{C834FC63-9FB7-482F-B422-805DAD260ED8}"/>
    <cellStyle name="RISKnormBoxed 4 4 2 5 4" xfId="20128" xr:uid="{D24D05D2-A86A-4278-9F99-A9B1518FEBE1}"/>
    <cellStyle name="RISKnormBoxed 4 4 2 6" xfId="20129" xr:uid="{32EB2C85-0B02-4C0B-9546-E56525183FF6}"/>
    <cellStyle name="RISKnormBoxed 4 4 2 6 2" xfId="20130" xr:uid="{79D58FF9-B945-4105-AF82-9438CC02080D}"/>
    <cellStyle name="RISKnormBoxed 4 4 2 7" xfId="20131" xr:uid="{6B8E6F2A-5E3A-4BA2-A5C7-09EA54C8EE95}"/>
    <cellStyle name="RISKnormBoxed 4 4 2 7 2" xfId="20132" xr:uid="{50CEDBDE-F9AB-4B6F-AF88-86D5ECBA4FD8}"/>
    <cellStyle name="RISKnormBoxed 4 4 2 8" xfId="20133" xr:uid="{1C4C9409-6102-4F58-B8AA-7AC0F5141BC6}"/>
    <cellStyle name="RISKnormBoxed 4 4 3" xfId="20134" xr:uid="{4CA70FBC-956F-4441-88AB-48F93E34470A}"/>
    <cellStyle name="RISKnormBoxed 4 4 3 2" xfId="20135" xr:uid="{67D9B329-BD50-4A9C-A3D4-70FBD9D37F06}"/>
    <cellStyle name="RISKnormBoxed 4 4 3 2 2" xfId="20136" xr:uid="{5FE7027F-DA40-4DC4-B111-D2A19BC93D9E}"/>
    <cellStyle name="RISKnormBoxed 4 4 3 3" xfId="20137" xr:uid="{D7A15B9E-55DD-49CC-B5AC-08C76E890330}"/>
    <cellStyle name="RISKnormBoxed 4 4 3 3 2" xfId="20138" xr:uid="{856F288C-32A1-45DF-A472-CBFB1E5E7971}"/>
    <cellStyle name="RISKnormBoxed 4 4 3 4" xfId="20139" xr:uid="{1B7D9864-1784-44DD-B55E-195606E22F16}"/>
    <cellStyle name="RISKnormBoxed 4 4 4" xfId="20140" xr:uid="{6E385FB6-E2CD-4D32-BE62-F31203A4E1BA}"/>
    <cellStyle name="RISKnormBoxed 4 4 4 2" xfId="20141" xr:uid="{23DF0D5F-FF43-4099-8736-732C4B820CF5}"/>
    <cellStyle name="RISKnormBoxed 4 4 4 2 2" xfId="20142" xr:uid="{09BA233A-54CD-4196-A891-3FD5684FE63D}"/>
    <cellStyle name="RISKnormBoxed 4 4 4 3" xfId="20143" xr:uid="{3FC40BDD-E729-4A26-AB7E-60D8C8A9AE34}"/>
    <cellStyle name="RISKnormBoxed 4 4 4 3 2" xfId="20144" xr:uid="{9832D817-C628-4D4E-9BA8-52D6787C7BF9}"/>
    <cellStyle name="RISKnormBoxed 4 4 4 4" xfId="20145" xr:uid="{5789E8CB-B6C3-46ED-AB3C-11F0F14D9E15}"/>
    <cellStyle name="RISKnormBoxed 4 4 5" xfId="20146" xr:uid="{3E09BF50-3F6C-4548-848A-C0BBBB931CF7}"/>
    <cellStyle name="RISKnormBoxed 4 4 5 2" xfId="20147" xr:uid="{BA5C764F-A626-4A3E-868A-FF95007F7CBA}"/>
    <cellStyle name="RISKnormBoxed 4 4 5 2 2" xfId="20148" xr:uid="{9066E6D5-9B04-4EC5-857D-4225C9819F52}"/>
    <cellStyle name="RISKnormBoxed 4 4 5 3" xfId="20149" xr:uid="{05D51C25-9BAC-46C8-A463-D75D0AEC8E87}"/>
    <cellStyle name="RISKnormBoxed 4 4 5 3 2" xfId="20150" xr:uid="{828F733D-0419-45A1-975D-42D89F002F0E}"/>
    <cellStyle name="RISKnormBoxed 4 4 5 4" xfId="20151" xr:uid="{D00AECD3-3FBD-4D32-B18B-54BD1EEBAA58}"/>
    <cellStyle name="RISKnormBoxed 4 4 6" xfId="20152" xr:uid="{CFAE740B-E4CA-4822-84F2-DF5D99A644FC}"/>
    <cellStyle name="RISKnormBoxed 4 4 6 2" xfId="20153" xr:uid="{E104E71D-8B67-4486-8805-EE90EDDE2841}"/>
    <cellStyle name="RISKnormBoxed 4 4 6 2 2" xfId="20154" xr:uid="{EB113811-CAB8-4591-8D21-221AC519298E}"/>
    <cellStyle name="RISKnormBoxed 4 4 6 3" xfId="20155" xr:uid="{3067F559-C036-4B50-9273-9733EEC0F50A}"/>
    <cellStyle name="RISKnormBoxed 4 4 6 3 2" xfId="20156" xr:uid="{F899BE14-1E0A-4B3A-8CB9-6E61C40AC7E1}"/>
    <cellStyle name="RISKnormBoxed 4 4 6 4" xfId="20157" xr:uid="{139A389B-8657-4D2F-8EFF-32E0742259BD}"/>
    <cellStyle name="RISKnormBoxed 4 4 7" xfId="20158" xr:uid="{DDDB31AA-0EB6-4F46-A52C-3F5E366F962D}"/>
    <cellStyle name="RISKnormBoxed 4 4 7 2" xfId="20159" xr:uid="{D54D03B5-12C5-4CA1-B126-47C08F275744}"/>
    <cellStyle name="RISKnormBoxed 4 4 8" xfId="20160" xr:uid="{165159BB-23EA-4873-A87B-B17D63FDE35A}"/>
    <cellStyle name="RISKnormBoxed 4 4 8 2" xfId="20161" xr:uid="{FCC0A8FC-3E90-4722-81FD-9E1BBC06FF59}"/>
    <cellStyle name="RISKnormBoxed 4 4 9" xfId="20162" xr:uid="{F05DB396-DF9E-4168-8CF6-2B2C7FC0CDF4}"/>
    <cellStyle name="RISKnormBoxed 4 4_Balance" xfId="20163" xr:uid="{5BEAEBBF-A169-4070-B4D8-E56ADE0A3311}"/>
    <cellStyle name="RISKnormBoxed 4 5" xfId="20164" xr:uid="{1FFA38A3-136C-474A-94BD-AC4BAA9B2FB7}"/>
    <cellStyle name="RISKnormBoxed 4 5 2" xfId="20165" xr:uid="{A60220FF-716E-4C7F-ABBB-B291BCCB7A87}"/>
    <cellStyle name="RISKnormBoxed 4 5 2 2" xfId="20166" xr:uid="{107B5A46-E808-4A32-94AA-1522FC562EC5}"/>
    <cellStyle name="RISKnormBoxed 4 5 2 2 2" xfId="20167" xr:uid="{98A1619C-CE6E-4361-816C-21F86ECD1F0E}"/>
    <cellStyle name="RISKnormBoxed 4 5 2 3" xfId="20168" xr:uid="{E871F3CF-08FD-42F4-B79B-F7A8AB457865}"/>
    <cellStyle name="RISKnormBoxed 4 5 2 3 2" xfId="20169" xr:uid="{8104C08C-2AD9-4254-B057-449D9FF49EB7}"/>
    <cellStyle name="RISKnormBoxed 4 5 2 4" xfId="20170" xr:uid="{58E16E72-FE25-419B-9702-F75E5E4FC605}"/>
    <cellStyle name="RISKnormBoxed 4 5 3" xfId="20171" xr:uid="{1DAFD138-1709-4566-AB0F-A08C2A0295C2}"/>
    <cellStyle name="RISKnormBoxed 4 5 3 2" xfId="20172" xr:uid="{DEBA17AD-6A08-4AB5-993A-C12E1FDD2945}"/>
    <cellStyle name="RISKnormBoxed 4 5 3 2 2" xfId="20173" xr:uid="{97FFAB4E-0B80-4A7F-8EB5-85583C4A93FA}"/>
    <cellStyle name="RISKnormBoxed 4 5 3 3" xfId="20174" xr:uid="{1E23FB38-86E3-4BA8-94F0-763A55C9365B}"/>
    <cellStyle name="RISKnormBoxed 4 5 3 3 2" xfId="20175" xr:uid="{70FFE739-7406-4E51-95DD-84A73B94F9BC}"/>
    <cellStyle name="RISKnormBoxed 4 5 3 4" xfId="20176" xr:uid="{FECE5A30-E297-4823-B060-9303D80DD1B4}"/>
    <cellStyle name="RISKnormBoxed 4 5 4" xfId="20177" xr:uid="{3EA5EBC5-C239-4295-AABD-4CFFC8712C1C}"/>
    <cellStyle name="RISKnormBoxed 4 5 4 2" xfId="20178" xr:uid="{3F51ABE4-B55E-4A3F-9333-830D3EDECB4C}"/>
    <cellStyle name="RISKnormBoxed 4 5 4 2 2" xfId="20179" xr:uid="{80FC7C62-8037-4854-8E80-56E77C92430A}"/>
    <cellStyle name="RISKnormBoxed 4 5 4 3" xfId="20180" xr:uid="{3254BDD3-8DC0-4731-9651-B1D4BE9544E9}"/>
    <cellStyle name="RISKnormBoxed 4 5 4 3 2" xfId="20181" xr:uid="{02342143-0D85-4134-A069-82C5B0F8EEC5}"/>
    <cellStyle name="RISKnormBoxed 4 5 4 4" xfId="20182" xr:uid="{ACBB39E1-8613-4B5F-93B3-DCBA7060B043}"/>
    <cellStyle name="RISKnormBoxed 4 5 5" xfId="20183" xr:uid="{D164FCD5-43A2-45D7-86F3-74070690F55E}"/>
    <cellStyle name="RISKnormBoxed 4 5 5 2" xfId="20184" xr:uid="{0BF6174D-5B52-4DC8-88DF-8B33B96E17FC}"/>
    <cellStyle name="RISKnormBoxed 4 5 5 2 2" xfId="20185" xr:uid="{FEDDA0E5-EC5D-4137-8E27-175699363304}"/>
    <cellStyle name="RISKnormBoxed 4 5 5 3" xfId="20186" xr:uid="{E1FC533D-5D76-40AB-AB82-5A24CA1D7741}"/>
    <cellStyle name="RISKnormBoxed 4 5 5 3 2" xfId="20187" xr:uid="{557EF27C-CCB3-464A-98AA-4B57579A2639}"/>
    <cellStyle name="RISKnormBoxed 4 5 5 4" xfId="20188" xr:uid="{880C61E6-3994-4B5E-88B2-DD2239A3E875}"/>
    <cellStyle name="RISKnormBoxed 4 5 6" xfId="20189" xr:uid="{5787AC15-83C3-4022-8D63-1C48EEF268BF}"/>
    <cellStyle name="RISKnormBoxed 4 5 6 2" xfId="20190" xr:uid="{0BFAF480-7811-4DCC-8E2C-FF47917FC0C0}"/>
    <cellStyle name="RISKnormBoxed 4 5 7" xfId="20191" xr:uid="{0C4AB887-81C6-4D3E-820A-0515B25FB0F0}"/>
    <cellStyle name="RISKnormBoxed 4 5 7 2" xfId="20192" xr:uid="{582DAF48-D460-484D-81AD-039B2EE2683D}"/>
    <cellStyle name="RISKnormBoxed 4 5 8" xfId="20193" xr:uid="{3B0AC853-2DE2-444D-A24A-F2ADADDAD343}"/>
    <cellStyle name="RISKnormBoxed 4 6" xfId="20194" xr:uid="{45EA27F2-7844-420C-9652-67DB16C1F750}"/>
    <cellStyle name="RISKnormBoxed 4 6 2" xfId="20195" xr:uid="{B6EF3BF6-A2FB-4272-A125-6F43348ADEA4}"/>
    <cellStyle name="RISKnormBoxed 4 6 2 2" xfId="20196" xr:uid="{9F29A109-159C-427E-A61D-F4B38AB24B79}"/>
    <cellStyle name="RISKnormBoxed 4 6 2 2 2" xfId="20197" xr:uid="{2A6B79E9-A1EF-4022-A540-19D2EFBCA5A7}"/>
    <cellStyle name="RISKnormBoxed 4 6 2 3" xfId="20198" xr:uid="{3A5C8068-FF38-4B07-9D02-3FBA30150AEE}"/>
    <cellStyle name="RISKnormBoxed 4 6 2 3 2" xfId="20199" xr:uid="{20137723-9640-4131-BB07-BF758A47FC16}"/>
    <cellStyle name="RISKnormBoxed 4 6 2 4" xfId="20200" xr:uid="{9724F41F-536D-4AFF-B83C-F54784739B2F}"/>
    <cellStyle name="RISKnormBoxed 4 6 3" xfId="20201" xr:uid="{D49B669A-162A-4C0C-9833-A3B13EDAF0B9}"/>
    <cellStyle name="RISKnormBoxed 4 6 3 2" xfId="20202" xr:uid="{DA8D2DE0-C589-4504-A523-1E755279F227}"/>
    <cellStyle name="RISKnormBoxed 4 6 3 2 2" xfId="20203" xr:uid="{C24243E5-330C-4066-AD6F-149ABD25DC00}"/>
    <cellStyle name="RISKnormBoxed 4 6 3 3" xfId="20204" xr:uid="{B0330BCF-1735-499D-A173-59DC4DE5FE2B}"/>
    <cellStyle name="RISKnormBoxed 4 6 3 3 2" xfId="20205" xr:uid="{C685DB1F-80C6-44A8-A131-7DC81758C66E}"/>
    <cellStyle name="RISKnormBoxed 4 6 3 4" xfId="20206" xr:uid="{9218EEF0-7E40-4516-B78D-544396FE8950}"/>
    <cellStyle name="RISKnormBoxed 4 6 4" xfId="20207" xr:uid="{FB13A221-1F32-4FAD-8EDB-913D2A4B154E}"/>
    <cellStyle name="RISKnormBoxed 4 6 4 2" xfId="20208" xr:uid="{15BB2E86-DD2C-45D5-ADD9-830BD98F5A94}"/>
    <cellStyle name="RISKnormBoxed 4 6 4 2 2" xfId="20209" xr:uid="{0A3C9A81-12EA-4FAD-9C06-C1E07BA7641F}"/>
    <cellStyle name="RISKnormBoxed 4 6 4 3" xfId="20210" xr:uid="{4F1FD3E7-684F-4219-B71E-1CF6D7C8702A}"/>
    <cellStyle name="RISKnormBoxed 4 6 4 3 2" xfId="20211" xr:uid="{1E81126D-5AB5-41BB-B15E-FC6F858D80BC}"/>
    <cellStyle name="RISKnormBoxed 4 6 4 4" xfId="20212" xr:uid="{9A190A07-5E3F-411A-8ED2-D194DBFF9332}"/>
    <cellStyle name="RISKnormBoxed 4 6 5" xfId="20213" xr:uid="{13C9F7DC-4EE5-44BE-94F3-E9F0AF4C60D8}"/>
    <cellStyle name="RISKnormBoxed 4 6 5 2" xfId="20214" xr:uid="{6617F098-7EF7-4504-AE60-0957B6CA2D93}"/>
    <cellStyle name="RISKnormBoxed 4 6 5 2 2" xfId="20215" xr:uid="{C6E440EF-7F5A-474F-96A6-7CA348A0159D}"/>
    <cellStyle name="RISKnormBoxed 4 6 5 3" xfId="20216" xr:uid="{4C594DA5-21E2-463A-A2DE-A206C40A87DC}"/>
    <cellStyle name="RISKnormBoxed 4 6 5 3 2" xfId="20217" xr:uid="{8E6F301F-321C-4D00-B3DC-82883446361A}"/>
    <cellStyle name="RISKnormBoxed 4 6 5 4" xfId="20218" xr:uid="{FF3635F4-4E96-4170-B95B-169542F7EAC1}"/>
    <cellStyle name="RISKnormBoxed 4 6 6" xfId="20219" xr:uid="{412F9846-CD35-4722-93AF-802A20E7D6B0}"/>
    <cellStyle name="RISKnormBoxed 4 6 6 2" xfId="20220" xr:uid="{DC3E3FE8-30AF-493C-BF3E-2AF8581EE86E}"/>
    <cellStyle name="RISKnormBoxed 4 6 7" xfId="20221" xr:uid="{B31FB9F4-7DCC-4C69-AE78-83FB19D00014}"/>
    <cellStyle name="RISKnormBoxed 4 6 7 2" xfId="20222" xr:uid="{A9975E1D-4A4E-4B66-A43B-C3E2A277CB2E}"/>
    <cellStyle name="RISKnormBoxed 4 6 8" xfId="20223" xr:uid="{698838CC-A13C-49C3-9A9E-4504905C32AA}"/>
    <cellStyle name="RISKnormBoxed 4 7" xfId="20224" xr:uid="{EFF2948D-6C17-4EAF-A2E2-9EFEB4A2A5CB}"/>
    <cellStyle name="RISKnormBoxed 4 7 2" xfId="20225" xr:uid="{D9CE2AB5-210E-480C-A594-FB12E4768009}"/>
    <cellStyle name="RISKnormBoxed 4 7 2 2" xfId="20226" xr:uid="{01BD54BD-385B-4B1F-B499-AD3773F55FC2}"/>
    <cellStyle name="RISKnormBoxed 4 7 3" xfId="20227" xr:uid="{DA73CF88-A507-4E31-9B40-28D846C8349D}"/>
    <cellStyle name="RISKnormBoxed 4 7 3 2" xfId="20228" xr:uid="{4885FAD7-54CD-4D63-986A-70F62DFE98E4}"/>
    <cellStyle name="RISKnormBoxed 4 7 4" xfId="20229" xr:uid="{7D14A14E-BB48-423C-9487-E339EDCBE278}"/>
    <cellStyle name="RISKnormBoxed 4 8" xfId="20230" xr:uid="{4229CD09-6889-4134-8AC6-98A9C21178C9}"/>
    <cellStyle name="RISKnormBoxed 4 8 2" xfId="20231" xr:uid="{D94A1D54-7CB7-4F5C-B11B-811F81A3FD10}"/>
    <cellStyle name="RISKnormBoxed 4 8 2 2" xfId="20232" xr:uid="{C09DEFB5-7EDD-4A7D-81A2-970AA26E814A}"/>
    <cellStyle name="RISKnormBoxed 4 8 3" xfId="20233" xr:uid="{9EFF55CB-4937-47DE-8A67-2F413446DEFA}"/>
    <cellStyle name="RISKnormBoxed 4 8 3 2" xfId="20234" xr:uid="{ADACAEEE-522C-48FF-9588-219C509D6672}"/>
    <cellStyle name="RISKnormBoxed 4 8 4" xfId="20235" xr:uid="{E64DCCE3-4F34-4D4E-ADAB-BFBC8F3D921E}"/>
    <cellStyle name="RISKnormBoxed 4 9" xfId="20236" xr:uid="{7FCD6FFD-4024-43C5-96DE-6E7BD631D821}"/>
    <cellStyle name="RISKnormBoxed 4 9 2" xfId="20237" xr:uid="{7B3927EB-4543-4793-92AD-77E2C078FAB8}"/>
    <cellStyle name="RISKnormBoxed 4 9 2 2" xfId="20238" xr:uid="{BF7907D7-4195-48C2-A53F-E7C2CFBBCDE8}"/>
    <cellStyle name="RISKnormBoxed 4 9 3" xfId="20239" xr:uid="{488EAFEA-1F93-453F-A277-D81D695C915D}"/>
    <cellStyle name="RISKnormBoxed 4 9 3 2" xfId="20240" xr:uid="{90B6287F-C023-454B-AFA2-C3D2860E1C45}"/>
    <cellStyle name="RISKnormBoxed 4 9 4" xfId="20241" xr:uid="{7B7F25D1-DA92-4525-83D5-8DCCC8337B78}"/>
    <cellStyle name="RISKnormBoxed 4_Balance" xfId="20242" xr:uid="{45D471D8-23A9-49DA-80B1-A27664B6BFD7}"/>
    <cellStyle name="RISKnormBoxed 5" xfId="20243" xr:uid="{A207ECD3-76B0-4A46-8FC3-9FA68F790AB5}"/>
    <cellStyle name="RISKnormBoxed 5 2" xfId="20244" xr:uid="{1FDB9210-16CD-4C8B-A6E7-B47E3F5B7218}"/>
    <cellStyle name="RISKnormBoxed 5 2 2" xfId="20245" xr:uid="{F8B57395-4BEE-4040-A3DF-CE8710A7428C}"/>
    <cellStyle name="RISKnormBoxed 5 2 2 2" xfId="20246" xr:uid="{ED3864F8-ED84-42C5-8532-52F739C1CE16}"/>
    <cellStyle name="RISKnormBoxed 5 2 3" xfId="20247" xr:uid="{0077489A-3106-4E1B-A565-D87FC9C3E147}"/>
    <cellStyle name="RISKnormBoxed 5 2 3 2" xfId="20248" xr:uid="{6B46C77F-882C-4E99-9905-AA7ED728D89F}"/>
    <cellStyle name="RISKnormBoxed 5 2 4" xfId="20249" xr:uid="{920A5650-BEE6-44DA-B6FE-C3D6557C778F}"/>
    <cellStyle name="RISKnormBoxed 5 3" xfId="20250" xr:uid="{E63CE054-5068-4C38-8D01-F78DB47D3C0E}"/>
    <cellStyle name="RISKnormBoxed 5 3 2" xfId="20251" xr:uid="{116FDABD-1F91-4F59-8CDF-42AE43254F94}"/>
    <cellStyle name="RISKnormBoxed 5 3 2 2" xfId="20252" xr:uid="{05B10566-4D8E-4277-8C3B-C1294F5A7A82}"/>
    <cellStyle name="RISKnormBoxed 5 3 3" xfId="20253" xr:uid="{BC90B1AC-DC46-4193-BFC3-8046D4BC7C10}"/>
    <cellStyle name="RISKnormBoxed 5 3 3 2" xfId="20254" xr:uid="{A934C443-13C3-4541-B2BD-4740CDF04C79}"/>
    <cellStyle name="RISKnormBoxed 5 3 4" xfId="20255" xr:uid="{F60E8467-2311-437C-AE0D-2CD379393A87}"/>
    <cellStyle name="RISKnormBoxed 5 4" xfId="20256" xr:uid="{28DD87DD-40B6-4A7F-99D8-E39B00B0460B}"/>
    <cellStyle name="RISKnormBoxed 5 4 2" xfId="20257" xr:uid="{2E7DFEA9-13BA-4FB0-A81E-73C204412093}"/>
    <cellStyle name="RISKnormBoxed 5 4 2 2" xfId="20258" xr:uid="{76F51B52-72B8-463E-B413-EADC7EFAD326}"/>
    <cellStyle name="RISKnormBoxed 5 4 3" xfId="20259" xr:uid="{6E6B8BB7-B760-4EAF-A863-487072D40497}"/>
    <cellStyle name="RISKnormBoxed 5 4 3 2" xfId="20260" xr:uid="{52F5ADCB-BAA4-470A-8FEC-7B07B2E9CB3A}"/>
    <cellStyle name="RISKnormBoxed 5 4 4" xfId="20261" xr:uid="{8F0DD3E9-5095-44CF-93B7-60E674EF7E55}"/>
    <cellStyle name="RISKnormBoxed 5 5" xfId="20262" xr:uid="{1B77F7C0-FA7F-4773-9B9C-5B41824D9AE0}"/>
    <cellStyle name="RISKnormBoxed 5 5 2" xfId="20263" xr:uid="{42FAA3F6-FCAE-4087-A52B-A6A47D8AD517}"/>
    <cellStyle name="RISKnormBoxed 5 5 2 2" xfId="20264" xr:uid="{099E0400-A129-4615-9FC9-9F1F1A743AB9}"/>
    <cellStyle name="RISKnormBoxed 5 5 3" xfId="20265" xr:uid="{EC52644C-EA4B-466D-8C3D-22D3DFA85A91}"/>
    <cellStyle name="RISKnormBoxed 5 5 3 2" xfId="20266" xr:uid="{D27727BC-42E5-4EEF-861C-77AC76598674}"/>
    <cellStyle name="RISKnormBoxed 5 5 4" xfId="20267" xr:uid="{EAA6684D-DDB1-4B4F-8809-E94937ADE4FE}"/>
    <cellStyle name="RISKnormBoxed 5 6" xfId="20268" xr:uid="{DCEE61E5-14CA-402E-B44E-301C5BD63A14}"/>
    <cellStyle name="RISKnormBoxed 5 6 2" xfId="20269" xr:uid="{38A7C655-252A-43D7-96CA-DDDC2874D995}"/>
    <cellStyle name="RISKnormBoxed 5 7" xfId="20270" xr:uid="{7134677C-22C3-4F1B-BFED-2A5E4EE33F76}"/>
    <cellStyle name="RISKnormBoxed 5 7 2" xfId="20271" xr:uid="{12C3CDB8-7F2A-4D35-ADD6-9DAB7EE618CD}"/>
    <cellStyle name="RISKnormBoxed 5 8" xfId="20272" xr:uid="{038608A0-CF6D-47BF-93B1-9FAC423A411F}"/>
    <cellStyle name="RISKnormBoxed 6" xfId="20273" xr:uid="{44CA2E76-4FD4-4EB6-9EFF-AE75A0CD6E06}"/>
    <cellStyle name="RISKnormBoxed 6 2" xfId="20274" xr:uid="{976C3A99-DE54-4558-9879-215AF032F6F2}"/>
    <cellStyle name="RISKnormBoxed 6 2 2" xfId="20275" xr:uid="{E8986379-D193-49BD-A8D9-4AF00C68F2DF}"/>
    <cellStyle name="RISKnormBoxed 6 3" xfId="20276" xr:uid="{B6AE578F-36E5-4050-BEE2-CF67C3A020B4}"/>
    <cellStyle name="RISKnormBoxed 6 3 2" xfId="20277" xr:uid="{61F40426-280F-4E30-A2F7-BC51A9D14AC2}"/>
    <cellStyle name="RISKnormBoxed 6 4" xfId="20278" xr:uid="{5AD570EB-0A01-4655-83D1-D0357996AB11}"/>
    <cellStyle name="RISKnormBoxed 7" xfId="20279" xr:uid="{0F19497A-A09A-4089-B146-AB6B2B505A38}"/>
    <cellStyle name="RISKnormBoxed 7 2" xfId="20280" xr:uid="{1BEAEC20-65B9-430C-9376-6E7F8ABA9128}"/>
    <cellStyle name="RISKnormBoxed 7 2 2" xfId="20281" xr:uid="{691145B2-47C8-4DE0-9C5F-1E7F1ACF5291}"/>
    <cellStyle name="RISKnormBoxed 7 3" xfId="20282" xr:uid="{28630EBE-F068-49C6-ABFA-F1150360E115}"/>
    <cellStyle name="RISKnormBoxed 7 3 2" xfId="20283" xr:uid="{639B1D9F-CDF2-4103-8F3E-6D6C7188EA6D}"/>
    <cellStyle name="RISKnormBoxed 7 4" xfId="20284" xr:uid="{F4769E5D-3CDC-41AB-B817-C4E21485B094}"/>
    <cellStyle name="RISKnormBoxed 8" xfId="20285" xr:uid="{8015567C-FFF5-4863-BA5B-E93976D4907B}"/>
    <cellStyle name="RISKnormBoxed 8 2" xfId="20286" xr:uid="{1C97E3EA-CF7F-4D19-8E42-7254224B7738}"/>
    <cellStyle name="RISKnormBoxed 8 2 2" xfId="20287" xr:uid="{B5B16FE1-C309-498F-9855-DF27BD239E22}"/>
    <cellStyle name="RISKnormBoxed 8 3" xfId="20288" xr:uid="{F7E8ECAC-CE80-4130-A9BB-3507AEA1D522}"/>
    <cellStyle name="RISKnormBoxed 8 3 2" xfId="20289" xr:uid="{EB5D3F3B-C50C-4537-8F42-BB3A4D00D740}"/>
    <cellStyle name="RISKnormBoxed 8 4" xfId="20290" xr:uid="{B243FF04-08D4-46ED-B298-A557B56B2DD4}"/>
    <cellStyle name="RISKnormBoxed 9" xfId="20291" xr:uid="{0ED1413E-5E1E-4660-A966-7A40715FBDA3}"/>
    <cellStyle name="RISKnormBoxed 9 2" xfId="20292" xr:uid="{57EA9860-70E8-4B39-8C02-18068EACDC98}"/>
    <cellStyle name="RISKnormBoxed 9 2 2" xfId="20293" xr:uid="{52E8DA7F-A121-4CA4-B93D-7EB739A7AEB2}"/>
    <cellStyle name="RISKnormBoxed 9 3" xfId="20294" xr:uid="{B9B0F847-9B9B-4CD7-885F-C2097AB22688}"/>
    <cellStyle name="RISKnormBoxed 9 3 2" xfId="20295" xr:uid="{82A0CA93-104E-4653-AAEA-D63B1B476A85}"/>
    <cellStyle name="RISKnormBoxed 9 4" xfId="20296" xr:uid="{D8ECF595-C48E-4433-AF6A-ABCF7CE1A3DF}"/>
    <cellStyle name="RISKnormBoxed_Balance" xfId="20297" xr:uid="{F75AA651-CF8B-4392-9253-4D035947458D}"/>
    <cellStyle name="RISKnormCenter" xfId="20298" xr:uid="{08A5434E-B357-4494-875E-27D1847F0E94}"/>
    <cellStyle name="RISKnormCenter 2" xfId="20299" xr:uid="{5F38727C-E07C-45F4-BDBC-43795EB12359}"/>
    <cellStyle name="RISKnormCenter 2 10" xfId="20300" xr:uid="{27A5C755-6F6D-4AE3-8D23-28B091D9AD20}"/>
    <cellStyle name="RISKnormCenter 2 10 2" xfId="20301" xr:uid="{CC2462F0-D0A6-4E57-9F45-0E08E45F63F3}"/>
    <cellStyle name="RISKnormCenter 2 11" xfId="20302" xr:uid="{7CA7BC09-BDB7-49BD-9654-13BBC76A86E3}"/>
    <cellStyle name="RISKnormCenter 2 11 2" xfId="20303" xr:uid="{BA70292D-BB82-42F1-A737-4BF815EBE0FF}"/>
    <cellStyle name="RISKnormCenter 2 12" xfId="20304" xr:uid="{D2D7896A-50E6-4052-B1D2-0824D53196F2}"/>
    <cellStyle name="RISKnormCenter 2 12 2" xfId="20305" xr:uid="{51483D21-FFED-4CCE-9D68-4FBB96742AAA}"/>
    <cellStyle name="RISKnormCenter 2 13" xfId="20306" xr:uid="{C7BA2132-A536-446B-A393-15909B44E456}"/>
    <cellStyle name="RISKnormCenter 2 2" xfId="20307" xr:uid="{D667CDFE-01A9-4B08-BE2B-82C2C41BA924}"/>
    <cellStyle name="RISKnormCenter 2 2 2" xfId="20308" xr:uid="{BF196192-FDC4-4A51-BD8C-08F6C46BD48A}"/>
    <cellStyle name="RISKnormCenter 2 3" xfId="20309" xr:uid="{747BB0B5-FA51-41F7-9C1F-F494DF759A35}"/>
    <cellStyle name="RISKnormCenter 2 3 2" xfId="20310" xr:uid="{318F3DE8-F624-4636-86A5-FD84752E1AA9}"/>
    <cellStyle name="RISKnormCenter 2 4" xfId="20311" xr:uid="{40945EF5-B791-461A-84AA-A41A3C606123}"/>
    <cellStyle name="RISKnormCenter 2 4 2" xfId="20312" xr:uid="{15C8C269-219C-4E6C-B2C1-1C81D3114A41}"/>
    <cellStyle name="RISKnormCenter 2 5" xfId="20313" xr:uid="{A13CBFFF-59DC-4CAB-B9AB-4412014ABE0A}"/>
    <cellStyle name="RISKnormCenter 2 5 2" xfId="20314" xr:uid="{D65E8671-3AAE-4D93-9F9A-6EAE9D10950B}"/>
    <cellStyle name="RISKnormCenter 2 6" xfId="20315" xr:uid="{E17545B6-4B00-4CC5-B9D0-28CB8E42421D}"/>
    <cellStyle name="RISKnormCenter 2 6 2" xfId="20316" xr:uid="{17525684-183C-431E-89A2-8110CFCA93EA}"/>
    <cellStyle name="RISKnormCenter 2 7" xfId="20317" xr:uid="{C581B1CE-EF8D-45D8-B942-C55471A22A86}"/>
    <cellStyle name="RISKnormCenter 2 7 2" xfId="20318" xr:uid="{0091407A-E0BF-4BE4-9CE1-E24F73ECFB3A}"/>
    <cellStyle name="RISKnormCenter 2 8" xfId="20319" xr:uid="{49375CDC-8F46-452F-B3FC-93DDD1F19156}"/>
    <cellStyle name="RISKnormCenter 2 8 2" xfId="20320" xr:uid="{30B6CC5C-687D-4866-B274-8937CD8E1FB5}"/>
    <cellStyle name="RISKnormCenter 2 9" xfId="20321" xr:uid="{7D6FDFF0-E298-4014-8E69-4D9A8FBB36B1}"/>
    <cellStyle name="RISKnormCenter 2 9 2" xfId="20322" xr:uid="{5CF5106C-088C-4B6E-8588-DBE47C379C73}"/>
    <cellStyle name="RISKnormCenter 3" xfId="20323" xr:uid="{C42EEAF9-6576-40D5-A3F9-E470E3CD518F}"/>
    <cellStyle name="RISKnormCenter 3 10" xfId="20324" xr:uid="{5CD73698-2CEF-4163-94A4-D6FCBAD00C63}"/>
    <cellStyle name="RISKnormCenter 3 10 2" xfId="20325" xr:uid="{D9BC9398-4DB6-497A-901F-BF40D71B9248}"/>
    <cellStyle name="RISKnormCenter 3 11" xfId="20326" xr:uid="{7272CF92-3FA2-4A1E-946A-6D9C5E66CA18}"/>
    <cellStyle name="RISKnormCenter 3 11 2" xfId="20327" xr:uid="{3C0A3688-0946-41BF-924A-448DB6C29212}"/>
    <cellStyle name="RISKnormCenter 3 12" xfId="20328" xr:uid="{21A00BF2-3F46-4BB2-A590-A78690EB2F1D}"/>
    <cellStyle name="RISKnormCenter 3 12 2" xfId="20329" xr:uid="{7EF6784B-150F-4A33-A6EF-EA6BAE98D9B3}"/>
    <cellStyle name="RISKnormCenter 3 13" xfId="20330" xr:uid="{B6ECB060-6894-4E48-A494-12B97960C61C}"/>
    <cellStyle name="RISKnormCenter 3 2" xfId="20331" xr:uid="{553F9318-38DD-4C68-B1A0-7FE85BF89A24}"/>
    <cellStyle name="RISKnormCenter 3 2 2" xfId="20332" xr:uid="{CC86B3B5-E9B2-40EF-98C0-7E927210DB96}"/>
    <cellStyle name="RISKnormCenter 3 3" xfId="20333" xr:uid="{8986F8C9-65B9-484C-BB61-EB97A68D2BFD}"/>
    <cellStyle name="RISKnormCenter 3 3 2" xfId="20334" xr:uid="{50936D2D-CE84-496E-B9B4-D6868150F9BF}"/>
    <cellStyle name="RISKnormCenter 3 4" xfId="20335" xr:uid="{062E5DAE-08C9-46F9-9F15-A751AC735269}"/>
    <cellStyle name="RISKnormCenter 3 4 2" xfId="20336" xr:uid="{BDF523F7-89DD-4A7F-B805-4CEA329ABBC5}"/>
    <cellStyle name="RISKnormCenter 3 5" xfId="20337" xr:uid="{43618394-ED6A-4EDC-A757-BB3287334231}"/>
    <cellStyle name="RISKnormCenter 3 5 2" xfId="20338" xr:uid="{D7FF396A-5855-4634-A7B2-5155C7B11EDB}"/>
    <cellStyle name="RISKnormCenter 3 6" xfId="20339" xr:uid="{15DAA111-C4E0-4B33-85ED-224BF1F25D56}"/>
    <cellStyle name="RISKnormCenter 3 6 2" xfId="20340" xr:uid="{7CECC569-A2D0-464D-B0A2-F079CACEA3CC}"/>
    <cellStyle name="RISKnormCenter 3 7" xfId="20341" xr:uid="{0EC3A463-F09C-4D25-B9D4-846DB09D97CF}"/>
    <cellStyle name="RISKnormCenter 3 7 2" xfId="20342" xr:uid="{A132B5FE-B5CE-4EC9-A080-D6B51E05EBCA}"/>
    <cellStyle name="RISKnormCenter 3 8" xfId="20343" xr:uid="{7A0026A4-23E6-412F-A102-4B80EA37BC45}"/>
    <cellStyle name="RISKnormCenter 3 8 2" xfId="20344" xr:uid="{4263BAF7-20A5-400B-B439-E02180858C11}"/>
    <cellStyle name="RISKnormCenter 3 9" xfId="20345" xr:uid="{B5A8CCF2-FF2B-4D6A-925A-CD4EA1B935F5}"/>
    <cellStyle name="RISKnormCenter 3 9 2" xfId="20346" xr:uid="{B9551256-B3A3-47AC-8757-1017C80DEB51}"/>
    <cellStyle name="RISKnormCenter 4" xfId="20347" xr:uid="{6C40FF35-BD5A-4BE3-BBF3-8052B60E163E}"/>
    <cellStyle name="RISKnormCenter 4 10" xfId="20348" xr:uid="{62DA8BFE-C526-48EE-9290-1BFB4457C5AC}"/>
    <cellStyle name="RISKnormCenter 4 10 2" xfId="20349" xr:uid="{C118B62E-4105-457F-B4BB-E4562B6587FC}"/>
    <cellStyle name="RISKnormCenter 4 11" xfId="20350" xr:uid="{FAB340DC-C7C2-4B82-B21C-95EF4F3BDC33}"/>
    <cellStyle name="RISKnormCenter 4 11 2" xfId="20351" xr:uid="{876E8E79-9D1D-4BC7-A1B3-2D85C8EC0109}"/>
    <cellStyle name="RISKnormCenter 4 12" xfId="20352" xr:uid="{F41EC135-C511-4AB1-86B4-FC4522C288CB}"/>
    <cellStyle name="RISKnormCenter 4 12 2" xfId="20353" xr:uid="{56FA56EA-E2F5-44B3-994C-438D4715FA2D}"/>
    <cellStyle name="RISKnormCenter 4 13" xfId="20354" xr:uid="{67735037-0BE2-46AA-A66C-8B7D6BDA0C29}"/>
    <cellStyle name="RISKnormCenter 4 2" xfId="20355" xr:uid="{B344F131-6B3E-48F4-A7F6-635ECD312109}"/>
    <cellStyle name="RISKnormCenter 4 2 2" xfId="20356" xr:uid="{47594AB2-EE91-40C0-966A-CF8728725E25}"/>
    <cellStyle name="RISKnormCenter 4 3" xfId="20357" xr:uid="{4F966753-D5FF-421A-8810-1E2F0C75B012}"/>
    <cellStyle name="RISKnormCenter 4 3 2" xfId="20358" xr:uid="{CC5E6C35-5862-4DB6-895D-1669B2727EB4}"/>
    <cellStyle name="RISKnormCenter 4 4" xfId="20359" xr:uid="{5BBAB1F6-E1DB-4E73-A363-D8B02FA4D5FF}"/>
    <cellStyle name="RISKnormCenter 4 4 2" xfId="20360" xr:uid="{0D0139EA-4741-4C87-9DC0-CBBC01E371BD}"/>
    <cellStyle name="RISKnormCenter 4 5" xfId="20361" xr:uid="{696712F0-8E99-4F1F-89AE-17417ECF8908}"/>
    <cellStyle name="RISKnormCenter 4 5 2" xfId="20362" xr:uid="{9CF1E995-351E-42F9-99C9-0A6D665FF99E}"/>
    <cellStyle name="RISKnormCenter 4 6" xfId="20363" xr:uid="{4E37F49F-B9E1-4FBF-A821-7375A40EC785}"/>
    <cellStyle name="RISKnormCenter 4 6 2" xfId="20364" xr:uid="{D74F1598-C759-4493-8BFE-886ACD286A48}"/>
    <cellStyle name="RISKnormCenter 4 7" xfId="20365" xr:uid="{9AF3B732-40DE-4006-9446-E43227B77E0B}"/>
    <cellStyle name="RISKnormCenter 4 7 2" xfId="20366" xr:uid="{0B330193-8905-4EC4-9AD9-187265B4BAF0}"/>
    <cellStyle name="RISKnormCenter 4 8" xfId="20367" xr:uid="{74DB0F5F-8023-49D1-B94D-1355BB36E53C}"/>
    <cellStyle name="RISKnormCenter 4 8 2" xfId="20368" xr:uid="{AC4039F0-9C05-40AE-9BEA-625DCD223195}"/>
    <cellStyle name="RISKnormCenter 4 9" xfId="20369" xr:uid="{0F3FE48A-3E2B-4A2F-9C8A-16DD0772D0ED}"/>
    <cellStyle name="RISKnormCenter 4 9 2" xfId="20370" xr:uid="{1EB22ED4-38A2-4647-87A8-C50D5A566083}"/>
    <cellStyle name="RISKnormCenter 5" xfId="20371" xr:uid="{598500E5-960F-4218-B0FD-472826B0722F}"/>
    <cellStyle name="RISKnormHeading" xfId="20372" xr:uid="{F80655B0-8E8F-406F-A5E5-B8AECBD792F4}"/>
    <cellStyle name="RISKnormHeading 2" xfId="20373" xr:uid="{7F4ED88A-E55F-43C7-AAF2-E9491AC9B338}"/>
    <cellStyle name="RISKnormHeading 2 10" xfId="20374" xr:uid="{30289DDE-2BF6-421C-B478-E0FDD134F170}"/>
    <cellStyle name="RISKnormHeading 2 11" xfId="20375" xr:uid="{55D7D9B7-D5C3-412B-B0D6-E8B51FCA3347}"/>
    <cellStyle name="RISKnormHeading 2 12" xfId="20376" xr:uid="{1E66882B-54AF-4520-9803-81BB6D22654D}"/>
    <cellStyle name="RISKnormHeading 2 2" xfId="20377" xr:uid="{83B52AFA-B362-49E8-A4E6-6F97CDD0470D}"/>
    <cellStyle name="RISKnormHeading 2 3" xfId="20378" xr:uid="{AA640924-7E02-438C-9869-456341EFA783}"/>
    <cellStyle name="RISKnormHeading 2 4" xfId="20379" xr:uid="{5FA50E2F-B738-4EA9-9796-0B007030E9A3}"/>
    <cellStyle name="RISKnormHeading 2 5" xfId="20380" xr:uid="{D63557D3-D822-4979-8DF8-B60BCC67B2F0}"/>
    <cellStyle name="RISKnormHeading 2 6" xfId="20381" xr:uid="{33EC9C39-B341-4B76-B42A-F238082C38B1}"/>
    <cellStyle name="RISKnormHeading 2 7" xfId="20382" xr:uid="{4E377B6D-70D8-4819-895C-24193F8E889E}"/>
    <cellStyle name="RISKnormHeading 2 8" xfId="20383" xr:uid="{653E3656-B088-41EC-B451-950FFA1C80A1}"/>
    <cellStyle name="RISKnormHeading 2 9" xfId="20384" xr:uid="{63C35455-53ED-4C46-A73E-697AC507CD4C}"/>
    <cellStyle name="RISKnormHeading 2_ActiFijos" xfId="20385" xr:uid="{9B68D9D5-F4DE-473C-9AEB-3B55CF608AD8}"/>
    <cellStyle name="RISKnormHeading 3" xfId="20386" xr:uid="{0E853222-822C-4630-9E11-A365A525C2E4}"/>
    <cellStyle name="RISKnormHeading 3 10" xfId="20387" xr:uid="{A2DDD10F-A64C-444A-92E3-D644F78D3EE9}"/>
    <cellStyle name="RISKnormHeading 3 11" xfId="20388" xr:uid="{E4C0C36A-3522-4853-A071-355B854670BB}"/>
    <cellStyle name="RISKnormHeading 3 12" xfId="20389" xr:uid="{51AAC14F-325E-4605-80D6-23285D92D69C}"/>
    <cellStyle name="RISKnormHeading 3 2" xfId="20390" xr:uid="{4B9B7F05-CA94-40A7-8E01-4B805FA3F8FD}"/>
    <cellStyle name="RISKnormHeading 3 3" xfId="20391" xr:uid="{F6B63ADD-7F59-4563-A742-EDCB1A44877A}"/>
    <cellStyle name="RISKnormHeading 3 4" xfId="20392" xr:uid="{0F3E896F-F131-4558-9CE8-F395D1C12E14}"/>
    <cellStyle name="RISKnormHeading 3 5" xfId="20393" xr:uid="{7F2AD37C-8F97-4242-9930-5D8122E4E1AF}"/>
    <cellStyle name="RISKnormHeading 3 6" xfId="20394" xr:uid="{D87BF484-85C4-4621-816F-31546CC44898}"/>
    <cellStyle name="RISKnormHeading 3 7" xfId="20395" xr:uid="{3678DD14-034E-44A4-A5CD-BBA7F80B5215}"/>
    <cellStyle name="RISKnormHeading 3 8" xfId="20396" xr:uid="{0A6C00F2-490E-4783-BC20-DD770D1DFE2D}"/>
    <cellStyle name="RISKnormHeading 3 9" xfId="20397" xr:uid="{0D52D31F-3C03-4860-B984-D5DA7D189295}"/>
    <cellStyle name="RISKnormHeading 3_ActiFijos" xfId="20398" xr:uid="{548B5B20-953F-4E1F-9A0C-C77494E3F8A3}"/>
    <cellStyle name="RISKnormHeading 4" xfId="20399" xr:uid="{769F4EDA-B4E7-41F2-A67E-780AAE59DD8E}"/>
    <cellStyle name="RISKnormHeading 4 10" xfId="20400" xr:uid="{95FBDB62-E299-4049-ABF7-BB383AEF2FE4}"/>
    <cellStyle name="RISKnormHeading 4 11" xfId="20401" xr:uid="{F3538206-999A-4DE2-A17E-38E97419F2D2}"/>
    <cellStyle name="RISKnormHeading 4 12" xfId="20402" xr:uid="{DFAE51CF-CC50-4581-BC8D-027F9BC1F6F1}"/>
    <cellStyle name="RISKnormHeading 4 2" xfId="20403" xr:uid="{D7751801-C5F9-4538-8CDD-9DB6F8BB7AC2}"/>
    <cellStyle name="RISKnormHeading 4 3" xfId="20404" xr:uid="{41664124-7DD9-45BD-A825-679B201350CD}"/>
    <cellStyle name="RISKnormHeading 4 4" xfId="20405" xr:uid="{507F5D75-57E9-43B9-872E-FF1CB2024A37}"/>
    <cellStyle name="RISKnormHeading 4 5" xfId="20406" xr:uid="{2CB7536A-B764-4FD9-B260-7C0EB099DFCE}"/>
    <cellStyle name="RISKnormHeading 4 6" xfId="20407" xr:uid="{9E80662C-2F57-4789-BB51-01DA629236E0}"/>
    <cellStyle name="RISKnormHeading 4 7" xfId="20408" xr:uid="{2199B67B-7D3A-49D9-81EF-77138F162382}"/>
    <cellStyle name="RISKnormHeading 4 8" xfId="20409" xr:uid="{62DEF73D-F057-45C5-8277-7A17C155EF16}"/>
    <cellStyle name="RISKnormHeading 4 9" xfId="20410" xr:uid="{90BE916C-9A6B-479A-A5A9-BF28356A4785}"/>
    <cellStyle name="RISKnormHeading 4_ActiFijos" xfId="20411" xr:uid="{CC5F9B8F-A9DE-496E-ABA8-10CC898F531F}"/>
    <cellStyle name="RISKnormHeading_Bases_Generales" xfId="20412" xr:uid="{DF10D691-814F-4B2A-87B4-34D430FC864C}"/>
    <cellStyle name="RISKnormItal" xfId="20413" xr:uid="{86B1E5F4-4E84-46DA-8E6C-942038A92CC4}"/>
    <cellStyle name="RISKnormItal 2" xfId="20414" xr:uid="{801FE4D1-4788-4F87-864A-2A1174381CBE}"/>
    <cellStyle name="RISKnormItal 2 10" xfId="20415" xr:uid="{5B4B6DFA-D53F-4C5F-8EFF-E7A6D8DCF56C}"/>
    <cellStyle name="RISKnormItal 2 11" xfId="20416" xr:uid="{083936EC-0310-4A34-8FFE-7AABD99B09BE}"/>
    <cellStyle name="RISKnormItal 2 12" xfId="20417" xr:uid="{4BBAD364-893A-4D0A-8D83-88B7E38D818F}"/>
    <cellStyle name="RISKnormItal 2 2" xfId="20418" xr:uid="{3A3FA99C-EF05-4E8D-ACFE-4703EF3C5318}"/>
    <cellStyle name="RISKnormItal 2 3" xfId="20419" xr:uid="{5786EFB3-4F7E-494E-A6A2-CB741864D51A}"/>
    <cellStyle name="RISKnormItal 2 4" xfId="20420" xr:uid="{A3C5D262-10BE-4503-A213-0886169AEA05}"/>
    <cellStyle name="RISKnormItal 2 5" xfId="20421" xr:uid="{E28DD2A5-137E-449C-B05E-219872AC7C72}"/>
    <cellStyle name="RISKnormItal 2 6" xfId="20422" xr:uid="{F24FDFF6-65E1-49B6-B584-F32B4634DC26}"/>
    <cellStyle name="RISKnormItal 2 7" xfId="20423" xr:uid="{3045FA67-7262-4ADA-8752-E70A8271152B}"/>
    <cellStyle name="RISKnormItal 2 8" xfId="20424" xr:uid="{F0B7523B-AEB9-4EF0-9EBB-7D15AE450D8F}"/>
    <cellStyle name="RISKnormItal 2 9" xfId="20425" xr:uid="{CA38EF21-883B-44A7-A9E9-3CC5362D2481}"/>
    <cellStyle name="RISKnormItal 2_ActiFijos" xfId="20426" xr:uid="{4138D6E6-EE93-426C-9DA5-384D058F06EB}"/>
    <cellStyle name="RISKnormItal 3" xfId="20427" xr:uid="{0A3B878E-6DD7-402E-A7E6-3DD725BB0245}"/>
    <cellStyle name="RISKnormItal 3 10" xfId="20428" xr:uid="{DD1B61F3-6C3D-465E-A520-803DF175180A}"/>
    <cellStyle name="RISKnormItal 3 11" xfId="20429" xr:uid="{A9E6A72A-544D-4D72-9E78-32971B2AF5C6}"/>
    <cellStyle name="RISKnormItal 3 12" xfId="20430" xr:uid="{B7A9F795-4D92-4916-ACBC-6A28949D6B4B}"/>
    <cellStyle name="RISKnormItal 3 2" xfId="20431" xr:uid="{991D3AE5-17E3-4C62-B29D-CD5A224F7C86}"/>
    <cellStyle name="RISKnormItal 3 3" xfId="20432" xr:uid="{CF193EE2-8A54-428F-8ECA-2AD68722172D}"/>
    <cellStyle name="RISKnormItal 3 4" xfId="20433" xr:uid="{3859ECA6-B69D-4209-BAD1-C69B36A2E44C}"/>
    <cellStyle name="RISKnormItal 3 5" xfId="20434" xr:uid="{4C0616E3-1872-428C-B15D-40B244C3DFB1}"/>
    <cellStyle name="RISKnormItal 3 6" xfId="20435" xr:uid="{EF84315F-1056-4670-B645-A7B1C4E09856}"/>
    <cellStyle name="RISKnormItal 3 7" xfId="20436" xr:uid="{FC87A64F-7148-48B7-8547-E3966B038D14}"/>
    <cellStyle name="RISKnormItal 3 8" xfId="20437" xr:uid="{55999B6B-5778-4C4F-804E-392DEF25D65D}"/>
    <cellStyle name="RISKnormItal 3 9" xfId="20438" xr:uid="{6410C6B7-0DD0-4550-A5CA-CD485769859C}"/>
    <cellStyle name="RISKnormItal 3_ActiFijos" xfId="20439" xr:uid="{0442DF1D-3AFD-4E0A-9986-9FD5C45307FB}"/>
    <cellStyle name="RISKnormItal 4" xfId="20440" xr:uid="{A62660E7-5EF7-4FB0-8B18-EE8188EEDC04}"/>
    <cellStyle name="RISKnormItal 4 10" xfId="20441" xr:uid="{BD223627-F577-406F-896D-97B56D2CC1FF}"/>
    <cellStyle name="RISKnormItal 4 11" xfId="20442" xr:uid="{53C981C3-D29C-4FBC-878F-A2B51B1B7422}"/>
    <cellStyle name="RISKnormItal 4 12" xfId="20443" xr:uid="{4A97E710-6903-4321-A37C-A1B002CA9DEC}"/>
    <cellStyle name="RISKnormItal 4 2" xfId="20444" xr:uid="{A384D471-9C0D-4DB6-A955-4732E15B138C}"/>
    <cellStyle name="RISKnormItal 4 3" xfId="20445" xr:uid="{52AC5EEF-98F2-4B76-A13F-974095832992}"/>
    <cellStyle name="RISKnormItal 4 4" xfId="20446" xr:uid="{B18877B5-CAA0-4377-B180-07E42A14C223}"/>
    <cellStyle name="RISKnormItal 4 5" xfId="20447" xr:uid="{32700458-739D-4650-A6D8-C73A6C7439B5}"/>
    <cellStyle name="RISKnormItal 4 6" xfId="20448" xr:uid="{27B4A830-831C-4FDF-B6D2-595F2AFA6822}"/>
    <cellStyle name="RISKnormItal 4 7" xfId="20449" xr:uid="{03E2D48F-0AFC-42E4-9F57-788980D3F0A1}"/>
    <cellStyle name="RISKnormItal 4 8" xfId="20450" xr:uid="{59664C55-14AF-4AC3-8FFA-40F11FC100DB}"/>
    <cellStyle name="RISKnormItal 4 9" xfId="20451" xr:uid="{5FFDC45D-E047-47D9-BE58-0DBC26B82282}"/>
    <cellStyle name="RISKnormItal 4_ActiFijos" xfId="20452" xr:uid="{7905B1DA-13E6-469B-B0B7-561DFDF952B9}"/>
    <cellStyle name="RISKnormItal_Bases_Generales" xfId="20453" xr:uid="{61E87D2E-C75C-49E1-8821-DFF3B8920D6E}"/>
    <cellStyle name="RISKnormLabel" xfId="20454" xr:uid="{30696AA6-D4EC-41D5-8378-0606B0365CB3}"/>
    <cellStyle name="RISKnormLabel 2" xfId="20455" xr:uid="{75AB83CB-DD65-47BA-AA26-77DAB8F88A8E}"/>
    <cellStyle name="RISKnormLabel 2 10" xfId="20456" xr:uid="{8DDB1DF1-B87B-4AA9-9F29-9E2FAC9025EB}"/>
    <cellStyle name="RISKnormLabel 2 11" xfId="20457" xr:uid="{F328AC72-0ABC-41B2-9B9E-5E2814E8B85A}"/>
    <cellStyle name="RISKnormLabel 2 12" xfId="20458" xr:uid="{FBEF04DC-EAD4-4E16-AA88-9A3C43257FD7}"/>
    <cellStyle name="RISKnormLabel 2 2" xfId="20459" xr:uid="{F9AABEA9-4D06-408E-ACF9-3AD60867C86D}"/>
    <cellStyle name="RISKnormLabel 2 3" xfId="20460" xr:uid="{09FDAC03-94AA-4573-B7D5-78BF1385EF8B}"/>
    <cellStyle name="RISKnormLabel 2 4" xfId="20461" xr:uid="{CBD90625-3200-4C48-A207-DCEC60155C8C}"/>
    <cellStyle name="RISKnormLabel 2 5" xfId="20462" xr:uid="{2A1DB9B5-D1C5-483A-A4DE-5086159DE0D7}"/>
    <cellStyle name="RISKnormLabel 2 6" xfId="20463" xr:uid="{698407DE-C10C-4521-ACA4-E6FC18279F43}"/>
    <cellStyle name="RISKnormLabel 2 7" xfId="20464" xr:uid="{D8A05128-964D-4078-999F-FD9A7DF4B930}"/>
    <cellStyle name="RISKnormLabel 2 8" xfId="20465" xr:uid="{EB4D1F46-6F78-4970-B77C-3C31880B90A8}"/>
    <cellStyle name="RISKnormLabel 2 9" xfId="20466" xr:uid="{EAA31EE8-C7E8-464C-89DF-5A7D3854F73C}"/>
    <cellStyle name="RISKnormLabel 2_ActiFijos" xfId="20467" xr:uid="{AF9ECD09-6858-4607-958A-FE292A7DEC04}"/>
    <cellStyle name="RISKnormLabel 3" xfId="20468" xr:uid="{6A82F112-4B08-44E8-BFF2-9743F2986C9D}"/>
    <cellStyle name="RISKnormLabel 3 10" xfId="20469" xr:uid="{38FEE467-C7F6-4828-8735-B8E66A627F20}"/>
    <cellStyle name="RISKnormLabel 3 11" xfId="20470" xr:uid="{39420FF4-0222-44B2-AC81-044E9539CFA3}"/>
    <cellStyle name="RISKnormLabel 3 12" xfId="20471" xr:uid="{8231A7FD-5849-4B90-B681-4A39306C1C79}"/>
    <cellStyle name="RISKnormLabel 3 2" xfId="20472" xr:uid="{5F2123E7-093E-43F4-9E24-E35CE0293CD9}"/>
    <cellStyle name="RISKnormLabel 3 3" xfId="20473" xr:uid="{A91462FC-1F5E-44C7-BA33-5D69A94312DA}"/>
    <cellStyle name="RISKnormLabel 3 4" xfId="20474" xr:uid="{D0B63D69-CE9C-455C-8B41-9263DFF7D802}"/>
    <cellStyle name="RISKnormLabel 3 5" xfId="20475" xr:uid="{A4315470-43CE-4A92-994C-8C9813AF81B6}"/>
    <cellStyle name="RISKnormLabel 3 6" xfId="20476" xr:uid="{C197B6F8-1E90-4E29-8AA8-2314460F29E6}"/>
    <cellStyle name="RISKnormLabel 3 7" xfId="20477" xr:uid="{FD914C36-92A0-4F80-A765-20850931048A}"/>
    <cellStyle name="RISKnormLabel 3 8" xfId="20478" xr:uid="{3A08CBD6-B884-482F-AC8D-27955F3D1713}"/>
    <cellStyle name="RISKnormLabel 3 9" xfId="20479" xr:uid="{F01644E2-25FD-4FBF-A37A-540840C81F9E}"/>
    <cellStyle name="RISKnormLabel 3_ActiFijos" xfId="20480" xr:uid="{F59712E9-0971-4EEA-9834-A93155CA9104}"/>
    <cellStyle name="RISKnormLabel 4" xfId="20481" xr:uid="{5C6C7FD0-8BA9-4BB6-8912-B1BD9B803B82}"/>
    <cellStyle name="RISKnormLabel 4 10" xfId="20482" xr:uid="{787753B2-2297-4D62-8959-EA40AE3006CE}"/>
    <cellStyle name="RISKnormLabel 4 11" xfId="20483" xr:uid="{0FFDD440-A0D0-4B58-8860-C244512547E5}"/>
    <cellStyle name="RISKnormLabel 4 12" xfId="20484" xr:uid="{56E88F5B-613A-4C2B-8C4A-22F8CC6450D4}"/>
    <cellStyle name="RISKnormLabel 4 2" xfId="20485" xr:uid="{E559F5B9-0B30-4FE4-8506-57F9D0B44945}"/>
    <cellStyle name="RISKnormLabel 4 3" xfId="20486" xr:uid="{BA8A1448-2A6E-4E16-B4AB-7BA8C20532F4}"/>
    <cellStyle name="RISKnormLabel 4 4" xfId="20487" xr:uid="{18EC6357-9F10-47CE-B614-3F14DA602418}"/>
    <cellStyle name="RISKnormLabel 4 5" xfId="20488" xr:uid="{459F91A7-B70D-43AF-845E-B994A9A926E9}"/>
    <cellStyle name="RISKnormLabel 4 6" xfId="20489" xr:uid="{1CB9D365-228A-4CED-A7A3-AEAC00C4ECF0}"/>
    <cellStyle name="RISKnormLabel 4 7" xfId="20490" xr:uid="{9B67F8BD-C2FC-4FB6-88DA-CE6CC4CD36B0}"/>
    <cellStyle name="RISKnormLabel 4 8" xfId="20491" xr:uid="{56424548-8793-4612-B410-238C7854055A}"/>
    <cellStyle name="RISKnormLabel 4 9" xfId="20492" xr:uid="{F1E23D1F-A0DE-4E98-A620-A25AC05688B5}"/>
    <cellStyle name="RISKnormLabel 4_ActiFijos" xfId="20493" xr:uid="{4EAE09B5-D837-4A6B-97EA-F35A2DF03002}"/>
    <cellStyle name="RISKnormLabel_Bases_Generales" xfId="20494" xr:uid="{4A6376A8-5CCB-4C6F-BEA1-35E25BEFDBC4}"/>
    <cellStyle name="RISKnormShade" xfId="20495" xr:uid="{78293761-49C8-401D-8D03-C7FA337CC6CE}"/>
    <cellStyle name="RISKnormShade 2" xfId="20496" xr:uid="{AB666962-1EC5-48AC-8401-4FB42B7A98AF}"/>
    <cellStyle name="RISKnormShade 2 10" xfId="20497" xr:uid="{0FD44D50-154C-4B2A-929F-F32F9AFA26A4}"/>
    <cellStyle name="RISKnormShade 2 10 2" xfId="20498" xr:uid="{7A7410B9-E7DE-4B99-94FE-FA29EAA5CB2A}"/>
    <cellStyle name="RISKnormShade 2 11" xfId="20499" xr:uid="{3C12AE61-52D7-4570-AB32-1ED3F3378361}"/>
    <cellStyle name="RISKnormShade 2 11 2" xfId="20500" xr:uid="{FA8BCFD3-FC17-4CFC-9C48-BF2BB73EE36D}"/>
    <cellStyle name="RISKnormShade 2 12" xfId="20501" xr:uid="{105FF41B-D662-4886-A53A-D3D3D8F60848}"/>
    <cellStyle name="RISKnormShade 2 12 2" xfId="20502" xr:uid="{332E413F-9BCD-4DCC-A4E2-50CBB82E1C98}"/>
    <cellStyle name="RISKnormShade 2 13" xfId="20503" xr:uid="{0AA01591-42D5-46F0-8BBA-31B4FBD6F60E}"/>
    <cellStyle name="RISKnormShade 2 2" xfId="20504" xr:uid="{FB9213C2-2DE2-40CE-BAEB-B25883B10B3C}"/>
    <cellStyle name="RISKnormShade 2 2 2" xfId="20505" xr:uid="{E7D5B13C-8DB1-42C3-9D06-9E660F23C943}"/>
    <cellStyle name="RISKnormShade 2 3" xfId="20506" xr:uid="{18BC900F-5415-41B7-83F8-23B503D95EC9}"/>
    <cellStyle name="RISKnormShade 2 3 2" xfId="20507" xr:uid="{6438C6A5-FD86-4E74-A401-7A051873FC6E}"/>
    <cellStyle name="RISKnormShade 2 4" xfId="20508" xr:uid="{F245ADDC-61B7-4FC0-AD9C-715315FC0689}"/>
    <cellStyle name="RISKnormShade 2 4 2" xfId="20509" xr:uid="{49A9A9D0-A807-4983-BF8D-5FA37D17CE2F}"/>
    <cellStyle name="RISKnormShade 2 5" xfId="20510" xr:uid="{D3DA01D7-16C4-4DC5-B376-0529194E6CA9}"/>
    <cellStyle name="RISKnormShade 2 5 2" xfId="20511" xr:uid="{E2778863-E8A0-4A4E-B4C6-0C264F9269DD}"/>
    <cellStyle name="RISKnormShade 2 6" xfId="20512" xr:uid="{11702BD5-0DB6-4141-925E-4C627603BAB6}"/>
    <cellStyle name="RISKnormShade 2 6 2" xfId="20513" xr:uid="{F959A6CD-3D72-4311-A8A9-B8DF8AEF5110}"/>
    <cellStyle name="RISKnormShade 2 7" xfId="20514" xr:uid="{F5FD8ACC-BF9D-4127-8233-C31EA93A790A}"/>
    <cellStyle name="RISKnormShade 2 7 2" xfId="20515" xr:uid="{0FD18A30-B4DA-44A1-BBC8-EADAC9F8244E}"/>
    <cellStyle name="RISKnormShade 2 8" xfId="20516" xr:uid="{41F60B26-AA68-4D6D-8A4A-8336D8223AC2}"/>
    <cellStyle name="RISKnormShade 2 8 2" xfId="20517" xr:uid="{D338122C-9494-4330-9E8B-2BCC503A63C7}"/>
    <cellStyle name="RISKnormShade 2 9" xfId="20518" xr:uid="{4063A328-0E68-46B1-BA40-8BC9AE2210EE}"/>
    <cellStyle name="RISKnormShade 2 9 2" xfId="20519" xr:uid="{F0681379-EAE0-4509-8A8F-08771232F6F1}"/>
    <cellStyle name="RISKnormShade 3" xfId="20520" xr:uid="{A9498923-EF88-4818-B97B-A75A40FABC41}"/>
    <cellStyle name="RISKnormShade 3 10" xfId="20521" xr:uid="{338F5550-E9F0-4851-8F40-95F71B43AF32}"/>
    <cellStyle name="RISKnormShade 3 10 2" xfId="20522" xr:uid="{4097B845-22E8-461E-9BFF-0F915804BB4E}"/>
    <cellStyle name="RISKnormShade 3 11" xfId="20523" xr:uid="{45B53617-D49D-4695-9341-A341FB97ADD7}"/>
    <cellStyle name="RISKnormShade 3 11 2" xfId="20524" xr:uid="{EA89451F-0C26-4F79-A5E9-65AA88D55044}"/>
    <cellStyle name="RISKnormShade 3 12" xfId="20525" xr:uid="{F7EF5A28-C378-400A-9B02-19581DDFE1E1}"/>
    <cellStyle name="RISKnormShade 3 12 2" xfId="20526" xr:uid="{55B0B0C4-7D96-443C-ABF1-66E110DC3E93}"/>
    <cellStyle name="RISKnormShade 3 13" xfId="20527" xr:uid="{84CFC46E-3CCA-4749-AFAA-6D7CE3F609FE}"/>
    <cellStyle name="RISKnormShade 3 2" xfId="20528" xr:uid="{D401564A-C929-4A05-AD69-604485DD8A80}"/>
    <cellStyle name="RISKnormShade 3 2 2" xfId="20529" xr:uid="{96A321B3-1A9F-438B-87D0-BEE61E5434B5}"/>
    <cellStyle name="RISKnormShade 3 3" xfId="20530" xr:uid="{DF1F3CE9-AD57-4CC9-BA73-02EF4E6A90CF}"/>
    <cellStyle name="RISKnormShade 3 3 2" xfId="20531" xr:uid="{A847DEC3-9D29-47BE-8EFD-84D3A72E689F}"/>
    <cellStyle name="RISKnormShade 3 4" xfId="20532" xr:uid="{F48BE24E-9B93-4E69-A087-43DBED757294}"/>
    <cellStyle name="RISKnormShade 3 4 2" xfId="20533" xr:uid="{27E3E859-5E93-415E-BE93-5244B8328AAA}"/>
    <cellStyle name="RISKnormShade 3 5" xfId="20534" xr:uid="{FE497F57-7EAE-498D-8F28-ADC16668BB78}"/>
    <cellStyle name="RISKnormShade 3 5 2" xfId="20535" xr:uid="{ECEF7F15-CF2D-4D10-932B-0F6C5F346D63}"/>
    <cellStyle name="RISKnormShade 3 6" xfId="20536" xr:uid="{B1314CCB-DF96-477B-AC02-DB60EF88CA78}"/>
    <cellStyle name="RISKnormShade 3 6 2" xfId="20537" xr:uid="{6774768F-3EB6-41F7-AA2C-3CCF340DCA75}"/>
    <cellStyle name="RISKnormShade 3 7" xfId="20538" xr:uid="{A5CA799D-0924-4111-A37C-B94353275228}"/>
    <cellStyle name="RISKnormShade 3 7 2" xfId="20539" xr:uid="{05501694-3E2A-4A50-9C28-6DADC1AD0723}"/>
    <cellStyle name="RISKnormShade 3 8" xfId="20540" xr:uid="{14B15714-5E42-4B8A-81F6-9D40010C713F}"/>
    <cellStyle name="RISKnormShade 3 8 2" xfId="20541" xr:uid="{D8606C50-E590-49A6-9CEA-C4839F52B80A}"/>
    <cellStyle name="RISKnormShade 3 9" xfId="20542" xr:uid="{DAB92FC2-8179-496B-9DA0-1757848E8C15}"/>
    <cellStyle name="RISKnormShade 3 9 2" xfId="20543" xr:uid="{974E4BA0-3D6F-47A8-88A7-F8C938D4EB21}"/>
    <cellStyle name="RISKnormShade 4" xfId="20544" xr:uid="{41B3D11A-6E37-4C83-B419-804133337D49}"/>
    <cellStyle name="RISKnormShade 4 10" xfId="20545" xr:uid="{3AA7468B-2D50-4A48-9964-8534D6F72014}"/>
    <cellStyle name="RISKnormShade 4 10 2" xfId="20546" xr:uid="{45E6C375-5593-4252-ADC9-987321943EAD}"/>
    <cellStyle name="RISKnormShade 4 11" xfId="20547" xr:uid="{968FC680-B87A-49A3-97B6-8351A6765168}"/>
    <cellStyle name="RISKnormShade 4 11 2" xfId="20548" xr:uid="{7B976A4F-B97D-4B21-A596-F13E0F6C17A2}"/>
    <cellStyle name="RISKnormShade 4 12" xfId="20549" xr:uid="{502D229C-6850-41ED-97D9-CDE77571B838}"/>
    <cellStyle name="RISKnormShade 4 12 2" xfId="20550" xr:uid="{58FCF4B5-AA21-4B2C-977E-AEF37A675885}"/>
    <cellStyle name="RISKnormShade 4 13" xfId="20551" xr:uid="{F37518E2-036A-4B43-8AC4-EDA9B8F3F826}"/>
    <cellStyle name="RISKnormShade 4 2" xfId="20552" xr:uid="{AA71B994-C802-448F-8109-67FAF76B0F0E}"/>
    <cellStyle name="RISKnormShade 4 2 2" xfId="20553" xr:uid="{35779E68-AB17-458C-BDC3-613A2101DF70}"/>
    <cellStyle name="RISKnormShade 4 3" xfId="20554" xr:uid="{972576FC-3F5C-485A-A02E-864B4A8571F7}"/>
    <cellStyle name="RISKnormShade 4 3 2" xfId="20555" xr:uid="{F3760571-325C-4E0A-A682-2D139E85552C}"/>
    <cellStyle name="RISKnormShade 4 4" xfId="20556" xr:uid="{9579FE55-E6BD-46BE-99EF-D90F3810CC96}"/>
    <cellStyle name="RISKnormShade 4 4 2" xfId="20557" xr:uid="{D8D6603B-BB16-4AF8-A519-7DE562B77414}"/>
    <cellStyle name="RISKnormShade 4 5" xfId="20558" xr:uid="{46446408-DB80-4CCE-9C52-A9D7F4BED6B2}"/>
    <cellStyle name="RISKnormShade 4 5 2" xfId="20559" xr:uid="{5D86AA47-0FF3-4CE4-B6F6-D468AAA41EAC}"/>
    <cellStyle name="RISKnormShade 4 6" xfId="20560" xr:uid="{2780CCAB-6C45-4B69-BDD6-EE003EEBA2D8}"/>
    <cellStyle name="RISKnormShade 4 6 2" xfId="20561" xr:uid="{283EB5F0-5D40-4650-895A-06863B4F0E1D}"/>
    <cellStyle name="RISKnormShade 4 7" xfId="20562" xr:uid="{FB17C007-5569-4DBD-8108-86F4A0D0AF01}"/>
    <cellStyle name="RISKnormShade 4 7 2" xfId="20563" xr:uid="{E2AB1037-323E-421D-9757-70BFC34DC3D3}"/>
    <cellStyle name="RISKnormShade 4 8" xfId="20564" xr:uid="{DCC58D59-AD6E-4154-B0B2-1B2FCB0B25D1}"/>
    <cellStyle name="RISKnormShade 4 8 2" xfId="20565" xr:uid="{193883A3-ECD6-48EC-B900-EE675EEEDACB}"/>
    <cellStyle name="RISKnormShade 4 9" xfId="20566" xr:uid="{0728B3B3-1415-4D60-A7F7-E8FBA5C7254C}"/>
    <cellStyle name="RISKnormShade 4 9 2" xfId="20567" xr:uid="{98383DFD-60D8-4F59-9E64-C885431A7789}"/>
    <cellStyle name="RISKnormShade 5" xfId="20568" xr:uid="{C004CB92-1927-4A7C-8E6E-4E63BD75F2C7}"/>
    <cellStyle name="RISKnormTitle" xfId="20569" xr:uid="{E55C827D-8CD7-4D47-88F8-3F9EEDB6F44C}"/>
    <cellStyle name="RISKnormTitle 10" xfId="20570" xr:uid="{0BFB1A34-FD02-491B-ADED-D10D4A8AEEB3}"/>
    <cellStyle name="RISKnormTitle 11" xfId="20571" xr:uid="{83E998C0-C7A2-4782-8874-92DA4F4FF5B8}"/>
    <cellStyle name="RISKnormTitle 12" xfId="20572" xr:uid="{30EF1A37-3766-4A19-9002-732285499EF5}"/>
    <cellStyle name="RISKnormTitle 13" xfId="20573" xr:uid="{3782A609-576B-41AA-B442-AB2A4E630B78}"/>
    <cellStyle name="RISKnormTitle 14" xfId="20574" xr:uid="{9B3D6479-E14B-4ABD-9ABB-FAB08C1D1FD2}"/>
    <cellStyle name="RISKnormTitle 15" xfId="20575" xr:uid="{64312572-0D62-43D1-868E-028D1119F687}"/>
    <cellStyle name="RISKnormTitle 2" xfId="20576" xr:uid="{B6CBE353-7E56-4CAD-8A65-B501DEAD4545}"/>
    <cellStyle name="RISKnormTitle 2 10" xfId="20577" xr:uid="{EB4B5651-DB1C-404C-B847-7B5EB34E71F8}"/>
    <cellStyle name="RISKnormTitle 2 11" xfId="20578" xr:uid="{6AB61B73-2933-404B-AAE9-3BD0CC80837C}"/>
    <cellStyle name="RISKnormTitle 2 12" xfId="20579" xr:uid="{A8650B33-173C-4E69-B6BF-2E3044A08179}"/>
    <cellStyle name="RISKnormTitle 2 2" xfId="20580" xr:uid="{FF57AA23-4716-4266-80F3-31EE258FF25D}"/>
    <cellStyle name="RISKnormTitle 2 3" xfId="20581" xr:uid="{2AB33C59-BB16-42E4-A822-781299E10FC1}"/>
    <cellStyle name="RISKnormTitle 2 4" xfId="20582" xr:uid="{FD9D5722-F12B-446B-94FD-1893C9046E1D}"/>
    <cellStyle name="RISKnormTitle 2 5" xfId="20583" xr:uid="{CE735B5F-DF3E-4F32-B698-24CAEFE75A16}"/>
    <cellStyle name="RISKnormTitle 2 6" xfId="20584" xr:uid="{8D884363-D0C0-4E86-A713-8FFB4AA5DBBC}"/>
    <cellStyle name="RISKnormTitle 2 7" xfId="20585" xr:uid="{55F8190A-D983-4BD4-B28B-183EE968BC8A}"/>
    <cellStyle name="RISKnormTitle 2 8" xfId="20586" xr:uid="{D15EF1EE-7BCC-49A9-907F-45E1CF71CD79}"/>
    <cellStyle name="RISKnormTitle 2 9" xfId="20587" xr:uid="{0AB79012-4793-4DB9-9002-B859C22F867D}"/>
    <cellStyle name="RISKnormTitle 2_ActiFijos" xfId="20588" xr:uid="{598ECCC3-507B-4B1A-9268-6253EDFB8C91}"/>
    <cellStyle name="RISKnormTitle 3" xfId="20589" xr:uid="{6DFB3F33-0AD4-4AAA-9F7D-36D807667A18}"/>
    <cellStyle name="RISKnormTitle 3 10" xfId="20590" xr:uid="{0C673059-0AF6-405E-9316-5144C6CDD073}"/>
    <cellStyle name="RISKnormTitle 3 11" xfId="20591" xr:uid="{813F760E-6BC8-4D83-AB50-BBF6D9A27F42}"/>
    <cellStyle name="RISKnormTitle 3 12" xfId="20592" xr:uid="{B582A088-8FD8-4710-931F-DBD850102C35}"/>
    <cellStyle name="RISKnormTitle 3 2" xfId="20593" xr:uid="{C5B62E68-1330-4AA3-A602-68166081EDB5}"/>
    <cellStyle name="RISKnormTitle 3 3" xfId="20594" xr:uid="{D7CC1028-2DE6-4651-B60A-573726B438CC}"/>
    <cellStyle name="RISKnormTitle 3 4" xfId="20595" xr:uid="{56B1179A-4DD4-4723-8E04-9F2BEE22064E}"/>
    <cellStyle name="RISKnormTitle 3 5" xfId="20596" xr:uid="{33BB9AF9-1283-446F-A028-07A2B33FBDC5}"/>
    <cellStyle name="RISKnormTitle 3 6" xfId="20597" xr:uid="{80D33C68-1AF7-4D9E-B061-5B6A80198AAA}"/>
    <cellStyle name="RISKnormTitle 3 7" xfId="20598" xr:uid="{8BD574CF-945D-4FDB-8684-979CA0066FA9}"/>
    <cellStyle name="RISKnormTitle 3 8" xfId="20599" xr:uid="{54CDBDE8-5B3F-4A59-95AA-A6ACF6F00CD0}"/>
    <cellStyle name="RISKnormTitle 3 9" xfId="20600" xr:uid="{94B227C3-3D5B-4198-88F9-479471F97FA3}"/>
    <cellStyle name="RISKnormTitle 3_ActiFijos" xfId="20601" xr:uid="{8FCA9807-1C17-4DCC-8950-17F0987A5007}"/>
    <cellStyle name="RISKnormTitle 4" xfId="20602" xr:uid="{B7CEBB63-6752-45C7-A458-886007CD946F}"/>
    <cellStyle name="RISKnormTitle 4 10" xfId="20603" xr:uid="{14AD2C3C-339B-42FD-9C37-46B88457F22C}"/>
    <cellStyle name="RISKnormTitle 4 11" xfId="20604" xr:uid="{11D52967-0656-44C4-9CA1-0E7273429B08}"/>
    <cellStyle name="RISKnormTitle 4 12" xfId="20605" xr:uid="{E7EC33D7-EA79-4DC3-B813-6F6B88FB90B1}"/>
    <cellStyle name="RISKnormTitle 4 2" xfId="20606" xr:uid="{3FC86ADE-ED20-4AB8-BA12-730242360B48}"/>
    <cellStyle name="RISKnormTitle 4 3" xfId="20607" xr:uid="{1B6B6F0D-F917-4BF5-8952-07C3EB261E16}"/>
    <cellStyle name="RISKnormTitle 4 4" xfId="20608" xr:uid="{2369B953-042C-4259-9F7D-70B99E757B11}"/>
    <cellStyle name="RISKnormTitle 4 5" xfId="20609" xr:uid="{2167AB97-3DFF-4964-B16B-489B5442AFD2}"/>
    <cellStyle name="RISKnormTitle 4 6" xfId="20610" xr:uid="{71B94005-A5B0-4162-B065-7241327520A3}"/>
    <cellStyle name="RISKnormTitle 4 7" xfId="20611" xr:uid="{457025FE-6511-4776-9A45-9A8DB2BA8F35}"/>
    <cellStyle name="RISKnormTitle 4 8" xfId="20612" xr:uid="{CC9AD63C-E9D9-47C0-92E7-5715E296D38E}"/>
    <cellStyle name="RISKnormTitle 4 9" xfId="20613" xr:uid="{E05856B2-8450-4BCE-ACC1-C2367EA1C4A0}"/>
    <cellStyle name="RISKnormTitle 4_ActiFijos" xfId="20614" xr:uid="{E3F88F25-849D-4990-9DE7-C5AA6347BB5F}"/>
    <cellStyle name="RISKnormTitle 5" xfId="20615" xr:uid="{B45402CA-93F9-4485-923E-691C96B38AFA}"/>
    <cellStyle name="RISKnormTitle 6" xfId="20616" xr:uid="{CE7AE4F9-2E19-43B6-BE87-3C953D09DE60}"/>
    <cellStyle name="RISKnormTitle 7" xfId="20617" xr:uid="{C19CA94A-E890-4ACA-8EFB-9EE9568A3309}"/>
    <cellStyle name="RISKnormTitle 8" xfId="20618" xr:uid="{4E122C5C-66EF-4F28-959D-DEA569956548}"/>
    <cellStyle name="RISKnormTitle 9" xfId="20619" xr:uid="{DBE58ED4-1FC5-4474-84DC-47DB4A17CB03}"/>
    <cellStyle name="RISKnormTitle_ActiFijos" xfId="20620" xr:uid="{F9B2ADFC-2B88-42E9-AD66-66D8EFBA07D4}"/>
    <cellStyle name="RISKoutNumber" xfId="20621" xr:uid="{14162EE3-7D99-4737-B9E4-71768BDBE77A}"/>
    <cellStyle name="RISKoutNumber 2" xfId="20622" xr:uid="{319D9589-4AD3-42CC-B98E-218C21FE9B68}"/>
    <cellStyle name="RISKoutNumber 2 10" xfId="20623" xr:uid="{31F4FB59-CEB1-4959-A493-C12DCC45FDEE}"/>
    <cellStyle name="RISKoutNumber 2 11" xfId="20624" xr:uid="{129E4490-17AE-4E73-AFA7-04C6F795FC52}"/>
    <cellStyle name="RISKoutNumber 2 12" xfId="20625" xr:uid="{163EB291-18BA-4FE1-B7F4-7662E600E7A7}"/>
    <cellStyle name="RISKoutNumber 2 2" xfId="20626" xr:uid="{8440491F-22F3-4EF2-92A1-9175F27C2B87}"/>
    <cellStyle name="RISKoutNumber 2 3" xfId="20627" xr:uid="{A9F43A39-17AA-418B-9B0B-A78557949C43}"/>
    <cellStyle name="RISKoutNumber 2 4" xfId="20628" xr:uid="{E4D3CD15-DD51-4278-9D8F-B9A7DFED7913}"/>
    <cellStyle name="RISKoutNumber 2 5" xfId="20629" xr:uid="{5CCA0D12-15FD-472C-966A-CFAE6CE8843A}"/>
    <cellStyle name="RISKoutNumber 2 6" xfId="20630" xr:uid="{26BF2247-4DCB-45C7-A6EB-0E82B9AA7C8F}"/>
    <cellStyle name="RISKoutNumber 2 7" xfId="20631" xr:uid="{C8AAE55F-2B42-4C5C-BC52-E26AFB367347}"/>
    <cellStyle name="RISKoutNumber 2 8" xfId="20632" xr:uid="{C5EF43A0-2D1E-45CC-B4C3-956A3B3BFDFA}"/>
    <cellStyle name="RISKoutNumber 2 9" xfId="20633" xr:uid="{E832382C-2607-4AF8-B2D6-6AC0F6603259}"/>
    <cellStyle name="RISKoutNumber 2_ActiFijos" xfId="20634" xr:uid="{82E279AF-A0BD-45A2-B9A0-8FB830E338F0}"/>
    <cellStyle name="RISKoutNumber 3" xfId="20635" xr:uid="{CCED014B-6D30-4081-9F7C-5E6422C05F89}"/>
    <cellStyle name="RISKoutNumber 3 10" xfId="20636" xr:uid="{8EB05B72-F4E3-43A9-B675-15D895A633F9}"/>
    <cellStyle name="RISKoutNumber 3 11" xfId="20637" xr:uid="{EFEE1353-66F8-450C-8719-846ADDA8AFFB}"/>
    <cellStyle name="RISKoutNumber 3 12" xfId="20638" xr:uid="{1C3DAB6E-8483-40B7-AFAE-CE1B834ACDD5}"/>
    <cellStyle name="RISKoutNumber 3 2" xfId="20639" xr:uid="{4C981BBD-146B-4922-B86F-A96A2C227B66}"/>
    <cellStyle name="RISKoutNumber 3 3" xfId="20640" xr:uid="{C8CD0721-41A2-416D-BDB4-8ADC40E1B93B}"/>
    <cellStyle name="RISKoutNumber 3 4" xfId="20641" xr:uid="{E83F4EE3-360D-409A-A838-328DA1B646BA}"/>
    <cellStyle name="RISKoutNumber 3 5" xfId="20642" xr:uid="{AAB6B782-C277-4E62-BAAC-0A5A392C4BC3}"/>
    <cellStyle name="RISKoutNumber 3 6" xfId="20643" xr:uid="{319F3B53-9928-4503-9E8A-5FA2CFEC4EA1}"/>
    <cellStyle name="RISKoutNumber 3 7" xfId="20644" xr:uid="{4BF88B2C-F08A-4183-BD43-B338F1404CE6}"/>
    <cellStyle name="RISKoutNumber 3 8" xfId="20645" xr:uid="{25C6D4C5-C7B3-469B-B2FD-21145E545010}"/>
    <cellStyle name="RISKoutNumber 3 9" xfId="20646" xr:uid="{FE41F400-DA97-4B10-9E76-B6DC647973FE}"/>
    <cellStyle name="RISKoutNumber 3_ActiFijos" xfId="20647" xr:uid="{BCDB834D-5BD1-4C03-A18E-343E72D93A60}"/>
    <cellStyle name="RISKoutNumber 4" xfId="20648" xr:uid="{E3E3C72F-025D-4F58-9CDB-075D8D707BB7}"/>
    <cellStyle name="RISKoutNumber 4 10" xfId="20649" xr:uid="{14F576A1-DA1E-4DB7-8CEC-7BB90DF46FA7}"/>
    <cellStyle name="RISKoutNumber 4 11" xfId="20650" xr:uid="{A2B95D4C-EE00-4DEE-A36A-503B2512B4BB}"/>
    <cellStyle name="RISKoutNumber 4 12" xfId="20651" xr:uid="{7D9FE8A7-3AB9-4DBB-BE0D-5FA050E72E8E}"/>
    <cellStyle name="RISKoutNumber 4 2" xfId="20652" xr:uid="{55D1B93F-4595-401D-888F-181E58DB654D}"/>
    <cellStyle name="RISKoutNumber 4 3" xfId="20653" xr:uid="{E025BFC6-BB92-4296-9337-2F3682A3FC45}"/>
    <cellStyle name="RISKoutNumber 4 4" xfId="20654" xr:uid="{1FF6210D-5F3F-4C34-AEE9-A0EAF7FC8132}"/>
    <cellStyle name="RISKoutNumber 4 5" xfId="20655" xr:uid="{996D4D4B-2412-47F6-92B4-5F2B4BF610B0}"/>
    <cellStyle name="RISKoutNumber 4 6" xfId="20656" xr:uid="{B635FA8E-8FA0-4FD0-B5B0-D25C59693636}"/>
    <cellStyle name="RISKoutNumber 4 7" xfId="20657" xr:uid="{5D3E0E48-B94B-423E-A1D7-D112B90DC3AB}"/>
    <cellStyle name="RISKoutNumber 4 8" xfId="20658" xr:uid="{5DC3D9C6-AA80-42E3-B8B9-6253E0C1EC03}"/>
    <cellStyle name="RISKoutNumber 4 9" xfId="20659" xr:uid="{425A3CA8-5D63-4BAE-AB8C-C799D18E13A0}"/>
    <cellStyle name="RISKoutNumber 4_ActiFijos" xfId="20660" xr:uid="{722358AC-001E-4D3B-B26E-E985F0927328}"/>
    <cellStyle name="RISKoutNumber_Bases_Generales" xfId="20661" xr:uid="{E774DF0D-80F6-4DBD-880C-325604DF1220}"/>
    <cellStyle name="RISKrightEdge" xfId="20662" xr:uid="{214E95A4-B166-420F-9F25-37F336EF0826}"/>
    <cellStyle name="RISKrightEdge 2" xfId="20663" xr:uid="{99365CDC-8E58-48E5-AF64-C91E8F7C8F5A}"/>
    <cellStyle name="RISKrightEdge 2 10" xfId="20664" xr:uid="{D76C65A5-B07D-4066-A5BB-E076D360608D}"/>
    <cellStyle name="RISKrightEdge 2 10 2" xfId="20665" xr:uid="{6A2D04F9-F129-4712-A59E-77DC75718F3C}"/>
    <cellStyle name="RISKrightEdge 2 11" xfId="20666" xr:uid="{203ADA97-A9B8-4590-9DDE-E8D0BCCD4396}"/>
    <cellStyle name="RISKrightEdge 2 11 2" xfId="20667" xr:uid="{2A392562-A867-4033-83AB-DDB17D302DD7}"/>
    <cellStyle name="RISKrightEdge 2 12" xfId="20668" xr:uid="{CC0BAC27-68D8-4A66-AE6B-7123EF1F848E}"/>
    <cellStyle name="RISKrightEdge 2 12 2" xfId="20669" xr:uid="{3358F2A0-1863-4A94-83C4-F251810E52C9}"/>
    <cellStyle name="RISKrightEdge 2 13" xfId="20670" xr:uid="{C3DB2951-1093-4352-B43C-ABA4B8328572}"/>
    <cellStyle name="RISKrightEdge 2 2" xfId="20671" xr:uid="{F63A8D58-CC43-4B3E-B01C-3169D40CFC98}"/>
    <cellStyle name="RISKrightEdge 2 2 2" xfId="20672" xr:uid="{63938199-B3C1-45C8-9BE8-5E04785CEC1B}"/>
    <cellStyle name="RISKrightEdge 2 3" xfId="20673" xr:uid="{E57A4E87-0FBB-4959-8702-691682E2BDDC}"/>
    <cellStyle name="RISKrightEdge 2 3 2" xfId="20674" xr:uid="{2672DA92-603E-46FA-A177-F5D4F04F1CFA}"/>
    <cellStyle name="RISKrightEdge 2 4" xfId="20675" xr:uid="{75FC3AD8-3894-4786-9F5F-634FEDAA67E5}"/>
    <cellStyle name="RISKrightEdge 2 4 2" xfId="20676" xr:uid="{C2F20A10-E234-4358-856B-8D93A8FF41CF}"/>
    <cellStyle name="RISKrightEdge 2 5" xfId="20677" xr:uid="{0F3E2616-0150-4EAE-B63A-7BEDFB7CC47F}"/>
    <cellStyle name="RISKrightEdge 2 5 2" xfId="20678" xr:uid="{E050C5D2-0351-4FF9-A467-503CAB2FEF7B}"/>
    <cellStyle name="RISKrightEdge 2 6" xfId="20679" xr:uid="{3308B78C-C1D7-4EB0-BDF4-1BDC1E29B5B5}"/>
    <cellStyle name="RISKrightEdge 2 6 2" xfId="20680" xr:uid="{4AA049E9-0431-4A0C-AD44-72D9F6FD7536}"/>
    <cellStyle name="RISKrightEdge 2 7" xfId="20681" xr:uid="{0D284223-A16B-49B8-BA15-52565CDA938F}"/>
    <cellStyle name="RISKrightEdge 2 7 2" xfId="20682" xr:uid="{82756E78-12DC-4879-8B5F-1C64A572A94C}"/>
    <cellStyle name="RISKrightEdge 2 8" xfId="20683" xr:uid="{096BBE84-31F4-466F-BF28-E9049733B3FC}"/>
    <cellStyle name="RISKrightEdge 2 8 2" xfId="20684" xr:uid="{FE8C7A70-AEB1-48ED-85C8-F946521D7C81}"/>
    <cellStyle name="RISKrightEdge 2 9" xfId="20685" xr:uid="{F366FD5A-F350-4B8D-8313-0B26C5280A7D}"/>
    <cellStyle name="RISKrightEdge 2 9 2" xfId="20686" xr:uid="{E42EA773-FB74-473D-ADEB-9EC96616B3E4}"/>
    <cellStyle name="RISKrightEdge 3" xfId="20687" xr:uid="{98630501-6FBF-4DEE-9278-E42CE1A7F343}"/>
    <cellStyle name="RISKrightEdge 3 10" xfId="20688" xr:uid="{30CAA343-3DFE-41B0-8F17-AAA57F677B3A}"/>
    <cellStyle name="RISKrightEdge 3 10 2" xfId="20689" xr:uid="{84CABA30-B6D7-4B82-AD71-4CFE40112E50}"/>
    <cellStyle name="RISKrightEdge 3 11" xfId="20690" xr:uid="{E6AF1053-C456-4471-964F-8F66FCFE2F4D}"/>
    <cellStyle name="RISKrightEdge 3 11 2" xfId="20691" xr:uid="{A20C62AD-386C-4CB5-8D95-F550898D7E7C}"/>
    <cellStyle name="RISKrightEdge 3 12" xfId="20692" xr:uid="{44E1245D-C47C-411C-9207-BA84DF798838}"/>
    <cellStyle name="RISKrightEdge 3 12 2" xfId="20693" xr:uid="{11AED3ED-4B2B-4E34-9117-0FF6C8DC175C}"/>
    <cellStyle name="RISKrightEdge 3 13" xfId="20694" xr:uid="{1E065972-7515-4248-B6DB-B8E8E0C12C03}"/>
    <cellStyle name="RISKrightEdge 3 2" xfId="20695" xr:uid="{9CCFCD21-CCDB-41CF-84CB-EA8EE2C18C12}"/>
    <cellStyle name="RISKrightEdge 3 2 2" xfId="20696" xr:uid="{D4A3B349-0C81-48B0-8294-E8E661D4DE17}"/>
    <cellStyle name="RISKrightEdge 3 3" xfId="20697" xr:uid="{0DE2377B-366D-404B-AF51-B34ABBB63D53}"/>
    <cellStyle name="RISKrightEdge 3 3 2" xfId="20698" xr:uid="{B26A2FA3-1DE3-4E07-BB3F-A3EDFF256BBD}"/>
    <cellStyle name="RISKrightEdge 3 4" xfId="20699" xr:uid="{4C99D38C-B3D7-4B8D-BC8E-DCF02EE1409F}"/>
    <cellStyle name="RISKrightEdge 3 4 2" xfId="20700" xr:uid="{2BEBC5FF-8CE6-4479-86AE-2BD7A193FA15}"/>
    <cellStyle name="RISKrightEdge 3 5" xfId="20701" xr:uid="{738770B0-5073-4707-B70D-379EF28C66F7}"/>
    <cellStyle name="RISKrightEdge 3 5 2" xfId="20702" xr:uid="{40FE8557-0852-42C5-9FED-8C2C7F4BCB6B}"/>
    <cellStyle name="RISKrightEdge 3 6" xfId="20703" xr:uid="{8A7D2F4B-E627-42B1-A103-0FB9CC6E6F9D}"/>
    <cellStyle name="RISKrightEdge 3 6 2" xfId="20704" xr:uid="{906DCB16-BFE5-4694-B96E-AD6A488F609B}"/>
    <cellStyle name="RISKrightEdge 3 7" xfId="20705" xr:uid="{5F660E72-709A-4009-AB92-EC825CDF7D52}"/>
    <cellStyle name="RISKrightEdge 3 7 2" xfId="20706" xr:uid="{CAACA18F-4D5A-4D62-812C-A1BFECFA6FC4}"/>
    <cellStyle name="RISKrightEdge 3 8" xfId="20707" xr:uid="{7612808D-B268-47B5-A96F-1C5586C776DB}"/>
    <cellStyle name="RISKrightEdge 3 8 2" xfId="20708" xr:uid="{F9DC1094-72DA-47C8-8532-CA4E3BFDCE80}"/>
    <cellStyle name="RISKrightEdge 3 9" xfId="20709" xr:uid="{3215FB21-0512-430C-9028-51E19E8842EA}"/>
    <cellStyle name="RISKrightEdge 3 9 2" xfId="20710" xr:uid="{88E06711-7AFF-489C-A4C3-AD216F6054AC}"/>
    <cellStyle name="RISKrightEdge 4" xfId="20711" xr:uid="{BB4E6E8B-4787-426F-8876-FD034A5D851B}"/>
    <cellStyle name="RISKrightEdge 4 10" xfId="20712" xr:uid="{1F5ED010-5FC3-4E88-B8EB-252A8778BEF6}"/>
    <cellStyle name="RISKrightEdge 4 10 2" xfId="20713" xr:uid="{1CF13915-1A68-42AA-9ED4-DDA82CFE1F70}"/>
    <cellStyle name="RISKrightEdge 4 11" xfId="20714" xr:uid="{E7A6146A-E5FE-4AA2-A10A-126CFCBBABE3}"/>
    <cellStyle name="RISKrightEdge 4 11 2" xfId="20715" xr:uid="{21FD3835-82AD-4050-A84C-31D0DF56C378}"/>
    <cellStyle name="RISKrightEdge 4 12" xfId="20716" xr:uid="{763C86AE-0683-4111-A603-37CBA7CF81DB}"/>
    <cellStyle name="RISKrightEdge 4 12 2" xfId="20717" xr:uid="{B586FE43-6EC2-440A-8FAA-7EF2C1FEB907}"/>
    <cellStyle name="RISKrightEdge 4 13" xfId="20718" xr:uid="{32B18F1B-2BA6-4DC3-A029-7D46A0F2E36A}"/>
    <cellStyle name="RISKrightEdge 4 2" xfId="20719" xr:uid="{BCBF6325-40AA-4230-A2F2-C9AE12B5E62E}"/>
    <cellStyle name="RISKrightEdge 4 2 2" xfId="20720" xr:uid="{77B5865D-5EF4-4F29-909B-DA69BAEBAD44}"/>
    <cellStyle name="RISKrightEdge 4 3" xfId="20721" xr:uid="{D372AEB8-A4E0-400A-AEA5-53B3E45405A7}"/>
    <cellStyle name="RISKrightEdge 4 3 2" xfId="20722" xr:uid="{C1121E47-C642-4E90-A61C-B8CA106C9334}"/>
    <cellStyle name="RISKrightEdge 4 4" xfId="20723" xr:uid="{E569E2DA-FACB-466E-80AA-5E2A96592223}"/>
    <cellStyle name="RISKrightEdge 4 4 2" xfId="20724" xr:uid="{349D4254-72A7-42A1-9677-0F66BA83CCA0}"/>
    <cellStyle name="RISKrightEdge 4 5" xfId="20725" xr:uid="{900F2724-E36F-4195-97BD-3AADCE89E5CD}"/>
    <cellStyle name="RISKrightEdge 4 5 2" xfId="20726" xr:uid="{011523CF-1B2A-4C24-AC37-BE3B6FC1763C}"/>
    <cellStyle name="RISKrightEdge 4 6" xfId="20727" xr:uid="{0E78B484-C8B2-43C7-83AC-0613DE8EEE4B}"/>
    <cellStyle name="RISKrightEdge 4 6 2" xfId="20728" xr:uid="{218A1E85-AC22-4D4C-AE57-6452035904AC}"/>
    <cellStyle name="RISKrightEdge 4 7" xfId="20729" xr:uid="{B5403F81-337F-4429-BA67-772BB9670FE4}"/>
    <cellStyle name="RISKrightEdge 4 7 2" xfId="20730" xr:uid="{7FEA4A85-B3F1-4C12-947C-562E1AA7CC47}"/>
    <cellStyle name="RISKrightEdge 4 8" xfId="20731" xr:uid="{F8EB6797-6C2E-4647-A536-6EBF0CC0617D}"/>
    <cellStyle name="RISKrightEdge 4 8 2" xfId="20732" xr:uid="{8114B5EC-BB72-496F-B151-F0C2E3E01EEA}"/>
    <cellStyle name="RISKrightEdge 4 9" xfId="20733" xr:uid="{3CB89F48-62AD-453D-BFF3-51AC43F6DF26}"/>
    <cellStyle name="RISKrightEdge 4 9 2" xfId="20734" xr:uid="{C56119FD-344B-4C4F-9AF3-7A741544040F}"/>
    <cellStyle name="RISKrightEdge 5" xfId="20735" xr:uid="{999CF69B-4AD4-42DB-B975-3EA2B52EC5A0}"/>
    <cellStyle name="RISKrtandbEdge" xfId="20736" xr:uid="{A4E70428-442B-411C-8221-FCCE91487665}"/>
    <cellStyle name="RISKrtandbEdge 10" xfId="20737" xr:uid="{F4FF6F38-FA1E-46C7-B6A8-A5DB51EC5849}"/>
    <cellStyle name="RISKrtandbEdge 10 2" xfId="20738" xr:uid="{08084A6A-EF47-4FC9-989D-F27F5144F8F8}"/>
    <cellStyle name="RISKrtandbEdge 11" xfId="20739" xr:uid="{03488601-6356-4BAE-8946-EFB99745E5F4}"/>
    <cellStyle name="RISKrtandbEdge 11 2" xfId="20740" xr:uid="{AB3A6889-2116-4823-972F-E81A3A3DC6D0}"/>
    <cellStyle name="RISKrtandbEdge 12" xfId="20741" xr:uid="{CAC20C73-34CC-48E1-9205-C6133FD98102}"/>
    <cellStyle name="RISKrtandbEdge 2" xfId="20742" xr:uid="{6581C555-E2D2-4A86-B12A-59A30DD3ED70}"/>
    <cellStyle name="RISKrtandbEdge 2 10" xfId="20743" xr:uid="{8DCC967F-5FFB-4F8E-AC74-24385236C0B1}"/>
    <cellStyle name="RISKrtandbEdge 2 10 2" xfId="20744" xr:uid="{50443C0B-12CF-4F81-AB7E-06F49022A5AE}"/>
    <cellStyle name="RISKrtandbEdge 2 10 2 2" xfId="20745" xr:uid="{FD59A006-6414-4A71-8B24-E2A7B8D5EAE8}"/>
    <cellStyle name="RISKrtandbEdge 2 10 3" xfId="20746" xr:uid="{235B9468-E99F-45AC-ACA1-A4F35E449749}"/>
    <cellStyle name="RISKrtandbEdge 2 10 3 2" xfId="20747" xr:uid="{E0A40F60-649B-465F-90E7-B5C1EFFE33AB}"/>
    <cellStyle name="RISKrtandbEdge 2 10 4" xfId="20748" xr:uid="{71B84326-0878-4440-98ED-419F426B1FC8}"/>
    <cellStyle name="RISKrtandbEdge 2 11" xfId="20749" xr:uid="{7ABA99A6-5C25-42A5-B4AE-A9A4FDB59EB5}"/>
    <cellStyle name="RISKrtandbEdge 2 11 2" xfId="20750" xr:uid="{4201D27F-3954-47F6-9F0A-CD9D7777A0CE}"/>
    <cellStyle name="RISKrtandbEdge 2 12" xfId="20751" xr:uid="{F802F3C7-DF8C-4BF3-9D1F-BA9E164126CC}"/>
    <cellStyle name="RISKrtandbEdge 2 12 2" xfId="20752" xr:uid="{E0208641-C27C-4DFC-9999-A7745A87B243}"/>
    <cellStyle name="RISKrtandbEdge 2 13" xfId="20753" xr:uid="{E935DF71-506F-4B33-BD41-25B640BA392F}"/>
    <cellStyle name="RISKrtandbEdge 2 2" xfId="20754" xr:uid="{B2F23A13-420B-4536-95D4-A798A1354DDC}"/>
    <cellStyle name="RISKrtandbEdge 2 2 2" xfId="20755" xr:uid="{8FF123DF-EF9E-46F9-A138-A50EF3F81A8E}"/>
    <cellStyle name="RISKrtandbEdge 2 2 2 2" xfId="20756" xr:uid="{8D549589-B681-4F1C-B222-F4865D56FBC1}"/>
    <cellStyle name="RISKrtandbEdge 2 2 2 2 2" xfId="20757" xr:uid="{735CE943-1574-4CF7-9CE9-42EA4899DD5F}"/>
    <cellStyle name="RISKrtandbEdge 2 2 2 2 2 2" xfId="20758" xr:uid="{3AC9710E-419C-45B9-97A4-1EC413C2D049}"/>
    <cellStyle name="RISKrtandbEdge 2 2 2 2 3" xfId="20759" xr:uid="{A42CA82C-78BA-4AEA-A639-28C220A0DEAE}"/>
    <cellStyle name="RISKrtandbEdge 2 2 2 2 3 2" xfId="20760" xr:uid="{A2899990-380D-4D41-B263-60EC8623CC85}"/>
    <cellStyle name="RISKrtandbEdge 2 2 2 2 4" xfId="20761" xr:uid="{E0EA2510-EB8E-4B65-B5BA-A490186E36E4}"/>
    <cellStyle name="RISKrtandbEdge 2 2 2 3" xfId="20762" xr:uid="{F64961B2-8849-4E84-B547-D8916742F8FB}"/>
    <cellStyle name="RISKrtandbEdge 2 2 2 3 2" xfId="20763" xr:uid="{8DFA1A38-BDBF-45E6-A7CA-61E869D34E35}"/>
    <cellStyle name="RISKrtandbEdge 2 2 2 3 2 2" xfId="20764" xr:uid="{BFC3656C-259A-459F-A5BB-251CB9B6E8A2}"/>
    <cellStyle name="RISKrtandbEdge 2 2 2 3 3" xfId="20765" xr:uid="{90540600-ECBE-4C30-9C58-9D704BF0F6DA}"/>
    <cellStyle name="RISKrtandbEdge 2 2 2 3 3 2" xfId="20766" xr:uid="{8980F0B4-1710-4854-9091-CF7A7B035E7E}"/>
    <cellStyle name="RISKrtandbEdge 2 2 2 3 4" xfId="20767" xr:uid="{D1C95226-3D7E-4545-B720-82495FFF2E1F}"/>
    <cellStyle name="RISKrtandbEdge 2 2 2 4" xfId="20768" xr:uid="{A16900A5-701E-447C-8786-40C4F0720B5F}"/>
    <cellStyle name="RISKrtandbEdge 2 2 2 4 2" xfId="20769" xr:uid="{2221F827-01B5-44C8-9D54-2CD5C81E0F3F}"/>
    <cellStyle name="RISKrtandbEdge 2 2 2 4 2 2" xfId="20770" xr:uid="{C688A566-44CB-4ABE-A460-D4E5C315C22B}"/>
    <cellStyle name="RISKrtandbEdge 2 2 2 4 3" xfId="20771" xr:uid="{A71A2C9F-9E6F-4353-A0F8-CC3E7EA37073}"/>
    <cellStyle name="RISKrtandbEdge 2 2 2 4 3 2" xfId="20772" xr:uid="{53DFFED6-A781-4C14-A99E-8CFF0E076FB2}"/>
    <cellStyle name="RISKrtandbEdge 2 2 2 4 4" xfId="20773" xr:uid="{55C92985-9FFE-4642-A46C-3ABF87C78C01}"/>
    <cellStyle name="RISKrtandbEdge 2 2 2 5" xfId="20774" xr:uid="{3AE5FF5D-636A-47D0-B2DA-73C459F307EF}"/>
    <cellStyle name="RISKrtandbEdge 2 2 2 5 2" xfId="20775" xr:uid="{BEA24A0E-B05D-4BAB-A01D-5A68C074D1DC}"/>
    <cellStyle name="RISKrtandbEdge 2 2 2 5 2 2" xfId="20776" xr:uid="{133927C1-0207-4378-9628-CE900546928C}"/>
    <cellStyle name="RISKrtandbEdge 2 2 2 5 3" xfId="20777" xr:uid="{A489C751-E198-479A-87F5-0633A7756B0C}"/>
    <cellStyle name="RISKrtandbEdge 2 2 2 5 3 2" xfId="20778" xr:uid="{FB35DEDD-78AF-453E-B581-1FED2140AB96}"/>
    <cellStyle name="RISKrtandbEdge 2 2 2 5 4" xfId="20779" xr:uid="{325DA35D-EA28-45EA-94FA-D5240214DB54}"/>
    <cellStyle name="RISKrtandbEdge 2 2 2 6" xfId="20780" xr:uid="{15641224-C035-4FCC-BB4F-C8509794D086}"/>
    <cellStyle name="RISKrtandbEdge 2 2 2 6 2" xfId="20781" xr:uid="{DC0C2E61-C5D2-4C7B-9B4C-1F3100D3592D}"/>
    <cellStyle name="RISKrtandbEdge 2 2 2 7" xfId="20782" xr:uid="{2B50D59F-FAB7-421B-93A0-61A2D3C0322F}"/>
    <cellStyle name="RISKrtandbEdge 2 2 2 7 2" xfId="20783" xr:uid="{C669D52C-C8DD-42D2-8AB9-DDD92656EB18}"/>
    <cellStyle name="RISKrtandbEdge 2 2 2 8" xfId="20784" xr:uid="{4E6F72F4-8E29-4199-83DC-B46F14796866}"/>
    <cellStyle name="RISKrtandbEdge 2 2 3" xfId="20785" xr:uid="{19831390-4D0D-4FB5-A6A0-23920C785E5D}"/>
    <cellStyle name="RISKrtandbEdge 2 2 3 2" xfId="20786" xr:uid="{BD34DA23-89C1-473F-9F34-B6A19F402C4B}"/>
    <cellStyle name="RISKrtandbEdge 2 2 3 2 2" xfId="20787" xr:uid="{B10709E9-53D9-44EF-A5A6-74DED9DABDEF}"/>
    <cellStyle name="RISKrtandbEdge 2 2 3 3" xfId="20788" xr:uid="{12F2CD2E-BC45-433D-9CC5-B47B0BC64FC4}"/>
    <cellStyle name="RISKrtandbEdge 2 2 3 3 2" xfId="20789" xr:uid="{9C7089FC-247D-4B6A-B270-AED906B3E1CF}"/>
    <cellStyle name="RISKrtandbEdge 2 2 3 4" xfId="20790" xr:uid="{CB4C8300-6BE1-4027-93B6-6FEE8E929021}"/>
    <cellStyle name="RISKrtandbEdge 2 2 4" xfId="20791" xr:uid="{5E7949CB-FEB5-4BC6-A0FC-AA4E88700A0A}"/>
    <cellStyle name="RISKrtandbEdge 2 2 4 2" xfId="20792" xr:uid="{F5DF2CEB-238D-4683-87F0-7597E4B5BE59}"/>
    <cellStyle name="RISKrtandbEdge 2 2 4 2 2" xfId="20793" xr:uid="{8BF92E08-C1A8-4EE2-A9E0-E0E3055DFA65}"/>
    <cellStyle name="RISKrtandbEdge 2 2 4 3" xfId="20794" xr:uid="{783A3462-B872-4894-A029-7DCD36A52B78}"/>
    <cellStyle name="RISKrtandbEdge 2 2 4 3 2" xfId="20795" xr:uid="{8FA750D9-A07C-4C14-8DCF-6E7F1B2F5046}"/>
    <cellStyle name="RISKrtandbEdge 2 2 4 4" xfId="20796" xr:uid="{C5C32E49-37BA-4A17-A978-86E1DFE222B9}"/>
    <cellStyle name="RISKrtandbEdge 2 2 5" xfId="20797" xr:uid="{C8E2731B-DE36-43B5-9DEB-EB02CAE2E88A}"/>
    <cellStyle name="RISKrtandbEdge 2 2 5 2" xfId="20798" xr:uid="{0F2FA51C-AB7F-4091-8A77-1FE46D138D18}"/>
    <cellStyle name="RISKrtandbEdge 2 2 5 2 2" xfId="20799" xr:uid="{9F1E75B0-E238-47F2-BAA9-A6DBE7F7402A}"/>
    <cellStyle name="RISKrtandbEdge 2 2 5 3" xfId="20800" xr:uid="{1399A876-8C6F-4612-A596-64913E265397}"/>
    <cellStyle name="RISKrtandbEdge 2 2 5 3 2" xfId="20801" xr:uid="{45E57A37-A0E4-4D7C-9BF4-9AFD90764732}"/>
    <cellStyle name="RISKrtandbEdge 2 2 5 4" xfId="20802" xr:uid="{9C309133-6106-4B2D-8463-A97C040FBE63}"/>
    <cellStyle name="RISKrtandbEdge 2 2 6" xfId="20803" xr:uid="{D28DE7FD-9877-43F0-AC93-DD055E4755BA}"/>
    <cellStyle name="RISKrtandbEdge 2 2 6 2" xfId="20804" xr:uid="{23966100-777F-4D97-AE29-6C40117EF2C7}"/>
    <cellStyle name="RISKrtandbEdge 2 2 6 2 2" xfId="20805" xr:uid="{7DDD5EF4-6A84-48A6-812F-95ABDCF0BB9D}"/>
    <cellStyle name="RISKrtandbEdge 2 2 6 3" xfId="20806" xr:uid="{11E71524-3982-4A4C-B1C2-7315AFD7A0DC}"/>
    <cellStyle name="RISKrtandbEdge 2 2 6 3 2" xfId="20807" xr:uid="{97587D64-CCA3-4CC5-881B-6D740BC79AB6}"/>
    <cellStyle name="RISKrtandbEdge 2 2 6 4" xfId="20808" xr:uid="{2EE6D636-0CE5-45A5-BC88-F8E26E34FBB2}"/>
    <cellStyle name="RISKrtandbEdge 2 2 7" xfId="20809" xr:uid="{FCE68D94-B205-480F-9281-FF5D0A13F7B3}"/>
    <cellStyle name="RISKrtandbEdge 2 2 7 2" xfId="20810" xr:uid="{B85B7CF8-92B7-4F2A-B256-02D37100BEAA}"/>
    <cellStyle name="RISKrtandbEdge 2 2 8" xfId="20811" xr:uid="{76BA84D0-235B-4622-81DF-BE5BB2336B19}"/>
    <cellStyle name="RISKrtandbEdge 2 2 8 2" xfId="20812" xr:uid="{01EF633F-AC52-41B3-9B87-CB9B5EE79F07}"/>
    <cellStyle name="RISKrtandbEdge 2 2 9" xfId="20813" xr:uid="{C60E490F-3B1A-47B7-AF04-37932B06863C}"/>
    <cellStyle name="RISKrtandbEdge 2 2_Balance" xfId="20814" xr:uid="{5269E63F-D832-498E-82C0-70D5C6E261A9}"/>
    <cellStyle name="RISKrtandbEdge 2 3" xfId="20815" xr:uid="{DA23F380-9700-408E-825B-5024C1E852D2}"/>
    <cellStyle name="RISKrtandbEdge 2 3 2" xfId="20816" xr:uid="{5B336833-419C-4F9F-8FDF-663FD11624F8}"/>
    <cellStyle name="RISKrtandbEdge 2 3 2 2" xfId="20817" xr:uid="{13C95C01-96A4-43E0-8174-DD533FDD7928}"/>
    <cellStyle name="RISKrtandbEdge 2 3 2 2 2" xfId="20818" xr:uid="{FB743915-3F2D-4471-B474-31825B07DC52}"/>
    <cellStyle name="RISKrtandbEdge 2 3 2 2 2 2" xfId="20819" xr:uid="{32D97142-5B04-4A59-BB6A-0AC0D1B881FD}"/>
    <cellStyle name="RISKrtandbEdge 2 3 2 2 3" xfId="20820" xr:uid="{A315EF1C-25CB-40D8-8B93-861B07F31E00}"/>
    <cellStyle name="RISKrtandbEdge 2 3 2 2 3 2" xfId="20821" xr:uid="{FA70923B-8C08-491A-B9FD-5424F9BC3F42}"/>
    <cellStyle name="RISKrtandbEdge 2 3 2 2 4" xfId="20822" xr:uid="{BD63DF1B-3AD9-4095-89CE-B68E3698151C}"/>
    <cellStyle name="RISKrtandbEdge 2 3 2 3" xfId="20823" xr:uid="{CF8A5EAD-CE75-43EA-ABB2-DEE62AE44345}"/>
    <cellStyle name="RISKrtandbEdge 2 3 2 3 2" xfId="20824" xr:uid="{A773AA37-9983-46D0-8BF8-AA9244E7EF10}"/>
    <cellStyle name="RISKrtandbEdge 2 3 2 3 2 2" xfId="20825" xr:uid="{E47A3AE3-3C0F-48DF-9CBB-366E657D22EC}"/>
    <cellStyle name="RISKrtandbEdge 2 3 2 3 3" xfId="20826" xr:uid="{375818C5-DD2E-420B-816F-CA0CCF2EC474}"/>
    <cellStyle name="RISKrtandbEdge 2 3 2 3 3 2" xfId="20827" xr:uid="{A372D100-1F54-4EDD-9215-8AC02A0DDC11}"/>
    <cellStyle name="RISKrtandbEdge 2 3 2 3 4" xfId="20828" xr:uid="{BD9B5766-4744-41D8-8A52-E8BB5698D606}"/>
    <cellStyle name="RISKrtandbEdge 2 3 2 4" xfId="20829" xr:uid="{E0040918-8256-4548-9C6C-9A7CD8D12790}"/>
    <cellStyle name="RISKrtandbEdge 2 3 2 4 2" xfId="20830" xr:uid="{90B118DD-0911-44BB-9B98-68D491F8DCB1}"/>
    <cellStyle name="RISKrtandbEdge 2 3 2 4 2 2" xfId="20831" xr:uid="{E329A79E-C35A-4FE4-9913-63B7E5CE5B57}"/>
    <cellStyle name="RISKrtandbEdge 2 3 2 4 3" xfId="20832" xr:uid="{1267851C-682E-470E-8669-BE852FC8184A}"/>
    <cellStyle name="RISKrtandbEdge 2 3 2 4 3 2" xfId="20833" xr:uid="{19E8B969-86FD-4407-BA50-BA396F5AA6D1}"/>
    <cellStyle name="RISKrtandbEdge 2 3 2 4 4" xfId="20834" xr:uid="{F7B07DA5-C122-414A-9693-6ACB52873CC5}"/>
    <cellStyle name="RISKrtandbEdge 2 3 2 5" xfId="20835" xr:uid="{004939BC-55E5-4F9E-8C0B-CBA7C81F85D1}"/>
    <cellStyle name="RISKrtandbEdge 2 3 2 5 2" xfId="20836" xr:uid="{DB88D072-CE21-4B3E-B949-8000DECCFB89}"/>
    <cellStyle name="RISKrtandbEdge 2 3 2 5 2 2" xfId="20837" xr:uid="{15E70125-62A5-4C78-8E38-8C1261443346}"/>
    <cellStyle name="RISKrtandbEdge 2 3 2 5 3" xfId="20838" xr:uid="{E1233BD4-27DE-4DA5-987F-81C7ACCD75BA}"/>
    <cellStyle name="RISKrtandbEdge 2 3 2 5 3 2" xfId="20839" xr:uid="{61063FAE-C4B4-4F60-B02E-37CD664B9F6B}"/>
    <cellStyle name="RISKrtandbEdge 2 3 2 5 4" xfId="20840" xr:uid="{EF5DF75D-E06A-490A-B636-AA90E139B572}"/>
    <cellStyle name="RISKrtandbEdge 2 3 2 6" xfId="20841" xr:uid="{4453C456-7A7B-4DE2-A280-FC2329352305}"/>
    <cellStyle name="RISKrtandbEdge 2 3 2 6 2" xfId="20842" xr:uid="{766DFE07-248F-40B1-843E-1F789119A2FD}"/>
    <cellStyle name="RISKrtandbEdge 2 3 2 7" xfId="20843" xr:uid="{0BEC1F06-C50C-4F06-9863-BC034F294287}"/>
    <cellStyle name="RISKrtandbEdge 2 3 2 7 2" xfId="20844" xr:uid="{A7D7D7D5-C3CF-40E7-AF21-3A1C78C7BB6A}"/>
    <cellStyle name="RISKrtandbEdge 2 3 2 8" xfId="20845" xr:uid="{F4DFA693-21F8-49B8-869F-D0C36168DD38}"/>
    <cellStyle name="RISKrtandbEdge 2 3 3" xfId="20846" xr:uid="{7D9A86AA-E490-4EE7-BDAC-5E29BA03D027}"/>
    <cellStyle name="RISKrtandbEdge 2 3 3 2" xfId="20847" xr:uid="{BAA1CDD3-5291-4BD3-B599-C03E9BADB894}"/>
    <cellStyle name="RISKrtandbEdge 2 3 3 2 2" xfId="20848" xr:uid="{1CB32DDE-8076-4FA0-98B1-04714D8AA2F5}"/>
    <cellStyle name="RISKrtandbEdge 2 3 3 3" xfId="20849" xr:uid="{DC37070C-194A-4B5D-A614-467B65B174BF}"/>
    <cellStyle name="RISKrtandbEdge 2 3 3 3 2" xfId="20850" xr:uid="{A58FCA9D-E61C-492D-B46F-B7619CF2F3F7}"/>
    <cellStyle name="RISKrtandbEdge 2 3 3 4" xfId="20851" xr:uid="{B7B7785C-9104-45A7-B1A9-EF2EEE8B29F5}"/>
    <cellStyle name="RISKrtandbEdge 2 3 4" xfId="20852" xr:uid="{D63B3D78-2549-464A-8EE4-F82017ADE54D}"/>
    <cellStyle name="RISKrtandbEdge 2 3 4 2" xfId="20853" xr:uid="{2F78DAC3-C3E0-44CE-92E2-80A99283B6A4}"/>
    <cellStyle name="RISKrtandbEdge 2 3 4 2 2" xfId="20854" xr:uid="{B24A57ED-7048-4F21-917E-4D9F1D4117A6}"/>
    <cellStyle name="RISKrtandbEdge 2 3 4 3" xfId="20855" xr:uid="{34E5462C-3C0E-4A53-A625-3AEDE0713823}"/>
    <cellStyle name="RISKrtandbEdge 2 3 4 3 2" xfId="20856" xr:uid="{96A8277C-6DEB-4237-930F-D9447336F27E}"/>
    <cellStyle name="RISKrtandbEdge 2 3 4 4" xfId="20857" xr:uid="{358ECF0D-E7D5-4CF4-92D5-6934A25E1F05}"/>
    <cellStyle name="RISKrtandbEdge 2 3 5" xfId="20858" xr:uid="{E98BBD7F-74EC-4795-BDF5-59B76759569C}"/>
    <cellStyle name="RISKrtandbEdge 2 3 5 2" xfId="20859" xr:uid="{79876415-F2BA-4A36-A026-F0F160863161}"/>
    <cellStyle name="RISKrtandbEdge 2 3 5 2 2" xfId="20860" xr:uid="{616C9095-ED4C-4858-ACCE-9E33A298E3B1}"/>
    <cellStyle name="RISKrtandbEdge 2 3 5 3" xfId="20861" xr:uid="{DB060C42-1969-403F-BB80-AB8EF6011B76}"/>
    <cellStyle name="RISKrtandbEdge 2 3 5 3 2" xfId="20862" xr:uid="{09F110A2-94DE-474E-847D-743EB8BB6099}"/>
    <cellStyle name="RISKrtandbEdge 2 3 5 4" xfId="20863" xr:uid="{64F75B03-D303-4978-9C46-E8A9000F1B1C}"/>
    <cellStyle name="RISKrtandbEdge 2 3 6" xfId="20864" xr:uid="{59EBAD3C-EF38-4FA1-89B0-A955F673BC1E}"/>
    <cellStyle name="RISKrtandbEdge 2 3 6 2" xfId="20865" xr:uid="{FE3D40E5-ADB6-4A1C-9A92-5256322FCDDD}"/>
    <cellStyle name="RISKrtandbEdge 2 3 6 2 2" xfId="20866" xr:uid="{BB438E97-AB8D-466B-BBD2-1C2503F0E86C}"/>
    <cellStyle name="RISKrtandbEdge 2 3 6 3" xfId="20867" xr:uid="{59E592B9-D3D7-48F6-AD61-3F89D8DC760C}"/>
    <cellStyle name="RISKrtandbEdge 2 3 6 3 2" xfId="20868" xr:uid="{A7206757-E30C-4D31-A4F6-77E4C20C884B}"/>
    <cellStyle name="RISKrtandbEdge 2 3 6 4" xfId="20869" xr:uid="{8C1A63BF-1D04-4008-9593-FB28D352D7BF}"/>
    <cellStyle name="RISKrtandbEdge 2 3 7" xfId="20870" xr:uid="{33C389E9-FF6F-48A7-BDEC-DC903C6143D2}"/>
    <cellStyle name="RISKrtandbEdge 2 3 7 2" xfId="20871" xr:uid="{8E9F7F0F-8F79-4F95-A2EC-7D325D4C83C6}"/>
    <cellStyle name="RISKrtandbEdge 2 3 8" xfId="20872" xr:uid="{E50575EA-7AD5-49AF-A1D3-E1A83123FDBB}"/>
    <cellStyle name="RISKrtandbEdge 2 3 8 2" xfId="20873" xr:uid="{148A788E-DB41-4B31-87C8-3C084C1ABC6E}"/>
    <cellStyle name="RISKrtandbEdge 2 3 9" xfId="20874" xr:uid="{712041EF-04A6-454E-9D4F-BAA9803B830D}"/>
    <cellStyle name="RISKrtandbEdge 2 3_Balance" xfId="20875" xr:uid="{79173812-69E9-43CC-A25F-DE0128FB60E5}"/>
    <cellStyle name="RISKrtandbEdge 2 4" xfId="20876" xr:uid="{63A7D579-E971-4277-8964-0EDC147EAF93}"/>
    <cellStyle name="RISKrtandbEdge 2 4 2" xfId="20877" xr:uid="{22633156-73F5-4DF7-A393-766B4FFD493D}"/>
    <cellStyle name="RISKrtandbEdge 2 4 2 2" xfId="20878" xr:uid="{B6381046-A761-4A22-BA5B-D7F495D70D71}"/>
    <cellStyle name="RISKrtandbEdge 2 4 2 2 2" xfId="20879" xr:uid="{0BE9359C-C8B3-4EBA-95AD-8D458EB5B9C8}"/>
    <cellStyle name="RISKrtandbEdge 2 4 2 2 2 2" xfId="20880" xr:uid="{9648DF1C-1871-440F-9995-E8C9CF8482E3}"/>
    <cellStyle name="RISKrtandbEdge 2 4 2 2 3" xfId="20881" xr:uid="{29A5F1A2-0553-4BD2-80A6-DDB9CE40D0A4}"/>
    <cellStyle name="RISKrtandbEdge 2 4 2 2 3 2" xfId="20882" xr:uid="{D475A40A-31BE-47E2-916C-411FF07A76A4}"/>
    <cellStyle name="RISKrtandbEdge 2 4 2 2 4" xfId="20883" xr:uid="{BE539BB5-CE98-4274-9146-D79797C9C664}"/>
    <cellStyle name="RISKrtandbEdge 2 4 2 3" xfId="20884" xr:uid="{EE0226E7-1753-4AEB-A009-993A37AFC04A}"/>
    <cellStyle name="RISKrtandbEdge 2 4 2 3 2" xfId="20885" xr:uid="{42930476-46E7-4831-85E9-C5E68B7592D9}"/>
    <cellStyle name="RISKrtandbEdge 2 4 2 3 2 2" xfId="20886" xr:uid="{9320591F-2CDB-4F2E-BC86-59401BFA3549}"/>
    <cellStyle name="RISKrtandbEdge 2 4 2 3 3" xfId="20887" xr:uid="{63747AE1-B642-4FD1-8AC9-793FA9DF5209}"/>
    <cellStyle name="RISKrtandbEdge 2 4 2 3 3 2" xfId="20888" xr:uid="{7B3DADDC-8A5F-499A-A6A2-C9F724A951C7}"/>
    <cellStyle name="RISKrtandbEdge 2 4 2 3 4" xfId="20889" xr:uid="{3AA59456-8911-4835-B963-0A6CB5757236}"/>
    <cellStyle name="RISKrtandbEdge 2 4 2 4" xfId="20890" xr:uid="{F67106AC-FF6C-4AB8-87E2-2245DEAD9597}"/>
    <cellStyle name="RISKrtandbEdge 2 4 2 4 2" xfId="20891" xr:uid="{390DAD7F-EC98-4C51-82A1-C8435BB6018E}"/>
    <cellStyle name="RISKrtandbEdge 2 4 2 4 2 2" xfId="20892" xr:uid="{D8701C54-F879-452B-BD6D-4EDD6BBC19BF}"/>
    <cellStyle name="RISKrtandbEdge 2 4 2 4 3" xfId="20893" xr:uid="{F560B17A-5F96-4668-9281-A9D217940086}"/>
    <cellStyle name="RISKrtandbEdge 2 4 2 4 3 2" xfId="20894" xr:uid="{2B7A2C5A-201D-4173-A92C-C5F696C044AD}"/>
    <cellStyle name="RISKrtandbEdge 2 4 2 4 4" xfId="20895" xr:uid="{A48CF00C-DF51-4644-A72C-5325294939E0}"/>
    <cellStyle name="RISKrtandbEdge 2 4 2 5" xfId="20896" xr:uid="{21E44883-015E-4A8B-B594-E31B7A8508D9}"/>
    <cellStyle name="RISKrtandbEdge 2 4 2 5 2" xfId="20897" xr:uid="{37802728-EF94-4ED1-9F4D-4FBDCA1B4BC8}"/>
    <cellStyle name="RISKrtandbEdge 2 4 2 5 2 2" xfId="20898" xr:uid="{FEF6BCF0-A04F-4DD1-8A88-1536B3A640AD}"/>
    <cellStyle name="RISKrtandbEdge 2 4 2 5 3" xfId="20899" xr:uid="{34AF7B0D-0375-49F4-B6AE-6D9A17999804}"/>
    <cellStyle name="RISKrtandbEdge 2 4 2 5 3 2" xfId="20900" xr:uid="{C3F53969-72F3-4A91-A2FE-B7932862A7FD}"/>
    <cellStyle name="RISKrtandbEdge 2 4 2 5 4" xfId="20901" xr:uid="{F36163F4-2084-422A-8230-177033DA3E33}"/>
    <cellStyle name="RISKrtandbEdge 2 4 2 6" xfId="20902" xr:uid="{E8BE0A5A-3085-471A-ADB2-CF78E1F110D6}"/>
    <cellStyle name="RISKrtandbEdge 2 4 2 6 2" xfId="20903" xr:uid="{7564C661-DDC7-46FD-981D-8CA3CA47B102}"/>
    <cellStyle name="RISKrtandbEdge 2 4 2 7" xfId="20904" xr:uid="{E84BB4DE-1A25-4CAD-9452-6C64A8DFADF6}"/>
    <cellStyle name="RISKrtandbEdge 2 4 2 7 2" xfId="20905" xr:uid="{8A09C0E7-BE5D-4F7B-B0C6-D14702A52D9B}"/>
    <cellStyle name="RISKrtandbEdge 2 4 2 8" xfId="20906" xr:uid="{1E774685-911F-465A-9626-1F0B7AE2C042}"/>
    <cellStyle name="RISKrtandbEdge 2 4 3" xfId="20907" xr:uid="{2F7A0A6B-E8DC-4081-963C-093C5ED8E831}"/>
    <cellStyle name="RISKrtandbEdge 2 4 3 2" xfId="20908" xr:uid="{0D156397-4BF2-45D2-B3FF-8CD3BF4190B1}"/>
    <cellStyle name="RISKrtandbEdge 2 4 3 2 2" xfId="20909" xr:uid="{67DDF330-EA5A-4921-BD86-E305001B9DF9}"/>
    <cellStyle name="RISKrtandbEdge 2 4 3 3" xfId="20910" xr:uid="{C0D9EE73-0D4E-4DAC-824D-90E507E2F2DE}"/>
    <cellStyle name="RISKrtandbEdge 2 4 3 3 2" xfId="20911" xr:uid="{3AEEFCBA-80E9-4717-9CCA-57220E0A9DBE}"/>
    <cellStyle name="RISKrtandbEdge 2 4 3 4" xfId="20912" xr:uid="{ED7B48BD-F9A2-467F-96F8-1325E48539A4}"/>
    <cellStyle name="RISKrtandbEdge 2 4 4" xfId="20913" xr:uid="{FA43CC2B-B978-4B99-A845-8E75072A0455}"/>
    <cellStyle name="RISKrtandbEdge 2 4 4 2" xfId="20914" xr:uid="{108A0CA6-5E27-4C0E-9C2D-D67DBE10BF4B}"/>
    <cellStyle name="RISKrtandbEdge 2 4 4 2 2" xfId="20915" xr:uid="{03437847-45AB-4C25-9A8B-FB1CA9AF2066}"/>
    <cellStyle name="RISKrtandbEdge 2 4 4 3" xfId="20916" xr:uid="{7099439C-6657-4EF4-98E0-B460A001BE0B}"/>
    <cellStyle name="RISKrtandbEdge 2 4 4 3 2" xfId="20917" xr:uid="{653208FD-6D93-4DBC-8F96-64F74370EE4F}"/>
    <cellStyle name="RISKrtandbEdge 2 4 4 4" xfId="20918" xr:uid="{B4BB2D7C-AC19-4CB6-BAE8-52807CE3A657}"/>
    <cellStyle name="RISKrtandbEdge 2 4 5" xfId="20919" xr:uid="{C15AE646-ADFE-49DD-A758-61E457690D6A}"/>
    <cellStyle name="RISKrtandbEdge 2 4 5 2" xfId="20920" xr:uid="{3A4671F5-EF24-4B47-A15F-5BD2B5A135C6}"/>
    <cellStyle name="RISKrtandbEdge 2 4 5 2 2" xfId="20921" xr:uid="{9188C5F9-96AA-422A-8AF9-FDC8A924700F}"/>
    <cellStyle name="RISKrtandbEdge 2 4 5 3" xfId="20922" xr:uid="{A0F6CE81-71C0-40BB-A4C0-5AB10E90B3C4}"/>
    <cellStyle name="RISKrtandbEdge 2 4 5 3 2" xfId="20923" xr:uid="{540A466D-B867-48B8-9C04-785B2ACC4D76}"/>
    <cellStyle name="RISKrtandbEdge 2 4 5 4" xfId="20924" xr:uid="{1C288937-9CB1-450A-A20E-B1389D5BCA97}"/>
    <cellStyle name="RISKrtandbEdge 2 4 6" xfId="20925" xr:uid="{651C35B4-12F0-486E-816E-D6F13FB870FC}"/>
    <cellStyle name="RISKrtandbEdge 2 4 6 2" xfId="20926" xr:uid="{3A943FC4-7D12-4B88-96D0-7715661FBDCE}"/>
    <cellStyle name="RISKrtandbEdge 2 4 6 2 2" xfId="20927" xr:uid="{D7DA8CF8-9A6C-4A0C-81D0-8D93DB60FB19}"/>
    <cellStyle name="RISKrtandbEdge 2 4 6 3" xfId="20928" xr:uid="{6F087AB7-7FD7-45A4-A22F-8F9489F97B5E}"/>
    <cellStyle name="RISKrtandbEdge 2 4 6 3 2" xfId="20929" xr:uid="{4B316BA8-69B2-4543-9E7C-5E1A1A00D91C}"/>
    <cellStyle name="RISKrtandbEdge 2 4 6 4" xfId="20930" xr:uid="{708D7159-80F9-4D80-A4D0-8E900E506CEB}"/>
    <cellStyle name="RISKrtandbEdge 2 4 7" xfId="20931" xr:uid="{543D04E8-27D9-4078-904F-55F3EFFE94AB}"/>
    <cellStyle name="RISKrtandbEdge 2 4 7 2" xfId="20932" xr:uid="{8859CDF6-EA0E-4CB8-B4FE-5ABAF770D405}"/>
    <cellStyle name="RISKrtandbEdge 2 4 8" xfId="20933" xr:uid="{D9D95E7A-7F02-411A-A841-2C47B0607ACD}"/>
    <cellStyle name="RISKrtandbEdge 2 4 8 2" xfId="20934" xr:uid="{546BCE4B-CDE8-490C-8EA8-D7E2F540A8C9}"/>
    <cellStyle name="RISKrtandbEdge 2 4 9" xfId="20935" xr:uid="{80F2ED85-D401-46E3-A656-8EE4A4F91EC1}"/>
    <cellStyle name="RISKrtandbEdge 2 4_Balance" xfId="20936" xr:uid="{277347EF-FB9C-4045-9FEE-41FF55DE99EA}"/>
    <cellStyle name="RISKrtandbEdge 2 5" xfId="20937" xr:uid="{55C40D41-86D6-4493-BE2E-859302F9AC17}"/>
    <cellStyle name="RISKrtandbEdge 2 5 2" xfId="20938" xr:uid="{3ABF9E4B-8DED-49F7-88FB-4EE03ED2A79C}"/>
    <cellStyle name="RISKrtandbEdge 2 5 2 2" xfId="20939" xr:uid="{C1A0FD44-7208-4D9A-B212-A32D2E2A704C}"/>
    <cellStyle name="RISKrtandbEdge 2 5 2 2 2" xfId="20940" xr:uid="{9CAB3A64-2651-4A28-A34E-51D83BF8C7FF}"/>
    <cellStyle name="RISKrtandbEdge 2 5 2 3" xfId="20941" xr:uid="{6BAA358A-E2A8-40D9-9DC2-C6CBBE470615}"/>
    <cellStyle name="RISKrtandbEdge 2 5 2 3 2" xfId="20942" xr:uid="{8A6113FD-C6BD-4356-A4C1-198FBC2C4342}"/>
    <cellStyle name="RISKrtandbEdge 2 5 2 4" xfId="20943" xr:uid="{20A91542-9BBA-4C5C-9E17-9106EE20A05E}"/>
    <cellStyle name="RISKrtandbEdge 2 5 3" xfId="20944" xr:uid="{338D3BBE-DF8F-48D8-9376-17DC3512E276}"/>
    <cellStyle name="RISKrtandbEdge 2 5 3 2" xfId="20945" xr:uid="{CC8088B5-D4B5-4E69-ACD5-C0133DC420D5}"/>
    <cellStyle name="RISKrtandbEdge 2 5 3 2 2" xfId="20946" xr:uid="{85A421AF-F398-4632-99F2-30CA2083270B}"/>
    <cellStyle name="RISKrtandbEdge 2 5 3 3" xfId="20947" xr:uid="{BBF10B70-E2C7-4A2A-A522-D8F8117890C4}"/>
    <cellStyle name="RISKrtandbEdge 2 5 3 3 2" xfId="20948" xr:uid="{298979A8-3BF4-49D8-99BC-447869688D5E}"/>
    <cellStyle name="RISKrtandbEdge 2 5 3 4" xfId="20949" xr:uid="{F30F0E5D-E31C-4A97-8107-0CE88850F71E}"/>
    <cellStyle name="RISKrtandbEdge 2 5 4" xfId="20950" xr:uid="{DED73375-2D2D-45E7-A8CE-975986E0D417}"/>
    <cellStyle name="RISKrtandbEdge 2 5 4 2" xfId="20951" xr:uid="{6A58DA50-FA8A-4BBD-A010-1D96E43F556E}"/>
    <cellStyle name="RISKrtandbEdge 2 5 4 2 2" xfId="20952" xr:uid="{965049D8-F933-4BA1-9E56-B80F5C301F28}"/>
    <cellStyle name="RISKrtandbEdge 2 5 4 3" xfId="20953" xr:uid="{DCCCEA04-3396-47BE-BA41-EC4F8BAA80E6}"/>
    <cellStyle name="RISKrtandbEdge 2 5 4 3 2" xfId="20954" xr:uid="{A0161A14-9582-4287-87B1-B99C595AD584}"/>
    <cellStyle name="RISKrtandbEdge 2 5 4 4" xfId="20955" xr:uid="{E71223B4-00A9-4985-B708-5947FA5D48E0}"/>
    <cellStyle name="RISKrtandbEdge 2 5 5" xfId="20956" xr:uid="{AB1DC60C-FEFF-449F-8AAA-44E2AF67F5AE}"/>
    <cellStyle name="RISKrtandbEdge 2 5 5 2" xfId="20957" xr:uid="{E043CF07-323B-435E-ACBE-0A1A91DCDDA9}"/>
    <cellStyle name="RISKrtandbEdge 2 5 5 2 2" xfId="20958" xr:uid="{97736E3D-517E-4FF0-91FC-ADBC1AEE6D48}"/>
    <cellStyle name="RISKrtandbEdge 2 5 5 3" xfId="20959" xr:uid="{CE71B166-AB41-407F-9B26-F2B664325444}"/>
    <cellStyle name="RISKrtandbEdge 2 5 5 3 2" xfId="20960" xr:uid="{409422F7-5F3B-4EAD-8E2A-9BCFF64F8045}"/>
    <cellStyle name="RISKrtandbEdge 2 5 5 4" xfId="20961" xr:uid="{5D6EC046-BD4E-45B0-BB85-43DDE025BDE7}"/>
    <cellStyle name="RISKrtandbEdge 2 5 6" xfId="20962" xr:uid="{FD887D1F-8B2B-4EE7-A24A-5AC95B1675EA}"/>
    <cellStyle name="RISKrtandbEdge 2 5 6 2" xfId="20963" xr:uid="{B30B7438-1319-4938-935F-60DAB4EF01A1}"/>
    <cellStyle name="RISKrtandbEdge 2 5 7" xfId="20964" xr:uid="{0FE33519-CA4C-4A77-8CCD-F897BB55B688}"/>
    <cellStyle name="RISKrtandbEdge 2 5 7 2" xfId="20965" xr:uid="{AFBA40E9-8A73-43DE-B0E6-19D67AE8EA63}"/>
    <cellStyle name="RISKrtandbEdge 2 5 8" xfId="20966" xr:uid="{30D9CD33-96F4-400C-B6C2-E0491618E2BF}"/>
    <cellStyle name="RISKrtandbEdge 2 6" xfId="20967" xr:uid="{07577BA6-E690-4FA5-A1D2-C3455180FFB3}"/>
    <cellStyle name="RISKrtandbEdge 2 6 2" xfId="20968" xr:uid="{E5339B30-0D26-4112-9DCE-0368611F6701}"/>
    <cellStyle name="RISKrtandbEdge 2 6 2 2" xfId="20969" xr:uid="{5B1FE042-7372-4575-A2B7-A1DA22E732D6}"/>
    <cellStyle name="RISKrtandbEdge 2 6 2 2 2" xfId="20970" xr:uid="{24D0BE3A-0039-488D-9D34-05E482A1F29D}"/>
    <cellStyle name="RISKrtandbEdge 2 6 2 3" xfId="20971" xr:uid="{821A3FDF-A67F-499F-880A-971A8B755F16}"/>
    <cellStyle name="RISKrtandbEdge 2 6 2 3 2" xfId="20972" xr:uid="{43971A61-E7FC-4624-94D6-F5880FC316F1}"/>
    <cellStyle name="RISKrtandbEdge 2 6 2 4" xfId="20973" xr:uid="{E06E1657-9BBB-4E60-BF89-22DDA359CF95}"/>
    <cellStyle name="RISKrtandbEdge 2 6 3" xfId="20974" xr:uid="{3ADF20E7-F2B5-48BD-BE6F-BF118EE3F415}"/>
    <cellStyle name="RISKrtandbEdge 2 6 3 2" xfId="20975" xr:uid="{AFB07AAA-27CE-4422-8178-F363816C60A9}"/>
    <cellStyle name="RISKrtandbEdge 2 6 3 2 2" xfId="20976" xr:uid="{57D535D7-5812-475E-B093-EFB0666966DC}"/>
    <cellStyle name="RISKrtandbEdge 2 6 3 3" xfId="20977" xr:uid="{CDAB2A3A-DD07-4DA9-9AA5-E3808605D29D}"/>
    <cellStyle name="RISKrtandbEdge 2 6 3 3 2" xfId="20978" xr:uid="{4A1851F3-30DF-4C25-A0E0-A845B5C5C923}"/>
    <cellStyle name="RISKrtandbEdge 2 6 3 4" xfId="20979" xr:uid="{BEB6CC70-2173-48ED-BF7F-FEA97D51D543}"/>
    <cellStyle name="RISKrtandbEdge 2 6 4" xfId="20980" xr:uid="{9B1FC57D-4B7E-4547-83B0-2589AB5D2205}"/>
    <cellStyle name="RISKrtandbEdge 2 6 4 2" xfId="20981" xr:uid="{5CB2E771-BE6E-4E1D-A20B-FD9D70F5C7DD}"/>
    <cellStyle name="RISKrtandbEdge 2 6 4 2 2" xfId="20982" xr:uid="{51495678-6297-4AF2-BEA8-5657D5EE37BD}"/>
    <cellStyle name="RISKrtandbEdge 2 6 4 3" xfId="20983" xr:uid="{BA6286AA-676E-4102-8640-294256A6AE5A}"/>
    <cellStyle name="RISKrtandbEdge 2 6 4 3 2" xfId="20984" xr:uid="{0E43164C-FD2F-499F-A728-3F4BAFC94144}"/>
    <cellStyle name="RISKrtandbEdge 2 6 4 4" xfId="20985" xr:uid="{7F7E9A3E-D3D4-4498-B238-06E86ACCFF09}"/>
    <cellStyle name="RISKrtandbEdge 2 6 5" xfId="20986" xr:uid="{3718A3D9-7314-438E-B47F-505790924225}"/>
    <cellStyle name="RISKrtandbEdge 2 6 5 2" xfId="20987" xr:uid="{1E0FF149-E19D-485F-9D84-E47B8C1BBD83}"/>
    <cellStyle name="RISKrtandbEdge 2 6 5 2 2" xfId="20988" xr:uid="{3D31F52B-5ED1-4F2C-9AD5-A6DE4E809B59}"/>
    <cellStyle name="RISKrtandbEdge 2 6 5 3" xfId="20989" xr:uid="{F4D763A2-01B4-4FB3-A252-61CBC5B1A27D}"/>
    <cellStyle name="RISKrtandbEdge 2 6 5 3 2" xfId="20990" xr:uid="{891A2254-503A-4017-887B-B4A0901404EF}"/>
    <cellStyle name="RISKrtandbEdge 2 6 5 4" xfId="20991" xr:uid="{4C8B8458-4674-4B2F-93E6-D26D84AB536C}"/>
    <cellStyle name="RISKrtandbEdge 2 6 6" xfId="20992" xr:uid="{E91C3BED-9433-48BB-9773-EDF5648A732B}"/>
    <cellStyle name="RISKrtandbEdge 2 6 6 2" xfId="20993" xr:uid="{40BEC7B2-B6C8-420D-97F7-425016C535FA}"/>
    <cellStyle name="RISKrtandbEdge 2 6 7" xfId="20994" xr:uid="{55C850E8-A86D-4CF5-B242-0B5DBE2E78AB}"/>
    <cellStyle name="RISKrtandbEdge 2 6 7 2" xfId="20995" xr:uid="{5A570F2A-9A9B-41D5-9734-1779BF31258E}"/>
    <cellStyle name="RISKrtandbEdge 2 6 8" xfId="20996" xr:uid="{2B4FE892-F56F-4A36-AAE7-E806D682AFD3}"/>
    <cellStyle name="RISKrtandbEdge 2 7" xfId="20997" xr:uid="{89A913A9-53BF-49A0-A578-38D255916930}"/>
    <cellStyle name="RISKrtandbEdge 2 7 2" xfId="20998" xr:uid="{D6691B9E-AC01-4289-BD2C-B55DF7969965}"/>
    <cellStyle name="RISKrtandbEdge 2 7 2 2" xfId="20999" xr:uid="{E06CFB98-898B-4B2A-9A2E-45C3A7B95352}"/>
    <cellStyle name="RISKrtandbEdge 2 7 3" xfId="21000" xr:uid="{DDA02BEE-97CC-4D07-AAC0-F26FEEA13274}"/>
    <cellStyle name="RISKrtandbEdge 2 7 3 2" xfId="21001" xr:uid="{EC196A1B-D7D5-43AA-9FBB-75F081A97BAA}"/>
    <cellStyle name="RISKrtandbEdge 2 7 4" xfId="21002" xr:uid="{17185E78-393F-4779-9787-4453945FB56D}"/>
    <cellStyle name="RISKrtandbEdge 2 8" xfId="21003" xr:uid="{6B6E2727-C6B0-4521-BB7B-3BD71EE765BB}"/>
    <cellStyle name="RISKrtandbEdge 2 8 2" xfId="21004" xr:uid="{9735913A-1245-4CD1-9887-8697F3823B91}"/>
    <cellStyle name="RISKrtandbEdge 2 8 2 2" xfId="21005" xr:uid="{70644F2A-C6B7-4B01-B804-4B5AE13BDF6D}"/>
    <cellStyle name="RISKrtandbEdge 2 8 3" xfId="21006" xr:uid="{F0934722-3DD9-4220-BB84-024A5AE0C98D}"/>
    <cellStyle name="RISKrtandbEdge 2 8 3 2" xfId="21007" xr:uid="{52160C40-03EA-4093-B97C-885AFC2494FD}"/>
    <cellStyle name="RISKrtandbEdge 2 8 4" xfId="21008" xr:uid="{9BA613A6-F4F4-4F3E-980E-448B47D14B75}"/>
    <cellStyle name="RISKrtandbEdge 2 9" xfId="21009" xr:uid="{109A4BD8-08D3-4082-A424-72C65FE3ACA9}"/>
    <cellStyle name="RISKrtandbEdge 2 9 2" xfId="21010" xr:uid="{58CA9CCE-AFCD-4D62-91AF-4F85EAFCEFE7}"/>
    <cellStyle name="RISKrtandbEdge 2 9 2 2" xfId="21011" xr:uid="{4F51D73E-3F31-40A3-B1F2-67A8338F99D1}"/>
    <cellStyle name="RISKrtandbEdge 2 9 3" xfId="21012" xr:uid="{FE657C5F-13BD-4C31-BB06-78C7DBF88954}"/>
    <cellStyle name="RISKrtandbEdge 2 9 3 2" xfId="21013" xr:uid="{30751F7A-E5A6-44CE-9025-72296BB052B4}"/>
    <cellStyle name="RISKrtandbEdge 2 9 4" xfId="21014" xr:uid="{C3D11471-B616-41AA-9E78-04B13D006DE0}"/>
    <cellStyle name="RISKrtandbEdge 2_Balance" xfId="21015" xr:uid="{B030509F-9382-41EA-84A3-5877EF897C1A}"/>
    <cellStyle name="RISKrtandbEdge 3" xfId="21016" xr:uid="{0E4BB4F7-5AEC-4CE5-88C6-A299EAF4156F}"/>
    <cellStyle name="RISKrtandbEdge 3 10" xfId="21017" xr:uid="{C6F629F3-7A1C-42C3-ABB7-E621918254B1}"/>
    <cellStyle name="RISKrtandbEdge 3 10 2" xfId="21018" xr:uid="{C07AA94A-B28D-421F-8149-1222ED51A791}"/>
    <cellStyle name="RISKrtandbEdge 3 10 2 2" xfId="21019" xr:uid="{C4462F05-C1B7-4865-800D-D149E66F21E6}"/>
    <cellStyle name="RISKrtandbEdge 3 10 3" xfId="21020" xr:uid="{AE8AABFC-D83E-4C8F-9935-2E8D77CA9F5C}"/>
    <cellStyle name="RISKrtandbEdge 3 10 3 2" xfId="21021" xr:uid="{EFEF7DF3-2DA1-4BBE-9FD2-2F8072C282F4}"/>
    <cellStyle name="RISKrtandbEdge 3 10 4" xfId="21022" xr:uid="{2DB97E4F-9EFF-4A13-B881-EB529BD22F7C}"/>
    <cellStyle name="RISKrtandbEdge 3 11" xfId="21023" xr:uid="{A1C97565-9B74-4725-A574-D776C697ADEA}"/>
    <cellStyle name="RISKrtandbEdge 3 11 2" xfId="21024" xr:uid="{803E3785-DB00-4A06-BD5E-934B636D86E1}"/>
    <cellStyle name="RISKrtandbEdge 3 12" xfId="21025" xr:uid="{183F866E-906B-4E82-9BEA-C7710DA08622}"/>
    <cellStyle name="RISKrtandbEdge 3 12 2" xfId="21026" xr:uid="{4CFF498A-0254-4477-927C-19C479F0835F}"/>
    <cellStyle name="RISKrtandbEdge 3 13" xfId="21027" xr:uid="{CE588223-8F58-4AEB-A705-10DE0C0CEC3B}"/>
    <cellStyle name="RISKrtandbEdge 3 2" xfId="21028" xr:uid="{4317F30B-9567-4E2E-BE22-0FA3BB0919C4}"/>
    <cellStyle name="RISKrtandbEdge 3 2 2" xfId="21029" xr:uid="{9EC7B5EB-EC5E-4F35-8B2C-4B6098079C79}"/>
    <cellStyle name="RISKrtandbEdge 3 2 2 2" xfId="21030" xr:uid="{9DD4D654-4A97-4FDD-BBB8-45BEF31AA06C}"/>
    <cellStyle name="RISKrtandbEdge 3 2 2 2 2" xfId="21031" xr:uid="{C06B1434-3A7F-4FF3-973E-BF363FB9C6CB}"/>
    <cellStyle name="RISKrtandbEdge 3 2 2 2 2 2" xfId="21032" xr:uid="{811A61EA-0214-426A-9EC7-7C2FA88B8BAB}"/>
    <cellStyle name="RISKrtandbEdge 3 2 2 2 3" xfId="21033" xr:uid="{99538CAD-5082-4302-BFD5-0A2F2D56DC85}"/>
    <cellStyle name="RISKrtandbEdge 3 2 2 2 3 2" xfId="21034" xr:uid="{77AB6862-064F-4EB7-87A1-706F0359432B}"/>
    <cellStyle name="RISKrtandbEdge 3 2 2 2 4" xfId="21035" xr:uid="{8DB84D3C-D467-4205-A4AB-3F6A356EF3C9}"/>
    <cellStyle name="RISKrtandbEdge 3 2 2 3" xfId="21036" xr:uid="{7990D9CB-F28A-4706-A00A-DC35BDDFEC6B}"/>
    <cellStyle name="RISKrtandbEdge 3 2 2 3 2" xfId="21037" xr:uid="{F9D37DF1-DD1E-44B8-967B-4193BE38C27A}"/>
    <cellStyle name="RISKrtandbEdge 3 2 2 3 2 2" xfId="21038" xr:uid="{47C17F2F-9055-4F48-B99C-A624442C2030}"/>
    <cellStyle name="RISKrtandbEdge 3 2 2 3 3" xfId="21039" xr:uid="{67BF23B7-CCA9-4113-8F66-0FCFEADAF366}"/>
    <cellStyle name="RISKrtandbEdge 3 2 2 3 3 2" xfId="21040" xr:uid="{7B008D60-EDF7-4089-8C82-EC82351CBB7A}"/>
    <cellStyle name="RISKrtandbEdge 3 2 2 3 4" xfId="21041" xr:uid="{787C38AC-CD0C-40DF-BF6E-CB3FD2E7426D}"/>
    <cellStyle name="RISKrtandbEdge 3 2 2 4" xfId="21042" xr:uid="{3EB1D096-F0F8-485A-A2A8-814DFC435187}"/>
    <cellStyle name="RISKrtandbEdge 3 2 2 4 2" xfId="21043" xr:uid="{9C563258-2EF0-4545-BD60-A2C3EA33BA58}"/>
    <cellStyle name="RISKrtandbEdge 3 2 2 4 2 2" xfId="21044" xr:uid="{A54A139C-C174-4C44-831C-55CDA1DCBA21}"/>
    <cellStyle name="RISKrtandbEdge 3 2 2 4 3" xfId="21045" xr:uid="{9DF354E7-4F8E-4C68-BAD4-E965852055E4}"/>
    <cellStyle name="RISKrtandbEdge 3 2 2 4 3 2" xfId="21046" xr:uid="{DE0232CD-732D-4598-8000-6DE0E9C4C5F0}"/>
    <cellStyle name="RISKrtandbEdge 3 2 2 4 4" xfId="21047" xr:uid="{F57C7664-A8F2-49D9-BD8F-53141F2BD3E3}"/>
    <cellStyle name="RISKrtandbEdge 3 2 2 5" xfId="21048" xr:uid="{443D9BBB-44B0-4077-960B-FAEC348AC2AA}"/>
    <cellStyle name="RISKrtandbEdge 3 2 2 5 2" xfId="21049" xr:uid="{140ED70B-67DE-4094-8C0C-FB7ADCECFB0A}"/>
    <cellStyle name="RISKrtandbEdge 3 2 2 5 2 2" xfId="21050" xr:uid="{4AC30D83-FD9C-4C03-86A5-D2658F727A3F}"/>
    <cellStyle name="RISKrtandbEdge 3 2 2 5 3" xfId="21051" xr:uid="{E8BC9420-34D1-41D7-B923-FB258BA9BEEC}"/>
    <cellStyle name="RISKrtandbEdge 3 2 2 5 3 2" xfId="21052" xr:uid="{A2C12389-2BED-4EC6-99E4-775F7BA621CD}"/>
    <cellStyle name="RISKrtandbEdge 3 2 2 5 4" xfId="21053" xr:uid="{C4470E52-5570-4C2A-8C71-42C9B1FA2576}"/>
    <cellStyle name="RISKrtandbEdge 3 2 2 6" xfId="21054" xr:uid="{9ABE43D6-87A9-41D2-A7AE-16141CE177C7}"/>
    <cellStyle name="RISKrtandbEdge 3 2 2 6 2" xfId="21055" xr:uid="{4F5A9535-E022-4022-BD8F-DBF5FCF479E5}"/>
    <cellStyle name="RISKrtandbEdge 3 2 2 7" xfId="21056" xr:uid="{E2CBCF1A-EE55-45C7-9019-B8DFAFB29BF4}"/>
    <cellStyle name="RISKrtandbEdge 3 2 2 7 2" xfId="21057" xr:uid="{9B84C4D7-783A-45C7-ACCC-8998B73ED9EF}"/>
    <cellStyle name="RISKrtandbEdge 3 2 2 8" xfId="21058" xr:uid="{61E51D74-2EC1-4745-B795-0B810F48C300}"/>
    <cellStyle name="RISKrtandbEdge 3 2 3" xfId="21059" xr:uid="{E6081D2C-0A1C-4A4A-AD0D-0F9FE2933D6C}"/>
    <cellStyle name="RISKrtandbEdge 3 2 3 2" xfId="21060" xr:uid="{59E9F615-DE81-4E7F-BA60-650ADEDB949E}"/>
    <cellStyle name="RISKrtandbEdge 3 2 3 2 2" xfId="21061" xr:uid="{AD5642C0-88DF-45E4-B304-05D7554D74E6}"/>
    <cellStyle name="RISKrtandbEdge 3 2 3 3" xfId="21062" xr:uid="{614E28EA-8E73-4773-A6C6-AD80EFE0BD5D}"/>
    <cellStyle name="RISKrtandbEdge 3 2 3 3 2" xfId="21063" xr:uid="{94898AC2-9F8C-4583-8045-FFAA5E53D44B}"/>
    <cellStyle name="RISKrtandbEdge 3 2 3 4" xfId="21064" xr:uid="{234CA8D9-7110-47E7-BE9E-27EB7025D801}"/>
    <cellStyle name="RISKrtandbEdge 3 2 4" xfId="21065" xr:uid="{28DAE2D2-C508-4A56-AF52-84FF8C4AE979}"/>
    <cellStyle name="RISKrtandbEdge 3 2 4 2" xfId="21066" xr:uid="{BAD326E2-1CCE-4644-B27D-ACF9714E44A2}"/>
    <cellStyle name="RISKrtandbEdge 3 2 4 2 2" xfId="21067" xr:uid="{7B996325-67F6-4179-B399-C7E9364E49AF}"/>
    <cellStyle name="RISKrtandbEdge 3 2 4 3" xfId="21068" xr:uid="{CDFF3E43-0BFF-4723-8BC1-537A0B2AEC28}"/>
    <cellStyle name="RISKrtandbEdge 3 2 4 3 2" xfId="21069" xr:uid="{DD41AA43-E163-4BF7-A2D4-0BEE0DF8DDBA}"/>
    <cellStyle name="RISKrtandbEdge 3 2 4 4" xfId="21070" xr:uid="{73B15E62-B205-4B07-A1DB-0165567615DA}"/>
    <cellStyle name="RISKrtandbEdge 3 2 5" xfId="21071" xr:uid="{BE8E2967-0A37-4A38-9335-01E083254533}"/>
    <cellStyle name="RISKrtandbEdge 3 2 5 2" xfId="21072" xr:uid="{03CCF664-6EA8-4AA6-B585-3323FA2E15ED}"/>
    <cellStyle name="RISKrtandbEdge 3 2 5 2 2" xfId="21073" xr:uid="{524E88D1-0A45-40F8-9D60-3E01BCB06975}"/>
    <cellStyle name="RISKrtandbEdge 3 2 5 3" xfId="21074" xr:uid="{C097F9DE-51AE-4041-B381-33CE15D34097}"/>
    <cellStyle name="RISKrtandbEdge 3 2 5 3 2" xfId="21075" xr:uid="{6B07357C-F74D-47FF-A903-5FB4B1A6CB51}"/>
    <cellStyle name="RISKrtandbEdge 3 2 5 4" xfId="21076" xr:uid="{08E9CFE7-A9B5-41D3-80CA-352D012ABCA2}"/>
    <cellStyle name="RISKrtandbEdge 3 2 6" xfId="21077" xr:uid="{48E3C3D1-8CAD-4A55-B646-742EF1070E5B}"/>
    <cellStyle name="RISKrtandbEdge 3 2 6 2" xfId="21078" xr:uid="{B1586948-7CE7-481E-93D6-76414A5C2BEF}"/>
    <cellStyle name="RISKrtandbEdge 3 2 6 2 2" xfId="21079" xr:uid="{FD879CAD-B5DA-4BC1-BE51-16730C86656A}"/>
    <cellStyle name="RISKrtandbEdge 3 2 6 3" xfId="21080" xr:uid="{10C79742-C307-45FC-A42A-EFD0F3FED57C}"/>
    <cellStyle name="RISKrtandbEdge 3 2 6 3 2" xfId="21081" xr:uid="{D06407B4-58CC-4372-BC3F-F67496B873A5}"/>
    <cellStyle name="RISKrtandbEdge 3 2 6 4" xfId="21082" xr:uid="{5846AADA-EE9A-4905-B142-7D4B062BED68}"/>
    <cellStyle name="RISKrtandbEdge 3 2 7" xfId="21083" xr:uid="{36533E3D-F160-42C4-8000-61073F5FA69B}"/>
    <cellStyle name="RISKrtandbEdge 3 2 7 2" xfId="21084" xr:uid="{098415AC-AEEE-477D-9DE7-ADC27E2ABF61}"/>
    <cellStyle name="RISKrtandbEdge 3 2 8" xfId="21085" xr:uid="{1335CE6E-7265-4B04-BFB9-C189139E0478}"/>
    <cellStyle name="RISKrtandbEdge 3 2 8 2" xfId="21086" xr:uid="{052A8845-8671-4163-938F-FE82BAF74197}"/>
    <cellStyle name="RISKrtandbEdge 3 2 9" xfId="21087" xr:uid="{05D452BD-0886-4408-A38B-6B6BD6316689}"/>
    <cellStyle name="RISKrtandbEdge 3 2_Balance" xfId="21088" xr:uid="{1197CCB9-C602-451A-8E07-00F96A54DF19}"/>
    <cellStyle name="RISKrtandbEdge 3 3" xfId="21089" xr:uid="{353B54BA-86C2-4EB8-80D9-60800F43A0B3}"/>
    <cellStyle name="RISKrtandbEdge 3 3 2" xfId="21090" xr:uid="{3DDCD1A9-F3D3-43D5-AB33-4D062AD8B84C}"/>
    <cellStyle name="RISKrtandbEdge 3 3 2 2" xfId="21091" xr:uid="{F9D55C59-F469-44C1-9B70-F1D20F6AF832}"/>
    <cellStyle name="RISKrtandbEdge 3 3 2 2 2" xfId="21092" xr:uid="{FD64D48E-D479-476D-A31C-F4C0CDF1EB8C}"/>
    <cellStyle name="RISKrtandbEdge 3 3 2 2 2 2" xfId="21093" xr:uid="{F54952A0-50B3-4EE6-9A5A-372906C6868F}"/>
    <cellStyle name="RISKrtandbEdge 3 3 2 2 3" xfId="21094" xr:uid="{B4907B75-DCC7-4971-B4A5-E305B3688E94}"/>
    <cellStyle name="RISKrtandbEdge 3 3 2 2 3 2" xfId="21095" xr:uid="{A7062627-5AAB-4D38-B43B-1E25EB35B15B}"/>
    <cellStyle name="RISKrtandbEdge 3 3 2 2 4" xfId="21096" xr:uid="{2208C3C9-1798-4163-AFBB-1CF738FFFE74}"/>
    <cellStyle name="RISKrtandbEdge 3 3 2 3" xfId="21097" xr:uid="{003CD751-C6F5-4CA3-8AEB-5C720DABD98D}"/>
    <cellStyle name="RISKrtandbEdge 3 3 2 3 2" xfId="21098" xr:uid="{52DB1278-25B1-4A53-89B5-DC20CF0E11AD}"/>
    <cellStyle name="RISKrtandbEdge 3 3 2 3 2 2" xfId="21099" xr:uid="{D31CC2AC-96B8-4D1A-B676-DF9CF36EFBDB}"/>
    <cellStyle name="RISKrtandbEdge 3 3 2 3 3" xfId="21100" xr:uid="{013DAD92-2E59-4A18-B997-FA51CDF3C1D6}"/>
    <cellStyle name="RISKrtandbEdge 3 3 2 3 3 2" xfId="21101" xr:uid="{6C8F6C08-5810-49AB-A236-23803BFAE46B}"/>
    <cellStyle name="RISKrtandbEdge 3 3 2 3 4" xfId="21102" xr:uid="{EC8D8558-8E3C-4084-B438-0C1D8D146F43}"/>
    <cellStyle name="RISKrtandbEdge 3 3 2 4" xfId="21103" xr:uid="{09EE47BB-07D8-4792-B28F-C0E6AFBB27C1}"/>
    <cellStyle name="RISKrtandbEdge 3 3 2 4 2" xfId="21104" xr:uid="{F13DA318-77CA-4ACE-89C0-A40207931B26}"/>
    <cellStyle name="RISKrtandbEdge 3 3 2 4 2 2" xfId="21105" xr:uid="{0795B40F-B7A0-42EC-A2EA-6D2AB4823FEC}"/>
    <cellStyle name="RISKrtandbEdge 3 3 2 4 3" xfId="21106" xr:uid="{5835D319-E85A-4B57-83FD-D9FA0032A5DF}"/>
    <cellStyle name="RISKrtandbEdge 3 3 2 4 3 2" xfId="21107" xr:uid="{97797658-B9BF-4594-8EA2-0CC55077F701}"/>
    <cellStyle name="RISKrtandbEdge 3 3 2 4 4" xfId="21108" xr:uid="{C7800643-6862-4064-BA3E-4B236006B927}"/>
    <cellStyle name="RISKrtandbEdge 3 3 2 5" xfId="21109" xr:uid="{64007680-A48C-45D1-81C4-07895B2F3DBC}"/>
    <cellStyle name="RISKrtandbEdge 3 3 2 5 2" xfId="21110" xr:uid="{022B2680-DD17-4B28-A8DA-50C99B28AC8F}"/>
    <cellStyle name="RISKrtandbEdge 3 3 2 5 2 2" xfId="21111" xr:uid="{D7C08251-7E5F-4D8D-B46A-F77B9E982324}"/>
    <cellStyle name="RISKrtandbEdge 3 3 2 5 3" xfId="21112" xr:uid="{BD8C070D-FD30-4362-921B-B23E9785DF4F}"/>
    <cellStyle name="RISKrtandbEdge 3 3 2 5 3 2" xfId="21113" xr:uid="{E31B40D4-F8AC-42E4-BF1E-09D448E7907A}"/>
    <cellStyle name="RISKrtandbEdge 3 3 2 5 4" xfId="21114" xr:uid="{45DF7C62-1ABB-43EA-BED2-38DB5A24F6C3}"/>
    <cellStyle name="RISKrtandbEdge 3 3 2 6" xfId="21115" xr:uid="{3B8EAA24-8D34-45A2-85F3-080DD9C28696}"/>
    <cellStyle name="RISKrtandbEdge 3 3 2 6 2" xfId="21116" xr:uid="{D7789194-DABE-455D-AFAB-21AA0346A89C}"/>
    <cellStyle name="RISKrtandbEdge 3 3 2 7" xfId="21117" xr:uid="{52EA834E-4899-45F9-B04E-5676643CBAFB}"/>
    <cellStyle name="RISKrtandbEdge 3 3 2 7 2" xfId="21118" xr:uid="{AE2BD19D-CECF-4C4F-8104-A488C7BB55C0}"/>
    <cellStyle name="RISKrtandbEdge 3 3 2 8" xfId="21119" xr:uid="{6AE196C5-F3CC-46A2-B415-0EB10F28E5BD}"/>
    <cellStyle name="RISKrtandbEdge 3 3 3" xfId="21120" xr:uid="{B9CD25F9-4BCB-478C-A534-D21EBDD4ABDA}"/>
    <cellStyle name="RISKrtandbEdge 3 3 3 2" xfId="21121" xr:uid="{393A4583-BE54-4F02-92DA-02341124D3FD}"/>
    <cellStyle name="RISKrtandbEdge 3 3 3 2 2" xfId="21122" xr:uid="{034827C4-97C8-407F-B3FD-7D6D985B9163}"/>
    <cellStyle name="RISKrtandbEdge 3 3 3 3" xfId="21123" xr:uid="{EEC2D253-6635-4092-A5E6-BABCC8F7C04A}"/>
    <cellStyle name="RISKrtandbEdge 3 3 3 3 2" xfId="21124" xr:uid="{46ACD9D7-E70D-4239-8306-93796C375A1D}"/>
    <cellStyle name="RISKrtandbEdge 3 3 3 4" xfId="21125" xr:uid="{A6511628-3821-4C8F-B2F8-FF99915AC247}"/>
    <cellStyle name="RISKrtandbEdge 3 3 4" xfId="21126" xr:uid="{EB3902E1-FBB8-46B9-AA0D-9F33F08295AB}"/>
    <cellStyle name="RISKrtandbEdge 3 3 4 2" xfId="21127" xr:uid="{12421443-19D8-4096-8C7C-7276A9487ABD}"/>
    <cellStyle name="RISKrtandbEdge 3 3 4 2 2" xfId="21128" xr:uid="{E665E4B9-C499-411C-A6BA-6DF6149533DC}"/>
    <cellStyle name="RISKrtandbEdge 3 3 4 3" xfId="21129" xr:uid="{A10E4038-0416-4411-AB56-183B2392DA77}"/>
    <cellStyle name="RISKrtandbEdge 3 3 4 3 2" xfId="21130" xr:uid="{9D234A47-099F-499A-9F83-08A82DCFF99E}"/>
    <cellStyle name="RISKrtandbEdge 3 3 4 4" xfId="21131" xr:uid="{87FEAC36-FF99-4258-8BB8-0258BB3C3197}"/>
    <cellStyle name="RISKrtandbEdge 3 3 5" xfId="21132" xr:uid="{A2413F46-CC5B-4D96-8A7E-785F3D24A073}"/>
    <cellStyle name="RISKrtandbEdge 3 3 5 2" xfId="21133" xr:uid="{1ADDD24B-CC4A-4FE1-B192-82DA6393700C}"/>
    <cellStyle name="RISKrtandbEdge 3 3 5 2 2" xfId="21134" xr:uid="{DE7BD174-00E4-4BC1-BE72-0DD9557EB21B}"/>
    <cellStyle name="RISKrtandbEdge 3 3 5 3" xfId="21135" xr:uid="{5EC6E6AF-C323-4025-AA67-59BA36566C15}"/>
    <cellStyle name="RISKrtandbEdge 3 3 5 3 2" xfId="21136" xr:uid="{8E0AB1CB-EE0F-4F14-B873-988A47BDC2E5}"/>
    <cellStyle name="RISKrtandbEdge 3 3 5 4" xfId="21137" xr:uid="{D35D72E7-B017-4829-9F74-FEA2D89C9FD6}"/>
    <cellStyle name="RISKrtandbEdge 3 3 6" xfId="21138" xr:uid="{C3D9CA66-47AE-41BE-8A98-1288D432C0EF}"/>
    <cellStyle name="RISKrtandbEdge 3 3 6 2" xfId="21139" xr:uid="{5E53C5C7-14E6-4F39-90D2-20B58AAFE526}"/>
    <cellStyle name="RISKrtandbEdge 3 3 6 2 2" xfId="21140" xr:uid="{D3F7E9C9-4537-4F83-A669-AC37F8FD5D81}"/>
    <cellStyle name="RISKrtandbEdge 3 3 6 3" xfId="21141" xr:uid="{9C6ABC23-4530-4F9D-9036-5E28C6B72B95}"/>
    <cellStyle name="RISKrtandbEdge 3 3 6 3 2" xfId="21142" xr:uid="{A9F5F0EA-DD53-47ED-A9F6-5ECED9484146}"/>
    <cellStyle name="RISKrtandbEdge 3 3 6 4" xfId="21143" xr:uid="{D9203A55-A3DE-48C4-977A-0A501FB16F9A}"/>
    <cellStyle name="RISKrtandbEdge 3 3 7" xfId="21144" xr:uid="{E58CDF9C-3290-4128-B03F-C06B20BB92E7}"/>
    <cellStyle name="RISKrtandbEdge 3 3 7 2" xfId="21145" xr:uid="{6EBCD8EC-C290-4451-ACEE-43FE74DA4119}"/>
    <cellStyle name="RISKrtandbEdge 3 3 8" xfId="21146" xr:uid="{7AFEE3E2-3862-4F00-963B-CFF5170D7CA7}"/>
    <cellStyle name="RISKrtandbEdge 3 3 8 2" xfId="21147" xr:uid="{4AA07E06-996F-4AF9-BABB-4A9E8880E1A7}"/>
    <cellStyle name="RISKrtandbEdge 3 3 9" xfId="21148" xr:uid="{9949BF75-8776-4FE6-9240-2CA09CEC5EF0}"/>
    <cellStyle name="RISKrtandbEdge 3 3_Balance" xfId="21149" xr:uid="{3176B7DA-44C4-4845-8932-BFF748D92A5B}"/>
    <cellStyle name="RISKrtandbEdge 3 4" xfId="21150" xr:uid="{D63ECCA9-98A0-40D0-A354-256FBDA20B24}"/>
    <cellStyle name="RISKrtandbEdge 3 4 2" xfId="21151" xr:uid="{FEDAC18C-2CB3-46F3-AE04-FDD64A1FC70B}"/>
    <cellStyle name="RISKrtandbEdge 3 4 2 2" xfId="21152" xr:uid="{1952DB98-BD5B-4509-9A5F-55DBDD6C4607}"/>
    <cellStyle name="RISKrtandbEdge 3 4 2 2 2" xfId="21153" xr:uid="{940F834E-175A-4636-8BFF-9C846B7E7AA4}"/>
    <cellStyle name="RISKrtandbEdge 3 4 2 2 2 2" xfId="21154" xr:uid="{863311D4-FB09-4979-B509-771649B2F048}"/>
    <cellStyle name="RISKrtandbEdge 3 4 2 2 3" xfId="21155" xr:uid="{120D3C93-D58A-4C75-9F4D-F972A6C4BF20}"/>
    <cellStyle name="RISKrtandbEdge 3 4 2 2 3 2" xfId="21156" xr:uid="{ACC62425-7C43-4003-9856-580C53C7F814}"/>
    <cellStyle name="RISKrtandbEdge 3 4 2 2 4" xfId="21157" xr:uid="{9BBB9E03-4130-45DD-BB21-4FA09FF32856}"/>
    <cellStyle name="RISKrtandbEdge 3 4 2 3" xfId="21158" xr:uid="{13F9984D-01BD-4F44-BC03-D87D4A13552F}"/>
    <cellStyle name="RISKrtandbEdge 3 4 2 3 2" xfId="21159" xr:uid="{F0768D9F-B6EB-4A40-A889-CCB462D69219}"/>
    <cellStyle name="RISKrtandbEdge 3 4 2 3 2 2" xfId="21160" xr:uid="{B0913AA1-14C0-4DB7-A47B-DEC2C225D665}"/>
    <cellStyle name="RISKrtandbEdge 3 4 2 3 3" xfId="21161" xr:uid="{6B0DA9F8-E30D-41BD-BA99-0AA829A65276}"/>
    <cellStyle name="RISKrtandbEdge 3 4 2 3 3 2" xfId="21162" xr:uid="{73800321-EFF7-4AF1-BD0B-765C652B1928}"/>
    <cellStyle name="RISKrtandbEdge 3 4 2 3 4" xfId="21163" xr:uid="{D2956405-442D-4FA4-8F02-497E8FC72EDA}"/>
    <cellStyle name="RISKrtandbEdge 3 4 2 4" xfId="21164" xr:uid="{5D6AEE83-E620-4DBB-B580-FBC04B39B270}"/>
    <cellStyle name="RISKrtandbEdge 3 4 2 4 2" xfId="21165" xr:uid="{89AFB600-7C13-4273-AEB5-41CF90BC9F59}"/>
    <cellStyle name="RISKrtandbEdge 3 4 2 4 2 2" xfId="21166" xr:uid="{8FB33E17-DC6B-42AD-B901-9D86E0129679}"/>
    <cellStyle name="RISKrtandbEdge 3 4 2 4 3" xfId="21167" xr:uid="{D37987CA-0910-427E-8585-2400C5B4571C}"/>
    <cellStyle name="RISKrtandbEdge 3 4 2 4 3 2" xfId="21168" xr:uid="{F169F7E0-B65C-4762-83A2-01999C86CD5D}"/>
    <cellStyle name="RISKrtandbEdge 3 4 2 4 4" xfId="21169" xr:uid="{75E13221-77F6-4D12-B098-0B4248C31F92}"/>
    <cellStyle name="RISKrtandbEdge 3 4 2 5" xfId="21170" xr:uid="{DFEF7C44-1783-4506-B766-EAE7A3285F1F}"/>
    <cellStyle name="RISKrtandbEdge 3 4 2 5 2" xfId="21171" xr:uid="{7D4B7C4F-7766-4CA0-9D7C-230F255FFA4D}"/>
    <cellStyle name="RISKrtandbEdge 3 4 2 5 2 2" xfId="21172" xr:uid="{DE3CC5D8-9E5F-4300-8B39-5251E93EA364}"/>
    <cellStyle name="RISKrtandbEdge 3 4 2 5 3" xfId="21173" xr:uid="{DBA742FD-D64D-4EAC-B2A1-46839C4375C8}"/>
    <cellStyle name="RISKrtandbEdge 3 4 2 5 3 2" xfId="21174" xr:uid="{2CFFA266-06CA-412C-B2D7-151D789BEC2D}"/>
    <cellStyle name="RISKrtandbEdge 3 4 2 5 4" xfId="21175" xr:uid="{87E644CF-EC73-4850-A040-30BBD0580C0E}"/>
    <cellStyle name="RISKrtandbEdge 3 4 2 6" xfId="21176" xr:uid="{4B5F908F-3DE6-4806-A726-C940150CA442}"/>
    <cellStyle name="RISKrtandbEdge 3 4 2 6 2" xfId="21177" xr:uid="{6C41A5A7-8543-4E7D-9FDF-EE063E5DFECE}"/>
    <cellStyle name="RISKrtandbEdge 3 4 2 7" xfId="21178" xr:uid="{DE35C0D2-0194-4862-B6EE-59C176EEB147}"/>
    <cellStyle name="RISKrtandbEdge 3 4 2 7 2" xfId="21179" xr:uid="{9DF5B4E2-7B4B-40D5-AE85-DF93F43BF188}"/>
    <cellStyle name="RISKrtandbEdge 3 4 2 8" xfId="21180" xr:uid="{AEBF8196-75B4-4D12-B039-338F0B33175F}"/>
    <cellStyle name="RISKrtandbEdge 3 4 3" xfId="21181" xr:uid="{BF171A78-F664-42C9-B50C-A0D57B6359DC}"/>
    <cellStyle name="RISKrtandbEdge 3 4 3 2" xfId="21182" xr:uid="{F74A91EB-D45A-4BBD-95D7-7B3E4606A684}"/>
    <cellStyle name="RISKrtandbEdge 3 4 3 2 2" xfId="21183" xr:uid="{E1D5914A-251E-4E88-A455-671C72FC109A}"/>
    <cellStyle name="RISKrtandbEdge 3 4 3 3" xfId="21184" xr:uid="{861CD879-4DB7-4FD4-9B51-2EE522E2D6EC}"/>
    <cellStyle name="RISKrtandbEdge 3 4 3 3 2" xfId="21185" xr:uid="{ED633F2F-598F-4BD3-9219-FF983CA0A51D}"/>
    <cellStyle name="RISKrtandbEdge 3 4 3 4" xfId="21186" xr:uid="{5745CF15-D6D9-4FA7-81DB-9924D9D7D977}"/>
    <cellStyle name="RISKrtandbEdge 3 4 4" xfId="21187" xr:uid="{ED6E4985-062F-4E49-9962-598EEE54FFBD}"/>
    <cellStyle name="RISKrtandbEdge 3 4 4 2" xfId="21188" xr:uid="{63A993AF-D1E6-46FC-AFBA-76CAD2767B16}"/>
    <cellStyle name="RISKrtandbEdge 3 4 4 2 2" xfId="21189" xr:uid="{528282FD-0872-40A9-9B32-44DFBF1CAC08}"/>
    <cellStyle name="RISKrtandbEdge 3 4 4 3" xfId="21190" xr:uid="{2266D0BD-B52E-4EFE-A84B-E2FAB60785C5}"/>
    <cellStyle name="RISKrtandbEdge 3 4 4 3 2" xfId="21191" xr:uid="{01B89030-E04E-43FA-AC88-04842711A9F2}"/>
    <cellStyle name="RISKrtandbEdge 3 4 4 4" xfId="21192" xr:uid="{DD46391F-6250-4DE4-A94E-E78C39FB0331}"/>
    <cellStyle name="RISKrtandbEdge 3 4 5" xfId="21193" xr:uid="{5327EBE1-2DF5-4851-9BAE-9C37D8F2244E}"/>
    <cellStyle name="RISKrtandbEdge 3 4 5 2" xfId="21194" xr:uid="{B9BB1EFE-4BCC-42BD-9C21-98977DDCC695}"/>
    <cellStyle name="RISKrtandbEdge 3 4 5 2 2" xfId="21195" xr:uid="{3EB62A67-09B9-44F3-946D-1108FB81CE54}"/>
    <cellStyle name="RISKrtandbEdge 3 4 5 3" xfId="21196" xr:uid="{525D06EB-9A9D-456D-BF06-B7B5F047C7EC}"/>
    <cellStyle name="RISKrtandbEdge 3 4 5 3 2" xfId="21197" xr:uid="{AC0D5942-1D56-4F80-8612-D7A8146F1C17}"/>
    <cellStyle name="RISKrtandbEdge 3 4 5 4" xfId="21198" xr:uid="{7932F7A1-BB20-43F2-994C-98D139F21798}"/>
    <cellStyle name="RISKrtandbEdge 3 4 6" xfId="21199" xr:uid="{2647D6DD-DAA5-4311-9FB5-A5E4CE032CA6}"/>
    <cellStyle name="RISKrtandbEdge 3 4 6 2" xfId="21200" xr:uid="{DEF72FB5-A3D9-4992-BA83-57578A6100F8}"/>
    <cellStyle name="RISKrtandbEdge 3 4 6 2 2" xfId="21201" xr:uid="{8FFEFFB5-524B-4546-9BFA-EE779951F591}"/>
    <cellStyle name="RISKrtandbEdge 3 4 6 3" xfId="21202" xr:uid="{73B34F67-AA4B-44AC-B2DE-DFACE542F520}"/>
    <cellStyle name="RISKrtandbEdge 3 4 6 3 2" xfId="21203" xr:uid="{D213C1B7-6E4B-45B1-8915-624518A4F6C9}"/>
    <cellStyle name="RISKrtandbEdge 3 4 6 4" xfId="21204" xr:uid="{E7A4BB57-9453-4F81-976B-7F486BF922D7}"/>
    <cellStyle name="RISKrtandbEdge 3 4 7" xfId="21205" xr:uid="{4F5C1274-D9C1-4C57-B897-6220EB98E94F}"/>
    <cellStyle name="RISKrtandbEdge 3 4 7 2" xfId="21206" xr:uid="{540F9846-75B8-47FF-9400-EDD510F36571}"/>
    <cellStyle name="RISKrtandbEdge 3 4 8" xfId="21207" xr:uid="{00C95CDA-4283-4A5F-989B-142A56A11B52}"/>
    <cellStyle name="RISKrtandbEdge 3 4 8 2" xfId="21208" xr:uid="{58FD8E4C-395C-4543-81E8-117D01417068}"/>
    <cellStyle name="RISKrtandbEdge 3 4 9" xfId="21209" xr:uid="{CF84EB71-D37C-418B-8C44-F4AE4805730C}"/>
    <cellStyle name="RISKrtandbEdge 3 4_Balance" xfId="21210" xr:uid="{45101C8F-5577-4781-A2C6-DA910113697F}"/>
    <cellStyle name="RISKrtandbEdge 3 5" xfId="21211" xr:uid="{FE631B51-5B8C-4C40-B378-73FE3318AA99}"/>
    <cellStyle name="RISKrtandbEdge 3 5 2" xfId="21212" xr:uid="{7DF50985-B694-4EA4-BB2B-C56FA2BA5E62}"/>
    <cellStyle name="RISKrtandbEdge 3 5 2 2" xfId="21213" xr:uid="{F6CE87A2-350E-41E9-951A-930AA00AC6F6}"/>
    <cellStyle name="RISKrtandbEdge 3 5 2 2 2" xfId="21214" xr:uid="{2EC88F5E-34E4-44C1-91D1-286656A1D424}"/>
    <cellStyle name="RISKrtandbEdge 3 5 2 3" xfId="21215" xr:uid="{1C21646F-19D5-4649-BAFC-9B05683DEB37}"/>
    <cellStyle name="RISKrtandbEdge 3 5 2 3 2" xfId="21216" xr:uid="{741AF49A-75F3-4FA6-BE8A-45BFC841814E}"/>
    <cellStyle name="RISKrtandbEdge 3 5 2 4" xfId="21217" xr:uid="{BF1A0D85-353F-400F-AF0B-441CBB25DB0E}"/>
    <cellStyle name="RISKrtandbEdge 3 5 3" xfId="21218" xr:uid="{87BB625A-B6E8-427B-BE23-7D3262A65B24}"/>
    <cellStyle name="RISKrtandbEdge 3 5 3 2" xfId="21219" xr:uid="{411F4639-0E1A-4DA3-A0D8-2E2353777FD6}"/>
    <cellStyle name="RISKrtandbEdge 3 5 3 2 2" xfId="21220" xr:uid="{1AD9A642-9E89-4468-86A1-D1416FF66FE6}"/>
    <cellStyle name="RISKrtandbEdge 3 5 3 3" xfId="21221" xr:uid="{23C61013-7C03-4DAB-B97F-334CE6979D89}"/>
    <cellStyle name="RISKrtandbEdge 3 5 3 3 2" xfId="21222" xr:uid="{EBC6B54B-B3D5-4B77-81A4-D169DFB6EF6A}"/>
    <cellStyle name="RISKrtandbEdge 3 5 3 4" xfId="21223" xr:uid="{9C7FBBB7-1786-4319-8C5A-95B2D1A9344B}"/>
    <cellStyle name="RISKrtandbEdge 3 5 4" xfId="21224" xr:uid="{9ED9132E-5380-41D3-95D3-63C6F0CFF69B}"/>
    <cellStyle name="RISKrtandbEdge 3 5 4 2" xfId="21225" xr:uid="{FE97549D-F13F-4D15-A9A9-4A6B381B6D93}"/>
    <cellStyle name="RISKrtandbEdge 3 5 4 2 2" xfId="21226" xr:uid="{803E9C85-6063-4B3C-8D7A-D0A651A345D2}"/>
    <cellStyle name="RISKrtandbEdge 3 5 4 3" xfId="21227" xr:uid="{A9283095-4E97-4859-9DA7-3E4140D15DD6}"/>
    <cellStyle name="RISKrtandbEdge 3 5 4 3 2" xfId="21228" xr:uid="{6663DEFC-75BE-4C30-9615-D0D3B6105746}"/>
    <cellStyle name="RISKrtandbEdge 3 5 4 4" xfId="21229" xr:uid="{93AC7EDB-3196-4BBD-A9F3-D1E608F2A8A9}"/>
    <cellStyle name="RISKrtandbEdge 3 5 5" xfId="21230" xr:uid="{017CB9B3-E4C5-4825-8A52-B3FEC652479E}"/>
    <cellStyle name="RISKrtandbEdge 3 5 5 2" xfId="21231" xr:uid="{684A42E1-47BD-4E66-9BC8-ADC8F4906A81}"/>
    <cellStyle name="RISKrtandbEdge 3 5 5 2 2" xfId="21232" xr:uid="{4E202594-3C5B-41CC-AE3F-E153B160627C}"/>
    <cellStyle name="RISKrtandbEdge 3 5 5 3" xfId="21233" xr:uid="{3394C3F3-097A-4C2C-8069-8E135B4E037A}"/>
    <cellStyle name="RISKrtandbEdge 3 5 5 3 2" xfId="21234" xr:uid="{A5CAB578-A548-4345-B019-93FE8FDEA34D}"/>
    <cellStyle name="RISKrtandbEdge 3 5 5 4" xfId="21235" xr:uid="{D62E9CD9-F5C7-41C0-9E94-7B47CDC06F5E}"/>
    <cellStyle name="RISKrtandbEdge 3 5 6" xfId="21236" xr:uid="{B02D6E7C-DA19-4ADF-ADD1-0E2568516089}"/>
    <cellStyle name="RISKrtandbEdge 3 5 6 2" xfId="21237" xr:uid="{4E65F6AE-7FC4-40B6-A8BE-F1DDCD557E67}"/>
    <cellStyle name="RISKrtandbEdge 3 5 7" xfId="21238" xr:uid="{C504FC45-D8B5-4CF5-AD43-4704FCB6A184}"/>
    <cellStyle name="RISKrtandbEdge 3 5 7 2" xfId="21239" xr:uid="{D2DB171E-E01D-48C4-BF6A-C13145AE4FA2}"/>
    <cellStyle name="RISKrtandbEdge 3 5 8" xfId="21240" xr:uid="{EEDED27F-A2E6-4327-B668-674D20463D54}"/>
    <cellStyle name="RISKrtandbEdge 3 6" xfId="21241" xr:uid="{DEE0BF0A-0945-4DA6-83AF-9BBA0A89771E}"/>
    <cellStyle name="RISKrtandbEdge 3 6 2" xfId="21242" xr:uid="{71FE6FD8-5DCA-422B-BAE5-94055E10EA39}"/>
    <cellStyle name="RISKrtandbEdge 3 6 2 2" xfId="21243" xr:uid="{7AA8E400-453D-4A68-988E-DC4D75FE858D}"/>
    <cellStyle name="RISKrtandbEdge 3 6 2 2 2" xfId="21244" xr:uid="{32705506-761C-4392-B274-2AEE240E42ED}"/>
    <cellStyle name="RISKrtandbEdge 3 6 2 3" xfId="21245" xr:uid="{3020F3E8-8E0E-4287-B73D-E18911654F68}"/>
    <cellStyle name="RISKrtandbEdge 3 6 2 3 2" xfId="21246" xr:uid="{44D001ED-8717-48F5-BADF-2C32CBCCC687}"/>
    <cellStyle name="RISKrtandbEdge 3 6 2 4" xfId="21247" xr:uid="{5BAB6BC6-323F-4C80-8764-C27F3D29CF53}"/>
    <cellStyle name="RISKrtandbEdge 3 6 3" xfId="21248" xr:uid="{7F0CFEDB-72C6-4B94-BE2D-B3CDC7D74D8A}"/>
    <cellStyle name="RISKrtandbEdge 3 6 3 2" xfId="21249" xr:uid="{85357B56-B258-4E57-8DF9-8D99821B5F4C}"/>
    <cellStyle name="RISKrtandbEdge 3 6 3 2 2" xfId="21250" xr:uid="{C2F5978C-AD35-4F11-BD4C-9852D86D11C6}"/>
    <cellStyle name="RISKrtandbEdge 3 6 3 3" xfId="21251" xr:uid="{ABF10FED-E441-43DC-8228-8185F4678F74}"/>
    <cellStyle name="RISKrtandbEdge 3 6 3 3 2" xfId="21252" xr:uid="{EB0A1091-AB63-4BD9-930C-A1124E621C69}"/>
    <cellStyle name="RISKrtandbEdge 3 6 3 4" xfId="21253" xr:uid="{15F9EC44-3108-4833-A4AE-BD3EC9D3AE82}"/>
    <cellStyle name="RISKrtandbEdge 3 6 4" xfId="21254" xr:uid="{6A016B8B-173F-41D1-B209-7C1D2A625426}"/>
    <cellStyle name="RISKrtandbEdge 3 6 4 2" xfId="21255" xr:uid="{F51BEE42-46AA-4E9C-8EF2-C1B0A4D0C43E}"/>
    <cellStyle name="RISKrtandbEdge 3 6 4 2 2" xfId="21256" xr:uid="{7DB04788-8EDC-4826-A49A-0809A772D693}"/>
    <cellStyle name="RISKrtandbEdge 3 6 4 3" xfId="21257" xr:uid="{DE67A28D-9EF8-40D3-84D6-5C70DAF3B94F}"/>
    <cellStyle name="RISKrtandbEdge 3 6 4 3 2" xfId="21258" xr:uid="{E1E350BA-7079-497A-AB20-061D278560B9}"/>
    <cellStyle name="RISKrtandbEdge 3 6 4 4" xfId="21259" xr:uid="{E5B003CA-B02B-4545-9749-E3E761706492}"/>
    <cellStyle name="RISKrtandbEdge 3 6 5" xfId="21260" xr:uid="{60F62A64-91E3-4719-AAD1-F1F51070FEF8}"/>
    <cellStyle name="RISKrtandbEdge 3 6 5 2" xfId="21261" xr:uid="{40DB34E3-B798-4974-8FAD-06E639F19F33}"/>
    <cellStyle name="RISKrtandbEdge 3 6 5 2 2" xfId="21262" xr:uid="{F197E1D4-6208-4909-9C70-AC8B737CACBA}"/>
    <cellStyle name="RISKrtandbEdge 3 6 5 3" xfId="21263" xr:uid="{2E7ABC04-029E-4332-A199-00F409614A14}"/>
    <cellStyle name="RISKrtandbEdge 3 6 5 3 2" xfId="21264" xr:uid="{C8354C90-06E6-4E67-A6B9-6F44753CEC9E}"/>
    <cellStyle name="RISKrtandbEdge 3 6 5 4" xfId="21265" xr:uid="{2EEB4541-8A19-4EF6-B2B0-6BBC8D811E67}"/>
    <cellStyle name="RISKrtandbEdge 3 6 6" xfId="21266" xr:uid="{9CFF9D4D-8FD1-476F-AB87-34A001F146C7}"/>
    <cellStyle name="RISKrtandbEdge 3 6 6 2" xfId="21267" xr:uid="{CC165DAC-ECDC-405A-9766-6A38672348A5}"/>
    <cellStyle name="RISKrtandbEdge 3 6 7" xfId="21268" xr:uid="{3356D779-C5F9-4126-8DC5-3580BBB64599}"/>
    <cellStyle name="RISKrtandbEdge 3 6 7 2" xfId="21269" xr:uid="{A91B0A7A-8D5E-49AF-B7F2-E198ED94112F}"/>
    <cellStyle name="RISKrtandbEdge 3 6 8" xfId="21270" xr:uid="{936B234A-E5CE-4C26-A24E-9A0531201357}"/>
    <cellStyle name="RISKrtandbEdge 3 7" xfId="21271" xr:uid="{639F9C57-F79B-47F0-B979-78FB5B8E3B0C}"/>
    <cellStyle name="RISKrtandbEdge 3 7 2" xfId="21272" xr:uid="{2B4E7877-D6EA-449B-A450-0E0DB5411B3B}"/>
    <cellStyle name="RISKrtandbEdge 3 7 2 2" xfId="21273" xr:uid="{0436BC86-1551-47C8-BBEB-A64A460E8D7C}"/>
    <cellStyle name="RISKrtandbEdge 3 7 3" xfId="21274" xr:uid="{D68329EA-80D8-4467-8680-56F689858254}"/>
    <cellStyle name="RISKrtandbEdge 3 7 3 2" xfId="21275" xr:uid="{223AAC58-B124-4050-A4E6-5CA510492F6D}"/>
    <cellStyle name="RISKrtandbEdge 3 7 4" xfId="21276" xr:uid="{43A52FC5-5017-449D-9D44-DAEB592F5C82}"/>
    <cellStyle name="RISKrtandbEdge 3 8" xfId="21277" xr:uid="{8BA166D1-9E97-4006-9060-AC72BCC5F20F}"/>
    <cellStyle name="RISKrtandbEdge 3 8 2" xfId="21278" xr:uid="{AE54704F-32F5-4902-96F3-57CC1D28C3AD}"/>
    <cellStyle name="RISKrtandbEdge 3 8 2 2" xfId="21279" xr:uid="{1FD9C733-FF4A-4DE0-A7CE-19718AFB1CF6}"/>
    <cellStyle name="RISKrtandbEdge 3 8 3" xfId="21280" xr:uid="{A80DA08D-6F06-4C8B-B4CF-C15613C50D9C}"/>
    <cellStyle name="RISKrtandbEdge 3 8 3 2" xfId="21281" xr:uid="{1985D967-0212-4836-9722-0E691C8987E8}"/>
    <cellStyle name="RISKrtandbEdge 3 8 4" xfId="21282" xr:uid="{38D2F628-0538-40AE-B922-FC13551128F4}"/>
    <cellStyle name="RISKrtandbEdge 3 9" xfId="21283" xr:uid="{6C7CDE9B-8289-4CB0-A7FE-D7679B5EEC19}"/>
    <cellStyle name="RISKrtandbEdge 3 9 2" xfId="21284" xr:uid="{D7EFEA15-F90D-48DC-AF69-C6D0D4FBDACB}"/>
    <cellStyle name="RISKrtandbEdge 3 9 2 2" xfId="21285" xr:uid="{EB123EBB-E36C-4E6D-BCA7-4D9E9808EB47}"/>
    <cellStyle name="RISKrtandbEdge 3 9 3" xfId="21286" xr:uid="{C27C8107-E92C-4F1D-BD36-0BAC5616E5EA}"/>
    <cellStyle name="RISKrtandbEdge 3 9 3 2" xfId="21287" xr:uid="{49E9B66B-A58C-4A0C-B9BA-55A848F1FAD0}"/>
    <cellStyle name="RISKrtandbEdge 3 9 4" xfId="21288" xr:uid="{451EE6E6-C00E-46A0-B390-DC2B06C56036}"/>
    <cellStyle name="RISKrtandbEdge 3_Balance" xfId="21289" xr:uid="{9E333677-EE10-4E3B-83D1-2EE7E2FC6615}"/>
    <cellStyle name="RISKrtandbEdge 4" xfId="21290" xr:uid="{EC50E8CD-CD5A-431B-9D66-A8EEE2235041}"/>
    <cellStyle name="RISKrtandbEdge 4 10" xfId="21291" xr:uid="{3DD86438-4A62-4EB9-9090-7AC13346B7C5}"/>
    <cellStyle name="RISKrtandbEdge 4 10 2" xfId="21292" xr:uid="{648198A8-A807-493F-98CF-016B6E944A29}"/>
    <cellStyle name="RISKrtandbEdge 4 10 2 2" xfId="21293" xr:uid="{C187465E-67AE-4C68-94F8-D30C2C4B1864}"/>
    <cellStyle name="RISKrtandbEdge 4 10 3" xfId="21294" xr:uid="{69F776AC-C7F2-487F-A78A-01E43D5198D6}"/>
    <cellStyle name="RISKrtandbEdge 4 10 3 2" xfId="21295" xr:uid="{EDE9A859-9CE9-4361-8C90-D20366D480F3}"/>
    <cellStyle name="RISKrtandbEdge 4 10 4" xfId="21296" xr:uid="{9A7E6683-0F1B-443F-AA2B-8FD4AEB089A0}"/>
    <cellStyle name="RISKrtandbEdge 4 11" xfId="21297" xr:uid="{9424C3C0-C3E7-43CD-8208-DE42B3DF5E15}"/>
    <cellStyle name="RISKrtandbEdge 4 11 2" xfId="21298" xr:uid="{C962141A-50A0-4382-8324-4760CF642E06}"/>
    <cellStyle name="RISKrtandbEdge 4 12" xfId="21299" xr:uid="{4FCC07B9-1164-4376-9523-85EC6055A349}"/>
    <cellStyle name="RISKrtandbEdge 4 12 2" xfId="21300" xr:uid="{A1EBAA82-AFEE-4C70-B79B-F20D951730BA}"/>
    <cellStyle name="RISKrtandbEdge 4 13" xfId="21301" xr:uid="{876A5BBD-EF32-4E2D-980F-7F17DD11B43C}"/>
    <cellStyle name="RISKrtandbEdge 4 2" xfId="21302" xr:uid="{C47637F1-6AF0-4912-9934-815162569C09}"/>
    <cellStyle name="RISKrtandbEdge 4 2 2" xfId="21303" xr:uid="{09C6D265-40ED-4C26-9570-3830FEAE0483}"/>
    <cellStyle name="RISKrtandbEdge 4 2 2 2" xfId="21304" xr:uid="{DB5AEB5E-E8C1-4721-91C5-01C6072FA75A}"/>
    <cellStyle name="RISKrtandbEdge 4 2 2 2 2" xfId="21305" xr:uid="{DE26A40E-7AD9-497E-8124-CA0F1D43F5CF}"/>
    <cellStyle name="RISKrtandbEdge 4 2 2 2 2 2" xfId="21306" xr:uid="{A6E755D2-726F-455C-ABD7-133723B1533D}"/>
    <cellStyle name="RISKrtandbEdge 4 2 2 2 3" xfId="21307" xr:uid="{B64E3740-B4ED-43FF-BA33-C50AF7B86C2C}"/>
    <cellStyle name="RISKrtandbEdge 4 2 2 2 3 2" xfId="21308" xr:uid="{A92B873D-244D-42F0-AF2F-43E1A3AC6BC0}"/>
    <cellStyle name="RISKrtandbEdge 4 2 2 2 4" xfId="21309" xr:uid="{ED1358FE-97A2-4F60-9CDD-312B2A958CA7}"/>
    <cellStyle name="RISKrtandbEdge 4 2 2 3" xfId="21310" xr:uid="{41F8A981-2B87-41F9-B5E3-9886041955F5}"/>
    <cellStyle name="RISKrtandbEdge 4 2 2 3 2" xfId="21311" xr:uid="{D4AC9A4C-FA1F-46B0-A30B-377E56CB0ABC}"/>
    <cellStyle name="RISKrtandbEdge 4 2 2 3 2 2" xfId="21312" xr:uid="{BC6D9F53-1530-43E7-BE89-DDDC0FBB4F9D}"/>
    <cellStyle name="RISKrtandbEdge 4 2 2 3 3" xfId="21313" xr:uid="{EDF7516E-F87A-4006-83D0-E94A2AAF84F5}"/>
    <cellStyle name="RISKrtandbEdge 4 2 2 3 3 2" xfId="21314" xr:uid="{9A841CCA-A08D-40F4-808E-674D47D636C5}"/>
    <cellStyle name="RISKrtandbEdge 4 2 2 3 4" xfId="21315" xr:uid="{A1002663-36ED-4CB9-9398-96752DCA8615}"/>
    <cellStyle name="RISKrtandbEdge 4 2 2 4" xfId="21316" xr:uid="{7226E861-E90E-4B59-B105-35E11F3D8424}"/>
    <cellStyle name="RISKrtandbEdge 4 2 2 4 2" xfId="21317" xr:uid="{876F5389-C45A-4422-BA20-21054A619DE7}"/>
    <cellStyle name="RISKrtandbEdge 4 2 2 4 2 2" xfId="21318" xr:uid="{EC57E3E3-504F-4A9D-BBBB-DF59B55DBC30}"/>
    <cellStyle name="RISKrtandbEdge 4 2 2 4 3" xfId="21319" xr:uid="{7EDCCE7C-0E91-47D3-BC1E-A63864C1589D}"/>
    <cellStyle name="RISKrtandbEdge 4 2 2 4 3 2" xfId="21320" xr:uid="{3F77DBF0-C82E-421E-9A6F-9D35C2EEC2F2}"/>
    <cellStyle name="RISKrtandbEdge 4 2 2 4 4" xfId="21321" xr:uid="{087BF8B7-9CC1-47CF-B12D-C5BCD7F50514}"/>
    <cellStyle name="RISKrtandbEdge 4 2 2 5" xfId="21322" xr:uid="{FC5E2040-570F-47C0-8D20-02E79FB1F410}"/>
    <cellStyle name="RISKrtandbEdge 4 2 2 5 2" xfId="21323" xr:uid="{50421077-5389-4A01-A02E-4464815F04B0}"/>
    <cellStyle name="RISKrtandbEdge 4 2 2 5 2 2" xfId="21324" xr:uid="{9B1BBC86-D33B-447B-919C-BD38284C7B2D}"/>
    <cellStyle name="RISKrtandbEdge 4 2 2 5 3" xfId="21325" xr:uid="{1FE8200F-1CA3-4637-B865-5FD667473AD4}"/>
    <cellStyle name="RISKrtandbEdge 4 2 2 5 3 2" xfId="21326" xr:uid="{EAE9957D-1C08-4785-A7EB-3A9ECF146B66}"/>
    <cellStyle name="RISKrtandbEdge 4 2 2 5 4" xfId="21327" xr:uid="{05421025-E713-4A5C-9B16-A6DC70D8CFC2}"/>
    <cellStyle name="RISKrtandbEdge 4 2 2 6" xfId="21328" xr:uid="{0D4DBBF5-620E-446D-8B23-F9C4BAB9EB12}"/>
    <cellStyle name="RISKrtandbEdge 4 2 2 6 2" xfId="21329" xr:uid="{90D61345-56C5-481E-B0CE-757AABE278B6}"/>
    <cellStyle name="RISKrtandbEdge 4 2 2 7" xfId="21330" xr:uid="{820DF00D-2C56-498A-A5AD-2EEFF4DF77B9}"/>
    <cellStyle name="RISKrtandbEdge 4 2 2 7 2" xfId="21331" xr:uid="{91097546-8F6C-42A7-856A-90D89AC938D7}"/>
    <cellStyle name="RISKrtandbEdge 4 2 2 8" xfId="21332" xr:uid="{5D60DE00-6AA7-4F43-BC1F-281310DC7680}"/>
    <cellStyle name="RISKrtandbEdge 4 2 3" xfId="21333" xr:uid="{3292A10E-02EB-4E70-9E9C-2A42FBF7EB10}"/>
    <cellStyle name="RISKrtandbEdge 4 2 3 2" xfId="21334" xr:uid="{A8186279-BE05-45C4-9E3E-5C65212DD7C1}"/>
    <cellStyle name="RISKrtandbEdge 4 2 3 2 2" xfId="21335" xr:uid="{E8D852C1-838B-4CD8-93DF-F10B35F98051}"/>
    <cellStyle name="RISKrtandbEdge 4 2 3 3" xfId="21336" xr:uid="{C0C398B2-BF37-481E-AFA1-4034453E6CF1}"/>
    <cellStyle name="RISKrtandbEdge 4 2 3 3 2" xfId="21337" xr:uid="{8C407D92-22C5-41BE-A53A-5068682D23EF}"/>
    <cellStyle name="RISKrtandbEdge 4 2 3 4" xfId="21338" xr:uid="{91499F84-DA9A-43E0-A8B9-CCAC3CC631F7}"/>
    <cellStyle name="RISKrtandbEdge 4 2 4" xfId="21339" xr:uid="{1528F39E-3046-4135-9B86-8C55DBD59C11}"/>
    <cellStyle name="RISKrtandbEdge 4 2 4 2" xfId="21340" xr:uid="{5B90C265-539C-4D74-8065-3EA444F26BD9}"/>
    <cellStyle name="RISKrtandbEdge 4 2 4 2 2" xfId="21341" xr:uid="{A160B41D-8492-4A81-920F-84CF3F903FEC}"/>
    <cellStyle name="RISKrtandbEdge 4 2 4 3" xfId="21342" xr:uid="{1511F9C1-D2F3-4888-9AA9-0587FA81F71B}"/>
    <cellStyle name="RISKrtandbEdge 4 2 4 3 2" xfId="21343" xr:uid="{683123E9-CC66-404B-AED5-AB1E9B1E9536}"/>
    <cellStyle name="RISKrtandbEdge 4 2 4 4" xfId="21344" xr:uid="{6EBEE4AE-4939-4865-9BC9-2B060C2ED1E8}"/>
    <cellStyle name="RISKrtandbEdge 4 2 5" xfId="21345" xr:uid="{B9D7D654-D147-4A10-904B-3DB1D3E3117E}"/>
    <cellStyle name="RISKrtandbEdge 4 2 5 2" xfId="21346" xr:uid="{B885711B-AD17-4770-AAFF-78D0B8F15055}"/>
    <cellStyle name="RISKrtandbEdge 4 2 5 2 2" xfId="21347" xr:uid="{ECF80023-C94C-4AEE-9EBF-5A6D2841B64E}"/>
    <cellStyle name="RISKrtandbEdge 4 2 5 3" xfId="21348" xr:uid="{1967672B-220A-4519-B547-964A794B8659}"/>
    <cellStyle name="RISKrtandbEdge 4 2 5 3 2" xfId="21349" xr:uid="{AF3FAFC4-8E1D-41E0-9731-B5BBBCF1551A}"/>
    <cellStyle name="RISKrtandbEdge 4 2 5 4" xfId="21350" xr:uid="{8ABC0492-0CF4-4CD3-AA9C-0C126744D688}"/>
    <cellStyle name="RISKrtandbEdge 4 2 6" xfId="21351" xr:uid="{DBDF2902-8F2D-457C-8152-8EAEDAC94EA7}"/>
    <cellStyle name="RISKrtandbEdge 4 2 6 2" xfId="21352" xr:uid="{2FCED753-555C-4EC5-9A5A-A9861C01B03E}"/>
    <cellStyle name="RISKrtandbEdge 4 2 6 2 2" xfId="21353" xr:uid="{7ABAF4D3-A03B-4098-B265-48C6AD6B1994}"/>
    <cellStyle name="RISKrtandbEdge 4 2 6 3" xfId="21354" xr:uid="{2C6F1E2C-9BBC-4E1E-9452-508BAA947F29}"/>
    <cellStyle name="RISKrtandbEdge 4 2 6 3 2" xfId="21355" xr:uid="{0139F9F7-B544-476B-82DE-6688F7C9E1AA}"/>
    <cellStyle name="RISKrtandbEdge 4 2 6 4" xfId="21356" xr:uid="{37B0FD41-F501-4EC8-9ED7-8228420032FA}"/>
    <cellStyle name="RISKrtandbEdge 4 2 7" xfId="21357" xr:uid="{E91FAF18-A71C-40A2-8714-40E29978616A}"/>
    <cellStyle name="RISKrtandbEdge 4 2 7 2" xfId="21358" xr:uid="{F851927F-2BA9-4C4B-8FF6-CD7DA338C54F}"/>
    <cellStyle name="RISKrtandbEdge 4 2 8" xfId="21359" xr:uid="{9E91253F-103A-4C5E-916A-C6BCF68A061E}"/>
    <cellStyle name="RISKrtandbEdge 4 2 8 2" xfId="21360" xr:uid="{7F7F0246-AF0D-452B-8D12-1358EC233A8D}"/>
    <cellStyle name="RISKrtandbEdge 4 2 9" xfId="21361" xr:uid="{2C38CA52-01FD-4481-9375-65DCDD987E65}"/>
    <cellStyle name="RISKrtandbEdge 4 2_Balance" xfId="21362" xr:uid="{07486796-E662-4917-BA10-DDADD5F7516E}"/>
    <cellStyle name="RISKrtandbEdge 4 3" xfId="21363" xr:uid="{26A821F6-8B34-4DC4-9D70-C7218EAEDC3F}"/>
    <cellStyle name="RISKrtandbEdge 4 3 2" xfId="21364" xr:uid="{448369FE-D2C1-4C08-9A9B-F1A2A238CBC7}"/>
    <cellStyle name="RISKrtandbEdge 4 3 2 2" xfId="21365" xr:uid="{DEAF059A-851C-4F55-835A-8DCFFBA38E23}"/>
    <cellStyle name="RISKrtandbEdge 4 3 2 2 2" xfId="21366" xr:uid="{F754771F-3B98-4F58-8D3C-0636DED599AF}"/>
    <cellStyle name="RISKrtandbEdge 4 3 2 2 2 2" xfId="21367" xr:uid="{A56340EF-964D-4606-B667-105240735473}"/>
    <cellStyle name="RISKrtandbEdge 4 3 2 2 3" xfId="21368" xr:uid="{EC35C605-DEB1-4802-867F-E8AE9738A3AF}"/>
    <cellStyle name="RISKrtandbEdge 4 3 2 2 3 2" xfId="21369" xr:uid="{77F8DF09-BB34-469E-827B-3FFECD107D54}"/>
    <cellStyle name="RISKrtandbEdge 4 3 2 2 4" xfId="21370" xr:uid="{581C9B04-8C32-4B9E-A3E1-8A840621C455}"/>
    <cellStyle name="RISKrtandbEdge 4 3 2 3" xfId="21371" xr:uid="{72248054-6F16-4137-897B-3B2B4F2FEF3A}"/>
    <cellStyle name="RISKrtandbEdge 4 3 2 3 2" xfId="21372" xr:uid="{F1EBF06A-A0F3-4AEE-924B-EBA6B9360CD3}"/>
    <cellStyle name="RISKrtandbEdge 4 3 2 3 2 2" xfId="21373" xr:uid="{EF3E742A-9EC4-49C9-827E-81162F061080}"/>
    <cellStyle name="RISKrtandbEdge 4 3 2 3 3" xfId="21374" xr:uid="{87EE6D98-C8E1-4012-8A93-C2A04B19BF17}"/>
    <cellStyle name="RISKrtandbEdge 4 3 2 3 3 2" xfId="21375" xr:uid="{1C32C127-BA1A-4461-90D0-84761A4E4A67}"/>
    <cellStyle name="RISKrtandbEdge 4 3 2 3 4" xfId="21376" xr:uid="{BE2CFDD0-E986-4F15-BC93-A772E12405CB}"/>
    <cellStyle name="RISKrtandbEdge 4 3 2 4" xfId="21377" xr:uid="{00EE6818-E186-4DCA-A51F-C1370863985C}"/>
    <cellStyle name="RISKrtandbEdge 4 3 2 4 2" xfId="21378" xr:uid="{2B4C2B50-1B41-4474-934E-F75940D2129E}"/>
    <cellStyle name="RISKrtandbEdge 4 3 2 4 2 2" xfId="21379" xr:uid="{547BAAB4-8CEA-4F4A-B9CD-4F5296C20A0C}"/>
    <cellStyle name="RISKrtandbEdge 4 3 2 4 3" xfId="21380" xr:uid="{99CB5D83-B4F9-408D-A50A-CC88BA6A5C92}"/>
    <cellStyle name="RISKrtandbEdge 4 3 2 4 3 2" xfId="21381" xr:uid="{DF61A2C3-AB64-45DA-B97C-7A4F28EDF603}"/>
    <cellStyle name="RISKrtandbEdge 4 3 2 4 4" xfId="21382" xr:uid="{B5743338-4D4B-429C-8CEA-EF41FD1CDB8C}"/>
    <cellStyle name="RISKrtandbEdge 4 3 2 5" xfId="21383" xr:uid="{9D45E0E6-C9DA-4DFE-8217-12E75346F84F}"/>
    <cellStyle name="RISKrtandbEdge 4 3 2 5 2" xfId="21384" xr:uid="{45155BDF-0ABF-4C76-BA06-53A3A740DBF8}"/>
    <cellStyle name="RISKrtandbEdge 4 3 2 5 2 2" xfId="21385" xr:uid="{C95DE43F-69A0-4D2D-ACF1-C4B3057F9AF2}"/>
    <cellStyle name="RISKrtandbEdge 4 3 2 5 3" xfId="21386" xr:uid="{6F80C09B-9BF8-45DE-8B9E-9D819A4686D6}"/>
    <cellStyle name="RISKrtandbEdge 4 3 2 5 3 2" xfId="21387" xr:uid="{2CA2C198-138F-4C34-873A-56E20408F748}"/>
    <cellStyle name="RISKrtandbEdge 4 3 2 5 4" xfId="21388" xr:uid="{AB10796E-905A-488F-97D0-F22170FFE8B5}"/>
    <cellStyle name="RISKrtandbEdge 4 3 2 6" xfId="21389" xr:uid="{47498B1D-8624-416D-B2CF-05F583ABD977}"/>
    <cellStyle name="RISKrtandbEdge 4 3 2 6 2" xfId="21390" xr:uid="{D5E816F2-3B3B-4A96-B14D-EB53C2313D57}"/>
    <cellStyle name="RISKrtandbEdge 4 3 2 7" xfId="21391" xr:uid="{F2B082AB-35D5-44DD-A039-FC3009230966}"/>
    <cellStyle name="RISKrtandbEdge 4 3 2 7 2" xfId="21392" xr:uid="{E5F9384D-BFEB-472C-ABAB-B64F5685AEE2}"/>
    <cellStyle name="RISKrtandbEdge 4 3 2 8" xfId="21393" xr:uid="{0F306185-34AB-4682-878F-06D0AB2DB31B}"/>
    <cellStyle name="RISKrtandbEdge 4 3 3" xfId="21394" xr:uid="{CE20D61E-B242-4DBF-9823-D4EC200C1520}"/>
    <cellStyle name="RISKrtandbEdge 4 3 3 2" xfId="21395" xr:uid="{7BCF15B5-F25F-4073-ADFF-EAC7AC087675}"/>
    <cellStyle name="RISKrtandbEdge 4 3 3 2 2" xfId="21396" xr:uid="{92370445-B6CC-4EDE-93AE-795E2D3C8642}"/>
    <cellStyle name="RISKrtandbEdge 4 3 3 3" xfId="21397" xr:uid="{B7B7960E-D766-411A-A1BA-025F1586770B}"/>
    <cellStyle name="RISKrtandbEdge 4 3 3 3 2" xfId="21398" xr:uid="{4B961E8E-6C7D-4569-AA30-070DA103CB3B}"/>
    <cellStyle name="RISKrtandbEdge 4 3 3 4" xfId="21399" xr:uid="{99825AF6-BEE4-4403-892D-0C7B6A72D25D}"/>
    <cellStyle name="RISKrtandbEdge 4 3 4" xfId="21400" xr:uid="{7C9A711A-F670-447F-8C52-664154A6103B}"/>
    <cellStyle name="RISKrtandbEdge 4 3 4 2" xfId="21401" xr:uid="{61931198-33BF-4E27-A401-41FB17B66294}"/>
    <cellStyle name="RISKrtandbEdge 4 3 4 2 2" xfId="21402" xr:uid="{069AB31C-A5B9-4665-ABD6-A08E9E4F975E}"/>
    <cellStyle name="RISKrtandbEdge 4 3 4 3" xfId="21403" xr:uid="{36705101-A66C-419C-A644-A502A56575B8}"/>
    <cellStyle name="RISKrtandbEdge 4 3 4 3 2" xfId="21404" xr:uid="{CEC06AB0-627F-4CDC-AF72-D946F21BFEC5}"/>
    <cellStyle name="RISKrtandbEdge 4 3 4 4" xfId="21405" xr:uid="{9BEA1AA8-11E2-485C-A8AC-6DD3015D437F}"/>
    <cellStyle name="RISKrtandbEdge 4 3 5" xfId="21406" xr:uid="{76D51E6F-8E24-4419-9A4C-FAD79E195230}"/>
    <cellStyle name="RISKrtandbEdge 4 3 5 2" xfId="21407" xr:uid="{4E2FF98E-763D-4094-B105-EA49DD9D8E9F}"/>
    <cellStyle name="RISKrtandbEdge 4 3 5 2 2" xfId="21408" xr:uid="{6C06028D-2C31-468B-B8D5-AC563CC7675F}"/>
    <cellStyle name="RISKrtandbEdge 4 3 5 3" xfId="21409" xr:uid="{FDD13A30-CE9B-4307-9454-2049E10AD5FF}"/>
    <cellStyle name="RISKrtandbEdge 4 3 5 3 2" xfId="21410" xr:uid="{F5324072-0EDB-4DC2-9ACF-AA8E497BDC19}"/>
    <cellStyle name="RISKrtandbEdge 4 3 5 4" xfId="21411" xr:uid="{2E132679-F93B-4C7E-AFE6-AA4E3B61D600}"/>
    <cellStyle name="RISKrtandbEdge 4 3 6" xfId="21412" xr:uid="{00A9F85A-F615-4984-8EA6-531F51697900}"/>
    <cellStyle name="RISKrtandbEdge 4 3 6 2" xfId="21413" xr:uid="{54E36670-8974-4F1D-B1C4-6F3F0D928EDE}"/>
    <cellStyle name="RISKrtandbEdge 4 3 6 2 2" xfId="21414" xr:uid="{A0E4A2EC-1692-4A7C-8EB1-A7A26FC04FDA}"/>
    <cellStyle name="RISKrtandbEdge 4 3 6 3" xfId="21415" xr:uid="{EFC06015-32F4-4DCB-BC3E-CE9BC0D5FF96}"/>
    <cellStyle name="RISKrtandbEdge 4 3 6 3 2" xfId="21416" xr:uid="{58507FB2-A401-4EDF-988C-1A82FF6E079B}"/>
    <cellStyle name="RISKrtandbEdge 4 3 6 4" xfId="21417" xr:uid="{D53B959A-ED5E-4AD1-8B55-FDE8679AF153}"/>
    <cellStyle name="RISKrtandbEdge 4 3 7" xfId="21418" xr:uid="{35FD672D-D141-4F12-BB88-012F11A7B561}"/>
    <cellStyle name="RISKrtandbEdge 4 3 7 2" xfId="21419" xr:uid="{EBEF0733-98A8-429F-8E9C-12C6DCBA92AC}"/>
    <cellStyle name="RISKrtandbEdge 4 3 8" xfId="21420" xr:uid="{E537867B-06A7-4F73-A937-1A354DBC0275}"/>
    <cellStyle name="RISKrtandbEdge 4 3 8 2" xfId="21421" xr:uid="{7A20EF66-7AD5-4A8B-B475-E2BD3F9B2FDD}"/>
    <cellStyle name="RISKrtandbEdge 4 3 9" xfId="21422" xr:uid="{CF08F86E-C857-4688-AA11-F6A1E5A73D8A}"/>
    <cellStyle name="RISKrtandbEdge 4 3_Balance" xfId="21423" xr:uid="{2AD72472-02B6-4103-86E3-6D598082656E}"/>
    <cellStyle name="RISKrtandbEdge 4 4" xfId="21424" xr:uid="{408582F6-3AC7-48F4-BA05-7D0726CBD8E3}"/>
    <cellStyle name="RISKrtandbEdge 4 4 2" xfId="21425" xr:uid="{95999CBD-2070-469F-A97B-0EE139A56FAD}"/>
    <cellStyle name="RISKrtandbEdge 4 4 2 2" xfId="21426" xr:uid="{245A9B60-22DF-4EAC-A8D9-BB10C4B98B02}"/>
    <cellStyle name="RISKrtandbEdge 4 4 2 2 2" xfId="21427" xr:uid="{B1DB05B4-3042-4451-BD32-CBCD14006384}"/>
    <cellStyle name="RISKrtandbEdge 4 4 2 2 2 2" xfId="21428" xr:uid="{B7088539-B0AC-4AA4-9A5C-4C202DF7B828}"/>
    <cellStyle name="RISKrtandbEdge 4 4 2 2 3" xfId="21429" xr:uid="{0D960EA3-67FA-43EA-AAC6-611228B28D00}"/>
    <cellStyle name="RISKrtandbEdge 4 4 2 2 3 2" xfId="21430" xr:uid="{D9EEBAD0-7B3C-4E2D-B718-737425FC505B}"/>
    <cellStyle name="RISKrtandbEdge 4 4 2 2 4" xfId="21431" xr:uid="{80D52AA0-99BC-4865-8C26-850ABE23225F}"/>
    <cellStyle name="RISKrtandbEdge 4 4 2 3" xfId="21432" xr:uid="{1FB954E5-451A-4E84-B0FD-2C7840EF8F67}"/>
    <cellStyle name="RISKrtandbEdge 4 4 2 3 2" xfId="21433" xr:uid="{2D68998B-E41F-49C2-AFC1-750278CFD647}"/>
    <cellStyle name="RISKrtandbEdge 4 4 2 3 2 2" xfId="21434" xr:uid="{4CF16783-DCFE-4752-8E00-E9F9890D3FE9}"/>
    <cellStyle name="RISKrtandbEdge 4 4 2 3 3" xfId="21435" xr:uid="{1AC029B1-8013-4890-A16C-0221F3B9C87A}"/>
    <cellStyle name="RISKrtandbEdge 4 4 2 3 3 2" xfId="21436" xr:uid="{2F50765B-BE35-4992-8DDD-17900C0AA44C}"/>
    <cellStyle name="RISKrtandbEdge 4 4 2 3 4" xfId="21437" xr:uid="{F5C45508-7673-407B-9817-F5A2268D3FA8}"/>
    <cellStyle name="RISKrtandbEdge 4 4 2 4" xfId="21438" xr:uid="{5886C9CE-0424-42AA-B16B-109E6E2E1038}"/>
    <cellStyle name="RISKrtandbEdge 4 4 2 4 2" xfId="21439" xr:uid="{B0D4652C-7685-4FEA-9B29-72682E07EB58}"/>
    <cellStyle name="RISKrtandbEdge 4 4 2 4 2 2" xfId="21440" xr:uid="{E02D6C81-C926-4F25-9D3B-20FDB7B1B1B5}"/>
    <cellStyle name="RISKrtandbEdge 4 4 2 4 3" xfId="21441" xr:uid="{62696434-198F-4F37-86E9-43B25C415E34}"/>
    <cellStyle name="RISKrtandbEdge 4 4 2 4 3 2" xfId="21442" xr:uid="{B736D813-20B0-44EE-997D-43338A3599DB}"/>
    <cellStyle name="RISKrtandbEdge 4 4 2 4 4" xfId="21443" xr:uid="{C1D21DFB-3D1E-44D9-A490-58F87933B6C4}"/>
    <cellStyle name="RISKrtandbEdge 4 4 2 5" xfId="21444" xr:uid="{32A2284E-DF92-4C2F-8065-B0AD40197C00}"/>
    <cellStyle name="RISKrtandbEdge 4 4 2 5 2" xfId="21445" xr:uid="{F1CA653E-31C1-4D95-A468-2CAA2AC0C822}"/>
    <cellStyle name="RISKrtandbEdge 4 4 2 5 2 2" xfId="21446" xr:uid="{A5B9E6D7-CCF4-421E-AF15-137EB7AB3F5D}"/>
    <cellStyle name="RISKrtandbEdge 4 4 2 5 3" xfId="21447" xr:uid="{3A7E8E07-D7DB-4721-988D-C6A6A85CAB67}"/>
    <cellStyle name="RISKrtandbEdge 4 4 2 5 3 2" xfId="21448" xr:uid="{5AFA29ED-1FEC-44AE-8649-FA4616040D5E}"/>
    <cellStyle name="RISKrtandbEdge 4 4 2 5 4" xfId="21449" xr:uid="{C5144A87-54E4-45A6-A0AA-9367E87A96D1}"/>
    <cellStyle name="RISKrtandbEdge 4 4 2 6" xfId="21450" xr:uid="{9CA91FBF-314F-4977-B18F-9236F63FBC88}"/>
    <cellStyle name="RISKrtandbEdge 4 4 2 6 2" xfId="21451" xr:uid="{FA1AB98A-F4FE-4394-A987-23B880253BE0}"/>
    <cellStyle name="RISKrtandbEdge 4 4 2 7" xfId="21452" xr:uid="{4A4891AC-84C5-4414-A44B-61AEA9BCA9CB}"/>
    <cellStyle name="RISKrtandbEdge 4 4 2 7 2" xfId="21453" xr:uid="{250FF889-1989-456E-AF1B-AC78FF7D6410}"/>
    <cellStyle name="RISKrtandbEdge 4 4 2 8" xfId="21454" xr:uid="{D2F2F388-3FC2-4849-A447-239387693CBB}"/>
    <cellStyle name="RISKrtandbEdge 4 4 3" xfId="21455" xr:uid="{F3D06FA6-E469-4BF3-A491-72AF48CE328F}"/>
    <cellStyle name="RISKrtandbEdge 4 4 3 2" xfId="21456" xr:uid="{033BC025-419E-4BD1-B47C-13397558356F}"/>
    <cellStyle name="RISKrtandbEdge 4 4 3 2 2" xfId="21457" xr:uid="{1CAA8880-F4EF-4FD0-A1B4-1F74FCCC25F2}"/>
    <cellStyle name="RISKrtandbEdge 4 4 3 3" xfId="21458" xr:uid="{5057778B-4D9D-4386-81E9-648AE29ACEE1}"/>
    <cellStyle name="RISKrtandbEdge 4 4 3 3 2" xfId="21459" xr:uid="{7A39B322-7197-412B-B11A-83864A75885E}"/>
    <cellStyle name="RISKrtandbEdge 4 4 3 4" xfId="21460" xr:uid="{32569F93-495B-4A91-9AB0-80AEC9092F88}"/>
    <cellStyle name="RISKrtandbEdge 4 4 4" xfId="21461" xr:uid="{B3C2FF29-F5E5-4684-A8AD-CDB4C828EAA0}"/>
    <cellStyle name="RISKrtandbEdge 4 4 4 2" xfId="21462" xr:uid="{01215DA0-9DF7-4C5E-8465-DB24FF3B9723}"/>
    <cellStyle name="RISKrtandbEdge 4 4 4 2 2" xfId="21463" xr:uid="{D9FA05E9-625E-42E0-BD20-9BE1E42AF827}"/>
    <cellStyle name="RISKrtandbEdge 4 4 4 3" xfId="21464" xr:uid="{21076B58-E326-4059-9A4D-795C8B2D539A}"/>
    <cellStyle name="RISKrtandbEdge 4 4 4 3 2" xfId="21465" xr:uid="{7F9115F5-3098-4CF9-B7B6-CD987ACBD406}"/>
    <cellStyle name="RISKrtandbEdge 4 4 4 4" xfId="21466" xr:uid="{FA326C32-0EA9-4A67-9E44-43A95DCAE944}"/>
    <cellStyle name="RISKrtandbEdge 4 4 5" xfId="21467" xr:uid="{9873AA86-B65B-4150-A2D6-CC8921680669}"/>
    <cellStyle name="RISKrtandbEdge 4 4 5 2" xfId="21468" xr:uid="{512A4413-1C08-44FC-BEAD-E71CC587CF1E}"/>
    <cellStyle name="RISKrtandbEdge 4 4 5 2 2" xfId="21469" xr:uid="{38B07BDF-ECFB-4908-A441-7B225F92BA80}"/>
    <cellStyle name="RISKrtandbEdge 4 4 5 3" xfId="21470" xr:uid="{6A477BA0-5C44-46E1-9782-F0A555338851}"/>
    <cellStyle name="RISKrtandbEdge 4 4 5 3 2" xfId="21471" xr:uid="{7B67EA73-0259-4EDC-99E4-1738E0C1A12E}"/>
    <cellStyle name="RISKrtandbEdge 4 4 5 4" xfId="21472" xr:uid="{3787A6D4-4081-4776-8A9F-6550DFC5F9BB}"/>
    <cellStyle name="RISKrtandbEdge 4 4 6" xfId="21473" xr:uid="{755F116A-28D5-4772-8D28-26C5A378E5A0}"/>
    <cellStyle name="RISKrtandbEdge 4 4 6 2" xfId="21474" xr:uid="{4181D7CE-BC33-481E-B91F-DBB03EDF598E}"/>
    <cellStyle name="RISKrtandbEdge 4 4 6 2 2" xfId="21475" xr:uid="{C19FFB77-4C9B-45DA-BD0B-8E7E5BCA0162}"/>
    <cellStyle name="RISKrtandbEdge 4 4 6 3" xfId="21476" xr:uid="{5A322AEE-BB2C-4FC6-843C-EBA847CCDD82}"/>
    <cellStyle name="RISKrtandbEdge 4 4 6 3 2" xfId="21477" xr:uid="{773096F6-D758-4FA4-8292-50D60DF39EF9}"/>
    <cellStyle name="RISKrtandbEdge 4 4 6 4" xfId="21478" xr:uid="{79A115CF-A387-4631-A01F-D43DB70D48D5}"/>
    <cellStyle name="RISKrtandbEdge 4 4 7" xfId="21479" xr:uid="{3274BE9A-47B0-4870-82C8-FFB3B3AB4898}"/>
    <cellStyle name="RISKrtandbEdge 4 4 7 2" xfId="21480" xr:uid="{54F3EC87-DD54-461E-9DA2-51EB2952D174}"/>
    <cellStyle name="RISKrtandbEdge 4 4 8" xfId="21481" xr:uid="{AAE308D9-AA47-402B-918E-0770C671B0EF}"/>
    <cellStyle name="RISKrtandbEdge 4 4 8 2" xfId="21482" xr:uid="{3FCE0BD4-4128-4AF1-BB94-49DA36607E56}"/>
    <cellStyle name="RISKrtandbEdge 4 4 9" xfId="21483" xr:uid="{7A4A5B97-0103-406C-A058-F5640ABCEA96}"/>
    <cellStyle name="RISKrtandbEdge 4 4_Balance" xfId="21484" xr:uid="{2BFC5EAA-22A9-4541-AB43-E7C275CA8F55}"/>
    <cellStyle name="RISKrtandbEdge 4 5" xfId="21485" xr:uid="{39780437-0C48-4A7D-91C5-693CC4D10749}"/>
    <cellStyle name="RISKrtandbEdge 4 5 2" xfId="21486" xr:uid="{40D388A9-0D57-49E7-BBD2-F4EA2D80B137}"/>
    <cellStyle name="RISKrtandbEdge 4 5 2 2" xfId="21487" xr:uid="{16A67EFF-3E60-4BA7-B3EB-3658218243D4}"/>
    <cellStyle name="RISKrtandbEdge 4 5 2 2 2" xfId="21488" xr:uid="{3E49FA12-1566-4437-A647-9C39E5BAC281}"/>
    <cellStyle name="RISKrtandbEdge 4 5 2 3" xfId="21489" xr:uid="{94942735-E2F4-4FBE-B482-3485889462A9}"/>
    <cellStyle name="RISKrtandbEdge 4 5 2 3 2" xfId="21490" xr:uid="{A37A14BF-E73C-4F06-AFED-9B1E92E8F7C4}"/>
    <cellStyle name="RISKrtandbEdge 4 5 2 4" xfId="21491" xr:uid="{E9F1EAB3-CC39-4865-B78F-6BCFF68247AD}"/>
    <cellStyle name="RISKrtandbEdge 4 5 3" xfId="21492" xr:uid="{2470EC65-EBF7-4128-AA9F-E5309C09D288}"/>
    <cellStyle name="RISKrtandbEdge 4 5 3 2" xfId="21493" xr:uid="{9A9AF8A2-3F40-4921-845E-C05062388A93}"/>
    <cellStyle name="RISKrtandbEdge 4 5 3 2 2" xfId="21494" xr:uid="{22D49089-DA64-4D47-9097-59757CA85CEC}"/>
    <cellStyle name="RISKrtandbEdge 4 5 3 3" xfId="21495" xr:uid="{9AC8BF9E-8F79-43B8-B7FB-07BA55FB608A}"/>
    <cellStyle name="RISKrtandbEdge 4 5 3 3 2" xfId="21496" xr:uid="{648DBA9C-EB52-4120-B586-E902EFA4D6E2}"/>
    <cellStyle name="RISKrtandbEdge 4 5 3 4" xfId="21497" xr:uid="{6E091413-DC4D-4DFC-968A-AA54B2329FC9}"/>
    <cellStyle name="RISKrtandbEdge 4 5 4" xfId="21498" xr:uid="{33404E09-2C82-43D3-BAD2-3447C3651391}"/>
    <cellStyle name="RISKrtandbEdge 4 5 4 2" xfId="21499" xr:uid="{DC20FE22-5A94-496E-8A97-E7AADE9CA84A}"/>
    <cellStyle name="RISKrtandbEdge 4 5 4 2 2" xfId="21500" xr:uid="{47AE0FF1-033A-49FA-A1A4-9D6CC00051B1}"/>
    <cellStyle name="RISKrtandbEdge 4 5 4 3" xfId="21501" xr:uid="{AD008F31-0D42-47B3-8722-E55BE8A54CA2}"/>
    <cellStyle name="RISKrtandbEdge 4 5 4 3 2" xfId="21502" xr:uid="{1E547E13-B2EF-4F6D-ABE3-EE2513CFAC02}"/>
    <cellStyle name="RISKrtandbEdge 4 5 4 4" xfId="21503" xr:uid="{FFA70C4D-90CF-498C-AA61-1FF859595F94}"/>
    <cellStyle name="RISKrtandbEdge 4 5 5" xfId="21504" xr:uid="{8AA482B4-8396-44A7-90EA-D3BDBECBFBA5}"/>
    <cellStyle name="RISKrtandbEdge 4 5 5 2" xfId="21505" xr:uid="{EF942235-7923-4FA0-B1CA-9F5ADFDF901F}"/>
    <cellStyle name="RISKrtandbEdge 4 5 5 2 2" xfId="21506" xr:uid="{A4B0FD76-C8B1-449C-B0C2-6928B8929BA2}"/>
    <cellStyle name="RISKrtandbEdge 4 5 5 3" xfId="21507" xr:uid="{BD38891E-9EC9-4F6B-B892-16BE7E4F4466}"/>
    <cellStyle name="RISKrtandbEdge 4 5 5 3 2" xfId="21508" xr:uid="{49BC461D-8B05-49E8-B9FC-C7B935ABACD0}"/>
    <cellStyle name="RISKrtandbEdge 4 5 5 4" xfId="21509" xr:uid="{64EDE210-AB56-40DE-AEFF-1C1FDEE66405}"/>
    <cellStyle name="RISKrtandbEdge 4 5 6" xfId="21510" xr:uid="{26B6E60D-6AE1-429A-938E-8CE5A624DB10}"/>
    <cellStyle name="RISKrtandbEdge 4 5 6 2" xfId="21511" xr:uid="{8658FD1F-1CD2-496E-94C0-0F58D249C6D0}"/>
    <cellStyle name="RISKrtandbEdge 4 5 7" xfId="21512" xr:uid="{99ECBE20-CAF2-4053-8D45-D6A1E91CB0B5}"/>
    <cellStyle name="RISKrtandbEdge 4 5 7 2" xfId="21513" xr:uid="{822E0EDC-F37E-41CA-A2CE-360161F99D74}"/>
    <cellStyle name="RISKrtandbEdge 4 5 8" xfId="21514" xr:uid="{167F42CA-148E-4F49-8BDE-C50247B0A3F2}"/>
    <cellStyle name="RISKrtandbEdge 4 6" xfId="21515" xr:uid="{864C1A37-867A-4999-A33F-E1064A3D2BE6}"/>
    <cellStyle name="RISKrtandbEdge 4 6 2" xfId="21516" xr:uid="{A1384F39-0E3D-4267-AA3A-DBED2C362C36}"/>
    <cellStyle name="RISKrtandbEdge 4 6 2 2" xfId="21517" xr:uid="{A6CEAFD7-B7EB-4BA2-AD61-0AC16DA01528}"/>
    <cellStyle name="RISKrtandbEdge 4 6 2 2 2" xfId="21518" xr:uid="{F60511E2-57C1-4C76-83AF-BCFD3AF78182}"/>
    <cellStyle name="RISKrtandbEdge 4 6 2 3" xfId="21519" xr:uid="{D68343E3-454D-4F89-8544-EF2364B944E3}"/>
    <cellStyle name="RISKrtandbEdge 4 6 2 3 2" xfId="21520" xr:uid="{324BEB7C-DA6F-4072-8173-AA2D400A104C}"/>
    <cellStyle name="RISKrtandbEdge 4 6 2 4" xfId="21521" xr:uid="{78535C46-FBB4-4FE7-B2F5-922FF960066C}"/>
    <cellStyle name="RISKrtandbEdge 4 6 3" xfId="21522" xr:uid="{3887977F-7287-4EA4-9BA5-4E1F271EA6C9}"/>
    <cellStyle name="RISKrtandbEdge 4 6 3 2" xfId="21523" xr:uid="{EAC0C3E0-E02C-4856-8BF6-A666CDE51DB4}"/>
    <cellStyle name="RISKrtandbEdge 4 6 3 2 2" xfId="21524" xr:uid="{F6155E5C-0584-4EEB-B0CC-D6055B538659}"/>
    <cellStyle name="RISKrtandbEdge 4 6 3 3" xfId="21525" xr:uid="{04FF51CF-F3C8-4ABD-ADB7-23FCDE188E30}"/>
    <cellStyle name="RISKrtandbEdge 4 6 3 3 2" xfId="21526" xr:uid="{D64B0A99-2A43-4B14-A339-52D5B3C7FAD2}"/>
    <cellStyle name="RISKrtandbEdge 4 6 3 4" xfId="21527" xr:uid="{C40D4714-EAD1-46CE-8C9B-DD7C40586ECC}"/>
    <cellStyle name="RISKrtandbEdge 4 6 4" xfId="21528" xr:uid="{AA2F3DAA-7A35-467A-A12C-489EBC05D940}"/>
    <cellStyle name="RISKrtandbEdge 4 6 4 2" xfId="21529" xr:uid="{42C0AB88-5F16-48FC-8B55-74BA9973951A}"/>
    <cellStyle name="RISKrtandbEdge 4 6 4 2 2" xfId="21530" xr:uid="{F03D647C-F7D6-401D-AFBE-0CEEF940ACEB}"/>
    <cellStyle name="RISKrtandbEdge 4 6 4 3" xfId="21531" xr:uid="{955B968B-D0E7-44F0-9092-99DA62C865BE}"/>
    <cellStyle name="RISKrtandbEdge 4 6 4 3 2" xfId="21532" xr:uid="{32A182E0-F9B7-43A3-81F5-BF38D029E3BC}"/>
    <cellStyle name="RISKrtandbEdge 4 6 4 4" xfId="21533" xr:uid="{3ED58453-06F1-45DE-A804-755A48E8955A}"/>
    <cellStyle name="RISKrtandbEdge 4 6 5" xfId="21534" xr:uid="{B5376497-4084-4CA5-893B-CD6129000E21}"/>
    <cellStyle name="RISKrtandbEdge 4 6 5 2" xfId="21535" xr:uid="{A7F100D5-64CF-4E83-967A-5D7483A1B573}"/>
    <cellStyle name="RISKrtandbEdge 4 6 5 2 2" xfId="21536" xr:uid="{FA297022-8B6F-48AA-BFC4-5013747E5C72}"/>
    <cellStyle name="RISKrtandbEdge 4 6 5 3" xfId="21537" xr:uid="{8C724245-B3F2-4C27-B656-623A4BF170D5}"/>
    <cellStyle name="RISKrtandbEdge 4 6 5 3 2" xfId="21538" xr:uid="{41602841-354B-4D5A-B5D5-93259DDB529E}"/>
    <cellStyle name="RISKrtandbEdge 4 6 5 4" xfId="21539" xr:uid="{7CFF4977-D27A-4683-838E-A32422EF7958}"/>
    <cellStyle name="RISKrtandbEdge 4 6 6" xfId="21540" xr:uid="{3BEA0FA5-71F0-460B-B19D-37B4C58F1F10}"/>
    <cellStyle name="RISKrtandbEdge 4 6 6 2" xfId="21541" xr:uid="{B351E065-D8AA-4288-A3DF-1346B32F1DA7}"/>
    <cellStyle name="RISKrtandbEdge 4 6 7" xfId="21542" xr:uid="{10C0FFBB-3D54-46AB-B1AF-AC88900081D8}"/>
    <cellStyle name="RISKrtandbEdge 4 6 7 2" xfId="21543" xr:uid="{5FF4B6D4-E913-4D4B-8A77-0A3E3772C449}"/>
    <cellStyle name="RISKrtandbEdge 4 6 8" xfId="21544" xr:uid="{E4D8BE07-086E-47F9-B542-09A29BB8DC32}"/>
    <cellStyle name="RISKrtandbEdge 4 7" xfId="21545" xr:uid="{136D6826-4DAB-4B63-B901-F15D00BA86EF}"/>
    <cellStyle name="RISKrtandbEdge 4 7 2" xfId="21546" xr:uid="{B39D7EEB-F452-4478-B51B-267AFFD0ECC1}"/>
    <cellStyle name="RISKrtandbEdge 4 7 2 2" xfId="21547" xr:uid="{15805435-BEB1-47AF-984E-6FB0BD62DD3A}"/>
    <cellStyle name="RISKrtandbEdge 4 7 3" xfId="21548" xr:uid="{25C3FE1D-1DC9-49A2-AE9B-8036649E109E}"/>
    <cellStyle name="RISKrtandbEdge 4 7 3 2" xfId="21549" xr:uid="{C2FE1466-2857-44D9-80C0-51B7158EB46C}"/>
    <cellStyle name="RISKrtandbEdge 4 7 4" xfId="21550" xr:uid="{A8858DA6-8630-48C8-84AC-984350798050}"/>
    <cellStyle name="RISKrtandbEdge 4 8" xfId="21551" xr:uid="{C72DB91A-F71F-4272-AF23-2733342517F9}"/>
    <cellStyle name="RISKrtandbEdge 4 8 2" xfId="21552" xr:uid="{F6A8CAF2-CDC9-4682-9CAB-15205AA94C07}"/>
    <cellStyle name="RISKrtandbEdge 4 8 2 2" xfId="21553" xr:uid="{2D25B4D4-14D2-4EBF-8142-13524A2ABCE6}"/>
    <cellStyle name="RISKrtandbEdge 4 8 3" xfId="21554" xr:uid="{FB87A2B3-79AE-4EBC-A80E-9A82F7342999}"/>
    <cellStyle name="RISKrtandbEdge 4 8 3 2" xfId="21555" xr:uid="{09F77E68-7168-4ED2-9CD3-67A87EBD972E}"/>
    <cellStyle name="RISKrtandbEdge 4 8 4" xfId="21556" xr:uid="{C27994AB-0686-4521-BD52-5D477CCAAFEC}"/>
    <cellStyle name="RISKrtandbEdge 4 9" xfId="21557" xr:uid="{97C702BF-CCCE-4331-AE24-7C73BBF5C88F}"/>
    <cellStyle name="RISKrtandbEdge 4 9 2" xfId="21558" xr:uid="{581C4368-2595-4B92-B4D6-2E04ED5656C4}"/>
    <cellStyle name="RISKrtandbEdge 4 9 2 2" xfId="21559" xr:uid="{9D3B3942-7BDA-4FA4-97F9-D9F8BFFDFC1E}"/>
    <cellStyle name="RISKrtandbEdge 4 9 3" xfId="21560" xr:uid="{140C7326-FEBD-481C-BB14-0874DD57D81D}"/>
    <cellStyle name="RISKrtandbEdge 4 9 3 2" xfId="21561" xr:uid="{D41E38D8-ED6A-49D4-ABF8-2597D490FAFE}"/>
    <cellStyle name="RISKrtandbEdge 4 9 4" xfId="21562" xr:uid="{8F70C854-B598-4EC0-815C-0A958DE7D3A0}"/>
    <cellStyle name="RISKrtandbEdge 4_Balance" xfId="21563" xr:uid="{138A1A86-B2CC-442E-B420-12B81C5ACE06}"/>
    <cellStyle name="RISKrtandbEdge 5" xfId="21564" xr:uid="{252992A8-D932-4F41-977E-D997BE95FA8A}"/>
    <cellStyle name="RISKrtandbEdge 5 2" xfId="21565" xr:uid="{994679B4-4B34-439B-9A62-9BC6DEEC6F2A}"/>
    <cellStyle name="RISKrtandbEdge 5 2 2" xfId="21566" xr:uid="{3280364B-2FF1-45DA-90D9-71B3EAAA5523}"/>
    <cellStyle name="RISKrtandbEdge 5 2 2 2" xfId="21567" xr:uid="{1F83B5DF-7DA8-49B7-8C3A-7010D1CCFDA3}"/>
    <cellStyle name="RISKrtandbEdge 5 2 3" xfId="21568" xr:uid="{C0990A52-1E17-4E70-884F-4A27292FDB3C}"/>
    <cellStyle name="RISKrtandbEdge 5 2 3 2" xfId="21569" xr:uid="{77E07420-518C-43EF-A797-4578697E4CD2}"/>
    <cellStyle name="RISKrtandbEdge 5 2 4" xfId="21570" xr:uid="{EA1E2AFF-A637-43D4-9A74-058F96195128}"/>
    <cellStyle name="RISKrtandbEdge 5 3" xfId="21571" xr:uid="{28916A2C-C673-4DA5-A5F3-4A38FACA9562}"/>
    <cellStyle name="RISKrtandbEdge 5 3 2" xfId="21572" xr:uid="{D52AD55D-4472-424A-8B38-0E457BCDCDE1}"/>
    <cellStyle name="RISKrtandbEdge 5 3 2 2" xfId="21573" xr:uid="{37F68FB4-59B7-465B-BCAC-C443DD745493}"/>
    <cellStyle name="RISKrtandbEdge 5 3 3" xfId="21574" xr:uid="{BFE41AD4-B168-4783-A348-3CB83E0A2CBD}"/>
    <cellStyle name="RISKrtandbEdge 5 3 3 2" xfId="21575" xr:uid="{49915D01-6C87-44D9-BC94-D139B5310B1B}"/>
    <cellStyle name="RISKrtandbEdge 5 3 4" xfId="21576" xr:uid="{F57016D6-60E7-43DA-8062-F001E90802E2}"/>
    <cellStyle name="RISKrtandbEdge 5 4" xfId="21577" xr:uid="{29C97DF5-34CD-4A93-90D3-2A61D1C0B234}"/>
    <cellStyle name="RISKrtandbEdge 5 4 2" xfId="21578" xr:uid="{273F59B9-3BB2-4E45-A9B0-930C912EA433}"/>
    <cellStyle name="RISKrtandbEdge 5 4 2 2" xfId="21579" xr:uid="{C62195AA-6D0A-4FBD-B7A7-7B8B82EBC5AB}"/>
    <cellStyle name="RISKrtandbEdge 5 4 3" xfId="21580" xr:uid="{5A221B48-134D-49E7-BBD5-82E019D18746}"/>
    <cellStyle name="RISKrtandbEdge 5 4 3 2" xfId="21581" xr:uid="{2C3C9B01-291E-46DB-A346-56A6E239A3D9}"/>
    <cellStyle name="RISKrtandbEdge 5 4 4" xfId="21582" xr:uid="{A6428392-D880-4E8F-9E75-5F4622CCBC58}"/>
    <cellStyle name="RISKrtandbEdge 5 5" xfId="21583" xr:uid="{AC45E257-2E8C-45B9-ACC9-15155FABC1B0}"/>
    <cellStyle name="RISKrtandbEdge 5 5 2" xfId="21584" xr:uid="{DE2B7DA3-D7A7-4CC4-A51A-0E8F030C000E}"/>
    <cellStyle name="RISKrtandbEdge 5 5 2 2" xfId="21585" xr:uid="{E00E04F9-C786-4679-A499-73AECE16ACC9}"/>
    <cellStyle name="RISKrtandbEdge 5 5 3" xfId="21586" xr:uid="{02040BEE-7836-416C-9073-03DF6B998B99}"/>
    <cellStyle name="RISKrtandbEdge 5 5 3 2" xfId="21587" xr:uid="{352EA8E0-D022-4C11-B366-552358624E68}"/>
    <cellStyle name="RISKrtandbEdge 5 5 4" xfId="21588" xr:uid="{EF4EDCD5-A15A-47EA-97CE-6099013A8FFD}"/>
    <cellStyle name="RISKrtandbEdge 5 6" xfId="21589" xr:uid="{B3345B16-31A8-43F0-97B3-2188BC3A35E6}"/>
    <cellStyle name="RISKrtandbEdge 5 6 2" xfId="21590" xr:uid="{71BA3B72-3839-4778-9E80-3BF3B9B22089}"/>
    <cellStyle name="RISKrtandbEdge 5 7" xfId="21591" xr:uid="{DBC75F09-F00F-4EFF-874E-903D47F78672}"/>
    <cellStyle name="RISKrtandbEdge 5 7 2" xfId="21592" xr:uid="{71D39C8A-24FB-4D91-AF05-EE6FA4507591}"/>
    <cellStyle name="RISKrtandbEdge 5 8" xfId="21593" xr:uid="{DC75A2B4-F9C6-4B33-A1C2-BD574044EAAD}"/>
    <cellStyle name="RISKrtandbEdge 6" xfId="21594" xr:uid="{2E21F562-A7BF-4114-A4A3-795F1753DBAF}"/>
    <cellStyle name="RISKrtandbEdge 6 2" xfId="21595" xr:uid="{BC36BF0F-FCB0-45C4-B715-9CBE68AD3142}"/>
    <cellStyle name="RISKrtandbEdge 6 2 2" xfId="21596" xr:uid="{EB0FC3AF-0CF7-4525-B081-A57655C3A5DB}"/>
    <cellStyle name="RISKrtandbEdge 6 3" xfId="21597" xr:uid="{D5B21313-21C4-4A74-8006-8B5778C080FB}"/>
    <cellStyle name="RISKrtandbEdge 6 3 2" xfId="21598" xr:uid="{A4E99047-DCCB-4567-9101-DCC4A298B1D7}"/>
    <cellStyle name="RISKrtandbEdge 6 4" xfId="21599" xr:uid="{378F5F56-A771-4C1E-B31D-CD5B15C97ADF}"/>
    <cellStyle name="RISKrtandbEdge 7" xfId="21600" xr:uid="{8668CF56-E472-42CF-9475-808190732498}"/>
    <cellStyle name="RISKrtandbEdge 7 2" xfId="21601" xr:uid="{D2D76CAC-AAE4-4DF9-AA71-CC26B0EDB39D}"/>
    <cellStyle name="RISKrtandbEdge 7 2 2" xfId="21602" xr:uid="{E8B244BE-B986-4832-9A2E-DBB079F8123A}"/>
    <cellStyle name="RISKrtandbEdge 7 3" xfId="21603" xr:uid="{6FD84BCE-61FF-4037-8395-F31082B401E2}"/>
    <cellStyle name="RISKrtandbEdge 7 3 2" xfId="21604" xr:uid="{39AF7951-E93C-4958-A77A-41A1CA69EB70}"/>
    <cellStyle name="RISKrtandbEdge 7 4" xfId="21605" xr:uid="{7B87EFCA-C2EF-4BA5-82F0-8EFDB3CB5F02}"/>
    <cellStyle name="RISKrtandbEdge 8" xfId="21606" xr:uid="{ED654E4B-4AD3-4A14-BEF7-9862348C6F84}"/>
    <cellStyle name="RISKrtandbEdge 8 2" xfId="21607" xr:uid="{3412933E-2989-42EC-87EB-B2E0683E9B70}"/>
    <cellStyle name="RISKrtandbEdge 8 2 2" xfId="21608" xr:uid="{2F88E1DC-7D13-42B5-A794-500065FB3680}"/>
    <cellStyle name="RISKrtandbEdge 8 3" xfId="21609" xr:uid="{981D5465-E624-4AA9-BFA1-91CB13807725}"/>
    <cellStyle name="RISKrtandbEdge 8 3 2" xfId="21610" xr:uid="{B764BEEB-4603-4D4F-BFFF-323EC6D49090}"/>
    <cellStyle name="RISKrtandbEdge 8 4" xfId="21611" xr:uid="{B1B1F77C-AAE4-49F7-AE54-4715F7C46696}"/>
    <cellStyle name="RISKrtandbEdge 9" xfId="21612" xr:uid="{5FB8312F-8201-40F4-927B-F01767D8420C}"/>
    <cellStyle name="RISKrtandbEdge 9 2" xfId="21613" xr:uid="{3A69934A-60EF-4412-94BA-E3BE60A252AD}"/>
    <cellStyle name="RISKrtandbEdge 9 2 2" xfId="21614" xr:uid="{554993F3-4135-4387-9E9F-EBD48E26B002}"/>
    <cellStyle name="RISKrtandbEdge 9 3" xfId="21615" xr:uid="{438007FD-669B-4C19-A124-7F331B3F6F36}"/>
    <cellStyle name="RISKrtandbEdge 9 3 2" xfId="21616" xr:uid="{966D95CA-075D-40F7-B065-3FBEC610A0D1}"/>
    <cellStyle name="RISKrtandbEdge 9 4" xfId="21617" xr:uid="{63233B07-7EFA-45BE-88E6-4726D80C43E7}"/>
    <cellStyle name="RISKrtandbEdge_Balance" xfId="21618" xr:uid="{811EE8C5-D4A3-41EA-8E6E-E79126CB7641}"/>
    <cellStyle name="RISKssTime" xfId="21619" xr:uid="{D7578D4F-B598-434B-A1C5-B5199E73B7B7}"/>
    <cellStyle name="RISKssTime 2" xfId="21620" xr:uid="{121FEDB0-1EAF-4E36-9C47-D07313852BEF}"/>
    <cellStyle name="RISKssTime 2 10" xfId="21621" xr:uid="{27F637D1-B0AC-4389-8B82-F06E02A48363}"/>
    <cellStyle name="RISKssTime 2 10 2" xfId="21622" xr:uid="{A65B5B92-363A-4F85-9A2B-BF68F93874F1}"/>
    <cellStyle name="RISKssTime 2 11" xfId="21623" xr:uid="{A0066837-3CFE-4F3D-A006-C1168A431D15}"/>
    <cellStyle name="RISKssTime 2 11 2" xfId="21624" xr:uid="{B5B78EF5-88BC-4D95-BF7A-168E7FC3A669}"/>
    <cellStyle name="RISKssTime 2 12" xfId="21625" xr:uid="{D08C841B-113A-464D-9211-2F0FF638DF5F}"/>
    <cellStyle name="RISKssTime 2 12 2" xfId="21626" xr:uid="{CB468C9C-A6D4-4D0F-85D4-88EDC0457F7B}"/>
    <cellStyle name="RISKssTime 2 13" xfId="21627" xr:uid="{73637023-4AD5-4482-B781-B7EBE6DE6655}"/>
    <cellStyle name="RISKssTime 2 2" xfId="21628" xr:uid="{46EE90E3-3543-4C0A-AAB6-B6207647AAA1}"/>
    <cellStyle name="RISKssTime 2 2 2" xfId="21629" xr:uid="{CA05E14C-7D74-469B-8905-BC385C1441CE}"/>
    <cellStyle name="RISKssTime 2 3" xfId="21630" xr:uid="{B54A11BE-0424-4832-9DEE-E8526F57C821}"/>
    <cellStyle name="RISKssTime 2 3 2" xfId="21631" xr:uid="{891254A6-9EF0-486D-BFCA-C1EE9A4CC2F0}"/>
    <cellStyle name="RISKssTime 2 4" xfId="21632" xr:uid="{55E5715C-91A8-4F80-A9E9-A2CBCDFCC2E6}"/>
    <cellStyle name="RISKssTime 2 4 2" xfId="21633" xr:uid="{B3112935-4C44-453C-822D-EF1D57E1C08B}"/>
    <cellStyle name="RISKssTime 2 5" xfId="21634" xr:uid="{DD930BDC-AC43-4094-892F-7719DFDAB9D1}"/>
    <cellStyle name="RISKssTime 2 5 2" xfId="21635" xr:uid="{65B0FB51-5C35-4C92-A0D7-754EE6D74EB8}"/>
    <cellStyle name="RISKssTime 2 6" xfId="21636" xr:uid="{1146A6AC-79E6-4749-99DD-EC045405DB98}"/>
    <cellStyle name="RISKssTime 2 6 2" xfId="21637" xr:uid="{8109386D-C057-451F-8E12-6690EF2BF146}"/>
    <cellStyle name="RISKssTime 2 7" xfId="21638" xr:uid="{19B83F7D-170E-463A-91D4-CFB594A2610C}"/>
    <cellStyle name="RISKssTime 2 7 2" xfId="21639" xr:uid="{D74B3351-26BD-4F4A-8E40-18933AC2022E}"/>
    <cellStyle name="RISKssTime 2 8" xfId="21640" xr:uid="{2C605D12-D10D-4BCD-8A7D-9A1CCDD9B254}"/>
    <cellStyle name="RISKssTime 2 8 2" xfId="21641" xr:uid="{E1DAF6D5-78AF-42BC-A7B3-0B1CE694FEEF}"/>
    <cellStyle name="RISKssTime 2 9" xfId="21642" xr:uid="{F90A66AB-2E09-4D3F-B176-605501D1F8EA}"/>
    <cellStyle name="RISKssTime 2 9 2" xfId="21643" xr:uid="{874EB548-7500-4A9F-9D14-958664B9B048}"/>
    <cellStyle name="RISKssTime 3" xfId="21644" xr:uid="{CD34FE82-7CF4-4B79-A568-FDDFF18879AF}"/>
    <cellStyle name="RISKssTime 3 10" xfId="21645" xr:uid="{374E22E3-682B-42E1-8723-508E33C1B7FC}"/>
    <cellStyle name="RISKssTime 3 10 2" xfId="21646" xr:uid="{B3DD908B-BB5F-473E-94CA-6A1FA84EC379}"/>
    <cellStyle name="RISKssTime 3 11" xfId="21647" xr:uid="{F44244C1-0276-4FA2-ADC1-27A15354B6F4}"/>
    <cellStyle name="RISKssTime 3 11 2" xfId="21648" xr:uid="{042B1D70-DEE0-4C30-BA35-36646601A35B}"/>
    <cellStyle name="RISKssTime 3 12" xfId="21649" xr:uid="{B8F34718-B596-4C9A-9262-8DAF8CCDD320}"/>
    <cellStyle name="RISKssTime 3 12 2" xfId="21650" xr:uid="{30192B73-0658-43AE-9D1C-BF317A60D6B5}"/>
    <cellStyle name="RISKssTime 3 13" xfId="21651" xr:uid="{DA2F772D-92C7-4371-93CD-5BC5E2B22ADA}"/>
    <cellStyle name="RISKssTime 3 2" xfId="21652" xr:uid="{0D3E80E8-38A7-4919-8FD5-48EA7AAC8713}"/>
    <cellStyle name="RISKssTime 3 2 2" xfId="21653" xr:uid="{8731000B-3466-496C-BF21-CAD2293EBC0C}"/>
    <cellStyle name="RISKssTime 3 3" xfId="21654" xr:uid="{363C532A-BAE5-43F6-8E6C-B1A85533CEAE}"/>
    <cellStyle name="RISKssTime 3 3 2" xfId="21655" xr:uid="{35E02C07-B2F8-48A4-B636-E4952C2E4D69}"/>
    <cellStyle name="RISKssTime 3 4" xfId="21656" xr:uid="{3564E7EA-05B6-47D3-8161-38A639DE5640}"/>
    <cellStyle name="RISKssTime 3 4 2" xfId="21657" xr:uid="{1E2C840F-BBE0-40C1-A232-A1B47679C5D0}"/>
    <cellStyle name="RISKssTime 3 5" xfId="21658" xr:uid="{AEF6B352-2C3D-46A7-97E0-1B49C54997C4}"/>
    <cellStyle name="RISKssTime 3 5 2" xfId="21659" xr:uid="{C82927DF-B7F0-4210-AED8-9DEB4A1AB646}"/>
    <cellStyle name="RISKssTime 3 6" xfId="21660" xr:uid="{83B6F021-92A0-4B1C-80AC-D0AFE17075C0}"/>
    <cellStyle name="RISKssTime 3 6 2" xfId="21661" xr:uid="{BA5BA44F-B13E-472A-91EF-0574A38B4071}"/>
    <cellStyle name="RISKssTime 3 7" xfId="21662" xr:uid="{3C4269B3-AEE7-44AF-BF23-9981B9192A87}"/>
    <cellStyle name="RISKssTime 3 7 2" xfId="21663" xr:uid="{BB217C2E-CBFC-47C7-9172-57095EC2BB39}"/>
    <cellStyle name="RISKssTime 3 8" xfId="21664" xr:uid="{EDFE752A-52D2-45A4-B3E0-2465679DA1B2}"/>
    <cellStyle name="RISKssTime 3 8 2" xfId="21665" xr:uid="{EAD8FDE2-182C-4D10-9E93-ACF24AC764A1}"/>
    <cellStyle name="RISKssTime 3 9" xfId="21666" xr:uid="{951459C3-31B7-4DBC-B0D5-FDE086107CC2}"/>
    <cellStyle name="RISKssTime 3 9 2" xfId="21667" xr:uid="{78FDC242-FD0A-4259-886C-422F954BE78B}"/>
    <cellStyle name="RISKssTime 4" xfId="21668" xr:uid="{1C163DA3-0A85-4C9C-A4AA-1F6F36170762}"/>
    <cellStyle name="RISKssTime 4 10" xfId="21669" xr:uid="{43164347-3F92-466E-888D-A797DFC6D552}"/>
    <cellStyle name="RISKssTime 4 10 2" xfId="21670" xr:uid="{AA2B0C37-2C3A-47C3-8937-B26E1AB957A3}"/>
    <cellStyle name="RISKssTime 4 11" xfId="21671" xr:uid="{12D71094-4454-4200-B168-923BFE547CF0}"/>
    <cellStyle name="RISKssTime 4 11 2" xfId="21672" xr:uid="{43BF47B8-300D-49C2-8CEC-5E923D0578C7}"/>
    <cellStyle name="RISKssTime 4 12" xfId="21673" xr:uid="{CACE9B6E-291D-48E4-98A1-D9452BA41821}"/>
    <cellStyle name="RISKssTime 4 12 2" xfId="21674" xr:uid="{EA0A3BCE-369F-4D2C-9F9E-355D30D11E55}"/>
    <cellStyle name="RISKssTime 4 13" xfId="21675" xr:uid="{B9F46855-0767-490C-8C31-6912CEC3A278}"/>
    <cellStyle name="RISKssTime 4 2" xfId="21676" xr:uid="{F3EB63AE-1E7C-4967-B568-2B13CC78E322}"/>
    <cellStyle name="RISKssTime 4 2 2" xfId="21677" xr:uid="{ADE8169E-5497-4EC8-B422-2318802023A2}"/>
    <cellStyle name="RISKssTime 4 3" xfId="21678" xr:uid="{E79E7FAE-EDF9-4FF1-AAC3-54902A48071B}"/>
    <cellStyle name="RISKssTime 4 3 2" xfId="21679" xr:uid="{00AA58A6-CF41-477D-A864-C4658E51E029}"/>
    <cellStyle name="RISKssTime 4 4" xfId="21680" xr:uid="{86582689-3D42-4CDA-9F1C-A272FE64B069}"/>
    <cellStyle name="RISKssTime 4 4 2" xfId="21681" xr:uid="{187DD4C3-F254-4F78-9272-EF6C15CDBC4B}"/>
    <cellStyle name="RISKssTime 4 5" xfId="21682" xr:uid="{77D5BA6D-5FBD-479E-B548-9F99AFF326A8}"/>
    <cellStyle name="RISKssTime 4 5 2" xfId="21683" xr:uid="{5904F6E5-F154-4C1A-8F22-966FBB629308}"/>
    <cellStyle name="RISKssTime 4 6" xfId="21684" xr:uid="{17560778-BA1B-489D-BB8C-5061888CA24B}"/>
    <cellStyle name="RISKssTime 4 6 2" xfId="21685" xr:uid="{ECBA70A7-3A0D-485A-9B08-C7540A156D9D}"/>
    <cellStyle name="RISKssTime 4 7" xfId="21686" xr:uid="{A879177D-6C29-4A3E-AF35-0500F1554C36}"/>
    <cellStyle name="RISKssTime 4 7 2" xfId="21687" xr:uid="{CEB8E503-77E1-4690-B628-196E1D021D8E}"/>
    <cellStyle name="RISKssTime 4 8" xfId="21688" xr:uid="{9F4BACA1-915D-4E43-AA49-7E0D8E1BC6CB}"/>
    <cellStyle name="RISKssTime 4 8 2" xfId="21689" xr:uid="{BB06DE47-27D5-407E-A534-6AB894E4D673}"/>
    <cellStyle name="RISKssTime 4 9" xfId="21690" xr:uid="{8B8ADDDD-ED16-49E6-B066-9308D798F5F5}"/>
    <cellStyle name="RISKssTime 4 9 2" xfId="21691" xr:uid="{05381AB4-5F57-4C60-A5CC-FCA88A722E0C}"/>
    <cellStyle name="RISKssTime 5" xfId="21692" xr:uid="{56006CB0-A217-4987-982E-B863CED14D59}"/>
    <cellStyle name="RISKtandbEdge" xfId="21693" xr:uid="{3668EFE3-0266-4122-8D56-3A506D6610A8}"/>
    <cellStyle name="RISKtandbEdge 10" xfId="21694" xr:uid="{E524EC99-4827-419E-8E63-B906EF5FD4AF}"/>
    <cellStyle name="RISKtandbEdge 10 2" xfId="21695" xr:uid="{9867AC78-2C28-4EE9-9B69-0FF3B66107E7}"/>
    <cellStyle name="RISKtandbEdge 11" xfId="21696" xr:uid="{2C269E73-CDAA-4421-B601-E9116B3CF50F}"/>
    <cellStyle name="RISKtandbEdge 11 2" xfId="21697" xr:uid="{33F0729E-363A-4A16-9E24-A13EA21497D2}"/>
    <cellStyle name="RISKtandbEdge 12" xfId="21698" xr:uid="{0060D217-05BE-4768-9B06-52A88B3CC6B7}"/>
    <cellStyle name="RISKtandbEdge 2" xfId="21699" xr:uid="{9F871DE2-F558-4C1B-A2BC-B9954F6D6240}"/>
    <cellStyle name="RISKtandbEdge 2 10" xfId="21700" xr:uid="{6E1EDA86-D470-4C0F-A93E-4A2CF871E0F8}"/>
    <cellStyle name="RISKtandbEdge 2 10 2" xfId="21701" xr:uid="{F5E2DD3C-4099-4BD3-B9DF-1CD6A950A641}"/>
    <cellStyle name="RISKtandbEdge 2 10 2 2" xfId="21702" xr:uid="{0725460B-C52B-4626-A9A0-4DE3A0EC8682}"/>
    <cellStyle name="RISKtandbEdge 2 10 3" xfId="21703" xr:uid="{46E7770D-56CE-42F5-B94C-B787CE9C03EB}"/>
    <cellStyle name="RISKtandbEdge 2 10 3 2" xfId="21704" xr:uid="{4ABF0E19-753A-4967-A4E5-15CE1A06DA02}"/>
    <cellStyle name="RISKtandbEdge 2 10 4" xfId="21705" xr:uid="{455FFE9D-96CD-431C-B3E0-F89DCD5A90CE}"/>
    <cellStyle name="RISKtandbEdge 2 11" xfId="21706" xr:uid="{02C7D4A5-CA1C-4568-814B-9688D345363E}"/>
    <cellStyle name="RISKtandbEdge 2 11 2" xfId="21707" xr:uid="{B79CDFE4-E719-4246-8272-9FF057ADE568}"/>
    <cellStyle name="RISKtandbEdge 2 12" xfId="21708" xr:uid="{74586D32-D1B2-4798-85E4-122A5B51A420}"/>
    <cellStyle name="RISKtandbEdge 2 12 2" xfId="21709" xr:uid="{ECC5B101-2C9F-4097-B849-EDB2C2D619B9}"/>
    <cellStyle name="RISKtandbEdge 2 13" xfId="21710" xr:uid="{6C8D0B40-9A62-4E4D-A6B8-C5C5F5AC38C1}"/>
    <cellStyle name="RISKtandbEdge 2 2" xfId="21711" xr:uid="{E0640FD3-0680-479D-A3B7-DAC11DA09C44}"/>
    <cellStyle name="RISKtandbEdge 2 2 2" xfId="21712" xr:uid="{C2E571A0-0738-48AE-8229-1CF319170CBB}"/>
    <cellStyle name="RISKtandbEdge 2 2 2 2" xfId="21713" xr:uid="{87E64447-03DC-4707-A9CC-CCABD850E242}"/>
    <cellStyle name="RISKtandbEdge 2 2 2 2 2" xfId="21714" xr:uid="{2B3717A5-0436-40E3-8D61-17977ABBA3EA}"/>
    <cellStyle name="RISKtandbEdge 2 2 2 2 2 2" xfId="21715" xr:uid="{4662F26F-E25A-4796-938D-0EBFF1012D2A}"/>
    <cellStyle name="RISKtandbEdge 2 2 2 2 3" xfId="21716" xr:uid="{08C2FE70-F983-4C0A-8BEB-D9D7C1F884D9}"/>
    <cellStyle name="RISKtandbEdge 2 2 2 2 3 2" xfId="21717" xr:uid="{62F27CED-387B-4D9F-B230-661BC58AD954}"/>
    <cellStyle name="RISKtandbEdge 2 2 2 2 4" xfId="21718" xr:uid="{3113EFCC-0EF9-40F0-A2C9-D89196C3416C}"/>
    <cellStyle name="RISKtandbEdge 2 2 2 3" xfId="21719" xr:uid="{66E58E93-9D55-4E3F-AB03-550DCB125195}"/>
    <cellStyle name="RISKtandbEdge 2 2 2 3 2" xfId="21720" xr:uid="{D5D024C5-402F-4F30-AB30-879F71B628E9}"/>
    <cellStyle name="RISKtandbEdge 2 2 2 3 2 2" xfId="21721" xr:uid="{A0D45305-5174-427B-8447-EEE6A8F7683F}"/>
    <cellStyle name="RISKtandbEdge 2 2 2 3 3" xfId="21722" xr:uid="{BB2D7800-8B4E-4A2E-B88B-6C7DD64EF918}"/>
    <cellStyle name="RISKtandbEdge 2 2 2 3 3 2" xfId="21723" xr:uid="{42A195D4-D229-43E2-B3FB-93CDF5905457}"/>
    <cellStyle name="RISKtandbEdge 2 2 2 3 4" xfId="21724" xr:uid="{D07FD7A9-C664-4315-A7B6-F8FB7CEBEE33}"/>
    <cellStyle name="RISKtandbEdge 2 2 2 4" xfId="21725" xr:uid="{6C691DB1-AD5D-4E6B-ACB7-28A7571957D5}"/>
    <cellStyle name="RISKtandbEdge 2 2 2 4 2" xfId="21726" xr:uid="{F1150490-9485-423C-8C7E-36E6C6BBE1D7}"/>
    <cellStyle name="RISKtandbEdge 2 2 2 4 2 2" xfId="21727" xr:uid="{F093FEF8-78D5-4C33-83B4-28491EC2A43B}"/>
    <cellStyle name="RISKtandbEdge 2 2 2 4 3" xfId="21728" xr:uid="{2F53D5BB-C44F-48B4-945F-A0C58AB0C6B2}"/>
    <cellStyle name="RISKtandbEdge 2 2 2 4 3 2" xfId="21729" xr:uid="{8FABC37A-F0D3-47E7-86E7-3C271E945D6B}"/>
    <cellStyle name="RISKtandbEdge 2 2 2 4 4" xfId="21730" xr:uid="{E7CE918B-118A-4B52-9D28-E954413E801B}"/>
    <cellStyle name="RISKtandbEdge 2 2 2 5" xfId="21731" xr:uid="{10217611-C44F-4F08-BA20-664297FAABF8}"/>
    <cellStyle name="RISKtandbEdge 2 2 2 5 2" xfId="21732" xr:uid="{E1CD5A29-86BC-44D6-94BC-A4CB01C78F6A}"/>
    <cellStyle name="RISKtandbEdge 2 2 2 5 2 2" xfId="21733" xr:uid="{30BE6436-DAC6-46EA-A2A1-49BDF30EFC4E}"/>
    <cellStyle name="RISKtandbEdge 2 2 2 5 3" xfId="21734" xr:uid="{AB3A4202-08AB-447E-A428-FB9611735CEC}"/>
    <cellStyle name="RISKtandbEdge 2 2 2 5 3 2" xfId="21735" xr:uid="{37A11717-CE46-40C0-8800-419E1DEB6EB2}"/>
    <cellStyle name="RISKtandbEdge 2 2 2 5 4" xfId="21736" xr:uid="{D7049455-4083-4EC4-8E3F-681AB68BFF01}"/>
    <cellStyle name="RISKtandbEdge 2 2 2 6" xfId="21737" xr:uid="{4467B921-44A4-4287-B137-38849B3B18AE}"/>
    <cellStyle name="RISKtandbEdge 2 2 2 6 2" xfId="21738" xr:uid="{D79B64C7-10D3-4563-91E4-9B073F53F2B8}"/>
    <cellStyle name="RISKtandbEdge 2 2 2 7" xfId="21739" xr:uid="{2F58455A-D0F1-4264-965B-44401F6487EF}"/>
    <cellStyle name="RISKtandbEdge 2 2 2 7 2" xfId="21740" xr:uid="{E65C8438-AF96-4403-B227-836CF18B0613}"/>
    <cellStyle name="RISKtandbEdge 2 2 2 8" xfId="21741" xr:uid="{6434663E-C546-4382-9BE5-01CAF4925F95}"/>
    <cellStyle name="RISKtandbEdge 2 2 3" xfId="21742" xr:uid="{3D12CC97-7364-4217-891C-D604F3FE7727}"/>
    <cellStyle name="RISKtandbEdge 2 2 3 2" xfId="21743" xr:uid="{4D752CBD-88C8-4E86-B186-3996627E57D6}"/>
    <cellStyle name="RISKtandbEdge 2 2 3 2 2" xfId="21744" xr:uid="{A106631A-B2E1-48B9-8953-FA0E1DED5177}"/>
    <cellStyle name="RISKtandbEdge 2 2 3 3" xfId="21745" xr:uid="{A470CDF7-D885-47F9-9620-EA371246C7EA}"/>
    <cellStyle name="RISKtandbEdge 2 2 3 3 2" xfId="21746" xr:uid="{A3675057-9C22-4CD1-8C4E-D0167A2E518C}"/>
    <cellStyle name="RISKtandbEdge 2 2 3 4" xfId="21747" xr:uid="{083FEF8F-18E7-43EA-AD32-BA0543CD3D00}"/>
    <cellStyle name="RISKtandbEdge 2 2 4" xfId="21748" xr:uid="{9C7926B0-8FCA-4520-B6B7-BD4AB55EDF7D}"/>
    <cellStyle name="RISKtandbEdge 2 2 4 2" xfId="21749" xr:uid="{2BDCFEBD-B6B0-4426-8F2A-236ACE7407AC}"/>
    <cellStyle name="RISKtandbEdge 2 2 4 2 2" xfId="21750" xr:uid="{FFF0BC0E-4C3B-48C4-9628-92C3EADDFE23}"/>
    <cellStyle name="RISKtandbEdge 2 2 4 3" xfId="21751" xr:uid="{7F355227-E519-4377-B0DB-942A246A51AC}"/>
    <cellStyle name="RISKtandbEdge 2 2 4 3 2" xfId="21752" xr:uid="{F257D6A8-191D-4C3C-9039-E0628DADD12D}"/>
    <cellStyle name="RISKtandbEdge 2 2 4 4" xfId="21753" xr:uid="{13ADE37D-26BB-4098-85F0-72D89A0E90D6}"/>
    <cellStyle name="RISKtandbEdge 2 2 5" xfId="21754" xr:uid="{EC06397C-852B-4D27-A452-120CAF11F18B}"/>
    <cellStyle name="RISKtandbEdge 2 2 5 2" xfId="21755" xr:uid="{19E0EFCD-AA0A-4094-AC38-7509C2245817}"/>
    <cellStyle name="RISKtandbEdge 2 2 5 2 2" xfId="21756" xr:uid="{24809DED-6F2D-4DE7-AF5E-167FEB320935}"/>
    <cellStyle name="RISKtandbEdge 2 2 5 3" xfId="21757" xr:uid="{C1E92DB9-2821-4E30-9A2D-A6B4A81DB596}"/>
    <cellStyle name="RISKtandbEdge 2 2 5 3 2" xfId="21758" xr:uid="{F958BD53-9513-4F64-97CF-5723BD6F78E0}"/>
    <cellStyle name="RISKtandbEdge 2 2 5 4" xfId="21759" xr:uid="{7603944D-D29A-4126-A6FF-D71372A2B1D2}"/>
    <cellStyle name="RISKtandbEdge 2 2 6" xfId="21760" xr:uid="{A662AAF3-2137-4C65-9682-FE717CAA7CA2}"/>
    <cellStyle name="RISKtandbEdge 2 2 6 2" xfId="21761" xr:uid="{3D346B14-7A81-4D46-ADAB-27E485364457}"/>
    <cellStyle name="RISKtandbEdge 2 2 6 2 2" xfId="21762" xr:uid="{E8CA1705-BE35-497B-A22D-D6FFCC579770}"/>
    <cellStyle name="RISKtandbEdge 2 2 6 3" xfId="21763" xr:uid="{6B70E46D-1E51-4D3F-AE72-B35371B9EC05}"/>
    <cellStyle name="RISKtandbEdge 2 2 6 3 2" xfId="21764" xr:uid="{363F77D1-C16E-442C-8B00-A7B23DE61C7A}"/>
    <cellStyle name="RISKtandbEdge 2 2 6 4" xfId="21765" xr:uid="{E7203080-4A68-42BC-A78B-D7509A1E05E8}"/>
    <cellStyle name="RISKtandbEdge 2 2 7" xfId="21766" xr:uid="{3852E7F7-F674-4513-85F8-0C0263B3C7E3}"/>
    <cellStyle name="RISKtandbEdge 2 2 7 2" xfId="21767" xr:uid="{B9D9EA76-A6F8-4BA0-AC7D-2B92DB36ACF4}"/>
    <cellStyle name="RISKtandbEdge 2 2 8" xfId="21768" xr:uid="{BD4D3F93-0D2C-4068-A621-6936870E1B16}"/>
    <cellStyle name="RISKtandbEdge 2 2 8 2" xfId="21769" xr:uid="{CE12D315-E519-412D-90CD-D3D82108CF9B}"/>
    <cellStyle name="RISKtandbEdge 2 2 9" xfId="21770" xr:uid="{F71F43C0-B0B7-46EF-A947-FE63FBFAF0F7}"/>
    <cellStyle name="RISKtandbEdge 2 2_Balance" xfId="21771" xr:uid="{7C6432D2-84E3-49EE-BE81-8CE16D849FE6}"/>
    <cellStyle name="RISKtandbEdge 2 3" xfId="21772" xr:uid="{A79BAF37-C568-47CC-98C1-265CF4E95213}"/>
    <cellStyle name="RISKtandbEdge 2 3 2" xfId="21773" xr:uid="{8C7B1BCD-863E-498F-AA19-980E2B000F7F}"/>
    <cellStyle name="RISKtandbEdge 2 3 2 2" xfId="21774" xr:uid="{F4CA4CA0-7C5A-4269-BC7B-EA62E47BCA6B}"/>
    <cellStyle name="RISKtandbEdge 2 3 2 2 2" xfId="21775" xr:uid="{03009577-8038-4D85-8C97-2FA9A375E21A}"/>
    <cellStyle name="RISKtandbEdge 2 3 2 2 2 2" xfId="21776" xr:uid="{5424F64A-3667-4C21-8A8A-8ECA7F8F31CE}"/>
    <cellStyle name="RISKtandbEdge 2 3 2 2 3" xfId="21777" xr:uid="{CE953A0B-3B22-4807-83FE-0875DF16798B}"/>
    <cellStyle name="RISKtandbEdge 2 3 2 2 3 2" xfId="21778" xr:uid="{AA3CFF81-0F0F-4083-A952-D63192E955E7}"/>
    <cellStyle name="RISKtandbEdge 2 3 2 2 4" xfId="21779" xr:uid="{6EEDFE07-C68C-411F-87E0-89E53CBAA323}"/>
    <cellStyle name="RISKtandbEdge 2 3 2 3" xfId="21780" xr:uid="{681EAAE1-98D1-4E26-9766-36E1F8263A00}"/>
    <cellStyle name="RISKtandbEdge 2 3 2 3 2" xfId="21781" xr:uid="{3F93FB9C-160B-455D-8392-4755E9622344}"/>
    <cellStyle name="RISKtandbEdge 2 3 2 3 2 2" xfId="21782" xr:uid="{4F5A753A-7A81-49C5-A834-9341BF3C63E3}"/>
    <cellStyle name="RISKtandbEdge 2 3 2 3 3" xfId="21783" xr:uid="{917A9B7D-6410-45AC-B875-D29E942AC81E}"/>
    <cellStyle name="RISKtandbEdge 2 3 2 3 3 2" xfId="21784" xr:uid="{F6EB75F2-6FFD-4C8E-A8B4-D2BB43E6D84E}"/>
    <cellStyle name="RISKtandbEdge 2 3 2 3 4" xfId="21785" xr:uid="{05247397-9BD6-4C8A-B3FF-EA707B803606}"/>
    <cellStyle name="RISKtandbEdge 2 3 2 4" xfId="21786" xr:uid="{CBDE1399-B1DA-402C-B940-5E7910CBD724}"/>
    <cellStyle name="RISKtandbEdge 2 3 2 4 2" xfId="21787" xr:uid="{6BABCD87-2FCD-4275-B326-15B7E6107463}"/>
    <cellStyle name="RISKtandbEdge 2 3 2 4 2 2" xfId="21788" xr:uid="{D36962FA-6C7F-45A0-A9C0-957ED68A2661}"/>
    <cellStyle name="RISKtandbEdge 2 3 2 4 3" xfId="21789" xr:uid="{BE17B582-C7C4-42CB-8956-2005BDAFA62D}"/>
    <cellStyle name="RISKtandbEdge 2 3 2 4 3 2" xfId="21790" xr:uid="{192FD6ED-4A09-49A5-A491-F7E053E53978}"/>
    <cellStyle name="RISKtandbEdge 2 3 2 4 4" xfId="21791" xr:uid="{5A8883B0-C080-4007-AE4A-881A112368DD}"/>
    <cellStyle name="RISKtandbEdge 2 3 2 5" xfId="21792" xr:uid="{4276662D-C43D-4EFB-97C6-4AB7D16C0DB6}"/>
    <cellStyle name="RISKtandbEdge 2 3 2 5 2" xfId="21793" xr:uid="{17B342C0-89A4-4535-9265-5D4A3F2C8D92}"/>
    <cellStyle name="RISKtandbEdge 2 3 2 5 2 2" xfId="21794" xr:uid="{6B8C2BEB-395B-444B-BEF2-2718B2A7C894}"/>
    <cellStyle name="RISKtandbEdge 2 3 2 5 3" xfId="21795" xr:uid="{B265D3C8-E753-4F0B-A284-2C46208D2A4D}"/>
    <cellStyle name="RISKtandbEdge 2 3 2 5 3 2" xfId="21796" xr:uid="{55C88E7C-E1CE-4FFB-B60A-BB25B24EEFF1}"/>
    <cellStyle name="RISKtandbEdge 2 3 2 5 4" xfId="21797" xr:uid="{B74F22C7-856B-4323-B10F-CE4EC77BCDFB}"/>
    <cellStyle name="RISKtandbEdge 2 3 2 6" xfId="21798" xr:uid="{3A4D105F-3ECB-4D4B-A41F-B38D3FE4FB9B}"/>
    <cellStyle name="RISKtandbEdge 2 3 2 6 2" xfId="21799" xr:uid="{801533AD-1DEE-4A9E-ACE1-EE9D489EF2F6}"/>
    <cellStyle name="RISKtandbEdge 2 3 2 7" xfId="21800" xr:uid="{4C80F86C-CECF-4BE9-97D4-BC9FD76DA723}"/>
    <cellStyle name="RISKtandbEdge 2 3 2 7 2" xfId="21801" xr:uid="{6A8F5050-193F-4F57-86BD-E4743F4DA7C4}"/>
    <cellStyle name="RISKtandbEdge 2 3 2 8" xfId="21802" xr:uid="{5822B0F9-E768-45F2-8B60-FF5A13BC5893}"/>
    <cellStyle name="RISKtandbEdge 2 3 3" xfId="21803" xr:uid="{F02A2C68-24EA-4678-B066-7CDC4E4FE3D0}"/>
    <cellStyle name="RISKtandbEdge 2 3 3 2" xfId="21804" xr:uid="{813C45D8-BD6B-4A3B-91D4-CC94D0489858}"/>
    <cellStyle name="RISKtandbEdge 2 3 3 2 2" xfId="21805" xr:uid="{D94428B4-4168-41CF-BD0D-9622878EC2F8}"/>
    <cellStyle name="RISKtandbEdge 2 3 3 3" xfId="21806" xr:uid="{5B40DD0E-C9D4-47B8-960B-4702BCFFC328}"/>
    <cellStyle name="RISKtandbEdge 2 3 3 3 2" xfId="21807" xr:uid="{742B6D7C-4A04-466B-8D49-B8B4987DCC8F}"/>
    <cellStyle name="RISKtandbEdge 2 3 3 4" xfId="21808" xr:uid="{BB7A614F-5399-4EEC-B19D-043C4EB2F86A}"/>
    <cellStyle name="RISKtandbEdge 2 3 4" xfId="21809" xr:uid="{E300BBAE-21D3-4E48-8028-E40B1576EDBA}"/>
    <cellStyle name="RISKtandbEdge 2 3 4 2" xfId="21810" xr:uid="{D97B82DB-1EDC-4CC5-88AD-206212E4A6AA}"/>
    <cellStyle name="RISKtandbEdge 2 3 4 2 2" xfId="21811" xr:uid="{FDA60A7F-5972-41FE-A73C-42BC99D40401}"/>
    <cellStyle name="RISKtandbEdge 2 3 4 3" xfId="21812" xr:uid="{2759A06A-2E70-44CF-904B-91CE9587A1B0}"/>
    <cellStyle name="RISKtandbEdge 2 3 4 3 2" xfId="21813" xr:uid="{89506422-7D8F-4879-AEFC-DCE3F04AF758}"/>
    <cellStyle name="RISKtandbEdge 2 3 4 4" xfId="21814" xr:uid="{E8160618-13A5-4B4F-B5A0-5720FA3D5C71}"/>
    <cellStyle name="RISKtandbEdge 2 3 5" xfId="21815" xr:uid="{4751757E-1992-4ACF-A612-AF992D2FDA83}"/>
    <cellStyle name="RISKtandbEdge 2 3 5 2" xfId="21816" xr:uid="{6387A5C0-B70B-4416-88F3-6B12133C4EF8}"/>
    <cellStyle name="RISKtandbEdge 2 3 5 2 2" xfId="21817" xr:uid="{090417A6-B922-4BAF-8338-39477C8EFD51}"/>
    <cellStyle name="RISKtandbEdge 2 3 5 3" xfId="21818" xr:uid="{22E2BDDE-1937-47C7-A2EE-CEC39BDDB505}"/>
    <cellStyle name="RISKtandbEdge 2 3 5 3 2" xfId="21819" xr:uid="{59D3071F-EDC9-4D34-B3B1-D905FA1C1519}"/>
    <cellStyle name="RISKtandbEdge 2 3 5 4" xfId="21820" xr:uid="{00741C28-4666-4BA6-AD90-4E8AD572CF1F}"/>
    <cellStyle name="RISKtandbEdge 2 3 6" xfId="21821" xr:uid="{2D64E291-E512-4F32-9AFE-D59087E5AD4F}"/>
    <cellStyle name="RISKtandbEdge 2 3 6 2" xfId="21822" xr:uid="{F32F1513-4E0A-45F9-90B5-439C2E26E58E}"/>
    <cellStyle name="RISKtandbEdge 2 3 6 2 2" xfId="21823" xr:uid="{4B4D64DC-B0C1-4898-B976-B6150D7ADDC6}"/>
    <cellStyle name="RISKtandbEdge 2 3 6 3" xfId="21824" xr:uid="{12483D89-D086-4C3E-B181-B726B20E3AD1}"/>
    <cellStyle name="RISKtandbEdge 2 3 6 3 2" xfId="21825" xr:uid="{BC491BAE-3BA9-4CEF-85AD-F6D20AAB34D9}"/>
    <cellStyle name="RISKtandbEdge 2 3 6 4" xfId="21826" xr:uid="{1601C26E-5A86-430E-A634-50435BE8DA38}"/>
    <cellStyle name="RISKtandbEdge 2 3 7" xfId="21827" xr:uid="{FD5B3FB7-F2F0-4AA7-89C6-A42BC607846A}"/>
    <cellStyle name="RISKtandbEdge 2 3 7 2" xfId="21828" xr:uid="{5BF17107-CEB4-4A51-9529-4EFD2FF47A69}"/>
    <cellStyle name="RISKtandbEdge 2 3 8" xfId="21829" xr:uid="{E161F430-BBB9-493B-B4EE-ABD305A640CF}"/>
    <cellStyle name="RISKtandbEdge 2 3 8 2" xfId="21830" xr:uid="{D90F8760-98E1-447D-8BC9-A736AE818E1C}"/>
    <cellStyle name="RISKtandbEdge 2 3 9" xfId="21831" xr:uid="{7AAEB65B-9D8A-4F5B-8A53-38DB132628FF}"/>
    <cellStyle name="RISKtandbEdge 2 3_Balance" xfId="21832" xr:uid="{065A5622-5A39-45BF-B048-DFBA3FEEB480}"/>
    <cellStyle name="RISKtandbEdge 2 4" xfId="21833" xr:uid="{0D72371E-7C83-463A-81B1-FBD9BA0566E0}"/>
    <cellStyle name="RISKtandbEdge 2 4 2" xfId="21834" xr:uid="{EF9CB900-0E5B-423B-8D34-7B7204644934}"/>
    <cellStyle name="RISKtandbEdge 2 4 2 2" xfId="21835" xr:uid="{00FB3485-357F-4DD4-9A41-9D6FC6AC2428}"/>
    <cellStyle name="RISKtandbEdge 2 4 2 2 2" xfId="21836" xr:uid="{6E52D53E-B1F8-48FB-B6B2-4DE061B49E7A}"/>
    <cellStyle name="RISKtandbEdge 2 4 2 2 2 2" xfId="21837" xr:uid="{C213E44F-AA7D-417E-954E-6A5BEF98D906}"/>
    <cellStyle name="RISKtandbEdge 2 4 2 2 3" xfId="21838" xr:uid="{E6DC5841-DD57-478D-907B-ECA1194424D1}"/>
    <cellStyle name="RISKtandbEdge 2 4 2 2 3 2" xfId="21839" xr:uid="{54E94155-C57C-4019-89C7-D3FCEE25517D}"/>
    <cellStyle name="RISKtandbEdge 2 4 2 2 4" xfId="21840" xr:uid="{5F2DFA2F-56B1-49DD-B539-0F5F630D6414}"/>
    <cellStyle name="RISKtandbEdge 2 4 2 3" xfId="21841" xr:uid="{14F7478C-4C15-4DE1-B066-848CED4FF348}"/>
    <cellStyle name="RISKtandbEdge 2 4 2 3 2" xfId="21842" xr:uid="{F9A91172-A4D7-4FF1-BC7F-C27FB95A867D}"/>
    <cellStyle name="RISKtandbEdge 2 4 2 3 2 2" xfId="21843" xr:uid="{FC40ED69-56CE-4CF7-A39F-C6F3AB53BE69}"/>
    <cellStyle name="RISKtandbEdge 2 4 2 3 3" xfId="21844" xr:uid="{19EF7D08-EAE8-4226-A62C-D87234698DB4}"/>
    <cellStyle name="RISKtandbEdge 2 4 2 3 3 2" xfId="21845" xr:uid="{16D22F3C-5BAF-450E-B567-C67F8B0C6E55}"/>
    <cellStyle name="RISKtandbEdge 2 4 2 3 4" xfId="21846" xr:uid="{4F7DF007-9963-4F19-BB46-940F12377A90}"/>
    <cellStyle name="RISKtandbEdge 2 4 2 4" xfId="21847" xr:uid="{1F55F21E-2041-4573-BBB1-40897EFE3661}"/>
    <cellStyle name="RISKtandbEdge 2 4 2 4 2" xfId="21848" xr:uid="{9215EDFC-78D3-417A-994E-6211B953F949}"/>
    <cellStyle name="RISKtandbEdge 2 4 2 4 2 2" xfId="21849" xr:uid="{E58ADC6C-54D7-4404-88DC-D767CBAE5323}"/>
    <cellStyle name="RISKtandbEdge 2 4 2 4 3" xfId="21850" xr:uid="{02D5A673-507E-4FEF-AA18-A2FD6BA8DF65}"/>
    <cellStyle name="RISKtandbEdge 2 4 2 4 3 2" xfId="21851" xr:uid="{B01A454F-0693-4853-A106-54B2CA03DE70}"/>
    <cellStyle name="RISKtandbEdge 2 4 2 4 4" xfId="21852" xr:uid="{AEB1E2C4-F601-448E-BF42-EB6474C61E0F}"/>
    <cellStyle name="RISKtandbEdge 2 4 2 5" xfId="21853" xr:uid="{F7707A3A-0547-4B45-8169-94BF366B64B5}"/>
    <cellStyle name="RISKtandbEdge 2 4 2 5 2" xfId="21854" xr:uid="{3D0F8EC5-58CF-4321-BD2D-60AC2A563544}"/>
    <cellStyle name="RISKtandbEdge 2 4 2 5 2 2" xfId="21855" xr:uid="{604F1CE1-F1DA-4943-BDBE-0C5FB7ACC505}"/>
    <cellStyle name="RISKtandbEdge 2 4 2 5 3" xfId="21856" xr:uid="{7E26136C-D5EE-48CE-8471-CC43494B1040}"/>
    <cellStyle name="RISKtandbEdge 2 4 2 5 3 2" xfId="21857" xr:uid="{9F3752B8-9133-4939-A334-C959E3EE7C86}"/>
    <cellStyle name="RISKtandbEdge 2 4 2 5 4" xfId="21858" xr:uid="{0C3BF8A1-2C7C-4F77-824A-C2DEDCCB374C}"/>
    <cellStyle name="RISKtandbEdge 2 4 2 6" xfId="21859" xr:uid="{016832A3-AF59-4B0E-8618-D047B12F6213}"/>
    <cellStyle name="RISKtandbEdge 2 4 2 6 2" xfId="21860" xr:uid="{2991100A-E1EC-4DD7-BF57-24DA91DAD6C0}"/>
    <cellStyle name="RISKtandbEdge 2 4 2 7" xfId="21861" xr:uid="{0E872D3B-C1E2-4CA7-90E2-3CE7FD8EB0CA}"/>
    <cellStyle name="RISKtandbEdge 2 4 2 7 2" xfId="21862" xr:uid="{483127DB-654D-472B-B391-04CFF851DD90}"/>
    <cellStyle name="RISKtandbEdge 2 4 2 8" xfId="21863" xr:uid="{1381B76E-E5EF-4EE7-8757-48A350038C0E}"/>
    <cellStyle name="RISKtandbEdge 2 4 3" xfId="21864" xr:uid="{6DB55DB1-0FC7-4A0C-B1C0-8C4B25CB6D36}"/>
    <cellStyle name="RISKtandbEdge 2 4 3 2" xfId="21865" xr:uid="{E3A57F0B-4EF3-4106-9316-A4F6A73ECA67}"/>
    <cellStyle name="RISKtandbEdge 2 4 3 2 2" xfId="21866" xr:uid="{FCEC2A01-7EBA-464E-9A99-678079C1AD7B}"/>
    <cellStyle name="RISKtandbEdge 2 4 3 3" xfId="21867" xr:uid="{BBFC998B-0FE2-4DBC-B7DC-0C07DA12F753}"/>
    <cellStyle name="RISKtandbEdge 2 4 3 3 2" xfId="21868" xr:uid="{7537DDCC-7A03-4C6D-90DF-0ECECEC2B40D}"/>
    <cellStyle name="RISKtandbEdge 2 4 3 4" xfId="21869" xr:uid="{E46ADDCC-1DBA-4A15-AF4D-DBDDA787DCFD}"/>
    <cellStyle name="RISKtandbEdge 2 4 4" xfId="21870" xr:uid="{08BCB7AF-3D34-497B-805C-5A0FA3E2A998}"/>
    <cellStyle name="RISKtandbEdge 2 4 4 2" xfId="21871" xr:uid="{8595B374-C4B3-4968-89C1-F08B9B924673}"/>
    <cellStyle name="RISKtandbEdge 2 4 4 2 2" xfId="21872" xr:uid="{33D73164-373E-4A8D-A797-D240FAEAF59C}"/>
    <cellStyle name="RISKtandbEdge 2 4 4 3" xfId="21873" xr:uid="{5D62B103-D4E4-4755-82FB-C30285C3DF23}"/>
    <cellStyle name="RISKtandbEdge 2 4 4 3 2" xfId="21874" xr:uid="{B03F5D55-434C-42F7-B6C6-7C7AD1837304}"/>
    <cellStyle name="RISKtandbEdge 2 4 4 4" xfId="21875" xr:uid="{E78BD208-9AD1-4D5C-B702-C26927416C6E}"/>
    <cellStyle name="RISKtandbEdge 2 4 5" xfId="21876" xr:uid="{DED9E420-669D-4AFD-96EA-7296B6446B5C}"/>
    <cellStyle name="RISKtandbEdge 2 4 5 2" xfId="21877" xr:uid="{CD3F89DA-9E29-4BF2-BA46-96779EB536BF}"/>
    <cellStyle name="RISKtandbEdge 2 4 5 2 2" xfId="21878" xr:uid="{D95C792D-C1B5-4545-856F-693D322A2D04}"/>
    <cellStyle name="RISKtandbEdge 2 4 5 3" xfId="21879" xr:uid="{BEB933FF-ECFD-44D1-B8C5-428BB3AA6846}"/>
    <cellStyle name="RISKtandbEdge 2 4 5 3 2" xfId="21880" xr:uid="{E3EC89B9-CDD0-4CFD-BB9A-5183D4A41C36}"/>
    <cellStyle name="RISKtandbEdge 2 4 5 4" xfId="21881" xr:uid="{3E384158-356A-4E4E-BC65-8F4B5B9D71C2}"/>
    <cellStyle name="RISKtandbEdge 2 4 6" xfId="21882" xr:uid="{4A7BBB66-7365-4042-80E4-60909991C85F}"/>
    <cellStyle name="RISKtandbEdge 2 4 6 2" xfId="21883" xr:uid="{4DC64220-3F1D-455F-A2A6-6C153E771999}"/>
    <cellStyle name="RISKtandbEdge 2 4 6 2 2" xfId="21884" xr:uid="{26C60DC1-980D-4437-8AD4-510DBA3FCAE1}"/>
    <cellStyle name="RISKtandbEdge 2 4 6 3" xfId="21885" xr:uid="{79C7EEC6-9CAB-4F6F-AD84-7F5B2B607F36}"/>
    <cellStyle name="RISKtandbEdge 2 4 6 3 2" xfId="21886" xr:uid="{5D5A0B85-7328-447C-AAFC-11BFEB780F6F}"/>
    <cellStyle name="RISKtandbEdge 2 4 6 4" xfId="21887" xr:uid="{04F48205-D3A9-4C51-A03C-83EAFB9E0450}"/>
    <cellStyle name="RISKtandbEdge 2 4 7" xfId="21888" xr:uid="{25596DB9-C4DC-4602-90BA-030ED3415F6D}"/>
    <cellStyle name="RISKtandbEdge 2 4 7 2" xfId="21889" xr:uid="{46014E44-D7EC-4A1B-A22E-AB2F7DF11241}"/>
    <cellStyle name="RISKtandbEdge 2 4 8" xfId="21890" xr:uid="{30EB82A3-0805-4AC9-8BD2-ED4EB33DA93B}"/>
    <cellStyle name="RISKtandbEdge 2 4 8 2" xfId="21891" xr:uid="{CFC2198C-F98A-463A-AF50-DFDA5CF1AF90}"/>
    <cellStyle name="RISKtandbEdge 2 4 9" xfId="21892" xr:uid="{195A8119-BF22-40A7-860B-633F0EDFCB57}"/>
    <cellStyle name="RISKtandbEdge 2 4_Balance" xfId="21893" xr:uid="{8914C640-1D02-45C7-87B7-1582E0773B44}"/>
    <cellStyle name="RISKtandbEdge 2 5" xfId="21894" xr:uid="{66EFFD89-0D36-4C94-8FC8-5F46A3609B1F}"/>
    <cellStyle name="RISKtandbEdge 2 5 2" xfId="21895" xr:uid="{2D8481A0-F6B5-4B17-807F-E37E8AA12630}"/>
    <cellStyle name="RISKtandbEdge 2 5 2 2" xfId="21896" xr:uid="{575CA508-1DAC-447E-A077-0778B77575BD}"/>
    <cellStyle name="RISKtandbEdge 2 5 2 2 2" xfId="21897" xr:uid="{6387194D-0B1B-46E8-A8E2-50DC0A341A18}"/>
    <cellStyle name="RISKtandbEdge 2 5 2 3" xfId="21898" xr:uid="{BD971E2C-B5E2-490C-9AEF-CA6B56228E18}"/>
    <cellStyle name="RISKtandbEdge 2 5 2 3 2" xfId="21899" xr:uid="{C265E280-ABDA-499A-AECE-B75C7B92D853}"/>
    <cellStyle name="RISKtandbEdge 2 5 2 4" xfId="21900" xr:uid="{E4D8D6E4-0264-48B4-8662-35D351887648}"/>
    <cellStyle name="RISKtandbEdge 2 5 3" xfId="21901" xr:uid="{453960AB-DDBA-481C-9C1A-0D510965EF78}"/>
    <cellStyle name="RISKtandbEdge 2 5 3 2" xfId="21902" xr:uid="{FF488E2F-EE16-4EFA-ACB5-5CA04FA88843}"/>
    <cellStyle name="RISKtandbEdge 2 5 3 2 2" xfId="21903" xr:uid="{100ECFA3-6A3B-4E9F-A912-8F209FDBF043}"/>
    <cellStyle name="RISKtandbEdge 2 5 3 3" xfId="21904" xr:uid="{A068096E-3C95-4F35-B846-A40A2C00C184}"/>
    <cellStyle name="RISKtandbEdge 2 5 3 3 2" xfId="21905" xr:uid="{F44D7978-528B-441B-8399-F630A75A336B}"/>
    <cellStyle name="RISKtandbEdge 2 5 3 4" xfId="21906" xr:uid="{DBE50648-F7C5-4848-9D9B-C9C168FC5BC5}"/>
    <cellStyle name="RISKtandbEdge 2 5 4" xfId="21907" xr:uid="{D9433D64-2AFF-45F4-AC48-015EBA496A80}"/>
    <cellStyle name="RISKtandbEdge 2 5 4 2" xfId="21908" xr:uid="{12DC64A4-7DA4-4492-85B2-6AAD5A75B7FB}"/>
    <cellStyle name="RISKtandbEdge 2 5 4 2 2" xfId="21909" xr:uid="{44305C26-8581-492E-9153-F31E3570F765}"/>
    <cellStyle name="RISKtandbEdge 2 5 4 3" xfId="21910" xr:uid="{22EE12C3-14B3-4327-A94E-008AC3BD99A4}"/>
    <cellStyle name="RISKtandbEdge 2 5 4 3 2" xfId="21911" xr:uid="{99157B4A-A917-4B62-BD63-86F238CCF521}"/>
    <cellStyle name="RISKtandbEdge 2 5 4 4" xfId="21912" xr:uid="{E031283C-DF28-4EA7-9C0B-332FD65CAAA8}"/>
    <cellStyle name="RISKtandbEdge 2 5 5" xfId="21913" xr:uid="{4D3F0D92-DE5F-4B38-B7E4-DEFC6B4BD810}"/>
    <cellStyle name="RISKtandbEdge 2 5 5 2" xfId="21914" xr:uid="{ED0FEA23-AC12-483F-A2BB-5C51B2682493}"/>
    <cellStyle name="RISKtandbEdge 2 5 5 2 2" xfId="21915" xr:uid="{12E1F69A-8DD9-4202-975B-084D2522C92C}"/>
    <cellStyle name="RISKtandbEdge 2 5 5 3" xfId="21916" xr:uid="{0F9746C0-8EFD-4312-AD3D-247DBF7D0CA0}"/>
    <cellStyle name="RISKtandbEdge 2 5 5 3 2" xfId="21917" xr:uid="{DF6A66BE-5EAA-4307-A002-5051C4F95E1C}"/>
    <cellStyle name="RISKtandbEdge 2 5 5 4" xfId="21918" xr:uid="{672C1A6B-655C-4533-AC0B-8A4260A37EFD}"/>
    <cellStyle name="RISKtandbEdge 2 5 6" xfId="21919" xr:uid="{0CC6EA4D-E816-46CB-AE81-400F2C92FC04}"/>
    <cellStyle name="RISKtandbEdge 2 5 6 2" xfId="21920" xr:uid="{97E3DBB0-A859-44E2-8BD7-B17650FD13C5}"/>
    <cellStyle name="RISKtandbEdge 2 5 7" xfId="21921" xr:uid="{58D339E8-5008-482A-9723-83FF2FEBDED9}"/>
    <cellStyle name="RISKtandbEdge 2 5 7 2" xfId="21922" xr:uid="{37F0D677-3BBA-466D-B189-3E695011D19E}"/>
    <cellStyle name="RISKtandbEdge 2 5 8" xfId="21923" xr:uid="{80461C7B-EDEA-445F-B795-FFC20A0E182C}"/>
    <cellStyle name="RISKtandbEdge 2 6" xfId="21924" xr:uid="{54276DE0-7ACC-4FAC-A7B5-862DB652A5CA}"/>
    <cellStyle name="RISKtandbEdge 2 6 2" xfId="21925" xr:uid="{7960BAC1-ACAD-483A-AE0E-685C5023E817}"/>
    <cellStyle name="RISKtandbEdge 2 6 2 2" xfId="21926" xr:uid="{7CE977C7-93E6-42E5-872E-2010632A9BA7}"/>
    <cellStyle name="RISKtandbEdge 2 6 2 2 2" xfId="21927" xr:uid="{6E0CE2FE-84DE-45EE-ABC4-152F5A9FC727}"/>
    <cellStyle name="RISKtandbEdge 2 6 2 3" xfId="21928" xr:uid="{3E5CFE32-2312-48F1-8C3C-FD01DB82C924}"/>
    <cellStyle name="RISKtandbEdge 2 6 2 3 2" xfId="21929" xr:uid="{792EE722-DECE-44F6-BBDE-DF7FC18CE6BE}"/>
    <cellStyle name="RISKtandbEdge 2 6 2 4" xfId="21930" xr:uid="{F5585126-1DA9-4509-B9A4-7FB92692BE56}"/>
    <cellStyle name="RISKtandbEdge 2 6 3" xfId="21931" xr:uid="{9BF093D4-812E-4B78-88A8-2DAF6875A894}"/>
    <cellStyle name="RISKtandbEdge 2 6 3 2" xfId="21932" xr:uid="{ACB417FC-E759-4A1D-B655-239157E23CC8}"/>
    <cellStyle name="RISKtandbEdge 2 6 3 2 2" xfId="21933" xr:uid="{1AF70A3D-962B-44AB-811B-AD184B829F36}"/>
    <cellStyle name="RISKtandbEdge 2 6 3 3" xfId="21934" xr:uid="{1A2AB61E-1770-4DF7-B9EF-68086BC671FC}"/>
    <cellStyle name="RISKtandbEdge 2 6 3 3 2" xfId="21935" xr:uid="{BD1FE27E-B582-4F41-AB9F-0B5BB9A34F7A}"/>
    <cellStyle name="RISKtandbEdge 2 6 3 4" xfId="21936" xr:uid="{F7F7E521-550F-4B02-AE56-9B4BD01553AC}"/>
    <cellStyle name="RISKtandbEdge 2 6 4" xfId="21937" xr:uid="{03CA4F51-D9F0-4700-8107-C7F3B594EBB8}"/>
    <cellStyle name="RISKtandbEdge 2 6 4 2" xfId="21938" xr:uid="{2B255398-F14F-45EA-9C2A-1C28BE546361}"/>
    <cellStyle name="RISKtandbEdge 2 6 4 2 2" xfId="21939" xr:uid="{92126100-B5F5-4D18-9F90-B808DFFF88AD}"/>
    <cellStyle name="RISKtandbEdge 2 6 4 3" xfId="21940" xr:uid="{A13EFB01-E55F-4B0F-B2F6-772A1383CD53}"/>
    <cellStyle name="RISKtandbEdge 2 6 4 3 2" xfId="21941" xr:uid="{20103AEB-2D2A-4923-B694-566CF2102FA2}"/>
    <cellStyle name="RISKtandbEdge 2 6 4 4" xfId="21942" xr:uid="{C96343ED-7C01-43BD-847C-DA8D5B963A2D}"/>
    <cellStyle name="RISKtandbEdge 2 6 5" xfId="21943" xr:uid="{E2BD8C21-8C82-413D-80B6-BF0488D77EE8}"/>
    <cellStyle name="RISKtandbEdge 2 6 5 2" xfId="21944" xr:uid="{BADB6981-2B0A-4075-9A69-DF8E5CF440CD}"/>
    <cellStyle name="RISKtandbEdge 2 6 5 2 2" xfId="21945" xr:uid="{C6AB6109-2DC4-477F-8490-52ECD1D81186}"/>
    <cellStyle name="RISKtandbEdge 2 6 5 3" xfId="21946" xr:uid="{8D8D7D70-9E16-49A3-B79B-9A0A15B674E2}"/>
    <cellStyle name="RISKtandbEdge 2 6 5 3 2" xfId="21947" xr:uid="{0D29D5DE-805B-48CE-BBBD-6C5E52507F9A}"/>
    <cellStyle name="RISKtandbEdge 2 6 5 4" xfId="21948" xr:uid="{05DA09F3-6A6D-449D-AAAD-ABF80521FAC9}"/>
    <cellStyle name="RISKtandbEdge 2 6 6" xfId="21949" xr:uid="{7D3A161B-A887-4CCD-B27C-69CF8C161630}"/>
    <cellStyle name="RISKtandbEdge 2 6 6 2" xfId="21950" xr:uid="{7A62F27E-FC13-408C-9FB3-BE840F885C20}"/>
    <cellStyle name="RISKtandbEdge 2 6 7" xfId="21951" xr:uid="{8029E623-48B7-4F5F-90E8-7CAEC9F8DD48}"/>
    <cellStyle name="RISKtandbEdge 2 6 7 2" xfId="21952" xr:uid="{CE8CF041-A055-426A-8911-21BC89A79B95}"/>
    <cellStyle name="RISKtandbEdge 2 6 8" xfId="21953" xr:uid="{97ECCE90-A7A8-4133-9B86-9F0D8EF52C17}"/>
    <cellStyle name="RISKtandbEdge 2 7" xfId="21954" xr:uid="{2333E04D-BAFD-4E52-87C0-6F59F473A575}"/>
    <cellStyle name="RISKtandbEdge 2 7 2" xfId="21955" xr:uid="{651259AF-478F-48A3-B815-3F2D5DEF18AD}"/>
    <cellStyle name="RISKtandbEdge 2 7 2 2" xfId="21956" xr:uid="{32BCA6EA-89F6-40BC-B37D-74E9BF0B90EB}"/>
    <cellStyle name="RISKtandbEdge 2 7 3" xfId="21957" xr:uid="{B43B0513-6F7C-4FDB-B461-56C72C5B664E}"/>
    <cellStyle name="RISKtandbEdge 2 7 3 2" xfId="21958" xr:uid="{38F3C680-8C90-4545-AF34-56ED34990D19}"/>
    <cellStyle name="RISKtandbEdge 2 7 4" xfId="21959" xr:uid="{A9E383F7-559F-43AA-AC1D-8AD2657532F5}"/>
    <cellStyle name="RISKtandbEdge 2 8" xfId="21960" xr:uid="{DBBF707E-A39A-4DA8-ADE9-10E70A0754B0}"/>
    <cellStyle name="RISKtandbEdge 2 8 2" xfId="21961" xr:uid="{7E81A166-2630-414B-998F-34353C798E1A}"/>
    <cellStyle name="RISKtandbEdge 2 8 2 2" xfId="21962" xr:uid="{CE4C41EC-A5BF-465B-AC79-0296AC6A63B7}"/>
    <cellStyle name="RISKtandbEdge 2 8 3" xfId="21963" xr:uid="{8A2CF851-04FB-4978-9134-887D8EBD561F}"/>
    <cellStyle name="RISKtandbEdge 2 8 3 2" xfId="21964" xr:uid="{8CA08BC4-2ADF-48FD-9889-31525306FF3D}"/>
    <cellStyle name="RISKtandbEdge 2 8 4" xfId="21965" xr:uid="{6637E152-24E5-4E0E-B9E8-C44C035F44F5}"/>
    <cellStyle name="RISKtandbEdge 2 9" xfId="21966" xr:uid="{41AFAE6F-74EC-4031-BA2D-947DCB6D3661}"/>
    <cellStyle name="RISKtandbEdge 2 9 2" xfId="21967" xr:uid="{8E4BD65F-A4AE-4D31-B64B-CA848AEFE551}"/>
    <cellStyle name="RISKtandbEdge 2 9 2 2" xfId="21968" xr:uid="{A8518820-47B9-41C3-87A0-EEC65851CBDA}"/>
    <cellStyle name="RISKtandbEdge 2 9 3" xfId="21969" xr:uid="{8A93420B-C686-4B27-8E67-3DF0A23CBB91}"/>
    <cellStyle name="RISKtandbEdge 2 9 3 2" xfId="21970" xr:uid="{584DC182-E391-4570-AE72-5717720CE633}"/>
    <cellStyle name="RISKtandbEdge 2 9 4" xfId="21971" xr:uid="{6071AC9B-B3C9-4C0A-A89A-20BB8777D767}"/>
    <cellStyle name="RISKtandbEdge 2_Balance" xfId="21972" xr:uid="{B192190E-B391-4B37-A66E-D4626810EF89}"/>
    <cellStyle name="RISKtandbEdge 3" xfId="21973" xr:uid="{2A7CDF20-5B01-4598-9374-693A6814BA3E}"/>
    <cellStyle name="RISKtandbEdge 3 10" xfId="21974" xr:uid="{228AC4D6-E29F-425D-96B5-829A5F4DDD21}"/>
    <cellStyle name="RISKtandbEdge 3 10 2" xfId="21975" xr:uid="{92A47CFF-FDCF-4135-862A-C394E5D9381D}"/>
    <cellStyle name="RISKtandbEdge 3 10 2 2" xfId="21976" xr:uid="{50ED6055-E3FB-42A0-B8C9-AE327D4A8089}"/>
    <cellStyle name="RISKtandbEdge 3 10 3" xfId="21977" xr:uid="{5D6ABD5F-2734-47E7-928A-C9C97CE559BC}"/>
    <cellStyle name="RISKtandbEdge 3 10 3 2" xfId="21978" xr:uid="{B49CFC49-B90E-4E10-9162-B1D0807EA8CA}"/>
    <cellStyle name="RISKtandbEdge 3 10 4" xfId="21979" xr:uid="{90A7CCA5-8C01-48E9-9C4A-3994E118AD53}"/>
    <cellStyle name="RISKtandbEdge 3 11" xfId="21980" xr:uid="{D81DADC1-F952-4429-B280-2EEBA1E5E875}"/>
    <cellStyle name="RISKtandbEdge 3 11 2" xfId="21981" xr:uid="{8229F768-9FFC-4EE6-8328-B507A1B192E4}"/>
    <cellStyle name="RISKtandbEdge 3 12" xfId="21982" xr:uid="{4C3280F9-C902-4C07-86E1-A89472898803}"/>
    <cellStyle name="RISKtandbEdge 3 12 2" xfId="21983" xr:uid="{4EB350FE-73EF-402C-BDC8-962DF31B6DE7}"/>
    <cellStyle name="RISKtandbEdge 3 13" xfId="21984" xr:uid="{025B5D4F-9083-4AE6-998B-6BA3F3BB926C}"/>
    <cellStyle name="RISKtandbEdge 3 2" xfId="21985" xr:uid="{37981822-DCA0-443E-B5ED-8E4FC96F0F36}"/>
    <cellStyle name="RISKtandbEdge 3 2 2" xfId="21986" xr:uid="{F2CD0C01-A7AD-4296-B2B7-ACBA8C5E1E3E}"/>
    <cellStyle name="RISKtandbEdge 3 2 2 2" xfId="21987" xr:uid="{BA99A485-E394-4208-B57F-9D81B1BE8A4A}"/>
    <cellStyle name="RISKtandbEdge 3 2 2 2 2" xfId="21988" xr:uid="{FCDBE423-0053-4EF3-B671-F07959BB8C07}"/>
    <cellStyle name="RISKtandbEdge 3 2 2 2 2 2" xfId="21989" xr:uid="{A036D4F7-5847-483A-A5A2-9F457ED4BBC4}"/>
    <cellStyle name="RISKtandbEdge 3 2 2 2 3" xfId="21990" xr:uid="{CD63EF67-8B8B-4FEC-BA9F-4A352A602AA0}"/>
    <cellStyle name="RISKtandbEdge 3 2 2 2 3 2" xfId="21991" xr:uid="{C0C31535-E9E0-4FCB-BB02-23B6FECFA80B}"/>
    <cellStyle name="RISKtandbEdge 3 2 2 2 4" xfId="21992" xr:uid="{10882329-55F7-4105-97AA-F2E6BBEFAC7E}"/>
    <cellStyle name="RISKtandbEdge 3 2 2 3" xfId="21993" xr:uid="{6C763440-71D9-4686-927F-F4C31D0F3337}"/>
    <cellStyle name="RISKtandbEdge 3 2 2 3 2" xfId="21994" xr:uid="{539F5715-FBE9-4605-977A-D8D966C9E1D1}"/>
    <cellStyle name="RISKtandbEdge 3 2 2 3 2 2" xfId="21995" xr:uid="{88A06A9D-5C5C-4342-A7CF-ED5A58F0E5A6}"/>
    <cellStyle name="RISKtandbEdge 3 2 2 3 3" xfId="21996" xr:uid="{59EC1389-1489-4E00-A5A3-0B6B5F638D96}"/>
    <cellStyle name="RISKtandbEdge 3 2 2 3 3 2" xfId="21997" xr:uid="{8EDCA8FE-F8A0-415B-8E53-40E38D407DF2}"/>
    <cellStyle name="RISKtandbEdge 3 2 2 3 4" xfId="21998" xr:uid="{00ABEFBD-A980-4CD4-9500-D146C298B556}"/>
    <cellStyle name="RISKtandbEdge 3 2 2 4" xfId="21999" xr:uid="{178F990B-16D0-4FC5-AABA-75AA8F2CA97F}"/>
    <cellStyle name="RISKtandbEdge 3 2 2 4 2" xfId="22000" xr:uid="{6FC55015-8969-4A40-93C9-974A22AD9978}"/>
    <cellStyle name="RISKtandbEdge 3 2 2 4 2 2" xfId="22001" xr:uid="{8788C1CC-FBCC-456E-8AEF-1F6E9D925EB5}"/>
    <cellStyle name="RISKtandbEdge 3 2 2 4 3" xfId="22002" xr:uid="{ABF5145E-A1AE-4D15-BC88-872ACB88A63D}"/>
    <cellStyle name="RISKtandbEdge 3 2 2 4 3 2" xfId="22003" xr:uid="{7E70BF59-FD1B-4F24-8690-C491A0089532}"/>
    <cellStyle name="RISKtandbEdge 3 2 2 4 4" xfId="22004" xr:uid="{E0649672-19DD-4D2A-8ED0-815656B4360C}"/>
    <cellStyle name="RISKtandbEdge 3 2 2 5" xfId="22005" xr:uid="{44CFC3DB-5FC1-49CC-A0A2-31143D6CD357}"/>
    <cellStyle name="RISKtandbEdge 3 2 2 5 2" xfId="22006" xr:uid="{B17C6857-9236-4589-BAB2-34DC972F773F}"/>
    <cellStyle name="RISKtandbEdge 3 2 2 5 2 2" xfId="22007" xr:uid="{11B543D3-4A7A-4ED4-93AE-90826FD22655}"/>
    <cellStyle name="RISKtandbEdge 3 2 2 5 3" xfId="22008" xr:uid="{F157059F-D71C-48E6-B41F-BBF946EA5410}"/>
    <cellStyle name="RISKtandbEdge 3 2 2 5 3 2" xfId="22009" xr:uid="{10733A3D-2E25-4DE5-BE04-AC397CB4BE61}"/>
    <cellStyle name="RISKtandbEdge 3 2 2 5 4" xfId="22010" xr:uid="{7481657C-72F8-4C0F-B8E2-1BAD4A54DD76}"/>
    <cellStyle name="RISKtandbEdge 3 2 2 6" xfId="22011" xr:uid="{B3A603A8-8D8C-4D8B-841D-9339E86A34F9}"/>
    <cellStyle name="RISKtandbEdge 3 2 2 6 2" xfId="22012" xr:uid="{A4F7D8BE-EC45-4A43-BA3F-8588960A7CE8}"/>
    <cellStyle name="RISKtandbEdge 3 2 2 7" xfId="22013" xr:uid="{D3EB39F0-B243-423E-9881-7D33DE526B93}"/>
    <cellStyle name="RISKtandbEdge 3 2 2 7 2" xfId="22014" xr:uid="{9C82E477-F994-4D06-9D4D-5722626BF7E3}"/>
    <cellStyle name="RISKtandbEdge 3 2 2 8" xfId="22015" xr:uid="{32F19FEB-9A12-46A8-93B2-A8558777C98D}"/>
    <cellStyle name="RISKtandbEdge 3 2 3" xfId="22016" xr:uid="{DE8C4040-433D-4E0F-9951-F497945DDB8F}"/>
    <cellStyle name="RISKtandbEdge 3 2 3 2" xfId="22017" xr:uid="{B3325DDC-C639-4146-B816-94B00000C566}"/>
    <cellStyle name="RISKtandbEdge 3 2 3 2 2" xfId="22018" xr:uid="{1A6319C4-FFA9-4A30-873B-BC3E7CC47E50}"/>
    <cellStyle name="RISKtandbEdge 3 2 3 3" xfId="22019" xr:uid="{4FAD273D-D149-491B-A948-76AC30547BC2}"/>
    <cellStyle name="RISKtandbEdge 3 2 3 3 2" xfId="22020" xr:uid="{EBD54DE4-B753-4CF7-980C-297ED5136F33}"/>
    <cellStyle name="RISKtandbEdge 3 2 3 4" xfId="22021" xr:uid="{4C1B6E54-60F2-4217-BC44-A40FE36ACE1C}"/>
    <cellStyle name="RISKtandbEdge 3 2 4" xfId="22022" xr:uid="{0597E950-EEFD-43F1-ADB3-0CF1F948628C}"/>
    <cellStyle name="RISKtandbEdge 3 2 4 2" xfId="22023" xr:uid="{175D9628-7002-4538-B2CC-00964FA22DF4}"/>
    <cellStyle name="RISKtandbEdge 3 2 4 2 2" xfId="22024" xr:uid="{853A112B-605C-42B5-A213-0230E576A7D7}"/>
    <cellStyle name="RISKtandbEdge 3 2 4 3" xfId="22025" xr:uid="{0C25A884-DCB3-42DD-99DB-8DC113D168BD}"/>
    <cellStyle name="RISKtandbEdge 3 2 4 3 2" xfId="22026" xr:uid="{0C57288A-B483-48CA-A5B7-7B2FB17227B5}"/>
    <cellStyle name="RISKtandbEdge 3 2 4 4" xfId="22027" xr:uid="{E4444AB0-E2FB-425D-A050-5B34C0BA4C58}"/>
    <cellStyle name="RISKtandbEdge 3 2 5" xfId="22028" xr:uid="{9BA3C660-8574-40CB-A4A3-79CA193BAD23}"/>
    <cellStyle name="RISKtandbEdge 3 2 5 2" xfId="22029" xr:uid="{EE91B788-427C-4CBD-9B4A-E381FE4E609E}"/>
    <cellStyle name="RISKtandbEdge 3 2 5 2 2" xfId="22030" xr:uid="{8E1612FE-4269-4A4A-9D1B-68EFF1E64429}"/>
    <cellStyle name="RISKtandbEdge 3 2 5 3" xfId="22031" xr:uid="{6E9C59E7-6683-47D3-AE18-ECBAE27A4627}"/>
    <cellStyle name="RISKtandbEdge 3 2 5 3 2" xfId="22032" xr:uid="{A734E295-2F0E-48E1-8E3E-176CA6E55071}"/>
    <cellStyle name="RISKtandbEdge 3 2 5 4" xfId="22033" xr:uid="{98A43313-5391-4492-9C26-6C2393A5370E}"/>
    <cellStyle name="RISKtandbEdge 3 2 6" xfId="22034" xr:uid="{BED086C9-A588-4104-8A20-8742BD1777FF}"/>
    <cellStyle name="RISKtandbEdge 3 2 6 2" xfId="22035" xr:uid="{5373B350-21D3-4A5C-B54C-3007A6BAE8B0}"/>
    <cellStyle name="RISKtandbEdge 3 2 6 2 2" xfId="22036" xr:uid="{728AA635-F811-4608-9114-687BEB202207}"/>
    <cellStyle name="RISKtandbEdge 3 2 6 3" xfId="22037" xr:uid="{964536F9-67FB-459E-8A1F-624FB98349FC}"/>
    <cellStyle name="RISKtandbEdge 3 2 6 3 2" xfId="22038" xr:uid="{64C3859A-4CCD-495A-8B89-5A11B7A5BB8F}"/>
    <cellStyle name="RISKtandbEdge 3 2 6 4" xfId="22039" xr:uid="{CF074E28-6BB1-4294-9F72-91A8A730A555}"/>
    <cellStyle name="RISKtandbEdge 3 2 7" xfId="22040" xr:uid="{3EE6243E-DB77-4404-B8CD-78A2198634CF}"/>
    <cellStyle name="RISKtandbEdge 3 2 7 2" xfId="22041" xr:uid="{B687C6DE-18ED-479D-AB3C-A328156EEAC2}"/>
    <cellStyle name="RISKtandbEdge 3 2 8" xfId="22042" xr:uid="{35821B02-7E62-48FE-9384-3D8B447276C0}"/>
    <cellStyle name="RISKtandbEdge 3 2 8 2" xfId="22043" xr:uid="{5E0BB7F8-8662-422C-9511-38E472C3E3DE}"/>
    <cellStyle name="RISKtandbEdge 3 2 9" xfId="22044" xr:uid="{D459CA62-221A-450B-984E-8CABF0C78541}"/>
    <cellStyle name="RISKtandbEdge 3 2_Balance" xfId="22045" xr:uid="{C8D47A77-4895-42AB-8C3A-17128D3EF241}"/>
    <cellStyle name="RISKtandbEdge 3 3" xfId="22046" xr:uid="{0B2C03D7-DC5A-456A-A0A1-B5233542FA5B}"/>
    <cellStyle name="RISKtandbEdge 3 3 2" xfId="22047" xr:uid="{D167843F-C83C-4F56-AE1B-CE4061FA5CF3}"/>
    <cellStyle name="RISKtandbEdge 3 3 2 2" xfId="22048" xr:uid="{3F13F58F-82BE-4BA9-985E-8835B5309B05}"/>
    <cellStyle name="RISKtandbEdge 3 3 2 2 2" xfId="22049" xr:uid="{73A4A4B6-A0BB-4998-A2D7-22C822D3A35D}"/>
    <cellStyle name="RISKtandbEdge 3 3 2 2 2 2" xfId="22050" xr:uid="{8B5888DC-A275-46DB-AA57-BEFC9687B829}"/>
    <cellStyle name="RISKtandbEdge 3 3 2 2 3" xfId="22051" xr:uid="{51433CB8-42A2-4185-9E38-C708BC7535B3}"/>
    <cellStyle name="RISKtandbEdge 3 3 2 2 3 2" xfId="22052" xr:uid="{382F79A0-5550-4FCE-879E-7BE4AC483566}"/>
    <cellStyle name="RISKtandbEdge 3 3 2 2 4" xfId="22053" xr:uid="{8E7C1CEF-70FB-4914-BE18-DB25F5CC6DDA}"/>
    <cellStyle name="RISKtandbEdge 3 3 2 3" xfId="22054" xr:uid="{ADB8E899-C8FB-4C1F-8D73-4C1F80BBDDBD}"/>
    <cellStyle name="RISKtandbEdge 3 3 2 3 2" xfId="22055" xr:uid="{68B2E77F-39BA-47D5-8E52-8E17358A9E75}"/>
    <cellStyle name="RISKtandbEdge 3 3 2 3 2 2" xfId="22056" xr:uid="{EE62DE70-26C1-45EF-9F34-0860907581A6}"/>
    <cellStyle name="RISKtandbEdge 3 3 2 3 3" xfId="22057" xr:uid="{6BE00157-A487-4D1C-A8A8-CB23056653B6}"/>
    <cellStyle name="RISKtandbEdge 3 3 2 3 3 2" xfId="22058" xr:uid="{59D4E8C5-7A7B-453A-8988-463A3C92DFAB}"/>
    <cellStyle name="RISKtandbEdge 3 3 2 3 4" xfId="22059" xr:uid="{47356CF0-10C2-4804-A8A1-3FDAAAEEEEFE}"/>
    <cellStyle name="RISKtandbEdge 3 3 2 4" xfId="22060" xr:uid="{9A29D278-317B-409D-B002-49CCCA7984A9}"/>
    <cellStyle name="RISKtandbEdge 3 3 2 4 2" xfId="22061" xr:uid="{4D443721-822D-4408-903F-96B628D9EB43}"/>
    <cellStyle name="RISKtandbEdge 3 3 2 4 2 2" xfId="22062" xr:uid="{DFD3871E-BB41-423A-B87B-C67214BFCD7B}"/>
    <cellStyle name="RISKtandbEdge 3 3 2 4 3" xfId="22063" xr:uid="{24ED9524-A990-4A95-A52C-F787C622AED4}"/>
    <cellStyle name="RISKtandbEdge 3 3 2 4 3 2" xfId="22064" xr:uid="{0EA5BA63-A226-42A6-B0D5-EF91C7B382BE}"/>
    <cellStyle name="RISKtandbEdge 3 3 2 4 4" xfId="22065" xr:uid="{984E1BBA-D64E-4914-9884-92D816259AFB}"/>
    <cellStyle name="RISKtandbEdge 3 3 2 5" xfId="22066" xr:uid="{4D05B4B5-8CF0-446C-9E82-18CD52B0EF48}"/>
    <cellStyle name="RISKtandbEdge 3 3 2 5 2" xfId="22067" xr:uid="{4DE3A984-870B-48DB-B06E-1452558EE27E}"/>
    <cellStyle name="RISKtandbEdge 3 3 2 5 2 2" xfId="22068" xr:uid="{4E34EEBE-C8CE-423B-A4EF-A8AACD8F18CA}"/>
    <cellStyle name="RISKtandbEdge 3 3 2 5 3" xfId="22069" xr:uid="{90A46466-0FA4-414D-8DA4-65574F9ECB3F}"/>
    <cellStyle name="RISKtandbEdge 3 3 2 5 3 2" xfId="22070" xr:uid="{2B546699-2232-47C8-A3E3-288F310C2F45}"/>
    <cellStyle name="RISKtandbEdge 3 3 2 5 4" xfId="22071" xr:uid="{15F90F1C-15B9-4B53-A291-6C0703F6DAEB}"/>
    <cellStyle name="RISKtandbEdge 3 3 2 6" xfId="22072" xr:uid="{A1191BB5-C0D5-4082-8589-B59B6F2F16B8}"/>
    <cellStyle name="RISKtandbEdge 3 3 2 6 2" xfId="22073" xr:uid="{FAC4283E-54F4-4108-858F-2BFFCB856CD9}"/>
    <cellStyle name="RISKtandbEdge 3 3 2 7" xfId="22074" xr:uid="{1906B270-008E-46CB-88AB-F92456237147}"/>
    <cellStyle name="RISKtandbEdge 3 3 2 7 2" xfId="22075" xr:uid="{6770B538-1A62-43E1-B4F7-590BCB15C12A}"/>
    <cellStyle name="RISKtandbEdge 3 3 2 8" xfId="22076" xr:uid="{3B9B8E16-98EF-477B-BFD2-FC226D5ED6F6}"/>
    <cellStyle name="RISKtandbEdge 3 3 3" xfId="22077" xr:uid="{F4313E3E-27FD-46A3-905C-9F1C45AC837C}"/>
    <cellStyle name="RISKtandbEdge 3 3 3 2" xfId="22078" xr:uid="{84504611-7C7A-4F92-AB7B-7CE945C6A58E}"/>
    <cellStyle name="RISKtandbEdge 3 3 3 2 2" xfId="22079" xr:uid="{C2A57807-0165-487B-8861-C2BB3A85B46F}"/>
    <cellStyle name="RISKtandbEdge 3 3 3 3" xfId="22080" xr:uid="{F84FF9AB-0461-4490-81C9-225F9953D70F}"/>
    <cellStyle name="RISKtandbEdge 3 3 3 3 2" xfId="22081" xr:uid="{A6CD9E7F-EB62-4145-ABDE-AF784955C408}"/>
    <cellStyle name="RISKtandbEdge 3 3 3 4" xfId="22082" xr:uid="{7B70F196-31B9-40A1-83B7-0CBF21B2D684}"/>
    <cellStyle name="RISKtandbEdge 3 3 4" xfId="22083" xr:uid="{54F18D75-655B-44F4-AA34-ED4D3DB5C6C5}"/>
    <cellStyle name="RISKtandbEdge 3 3 4 2" xfId="22084" xr:uid="{BFC384E1-EFC2-42B4-8845-47EF3FD754EF}"/>
    <cellStyle name="RISKtandbEdge 3 3 4 2 2" xfId="22085" xr:uid="{1E39FFE7-B423-4D93-99EE-D17CFDAA785D}"/>
    <cellStyle name="RISKtandbEdge 3 3 4 3" xfId="22086" xr:uid="{95E3618B-F306-4F3F-A3DE-AE6A53B0E931}"/>
    <cellStyle name="RISKtandbEdge 3 3 4 3 2" xfId="22087" xr:uid="{8637E280-3439-4D4E-B3C4-AC7BE9638694}"/>
    <cellStyle name="RISKtandbEdge 3 3 4 4" xfId="22088" xr:uid="{A7C711CC-1C4C-451B-B1D3-921C9DD45E12}"/>
    <cellStyle name="RISKtandbEdge 3 3 5" xfId="22089" xr:uid="{C802EBD3-F80E-4A9C-A574-01CCFB5183AF}"/>
    <cellStyle name="RISKtandbEdge 3 3 5 2" xfId="22090" xr:uid="{A31145B4-ADF7-4589-ACE0-7342F4D1C42B}"/>
    <cellStyle name="RISKtandbEdge 3 3 5 2 2" xfId="22091" xr:uid="{C8125945-02F7-4C13-964B-6182865E06D0}"/>
    <cellStyle name="RISKtandbEdge 3 3 5 3" xfId="22092" xr:uid="{29175E43-11F7-4469-A2DD-4A2CFD51814F}"/>
    <cellStyle name="RISKtandbEdge 3 3 5 3 2" xfId="22093" xr:uid="{B2243159-BF03-4881-AF92-4A4079203201}"/>
    <cellStyle name="RISKtandbEdge 3 3 5 4" xfId="22094" xr:uid="{B2997CD4-FA6D-4630-86C4-D4D459BA407F}"/>
    <cellStyle name="RISKtandbEdge 3 3 6" xfId="22095" xr:uid="{C68043DF-64BE-4FB2-B033-4D33ABBF2708}"/>
    <cellStyle name="RISKtandbEdge 3 3 6 2" xfId="22096" xr:uid="{91B40BDA-3EC5-4D90-9951-01A3F899860D}"/>
    <cellStyle name="RISKtandbEdge 3 3 6 2 2" xfId="22097" xr:uid="{26F36361-4606-4405-B9F6-6E9BB11AEB56}"/>
    <cellStyle name="RISKtandbEdge 3 3 6 3" xfId="22098" xr:uid="{650D678F-1421-4D10-B5A3-820263C39589}"/>
    <cellStyle name="RISKtandbEdge 3 3 6 3 2" xfId="22099" xr:uid="{461A96B6-8239-4631-B467-AAF2DB73F1D7}"/>
    <cellStyle name="RISKtandbEdge 3 3 6 4" xfId="22100" xr:uid="{B2A97A37-9B5E-47D8-97C8-2DD4B536892B}"/>
    <cellStyle name="RISKtandbEdge 3 3 7" xfId="22101" xr:uid="{659D3F7A-69E0-41E1-8DBE-36CBAC26F655}"/>
    <cellStyle name="RISKtandbEdge 3 3 7 2" xfId="22102" xr:uid="{60BC47EC-17DF-404C-932B-5F984FB4ACA5}"/>
    <cellStyle name="RISKtandbEdge 3 3 8" xfId="22103" xr:uid="{42C66E01-80C0-4D5C-B809-9F0B10A961AA}"/>
    <cellStyle name="RISKtandbEdge 3 3 8 2" xfId="22104" xr:uid="{DCC9644E-D4A3-4302-B5A9-63616471C649}"/>
    <cellStyle name="RISKtandbEdge 3 3 9" xfId="22105" xr:uid="{2EB2CDC1-FE3E-48C5-9C6A-D0FC2EBEAFEB}"/>
    <cellStyle name="RISKtandbEdge 3 3_Balance" xfId="22106" xr:uid="{2D50BAE2-FDBC-4BCB-84DD-D393CAA685A4}"/>
    <cellStyle name="RISKtandbEdge 3 4" xfId="22107" xr:uid="{548BBDA3-1316-41FA-9429-7905F2D9DE76}"/>
    <cellStyle name="RISKtandbEdge 3 4 2" xfId="22108" xr:uid="{57D23492-38F0-4333-9400-9572FA670CC1}"/>
    <cellStyle name="RISKtandbEdge 3 4 2 2" xfId="22109" xr:uid="{D5E56DEE-7867-4C8C-A352-D97C595EE203}"/>
    <cellStyle name="RISKtandbEdge 3 4 2 2 2" xfId="22110" xr:uid="{60ECB0B7-C29C-48C5-8DD4-6293FCE5FDC7}"/>
    <cellStyle name="RISKtandbEdge 3 4 2 2 2 2" xfId="22111" xr:uid="{A6B83FE1-1309-47CA-8DBB-C4C51C67830D}"/>
    <cellStyle name="RISKtandbEdge 3 4 2 2 3" xfId="22112" xr:uid="{C61E0B1C-1C1F-4678-9CC7-15B47473BE77}"/>
    <cellStyle name="RISKtandbEdge 3 4 2 2 3 2" xfId="22113" xr:uid="{40856DE3-FED4-4431-AFBD-760EFAC8BDA8}"/>
    <cellStyle name="RISKtandbEdge 3 4 2 2 4" xfId="22114" xr:uid="{28B8B2B5-624F-4AB6-86CA-0755B711AC8A}"/>
    <cellStyle name="RISKtandbEdge 3 4 2 3" xfId="22115" xr:uid="{13CB81DE-7BAB-4191-B57F-B6013B83C843}"/>
    <cellStyle name="RISKtandbEdge 3 4 2 3 2" xfId="22116" xr:uid="{33156467-68F8-43BF-A6C4-B5B4223DF74A}"/>
    <cellStyle name="RISKtandbEdge 3 4 2 3 2 2" xfId="22117" xr:uid="{93E1DAFF-3172-47BB-84BF-A49D0A3D0CE5}"/>
    <cellStyle name="RISKtandbEdge 3 4 2 3 3" xfId="22118" xr:uid="{E701C2A4-8D69-4504-862D-749F799EC33C}"/>
    <cellStyle name="RISKtandbEdge 3 4 2 3 3 2" xfId="22119" xr:uid="{562C9F9D-CB51-4F6B-AB34-A9FDEBB4BF18}"/>
    <cellStyle name="RISKtandbEdge 3 4 2 3 4" xfId="22120" xr:uid="{993F57C1-35CD-4E15-8D87-63631FD42DCB}"/>
    <cellStyle name="RISKtandbEdge 3 4 2 4" xfId="22121" xr:uid="{89BAF1C7-03AB-4117-B019-A160596B3F0B}"/>
    <cellStyle name="RISKtandbEdge 3 4 2 4 2" xfId="22122" xr:uid="{2A73ED83-358E-4FBC-AFD5-93F98504FA8D}"/>
    <cellStyle name="RISKtandbEdge 3 4 2 4 2 2" xfId="22123" xr:uid="{29900831-51A3-4184-9B52-D57DFD26CCBB}"/>
    <cellStyle name="RISKtandbEdge 3 4 2 4 3" xfId="22124" xr:uid="{C519FBB1-0155-4F53-9120-8F8885F6C48C}"/>
    <cellStyle name="RISKtandbEdge 3 4 2 4 3 2" xfId="22125" xr:uid="{0438D13B-AF94-4F11-BB95-40709FD7073D}"/>
    <cellStyle name="RISKtandbEdge 3 4 2 4 4" xfId="22126" xr:uid="{AD70FE4F-36BF-44D6-B3CC-1337E113EE32}"/>
    <cellStyle name="RISKtandbEdge 3 4 2 5" xfId="22127" xr:uid="{1413960B-8AED-437B-9D76-303764DE16FA}"/>
    <cellStyle name="RISKtandbEdge 3 4 2 5 2" xfId="22128" xr:uid="{F7B6FD5B-B9A3-49B0-9812-FE60D0D946B8}"/>
    <cellStyle name="RISKtandbEdge 3 4 2 5 2 2" xfId="22129" xr:uid="{3E83C383-B7BE-4763-9F9A-683738175A6A}"/>
    <cellStyle name="RISKtandbEdge 3 4 2 5 3" xfId="22130" xr:uid="{5B6777BF-6362-4686-B798-67243FA5529E}"/>
    <cellStyle name="RISKtandbEdge 3 4 2 5 3 2" xfId="22131" xr:uid="{D1A04959-C2C5-40CD-853A-536773022AEB}"/>
    <cellStyle name="RISKtandbEdge 3 4 2 5 4" xfId="22132" xr:uid="{393CDA26-9CE1-4650-B6CA-DD77FE32D992}"/>
    <cellStyle name="RISKtandbEdge 3 4 2 6" xfId="22133" xr:uid="{F4D18B01-B337-4A65-9A54-90D841FAFBB0}"/>
    <cellStyle name="RISKtandbEdge 3 4 2 6 2" xfId="22134" xr:uid="{5008063E-35B5-413E-AE4B-B4C4458B37B1}"/>
    <cellStyle name="RISKtandbEdge 3 4 2 7" xfId="22135" xr:uid="{A5173FC6-A095-4774-81FA-6264CCAB8E62}"/>
    <cellStyle name="RISKtandbEdge 3 4 2 7 2" xfId="22136" xr:uid="{19EEF836-9C79-4F46-8D93-5630BCFE90E0}"/>
    <cellStyle name="RISKtandbEdge 3 4 2 8" xfId="22137" xr:uid="{57D47757-48BA-4E7F-BCE8-FAD9118D07FB}"/>
    <cellStyle name="RISKtandbEdge 3 4 3" xfId="22138" xr:uid="{B0AD039B-0801-47CD-B34E-FC43D93A6621}"/>
    <cellStyle name="RISKtandbEdge 3 4 3 2" xfId="22139" xr:uid="{73AFE84D-3831-4A44-AD9E-93CD990DCFE3}"/>
    <cellStyle name="RISKtandbEdge 3 4 3 2 2" xfId="22140" xr:uid="{BCE5B40E-8EAA-4E6C-8A00-A496ECC28766}"/>
    <cellStyle name="RISKtandbEdge 3 4 3 3" xfId="22141" xr:uid="{17978737-89EA-4844-8810-BB544A38BCE9}"/>
    <cellStyle name="RISKtandbEdge 3 4 3 3 2" xfId="22142" xr:uid="{0B372FA8-AB87-47B0-B3A5-E43570460FF0}"/>
    <cellStyle name="RISKtandbEdge 3 4 3 4" xfId="22143" xr:uid="{A8AFFA8C-586C-4810-AEC7-4826B1E72E81}"/>
    <cellStyle name="RISKtandbEdge 3 4 4" xfId="22144" xr:uid="{E18D6A5E-CD9F-416B-80F6-D93B1F0C4417}"/>
    <cellStyle name="RISKtandbEdge 3 4 4 2" xfId="22145" xr:uid="{5004288F-2D67-4F8B-A407-AC86C47F11FF}"/>
    <cellStyle name="RISKtandbEdge 3 4 4 2 2" xfId="22146" xr:uid="{C45F709A-4F1E-4989-A60A-5487EA270E52}"/>
    <cellStyle name="RISKtandbEdge 3 4 4 3" xfId="22147" xr:uid="{AB90C47E-1074-4595-AF0E-6CDE98DFF0E3}"/>
    <cellStyle name="RISKtandbEdge 3 4 4 3 2" xfId="22148" xr:uid="{FF7A1216-0CF1-4077-A9F9-6C12D1A13249}"/>
    <cellStyle name="RISKtandbEdge 3 4 4 4" xfId="22149" xr:uid="{6A9E87AC-8922-49D7-9E14-AC3310406F2F}"/>
    <cellStyle name="RISKtandbEdge 3 4 5" xfId="22150" xr:uid="{0A933171-FBDC-4C49-A7B4-7818312A27ED}"/>
    <cellStyle name="RISKtandbEdge 3 4 5 2" xfId="22151" xr:uid="{88F3165F-42DE-4846-AA69-32B4295DD19F}"/>
    <cellStyle name="RISKtandbEdge 3 4 5 2 2" xfId="22152" xr:uid="{9D28D864-6DF0-4373-A2FB-78627674744D}"/>
    <cellStyle name="RISKtandbEdge 3 4 5 3" xfId="22153" xr:uid="{93B43EA4-9588-4ED7-B89D-7A10CCFB01A2}"/>
    <cellStyle name="RISKtandbEdge 3 4 5 3 2" xfId="22154" xr:uid="{4F0E446D-627D-4099-88BF-874966D8C859}"/>
    <cellStyle name="RISKtandbEdge 3 4 5 4" xfId="22155" xr:uid="{A7DDEC98-E899-4E1E-B1EC-C933D34C7E4F}"/>
    <cellStyle name="RISKtandbEdge 3 4 6" xfId="22156" xr:uid="{84806D26-20E4-4F86-963C-FE16E3A16CD8}"/>
    <cellStyle name="RISKtandbEdge 3 4 6 2" xfId="22157" xr:uid="{69064F12-3FEC-48D9-BBDE-98B02C5AC2E3}"/>
    <cellStyle name="RISKtandbEdge 3 4 6 2 2" xfId="22158" xr:uid="{1D7A021D-C5D9-4E53-A6E5-34D2D5BCBAF5}"/>
    <cellStyle name="RISKtandbEdge 3 4 6 3" xfId="22159" xr:uid="{61576ED7-1C1D-42BA-9968-7B913379FBBE}"/>
    <cellStyle name="RISKtandbEdge 3 4 6 3 2" xfId="22160" xr:uid="{42248BBD-7D71-4670-AD0A-4099506C87F4}"/>
    <cellStyle name="RISKtandbEdge 3 4 6 4" xfId="22161" xr:uid="{2F196E18-3C1B-4F77-8961-BF86C2BC9675}"/>
    <cellStyle name="RISKtandbEdge 3 4 7" xfId="22162" xr:uid="{7E67781C-1B04-41CF-B7EC-F2B9FB84374E}"/>
    <cellStyle name="RISKtandbEdge 3 4 7 2" xfId="22163" xr:uid="{AFE76BCB-31A7-4AE1-99B4-FC900855DF3E}"/>
    <cellStyle name="RISKtandbEdge 3 4 8" xfId="22164" xr:uid="{05930427-34F8-492E-8FF7-4D6DCE4B5107}"/>
    <cellStyle name="RISKtandbEdge 3 4 8 2" xfId="22165" xr:uid="{E33F731A-9F8A-494A-9888-D830689ECFA0}"/>
    <cellStyle name="RISKtandbEdge 3 4 9" xfId="22166" xr:uid="{6D16045A-C677-438C-84E8-C5A7F37C0877}"/>
    <cellStyle name="RISKtandbEdge 3 4_Balance" xfId="22167" xr:uid="{30520DC0-9155-4F4D-85F7-F35DF4DBED51}"/>
    <cellStyle name="RISKtandbEdge 3 5" xfId="22168" xr:uid="{CE33FE9B-446A-491E-A5ED-BF2F13B86DF5}"/>
    <cellStyle name="RISKtandbEdge 3 5 2" xfId="22169" xr:uid="{0CD12EB6-9B5A-4802-AED2-FF06568DCCC5}"/>
    <cellStyle name="RISKtandbEdge 3 5 2 2" xfId="22170" xr:uid="{0E7C0E32-45D4-4A02-8382-86E9B912DE0B}"/>
    <cellStyle name="RISKtandbEdge 3 5 2 2 2" xfId="22171" xr:uid="{6A7D4E4E-A500-49B3-A7F7-B2CE647EEAFE}"/>
    <cellStyle name="RISKtandbEdge 3 5 2 3" xfId="22172" xr:uid="{463F3BA8-E2EF-43D9-A432-22FDDE9F4251}"/>
    <cellStyle name="RISKtandbEdge 3 5 2 3 2" xfId="22173" xr:uid="{432A004B-8C07-44A8-AE1B-B783119EC815}"/>
    <cellStyle name="RISKtandbEdge 3 5 2 4" xfId="22174" xr:uid="{4F8DD68B-A42E-4A55-8375-86F6409E2850}"/>
    <cellStyle name="RISKtandbEdge 3 5 3" xfId="22175" xr:uid="{FF3F1F74-D418-49BA-B1AD-449D44E07847}"/>
    <cellStyle name="RISKtandbEdge 3 5 3 2" xfId="22176" xr:uid="{B7E11637-BE49-43CB-AFF4-3358ED7D368A}"/>
    <cellStyle name="RISKtandbEdge 3 5 3 2 2" xfId="22177" xr:uid="{99936421-8582-4DE6-AC7B-1E225B0A4A8D}"/>
    <cellStyle name="RISKtandbEdge 3 5 3 3" xfId="22178" xr:uid="{344FC6CA-000F-4D59-834F-938C38ABE418}"/>
    <cellStyle name="RISKtandbEdge 3 5 3 3 2" xfId="22179" xr:uid="{4FAE551A-8152-4327-867D-F6B09DDADAC6}"/>
    <cellStyle name="RISKtandbEdge 3 5 3 4" xfId="22180" xr:uid="{922B2668-6645-482E-B6E1-09026864F740}"/>
    <cellStyle name="RISKtandbEdge 3 5 4" xfId="22181" xr:uid="{B2CEE9BE-C3E7-4D17-BC3A-48570AC537D2}"/>
    <cellStyle name="RISKtandbEdge 3 5 4 2" xfId="22182" xr:uid="{BE94B24D-F76B-459C-B6C3-B0946AD0C2E9}"/>
    <cellStyle name="RISKtandbEdge 3 5 4 2 2" xfId="22183" xr:uid="{18001BAB-D8A0-44A9-B955-EA68B54E66B9}"/>
    <cellStyle name="RISKtandbEdge 3 5 4 3" xfId="22184" xr:uid="{CAA411B0-3A1C-46B7-B2CF-A5D8C1C87588}"/>
    <cellStyle name="RISKtandbEdge 3 5 4 3 2" xfId="22185" xr:uid="{04CC1DCB-2186-4D02-9711-10A8D80CE5E4}"/>
    <cellStyle name="RISKtandbEdge 3 5 4 4" xfId="22186" xr:uid="{91EABCBC-D9D5-4DA0-86F4-1A5A14F4318A}"/>
    <cellStyle name="RISKtandbEdge 3 5 5" xfId="22187" xr:uid="{2ED7A2E7-58DF-4E8E-B215-02F75DB50063}"/>
    <cellStyle name="RISKtandbEdge 3 5 5 2" xfId="22188" xr:uid="{DF9E47DD-F04A-4F1A-9E69-ADCF18C7245C}"/>
    <cellStyle name="RISKtandbEdge 3 5 5 2 2" xfId="22189" xr:uid="{06C007CC-1C5D-4EC5-9684-CE361CF8E7CB}"/>
    <cellStyle name="RISKtandbEdge 3 5 5 3" xfId="22190" xr:uid="{70470785-5555-4136-9C79-32F831CED3E1}"/>
    <cellStyle name="RISKtandbEdge 3 5 5 3 2" xfId="22191" xr:uid="{A3EC0548-F7BB-4C31-95D6-490890AC2EE9}"/>
    <cellStyle name="RISKtandbEdge 3 5 5 4" xfId="22192" xr:uid="{A96D0982-7F01-40C7-B0C3-3DC575F1741C}"/>
    <cellStyle name="RISKtandbEdge 3 5 6" xfId="22193" xr:uid="{443AD972-5DEF-4093-8F84-16334CC193D9}"/>
    <cellStyle name="RISKtandbEdge 3 5 6 2" xfId="22194" xr:uid="{65456CA5-CA8A-4B2F-B9BE-EA7D49B427C2}"/>
    <cellStyle name="RISKtandbEdge 3 5 7" xfId="22195" xr:uid="{A6289A78-9A66-4295-898A-1A6C3B0B1C9F}"/>
    <cellStyle name="RISKtandbEdge 3 5 7 2" xfId="22196" xr:uid="{5FD95482-0428-4322-8094-0B1F21615097}"/>
    <cellStyle name="RISKtandbEdge 3 5 8" xfId="22197" xr:uid="{240B7A51-2509-41AD-9F17-2CEC5B624D2E}"/>
    <cellStyle name="RISKtandbEdge 3 6" xfId="22198" xr:uid="{B4AD4FF7-0358-416E-A631-5C995CDEFCFF}"/>
    <cellStyle name="RISKtandbEdge 3 6 2" xfId="22199" xr:uid="{6F0EE68A-A915-4D8D-87F9-E9E4CC854BAC}"/>
    <cellStyle name="RISKtandbEdge 3 6 2 2" xfId="22200" xr:uid="{E06956C0-C03A-4B3E-9DF0-0D7116B3C660}"/>
    <cellStyle name="RISKtandbEdge 3 6 2 2 2" xfId="22201" xr:uid="{7CEE0129-F83B-457A-A2CE-292CE5703C0B}"/>
    <cellStyle name="RISKtandbEdge 3 6 2 3" xfId="22202" xr:uid="{6EC1FBA0-5D2F-4EDB-BE9A-62AC24F3DA15}"/>
    <cellStyle name="RISKtandbEdge 3 6 2 3 2" xfId="22203" xr:uid="{F2A9DE40-D57B-4CCE-A787-B9F53E3C5A20}"/>
    <cellStyle name="RISKtandbEdge 3 6 2 4" xfId="22204" xr:uid="{B6FD07C7-8DF1-42AB-B167-58D417E0A111}"/>
    <cellStyle name="RISKtandbEdge 3 6 3" xfId="22205" xr:uid="{25431C0E-F6E1-434C-8FA2-432687313DBD}"/>
    <cellStyle name="RISKtandbEdge 3 6 3 2" xfId="22206" xr:uid="{ACB874FE-5395-4905-9F17-713F466C43A7}"/>
    <cellStyle name="RISKtandbEdge 3 6 3 2 2" xfId="22207" xr:uid="{B51FD8F0-E64C-48C1-A7AD-CD8ECB0D86F7}"/>
    <cellStyle name="RISKtandbEdge 3 6 3 3" xfId="22208" xr:uid="{74AD0B57-9FC6-418B-80F4-CB9C52A52DBE}"/>
    <cellStyle name="RISKtandbEdge 3 6 3 3 2" xfId="22209" xr:uid="{078BF13E-25E4-4D76-883D-13115FE889EF}"/>
    <cellStyle name="RISKtandbEdge 3 6 3 4" xfId="22210" xr:uid="{22E7BEDB-1537-4732-B49C-3B149ADD2A43}"/>
    <cellStyle name="RISKtandbEdge 3 6 4" xfId="22211" xr:uid="{144FC55F-E892-4071-94A4-E325DB63A1A9}"/>
    <cellStyle name="RISKtandbEdge 3 6 4 2" xfId="22212" xr:uid="{2670EC8B-AA43-4799-AFC1-98B44F669757}"/>
    <cellStyle name="RISKtandbEdge 3 6 4 2 2" xfId="22213" xr:uid="{C7198A60-439F-40F3-8FAC-9D0BFB866CD6}"/>
    <cellStyle name="RISKtandbEdge 3 6 4 3" xfId="22214" xr:uid="{0513FF03-9699-40F9-8C3E-BCC5CF1D8340}"/>
    <cellStyle name="RISKtandbEdge 3 6 4 3 2" xfId="22215" xr:uid="{F34C9EB6-CA7E-400E-AFEF-845AC2CEFDDC}"/>
    <cellStyle name="RISKtandbEdge 3 6 4 4" xfId="22216" xr:uid="{448F2497-57F4-4133-A6B0-B3C7119F523C}"/>
    <cellStyle name="RISKtandbEdge 3 6 5" xfId="22217" xr:uid="{9B30C6C3-C73B-4552-815B-1F28498E7637}"/>
    <cellStyle name="RISKtandbEdge 3 6 5 2" xfId="22218" xr:uid="{3FFF365F-AECF-416D-AD70-55A39261C9E3}"/>
    <cellStyle name="RISKtandbEdge 3 6 5 2 2" xfId="22219" xr:uid="{C8443BEA-63FE-4CE9-9A71-BF3002310AEF}"/>
    <cellStyle name="RISKtandbEdge 3 6 5 3" xfId="22220" xr:uid="{332FCED0-B78A-46BA-824D-B40C08F7EB52}"/>
    <cellStyle name="RISKtandbEdge 3 6 5 3 2" xfId="22221" xr:uid="{4AD778CB-0B43-428B-8C28-826EB276D826}"/>
    <cellStyle name="RISKtandbEdge 3 6 5 4" xfId="22222" xr:uid="{A9A3FF1C-4CB3-4137-9F4A-7220F53DF393}"/>
    <cellStyle name="RISKtandbEdge 3 6 6" xfId="22223" xr:uid="{2061C8D3-3DFB-4538-8485-F14EB80DDEDD}"/>
    <cellStyle name="RISKtandbEdge 3 6 6 2" xfId="22224" xr:uid="{66C0DCE6-4570-4744-B3F5-081545CC469B}"/>
    <cellStyle name="RISKtandbEdge 3 6 7" xfId="22225" xr:uid="{AE51474B-6887-404C-9986-D4232CEA81D5}"/>
    <cellStyle name="RISKtandbEdge 3 6 7 2" xfId="22226" xr:uid="{8DBDF3A8-9ADC-4594-88AF-7E8305359282}"/>
    <cellStyle name="RISKtandbEdge 3 6 8" xfId="22227" xr:uid="{992F27B5-B22D-49F2-8B43-6E40197343D6}"/>
    <cellStyle name="RISKtandbEdge 3 7" xfId="22228" xr:uid="{4439F079-EB32-4CE0-B970-4053A63218DC}"/>
    <cellStyle name="RISKtandbEdge 3 7 2" xfId="22229" xr:uid="{09F3BAD3-C22D-4E01-B729-F91E8EE2BCA0}"/>
    <cellStyle name="RISKtandbEdge 3 7 2 2" xfId="22230" xr:uid="{8BEE6FBF-E82D-4146-A13A-D21AA1208990}"/>
    <cellStyle name="RISKtandbEdge 3 7 3" xfId="22231" xr:uid="{AFBC2A96-C759-4E34-BB07-6F8D6F6CB6BA}"/>
    <cellStyle name="RISKtandbEdge 3 7 3 2" xfId="22232" xr:uid="{02312701-83AB-4D56-87BE-2BAC7DC137F9}"/>
    <cellStyle name="RISKtandbEdge 3 7 4" xfId="22233" xr:uid="{7A140373-C6BA-4016-B22C-6B1BC0E1FA60}"/>
    <cellStyle name="RISKtandbEdge 3 8" xfId="22234" xr:uid="{8B4737BF-55A6-4E33-BBF8-0F71BDB86405}"/>
    <cellStyle name="RISKtandbEdge 3 8 2" xfId="22235" xr:uid="{320FE41B-3C35-415F-8583-766A8C2040D4}"/>
    <cellStyle name="RISKtandbEdge 3 8 2 2" xfId="22236" xr:uid="{1F0B6DEC-FDDE-47B8-8543-41745B7D6945}"/>
    <cellStyle name="RISKtandbEdge 3 8 3" xfId="22237" xr:uid="{A3DDE744-9616-405D-BDAF-6F541AF70398}"/>
    <cellStyle name="RISKtandbEdge 3 8 3 2" xfId="22238" xr:uid="{023CE26E-7011-4AB2-829F-657D77BFBCF5}"/>
    <cellStyle name="RISKtandbEdge 3 8 4" xfId="22239" xr:uid="{A0E9B45F-D181-464A-A8F2-A0D5F69D2AA3}"/>
    <cellStyle name="RISKtandbEdge 3 9" xfId="22240" xr:uid="{49F72725-2486-409C-ABDF-1D39DD3C67C2}"/>
    <cellStyle name="RISKtandbEdge 3 9 2" xfId="22241" xr:uid="{3E0061CF-5E2F-47FE-9D9F-BBBFDFF03FF7}"/>
    <cellStyle name="RISKtandbEdge 3 9 2 2" xfId="22242" xr:uid="{E477FEB1-BCC7-43F0-8639-9AB90B17F221}"/>
    <cellStyle name="RISKtandbEdge 3 9 3" xfId="22243" xr:uid="{339B773E-64C6-4C02-87A1-9817F4CBDE33}"/>
    <cellStyle name="RISKtandbEdge 3 9 3 2" xfId="22244" xr:uid="{EC9CD35C-0D09-4885-B0A5-4B16AD4E3C4A}"/>
    <cellStyle name="RISKtandbEdge 3 9 4" xfId="22245" xr:uid="{A98102C4-DEF0-4220-93AD-DD9A0065A8D9}"/>
    <cellStyle name="RISKtandbEdge 3_Balance" xfId="22246" xr:uid="{67E572C2-B36C-40CA-B62A-028B7E942C61}"/>
    <cellStyle name="RISKtandbEdge 4" xfId="22247" xr:uid="{EFE20010-705E-43C1-ABAC-9A907E746BF4}"/>
    <cellStyle name="RISKtandbEdge 4 10" xfId="22248" xr:uid="{11F3A356-10F6-4674-A785-EC633B44BA3D}"/>
    <cellStyle name="RISKtandbEdge 4 10 2" xfId="22249" xr:uid="{E5CD66B0-27FA-46F9-ADF8-9ACE66FD0D23}"/>
    <cellStyle name="RISKtandbEdge 4 10 2 2" xfId="22250" xr:uid="{1A3A5EF9-61F9-4108-983F-DEF3CF9FFD00}"/>
    <cellStyle name="RISKtandbEdge 4 10 3" xfId="22251" xr:uid="{5716D229-8364-4CB4-91C9-2F56E2F65B67}"/>
    <cellStyle name="RISKtandbEdge 4 10 3 2" xfId="22252" xr:uid="{470AFF58-E312-42D4-A2E2-5B67531F173B}"/>
    <cellStyle name="RISKtandbEdge 4 10 4" xfId="22253" xr:uid="{3E33BE0E-EB19-4BA9-9334-36EB4FCBA886}"/>
    <cellStyle name="RISKtandbEdge 4 11" xfId="22254" xr:uid="{5F9CA63F-B1B4-4568-81F0-A1AADD94B53C}"/>
    <cellStyle name="RISKtandbEdge 4 11 2" xfId="22255" xr:uid="{679D5EA9-1FD6-47BD-B020-E0D4DD2E253A}"/>
    <cellStyle name="RISKtandbEdge 4 12" xfId="22256" xr:uid="{6DC310D2-F710-4168-8D55-F3990A460C23}"/>
    <cellStyle name="RISKtandbEdge 4 12 2" xfId="22257" xr:uid="{B328E084-69E2-4263-87DC-B9A4AEDE405D}"/>
    <cellStyle name="RISKtandbEdge 4 13" xfId="22258" xr:uid="{3BD953BC-7346-4F2E-91A7-4A6FF8F08B0A}"/>
    <cellStyle name="RISKtandbEdge 4 2" xfId="22259" xr:uid="{0136FB54-0610-4F03-912A-DC6BBAFFD3DB}"/>
    <cellStyle name="RISKtandbEdge 4 2 2" xfId="22260" xr:uid="{5BE00AAE-A283-477B-846B-5218384C290A}"/>
    <cellStyle name="RISKtandbEdge 4 2 2 2" xfId="22261" xr:uid="{2F607CCB-B892-45BF-9462-4908F7A4A023}"/>
    <cellStyle name="RISKtandbEdge 4 2 2 2 2" xfId="22262" xr:uid="{A17AB68F-1AE5-4DA3-9CDC-94E991401871}"/>
    <cellStyle name="RISKtandbEdge 4 2 2 2 2 2" xfId="22263" xr:uid="{C8B9F7A8-3623-479A-AB5A-7CCABB4073EF}"/>
    <cellStyle name="RISKtandbEdge 4 2 2 2 3" xfId="22264" xr:uid="{47D6AACA-AFD1-4B38-A8C2-14E4902FD7F6}"/>
    <cellStyle name="RISKtandbEdge 4 2 2 2 3 2" xfId="22265" xr:uid="{032ACB2B-69A4-4420-9622-29B7C7F8F9B9}"/>
    <cellStyle name="RISKtandbEdge 4 2 2 2 4" xfId="22266" xr:uid="{7E524378-B7EF-42AD-8A3C-E7CEBA9FFBCA}"/>
    <cellStyle name="RISKtandbEdge 4 2 2 3" xfId="22267" xr:uid="{FFCFFAD0-68DE-444B-9F9D-5844B2AA2DD5}"/>
    <cellStyle name="RISKtandbEdge 4 2 2 3 2" xfId="22268" xr:uid="{4C76DD3C-B29F-44C9-9422-7D12321B4642}"/>
    <cellStyle name="RISKtandbEdge 4 2 2 3 2 2" xfId="22269" xr:uid="{78DD47D7-692D-45DB-8B6D-57DB56FEC3F8}"/>
    <cellStyle name="RISKtandbEdge 4 2 2 3 3" xfId="22270" xr:uid="{78B639C3-F749-46F5-B449-E8F7CF54A235}"/>
    <cellStyle name="RISKtandbEdge 4 2 2 3 3 2" xfId="22271" xr:uid="{09786BE8-620F-45DC-ABFA-ED2EBA69D422}"/>
    <cellStyle name="RISKtandbEdge 4 2 2 3 4" xfId="22272" xr:uid="{34504C74-EEDD-46D3-B930-2B6A6B8C1BAF}"/>
    <cellStyle name="RISKtandbEdge 4 2 2 4" xfId="22273" xr:uid="{2017D3E6-BE39-44B5-9A1C-7B9FF5A9B50F}"/>
    <cellStyle name="RISKtandbEdge 4 2 2 4 2" xfId="22274" xr:uid="{74D0374B-BBD9-45B6-9E06-595676B5B460}"/>
    <cellStyle name="RISKtandbEdge 4 2 2 4 2 2" xfId="22275" xr:uid="{810A089B-057E-4455-95A7-BFB1E599EB66}"/>
    <cellStyle name="RISKtandbEdge 4 2 2 4 3" xfId="22276" xr:uid="{B0529189-973C-4435-B0C0-B57A7AA63914}"/>
    <cellStyle name="RISKtandbEdge 4 2 2 4 3 2" xfId="22277" xr:uid="{F7D407B9-19C6-4939-92BB-ED44681ADC41}"/>
    <cellStyle name="RISKtandbEdge 4 2 2 4 4" xfId="22278" xr:uid="{9390BB01-7D9D-464A-9DDA-D0EA5D77A4BD}"/>
    <cellStyle name="RISKtandbEdge 4 2 2 5" xfId="22279" xr:uid="{BF0060D0-3020-47CC-BFFE-8D9B9C2BB315}"/>
    <cellStyle name="RISKtandbEdge 4 2 2 5 2" xfId="22280" xr:uid="{19880D4A-6F83-4728-A5E6-3A2F37D9F1F6}"/>
    <cellStyle name="RISKtandbEdge 4 2 2 5 2 2" xfId="22281" xr:uid="{6CE19D95-E339-449F-9DA7-2FE6AB05CBF2}"/>
    <cellStyle name="RISKtandbEdge 4 2 2 5 3" xfId="22282" xr:uid="{436B3FB2-0EE1-4079-BA37-CF2842A5A811}"/>
    <cellStyle name="RISKtandbEdge 4 2 2 5 3 2" xfId="22283" xr:uid="{E0EFBB8D-2B8E-45C5-A2C5-B7BBAF221A83}"/>
    <cellStyle name="RISKtandbEdge 4 2 2 5 4" xfId="22284" xr:uid="{AE20C479-A27C-4C96-9F7E-B1D62E64E3BE}"/>
    <cellStyle name="RISKtandbEdge 4 2 2 6" xfId="22285" xr:uid="{6F92C8E4-3F3F-47B3-A793-C03FB7B9440A}"/>
    <cellStyle name="RISKtandbEdge 4 2 2 6 2" xfId="22286" xr:uid="{166F2FFD-D6B0-4F9E-BD1C-3C3C1EACCDD9}"/>
    <cellStyle name="RISKtandbEdge 4 2 2 7" xfId="22287" xr:uid="{86613CEB-6529-4BCA-8995-8A7995ED0CC7}"/>
    <cellStyle name="RISKtandbEdge 4 2 2 7 2" xfId="22288" xr:uid="{EB1A155F-9817-4893-84EC-089FBA052F64}"/>
    <cellStyle name="RISKtandbEdge 4 2 2 8" xfId="22289" xr:uid="{902365B6-1CEE-4A36-961F-4FB6DCD94465}"/>
    <cellStyle name="RISKtandbEdge 4 2 3" xfId="22290" xr:uid="{7C58F654-4F08-4362-AF46-0717D22B3DDE}"/>
    <cellStyle name="RISKtandbEdge 4 2 3 2" xfId="22291" xr:uid="{7F02C4F4-E580-41FD-863D-A56D830209DC}"/>
    <cellStyle name="RISKtandbEdge 4 2 3 2 2" xfId="22292" xr:uid="{D9C635D5-688F-4791-9BEE-19E4A1E5DE84}"/>
    <cellStyle name="RISKtandbEdge 4 2 3 3" xfId="22293" xr:uid="{42A6533A-8B68-4F2E-A096-14C338006586}"/>
    <cellStyle name="RISKtandbEdge 4 2 3 3 2" xfId="22294" xr:uid="{065DACBA-2EF3-4AA2-8835-1971CC805F2C}"/>
    <cellStyle name="RISKtandbEdge 4 2 3 4" xfId="22295" xr:uid="{4E7141F1-646C-4FD3-94A3-96EC93CF2B80}"/>
    <cellStyle name="RISKtandbEdge 4 2 4" xfId="22296" xr:uid="{0BD407BC-786A-4C8E-A511-0FC9D13DD09E}"/>
    <cellStyle name="RISKtandbEdge 4 2 4 2" xfId="22297" xr:uid="{EA16FBF0-D3DE-4E3D-A713-933552D0145A}"/>
    <cellStyle name="RISKtandbEdge 4 2 4 2 2" xfId="22298" xr:uid="{95E2B988-A3E7-4545-A533-AEE1E0E3A229}"/>
    <cellStyle name="RISKtandbEdge 4 2 4 3" xfId="22299" xr:uid="{17CB1F82-EFB2-4571-AB92-2794D9A41642}"/>
    <cellStyle name="RISKtandbEdge 4 2 4 3 2" xfId="22300" xr:uid="{8643DAE2-E6E5-48BF-B55A-60691E65FCDE}"/>
    <cellStyle name="RISKtandbEdge 4 2 4 4" xfId="22301" xr:uid="{F88F9F9F-6191-4966-8F77-214565E78F27}"/>
    <cellStyle name="RISKtandbEdge 4 2 5" xfId="22302" xr:uid="{5636FC12-9564-4E3C-AA4F-ACDACE60C645}"/>
    <cellStyle name="RISKtandbEdge 4 2 5 2" xfId="22303" xr:uid="{9E3C6227-1138-4482-A07A-7B289CBF8087}"/>
    <cellStyle name="RISKtandbEdge 4 2 5 2 2" xfId="22304" xr:uid="{F911B055-F4EF-4970-BDF5-3EC3BBD1B04E}"/>
    <cellStyle name="RISKtandbEdge 4 2 5 3" xfId="22305" xr:uid="{B6661665-1BE5-4E4C-B1E3-F23963FA81CC}"/>
    <cellStyle name="RISKtandbEdge 4 2 5 3 2" xfId="22306" xr:uid="{AFCBF394-E77B-4A3B-9346-42F1674CF68A}"/>
    <cellStyle name="RISKtandbEdge 4 2 5 4" xfId="22307" xr:uid="{0365BB8B-AB0C-4D0A-8128-AAF4A989B830}"/>
    <cellStyle name="RISKtandbEdge 4 2 6" xfId="22308" xr:uid="{6EF4D04A-D6B5-418F-9866-FBFC7C2B0D0B}"/>
    <cellStyle name="RISKtandbEdge 4 2 6 2" xfId="22309" xr:uid="{60100148-95BE-45B3-B246-0453D8A7B2AB}"/>
    <cellStyle name="RISKtandbEdge 4 2 6 2 2" xfId="22310" xr:uid="{42EE5E85-DE5D-4308-A30A-6A522A1218A2}"/>
    <cellStyle name="RISKtandbEdge 4 2 6 3" xfId="22311" xr:uid="{4A85C302-2BE7-4880-843A-6FB4C86E4B1B}"/>
    <cellStyle name="RISKtandbEdge 4 2 6 3 2" xfId="22312" xr:uid="{B33D6B41-4D0B-40F1-913F-BCCF722DB960}"/>
    <cellStyle name="RISKtandbEdge 4 2 6 4" xfId="22313" xr:uid="{91F0E516-8DD4-494F-A0F0-E1D7F5BE8039}"/>
    <cellStyle name="RISKtandbEdge 4 2 7" xfId="22314" xr:uid="{B169B9BE-46C6-4F90-8045-5E3185CBCD66}"/>
    <cellStyle name="RISKtandbEdge 4 2 7 2" xfId="22315" xr:uid="{9F67F441-F089-4DE3-AD4B-D761C3DDF987}"/>
    <cellStyle name="RISKtandbEdge 4 2 8" xfId="22316" xr:uid="{BA744316-AE1D-4296-9F13-D0C4825B4D42}"/>
    <cellStyle name="RISKtandbEdge 4 2 8 2" xfId="22317" xr:uid="{5F41BCD0-4578-447A-9925-5A122ECAAA48}"/>
    <cellStyle name="RISKtandbEdge 4 2 9" xfId="22318" xr:uid="{AD3F20F8-1120-4580-B859-B97F56949301}"/>
    <cellStyle name="RISKtandbEdge 4 2_Balance" xfId="22319" xr:uid="{C5A8D1DD-9B15-4547-8475-F6DE4F2D5AA1}"/>
    <cellStyle name="RISKtandbEdge 4 3" xfId="22320" xr:uid="{9A4F9EC2-2114-40F7-9109-9921DA4580DE}"/>
    <cellStyle name="RISKtandbEdge 4 3 2" xfId="22321" xr:uid="{BEC35F7A-403A-4F49-BE2A-09C71E830E26}"/>
    <cellStyle name="RISKtandbEdge 4 3 2 2" xfId="22322" xr:uid="{CC12719D-D224-4484-A362-E0097418119D}"/>
    <cellStyle name="RISKtandbEdge 4 3 2 2 2" xfId="22323" xr:uid="{28C3AB74-B651-47DD-8E58-1855AB9AE83B}"/>
    <cellStyle name="RISKtandbEdge 4 3 2 2 2 2" xfId="22324" xr:uid="{6B623DB9-F867-42FC-BA29-FE18B8B98C9E}"/>
    <cellStyle name="RISKtandbEdge 4 3 2 2 3" xfId="22325" xr:uid="{5B1078E4-0AD5-467D-B80C-8EC6B241F17F}"/>
    <cellStyle name="RISKtandbEdge 4 3 2 2 3 2" xfId="22326" xr:uid="{30497E53-4C96-43AE-BDFB-5DF0D96D58CA}"/>
    <cellStyle name="RISKtandbEdge 4 3 2 2 4" xfId="22327" xr:uid="{737F99F5-5466-4281-9BDA-D2AE3BD0C076}"/>
    <cellStyle name="RISKtandbEdge 4 3 2 3" xfId="22328" xr:uid="{B2547E20-7689-4320-B0D1-9F43E913DC5E}"/>
    <cellStyle name="RISKtandbEdge 4 3 2 3 2" xfId="22329" xr:uid="{CEE01BE9-CCAB-4002-85DC-0AF4415771C4}"/>
    <cellStyle name="RISKtandbEdge 4 3 2 3 2 2" xfId="22330" xr:uid="{1F4DD70B-1A15-4454-BFDA-92D1E8968ACF}"/>
    <cellStyle name="RISKtandbEdge 4 3 2 3 3" xfId="22331" xr:uid="{E78D1B13-4D3E-4132-B800-9314EB62D540}"/>
    <cellStyle name="RISKtandbEdge 4 3 2 3 3 2" xfId="22332" xr:uid="{CC32623D-B83B-49F3-95AA-AB9E49E6DB05}"/>
    <cellStyle name="RISKtandbEdge 4 3 2 3 4" xfId="22333" xr:uid="{93BC9654-8FB5-4176-B37E-C4DA102A3CC1}"/>
    <cellStyle name="RISKtandbEdge 4 3 2 4" xfId="22334" xr:uid="{1F168D85-DCE6-417A-95E2-71CA22995D3B}"/>
    <cellStyle name="RISKtandbEdge 4 3 2 4 2" xfId="22335" xr:uid="{F33968C1-F7AB-4308-A151-3B50A0FA79CC}"/>
    <cellStyle name="RISKtandbEdge 4 3 2 4 2 2" xfId="22336" xr:uid="{868F4A9A-58EA-4C69-87AD-EF34DC5CD4E8}"/>
    <cellStyle name="RISKtandbEdge 4 3 2 4 3" xfId="22337" xr:uid="{215FA470-33C9-445F-9925-13736F32FED2}"/>
    <cellStyle name="RISKtandbEdge 4 3 2 4 3 2" xfId="22338" xr:uid="{EA90ABD1-1085-4D83-9EBE-B7AFAB3E2E9C}"/>
    <cellStyle name="RISKtandbEdge 4 3 2 4 4" xfId="22339" xr:uid="{B994E2A3-AEA8-47F3-A955-A2362F688E6F}"/>
    <cellStyle name="RISKtandbEdge 4 3 2 5" xfId="22340" xr:uid="{1ED4FCF7-5276-4FAF-B313-E68F7F4F2721}"/>
    <cellStyle name="RISKtandbEdge 4 3 2 5 2" xfId="22341" xr:uid="{FCC89E63-35C6-4CDD-92C0-8EAB29134B62}"/>
    <cellStyle name="RISKtandbEdge 4 3 2 5 2 2" xfId="22342" xr:uid="{00A261F5-AABC-41AD-B959-DE059D97323C}"/>
    <cellStyle name="RISKtandbEdge 4 3 2 5 3" xfId="22343" xr:uid="{D99D705F-ACCD-493C-BB53-E48336B0DB24}"/>
    <cellStyle name="RISKtandbEdge 4 3 2 5 3 2" xfId="22344" xr:uid="{1611564B-D5DE-4C03-81A6-C7292BD9774D}"/>
    <cellStyle name="RISKtandbEdge 4 3 2 5 4" xfId="22345" xr:uid="{8969E5F7-D1EA-437C-9E1D-665292CA1586}"/>
    <cellStyle name="RISKtandbEdge 4 3 2 6" xfId="22346" xr:uid="{E63EA8CF-7019-44F6-9B3E-47B8DA22FA8A}"/>
    <cellStyle name="RISKtandbEdge 4 3 2 6 2" xfId="22347" xr:uid="{A1FF85C4-2765-44BE-BAF0-468073F25A47}"/>
    <cellStyle name="RISKtandbEdge 4 3 2 7" xfId="22348" xr:uid="{7DD5C0CA-35FB-44A6-ABDA-9FB74EE739C8}"/>
    <cellStyle name="RISKtandbEdge 4 3 2 7 2" xfId="22349" xr:uid="{51255A50-ECBA-4ADF-8B8A-6F300A9822C6}"/>
    <cellStyle name="RISKtandbEdge 4 3 2 8" xfId="22350" xr:uid="{595E11A8-7D00-433E-B3F4-7AEFB5483EA7}"/>
    <cellStyle name="RISKtandbEdge 4 3 3" xfId="22351" xr:uid="{31E31F64-5066-466C-9D77-B2A5BEAAEC89}"/>
    <cellStyle name="RISKtandbEdge 4 3 3 2" xfId="22352" xr:uid="{9EC8502B-C7BF-4662-8508-3E6C529CCA3F}"/>
    <cellStyle name="RISKtandbEdge 4 3 3 2 2" xfId="22353" xr:uid="{13DAA2D4-250F-4FCB-B6FA-7A0A9A193B28}"/>
    <cellStyle name="RISKtandbEdge 4 3 3 3" xfId="22354" xr:uid="{2FCE33DC-F5CD-4C8C-AB65-7D616E85D299}"/>
    <cellStyle name="RISKtandbEdge 4 3 3 3 2" xfId="22355" xr:uid="{0D8FFA8F-8C22-49B5-86FE-C3566B42D88A}"/>
    <cellStyle name="RISKtandbEdge 4 3 3 4" xfId="22356" xr:uid="{ABB08C1B-9779-4626-A1A9-03C22E194143}"/>
    <cellStyle name="RISKtandbEdge 4 3 4" xfId="22357" xr:uid="{A0E9E9EF-347C-4EED-85D5-723BF2DB8083}"/>
    <cellStyle name="RISKtandbEdge 4 3 4 2" xfId="22358" xr:uid="{7BF50FB3-18F5-4C49-99F5-AD8D69121263}"/>
    <cellStyle name="RISKtandbEdge 4 3 4 2 2" xfId="22359" xr:uid="{3E2DBA19-D255-4123-8263-D7E7A7B0B9D4}"/>
    <cellStyle name="RISKtandbEdge 4 3 4 3" xfId="22360" xr:uid="{CDE909E3-1BC6-4E8B-AFA8-427E2720464A}"/>
    <cellStyle name="RISKtandbEdge 4 3 4 3 2" xfId="22361" xr:uid="{CD244615-0253-4E9C-8915-09671FD5C82A}"/>
    <cellStyle name="RISKtandbEdge 4 3 4 4" xfId="22362" xr:uid="{1AF9BD18-6D23-4069-BCE2-C267A6F1EC91}"/>
    <cellStyle name="RISKtandbEdge 4 3 5" xfId="22363" xr:uid="{AB1580A4-A957-4E67-8BF1-C2B49B409ECB}"/>
    <cellStyle name="RISKtandbEdge 4 3 5 2" xfId="22364" xr:uid="{6E943A96-CCEE-436E-9A0D-B9D202CB5770}"/>
    <cellStyle name="RISKtandbEdge 4 3 5 2 2" xfId="22365" xr:uid="{47424383-F005-43D3-8005-9ACA38772421}"/>
    <cellStyle name="RISKtandbEdge 4 3 5 3" xfId="22366" xr:uid="{299B15DC-9B25-4101-99AC-5DED08E3B460}"/>
    <cellStyle name="RISKtandbEdge 4 3 5 3 2" xfId="22367" xr:uid="{77DAD7F7-8F65-4686-A066-6652CD84DECF}"/>
    <cellStyle name="RISKtandbEdge 4 3 5 4" xfId="22368" xr:uid="{2643E372-0F3A-47BA-B6C2-9447A79EDEF0}"/>
    <cellStyle name="RISKtandbEdge 4 3 6" xfId="22369" xr:uid="{B4CD8AEE-FAFA-4196-9B99-CC52243987AC}"/>
    <cellStyle name="RISKtandbEdge 4 3 6 2" xfId="22370" xr:uid="{87EF9FE3-8C10-4889-AFE5-C9B4CEF6D021}"/>
    <cellStyle name="RISKtandbEdge 4 3 6 2 2" xfId="22371" xr:uid="{A5029E7E-C9F0-4525-AEAF-B8983727B6B5}"/>
    <cellStyle name="RISKtandbEdge 4 3 6 3" xfId="22372" xr:uid="{548D7419-14F0-490C-9FD8-CD83AD888107}"/>
    <cellStyle name="RISKtandbEdge 4 3 6 3 2" xfId="22373" xr:uid="{FC30AB38-5DE8-4611-87B3-73730C5A664A}"/>
    <cellStyle name="RISKtandbEdge 4 3 6 4" xfId="22374" xr:uid="{8949D1A6-D235-4240-BB02-EAA712805796}"/>
    <cellStyle name="RISKtandbEdge 4 3 7" xfId="22375" xr:uid="{6408271C-B5C2-4A85-9ECE-049DE83AE862}"/>
    <cellStyle name="RISKtandbEdge 4 3 7 2" xfId="22376" xr:uid="{CCC8F561-55F2-4E91-8CD6-33F431A44DDC}"/>
    <cellStyle name="RISKtandbEdge 4 3 8" xfId="22377" xr:uid="{67A32A07-91F0-4034-8DA9-FC69D5D614B1}"/>
    <cellStyle name="RISKtandbEdge 4 3 8 2" xfId="22378" xr:uid="{248CE5D5-BF34-4AE1-A57C-C65A981F0D14}"/>
    <cellStyle name="RISKtandbEdge 4 3 9" xfId="22379" xr:uid="{AC19E97E-91F3-468F-A3D8-F9DFEDAAFDC5}"/>
    <cellStyle name="RISKtandbEdge 4 3_Balance" xfId="22380" xr:uid="{D0307FD8-53C9-4C1C-B863-271C2DD47586}"/>
    <cellStyle name="RISKtandbEdge 4 4" xfId="22381" xr:uid="{EB06B60D-A33D-43F0-8224-0FC4498A27C8}"/>
    <cellStyle name="RISKtandbEdge 4 4 2" xfId="22382" xr:uid="{FC660B1B-F25F-4E3E-9382-E06CF27DDF63}"/>
    <cellStyle name="RISKtandbEdge 4 4 2 2" xfId="22383" xr:uid="{CE228FCA-1721-422F-A81F-C5A7427C54D1}"/>
    <cellStyle name="RISKtandbEdge 4 4 2 2 2" xfId="22384" xr:uid="{D0FE758E-572C-450D-A75B-694D948546A8}"/>
    <cellStyle name="RISKtandbEdge 4 4 2 2 2 2" xfId="22385" xr:uid="{E1CF7F9C-0F14-4D69-A9DB-BF879D7FCCAA}"/>
    <cellStyle name="RISKtandbEdge 4 4 2 2 3" xfId="22386" xr:uid="{DE9F2A1E-528B-45D5-9152-4CD1BF32F5B1}"/>
    <cellStyle name="RISKtandbEdge 4 4 2 2 3 2" xfId="22387" xr:uid="{AB395257-E661-4F7C-9C93-7F8475F1FA7B}"/>
    <cellStyle name="RISKtandbEdge 4 4 2 2 4" xfId="22388" xr:uid="{B6EC864F-214A-49AC-BC4C-276EEE0FAD22}"/>
    <cellStyle name="RISKtandbEdge 4 4 2 3" xfId="22389" xr:uid="{B06D6641-1302-4902-B535-AE5A9CD322C1}"/>
    <cellStyle name="RISKtandbEdge 4 4 2 3 2" xfId="22390" xr:uid="{C5836850-672B-47EB-915C-0B6786F0AD2E}"/>
    <cellStyle name="RISKtandbEdge 4 4 2 3 2 2" xfId="22391" xr:uid="{472E21C9-F55D-4543-8228-72AE49A23CF4}"/>
    <cellStyle name="RISKtandbEdge 4 4 2 3 3" xfId="22392" xr:uid="{A550B2B2-5DAE-43AA-88D7-7A7AE524BABF}"/>
    <cellStyle name="RISKtandbEdge 4 4 2 3 3 2" xfId="22393" xr:uid="{E10C5A9A-E6E9-4D67-8119-7AE6BE04119C}"/>
    <cellStyle name="RISKtandbEdge 4 4 2 3 4" xfId="22394" xr:uid="{19A4781C-07BF-43E4-A5C3-3D92E4C083F0}"/>
    <cellStyle name="RISKtandbEdge 4 4 2 4" xfId="22395" xr:uid="{A6D9EC10-A543-415D-8064-90155FB6AB2D}"/>
    <cellStyle name="RISKtandbEdge 4 4 2 4 2" xfId="22396" xr:uid="{C26B1094-406B-4337-8673-DAACC49CEDF0}"/>
    <cellStyle name="RISKtandbEdge 4 4 2 4 2 2" xfId="22397" xr:uid="{05BD185B-EED2-4C22-9DD2-440DDAB63E27}"/>
    <cellStyle name="RISKtandbEdge 4 4 2 4 3" xfId="22398" xr:uid="{6C47E9E3-63A8-4DAD-B4F0-1A88B4B4D2AD}"/>
    <cellStyle name="RISKtandbEdge 4 4 2 4 3 2" xfId="22399" xr:uid="{94F95634-BDA1-4B3E-83A6-875CB3FD6818}"/>
    <cellStyle name="RISKtandbEdge 4 4 2 4 4" xfId="22400" xr:uid="{3E18CA1C-D8F4-4394-A230-A48609C8E35B}"/>
    <cellStyle name="RISKtandbEdge 4 4 2 5" xfId="22401" xr:uid="{AFFFB49B-FBFD-4F03-8AD0-F28879444F8A}"/>
    <cellStyle name="RISKtandbEdge 4 4 2 5 2" xfId="22402" xr:uid="{1701251C-546D-4933-BE55-4AC4FDD4DC6B}"/>
    <cellStyle name="RISKtandbEdge 4 4 2 5 2 2" xfId="22403" xr:uid="{B9772EFE-1BB2-40AD-809D-C3BF1D3E9431}"/>
    <cellStyle name="RISKtandbEdge 4 4 2 5 3" xfId="22404" xr:uid="{7CBC7D00-1629-4CBC-BFB5-72853B55AD85}"/>
    <cellStyle name="RISKtandbEdge 4 4 2 5 3 2" xfId="22405" xr:uid="{B11F4D6A-88E5-4A7A-B707-58B936CC461C}"/>
    <cellStyle name="RISKtandbEdge 4 4 2 5 4" xfId="22406" xr:uid="{117A7A1C-087F-431C-93CA-C51001C8B197}"/>
    <cellStyle name="RISKtandbEdge 4 4 2 6" xfId="22407" xr:uid="{8C87BF50-7168-44FF-9C7F-2EB1CFE4327B}"/>
    <cellStyle name="RISKtandbEdge 4 4 2 6 2" xfId="22408" xr:uid="{9FC1C1A3-A5C7-4334-9FB6-9A1E9DB01704}"/>
    <cellStyle name="RISKtandbEdge 4 4 2 7" xfId="22409" xr:uid="{A051EFDB-2AB2-459F-9150-63D00A98F978}"/>
    <cellStyle name="RISKtandbEdge 4 4 2 7 2" xfId="22410" xr:uid="{6742E343-F6D8-4E77-AE0E-9FBF72F91595}"/>
    <cellStyle name="RISKtandbEdge 4 4 2 8" xfId="22411" xr:uid="{B569A2E6-3D5F-4C5C-A3EB-53771E5ACF41}"/>
    <cellStyle name="RISKtandbEdge 4 4 3" xfId="22412" xr:uid="{435E5EE1-E164-483B-AEBA-E6881B3CD1AD}"/>
    <cellStyle name="RISKtandbEdge 4 4 3 2" xfId="22413" xr:uid="{E4830D3C-D75C-42AA-97E1-A72A18946449}"/>
    <cellStyle name="RISKtandbEdge 4 4 3 2 2" xfId="22414" xr:uid="{0AA5653B-E404-4AC1-AE35-02622B88492F}"/>
    <cellStyle name="RISKtandbEdge 4 4 3 3" xfId="22415" xr:uid="{2BDCBC6F-D571-4CA7-8AF0-B08466A7BCF4}"/>
    <cellStyle name="RISKtandbEdge 4 4 3 3 2" xfId="22416" xr:uid="{A96F424A-00B3-4CCF-9C94-25AD6B9972F7}"/>
    <cellStyle name="RISKtandbEdge 4 4 3 4" xfId="22417" xr:uid="{E08A11B3-7B3E-4706-9646-1409E0F343B4}"/>
    <cellStyle name="RISKtandbEdge 4 4 4" xfId="22418" xr:uid="{AF4FAE73-FEA1-4230-8BA6-7D550548139F}"/>
    <cellStyle name="RISKtandbEdge 4 4 4 2" xfId="22419" xr:uid="{DED31EBD-C112-4E50-B9B5-80301DE25AB0}"/>
    <cellStyle name="RISKtandbEdge 4 4 4 2 2" xfId="22420" xr:uid="{6A1B9E18-13C3-409A-B708-AD0BCEBE8E30}"/>
    <cellStyle name="RISKtandbEdge 4 4 4 3" xfId="22421" xr:uid="{E1E5C8BF-446E-4892-9606-B14C18A52A55}"/>
    <cellStyle name="RISKtandbEdge 4 4 4 3 2" xfId="22422" xr:uid="{E4E7A7B4-996B-4CA3-8EDB-E3B6C1F87432}"/>
    <cellStyle name="RISKtandbEdge 4 4 4 4" xfId="22423" xr:uid="{13695141-C670-4672-949B-5DACD66C3E29}"/>
    <cellStyle name="RISKtandbEdge 4 4 5" xfId="22424" xr:uid="{9C820AFB-06E4-49B7-80D0-870835BA2B1D}"/>
    <cellStyle name="RISKtandbEdge 4 4 5 2" xfId="22425" xr:uid="{C53C28EB-AF12-4A9A-B22B-89825C836B90}"/>
    <cellStyle name="RISKtandbEdge 4 4 5 2 2" xfId="22426" xr:uid="{43319892-2E35-4256-B080-C3D5CD142A48}"/>
    <cellStyle name="RISKtandbEdge 4 4 5 3" xfId="22427" xr:uid="{73E5156D-83AB-4338-812F-AC418DF5B56C}"/>
    <cellStyle name="RISKtandbEdge 4 4 5 3 2" xfId="22428" xr:uid="{219CC8BC-10EB-4E0E-8C6C-653A0A6AB143}"/>
    <cellStyle name="RISKtandbEdge 4 4 5 4" xfId="22429" xr:uid="{CD0F97A3-EE02-4560-BDEB-9A410A0B5627}"/>
    <cellStyle name="RISKtandbEdge 4 4 6" xfId="22430" xr:uid="{B8AA5BD7-724E-4389-AC0C-C34DB9A20EA3}"/>
    <cellStyle name="RISKtandbEdge 4 4 6 2" xfId="22431" xr:uid="{02AF8185-D93D-4C66-AB99-32893A3360F9}"/>
    <cellStyle name="RISKtandbEdge 4 4 6 2 2" xfId="22432" xr:uid="{91F0D216-5CB2-49E0-89CA-FDFCB436A784}"/>
    <cellStyle name="RISKtandbEdge 4 4 6 3" xfId="22433" xr:uid="{74ECBBDD-E9D3-44F8-B2EE-5D048F6ED0F6}"/>
    <cellStyle name="RISKtandbEdge 4 4 6 3 2" xfId="22434" xr:uid="{03445AE8-56D0-4A6C-9854-32988CC75324}"/>
    <cellStyle name="RISKtandbEdge 4 4 6 4" xfId="22435" xr:uid="{CB3CD556-9770-415A-9E7A-390C9CF76CE0}"/>
    <cellStyle name="RISKtandbEdge 4 4 7" xfId="22436" xr:uid="{17DC1EE5-D80C-4DA5-B3BB-D0FA22A56ED0}"/>
    <cellStyle name="RISKtandbEdge 4 4 7 2" xfId="22437" xr:uid="{4F19F56D-9AF4-4192-BC92-EBE4A5B19D60}"/>
    <cellStyle name="RISKtandbEdge 4 4 8" xfId="22438" xr:uid="{B74C2F67-9648-4CFD-889D-2F540152CAC2}"/>
    <cellStyle name="RISKtandbEdge 4 4 8 2" xfId="22439" xr:uid="{3FC5EE9C-F61E-4410-A479-8FE55B4EE410}"/>
    <cellStyle name="RISKtandbEdge 4 4 9" xfId="22440" xr:uid="{A0340809-FF02-4DA2-8445-663906022493}"/>
    <cellStyle name="RISKtandbEdge 4 4_Balance" xfId="22441" xr:uid="{109FF3D0-7517-40DB-8A29-F6EB8319A7B5}"/>
    <cellStyle name="RISKtandbEdge 4 5" xfId="22442" xr:uid="{70B470CE-3D46-45DE-BF54-EC5C8CE18FA4}"/>
    <cellStyle name="RISKtandbEdge 4 5 2" xfId="22443" xr:uid="{A41EAA1D-C32F-4D12-BD81-ECE89A2CB8E6}"/>
    <cellStyle name="RISKtandbEdge 4 5 2 2" xfId="22444" xr:uid="{7713610B-8C09-4C4D-8B62-6C1AD0D06C9E}"/>
    <cellStyle name="RISKtandbEdge 4 5 2 2 2" xfId="22445" xr:uid="{805077D9-DFFC-4031-9784-2509B32ADAE2}"/>
    <cellStyle name="RISKtandbEdge 4 5 2 3" xfId="22446" xr:uid="{AB796F7C-8F3E-45FD-8A53-8EC1E40FD22F}"/>
    <cellStyle name="RISKtandbEdge 4 5 2 3 2" xfId="22447" xr:uid="{63F2E8E0-4888-48A8-9363-FABBA8550046}"/>
    <cellStyle name="RISKtandbEdge 4 5 2 4" xfId="22448" xr:uid="{F2EAE844-8339-46DF-BC7B-A4FA8FEEE315}"/>
    <cellStyle name="RISKtandbEdge 4 5 3" xfId="22449" xr:uid="{CB505F12-BDC5-4178-B2B0-26E9133B025C}"/>
    <cellStyle name="RISKtandbEdge 4 5 3 2" xfId="22450" xr:uid="{C3D3DA17-7712-4525-B291-96A4BA996252}"/>
    <cellStyle name="RISKtandbEdge 4 5 3 2 2" xfId="22451" xr:uid="{60EA6C7F-89A9-4308-BD50-29755D419143}"/>
    <cellStyle name="RISKtandbEdge 4 5 3 3" xfId="22452" xr:uid="{D06851B8-D8A7-4699-8697-C3EC866BC8E2}"/>
    <cellStyle name="RISKtandbEdge 4 5 3 3 2" xfId="22453" xr:uid="{0E976F78-9941-4F4F-B115-1B61971B3C73}"/>
    <cellStyle name="RISKtandbEdge 4 5 3 4" xfId="22454" xr:uid="{DDE50E90-79E9-4E0E-AB7F-868B5946E8DA}"/>
    <cellStyle name="RISKtandbEdge 4 5 4" xfId="22455" xr:uid="{BD4B047F-5107-4EEF-AC94-6CEE1C79780F}"/>
    <cellStyle name="RISKtandbEdge 4 5 4 2" xfId="22456" xr:uid="{DCD56F19-E024-4415-96C7-BA2FEE5978AC}"/>
    <cellStyle name="RISKtandbEdge 4 5 4 2 2" xfId="22457" xr:uid="{36900403-B75C-4535-83A9-90582830779E}"/>
    <cellStyle name="RISKtandbEdge 4 5 4 3" xfId="22458" xr:uid="{B8EACAD7-F15D-48B1-B1DB-E30E2EC08A8B}"/>
    <cellStyle name="RISKtandbEdge 4 5 4 3 2" xfId="22459" xr:uid="{04FED068-BF17-4D56-A3EE-DAA2976BA732}"/>
    <cellStyle name="RISKtandbEdge 4 5 4 4" xfId="22460" xr:uid="{1F0D8865-FDB7-4E26-9DBC-60215D93A2FE}"/>
    <cellStyle name="RISKtandbEdge 4 5 5" xfId="22461" xr:uid="{DA390916-8E99-47C4-A6E9-D73291FB7804}"/>
    <cellStyle name="RISKtandbEdge 4 5 5 2" xfId="22462" xr:uid="{C78A896E-83C0-4320-A57C-EA580A0CC4F3}"/>
    <cellStyle name="RISKtandbEdge 4 5 5 2 2" xfId="22463" xr:uid="{DBC51264-CA75-43CB-AF5C-39A32543A47E}"/>
    <cellStyle name="RISKtandbEdge 4 5 5 3" xfId="22464" xr:uid="{9DB6BDC4-F82A-427D-AFF2-559646D2E7B6}"/>
    <cellStyle name="RISKtandbEdge 4 5 5 3 2" xfId="22465" xr:uid="{8302859F-397B-4D3D-99ED-A9A3D5142784}"/>
    <cellStyle name="RISKtandbEdge 4 5 5 4" xfId="22466" xr:uid="{1E5125A6-348F-4E8F-ABC1-A492831EFFC5}"/>
    <cellStyle name="RISKtandbEdge 4 5 6" xfId="22467" xr:uid="{8F95FC49-E2E2-46F0-BFB1-48ED3752B8B9}"/>
    <cellStyle name="RISKtandbEdge 4 5 6 2" xfId="22468" xr:uid="{EA0E067D-380D-45A0-8CC0-1E012443AFB3}"/>
    <cellStyle name="RISKtandbEdge 4 5 7" xfId="22469" xr:uid="{2F697F98-DCAF-4C15-A29B-FB86E5AAC4C9}"/>
    <cellStyle name="RISKtandbEdge 4 5 7 2" xfId="22470" xr:uid="{5EFE9E53-7B33-4249-B614-324DD3545677}"/>
    <cellStyle name="RISKtandbEdge 4 5 8" xfId="22471" xr:uid="{B473DEC0-6E0E-4CB7-8164-3199D5778CE0}"/>
    <cellStyle name="RISKtandbEdge 4 6" xfId="22472" xr:uid="{698442EA-23D1-45AF-9610-DF8FB23EC6DA}"/>
    <cellStyle name="RISKtandbEdge 4 6 2" xfId="22473" xr:uid="{E9BCD7B9-F42A-4F62-9740-5104263FAD36}"/>
    <cellStyle name="RISKtandbEdge 4 6 2 2" xfId="22474" xr:uid="{03975B7C-4660-4D2E-BB1B-289BE50C3F9C}"/>
    <cellStyle name="RISKtandbEdge 4 6 2 2 2" xfId="22475" xr:uid="{DFCB832F-0B9F-4EA9-960C-4491ACF97E9A}"/>
    <cellStyle name="RISKtandbEdge 4 6 2 3" xfId="22476" xr:uid="{29F53788-CCE6-4AAC-966D-4503B41869C0}"/>
    <cellStyle name="RISKtandbEdge 4 6 2 3 2" xfId="22477" xr:uid="{B763FD79-6BE8-4303-9646-0B5FEF24DE55}"/>
    <cellStyle name="RISKtandbEdge 4 6 2 4" xfId="22478" xr:uid="{FAE6E326-AE1F-4A41-A75C-304EB747664C}"/>
    <cellStyle name="RISKtandbEdge 4 6 3" xfId="22479" xr:uid="{3E900D8A-2791-430F-B754-8278425C57A2}"/>
    <cellStyle name="RISKtandbEdge 4 6 3 2" xfId="22480" xr:uid="{DAAAABDA-6D81-4BB6-B116-5E199B55173F}"/>
    <cellStyle name="RISKtandbEdge 4 6 3 2 2" xfId="22481" xr:uid="{73EAF97F-7E39-41E5-8C22-D58C8F3B3FB5}"/>
    <cellStyle name="RISKtandbEdge 4 6 3 3" xfId="22482" xr:uid="{BBEC1D1B-CE0E-43F7-94B9-A3485CEAFF8A}"/>
    <cellStyle name="RISKtandbEdge 4 6 3 3 2" xfId="22483" xr:uid="{6CB9F304-D5B3-4631-A445-4F3C1CA2B33D}"/>
    <cellStyle name="RISKtandbEdge 4 6 3 4" xfId="22484" xr:uid="{69629694-7A5F-464E-A734-FC3EF4B7CEC0}"/>
    <cellStyle name="RISKtandbEdge 4 6 4" xfId="22485" xr:uid="{003AE34E-05D3-45DC-8B51-EF94B2A93177}"/>
    <cellStyle name="RISKtandbEdge 4 6 4 2" xfId="22486" xr:uid="{A27A4971-7178-4182-9128-76F4FF7690B3}"/>
    <cellStyle name="RISKtandbEdge 4 6 4 2 2" xfId="22487" xr:uid="{41CCA4BA-CAD1-4485-8D3C-C3FF7D0F70CF}"/>
    <cellStyle name="RISKtandbEdge 4 6 4 3" xfId="22488" xr:uid="{AE41024E-3A79-4A2C-B99F-CC099C278F4E}"/>
    <cellStyle name="RISKtandbEdge 4 6 4 3 2" xfId="22489" xr:uid="{1F5843E7-AE50-44E1-BDE2-D5A68BFC2B41}"/>
    <cellStyle name="RISKtandbEdge 4 6 4 4" xfId="22490" xr:uid="{59824955-6B4F-4310-B106-0CB6FFE62FB8}"/>
    <cellStyle name="RISKtandbEdge 4 6 5" xfId="22491" xr:uid="{6C1165A3-2392-403F-9C0A-9293C24B6025}"/>
    <cellStyle name="RISKtandbEdge 4 6 5 2" xfId="22492" xr:uid="{BAED6CFD-7AF1-4158-A4D7-5323FF043875}"/>
    <cellStyle name="RISKtandbEdge 4 6 5 2 2" xfId="22493" xr:uid="{94A6B90F-BC38-49E9-9B21-E943300279F0}"/>
    <cellStyle name="RISKtandbEdge 4 6 5 3" xfId="22494" xr:uid="{0EC008C4-7718-42A9-A580-5A45514A1F5C}"/>
    <cellStyle name="RISKtandbEdge 4 6 5 3 2" xfId="22495" xr:uid="{03BFFA37-F8E9-412C-AEE6-9B9813A82B19}"/>
    <cellStyle name="RISKtandbEdge 4 6 5 4" xfId="22496" xr:uid="{B3275761-3855-4927-9D3F-B6DE3D552408}"/>
    <cellStyle name="RISKtandbEdge 4 6 6" xfId="22497" xr:uid="{3BA933FC-563D-4F49-B050-6BB7E2DA6B0F}"/>
    <cellStyle name="RISKtandbEdge 4 6 6 2" xfId="22498" xr:uid="{F88990E8-EAE4-4258-AD9F-B55C8AAFF147}"/>
    <cellStyle name="RISKtandbEdge 4 6 7" xfId="22499" xr:uid="{F134561B-98CD-4F8B-A697-E94C778E4FDD}"/>
    <cellStyle name="RISKtandbEdge 4 6 7 2" xfId="22500" xr:uid="{9859A630-73AD-4E64-A102-2B12FD17FF60}"/>
    <cellStyle name="RISKtandbEdge 4 6 8" xfId="22501" xr:uid="{B8324A27-CF67-4A9D-B155-D29263BD20D5}"/>
    <cellStyle name="RISKtandbEdge 4 7" xfId="22502" xr:uid="{926140B1-5571-4999-A9E3-83486D5541FF}"/>
    <cellStyle name="RISKtandbEdge 4 7 2" xfId="22503" xr:uid="{2093A99B-3DB3-4EEF-82C6-C7BF4861C561}"/>
    <cellStyle name="RISKtandbEdge 4 7 2 2" xfId="22504" xr:uid="{D889BA6F-8B9E-40D0-A6E3-99554A4B6A59}"/>
    <cellStyle name="RISKtandbEdge 4 7 3" xfId="22505" xr:uid="{E8ED5F21-F76D-4BA2-A0EE-15158D50D6EF}"/>
    <cellStyle name="RISKtandbEdge 4 7 3 2" xfId="22506" xr:uid="{5CBF2CCD-B212-4BA5-8CC2-2D4096E8E717}"/>
    <cellStyle name="RISKtandbEdge 4 7 4" xfId="22507" xr:uid="{A7174BA8-8BA0-404D-9DD6-924E6788A13E}"/>
    <cellStyle name="RISKtandbEdge 4 8" xfId="22508" xr:uid="{0C10A7A6-1572-4E58-BE4A-0EC27295FE0A}"/>
    <cellStyle name="RISKtandbEdge 4 8 2" xfId="22509" xr:uid="{219EEF6A-E2CA-45A1-80E2-E672A0C2E624}"/>
    <cellStyle name="RISKtandbEdge 4 8 2 2" xfId="22510" xr:uid="{C65BF4BF-2DFD-4A82-BC71-88632D01051C}"/>
    <cellStyle name="RISKtandbEdge 4 8 3" xfId="22511" xr:uid="{19F68449-4D83-4898-A225-4B344C8AFEA5}"/>
    <cellStyle name="RISKtandbEdge 4 8 3 2" xfId="22512" xr:uid="{E308EDDE-E0D8-4CF6-8F67-C9AB28D21668}"/>
    <cellStyle name="RISKtandbEdge 4 8 4" xfId="22513" xr:uid="{7D860DDE-DB33-46CC-9C10-0CAC8DB1123B}"/>
    <cellStyle name="RISKtandbEdge 4 9" xfId="22514" xr:uid="{79F31CFB-9A8F-4430-8672-6C42633203A3}"/>
    <cellStyle name="RISKtandbEdge 4 9 2" xfId="22515" xr:uid="{FCD4F998-56F0-4138-9732-2876441134AE}"/>
    <cellStyle name="RISKtandbEdge 4 9 2 2" xfId="22516" xr:uid="{E96F8D68-01AC-46D0-9417-3E1F7E0AE295}"/>
    <cellStyle name="RISKtandbEdge 4 9 3" xfId="22517" xr:uid="{423B5FD9-4525-4DD3-8520-295E6D4D4EF2}"/>
    <cellStyle name="RISKtandbEdge 4 9 3 2" xfId="22518" xr:uid="{A632BAAD-FD41-41CC-BAC9-EDF9CCF46856}"/>
    <cellStyle name="RISKtandbEdge 4 9 4" xfId="22519" xr:uid="{BF795B6B-D42F-4851-A6ED-1E78FE591B45}"/>
    <cellStyle name="RISKtandbEdge 4_Balance" xfId="22520" xr:uid="{35BF6A8F-69B6-49AE-97CF-A4E4B5BCCF86}"/>
    <cellStyle name="RISKtandbEdge 5" xfId="22521" xr:uid="{A9148B97-15F9-4610-BE59-0DF8AD73059E}"/>
    <cellStyle name="RISKtandbEdge 5 2" xfId="22522" xr:uid="{89779064-801E-4B40-A2C0-0C4F4615DA43}"/>
    <cellStyle name="RISKtandbEdge 5 2 2" xfId="22523" xr:uid="{1472C0F5-1F90-4D7D-B87F-D46EEE666853}"/>
    <cellStyle name="RISKtandbEdge 5 2 2 2" xfId="22524" xr:uid="{0FF1C9AC-93E2-4F5D-8347-18263C61F8D8}"/>
    <cellStyle name="RISKtandbEdge 5 2 3" xfId="22525" xr:uid="{F88CDC08-2263-441F-B937-8F3FE62CB624}"/>
    <cellStyle name="RISKtandbEdge 5 2 3 2" xfId="22526" xr:uid="{5FD7519D-BF78-4343-9052-3E7230E3EFDE}"/>
    <cellStyle name="RISKtandbEdge 5 2 4" xfId="22527" xr:uid="{C35E894E-0280-452E-91BD-6839CC9A5B62}"/>
    <cellStyle name="RISKtandbEdge 5 3" xfId="22528" xr:uid="{EA8CCF2F-2E78-4065-9229-0112F1DCE0DF}"/>
    <cellStyle name="RISKtandbEdge 5 3 2" xfId="22529" xr:uid="{9B2CF1BE-3C36-405A-9DB3-CFA3BA330813}"/>
    <cellStyle name="RISKtandbEdge 5 3 2 2" xfId="22530" xr:uid="{A9596E48-BAAA-4358-B111-9A3A76647368}"/>
    <cellStyle name="RISKtandbEdge 5 3 3" xfId="22531" xr:uid="{A1B83C67-B73D-4FA7-B66E-F074D87AD932}"/>
    <cellStyle name="RISKtandbEdge 5 3 3 2" xfId="22532" xr:uid="{1C768752-3AD9-4B09-BBC8-90D75D58177F}"/>
    <cellStyle name="RISKtandbEdge 5 3 4" xfId="22533" xr:uid="{BFB7BF57-0352-4789-829F-B7852673289F}"/>
    <cellStyle name="RISKtandbEdge 5 4" xfId="22534" xr:uid="{DF5312A2-44B0-4932-AF5E-29B64FC9186B}"/>
    <cellStyle name="RISKtandbEdge 5 4 2" xfId="22535" xr:uid="{F33FF32D-20B8-4469-8534-1548FAFDBC30}"/>
    <cellStyle name="RISKtandbEdge 5 4 2 2" xfId="22536" xr:uid="{2A818CD2-6A15-4635-8A78-2C0E76FD78CB}"/>
    <cellStyle name="RISKtandbEdge 5 4 3" xfId="22537" xr:uid="{1860EFC8-AACC-4531-8BFB-EA5A0D1A32C1}"/>
    <cellStyle name="RISKtandbEdge 5 4 3 2" xfId="22538" xr:uid="{DC3B0959-EC47-48EF-A725-1D247EC1B4B4}"/>
    <cellStyle name="RISKtandbEdge 5 4 4" xfId="22539" xr:uid="{59215B49-F35C-4BF8-9675-234A23F5B37A}"/>
    <cellStyle name="RISKtandbEdge 5 5" xfId="22540" xr:uid="{2EA0778C-5163-49A2-A36B-AF0CE2906BD5}"/>
    <cellStyle name="RISKtandbEdge 5 5 2" xfId="22541" xr:uid="{D7340B70-6326-40F4-B583-B3DFCBD5E51B}"/>
    <cellStyle name="RISKtandbEdge 5 5 2 2" xfId="22542" xr:uid="{29C601B6-0C2F-4852-8572-A765D66473B2}"/>
    <cellStyle name="RISKtandbEdge 5 5 3" xfId="22543" xr:uid="{EAFED027-A2FE-4147-ACAC-5AD643B45C15}"/>
    <cellStyle name="RISKtandbEdge 5 5 3 2" xfId="22544" xr:uid="{6E04A374-DF04-4FD9-A3C2-16997880327A}"/>
    <cellStyle name="RISKtandbEdge 5 5 4" xfId="22545" xr:uid="{402F8F9D-C7DA-4CCC-B608-CD9791A2C92F}"/>
    <cellStyle name="RISKtandbEdge 5 6" xfId="22546" xr:uid="{6A30E693-3746-42C0-8AA8-066C79CC637B}"/>
    <cellStyle name="RISKtandbEdge 5 6 2" xfId="22547" xr:uid="{CED9CFD1-7302-4637-806E-0DE73F821468}"/>
    <cellStyle name="RISKtandbEdge 5 7" xfId="22548" xr:uid="{F9357F5B-1850-487E-859A-E72B4CB50F40}"/>
    <cellStyle name="RISKtandbEdge 5 7 2" xfId="22549" xr:uid="{BC85CA9F-B26F-40C8-99C3-366F4C990B45}"/>
    <cellStyle name="RISKtandbEdge 5 8" xfId="22550" xr:uid="{9309124C-9BFA-4520-BCC9-BFAA8FC23D41}"/>
    <cellStyle name="RISKtandbEdge 6" xfId="22551" xr:uid="{073B78BE-C5D6-425A-B0F3-14214BAA9823}"/>
    <cellStyle name="RISKtandbEdge 6 2" xfId="22552" xr:uid="{677B3C2F-58F3-422C-B889-9673B38F5E6A}"/>
    <cellStyle name="RISKtandbEdge 6 2 2" xfId="22553" xr:uid="{13EA7592-4F26-4011-9A3F-67C7ACCC7E25}"/>
    <cellStyle name="RISKtandbEdge 6 3" xfId="22554" xr:uid="{A7E4D2CA-5D42-4BA9-81CF-D1030717F8DF}"/>
    <cellStyle name="RISKtandbEdge 6 3 2" xfId="22555" xr:uid="{9D27A419-6199-4457-BB9D-03E59D688B52}"/>
    <cellStyle name="RISKtandbEdge 6 4" xfId="22556" xr:uid="{69A766AC-B3E7-4CD4-BBDF-5D84E20F72B5}"/>
    <cellStyle name="RISKtandbEdge 7" xfId="22557" xr:uid="{52A1C6BC-94CC-4B12-8022-CC6784815C6B}"/>
    <cellStyle name="RISKtandbEdge 7 2" xfId="22558" xr:uid="{F563A1A2-C673-4403-8BD7-C1EE71206C89}"/>
    <cellStyle name="RISKtandbEdge 7 2 2" xfId="22559" xr:uid="{52BB92A7-D987-455B-A62E-456AEFDB5345}"/>
    <cellStyle name="RISKtandbEdge 7 3" xfId="22560" xr:uid="{B4DE7377-2E1A-483D-ADA2-0BEA010CC349}"/>
    <cellStyle name="RISKtandbEdge 7 3 2" xfId="22561" xr:uid="{1BF72380-79FD-4725-8D52-44DC3875C14D}"/>
    <cellStyle name="RISKtandbEdge 7 4" xfId="22562" xr:uid="{F4557621-3994-476D-9198-E586501DA86F}"/>
    <cellStyle name="RISKtandbEdge 8" xfId="22563" xr:uid="{995C66B0-2053-4424-84D1-5064FF8CA972}"/>
    <cellStyle name="RISKtandbEdge 8 2" xfId="22564" xr:uid="{0D077B14-8CFA-4EE7-801B-E23A9C18F23D}"/>
    <cellStyle name="RISKtandbEdge 8 2 2" xfId="22565" xr:uid="{DC4A5D7B-FC66-48F8-AE48-16BDBBE4681E}"/>
    <cellStyle name="RISKtandbEdge 8 3" xfId="22566" xr:uid="{9CE9411C-BDC1-4936-AB59-6FD6B14C359E}"/>
    <cellStyle name="RISKtandbEdge 8 3 2" xfId="22567" xr:uid="{3BAAEC57-0EED-4DDF-B9D1-FCC0AFEA07D2}"/>
    <cellStyle name="RISKtandbEdge 8 4" xfId="22568" xr:uid="{1CD712F8-9EA9-4E65-9D27-B827B9DD2820}"/>
    <cellStyle name="RISKtandbEdge 9" xfId="22569" xr:uid="{6E74BCCF-C525-4D53-9020-4F59A85A4764}"/>
    <cellStyle name="RISKtandbEdge 9 2" xfId="22570" xr:uid="{84035F05-73A2-4A15-BDF2-E1C3D8B0B38D}"/>
    <cellStyle name="RISKtandbEdge 9 2 2" xfId="22571" xr:uid="{AFFF8CFC-C254-40C4-9F6E-F5690F088F24}"/>
    <cellStyle name="RISKtandbEdge 9 3" xfId="22572" xr:uid="{44F037E6-105C-4B23-8F57-EB052037807A}"/>
    <cellStyle name="RISKtandbEdge 9 3 2" xfId="22573" xr:uid="{33A2F1E6-0A9F-4128-BCF7-6B8505F0123D}"/>
    <cellStyle name="RISKtandbEdge 9 4" xfId="22574" xr:uid="{BA144AE7-2C0A-425E-806C-0B30876E7F06}"/>
    <cellStyle name="RISKtandbEdge_Balance" xfId="22575" xr:uid="{8FD189C7-8DE7-4406-B403-3B84AE40C644}"/>
    <cellStyle name="RISKtlandrEdge" xfId="22576" xr:uid="{93964B35-E943-4519-9448-2891DAE3A471}"/>
    <cellStyle name="RISKtlandrEdge 10" xfId="22577" xr:uid="{56A166A6-8BFA-45DA-8E05-1DBD245F1E0B}"/>
    <cellStyle name="RISKtlandrEdge 10 2" xfId="22578" xr:uid="{225B8165-F0A2-4964-8D1E-5C590FD7A6FB}"/>
    <cellStyle name="RISKtlandrEdge 11" xfId="22579" xr:uid="{66BC1E9F-766F-4F3A-9E2C-196F915E2050}"/>
    <cellStyle name="RISKtlandrEdge 11 2" xfId="22580" xr:uid="{FAE7EB5D-F9DC-4B69-9A24-C219BD87A346}"/>
    <cellStyle name="RISKtlandrEdge 12" xfId="22581" xr:uid="{C8246FF7-24CB-4CD2-8885-717EED8036B7}"/>
    <cellStyle name="RISKtlandrEdge 2" xfId="22582" xr:uid="{2029CEB3-B007-4E57-A0AA-CA2D86ACABC5}"/>
    <cellStyle name="RISKtlandrEdge 2 10" xfId="22583" xr:uid="{0B810EE8-20DD-417E-826E-3C724FC288C6}"/>
    <cellStyle name="RISKtlandrEdge 2 10 2" xfId="22584" xr:uid="{F8BDE908-B525-4C54-BC93-0266949181B2}"/>
    <cellStyle name="RISKtlandrEdge 2 10 2 2" xfId="22585" xr:uid="{674B35D8-59EF-4C5D-AA0B-5873113D128D}"/>
    <cellStyle name="RISKtlandrEdge 2 10 3" xfId="22586" xr:uid="{6E633C2A-18BB-49F0-A8FD-82892CFF9FF8}"/>
    <cellStyle name="RISKtlandrEdge 2 10 3 2" xfId="22587" xr:uid="{F1A56035-F4B1-4D63-9307-DE0A9E88E1E5}"/>
    <cellStyle name="RISKtlandrEdge 2 10 4" xfId="22588" xr:uid="{F1523A4C-5028-489A-ACA8-B3ED36AEBFA2}"/>
    <cellStyle name="RISKtlandrEdge 2 11" xfId="22589" xr:uid="{E811A157-A165-4204-A65D-5BECD964B266}"/>
    <cellStyle name="RISKtlandrEdge 2 11 2" xfId="22590" xr:uid="{52623D65-E127-4A77-83C8-3F0834AB3A54}"/>
    <cellStyle name="RISKtlandrEdge 2 12" xfId="22591" xr:uid="{AAF5B93B-E3F3-40A3-A6BF-865A87F545CB}"/>
    <cellStyle name="RISKtlandrEdge 2 12 2" xfId="22592" xr:uid="{37A80D0E-3FF0-4876-B6BF-C94926C4FCEB}"/>
    <cellStyle name="RISKtlandrEdge 2 13" xfId="22593" xr:uid="{6D88C012-C613-4072-AED1-14AB20992BEE}"/>
    <cellStyle name="RISKtlandrEdge 2 2" xfId="22594" xr:uid="{699A312D-86B4-4336-9E2D-4951B0598A6A}"/>
    <cellStyle name="RISKtlandrEdge 2 2 2" xfId="22595" xr:uid="{80F02A0D-2F7B-4871-BC35-237483AFDCDD}"/>
    <cellStyle name="RISKtlandrEdge 2 2 2 2" xfId="22596" xr:uid="{30152F8B-ACF7-4CEE-BF31-F105F289828C}"/>
    <cellStyle name="RISKtlandrEdge 2 2 2 2 2" xfId="22597" xr:uid="{51CA5823-328B-404C-B47F-235FA4B601F7}"/>
    <cellStyle name="RISKtlandrEdge 2 2 2 2 2 2" xfId="22598" xr:uid="{8C057C2E-8565-4119-8770-4188BDF94870}"/>
    <cellStyle name="RISKtlandrEdge 2 2 2 2 3" xfId="22599" xr:uid="{60C2E212-0751-48B5-85C7-E916AEFC27D5}"/>
    <cellStyle name="RISKtlandrEdge 2 2 2 2 3 2" xfId="22600" xr:uid="{1FA525E4-99BB-46E8-8AEE-1B5D584170CB}"/>
    <cellStyle name="RISKtlandrEdge 2 2 2 2 4" xfId="22601" xr:uid="{C144C695-D283-49F9-BA0D-CD74C3E11D97}"/>
    <cellStyle name="RISKtlandrEdge 2 2 2 3" xfId="22602" xr:uid="{0AD4D031-7AD4-4D89-B812-42B86C3E5448}"/>
    <cellStyle name="RISKtlandrEdge 2 2 2 3 2" xfId="22603" xr:uid="{1ED04965-30EB-4808-A1FB-8CA5CACCCB32}"/>
    <cellStyle name="RISKtlandrEdge 2 2 2 3 2 2" xfId="22604" xr:uid="{5E0DA88E-C770-4009-AE90-CA8992D63A13}"/>
    <cellStyle name="RISKtlandrEdge 2 2 2 3 3" xfId="22605" xr:uid="{7F6BEBE8-7561-43D7-B398-975ED2BF47E6}"/>
    <cellStyle name="RISKtlandrEdge 2 2 2 3 3 2" xfId="22606" xr:uid="{F3B066B0-08FC-4635-A4BC-7256E134B330}"/>
    <cellStyle name="RISKtlandrEdge 2 2 2 3 4" xfId="22607" xr:uid="{B34357C3-2D14-4D06-9EA2-6F06C31B6115}"/>
    <cellStyle name="RISKtlandrEdge 2 2 2 4" xfId="22608" xr:uid="{0768D95B-138C-411D-953A-8AC99AC42371}"/>
    <cellStyle name="RISKtlandrEdge 2 2 2 4 2" xfId="22609" xr:uid="{4686CF37-3912-4A5A-A95D-01BF0FE881DF}"/>
    <cellStyle name="RISKtlandrEdge 2 2 2 4 2 2" xfId="22610" xr:uid="{7FA0DCF6-8E85-4404-AD6F-F70D0E4CFEB9}"/>
    <cellStyle name="RISKtlandrEdge 2 2 2 4 3" xfId="22611" xr:uid="{34EBB782-291D-467D-95F5-A3F70E59014C}"/>
    <cellStyle name="RISKtlandrEdge 2 2 2 4 3 2" xfId="22612" xr:uid="{C2CBA24E-C9E5-4A9A-BC69-EAE1AA04C0EC}"/>
    <cellStyle name="RISKtlandrEdge 2 2 2 4 4" xfId="22613" xr:uid="{CEBF123D-FE7E-43F4-9B5E-67BA692A982F}"/>
    <cellStyle name="RISKtlandrEdge 2 2 2 5" xfId="22614" xr:uid="{F59762E5-4250-4AED-B1CA-C76921F296AE}"/>
    <cellStyle name="RISKtlandrEdge 2 2 2 5 2" xfId="22615" xr:uid="{102E52E2-99D3-4A2A-B54F-6D03C198A320}"/>
    <cellStyle name="RISKtlandrEdge 2 2 2 5 2 2" xfId="22616" xr:uid="{B754E100-CE1F-4D6E-BA76-7E268CF58AC5}"/>
    <cellStyle name="RISKtlandrEdge 2 2 2 5 3" xfId="22617" xr:uid="{D7441C30-18C3-4846-953E-4D472D0C43A5}"/>
    <cellStyle name="RISKtlandrEdge 2 2 2 5 3 2" xfId="22618" xr:uid="{7D8ABAFD-D230-4419-911B-90C11FC3A919}"/>
    <cellStyle name="RISKtlandrEdge 2 2 2 5 4" xfId="22619" xr:uid="{DC4AE3A1-4230-4626-A1B3-BE47BED62DA7}"/>
    <cellStyle name="RISKtlandrEdge 2 2 2 6" xfId="22620" xr:uid="{47DB2E9B-89BD-4B69-A3EE-56B41DE725B6}"/>
    <cellStyle name="RISKtlandrEdge 2 2 2 6 2" xfId="22621" xr:uid="{F6EA0C09-FD9B-438C-B368-909161FD872F}"/>
    <cellStyle name="RISKtlandrEdge 2 2 2 7" xfId="22622" xr:uid="{177735A1-D2F0-40AC-A6BF-576A785C0CD9}"/>
    <cellStyle name="RISKtlandrEdge 2 2 2 7 2" xfId="22623" xr:uid="{BC352AFF-1089-452C-BDBD-99F70CDCDF4B}"/>
    <cellStyle name="RISKtlandrEdge 2 2 2 8" xfId="22624" xr:uid="{9E6DBDE7-9518-4C3D-819A-21596DE4CD30}"/>
    <cellStyle name="RISKtlandrEdge 2 2 3" xfId="22625" xr:uid="{9AD3A77F-4080-42B2-907F-63AD00995FB4}"/>
    <cellStyle name="RISKtlandrEdge 2 2 3 2" xfId="22626" xr:uid="{25C3374F-F2E2-4C69-BFB5-BA7286D7D127}"/>
    <cellStyle name="RISKtlandrEdge 2 2 3 2 2" xfId="22627" xr:uid="{91A67F4C-975F-412A-B569-9A8D44727595}"/>
    <cellStyle name="RISKtlandrEdge 2 2 3 3" xfId="22628" xr:uid="{174EB589-4DA3-4771-9C53-E3182F09BA83}"/>
    <cellStyle name="RISKtlandrEdge 2 2 3 3 2" xfId="22629" xr:uid="{8560A275-C429-437D-B9B2-449CE49B21BF}"/>
    <cellStyle name="RISKtlandrEdge 2 2 3 4" xfId="22630" xr:uid="{0BB11B48-BB42-4C89-A887-94BC3E498F1F}"/>
    <cellStyle name="RISKtlandrEdge 2 2 4" xfId="22631" xr:uid="{47C40E4D-5F64-4DB2-87AE-98EE258FC675}"/>
    <cellStyle name="RISKtlandrEdge 2 2 4 2" xfId="22632" xr:uid="{9EC0D47B-79CA-45BB-9FE5-FDD4A6CFB2D0}"/>
    <cellStyle name="RISKtlandrEdge 2 2 4 2 2" xfId="22633" xr:uid="{A1395944-991A-4364-AA3E-47D7DBD32857}"/>
    <cellStyle name="RISKtlandrEdge 2 2 4 3" xfId="22634" xr:uid="{76F91FC7-A52C-4124-880A-2CEA0E589791}"/>
    <cellStyle name="RISKtlandrEdge 2 2 4 3 2" xfId="22635" xr:uid="{6967E21C-1FB6-4467-B304-F32D035353F4}"/>
    <cellStyle name="RISKtlandrEdge 2 2 4 4" xfId="22636" xr:uid="{3CF16758-97A1-40E7-90D2-81FD3474B913}"/>
    <cellStyle name="RISKtlandrEdge 2 2 5" xfId="22637" xr:uid="{A417FB08-C525-441D-A89A-6B9988A35C36}"/>
    <cellStyle name="RISKtlandrEdge 2 2 5 2" xfId="22638" xr:uid="{32DEFD09-07AB-4DA7-8BCE-37634374BDA4}"/>
    <cellStyle name="RISKtlandrEdge 2 2 5 2 2" xfId="22639" xr:uid="{8F8FFD8E-361E-4DDC-8CEA-07859C22EEBD}"/>
    <cellStyle name="RISKtlandrEdge 2 2 5 3" xfId="22640" xr:uid="{621FAC35-170C-4F17-98B8-09898DE1F120}"/>
    <cellStyle name="RISKtlandrEdge 2 2 5 3 2" xfId="22641" xr:uid="{6D533B3D-649C-40FE-8DD7-EC0A540F8679}"/>
    <cellStyle name="RISKtlandrEdge 2 2 5 4" xfId="22642" xr:uid="{591FC9F6-874F-4224-A0CD-D45EBB327A80}"/>
    <cellStyle name="RISKtlandrEdge 2 2 6" xfId="22643" xr:uid="{DA7ABD40-884A-4899-9143-54A9E91BA53C}"/>
    <cellStyle name="RISKtlandrEdge 2 2 6 2" xfId="22644" xr:uid="{F3B51DF4-1C21-47E4-8A14-E09A70DAAB95}"/>
    <cellStyle name="RISKtlandrEdge 2 2 6 2 2" xfId="22645" xr:uid="{E61EF62B-3D52-425D-B5E0-F440315DA60E}"/>
    <cellStyle name="RISKtlandrEdge 2 2 6 3" xfId="22646" xr:uid="{FDFC4AA8-B670-4E5E-A240-E8BE1913A656}"/>
    <cellStyle name="RISKtlandrEdge 2 2 6 3 2" xfId="22647" xr:uid="{CA253690-6212-434F-A3F0-513324A3BA9B}"/>
    <cellStyle name="RISKtlandrEdge 2 2 6 4" xfId="22648" xr:uid="{CE2A40CA-883C-4D19-B496-39EBBFB3D723}"/>
    <cellStyle name="RISKtlandrEdge 2 2 7" xfId="22649" xr:uid="{4BB0492B-9FFE-4C9C-B504-0E70771CDF57}"/>
    <cellStyle name="RISKtlandrEdge 2 2 7 2" xfId="22650" xr:uid="{D2AE9968-7952-457D-8386-6B294235257F}"/>
    <cellStyle name="RISKtlandrEdge 2 2 8" xfId="22651" xr:uid="{317C9A02-14A1-438F-B2C9-400F0C230AC8}"/>
    <cellStyle name="RISKtlandrEdge 2 2 8 2" xfId="22652" xr:uid="{D6151F49-A80E-4DF4-B638-6F2594BBD940}"/>
    <cellStyle name="RISKtlandrEdge 2 2 9" xfId="22653" xr:uid="{FE2A6600-5790-44D3-8783-9E6F59C41015}"/>
    <cellStyle name="RISKtlandrEdge 2 2_Balance" xfId="22654" xr:uid="{EE264127-AA14-4883-8119-E6B011B104BC}"/>
    <cellStyle name="RISKtlandrEdge 2 3" xfId="22655" xr:uid="{F9D91328-BC87-46EB-8025-71F6FD31F962}"/>
    <cellStyle name="RISKtlandrEdge 2 3 2" xfId="22656" xr:uid="{E40F17D6-0E02-49F9-9E30-4FA25E47065B}"/>
    <cellStyle name="RISKtlandrEdge 2 3 2 2" xfId="22657" xr:uid="{FD81518C-880F-479A-941E-CB2974481E59}"/>
    <cellStyle name="RISKtlandrEdge 2 3 2 2 2" xfId="22658" xr:uid="{E87C31B6-4E4F-40C7-959E-62F087481539}"/>
    <cellStyle name="RISKtlandrEdge 2 3 2 2 2 2" xfId="22659" xr:uid="{D63803A9-08DB-4A25-9719-8CAC18320004}"/>
    <cellStyle name="RISKtlandrEdge 2 3 2 2 3" xfId="22660" xr:uid="{18FC0744-819F-4C2C-B1CF-CB9AD66D29A6}"/>
    <cellStyle name="RISKtlandrEdge 2 3 2 2 3 2" xfId="22661" xr:uid="{8E106DA2-C4A5-47D8-9282-315A2A6364A5}"/>
    <cellStyle name="RISKtlandrEdge 2 3 2 2 4" xfId="22662" xr:uid="{22E1C22D-5A08-4C48-A03A-0E4F795BF1D0}"/>
    <cellStyle name="RISKtlandrEdge 2 3 2 3" xfId="22663" xr:uid="{0E4D44D1-AA5A-4698-B4A7-125A9A3B27B5}"/>
    <cellStyle name="RISKtlandrEdge 2 3 2 3 2" xfId="22664" xr:uid="{E91546F5-7A23-4A5B-87BE-30965C967E72}"/>
    <cellStyle name="RISKtlandrEdge 2 3 2 3 2 2" xfId="22665" xr:uid="{7C6B26D9-5275-4C10-9C2D-AD421E8B1822}"/>
    <cellStyle name="RISKtlandrEdge 2 3 2 3 3" xfId="22666" xr:uid="{24870CAB-C26D-47F3-8A1F-0DFDB783290E}"/>
    <cellStyle name="RISKtlandrEdge 2 3 2 3 3 2" xfId="22667" xr:uid="{EDFE546F-1A9A-41F8-A240-11FB0F0BED55}"/>
    <cellStyle name="RISKtlandrEdge 2 3 2 3 4" xfId="22668" xr:uid="{B2F852D7-00DB-4662-A3D7-288F8DEF276C}"/>
    <cellStyle name="RISKtlandrEdge 2 3 2 4" xfId="22669" xr:uid="{B4AD5DA8-48DC-4260-B784-0865FF4E7104}"/>
    <cellStyle name="RISKtlandrEdge 2 3 2 4 2" xfId="22670" xr:uid="{898D2781-50A5-4C4B-90F7-A9F897B9598D}"/>
    <cellStyle name="RISKtlandrEdge 2 3 2 4 2 2" xfId="22671" xr:uid="{D1AC8E3D-092C-4713-8E4E-E4007E6199BC}"/>
    <cellStyle name="RISKtlandrEdge 2 3 2 4 3" xfId="22672" xr:uid="{9400A13B-F4ED-4B0A-9C1F-F8073750B1E7}"/>
    <cellStyle name="RISKtlandrEdge 2 3 2 4 3 2" xfId="22673" xr:uid="{D3AA455B-C95A-4E49-8921-AF1FD1E82E4F}"/>
    <cellStyle name="RISKtlandrEdge 2 3 2 4 4" xfId="22674" xr:uid="{C2BA0C86-A717-4B19-A2FC-83E067815623}"/>
    <cellStyle name="RISKtlandrEdge 2 3 2 5" xfId="22675" xr:uid="{13D4E6DF-F5FB-4805-8FEB-4C11182C91DF}"/>
    <cellStyle name="RISKtlandrEdge 2 3 2 5 2" xfId="22676" xr:uid="{A963E174-6639-4D1F-9B8D-9193BE628D4E}"/>
    <cellStyle name="RISKtlandrEdge 2 3 2 5 2 2" xfId="22677" xr:uid="{7C21D1BE-9CDB-4C71-8CDE-AD5AD7DE9936}"/>
    <cellStyle name="RISKtlandrEdge 2 3 2 5 3" xfId="22678" xr:uid="{09944BBC-2815-44B3-91E3-2DEC28CCE03D}"/>
    <cellStyle name="RISKtlandrEdge 2 3 2 5 3 2" xfId="22679" xr:uid="{290AAF93-E63A-4AEC-9E42-1514C5B03BDC}"/>
    <cellStyle name="RISKtlandrEdge 2 3 2 5 4" xfId="22680" xr:uid="{37A47123-6BDA-4805-B2D4-CE2185C1865C}"/>
    <cellStyle name="RISKtlandrEdge 2 3 2 6" xfId="22681" xr:uid="{AA586AAD-2645-4355-80A4-4352A15FEE6E}"/>
    <cellStyle name="RISKtlandrEdge 2 3 2 6 2" xfId="22682" xr:uid="{CD807973-081E-48AB-90E9-7DD33E9497C3}"/>
    <cellStyle name="RISKtlandrEdge 2 3 2 7" xfId="22683" xr:uid="{8187758C-0792-45B6-84D7-5B52745104AF}"/>
    <cellStyle name="RISKtlandrEdge 2 3 2 7 2" xfId="22684" xr:uid="{35753AB7-5EE8-4DB1-8A8E-E72DCE43A66B}"/>
    <cellStyle name="RISKtlandrEdge 2 3 2 8" xfId="22685" xr:uid="{30CD6129-B3CD-4458-B72A-AB53AFF4E681}"/>
    <cellStyle name="RISKtlandrEdge 2 3 3" xfId="22686" xr:uid="{881F1103-E843-4769-A7DB-24BA64C7ABF0}"/>
    <cellStyle name="RISKtlandrEdge 2 3 3 2" xfId="22687" xr:uid="{E54E2526-14F2-408B-AD19-D237FAED2C29}"/>
    <cellStyle name="RISKtlandrEdge 2 3 3 2 2" xfId="22688" xr:uid="{0F854F67-FDCE-488B-9BE3-3D1E77376A95}"/>
    <cellStyle name="RISKtlandrEdge 2 3 3 3" xfId="22689" xr:uid="{52761213-7251-4B7A-878F-F5A12B7C6074}"/>
    <cellStyle name="RISKtlandrEdge 2 3 3 3 2" xfId="22690" xr:uid="{EC2DA46E-A31D-49A6-AFFF-976007977845}"/>
    <cellStyle name="RISKtlandrEdge 2 3 3 4" xfId="22691" xr:uid="{470AFD8A-FA72-4782-800D-F96AD3A0EF1C}"/>
    <cellStyle name="RISKtlandrEdge 2 3 4" xfId="22692" xr:uid="{7F40464A-F3BB-447E-B22F-EE0A8B88BB90}"/>
    <cellStyle name="RISKtlandrEdge 2 3 4 2" xfId="22693" xr:uid="{7A64A884-D4CC-4E06-B476-3485DB3F96A2}"/>
    <cellStyle name="RISKtlandrEdge 2 3 4 2 2" xfId="22694" xr:uid="{3A5665D7-7F6A-4AAD-8108-82790F814F1C}"/>
    <cellStyle name="RISKtlandrEdge 2 3 4 3" xfId="22695" xr:uid="{7F96A222-F62E-461F-9287-53DB01BB1383}"/>
    <cellStyle name="RISKtlandrEdge 2 3 4 3 2" xfId="22696" xr:uid="{A2784C17-5E53-4E75-B2FA-9DAFB8A640BE}"/>
    <cellStyle name="RISKtlandrEdge 2 3 4 4" xfId="22697" xr:uid="{4D3666C9-5FC2-4AE1-B964-5594D009BBE3}"/>
    <cellStyle name="RISKtlandrEdge 2 3 5" xfId="22698" xr:uid="{7D47C8C9-FE63-41F2-86AA-D54377686EE1}"/>
    <cellStyle name="RISKtlandrEdge 2 3 5 2" xfId="22699" xr:uid="{21A376E8-5D38-4DD6-80F8-BCB8B0A0D926}"/>
    <cellStyle name="RISKtlandrEdge 2 3 5 2 2" xfId="22700" xr:uid="{68254CBD-6696-4582-8BE1-019F518A2309}"/>
    <cellStyle name="RISKtlandrEdge 2 3 5 3" xfId="22701" xr:uid="{C40515D4-3748-4282-B9F4-083572A4E3B8}"/>
    <cellStyle name="RISKtlandrEdge 2 3 5 3 2" xfId="22702" xr:uid="{74DAD4CA-2E7C-4F43-A5A8-D8CBB539E25B}"/>
    <cellStyle name="RISKtlandrEdge 2 3 5 4" xfId="22703" xr:uid="{C62CF283-3BBE-43C2-A0B5-28D3CC476F02}"/>
    <cellStyle name="RISKtlandrEdge 2 3 6" xfId="22704" xr:uid="{E8960D4F-6C0E-4D94-A438-038AE8DB7711}"/>
    <cellStyle name="RISKtlandrEdge 2 3 6 2" xfId="22705" xr:uid="{A0D1C1C0-E1D4-46BA-A924-820B2FF13D0A}"/>
    <cellStyle name="RISKtlandrEdge 2 3 6 2 2" xfId="22706" xr:uid="{3F34D95C-C348-4068-AC6F-77BC459C4F15}"/>
    <cellStyle name="RISKtlandrEdge 2 3 6 3" xfId="22707" xr:uid="{ADDA6408-5C0F-4F95-9CC2-56B6159BBC18}"/>
    <cellStyle name="RISKtlandrEdge 2 3 6 3 2" xfId="22708" xr:uid="{5FF5F617-2182-4BF9-891D-5BCA7048257B}"/>
    <cellStyle name="RISKtlandrEdge 2 3 6 4" xfId="22709" xr:uid="{E47995CE-6016-475E-A8AF-B97BD3016C8F}"/>
    <cellStyle name="RISKtlandrEdge 2 3 7" xfId="22710" xr:uid="{4CD8EF0D-0849-4218-A1A5-2EB3176259ED}"/>
    <cellStyle name="RISKtlandrEdge 2 3 7 2" xfId="22711" xr:uid="{657C127E-1DD4-4C6D-8555-5A5E62287C4F}"/>
    <cellStyle name="RISKtlandrEdge 2 3 8" xfId="22712" xr:uid="{70A5B4FB-2B0B-47DE-9BA3-E9951B5F0E35}"/>
    <cellStyle name="RISKtlandrEdge 2 3 8 2" xfId="22713" xr:uid="{22CDB7A0-5886-4F12-82A6-23F96550616C}"/>
    <cellStyle name="RISKtlandrEdge 2 3 9" xfId="22714" xr:uid="{8408F70A-C826-4AAF-AD7E-9631C63ABC4F}"/>
    <cellStyle name="RISKtlandrEdge 2 3_Balance" xfId="22715" xr:uid="{1435D08C-153E-47B0-909C-19C4EA3050F7}"/>
    <cellStyle name="RISKtlandrEdge 2 4" xfId="22716" xr:uid="{48BA9BDF-7764-4901-862E-603875F8FFE1}"/>
    <cellStyle name="RISKtlandrEdge 2 4 2" xfId="22717" xr:uid="{77E58360-31BD-4F31-A939-D571908A2A23}"/>
    <cellStyle name="RISKtlandrEdge 2 4 2 2" xfId="22718" xr:uid="{5D8150AA-8D9B-46BD-9052-32909BE1C88F}"/>
    <cellStyle name="RISKtlandrEdge 2 4 2 2 2" xfId="22719" xr:uid="{690B747E-563E-4838-9B14-F234F3F7E68A}"/>
    <cellStyle name="RISKtlandrEdge 2 4 2 2 2 2" xfId="22720" xr:uid="{6417CAA4-329A-467A-8811-E4203F11702A}"/>
    <cellStyle name="RISKtlandrEdge 2 4 2 2 3" xfId="22721" xr:uid="{AA39BD1E-76F6-479F-B1D9-ADBDB88A61E6}"/>
    <cellStyle name="RISKtlandrEdge 2 4 2 2 3 2" xfId="22722" xr:uid="{742B3A5D-3FE8-4E2D-AF09-69C65B380E35}"/>
    <cellStyle name="RISKtlandrEdge 2 4 2 2 4" xfId="22723" xr:uid="{8FDA8E15-A9DC-4BBA-9D87-01710DBCE55F}"/>
    <cellStyle name="RISKtlandrEdge 2 4 2 3" xfId="22724" xr:uid="{E2C82524-C930-4820-BFF4-F158F880A3EF}"/>
    <cellStyle name="RISKtlandrEdge 2 4 2 3 2" xfId="22725" xr:uid="{8A7BA092-A25E-4E05-B80E-2EC6647E3926}"/>
    <cellStyle name="RISKtlandrEdge 2 4 2 3 2 2" xfId="22726" xr:uid="{E2797CF3-7125-4F55-851F-1581A3B122FE}"/>
    <cellStyle name="RISKtlandrEdge 2 4 2 3 3" xfId="22727" xr:uid="{FEB4EE08-CC82-4C95-9D7C-9A1D7EB5B5F9}"/>
    <cellStyle name="RISKtlandrEdge 2 4 2 3 3 2" xfId="22728" xr:uid="{DEE14D4F-8257-45C5-BB83-F7679FC54897}"/>
    <cellStyle name="RISKtlandrEdge 2 4 2 3 4" xfId="22729" xr:uid="{8DB18422-22E1-4DAF-AE0E-A59C72578965}"/>
    <cellStyle name="RISKtlandrEdge 2 4 2 4" xfId="22730" xr:uid="{60BC7C0D-183D-4E30-B5F4-D1BF70D38487}"/>
    <cellStyle name="RISKtlandrEdge 2 4 2 4 2" xfId="22731" xr:uid="{182B3971-90FC-41C9-813F-621AA137C03D}"/>
    <cellStyle name="RISKtlandrEdge 2 4 2 4 2 2" xfId="22732" xr:uid="{8F27E667-B6AF-4676-959F-01A93BDC13E0}"/>
    <cellStyle name="RISKtlandrEdge 2 4 2 4 3" xfId="22733" xr:uid="{FF66D587-8A79-4CFD-9AB6-149B75B9A619}"/>
    <cellStyle name="RISKtlandrEdge 2 4 2 4 3 2" xfId="22734" xr:uid="{DD4B4A34-BE0A-41C3-8EC2-3B3781E10F7B}"/>
    <cellStyle name="RISKtlandrEdge 2 4 2 4 4" xfId="22735" xr:uid="{1124A88C-7139-4281-BB6C-CFAA67DF523D}"/>
    <cellStyle name="RISKtlandrEdge 2 4 2 5" xfId="22736" xr:uid="{23B3D5D4-1263-495A-856F-42D7DA7E1486}"/>
    <cellStyle name="RISKtlandrEdge 2 4 2 5 2" xfId="22737" xr:uid="{4946AC7D-BFD5-4FAF-B02D-EEB9BDB5218E}"/>
    <cellStyle name="RISKtlandrEdge 2 4 2 5 2 2" xfId="22738" xr:uid="{6B609C97-5215-4F0E-A3D4-9235E2159015}"/>
    <cellStyle name="RISKtlandrEdge 2 4 2 5 3" xfId="22739" xr:uid="{44DAC5A9-470E-4FDA-A894-8F147962720C}"/>
    <cellStyle name="RISKtlandrEdge 2 4 2 5 3 2" xfId="22740" xr:uid="{FF541C49-0A07-4599-8D84-3D8E5D808A89}"/>
    <cellStyle name="RISKtlandrEdge 2 4 2 5 4" xfId="22741" xr:uid="{70CE3B4E-342A-4696-AAFA-5931200CDA3D}"/>
    <cellStyle name="RISKtlandrEdge 2 4 2 6" xfId="22742" xr:uid="{8B81CDE4-281D-45D3-AB88-44AB646CF883}"/>
    <cellStyle name="RISKtlandrEdge 2 4 2 6 2" xfId="22743" xr:uid="{C0F788AD-F2E5-4CC5-89AE-08C8921FAF8E}"/>
    <cellStyle name="RISKtlandrEdge 2 4 2 7" xfId="22744" xr:uid="{8B05440B-01F8-4A52-BA9A-DB6652CB9599}"/>
    <cellStyle name="RISKtlandrEdge 2 4 2 7 2" xfId="22745" xr:uid="{49C25E25-FF78-4599-8E30-0203BA7FFD1B}"/>
    <cellStyle name="RISKtlandrEdge 2 4 2 8" xfId="22746" xr:uid="{C2405A87-F479-49BA-B0B0-FA13D6D755D3}"/>
    <cellStyle name="RISKtlandrEdge 2 4 3" xfId="22747" xr:uid="{B0C1BA3B-DC2E-49EA-BBFC-19213913CA17}"/>
    <cellStyle name="RISKtlandrEdge 2 4 3 2" xfId="22748" xr:uid="{919D436F-B9D4-4F61-9FF7-57040F28D434}"/>
    <cellStyle name="RISKtlandrEdge 2 4 3 2 2" xfId="22749" xr:uid="{BB61C3B9-73F1-4355-9D24-9ED5B7ACB165}"/>
    <cellStyle name="RISKtlandrEdge 2 4 3 3" xfId="22750" xr:uid="{B4566EF2-03EF-4E3E-B0A6-553B681537B3}"/>
    <cellStyle name="RISKtlandrEdge 2 4 3 3 2" xfId="22751" xr:uid="{4B8AE59C-3851-44FE-9138-3F46F25BDEE7}"/>
    <cellStyle name="RISKtlandrEdge 2 4 3 4" xfId="22752" xr:uid="{1D524002-6E12-45B2-9C39-7B59B878B90A}"/>
    <cellStyle name="RISKtlandrEdge 2 4 4" xfId="22753" xr:uid="{1A7B65C1-2638-4FDD-BE79-C0F590B98BB6}"/>
    <cellStyle name="RISKtlandrEdge 2 4 4 2" xfId="22754" xr:uid="{3E4440BF-FAC2-471F-A45F-05279D5DC0A2}"/>
    <cellStyle name="RISKtlandrEdge 2 4 4 2 2" xfId="22755" xr:uid="{5505433E-4E04-47FB-9CFB-14BABC988FF0}"/>
    <cellStyle name="RISKtlandrEdge 2 4 4 3" xfId="22756" xr:uid="{06BFDB44-486F-44FE-BFEE-05C576C14E05}"/>
    <cellStyle name="RISKtlandrEdge 2 4 4 3 2" xfId="22757" xr:uid="{13DB9DE4-3FD7-41F1-8624-212DC397FA48}"/>
    <cellStyle name="RISKtlandrEdge 2 4 4 4" xfId="22758" xr:uid="{282C3E16-FAAD-4F80-893F-2B173AC1CC8B}"/>
    <cellStyle name="RISKtlandrEdge 2 4 5" xfId="22759" xr:uid="{08D770F3-C899-471D-B730-A01913A2D71E}"/>
    <cellStyle name="RISKtlandrEdge 2 4 5 2" xfId="22760" xr:uid="{DA8BE117-D299-4319-BACD-65A2B3D42352}"/>
    <cellStyle name="RISKtlandrEdge 2 4 5 2 2" xfId="22761" xr:uid="{FFA1A264-B8DA-40D6-97F8-B06F7D4A3D75}"/>
    <cellStyle name="RISKtlandrEdge 2 4 5 3" xfId="22762" xr:uid="{7EC01010-30A1-4E43-ACE3-CA9A2A36DAE4}"/>
    <cellStyle name="RISKtlandrEdge 2 4 5 3 2" xfId="22763" xr:uid="{9727A9B7-7342-4E33-B21C-D000B1C5F224}"/>
    <cellStyle name="RISKtlandrEdge 2 4 5 4" xfId="22764" xr:uid="{A5D86B28-85FD-4B6F-AFE8-50A8CE6069D2}"/>
    <cellStyle name="RISKtlandrEdge 2 4 6" xfId="22765" xr:uid="{D9CE8913-B567-43EA-AFD2-26691EAF7249}"/>
    <cellStyle name="RISKtlandrEdge 2 4 6 2" xfId="22766" xr:uid="{774213F6-BBA8-41E2-9597-06954167E206}"/>
    <cellStyle name="RISKtlandrEdge 2 4 6 2 2" xfId="22767" xr:uid="{281C51E8-0E39-4466-BDAC-3A78148C6452}"/>
    <cellStyle name="RISKtlandrEdge 2 4 6 3" xfId="22768" xr:uid="{213651A1-6179-44D0-90DB-A787BC835D9D}"/>
    <cellStyle name="RISKtlandrEdge 2 4 6 3 2" xfId="22769" xr:uid="{4CB186E5-273E-446E-A74D-56DA1C3CD912}"/>
    <cellStyle name="RISKtlandrEdge 2 4 6 4" xfId="22770" xr:uid="{F0FE4B63-92BA-4ABD-820E-C9433A52C5C3}"/>
    <cellStyle name="RISKtlandrEdge 2 4 7" xfId="22771" xr:uid="{F32F9B6C-425B-45DF-83AA-22371F436225}"/>
    <cellStyle name="RISKtlandrEdge 2 4 7 2" xfId="22772" xr:uid="{9131F75C-7D6C-4148-A1FE-E1980FBD5F3E}"/>
    <cellStyle name="RISKtlandrEdge 2 4 8" xfId="22773" xr:uid="{C64B2177-4539-4E71-9FC5-77E2C900EF76}"/>
    <cellStyle name="RISKtlandrEdge 2 4 8 2" xfId="22774" xr:uid="{87FA9516-5EC2-4D10-B2BC-A5CE8714440E}"/>
    <cellStyle name="RISKtlandrEdge 2 4 9" xfId="22775" xr:uid="{D373BAF9-FC9D-454B-841A-33EC41DE6608}"/>
    <cellStyle name="RISKtlandrEdge 2 4_Balance" xfId="22776" xr:uid="{E5F21805-050B-4FEC-8627-D5179B566BAB}"/>
    <cellStyle name="RISKtlandrEdge 2 5" xfId="22777" xr:uid="{9A69E9C0-2B13-46A0-B66F-1EFDAEEC8AB4}"/>
    <cellStyle name="RISKtlandrEdge 2 5 2" xfId="22778" xr:uid="{2911BAED-B4DC-4416-94D6-9C19163778A1}"/>
    <cellStyle name="RISKtlandrEdge 2 5 2 2" xfId="22779" xr:uid="{83403C93-4DE1-4520-AEEA-6E45DCCAEAAE}"/>
    <cellStyle name="RISKtlandrEdge 2 5 2 2 2" xfId="22780" xr:uid="{B4F0A26E-A752-455D-9636-3E00C608FF97}"/>
    <cellStyle name="RISKtlandrEdge 2 5 2 3" xfId="22781" xr:uid="{E02E95BF-AFEB-4FBA-9D49-80B172B6C349}"/>
    <cellStyle name="RISKtlandrEdge 2 5 2 3 2" xfId="22782" xr:uid="{64AD7C2C-E474-44D8-B15D-6982A6BC10A4}"/>
    <cellStyle name="RISKtlandrEdge 2 5 2 4" xfId="22783" xr:uid="{5C6C192C-2DDC-4039-A91A-B7E16B4257D2}"/>
    <cellStyle name="RISKtlandrEdge 2 5 3" xfId="22784" xr:uid="{2C69BD8D-2ED3-426F-8DD5-6819204A3FD1}"/>
    <cellStyle name="RISKtlandrEdge 2 5 3 2" xfId="22785" xr:uid="{B506941B-E409-4DC2-BFE3-B24C7F52D341}"/>
    <cellStyle name="RISKtlandrEdge 2 5 3 2 2" xfId="22786" xr:uid="{28224953-C630-410F-90D4-93C7157101A8}"/>
    <cellStyle name="RISKtlandrEdge 2 5 3 3" xfId="22787" xr:uid="{3A2E27D7-BED4-44BF-A3D8-0C17BE0AD87B}"/>
    <cellStyle name="RISKtlandrEdge 2 5 3 3 2" xfId="22788" xr:uid="{07E923D0-D329-47CF-9586-F4887D42BAAE}"/>
    <cellStyle name="RISKtlandrEdge 2 5 3 4" xfId="22789" xr:uid="{E8FDA308-97DB-475F-8B2E-A0D3A849F39D}"/>
    <cellStyle name="RISKtlandrEdge 2 5 4" xfId="22790" xr:uid="{EAC43C3F-92AC-4A69-82C9-2200D198BB0F}"/>
    <cellStyle name="RISKtlandrEdge 2 5 4 2" xfId="22791" xr:uid="{4EE43036-0B33-4E7B-B214-0E499E67C76A}"/>
    <cellStyle name="RISKtlandrEdge 2 5 4 2 2" xfId="22792" xr:uid="{D154E138-3E69-4F41-97AE-8DB196842496}"/>
    <cellStyle name="RISKtlandrEdge 2 5 4 3" xfId="22793" xr:uid="{68FA5DAB-CD11-435E-BB7F-C8FCD05E8E00}"/>
    <cellStyle name="RISKtlandrEdge 2 5 4 3 2" xfId="22794" xr:uid="{2EA16BD6-956B-437C-A940-F61E71E3D97A}"/>
    <cellStyle name="RISKtlandrEdge 2 5 4 4" xfId="22795" xr:uid="{6DD0A1A8-AFAC-46CE-A849-E6BDAB9FFE5E}"/>
    <cellStyle name="RISKtlandrEdge 2 5 5" xfId="22796" xr:uid="{9748E238-F1A2-4047-A2E6-51CF07AE86E4}"/>
    <cellStyle name="RISKtlandrEdge 2 5 5 2" xfId="22797" xr:uid="{0108F082-BF34-4D7C-940B-60E67971631D}"/>
    <cellStyle name="RISKtlandrEdge 2 5 5 2 2" xfId="22798" xr:uid="{D7F643DD-4C1A-4876-8E23-F511C3035D57}"/>
    <cellStyle name="RISKtlandrEdge 2 5 5 3" xfId="22799" xr:uid="{38E12F16-3048-4A98-989A-28B2B749FD73}"/>
    <cellStyle name="RISKtlandrEdge 2 5 5 3 2" xfId="22800" xr:uid="{F29DAA99-1D4C-4951-B9EE-D326F2BDB3AA}"/>
    <cellStyle name="RISKtlandrEdge 2 5 5 4" xfId="22801" xr:uid="{F1F3078F-BA9B-4ED8-B1B2-F2D05C5DDB67}"/>
    <cellStyle name="RISKtlandrEdge 2 5 6" xfId="22802" xr:uid="{438C930D-E815-4F2F-BCFB-2495B59EFD4A}"/>
    <cellStyle name="RISKtlandrEdge 2 5 6 2" xfId="22803" xr:uid="{4CEF6459-F32C-40C8-B5D8-29E697159A16}"/>
    <cellStyle name="RISKtlandrEdge 2 5 7" xfId="22804" xr:uid="{D312B7CD-157F-407E-96D0-97E5210CFED8}"/>
    <cellStyle name="RISKtlandrEdge 2 5 7 2" xfId="22805" xr:uid="{7A2884C6-9ACA-4C1F-8F53-014B242AEB7C}"/>
    <cellStyle name="RISKtlandrEdge 2 5 8" xfId="22806" xr:uid="{290173F7-3A75-4F12-9B0C-E8BE6A459C8E}"/>
    <cellStyle name="RISKtlandrEdge 2 6" xfId="22807" xr:uid="{10917998-A02D-4CDA-AE5A-26ECEBBFBB48}"/>
    <cellStyle name="RISKtlandrEdge 2 6 2" xfId="22808" xr:uid="{EF04ED15-15DA-4C04-9D80-55058E8616A1}"/>
    <cellStyle name="RISKtlandrEdge 2 6 2 2" xfId="22809" xr:uid="{BFBE1AC9-1464-4462-A60B-858773F95EB8}"/>
    <cellStyle name="RISKtlandrEdge 2 6 2 2 2" xfId="22810" xr:uid="{3DAD3D31-3FBA-4671-A2F3-56416CAA90C3}"/>
    <cellStyle name="RISKtlandrEdge 2 6 2 3" xfId="22811" xr:uid="{7D545317-D24B-49F9-A04A-20D135A20D16}"/>
    <cellStyle name="RISKtlandrEdge 2 6 2 3 2" xfId="22812" xr:uid="{C0B3DCDB-D36A-428B-8EA7-34805400F555}"/>
    <cellStyle name="RISKtlandrEdge 2 6 2 4" xfId="22813" xr:uid="{ECC5DC6C-E0F7-446C-9F7B-8EBAE3FD5BE1}"/>
    <cellStyle name="RISKtlandrEdge 2 6 3" xfId="22814" xr:uid="{8D343C4E-3A9F-4CEC-8912-081900D0039E}"/>
    <cellStyle name="RISKtlandrEdge 2 6 3 2" xfId="22815" xr:uid="{F06D83BB-4862-4A42-A521-4DCE7EF32097}"/>
    <cellStyle name="RISKtlandrEdge 2 6 3 2 2" xfId="22816" xr:uid="{8A75A3EC-D5E1-4831-A299-5B002D849AF7}"/>
    <cellStyle name="RISKtlandrEdge 2 6 3 3" xfId="22817" xr:uid="{7FC5421E-B787-4282-B6E6-7D445A220C59}"/>
    <cellStyle name="RISKtlandrEdge 2 6 3 3 2" xfId="22818" xr:uid="{584E9165-F8AE-4970-B61F-ED8EAA46D43A}"/>
    <cellStyle name="RISKtlandrEdge 2 6 3 4" xfId="22819" xr:uid="{700E49AE-D064-47B3-8907-306DD3F893AF}"/>
    <cellStyle name="RISKtlandrEdge 2 6 4" xfId="22820" xr:uid="{80C3104E-277E-45FE-98CF-E1229EB55E66}"/>
    <cellStyle name="RISKtlandrEdge 2 6 4 2" xfId="22821" xr:uid="{B627852E-F88C-4010-8F69-97EC761E9D18}"/>
    <cellStyle name="RISKtlandrEdge 2 6 4 2 2" xfId="22822" xr:uid="{F004ECAF-B4D3-43EB-8ED6-76E421838D0A}"/>
    <cellStyle name="RISKtlandrEdge 2 6 4 3" xfId="22823" xr:uid="{A901B06F-8D75-408A-BAF7-17D36A8CD253}"/>
    <cellStyle name="RISKtlandrEdge 2 6 4 3 2" xfId="22824" xr:uid="{702FCB8B-ED77-4CA5-B6A8-7E229BC1B464}"/>
    <cellStyle name="RISKtlandrEdge 2 6 4 4" xfId="22825" xr:uid="{0C58062D-9325-4834-B99B-0E3CD3BF0F5A}"/>
    <cellStyle name="RISKtlandrEdge 2 6 5" xfId="22826" xr:uid="{47722EC3-30F2-4C6A-8FB3-BF4B98DEABCD}"/>
    <cellStyle name="RISKtlandrEdge 2 6 5 2" xfId="22827" xr:uid="{C597B10F-07EC-41DB-A758-1DB7DBA4EA3F}"/>
    <cellStyle name="RISKtlandrEdge 2 6 5 2 2" xfId="22828" xr:uid="{C1706214-7EFE-4B29-8ECF-AF3551137A7E}"/>
    <cellStyle name="RISKtlandrEdge 2 6 5 3" xfId="22829" xr:uid="{70259B6B-E00A-4AC0-B721-BCE89B7C8DE0}"/>
    <cellStyle name="RISKtlandrEdge 2 6 5 3 2" xfId="22830" xr:uid="{58DC0D13-C9A3-402A-82BC-6F1B52DEB3AE}"/>
    <cellStyle name="RISKtlandrEdge 2 6 5 4" xfId="22831" xr:uid="{5018DCC5-3465-4A7A-B143-FE8778019BDD}"/>
    <cellStyle name="RISKtlandrEdge 2 6 6" xfId="22832" xr:uid="{59492145-DFF5-47DF-9CCA-8D923DDF0267}"/>
    <cellStyle name="RISKtlandrEdge 2 6 6 2" xfId="22833" xr:uid="{81B2D3DD-8E32-47CF-A764-2BA014A3CBC0}"/>
    <cellStyle name="RISKtlandrEdge 2 6 7" xfId="22834" xr:uid="{349380D4-7616-4810-B54B-C84EB841A327}"/>
    <cellStyle name="RISKtlandrEdge 2 6 7 2" xfId="22835" xr:uid="{7B112B5D-B3F3-43E9-9A4B-3E7870BA678A}"/>
    <cellStyle name="RISKtlandrEdge 2 6 8" xfId="22836" xr:uid="{7F256B1B-49F2-481F-A00D-B1E31CFDA351}"/>
    <cellStyle name="RISKtlandrEdge 2 7" xfId="22837" xr:uid="{770EC4E9-BCCF-4D0D-8240-E7DC7673C252}"/>
    <cellStyle name="RISKtlandrEdge 2 7 2" xfId="22838" xr:uid="{D4CE5FF7-3C0B-4163-A0E4-D8A9356D3AE6}"/>
    <cellStyle name="RISKtlandrEdge 2 7 2 2" xfId="22839" xr:uid="{5AAEB997-1588-4D16-9AFB-4170FA49B24E}"/>
    <cellStyle name="RISKtlandrEdge 2 7 3" xfId="22840" xr:uid="{2BDBC0C0-5C4C-4147-B2C5-A5C0C0B00E5D}"/>
    <cellStyle name="RISKtlandrEdge 2 7 3 2" xfId="22841" xr:uid="{0237DA41-E554-4AAA-9358-8612BE4530A8}"/>
    <cellStyle name="RISKtlandrEdge 2 7 4" xfId="22842" xr:uid="{5D1CE518-2AF8-4835-AA75-6770F2DF7E83}"/>
    <cellStyle name="RISKtlandrEdge 2 8" xfId="22843" xr:uid="{5D1A80CF-E00A-47C9-99BA-7E85C1339FEA}"/>
    <cellStyle name="RISKtlandrEdge 2 8 2" xfId="22844" xr:uid="{FEAC396C-A003-413E-8C78-B3EAFB0295EB}"/>
    <cellStyle name="RISKtlandrEdge 2 8 2 2" xfId="22845" xr:uid="{39E0F20E-4153-482D-A59B-8216782E5B83}"/>
    <cellStyle name="RISKtlandrEdge 2 8 3" xfId="22846" xr:uid="{BD756A2A-A7C5-4C7E-9E5D-C0DBB4FCB727}"/>
    <cellStyle name="RISKtlandrEdge 2 8 3 2" xfId="22847" xr:uid="{2DCBEE12-59B4-41A0-8478-5FC77DC73D88}"/>
    <cellStyle name="RISKtlandrEdge 2 8 4" xfId="22848" xr:uid="{19DEAE5A-729B-45A9-B0EA-67A2A117ACF8}"/>
    <cellStyle name="RISKtlandrEdge 2 9" xfId="22849" xr:uid="{E8BE827E-FFEF-49C7-8C92-BC5450CAB384}"/>
    <cellStyle name="RISKtlandrEdge 2 9 2" xfId="22850" xr:uid="{D936257B-2DF5-4AA6-80A2-0C05A7D3F58D}"/>
    <cellStyle name="RISKtlandrEdge 2 9 2 2" xfId="22851" xr:uid="{FAB51F92-0DAA-4781-A6A9-D4416EBA8D6C}"/>
    <cellStyle name="RISKtlandrEdge 2 9 3" xfId="22852" xr:uid="{51BC1500-1339-4948-B43A-A2688F89EBCB}"/>
    <cellStyle name="RISKtlandrEdge 2 9 3 2" xfId="22853" xr:uid="{96E68C43-F53C-48F4-AD14-136A8B1EA24D}"/>
    <cellStyle name="RISKtlandrEdge 2 9 4" xfId="22854" xr:uid="{7E486A11-CC40-4B1A-98B3-F90811F375D3}"/>
    <cellStyle name="RISKtlandrEdge 2_Balance" xfId="22855" xr:uid="{FE004DDD-66F2-4E5A-8AEF-D8E095D677CF}"/>
    <cellStyle name="RISKtlandrEdge 3" xfId="22856" xr:uid="{ED95F035-FC68-438D-98D8-5FA74E6BCF9A}"/>
    <cellStyle name="RISKtlandrEdge 3 10" xfId="22857" xr:uid="{DC925FDC-61FE-426E-8930-35FCF9809F87}"/>
    <cellStyle name="RISKtlandrEdge 3 10 2" xfId="22858" xr:uid="{E652C070-4A58-4111-8416-21033BCC47CF}"/>
    <cellStyle name="RISKtlandrEdge 3 10 2 2" xfId="22859" xr:uid="{D1F69870-0E1C-488C-81B3-82F707687415}"/>
    <cellStyle name="RISKtlandrEdge 3 10 3" xfId="22860" xr:uid="{56CB9C35-CE24-42C4-84B9-9608CBD03C08}"/>
    <cellStyle name="RISKtlandrEdge 3 10 3 2" xfId="22861" xr:uid="{E8B1517D-0190-42DA-9F84-C1AB7210C8DF}"/>
    <cellStyle name="RISKtlandrEdge 3 10 4" xfId="22862" xr:uid="{D1D970BE-7085-48CB-89F3-04C40ABAC739}"/>
    <cellStyle name="RISKtlandrEdge 3 11" xfId="22863" xr:uid="{46FD3F38-C9FD-49A8-8C5B-366FA888E6D3}"/>
    <cellStyle name="RISKtlandrEdge 3 11 2" xfId="22864" xr:uid="{AE2FDD60-B8A3-4D6E-9491-447C0A88A652}"/>
    <cellStyle name="RISKtlandrEdge 3 12" xfId="22865" xr:uid="{AA0F69FD-ABDA-409F-AFF7-65909AEB5FC0}"/>
    <cellStyle name="RISKtlandrEdge 3 12 2" xfId="22866" xr:uid="{9D55B294-E097-4FA8-B5A0-C68BA3FDAAEA}"/>
    <cellStyle name="RISKtlandrEdge 3 13" xfId="22867" xr:uid="{987921AF-D0AB-4C7E-9FCA-48612FBC376C}"/>
    <cellStyle name="RISKtlandrEdge 3 2" xfId="22868" xr:uid="{1DFE377B-8B8F-4817-BE9E-2D3C84798B48}"/>
    <cellStyle name="RISKtlandrEdge 3 2 2" xfId="22869" xr:uid="{D82C0A77-DFCE-44B6-825A-9622E4DC2866}"/>
    <cellStyle name="RISKtlandrEdge 3 2 2 2" xfId="22870" xr:uid="{2650D988-EF15-444C-9DDA-4E19F61782B8}"/>
    <cellStyle name="RISKtlandrEdge 3 2 2 2 2" xfId="22871" xr:uid="{4D900CE0-7C80-450D-8D49-D753AB1D2844}"/>
    <cellStyle name="RISKtlandrEdge 3 2 2 2 2 2" xfId="22872" xr:uid="{4BC48A1E-4BC8-40D1-AF10-74FF55E0BAC2}"/>
    <cellStyle name="RISKtlandrEdge 3 2 2 2 3" xfId="22873" xr:uid="{8303AC0A-2B62-444E-8CD2-B033B77505D5}"/>
    <cellStyle name="RISKtlandrEdge 3 2 2 2 3 2" xfId="22874" xr:uid="{57818A75-2950-44BF-9997-D8018D836059}"/>
    <cellStyle name="RISKtlandrEdge 3 2 2 2 4" xfId="22875" xr:uid="{B31A2A2F-6D0A-4B69-B721-D9E82BB96C4D}"/>
    <cellStyle name="RISKtlandrEdge 3 2 2 3" xfId="22876" xr:uid="{8612E219-F71B-4C3F-9FC6-3A4EE86A46FC}"/>
    <cellStyle name="RISKtlandrEdge 3 2 2 3 2" xfId="22877" xr:uid="{985109A1-104C-4104-8945-0313D7615660}"/>
    <cellStyle name="RISKtlandrEdge 3 2 2 3 2 2" xfId="22878" xr:uid="{FBCAD3B3-72E6-4F84-B1E1-AC9F1C50395B}"/>
    <cellStyle name="RISKtlandrEdge 3 2 2 3 3" xfId="22879" xr:uid="{21DFCBEB-6996-4DBB-8100-AEEB182AF904}"/>
    <cellStyle name="RISKtlandrEdge 3 2 2 3 3 2" xfId="22880" xr:uid="{E231BB29-625E-495A-B93C-26E0A6B8DC14}"/>
    <cellStyle name="RISKtlandrEdge 3 2 2 3 4" xfId="22881" xr:uid="{16065259-9729-4266-898B-6AC610BA5746}"/>
    <cellStyle name="RISKtlandrEdge 3 2 2 4" xfId="22882" xr:uid="{51F3B668-2806-45B7-BCC5-32F5B6F919A1}"/>
    <cellStyle name="RISKtlandrEdge 3 2 2 4 2" xfId="22883" xr:uid="{2B240319-1C17-4D2F-99F5-A5986485928E}"/>
    <cellStyle name="RISKtlandrEdge 3 2 2 4 2 2" xfId="22884" xr:uid="{B4B8CA44-1473-485D-A8A2-0794F43BBA4A}"/>
    <cellStyle name="RISKtlandrEdge 3 2 2 4 3" xfId="22885" xr:uid="{A5FAC4C5-EDE8-4334-AF14-45FB8279DA04}"/>
    <cellStyle name="RISKtlandrEdge 3 2 2 4 3 2" xfId="22886" xr:uid="{077B781E-EFED-4212-931A-AEDB8277B6AA}"/>
    <cellStyle name="RISKtlandrEdge 3 2 2 4 4" xfId="22887" xr:uid="{20D92B24-1899-45DE-B1E0-E5357BFF2E08}"/>
    <cellStyle name="RISKtlandrEdge 3 2 2 5" xfId="22888" xr:uid="{303A30F7-7864-487A-89A7-66485E4FE700}"/>
    <cellStyle name="RISKtlandrEdge 3 2 2 5 2" xfId="22889" xr:uid="{61A49D34-1297-4900-B9FA-2E8E39927E61}"/>
    <cellStyle name="RISKtlandrEdge 3 2 2 5 2 2" xfId="22890" xr:uid="{7FDECDA9-EF66-42E7-B438-B3A10A0000D0}"/>
    <cellStyle name="RISKtlandrEdge 3 2 2 5 3" xfId="22891" xr:uid="{6EEC25CE-5431-4D73-8EEA-366D71D99FC2}"/>
    <cellStyle name="RISKtlandrEdge 3 2 2 5 3 2" xfId="22892" xr:uid="{C5971662-A359-46E4-9D89-251CCFFBA748}"/>
    <cellStyle name="RISKtlandrEdge 3 2 2 5 4" xfId="22893" xr:uid="{464319A8-1764-456B-A802-5920D4D099CD}"/>
    <cellStyle name="RISKtlandrEdge 3 2 2 6" xfId="22894" xr:uid="{31C8063B-BCD7-4AA9-ACAC-9A341F9062B8}"/>
    <cellStyle name="RISKtlandrEdge 3 2 2 6 2" xfId="22895" xr:uid="{A56ABDB3-63C6-4675-B951-E08435A44B08}"/>
    <cellStyle name="RISKtlandrEdge 3 2 2 7" xfId="22896" xr:uid="{2270DD8E-4D9D-439B-847C-EC8459B00A2C}"/>
    <cellStyle name="RISKtlandrEdge 3 2 2 7 2" xfId="22897" xr:uid="{5180A9F3-E295-44C5-95FA-2DADA2FC65D1}"/>
    <cellStyle name="RISKtlandrEdge 3 2 2 8" xfId="22898" xr:uid="{EA72AC38-4478-4215-BFE0-4D324CC38F23}"/>
    <cellStyle name="RISKtlandrEdge 3 2 3" xfId="22899" xr:uid="{F148C6B8-68ED-4451-A731-1DBCE9B0AF6A}"/>
    <cellStyle name="RISKtlandrEdge 3 2 3 2" xfId="22900" xr:uid="{67252EB4-6585-4F81-8717-53FB7881A343}"/>
    <cellStyle name="RISKtlandrEdge 3 2 3 2 2" xfId="22901" xr:uid="{2332F059-C135-4957-811A-3CC3B4320859}"/>
    <cellStyle name="RISKtlandrEdge 3 2 3 3" xfId="22902" xr:uid="{06D4D04F-4244-424E-B01B-36E63DC7F4EC}"/>
    <cellStyle name="RISKtlandrEdge 3 2 3 3 2" xfId="22903" xr:uid="{A1AF1FCA-EDA6-4BD8-AAC7-583B9DFC6C89}"/>
    <cellStyle name="RISKtlandrEdge 3 2 3 4" xfId="22904" xr:uid="{55D35B8B-4996-4688-AAD4-90C3663B8A65}"/>
    <cellStyle name="RISKtlandrEdge 3 2 4" xfId="22905" xr:uid="{94845442-6A2A-4554-A89D-651DE79C0C86}"/>
    <cellStyle name="RISKtlandrEdge 3 2 4 2" xfId="22906" xr:uid="{7D762011-AAF8-4C21-8DD8-3B90D05C148A}"/>
    <cellStyle name="RISKtlandrEdge 3 2 4 2 2" xfId="22907" xr:uid="{D4EE2439-A3D9-4364-B370-137FA9C16092}"/>
    <cellStyle name="RISKtlandrEdge 3 2 4 3" xfId="22908" xr:uid="{E977C892-B128-4ED0-89E6-848ADAD6D854}"/>
    <cellStyle name="RISKtlandrEdge 3 2 4 3 2" xfId="22909" xr:uid="{918EAF00-9FC8-4D17-88FA-12CD1BC77DB7}"/>
    <cellStyle name="RISKtlandrEdge 3 2 4 4" xfId="22910" xr:uid="{4F70258F-25D1-4CA0-9C7E-39DAFB293755}"/>
    <cellStyle name="RISKtlandrEdge 3 2 5" xfId="22911" xr:uid="{364097AD-F954-4890-8DE6-F1B763F5DDDF}"/>
    <cellStyle name="RISKtlandrEdge 3 2 5 2" xfId="22912" xr:uid="{BD3849EA-B355-41C3-8576-BD603123281B}"/>
    <cellStyle name="RISKtlandrEdge 3 2 5 2 2" xfId="22913" xr:uid="{49686E9F-B3F3-4E89-B186-467566AD7223}"/>
    <cellStyle name="RISKtlandrEdge 3 2 5 3" xfId="22914" xr:uid="{4DA87CA2-49DC-43F2-8B1E-4A40AC103EE5}"/>
    <cellStyle name="RISKtlandrEdge 3 2 5 3 2" xfId="22915" xr:uid="{61745BB5-164A-4EB2-96C6-9AA9A1E899C0}"/>
    <cellStyle name="RISKtlandrEdge 3 2 5 4" xfId="22916" xr:uid="{5D34A13C-1FEF-4842-96FA-DAB58AE0CAD4}"/>
    <cellStyle name="RISKtlandrEdge 3 2 6" xfId="22917" xr:uid="{9B3D79F1-3DD1-4009-BD42-6BE5EEC8182A}"/>
    <cellStyle name="RISKtlandrEdge 3 2 6 2" xfId="22918" xr:uid="{E0F46548-32CC-49A5-BAEA-BA164D2D51B6}"/>
    <cellStyle name="RISKtlandrEdge 3 2 6 2 2" xfId="22919" xr:uid="{E626F114-ACB7-4CF9-AAA3-AADE07B6647B}"/>
    <cellStyle name="RISKtlandrEdge 3 2 6 3" xfId="22920" xr:uid="{11644E8B-A803-4E86-A5FD-1E8B9E8D5D22}"/>
    <cellStyle name="RISKtlandrEdge 3 2 6 3 2" xfId="22921" xr:uid="{DE2F6A90-3823-487A-8A76-1C5FA57E9944}"/>
    <cellStyle name="RISKtlandrEdge 3 2 6 4" xfId="22922" xr:uid="{89B9B199-B4D2-4EF2-BE41-0ECAECE3E240}"/>
    <cellStyle name="RISKtlandrEdge 3 2 7" xfId="22923" xr:uid="{391937EF-8371-446E-A917-E60F2FC19988}"/>
    <cellStyle name="RISKtlandrEdge 3 2 7 2" xfId="22924" xr:uid="{AB0C4B62-B007-4FD6-950D-472F7C724328}"/>
    <cellStyle name="RISKtlandrEdge 3 2 8" xfId="22925" xr:uid="{8E8214AD-91BB-4454-A660-BACE86D92C27}"/>
    <cellStyle name="RISKtlandrEdge 3 2 8 2" xfId="22926" xr:uid="{A9A2B1F1-2DAE-4C96-B4CE-E934D1FD84AB}"/>
    <cellStyle name="RISKtlandrEdge 3 2 9" xfId="22927" xr:uid="{1825203F-BD15-46C9-BAF2-9FE2A1621023}"/>
    <cellStyle name="RISKtlandrEdge 3 2_Balance" xfId="22928" xr:uid="{BE5D6247-0F6A-429A-BCF4-5295DB8C1EC9}"/>
    <cellStyle name="RISKtlandrEdge 3 3" xfId="22929" xr:uid="{EBAEB7B8-9268-414F-BE0E-A8EE5AF51A3F}"/>
    <cellStyle name="RISKtlandrEdge 3 3 2" xfId="22930" xr:uid="{E7FB0401-A019-4863-98AC-BBAB2952F5CF}"/>
    <cellStyle name="RISKtlandrEdge 3 3 2 2" xfId="22931" xr:uid="{FD009F1E-9BDB-4C49-BD3A-2784DE4AECC5}"/>
    <cellStyle name="RISKtlandrEdge 3 3 2 2 2" xfId="22932" xr:uid="{5B156943-5648-4A73-9087-9D3822647F58}"/>
    <cellStyle name="RISKtlandrEdge 3 3 2 2 2 2" xfId="22933" xr:uid="{8B76EBCB-71FB-4825-905C-19EC5DB81A37}"/>
    <cellStyle name="RISKtlandrEdge 3 3 2 2 3" xfId="22934" xr:uid="{1A960C23-AD3F-472E-B9E8-EF62E3C74281}"/>
    <cellStyle name="RISKtlandrEdge 3 3 2 2 3 2" xfId="22935" xr:uid="{41403ADB-47D0-4469-A25A-470CBD96DE39}"/>
    <cellStyle name="RISKtlandrEdge 3 3 2 2 4" xfId="22936" xr:uid="{4AA108AA-AC13-4959-840A-CA41834D1C8A}"/>
    <cellStyle name="RISKtlandrEdge 3 3 2 3" xfId="22937" xr:uid="{BBFA04DF-E0C9-4253-B044-A98B1784BDC1}"/>
    <cellStyle name="RISKtlandrEdge 3 3 2 3 2" xfId="22938" xr:uid="{648F6274-7145-43B4-847A-C44CADFF93C8}"/>
    <cellStyle name="RISKtlandrEdge 3 3 2 3 2 2" xfId="22939" xr:uid="{0382E863-9A0B-4C80-A1D3-2EF3A8AFA4CC}"/>
    <cellStyle name="RISKtlandrEdge 3 3 2 3 3" xfId="22940" xr:uid="{5239C0E5-19FB-4202-B6C6-D846B1967069}"/>
    <cellStyle name="RISKtlandrEdge 3 3 2 3 3 2" xfId="22941" xr:uid="{26B892BD-0157-4404-940C-B3D8B885EA21}"/>
    <cellStyle name="RISKtlandrEdge 3 3 2 3 4" xfId="22942" xr:uid="{DE2A4FB7-F40E-4281-B1FE-ECD4EA887438}"/>
    <cellStyle name="RISKtlandrEdge 3 3 2 4" xfId="22943" xr:uid="{DBA86CC5-8D44-4017-9811-78F4D0917430}"/>
    <cellStyle name="RISKtlandrEdge 3 3 2 4 2" xfId="22944" xr:uid="{660878BC-AC7A-4C94-945C-D168445974C2}"/>
    <cellStyle name="RISKtlandrEdge 3 3 2 4 2 2" xfId="22945" xr:uid="{33B7CCAC-BB0F-4158-8006-1781276146B0}"/>
    <cellStyle name="RISKtlandrEdge 3 3 2 4 3" xfId="22946" xr:uid="{8FA665CF-2668-4768-9A2E-7F8365D56C16}"/>
    <cellStyle name="RISKtlandrEdge 3 3 2 4 3 2" xfId="22947" xr:uid="{08D09212-5312-471C-B6F1-A71F9965B0F9}"/>
    <cellStyle name="RISKtlandrEdge 3 3 2 4 4" xfId="22948" xr:uid="{D506ACDA-BF26-4B64-9138-89F9325CA8FC}"/>
    <cellStyle name="RISKtlandrEdge 3 3 2 5" xfId="22949" xr:uid="{8F548356-B924-4BC0-AC4F-5392B8741776}"/>
    <cellStyle name="RISKtlandrEdge 3 3 2 5 2" xfId="22950" xr:uid="{BA319A44-0A17-4C01-BF81-F357E73C5B8B}"/>
    <cellStyle name="RISKtlandrEdge 3 3 2 5 2 2" xfId="22951" xr:uid="{D9CB8CD7-1E86-47F1-A7EB-872B159CD0E4}"/>
    <cellStyle name="RISKtlandrEdge 3 3 2 5 3" xfId="22952" xr:uid="{1E746160-F410-481F-BD3B-ABA1695FA459}"/>
    <cellStyle name="RISKtlandrEdge 3 3 2 5 3 2" xfId="22953" xr:uid="{48607EF0-6480-41C4-8B53-C626C2751D72}"/>
    <cellStyle name="RISKtlandrEdge 3 3 2 5 4" xfId="22954" xr:uid="{4C22411A-CEFE-4D04-AD74-A381EF7BEDC6}"/>
    <cellStyle name="RISKtlandrEdge 3 3 2 6" xfId="22955" xr:uid="{B9912D91-18CB-4149-B1EC-78A6D786703A}"/>
    <cellStyle name="RISKtlandrEdge 3 3 2 6 2" xfId="22956" xr:uid="{2AAB1198-DBBE-4A9A-BFB4-E94FAFAA00F5}"/>
    <cellStyle name="RISKtlandrEdge 3 3 2 7" xfId="22957" xr:uid="{43D36C1F-EECB-4B81-B43F-A2C587194695}"/>
    <cellStyle name="RISKtlandrEdge 3 3 2 7 2" xfId="22958" xr:uid="{9B95F2E0-69A7-428E-8D95-36EFCA6017B5}"/>
    <cellStyle name="RISKtlandrEdge 3 3 2 8" xfId="22959" xr:uid="{CA5061E7-70C0-4674-96E3-B54EE7619000}"/>
    <cellStyle name="RISKtlandrEdge 3 3 3" xfId="22960" xr:uid="{7AD89CFC-25FB-44AE-B91D-1A1108079240}"/>
    <cellStyle name="RISKtlandrEdge 3 3 3 2" xfId="22961" xr:uid="{9F76B738-97A0-4EC4-A577-D04007FFF3AF}"/>
    <cellStyle name="RISKtlandrEdge 3 3 3 2 2" xfId="22962" xr:uid="{A1F78117-B900-4D51-BAB1-183F0B02ADD1}"/>
    <cellStyle name="RISKtlandrEdge 3 3 3 3" xfId="22963" xr:uid="{10D71DE7-0D80-411D-8260-36F60C5C776E}"/>
    <cellStyle name="RISKtlandrEdge 3 3 3 3 2" xfId="22964" xr:uid="{3A17979C-76F0-4613-AC9B-85C8DFEC63DC}"/>
    <cellStyle name="RISKtlandrEdge 3 3 3 4" xfId="22965" xr:uid="{E23CA604-46C9-4E06-830F-07303F9775EE}"/>
    <cellStyle name="RISKtlandrEdge 3 3 4" xfId="22966" xr:uid="{51441FB9-AD72-46E6-992F-26C6917AC670}"/>
    <cellStyle name="RISKtlandrEdge 3 3 4 2" xfId="22967" xr:uid="{35D2DB43-90A3-495E-9298-529FFD9442DC}"/>
    <cellStyle name="RISKtlandrEdge 3 3 4 2 2" xfId="22968" xr:uid="{C8EEDED0-0588-44E9-9322-DD7B984F51E7}"/>
    <cellStyle name="RISKtlandrEdge 3 3 4 3" xfId="22969" xr:uid="{4BBF3682-7982-4D09-B0F2-A989E8B7B658}"/>
    <cellStyle name="RISKtlandrEdge 3 3 4 3 2" xfId="22970" xr:uid="{36808DCE-9969-4EED-A032-C4F2318CABC7}"/>
    <cellStyle name="RISKtlandrEdge 3 3 4 4" xfId="22971" xr:uid="{2A658EB2-7393-469C-B3B3-BCE0FB710B9B}"/>
    <cellStyle name="RISKtlandrEdge 3 3 5" xfId="22972" xr:uid="{6F6939BF-CBFA-43F4-88CA-046FD6E1E38A}"/>
    <cellStyle name="RISKtlandrEdge 3 3 5 2" xfId="22973" xr:uid="{5E62F1CE-0A27-4509-B002-4C15D34E84A0}"/>
    <cellStyle name="RISKtlandrEdge 3 3 5 2 2" xfId="22974" xr:uid="{A0CBE32C-EDCA-441B-800E-F90CCA3CF039}"/>
    <cellStyle name="RISKtlandrEdge 3 3 5 3" xfId="22975" xr:uid="{C9F8E254-6910-4850-84C8-E721AF37E86D}"/>
    <cellStyle name="RISKtlandrEdge 3 3 5 3 2" xfId="22976" xr:uid="{A130F5C1-E329-4648-ADDF-9345037C58F0}"/>
    <cellStyle name="RISKtlandrEdge 3 3 5 4" xfId="22977" xr:uid="{B53C4426-C8FE-4234-BE38-1233AC1E7A59}"/>
    <cellStyle name="RISKtlandrEdge 3 3 6" xfId="22978" xr:uid="{C18D3CC1-841B-4A26-94B1-AE7EB109C32D}"/>
    <cellStyle name="RISKtlandrEdge 3 3 6 2" xfId="22979" xr:uid="{F92FC2F2-2C89-4AB6-9A87-FE9B3640371C}"/>
    <cellStyle name="RISKtlandrEdge 3 3 6 2 2" xfId="22980" xr:uid="{5E5D125B-2EFD-4A08-9632-BDA8BCF1CC89}"/>
    <cellStyle name="RISKtlandrEdge 3 3 6 3" xfId="22981" xr:uid="{B086DEF4-5E60-4FBE-9232-7349EFAFE8C1}"/>
    <cellStyle name="RISKtlandrEdge 3 3 6 3 2" xfId="22982" xr:uid="{8F663DF5-04A2-4D82-B565-0628ADB81A99}"/>
    <cellStyle name="RISKtlandrEdge 3 3 6 4" xfId="22983" xr:uid="{1D4875B0-D0BD-4C0B-BD16-65FF24EBE2F9}"/>
    <cellStyle name="RISKtlandrEdge 3 3 7" xfId="22984" xr:uid="{61261C9C-6553-4565-AA03-36947FE9518B}"/>
    <cellStyle name="RISKtlandrEdge 3 3 7 2" xfId="22985" xr:uid="{029FD0B3-5723-4E4C-B91F-716FC61C9B91}"/>
    <cellStyle name="RISKtlandrEdge 3 3 8" xfId="22986" xr:uid="{5753A987-3ACE-42C5-9027-922CAFF79440}"/>
    <cellStyle name="RISKtlandrEdge 3 3 8 2" xfId="22987" xr:uid="{E63D8F4D-7938-49D6-A128-EA586D582E31}"/>
    <cellStyle name="RISKtlandrEdge 3 3 9" xfId="22988" xr:uid="{58691DE0-40FF-4910-B142-3482C279ABC8}"/>
    <cellStyle name="RISKtlandrEdge 3 3_Balance" xfId="22989" xr:uid="{9F520EF8-1744-4DD3-A812-768C8079B219}"/>
    <cellStyle name="RISKtlandrEdge 3 4" xfId="22990" xr:uid="{7007D096-0EF1-46E3-8029-24678FFD9D09}"/>
    <cellStyle name="RISKtlandrEdge 3 4 2" xfId="22991" xr:uid="{287A611C-3D04-482B-BF82-D9EB86508B0C}"/>
    <cellStyle name="RISKtlandrEdge 3 4 2 2" xfId="22992" xr:uid="{CC2ADF1D-440C-4149-BA54-FD0CD203E1D1}"/>
    <cellStyle name="RISKtlandrEdge 3 4 2 2 2" xfId="22993" xr:uid="{ECFC5CFA-DADF-4E5F-BFBC-F67BB3423529}"/>
    <cellStyle name="RISKtlandrEdge 3 4 2 2 2 2" xfId="22994" xr:uid="{72A65B11-6B82-42AF-9090-EF4BF404283C}"/>
    <cellStyle name="RISKtlandrEdge 3 4 2 2 3" xfId="22995" xr:uid="{B67DAD85-8BEC-4D9C-AD1F-AA551EA3500C}"/>
    <cellStyle name="RISKtlandrEdge 3 4 2 2 3 2" xfId="22996" xr:uid="{1DDBB095-C745-4BCD-A3FF-259F5C6AFFEB}"/>
    <cellStyle name="RISKtlandrEdge 3 4 2 2 4" xfId="22997" xr:uid="{D2E61770-AA1D-47F1-97E3-D139C085C894}"/>
    <cellStyle name="RISKtlandrEdge 3 4 2 3" xfId="22998" xr:uid="{1C22914D-EF6A-4A4E-A7CB-1B5EC833A058}"/>
    <cellStyle name="RISKtlandrEdge 3 4 2 3 2" xfId="22999" xr:uid="{50DFD970-5D9D-4488-9FF8-465B82CD4F62}"/>
    <cellStyle name="RISKtlandrEdge 3 4 2 3 2 2" xfId="23000" xr:uid="{29AA7452-C696-413B-B0E0-FF222BC8108D}"/>
    <cellStyle name="RISKtlandrEdge 3 4 2 3 3" xfId="23001" xr:uid="{02494B9B-4154-4EF0-8D94-508334B7EBDA}"/>
    <cellStyle name="RISKtlandrEdge 3 4 2 3 3 2" xfId="23002" xr:uid="{0DC95A7D-4C6E-495C-B183-1D50A8CCBDC9}"/>
    <cellStyle name="RISKtlandrEdge 3 4 2 3 4" xfId="23003" xr:uid="{E67148D2-6CC0-4324-92A3-8B8616749BB8}"/>
    <cellStyle name="RISKtlandrEdge 3 4 2 4" xfId="23004" xr:uid="{48371500-653A-49E9-96A9-48557185B6D7}"/>
    <cellStyle name="RISKtlandrEdge 3 4 2 4 2" xfId="23005" xr:uid="{B7D6ECF3-AB95-4B0F-82DA-55C99201B5A1}"/>
    <cellStyle name="RISKtlandrEdge 3 4 2 4 2 2" xfId="23006" xr:uid="{9B56D327-C9AD-4356-BF3D-C4B3C07CA50B}"/>
    <cellStyle name="RISKtlandrEdge 3 4 2 4 3" xfId="23007" xr:uid="{440CC9A5-BE2D-4497-9668-9A00D94EAB9D}"/>
    <cellStyle name="RISKtlandrEdge 3 4 2 4 3 2" xfId="23008" xr:uid="{0CFB31F4-86C7-45CA-AE8F-5EE6218F0B69}"/>
    <cellStyle name="RISKtlandrEdge 3 4 2 4 4" xfId="23009" xr:uid="{37FC5D63-0513-4AD6-BD85-52F46022133A}"/>
    <cellStyle name="RISKtlandrEdge 3 4 2 5" xfId="23010" xr:uid="{BD823495-B36B-4479-8A46-B1F512665CE4}"/>
    <cellStyle name="RISKtlandrEdge 3 4 2 5 2" xfId="23011" xr:uid="{C7363948-7708-4DE7-8748-A7726BBC34B4}"/>
    <cellStyle name="RISKtlandrEdge 3 4 2 5 2 2" xfId="23012" xr:uid="{3B2B8406-680B-44C3-B3A2-B4301FA0535E}"/>
    <cellStyle name="RISKtlandrEdge 3 4 2 5 3" xfId="23013" xr:uid="{5E6768BC-2A10-4466-AF4C-B8CDBF52C5D4}"/>
    <cellStyle name="RISKtlandrEdge 3 4 2 5 3 2" xfId="23014" xr:uid="{88D2A75A-EBCB-4D7E-944F-7DABE875CC47}"/>
    <cellStyle name="RISKtlandrEdge 3 4 2 5 4" xfId="23015" xr:uid="{28C89BEA-2F24-4E42-9F94-40EC7BD71945}"/>
    <cellStyle name="RISKtlandrEdge 3 4 2 6" xfId="23016" xr:uid="{F67241B4-BD48-4BDE-A1A3-B818C8F596C0}"/>
    <cellStyle name="RISKtlandrEdge 3 4 2 6 2" xfId="23017" xr:uid="{45F51FF7-2446-4A65-A81F-5EB7835CF854}"/>
    <cellStyle name="RISKtlandrEdge 3 4 2 7" xfId="23018" xr:uid="{0D040C62-D2C4-4745-B32B-0E1E65BEB457}"/>
    <cellStyle name="RISKtlandrEdge 3 4 2 7 2" xfId="23019" xr:uid="{BBBC59BF-4B61-4F16-B4DB-9C77B0DD3D24}"/>
    <cellStyle name="RISKtlandrEdge 3 4 2 8" xfId="23020" xr:uid="{4746E7A8-93EA-4680-BEC6-60E85C2E47DA}"/>
    <cellStyle name="RISKtlandrEdge 3 4 3" xfId="23021" xr:uid="{AFCD8952-1C26-4D4A-92F3-6108B07B9319}"/>
    <cellStyle name="RISKtlandrEdge 3 4 3 2" xfId="23022" xr:uid="{64F83DA2-078F-494B-BF26-73E130E5747F}"/>
    <cellStyle name="RISKtlandrEdge 3 4 3 2 2" xfId="23023" xr:uid="{2FFCCAA4-9899-4573-80BA-5509FE474E25}"/>
    <cellStyle name="RISKtlandrEdge 3 4 3 3" xfId="23024" xr:uid="{58A0618E-84E6-4704-A8CC-00BEA3F0154B}"/>
    <cellStyle name="RISKtlandrEdge 3 4 3 3 2" xfId="23025" xr:uid="{5BDB66DC-6906-4622-AAF9-A56052A91E6F}"/>
    <cellStyle name="RISKtlandrEdge 3 4 3 4" xfId="23026" xr:uid="{610836DC-4993-4DFF-8CCC-F11876E452CB}"/>
    <cellStyle name="RISKtlandrEdge 3 4 4" xfId="23027" xr:uid="{EA35BB60-D717-47C6-9F1B-808FB20D8E51}"/>
    <cellStyle name="RISKtlandrEdge 3 4 4 2" xfId="23028" xr:uid="{BC112E61-5DA0-4A58-BCB7-2243C3A44C88}"/>
    <cellStyle name="RISKtlandrEdge 3 4 4 2 2" xfId="23029" xr:uid="{EC37D86E-4A55-4FE3-8B78-A20927400CA9}"/>
    <cellStyle name="RISKtlandrEdge 3 4 4 3" xfId="23030" xr:uid="{BF1009B9-25DA-4085-AC5B-B419736935A6}"/>
    <cellStyle name="RISKtlandrEdge 3 4 4 3 2" xfId="23031" xr:uid="{A668E5A0-0C6D-4EB7-8892-C0C9A3323AA5}"/>
    <cellStyle name="RISKtlandrEdge 3 4 4 4" xfId="23032" xr:uid="{D52358E6-B32F-4B9C-B68B-E8A6F4D30294}"/>
    <cellStyle name="RISKtlandrEdge 3 4 5" xfId="23033" xr:uid="{9C1DA070-964C-4A44-A6A9-55958B739968}"/>
    <cellStyle name="RISKtlandrEdge 3 4 5 2" xfId="23034" xr:uid="{9FB89E8A-25CD-4C06-AC04-A2ECDB61D504}"/>
    <cellStyle name="RISKtlandrEdge 3 4 5 2 2" xfId="23035" xr:uid="{27A4A628-EA62-4148-B699-45B1D3A524CF}"/>
    <cellStyle name="RISKtlandrEdge 3 4 5 3" xfId="23036" xr:uid="{98450872-9E20-43A0-9949-F783666F4B02}"/>
    <cellStyle name="RISKtlandrEdge 3 4 5 3 2" xfId="23037" xr:uid="{A8DEC0E3-8266-4843-971A-B20670304FEA}"/>
    <cellStyle name="RISKtlandrEdge 3 4 5 4" xfId="23038" xr:uid="{4293011F-C5A4-445A-A04C-7F067C774DD8}"/>
    <cellStyle name="RISKtlandrEdge 3 4 6" xfId="23039" xr:uid="{40ADFABA-BA0D-453F-BD88-99B343767DDD}"/>
    <cellStyle name="RISKtlandrEdge 3 4 6 2" xfId="23040" xr:uid="{E8E3CC20-89D5-4BD1-B686-0AAA6F9BF377}"/>
    <cellStyle name="RISKtlandrEdge 3 4 6 2 2" xfId="23041" xr:uid="{71FA6994-23E3-4172-B35C-C3F9ED5704AA}"/>
    <cellStyle name="RISKtlandrEdge 3 4 6 3" xfId="23042" xr:uid="{74016B1A-90B7-4806-85B6-5DF59C9408B7}"/>
    <cellStyle name="RISKtlandrEdge 3 4 6 3 2" xfId="23043" xr:uid="{54C82DDE-B142-4877-A692-C61E8108FD4F}"/>
    <cellStyle name="RISKtlandrEdge 3 4 6 4" xfId="23044" xr:uid="{7FC5A4D1-9957-4D5A-B5D9-9BDC203F02C8}"/>
    <cellStyle name="RISKtlandrEdge 3 4 7" xfId="23045" xr:uid="{D15AFF32-6215-4112-BCC5-071C99E095FA}"/>
    <cellStyle name="RISKtlandrEdge 3 4 7 2" xfId="23046" xr:uid="{8A570A4F-8C42-413A-9888-B355B5752890}"/>
    <cellStyle name="RISKtlandrEdge 3 4 8" xfId="23047" xr:uid="{A08BCB78-E669-4605-BC94-DC64352CA779}"/>
    <cellStyle name="RISKtlandrEdge 3 4 8 2" xfId="23048" xr:uid="{EFFBB1EE-34CD-4157-B42D-37FAD1B5CB26}"/>
    <cellStyle name="RISKtlandrEdge 3 4 9" xfId="23049" xr:uid="{530A5E47-8F58-4403-A884-7878CE52E8EE}"/>
    <cellStyle name="RISKtlandrEdge 3 4_Balance" xfId="23050" xr:uid="{180F1D45-A632-4E2E-BBCE-1FDD59CE856E}"/>
    <cellStyle name="RISKtlandrEdge 3 5" xfId="23051" xr:uid="{285A4722-B19B-43A1-A40E-C8FBF4B0A6D6}"/>
    <cellStyle name="RISKtlandrEdge 3 5 2" xfId="23052" xr:uid="{05487153-36DE-46C1-9579-B8BF4394D9AF}"/>
    <cellStyle name="RISKtlandrEdge 3 5 2 2" xfId="23053" xr:uid="{91AC12D0-353F-4118-A04A-6CE9A2C4F9C5}"/>
    <cellStyle name="RISKtlandrEdge 3 5 2 2 2" xfId="23054" xr:uid="{0062AFBE-4D20-4147-9A42-F8ABFB6098CD}"/>
    <cellStyle name="RISKtlandrEdge 3 5 2 3" xfId="23055" xr:uid="{1748F2AB-AEEC-4F3A-90BA-64CD9D9B4871}"/>
    <cellStyle name="RISKtlandrEdge 3 5 2 3 2" xfId="23056" xr:uid="{7681D54E-5B89-4555-A249-CA22D9BE9432}"/>
    <cellStyle name="RISKtlandrEdge 3 5 2 4" xfId="23057" xr:uid="{66BE8AC0-4E67-426A-86E2-C2582B262E41}"/>
    <cellStyle name="RISKtlandrEdge 3 5 3" xfId="23058" xr:uid="{A25CB785-BAAE-4DEE-ACE9-7C62C4226B26}"/>
    <cellStyle name="RISKtlandrEdge 3 5 3 2" xfId="23059" xr:uid="{7487C74E-442B-401B-B62F-A80577092F3D}"/>
    <cellStyle name="RISKtlandrEdge 3 5 3 2 2" xfId="23060" xr:uid="{E9A8D008-3A81-4FE3-953A-C4B2045150D3}"/>
    <cellStyle name="RISKtlandrEdge 3 5 3 3" xfId="23061" xr:uid="{5DE2E5B4-F2CB-4E98-B021-8CED4F77D3B2}"/>
    <cellStyle name="RISKtlandrEdge 3 5 3 3 2" xfId="23062" xr:uid="{8F0E0938-C8AE-41A0-BA9C-28BC70C3749F}"/>
    <cellStyle name="RISKtlandrEdge 3 5 3 4" xfId="23063" xr:uid="{3F4D7239-AB09-4AEF-A45C-3FA0079D7770}"/>
    <cellStyle name="RISKtlandrEdge 3 5 4" xfId="23064" xr:uid="{C9158CA7-400A-4E49-A60B-D479048E97BC}"/>
    <cellStyle name="RISKtlandrEdge 3 5 4 2" xfId="23065" xr:uid="{F0D154A4-910D-4D47-8C2B-050E25B7CC64}"/>
    <cellStyle name="RISKtlandrEdge 3 5 4 2 2" xfId="23066" xr:uid="{2415D4A3-29E5-49CA-92A4-D4FEF88A7A0C}"/>
    <cellStyle name="RISKtlandrEdge 3 5 4 3" xfId="23067" xr:uid="{E02B04D2-283F-41C3-9B7F-AD5F34DBA835}"/>
    <cellStyle name="RISKtlandrEdge 3 5 4 3 2" xfId="23068" xr:uid="{205C5123-03CC-4CF3-A0A8-7828D4A1AB75}"/>
    <cellStyle name="RISKtlandrEdge 3 5 4 4" xfId="23069" xr:uid="{39B4CADE-62A5-4D92-A37C-CE236360D95F}"/>
    <cellStyle name="RISKtlandrEdge 3 5 5" xfId="23070" xr:uid="{FE479B1F-A520-403D-9541-BA52932FD167}"/>
    <cellStyle name="RISKtlandrEdge 3 5 5 2" xfId="23071" xr:uid="{C422F53E-89B8-468D-A1C7-C0C73E27164C}"/>
    <cellStyle name="RISKtlandrEdge 3 5 5 2 2" xfId="23072" xr:uid="{7C6FA4CD-BE9D-4E5F-BC6B-DE65ACEC334B}"/>
    <cellStyle name="RISKtlandrEdge 3 5 5 3" xfId="23073" xr:uid="{70B3B815-D52B-48F2-BDE2-F8A3B3C61786}"/>
    <cellStyle name="RISKtlandrEdge 3 5 5 3 2" xfId="23074" xr:uid="{B2292E79-BCDD-4D48-BB44-7E3F1D8914C5}"/>
    <cellStyle name="RISKtlandrEdge 3 5 5 4" xfId="23075" xr:uid="{13D4C6DD-0F0D-4905-AC4C-A6B27603BDB3}"/>
    <cellStyle name="RISKtlandrEdge 3 5 6" xfId="23076" xr:uid="{0F9928D2-5415-4DF9-9000-847A3243AF98}"/>
    <cellStyle name="RISKtlandrEdge 3 5 6 2" xfId="23077" xr:uid="{1A6B008E-F59F-4221-871B-9C053B92D4DD}"/>
    <cellStyle name="RISKtlandrEdge 3 5 7" xfId="23078" xr:uid="{4AA1B4CD-41BA-489B-BAF4-122031107109}"/>
    <cellStyle name="RISKtlandrEdge 3 5 7 2" xfId="23079" xr:uid="{4175BF73-284B-4B0F-8843-FB1710031EE4}"/>
    <cellStyle name="RISKtlandrEdge 3 5 8" xfId="23080" xr:uid="{DB53118D-4C32-4972-982C-DE49179373B3}"/>
    <cellStyle name="RISKtlandrEdge 3 6" xfId="23081" xr:uid="{7B270D30-7DB1-4F74-9332-222118813B8E}"/>
    <cellStyle name="RISKtlandrEdge 3 6 2" xfId="23082" xr:uid="{42B1C858-0205-4693-B6E1-8606FFBF1024}"/>
    <cellStyle name="RISKtlandrEdge 3 6 2 2" xfId="23083" xr:uid="{207B7BA5-D1D8-453B-A6B5-D402C6469FE2}"/>
    <cellStyle name="RISKtlandrEdge 3 6 2 2 2" xfId="23084" xr:uid="{63C4D7D8-DC37-4F0F-9910-BEA0B1F48F12}"/>
    <cellStyle name="RISKtlandrEdge 3 6 2 3" xfId="23085" xr:uid="{463079F2-4412-454E-ADC6-E06A9CF53116}"/>
    <cellStyle name="RISKtlandrEdge 3 6 2 3 2" xfId="23086" xr:uid="{CB1A92D5-59BF-4E9A-83CD-2C8514F82BCF}"/>
    <cellStyle name="RISKtlandrEdge 3 6 2 4" xfId="23087" xr:uid="{E42E191F-623C-42AF-A033-74FCF1510F66}"/>
    <cellStyle name="RISKtlandrEdge 3 6 3" xfId="23088" xr:uid="{0B54FBE1-8876-4F3A-A93A-395D59BBA56A}"/>
    <cellStyle name="RISKtlandrEdge 3 6 3 2" xfId="23089" xr:uid="{35A3CE50-F650-404A-B0DF-6DAFF2B963B0}"/>
    <cellStyle name="RISKtlandrEdge 3 6 3 2 2" xfId="23090" xr:uid="{991D8CEE-2C78-487F-B361-61819E46C304}"/>
    <cellStyle name="RISKtlandrEdge 3 6 3 3" xfId="23091" xr:uid="{263844D2-0D5A-4D79-9269-CFF95EDA943A}"/>
    <cellStyle name="RISKtlandrEdge 3 6 3 3 2" xfId="23092" xr:uid="{180055E9-B05F-4474-86BE-48FDD14B700F}"/>
    <cellStyle name="RISKtlandrEdge 3 6 3 4" xfId="23093" xr:uid="{C5E02087-4051-45D5-B3ED-5D6C0BE757FB}"/>
    <cellStyle name="RISKtlandrEdge 3 6 4" xfId="23094" xr:uid="{280A5FEA-E326-4504-8310-21932444372D}"/>
    <cellStyle name="RISKtlandrEdge 3 6 4 2" xfId="23095" xr:uid="{149E9911-48BD-45B4-857F-B3E046F13987}"/>
    <cellStyle name="RISKtlandrEdge 3 6 4 2 2" xfId="23096" xr:uid="{08312571-D2F4-4FD6-A7DA-B569E5F06782}"/>
    <cellStyle name="RISKtlandrEdge 3 6 4 3" xfId="23097" xr:uid="{9B81C7B7-1DD5-465E-8CE3-0D5FCA7F3D76}"/>
    <cellStyle name="RISKtlandrEdge 3 6 4 3 2" xfId="23098" xr:uid="{35A25C8D-DB2F-4313-B7BE-778845CDEB8F}"/>
    <cellStyle name="RISKtlandrEdge 3 6 4 4" xfId="23099" xr:uid="{9CE003ED-1B2A-4A79-BAA1-0FD9F593B6BD}"/>
    <cellStyle name="RISKtlandrEdge 3 6 5" xfId="23100" xr:uid="{4B7666B7-4175-4E2E-BC1D-7CCCA801DDF2}"/>
    <cellStyle name="RISKtlandrEdge 3 6 5 2" xfId="23101" xr:uid="{764C5EB4-ADD3-45CD-9ED0-A1441D9ABFAD}"/>
    <cellStyle name="RISKtlandrEdge 3 6 5 2 2" xfId="23102" xr:uid="{317ADD91-1101-4B4A-9B09-CDE677FD5155}"/>
    <cellStyle name="RISKtlandrEdge 3 6 5 3" xfId="23103" xr:uid="{53C8FEE8-115B-49EF-BC83-537444334BF4}"/>
    <cellStyle name="RISKtlandrEdge 3 6 5 3 2" xfId="23104" xr:uid="{99EC867C-F26D-46C4-B360-46FF5F82F9C5}"/>
    <cellStyle name="RISKtlandrEdge 3 6 5 4" xfId="23105" xr:uid="{35384D23-57BD-4803-B153-DE623C318540}"/>
    <cellStyle name="RISKtlandrEdge 3 6 6" xfId="23106" xr:uid="{CCF22E76-9B7A-4966-8025-49815CE38FC5}"/>
    <cellStyle name="RISKtlandrEdge 3 6 6 2" xfId="23107" xr:uid="{73B79865-05DF-4243-941A-5C2819157306}"/>
    <cellStyle name="RISKtlandrEdge 3 6 7" xfId="23108" xr:uid="{92A552C2-BE25-4D49-94EA-210FF691F613}"/>
    <cellStyle name="RISKtlandrEdge 3 6 7 2" xfId="23109" xr:uid="{5BA285FF-CAAA-4178-B636-D418F545B52D}"/>
    <cellStyle name="RISKtlandrEdge 3 6 8" xfId="23110" xr:uid="{A16C024D-098F-47BE-B67A-B21876021AC3}"/>
    <cellStyle name="RISKtlandrEdge 3 7" xfId="23111" xr:uid="{821838E3-D724-4074-98D5-C04033B6BB8F}"/>
    <cellStyle name="RISKtlandrEdge 3 7 2" xfId="23112" xr:uid="{4DD81339-5988-4299-AA87-A058DD08F6ED}"/>
    <cellStyle name="RISKtlandrEdge 3 7 2 2" xfId="23113" xr:uid="{711934C5-C253-40A1-B513-F618568E266A}"/>
    <cellStyle name="RISKtlandrEdge 3 7 3" xfId="23114" xr:uid="{521BCD59-A4BD-4300-90E2-BD1BF127BAF8}"/>
    <cellStyle name="RISKtlandrEdge 3 7 3 2" xfId="23115" xr:uid="{DB2397D5-7AFA-47EB-A946-4D1F818D2110}"/>
    <cellStyle name="RISKtlandrEdge 3 7 4" xfId="23116" xr:uid="{24D74A86-CEA2-4780-98FE-DC3EAEF2D744}"/>
    <cellStyle name="RISKtlandrEdge 3 8" xfId="23117" xr:uid="{DABE1978-5632-4F2F-AD28-083A8CE2FB91}"/>
    <cellStyle name="RISKtlandrEdge 3 8 2" xfId="23118" xr:uid="{80A9A7CF-749F-4996-9F9A-A3E5B4C20FA7}"/>
    <cellStyle name="RISKtlandrEdge 3 8 2 2" xfId="23119" xr:uid="{B5B73751-821A-422B-9E6A-2B0137B66808}"/>
    <cellStyle name="RISKtlandrEdge 3 8 3" xfId="23120" xr:uid="{5C999AF0-0D47-457E-8903-2E183111D8D7}"/>
    <cellStyle name="RISKtlandrEdge 3 8 3 2" xfId="23121" xr:uid="{E2A06C37-A042-4B4D-BA5D-E19C33A95CAC}"/>
    <cellStyle name="RISKtlandrEdge 3 8 4" xfId="23122" xr:uid="{5A539383-6FD3-43C8-BC80-85C1172DA15B}"/>
    <cellStyle name="RISKtlandrEdge 3 9" xfId="23123" xr:uid="{40F05A6F-85B4-4229-93D6-A23CAF312246}"/>
    <cellStyle name="RISKtlandrEdge 3 9 2" xfId="23124" xr:uid="{68C5BBCC-1F28-48C0-8036-A65124F0FD95}"/>
    <cellStyle name="RISKtlandrEdge 3 9 2 2" xfId="23125" xr:uid="{1E173296-B70F-402B-8D58-9B9905578002}"/>
    <cellStyle name="RISKtlandrEdge 3 9 3" xfId="23126" xr:uid="{71CDADBC-5218-43B3-B508-82B500B9B46B}"/>
    <cellStyle name="RISKtlandrEdge 3 9 3 2" xfId="23127" xr:uid="{2F1AE436-A47C-4120-AAD9-1C481C3AE25C}"/>
    <cellStyle name="RISKtlandrEdge 3 9 4" xfId="23128" xr:uid="{9AC0CFC2-7E24-48CA-87F7-CCAFC1BCBE22}"/>
    <cellStyle name="RISKtlandrEdge 3_Balance" xfId="23129" xr:uid="{9F7D1379-D68E-4315-8F9C-10B752A2BA6E}"/>
    <cellStyle name="RISKtlandrEdge 4" xfId="23130" xr:uid="{D4C76D69-9DCF-4461-AA53-DEB53618F8D2}"/>
    <cellStyle name="RISKtlandrEdge 4 10" xfId="23131" xr:uid="{54304DFD-0B73-43CB-A6F6-DF157B47E693}"/>
    <cellStyle name="RISKtlandrEdge 4 10 2" xfId="23132" xr:uid="{C075C67F-DA82-4202-A19B-3347D6BB91ED}"/>
    <cellStyle name="RISKtlandrEdge 4 10 2 2" xfId="23133" xr:uid="{47FAC5E4-58DC-434D-9753-36FC6B8163B8}"/>
    <cellStyle name="RISKtlandrEdge 4 10 3" xfId="23134" xr:uid="{23778F12-ED2B-4CD5-9A90-073C1916CAF6}"/>
    <cellStyle name="RISKtlandrEdge 4 10 3 2" xfId="23135" xr:uid="{DC521210-1D87-4985-8B14-31ACB10C69C5}"/>
    <cellStyle name="RISKtlandrEdge 4 10 4" xfId="23136" xr:uid="{1935040C-E80E-49AB-AD73-AD7F90600B93}"/>
    <cellStyle name="RISKtlandrEdge 4 11" xfId="23137" xr:uid="{44FEC2AE-5916-40D7-A7A2-80E61D64A930}"/>
    <cellStyle name="RISKtlandrEdge 4 11 2" xfId="23138" xr:uid="{AA7E3922-AEBD-4E76-A853-C151321BF1F7}"/>
    <cellStyle name="RISKtlandrEdge 4 12" xfId="23139" xr:uid="{3ED4310C-84F5-4BE6-8D0E-085CA67B5F94}"/>
    <cellStyle name="RISKtlandrEdge 4 12 2" xfId="23140" xr:uid="{0E73401F-B26B-48CB-BFB6-18542B709F45}"/>
    <cellStyle name="RISKtlandrEdge 4 13" xfId="23141" xr:uid="{04DC5C1F-DCB0-4027-8D85-90DA2C84D180}"/>
    <cellStyle name="RISKtlandrEdge 4 2" xfId="23142" xr:uid="{66799482-3A2E-4F44-8D6A-83767CE352EA}"/>
    <cellStyle name="RISKtlandrEdge 4 2 2" xfId="23143" xr:uid="{20D317DF-56B9-4BBB-A930-23A7F56F478C}"/>
    <cellStyle name="RISKtlandrEdge 4 2 2 2" xfId="23144" xr:uid="{A22F6940-FBB7-442D-BE23-C4407347F6F5}"/>
    <cellStyle name="RISKtlandrEdge 4 2 2 2 2" xfId="23145" xr:uid="{F0E9BBD5-F7E5-4270-B248-034042B9AEA2}"/>
    <cellStyle name="RISKtlandrEdge 4 2 2 2 2 2" xfId="23146" xr:uid="{6A5DA8C0-9569-4FED-95A8-823C6BF27D7D}"/>
    <cellStyle name="RISKtlandrEdge 4 2 2 2 3" xfId="23147" xr:uid="{BDB2E631-0D23-4F8F-9710-02324481B40E}"/>
    <cellStyle name="RISKtlandrEdge 4 2 2 2 3 2" xfId="23148" xr:uid="{705AB7C3-963C-4C6C-A42D-AB7E8B7705AB}"/>
    <cellStyle name="RISKtlandrEdge 4 2 2 2 4" xfId="23149" xr:uid="{98616F16-8ACB-44C5-B96F-5AD1C2654557}"/>
    <cellStyle name="RISKtlandrEdge 4 2 2 3" xfId="23150" xr:uid="{BBE1A627-693E-46C1-9CD4-3983BDD526C4}"/>
    <cellStyle name="RISKtlandrEdge 4 2 2 3 2" xfId="23151" xr:uid="{80C63577-9593-4208-974D-50A79DF17280}"/>
    <cellStyle name="RISKtlandrEdge 4 2 2 3 2 2" xfId="23152" xr:uid="{6AD885F2-06FC-47DC-959E-F6B68C5494D9}"/>
    <cellStyle name="RISKtlandrEdge 4 2 2 3 3" xfId="23153" xr:uid="{E83EE7D8-520F-4669-AEED-4F57A4AECC08}"/>
    <cellStyle name="RISKtlandrEdge 4 2 2 3 3 2" xfId="23154" xr:uid="{B654DC85-154C-4F62-A7DD-30B7475B2068}"/>
    <cellStyle name="RISKtlandrEdge 4 2 2 3 4" xfId="23155" xr:uid="{C30688CB-06CE-426F-BEC4-14004E7DE060}"/>
    <cellStyle name="RISKtlandrEdge 4 2 2 4" xfId="23156" xr:uid="{77FA66C4-E28B-46F6-8732-588C4E7E4D34}"/>
    <cellStyle name="RISKtlandrEdge 4 2 2 4 2" xfId="23157" xr:uid="{2E41B671-D411-4BAD-AAC9-00E12EBF0CB3}"/>
    <cellStyle name="RISKtlandrEdge 4 2 2 4 2 2" xfId="23158" xr:uid="{B8A9CAD0-2584-4EED-B7E3-9998EB2A60F5}"/>
    <cellStyle name="RISKtlandrEdge 4 2 2 4 3" xfId="23159" xr:uid="{28E2C993-BC2E-4982-8742-07BB67CD528C}"/>
    <cellStyle name="RISKtlandrEdge 4 2 2 4 3 2" xfId="23160" xr:uid="{B1B9201F-07C5-4BB9-8909-FA919C1B13D1}"/>
    <cellStyle name="RISKtlandrEdge 4 2 2 4 4" xfId="23161" xr:uid="{FAE970A5-540D-4423-8FE9-4ECBB29578A5}"/>
    <cellStyle name="RISKtlandrEdge 4 2 2 5" xfId="23162" xr:uid="{48E30658-C889-4D96-84FC-61C7706E1442}"/>
    <cellStyle name="RISKtlandrEdge 4 2 2 5 2" xfId="23163" xr:uid="{65410BB2-834D-46F0-AD24-D7F986EACCE5}"/>
    <cellStyle name="RISKtlandrEdge 4 2 2 5 2 2" xfId="23164" xr:uid="{97154C6D-F91F-4914-BCBA-4EFB378BBB02}"/>
    <cellStyle name="RISKtlandrEdge 4 2 2 5 3" xfId="23165" xr:uid="{39B14609-0664-4AEB-A1EC-CC0063F380F8}"/>
    <cellStyle name="RISKtlandrEdge 4 2 2 5 3 2" xfId="23166" xr:uid="{1152C018-232E-40CF-AA52-71AC24E85B86}"/>
    <cellStyle name="RISKtlandrEdge 4 2 2 5 4" xfId="23167" xr:uid="{7AF41D4A-C11C-41E2-A6BB-10AD4B161153}"/>
    <cellStyle name="RISKtlandrEdge 4 2 2 6" xfId="23168" xr:uid="{2F5D118A-3BAE-4285-98CE-25A6FAF3536F}"/>
    <cellStyle name="RISKtlandrEdge 4 2 2 6 2" xfId="23169" xr:uid="{1711F0DA-CE34-4EDD-A582-74B68E02D1C0}"/>
    <cellStyle name="RISKtlandrEdge 4 2 2 7" xfId="23170" xr:uid="{B06C1353-BF70-4163-95C6-BB73B7DC761E}"/>
    <cellStyle name="RISKtlandrEdge 4 2 2 7 2" xfId="23171" xr:uid="{EAF89418-3B58-443D-A456-A64C2D18BB49}"/>
    <cellStyle name="RISKtlandrEdge 4 2 2 8" xfId="23172" xr:uid="{D107625F-F0F7-4BB3-B919-F363392E2D2C}"/>
    <cellStyle name="RISKtlandrEdge 4 2 3" xfId="23173" xr:uid="{E78C0071-8151-4D9A-AB0D-613FE67C7C62}"/>
    <cellStyle name="RISKtlandrEdge 4 2 3 2" xfId="23174" xr:uid="{9FA16147-8165-48B0-A21B-574A03D5FB01}"/>
    <cellStyle name="RISKtlandrEdge 4 2 3 2 2" xfId="23175" xr:uid="{A140FC42-256C-4E36-8E44-8449C1B25A47}"/>
    <cellStyle name="RISKtlandrEdge 4 2 3 3" xfId="23176" xr:uid="{2BD155A5-3CA3-4B73-AF89-71F8BB9679D1}"/>
    <cellStyle name="RISKtlandrEdge 4 2 3 3 2" xfId="23177" xr:uid="{E6D6BFEB-605A-496C-A1C6-F9B94BE7D37B}"/>
    <cellStyle name="RISKtlandrEdge 4 2 3 4" xfId="23178" xr:uid="{99CDE6F7-AD2C-448F-98A7-64268D9BECA7}"/>
    <cellStyle name="RISKtlandrEdge 4 2 4" xfId="23179" xr:uid="{C5BE04A8-5516-4072-88D9-FAA620BB7BC9}"/>
    <cellStyle name="RISKtlandrEdge 4 2 4 2" xfId="23180" xr:uid="{AE6C38D4-3D3C-4DA4-9A81-08D0CCE0423D}"/>
    <cellStyle name="RISKtlandrEdge 4 2 4 2 2" xfId="23181" xr:uid="{6E46B788-14D9-456E-A358-2D36889F321D}"/>
    <cellStyle name="RISKtlandrEdge 4 2 4 3" xfId="23182" xr:uid="{C757967B-FAA7-4134-99C6-EF6A0721347C}"/>
    <cellStyle name="RISKtlandrEdge 4 2 4 3 2" xfId="23183" xr:uid="{12029FD1-75DE-41EA-BB44-0129FA3B8E66}"/>
    <cellStyle name="RISKtlandrEdge 4 2 4 4" xfId="23184" xr:uid="{AA7E89BA-543A-4E2C-AF39-D9C9CF55AB1D}"/>
    <cellStyle name="RISKtlandrEdge 4 2 5" xfId="23185" xr:uid="{FB2786B1-D357-45BD-9371-7AC7A4C69996}"/>
    <cellStyle name="RISKtlandrEdge 4 2 5 2" xfId="23186" xr:uid="{F5895F9B-15DE-4BCF-869E-2E7C1D819E8B}"/>
    <cellStyle name="RISKtlandrEdge 4 2 5 2 2" xfId="23187" xr:uid="{C96A1084-DA36-4AB5-82A9-944546C81502}"/>
    <cellStyle name="RISKtlandrEdge 4 2 5 3" xfId="23188" xr:uid="{1A768910-1030-4CE4-81B6-C1B30505FE3E}"/>
    <cellStyle name="RISKtlandrEdge 4 2 5 3 2" xfId="23189" xr:uid="{B9147CEB-43BE-4A15-996C-736CE2E47262}"/>
    <cellStyle name="RISKtlandrEdge 4 2 5 4" xfId="23190" xr:uid="{D4F60989-69E2-40AA-9F47-562CABB3A58F}"/>
    <cellStyle name="RISKtlandrEdge 4 2 6" xfId="23191" xr:uid="{737867F0-189F-406A-9A14-20554B4F2407}"/>
    <cellStyle name="RISKtlandrEdge 4 2 6 2" xfId="23192" xr:uid="{8C0F30CB-B1A9-4221-A1B6-C9449AC7D450}"/>
    <cellStyle name="RISKtlandrEdge 4 2 6 2 2" xfId="23193" xr:uid="{D919D2E2-0E2B-481E-B7CF-E472AFA8A6AE}"/>
    <cellStyle name="RISKtlandrEdge 4 2 6 3" xfId="23194" xr:uid="{8BB894D6-2E61-4409-902C-EE4350307FA4}"/>
    <cellStyle name="RISKtlandrEdge 4 2 6 3 2" xfId="23195" xr:uid="{A5202726-5BC2-4BB3-87E8-0F5228042989}"/>
    <cellStyle name="RISKtlandrEdge 4 2 6 4" xfId="23196" xr:uid="{AA33B200-CE3D-44D3-8AD8-784CAFE03DC2}"/>
    <cellStyle name="RISKtlandrEdge 4 2 7" xfId="23197" xr:uid="{518F6A8B-F82B-464B-BA84-6B9FF0EE71D2}"/>
    <cellStyle name="RISKtlandrEdge 4 2 7 2" xfId="23198" xr:uid="{E95E02B8-F86A-4F6E-B7C4-DF95F7DEF700}"/>
    <cellStyle name="RISKtlandrEdge 4 2 8" xfId="23199" xr:uid="{70555458-8469-4F69-82A4-C13CCFC81FD5}"/>
    <cellStyle name="RISKtlandrEdge 4 2 8 2" xfId="23200" xr:uid="{562DEBCD-A594-447E-A30B-481648F8ED75}"/>
    <cellStyle name="RISKtlandrEdge 4 2 9" xfId="23201" xr:uid="{797402EA-B2A7-4E9A-B1E2-A7704BB4065B}"/>
    <cellStyle name="RISKtlandrEdge 4 2_Balance" xfId="23202" xr:uid="{8B1F40BC-95C9-4F4E-963D-69885B237AE0}"/>
    <cellStyle name="RISKtlandrEdge 4 3" xfId="23203" xr:uid="{5DC1AB49-52AD-40BB-8593-859BFDFC98D2}"/>
    <cellStyle name="RISKtlandrEdge 4 3 2" xfId="23204" xr:uid="{3D2C871C-CA99-4CD8-BDCF-A3BD4CBD6154}"/>
    <cellStyle name="RISKtlandrEdge 4 3 2 2" xfId="23205" xr:uid="{D8B0D313-71CB-44DF-BA29-5E0E5252CF75}"/>
    <cellStyle name="RISKtlandrEdge 4 3 2 2 2" xfId="23206" xr:uid="{8672180F-E03D-4347-BC2F-D657C1A1385D}"/>
    <cellStyle name="RISKtlandrEdge 4 3 2 2 2 2" xfId="23207" xr:uid="{1BB9362B-DC2D-4D29-B88C-DF7DA0BB703C}"/>
    <cellStyle name="RISKtlandrEdge 4 3 2 2 3" xfId="23208" xr:uid="{0CDB5B70-F15B-4D3D-9258-FDDE35AAA16C}"/>
    <cellStyle name="RISKtlandrEdge 4 3 2 2 3 2" xfId="23209" xr:uid="{2203710D-89C0-4B92-8422-D289B6C624E2}"/>
    <cellStyle name="RISKtlandrEdge 4 3 2 2 4" xfId="23210" xr:uid="{8766E08B-1B2F-4984-B3FC-4310337D084C}"/>
    <cellStyle name="RISKtlandrEdge 4 3 2 3" xfId="23211" xr:uid="{2F963F25-FFB8-4715-AFDF-3E5893F20ADE}"/>
    <cellStyle name="RISKtlandrEdge 4 3 2 3 2" xfId="23212" xr:uid="{98988B87-CD55-4F8C-855D-B61BCC128CC0}"/>
    <cellStyle name="RISKtlandrEdge 4 3 2 3 2 2" xfId="23213" xr:uid="{2AD46E0E-B5D4-49CD-98F1-3BDCA01D004E}"/>
    <cellStyle name="RISKtlandrEdge 4 3 2 3 3" xfId="23214" xr:uid="{18B8ACBB-5A59-4240-9B70-E4156884EE64}"/>
    <cellStyle name="RISKtlandrEdge 4 3 2 3 3 2" xfId="23215" xr:uid="{63C8A87C-D24B-4F2B-8465-82FFEAB4F0C3}"/>
    <cellStyle name="RISKtlandrEdge 4 3 2 3 4" xfId="23216" xr:uid="{5AC7330D-9FB0-4D1D-9DB9-4500AC31B32D}"/>
    <cellStyle name="RISKtlandrEdge 4 3 2 4" xfId="23217" xr:uid="{EC3B93F3-22EE-4B5A-A900-32BBF37AB40E}"/>
    <cellStyle name="RISKtlandrEdge 4 3 2 4 2" xfId="23218" xr:uid="{DDF1C471-0985-476E-A160-3B55FD430CBD}"/>
    <cellStyle name="RISKtlandrEdge 4 3 2 4 2 2" xfId="23219" xr:uid="{0088045A-C9BF-4D78-8696-950EB47FC0C5}"/>
    <cellStyle name="RISKtlandrEdge 4 3 2 4 3" xfId="23220" xr:uid="{551328CE-29C3-4C87-B0BF-508A874EC5B0}"/>
    <cellStyle name="RISKtlandrEdge 4 3 2 4 3 2" xfId="23221" xr:uid="{273FEAD2-D4FB-4E36-82E2-3CE601681FE9}"/>
    <cellStyle name="RISKtlandrEdge 4 3 2 4 4" xfId="23222" xr:uid="{8C9CA66B-94F7-4C5E-A0AC-65B482108632}"/>
    <cellStyle name="RISKtlandrEdge 4 3 2 5" xfId="23223" xr:uid="{E8F5D31E-2F50-4419-8B14-761CB8D98BBC}"/>
    <cellStyle name="RISKtlandrEdge 4 3 2 5 2" xfId="23224" xr:uid="{4C15858F-C889-4C9E-9533-072741EB53EE}"/>
    <cellStyle name="RISKtlandrEdge 4 3 2 5 2 2" xfId="23225" xr:uid="{B269734D-9037-4B97-AF85-E22C0984DE0C}"/>
    <cellStyle name="RISKtlandrEdge 4 3 2 5 3" xfId="23226" xr:uid="{9D45D0AC-E2B0-4866-9142-DB4A150C848C}"/>
    <cellStyle name="RISKtlandrEdge 4 3 2 5 3 2" xfId="23227" xr:uid="{8F69D369-36DC-4149-863F-8B65FE4080B5}"/>
    <cellStyle name="RISKtlandrEdge 4 3 2 5 4" xfId="23228" xr:uid="{9AE79B9D-7596-48CE-A61A-9A8574F98865}"/>
    <cellStyle name="RISKtlandrEdge 4 3 2 6" xfId="23229" xr:uid="{0FFF00F2-5157-4145-A29D-874685A24526}"/>
    <cellStyle name="RISKtlandrEdge 4 3 2 6 2" xfId="23230" xr:uid="{6A6478D4-D7F3-4628-8746-8BAED45FCCF2}"/>
    <cellStyle name="RISKtlandrEdge 4 3 2 7" xfId="23231" xr:uid="{2D12B337-E0ED-4AAE-BDFA-49A4F57A3A78}"/>
    <cellStyle name="RISKtlandrEdge 4 3 2 7 2" xfId="23232" xr:uid="{59E7C94A-0278-435D-9083-7ADC290F5736}"/>
    <cellStyle name="RISKtlandrEdge 4 3 2 8" xfId="23233" xr:uid="{0D189DEC-317B-45CB-BA61-311471D01E41}"/>
    <cellStyle name="RISKtlandrEdge 4 3 3" xfId="23234" xr:uid="{5A80D51E-6D7B-4550-B02C-A231417CAD81}"/>
    <cellStyle name="RISKtlandrEdge 4 3 3 2" xfId="23235" xr:uid="{04933803-49DC-470E-9F7A-A6594D77357E}"/>
    <cellStyle name="RISKtlandrEdge 4 3 3 2 2" xfId="23236" xr:uid="{6A94B34E-2294-4E68-BAA2-5101E3690EF5}"/>
    <cellStyle name="RISKtlandrEdge 4 3 3 3" xfId="23237" xr:uid="{C8E1306C-3F60-452B-B429-DF1151ED5ABF}"/>
    <cellStyle name="RISKtlandrEdge 4 3 3 3 2" xfId="23238" xr:uid="{B175C544-A641-479C-AB3F-FDD9808F1162}"/>
    <cellStyle name="RISKtlandrEdge 4 3 3 4" xfId="23239" xr:uid="{CD8F08F9-F92B-4D76-A5B8-70577235259E}"/>
    <cellStyle name="RISKtlandrEdge 4 3 4" xfId="23240" xr:uid="{3C986810-A166-46A5-9E89-4AC2D6D13278}"/>
    <cellStyle name="RISKtlandrEdge 4 3 4 2" xfId="23241" xr:uid="{F2412E6D-062D-4BDC-9E75-5B3304F34C9B}"/>
    <cellStyle name="RISKtlandrEdge 4 3 4 2 2" xfId="23242" xr:uid="{52E01FBE-1B2D-4BDA-A307-F95C09D6176C}"/>
    <cellStyle name="RISKtlandrEdge 4 3 4 3" xfId="23243" xr:uid="{C40A15E2-F9F3-4C28-A2DA-EA587D99E5CA}"/>
    <cellStyle name="RISKtlandrEdge 4 3 4 3 2" xfId="23244" xr:uid="{F8473C43-8400-4C50-9BF0-601187394BD0}"/>
    <cellStyle name="RISKtlandrEdge 4 3 4 4" xfId="23245" xr:uid="{C0B70970-DEA9-49AC-BB99-8B40D9A8CF4D}"/>
    <cellStyle name="RISKtlandrEdge 4 3 5" xfId="23246" xr:uid="{E95DBBDB-411B-4B92-BAAA-C5AF43A19274}"/>
    <cellStyle name="RISKtlandrEdge 4 3 5 2" xfId="23247" xr:uid="{242BE441-E812-45F7-B9D3-F74F96C767D1}"/>
    <cellStyle name="RISKtlandrEdge 4 3 5 2 2" xfId="23248" xr:uid="{70F988F1-CCC3-4321-BDA2-BE667C23BEA8}"/>
    <cellStyle name="RISKtlandrEdge 4 3 5 3" xfId="23249" xr:uid="{A73C8FC4-725A-428E-BD3F-E67CAF3D7275}"/>
    <cellStyle name="RISKtlandrEdge 4 3 5 3 2" xfId="23250" xr:uid="{6A43328D-BF93-445C-9D6A-3D5AD3B0AB26}"/>
    <cellStyle name="RISKtlandrEdge 4 3 5 4" xfId="23251" xr:uid="{12BA33F3-BD7A-4F97-B0B4-45AB141C11E1}"/>
    <cellStyle name="RISKtlandrEdge 4 3 6" xfId="23252" xr:uid="{80FA017A-CF43-4AED-9577-36139274BE10}"/>
    <cellStyle name="RISKtlandrEdge 4 3 6 2" xfId="23253" xr:uid="{52C99DD7-E747-49B8-840A-CBFCA329A1BD}"/>
    <cellStyle name="RISKtlandrEdge 4 3 6 2 2" xfId="23254" xr:uid="{5AB4C50D-973E-46B5-89E9-78E7E08711C1}"/>
    <cellStyle name="RISKtlandrEdge 4 3 6 3" xfId="23255" xr:uid="{738E8C49-3677-4050-A82A-821D66976AD0}"/>
    <cellStyle name="RISKtlandrEdge 4 3 6 3 2" xfId="23256" xr:uid="{E9AA32C0-3E1F-407A-8BC4-430134D2C54A}"/>
    <cellStyle name="RISKtlandrEdge 4 3 6 4" xfId="23257" xr:uid="{36A74B85-D8DA-46A8-A2B3-175FA6626293}"/>
    <cellStyle name="RISKtlandrEdge 4 3 7" xfId="23258" xr:uid="{9362FA78-B367-4231-BFF1-4B3E19D95D86}"/>
    <cellStyle name="RISKtlandrEdge 4 3 7 2" xfId="23259" xr:uid="{F8F56B48-59CE-448E-AA10-48111B1A91DB}"/>
    <cellStyle name="RISKtlandrEdge 4 3 8" xfId="23260" xr:uid="{9839E34F-4892-4559-BAC7-4EDEFAC0F94E}"/>
    <cellStyle name="RISKtlandrEdge 4 3 8 2" xfId="23261" xr:uid="{9458048B-4E60-460B-BEF7-7D5B2D6F40EB}"/>
    <cellStyle name="RISKtlandrEdge 4 3 9" xfId="23262" xr:uid="{8E17EFFF-BF47-4BB0-A055-F2BE29D6C160}"/>
    <cellStyle name="RISKtlandrEdge 4 3_Balance" xfId="23263" xr:uid="{6AC33C83-E94B-48E3-9A09-D4A7C06E948A}"/>
    <cellStyle name="RISKtlandrEdge 4 4" xfId="23264" xr:uid="{60B800F3-C2A2-4176-B58E-38656C2A21FE}"/>
    <cellStyle name="RISKtlandrEdge 4 4 2" xfId="23265" xr:uid="{DE9DDC7B-AEBB-4391-A113-7CAD22E19A54}"/>
    <cellStyle name="RISKtlandrEdge 4 4 2 2" xfId="23266" xr:uid="{64BD193E-CEEC-4985-9924-94AC6B3ADCB2}"/>
    <cellStyle name="RISKtlandrEdge 4 4 2 2 2" xfId="23267" xr:uid="{5B86B6EC-EB7C-4958-B753-1221D9244C4D}"/>
    <cellStyle name="RISKtlandrEdge 4 4 2 2 2 2" xfId="23268" xr:uid="{375A3BC8-5729-4727-9863-66EC1D1DACAA}"/>
    <cellStyle name="RISKtlandrEdge 4 4 2 2 3" xfId="23269" xr:uid="{BF75EFDE-18B2-49CE-9366-450334A0D2C4}"/>
    <cellStyle name="RISKtlandrEdge 4 4 2 2 3 2" xfId="23270" xr:uid="{EF476A35-2F1D-4564-8C03-5BC5EAFDA6CF}"/>
    <cellStyle name="RISKtlandrEdge 4 4 2 2 4" xfId="23271" xr:uid="{EC04ABE6-C6AA-4B77-A145-4BE286E917A7}"/>
    <cellStyle name="RISKtlandrEdge 4 4 2 3" xfId="23272" xr:uid="{ABCA70F2-4CEA-4379-94A0-A3FAA04352DF}"/>
    <cellStyle name="RISKtlandrEdge 4 4 2 3 2" xfId="23273" xr:uid="{E09CDCAE-AD49-4628-A480-6E7DA44B473A}"/>
    <cellStyle name="RISKtlandrEdge 4 4 2 3 2 2" xfId="23274" xr:uid="{5FAD4F10-1B1E-4206-817C-9594555F4B0D}"/>
    <cellStyle name="RISKtlandrEdge 4 4 2 3 3" xfId="23275" xr:uid="{7816E233-29E5-47D3-9677-2D407E200967}"/>
    <cellStyle name="RISKtlandrEdge 4 4 2 3 3 2" xfId="23276" xr:uid="{44B8323B-C99A-4506-9F99-05BF15A18C44}"/>
    <cellStyle name="RISKtlandrEdge 4 4 2 3 4" xfId="23277" xr:uid="{C6AD3306-54F9-466A-9CD8-E0F43AF08CBB}"/>
    <cellStyle name="RISKtlandrEdge 4 4 2 4" xfId="23278" xr:uid="{4DD6FA46-5849-48D8-971F-4BC7C0363A0D}"/>
    <cellStyle name="RISKtlandrEdge 4 4 2 4 2" xfId="23279" xr:uid="{5AC5B7FD-1FA8-4345-875C-DE354A9876BF}"/>
    <cellStyle name="RISKtlandrEdge 4 4 2 4 2 2" xfId="23280" xr:uid="{023100B5-EE38-4155-B7DA-A10556E684CD}"/>
    <cellStyle name="RISKtlandrEdge 4 4 2 4 3" xfId="23281" xr:uid="{E3970BBD-AA43-4272-A7CA-2726452F4A0E}"/>
    <cellStyle name="RISKtlandrEdge 4 4 2 4 3 2" xfId="23282" xr:uid="{DD150477-7D4D-496A-B85F-86551E8D9F13}"/>
    <cellStyle name="RISKtlandrEdge 4 4 2 4 4" xfId="23283" xr:uid="{F41697D7-648A-446D-9E36-CAA53DA73716}"/>
    <cellStyle name="RISKtlandrEdge 4 4 2 5" xfId="23284" xr:uid="{1EEF2AE4-77EC-46A2-A3AF-5FA20C0561C8}"/>
    <cellStyle name="RISKtlandrEdge 4 4 2 5 2" xfId="23285" xr:uid="{58A02964-2415-4CDD-8835-1DE578F773E0}"/>
    <cellStyle name="RISKtlandrEdge 4 4 2 5 2 2" xfId="23286" xr:uid="{5C2B0787-11AF-47BA-8FEC-F2616947DAD5}"/>
    <cellStyle name="RISKtlandrEdge 4 4 2 5 3" xfId="23287" xr:uid="{6BB7B1FD-4FE7-47E5-817A-05685598EE87}"/>
    <cellStyle name="RISKtlandrEdge 4 4 2 5 3 2" xfId="23288" xr:uid="{5B60071D-74B6-411F-8A95-BB3BD49B0B5F}"/>
    <cellStyle name="RISKtlandrEdge 4 4 2 5 4" xfId="23289" xr:uid="{EE9D7647-DAB0-47DC-896C-2F549A339131}"/>
    <cellStyle name="RISKtlandrEdge 4 4 2 6" xfId="23290" xr:uid="{86A61E23-0EC2-4FF3-B57C-C3DF30DD1877}"/>
    <cellStyle name="RISKtlandrEdge 4 4 2 6 2" xfId="23291" xr:uid="{72638C48-DF6B-403B-AEEA-1A66D035FBA7}"/>
    <cellStyle name="RISKtlandrEdge 4 4 2 7" xfId="23292" xr:uid="{78015E5B-22F8-4A5D-A3F7-1ED5F4CCBCC2}"/>
    <cellStyle name="RISKtlandrEdge 4 4 2 7 2" xfId="23293" xr:uid="{5B511F91-7A09-4620-BB5D-4AC030C84A72}"/>
    <cellStyle name="RISKtlandrEdge 4 4 2 8" xfId="23294" xr:uid="{99EDBF41-B152-429A-ABEA-A183C453EC19}"/>
    <cellStyle name="RISKtlandrEdge 4 4 3" xfId="23295" xr:uid="{1B5FD1C1-1299-41EE-A186-8FC328B9CB27}"/>
    <cellStyle name="RISKtlandrEdge 4 4 3 2" xfId="23296" xr:uid="{5B8CB1B6-F2BF-4C5B-AFF4-A34A2496B9F6}"/>
    <cellStyle name="RISKtlandrEdge 4 4 3 2 2" xfId="23297" xr:uid="{717EE03B-3272-411C-9B40-1365AF3C97C9}"/>
    <cellStyle name="RISKtlandrEdge 4 4 3 3" xfId="23298" xr:uid="{C63A6DFB-F6CB-4809-AC47-A553796EA842}"/>
    <cellStyle name="RISKtlandrEdge 4 4 3 3 2" xfId="23299" xr:uid="{13E8E91F-D842-45DB-BAA3-3C682D43EC78}"/>
    <cellStyle name="RISKtlandrEdge 4 4 3 4" xfId="23300" xr:uid="{48F7FFA3-38F3-4A0C-BEAC-DAF96826284A}"/>
    <cellStyle name="RISKtlandrEdge 4 4 4" xfId="23301" xr:uid="{F8AF8774-38C8-4069-B7D7-006D0085FA99}"/>
    <cellStyle name="RISKtlandrEdge 4 4 4 2" xfId="23302" xr:uid="{EE9C58CB-08C4-44B6-B6A1-6FAC50A38BD2}"/>
    <cellStyle name="RISKtlandrEdge 4 4 4 2 2" xfId="23303" xr:uid="{E5B189E8-453E-4534-AEF9-8CBE526D5BF8}"/>
    <cellStyle name="RISKtlandrEdge 4 4 4 3" xfId="23304" xr:uid="{55FC1EC6-51EE-4E74-816B-82770BFDF149}"/>
    <cellStyle name="RISKtlandrEdge 4 4 4 3 2" xfId="23305" xr:uid="{B7A01324-0675-46C6-8EB2-3BD2CB88DDFD}"/>
    <cellStyle name="RISKtlandrEdge 4 4 4 4" xfId="23306" xr:uid="{AD6601CA-E5A7-493A-A1D2-B8BB7E00785A}"/>
    <cellStyle name="RISKtlandrEdge 4 4 5" xfId="23307" xr:uid="{0F654442-D651-4C66-BD23-A5F5219F41CF}"/>
    <cellStyle name="RISKtlandrEdge 4 4 5 2" xfId="23308" xr:uid="{0457B8F7-357D-43B8-9738-898B23F96394}"/>
    <cellStyle name="RISKtlandrEdge 4 4 5 2 2" xfId="23309" xr:uid="{388C3B2E-77A1-4766-ACF3-FA09F75D3A15}"/>
    <cellStyle name="RISKtlandrEdge 4 4 5 3" xfId="23310" xr:uid="{E3A7CE35-EE65-4C0D-89EC-A4CD47FCCAB1}"/>
    <cellStyle name="RISKtlandrEdge 4 4 5 3 2" xfId="23311" xr:uid="{D7BA684A-D7E4-46AA-9343-AED23107A3A4}"/>
    <cellStyle name="RISKtlandrEdge 4 4 5 4" xfId="23312" xr:uid="{33A0CFFE-3277-4C4E-ACDB-6FFC3495F4D3}"/>
    <cellStyle name="RISKtlandrEdge 4 4 6" xfId="23313" xr:uid="{333F79F9-8A5B-4AA1-BE6C-CCE997125FB7}"/>
    <cellStyle name="RISKtlandrEdge 4 4 6 2" xfId="23314" xr:uid="{CDA74E93-6F96-4492-A829-C6ED1DC3BE66}"/>
    <cellStyle name="RISKtlandrEdge 4 4 6 2 2" xfId="23315" xr:uid="{0F822455-6CBF-45F4-AB43-967D8EDF5DFD}"/>
    <cellStyle name="RISKtlandrEdge 4 4 6 3" xfId="23316" xr:uid="{18995BC8-ABC4-4786-95D1-1FB088F32DB6}"/>
    <cellStyle name="RISKtlandrEdge 4 4 6 3 2" xfId="23317" xr:uid="{BDB27105-92D2-427F-BCD0-730CF5E1760C}"/>
    <cellStyle name="RISKtlandrEdge 4 4 6 4" xfId="23318" xr:uid="{A0B48B02-A417-4E3F-91FB-8E68E5A828C5}"/>
    <cellStyle name="RISKtlandrEdge 4 4 7" xfId="23319" xr:uid="{F26C57A3-9A7F-4971-8024-26FC7A3DA016}"/>
    <cellStyle name="RISKtlandrEdge 4 4 7 2" xfId="23320" xr:uid="{25AF5260-270A-4F38-B100-D4C47F631A19}"/>
    <cellStyle name="RISKtlandrEdge 4 4 8" xfId="23321" xr:uid="{728F098A-85AF-4714-BDCC-653828BFECA9}"/>
    <cellStyle name="RISKtlandrEdge 4 4 8 2" xfId="23322" xr:uid="{7F7FE1FE-0694-4BF3-8E50-0671BA87357E}"/>
    <cellStyle name="RISKtlandrEdge 4 4 9" xfId="23323" xr:uid="{93B23286-5AB0-4FF7-89EF-FECD1198C15D}"/>
    <cellStyle name="RISKtlandrEdge 4 4_Balance" xfId="23324" xr:uid="{CEA0AEAC-E277-4DFC-828B-84CA5FA780FD}"/>
    <cellStyle name="RISKtlandrEdge 4 5" xfId="23325" xr:uid="{F141D8CE-6F95-476B-A2F3-BA00FF5B0BF9}"/>
    <cellStyle name="RISKtlandrEdge 4 5 2" xfId="23326" xr:uid="{EC3CDF7F-A14D-4E99-9197-5A7AFF4A791A}"/>
    <cellStyle name="RISKtlandrEdge 4 5 2 2" xfId="23327" xr:uid="{512BE88D-B073-4A08-8F16-39B7E428E252}"/>
    <cellStyle name="RISKtlandrEdge 4 5 2 2 2" xfId="23328" xr:uid="{8634CA77-F9F6-439B-9848-0FE87AE66F8A}"/>
    <cellStyle name="RISKtlandrEdge 4 5 2 3" xfId="23329" xr:uid="{F4C2859C-F0D5-4958-AF3D-FD2FB2518F7B}"/>
    <cellStyle name="RISKtlandrEdge 4 5 2 3 2" xfId="23330" xr:uid="{483B3312-A1EB-4B76-AD01-247D0C889D8A}"/>
    <cellStyle name="RISKtlandrEdge 4 5 2 4" xfId="23331" xr:uid="{80664856-DFF3-424F-A5C1-A532704504A4}"/>
    <cellStyle name="RISKtlandrEdge 4 5 3" xfId="23332" xr:uid="{38652DF4-0BA3-49F4-BA7A-17995A789615}"/>
    <cellStyle name="RISKtlandrEdge 4 5 3 2" xfId="23333" xr:uid="{D177A180-B73A-4265-878D-CF755DA2D7E0}"/>
    <cellStyle name="RISKtlandrEdge 4 5 3 2 2" xfId="23334" xr:uid="{EE30BF6D-4D09-4529-BF9A-B3F60863640B}"/>
    <cellStyle name="RISKtlandrEdge 4 5 3 3" xfId="23335" xr:uid="{0B4E620D-17BD-446C-9CD9-A8C687F000AB}"/>
    <cellStyle name="RISKtlandrEdge 4 5 3 3 2" xfId="23336" xr:uid="{750C9EA5-7160-48B6-AE31-8E6C7D4599E9}"/>
    <cellStyle name="RISKtlandrEdge 4 5 3 4" xfId="23337" xr:uid="{41A33B52-2E15-4C1E-9D3B-7E24F0296F2E}"/>
    <cellStyle name="RISKtlandrEdge 4 5 4" xfId="23338" xr:uid="{C77B8E9C-2C04-4DCD-808A-C65E03D527A9}"/>
    <cellStyle name="RISKtlandrEdge 4 5 4 2" xfId="23339" xr:uid="{F87924D0-6314-44FE-9B10-4DB3CA1F3564}"/>
    <cellStyle name="RISKtlandrEdge 4 5 4 2 2" xfId="23340" xr:uid="{D8EB3D59-DC2B-4524-9ED8-88107AE628C4}"/>
    <cellStyle name="RISKtlandrEdge 4 5 4 3" xfId="23341" xr:uid="{097112E6-9CCC-4BDB-AFF3-38CC67B4655E}"/>
    <cellStyle name="RISKtlandrEdge 4 5 4 3 2" xfId="23342" xr:uid="{6FDB0920-1AF8-4FFC-ACEA-841C16534785}"/>
    <cellStyle name="RISKtlandrEdge 4 5 4 4" xfId="23343" xr:uid="{9DA6FB4C-1B6D-4C12-A411-5E64E3FE66B0}"/>
    <cellStyle name="RISKtlandrEdge 4 5 5" xfId="23344" xr:uid="{5318C892-FDC0-4FE9-9993-46BF318D7CA8}"/>
    <cellStyle name="RISKtlandrEdge 4 5 5 2" xfId="23345" xr:uid="{A792995A-FC46-478A-9BCA-2982DB3EF6D9}"/>
    <cellStyle name="RISKtlandrEdge 4 5 5 2 2" xfId="23346" xr:uid="{B03E7762-04D5-447F-9CCE-4F658B00FEA9}"/>
    <cellStyle name="RISKtlandrEdge 4 5 5 3" xfId="23347" xr:uid="{4F250D4F-0D32-40E4-9338-76EDDEABBB1B}"/>
    <cellStyle name="RISKtlandrEdge 4 5 5 3 2" xfId="23348" xr:uid="{F987F7B4-39F7-4EBB-8434-049485CE4774}"/>
    <cellStyle name="RISKtlandrEdge 4 5 5 4" xfId="23349" xr:uid="{A7D3FC17-12B7-4BF1-BEEA-02D45C8BCF29}"/>
    <cellStyle name="RISKtlandrEdge 4 5 6" xfId="23350" xr:uid="{EFC6C34E-4F31-4947-A11F-86BBC0B3E90F}"/>
    <cellStyle name="RISKtlandrEdge 4 5 6 2" xfId="23351" xr:uid="{642F94E2-FF7B-4A7D-9981-5DB90446B9CA}"/>
    <cellStyle name="RISKtlandrEdge 4 5 7" xfId="23352" xr:uid="{14F3498D-CE8E-492D-90F9-4CFC52AECBB3}"/>
    <cellStyle name="RISKtlandrEdge 4 5 7 2" xfId="23353" xr:uid="{117732EE-318A-4CBC-AC82-18371FFDC92F}"/>
    <cellStyle name="RISKtlandrEdge 4 5 8" xfId="23354" xr:uid="{FB00B784-17D5-4A8E-A2C1-C393C226D67B}"/>
    <cellStyle name="RISKtlandrEdge 4 6" xfId="23355" xr:uid="{64C276A7-FCCD-49F9-973E-1880EB0A0FFB}"/>
    <cellStyle name="RISKtlandrEdge 4 6 2" xfId="23356" xr:uid="{CF2C5715-DB21-4C7A-9CB4-43F0DB589FCB}"/>
    <cellStyle name="RISKtlandrEdge 4 6 2 2" xfId="23357" xr:uid="{A8E1794F-3847-4F36-A630-4AEECBCAADF2}"/>
    <cellStyle name="RISKtlandrEdge 4 6 2 2 2" xfId="23358" xr:uid="{9E4F132C-6D62-484D-9D6C-FDA14B935B1A}"/>
    <cellStyle name="RISKtlandrEdge 4 6 2 3" xfId="23359" xr:uid="{FA2DD113-D331-4106-97B8-FA40FB929DC8}"/>
    <cellStyle name="RISKtlandrEdge 4 6 2 3 2" xfId="23360" xr:uid="{1CEB9EDD-DFBC-46C9-94E6-EEB656271726}"/>
    <cellStyle name="RISKtlandrEdge 4 6 2 4" xfId="23361" xr:uid="{B461AC1B-8405-4CF7-BECE-28075FDA71CA}"/>
    <cellStyle name="RISKtlandrEdge 4 6 3" xfId="23362" xr:uid="{5FC0AAC8-CCB7-4A21-8687-6FB490490A8D}"/>
    <cellStyle name="RISKtlandrEdge 4 6 3 2" xfId="23363" xr:uid="{16B507AF-A454-434B-8E1D-9349494A0297}"/>
    <cellStyle name="RISKtlandrEdge 4 6 3 2 2" xfId="23364" xr:uid="{83C91B3E-CC78-4DD1-8759-2059A93DF518}"/>
    <cellStyle name="RISKtlandrEdge 4 6 3 3" xfId="23365" xr:uid="{17B8F29C-9CB3-40FC-9E23-14E0AF1CE803}"/>
    <cellStyle name="RISKtlandrEdge 4 6 3 3 2" xfId="23366" xr:uid="{F4C472B6-F797-4F07-8ED7-4FCC76626963}"/>
    <cellStyle name="RISKtlandrEdge 4 6 3 4" xfId="23367" xr:uid="{4213872A-F867-4912-A771-F5B4A26C3307}"/>
    <cellStyle name="RISKtlandrEdge 4 6 4" xfId="23368" xr:uid="{72BD5987-C327-443C-BA9A-09DE81882B85}"/>
    <cellStyle name="RISKtlandrEdge 4 6 4 2" xfId="23369" xr:uid="{E858A807-0B78-429A-AA4F-9D4021863592}"/>
    <cellStyle name="RISKtlandrEdge 4 6 4 2 2" xfId="23370" xr:uid="{58D2C14A-222E-49E9-90CC-C0233A9B7A47}"/>
    <cellStyle name="RISKtlandrEdge 4 6 4 3" xfId="23371" xr:uid="{9A0AAE9B-73DF-4EDB-8AAC-F809E1DB2E32}"/>
    <cellStyle name="RISKtlandrEdge 4 6 4 3 2" xfId="23372" xr:uid="{F1BA9C26-23B3-4894-8182-44DFB9BE7096}"/>
    <cellStyle name="RISKtlandrEdge 4 6 4 4" xfId="23373" xr:uid="{63D236A1-7B0D-403E-8D59-8686E1C4E227}"/>
    <cellStyle name="RISKtlandrEdge 4 6 5" xfId="23374" xr:uid="{77456AD3-F250-4C2E-A2DA-8315B1FA86AE}"/>
    <cellStyle name="RISKtlandrEdge 4 6 5 2" xfId="23375" xr:uid="{7AF5197E-D8B3-4171-85C0-018EA6A2778E}"/>
    <cellStyle name="RISKtlandrEdge 4 6 5 2 2" xfId="23376" xr:uid="{43F6725F-AC87-4D22-BC21-F01116F254FF}"/>
    <cellStyle name="RISKtlandrEdge 4 6 5 3" xfId="23377" xr:uid="{112199AF-9A4F-43C0-9364-870C7C051B37}"/>
    <cellStyle name="RISKtlandrEdge 4 6 5 3 2" xfId="23378" xr:uid="{14CF1CCC-BBAC-4B77-987D-D1E6B9A57FAC}"/>
    <cellStyle name="RISKtlandrEdge 4 6 5 4" xfId="23379" xr:uid="{3A3DEC94-93D6-4C15-9A13-233F5E3734AE}"/>
    <cellStyle name="RISKtlandrEdge 4 6 6" xfId="23380" xr:uid="{32816064-3788-4125-B54B-0FE259654D18}"/>
    <cellStyle name="RISKtlandrEdge 4 6 6 2" xfId="23381" xr:uid="{2BD2FC78-B6DD-4C57-8BB7-47E98C47B376}"/>
    <cellStyle name="RISKtlandrEdge 4 6 7" xfId="23382" xr:uid="{EF96CFAA-5A32-4B95-A856-A2B3D54E24B4}"/>
    <cellStyle name="RISKtlandrEdge 4 6 7 2" xfId="23383" xr:uid="{0213F681-F079-4283-9101-499137F3E8D5}"/>
    <cellStyle name="RISKtlandrEdge 4 6 8" xfId="23384" xr:uid="{FA35034A-7621-44F1-B9D8-2A3E1AE5E0DC}"/>
    <cellStyle name="RISKtlandrEdge 4 7" xfId="23385" xr:uid="{49732150-B394-4686-9E32-AC1924B29CD7}"/>
    <cellStyle name="RISKtlandrEdge 4 7 2" xfId="23386" xr:uid="{CE70416C-5BDD-4EC9-B480-59241FA05D10}"/>
    <cellStyle name="RISKtlandrEdge 4 7 2 2" xfId="23387" xr:uid="{956CD38B-1FCD-4E34-99A1-005E1AC7ED54}"/>
    <cellStyle name="RISKtlandrEdge 4 7 3" xfId="23388" xr:uid="{BC072B89-5D46-421D-A629-0F0888E656B6}"/>
    <cellStyle name="RISKtlandrEdge 4 7 3 2" xfId="23389" xr:uid="{4F56DA32-D27D-493E-BE77-4651ED11081B}"/>
    <cellStyle name="RISKtlandrEdge 4 7 4" xfId="23390" xr:uid="{80CA6CEC-122E-4763-81BC-5239E6E650EB}"/>
    <cellStyle name="RISKtlandrEdge 4 8" xfId="23391" xr:uid="{9A308FB6-100F-469B-97D4-828C6AE8546B}"/>
    <cellStyle name="RISKtlandrEdge 4 8 2" xfId="23392" xr:uid="{1FDD66CA-1710-4C81-BB4D-0A6E34CE2E16}"/>
    <cellStyle name="RISKtlandrEdge 4 8 2 2" xfId="23393" xr:uid="{F5CABBCB-3450-4EC2-86AC-214C176D1FD0}"/>
    <cellStyle name="RISKtlandrEdge 4 8 3" xfId="23394" xr:uid="{AE7A80B5-40FF-4F33-9CD3-978327FA3574}"/>
    <cellStyle name="RISKtlandrEdge 4 8 3 2" xfId="23395" xr:uid="{9068CE68-55F9-495C-9128-FDA27172258D}"/>
    <cellStyle name="RISKtlandrEdge 4 8 4" xfId="23396" xr:uid="{A48CB9EB-BAB4-4DD7-BB90-534FAEEFF026}"/>
    <cellStyle name="RISKtlandrEdge 4 9" xfId="23397" xr:uid="{88811976-EFAE-493A-82D4-6386CAB7B908}"/>
    <cellStyle name="RISKtlandrEdge 4 9 2" xfId="23398" xr:uid="{74AEF5A1-354E-4D7D-9B76-8AF4F16E4BE3}"/>
    <cellStyle name="RISKtlandrEdge 4 9 2 2" xfId="23399" xr:uid="{9E022C09-E44D-49D1-88BE-F3D2A932A322}"/>
    <cellStyle name="RISKtlandrEdge 4 9 3" xfId="23400" xr:uid="{84628D81-1E52-4B81-A1BC-E84654641A34}"/>
    <cellStyle name="RISKtlandrEdge 4 9 3 2" xfId="23401" xr:uid="{6AB81727-750C-4955-B0EE-9CFE58BC90DF}"/>
    <cellStyle name="RISKtlandrEdge 4 9 4" xfId="23402" xr:uid="{46F997EE-6C5B-4919-BE9C-9EBDAB318746}"/>
    <cellStyle name="RISKtlandrEdge 4_Balance" xfId="23403" xr:uid="{16CAD36C-9CBF-4240-BF16-937339ED7F40}"/>
    <cellStyle name="RISKtlandrEdge 5" xfId="23404" xr:uid="{4A7D7703-6F91-47F1-9DD5-2867B422DFC6}"/>
    <cellStyle name="RISKtlandrEdge 5 2" xfId="23405" xr:uid="{C562DB5D-2C54-4613-9A37-939808092819}"/>
    <cellStyle name="RISKtlandrEdge 5 2 2" xfId="23406" xr:uid="{EBCED8BE-1E16-430C-A0F5-4F58D5942726}"/>
    <cellStyle name="RISKtlandrEdge 5 2 2 2" xfId="23407" xr:uid="{CCAB3486-8000-4F69-8120-83742D46F18E}"/>
    <cellStyle name="RISKtlandrEdge 5 2 3" xfId="23408" xr:uid="{704D046E-A9EA-436C-963F-95158004B9DC}"/>
    <cellStyle name="RISKtlandrEdge 5 2 3 2" xfId="23409" xr:uid="{8426E1E0-EA70-4D1D-BBAE-DE01861F3343}"/>
    <cellStyle name="RISKtlandrEdge 5 2 4" xfId="23410" xr:uid="{38841283-72C7-4610-9EBA-32213315C3A1}"/>
    <cellStyle name="RISKtlandrEdge 5 3" xfId="23411" xr:uid="{F83C3541-8D5C-4226-984D-628DC844F5B0}"/>
    <cellStyle name="RISKtlandrEdge 5 3 2" xfId="23412" xr:uid="{097FAA42-769A-4ADE-AE00-D12B8242610D}"/>
    <cellStyle name="RISKtlandrEdge 5 3 2 2" xfId="23413" xr:uid="{50CA0E9D-8C29-4605-91A2-974A6F0043E8}"/>
    <cellStyle name="RISKtlandrEdge 5 3 3" xfId="23414" xr:uid="{A40AC8F9-F33A-47E8-B6B6-8844B2538FCA}"/>
    <cellStyle name="RISKtlandrEdge 5 3 3 2" xfId="23415" xr:uid="{59B6CD40-8793-44E3-9B7E-AE4DD13268A1}"/>
    <cellStyle name="RISKtlandrEdge 5 3 4" xfId="23416" xr:uid="{EE701012-C31E-4F77-A70D-EF9B1D16E857}"/>
    <cellStyle name="RISKtlandrEdge 5 4" xfId="23417" xr:uid="{615940B7-4093-4F4B-A0E2-E4822EC023AC}"/>
    <cellStyle name="RISKtlandrEdge 5 4 2" xfId="23418" xr:uid="{B4776430-AC6C-4858-A343-7DF0BDE5325F}"/>
    <cellStyle name="RISKtlandrEdge 5 4 2 2" xfId="23419" xr:uid="{CEA7E387-D729-4263-B241-966522FC9B77}"/>
    <cellStyle name="RISKtlandrEdge 5 4 3" xfId="23420" xr:uid="{25194C30-77E4-4883-83AB-B5428FA57493}"/>
    <cellStyle name="RISKtlandrEdge 5 4 3 2" xfId="23421" xr:uid="{53F5CA1B-A7DB-4D95-AC3C-B5F8AEC8C764}"/>
    <cellStyle name="RISKtlandrEdge 5 4 4" xfId="23422" xr:uid="{0179EB37-57C8-4F6A-BE8E-FCC4D479B6D7}"/>
    <cellStyle name="RISKtlandrEdge 5 5" xfId="23423" xr:uid="{DFCC80DA-3032-4A43-B17A-4C976A008744}"/>
    <cellStyle name="RISKtlandrEdge 5 5 2" xfId="23424" xr:uid="{C58ADA85-C671-4742-BE4B-835CB4B02385}"/>
    <cellStyle name="RISKtlandrEdge 5 5 2 2" xfId="23425" xr:uid="{DCE793C8-EA7F-4E6C-B8B6-3382B7E21E62}"/>
    <cellStyle name="RISKtlandrEdge 5 5 3" xfId="23426" xr:uid="{0CEBBA36-A391-4F32-9922-03B7B4072613}"/>
    <cellStyle name="RISKtlandrEdge 5 5 3 2" xfId="23427" xr:uid="{9D3DEF99-E495-4A21-8CEF-42365CCCC890}"/>
    <cellStyle name="RISKtlandrEdge 5 5 4" xfId="23428" xr:uid="{AABF192B-F053-4689-942A-68984C12000D}"/>
    <cellStyle name="RISKtlandrEdge 5 6" xfId="23429" xr:uid="{41B87AF4-9049-4BD6-B659-E08778C874B5}"/>
    <cellStyle name="RISKtlandrEdge 5 6 2" xfId="23430" xr:uid="{864E82F0-D7C5-4624-961F-EE80381BC3FC}"/>
    <cellStyle name="RISKtlandrEdge 5 7" xfId="23431" xr:uid="{DAE6EE59-DB0C-4071-865E-FDC972704916}"/>
    <cellStyle name="RISKtlandrEdge 5 7 2" xfId="23432" xr:uid="{87919A31-7978-4628-916F-FD8D38DD9CC6}"/>
    <cellStyle name="RISKtlandrEdge 5 8" xfId="23433" xr:uid="{B9FD2EB9-9721-4192-959B-79E93CEFD90D}"/>
    <cellStyle name="RISKtlandrEdge 6" xfId="23434" xr:uid="{D6504662-0737-41D1-ADCD-F3A43AE70C18}"/>
    <cellStyle name="RISKtlandrEdge 6 2" xfId="23435" xr:uid="{EE64C3DD-A85F-4509-AE9F-D87488420AE7}"/>
    <cellStyle name="RISKtlandrEdge 6 2 2" xfId="23436" xr:uid="{66363DE4-F9DC-4BB2-AAD0-8FCA67E72E69}"/>
    <cellStyle name="RISKtlandrEdge 6 3" xfId="23437" xr:uid="{E74F94F5-F0A7-4674-937C-FA8EAADC2331}"/>
    <cellStyle name="RISKtlandrEdge 6 3 2" xfId="23438" xr:uid="{47B9F98C-C35B-4361-A5DD-791D4035493D}"/>
    <cellStyle name="RISKtlandrEdge 6 4" xfId="23439" xr:uid="{7298B7A0-CD4F-40EC-A41B-D1207E2D0BB7}"/>
    <cellStyle name="RISKtlandrEdge 7" xfId="23440" xr:uid="{8DFC6097-24ED-4877-9DE2-37BD2C5EC410}"/>
    <cellStyle name="RISKtlandrEdge 7 2" xfId="23441" xr:uid="{0BB802B0-A0FF-43A4-AD45-A01242D887C8}"/>
    <cellStyle name="RISKtlandrEdge 7 2 2" xfId="23442" xr:uid="{7A710C66-8CF5-4AB7-9699-293A578C3F90}"/>
    <cellStyle name="RISKtlandrEdge 7 3" xfId="23443" xr:uid="{318B53EB-AD09-4014-A80E-AA0347B643D1}"/>
    <cellStyle name="RISKtlandrEdge 7 3 2" xfId="23444" xr:uid="{A4E0FA36-8831-4EDF-BDA9-59B85902103E}"/>
    <cellStyle name="RISKtlandrEdge 7 4" xfId="23445" xr:uid="{041DA544-3EC5-4E35-BB30-9D0A55191285}"/>
    <cellStyle name="RISKtlandrEdge 8" xfId="23446" xr:uid="{FB9D023D-AC89-4A0E-9A5A-02C93F97A65F}"/>
    <cellStyle name="RISKtlandrEdge 8 2" xfId="23447" xr:uid="{32B4D263-6A75-450B-B01E-8C3BCADD02ED}"/>
    <cellStyle name="RISKtlandrEdge 8 2 2" xfId="23448" xr:uid="{33ACE085-9203-4D77-8B06-FEE85AF3AFE0}"/>
    <cellStyle name="RISKtlandrEdge 8 3" xfId="23449" xr:uid="{0A439EAE-FBBA-4F1A-8B89-3629E8193FB8}"/>
    <cellStyle name="RISKtlandrEdge 8 3 2" xfId="23450" xr:uid="{9B6D4C44-5A2E-4D57-B1DE-FAC073ED28FE}"/>
    <cellStyle name="RISKtlandrEdge 8 4" xfId="23451" xr:uid="{9B0A9E76-1E62-4339-903C-49CBC2B045AF}"/>
    <cellStyle name="RISKtlandrEdge 9" xfId="23452" xr:uid="{C3BE6936-E83B-4EF3-B7BE-BE3CD5A217AF}"/>
    <cellStyle name="RISKtlandrEdge 9 2" xfId="23453" xr:uid="{7B2FDCEA-2415-45CD-ACA8-E5B558B633A0}"/>
    <cellStyle name="RISKtlandrEdge 9 2 2" xfId="23454" xr:uid="{31746AC3-CA40-4A3E-982E-83FD62E226FF}"/>
    <cellStyle name="RISKtlandrEdge 9 3" xfId="23455" xr:uid="{B8F33DC7-4DD6-4AE3-B6AC-4E406B42A6DA}"/>
    <cellStyle name="RISKtlandrEdge 9 3 2" xfId="23456" xr:uid="{56123D7C-7B25-4E45-B886-3C2BF673FC12}"/>
    <cellStyle name="RISKtlandrEdge 9 4" xfId="23457" xr:uid="{3C23F74A-DB3E-411B-BF0C-A93DE132C482}"/>
    <cellStyle name="RISKtlandrEdge_Balance" xfId="23458" xr:uid="{393D88BE-8B88-49DC-92D4-79D4B10268B4}"/>
    <cellStyle name="RISKtlCorner" xfId="23459" xr:uid="{0E4C117E-2013-45A7-96E3-D9CBD34F55C3}"/>
    <cellStyle name="RISKtlCorner 10" xfId="23460" xr:uid="{0B0A80F8-AA4F-4B83-99D9-E9D019BE8DA4}"/>
    <cellStyle name="RISKtlCorner 10 2" xfId="23461" xr:uid="{98B9A85D-1CEE-47D5-B3C8-3FF4CB3F6C84}"/>
    <cellStyle name="RISKtlCorner 11" xfId="23462" xr:uid="{349E1AFE-CCB3-4DCC-9973-80F6773066BC}"/>
    <cellStyle name="RISKtlCorner 11 2" xfId="23463" xr:uid="{20AF13AB-61CF-493C-81F6-AC85A40BE24B}"/>
    <cellStyle name="RISKtlCorner 12" xfId="23464" xr:uid="{9AF86CBB-E6C7-41FA-A685-6E9A9712FF2C}"/>
    <cellStyle name="RISKtlCorner 2" xfId="23465" xr:uid="{18C08EA6-48FE-458A-B342-0C4142894BDA}"/>
    <cellStyle name="RISKtlCorner 2 10" xfId="23466" xr:uid="{A8230B87-CE2A-4E1E-AC11-D5CA95180792}"/>
    <cellStyle name="RISKtlCorner 2 10 2" xfId="23467" xr:uid="{E6889835-724C-46D1-B9E1-597E22A76B58}"/>
    <cellStyle name="RISKtlCorner 2 10 2 2" xfId="23468" xr:uid="{8A6BF0FF-DAD0-409F-9F42-CCCEFB89D1EB}"/>
    <cellStyle name="RISKtlCorner 2 10 3" xfId="23469" xr:uid="{209D5EB2-8C1F-4432-867E-022E01D34A40}"/>
    <cellStyle name="RISKtlCorner 2 10 3 2" xfId="23470" xr:uid="{7F011A19-5971-4F9A-89C0-D62F56E81347}"/>
    <cellStyle name="RISKtlCorner 2 10 4" xfId="23471" xr:uid="{53847583-1A69-4FF4-9165-6EFB14B8C24F}"/>
    <cellStyle name="RISKtlCorner 2 11" xfId="23472" xr:uid="{922715B1-9E87-4156-85CF-B6CEFDBD613D}"/>
    <cellStyle name="RISKtlCorner 2 11 2" xfId="23473" xr:uid="{F1AA839A-3F07-4473-9126-DB3E3CC3A0EC}"/>
    <cellStyle name="RISKtlCorner 2 12" xfId="23474" xr:uid="{F29BBCF7-4D6D-4979-8ECE-2E3913DBEC4E}"/>
    <cellStyle name="RISKtlCorner 2 12 2" xfId="23475" xr:uid="{E6F0C74E-46AC-43D2-B7E6-57AFB0DC00EE}"/>
    <cellStyle name="RISKtlCorner 2 13" xfId="23476" xr:uid="{FAF7031E-5127-4EF4-A366-CD1B6570F418}"/>
    <cellStyle name="RISKtlCorner 2 2" xfId="23477" xr:uid="{F4744AC0-1ED6-4B06-877E-DB6CB580A5C0}"/>
    <cellStyle name="RISKtlCorner 2 2 2" xfId="23478" xr:uid="{49601F9A-1133-4F7F-A508-9A40B9448861}"/>
    <cellStyle name="RISKtlCorner 2 2 2 2" xfId="23479" xr:uid="{0144AE3F-728B-418F-BA48-EE6793BAC304}"/>
    <cellStyle name="RISKtlCorner 2 2 2 2 2" xfId="23480" xr:uid="{1AFE3C9D-33A8-4104-BBA0-FD23B7726A1A}"/>
    <cellStyle name="RISKtlCorner 2 2 2 2 2 2" xfId="23481" xr:uid="{4F34C6E5-ECDC-4406-947A-7CA69CEF0027}"/>
    <cellStyle name="RISKtlCorner 2 2 2 2 3" xfId="23482" xr:uid="{216214CD-7C73-448B-B616-04D8E1FD09F3}"/>
    <cellStyle name="RISKtlCorner 2 2 2 2 3 2" xfId="23483" xr:uid="{BD1193DC-8128-499A-B3E7-458D24E5AFA9}"/>
    <cellStyle name="RISKtlCorner 2 2 2 2 4" xfId="23484" xr:uid="{784CAE50-BC3B-4B36-BCF6-D273FC09AB2D}"/>
    <cellStyle name="RISKtlCorner 2 2 2 3" xfId="23485" xr:uid="{28FD1BB2-1FFA-41A0-B079-BC20C724DA4C}"/>
    <cellStyle name="RISKtlCorner 2 2 2 3 2" xfId="23486" xr:uid="{78107058-73BD-4B2A-A374-29DDF8CFE9A7}"/>
    <cellStyle name="RISKtlCorner 2 2 2 3 2 2" xfId="23487" xr:uid="{8BB8A0FD-9739-4D8E-8493-838112A74235}"/>
    <cellStyle name="RISKtlCorner 2 2 2 3 3" xfId="23488" xr:uid="{99E161E9-DB38-4F5E-A747-FF11B61B9521}"/>
    <cellStyle name="RISKtlCorner 2 2 2 3 3 2" xfId="23489" xr:uid="{5E44AC1A-96AC-4458-B3D4-D3357B685698}"/>
    <cellStyle name="RISKtlCorner 2 2 2 3 4" xfId="23490" xr:uid="{0C0C3870-BE03-4E0C-B9D4-C46C81B7176D}"/>
    <cellStyle name="RISKtlCorner 2 2 2 4" xfId="23491" xr:uid="{6DE20241-0135-422C-A3F8-1FE5D50E42F9}"/>
    <cellStyle name="RISKtlCorner 2 2 2 4 2" xfId="23492" xr:uid="{4A99D4ED-0DD4-4841-B912-A9085DB1A0CC}"/>
    <cellStyle name="RISKtlCorner 2 2 2 4 2 2" xfId="23493" xr:uid="{17ECA0E7-1551-424E-B573-81596E948A59}"/>
    <cellStyle name="RISKtlCorner 2 2 2 4 3" xfId="23494" xr:uid="{D54D4953-FEA6-408E-A5EA-87F056CD5A2F}"/>
    <cellStyle name="RISKtlCorner 2 2 2 4 3 2" xfId="23495" xr:uid="{0DDE76CA-A8A4-49F1-9F47-5318B815C983}"/>
    <cellStyle name="RISKtlCorner 2 2 2 4 4" xfId="23496" xr:uid="{8D791537-2AB3-4157-B0CF-5C755A2EAB23}"/>
    <cellStyle name="RISKtlCorner 2 2 2 5" xfId="23497" xr:uid="{8077B457-CC4F-47E0-9567-F41A79ABAC59}"/>
    <cellStyle name="RISKtlCorner 2 2 2 5 2" xfId="23498" xr:uid="{6503FDEC-0D50-49C6-AE77-150A1B202340}"/>
    <cellStyle name="RISKtlCorner 2 2 2 5 2 2" xfId="23499" xr:uid="{030CA340-227F-4C80-A133-E9A491C45733}"/>
    <cellStyle name="RISKtlCorner 2 2 2 5 3" xfId="23500" xr:uid="{9CFEFE73-81BB-4B58-8B37-AB11BCD998E6}"/>
    <cellStyle name="RISKtlCorner 2 2 2 5 3 2" xfId="23501" xr:uid="{FA9F683F-8337-47DF-AAC1-78A82CC85DB9}"/>
    <cellStyle name="RISKtlCorner 2 2 2 5 4" xfId="23502" xr:uid="{34BD89EC-4B17-4423-A915-88F177111836}"/>
    <cellStyle name="RISKtlCorner 2 2 2 6" xfId="23503" xr:uid="{3B93E49E-E3C4-4305-98AF-C96EF6AB5141}"/>
    <cellStyle name="RISKtlCorner 2 2 2 6 2" xfId="23504" xr:uid="{D427E27A-ABBC-410E-BA22-1EB5F461FCC9}"/>
    <cellStyle name="RISKtlCorner 2 2 2 7" xfId="23505" xr:uid="{DE28656B-2FEF-4547-AA61-70234D8D1118}"/>
    <cellStyle name="RISKtlCorner 2 2 2 7 2" xfId="23506" xr:uid="{5951246E-56AC-4113-A0CF-434468374DA5}"/>
    <cellStyle name="RISKtlCorner 2 2 2 8" xfId="23507" xr:uid="{B55C0CD9-F457-48E0-A531-410AB259DF1C}"/>
    <cellStyle name="RISKtlCorner 2 2 3" xfId="23508" xr:uid="{04561E2E-A0B9-4766-962C-9E071FA5DABD}"/>
    <cellStyle name="RISKtlCorner 2 2 3 2" xfId="23509" xr:uid="{32A266FF-7E56-4862-861E-1DD593223EE4}"/>
    <cellStyle name="RISKtlCorner 2 2 3 2 2" xfId="23510" xr:uid="{D82406B1-CC87-422A-AD24-E512833DD9B7}"/>
    <cellStyle name="RISKtlCorner 2 2 3 3" xfId="23511" xr:uid="{05F16A07-BD16-4022-848C-EE6977FEE9B8}"/>
    <cellStyle name="RISKtlCorner 2 2 3 3 2" xfId="23512" xr:uid="{0C1007B2-5175-4992-810E-DF185F89E4AF}"/>
    <cellStyle name="RISKtlCorner 2 2 3 4" xfId="23513" xr:uid="{CC523CBB-F715-4101-8776-8BF68F673106}"/>
    <cellStyle name="RISKtlCorner 2 2 4" xfId="23514" xr:uid="{9B5F7F83-3318-4256-A24F-842BE240105B}"/>
    <cellStyle name="RISKtlCorner 2 2 4 2" xfId="23515" xr:uid="{1DB2DDFF-D63B-4078-AA21-40EF2C20C430}"/>
    <cellStyle name="RISKtlCorner 2 2 4 2 2" xfId="23516" xr:uid="{2F16DB35-5D51-4B8E-A291-95681CE00D1C}"/>
    <cellStyle name="RISKtlCorner 2 2 4 3" xfId="23517" xr:uid="{938CDA8C-B7CE-4E6F-8687-ACEA9896C631}"/>
    <cellStyle name="RISKtlCorner 2 2 4 3 2" xfId="23518" xr:uid="{887E0506-2469-4248-BD6C-0BFC47911312}"/>
    <cellStyle name="RISKtlCorner 2 2 4 4" xfId="23519" xr:uid="{69860254-845C-4566-9EFE-3578C60AB0E6}"/>
    <cellStyle name="RISKtlCorner 2 2 5" xfId="23520" xr:uid="{956B538F-8D2C-4E9A-A6C1-6818A0FFF646}"/>
    <cellStyle name="RISKtlCorner 2 2 5 2" xfId="23521" xr:uid="{B6867992-AFDE-4106-B73A-73FE2801B599}"/>
    <cellStyle name="RISKtlCorner 2 2 5 2 2" xfId="23522" xr:uid="{5F9EE6AB-1754-42B7-8FC9-CC10F784F5C2}"/>
    <cellStyle name="RISKtlCorner 2 2 5 3" xfId="23523" xr:uid="{2697BBE7-DF08-407E-B0EA-6A9F634F25D5}"/>
    <cellStyle name="RISKtlCorner 2 2 5 3 2" xfId="23524" xr:uid="{AD828F40-4F94-4883-A589-6A37669EBCAF}"/>
    <cellStyle name="RISKtlCorner 2 2 5 4" xfId="23525" xr:uid="{22F1464C-5736-4C1F-8B34-79E11A5FF243}"/>
    <cellStyle name="RISKtlCorner 2 2 6" xfId="23526" xr:uid="{3E616DE7-D856-4CAD-B47C-137EE90696DD}"/>
    <cellStyle name="RISKtlCorner 2 2 6 2" xfId="23527" xr:uid="{FEE6D534-C168-4A1D-9910-3B6F682B8D01}"/>
    <cellStyle name="RISKtlCorner 2 2 6 2 2" xfId="23528" xr:uid="{DDDD749D-BC72-48D8-AD29-A0A6D4A18F29}"/>
    <cellStyle name="RISKtlCorner 2 2 6 3" xfId="23529" xr:uid="{15B4E380-F536-45AE-8725-D7D2122523C8}"/>
    <cellStyle name="RISKtlCorner 2 2 6 3 2" xfId="23530" xr:uid="{67E48051-C8A2-4F98-80AC-148D4E238267}"/>
    <cellStyle name="RISKtlCorner 2 2 6 4" xfId="23531" xr:uid="{E7F1BE92-153C-4698-A3F4-A792DF53F338}"/>
    <cellStyle name="RISKtlCorner 2 2 7" xfId="23532" xr:uid="{9A6D41FA-70F6-4FAC-8773-E0EA5EBB7E59}"/>
    <cellStyle name="RISKtlCorner 2 2 7 2" xfId="23533" xr:uid="{DBF972A0-E2D4-4F5F-82D8-3DE54F73AB84}"/>
    <cellStyle name="RISKtlCorner 2 2 8" xfId="23534" xr:uid="{60DF8987-9C22-4976-8265-4D40BD7FDE89}"/>
    <cellStyle name="RISKtlCorner 2 2 8 2" xfId="23535" xr:uid="{02A2D4AE-0B40-4FBB-9C95-2081F31C8A56}"/>
    <cellStyle name="RISKtlCorner 2 2 9" xfId="23536" xr:uid="{9F652E70-803B-4559-AA89-80E9E47B1EA1}"/>
    <cellStyle name="RISKtlCorner 2 2_Balance" xfId="23537" xr:uid="{987B6246-607C-4FAB-A574-9DBF42DAD2DE}"/>
    <cellStyle name="RISKtlCorner 2 3" xfId="23538" xr:uid="{2BF8C5E4-5297-41D1-B921-F10D97CED42E}"/>
    <cellStyle name="RISKtlCorner 2 3 2" xfId="23539" xr:uid="{B8255C7A-48B1-4987-AD23-0D09F2CDB97D}"/>
    <cellStyle name="RISKtlCorner 2 3 2 2" xfId="23540" xr:uid="{B8CDB4A6-05DB-472B-8585-1909321DD243}"/>
    <cellStyle name="RISKtlCorner 2 3 2 2 2" xfId="23541" xr:uid="{0F20AAA1-85FA-4204-B9D4-52A394214D0E}"/>
    <cellStyle name="RISKtlCorner 2 3 2 2 2 2" xfId="23542" xr:uid="{0A7A03A0-4B4B-4800-8160-9ABF8D4B25A2}"/>
    <cellStyle name="RISKtlCorner 2 3 2 2 3" xfId="23543" xr:uid="{1D1B9202-2C21-4AF5-ACA0-9CCF28767ABF}"/>
    <cellStyle name="RISKtlCorner 2 3 2 2 3 2" xfId="23544" xr:uid="{1A40C5C8-25B3-4025-9A9E-8C5915A3AED7}"/>
    <cellStyle name="RISKtlCorner 2 3 2 2 4" xfId="23545" xr:uid="{164EE1BD-96B5-4D89-8ED9-9B4C214EF0FD}"/>
    <cellStyle name="RISKtlCorner 2 3 2 3" xfId="23546" xr:uid="{421E128C-270F-4DEF-B1A8-7852B0544BE9}"/>
    <cellStyle name="RISKtlCorner 2 3 2 3 2" xfId="23547" xr:uid="{33167C33-8D6A-4969-8E95-7CB8698D85C7}"/>
    <cellStyle name="RISKtlCorner 2 3 2 3 2 2" xfId="23548" xr:uid="{E4FC7AD3-0501-4333-9B81-5C7EEFEC6829}"/>
    <cellStyle name="RISKtlCorner 2 3 2 3 3" xfId="23549" xr:uid="{5A4325A5-81F1-4C28-9EDD-661E8EE6C392}"/>
    <cellStyle name="RISKtlCorner 2 3 2 3 3 2" xfId="23550" xr:uid="{7EC24772-B3EF-435C-981F-A08AF90C2856}"/>
    <cellStyle name="RISKtlCorner 2 3 2 3 4" xfId="23551" xr:uid="{FAFAE22D-5083-4049-AEB9-79851E726F55}"/>
    <cellStyle name="RISKtlCorner 2 3 2 4" xfId="23552" xr:uid="{A9704107-94DD-4A7F-AF3B-5C610F4E4423}"/>
    <cellStyle name="RISKtlCorner 2 3 2 4 2" xfId="23553" xr:uid="{29F9156F-7177-4F7D-8D56-6004CF907770}"/>
    <cellStyle name="RISKtlCorner 2 3 2 4 2 2" xfId="23554" xr:uid="{62682168-AA57-42FE-91E8-E592B5A66AAA}"/>
    <cellStyle name="RISKtlCorner 2 3 2 4 3" xfId="23555" xr:uid="{5DA73A05-17B4-4E2C-9C3F-D7ECCB565682}"/>
    <cellStyle name="RISKtlCorner 2 3 2 4 3 2" xfId="23556" xr:uid="{FF46BE7D-E6FB-4209-857D-6E3C67236699}"/>
    <cellStyle name="RISKtlCorner 2 3 2 4 4" xfId="23557" xr:uid="{9065DC39-8E1C-4E26-8414-8F077C627FE7}"/>
    <cellStyle name="RISKtlCorner 2 3 2 5" xfId="23558" xr:uid="{ACFA64D0-0DA0-47A1-8F28-C7E9489A2B2E}"/>
    <cellStyle name="RISKtlCorner 2 3 2 5 2" xfId="23559" xr:uid="{B5A53096-8217-43BD-9288-FBB2C297F4A8}"/>
    <cellStyle name="RISKtlCorner 2 3 2 5 2 2" xfId="23560" xr:uid="{42CE1796-DE0B-4EAA-9073-44BC32576800}"/>
    <cellStyle name="RISKtlCorner 2 3 2 5 3" xfId="23561" xr:uid="{8FB5F85E-38D3-4D21-ADAD-8358DDD2CF8A}"/>
    <cellStyle name="RISKtlCorner 2 3 2 5 3 2" xfId="23562" xr:uid="{BD7DF8CD-9FBA-4D7C-AF4B-69512488A380}"/>
    <cellStyle name="RISKtlCorner 2 3 2 5 4" xfId="23563" xr:uid="{360127FE-CBC0-42C4-ABA5-6C90E777F57D}"/>
    <cellStyle name="RISKtlCorner 2 3 2 6" xfId="23564" xr:uid="{A48793D1-01BD-40E9-9528-7342514C75CF}"/>
    <cellStyle name="RISKtlCorner 2 3 2 6 2" xfId="23565" xr:uid="{7F91D3DA-4129-4C0E-9F58-51AF840C03AB}"/>
    <cellStyle name="RISKtlCorner 2 3 2 7" xfId="23566" xr:uid="{EAC865B0-9C1E-4E90-B4BF-9A2336790CD9}"/>
    <cellStyle name="RISKtlCorner 2 3 2 7 2" xfId="23567" xr:uid="{63093529-6A69-4B0E-9647-47C66B775D54}"/>
    <cellStyle name="RISKtlCorner 2 3 2 8" xfId="23568" xr:uid="{AC14DBB9-E84A-47D0-94BF-A1EEA8CCA691}"/>
    <cellStyle name="RISKtlCorner 2 3 3" xfId="23569" xr:uid="{3E3A0749-605E-4BB1-938C-FC6534818414}"/>
    <cellStyle name="RISKtlCorner 2 3 3 2" xfId="23570" xr:uid="{1C11F1A4-E293-4D3B-A4BE-8C65B09859EF}"/>
    <cellStyle name="RISKtlCorner 2 3 3 2 2" xfId="23571" xr:uid="{7FEC6161-8601-46DF-BDB1-4585DBE69840}"/>
    <cellStyle name="RISKtlCorner 2 3 3 3" xfId="23572" xr:uid="{00BBE060-4DEF-40D0-A815-7650E96DBEAE}"/>
    <cellStyle name="RISKtlCorner 2 3 3 3 2" xfId="23573" xr:uid="{EBC6FA65-3B3C-4E82-AB6D-B213E6496E8F}"/>
    <cellStyle name="RISKtlCorner 2 3 3 4" xfId="23574" xr:uid="{9F185B7B-56A7-4986-BEEA-52695B8C88AB}"/>
    <cellStyle name="RISKtlCorner 2 3 4" xfId="23575" xr:uid="{27F5607B-1287-4CE6-8ADF-F93F8182B11E}"/>
    <cellStyle name="RISKtlCorner 2 3 4 2" xfId="23576" xr:uid="{FE2C9802-3B55-4E8C-B851-403955996B43}"/>
    <cellStyle name="RISKtlCorner 2 3 4 2 2" xfId="23577" xr:uid="{B7102F67-B443-4D01-807D-0CAFF3703E3D}"/>
    <cellStyle name="RISKtlCorner 2 3 4 3" xfId="23578" xr:uid="{D2BC4439-9AF7-4CC7-86F1-34ADDCA20AA3}"/>
    <cellStyle name="RISKtlCorner 2 3 4 3 2" xfId="23579" xr:uid="{CAD7FB2D-7FF3-46FE-BD68-F635771E67ED}"/>
    <cellStyle name="RISKtlCorner 2 3 4 4" xfId="23580" xr:uid="{24991FAD-AE29-48A2-BA4A-10807874405F}"/>
    <cellStyle name="RISKtlCorner 2 3 5" xfId="23581" xr:uid="{0416AD9D-BB94-466F-89DC-175FA7F9E79F}"/>
    <cellStyle name="RISKtlCorner 2 3 5 2" xfId="23582" xr:uid="{F440DE6B-7AAF-42A8-8FA3-8F300EBDFD12}"/>
    <cellStyle name="RISKtlCorner 2 3 5 2 2" xfId="23583" xr:uid="{94EB992E-3F28-4A92-A4B2-A8E668CB5454}"/>
    <cellStyle name="RISKtlCorner 2 3 5 3" xfId="23584" xr:uid="{3CF92F14-0E13-46D8-B909-1FDEAE56037C}"/>
    <cellStyle name="RISKtlCorner 2 3 5 3 2" xfId="23585" xr:uid="{09EC5566-B3F8-4123-8D0E-95370375CE81}"/>
    <cellStyle name="RISKtlCorner 2 3 5 4" xfId="23586" xr:uid="{862ED720-8438-4440-ADE5-3AF3323C5908}"/>
    <cellStyle name="RISKtlCorner 2 3 6" xfId="23587" xr:uid="{07DE2FFB-6B88-4B94-8428-D0FCE37EDABC}"/>
    <cellStyle name="RISKtlCorner 2 3 6 2" xfId="23588" xr:uid="{65670913-2E4D-45C0-B767-851DFC7E0462}"/>
    <cellStyle name="RISKtlCorner 2 3 6 2 2" xfId="23589" xr:uid="{25F2F56E-743C-47B7-A118-5DB0042D3802}"/>
    <cellStyle name="RISKtlCorner 2 3 6 3" xfId="23590" xr:uid="{FEAFD11D-5BBF-4022-980B-220CDF58D0C4}"/>
    <cellStyle name="RISKtlCorner 2 3 6 3 2" xfId="23591" xr:uid="{E66100AA-F0EB-49D2-90EA-91802ED9919B}"/>
    <cellStyle name="RISKtlCorner 2 3 6 4" xfId="23592" xr:uid="{93701A37-EC5B-40BD-A841-1A9F3AFD60B9}"/>
    <cellStyle name="RISKtlCorner 2 3 7" xfId="23593" xr:uid="{9A8BDEF5-36B2-4F46-A177-12E28E6104AD}"/>
    <cellStyle name="RISKtlCorner 2 3 7 2" xfId="23594" xr:uid="{93251D39-BBF7-45B1-B312-FFE4381E46E6}"/>
    <cellStyle name="RISKtlCorner 2 3 8" xfId="23595" xr:uid="{F0F940C4-7A3D-4803-A09C-B386916B3A2C}"/>
    <cellStyle name="RISKtlCorner 2 3 8 2" xfId="23596" xr:uid="{66D3AA37-DE29-4829-8839-5F539E5E6974}"/>
    <cellStyle name="RISKtlCorner 2 3 9" xfId="23597" xr:uid="{0A22AD5F-1A9D-4956-9043-AA670F4F1B3C}"/>
    <cellStyle name="RISKtlCorner 2 3_Balance" xfId="23598" xr:uid="{7F511907-0126-43F4-BA2E-B7980F1C18F5}"/>
    <cellStyle name="RISKtlCorner 2 4" xfId="23599" xr:uid="{CC66AEF5-89B1-472E-9249-A44912BFECD9}"/>
    <cellStyle name="RISKtlCorner 2 4 2" xfId="23600" xr:uid="{EDABE07B-CF36-4B02-9381-9D500B695045}"/>
    <cellStyle name="RISKtlCorner 2 4 2 2" xfId="23601" xr:uid="{9A64C4B0-4C1B-4028-9D06-A7EF6E378FC2}"/>
    <cellStyle name="RISKtlCorner 2 4 2 2 2" xfId="23602" xr:uid="{670E5519-9C24-4100-90A8-AF867B652094}"/>
    <cellStyle name="RISKtlCorner 2 4 2 2 2 2" xfId="23603" xr:uid="{C3A9231B-4C9D-4198-A62D-7F0811669E1B}"/>
    <cellStyle name="RISKtlCorner 2 4 2 2 3" xfId="23604" xr:uid="{11138932-F7CE-45DC-90FE-48F3ADD7933A}"/>
    <cellStyle name="RISKtlCorner 2 4 2 2 3 2" xfId="23605" xr:uid="{11106D15-8274-46BE-946C-18BD995553D9}"/>
    <cellStyle name="RISKtlCorner 2 4 2 2 4" xfId="23606" xr:uid="{305FCA89-1EA3-476F-8262-1153649E06F7}"/>
    <cellStyle name="RISKtlCorner 2 4 2 3" xfId="23607" xr:uid="{02C7CAAA-F79D-484C-8F53-2C7978FD257E}"/>
    <cellStyle name="RISKtlCorner 2 4 2 3 2" xfId="23608" xr:uid="{682FC07C-A6AA-48D1-90C8-2090279A216B}"/>
    <cellStyle name="RISKtlCorner 2 4 2 3 2 2" xfId="23609" xr:uid="{F8549841-9CA8-4635-B41E-0AE941E6D2B7}"/>
    <cellStyle name="RISKtlCorner 2 4 2 3 3" xfId="23610" xr:uid="{3D1602F3-372A-4009-B34E-B0BAF108697A}"/>
    <cellStyle name="RISKtlCorner 2 4 2 3 3 2" xfId="23611" xr:uid="{DDC024C3-AB5A-4A22-9413-9B3BC586048A}"/>
    <cellStyle name="RISKtlCorner 2 4 2 3 4" xfId="23612" xr:uid="{E6A6081B-0A51-4982-BB0C-3F8F2B994161}"/>
    <cellStyle name="RISKtlCorner 2 4 2 4" xfId="23613" xr:uid="{34F3B9DE-DEAD-41CA-A727-6C4A8CA0F0C2}"/>
    <cellStyle name="RISKtlCorner 2 4 2 4 2" xfId="23614" xr:uid="{2C2DB9EA-5723-4F23-AD7E-D037EBFAC8E6}"/>
    <cellStyle name="RISKtlCorner 2 4 2 4 2 2" xfId="23615" xr:uid="{272E203B-8E1D-4655-8BB2-A407FF012E12}"/>
    <cellStyle name="RISKtlCorner 2 4 2 4 3" xfId="23616" xr:uid="{ACD276AE-6C01-45DC-B6B7-D5E031901241}"/>
    <cellStyle name="RISKtlCorner 2 4 2 4 3 2" xfId="23617" xr:uid="{06CDF6C2-F3F3-4304-8E3A-BB5E72A2AA2B}"/>
    <cellStyle name="RISKtlCorner 2 4 2 4 4" xfId="23618" xr:uid="{2CD7B22E-551E-4EBA-8613-07AE085DD844}"/>
    <cellStyle name="RISKtlCorner 2 4 2 5" xfId="23619" xr:uid="{8FF0C7A6-AAA1-406B-8542-4D85A6956E99}"/>
    <cellStyle name="RISKtlCorner 2 4 2 5 2" xfId="23620" xr:uid="{5D6DE91E-BC2C-43BC-A336-8F04188B066E}"/>
    <cellStyle name="RISKtlCorner 2 4 2 5 2 2" xfId="23621" xr:uid="{BEF8AC2F-66DD-4CBB-8170-FEA615D1108B}"/>
    <cellStyle name="RISKtlCorner 2 4 2 5 3" xfId="23622" xr:uid="{DEE4801D-CDAC-47DA-A0AF-255C474FB4D0}"/>
    <cellStyle name="RISKtlCorner 2 4 2 5 3 2" xfId="23623" xr:uid="{FCE4E8FC-7A6D-4AA8-A185-806261E9163C}"/>
    <cellStyle name="RISKtlCorner 2 4 2 5 4" xfId="23624" xr:uid="{14B35AB7-128D-46C7-9E5C-14A750799D6D}"/>
    <cellStyle name="RISKtlCorner 2 4 2 6" xfId="23625" xr:uid="{AAA0530B-E506-4E82-B09D-B9D6FF229E12}"/>
    <cellStyle name="RISKtlCorner 2 4 2 6 2" xfId="23626" xr:uid="{790BA9B1-4D76-4D35-A19F-E90943135008}"/>
    <cellStyle name="RISKtlCorner 2 4 2 7" xfId="23627" xr:uid="{D47F23C0-1F5F-414C-AA42-1BB8571C9E16}"/>
    <cellStyle name="RISKtlCorner 2 4 2 7 2" xfId="23628" xr:uid="{9F6C2990-6987-4E9D-89B4-6846EF70FC7B}"/>
    <cellStyle name="RISKtlCorner 2 4 2 8" xfId="23629" xr:uid="{0B4DF6D9-9AA5-434A-B21C-DC185A8B0C7A}"/>
    <cellStyle name="RISKtlCorner 2 4 3" xfId="23630" xr:uid="{F1DCCF1E-8524-4A55-9BD1-86EF0350B32D}"/>
    <cellStyle name="RISKtlCorner 2 4 3 2" xfId="23631" xr:uid="{F6EAB62C-4E85-494A-8D95-0F03D0947391}"/>
    <cellStyle name="RISKtlCorner 2 4 3 2 2" xfId="23632" xr:uid="{431FFB97-916F-4A66-A54F-86FFD0CD0AF0}"/>
    <cellStyle name="RISKtlCorner 2 4 3 3" xfId="23633" xr:uid="{142114E4-A972-4AD0-8AA6-7FEA0CD93C05}"/>
    <cellStyle name="RISKtlCorner 2 4 3 3 2" xfId="23634" xr:uid="{45C35784-8050-4DFD-A25B-7266F83D23C4}"/>
    <cellStyle name="RISKtlCorner 2 4 3 4" xfId="23635" xr:uid="{31279981-1DBE-42F1-AB98-B122D4666678}"/>
    <cellStyle name="RISKtlCorner 2 4 4" xfId="23636" xr:uid="{2B6F359C-D185-49B2-BF3A-5A990AAE2DDC}"/>
    <cellStyle name="RISKtlCorner 2 4 4 2" xfId="23637" xr:uid="{1BB2E574-1822-4400-9584-3BB4555830A8}"/>
    <cellStyle name="RISKtlCorner 2 4 4 2 2" xfId="23638" xr:uid="{8A3E1EDF-0C92-48A9-89B3-8426C7ADA577}"/>
    <cellStyle name="RISKtlCorner 2 4 4 3" xfId="23639" xr:uid="{138FBFB8-543D-428B-B82B-EDB7469FFF31}"/>
    <cellStyle name="RISKtlCorner 2 4 4 3 2" xfId="23640" xr:uid="{C88AA1DC-3332-48FC-8A93-D9F04A816626}"/>
    <cellStyle name="RISKtlCorner 2 4 4 4" xfId="23641" xr:uid="{108560F7-C38B-4CCC-A1ED-5C7DEE939FDA}"/>
    <cellStyle name="RISKtlCorner 2 4 5" xfId="23642" xr:uid="{A35964A0-533B-4D09-8423-238CD058A148}"/>
    <cellStyle name="RISKtlCorner 2 4 5 2" xfId="23643" xr:uid="{A26661A4-611A-4BF9-95ED-1D33EA0E116D}"/>
    <cellStyle name="RISKtlCorner 2 4 5 2 2" xfId="23644" xr:uid="{01596F11-321D-42B6-93ED-3F3345D7E654}"/>
    <cellStyle name="RISKtlCorner 2 4 5 3" xfId="23645" xr:uid="{D254D6C8-5361-45D6-AD6B-4BDE96B4BE85}"/>
    <cellStyle name="RISKtlCorner 2 4 5 3 2" xfId="23646" xr:uid="{15A64E88-6D8A-453D-9F90-14547D934373}"/>
    <cellStyle name="RISKtlCorner 2 4 5 4" xfId="23647" xr:uid="{DF5488EB-6B41-49D6-94D8-F37AAAB44182}"/>
    <cellStyle name="RISKtlCorner 2 4 6" xfId="23648" xr:uid="{C02C02F8-E7EF-4C82-AA07-E7B0FAE5B6E0}"/>
    <cellStyle name="RISKtlCorner 2 4 6 2" xfId="23649" xr:uid="{DDC67058-E292-4A42-8EC4-C4E53253182A}"/>
    <cellStyle name="RISKtlCorner 2 4 6 2 2" xfId="23650" xr:uid="{3F6565C3-60BB-44CF-A1DC-4AFFD9C02B4B}"/>
    <cellStyle name="RISKtlCorner 2 4 6 3" xfId="23651" xr:uid="{09D4E062-3002-4484-ADC9-09B6F6BF2E3B}"/>
    <cellStyle name="RISKtlCorner 2 4 6 3 2" xfId="23652" xr:uid="{782AAA28-FE2A-413A-8288-2907AB35F0A6}"/>
    <cellStyle name="RISKtlCorner 2 4 6 4" xfId="23653" xr:uid="{57AD7974-7C3E-4B98-9A51-D884325B86BD}"/>
    <cellStyle name="RISKtlCorner 2 4 7" xfId="23654" xr:uid="{B062F037-7DF7-46CF-8138-B524EAA0E9A3}"/>
    <cellStyle name="RISKtlCorner 2 4 7 2" xfId="23655" xr:uid="{DE43510D-F53B-4164-A921-4BF38A726258}"/>
    <cellStyle name="RISKtlCorner 2 4 8" xfId="23656" xr:uid="{8143F93B-E7AB-4780-9603-1E4DA951D56F}"/>
    <cellStyle name="RISKtlCorner 2 4 8 2" xfId="23657" xr:uid="{E9A75A30-7DB2-4296-AE97-73FAFD5E8DFE}"/>
    <cellStyle name="RISKtlCorner 2 4 9" xfId="23658" xr:uid="{5ABFAAE1-C14D-42FF-9E12-1E81D1C64716}"/>
    <cellStyle name="RISKtlCorner 2 4_Balance" xfId="23659" xr:uid="{1A30B14D-3252-4D8F-A747-39182FC496A1}"/>
    <cellStyle name="RISKtlCorner 2 5" xfId="23660" xr:uid="{089B282B-C0D4-4FAB-9F72-E8E264BAC905}"/>
    <cellStyle name="RISKtlCorner 2 5 2" xfId="23661" xr:uid="{EEA079E4-4978-4A61-9EAA-CC46FB25327C}"/>
    <cellStyle name="RISKtlCorner 2 5 2 2" xfId="23662" xr:uid="{488C93C0-B848-41ED-B15D-FDA53C9B7EF4}"/>
    <cellStyle name="RISKtlCorner 2 5 2 2 2" xfId="23663" xr:uid="{9D07F4DF-DA59-4C9A-A107-A8D8CD9C3E51}"/>
    <cellStyle name="RISKtlCorner 2 5 2 3" xfId="23664" xr:uid="{D61F81B7-5BB7-458C-B0B8-E8E2973EB054}"/>
    <cellStyle name="RISKtlCorner 2 5 2 3 2" xfId="23665" xr:uid="{57E9F2FC-C02D-4CD3-80EC-BC15D570425E}"/>
    <cellStyle name="RISKtlCorner 2 5 2 4" xfId="23666" xr:uid="{A6995D2D-A07E-4CB3-8904-2651AC7BB0A3}"/>
    <cellStyle name="RISKtlCorner 2 5 3" xfId="23667" xr:uid="{0279B6CF-3562-48CB-B76D-AE20EAA2BB0E}"/>
    <cellStyle name="RISKtlCorner 2 5 3 2" xfId="23668" xr:uid="{2E474DC8-A5B5-4A8E-BA9C-0E7D748E770F}"/>
    <cellStyle name="RISKtlCorner 2 5 3 2 2" xfId="23669" xr:uid="{CC5A6A37-03D7-4E02-A410-3ADB3069B361}"/>
    <cellStyle name="RISKtlCorner 2 5 3 3" xfId="23670" xr:uid="{EE93E6AE-6474-43DF-A479-78736EF35766}"/>
    <cellStyle name="RISKtlCorner 2 5 3 3 2" xfId="23671" xr:uid="{1A919A6D-AA20-4E57-A561-0FDDF3E37085}"/>
    <cellStyle name="RISKtlCorner 2 5 3 4" xfId="23672" xr:uid="{9D3FA9D1-B79F-499A-AFC0-455E718DC6A8}"/>
    <cellStyle name="RISKtlCorner 2 5 4" xfId="23673" xr:uid="{E2C62191-BC34-463D-9EF6-F431DEE6FFB7}"/>
    <cellStyle name="RISKtlCorner 2 5 4 2" xfId="23674" xr:uid="{0185E9A3-3C71-4663-8F02-21088D7C0EF4}"/>
    <cellStyle name="RISKtlCorner 2 5 4 2 2" xfId="23675" xr:uid="{17B37FA5-C394-447C-A2F6-C6C8FE44C114}"/>
    <cellStyle name="RISKtlCorner 2 5 4 3" xfId="23676" xr:uid="{76FF7037-03BE-4A0C-A81F-B42E2BD48396}"/>
    <cellStyle name="RISKtlCorner 2 5 4 3 2" xfId="23677" xr:uid="{188504BB-74AF-40D2-B257-46F4AE7A7DE8}"/>
    <cellStyle name="RISKtlCorner 2 5 4 4" xfId="23678" xr:uid="{C0D8F601-4354-48D6-B9D2-CD6D97B66363}"/>
    <cellStyle name="RISKtlCorner 2 5 5" xfId="23679" xr:uid="{AB68C4E1-883B-404F-8E3D-C057FF55C0E7}"/>
    <cellStyle name="RISKtlCorner 2 5 5 2" xfId="23680" xr:uid="{BA8B42D5-424E-4DAB-9A79-191FAD76CD7B}"/>
    <cellStyle name="RISKtlCorner 2 5 5 2 2" xfId="23681" xr:uid="{B10426C1-48EE-479C-AF50-55D6FC6E3EB1}"/>
    <cellStyle name="RISKtlCorner 2 5 5 3" xfId="23682" xr:uid="{A7247CF0-AECF-4D02-A7F0-BEC14B5B062D}"/>
    <cellStyle name="RISKtlCorner 2 5 5 3 2" xfId="23683" xr:uid="{9A208C5B-5DE5-4108-8657-0CE99966611F}"/>
    <cellStyle name="RISKtlCorner 2 5 5 4" xfId="23684" xr:uid="{130E303B-6D25-411D-B128-367535829A93}"/>
    <cellStyle name="RISKtlCorner 2 5 6" xfId="23685" xr:uid="{D466B39B-6AC0-4FE4-BB8B-1FE024AF9793}"/>
    <cellStyle name="RISKtlCorner 2 5 6 2" xfId="23686" xr:uid="{BA40C9C8-9B18-499A-AB6D-D73C2B68DAFE}"/>
    <cellStyle name="RISKtlCorner 2 5 7" xfId="23687" xr:uid="{5E8077A4-3630-41CE-A477-00272ACA6846}"/>
    <cellStyle name="RISKtlCorner 2 5 7 2" xfId="23688" xr:uid="{0DE303E8-EDA8-4834-A595-03672DF375AC}"/>
    <cellStyle name="RISKtlCorner 2 5 8" xfId="23689" xr:uid="{B20F159C-FBCA-4D40-809E-47A749390B8A}"/>
    <cellStyle name="RISKtlCorner 2 6" xfId="23690" xr:uid="{36DC1256-AA2E-4EDB-9092-66987334C605}"/>
    <cellStyle name="RISKtlCorner 2 6 2" xfId="23691" xr:uid="{A39D56A5-57B1-4037-A464-CF0C97AC426B}"/>
    <cellStyle name="RISKtlCorner 2 6 2 2" xfId="23692" xr:uid="{1A2A32A5-2D96-4A9E-8C4A-3CD3C1E8C371}"/>
    <cellStyle name="RISKtlCorner 2 6 2 2 2" xfId="23693" xr:uid="{A223D9C1-36E9-4531-807A-653074F28F92}"/>
    <cellStyle name="RISKtlCorner 2 6 2 3" xfId="23694" xr:uid="{9F8E0ABC-6FDB-405D-8C0A-0A02A3CD1FCE}"/>
    <cellStyle name="RISKtlCorner 2 6 2 3 2" xfId="23695" xr:uid="{A0CAB9B7-77DB-46E3-B875-DA233355AB46}"/>
    <cellStyle name="RISKtlCorner 2 6 2 4" xfId="23696" xr:uid="{8F909219-62FB-4473-ACE4-6E156853E662}"/>
    <cellStyle name="RISKtlCorner 2 6 3" xfId="23697" xr:uid="{3D52FFD5-120C-4210-94AE-BA473B38E287}"/>
    <cellStyle name="RISKtlCorner 2 6 3 2" xfId="23698" xr:uid="{6CFDCF48-7336-474F-8BAF-7A92F5C34848}"/>
    <cellStyle name="RISKtlCorner 2 6 3 2 2" xfId="23699" xr:uid="{E7C8394A-7FB5-40F1-98E6-A99DEDA31E7B}"/>
    <cellStyle name="RISKtlCorner 2 6 3 3" xfId="23700" xr:uid="{0AEE533C-2B12-4523-A247-40D3D9B7E3DA}"/>
    <cellStyle name="RISKtlCorner 2 6 3 3 2" xfId="23701" xr:uid="{B963D596-F509-4645-BE0E-34817EF7A0E3}"/>
    <cellStyle name="RISKtlCorner 2 6 3 4" xfId="23702" xr:uid="{5CA01DC3-8A9C-4607-A453-99F9ABF2FCE8}"/>
    <cellStyle name="RISKtlCorner 2 6 4" xfId="23703" xr:uid="{CC1D5730-09D6-491B-B782-A0336F57369C}"/>
    <cellStyle name="RISKtlCorner 2 6 4 2" xfId="23704" xr:uid="{D2057A9A-CCE5-455F-B1D1-B8022EB9EB0D}"/>
    <cellStyle name="RISKtlCorner 2 6 4 2 2" xfId="23705" xr:uid="{9100555A-2B88-42A9-A34B-57855DB51982}"/>
    <cellStyle name="RISKtlCorner 2 6 4 3" xfId="23706" xr:uid="{AFB3AED3-033C-4AA4-B501-0EC8CAF1383B}"/>
    <cellStyle name="RISKtlCorner 2 6 4 3 2" xfId="23707" xr:uid="{17D0AFA8-F6D8-4C60-A07C-4787C8C80510}"/>
    <cellStyle name="RISKtlCorner 2 6 4 4" xfId="23708" xr:uid="{EE6FEE1E-CA29-4BA5-8E07-A49EF10DA7D8}"/>
    <cellStyle name="RISKtlCorner 2 6 5" xfId="23709" xr:uid="{F7416C90-B1D6-4DDE-A552-09F78A05854F}"/>
    <cellStyle name="RISKtlCorner 2 6 5 2" xfId="23710" xr:uid="{9201EBBC-034B-4F2F-A4A2-866BBE57A033}"/>
    <cellStyle name="RISKtlCorner 2 6 5 2 2" xfId="23711" xr:uid="{E83168DD-4E40-4A47-BF63-117920BD43D5}"/>
    <cellStyle name="RISKtlCorner 2 6 5 3" xfId="23712" xr:uid="{CC465B67-FAB9-4508-9D8D-D6747F8DA7DF}"/>
    <cellStyle name="RISKtlCorner 2 6 5 3 2" xfId="23713" xr:uid="{3AC625B5-39FA-4566-B68C-B6325D2F181D}"/>
    <cellStyle name="RISKtlCorner 2 6 5 4" xfId="23714" xr:uid="{FBBB564B-5B0B-4302-A27D-7814B5011CD0}"/>
    <cellStyle name="RISKtlCorner 2 6 6" xfId="23715" xr:uid="{21F77B41-7CB0-45F4-896C-7418CC38ED18}"/>
    <cellStyle name="RISKtlCorner 2 6 6 2" xfId="23716" xr:uid="{BE46C075-6AE0-4014-9EAA-0FCDFC65CE76}"/>
    <cellStyle name="RISKtlCorner 2 6 7" xfId="23717" xr:uid="{415FB7C9-930B-4EE3-8D4B-74F913D255E4}"/>
    <cellStyle name="RISKtlCorner 2 6 7 2" xfId="23718" xr:uid="{F51A0653-48DD-44F9-ADD1-2FFDD0D5F28D}"/>
    <cellStyle name="RISKtlCorner 2 6 8" xfId="23719" xr:uid="{81325D94-65CD-4E7F-9D13-B4CE373CA131}"/>
    <cellStyle name="RISKtlCorner 2 7" xfId="23720" xr:uid="{3E2151A9-781C-4E2C-AACD-EACBDCA779C0}"/>
    <cellStyle name="RISKtlCorner 2 7 2" xfId="23721" xr:uid="{3469BC1A-38DD-410F-B744-DEE719A7F145}"/>
    <cellStyle name="RISKtlCorner 2 7 2 2" xfId="23722" xr:uid="{B63C49D5-A2B1-4988-87DB-84D772CDAE8C}"/>
    <cellStyle name="RISKtlCorner 2 7 3" xfId="23723" xr:uid="{0ECBB7FF-1CF6-4242-86A6-11BEBE5838D4}"/>
    <cellStyle name="RISKtlCorner 2 7 3 2" xfId="23724" xr:uid="{C4BE0D8F-BA31-4CD7-973F-4A1162A84DC3}"/>
    <cellStyle name="RISKtlCorner 2 7 4" xfId="23725" xr:uid="{65843297-E9CC-4FE6-A310-7FB5B3AABA16}"/>
    <cellStyle name="RISKtlCorner 2 8" xfId="23726" xr:uid="{935D7797-BB24-4951-8784-4D76A5576AF8}"/>
    <cellStyle name="RISKtlCorner 2 8 2" xfId="23727" xr:uid="{381751A3-1332-4661-A9C0-A73DC0836964}"/>
    <cellStyle name="RISKtlCorner 2 8 2 2" xfId="23728" xr:uid="{3C14A20E-1FFC-46E7-B231-7B541FBC87A8}"/>
    <cellStyle name="RISKtlCorner 2 8 3" xfId="23729" xr:uid="{9E4BA55C-C439-48CC-A926-F77A49939457}"/>
    <cellStyle name="RISKtlCorner 2 8 3 2" xfId="23730" xr:uid="{38AC6307-842A-426A-974B-66BD6670D54F}"/>
    <cellStyle name="RISKtlCorner 2 8 4" xfId="23731" xr:uid="{5909FBBB-AD7B-43D6-9831-49DC94E348B0}"/>
    <cellStyle name="RISKtlCorner 2 9" xfId="23732" xr:uid="{C73C8E5B-0252-43B9-86F5-D1EFC15D9FE4}"/>
    <cellStyle name="RISKtlCorner 2 9 2" xfId="23733" xr:uid="{CA955C79-C628-4C66-B00E-A1594A57CB15}"/>
    <cellStyle name="RISKtlCorner 2 9 2 2" xfId="23734" xr:uid="{2531F003-5F7E-4040-9A91-8EC10D23865F}"/>
    <cellStyle name="RISKtlCorner 2 9 3" xfId="23735" xr:uid="{AEF35B03-4F44-4CB8-A698-006233A5C814}"/>
    <cellStyle name="RISKtlCorner 2 9 3 2" xfId="23736" xr:uid="{5B36A78E-D1AB-499E-80B4-1EFF124923B5}"/>
    <cellStyle name="RISKtlCorner 2 9 4" xfId="23737" xr:uid="{9D199B21-D6D4-4C57-AC65-E3BE1C91180B}"/>
    <cellStyle name="RISKtlCorner 2_Balance" xfId="23738" xr:uid="{8D345541-C464-4DC7-B0C3-C3D21ED3B12E}"/>
    <cellStyle name="RISKtlCorner 3" xfId="23739" xr:uid="{C22EE2D1-8A89-48ED-A06D-5B04E4A6B36C}"/>
    <cellStyle name="RISKtlCorner 3 10" xfId="23740" xr:uid="{F4153856-BE05-4BF8-B3D6-1DEACF611ECF}"/>
    <cellStyle name="RISKtlCorner 3 10 2" xfId="23741" xr:uid="{1E9EF0D0-E1E6-499A-8B90-408C47FB92E2}"/>
    <cellStyle name="RISKtlCorner 3 10 2 2" xfId="23742" xr:uid="{33139207-BE83-49EE-AAE9-2B5F78640CFF}"/>
    <cellStyle name="RISKtlCorner 3 10 3" xfId="23743" xr:uid="{7C4DAF79-37DB-4AE0-AB2E-72ECBEBC0CBF}"/>
    <cellStyle name="RISKtlCorner 3 10 3 2" xfId="23744" xr:uid="{46A0C470-DE34-4C5A-A956-D81ED7A33E2D}"/>
    <cellStyle name="RISKtlCorner 3 10 4" xfId="23745" xr:uid="{DECA5F57-20C8-4858-A97D-7330431796D3}"/>
    <cellStyle name="RISKtlCorner 3 11" xfId="23746" xr:uid="{CC37A0DA-D381-4FCB-B91E-87AB053562FD}"/>
    <cellStyle name="RISKtlCorner 3 11 2" xfId="23747" xr:uid="{594EEB28-B7A7-451F-90A9-015414A92459}"/>
    <cellStyle name="RISKtlCorner 3 12" xfId="23748" xr:uid="{34A86427-EEFA-4E16-88C6-F5B1EBCCA608}"/>
    <cellStyle name="RISKtlCorner 3 12 2" xfId="23749" xr:uid="{E5DBAE5D-1A9A-444F-9921-B3E7E1F3F13C}"/>
    <cellStyle name="RISKtlCorner 3 13" xfId="23750" xr:uid="{0A76748C-0DFB-4950-B6A3-962AE0BD19E7}"/>
    <cellStyle name="RISKtlCorner 3 2" xfId="23751" xr:uid="{FC5D7313-86FD-45A0-A427-3E07587040A9}"/>
    <cellStyle name="RISKtlCorner 3 2 2" xfId="23752" xr:uid="{6B3E2DC0-5D15-46C5-BAEB-0E8ECD5B28FA}"/>
    <cellStyle name="RISKtlCorner 3 2 2 2" xfId="23753" xr:uid="{E74A6EBA-2555-4F99-9F66-0468AC700E50}"/>
    <cellStyle name="RISKtlCorner 3 2 2 2 2" xfId="23754" xr:uid="{85B82C25-86B3-42D7-A558-12333932536F}"/>
    <cellStyle name="RISKtlCorner 3 2 2 2 2 2" xfId="23755" xr:uid="{87CB305D-CF1E-40F4-AB54-DDE27C35E13C}"/>
    <cellStyle name="RISKtlCorner 3 2 2 2 3" xfId="23756" xr:uid="{9B0BCB46-0F5C-4E09-A2B5-DCE23FDC6840}"/>
    <cellStyle name="RISKtlCorner 3 2 2 2 3 2" xfId="23757" xr:uid="{5B7C3376-AE2C-43E6-978D-42BA03D62692}"/>
    <cellStyle name="RISKtlCorner 3 2 2 2 4" xfId="23758" xr:uid="{68374A81-6F98-43DB-99E6-C7C90C614595}"/>
    <cellStyle name="RISKtlCorner 3 2 2 3" xfId="23759" xr:uid="{F7C5F87C-D742-4D45-9FE2-C09B974E6B42}"/>
    <cellStyle name="RISKtlCorner 3 2 2 3 2" xfId="23760" xr:uid="{1FE8022C-ACF4-4C1B-AA6F-32357C104225}"/>
    <cellStyle name="RISKtlCorner 3 2 2 3 2 2" xfId="23761" xr:uid="{3C068F8E-3B99-4777-8895-FAD13FA6C37C}"/>
    <cellStyle name="RISKtlCorner 3 2 2 3 3" xfId="23762" xr:uid="{9BA1009A-0600-4454-BAE2-F76C20AEBE39}"/>
    <cellStyle name="RISKtlCorner 3 2 2 3 3 2" xfId="23763" xr:uid="{080BF12E-05DE-40D9-93D5-C247BCA55E13}"/>
    <cellStyle name="RISKtlCorner 3 2 2 3 4" xfId="23764" xr:uid="{CCF1260A-9B0B-42D7-AB8D-C247F0EEF3D1}"/>
    <cellStyle name="RISKtlCorner 3 2 2 4" xfId="23765" xr:uid="{D912D86A-815A-4F90-94A7-47FE59441A34}"/>
    <cellStyle name="RISKtlCorner 3 2 2 4 2" xfId="23766" xr:uid="{45F0FE14-F676-4531-B228-30269F18F237}"/>
    <cellStyle name="RISKtlCorner 3 2 2 4 2 2" xfId="23767" xr:uid="{9DF1CA7E-ADBD-4495-8338-E1947E73A599}"/>
    <cellStyle name="RISKtlCorner 3 2 2 4 3" xfId="23768" xr:uid="{1644FD17-1AB9-474F-9F88-A95530550655}"/>
    <cellStyle name="RISKtlCorner 3 2 2 4 3 2" xfId="23769" xr:uid="{EDE85732-07AA-4789-956F-5FA2BB0E3170}"/>
    <cellStyle name="RISKtlCorner 3 2 2 4 4" xfId="23770" xr:uid="{A71E1E7D-ABEF-4018-85D8-C11041F6BB29}"/>
    <cellStyle name="RISKtlCorner 3 2 2 5" xfId="23771" xr:uid="{1DAC9456-5B30-4551-A22E-B90F2CFC80D3}"/>
    <cellStyle name="RISKtlCorner 3 2 2 5 2" xfId="23772" xr:uid="{CB2B34FE-27DA-4FDB-A504-D0BA96F34E65}"/>
    <cellStyle name="RISKtlCorner 3 2 2 5 2 2" xfId="23773" xr:uid="{12A85113-BEA6-446A-8B17-9AD5D2AA9F46}"/>
    <cellStyle name="RISKtlCorner 3 2 2 5 3" xfId="23774" xr:uid="{3ADE4CF3-3C89-485A-9270-2D65DC0FB861}"/>
    <cellStyle name="RISKtlCorner 3 2 2 5 3 2" xfId="23775" xr:uid="{C3847DCB-B11C-4C37-A8C5-94BC627236D4}"/>
    <cellStyle name="RISKtlCorner 3 2 2 5 4" xfId="23776" xr:uid="{26A4BA9E-2E2C-4584-91CC-9C61F9F44F2E}"/>
    <cellStyle name="RISKtlCorner 3 2 2 6" xfId="23777" xr:uid="{E9D5A9A5-644F-4612-B39C-747AF6406ECB}"/>
    <cellStyle name="RISKtlCorner 3 2 2 6 2" xfId="23778" xr:uid="{E36708E3-EA2E-43E9-A80E-BA273487740B}"/>
    <cellStyle name="RISKtlCorner 3 2 2 7" xfId="23779" xr:uid="{64F62B65-E72F-4CFD-B8A9-8858BFE7448F}"/>
    <cellStyle name="RISKtlCorner 3 2 2 7 2" xfId="23780" xr:uid="{D572FED7-D541-4A43-A443-311CCCE62CB6}"/>
    <cellStyle name="RISKtlCorner 3 2 2 8" xfId="23781" xr:uid="{226A3BC2-8AC1-4D88-8154-14E6113CB710}"/>
    <cellStyle name="RISKtlCorner 3 2 3" xfId="23782" xr:uid="{FD50FE50-095E-4BCB-87F2-48FA9927F029}"/>
    <cellStyle name="RISKtlCorner 3 2 3 2" xfId="23783" xr:uid="{70DE2992-F18A-45EF-A7A1-2DBAAF76F9EE}"/>
    <cellStyle name="RISKtlCorner 3 2 3 2 2" xfId="23784" xr:uid="{49E9DBEE-5331-4006-95FD-AE34D542174A}"/>
    <cellStyle name="RISKtlCorner 3 2 3 3" xfId="23785" xr:uid="{13F94EB8-F13B-4A31-AD60-48648326771C}"/>
    <cellStyle name="RISKtlCorner 3 2 3 3 2" xfId="23786" xr:uid="{AB273987-E8B3-4295-89BA-C8C855F0E2BF}"/>
    <cellStyle name="RISKtlCorner 3 2 3 4" xfId="23787" xr:uid="{914A4C2F-4C08-4C48-8CEB-301F9AA2E576}"/>
    <cellStyle name="RISKtlCorner 3 2 4" xfId="23788" xr:uid="{C33DC7C4-8039-4AD1-85A9-8892E07DAD6E}"/>
    <cellStyle name="RISKtlCorner 3 2 4 2" xfId="23789" xr:uid="{0E619AF9-CF35-4A71-B3F8-F384CE06B63F}"/>
    <cellStyle name="RISKtlCorner 3 2 4 2 2" xfId="23790" xr:uid="{712F097B-1E51-40DD-84D2-25A69FB735BD}"/>
    <cellStyle name="RISKtlCorner 3 2 4 3" xfId="23791" xr:uid="{8466E9B5-E340-4D2A-AC94-5901C1E43F80}"/>
    <cellStyle name="RISKtlCorner 3 2 4 3 2" xfId="23792" xr:uid="{3D50D443-39A5-4743-AF60-2C6A170058D8}"/>
    <cellStyle name="RISKtlCorner 3 2 4 4" xfId="23793" xr:uid="{D4065609-86B6-42AE-9320-A87D8B17C724}"/>
    <cellStyle name="RISKtlCorner 3 2 5" xfId="23794" xr:uid="{B554288D-1C30-4366-A3F5-24683E20681A}"/>
    <cellStyle name="RISKtlCorner 3 2 5 2" xfId="23795" xr:uid="{F1DBE364-84A4-49B0-A7F8-2935D23C18C7}"/>
    <cellStyle name="RISKtlCorner 3 2 5 2 2" xfId="23796" xr:uid="{113D567B-34C1-4F4F-BB0E-5ADBDAE51C8C}"/>
    <cellStyle name="RISKtlCorner 3 2 5 3" xfId="23797" xr:uid="{76F917EF-FEDA-4D53-A538-CC2C8349821E}"/>
    <cellStyle name="RISKtlCorner 3 2 5 3 2" xfId="23798" xr:uid="{29CD30BE-EF21-4BC9-AC42-AE38649D9633}"/>
    <cellStyle name="RISKtlCorner 3 2 5 4" xfId="23799" xr:uid="{A3D11219-C8F4-4B05-97E2-26C344D8986D}"/>
    <cellStyle name="RISKtlCorner 3 2 6" xfId="23800" xr:uid="{62E359BB-0459-4A24-837E-22AACD59E064}"/>
    <cellStyle name="RISKtlCorner 3 2 6 2" xfId="23801" xr:uid="{0FDFAA88-3A46-47B4-90FB-D31BC3DDA3CD}"/>
    <cellStyle name="RISKtlCorner 3 2 6 2 2" xfId="23802" xr:uid="{4BD3C77E-8B3F-41BE-B934-D1A65695D9D8}"/>
    <cellStyle name="RISKtlCorner 3 2 6 3" xfId="23803" xr:uid="{40976FC2-E10E-4DAD-B974-7513E998DD8A}"/>
    <cellStyle name="RISKtlCorner 3 2 6 3 2" xfId="23804" xr:uid="{126F5FE8-449C-4A77-BA98-6D9A224DC14E}"/>
    <cellStyle name="RISKtlCorner 3 2 6 4" xfId="23805" xr:uid="{53FC994A-E589-4C48-B52D-9AC6AF49CFF8}"/>
    <cellStyle name="RISKtlCorner 3 2 7" xfId="23806" xr:uid="{7E7EFD8D-F7B5-4686-881B-F4E48486266B}"/>
    <cellStyle name="RISKtlCorner 3 2 7 2" xfId="23807" xr:uid="{ADF447ED-F0DB-416B-8DA2-091FD410663E}"/>
    <cellStyle name="RISKtlCorner 3 2 8" xfId="23808" xr:uid="{CA81A0ED-9A87-4653-BFF1-F04E83D3654E}"/>
    <cellStyle name="RISKtlCorner 3 2 8 2" xfId="23809" xr:uid="{FEDC3859-9079-497F-80E2-D54DC018CAFC}"/>
    <cellStyle name="RISKtlCorner 3 2 9" xfId="23810" xr:uid="{3534C944-7676-456F-B2D5-AEC26F7331B7}"/>
    <cellStyle name="RISKtlCorner 3 2_Balance" xfId="23811" xr:uid="{F7977393-8EB6-4B35-BC0C-1B190DB3938C}"/>
    <cellStyle name="RISKtlCorner 3 3" xfId="23812" xr:uid="{89AD9746-6B25-4703-88BC-A4AC7B6829CA}"/>
    <cellStyle name="RISKtlCorner 3 3 2" xfId="23813" xr:uid="{9395A635-7612-44B7-9FA1-C75A8AA41F53}"/>
    <cellStyle name="RISKtlCorner 3 3 2 2" xfId="23814" xr:uid="{93CA8E32-DDBF-43F1-B867-10789B4329AA}"/>
    <cellStyle name="RISKtlCorner 3 3 2 2 2" xfId="23815" xr:uid="{E53B5FDB-2EA6-4D85-B4F5-0F898E2E5437}"/>
    <cellStyle name="RISKtlCorner 3 3 2 2 2 2" xfId="23816" xr:uid="{E4325C76-2287-45EA-8D12-FE287FCA4D81}"/>
    <cellStyle name="RISKtlCorner 3 3 2 2 3" xfId="23817" xr:uid="{E689C88B-DD16-4914-B26C-E79D6A30A9BD}"/>
    <cellStyle name="RISKtlCorner 3 3 2 2 3 2" xfId="23818" xr:uid="{F0F12B92-4DEF-450F-89F7-6F689602D639}"/>
    <cellStyle name="RISKtlCorner 3 3 2 2 4" xfId="23819" xr:uid="{968765BB-94BD-431D-B798-750905F00825}"/>
    <cellStyle name="RISKtlCorner 3 3 2 3" xfId="23820" xr:uid="{7FE63085-76AA-42A1-AA63-9209AC5CBB89}"/>
    <cellStyle name="RISKtlCorner 3 3 2 3 2" xfId="23821" xr:uid="{526A332E-9A92-4AF9-BEE7-58D2FDE23B22}"/>
    <cellStyle name="RISKtlCorner 3 3 2 3 2 2" xfId="23822" xr:uid="{44300323-99D0-45EC-A8B7-1ADE98024FFF}"/>
    <cellStyle name="RISKtlCorner 3 3 2 3 3" xfId="23823" xr:uid="{6E01E2F4-41A5-4B3D-BDCD-F763F311DD29}"/>
    <cellStyle name="RISKtlCorner 3 3 2 3 3 2" xfId="23824" xr:uid="{4290509F-F500-4621-A9F2-EA27E37B99D7}"/>
    <cellStyle name="RISKtlCorner 3 3 2 3 4" xfId="23825" xr:uid="{3D30CDC5-D929-4843-957F-BB5A7F85B50A}"/>
    <cellStyle name="RISKtlCorner 3 3 2 4" xfId="23826" xr:uid="{122BC35F-C2DF-431C-A7D5-58FC030AFEAC}"/>
    <cellStyle name="RISKtlCorner 3 3 2 4 2" xfId="23827" xr:uid="{2B79951E-9E82-4B41-9FEB-09873AB21113}"/>
    <cellStyle name="RISKtlCorner 3 3 2 4 2 2" xfId="23828" xr:uid="{6986224A-CE2B-4ADA-9495-663327591896}"/>
    <cellStyle name="RISKtlCorner 3 3 2 4 3" xfId="23829" xr:uid="{C59149D7-EBD7-459B-9A82-ED66DF0B34E7}"/>
    <cellStyle name="RISKtlCorner 3 3 2 4 3 2" xfId="23830" xr:uid="{9FBB5520-1D0A-4C7E-8DB7-8587E3C848CA}"/>
    <cellStyle name="RISKtlCorner 3 3 2 4 4" xfId="23831" xr:uid="{F168C9B6-EC29-407F-B165-359B0D08FAC8}"/>
    <cellStyle name="RISKtlCorner 3 3 2 5" xfId="23832" xr:uid="{08B86481-40B1-42A2-A5BA-F207949295FD}"/>
    <cellStyle name="RISKtlCorner 3 3 2 5 2" xfId="23833" xr:uid="{2AFA2F30-EF0A-45C5-B6B4-1F1B11B5B7DB}"/>
    <cellStyle name="RISKtlCorner 3 3 2 5 2 2" xfId="23834" xr:uid="{76068D00-A796-4399-A01A-00BBC196F87C}"/>
    <cellStyle name="RISKtlCorner 3 3 2 5 3" xfId="23835" xr:uid="{29BF0343-9003-4282-96FA-B500DB8CC259}"/>
    <cellStyle name="RISKtlCorner 3 3 2 5 3 2" xfId="23836" xr:uid="{B44199D0-B314-479F-AF66-4ED6AC8E1FE0}"/>
    <cellStyle name="RISKtlCorner 3 3 2 5 4" xfId="23837" xr:uid="{2AC230A1-8DC8-4FF7-9DC7-4184607C4360}"/>
    <cellStyle name="RISKtlCorner 3 3 2 6" xfId="23838" xr:uid="{FED132F4-79F3-4321-BF1D-048A089278A7}"/>
    <cellStyle name="RISKtlCorner 3 3 2 6 2" xfId="23839" xr:uid="{E05A652E-2D5E-4C67-9DB0-A43E755EF30C}"/>
    <cellStyle name="RISKtlCorner 3 3 2 7" xfId="23840" xr:uid="{A249D7EF-2881-43D5-BDEF-A2EE7278D2F1}"/>
    <cellStyle name="RISKtlCorner 3 3 2 7 2" xfId="23841" xr:uid="{DB2EDB07-A52D-48D5-A1D3-0D2DA38BE278}"/>
    <cellStyle name="RISKtlCorner 3 3 2 8" xfId="23842" xr:uid="{E1EDB95B-BD17-4E2C-B568-44ED62788880}"/>
    <cellStyle name="RISKtlCorner 3 3 3" xfId="23843" xr:uid="{752B1138-A0E7-49BB-B556-EDA3939A025B}"/>
    <cellStyle name="RISKtlCorner 3 3 3 2" xfId="23844" xr:uid="{037B422C-37F9-4C20-A07B-1BB2AE271148}"/>
    <cellStyle name="RISKtlCorner 3 3 3 2 2" xfId="23845" xr:uid="{13A292EC-3A91-4A1C-AE3A-F76317842786}"/>
    <cellStyle name="RISKtlCorner 3 3 3 3" xfId="23846" xr:uid="{C5A67A1F-92EF-4EC9-926D-65F9225D68F6}"/>
    <cellStyle name="RISKtlCorner 3 3 3 3 2" xfId="23847" xr:uid="{4841BFA4-5EF9-4156-AC33-FFEA3C08A581}"/>
    <cellStyle name="RISKtlCorner 3 3 3 4" xfId="23848" xr:uid="{2CE7ACCF-B495-46B9-9285-459510194219}"/>
    <cellStyle name="RISKtlCorner 3 3 4" xfId="23849" xr:uid="{9A372EC5-EE02-4F2E-8DE3-F61A86F9FF55}"/>
    <cellStyle name="RISKtlCorner 3 3 4 2" xfId="23850" xr:uid="{5B3B0909-C015-4568-98A3-856EA017FAB0}"/>
    <cellStyle name="RISKtlCorner 3 3 4 2 2" xfId="23851" xr:uid="{7344E54C-2D45-4086-9853-7E052C1E126D}"/>
    <cellStyle name="RISKtlCorner 3 3 4 3" xfId="23852" xr:uid="{8624659F-3812-4038-8839-1235F4F163AB}"/>
    <cellStyle name="RISKtlCorner 3 3 4 3 2" xfId="23853" xr:uid="{E39F644B-BFA3-4CCC-BA06-E47BDF2B2B38}"/>
    <cellStyle name="RISKtlCorner 3 3 4 4" xfId="23854" xr:uid="{10447E30-021F-40D1-BD3F-1A75795CAC7E}"/>
    <cellStyle name="RISKtlCorner 3 3 5" xfId="23855" xr:uid="{1C809C0B-485E-41DC-A831-3A5A3992A904}"/>
    <cellStyle name="RISKtlCorner 3 3 5 2" xfId="23856" xr:uid="{F53E06D4-7547-477E-B521-2225F03A85EB}"/>
    <cellStyle name="RISKtlCorner 3 3 5 2 2" xfId="23857" xr:uid="{B180B4BD-29A5-45A5-B673-70EA50F775B5}"/>
    <cellStyle name="RISKtlCorner 3 3 5 3" xfId="23858" xr:uid="{71BEF941-31C8-46FF-B785-343906017546}"/>
    <cellStyle name="RISKtlCorner 3 3 5 3 2" xfId="23859" xr:uid="{3BAA3926-C290-4B65-AEEF-34351BD7BF5B}"/>
    <cellStyle name="RISKtlCorner 3 3 5 4" xfId="23860" xr:uid="{9D9F1479-1BC9-4A58-AF2E-AE307CBD5309}"/>
    <cellStyle name="RISKtlCorner 3 3 6" xfId="23861" xr:uid="{C736C616-DF51-4050-96C5-036266FF5A0C}"/>
    <cellStyle name="RISKtlCorner 3 3 6 2" xfId="23862" xr:uid="{69726C0E-B067-418F-9BF8-3AD2F7B60788}"/>
    <cellStyle name="RISKtlCorner 3 3 6 2 2" xfId="23863" xr:uid="{5031DAEB-D9B6-43F2-ADD2-6830961D57AD}"/>
    <cellStyle name="RISKtlCorner 3 3 6 3" xfId="23864" xr:uid="{8125DDFA-752B-43A4-90B1-27572B51AA3E}"/>
    <cellStyle name="RISKtlCorner 3 3 6 3 2" xfId="23865" xr:uid="{3EFC1375-2D85-49F9-8984-4E4A7A40C710}"/>
    <cellStyle name="RISKtlCorner 3 3 6 4" xfId="23866" xr:uid="{8461A779-AAB7-42BC-962D-4DCF46AD3C8B}"/>
    <cellStyle name="RISKtlCorner 3 3 7" xfId="23867" xr:uid="{A6A711FC-6734-4596-8B98-9FB8200435A7}"/>
    <cellStyle name="RISKtlCorner 3 3 7 2" xfId="23868" xr:uid="{3EFA4606-9947-43F2-B8EA-B2236E9D8C45}"/>
    <cellStyle name="RISKtlCorner 3 3 8" xfId="23869" xr:uid="{946AB264-05A4-4466-B10F-3E15294678C3}"/>
    <cellStyle name="RISKtlCorner 3 3 8 2" xfId="23870" xr:uid="{F9F2F0F5-9298-45F4-A917-F3DA3B2907F8}"/>
    <cellStyle name="RISKtlCorner 3 3 9" xfId="23871" xr:uid="{B080E577-78D0-4644-8A95-50539DD01B11}"/>
    <cellStyle name="RISKtlCorner 3 3_Balance" xfId="23872" xr:uid="{BA3FD9C9-BBAF-45D6-BB33-BB99E542C3B1}"/>
    <cellStyle name="RISKtlCorner 3 4" xfId="23873" xr:uid="{9DCF184E-239F-4E46-A97B-79110448FC7E}"/>
    <cellStyle name="RISKtlCorner 3 4 2" xfId="23874" xr:uid="{822831C0-8B69-45FD-A230-72A1A67C0393}"/>
    <cellStyle name="RISKtlCorner 3 4 2 2" xfId="23875" xr:uid="{B00153EB-710E-4E12-92B1-789A541060FC}"/>
    <cellStyle name="RISKtlCorner 3 4 2 2 2" xfId="23876" xr:uid="{E19B77B7-8CC2-46E4-868F-2EA3518E5119}"/>
    <cellStyle name="RISKtlCorner 3 4 2 2 2 2" xfId="23877" xr:uid="{D22B3173-611D-4275-A946-B026F5345207}"/>
    <cellStyle name="RISKtlCorner 3 4 2 2 3" xfId="23878" xr:uid="{2AA5EED4-440F-4B95-BB9E-A9AC808123ED}"/>
    <cellStyle name="RISKtlCorner 3 4 2 2 3 2" xfId="23879" xr:uid="{CE08F0EB-A57F-4CAB-9524-CB73C3E86C5F}"/>
    <cellStyle name="RISKtlCorner 3 4 2 2 4" xfId="23880" xr:uid="{08133B14-F758-4D31-B802-4054BF133FEE}"/>
    <cellStyle name="RISKtlCorner 3 4 2 3" xfId="23881" xr:uid="{FC9A59CC-2EB8-4D0B-9D11-754848C8739F}"/>
    <cellStyle name="RISKtlCorner 3 4 2 3 2" xfId="23882" xr:uid="{0896FFED-9349-4C0A-8CA2-5B4E50B20AF3}"/>
    <cellStyle name="RISKtlCorner 3 4 2 3 2 2" xfId="23883" xr:uid="{E477071F-32FA-4953-AF83-148F9B7419FB}"/>
    <cellStyle name="RISKtlCorner 3 4 2 3 3" xfId="23884" xr:uid="{182571CB-0C3D-4780-A914-242463A9B30E}"/>
    <cellStyle name="RISKtlCorner 3 4 2 3 3 2" xfId="23885" xr:uid="{1795B49F-6289-4776-8EC2-DB3A1DC04523}"/>
    <cellStyle name="RISKtlCorner 3 4 2 3 4" xfId="23886" xr:uid="{79561992-1375-47E3-8FDD-63824C75D7D2}"/>
    <cellStyle name="RISKtlCorner 3 4 2 4" xfId="23887" xr:uid="{FC2B6607-415D-441E-A1E7-16D1FF100786}"/>
    <cellStyle name="RISKtlCorner 3 4 2 4 2" xfId="23888" xr:uid="{CDFB260A-DD41-41D3-A75D-ED1A1DCBE1DA}"/>
    <cellStyle name="RISKtlCorner 3 4 2 4 2 2" xfId="23889" xr:uid="{2162FAFD-690F-4422-AFA3-841F5CEC271F}"/>
    <cellStyle name="RISKtlCorner 3 4 2 4 3" xfId="23890" xr:uid="{545495A2-E22A-442B-B617-85382CEC650F}"/>
    <cellStyle name="RISKtlCorner 3 4 2 4 3 2" xfId="23891" xr:uid="{BD16673E-77DF-4123-844A-B14DF46F6AF7}"/>
    <cellStyle name="RISKtlCorner 3 4 2 4 4" xfId="23892" xr:uid="{C735569B-2F81-4E62-9D70-039D78057FC9}"/>
    <cellStyle name="RISKtlCorner 3 4 2 5" xfId="23893" xr:uid="{412903DC-1534-4052-BC92-43D1603C30B3}"/>
    <cellStyle name="RISKtlCorner 3 4 2 5 2" xfId="23894" xr:uid="{6542C438-B781-4919-8449-F117E9A007BC}"/>
    <cellStyle name="RISKtlCorner 3 4 2 5 2 2" xfId="23895" xr:uid="{70D6ED2B-C962-43DD-A547-827D19A82F1A}"/>
    <cellStyle name="RISKtlCorner 3 4 2 5 3" xfId="23896" xr:uid="{224D01D5-AA68-4979-B820-AC2E82EE3F13}"/>
    <cellStyle name="RISKtlCorner 3 4 2 5 3 2" xfId="23897" xr:uid="{00667B79-9E28-464C-8248-8758EAECF51D}"/>
    <cellStyle name="RISKtlCorner 3 4 2 5 4" xfId="23898" xr:uid="{490B6635-970F-4DC4-A7F9-B60411C5AC3F}"/>
    <cellStyle name="RISKtlCorner 3 4 2 6" xfId="23899" xr:uid="{3B84F310-5D7C-4EC4-A94A-097D2B89C6A0}"/>
    <cellStyle name="RISKtlCorner 3 4 2 6 2" xfId="23900" xr:uid="{781F96D7-56DE-4AA8-BC3C-9305ADBE9B29}"/>
    <cellStyle name="RISKtlCorner 3 4 2 7" xfId="23901" xr:uid="{92228563-D431-4B37-97B3-90B35024906D}"/>
    <cellStyle name="RISKtlCorner 3 4 2 7 2" xfId="23902" xr:uid="{1352CD6D-648B-4746-9D7C-6340767E0F82}"/>
    <cellStyle name="RISKtlCorner 3 4 2 8" xfId="23903" xr:uid="{86C95A3E-B57F-4431-AD3A-93C92EE4135B}"/>
    <cellStyle name="RISKtlCorner 3 4 3" xfId="23904" xr:uid="{3EC1DFC7-3E9F-4BDE-BDC0-3ED93A1918F0}"/>
    <cellStyle name="RISKtlCorner 3 4 3 2" xfId="23905" xr:uid="{54069D22-2147-40EC-94A8-3482A6C8346E}"/>
    <cellStyle name="RISKtlCorner 3 4 3 2 2" xfId="23906" xr:uid="{3DCE803E-ACD4-4DCA-8542-204F865CE701}"/>
    <cellStyle name="RISKtlCorner 3 4 3 3" xfId="23907" xr:uid="{E9B68916-9AD2-4221-A099-9FE9977C0220}"/>
    <cellStyle name="RISKtlCorner 3 4 3 3 2" xfId="23908" xr:uid="{99045C7E-756F-4748-A721-EE61A8A61D12}"/>
    <cellStyle name="RISKtlCorner 3 4 3 4" xfId="23909" xr:uid="{F2F1B8A4-859E-467A-BA18-66DC5437B37B}"/>
    <cellStyle name="RISKtlCorner 3 4 4" xfId="23910" xr:uid="{32FFB6B6-AEEE-4E13-8439-D9BC7A1A82DF}"/>
    <cellStyle name="RISKtlCorner 3 4 4 2" xfId="23911" xr:uid="{C04C7DD5-4405-40FA-BC38-65C2CEED0055}"/>
    <cellStyle name="RISKtlCorner 3 4 4 2 2" xfId="23912" xr:uid="{1F950887-C2CB-423A-BF40-0B9859ACCA1A}"/>
    <cellStyle name="RISKtlCorner 3 4 4 3" xfId="23913" xr:uid="{900B8283-A622-41BF-83E3-3F4E01DAF414}"/>
    <cellStyle name="RISKtlCorner 3 4 4 3 2" xfId="23914" xr:uid="{322E41CD-FC6C-48FF-BE7C-B2B151B095D4}"/>
    <cellStyle name="RISKtlCorner 3 4 4 4" xfId="23915" xr:uid="{E971EA2D-6CBA-41BD-B71F-F114AF5B4E06}"/>
    <cellStyle name="RISKtlCorner 3 4 5" xfId="23916" xr:uid="{1B3EB3FF-82B7-4756-A383-AB59021AF619}"/>
    <cellStyle name="RISKtlCorner 3 4 5 2" xfId="23917" xr:uid="{F244E80D-C912-4971-A23F-07E9275DEECF}"/>
    <cellStyle name="RISKtlCorner 3 4 5 2 2" xfId="23918" xr:uid="{DDBC5567-CCDB-48F8-AEAE-6FB49CB207FF}"/>
    <cellStyle name="RISKtlCorner 3 4 5 3" xfId="23919" xr:uid="{82A02782-341A-4BD5-93AD-CD1DCE04434C}"/>
    <cellStyle name="RISKtlCorner 3 4 5 3 2" xfId="23920" xr:uid="{D4E5DBCC-DCCC-4299-8AE8-6E8D9103A0A5}"/>
    <cellStyle name="RISKtlCorner 3 4 5 4" xfId="23921" xr:uid="{A6A550A7-F109-4C9F-81A0-58CCE8F12C7A}"/>
    <cellStyle name="RISKtlCorner 3 4 6" xfId="23922" xr:uid="{6E469509-FE67-4F78-8D61-08C7B3C83582}"/>
    <cellStyle name="RISKtlCorner 3 4 6 2" xfId="23923" xr:uid="{A6368A7B-6184-49EB-8216-160EB15155E6}"/>
    <cellStyle name="RISKtlCorner 3 4 6 2 2" xfId="23924" xr:uid="{D6117D9F-C615-47EB-A19C-E8ED644AA8A2}"/>
    <cellStyle name="RISKtlCorner 3 4 6 3" xfId="23925" xr:uid="{03DF26B5-5D0C-4CAC-A372-9B96309844F4}"/>
    <cellStyle name="RISKtlCorner 3 4 6 3 2" xfId="23926" xr:uid="{D2B14A4B-638E-4DCD-B773-E6C2EB5BE19A}"/>
    <cellStyle name="RISKtlCorner 3 4 6 4" xfId="23927" xr:uid="{CF733210-56F1-42FE-A891-1A12E3D926CA}"/>
    <cellStyle name="RISKtlCorner 3 4 7" xfId="23928" xr:uid="{6089DB78-B960-4E4A-9B2A-0FF8341FB78C}"/>
    <cellStyle name="RISKtlCorner 3 4 7 2" xfId="23929" xr:uid="{857FAE49-1A1A-4E6D-8C63-FD8605158230}"/>
    <cellStyle name="RISKtlCorner 3 4 8" xfId="23930" xr:uid="{603B18AF-5DFB-4F4F-96A9-46C9EB1C968C}"/>
    <cellStyle name="RISKtlCorner 3 4 8 2" xfId="23931" xr:uid="{9E3C1B78-F254-4A1C-BC72-69EAE6F0B9D6}"/>
    <cellStyle name="RISKtlCorner 3 4 9" xfId="23932" xr:uid="{55161314-0318-410D-99EA-6FCE8CAB0205}"/>
    <cellStyle name="RISKtlCorner 3 4_Balance" xfId="23933" xr:uid="{BD80F127-B725-4479-BFE6-B9608820F190}"/>
    <cellStyle name="RISKtlCorner 3 5" xfId="23934" xr:uid="{88E33976-859A-43A2-9BE0-6AFD4ABAB549}"/>
    <cellStyle name="RISKtlCorner 3 5 2" xfId="23935" xr:uid="{C646D138-836E-4A57-B3D2-6C994C508757}"/>
    <cellStyle name="RISKtlCorner 3 5 2 2" xfId="23936" xr:uid="{4ECFB404-236A-47E5-9446-B23136A1F473}"/>
    <cellStyle name="RISKtlCorner 3 5 2 2 2" xfId="23937" xr:uid="{D5177C5F-9DF9-4645-BD46-DE05EAC380ED}"/>
    <cellStyle name="RISKtlCorner 3 5 2 3" xfId="23938" xr:uid="{318AFBC0-3F3A-4CC9-AD4E-8037A44B5037}"/>
    <cellStyle name="RISKtlCorner 3 5 2 3 2" xfId="23939" xr:uid="{CAC9A1C0-25FC-4AFA-92E9-34E8DBDF857E}"/>
    <cellStyle name="RISKtlCorner 3 5 2 4" xfId="23940" xr:uid="{2EAE5147-5379-4C76-A190-AFAEA3069254}"/>
    <cellStyle name="RISKtlCorner 3 5 3" xfId="23941" xr:uid="{8A66D0B8-D208-44D3-932D-9BA386D4594B}"/>
    <cellStyle name="RISKtlCorner 3 5 3 2" xfId="23942" xr:uid="{2F4B416C-F5D2-49B2-9E56-4F045A75553D}"/>
    <cellStyle name="RISKtlCorner 3 5 3 2 2" xfId="23943" xr:uid="{A407DA57-69CD-47AA-9C52-8DC3A9EF100F}"/>
    <cellStyle name="RISKtlCorner 3 5 3 3" xfId="23944" xr:uid="{90BC4385-9EDB-4071-B2F9-D169737499CA}"/>
    <cellStyle name="RISKtlCorner 3 5 3 3 2" xfId="23945" xr:uid="{9D860C26-D3EA-40ED-AC23-CDE38BDC89F5}"/>
    <cellStyle name="RISKtlCorner 3 5 3 4" xfId="23946" xr:uid="{A2364937-4130-444D-B4ED-2D82D9F450E5}"/>
    <cellStyle name="RISKtlCorner 3 5 4" xfId="23947" xr:uid="{AD86B97D-FE77-49F1-95FD-2134AB805B64}"/>
    <cellStyle name="RISKtlCorner 3 5 4 2" xfId="23948" xr:uid="{5B4B0BDE-AB1C-44DE-8212-4C4DAFF7319C}"/>
    <cellStyle name="RISKtlCorner 3 5 4 2 2" xfId="23949" xr:uid="{DF8DE449-4856-4FB9-A20A-E072C3222304}"/>
    <cellStyle name="RISKtlCorner 3 5 4 3" xfId="23950" xr:uid="{BB8E25B3-AF75-497C-B8FF-02196B4E319D}"/>
    <cellStyle name="RISKtlCorner 3 5 4 3 2" xfId="23951" xr:uid="{54770292-33B2-466E-94C3-CBB7ABDC1399}"/>
    <cellStyle name="RISKtlCorner 3 5 4 4" xfId="23952" xr:uid="{F5304DEE-3EE3-49EF-A95B-DC44E9BAEACD}"/>
    <cellStyle name="RISKtlCorner 3 5 5" xfId="23953" xr:uid="{775569D9-2D6E-49A3-8616-EEBB7BE36986}"/>
    <cellStyle name="RISKtlCorner 3 5 5 2" xfId="23954" xr:uid="{D359E6D9-6652-4DF9-90DF-2168807B5DAA}"/>
    <cellStyle name="RISKtlCorner 3 5 5 2 2" xfId="23955" xr:uid="{33067BF6-A441-4BED-A65F-8536F929AB16}"/>
    <cellStyle name="RISKtlCorner 3 5 5 3" xfId="23956" xr:uid="{0BD64E69-0C9C-4A0E-8119-565C9CD75B4F}"/>
    <cellStyle name="RISKtlCorner 3 5 5 3 2" xfId="23957" xr:uid="{3C8FF237-5139-419A-AE21-23C7438C1B3F}"/>
    <cellStyle name="RISKtlCorner 3 5 5 4" xfId="23958" xr:uid="{608E8CBF-6598-4F72-B5E5-236D78CBEB9B}"/>
    <cellStyle name="RISKtlCorner 3 5 6" xfId="23959" xr:uid="{CC0465D4-F2BB-4CD2-A9AA-3FA1277E8084}"/>
    <cellStyle name="RISKtlCorner 3 5 6 2" xfId="23960" xr:uid="{8E835869-3346-47DC-B25C-E0E06669625D}"/>
    <cellStyle name="RISKtlCorner 3 5 7" xfId="23961" xr:uid="{9FFEC246-DBD6-4825-9504-5ADC946807ED}"/>
    <cellStyle name="RISKtlCorner 3 5 7 2" xfId="23962" xr:uid="{C83608F8-E58B-454A-8BB5-E4C19F1E877F}"/>
    <cellStyle name="RISKtlCorner 3 5 8" xfId="23963" xr:uid="{8089CFEC-5F4D-4400-9718-7C7E45058204}"/>
    <cellStyle name="RISKtlCorner 3 6" xfId="23964" xr:uid="{70AB8A39-3221-4EEF-AABC-0486323F17F9}"/>
    <cellStyle name="RISKtlCorner 3 6 2" xfId="23965" xr:uid="{F78D5651-B83F-4E93-B86C-209EA23718AD}"/>
    <cellStyle name="RISKtlCorner 3 6 2 2" xfId="23966" xr:uid="{31B6CE04-199C-4FB8-9538-2534AF321232}"/>
    <cellStyle name="RISKtlCorner 3 6 2 2 2" xfId="23967" xr:uid="{0272DF97-8272-4F6D-89C5-1118D9F6CA47}"/>
    <cellStyle name="RISKtlCorner 3 6 2 3" xfId="23968" xr:uid="{C4FB51B4-3693-4914-ADE6-64C5B297C6F1}"/>
    <cellStyle name="RISKtlCorner 3 6 2 3 2" xfId="23969" xr:uid="{807C04F2-2678-4259-868D-0D0DBE522AD1}"/>
    <cellStyle name="RISKtlCorner 3 6 2 4" xfId="23970" xr:uid="{8551DEF9-719B-4E5B-AA99-CCCEB36D0CBE}"/>
    <cellStyle name="RISKtlCorner 3 6 3" xfId="23971" xr:uid="{90D756C7-6389-4415-A51E-E1B387760BF7}"/>
    <cellStyle name="RISKtlCorner 3 6 3 2" xfId="23972" xr:uid="{6DACCD77-A760-4A93-856D-957D923D3F88}"/>
    <cellStyle name="RISKtlCorner 3 6 3 2 2" xfId="23973" xr:uid="{C17BEA7C-ADD0-4BBD-8040-B29C22B58807}"/>
    <cellStyle name="RISKtlCorner 3 6 3 3" xfId="23974" xr:uid="{C62EE61B-6217-43AC-88BA-029D6C4CF7FA}"/>
    <cellStyle name="RISKtlCorner 3 6 3 3 2" xfId="23975" xr:uid="{67D435F8-4247-4BA2-886D-947AD18A8A9F}"/>
    <cellStyle name="RISKtlCorner 3 6 3 4" xfId="23976" xr:uid="{77EAF0B5-592B-4193-AFC1-CB6E135A0B42}"/>
    <cellStyle name="RISKtlCorner 3 6 4" xfId="23977" xr:uid="{F184091F-24AD-47E5-B3E0-81C476EB7D69}"/>
    <cellStyle name="RISKtlCorner 3 6 4 2" xfId="23978" xr:uid="{6E7FF429-EF2E-48FE-A35D-20B7C266C590}"/>
    <cellStyle name="RISKtlCorner 3 6 4 2 2" xfId="23979" xr:uid="{3966F499-EFCD-4C7E-B85F-9A1D1EC859C8}"/>
    <cellStyle name="RISKtlCorner 3 6 4 3" xfId="23980" xr:uid="{72A40CFA-556C-446F-AECF-B65331A79A14}"/>
    <cellStyle name="RISKtlCorner 3 6 4 3 2" xfId="23981" xr:uid="{A4783E96-EB4B-46F7-92EF-6810D6E882AD}"/>
    <cellStyle name="RISKtlCorner 3 6 4 4" xfId="23982" xr:uid="{8B1C8028-B7D1-4D5B-A847-0F422C78E1C1}"/>
    <cellStyle name="RISKtlCorner 3 6 5" xfId="23983" xr:uid="{44E7F31C-90EF-4D81-A56D-78132F892633}"/>
    <cellStyle name="RISKtlCorner 3 6 5 2" xfId="23984" xr:uid="{D5170A6A-EB24-43DC-95F1-E350F9ED9E39}"/>
    <cellStyle name="RISKtlCorner 3 6 5 2 2" xfId="23985" xr:uid="{4484CB5B-6825-41D3-95F6-AD63953F1ED2}"/>
    <cellStyle name="RISKtlCorner 3 6 5 3" xfId="23986" xr:uid="{D6438BB4-E9BF-4D37-951F-B8F8814536CF}"/>
    <cellStyle name="RISKtlCorner 3 6 5 3 2" xfId="23987" xr:uid="{940FCE31-F137-425F-A34A-50AFBD27F770}"/>
    <cellStyle name="RISKtlCorner 3 6 5 4" xfId="23988" xr:uid="{18B42E38-CE4F-4C95-8123-8E19EB51A58D}"/>
    <cellStyle name="RISKtlCorner 3 6 6" xfId="23989" xr:uid="{2587C353-C980-4149-8760-2599427CE61A}"/>
    <cellStyle name="RISKtlCorner 3 6 6 2" xfId="23990" xr:uid="{F98285EC-0B70-498A-B7EF-123EDBEBE1BD}"/>
    <cellStyle name="RISKtlCorner 3 6 7" xfId="23991" xr:uid="{9BD86519-0271-45EE-A45E-7400A162E1DC}"/>
    <cellStyle name="RISKtlCorner 3 6 7 2" xfId="23992" xr:uid="{49E92681-84F8-4A5C-9015-6A08BF1F5E5D}"/>
    <cellStyle name="RISKtlCorner 3 6 8" xfId="23993" xr:uid="{C2E874F8-4345-476A-A29F-74A6AC4400FE}"/>
    <cellStyle name="RISKtlCorner 3 7" xfId="23994" xr:uid="{098A6231-DA17-4F78-BADB-9BA678B97AB7}"/>
    <cellStyle name="RISKtlCorner 3 7 2" xfId="23995" xr:uid="{241E0629-9344-499D-92EB-5A84D3900CAC}"/>
    <cellStyle name="RISKtlCorner 3 7 2 2" xfId="23996" xr:uid="{E02085A3-1AB2-4104-A611-E3BAE7B57929}"/>
    <cellStyle name="RISKtlCorner 3 7 3" xfId="23997" xr:uid="{477BE380-F405-4D6B-A476-02F527850E95}"/>
    <cellStyle name="RISKtlCorner 3 7 3 2" xfId="23998" xr:uid="{C12798D6-D7F6-4955-A35F-C0A2EFB94280}"/>
    <cellStyle name="RISKtlCorner 3 7 4" xfId="23999" xr:uid="{E2B18BD7-DD00-40A6-9727-5EEC33C94027}"/>
    <cellStyle name="RISKtlCorner 3 8" xfId="24000" xr:uid="{25D1948D-4E23-438D-8565-545493E52955}"/>
    <cellStyle name="RISKtlCorner 3 8 2" xfId="24001" xr:uid="{7D249BFA-E3B4-46AE-84CD-01D85A7AEFEC}"/>
    <cellStyle name="RISKtlCorner 3 8 2 2" xfId="24002" xr:uid="{40FA54A5-F541-4073-BF39-5F38DEC4CEC6}"/>
    <cellStyle name="RISKtlCorner 3 8 3" xfId="24003" xr:uid="{EF4A8337-D9AD-4423-977C-3319F0589963}"/>
    <cellStyle name="RISKtlCorner 3 8 3 2" xfId="24004" xr:uid="{FFC1AC16-1F9C-4902-8756-AB5FE8017249}"/>
    <cellStyle name="RISKtlCorner 3 8 4" xfId="24005" xr:uid="{9C09E313-60B4-4685-89CF-1306CD592E85}"/>
    <cellStyle name="RISKtlCorner 3 9" xfId="24006" xr:uid="{D7E361D2-6AC0-4F1A-A85F-7ACD1284BEB7}"/>
    <cellStyle name="RISKtlCorner 3 9 2" xfId="24007" xr:uid="{508E4B4A-4D8E-42AE-9F16-0E2589DC3A65}"/>
    <cellStyle name="RISKtlCorner 3 9 2 2" xfId="24008" xr:uid="{42FB8CD7-377D-4979-A287-B009EF255C89}"/>
    <cellStyle name="RISKtlCorner 3 9 3" xfId="24009" xr:uid="{337FD36D-1981-4B53-BB3D-4629E466B3F7}"/>
    <cellStyle name="RISKtlCorner 3 9 3 2" xfId="24010" xr:uid="{231E8F18-2B0E-48B1-A9DA-2AA035E02DC5}"/>
    <cellStyle name="RISKtlCorner 3 9 4" xfId="24011" xr:uid="{B7D5852F-16B0-47C5-B78D-A4C448DF81E8}"/>
    <cellStyle name="RISKtlCorner 3_Balance" xfId="24012" xr:uid="{36DDA9EC-4AAD-49D6-8953-41955A7AAD5A}"/>
    <cellStyle name="RISKtlCorner 4" xfId="24013" xr:uid="{6A9DA6A3-7E09-4E1B-B30B-86A86CE554AF}"/>
    <cellStyle name="RISKtlCorner 4 10" xfId="24014" xr:uid="{C3CC6779-22E9-4F00-B649-F74B13CBE8F1}"/>
    <cellStyle name="RISKtlCorner 4 10 2" xfId="24015" xr:uid="{51BEA775-9770-49F8-8874-FA343A7788E4}"/>
    <cellStyle name="RISKtlCorner 4 10 2 2" xfId="24016" xr:uid="{CB2CEECB-40EC-4288-854B-B7F83EED3D31}"/>
    <cellStyle name="RISKtlCorner 4 10 3" xfId="24017" xr:uid="{D9021414-DD1D-466C-96C1-A5FF84D44C38}"/>
    <cellStyle name="RISKtlCorner 4 10 3 2" xfId="24018" xr:uid="{91D82993-917D-4F26-9419-DA4734EC191C}"/>
    <cellStyle name="RISKtlCorner 4 10 4" xfId="24019" xr:uid="{F361B3BE-6F6F-44DA-BFEA-0B342BF163B4}"/>
    <cellStyle name="RISKtlCorner 4 11" xfId="24020" xr:uid="{52BF33C5-DB8B-4C96-98B0-D5699165A7FC}"/>
    <cellStyle name="RISKtlCorner 4 11 2" xfId="24021" xr:uid="{7E6AB8B1-9616-491C-B9C5-0E10E8FA4D83}"/>
    <cellStyle name="RISKtlCorner 4 12" xfId="24022" xr:uid="{748039EC-70BC-4596-B910-A16C08AB1DA8}"/>
    <cellStyle name="RISKtlCorner 4 12 2" xfId="24023" xr:uid="{A82C873C-4EC7-4949-B062-3536DAE72C68}"/>
    <cellStyle name="RISKtlCorner 4 13" xfId="24024" xr:uid="{1AF16C16-04D7-4146-A00E-5CEE6EB3B5A3}"/>
    <cellStyle name="RISKtlCorner 4 2" xfId="24025" xr:uid="{D12991DB-EBE2-4825-B2FA-279F4AE7718D}"/>
    <cellStyle name="RISKtlCorner 4 2 2" xfId="24026" xr:uid="{B3A5231A-0F5E-49A2-86B2-54E2DDFEFCC4}"/>
    <cellStyle name="RISKtlCorner 4 2 2 2" xfId="24027" xr:uid="{051E857B-558C-40D7-8045-9C56AC4C04D6}"/>
    <cellStyle name="RISKtlCorner 4 2 2 2 2" xfId="24028" xr:uid="{F2D4539F-743A-44ED-BAFE-16EEE390C321}"/>
    <cellStyle name="RISKtlCorner 4 2 2 2 2 2" xfId="24029" xr:uid="{C738DBAB-8858-4126-94A2-A3371774277A}"/>
    <cellStyle name="RISKtlCorner 4 2 2 2 3" xfId="24030" xr:uid="{218AA13C-F37B-492F-86B1-C79967BDE079}"/>
    <cellStyle name="RISKtlCorner 4 2 2 2 3 2" xfId="24031" xr:uid="{BA7ABB34-8B21-4214-9EDD-40DB80447885}"/>
    <cellStyle name="RISKtlCorner 4 2 2 2 4" xfId="24032" xr:uid="{9536A76C-E8D4-4DE7-9E5C-2869465CB9D9}"/>
    <cellStyle name="RISKtlCorner 4 2 2 3" xfId="24033" xr:uid="{98979D7A-BECB-47C6-8908-84C71CF9AA28}"/>
    <cellStyle name="RISKtlCorner 4 2 2 3 2" xfId="24034" xr:uid="{F2BDC704-87F3-4CEE-99F2-75F86D063355}"/>
    <cellStyle name="RISKtlCorner 4 2 2 3 2 2" xfId="24035" xr:uid="{B8606693-4763-40CD-A22B-ABE6F866F10B}"/>
    <cellStyle name="RISKtlCorner 4 2 2 3 3" xfId="24036" xr:uid="{2151B5A2-50F0-419C-A223-20F1DFD24620}"/>
    <cellStyle name="RISKtlCorner 4 2 2 3 3 2" xfId="24037" xr:uid="{3CD4E390-FDBE-4A92-8E0B-0A8D810E30A5}"/>
    <cellStyle name="RISKtlCorner 4 2 2 3 4" xfId="24038" xr:uid="{8FB75E5C-E358-4F22-B1E3-CD8713BDFD58}"/>
    <cellStyle name="RISKtlCorner 4 2 2 4" xfId="24039" xr:uid="{8E5BCBB2-E7FE-4BDC-8B96-F196E5A113E4}"/>
    <cellStyle name="RISKtlCorner 4 2 2 4 2" xfId="24040" xr:uid="{2E7D448A-C9F1-4601-B2B0-53BA173FB361}"/>
    <cellStyle name="RISKtlCorner 4 2 2 4 2 2" xfId="24041" xr:uid="{0C91C20D-DBFF-4BAC-8F2D-4A238944CF73}"/>
    <cellStyle name="RISKtlCorner 4 2 2 4 3" xfId="24042" xr:uid="{716ACE5D-CFFA-4407-A94B-715392ADFA6A}"/>
    <cellStyle name="RISKtlCorner 4 2 2 4 3 2" xfId="24043" xr:uid="{581326CA-6431-4256-912F-6842EF27C4E0}"/>
    <cellStyle name="RISKtlCorner 4 2 2 4 4" xfId="24044" xr:uid="{3404D8AF-8272-408F-9C7A-7A0BD4324ABF}"/>
    <cellStyle name="RISKtlCorner 4 2 2 5" xfId="24045" xr:uid="{65A75C92-672E-485E-A1D0-2E52AC3E2FDA}"/>
    <cellStyle name="RISKtlCorner 4 2 2 5 2" xfId="24046" xr:uid="{A23F1E45-41A7-4B69-A066-C8AF2A7F6F9D}"/>
    <cellStyle name="RISKtlCorner 4 2 2 5 2 2" xfId="24047" xr:uid="{9A35ACF3-B795-4E4F-834D-32812E96AE67}"/>
    <cellStyle name="RISKtlCorner 4 2 2 5 3" xfId="24048" xr:uid="{B7BCC7B5-5829-4162-BC40-2D91DDD63BAC}"/>
    <cellStyle name="RISKtlCorner 4 2 2 5 3 2" xfId="24049" xr:uid="{CAD42A09-A266-4C38-8EF1-DC0AD6E88C1B}"/>
    <cellStyle name="RISKtlCorner 4 2 2 5 4" xfId="24050" xr:uid="{14D6D083-FCE4-4C5B-A694-F33B307522F3}"/>
    <cellStyle name="RISKtlCorner 4 2 2 6" xfId="24051" xr:uid="{F5C362AF-1C2F-41C6-B353-8454B7F01645}"/>
    <cellStyle name="RISKtlCorner 4 2 2 6 2" xfId="24052" xr:uid="{6908AE75-E035-4C15-A9C4-10846480DFA1}"/>
    <cellStyle name="RISKtlCorner 4 2 2 7" xfId="24053" xr:uid="{B3F2BA47-1292-4FD5-A117-C9ABD6DDBF29}"/>
    <cellStyle name="RISKtlCorner 4 2 2 7 2" xfId="24054" xr:uid="{5A568A4C-434E-439E-9998-CF7BA0D325ED}"/>
    <cellStyle name="RISKtlCorner 4 2 2 8" xfId="24055" xr:uid="{38092754-2A5F-4121-904B-DE2821E3148E}"/>
    <cellStyle name="RISKtlCorner 4 2 3" xfId="24056" xr:uid="{987F2607-4409-402D-B5EF-C08B5E671AEE}"/>
    <cellStyle name="RISKtlCorner 4 2 3 2" xfId="24057" xr:uid="{F83B14F2-D9B0-4C6E-9694-09ACDCD81715}"/>
    <cellStyle name="RISKtlCorner 4 2 3 2 2" xfId="24058" xr:uid="{234D6B8A-9BB8-4301-83B5-97B3F832D016}"/>
    <cellStyle name="RISKtlCorner 4 2 3 3" xfId="24059" xr:uid="{3A77B3C8-D9D7-4F0D-9D23-55EF90E41841}"/>
    <cellStyle name="RISKtlCorner 4 2 3 3 2" xfId="24060" xr:uid="{CAB1BC73-632C-4B1B-8169-76AD8859F1DD}"/>
    <cellStyle name="RISKtlCorner 4 2 3 4" xfId="24061" xr:uid="{CD40C19E-564D-4E1C-9F21-7E143C96094A}"/>
    <cellStyle name="RISKtlCorner 4 2 4" xfId="24062" xr:uid="{C428EA47-D68D-4DEF-9571-95A49C85E8F6}"/>
    <cellStyle name="RISKtlCorner 4 2 4 2" xfId="24063" xr:uid="{6F14D080-C38D-4F2B-BEE9-9369FB774267}"/>
    <cellStyle name="RISKtlCorner 4 2 4 2 2" xfId="24064" xr:uid="{A62D174E-F1EC-46C6-8E62-031AED981DCA}"/>
    <cellStyle name="RISKtlCorner 4 2 4 3" xfId="24065" xr:uid="{CF5B57E7-7DCA-4F0E-B1A4-76DE45E6546E}"/>
    <cellStyle name="RISKtlCorner 4 2 4 3 2" xfId="24066" xr:uid="{A2310005-2B8F-4A5A-87DB-1C845308CD7A}"/>
    <cellStyle name="RISKtlCorner 4 2 4 4" xfId="24067" xr:uid="{79E85733-1597-47C1-9C40-7CD6CD947684}"/>
    <cellStyle name="RISKtlCorner 4 2 5" xfId="24068" xr:uid="{A3B4B100-2ED6-48A2-B73D-F54B78FFD293}"/>
    <cellStyle name="RISKtlCorner 4 2 5 2" xfId="24069" xr:uid="{FF99A863-6558-44FC-B9F7-55ED9F75E0BF}"/>
    <cellStyle name="RISKtlCorner 4 2 5 2 2" xfId="24070" xr:uid="{47AE3017-77F7-4F58-9FCC-882213900ABA}"/>
    <cellStyle name="RISKtlCorner 4 2 5 3" xfId="24071" xr:uid="{E981EB5F-D932-4EA3-AA70-C46E1B2159C2}"/>
    <cellStyle name="RISKtlCorner 4 2 5 3 2" xfId="24072" xr:uid="{6327A53C-ED90-4E0D-BF24-89B01DA8176B}"/>
    <cellStyle name="RISKtlCorner 4 2 5 4" xfId="24073" xr:uid="{5AF5946D-EE85-4EC9-9DA0-0316106C36C7}"/>
    <cellStyle name="RISKtlCorner 4 2 6" xfId="24074" xr:uid="{F875C38B-6FF1-49CF-B433-3539623FCAC7}"/>
    <cellStyle name="RISKtlCorner 4 2 6 2" xfId="24075" xr:uid="{6A2991C7-DB55-44A8-8DD0-B0EC2DC00B72}"/>
    <cellStyle name="RISKtlCorner 4 2 6 2 2" xfId="24076" xr:uid="{940F2567-952C-4982-934C-7561C3282239}"/>
    <cellStyle name="RISKtlCorner 4 2 6 3" xfId="24077" xr:uid="{ACC80916-52BF-45BD-AA5D-22DF42600E7A}"/>
    <cellStyle name="RISKtlCorner 4 2 6 3 2" xfId="24078" xr:uid="{43594B5B-CA74-4D0D-A5FB-93BA070E3E71}"/>
    <cellStyle name="RISKtlCorner 4 2 6 4" xfId="24079" xr:uid="{ADB08D15-FEC1-47E5-9B02-8D2A55374C58}"/>
    <cellStyle name="RISKtlCorner 4 2 7" xfId="24080" xr:uid="{A488481A-6C6F-46D5-98D7-C07DAE6D8DE5}"/>
    <cellStyle name="RISKtlCorner 4 2 7 2" xfId="24081" xr:uid="{1478B1E5-F413-4CBD-A79D-CB3F9B4BA949}"/>
    <cellStyle name="RISKtlCorner 4 2 8" xfId="24082" xr:uid="{92CF7E9C-3D6E-40A0-88D0-C9C8B67D6D01}"/>
    <cellStyle name="RISKtlCorner 4 2 8 2" xfId="24083" xr:uid="{98058BC2-8EE2-404C-93A3-400507FF9210}"/>
    <cellStyle name="RISKtlCorner 4 2 9" xfId="24084" xr:uid="{10C6020F-9098-4761-8FB0-B41F926719FC}"/>
    <cellStyle name="RISKtlCorner 4 2_Balance" xfId="24085" xr:uid="{8CEFE8DC-17B3-4B43-A564-CCC837BEE4AE}"/>
    <cellStyle name="RISKtlCorner 4 3" xfId="24086" xr:uid="{D0F1E281-60AD-4728-AE0B-64E0DA32E10E}"/>
    <cellStyle name="RISKtlCorner 4 3 2" xfId="24087" xr:uid="{FA687DAE-3E72-4F48-B726-E4A7C83CAE9C}"/>
    <cellStyle name="RISKtlCorner 4 3 2 2" xfId="24088" xr:uid="{F718B591-599D-43A4-A71E-58B395370A91}"/>
    <cellStyle name="RISKtlCorner 4 3 2 2 2" xfId="24089" xr:uid="{306F3F59-5781-4E08-BC99-771AE4D431C5}"/>
    <cellStyle name="RISKtlCorner 4 3 2 2 2 2" xfId="24090" xr:uid="{CC5FD1B2-7988-4EEE-9757-C08851D6C409}"/>
    <cellStyle name="RISKtlCorner 4 3 2 2 3" xfId="24091" xr:uid="{23DDF394-80C0-4F94-A8A0-AEF022230573}"/>
    <cellStyle name="RISKtlCorner 4 3 2 2 3 2" xfId="24092" xr:uid="{A0C4CA8B-92FA-4854-9B05-E970A3224F30}"/>
    <cellStyle name="RISKtlCorner 4 3 2 2 4" xfId="24093" xr:uid="{F39A3390-BAC3-424D-B29E-96CE813B991A}"/>
    <cellStyle name="RISKtlCorner 4 3 2 3" xfId="24094" xr:uid="{7995A84E-BF6C-4A7C-BE88-DF046404A5E6}"/>
    <cellStyle name="RISKtlCorner 4 3 2 3 2" xfId="24095" xr:uid="{0179F94C-167F-4C1F-9C90-ACC5DA53197B}"/>
    <cellStyle name="RISKtlCorner 4 3 2 3 2 2" xfId="24096" xr:uid="{85F03119-8DEE-4956-99DB-7942F008F0D7}"/>
    <cellStyle name="RISKtlCorner 4 3 2 3 3" xfId="24097" xr:uid="{3AD9B66A-0658-43B4-AFBB-2D101F064CA9}"/>
    <cellStyle name="RISKtlCorner 4 3 2 3 3 2" xfId="24098" xr:uid="{68FC16F6-39DA-414A-BBB3-E75AC534E7BA}"/>
    <cellStyle name="RISKtlCorner 4 3 2 3 4" xfId="24099" xr:uid="{BDEA478E-60D3-45B3-8B9F-E1DF94489B79}"/>
    <cellStyle name="RISKtlCorner 4 3 2 4" xfId="24100" xr:uid="{37CA55A2-0432-455B-B152-8F5BFB958B38}"/>
    <cellStyle name="RISKtlCorner 4 3 2 4 2" xfId="24101" xr:uid="{2171A54C-F084-4319-B0AB-F939DC43289C}"/>
    <cellStyle name="RISKtlCorner 4 3 2 4 2 2" xfId="24102" xr:uid="{4D1C4874-7625-4D25-9B1E-1F9C9754F2E9}"/>
    <cellStyle name="RISKtlCorner 4 3 2 4 3" xfId="24103" xr:uid="{AB6FFA2A-264F-49D0-B20A-2A50E33041F9}"/>
    <cellStyle name="RISKtlCorner 4 3 2 4 3 2" xfId="24104" xr:uid="{1088F9AE-A857-4C49-B374-25D43908CB25}"/>
    <cellStyle name="RISKtlCorner 4 3 2 4 4" xfId="24105" xr:uid="{5ACA5433-C2D9-43FE-83F9-3363D12EF5E7}"/>
    <cellStyle name="RISKtlCorner 4 3 2 5" xfId="24106" xr:uid="{2D3CCE33-D8FD-450A-BFAD-FE2680CD02E9}"/>
    <cellStyle name="RISKtlCorner 4 3 2 5 2" xfId="24107" xr:uid="{C8374361-EFEA-4B18-BBCE-342DFC912BEE}"/>
    <cellStyle name="RISKtlCorner 4 3 2 5 2 2" xfId="24108" xr:uid="{67509AD4-A42B-47CE-908D-6E1C7F15D6BF}"/>
    <cellStyle name="RISKtlCorner 4 3 2 5 3" xfId="24109" xr:uid="{6B78A3D8-AB59-4C28-B820-EF2B5341605E}"/>
    <cellStyle name="RISKtlCorner 4 3 2 5 3 2" xfId="24110" xr:uid="{99A12B83-5BFA-4163-9756-D9F37A14FEBB}"/>
    <cellStyle name="RISKtlCorner 4 3 2 5 4" xfId="24111" xr:uid="{9C6FBB6F-A8A0-4AAE-9EC3-A7225F2D0B0F}"/>
    <cellStyle name="RISKtlCorner 4 3 2 6" xfId="24112" xr:uid="{F680DA25-EFF6-439D-8166-C9B4BDB1754E}"/>
    <cellStyle name="RISKtlCorner 4 3 2 6 2" xfId="24113" xr:uid="{8C7225F1-DFE0-47D6-A6A2-44CC82B4A40D}"/>
    <cellStyle name="RISKtlCorner 4 3 2 7" xfId="24114" xr:uid="{581D2A2D-8296-4AEE-841E-A90102D5D66E}"/>
    <cellStyle name="RISKtlCorner 4 3 2 7 2" xfId="24115" xr:uid="{CD5A28B4-BE49-4DED-987A-BA12DA23B062}"/>
    <cellStyle name="RISKtlCorner 4 3 2 8" xfId="24116" xr:uid="{C4DE3E46-1E60-4F24-8885-2686F9AE7BFA}"/>
    <cellStyle name="RISKtlCorner 4 3 3" xfId="24117" xr:uid="{167D4B3D-D3A7-4525-B87B-EC6E57C478C1}"/>
    <cellStyle name="RISKtlCorner 4 3 3 2" xfId="24118" xr:uid="{A92949BC-789B-49C1-BC7F-5469D5BCD447}"/>
    <cellStyle name="RISKtlCorner 4 3 3 2 2" xfId="24119" xr:uid="{C70F5B79-E7D1-481D-857A-625B9F114DAF}"/>
    <cellStyle name="RISKtlCorner 4 3 3 3" xfId="24120" xr:uid="{5DEA80F8-E587-4336-ABE7-BD7CB7BA186E}"/>
    <cellStyle name="RISKtlCorner 4 3 3 3 2" xfId="24121" xr:uid="{31F0EBA0-2AA4-418C-82FD-EA348C15E267}"/>
    <cellStyle name="RISKtlCorner 4 3 3 4" xfId="24122" xr:uid="{2A72C150-479D-4AD8-A11B-24EE58BE159D}"/>
    <cellStyle name="RISKtlCorner 4 3 4" xfId="24123" xr:uid="{FA9366EF-01B5-4C92-A229-F3D1308B5A08}"/>
    <cellStyle name="RISKtlCorner 4 3 4 2" xfId="24124" xr:uid="{2E874000-17D7-4D25-9F27-5CE55DB20929}"/>
    <cellStyle name="RISKtlCorner 4 3 4 2 2" xfId="24125" xr:uid="{558882F3-9BC3-4EF1-9014-DFF5418A6B4B}"/>
    <cellStyle name="RISKtlCorner 4 3 4 3" xfId="24126" xr:uid="{99CD8E27-E9C1-44B6-BA7D-770E4C774BEA}"/>
    <cellStyle name="RISKtlCorner 4 3 4 3 2" xfId="24127" xr:uid="{F6CEFDD0-A8EB-4540-86B5-D3521AC61549}"/>
    <cellStyle name="RISKtlCorner 4 3 4 4" xfId="24128" xr:uid="{791DF49C-BA2D-4CCA-90CB-056D1A898208}"/>
    <cellStyle name="RISKtlCorner 4 3 5" xfId="24129" xr:uid="{3C0D1396-F73C-4B03-AE79-F2C7B5BCDDF7}"/>
    <cellStyle name="RISKtlCorner 4 3 5 2" xfId="24130" xr:uid="{96FEEC42-4CE8-4D29-9059-0907CF11B31D}"/>
    <cellStyle name="RISKtlCorner 4 3 5 2 2" xfId="24131" xr:uid="{B1BAB1A4-17B2-4BE0-A40B-513554213CEB}"/>
    <cellStyle name="RISKtlCorner 4 3 5 3" xfId="24132" xr:uid="{3DC4522B-C742-4BF7-B71E-BA5C445733B1}"/>
    <cellStyle name="RISKtlCorner 4 3 5 3 2" xfId="24133" xr:uid="{D0D6AFEB-B24F-4CE5-AEF9-A36A9FA3C56B}"/>
    <cellStyle name="RISKtlCorner 4 3 5 4" xfId="24134" xr:uid="{98A38390-BF8A-4A8A-AD08-B06D427D9AE3}"/>
    <cellStyle name="RISKtlCorner 4 3 6" xfId="24135" xr:uid="{92D7F97C-0A21-46E2-89E2-572FD4C91C42}"/>
    <cellStyle name="RISKtlCorner 4 3 6 2" xfId="24136" xr:uid="{17C2A5F3-1214-4036-BD00-51DBAA65943F}"/>
    <cellStyle name="RISKtlCorner 4 3 6 2 2" xfId="24137" xr:uid="{22F0E18E-2A90-4242-9C79-561ECD3FF530}"/>
    <cellStyle name="RISKtlCorner 4 3 6 3" xfId="24138" xr:uid="{EC102001-979B-4829-AAB1-6D9444FAB88F}"/>
    <cellStyle name="RISKtlCorner 4 3 6 3 2" xfId="24139" xr:uid="{C40024B6-2124-4249-8B1B-BBB7A0CB2B5D}"/>
    <cellStyle name="RISKtlCorner 4 3 6 4" xfId="24140" xr:uid="{02A6D8A0-8733-4792-BC20-6D709C248730}"/>
    <cellStyle name="RISKtlCorner 4 3 7" xfId="24141" xr:uid="{9535A3F6-5141-4E83-9CBA-B96F7882A3EA}"/>
    <cellStyle name="RISKtlCorner 4 3 7 2" xfId="24142" xr:uid="{2AD17F0F-D194-49FE-BEE1-043DAF203615}"/>
    <cellStyle name="RISKtlCorner 4 3 8" xfId="24143" xr:uid="{C144EF28-BA36-48F7-BA14-616E98FE1BF2}"/>
    <cellStyle name="RISKtlCorner 4 3 8 2" xfId="24144" xr:uid="{2E02552C-7FAE-4006-9CB3-2F91F70F0293}"/>
    <cellStyle name="RISKtlCorner 4 3 9" xfId="24145" xr:uid="{C2447DAF-8609-4449-BFE9-16CA92079990}"/>
    <cellStyle name="RISKtlCorner 4 3_Balance" xfId="24146" xr:uid="{E4B7F13C-1CD9-40F7-89A7-48113DDC096E}"/>
    <cellStyle name="RISKtlCorner 4 4" xfId="24147" xr:uid="{D0BC68D5-297F-44D2-BA2D-59021AE81096}"/>
    <cellStyle name="RISKtlCorner 4 4 2" xfId="24148" xr:uid="{E24EA9E6-46E7-4D1D-99C8-A37475E63540}"/>
    <cellStyle name="RISKtlCorner 4 4 2 2" xfId="24149" xr:uid="{8D744EBA-74A0-49E4-AB35-BEEB6BACE2DF}"/>
    <cellStyle name="RISKtlCorner 4 4 2 2 2" xfId="24150" xr:uid="{D48F2E9F-2B39-48C6-BC19-3872CB414812}"/>
    <cellStyle name="RISKtlCorner 4 4 2 2 2 2" xfId="24151" xr:uid="{3AF0C130-D7B0-4668-B7E2-50D02EE68E4E}"/>
    <cellStyle name="RISKtlCorner 4 4 2 2 3" xfId="24152" xr:uid="{FBC88898-6032-4E73-8FCB-A6B40F8163D8}"/>
    <cellStyle name="RISKtlCorner 4 4 2 2 3 2" xfId="24153" xr:uid="{ED4D4CB0-D399-4867-9D2F-2A02C3B3907B}"/>
    <cellStyle name="RISKtlCorner 4 4 2 2 4" xfId="24154" xr:uid="{C9EE561E-CD76-4F4F-9A9C-70C5BE29C84A}"/>
    <cellStyle name="RISKtlCorner 4 4 2 3" xfId="24155" xr:uid="{223CABE8-7ECC-4347-8052-6EAB868E20F0}"/>
    <cellStyle name="RISKtlCorner 4 4 2 3 2" xfId="24156" xr:uid="{44ECB57F-008D-4CFF-80C7-8E925B9F0D42}"/>
    <cellStyle name="RISKtlCorner 4 4 2 3 2 2" xfId="24157" xr:uid="{32A47AC4-B54D-4388-A0AF-7C8B1F544B4F}"/>
    <cellStyle name="RISKtlCorner 4 4 2 3 3" xfId="24158" xr:uid="{8FE4BD67-4D43-456A-8220-EE771460BC8F}"/>
    <cellStyle name="RISKtlCorner 4 4 2 3 3 2" xfId="24159" xr:uid="{53663DF5-3BDA-49F2-9170-F30228498709}"/>
    <cellStyle name="RISKtlCorner 4 4 2 3 4" xfId="24160" xr:uid="{60EB199D-146E-43B4-A4F4-812DD0BB7929}"/>
    <cellStyle name="RISKtlCorner 4 4 2 4" xfId="24161" xr:uid="{A6ED1E76-1A94-4E73-85EB-711061272260}"/>
    <cellStyle name="RISKtlCorner 4 4 2 4 2" xfId="24162" xr:uid="{F082D08F-78ED-4F0D-A959-EBEA46CBD36D}"/>
    <cellStyle name="RISKtlCorner 4 4 2 4 2 2" xfId="24163" xr:uid="{81E021FB-64D6-4C61-B0AC-6DEA56EBF5CC}"/>
    <cellStyle name="RISKtlCorner 4 4 2 4 3" xfId="24164" xr:uid="{96515A9A-69F5-425E-9372-9DA6CCD26E35}"/>
    <cellStyle name="RISKtlCorner 4 4 2 4 3 2" xfId="24165" xr:uid="{3272EC57-0356-455F-9F00-3748A676EF98}"/>
    <cellStyle name="RISKtlCorner 4 4 2 4 4" xfId="24166" xr:uid="{A6F664B6-9C33-478D-9C6F-53D0E3897264}"/>
    <cellStyle name="RISKtlCorner 4 4 2 5" xfId="24167" xr:uid="{2B4C728F-D05E-46E0-BF5D-ACEC394FA498}"/>
    <cellStyle name="RISKtlCorner 4 4 2 5 2" xfId="24168" xr:uid="{2F553D40-96FE-4CFA-BE1F-A789E1B397DA}"/>
    <cellStyle name="RISKtlCorner 4 4 2 5 2 2" xfId="24169" xr:uid="{80FEB920-1FE2-4574-92C8-2D749AFCB243}"/>
    <cellStyle name="RISKtlCorner 4 4 2 5 3" xfId="24170" xr:uid="{C3DB3F12-F415-47EC-82BA-01645CC8743D}"/>
    <cellStyle name="RISKtlCorner 4 4 2 5 3 2" xfId="24171" xr:uid="{BC37ABB6-086C-41A2-92D1-F7AACCD6DCE4}"/>
    <cellStyle name="RISKtlCorner 4 4 2 5 4" xfId="24172" xr:uid="{91FA882F-B2B4-44CE-B0AC-2686A2F7C89A}"/>
    <cellStyle name="RISKtlCorner 4 4 2 6" xfId="24173" xr:uid="{41FD9CB2-9373-4785-94A5-DDF6B7FFDD3B}"/>
    <cellStyle name="RISKtlCorner 4 4 2 6 2" xfId="24174" xr:uid="{F1663E2D-E4A0-4116-B72C-1D4B72D34D9C}"/>
    <cellStyle name="RISKtlCorner 4 4 2 7" xfId="24175" xr:uid="{9745EF50-564D-4064-A3A2-709C5EE487B1}"/>
    <cellStyle name="RISKtlCorner 4 4 2 7 2" xfId="24176" xr:uid="{D321724D-456A-4F43-AC4C-818DD2AA9F3A}"/>
    <cellStyle name="RISKtlCorner 4 4 2 8" xfId="24177" xr:uid="{A5427A2C-B809-4C74-945E-CAF927197B9C}"/>
    <cellStyle name="RISKtlCorner 4 4 3" xfId="24178" xr:uid="{94C652D4-98EC-4BE5-8038-FC81CD62C7CE}"/>
    <cellStyle name="RISKtlCorner 4 4 3 2" xfId="24179" xr:uid="{FBC9F8F1-420C-4ED6-90D6-1BB2AE35D103}"/>
    <cellStyle name="RISKtlCorner 4 4 3 2 2" xfId="24180" xr:uid="{22B40A0A-ACE3-483F-9CB5-D2035B47C268}"/>
    <cellStyle name="RISKtlCorner 4 4 3 3" xfId="24181" xr:uid="{BF1512BD-5CE6-4ED1-ADA1-B1295F84D8D9}"/>
    <cellStyle name="RISKtlCorner 4 4 3 3 2" xfId="24182" xr:uid="{967FB309-9D02-4123-8AD4-92302E23F794}"/>
    <cellStyle name="RISKtlCorner 4 4 3 4" xfId="24183" xr:uid="{62210192-19FE-4B40-AB45-0B360C474528}"/>
    <cellStyle name="RISKtlCorner 4 4 4" xfId="24184" xr:uid="{DA816488-DDB4-4AE4-8710-F3109FA3433B}"/>
    <cellStyle name="RISKtlCorner 4 4 4 2" xfId="24185" xr:uid="{9B96E6CC-36AB-471B-8F17-504A04710C15}"/>
    <cellStyle name="RISKtlCorner 4 4 4 2 2" xfId="24186" xr:uid="{496FE60D-0F4E-4024-A5CB-2386515C2917}"/>
    <cellStyle name="RISKtlCorner 4 4 4 3" xfId="24187" xr:uid="{2E5B92E7-9516-40E6-A6BB-BE277155EA88}"/>
    <cellStyle name="RISKtlCorner 4 4 4 3 2" xfId="24188" xr:uid="{B5AB2F58-AC54-4C0F-A993-CF6BCC697274}"/>
    <cellStyle name="RISKtlCorner 4 4 4 4" xfId="24189" xr:uid="{DD632A70-2355-4DC6-A8CB-AF0D04BF14DD}"/>
    <cellStyle name="RISKtlCorner 4 4 5" xfId="24190" xr:uid="{07750C6B-0CEA-42D4-A215-1E0A02821753}"/>
    <cellStyle name="RISKtlCorner 4 4 5 2" xfId="24191" xr:uid="{EE31FDED-805F-43DB-861D-D530C25D084B}"/>
    <cellStyle name="RISKtlCorner 4 4 5 2 2" xfId="24192" xr:uid="{497AB9D0-5D79-4240-966F-00BB0BE6F79C}"/>
    <cellStyle name="RISKtlCorner 4 4 5 3" xfId="24193" xr:uid="{EB086228-7338-4D94-8A15-C03CD49EBAF1}"/>
    <cellStyle name="RISKtlCorner 4 4 5 3 2" xfId="24194" xr:uid="{6F2D5661-9952-4109-920D-75C4C6F4E450}"/>
    <cellStyle name="RISKtlCorner 4 4 5 4" xfId="24195" xr:uid="{CC15EACF-5839-4B0A-A0DA-9C464E8E1567}"/>
    <cellStyle name="RISKtlCorner 4 4 6" xfId="24196" xr:uid="{F1BD21A0-D4C5-45EE-A593-75820E350C99}"/>
    <cellStyle name="RISKtlCorner 4 4 6 2" xfId="24197" xr:uid="{282AB9C2-7760-4BA4-86D5-775AF3F48E03}"/>
    <cellStyle name="RISKtlCorner 4 4 6 2 2" xfId="24198" xr:uid="{E2C1E76A-E03F-4C07-82E0-6FDCDCEB1CCD}"/>
    <cellStyle name="RISKtlCorner 4 4 6 3" xfId="24199" xr:uid="{667BDD7B-C7E2-43FF-A04F-4050F3F5CD74}"/>
    <cellStyle name="RISKtlCorner 4 4 6 3 2" xfId="24200" xr:uid="{4EA7054E-2823-4DE1-AF23-CB6AAFC3989C}"/>
    <cellStyle name="RISKtlCorner 4 4 6 4" xfId="24201" xr:uid="{E9D8831E-F13A-4F18-9B87-69F0616B639E}"/>
    <cellStyle name="RISKtlCorner 4 4 7" xfId="24202" xr:uid="{E6F43890-8521-4855-A350-6E3AE8E22BBF}"/>
    <cellStyle name="RISKtlCorner 4 4 7 2" xfId="24203" xr:uid="{2EAFC37D-5911-4A11-8B86-A26E39848380}"/>
    <cellStyle name="RISKtlCorner 4 4 8" xfId="24204" xr:uid="{329638F0-B97D-4A67-A012-32B43D1E88D5}"/>
    <cellStyle name="RISKtlCorner 4 4 8 2" xfId="24205" xr:uid="{D5E8BAFD-B1F0-450F-A83B-9E1C760D244C}"/>
    <cellStyle name="RISKtlCorner 4 4 9" xfId="24206" xr:uid="{883FF0F4-946F-4177-85B2-E7CC3A5FDF99}"/>
    <cellStyle name="RISKtlCorner 4 4_Balance" xfId="24207" xr:uid="{5CF51EAB-2868-4A7E-8F8A-6D3FBD686939}"/>
    <cellStyle name="RISKtlCorner 4 5" xfId="24208" xr:uid="{0EE2429D-008F-49B7-8EBA-39287BCB182A}"/>
    <cellStyle name="RISKtlCorner 4 5 2" xfId="24209" xr:uid="{ADAFD1B7-487A-43F4-8067-701AFE447BD6}"/>
    <cellStyle name="RISKtlCorner 4 5 2 2" xfId="24210" xr:uid="{A8B74E7D-78EC-46E9-8A4A-465B339E17F9}"/>
    <cellStyle name="RISKtlCorner 4 5 2 2 2" xfId="24211" xr:uid="{AE8EE86F-A0E1-49A1-B086-AAE7356658F3}"/>
    <cellStyle name="RISKtlCorner 4 5 2 3" xfId="24212" xr:uid="{82585076-96AB-4A2C-9EB6-8B05FDC27393}"/>
    <cellStyle name="RISKtlCorner 4 5 2 3 2" xfId="24213" xr:uid="{CFCF206F-5DC2-405B-9A81-A3D9949CCB14}"/>
    <cellStyle name="RISKtlCorner 4 5 2 4" xfId="24214" xr:uid="{C890431F-1422-46D7-902F-31887B284B20}"/>
    <cellStyle name="RISKtlCorner 4 5 3" xfId="24215" xr:uid="{4DCA6718-800B-48F6-B7AC-489EE59648C1}"/>
    <cellStyle name="RISKtlCorner 4 5 3 2" xfId="24216" xr:uid="{52FE83A7-72FE-48F2-9AAE-421F0EFE0EC0}"/>
    <cellStyle name="RISKtlCorner 4 5 3 2 2" xfId="24217" xr:uid="{1CE3438C-C802-49D2-9853-0FF7434E797C}"/>
    <cellStyle name="RISKtlCorner 4 5 3 3" xfId="24218" xr:uid="{190638E7-21A9-4797-A81C-558601302F66}"/>
    <cellStyle name="RISKtlCorner 4 5 3 3 2" xfId="24219" xr:uid="{66B3EB5F-EB08-4443-B5E0-F89CF4A33732}"/>
    <cellStyle name="RISKtlCorner 4 5 3 4" xfId="24220" xr:uid="{828BA402-DDE3-4DA4-84DF-DA0C3219B954}"/>
    <cellStyle name="RISKtlCorner 4 5 4" xfId="24221" xr:uid="{65208DFD-E484-4F06-9C0F-0DB000166358}"/>
    <cellStyle name="RISKtlCorner 4 5 4 2" xfId="24222" xr:uid="{558F855F-7976-46E8-9D03-FAA62E025DC3}"/>
    <cellStyle name="RISKtlCorner 4 5 4 2 2" xfId="24223" xr:uid="{C9595EAD-D8C2-44CA-B37B-18A4EDEAF228}"/>
    <cellStyle name="RISKtlCorner 4 5 4 3" xfId="24224" xr:uid="{FC006523-DE23-46F7-B603-60D235A736ED}"/>
    <cellStyle name="RISKtlCorner 4 5 4 3 2" xfId="24225" xr:uid="{32FA6ADC-5DFD-4B0C-80CC-B7B29CCB1118}"/>
    <cellStyle name="RISKtlCorner 4 5 4 4" xfId="24226" xr:uid="{C6348C6C-A0FA-40E6-8EDF-4EA2B8B4B1BF}"/>
    <cellStyle name="RISKtlCorner 4 5 5" xfId="24227" xr:uid="{B631C121-2DAC-470C-A77C-935907906A46}"/>
    <cellStyle name="RISKtlCorner 4 5 5 2" xfId="24228" xr:uid="{EF0AE1AA-29B4-43AA-A3B9-530CEFFC7A8A}"/>
    <cellStyle name="RISKtlCorner 4 5 5 2 2" xfId="24229" xr:uid="{19EC52DF-2C49-4321-A996-B1FA20B3EA77}"/>
    <cellStyle name="RISKtlCorner 4 5 5 3" xfId="24230" xr:uid="{77645E74-0E03-48AD-9B17-40EAAD503252}"/>
    <cellStyle name="RISKtlCorner 4 5 5 3 2" xfId="24231" xr:uid="{B8747DAA-AE0F-4F31-88E5-53212577E179}"/>
    <cellStyle name="RISKtlCorner 4 5 5 4" xfId="24232" xr:uid="{F804A6C5-7548-4FB4-B6EA-C72B2A7236DF}"/>
    <cellStyle name="RISKtlCorner 4 5 6" xfId="24233" xr:uid="{DDFCC9B1-D8CA-477C-A170-44F2C2F51517}"/>
    <cellStyle name="RISKtlCorner 4 5 6 2" xfId="24234" xr:uid="{91D09A7D-4E89-4A14-8CFA-81053A5D03B9}"/>
    <cellStyle name="RISKtlCorner 4 5 7" xfId="24235" xr:uid="{DEA4D505-0E24-4684-883A-031630EF3393}"/>
    <cellStyle name="RISKtlCorner 4 5 7 2" xfId="24236" xr:uid="{9413D821-0297-4328-B860-83886BC516ED}"/>
    <cellStyle name="RISKtlCorner 4 5 8" xfId="24237" xr:uid="{FE6B04CB-4552-4FB6-BF0C-B201006B4344}"/>
    <cellStyle name="RISKtlCorner 4 6" xfId="24238" xr:uid="{E8B01E99-B696-4069-8646-EB2CD7F28EA7}"/>
    <cellStyle name="RISKtlCorner 4 6 2" xfId="24239" xr:uid="{97B90597-D1A2-494C-9A56-A78188B4D456}"/>
    <cellStyle name="RISKtlCorner 4 6 2 2" xfId="24240" xr:uid="{17493644-C522-495D-81A4-2A5DBEBB5BF1}"/>
    <cellStyle name="RISKtlCorner 4 6 2 2 2" xfId="24241" xr:uid="{7C5636DB-0A19-46DB-9100-BAB14329C479}"/>
    <cellStyle name="RISKtlCorner 4 6 2 3" xfId="24242" xr:uid="{7EA32A2A-94BC-434A-8358-8EB50CD12DF9}"/>
    <cellStyle name="RISKtlCorner 4 6 2 3 2" xfId="24243" xr:uid="{58FCEE75-456F-4562-9B95-F3D2E409EB29}"/>
    <cellStyle name="RISKtlCorner 4 6 2 4" xfId="24244" xr:uid="{D0E0E70C-5AEE-4753-A5CE-7995E1524E48}"/>
    <cellStyle name="RISKtlCorner 4 6 3" xfId="24245" xr:uid="{1593A751-C5A3-495E-81D3-B6551D77BFDC}"/>
    <cellStyle name="RISKtlCorner 4 6 3 2" xfId="24246" xr:uid="{C6B6E0BD-DB78-48CA-9A7B-15B2B3DDB49F}"/>
    <cellStyle name="RISKtlCorner 4 6 3 2 2" xfId="24247" xr:uid="{32E43421-673E-4428-BF31-86524986652A}"/>
    <cellStyle name="RISKtlCorner 4 6 3 3" xfId="24248" xr:uid="{563D0E8A-EC3D-490C-925D-D84ADA0526FC}"/>
    <cellStyle name="RISKtlCorner 4 6 3 3 2" xfId="24249" xr:uid="{832687D8-07F7-43C6-8A56-CCFD5E5EB9B0}"/>
    <cellStyle name="RISKtlCorner 4 6 3 4" xfId="24250" xr:uid="{7BFE8D88-C941-43F6-A317-86A11EBB0C9C}"/>
    <cellStyle name="RISKtlCorner 4 6 4" xfId="24251" xr:uid="{C828A9A4-5C7F-4B16-BBA2-C7542EC61764}"/>
    <cellStyle name="RISKtlCorner 4 6 4 2" xfId="24252" xr:uid="{E7A51538-C876-4DD9-84D9-34A7E11D631C}"/>
    <cellStyle name="RISKtlCorner 4 6 4 2 2" xfId="24253" xr:uid="{DC690DAD-91D3-4DF4-BEA6-962755235D04}"/>
    <cellStyle name="RISKtlCorner 4 6 4 3" xfId="24254" xr:uid="{F49191AE-A2CD-449B-BA94-9166D4C6B51B}"/>
    <cellStyle name="RISKtlCorner 4 6 4 3 2" xfId="24255" xr:uid="{D8BEB1B9-0F63-4D24-9DCE-BA06D57D2C56}"/>
    <cellStyle name="RISKtlCorner 4 6 4 4" xfId="24256" xr:uid="{B2BAF2A2-8BAB-48CA-A719-5157F5E57413}"/>
    <cellStyle name="RISKtlCorner 4 6 5" xfId="24257" xr:uid="{731FCE6B-85C0-420B-8371-36D168B1E9DA}"/>
    <cellStyle name="RISKtlCorner 4 6 5 2" xfId="24258" xr:uid="{9151EDDF-FDAD-4544-82F6-3D58FDC112A2}"/>
    <cellStyle name="RISKtlCorner 4 6 5 2 2" xfId="24259" xr:uid="{FF4F897D-FFCA-430E-AEF8-4F9CEDA696FD}"/>
    <cellStyle name="RISKtlCorner 4 6 5 3" xfId="24260" xr:uid="{832D00D6-0BAD-4E88-AFDE-92261045BF1D}"/>
    <cellStyle name="RISKtlCorner 4 6 5 3 2" xfId="24261" xr:uid="{198EC042-0807-408A-8A91-3326771CCD87}"/>
    <cellStyle name="RISKtlCorner 4 6 5 4" xfId="24262" xr:uid="{E6D00DFB-9BE9-40D2-AD68-15E312F1833F}"/>
    <cellStyle name="RISKtlCorner 4 6 6" xfId="24263" xr:uid="{9905E409-85D6-4523-8434-C22FEA53A92B}"/>
    <cellStyle name="RISKtlCorner 4 6 6 2" xfId="24264" xr:uid="{E05B7FF1-6557-4F81-9FCA-C8F32DFA65D4}"/>
    <cellStyle name="RISKtlCorner 4 6 7" xfId="24265" xr:uid="{66297EC7-C81E-45B2-9590-7C021483CCA7}"/>
    <cellStyle name="RISKtlCorner 4 6 7 2" xfId="24266" xr:uid="{15B77EB2-76F3-44BE-B7C9-0F78579CD7A8}"/>
    <cellStyle name="RISKtlCorner 4 6 8" xfId="24267" xr:uid="{55BA2DD9-FAAE-4467-8C5F-E308DDE6C5EC}"/>
    <cellStyle name="RISKtlCorner 4 7" xfId="24268" xr:uid="{452C2389-1A15-46A4-A682-D27D1C29B8B3}"/>
    <cellStyle name="RISKtlCorner 4 7 2" xfId="24269" xr:uid="{6BC5F84B-A1D1-4891-943C-2F59EC715BB0}"/>
    <cellStyle name="RISKtlCorner 4 7 2 2" xfId="24270" xr:uid="{4C667C1E-442E-4487-8300-EB48BAC8BF87}"/>
    <cellStyle name="RISKtlCorner 4 7 3" xfId="24271" xr:uid="{19A18BA7-2F7D-4A23-A86D-B8A0DABBF881}"/>
    <cellStyle name="RISKtlCorner 4 7 3 2" xfId="24272" xr:uid="{8278A3F7-25F1-4688-AEF9-E9C5942386FC}"/>
    <cellStyle name="RISKtlCorner 4 7 4" xfId="24273" xr:uid="{3BE9A987-F005-406A-B8C2-C52C1A897F9B}"/>
    <cellStyle name="RISKtlCorner 4 8" xfId="24274" xr:uid="{ECE77D6F-9363-48F7-B5FD-DEDD79DB4133}"/>
    <cellStyle name="RISKtlCorner 4 8 2" xfId="24275" xr:uid="{87756EDA-D55D-4991-9CE4-2708A23FB331}"/>
    <cellStyle name="RISKtlCorner 4 8 2 2" xfId="24276" xr:uid="{B42F9370-0769-4B47-9E8C-A14148F34CBB}"/>
    <cellStyle name="RISKtlCorner 4 8 3" xfId="24277" xr:uid="{93A6853C-2400-4944-B4AC-25A270B0691D}"/>
    <cellStyle name="RISKtlCorner 4 8 3 2" xfId="24278" xr:uid="{FFB5FC3E-A244-4729-9AA5-9B2E33C72265}"/>
    <cellStyle name="RISKtlCorner 4 8 4" xfId="24279" xr:uid="{4E865A97-51D2-4110-A2C6-A9BDA1C45D06}"/>
    <cellStyle name="RISKtlCorner 4 9" xfId="24280" xr:uid="{A328C776-CE7E-42DD-8C86-8F356B91EC0E}"/>
    <cellStyle name="RISKtlCorner 4 9 2" xfId="24281" xr:uid="{3501F8FB-D3B2-455A-BAFD-C69EE13CAAE8}"/>
    <cellStyle name="RISKtlCorner 4 9 2 2" xfId="24282" xr:uid="{6AF05140-D9EE-4016-8022-444AD138025D}"/>
    <cellStyle name="RISKtlCorner 4 9 3" xfId="24283" xr:uid="{D5E09AF7-013C-4DC2-BF0C-60CF4F1A4171}"/>
    <cellStyle name="RISKtlCorner 4 9 3 2" xfId="24284" xr:uid="{72E729CE-BF82-4A18-8713-215934E6E36D}"/>
    <cellStyle name="RISKtlCorner 4 9 4" xfId="24285" xr:uid="{D78A0396-F438-4C62-9446-955F06022754}"/>
    <cellStyle name="RISKtlCorner 4_Balance" xfId="24286" xr:uid="{D1EA0147-EF18-4B61-B747-DD3AC2335318}"/>
    <cellStyle name="RISKtlCorner 5" xfId="24287" xr:uid="{ADC982B6-67B6-4D95-85AE-55F412B6D89E}"/>
    <cellStyle name="RISKtlCorner 5 2" xfId="24288" xr:uid="{B896A098-DC2B-473B-B4EE-0C6229F277AA}"/>
    <cellStyle name="RISKtlCorner 5 2 2" xfId="24289" xr:uid="{B17970A7-A8C5-4C65-BA46-3578F18D3CAD}"/>
    <cellStyle name="RISKtlCorner 5 2 2 2" xfId="24290" xr:uid="{7E73EFCA-3706-4532-99B9-7B4935BE62FC}"/>
    <cellStyle name="RISKtlCorner 5 2 3" xfId="24291" xr:uid="{67918740-C079-445F-9EBC-5187E165CA7E}"/>
    <cellStyle name="RISKtlCorner 5 2 3 2" xfId="24292" xr:uid="{9F775660-8632-4427-83A0-A4CAC4CEFDFD}"/>
    <cellStyle name="RISKtlCorner 5 2 4" xfId="24293" xr:uid="{63B1C9A3-B92B-4999-8CB6-A68ADE466730}"/>
    <cellStyle name="RISKtlCorner 5 3" xfId="24294" xr:uid="{4EC8AB54-8EF3-4F51-92D3-EAB63FFDEE72}"/>
    <cellStyle name="RISKtlCorner 5 3 2" xfId="24295" xr:uid="{DDB59DA6-B3B3-481D-B048-F69B1B707FB3}"/>
    <cellStyle name="RISKtlCorner 5 3 2 2" xfId="24296" xr:uid="{D90259DE-0D8A-4820-AFB6-B4BB02016809}"/>
    <cellStyle name="RISKtlCorner 5 3 3" xfId="24297" xr:uid="{61150F36-5BFE-4393-9592-2D12BDD51052}"/>
    <cellStyle name="RISKtlCorner 5 3 3 2" xfId="24298" xr:uid="{6B5FE007-3661-419B-AE33-DDA776C393A1}"/>
    <cellStyle name="RISKtlCorner 5 3 4" xfId="24299" xr:uid="{C72A2C1A-3FF2-421C-9DF4-2ACF73CE48A5}"/>
    <cellStyle name="RISKtlCorner 5 4" xfId="24300" xr:uid="{ED7192B9-7748-47F0-A7D0-847868770547}"/>
    <cellStyle name="RISKtlCorner 5 4 2" xfId="24301" xr:uid="{4A52E058-803C-4AA0-A711-8A6CB528B4EC}"/>
    <cellStyle name="RISKtlCorner 5 4 2 2" xfId="24302" xr:uid="{F2BC9818-50B6-4AFC-AAA4-73E08B9A0131}"/>
    <cellStyle name="RISKtlCorner 5 4 3" xfId="24303" xr:uid="{5B497079-D0F0-4743-82C2-125D12CC69A6}"/>
    <cellStyle name="RISKtlCorner 5 4 3 2" xfId="24304" xr:uid="{B5B5E715-07BD-43E5-9C31-88400E960F2C}"/>
    <cellStyle name="RISKtlCorner 5 4 4" xfId="24305" xr:uid="{73338394-EC0C-4145-8D58-D68C0529987D}"/>
    <cellStyle name="RISKtlCorner 5 5" xfId="24306" xr:uid="{503A0571-EEF6-4A74-A941-83E4BA819831}"/>
    <cellStyle name="RISKtlCorner 5 5 2" xfId="24307" xr:uid="{189CD004-DF58-416D-A307-96D3D16C851B}"/>
    <cellStyle name="RISKtlCorner 5 5 2 2" xfId="24308" xr:uid="{A45ABB52-44B1-462C-8645-A00C345D7A91}"/>
    <cellStyle name="RISKtlCorner 5 5 3" xfId="24309" xr:uid="{D678D681-D755-4451-BFCE-4375B97AB1CA}"/>
    <cellStyle name="RISKtlCorner 5 5 3 2" xfId="24310" xr:uid="{525F2570-294D-45D5-9035-B1FAB8DD2F38}"/>
    <cellStyle name="RISKtlCorner 5 5 4" xfId="24311" xr:uid="{3AC261CD-7A36-4D5B-B368-1E404542EBEA}"/>
    <cellStyle name="RISKtlCorner 5 6" xfId="24312" xr:uid="{1E250FAC-C408-49E0-890A-2F06E1719F60}"/>
    <cellStyle name="RISKtlCorner 5 6 2" xfId="24313" xr:uid="{25D1B707-71AE-4DD4-A8CF-938C64832DA7}"/>
    <cellStyle name="RISKtlCorner 5 7" xfId="24314" xr:uid="{7C14590A-DE93-4427-8A33-23A5C73F8BB3}"/>
    <cellStyle name="RISKtlCorner 5 7 2" xfId="24315" xr:uid="{2753B274-49B8-4950-AF1E-33F6F9025130}"/>
    <cellStyle name="RISKtlCorner 5 8" xfId="24316" xr:uid="{6B49755C-DF8D-4A7A-8F9E-6DE21BDEA74F}"/>
    <cellStyle name="RISKtlCorner 6" xfId="24317" xr:uid="{46E23EDC-DA76-4A18-A616-1A0BBC5F9566}"/>
    <cellStyle name="RISKtlCorner 6 2" xfId="24318" xr:uid="{82120044-2A8D-49DF-895E-33111C999B96}"/>
    <cellStyle name="RISKtlCorner 6 2 2" xfId="24319" xr:uid="{82ED2F31-10D4-4D68-913F-4472287BBC9F}"/>
    <cellStyle name="RISKtlCorner 6 3" xfId="24320" xr:uid="{85F4EE24-9994-497F-A874-D70DCA26BE96}"/>
    <cellStyle name="RISKtlCorner 6 3 2" xfId="24321" xr:uid="{2B4CFED8-653D-4163-BDF4-7C5757E51C29}"/>
    <cellStyle name="RISKtlCorner 6 4" xfId="24322" xr:uid="{951BC5E9-3F82-4F7A-8426-321986F9044B}"/>
    <cellStyle name="RISKtlCorner 7" xfId="24323" xr:uid="{67FFDBB5-607E-4C0F-B82A-CC93517392EC}"/>
    <cellStyle name="RISKtlCorner 7 2" xfId="24324" xr:uid="{DA4C82EC-E6E0-4C09-9787-F84AC03099F5}"/>
    <cellStyle name="RISKtlCorner 7 2 2" xfId="24325" xr:uid="{49FEB7FD-1D27-4F21-A61B-6398B5C83F28}"/>
    <cellStyle name="RISKtlCorner 7 3" xfId="24326" xr:uid="{8625D3A5-236E-4E06-BB21-F4D67F9D5D87}"/>
    <cellStyle name="RISKtlCorner 7 3 2" xfId="24327" xr:uid="{4D54935F-7CE9-412B-B31D-ED1562B20C04}"/>
    <cellStyle name="RISKtlCorner 7 4" xfId="24328" xr:uid="{976CCF75-610D-4F12-B001-9607750D6F9A}"/>
    <cellStyle name="RISKtlCorner 8" xfId="24329" xr:uid="{DC452F24-E7E3-4631-A386-52C7ADBD3F97}"/>
    <cellStyle name="RISKtlCorner 8 2" xfId="24330" xr:uid="{6863FEEB-B2CC-4027-BAD7-CDAECFD805C1}"/>
    <cellStyle name="RISKtlCorner 8 2 2" xfId="24331" xr:uid="{00EC30E5-998B-4245-A1AA-7200D1D4202C}"/>
    <cellStyle name="RISKtlCorner 8 3" xfId="24332" xr:uid="{0D0763EA-021A-4135-B6D0-0E5C962A4F31}"/>
    <cellStyle name="RISKtlCorner 8 3 2" xfId="24333" xr:uid="{47F3AFCD-70EC-4BEF-8EE4-24603570A745}"/>
    <cellStyle name="RISKtlCorner 8 4" xfId="24334" xr:uid="{8709174F-ED54-43E6-8F1E-44FCD4D90C16}"/>
    <cellStyle name="RISKtlCorner 9" xfId="24335" xr:uid="{6AFEAAA3-5C9B-4595-B1B6-A0B8A639C993}"/>
    <cellStyle name="RISKtlCorner 9 2" xfId="24336" xr:uid="{8AF14031-39FA-4A8A-93D4-B35E4C3E5A7D}"/>
    <cellStyle name="RISKtlCorner 9 2 2" xfId="24337" xr:uid="{49CB0B5D-805E-44BF-8BB4-AF1053AAEF9B}"/>
    <cellStyle name="RISKtlCorner 9 3" xfId="24338" xr:uid="{24A316C5-AE6F-41AC-ACA2-3DFD94FDD14E}"/>
    <cellStyle name="RISKtlCorner 9 3 2" xfId="24339" xr:uid="{329FD239-40AB-4181-AE40-D384BF048C3D}"/>
    <cellStyle name="RISKtlCorner 9 4" xfId="24340" xr:uid="{C5E4DC1E-21DF-4182-A426-0BF9FA5E1F70}"/>
    <cellStyle name="RISKtlCorner_Balance" xfId="24341" xr:uid="{446174D1-2257-4252-873D-BD82E227091C}"/>
    <cellStyle name="RISKtopEdge" xfId="24342" xr:uid="{0FB5DB54-F24C-4F3D-A946-F2F5EE12767D}"/>
    <cellStyle name="RISKtopEdge 10" xfId="24343" xr:uid="{F9F56F01-D1DF-4410-87FF-22A84141ED91}"/>
    <cellStyle name="RISKtopEdge 10 2" xfId="24344" xr:uid="{4106EBCB-018F-4A73-AC2F-028415E47107}"/>
    <cellStyle name="RISKtopEdge 11" xfId="24345" xr:uid="{0EF91F19-5374-4B2E-BEC0-8551006F7D77}"/>
    <cellStyle name="RISKtopEdge 11 2" xfId="24346" xr:uid="{18943ADB-5EC5-464C-9B58-DE86217335D7}"/>
    <cellStyle name="RISKtopEdge 12" xfId="24347" xr:uid="{D8B2D9CA-D255-4ED2-817C-43BEAAC8D9C2}"/>
    <cellStyle name="RISKtopEdge 2" xfId="24348" xr:uid="{03B64A51-E887-4139-8F71-2D5FB97D40CE}"/>
    <cellStyle name="RISKtopEdge 2 10" xfId="24349" xr:uid="{A102B2B2-50C4-44D3-B8EB-64F7A74853C3}"/>
    <cellStyle name="RISKtopEdge 2 10 2" xfId="24350" xr:uid="{22523F2E-A893-496B-B8C2-24F220EEAFF7}"/>
    <cellStyle name="RISKtopEdge 2 10 2 2" xfId="24351" xr:uid="{AD718962-A124-4379-AFE9-39C9725223E4}"/>
    <cellStyle name="RISKtopEdge 2 10 3" xfId="24352" xr:uid="{7AF91937-2B4A-4354-B0C7-B3D41CC125D7}"/>
    <cellStyle name="RISKtopEdge 2 10 3 2" xfId="24353" xr:uid="{11CB6E9F-20EB-4D13-B678-85502D17B53B}"/>
    <cellStyle name="RISKtopEdge 2 10 4" xfId="24354" xr:uid="{F8F86EAD-42DD-446C-9960-9569D85E31C7}"/>
    <cellStyle name="RISKtopEdge 2 11" xfId="24355" xr:uid="{1E9427C4-9124-4B35-B59F-A007042D3696}"/>
    <cellStyle name="RISKtopEdge 2 11 2" xfId="24356" xr:uid="{B03FF5F3-AFFE-4299-87BA-DD1BCE9D3899}"/>
    <cellStyle name="RISKtopEdge 2 12" xfId="24357" xr:uid="{000AE86B-269C-450C-BCA2-3ADE0F76648E}"/>
    <cellStyle name="RISKtopEdge 2 12 2" xfId="24358" xr:uid="{A700DA55-DA73-4308-A0BF-EF3A4322D6C0}"/>
    <cellStyle name="RISKtopEdge 2 13" xfId="24359" xr:uid="{606AC2AA-38D1-4187-9FDD-E9071D6058D9}"/>
    <cellStyle name="RISKtopEdge 2 2" xfId="24360" xr:uid="{297437CA-4791-435D-BABA-E3014ACE6A9F}"/>
    <cellStyle name="RISKtopEdge 2 2 2" xfId="24361" xr:uid="{5C825A24-1EB6-418C-9391-681E210E0FF0}"/>
    <cellStyle name="RISKtopEdge 2 2 2 2" xfId="24362" xr:uid="{23049405-A5DD-4393-AD76-6E913BC6BEEB}"/>
    <cellStyle name="RISKtopEdge 2 2 2 2 2" xfId="24363" xr:uid="{F7366F9B-F077-4DD2-809D-CAA7796CAE56}"/>
    <cellStyle name="RISKtopEdge 2 2 2 2 2 2" xfId="24364" xr:uid="{971094EC-5730-4683-8E62-ED99BFA59253}"/>
    <cellStyle name="RISKtopEdge 2 2 2 2 3" xfId="24365" xr:uid="{5B9F916F-E8A4-40F4-ACEF-D945294A5D0C}"/>
    <cellStyle name="RISKtopEdge 2 2 2 2 3 2" xfId="24366" xr:uid="{77A538E7-871D-47F6-B8D2-7DDCA7E7187A}"/>
    <cellStyle name="RISKtopEdge 2 2 2 2 4" xfId="24367" xr:uid="{9E453C02-F304-4B84-B308-78BAF8B1C0FE}"/>
    <cellStyle name="RISKtopEdge 2 2 2 3" xfId="24368" xr:uid="{199F14BF-22F9-4CAC-8AC2-2197468791E7}"/>
    <cellStyle name="RISKtopEdge 2 2 2 3 2" xfId="24369" xr:uid="{5EC11CF6-E2B1-4051-9C33-EEDDA5D83FE3}"/>
    <cellStyle name="RISKtopEdge 2 2 2 3 2 2" xfId="24370" xr:uid="{A212C619-1BB7-43EF-8993-4CA4FBBF7578}"/>
    <cellStyle name="RISKtopEdge 2 2 2 3 3" xfId="24371" xr:uid="{00916F24-7D2A-41BE-B78C-462BCA04A34B}"/>
    <cellStyle name="RISKtopEdge 2 2 2 3 3 2" xfId="24372" xr:uid="{28C89B22-2B66-4B6C-BD60-C8BDB772013D}"/>
    <cellStyle name="RISKtopEdge 2 2 2 3 4" xfId="24373" xr:uid="{93A1C753-1899-417D-BBFB-DF902DED0951}"/>
    <cellStyle name="RISKtopEdge 2 2 2 4" xfId="24374" xr:uid="{2A54E675-34F2-4AAA-8DDB-9C87C7950ABE}"/>
    <cellStyle name="RISKtopEdge 2 2 2 4 2" xfId="24375" xr:uid="{CAA1B60F-AA6C-41F8-802B-D4470AF238FA}"/>
    <cellStyle name="RISKtopEdge 2 2 2 4 2 2" xfId="24376" xr:uid="{7A466FCB-EF26-40D6-8419-F61EA0DC8D99}"/>
    <cellStyle name="RISKtopEdge 2 2 2 4 3" xfId="24377" xr:uid="{B40429E2-63D8-458B-897C-DCDFA3EF6714}"/>
    <cellStyle name="RISKtopEdge 2 2 2 4 3 2" xfId="24378" xr:uid="{1E929633-F067-4E33-89CC-C850E27FC445}"/>
    <cellStyle name="RISKtopEdge 2 2 2 4 4" xfId="24379" xr:uid="{F46AA1B5-4409-4006-9B09-D5BC267FBC52}"/>
    <cellStyle name="RISKtopEdge 2 2 2 5" xfId="24380" xr:uid="{3257D4CD-65B9-4EA8-A4F8-602951D5D058}"/>
    <cellStyle name="RISKtopEdge 2 2 2 5 2" xfId="24381" xr:uid="{8BE096F8-D78E-4358-AAB2-878194E86F17}"/>
    <cellStyle name="RISKtopEdge 2 2 2 5 2 2" xfId="24382" xr:uid="{13C5C1DF-16EF-4693-B056-FEB5C005149D}"/>
    <cellStyle name="RISKtopEdge 2 2 2 5 3" xfId="24383" xr:uid="{28183BC0-5457-465D-BF27-2BCE05F79F0D}"/>
    <cellStyle name="RISKtopEdge 2 2 2 5 3 2" xfId="24384" xr:uid="{EDB3BAD3-EB6B-45B3-A07A-0C9A408E201D}"/>
    <cellStyle name="RISKtopEdge 2 2 2 5 4" xfId="24385" xr:uid="{19131900-C96D-49CB-A35E-C7DAD4AF3905}"/>
    <cellStyle name="RISKtopEdge 2 2 2 6" xfId="24386" xr:uid="{8D3DD066-2E5E-4899-B4E1-59DD8CB69A13}"/>
    <cellStyle name="RISKtopEdge 2 2 2 6 2" xfId="24387" xr:uid="{1B5B9DBA-3488-44D5-B97D-42DD4FD54960}"/>
    <cellStyle name="RISKtopEdge 2 2 2 7" xfId="24388" xr:uid="{1220D30D-1A70-4B7C-8AD8-11BBB0CEC2BE}"/>
    <cellStyle name="RISKtopEdge 2 2 2 7 2" xfId="24389" xr:uid="{A394853A-D8EC-4876-8CE8-55C332138406}"/>
    <cellStyle name="RISKtopEdge 2 2 2 8" xfId="24390" xr:uid="{2257D4CF-2C18-4FC9-96C3-9D6CE8712CA0}"/>
    <cellStyle name="RISKtopEdge 2 2 3" xfId="24391" xr:uid="{8807BBF9-A4BC-46D3-B4AE-940523603658}"/>
    <cellStyle name="RISKtopEdge 2 2 3 2" xfId="24392" xr:uid="{EB85C2FC-F04E-404D-93B5-79A20F33D3C7}"/>
    <cellStyle name="RISKtopEdge 2 2 3 2 2" xfId="24393" xr:uid="{5EB7FD2D-F9E2-4A27-80FE-1203BA1FC25A}"/>
    <cellStyle name="RISKtopEdge 2 2 3 3" xfId="24394" xr:uid="{E6B1C3EC-DAB4-455D-AC5D-2639813BA8EB}"/>
    <cellStyle name="RISKtopEdge 2 2 3 3 2" xfId="24395" xr:uid="{E231DC22-C6AD-4E3B-B84B-33EFD208001E}"/>
    <cellStyle name="RISKtopEdge 2 2 3 4" xfId="24396" xr:uid="{4B018C52-B335-4E43-94F8-1D1F8CB1D8F4}"/>
    <cellStyle name="RISKtopEdge 2 2 4" xfId="24397" xr:uid="{BB87AAFF-902E-4EE3-AD5A-CD6F9117AB9A}"/>
    <cellStyle name="RISKtopEdge 2 2 4 2" xfId="24398" xr:uid="{43A023F9-25A8-4A8B-9796-095BE9D520B8}"/>
    <cellStyle name="RISKtopEdge 2 2 4 2 2" xfId="24399" xr:uid="{7DB831AF-004E-4CBC-9176-68DC202AC6B4}"/>
    <cellStyle name="RISKtopEdge 2 2 4 3" xfId="24400" xr:uid="{8B3C63C7-D3CF-43D7-8FED-A870A6F4350B}"/>
    <cellStyle name="RISKtopEdge 2 2 4 3 2" xfId="24401" xr:uid="{5EC13AE8-D2BD-40A9-8BF7-F44A779AB9AF}"/>
    <cellStyle name="RISKtopEdge 2 2 4 4" xfId="24402" xr:uid="{5A20D6C0-8F44-469C-A67E-E60E59ED553A}"/>
    <cellStyle name="RISKtopEdge 2 2 5" xfId="24403" xr:uid="{A5B7FCB0-EC29-4D9D-9C9D-D5DD434A0694}"/>
    <cellStyle name="RISKtopEdge 2 2 5 2" xfId="24404" xr:uid="{CB366694-6DC4-442E-AFA1-077B7B989C2D}"/>
    <cellStyle name="RISKtopEdge 2 2 5 2 2" xfId="24405" xr:uid="{9EEBD7B7-DEB5-4F76-918B-F1CAEAEA8B4B}"/>
    <cellStyle name="RISKtopEdge 2 2 5 3" xfId="24406" xr:uid="{ED65F518-EA1B-4317-80C6-8D3E16A9985D}"/>
    <cellStyle name="RISKtopEdge 2 2 5 3 2" xfId="24407" xr:uid="{B710AAD9-6622-4BD3-88D0-F059C8B89B09}"/>
    <cellStyle name="RISKtopEdge 2 2 5 4" xfId="24408" xr:uid="{5D31D5BF-DE52-44EF-BE16-F34C17C7BA56}"/>
    <cellStyle name="RISKtopEdge 2 2 6" xfId="24409" xr:uid="{53E20470-FF84-4817-AA39-8A920BC2BFBA}"/>
    <cellStyle name="RISKtopEdge 2 2 6 2" xfId="24410" xr:uid="{8F3FA56D-8808-40E1-9963-AA8FB6CCC002}"/>
    <cellStyle name="RISKtopEdge 2 2 6 2 2" xfId="24411" xr:uid="{15C2E78D-80D0-40D4-BAB3-941A4F5BDF6C}"/>
    <cellStyle name="RISKtopEdge 2 2 6 3" xfId="24412" xr:uid="{D48FA2FF-8FF4-4CC6-A3E3-149103169B03}"/>
    <cellStyle name="RISKtopEdge 2 2 6 3 2" xfId="24413" xr:uid="{F62C0B23-B0D7-4117-A6A8-0CC7202A6359}"/>
    <cellStyle name="RISKtopEdge 2 2 6 4" xfId="24414" xr:uid="{6FACB8C9-3B70-4882-9C87-54177A3E17BA}"/>
    <cellStyle name="RISKtopEdge 2 2 7" xfId="24415" xr:uid="{E4134545-7843-410C-87D7-620C96B37E96}"/>
    <cellStyle name="RISKtopEdge 2 2 7 2" xfId="24416" xr:uid="{DFE4AAA8-24B7-4764-AE27-9C47CF6F6DCA}"/>
    <cellStyle name="RISKtopEdge 2 2 8" xfId="24417" xr:uid="{C6399EED-745A-4532-AFDC-98D7246952DD}"/>
    <cellStyle name="RISKtopEdge 2 2 8 2" xfId="24418" xr:uid="{B9FBA901-D918-438B-B375-93E9BB2A5EDA}"/>
    <cellStyle name="RISKtopEdge 2 2 9" xfId="24419" xr:uid="{535CD1AB-1E26-42ED-9610-AA401E7BCF73}"/>
    <cellStyle name="RISKtopEdge 2 2_Balance" xfId="24420" xr:uid="{7DB9B043-8744-41F4-AA79-6BE5E769A2CA}"/>
    <cellStyle name="RISKtopEdge 2 3" xfId="24421" xr:uid="{49D381DC-4A3E-4C96-BE8C-78CF41D8AC3D}"/>
    <cellStyle name="RISKtopEdge 2 3 2" xfId="24422" xr:uid="{CB81B1F1-9C28-4A1E-A392-A50994A47C3A}"/>
    <cellStyle name="RISKtopEdge 2 3 2 2" xfId="24423" xr:uid="{CE386077-DEFC-431D-8481-F537A23447F3}"/>
    <cellStyle name="RISKtopEdge 2 3 2 2 2" xfId="24424" xr:uid="{2C615001-B290-4E31-A0DA-4D15769AE019}"/>
    <cellStyle name="RISKtopEdge 2 3 2 2 2 2" xfId="24425" xr:uid="{650A9D52-E062-4297-90C7-9EBBD2D76748}"/>
    <cellStyle name="RISKtopEdge 2 3 2 2 3" xfId="24426" xr:uid="{34514587-811E-4CAD-BB0C-6935E48AEC2E}"/>
    <cellStyle name="RISKtopEdge 2 3 2 2 3 2" xfId="24427" xr:uid="{333CC4E7-AADE-4DE8-8761-C73F9D30CDB6}"/>
    <cellStyle name="RISKtopEdge 2 3 2 2 4" xfId="24428" xr:uid="{0333E6C1-1F14-44CB-9501-1C6C20F52AB4}"/>
    <cellStyle name="RISKtopEdge 2 3 2 3" xfId="24429" xr:uid="{B035D92A-17D6-459A-8263-24D233660B88}"/>
    <cellStyle name="RISKtopEdge 2 3 2 3 2" xfId="24430" xr:uid="{03E3D5E9-63E0-4B21-B2C3-9586CAA9868D}"/>
    <cellStyle name="RISKtopEdge 2 3 2 3 2 2" xfId="24431" xr:uid="{BD0F6115-F191-4F8E-B73A-7D4949DC8555}"/>
    <cellStyle name="RISKtopEdge 2 3 2 3 3" xfId="24432" xr:uid="{2C7A10C6-99C8-414F-915A-181FC844CA4B}"/>
    <cellStyle name="RISKtopEdge 2 3 2 3 3 2" xfId="24433" xr:uid="{6BBA433A-94FE-42B0-A787-BF57CB35B77A}"/>
    <cellStyle name="RISKtopEdge 2 3 2 3 4" xfId="24434" xr:uid="{80E6257C-1787-4359-8BC1-040004619C35}"/>
    <cellStyle name="RISKtopEdge 2 3 2 4" xfId="24435" xr:uid="{C29763BA-A0E8-4B63-86A8-A7C3B8C04774}"/>
    <cellStyle name="RISKtopEdge 2 3 2 4 2" xfId="24436" xr:uid="{AC08648C-080B-4ACC-BF08-75B8838D8A7E}"/>
    <cellStyle name="RISKtopEdge 2 3 2 4 2 2" xfId="24437" xr:uid="{1FD900B4-1BF4-40EC-9448-BCE3F295507F}"/>
    <cellStyle name="RISKtopEdge 2 3 2 4 3" xfId="24438" xr:uid="{98F48357-698E-4A20-ACDF-49669D2D3FB6}"/>
    <cellStyle name="RISKtopEdge 2 3 2 4 3 2" xfId="24439" xr:uid="{CA5B922B-0DDD-48AC-8A09-826EAC57E9E2}"/>
    <cellStyle name="RISKtopEdge 2 3 2 4 4" xfId="24440" xr:uid="{F7AFBBFA-719A-49AF-B7BE-DF451211FCB8}"/>
    <cellStyle name="RISKtopEdge 2 3 2 5" xfId="24441" xr:uid="{216AEB78-19EC-4D5E-AAB8-D755ED13D49D}"/>
    <cellStyle name="RISKtopEdge 2 3 2 5 2" xfId="24442" xr:uid="{86D3B54F-6292-4A3A-A2EE-6F4B27BB3B58}"/>
    <cellStyle name="RISKtopEdge 2 3 2 5 2 2" xfId="24443" xr:uid="{4A4D9595-F032-4B8F-AD5B-512CB597883C}"/>
    <cellStyle name="RISKtopEdge 2 3 2 5 3" xfId="24444" xr:uid="{04985C39-91DB-472C-962C-501D6D0B48D4}"/>
    <cellStyle name="RISKtopEdge 2 3 2 5 3 2" xfId="24445" xr:uid="{9525B311-E48F-4876-823D-555D402E8F82}"/>
    <cellStyle name="RISKtopEdge 2 3 2 5 4" xfId="24446" xr:uid="{52F66ED2-4030-46F4-8018-D0D71BF81A50}"/>
    <cellStyle name="RISKtopEdge 2 3 2 6" xfId="24447" xr:uid="{A5ED659D-5117-4FDB-8B21-5E7B202CF22B}"/>
    <cellStyle name="RISKtopEdge 2 3 2 6 2" xfId="24448" xr:uid="{DD0D64A5-7597-45E6-95F9-97FC845A5C68}"/>
    <cellStyle name="RISKtopEdge 2 3 2 7" xfId="24449" xr:uid="{4C41A135-F2B4-486D-B023-51767B55C47D}"/>
    <cellStyle name="RISKtopEdge 2 3 2 7 2" xfId="24450" xr:uid="{55067348-4CA6-4C08-8356-947638B1F9D8}"/>
    <cellStyle name="RISKtopEdge 2 3 2 8" xfId="24451" xr:uid="{CD338F6C-7312-4C60-81E8-229B82B56DF2}"/>
    <cellStyle name="RISKtopEdge 2 3 3" xfId="24452" xr:uid="{37A42620-23CE-482B-B903-F179C7959FB7}"/>
    <cellStyle name="RISKtopEdge 2 3 3 2" xfId="24453" xr:uid="{B1D5CB1A-3550-4178-BF36-DBE4A1B89219}"/>
    <cellStyle name="RISKtopEdge 2 3 3 2 2" xfId="24454" xr:uid="{13CFE98D-E0E9-4E8A-8564-1A62CD0D9694}"/>
    <cellStyle name="RISKtopEdge 2 3 3 3" xfId="24455" xr:uid="{C50456C9-23AB-4221-A8C0-2F561EF2A648}"/>
    <cellStyle name="RISKtopEdge 2 3 3 3 2" xfId="24456" xr:uid="{3F412939-B88C-45AF-8B5A-DF0FF33758C2}"/>
    <cellStyle name="RISKtopEdge 2 3 3 4" xfId="24457" xr:uid="{1535D845-639D-4A8F-B11A-0EDADC88635D}"/>
    <cellStyle name="RISKtopEdge 2 3 4" xfId="24458" xr:uid="{2F84EDBB-5782-45C2-9F35-4C76CEF76273}"/>
    <cellStyle name="RISKtopEdge 2 3 4 2" xfId="24459" xr:uid="{3BFF1FF0-8052-4012-B352-0E4C0C37B284}"/>
    <cellStyle name="RISKtopEdge 2 3 4 2 2" xfId="24460" xr:uid="{73834A00-E620-447D-8F4B-B413F661BB7E}"/>
    <cellStyle name="RISKtopEdge 2 3 4 3" xfId="24461" xr:uid="{F62D6509-5AD2-4A41-AE24-2A18A7A466A0}"/>
    <cellStyle name="RISKtopEdge 2 3 4 3 2" xfId="24462" xr:uid="{35DD23AD-1EF0-43CD-B6BA-F72EDBAF1DA7}"/>
    <cellStyle name="RISKtopEdge 2 3 4 4" xfId="24463" xr:uid="{C86704AF-1984-4A29-B374-6FE0F36499BF}"/>
    <cellStyle name="RISKtopEdge 2 3 5" xfId="24464" xr:uid="{2FD6624A-6059-4720-B093-8720B5979C1E}"/>
    <cellStyle name="RISKtopEdge 2 3 5 2" xfId="24465" xr:uid="{8F55E14F-AF8E-4B05-ACBE-9140CEF21305}"/>
    <cellStyle name="RISKtopEdge 2 3 5 2 2" xfId="24466" xr:uid="{79C26B7D-D660-4908-B6F3-3E4B50F14235}"/>
    <cellStyle name="RISKtopEdge 2 3 5 3" xfId="24467" xr:uid="{DE70EFFA-257C-43AB-BA24-2AD79C55D5C0}"/>
    <cellStyle name="RISKtopEdge 2 3 5 3 2" xfId="24468" xr:uid="{B4220F6C-5736-42AD-992E-AC9A8CF81233}"/>
    <cellStyle name="RISKtopEdge 2 3 5 4" xfId="24469" xr:uid="{742E49CC-68E4-468F-B3CC-111FBE0E4636}"/>
    <cellStyle name="RISKtopEdge 2 3 6" xfId="24470" xr:uid="{F876D062-3FA0-41C8-B944-F52C6E0F90FB}"/>
    <cellStyle name="RISKtopEdge 2 3 6 2" xfId="24471" xr:uid="{5FFD5641-599C-407F-B1EA-62AFB61A0704}"/>
    <cellStyle name="RISKtopEdge 2 3 6 2 2" xfId="24472" xr:uid="{05F987F0-0217-4740-906C-95811F9CC7ED}"/>
    <cellStyle name="RISKtopEdge 2 3 6 3" xfId="24473" xr:uid="{924E3837-7745-43FB-B0B5-DB341DCA08AF}"/>
    <cellStyle name="RISKtopEdge 2 3 6 3 2" xfId="24474" xr:uid="{2D8BA54B-5098-4BDA-B7F9-9312D595B1E0}"/>
    <cellStyle name="RISKtopEdge 2 3 6 4" xfId="24475" xr:uid="{89886DF3-2DCF-4028-A912-08A7A2F488A1}"/>
    <cellStyle name="RISKtopEdge 2 3 7" xfId="24476" xr:uid="{DDAC96EE-1810-4EDD-98D9-7E92DC790B69}"/>
    <cellStyle name="RISKtopEdge 2 3 7 2" xfId="24477" xr:uid="{02470D31-8864-4FEA-BC7B-E6C86DFAA728}"/>
    <cellStyle name="RISKtopEdge 2 3 8" xfId="24478" xr:uid="{E7CB6A50-6B81-443B-B799-D035F2724585}"/>
    <cellStyle name="RISKtopEdge 2 3 8 2" xfId="24479" xr:uid="{7925EB19-3347-41E6-9C80-14FA2BC918BF}"/>
    <cellStyle name="RISKtopEdge 2 3 9" xfId="24480" xr:uid="{0843387F-D8CB-4C5E-8BE0-F50F235841DC}"/>
    <cellStyle name="RISKtopEdge 2 3_Balance" xfId="24481" xr:uid="{80401422-0239-4174-92E4-AC2B171732D2}"/>
    <cellStyle name="RISKtopEdge 2 4" xfId="24482" xr:uid="{638BD587-17D4-4E63-99F0-D8569798E453}"/>
    <cellStyle name="RISKtopEdge 2 4 2" xfId="24483" xr:uid="{C6E36A59-35C1-4D08-B341-01F1323169BF}"/>
    <cellStyle name="RISKtopEdge 2 4 2 2" xfId="24484" xr:uid="{D9788786-9AFA-4D9D-8E9A-7CCDBF614064}"/>
    <cellStyle name="RISKtopEdge 2 4 2 2 2" xfId="24485" xr:uid="{22BF972A-0EE9-49B1-B299-153889128520}"/>
    <cellStyle name="RISKtopEdge 2 4 2 2 2 2" xfId="24486" xr:uid="{A10A0A9F-657E-4197-87A3-319C19CD2027}"/>
    <cellStyle name="RISKtopEdge 2 4 2 2 3" xfId="24487" xr:uid="{52E0C5E5-09C9-4987-94E5-CB3E1B09306A}"/>
    <cellStyle name="RISKtopEdge 2 4 2 2 3 2" xfId="24488" xr:uid="{8EF1E4F0-E3DD-4D37-898B-D037D7DDEEB5}"/>
    <cellStyle name="RISKtopEdge 2 4 2 2 4" xfId="24489" xr:uid="{5FB75E3A-2CFB-4C79-95C1-2A8B326FCB3F}"/>
    <cellStyle name="RISKtopEdge 2 4 2 3" xfId="24490" xr:uid="{12C5E44B-4747-462B-B34E-479FC1C02D29}"/>
    <cellStyle name="RISKtopEdge 2 4 2 3 2" xfId="24491" xr:uid="{D4378028-A3FC-4DCC-B1D2-FDB70B0462CE}"/>
    <cellStyle name="RISKtopEdge 2 4 2 3 2 2" xfId="24492" xr:uid="{CE77D151-F0A4-40E9-B096-3372D663F269}"/>
    <cellStyle name="RISKtopEdge 2 4 2 3 3" xfId="24493" xr:uid="{E6BD392C-9645-4A34-8E18-37EE2D7BBF04}"/>
    <cellStyle name="RISKtopEdge 2 4 2 3 3 2" xfId="24494" xr:uid="{B6F4F21E-1BF6-4C05-8F43-3412C680DD18}"/>
    <cellStyle name="RISKtopEdge 2 4 2 3 4" xfId="24495" xr:uid="{A58A5D8F-D1D0-4312-9630-F5C74727E18F}"/>
    <cellStyle name="RISKtopEdge 2 4 2 4" xfId="24496" xr:uid="{3406B04B-A2F4-4C80-B3E5-4B5C49F80A90}"/>
    <cellStyle name="RISKtopEdge 2 4 2 4 2" xfId="24497" xr:uid="{C0F90903-265D-4C90-9D42-16F7EB4431B3}"/>
    <cellStyle name="RISKtopEdge 2 4 2 4 2 2" xfId="24498" xr:uid="{770BBE6E-C545-45AA-A364-643E4F745C52}"/>
    <cellStyle name="RISKtopEdge 2 4 2 4 3" xfId="24499" xr:uid="{6012C12A-0F36-40C3-983A-BE20601459F2}"/>
    <cellStyle name="RISKtopEdge 2 4 2 4 3 2" xfId="24500" xr:uid="{B1199444-8771-4786-9836-D6E483F48862}"/>
    <cellStyle name="RISKtopEdge 2 4 2 4 4" xfId="24501" xr:uid="{48C1F133-5F6D-403E-B742-CC1A4DA2D557}"/>
    <cellStyle name="RISKtopEdge 2 4 2 5" xfId="24502" xr:uid="{3504443F-2539-4AE9-9BCA-962150F21968}"/>
    <cellStyle name="RISKtopEdge 2 4 2 5 2" xfId="24503" xr:uid="{317205BC-8102-4F80-8DBD-17B67F1E8CAD}"/>
    <cellStyle name="RISKtopEdge 2 4 2 5 2 2" xfId="24504" xr:uid="{C28DB724-4B2F-42FE-AFBA-415ED50BF1D0}"/>
    <cellStyle name="RISKtopEdge 2 4 2 5 3" xfId="24505" xr:uid="{F93086E4-1250-45BF-B4C2-57362D11CADC}"/>
    <cellStyle name="RISKtopEdge 2 4 2 5 3 2" xfId="24506" xr:uid="{EF298C6C-5CE7-41CD-A400-B57C80DE8452}"/>
    <cellStyle name="RISKtopEdge 2 4 2 5 4" xfId="24507" xr:uid="{4626B3FC-5639-48B9-9E68-62D996F9C611}"/>
    <cellStyle name="RISKtopEdge 2 4 2 6" xfId="24508" xr:uid="{5A43FE5C-0DC4-4472-A5FE-80D3BA43E118}"/>
    <cellStyle name="RISKtopEdge 2 4 2 6 2" xfId="24509" xr:uid="{B8EC7927-DE55-41FD-8AD4-5A83FA3D6FB4}"/>
    <cellStyle name="RISKtopEdge 2 4 2 7" xfId="24510" xr:uid="{88124620-F0D2-4517-A7A4-0A32C76212E0}"/>
    <cellStyle name="RISKtopEdge 2 4 2 7 2" xfId="24511" xr:uid="{4B536D7B-64BD-401F-B139-05A40FB7BC52}"/>
    <cellStyle name="RISKtopEdge 2 4 2 8" xfId="24512" xr:uid="{4C64E70C-1DA5-4D52-B4B1-5860C73F75CA}"/>
    <cellStyle name="RISKtopEdge 2 4 3" xfId="24513" xr:uid="{689323B7-CC92-4843-A075-EF4D4D6139F1}"/>
    <cellStyle name="RISKtopEdge 2 4 3 2" xfId="24514" xr:uid="{9B47231F-2801-4DCD-8DD2-B2DE05B1CCF5}"/>
    <cellStyle name="RISKtopEdge 2 4 3 2 2" xfId="24515" xr:uid="{ADF17108-439B-40B6-91E3-2E1D0D5E2C7A}"/>
    <cellStyle name="RISKtopEdge 2 4 3 3" xfId="24516" xr:uid="{329AEB40-A1D4-41D9-B144-F37D9879BC9F}"/>
    <cellStyle name="RISKtopEdge 2 4 3 3 2" xfId="24517" xr:uid="{97B33DAD-CC8F-4F90-A296-2AAF40628FFF}"/>
    <cellStyle name="RISKtopEdge 2 4 3 4" xfId="24518" xr:uid="{6EFCB28B-DA05-4E16-AD69-1DB425055BD1}"/>
    <cellStyle name="RISKtopEdge 2 4 4" xfId="24519" xr:uid="{A592E24C-CF9D-4D8A-924B-82001986BA6E}"/>
    <cellStyle name="RISKtopEdge 2 4 4 2" xfId="24520" xr:uid="{FD3F1BB6-6E89-4A3C-8D0C-2CDF62814C31}"/>
    <cellStyle name="RISKtopEdge 2 4 4 2 2" xfId="24521" xr:uid="{58970B37-CD06-45F6-941C-F3E55654C709}"/>
    <cellStyle name="RISKtopEdge 2 4 4 3" xfId="24522" xr:uid="{899E338F-56AF-4EB8-8236-682C2C5DC23B}"/>
    <cellStyle name="RISKtopEdge 2 4 4 3 2" xfId="24523" xr:uid="{D019B96C-2FD0-43E2-A0FA-71F7DD8D0B8E}"/>
    <cellStyle name="RISKtopEdge 2 4 4 4" xfId="24524" xr:uid="{91CAC8D7-4113-483D-AD9E-053B5876A562}"/>
    <cellStyle name="RISKtopEdge 2 4 5" xfId="24525" xr:uid="{26415A0C-4626-408E-AF66-4D9709DD24D3}"/>
    <cellStyle name="RISKtopEdge 2 4 5 2" xfId="24526" xr:uid="{6697C130-78AC-4665-AD2B-B179197A0671}"/>
    <cellStyle name="RISKtopEdge 2 4 5 2 2" xfId="24527" xr:uid="{D847CF18-3E59-49AF-97A6-95FC3D34DC13}"/>
    <cellStyle name="RISKtopEdge 2 4 5 3" xfId="24528" xr:uid="{DA851F64-E56D-4AB8-9154-6ECF64F3B37B}"/>
    <cellStyle name="RISKtopEdge 2 4 5 3 2" xfId="24529" xr:uid="{A9096D2E-A3BA-430B-86A1-BF065B98D49A}"/>
    <cellStyle name="RISKtopEdge 2 4 5 4" xfId="24530" xr:uid="{1A8B9E02-D563-4880-92C2-B8E7AB191FEC}"/>
    <cellStyle name="RISKtopEdge 2 4 6" xfId="24531" xr:uid="{A3C704CD-7C96-43FA-9F6C-8E342F4AB8ED}"/>
    <cellStyle name="RISKtopEdge 2 4 6 2" xfId="24532" xr:uid="{154AA5A2-7F81-45C6-B21D-B99AB5697404}"/>
    <cellStyle name="RISKtopEdge 2 4 6 2 2" xfId="24533" xr:uid="{1E12B8C2-4118-429D-B441-D2D77218CD0E}"/>
    <cellStyle name="RISKtopEdge 2 4 6 3" xfId="24534" xr:uid="{D728BD19-0A85-4813-A308-3EB0F1806948}"/>
    <cellStyle name="RISKtopEdge 2 4 6 3 2" xfId="24535" xr:uid="{B0E267FC-75AB-45B7-85F3-F14E0D5EAC3A}"/>
    <cellStyle name="RISKtopEdge 2 4 6 4" xfId="24536" xr:uid="{FF9499A1-2231-4097-8B21-FB2DFBD718AB}"/>
    <cellStyle name="RISKtopEdge 2 4 7" xfId="24537" xr:uid="{74305CCE-0D06-4227-ADFC-70A8BD135B08}"/>
    <cellStyle name="RISKtopEdge 2 4 7 2" xfId="24538" xr:uid="{89DE67DA-6A20-4F2D-B02C-15B254560583}"/>
    <cellStyle name="RISKtopEdge 2 4 8" xfId="24539" xr:uid="{F31D159E-A2CC-438E-A5C4-1716058308D4}"/>
    <cellStyle name="RISKtopEdge 2 4 8 2" xfId="24540" xr:uid="{E6C67A3A-9C7C-4E8F-B001-BCD60D4D3AA3}"/>
    <cellStyle name="RISKtopEdge 2 4 9" xfId="24541" xr:uid="{8357DA55-6764-4C4C-A5C2-AA09157F6BAB}"/>
    <cellStyle name="RISKtopEdge 2 4_Balance" xfId="24542" xr:uid="{5EDC90F2-BFD2-4B15-A61E-3EC97EF842D9}"/>
    <cellStyle name="RISKtopEdge 2 5" xfId="24543" xr:uid="{D733E0B6-A0A3-43AA-B2B2-68C4AFDB3538}"/>
    <cellStyle name="RISKtopEdge 2 5 2" xfId="24544" xr:uid="{7BD30476-1500-4030-BEA6-A9B7E47DB779}"/>
    <cellStyle name="RISKtopEdge 2 5 2 2" xfId="24545" xr:uid="{7F3616A2-8FCA-445A-9A29-0A847C1830B3}"/>
    <cellStyle name="RISKtopEdge 2 5 2 2 2" xfId="24546" xr:uid="{D4D5DD84-0CB7-4151-8117-968405E22F97}"/>
    <cellStyle name="RISKtopEdge 2 5 2 3" xfId="24547" xr:uid="{A739F7CF-4EC4-4794-AB88-ED3768BA655C}"/>
    <cellStyle name="RISKtopEdge 2 5 2 3 2" xfId="24548" xr:uid="{C625DA37-8D81-4E02-8DD8-1DF28C044259}"/>
    <cellStyle name="RISKtopEdge 2 5 2 4" xfId="24549" xr:uid="{D1C6CE87-9121-46E5-8164-BC5ABFEC3CDD}"/>
    <cellStyle name="RISKtopEdge 2 5 3" xfId="24550" xr:uid="{24DB2080-289C-459E-974A-3A91BD360664}"/>
    <cellStyle name="RISKtopEdge 2 5 3 2" xfId="24551" xr:uid="{E0F1D3CC-76DB-4E99-8331-25695F8463FB}"/>
    <cellStyle name="RISKtopEdge 2 5 3 2 2" xfId="24552" xr:uid="{4062F608-AEF6-499A-BC05-96E5F3EA7F9E}"/>
    <cellStyle name="RISKtopEdge 2 5 3 3" xfId="24553" xr:uid="{FB7F3B0F-32A5-4B4A-8375-503E00C3B9FC}"/>
    <cellStyle name="RISKtopEdge 2 5 3 3 2" xfId="24554" xr:uid="{2FAF2B7F-347F-4123-9DF2-135C693E7956}"/>
    <cellStyle name="RISKtopEdge 2 5 3 4" xfId="24555" xr:uid="{27078534-E24D-4CA1-A67B-033739A3014C}"/>
    <cellStyle name="RISKtopEdge 2 5 4" xfId="24556" xr:uid="{9D05D90A-6974-43BB-9147-AE7B916FA90F}"/>
    <cellStyle name="RISKtopEdge 2 5 4 2" xfId="24557" xr:uid="{57E626AC-B52B-4AA3-98E7-7740DA533EBB}"/>
    <cellStyle name="RISKtopEdge 2 5 4 2 2" xfId="24558" xr:uid="{CE5CF5C1-9E4A-437B-B581-20584247DDF3}"/>
    <cellStyle name="RISKtopEdge 2 5 4 3" xfId="24559" xr:uid="{86721F34-2973-4020-8028-448215844143}"/>
    <cellStyle name="RISKtopEdge 2 5 4 3 2" xfId="24560" xr:uid="{16D6D38A-9F8E-4654-AEB5-74A8CA1D6768}"/>
    <cellStyle name="RISKtopEdge 2 5 4 4" xfId="24561" xr:uid="{7CC8ACCE-E393-4BC0-BCA5-7A11E4EB55B7}"/>
    <cellStyle name="RISKtopEdge 2 5 5" xfId="24562" xr:uid="{CC4DE36E-ADC4-4ECD-A950-6577C4569063}"/>
    <cellStyle name="RISKtopEdge 2 5 5 2" xfId="24563" xr:uid="{2DF4BBFE-C916-40A5-89D2-042E89E31B0E}"/>
    <cellStyle name="RISKtopEdge 2 5 5 2 2" xfId="24564" xr:uid="{F827F856-5E47-4198-B8F2-0304245E23F3}"/>
    <cellStyle name="RISKtopEdge 2 5 5 3" xfId="24565" xr:uid="{09706751-CC74-40F0-A0C1-087639F62C4C}"/>
    <cellStyle name="RISKtopEdge 2 5 5 3 2" xfId="24566" xr:uid="{CB5B4E0C-A13F-4AF7-89B2-CDA9AEBF3408}"/>
    <cellStyle name="RISKtopEdge 2 5 5 4" xfId="24567" xr:uid="{8C2290ED-6496-4BDA-B1CB-806B08754523}"/>
    <cellStyle name="RISKtopEdge 2 5 6" xfId="24568" xr:uid="{922D393D-E271-4020-927B-D88E05CE7AC6}"/>
    <cellStyle name="RISKtopEdge 2 5 6 2" xfId="24569" xr:uid="{993339C7-DCC9-43B0-A52F-644380C2A286}"/>
    <cellStyle name="RISKtopEdge 2 5 7" xfId="24570" xr:uid="{1C7AEB27-03C3-4F9F-825A-2EDA25B5B5B8}"/>
    <cellStyle name="RISKtopEdge 2 5 7 2" xfId="24571" xr:uid="{28ECBD20-0387-4334-9E94-E1D13604995D}"/>
    <cellStyle name="RISKtopEdge 2 5 8" xfId="24572" xr:uid="{60FBC839-0DA7-4E42-B21C-EF5A1A4D435D}"/>
    <cellStyle name="RISKtopEdge 2 6" xfId="24573" xr:uid="{5AFAAB31-5B1F-4B07-B6B0-008DA5DC99CE}"/>
    <cellStyle name="RISKtopEdge 2 6 2" xfId="24574" xr:uid="{6DD81EEA-FB7D-4D46-93C0-3AE27791AD45}"/>
    <cellStyle name="RISKtopEdge 2 6 2 2" xfId="24575" xr:uid="{48438066-3DA9-49BE-855F-CD0FC27D81E9}"/>
    <cellStyle name="RISKtopEdge 2 6 2 2 2" xfId="24576" xr:uid="{CEA6073E-0A69-4555-AF38-157BD7836F37}"/>
    <cellStyle name="RISKtopEdge 2 6 2 3" xfId="24577" xr:uid="{97728A04-1197-47A0-8C6C-5DE822AF0C1A}"/>
    <cellStyle name="RISKtopEdge 2 6 2 3 2" xfId="24578" xr:uid="{F9960DBB-7ABE-425B-9CC6-23D3519F9510}"/>
    <cellStyle name="RISKtopEdge 2 6 2 4" xfId="24579" xr:uid="{713465D1-C6EF-4CE2-8BF0-37B7A74F220C}"/>
    <cellStyle name="RISKtopEdge 2 6 3" xfId="24580" xr:uid="{BCF5EBED-1816-4E46-B41D-A31FDD9B440A}"/>
    <cellStyle name="RISKtopEdge 2 6 3 2" xfId="24581" xr:uid="{B8E037DE-5C9B-479B-959C-AFEEFE149B14}"/>
    <cellStyle name="RISKtopEdge 2 6 3 2 2" xfId="24582" xr:uid="{0A0C581F-A57A-4B3B-B27F-27D56C0AFD3E}"/>
    <cellStyle name="RISKtopEdge 2 6 3 3" xfId="24583" xr:uid="{95470771-53E1-42C9-9863-C7F6469A72F4}"/>
    <cellStyle name="RISKtopEdge 2 6 3 3 2" xfId="24584" xr:uid="{0EC22961-6E79-4BBA-B92A-89E567E1942E}"/>
    <cellStyle name="RISKtopEdge 2 6 3 4" xfId="24585" xr:uid="{DF23C784-E7CC-4FC1-AE8F-DF2AD9794C2E}"/>
    <cellStyle name="RISKtopEdge 2 6 4" xfId="24586" xr:uid="{0FA195A3-23FD-4925-AFED-F5576AEFD892}"/>
    <cellStyle name="RISKtopEdge 2 6 4 2" xfId="24587" xr:uid="{16EFFBFD-43EB-4122-8152-E37CF08B34EB}"/>
    <cellStyle name="RISKtopEdge 2 6 4 2 2" xfId="24588" xr:uid="{569EFE97-16AB-4F44-B6E0-AFEBAD0588E5}"/>
    <cellStyle name="RISKtopEdge 2 6 4 3" xfId="24589" xr:uid="{E1B7DFB3-8375-4CBB-A236-BF77C51F7F4C}"/>
    <cellStyle name="RISKtopEdge 2 6 4 3 2" xfId="24590" xr:uid="{8F4FED16-4973-44E0-8E91-97BD798AC4F4}"/>
    <cellStyle name="RISKtopEdge 2 6 4 4" xfId="24591" xr:uid="{86FFB7D0-A7F4-4069-A706-06A67C79DA7B}"/>
    <cellStyle name="RISKtopEdge 2 6 5" xfId="24592" xr:uid="{74F9A8D3-5BC1-4DBE-84E9-BEC803F48187}"/>
    <cellStyle name="RISKtopEdge 2 6 5 2" xfId="24593" xr:uid="{FD404932-6F9A-471F-A64E-0C13C0485839}"/>
    <cellStyle name="RISKtopEdge 2 6 5 2 2" xfId="24594" xr:uid="{A71919D1-2628-4614-A244-85CA86E87AF0}"/>
    <cellStyle name="RISKtopEdge 2 6 5 3" xfId="24595" xr:uid="{E98DBC1A-24D9-43F7-BA11-EFA416AB4718}"/>
    <cellStyle name="RISKtopEdge 2 6 5 3 2" xfId="24596" xr:uid="{FAB01D6C-BF39-4862-8752-E8F86B8D8C05}"/>
    <cellStyle name="RISKtopEdge 2 6 5 4" xfId="24597" xr:uid="{4374FA09-6DCC-4C80-8812-B3C856B930CE}"/>
    <cellStyle name="RISKtopEdge 2 6 6" xfId="24598" xr:uid="{58B3262D-7BB1-46A6-BE58-1596744C2784}"/>
    <cellStyle name="RISKtopEdge 2 6 6 2" xfId="24599" xr:uid="{109FDEFA-B0A5-417B-B7D3-76F692178593}"/>
    <cellStyle name="RISKtopEdge 2 6 7" xfId="24600" xr:uid="{15092676-76AA-4166-9798-30C79306C112}"/>
    <cellStyle name="RISKtopEdge 2 6 7 2" xfId="24601" xr:uid="{A86ED462-A24D-490C-B0B7-4C0CA47B1E09}"/>
    <cellStyle name="RISKtopEdge 2 6 8" xfId="24602" xr:uid="{324398AD-40A9-42F4-8A84-B47F01EF6A99}"/>
    <cellStyle name="RISKtopEdge 2 7" xfId="24603" xr:uid="{4FA4571C-E1E6-4415-A59D-B506314B9EBA}"/>
    <cellStyle name="RISKtopEdge 2 7 2" xfId="24604" xr:uid="{2F5018A0-889E-4C0D-BB46-0324191EAFE2}"/>
    <cellStyle name="RISKtopEdge 2 7 2 2" xfId="24605" xr:uid="{042D3023-0074-42D6-BE36-89CBB49250A9}"/>
    <cellStyle name="RISKtopEdge 2 7 3" xfId="24606" xr:uid="{584EBE65-8E91-4E7B-A65D-928592A35498}"/>
    <cellStyle name="RISKtopEdge 2 7 3 2" xfId="24607" xr:uid="{835B2540-9AD8-48B5-AF09-743D43843CF6}"/>
    <cellStyle name="RISKtopEdge 2 7 4" xfId="24608" xr:uid="{7AD82A48-1564-40E9-9B34-885326213501}"/>
    <cellStyle name="RISKtopEdge 2 8" xfId="24609" xr:uid="{2F363E9D-534F-460C-9C18-C1E21FC04E40}"/>
    <cellStyle name="RISKtopEdge 2 8 2" xfId="24610" xr:uid="{1D47A825-E7B4-4B01-8BF8-F945A3D5CC05}"/>
    <cellStyle name="RISKtopEdge 2 8 2 2" xfId="24611" xr:uid="{A7FD206E-497E-4CD9-8A29-6C857D94575A}"/>
    <cellStyle name="RISKtopEdge 2 8 3" xfId="24612" xr:uid="{28E09902-218F-48B1-AE74-4DE8DF4F3B3B}"/>
    <cellStyle name="RISKtopEdge 2 8 3 2" xfId="24613" xr:uid="{2F0F1F97-6E33-47A5-A799-3AA8C376D305}"/>
    <cellStyle name="RISKtopEdge 2 8 4" xfId="24614" xr:uid="{3AA62E3D-01BB-439C-BC12-CDC8BEFA700F}"/>
    <cellStyle name="RISKtopEdge 2 9" xfId="24615" xr:uid="{39746D5D-9A7B-4FDE-971D-E4DB29E4ED42}"/>
    <cellStyle name="RISKtopEdge 2 9 2" xfId="24616" xr:uid="{B43132A8-7025-47A0-9D0A-D5E0930FE2AA}"/>
    <cellStyle name="RISKtopEdge 2 9 2 2" xfId="24617" xr:uid="{7ADD5CC0-C724-46CF-8317-44926D757012}"/>
    <cellStyle name="RISKtopEdge 2 9 3" xfId="24618" xr:uid="{4D4AF4D9-C1B8-4FA1-A470-C01A13700D77}"/>
    <cellStyle name="RISKtopEdge 2 9 3 2" xfId="24619" xr:uid="{4C3F547E-B1ED-4242-BACB-54BDA63448A1}"/>
    <cellStyle name="RISKtopEdge 2 9 4" xfId="24620" xr:uid="{609861A8-3AB6-443E-B338-2AD69DDF3EC8}"/>
    <cellStyle name="RISKtopEdge 2_Balance" xfId="24621" xr:uid="{8A37B21E-C308-43D7-AF95-F9A10BF4D4B8}"/>
    <cellStyle name="RISKtopEdge 3" xfId="24622" xr:uid="{E8FC1954-4AAF-462B-8030-F3DA5A6E4B29}"/>
    <cellStyle name="RISKtopEdge 3 10" xfId="24623" xr:uid="{04F159B6-DA45-4441-9290-7C852ED19A51}"/>
    <cellStyle name="RISKtopEdge 3 10 2" xfId="24624" xr:uid="{A9C6C9C1-E80D-45FF-8883-4FB232CF4682}"/>
    <cellStyle name="RISKtopEdge 3 10 2 2" xfId="24625" xr:uid="{6584C954-E87A-4557-B260-EAB77AAEE8F7}"/>
    <cellStyle name="RISKtopEdge 3 10 3" xfId="24626" xr:uid="{3FA7A2C6-B319-4085-ACB6-BF3B9A5D4525}"/>
    <cellStyle name="RISKtopEdge 3 10 3 2" xfId="24627" xr:uid="{9C5BC691-B177-4604-9DDA-E4219D25AFBB}"/>
    <cellStyle name="RISKtopEdge 3 10 4" xfId="24628" xr:uid="{B00849C6-C089-4549-AB67-940035948C7A}"/>
    <cellStyle name="RISKtopEdge 3 11" xfId="24629" xr:uid="{253A5919-E62A-4BE9-AF8E-AA71A660533C}"/>
    <cellStyle name="RISKtopEdge 3 11 2" xfId="24630" xr:uid="{32A944F5-DDFE-43F1-9E28-B4817C958C6A}"/>
    <cellStyle name="RISKtopEdge 3 12" xfId="24631" xr:uid="{E9D43598-A2A2-42E4-A3B6-B43543D56B67}"/>
    <cellStyle name="RISKtopEdge 3 12 2" xfId="24632" xr:uid="{30881E75-2C65-4DEC-9B34-D4C5F0FFED07}"/>
    <cellStyle name="RISKtopEdge 3 13" xfId="24633" xr:uid="{A40C4D83-0EA1-483D-B651-677B3874442F}"/>
    <cellStyle name="RISKtopEdge 3 2" xfId="24634" xr:uid="{D418DD1F-8854-4E12-B578-150B043A4113}"/>
    <cellStyle name="RISKtopEdge 3 2 2" xfId="24635" xr:uid="{C9F03841-30AB-4A9A-98FA-E9CD7D9549AB}"/>
    <cellStyle name="RISKtopEdge 3 2 2 2" xfId="24636" xr:uid="{BDC4659B-7B5D-4EB1-ACA9-E0BACDCEE750}"/>
    <cellStyle name="RISKtopEdge 3 2 2 2 2" xfId="24637" xr:uid="{1278E1B3-09DE-4B5F-AAE0-5116621921DD}"/>
    <cellStyle name="RISKtopEdge 3 2 2 2 2 2" xfId="24638" xr:uid="{ECB848B7-4C4B-4185-AC5E-7A975DFA146A}"/>
    <cellStyle name="RISKtopEdge 3 2 2 2 3" xfId="24639" xr:uid="{71223BB8-89E2-4E58-BFB5-8DDC4E31FCEA}"/>
    <cellStyle name="RISKtopEdge 3 2 2 2 3 2" xfId="24640" xr:uid="{01208965-24C4-46C0-BAF0-A97E2CAB5D67}"/>
    <cellStyle name="RISKtopEdge 3 2 2 2 4" xfId="24641" xr:uid="{8374770A-D59F-4E6B-91E0-07A984309D77}"/>
    <cellStyle name="RISKtopEdge 3 2 2 3" xfId="24642" xr:uid="{33006E58-44A2-4F4D-BE1D-87948E40C1D6}"/>
    <cellStyle name="RISKtopEdge 3 2 2 3 2" xfId="24643" xr:uid="{55131D4F-3C9D-43AC-A704-9CA311F53144}"/>
    <cellStyle name="RISKtopEdge 3 2 2 3 2 2" xfId="24644" xr:uid="{D90D5EB2-4D4F-4A99-A790-F70655336DCE}"/>
    <cellStyle name="RISKtopEdge 3 2 2 3 3" xfId="24645" xr:uid="{05FE518A-B2A0-4156-8C9C-F3B7BE538326}"/>
    <cellStyle name="RISKtopEdge 3 2 2 3 3 2" xfId="24646" xr:uid="{E7D2E2EB-D7C0-4435-98F4-AF0F36962CA8}"/>
    <cellStyle name="RISKtopEdge 3 2 2 3 4" xfId="24647" xr:uid="{BB89A046-79E3-4629-82F3-2EC6F1662977}"/>
    <cellStyle name="RISKtopEdge 3 2 2 4" xfId="24648" xr:uid="{5D89C65D-EF70-46F3-819F-61372A768CD3}"/>
    <cellStyle name="RISKtopEdge 3 2 2 4 2" xfId="24649" xr:uid="{F7825BF1-9602-4FCE-BB94-839327526D83}"/>
    <cellStyle name="RISKtopEdge 3 2 2 4 2 2" xfId="24650" xr:uid="{B109643E-1D7B-4686-BD85-62F915E010E2}"/>
    <cellStyle name="RISKtopEdge 3 2 2 4 3" xfId="24651" xr:uid="{D792B2E5-5053-43EE-A006-52682D64A374}"/>
    <cellStyle name="RISKtopEdge 3 2 2 4 3 2" xfId="24652" xr:uid="{03A33EB4-F122-4115-99D3-2D74F510832C}"/>
    <cellStyle name="RISKtopEdge 3 2 2 4 4" xfId="24653" xr:uid="{A8AE4FA1-570D-4DA2-B281-6AB636115FFE}"/>
    <cellStyle name="RISKtopEdge 3 2 2 5" xfId="24654" xr:uid="{95F8452D-9DFD-4817-BD3C-3E8B7B4B7769}"/>
    <cellStyle name="RISKtopEdge 3 2 2 5 2" xfId="24655" xr:uid="{4017DDBE-0F51-4F5A-8CC5-61FE95023053}"/>
    <cellStyle name="RISKtopEdge 3 2 2 5 2 2" xfId="24656" xr:uid="{15E98805-1F5C-42A0-ABA1-D474EC19EA5C}"/>
    <cellStyle name="RISKtopEdge 3 2 2 5 3" xfId="24657" xr:uid="{58D48C08-5676-4C3E-918E-14E3BBF71CF4}"/>
    <cellStyle name="RISKtopEdge 3 2 2 5 3 2" xfId="24658" xr:uid="{3C4868D3-EE97-475F-96C1-D43E3C103FE1}"/>
    <cellStyle name="RISKtopEdge 3 2 2 5 4" xfId="24659" xr:uid="{83BF3B3E-5E37-4EE8-9EE2-CF902BD8B8C8}"/>
    <cellStyle name="RISKtopEdge 3 2 2 6" xfId="24660" xr:uid="{D04E1F8D-73DD-4AB0-94C9-81AD7AEE2E92}"/>
    <cellStyle name="RISKtopEdge 3 2 2 6 2" xfId="24661" xr:uid="{B59BB1CE-5101-41A3-B31E-F3A10275F4C6}"/>
    <cellStyle name="RISKtopEdge 3 2 2 7" xfId="24662" xr:uid="{43849390-9447-4C9B-8E3A-D8EEA54D2ED5}"/>
    <cellStyle name="RISKtopEdge 3 2 2 7 2" xfId="24663" xr:uid="{8EF766D2-DC1D-479E-BC2C-CD84AD61AED9}"/>
    <cellStyle name="RISKtopEdge 3 2 2 8" xfId="24664" xr:uid="{DC6E319D-0482-4829-B534-D71FDB5EC318}"/>
    <cellStyle name="RISKtopEdge 3 2 3" xfId="24665" xr:uid="{DF844527-931C-49CB-94BC-B2946E80EB89}"/>
    <cellStyle name="RISKtopEdge 3 2 3 2" xfId="24666" xr:uid="{F35B630C-A69B-4B63-A7EE-087CF1CB7BFF}"/>
    <cellStyle name="RISKtopEdge 3 2 3 2 2" xfId="24667" xr:uid="{08F5A0A3-B1A2-4DF0-A974-2FA114674E28}"/>
    <cellStyle name="RISKtopEdge 3 2 3 3" xfId="24668" xr:uid="{5DD5E278-A322-4855-B8A4-4D41E5A0255F}"/>
    <cellStyle name="RISKtopEdge 3 2 3 3 2" xfId="24669" xr:uid="{53E04DA1-C8CE-4335-9127-6C557D5856EF}"/>
    <cellStyle name="RISKtopEdge 3 2 3 4" xfId="24670" xr:uid="{67C3E2D1-01E4-4B4B-899B-FA1150E5C4CB}"/>
    <cellStyle name="RISKtopEdge 3 2 4" xfId="24671" xr:uid="{4A7FEAE0-7E33-4E55-9F30-DA08F6886FDD}"/>
    <cellStyle name="RISKtopEdge 3 2 4 2" xfId="24672" xr:uid="{2F6C7102-BB14-46B5-89CF-C605BD3DA5C9}"/>
    <cellStyle name="RISKtopEdge 3 2 4 2 2" xfId="24673" xr:uid="{CEB4FC75-AC80-46C9-90A7-9D39E46D57C7}"/>
    <cellStyle name="RISKtopEdge 3 2 4 3" xfId="24674" xr:uid="{08B7F639-0426-4C9B-82E9-875F582E0D0D}"/>
    <cellStyle name="RISKtopEdge 3 2 4 3 2" xfId="24675" xr:uid="{2FEA2FF5-D68B-4520-B51B-FB59BCFA6327}"/>
    <cellStyle name="RISKtopEdge 3 2 4 4" xfId="24676" xr:uid="{F0D6C46C-819E-47E5-9F5C-220DA8F92B3A}"/>
    <cellStyle name="RISKtopEdge 3 2 5" xfId="24677" xr:uid="{9DAE5E8B-C6E0-4155-8B54-EC50BEA89BBF}"/>
    <cellStyle name="RISKtopEdge 3 2 5 2" xfId="24678" xr:uid="{55AF0C61-F776-439C-AFD7-3A906D14A950}"/>
    <cellStyle name="RISKtopEdge 3 2 5 2 2" xfId="24679" xr:uid="{3D526B4D-C9C0-497C-B183-398AD1751F15}"/>
    <cellStyle name="RISKtopEdge 3 2 5 3" xfId="24680" xr:uid="{1D06AD3A-BE46-439B-B8E7-87C8CCE09368}"/>
    <cellStyle name="RISKtopEdge 3 2 5 3 2" xfId="24681" xr:uid="{B77DDC4C-AEEC-494B-A86F-3148FE23B90B}"/>
    <cellStyle name="RISKtopEdge 3 2 5 4" xfId="24682" xr:uid="{475602B6-BDE2-49B1-B85E-FFC0C3BDE61C}"/>
    <cellStyle name="RISKtopEdge 3 2 6" xfId="24683" xr:uid="{EB1A6B43-1210-4928-B142-6EBCA7C04A7D}"/>
    <cellStyle name="RISKtopEdge 3 2 6 2" xfId="24684" xr:uid="{C7C63EF3-3A54-4ABA-8497-9D7568D0E2D9}"/>
    <cellStyle name="RISKtopEdge 3 2 6 2 2" xfId="24685" xr:uid="{F5D17702-36C7-47A1-A2A3-7E3F4F5EDB34}"/>
    <cellStyle name="RISKtopEdge 3 2 6 3" xfId="24686" xr:uid="{4A5981C1-1493-4139-8116-94940335EB43}"/>
    <cellStyle name="RISKtopEdge 3 2 6 3 2" xfId="24687" xr:uid="{D078AF65-0897-4088-A763-1C9D53E282E9}"/>
    <cellStyle name="RISKtopEdge 3 2 6 4" xfId="24688" xr:uid="{648B2479-07D5-4092-A186-E825D26DC29E}"/>
    <cellStyle name="RISKtopEdge 3 2 7" xfId="24689" xr:uid="{1652B7E1-AF54-4A3A-A78C-599300067708}"/>
    <cellStyle name="RISKtopEdge 3 2 7 2" xfId="24690" xr:uid="{08587455-6817-463F-BDD2-94555098D24F}"/>
    <cellStyle name="RISKtopEdge 3 2 8" xfId="24691" xr:uid="{6EDFEC81-AFC0-4184-B806-6A1BC98EC318}"/>
    <cellStyle name="RISKtopEdge 3 2 8 2" xfId="24692" xr:uid="{90569417-9F31-4634-B82B-F388DA979A6E}"/>
    <cellStyle name="RISKtopEdge 3 2 9" xfId="24693" xr:uid="{4F1F6CC6-30C1-41A6-B646-A77E5BD328CD}"/>
    <cellStyle name="RISKtopEdge 3 2_Balance" xfId="24694" xr:uid="{4BBCA9BB-0088-448E-BA4C-BD06E6C8511C}"/>
    <cellStyle name="RISKtopEdge 3 3" xfId="24695" xr:uid="{D9EA2E45-8B2A-437B-945F-F77079DFD148}"/>
    <cellStyle name="RISKtopEdge 3 3 2" xfId="24696" xr:uid="{EFC95082-7EE7-4F2E-906B-D413B33368D1}"/>
    <cellStyle name="RISKtopEdge 3 3 2 2" xfId="24697" xr:uid="{2D3D09BA-6DEE-4037-8B88-BC47BD4C4630}"/>
    <cellStyle name="RISKtopEdge 3 3 2 2 2" xfId="24698" xr:uid="{3D9AF50C-258C-4E92-82B7-87D63D0F75AE}"/>
    <cellStyle name="RISKtopEdge 3 3 2 2 2 2" xfId="24699" xr:uid="{15E6F6DD-FF90-4AC0-972D-5C9EE0F9BD72}"/>
    <cellStyle name="RISKtopEdge 3 3 2 2 3" xfId="24700" xr:uid="{DC7580D4-88D5-41C8-85C9-8F08D4DA22D0}"/>
    <cellStyle name="RISKtopEdge 3 3 2 2 3 2" xfId="24701" xr:uid="{AF5B39BF-4A49-4893-A7B0-A505B80E4546}"/>
    <cellStyle name="RISKtopEdge 3 3 2 2 4" xfId="24702" xr:uid="{32A9661C-09A0-4D41-BCAD-6526C6A9E5F8}"/>
    <cellStyle name="RISKtopEdge 3 3 2 3" xfId="24703" xr:uid="{FC4ACD5D-4FCA-4B5C-8D07-0BA43CE3126D}"/>
    <cellStyle name="RISKtopEdge 3 3 2 3 2" xfId="24704" xr:uid="{2BEE25CA-F668-442F-A7FB-06247770D1DD}"/>
    <cellStyle name="RISKtopEdge 3 3 2 3 2 2" xfId="24705" xr:uid="{49A54B42-5213-42CE-9CEB-B91C17D6E295}"/>
    <cellStyle name="RISKtopEdge 3 3 2 3 3" xfId="24706" xr:uid="{94510B9F-2D8A-427D-A70C-CC980C74F134}"/>
    <cellStyle name="RISKtopEdge 3 3 2 3 3 2" xfId="24707" xr:uid="{7C5AA6FC-824E-4EF8-B4A6-E6DDD2F2A9FE}"/>
    <cellStyle name="RISKtopEdge 3 3 2 3 4" xfId="24708" xr:uid="{1DDB351D-C6C6-45B6-847C-4086FFE0B333}"/>
    <cellStyle name="RISKtopEdge 3 3 2 4" xfId="24709" xr:uid="{5E494D37-1E1A-4276-A545-0C22230C73C6}"/>
    <cellStyle name="RISKtopEdge 3 3 2 4 2" xfId="24710" xr:uid="{603CF665-E1D6-410F-8E2C-BB4D756A145F}"/>
    <cellStyle name="RISKtopEdge 3 3 2 4 2 2" xfId="24711" xr:uid="{F682EEE3-CF02-447E-B7AF-1F9D23287E4F}"/>
    <cellStyle name="RISKtopEdge 3 3 2 4 3" xfId="24712" xr:uid="{BC8773F9-48EB-4B6F-8FF8-15E3EBF23868}"/>
    <cellStyle name="RISKtopEdge 3 3 2 4 3 2" xfId="24713" xr:uid="{0B4FEC4A-7339-4995-AD4F-A265FCDD2FA5}"/>
    <cellStyle name="RISKtopEdge 3 3 2 4 4" xfId="24714" xr:uid="{54F61898-4F5C-407B-9BB0-BD2F47C6CE35}"/>
    <cellStyle name="RISKtopEdge 3 3 2 5" xfId="24715" xr:uid="{318CA32E-39F1-4D56-AD22-0CE9F7F048E1}"/>
    <cellStyle name="RISKtopEdge 3 3 2 5 2" xfId="24716" xr:uid="{4ADB3EC1-386C-4AD4-B6B8-9F83926EB776}"/>
    <cellStyle name="RISKtopEdge 3 3 2 5 2 2" xfId="24717" xr:uid="{4D8ED88B-11AA-4265-A606-6B3CBE34A96A}"/>
    <cellStyle name="RISKtopEdge 3 3 2 5 3" xfId="24718" xr:uid="{B55B325E-7625-4F17-9FC0-63B57FD0EA59}"/>
    <cellStyle name="RISKtopEdge 3 3 2 5 3 2" xfId="24719" xr:uid="{542D71D9-ECD3-4774-87C7-E6197F932BE1}"/>
    <cellStyle name="RISKtopEdge 3 3 2 5 4" xfId="24720" xr:uid="{6779D90E-09C4-46B5-BFDB-758217BC2CCA}"/>
    <cellStyle name="RISKtopEdge 3 3 2 6" xfId="24721" xr:uid="{6C032FD5-2DCB-4165-A0F8-14A6B2B911FA}"/>
    <cellStyle name="RISKtopEdge 3 3 2 6 2" xfId="24722" xr:uid="{D228F3B6-E38E-4D34-8ED9-BFAA6B69DB52}"/>
    <cellStyle name="RISKtopEdge 3 3 2 7" xfId="24723" xr:uid="{ED2BA32D-CDAA-4E9F-9800-217A0ADD0703}"/>
    <cellStyle name="RISKtopEdge 3 3 2 7 2" xfId="24724" xr:uid="{3D4EC6CD-3BE4-4B44-97A8-126CCFB82840}"/>
    <cellStyle name="RISKtopEdge 3 3 2 8" xfId="24725" xr:uid="{1102ED58-8297-403B-A5F0-BC3B6816D702}"/>
    <cellStyle name="RISKtopEdge 3 3 3" xfId="24726" xr:uid="{7AB90E61-9F1E-4D00-B883-0671DEBBA262}"/>
    <cellStyle name="RISKtopEdge 3 3 3 2" xfId="24727" xr:uid="{FB34C10C-0785-4995-B119-598ECFA1B21B}"/>
    <cellStyle name="RISKtopEdge 3 3 3 2 2" xfId="24728" xr:uid="{9E3CF84C-8DB4-4908-86A3-4938BAFB1857}"/>
    <cellStyle name="RISKtopEdge 3 3 3 3" xfId="24729" xr:uid="{D1759BF7-8E83-4573-A819-B7357D0CF23E}"/>
    <cellStyle name="RISKtopEdge 3 3 3 3 2" xfId="24730" xr:uid="{0B774A19-68B6-4069-840E-784261FB4E21}"/>
    <cellStyle name="RISKtopEdge 3 3 3 4" xfId="24731" xr:uid="{9E5C6735-5317-48C5-B583-9446A28AAC0D}"/>
    <cellStyle name="RISKtopEdge 3 3 4" xfId="24732" xr:uid="{C96286C3-1038-4AC2-8064-A0AE66A2D54D}"/>
    <cellStyle name="RISKtopEdge 3 3 4 2" xfId="24733" xr:uid="{B849A73C-D699-451F-8D4E-FD2136C973B5}"/>
    <cellStyle name="RISKtopEdge 3 3 4 2 2" xfId="24734" xr:uid="{6F27B7AA-DF78-4ACC-B16A-9904DA9E251E}"/>
    <cellStyle name="RISKtopEdge 3 3 4 3" xfId="24735" xr:uid="{43A275BD-2D2E-41BE-8298-9551E3013EAF}"/>
    <cellStyle name="RISKtopEdge 3 3 4 3 2" xfId="24736" xr:uid="{AA6483E0-892C-4DFF-99E2-7FE050C0130A}"/>
    <cellStyle name="RISKtopEdge 3 3 4 4" xfId="24737" xr:uid="{A5AA27B2-BB5A-4C78-8770-CA8806971B3E}"/>
    <cellStyle name="RISKtopEdge 3 3 5" xfId="24738" xr:uid="{5F1AF537-2505-47C7-B7D4-012009BC1B6D}"/>
    <cellStyle name="RISKtopEdge 3 3 5 2" xfId="24739" xr:uid="{F00C8156-17EB-47FB-AA8C-4BED0BC8566F}"/>
    <cellStyle name="RISKtopEdge 3 3 5 2 2" xfId="24740" xr:uid="{08F82659-3BF5-4361-8AB1-1BEAC3842E53}"/>
    <cellStyle name="RISKtopEdge 3 3 5 3" xfId="24741" xr:uid="{FB265B80-DB92-4606-8FB6-07008130D804}"/>
    <cellStyle name="RISKtopEdge 3 3 5 3 2" xfId="24742" xr:uid="{957E6FC9-250B-43B3-B39A-61AD40A0A5D9}"/>
    <cellStyle name="RISKtopEdge 3 3 5 4" xfId="24743" xr:uid="{ADD20294-7428-4C35-B96E-D608CFD7C193}"/>
    <cellStyle name="RISKtopEdge 3 3 6" xfId="24744" xr:uid="{45EA0C52-1FB2-4458-8691-B7726391F584}"/>
    <cellStyle name="RISKtopEdge 3 3 6 2" xfId="24745" xr:uid="{6AFFE080-232E-492E-AE67-8D92F1E7FB45}"/>
    <cellStyle name="RISKtopEdge 3 3 6 2 2" xfId="24746" xr:uid="{6C818755-A8FD-4097-991D-3F56FC731867}"/>
    <cellStyle name="RISKtopEdge 3 3 6 3" xfId="24747" xr:uid="{999EB570-21CE-4640-AB0F-A71ABEC801ED}"/>
    <cellStyle name="RISKtopEdge 3 3 6 3 2" xfId="24748" xr:uid="{8E3748F7-4F20-4E9A-86F1-FF623B441B3F}"/>
    <cellStyle name="RISKtopEdge 3 3 6 4" xfId="24749" xr:uid="{89E704D3-1609-4338-8652-5F925AC5C6ED}"/>
    <cellStyle name="RISKtopEdge 3 3 7" xfId="24750" xr:uid="{E54984F8-C9AD-4260-B8D3-84331814718E}"/>
    <cellStyle name="RISKtopEdge 3 3 7 2" xfId="24751" xr:uid="{37500E94-9659-4182-9A32-A57DC38D327C}"/>
    <cellStyle name="RISKtopEdge 3 3 8" xfId="24752" xr:uid="{6DBF037C-F3EA-4C40-995F-5DFABB1077C4}"/>
    <cellStyle name="RISKtopEdge 3 3 8 2" xfId="24753" xr:uid="{DE8D62A0-1216-44ED-BD08-6436512D1CD3}"/>
    <cellStyle name="RISKtopEdge 3 3 9" xfId="24754" xr:uid="{94B29D0F-47D8-4857-8AA4-07BA865EA5E8}"/>
    <cellStyle name="RISKtopEdge 3 3_Balance" xfId="24755" xr:uid="{0A1FBC38-2B13-4B31-AA9C-E8133C752181}"/>
    <cellStyle name="RISKtopEdge 3 4" xfId="24756" xr:uid="{AE31D268-741A-4542-8FBE-E7ACEFDF2190}"/>
    <cellStyle name="RISKtopEdge 3 4 2" xfId="24757" xr:uid="{720898BF-EA98-4EA6-B4F3-93A194C9D0B7}"/>
    <cellStyle name="RISKtopEdge 3 4 2 2" xfId="24758" xr:uid="{627291E3-BB3B-4DBB-9C29-64EEB55556FE}"/>
    <cellStyle name="RISKtopEdge 3 4 2 2 2" xfId="24759" xr:uid="{463B7A2A-F907-4425-9B24-0846B0633C9E}"/>
    <cellStyle name="RISKtopEdge 3 4 2 2 2 2" xfId="24760" xr:uid="{0ACBB041-8170-41D3-82D1-D2F15B993515}"/>
    <cellStyle name="RISKtopEdge 3 4 2 2 3" xfId="24761" xr:uid="{304A1886-189D-49E1-A827-D580596008E7}"/>
    <cellStyle name="RISKtopEdge 3 4 2 2 3 2" xfId="24762" xr:uid="{9562A2B9-B615-457A-930D-3E3C99071AFE}"/>
    <cellStyle name="RISKtopEdge 3 4 2 2 4" xfId="24763" xr:uid="{633FC630-73DC-4A61-84B6-A906E99080A9}"/>
    <cellStyle name="RISKtopEdge 3 4 2 3" xfId="24764" xr:uid="{96A3A771-FE9B-4FBF-96F3-19B21CA1E237}"/>
    <cellStyle name="RISKtopEdge 3 4 2 3 2" xfId="24765" xr:uid="{3401475A-50E1-421C-8501-FF3F36DFEF08}"/>
    <cellStyle name="RISKtopEdge 3 4 2 3 2 2" xfId="24766" xr:uid="{070CC3E2-33C5-441D-9FA8-EFA2DC6BD688}"/>
    <cellStyle name="RISKtopEdge 3 4 2 3 3" xfId="24767" xr:uid="{92887CC2-56C4-4AC8-9C74-DE48CFE04F74}"/>
    <cellStyle name="RISKtopEdge 3 4 2 3 3 2" xfId="24768" xr:uid="{86AD07E6-6934-43B7-9BEB-AFB36A6271A7}"/>
    <cellStyle name="RISKtopEdge 3 4 2 3 4" xfId="24769" xr:uid="{6EE6E038-2830-4DEF-B543-A3754695AFA0}"/>
    <cellStyle name="RISKtopEdge 3 4 2 4" xfId="24770" xr:uid="{867B30C9-E164-4B37-B293-22555CCDB775}"/>
    <cellStyle name="RISKtopEdge 3 4 2 4 2" xfId="24771" xr:uid="{E337792B-9AAA-4023-8075-D15EA98AE76C}"/>
    <cellStyle name="RISKtopEdge 3 4 2 4 2 2" xfId="24772" xr:uid="{F8DA90C9-05F9-4205-A297-AACDE28F6A92}"/>
    <cellStyle name="RISKtopEdge 3 4 2 4 3" xfId="24773" xr:uid="{A1D92089-1DE1-4EA7-8D56-B16D9D13EAC9}"/>
    <cellStyle name="RISKtopEdge 3 4 2 4 3 2" xfId="24774" xr:uid="{91252656-8A47-4F6A-A97C-D824C80B89D3}"/>
    <cellStyle name="RISKtopEdge 3 4 2 4 4" xfId="24775" xr:uid="{105BF55D-E13D-40E3-AEB3-259628682849}"/>
    <cellStyle name="RISKtopEdge 3 4 2 5" xfId="24776" xr:uid="{B268FD57-A106-41A2-8889-73C25A6B68A9}"/>
    <cellStyle name="RISKtopEdge 3 4 2 5 2" xfId="24777" xr:uid="{D06C5230-D7EA-4F31-9041-14A47103C95B}"/>
    <cellStyle name="RISKtopEdge 3 4 2 5 2 2" xfId="24778" xr:uid="{BDFD16E8-DC6C-4BC9-B4C2-D94CC8192633}"/>
    <cellStyle name="RISKtopEdge 3 4 2 5 3" xfId="24779" xr:uid="{CE296645-DD21-4338-8D82-3A37A0091A89}"/>
    <cellStyle name="RISKtopEdge 3 4 2 5 3 2" xfId="24780" xr:uid="{132F16BE-AE9A-4F66-B62E-DCF457BDCF68}"/>
    <cellStyle name="RISKtopEdge 3 4 2 5 4" xfId="24781" xr:uid="{5177E390-FD79-4164-9C98-DF61E7D0AA68}"/>
    <cellStyle name="RISKtopEdge 3 4 2 6" xfId="24782" xr:uid="{281204F6-ACC8-40C3-9475-4CBFE1622017}"/>
    <cellStyle name="RISKtopEdge 3 4 2 6 2" xfId="24783" xr:uid="{95CEAEE2-2D5B-4584-B824-82720B0DFDA0}"/>
    <cellStyle name="RISKtopEdge 3 4 2 7" xfId="24784" xr:uid="{391AE595-63D7-43E4-8532-1F6A35A3615A}"/>
    <cellStyle name="RISKtopEdge 3 4 2 7 2" xfId="24785" xr:uid="{6D16BD3E-EA21-4C2A-9749-48624723C7E1}"/>
    <cellStyle name="RISKtopEdge 3 4 2 8" xfId="24786" xr:uid="{A305E673-81AD-45F9-8D17-810E30EAFA24}"/>
    <cellStyle name="RISKtopEdge 3 4 3" xfId="24787" xr:uid="{97C722B4-B99E-400E-A0BB-1E0DB909E028}"/>
    <cellStyle name="RISKtopEdge 3 4 3 2" xfId="24788" xr:uid="{0BE56E03-8D82-4F73-8446-EF29C251F8A7}"/>
    <cellStyle name="RISKtopEdge 3 4 3 2 2" xfId="24789" xr:uid="{71624A81-2650-4833-8518-1DA45F9B7E06}"/>
    <cellStyle name="RISKtopEdge 3 4 3 3" xfId="24790" xr:uid="{210D295F-D776-4ED2-A915-CE465C9237ED}"/>
    <cellStyle name="RISKtopEdge 3 4 3 3 2" xfId="24791" xr:uid="{6C5140C9-5A2B-4FF7-9FA0-E5E2138BE9A9}"/>
    <cellStyle name="RISKtopEdge 3 4 3 4" xfId="24792" xr:uid="{9E9A06A9-181E-4599-A942-D2B5305158C8}"/>
    <cellStyle name="RISKtopEdge 3 4 4" xfId="24793" xr:uid="{42B8A908-CBBE-42BB-B8E2-C542356BEBE6}"/>
    <cellStyle name="RISKtopEdge 3 4 4 2" xfId="24794" xr:uid="{C45AF978-7E77-48E2-90F0-81104D592C44}"/>
    <cellStyle name="RISKtopEdge 3 4 4 2 2" xfId="24795" xr:uid="{C1F638F2-9EEB-4240-946C-1F606B338B29}"/>
    <cellStyle name="RISKtopEdge 3 4 4 3" xfId="24796" xr:uid="{43185F87-3A91-4D75-8412-5732F88F7AEC}"/>
    <cellStyle name="RISKtopEdge 3 4 4 3 2" xfId="24797" xr:uid="{1F382FB6-7F7C-4D45-9E31-EA7439551234}"/>
    <cellStyle name="RISKtopEdge 3 4 4 4" xfId="24798" xr:uid="{2B7204C6-572F-4631-86A6-685EF190E8E1}"/>
    <cellStyle name="RISKtopEdge 3 4 5" xfId="24799" xr:uid="{8BCF5194-A2EE-4828-AB3E-5CB3C96D9354}"/>
    <cellStyle name="RISKtopEdge 3 4 5 2" xfId="24800" xr:uid="{A79A7A13-99BE-4B5C-9D09-7E618F7A6CB1}"/>
    <cellStyle name="RISKtopEdge 3 4 5 2 2" xfId="24801" xr:uid="{DCD0A25B-5968-42EA-9474-02A3256E07AA}"/>
    <cellStyle name="RISKtopEdge 3 4 5 3" xfId="24802" xr:uid="{FDDFF257-FA5A-4328-86A7-1863DCE4F33C}"/>
    <cellStyle name="RISKtopEdge 3 4 5 3 2" xfId="24803" xr:uid="{EF640DFA-7953-46A6-9ECF-DA89C8DB1871}"/>
    <cellStyle name="RISKtopEdge 3 4 5 4" xfId="24804" xr:uid="{905295F9-3BF1-4144-BDFE-A479D8B22FD4}"/>
    <cellStyle name="RISKtopEdge 3 4 6" xfId="24805" xr:uid="{EDD85FCF-0F02-4BA5-AEBA-61BA56152219}"/>
    <cellStyle name="RISKtopEdge 3 4 6 2" xfId="24806" xr:uid="{23FB0CC3-92C8-4B7F-8BA5-84CC45723A91}"/>
    <cellStyle name="RISKtopEdge 3 4 6 2 2" xfId="24807" xr:uid="{0F4C7DEE-F573-48E0-8313-E81D323EB13D}"/>
    <cellStyle name="RISKtopEdge 3 4 6 3" xfId="24808" xr:uid="{E8A14159-B97D-4249-B5FE-F9A28561E9AE}"/>
    <cellStyle name="RISKtopEdge 3 4 6 3 2" xfId="24809" xr:uid="{1B397830-09B0-420F-9E60-AF58278A99C6}"/>
    <cellStyle name="RISKtopEdge 3 4 6 4" xfId="24810" xr:uid="{90184235-102E-48BA-A82C-37D89EC2DB75}"/>
    <cellStyle name="RISKtopEdge 3 4 7" xfId="24811" xr:uid="{C915E205-071A-42BB-8870-E7AAA4A83875}"/>
    <cellStyle name="RISKtopEdge 3 4 7 2" xfId="24812" xr:uid="{2451B654-1AD8-40CB-B9E2-383A6DDD3935}"/>
    <cellStyle name="RISKtopEdge 3 4 8" xfId="24813" xr:uid="{EAAE25A8-D491-4EC9-B146-049241BA66D9}"/>
    <cellStyle name="RISKtopEdge 3 4 8 2" xfId="24814" xr:uid="{E0C401C8-EAEF-4C90-B590-D748B6795114}"/>
    <cellStyle name="RISKtopEdge 3 4 9" xfId="24815" xr:uid="{DE498F24-C64C-45C2-B16B-EFC68B0F4FBA}"/>
    <cellStyle name="RISKtopEdge 3 4_Balance" xfId="24816" xr:uid="{7A23D6A6-31CB-40F2-9154-68D7BEE600AA}"/>
    <cellStyle name="RISKtopEdge 3 5" xfId="24817" xr:uid="{7E5EF48B-32F4-4BAE-A8AA-7519CA2B6A4E}"/>
    <cellStyle name="RISKtopEdge 3 5 2" xfId="24818" xr:uid="{96FBE552-F1AA-4200-B4D0-F39535526F63}"/>
    <cellStyle name="RISKtopEdge 3 5 2 2" xfId="24819" xr:uid="{9AB26811-E64B-443B-957B-BEB208D63AE8}"/>
    <cellStyle name="RISKtopEdge 3 5 2 2 2" xfId="24820" xr:uid="{401E7D03-489C-4C71-9D4A-5A07091AF24E}"/>
    <cellStyle name="RISKtopEdge 3 5 2 3" xfId="24821" xr:uid="{ECEFC30B-11E0-48E5-81D8-778A703B9DAE}"/>
    <cellStyle name="RISKtopEdge 3 5 2 3 2" xfId="24822" xr:uid="{C73E5B76-3560-4969-8AC1-25292EDC54DB}"/>
    <cellStyle name="RISKtopEdge 3 5 2 4" xfId="24823" xr:uid="{7D5B1E63-46F7-44FC-AEAC-9D33CDC4057A}"/>
    <cellStyle name="RISKtopEdge 3 5 3" xfId="24824" xr:uid="{1A918299-E5E4-41F0-AE29-8915684178D3}"/>
    <cellStyle name="RISKtopEdge 3 5 3 2" xfId="24825" xr:uid="{CDB4715D-C373-44A6-B6E2-EF0D72CDECE4}"/>
    <cellStyle name="RISKtopEdge 3 5 3 2 2" xfId="24826" xr:uid="{C6379CA7-A43A-4B98-B3E7-87A813EFD5FF}"/>
    <cellStyle name="RISKtopEdge 3 5 3 3" xfId="24827" xr:uid="{1C62FB38-9B0E-48FB-8EE5-B1315C749F43}"/>
    <cellStyle name="RISKtopEdge 3 5 3 3 2" xfId="24828" xr:uid="{FE4D0E3D-7F97-4FFE-B737-08DB612F588C}"/>
    <cellStyle name="RISKtopEdge 3 5 3 4" xfId="24829" xr:uid="{CCCDF101-5BDD-44B5-8469-E6A2EB5511D0}"/>
    <cellStyle name="RISKtopEdge 3 5 4" xfId="24830" xr:uid="{B362FE58-477E-4230-8EE0-EAF33385D908}"/>
    <cellStyle name="RISKtopEdge 3 5 4 2" xfId="24831" xr:uid="{65D254D2-AB71-42B6-83FA-6DEAF2F13243}"/>
    <cellStyle name="RISKtopEdge 3 5 4 2 2" xfId="24832" xr:uid="{32E342FB-8C48-4208-A9F0-56336AB59812}"/>
    <cellStyle name="RISKtopEdge 3 5 4 3" xfId="24833" xr:uid="{31E410FB-496E-464C-A2DE-CD5110234B3B}"/>
    <cellStyle name="RISKtopEdge 3 5 4 3 2" xfId="24834" xr:uid="{C0F79501-2174-4F27-B3E7-3505A82DCDD4}"/>
    <cellStyle name="RISKtopEdge 3 5 4 4" xfId="24835" xr:uid="{82E2D9F3-F189-41B1-AD48-0BE8EB09E57B}"/>
    <cellStyle name="RISKtopEdge 3 5 5" xfId="24836" xr:uid="{C91C82E9-C3E2-4227-86E5-9876F768739E}"/>
    <cellStyle name="RISKtopEdge 3 5 5 2" xfId="24837" xr:uid="{73B4158E-A794-4840-A624-605059FB6A74}"/>
    <cellStyle name="RISKtopEdge 3 5 5 2 2" xfId="24838" xr:uid="{2865C456-5F4E-4C0B-8B9B-1C16E8D4A389}"/>
    <cellStyle name="RISKtopEdge 3 5 5 3" xfId="24839" xr:uid="{D73505E1-2902-43C1-B579-FBF5943A2CB4}"/>
    <cellStyle name="RISKtopEdge 3 5 5 3 2" xfId="24840" xr:uid="{F2283689-1C31-4604-B72E-2F6128BFAE4B}"/>
    <cellStyle name="RISKtopEdge 3 5 5 4" xfId="24841" xr:uid="{16CECBE0-D295-4396-9DA8-98ABD3952A0E}"/>
    <cellStyle name="RISKtopEdge 3 5 6" xfId="24842" xr:uid="{E2F6270A-3894-4B11-9641-FFCB57986CB0}"/>
    <cellStyle name="RISKtopEdge 3 5 6 2" xfId="24843" xr:uid="{87CDB001-F274-4CF4-96EC-A2B36053700C}"/>
    <cellStyle name="RISKtopEdge 3 5 7" xfId="24844" xr:uid="{B64D3BA6-AEAD-4CAB-9BD8-C84D7D084342}"/>
    <cellStyle name="RISKtopEdge 3 5 7 2" xfId="24845" xr:uid="{BC03B86B-4B8B-4994-BD6D-ECA4B91BCB35}"/>
    <cellStyle name="RISKtopEdge 3 5 8" xfId="24846" xr:uid="{0BE971C1-CAF6-474B-BBCB-F8620CEBC35A}"/>
    <cellStyle name="RISKtopEdge 3 6" xfId="24847" xr:uid="{14CBCF8D-59C8-49B5-A7BA-1637BD179084}"/>
    <cellStyle name="RISKtopEdge 3 6 2" xfId="24848" xr:uid="{03447845-26A9-4F3F-90C9-B481D9261EE9}"/>
    <cellStyle name="RISKtopEdge 3 6 2 2" xfId="24849" xr:uid="{3D9E11F3-5776-4424-8894-7E6BEA11B570}"/>
    <cellStyle name="RISKtopEdge 3 6 2 2 2" xfId="24850" xr:uid="{F2F72FB5-3569-4416-B5A2-31A22FBE81BD}"/>
    <cellStyle name="RISKtopEdge 3 6 2 3" xfId="24851" xr:uid="{81638C25-CA32-458E-BD7B-51AF518BEE56}"/>
    <cellStyle name="RISKtopEdge 3 6 2 3 2" xfId="24852" xr:uid="{A6CBBBA5-ED60-4525-8FBE-EEE3574FEEEA}"/>
    <cellStyle name="RISKtopEdge 3 6 2 4" xfId="24853" xr:uid="{F8FCAB79-F64F-4793-9BF9-37687C0BC6F6}"/>
    <cellStyle name="RISKtopEdge 3 6 3" xfId="24854" xr:uid="{6D7F0A97-B9E4-48FA-A2D0-86114D8ADDD4}"/>
    <cellStyle name="RISKtopEdge 3 6 3 2" xfId="24855" xr:uid="{B9EF3051-0B59-424A-83BB-DFDCC4AD561D}"/>
    <cellStyle name="RISKtopEdge 3 6 3 2 2" xfId="24856" xr:uid="{8F7833F8-4E34-4E9F-8336-54DD645B96F8}"/>
    <cellStyle name="RISKtopEdge 3 6 3 3" xfId="24857" xr:uid="{ABE44F53-46A0-4CA9-A2B2-ACD646DD7E87}"/>
    <cellStyle name="RISKtopEdge 3 6 3 3 2" xfId="24858" xr:uid="{5E2E4D4D-75AB-4F11-9260-4FDC64F5EF60}"/>
    <cellStyle name="RISKtopEdge 3 6 3 4" xfId="24859" xr:uid="{CA526816-7AC3-427B-8073-51A60A2F8F34}"/>
    <cellStyle name="RISKtopEdge 3 6 4" xfId="24860" xr:uid="{665E50E1-F689-4457-B6FA-E322F8E1F761}"/>
    <cellStyle name="RISKtopEdge 3 6 4 2" xfId="24861" xr:uid="{D13C61A4-37F9-4922-9A13-0340F914C51C}"/>
    <cellStyle name="RISKtopEdge 3 6 4 2 2" xfId="24862" xr:uid="{21EED103-58F8-442A-92A5-8C8907D2140B}"/>
    <cellStyle name="RISKtopEdge 3 6 4 3" xfId="24863" xr:uid="{E783E6B7-2E57-44A7-886B-7FCA137729C0}"/>
    <cellStyle name="RISKtopEdge 3 6 4 3 2" xfId="24864" xr:uid="{E0B9578D-BE9B-45E1-BDC3-1C42D0E88503}"/>
    <cellStyle name="RISKtopEdge 3 6 4 4" xfId="24865" xr:uid="{652E5735-C5B8-4009-B806-F5A176601761}"/>
    <cellStyle name="RISKtopEdge 3 6 5" xfId="24866" xr:uid="{AA3CD5BF-6083-4164-A5E5-C5939DBBA08E}"/>
    <cellStyle name="RISKtopEdge 3 6 5 2" xfId="24867" xr:uid="{BE647F22-721D-46A7-A254-9E804BD7C323}"/>
    <cellStyle name="RISKtopEdge 3 6 5 2 2" xfId="24868" xr:uid="{319A8F4D-4657-4B4E-96DA-B9742EE4E724}"/>
    <cellStyle name="RISKtopEdge 3 6 5 3" xfId="24869" xr:uid="{CFA661FF-52F5-410E-A403-0EB60718336A}"/>
    <cellStyle name="RISKtopEdge 3 6 5 3 2" xfId="24870" xr:uid="{0372B333-1078-462E-9B36-468A0E18E2B7}"/>
    <cellStyle name="RISKtopEdge 3 6 5 4" xfId="24871" xr:uid="{D2B9A746-E017-460E-8EC4-2959D40355A1}"/>
    <cellStyle name="RISKtopEdge 3 6 6" xfId="24872" xr:uid="{7CBF0328-E19C-496A-AE5B-3E86F04A449E}"/>
    <cellStyle name="RISKtopEdge 3 6 6 2" xfId="24873" xr:uid="{99EFDD42-6C7A-4685-9804-55580CC113AE}"/>
    <cellStyle name="RISKtopEdge 3 6 7" xfId="24874" xr:uid="{D9FCB1FC-8301-432D-81B1-3025E15187E3}"/>
    <cellStyle name="RISKtopEdge 3 6 7 2" xfId="24875" xr:uid="{91974B95-7C3D-4632-96FE-E546B1925056}"/>
    <cellStyle name="RISKtopEdge 3 6 8" xfId="24876" xr:uid="{3F165CCF-9DCF-453B-ADFB-1AFA5725B79B}"/>
    <cellStyle name="RISKtopEdge 3 7" xfId="24877" xr:uid="{C1C5D8DB-6456-44E4-87F8-84413D643DF3}"/>
    <cellStyle name="RISKtopEdge 3 7 2" xfId="24878" xr:uid="{C18958B4-0928-4074-AD30-0379D3A3FF44}"/>
    <cellStyle name="RISKtopEdge 3 7 2 2" xfId="24879" xr:uid="{246FCCC5-406A-471C-A368-15EFE3558B27}"/>
    <cellStyle name="RISKtopEdge 3 7 3" xfId="24880" xr:uid="{81CE4D28-87B9-4188-B9B4-897119D67907}"/>
    <cellStyle name="RISKtopEdge 3 7 3 2" xfId="24881" xr:uid="{50E75EB8-D8FD-4291-A89E-193A438E9BA7}"/>
    <cellStyle name="RISKtopEdge 3 7 4" xfId="24882" xr:uid="{26390332-1373-4E9D-B152-00394954C685}"/>
    <cellStyle name="RISKtopEdge 3 8" xfId="24883" xr:uid="{024C4442-CF73-4978-A300-F485E8B9BCEA}"/>
    <cellStyle name="RISKtopEdge 3 8 2" xfId="24884" xr:uid="{69683FE1-1E74-46CF-8057-068937F37A9A}"/>
    <cellStyle name="RISKtopEdge 3 8 2 2" xfId="24885" xr:uid="{C743ABA5-2088-42E1-9800-8741188E2467}"/>
    <cellStyle name="RISKtopEdge 3 8 3" xfId="24886" xr:uid="{CEC8239F-D13B-4083-BDB9-EF07E40FC40E}"/>
    <cellStyle name="RISKtopEdge 3 8 3 2" xfId="24887" xr:uid="{6E8C5249-ABAF-4ADA-903F-67B9B2072874}"/>
    <cellStyle name="RISKtopEdge 3 8 4" xfId="24888" xr:uid="{EB6DD091-466B-48B3-85C8-F64AE215EBE5}"/>
    <cellStyle name="RISKtopEdge 3 9" xfId="24889" xr:uid="{156817FF-BD89-4481-9AD3-4E47537CCC83}"/>
    <cellStyle name="RISKtopEdge 3 9 2" xfId="24890" xr:uid="{EEE5CFDB-F563-4017-8D83-32088EB561F8}"/>
    <cellStyle name="RISKtopEdge 3 9 2 2" xfId="24891" xr:uid="{9EBB24C3-D9FF-4B21-81AD-5697D83511B4}"/>
    <cellStyle name="RISKtopEdge 3 9 3" xfId="24892" xr:uid="{80336A38-9FC9-45E7-9BB8-F2A223F06433}"/>
    <cellStyle name="RISKtopEdge 3 9 3 2" xfId="24893" xr:uid="{182EE2F3-4DD5-4922-9562-A497A9D9A33D}"/>
    <cellStyle name="RISKtopEdge 3 9 4" xfId="24894" xr:uid="{3D0D1D2D-FB94-4BBD-9C97-12C40173FCAF}"/>
    <cellStyle name="RISKtopEdge 3_Balance" xfId="24895" xr:uid="{0C7FC5E5-2B59-4260-99AD-E459FF683C53}"/>
    <cellStyle name="RISKtopEdge 4" xfId="24896" xr:uid="{D943388F-94D6-4A3F-9BDA-41FE8D8DCF07}"/>
    <cellStyle name="RISKtopEdge 4 10" xfId="24897" xr:uid="{A6651BA6-CC9A-451A-BA69-259488586EED}"/>
    <cellStyle name="RISKtopEdge 4 10 2" xfId="24898" xr:uid="{CF9278DF-AB2E-4293-8C19-7D2BA95B3834}"/>
    <cellStyle name="RISKtopEdge 4 10 2 2" xfId="24899" xr:uid="{DB955D5F-EEF9-4679-885D-C983226DE472}"/>
    <cellStyle name="RISKtopEdge 4 10 3" xfId="24900" xr:uid="{A4E6A508-09B4-4A0C-97B7-1E8CE1A60D66}"/>
    <cellStyle name="RISKtopEdge 4 10 3 2" xfId="24901" xr:uid="{FE90C158-082F-4A4D-A28F-0FDF48548DDE}"/>
    <cellStyle name="RISKtopEdge 4 10 4" xfId="24902" xr:uid="{357897D3-413D-4BBE-850B-20F1F1E12FE7}"/>
    <cellStyle name="RISKtopEdge 4 11" xfId="24903" xr:uid="{0A30463D-D7DB-4854-9403-E187689A4052}"/>
    <cellStyle name="RISKtopEdge 4 11 2" xfId="24904" xr:uid="{C86BE9A9-B81C-4E0F-9D33-E21F2AEDF987}"/>
    <cellStyle name="RISKtopEdge 4 12" xfId="24905" xr:uid="{9BE8C1F3-CC61-4D84-AFC9-BC03B85F51ED}"/>
    <cellStyle name="RISKtopEdge 4 12 2" xfId="24906" xr:uid="{A03FD310-9655-4682-B794-31477E2767C4}"/>
    <cellStyle name="RISKtopEdge 4 13" xfId="24907" xr:uid="{B5A9BC3A-8F37-4165-9460-0B2EF6E9697C}"/>
    <cellStyle name="RISKtopEdge 4 2" xfId="24908" xr:uid="{55AA8F00-ECA9-4ECE-8CC6-48BD138764B1}"/>
    <cellStyle name="RISKtopEdge 4 2 2" xfId="24909" xr:uid="{2591BBA2-17D9-4ECD-A070-BA3BAECAFEF0}"/>
    <cellStyle name="RISKtopEdge 4 2 2 2" xfId="24910" xr:uid="{2A99545C-CB61-44AB-850D-01BD02B75FFF}"/>
    <cellStyle name="RISKtopEdge 4 2 2 2 2" xfId="24911" xr:uid="{ED0953DA-BED6-465F-BCE2-67E0FE247405}"/>
    <cellStyle name="RISKtopEdge 4 2 2 2 2 2" xfId="24912" xr:uid="{BFFE0DA3-A4F2-497C-9558-A0EADE0C5B34}"/>
    <cellStyle name="RISKtopEdge 4 2 2 2 3" xfId="24913" xr:uid="{ED8D3536-6006-4080-9895-E214EF68BE16}"/>
    <cellStyle name="RISKtopEdge 4 2 2 2 3 2" xfId="24914" xr:uid="{3554E448-2ABF-488A-9612-3F055D5FB31C}"/>
    <cellStyle name="RISKtopEdge 4 2 2 2 4" xfId="24915" xr:uid="{A75F4EC5-79BB-4929-A836-4B3C968B546E}"/>
    <cellStyle name="RISKtopEdge 4 2 2 3" xfId="24916" xr:uid="{C5BE748A-09B3-4556-B70F-DE1FE1BEAED2}"/>
    <cellStyle name="RISKtopEdge 4 2 2 3 2" xfId="24917" xr:uid="{A3D49212-234F-423A-B77A-2458FBFD55CD}"/>
    <cellStyle name="RISKtopEdge 4 2 2 3 2 2" xfId="24918" xr:uid="{C563F356-4738-42A4-B633-091052D1C0F8}"/>
    <cellStyle name="RISKtopEdge 4 2 2 3 3" xfId="24919" xr:uid="{8688E0D9-1C63-4935-977A-EB98FC66CCB8}"/>
    <cellStyle name="RISKtopEdge 4 2 2 3 3 2" xfId="24920" xr:uid="{02EEEB1A-7875-437D-B2E4-9C7AE59DA03F}"/>
    <cellStyle name="RISKtopEdge 4 2 2 3 4" xfId="24921" xr:uid="{75DCEF0C-BF77-4CF4-AD3B-E10AA510AE75}"/>
    <cellStyle name="RISKtopEdge 4 2 2 4" xfId="24922" xr:uid="{8AD7E9C3-BFD2-476F-ADF0-F23D92429FCE}"/>
    <cellStyle name="RISKtopEdge 4 2 2 4 2" xfId="24923" xr:uid="{4A6208D6-81C0-4F07-8A2F-C06320968A4A}"/>
    <cellStyle name="RISKtopEdge 4 2 2 4 2 2" xfId="24924" xr:uid="{428C8170-C12E-410C-B9EA-23E208630A7B}"/>
    <cellStyle name="RISKtopEdge 4 2 2 4 3" xfId="24925" xr:uid="{29E44A37-FF0C-4F73-9F84-AD10942D3D40}"/>
    <cellStyle name="RISKtopEdge 4 2 2 4 3 2" xfId="24926" xr:uid="{12A3133D-E607-456E-9828-A4920E14BC55}"/>
    <cellStyle name="RISKtopEdge 4 2 2 4 4" xfId="24927" xr:uid="{5DABEE9B-0545-4F65-A243-759A98680400}"/>
    <cellStyle name="RISKtopEdge 4 2 2 5" xfId="24928" xr:uid="{D833AA7B-EF90-4C3A-A90D-EEBBC4A1E428}"/>
    <cellStyle name="RISKtopEdge 4 2 2 5 2" xfId="24929" xr:uid="{5BE65F33-0BB0-479B-A4A8-A658B8395762}"/>
    <cellStyle name="RISKtopEdge 4 2 2 5 2 2" xfId="24930" xr:uid="{BCE8AF85-9D81-447D-B09F-75C03A472F6C}"/>
    <cellStyle name="RISKtopEdge 4 2 2 5 3" xfId="24931" xr:uid="{522C457F-3F98-4199-836C-0C5299117DBC}"/>
    <cellStyle name="RISKtopEdge 4 2 2 5 3 2" xfId="24932" xr:uid="{D2E9E820-FF3E-49E0-B354-1543C6DEAB76}"/>
    <cellStyle name="RISKtopEdge 4 2 2 5 4" xfId="24933" xr:uid="{D81D22E8-2265-4073-9D58-F74BD5473DFA}"/>
    <cellStyle name="RISKtopEdge 4 2 2 6" xfId="24934" xr:uid="{1AF503CF-207E-4342-8E83-788F6A10894E}"/>
    <cellStyle name="RISKtopEdge 4 2 2 6 2" xfId="24935" xr:uid="{E6F657BA-EA9B-43DD-AE12-CD7E5ACF88F9}"/>
    <cellStyle name="RISKtopEdge 4 2 2 7" xfId="24936" xr:uid="{04F30DDD-8459-4ADC-8E8F-044AABD93646}"/>
    <cellStyle name="RISKtopEdge 4 2 2 7 2" xfId="24937" xr:uid="{DF76D2F4-53C5-4D1C-8DB0-6D184D5EB361}"/>
    <cellStyle name="RISKtopEdge 4 2 2 8" xfId="24938" xr:uid="{3ABD07AF-696F-42D3-80ED-BB6D4938745F}"/>
    <cellStyle name="RISKtopEdge 4 2 3" xfId="24939" xr:uid="{280EE461-F65E-4DC8-9503-AA8022CBFED7}"/>
    <cellStyle name="RISKtopEdge 4 2 3 2" xfId="24940" xr:uid="{BA2B7677-74BE-4F3C-91B8-54CD16B812EE}"/>
    <cellStyle name="RISKtopEdge 4 2 3 2 2" xfId="24941" xr:uid="{76541229-F70A-4010-8919-DE9EA7682EF4}"/>
    <cellStyle name="RISKtopEdge 4 2 3 3" xfId="24942" xr:uid="{BE6CFA40-A60C-4219-A84B-FB6C535B3B4A}"/>
    <cellStyle name="RISKtopEdge 4 2 3 3 2" xfId="24943" xr:uid="{8278121F-D52F-439C-A2A5-9001D168DC24}"/>
    <cellStyle name="RISKtopEdge 4 2 3 4" xfId="24944" xr:uid="{F0181976-BA29-4543-81AF-0B8A6171A44D}"/>
    <cellStyle name="RISKtopEdge 4 2 4" xfId="24945" xr:uid="{5769FB92-0478-447B-A91D-183E6B54C02D}"/>
    <cellStyle name="RISKtopEdge 4 2 4 2" xfId="24946" xr:uid="{C3CDF51E-07FA-46B2-9332-2A11DF09DF69}"/>
    <cellStyle name="RISKtopEdge 4 2 4 2 2" xfId="24947" xr:uid="{67CA21EC-94A3-48BD-B5CA-59D8ED65BBB2}"/>
    <cellStyle name="RISKtopEdge 4 2 4 3" xfId="24948" xr:uid="{6027D90F-72BF-4081-AC56-C55FC1CEC6F9}"/>
    <cellStyle name="RISKtopEdge 4 2 4 3 2" xfId="24949" xr:uid="{AFAFBBD9-23A8-420A-9782-2F1853CD50CA}"/>
    <cellStyle name="RISKtopEdge 4 2 4 4" xfId="24950" xr:uid="{C1AC8E18-0461-41FD-92C6-CB596B46A403}"/>
    <cellStyle name="RISKtopEdge 4 2 5" xfId="24951" xr:uid="{88E0788F-3A13-42F8-97F5-05DD282F76DB}"/>
    <cellStyle name="RISKtopEdge 4 2 5 2" xfId="24952" xr:uid="{4AE6D397-FFCA-45D7-897A-3643A73961C1}"/>
    <cellStyle name="RISKtopEdge 4 2 5 2 2" xfId="24953" xr:uid="{96EC0410-0C16-43AD-A1EC-05A51C3941E2}"/>
    <cellStyle name="RISKtopEdge 4 2 5 3" xfId="24954" xr:uid="{51FC1A18-557C-4B28-BCD4-DF1A951B6A2A}"/>
    <cellStyle name="RISKtopEdge 4 2 5 3 2" xfId="24955" xr:uid="{C75C51E6-F57F-4114-80F2-FF4A16EE6058}"/>
    <cellStyle name="RISKtopEdge 4 2 5 4" xfId="24956" xr:uid="{7B0107A1-91AC-464A-A6E3-C0A9D0885EB6}"/>
    <cellStyle name="RISKtopEdge 4 2 6" xfId="24957" xr:uid="{3C69AD59-DB2A-4DF7-A217-9BEAEAC82E00}"/>
    <cellStyle name="RISKtopEdge 4 2 6 2" xfId="24958" xr:uid="{635C7C43-8EE7-49D3-A51F-A63D82E6D936}"/>
    <cellStyle name="RISKtopEdge 4 2 6 2 2" xfId="24959" xr:uid="{4AD102C8-DABB-4189-B9AA-0251A9E759AC}"/>
    <cellStyle name="RISKtopEdge 4 2 6 3" xfId="24960" xr:uid="{06C03DB4-9271-4953-8EAA-1E3C1FD5BF5B}"/>
    <cellStyle name="RISKtopEdge 4 2 6 3 2" xfId="24961" xr:uid="{73D63A79-CE83-49A6-9EB1-FEB6F881B64D}"/>
    <cellStyle name="RISKtopEdge 4 2 6 4" xfId="24962" xr:uid="{EF4FBCC6-2B56-4E68-90F1-5B7CF751FC57}"/>
    <cellStyle name="RISKtopEdge 4 2 7" xfId="24963" xr:uid="{1FB0D87F-0288-4F8B-9470-D8BABD0D0067}"/>
    <cellStyle name="RISKtopEdge 4 2 7 2" xfId="24964" xr:uid="{45C92C49-160F-42D3-A226-891E60D92CA5}"/>
    <cellStyle name="RISKtopEdge 4 2 8" xfId="24965" xr:uid="{CA603EEC-1C99-454D-B6BD-303CDE46CBB0}"/>
    <cellStyle name="RISKtopEdge 4 2 8 2" xfId="24966" xr:uid="{E1204258-7F7C-438B-A84A-5BF43144204F}"/>
    <cellStyle name="RISKtopEdge 4 2 9" xfId="24967" xr:uid="{BD281B2D-7F97-4A59-BF20-0D3EE592E0CE}"/>
    <cellStyle name="RISKtopEdge 4 2_Balance" xfId="24968" xr:uid="{A369767C-7180-4DEA-8F1D-ACD9CD47B5C5}"/>
    <cellStyle name="RISKtopEdge 4 3" xfId="24969" xr:uid="{8826A645-A4DD-4F3C-95C4-3C6FAEA25A6D}"/>
    <cellStyle name="RISKtopEdge 4 3 2" xfId="24970" xr:uid="{9F7290C7-F87D-43E9-BAB4-A2208C91A035}"/>
    <cellStyle name="RISKtopEdge 4 3 2 2" xfId="24971" xr:uid="{170F1DDC-CE28-4038-8960-7007B53E53D1}"/>
    <cellStyle name="RISKtopEdge 4 3 2 2 2" xfId="24972" xr:uid="{E4BF708D-7247-44E9-898B-B620143EC2AF}"/>
    <cellStyle name="RISKtopEdge 4 3 2 2 2 2" xfId="24973" xr:uid="{8846135C-0D04-4182-9452-086C5FE20890}"/>
    <cellStyle name="RISKtopEdge 4 3 2 2 3" xfId="24974" xr:uid="{0DA7D69F-0F8A-436E-B920-3119F281AEB0}"/>
    <cellStyle name="RISKtopEdge 4 3 2 2 3 2" xfId="24975" xr:uid="{CAFEAFC2-B80F-482C-BD34-6937782AAB7F}"/>
    <cellStyle name="RISKtopEdge 4 3 2 2 4" xfId="24976" xr:uid="{3522A009-C334-436C-95C3-EADBDF873265}"/>
    <cellStyle name="RISKtopEdge 4 3 2 3" xfId="24977" xr:uid="{8AA97A2A-7EA2-4163-A160-BCDBA0FB14E4}"/>
    <cellStyle name="RISKtopEdge 4 3 2 3 2" xfId="24978" xr:uid="{1FB4F0A2-574E-4EDA-A664-6C1CB6676B62}"/>
    <cellStyle name="RISKtopEdge 4 3 2 3 2 2" xfId="24979" xr:uid="{2478E1CA-5B14-440E-9BC8-DE4B2B94BD33}"/>
    <cellStyle name="RISKtopEdge 4 3 2 3 3" xfId="24980" xr:uid="{F511E9AB-3AB2-4495-970B-2DF95A6ACCB9}"/>
    <cellStyle name="RISKtopEdge 4 3 2 3 3 2" xfId="24981" xr:uid="{DD05F717-3C74-43E2-8791-ED25AD1DC843}"/>
    <cellStyle name="RISKtopEdge 4 3 2 3 4" xfId="24982" xr:uid="{6832EBA6-8814-4669-B115-3E195F640E2B}"/>
    <cellStyle name="RISKtopEdge 4 3 2 4" xfId="24983" xr:uid="{8ED64172-D1FE-4E76-B5BE-0D065107DAC2}"/>
    <cellStyle name="RISKtopEdge 4 3 2 4 2" xfId="24984" xr:uid="{3EE7FBFE-38AB-47C6-9DB8-41B913D389C8}"/>
    <cellStyle name="RISKtopEdge 4 3 2 4 2 2" xfId="24985" xr:uid="{D323BFE2-38B3-4C1B-A9A4-5C565A79440A}"/>
    <cellStyle name="RISKtopEdge 4 3 2 4 3" xfId="24986" xr:uid="{7B26E085-D7FF-4D41-BDCA-A80913471884}"/>
    <cellStyle name="RISKtopEdge 4 3 2 4 3 2" xfId="24987" xr:uid="{39EE1E8D-45EF-447C-9C12-E846E6C9C050}"/>
    <cellStyle name="RISKtopEdge 4 3 2 4 4" xfId="24988" xr:uid="{DEA231E9-6706-4BF1-9067-A0AA795CA49C}"/>
    <cellStyle name="RISKtopEdge 4 3 2 5" xfId="24989" xr:uid="{0EECA450-7D75-44AA-8AE7-E4B7F99BC884}"/>
    <cellStyle name="RISKtopEdge 4 3 2 5 2" xfId="24990" xr:uid="{5A9FBB59-0B3D-42D2-A487-77491A463445}"/>
    <cellStyle name="RISKtopEdge 4 3 2 5 2 2" xfId="24991" xr:uid="{BCC8FFDC-2B0E-4C79-B2EE-38CDD1E1BE19}"/>
    <cellStyle name="RISKtopEdge 4 3 2 5 3" xfId="24992" xr:uid="{DD04D455-B237-49E5-AB81-72F8C889BB68}"/>
    <cellStyle name="RISKtopEdge 4 3 2 5 3 2" xfId="24993" xr:uid="{8E052615-AD57-4959-AD39-1AD496C27070}"/>
    <cellStyle name="RISKtopEdge 4 3 2 5 4" xfId="24994" xr:uid="{77E76EB5-6652-4A1B-839C-D55EC7C70DC0}"/>
    <cellStyle name="RISKtopEdge 4 3 2 6" xfId="24995" xr:uid="{A16CD300-8487-42E1-A4BE-F29ABAB4F545}"/>
    <cellStyle name="RISKtopEdge 4 3 2 6 2" xfId="24996" xr:uid="{2EA189F5-F354-444F-9046-2B3FB9940706}"/>
    <cellStyle name="RISKtopEdge 4 3 2 7" xfId="24997" xr:uid="{8F2962B4-BCAE-4F24-9CC1-D48F15BC1F86}"/>
    <cellStyle name="RISKtopEdge 4 3 2 7 2" xfId="24998" xr:uid="{23D66A35-1EA2-4251-A50C-268FD5202B72}"/>
    <cellStyle name="RISKtopEdge 4 3 2 8" xfId="24999" xr:uid="{5017AA42-5FD3-44F4-85AF-67ADF57FE99B}"/>
    <cellStyle name="RISKtopEdge 4 3 3" xfId="25000" xr:uid="{87C76EEB-A0BA-416B-A1D5-2EAC54A22B37}"/>
    <cellStyle name="RISKtopEdge 4 3 3 2" xfId="25001" xr:uid="{58E21A13-AD94-4E1F-87D3-6B8A8786E1DA}"/>
    <cellStyle name="RISKtopEdge 4 3 3 2 2" xfId="25002" xr:uid="{16D91C61-439D-46D2-BB41-C0C5EECC1AE9}"/>
    <cellStyle name="RISKtopEdge 4 3 3 3" xfId="25003" xr:uid="{C7CFBD7E-7CF8-440B-BD0A-BFF2D18725EF}"/>
    <cellStyle name="RISKtopEdge 4 3 3 3 2" xfId="25004" xr:uid="{8F600D41-D26B-4FD2-BD4F-BF12689A5B09}"/>
    <cellStyle name="RISKtopEdge 4 3 3 4" xfId="25005" xr:uid="{790C6119-5BF8-4B3C-8AA8-65DA5F9481A2}"/>
    <cellStyle name="RISKtopEdge 4 3 4" xfId="25006" xr:uid="{23CF9FF3-FF0C-44D9-9831-BE867730D8E5}"/>
    <cellStyle name="RISKtopEdge 4 3 4 2" xfId="25007" xr:uid="{496ED37B-F5E3-4AD2-B6CC-504C7B943E94}"/>
    <cellStyle name="RISKtopEdge 4 3 4 2 2" xfId="25008" xr:uid="{8543D5D8-0326-431D-8964-CB18E5751008}"/>
    <cellStyle name="RISKtopEdge 4 3 4 3" xfId="25009" xr:uid="{86EF9262-7C45-4C97-9449-DE2F40FFA911}"/>
    <cellStyle name="RISKtopEdge 4 3 4 3 2" xfId="25010" xr:uid="{74C568BD-ED2D-4B03-BA99-29F634046F81}"/>
    <cellStyle name="RISKtopEdge 4 3 4 4" xfId="25011" xr:uid="{E9EAE9F6-383E-405F-B57B-CB492EF95C6C}"/>
    <cellStyle name="RISKtopEdge 4 3 5" xfId="25012" xr:uid="{70FC626B-69F0-42FD-8F5B-991A9862DBF0}"/>
    <cellStyle name="RISKtopEdge 4 3 5 2" xfId="25013" xr:uid="{C1B80F47-BF88-4AAB-A464-EA09F9801AF2}"/>
    <cellStyle name="RISKtopEdge 4 3 5 2 2" xfId="25014" xr:uid="{4F5B3452-7514-4B1B-B090-DBB08092C7F1}"/>
    <cellStyle name="RISKtopEdge 4 3 5 3" xfId="25015" xr:uid="{8E4D4915-2351-40F0-95C4-34C65320D5FF}"/>
    <cellStyle name="RISKtopEdge 4 3 5 3 2" xfId="25016" xr:uid="{7EB7B0BB-6CCE-44BA-B17C-E0C6AE89975A}"/>
    <cellStyle name="RISKtopEdge 4 3 5 4" xfId="25017" xr:uid="{C938B68D-7E0E-4406-83A1-C1CA6C588ED7}"/>
    <cellStyle name="RISKtopEdge 4 3 6" xfId="25018" xr:uid="{0197CCB9-A13D-420B-AD4E-214DC481602F}"/>
    <cellStyle name="RISKtopEdge 4 3 6 2" xfId="25019" xr:uid="{8604BF53-428A-4D4F-8371-DC048E9B406C}"/>
    <cellStyle name="RISKtopEdge 4 3 6 2 2" xfId="25020" xr:uid="{582108E7-CBCC-462A-B843-E921063CEEFD}"/>
    <cellStyle name="RISKtopEdge 4 3 6 3" xfId="25021" xr:uid="{D64EF822-AC15-4FD1-A39A-AFE72BBE6F01}"/>
    <cellStyle name="RISKtopEdge 4 3 6 3 2" xfId="25022" xr:uid="{AF9CEEBC-53E1-4F09-BFCE-E67CE2A18265}"/>
    <cellStyle name="RISKtopEdge 4 3 6 4" xfId="25023" xr:uid="{17A7651C-C725-4FCF-82B2-6A07A12D1A11}"/>
    <cellStyle name="RISKtopEdge 4 3 7" xfId="25024" xr:uid="{46ED3993-2B59-46C7-8A8B-6359153FCC69}"/>
    <cellStyle name="RISKtopEdge 4 3 7 2" xfId="25025" xr:uid="{43CFC46A-5DD1-49E1-B11A-7A6AEAE654EB}"/>
    <cellStyle name="RISKtopEdge 4 3 8" xfId="25026" xr:uid="{A053C26A-9655-4671-A13D-760C72518CA6}"/>
    <cellStyle name="RISKtopEdge 4 3 8 2" xfId="25027" xr:uid="{32FB5191-1367-4DDE-A14F-29590BE47415}"/>
    <cellStyle name="RISKtopEdge 4 3 9" xfId="25028" xr:uid="{8A96A448-B15E-43B1-B791-0BAC2D6D4D8B}"/>
    <cellStyle name="RISKtopEdge 4 3_Balance" xfId="25029" xr:uid="{9168C8B9-9C80-4759-8797-2FEA74AEED08}"/>
    <cellStyle name="RISKtopEdge 4 4" xfId="25030" xr:uid="{3807111C-FBCD-42E9-8EAA-27AFC992C66F}"/>
    <cellStyle name="RISKtopEdge 4 4 2" xfId="25031" xr:uid="{8831A128-C583-4C03-8256-BD53F1EFC29C}"/>
    <cellStyle name="RISKtopEdge 4 4 2 2" xfId="25032" xr:uid="{669F4E75-4092-4C85-806C-0D9B59215A33}"/>
    <cellStyle name="RISKtopEdge 4 4 2 2 2" xfId="25033" xr:uid="{1B0F392A-5662-4FD0-9ADF-DA329B272462}"/>
    <cellStyle name="RISKtopEdge 4 4 2 2 2 2" xfId="25034" xr:uid="{39A61AA5-3142-40F4-A7A9-BC7533DDB707}"/>
    <cellStyle name="RISKtopEdge 4 4 2 2 3" xfId="25035" xr:uid="{4BE562EF-A5F7-4C3E-9E6A-337DC2A8EDF8}"/>
    <cellStyle name="RISKtopEdge 4 4 2 2 3 2" xfId="25036" xr:uid="{4508AFE5-F74F-4A98-BCBC-BD96198137E0}"/>
    <cellStyle name="RISKtopEdge 4 4 2 2 4" xfId="25037" xr:uid="{82950BD2-A9C9-4249-887B-9D677B3C8478}"/>
    <cellStyle name="RISKtopEdge 4 4 2 3" xfId="25038" xr:uid="{24DA1CD6-76CE-42F4-9A04-B6D73C9368C3}"/>
    <cellStyle name="RISKtopEdge 4 4 2 3 2" xfId="25039" xr:uid="{A52B0E81-109E-4341-B8BB-0D069852444C}"/>
    <cellStyle name="RISKtopEdge 4 4 2 3 2 2" xfId="25040" xr:uid="{B1BC24FE-31A1-4B15-A8B6-D0C17DA3CC7E}"/>
    <cellStyle name="RISKtopEdge 4 4 2 3 3" xfId="25041" xr:uid="{790A0469-F310-4916-AF27-AE46CDD4D164}"/>
    <cellStyle name="RISKtopEdge 4 4 2 3 3 2" xfId="25042" xr:uid="{4AD88B65-8950-4F3E-B5D4-493C89348359}"/>
    <cellStyle name="RISKtopEdge 4 4 2 3 4" xfId="25043" xr:uid="{92483026-C7FA-4B8A-9828-9D0156E3B53E}"/>
    <cellStyle name="RISKtopEdge 4 4 2 4" xfId="25044" xr:uid="{CED5BD3D-A41B-4520-B4B3-009373C67C6C}"/>
    <cellStyle name="RISKtopEdge 4 4 2 4 2" xfId="25045" xr:uid="{F0E9A778-91F0-4F42-B651-078E5359ECAF}"/>
    <cellStyle name="RISKtopEdge 4 4 2 4 2 2" xfId="25046" xr:uid="{DF828792-C282-4D8D-86DA-35D34EEF648C}"/>
    <cellStyle name="RISKtopEdge 4 4 2 4 3" xfId="25047" xr:uid="{2973A2E7-96DE-461B-8870-0520E609DD83}"/>
    <cellStyle name="RISKtopEdge 4 4 2 4 3 2" xfId="25048" xr:uid="{C3124AFE-EB49-47AA-88C6-DABFF96D76DE}"/>
    <cellStyle name="RISKtopEdge 4 4 2 4 4" xfId="25049" xr:uid="{DDD0BBC4-1745-4564-987B-E22592480A11}"/>
    <cellStyle name="RISKtopEdge 4 4 2 5" xfId="25050" xr:uid="{44EE6837-C057-4409-AA1D-5AC7CD908809}"/>
    <cellStyle name="RISKtopEdge 4 4 2 5 2" xfId="25051" xr:uid="{B1B177F6-882B-4F7E-AAEA-C9E97F6928C4}"/>
    <cellStyle name="RISKtopEdge 4 4 2 5 2 2" xfId="25052" xr:uid="{523E5594-816A-4B9C-8D54-3EFB800D0302}"/>
    <cellStyle name="RISKtopEdge 4 4 2 5 3" xfId="25053" xr:uid="{3EFE5A83-9F46-4F9C-8C5D-98A8EB3D4BD3}"/>
    <cellStyle name="RISKtopEdge 4 4 2 5 3 2" xfId="25054" xr:uid="{24961A65-E7CD-4817-810B-A559AED09083}"/>
    <cellStyle name="RISKtopEdge 4 4 2 5 4" xfId="25055" xr:uid="{02B929C3-AA51-4CCC-AF3B-5B61A345AA6B}"/>
    <cellStyle name="RISKtopEdge 4 4 2 6" xfId="25056" xr:uid="{C6F77E66-2EF0-44D3-8F22-F57B073A60BA}"/>
    <cellStyle name="RISKtopEdge 4 4 2 6 2" xfId="25057" xr:uid="{83033426-17C7-4C0F-BF4B-96436FCBA8A5}"/>
    <cellStyle name="RISKtopEdge 4 4 2 7" xfId="25058" xr:uid="{6903BC6B-CCEA-43B5-811C-97BC01ADEECB}"/>
    <cellStyle name="RISKtopEdge 4 4 2 7 2" xfId="25059" xr:uid="{EF8A597B-1CBE-4599-B17B-BBC7EA207395}"/>
    <cellStyle name="RISKtopEdge 4 4 2 8" xfId="25060" xr:uid="{EE0F95A2-9EDE-4381-AEBF-0695A26C51A4}"/>
    <cellStyle name="RISKtopEdge 4 4 3" xfId="25061" xr:uid="{0D341927-387E-4973-BE1D-7D71BBC5EE25}"/>
    <cellStyle name="RISKtopEdge 4 4 3 2" xfId="25062" xr:uid="{B6F33F6C-3028-4BC4-B088-50B4BAFD4CDE}"/>
    <cellStyle name="RISKtopEdge 4 4 3 2 2" xfId="25063" xr:uid="{CD458DF1-032B-46D1-BB1B-EFA8C6EBA7AD}"/>
    <cellStyle name="RISKtopEdge 4 4 3 3" xfId="25064" xr:uid="{4E94FE36-F602-4421-8C43-8B24F1FA5370}"/>
    <cellStyle name="RISKtopEdge 4 4 3 3 2" xfId="25065" xr:uid="{8FD3D6F6-37A8-4FB9-85B5-BB486A7FA0DF}"/>
    <cellStyle name="RISKtopEdge 4 4 3 4" xfId="25066" xr:uid="{47CE380E-128A-45A2-9856-8E1075AE00E6}"/>
    <cellStyle name="RISKtopEdge 4 4 4" xfId="25067" xr:uid="{5DE7CC56-D5F9-45B0-B48C-C8317A121DEA}"/>
    <cellStyle name="RISKtopEdge 4 4 4 2" xfId="25068" xr:uid="{D250D905-F457-449A-9D01-D9689AAA80C1}"/>
    <cellStyle name="RISKtopEdge 4 4 4 2 2" xfId="25069" xr:uid="{BDEA2605-0D28-444E-AB13-429FE33D670E}"/>
    <cellStyle name="RISKtopEdge 4 4 4 3" xfId="25070" xr:uid="{EC78AC37-C0AA-4AFE-87FE-A6C740677224}"/>
    <cellStyle name="RISKtopEdge 4 4 4 3 2" xfId="25071" xr:uid="{FEC606E8-EECC-44F2-93C5-C7E443DA2806}"/>
    <cellStyle name="RISKtopEdge 4 4 4 4" xfId="25072" xr:uid="{6178A76F-0F24-4068-8E24-DBDB759946A3}"/>
    <cellStyle name="RISKtopEdge 4 4 5" xfId="25073" xr:uid="{58DAE8C7-D69E-4842-8045-8D7F3EED73F8}"/>
    <cellStyle name="RISKtopEdge 4 4 5 2" xfId="25074" xr:uid="{8926AA75-3C35-4CC4-83F6-9A46909E3C7D}"/>
    <cellStyle name="RISKtopEdge 4 4 5 2 2" xfId="25075" xr:uid="{6070AEE9-5FDA-43CD-A603-D06B45D89AF5}"/>
    <cellStyle name="RISKtopEdge 4 4 5 3" xfId="25076" xr:uid="{5EC796CB-BFD1-4955-99D2-14A045B202C3}"/>
    <cellStyle name="RISKtopEdge 4 4 5 3 2" xfId="25077" xr:uid="{F45D8F19-CE7A-45B8-9FC4-E3C92960CADB}"/>
    <cellStyle name="RISKtopEdge 4 4 5 4" xfId="25078" xr:uid="{E695F17F-8296-4DBC-9482-1C4004C22C4D}"/>
    <cellStyle name="RISKtopEdge 4 4 6" xfId="25079" xr:uid="{3B71FFB1-48C5-452D-BBFF-720DBAA41A9F}"/>
    <cellStyle name="RISKtopEdge 4 4 6 2" xfId="25080" xr:uid="{5BBF6500-D175-4D99-B826-855561A4CDDA}"/>
    <cellStyle name="RISKtopEdge 4 4 6 2 2" xfId="25081" xr:uid="{9F83AB99-D18C-40C7-977B-8C01E008B8AB}"/>
    <cellStyle name="RISKtopEdge 4 4 6 3" xfId="25082" xr:uid="{E41EE64A-EA1D-4EC4-88D1-C514AA4FB37B}"/>
    <cellStyle name="RISKtopEdge 4 4 6 3 2" xfId="25083" xr:uid="{AF66FE04-CE4D-42F1-9EEC-B470448BEAAD}"/>
    <cellStyle name="RISKtopEdge 4 4 6 4" xfId="25084" xr:uid="{35F64617-0369-4E9B-A3EE-30C964053258}"/>
    <cellStyle name="RISKtopEdge 4 4 7" xfId="25085" xr:uid="{39F55B37-D34F-42A5-A2F7-4995BF5B84D1}"/>
    <cellStyle name="RISKtopEdge 4 4 7 2" xfId="25086" xr:uid="{D6821235-2D74-4F1A-98EC-CB7E76D46772}"/>
    <cellStyle name="RISKtopEdge 4 4 8" xfId="25087" xr:uid="{00327E90-D3BB-42B7-8307-F5F0560B90D3}"/>
    <cellStyle name="RISKtopEdge 4 4 8 2" xfId="25088" xr:uid="{CA1830FD-4209-40DF-836E-710F9130A7F3}"/>
    <cellStyle name="RISKtopEdge 4 4 9" xfId="25089" xr:uid="{84E4C759-67E5-4A93-81B7-6D928C597287}"/>
    <cellStyle name="RISKtopEdge 4 4_Balance" xfId="25090" xr:uid="{E1ED0489-7962-4CFB-9A6F-F8FA49E0B07F}"/>
    <cellStyle name="RISKtopEdge 4 5" xfId="25091" xr:uid="{3ADCAE80-D673-4E56-8B5A-AF62B231D4AF}"/>
    <cellStyle name="RISKtopEdge 4 5 2" xfId="25092" xr:uid="{2E08C25A-5ABE-48BF-A5D1-489F7205F59B}"/>
    <cellStyle name="RISKtopEdge 4 5 2 2" xfId="25093" xr:uid="{D4949C40-8D38-40EB-8BF5-B61F9FC20765}"/>
    <cellStyle name="RISKtopEdge 4 5 2 2 2" xfId="25094" xr:uid="{5E8D120E-5BCE-4104-977C-A90AE2B42E1D}"/>
    <cellStyle name="RISKtopEdge 4 5 2 3" xfId="25095" xr:uid="{0E9FBE97-3BA9-44D7-8693-B9D6DD66BEDB}"/>
    <cellStyle name="RISKtopEdge 4 5 2 3 2" xfId="25096" xr:uid="{AFBCAED5-A752-464B-9E93-8C456E4664AA}"/>
    <cellStyle name="RISKtopEdge 4 5 2 4" xfId="25097" xr:uid="{A8B65174-38B5-4334-BD37-CCAB5014AAE1}"/>
    <cellStyle name="RISKtopEdge 4 5 3" xfId="25098" xr:uid="{A5F43D8F-D0EA-4824-835D-EC31EFF03A74}"/>
    <cellStyle name="RISKtopEdge 4 5 3 2" xfId="25099" xr:uid="{FCA8D9BF-F596-46A9-913E-1C438514D986}"/>
    <cellStyle name="RISKtopEdge 4 5 3 2 2" xfId="25100" xr:uid="{0ADC4BF5-D01E-46F2-AC4A-6DA05FE82037}"/>
    <cellStyle name="RISKtopEdge 4 5 3 3" xfId="25101" xr:uid="{B322F224-9978-4C4D-9842-2A7714C08756}"/>
    <cellStyle name="RISKtopEdge 4 5 3 3 2" xfId="25102" xr:uid="{0DF228EA-D957-4314-8550-80D053E9C43A}"/>
    <cellStyle name="RISKtopEdge 4 5 3 4" xfId="25103" xr:uid="{C5A92BB9-63AC-424E-A940-F407BE5976A1}"/>
    <cellStyle name="RISKtopEdge 4 5 4" xfId="25104" xr:uid="{4D7A1507-B197-4B5C-AEC5-B10EAD0DFC19}"/>
    <cellStyle name="RISKtopEdge 4 5 4 2" xfId="25105" xr:uid="{CE3F8D67-D2C4-4D4D-9404-60184D5E7090}"/>
    <cellStyle name="RISKtopEdge 4 5 4 2 2" xfId="25106" xr:uid="{DF561865-2CB6-4A80-A810-14A5DDA6FDF7}"/>
    <cellStyle name="RISKtopEdge 4 5 4 3" xfId="25107" xr:uid="{D3894D10-75AE-4A05-9F4F-087D1ACEC17E}"/>
    <cellStyle name="RISKtopEdge 4 5 4 3 2" xfId="25108" xr:uid="{33CBCDE6-2D85-43F5-92BA-BEDDF0716C85}"/>
    <cellStyle name="RISKtopEdge 4 5 4 4" xfId="25109" xr:uid="{8466BC41-4F1E-4F65-BA53-22D0926324EF}"/>
    <cellStyle name="RISKtopEdge 4 5 5" xfId="25110" xr:uid="{4B495683-6FE3-45C7-981D-60D6C34A4BFA}"/>
    <cellStyle name="RISKtopEdge 4 5 5 2" xfId="25111" xr:uid="{15B1BACD-2CF0-49B2-89F4-22092356BF72}"/>
    <cellStyle name="RISKtopEdge 4 5 5 2 2" xfId="25112" xr:uid="{A60544C9-AF3B-45D8-8378-BF030AE903B2}"/>
    <cellStyle name="RISKtopEdge 4 5 5 3" xfId="25113" xr:uid="{D677934C-D7D0-4366-8B2F-6D650A1A1AFD}"/>
    <cellStyle name="RISKtopEdge 4 5 5 3 2" xfId="25114" xr:uid="{F911CAE2-BCA7-41EA-9485-4074A324F8F5}"/>
    <cellStyle name="RISKtopEdge 4 5 5 4" xfId="25115" xr:uid="{DB095F16-0D0B-4F39-BDAE-3E6535200FAC}"/>
    <cellStyle name="RISKtopEdge 4 5 6" xfId="25116" xr:uid="{D429F3CD-5121-463B-8D6B-576465F7EC86}"/>
    <cellStyle name="RISKtopEdge 4 5 6 2" xfId="25117" xr:uid="{5A0FEBB4-9357-4F75-BE6D-516C1FD34FF6}"/>
    <cellStyle name="RISKtopEdge 4 5 7" xfId="25118" xr:uid="{8BD6E7C7-40CF-4145-A42D-B772FFCF42B4}"/>
    <cellStyle name="RISKtopEdge 4 5 7 2" xfId="25119" xr:uid="{4FE328E4-761A-4466-93D8-B1B35E460367}"/>
    <cellStyle name="RISKtopEdge 4 5 8" xfId="25120" xr:uid="{F6665A9B-B745-4A50-9033-716671B563B7}"/>
    <cellStyle name="RISKtopEdge 4 6" xfId="25121" xr:uid="{C6255110-D8C5-42BF-98FB-D0717CE540B0}"/>
    <cellStyle name="RISKtopEdge 4 6 2" xfId="25122" xr:uid="{13405675-8BDF-4E11-9001-353CFA47A251}"/>
    <cellStyle name="RISKtopEdge 4 6 2 2" xfId="25123" xr:uid="{95009758-309B-422D-B05D-644B409FBA20}"/>
    <cellStyle name="RISKtopEdge 4 6 2 2 2" xfId="25124" xr:uid="{F89A40D9-7F40-48D4-AE36-D916E57A256F}"/>
    <cellStyle name="RISKtopEdge 4 6 2 3" xfId="25125" xr:uid="{28A0E32C-C8CA-4254-BD52-8D9DEC64C665}"/>
    <cellStyle name="RISKtopEdge 4 6 2 3 2" xfId="25126" xr:uid="{D57A7AC0-D98C-484E-86BB-000A8F179D4D}"/>
    <cellStyle name="RISKtopEdge 4 6 2 4" xfId="25127" xr:uid="{093131D2-BAA9-4366-B92E-BD6D6F387C5D}"/>
    <cellStyle name="RISKtopEdge 4 6 3" xfId="25128" xr:uid="{F512E028-A153-48E8-93A2-2409E17F24EB}"/>
    <cellStyle name="RISKtopEdge 4 6 3 2" xfId="25129" xr:uid="{5E71D705-42AC-45A7-B573-A325BF4C341A}"/>
    <cellStyle name="RISKtopEdge 4 6 3 2 2" xfId="25130" xr:uid="{3C323DBA-DD18-40E4-85B7-7A74CD3E9B14}"/>
    <cellStyle name="RISKtopEdge 4 6 3 3" xfId="25131" xr:uid="{2ACFF245-76C1-4528-AB40-EAFF0CB40776}"/>
    <cellStyle name="RISKtopEdge 4 6 3 3 2" xfId="25132" xr:uid="{4B57CC7E-7850-4181-A8E6-4EEB9FADAE4F}"/>
    <cellStyle name="RISKtopEdge 4 6 3 4" xfId="25133" xr:uid="{4038C024-34D4-42D0-83A3-EAC3B6B44FB0}"/>
    <cellStyle name="RISKtopEdge 4 6 4" xfId="25134" xr:uid="{4EB55FF2-82F6-46A0-BB33-3B78CDB18423}"/>
    <cellStyle name="RISKtopEdge 4 6 4 2" xfId="25135" xr:uid="{72C30EF2-5E0C-4DAA-BE54-5ADB2720F926}"/>
    <cellStyle name="RISKtopEdge 4 6 4 2 2" xfId="25136" xr:uid="{1A601986-05D1-4202-8F0E-E4BA708C6160}"/>
    <cellStyle name="RISKtopEdge 4 6 4 3" xfId="25137" xr:uid="{A12A08A3-D2E0-4F7C-A920-3815B867D7AC}"/>
    <cellStyle name="RISKtopEdge 4 6 4 3 2" xfId="25138" xr:uid="{EDA6B019-27BC-449B-AD92-D87CA863972B}"/>
    <cellStyle name="RISKtopEdge 4 6 4 4" xfId="25139" xr:uid="{A6B29021-FE26-4A9E-BD43-5D7C49DA4CF9}"/>
    <cellStyle name="RISKtopEdge 4 6 5" xfId="25140" xr:uid="{77CF647D-C4EF-462B-9B7F-8BA8877CDA02}"/>
    <cellStyle name="RISKtopEdge 4 6 5 2" xfId="25141" xr:uid="{16801F7A-2F53-4A87-9ECC-6508AA64D4BC}"/>
    <cellStyle name="RISKtopEdge 4 6 5 2 2" xfId="25142" xr:uid="{E6792D2F-4EA1-47E8-B7F4-5FA3F934CE2A}"/>
    <cellStyle name="RISKtopEdge 4 6 5 3" xfId="25143" xr:uid="{B3C2E2E3-D3B3-43BD-B7AF-54A97BB71DA2}"/>
    <cellStyle name="RISKtopEdge 4 6 5 3 2" xfId="25144" xr:uid="{93A7DF6D-FA17-4655-93ED-167EA5C47978}"/>
    <cellStyle name="RISKtopEdge 4 6 5 4" xfId="25145" xr:uid="{14CDDCF3-957B-4983-B216-F20301050654}"/>
    <cellStyle name="RISKtopEdge 4 6 6" xfId="25146" xr:uid="{806A5CD8-207A-45D8-A455-24DD346CFE2B}"/>
    <cellStyle name="RISKtopEdge 4 6 6 2" xfId="25147" xr:uid="{2ED171D4-24AE-4DAA-A1A2-67523A38BB32}"/>
    <cellStyle name="RISKtopEdge 4 6 7" xfId="25148" xr:uid="{AE1C083E-065F-4566-BC7C-B74020D7AE07}"/>
    <cellStyle name="RISKtopEdge 4 6 7 2" xfId="25149" xr:uid="{2D7C2403-A73C-4EC4-B86A-05CB59302141}"/>
    <cellStyle name="RISKtopEdge 4 6 8" xfId="25150" xr:uid="{B69CEABE-55E3-4BB4-89BC-871B0B7B2605}"/>
    <cellStyle name="RISKtopEdge 4 7" xfId="25151" xr:uid="{77D6A72A-117C-4484-A1CA-20B6D1C6692F}"/>
    <cellStyle name="RISKtopEdge 4 7 2" xfId="25152" xr:uid="{C730B1CE-ABA9-47C2-86A6-E493593E179E}"/>
    <cellStyle name="RISKtopEdge 4 7 2 2" xfId="25153" xr:uid="{8E1D1E9B-89AA-4502-8DAC-491237CB16D4}"/>
    <cellStyle name="RISKtopEdge 4 7 3" xfId="25154" xr:uid="{62C8A903-699A-4ED4-853F-BA0A0303C750}"/>
    <cellStyle name="RISKtopEdge 4 7 3 2" xfId="25155" xr:uid="{11CE185F-F486-4F11-A794-11BACE4F2708}"/>
    <cellStyle name="RISKtopEdge 4 7 4" xfId="25156" xr:uid="{8D4780E1-0AD3-4A77-965C-A83A12CF9551}"/>
    <cellStyle name="RISKtopEdge 4 8" xfId="25157" xr:uid="{4B38F3F0-867D-4902-9A53-EB6E2F45A032}"/>
    <cellStyle name="RISKtopEdge 4 8 2" xfId="25158" xr:uid="{809C984B-7519-446B-8A7F-815344F2A7C0}"/>
    <cellStyle name="RISKtopEdge 4 8 2 2" xfId="25159" xr:uid="{AD8E18B3-4F3C-428D-8990-2DE50562D98D}"/>
    <cellStyle name="RISKtopEdge 4 8 3" xfId="25160" xr:uid="{3DC1D366-8225-441B-A0C6-D769F430C420}"/>
    <cellStyle name="RISKtopEdge 4 8 3 2" xfId="25161" xr:uid="{F1FDC9E3-7872-43B7-923A-DAB8850DAE81}"/>
    <cellStyle name="RISKtopEdge 4 8 4" xfId="25162" xr:uid="{B9CC465B-5E0A-42FE-8C65-FFB81C2FBA7E}"/>
    <cellStyle name="RISKtopEdge 4 9" xfId="25163" xr:uid="{3B28A6E3-D4A4-41F8-83CE-6F3AA63CC587}"/>
    <cellStyle name="RISKtopEdge 4 9 2" xfId="25164" xr:uid="{332C71C6-0B07-4B06-845E-ADEDA18879F3}"/>
    <cellStyle name="RISKtopEdge 4 9 2 2" xfId="25165" xr:uid="{7820C9FF-B1FD-4D1B-959C-D710F4CE26AC}"/>
    <cellStyle name="RISKtopEdge 4 9 3" xfId="25166" xr:uid="{DA77C534-F584-4811-A0CC-9508447B2FFF}"/>
    <cellStyle name="RISKtopEdge 4 9 3 2" xfId="25167" xr:uid="{73997271-A2C7-45D3-8F08-3EF5AA1E9EDF}"/>
    <cellStyle name="RISKtopEdge 4 9 4" xfId="25168" xr:uid="{3E1AE2FA-9B71-4B1C-92FC-7BA3C7A40537}"/>
    <cellStyle name="RISKtopEdge 4_Balance" xfId="25169" xr:uid="{C7F3415C-78F3-4510-A335-B0D7EF6681CA}"/>
    <cellStyle name="RISKtopEdge 5" xfId="25170" xr:uid="{2C7598EF-7DD5-464B-A83A-25068BD76553}"/>
    <cellStyle name="RISKtopEdge 5 2" xfId="25171" xr:uid="{04EF1D5D-54E6-40D0-809A-F89FC41553C3}"/>
    <cellStyle name="RISKtopEdge 5 2 2" xfId="25172" xr:uid="{E1AF46DF-F6A1-43F3-BDA1-E23C9FBF9610}"/>
    <cellStyle name="RISKtopEdge 5 2 2 2" xfId="25173" xr:uid="{63284EAC-51D9-440E-A5AD-57BAE31F81BA}"/>
    <cellStyle name="RISKtopEdge 5 2 3" xfId="25174" xr:uid="{F09ECBB5-D3DF-485C-B689-74B2085043C1}"/>
    <cellStyle name="RISKtopEdge 5 2 3 2" xfId="25175" xr:uid="{16E60B93-2BC7-4354-9DE8-980709B06D49}"/>
    <cellStyle name="RISKtopEdge 5 2 4" xfId="25176" xr:uid="{F7D12539-5F7B-4413-85C4-67633535F06F}"/>
    <cellStyle name="RISKtopEdge 5 3" xfId="25177" xr:uid="{C25C4119-E147-4F16-9C4F-D9B4F1694A41}"/>
    <cellStyle name="RISKtopEdge 5 3 2" xfId="25178" xr:uid="{7E64C684-3CD0-4130-A3BB-4E077A3917CC}"/>
    <cellStyle name="RISKtopEdge 5 3 2 2" xfId="25179" xr:uid="{C42D3707-7D3D-429B-B606-1CDD1FF7CE3B}"/>
    <cellStyle name="RISKtopEdge 5 3 3" xfId="25180" xr:uid="{0B0DCBDE-3A9B-43AB-8E31-F875AFA877FE}"/>
    <cellStyle name="RISKtopEdge 5 3 3 2" xfId="25181" xr:uid="{9B87961A-0942-4B83-AB17-7D358BF487BE}"/>
    <cellStyle name="RISKtopEdge 5 3 4" xfId="25182" xr:uid="{8825870E-1C37-46D1-BD62-E60539D9DD81}"/>
    <cellStyle name="RISKtopEdge 5 4" xfId="25183" xr:uid="{9A67AAFD-9E5C-425F-9E4E-CD32B81034A3}"/>
    <cellStyle name="RISKtopEdge 5 4 2" xfId="25184" xr:uid="{AEF9B68A-364A-42F1-BC80-C52284B1B98D}"/>
    <cellStyle name="RISKtopEdge 5 4 2 2" xfId="25185" xr:uid="{B1EDD011-FEB8-41A6-8485-788B271B0B42}"/>
    <cellStyle name="RISKtopEdge 5 4 3" xfId="25186" xr:uid="{434D4FF4-56E1-4629-ABEE-24758CF62574}"/>
    <cellStyle name="RISKtopEdge 5 4 3 2" xfId="25187" xr:uid="{EEDCBC12-1ABD-40FE-88F0-A17C146ADC12}"/>
    <cellStyle name="RISKtopEdge 5 4 4" xfId="25188" xr:uid="{810F1845-87F4-429F-AF54-5DEB95608A04}"/>
    <cellStyle name="RISKtopEdge 5 5" xfId="25189" xr:uid="{CD208CA6-0E05-4256-9DDC-F6292653CB1D}"/>
    <cellStyle name="RISKtopEdge 5 5 2" xfId="25190" xr:uid="{17A4142E-739D-4655-9F3D-F31375656FB8}"/>
    <cellStyle name="RISKtopEdge 5 5 2 2" xfId="25191" xr:uid="{09C45CD6-50DF-473A-B3B8-530307E4B751}"/>
    <cellStyle name="RISKtopEdge 5 5 3" xfId="25192" xr:uid="{F275CD7B-BD04-4CAC-B341-AC9A4ECB4FBE}"/>
    <cellStyle name="RISKtopEdge 5 5 3 2" xfId="25193" xr:uid="{109B2721-648E-49C0-9868-9EAD313FA31E}"/>
    <cellStyle name="RISKtopEdge 5 5 4" xfId="25194" xr:uid="{93F1FD78-2B31-4FAC-B270-A680EED8B4E0}"/>
    <cellStyle name="RISKtopEdge 5 6" xfId="25195" xr:uid="{0529515B-2AAD-42F9-8236-897D7108F089}"/>
    <cellStyle name="RISKtopEdge 5 6 2" xfId="25196" xr:uid="{46CE0647-387D-43FF-BCF7-35946F0059B3}"/>
    <cellStyle name="RISKtopEdge 5 7" xfId="25197" xr:uid="{866EA421-6911-4BB0-8681-60F93822B59E}"/>
    <cellStyle name="RISKtopEdge 5 7 2" xfId="25198" xr:uid="{634FB44B-151C-4A97-B237-7B77F6F2919B}"/>
    <cellStyle name="RISKtopEdge 5 8" xfId="25199" xr:uid="{1D5BB00D-AEFC-4CD3-ADC5-3E088F8093D1}"/>
    <cellStyle name="RISKtopEdge 6" xfId="25200" xr:uid="{5A12B435-5B66-467C-9E7F-BF7919ABF988}"/>
    <cellStyle name="RISKtopEdge 6 2" xfId="25201" xr:uid="{522B18A6-E475-42D5-877A-764C4FEE1FEA}"/>
    <cellStyle name="RISKtopEdge 6 2 2" xfId="25202" xr:uid="{5A164BAC-1223-443C-B67D-7F2C9FC375A2}"/>
    <cellStyle name="RISKtopEdge 6 3" xfId="25203" xr:uid="{96204FDF-4E83-4965-B4F8-E851587741B3}"/>
    <cellStyle name="RISKtopEdge 6 3 2" xfId="25204" xr:uid="{B22FA9C6-9665-420C-9C65-87A75E3361FB}"/>
    <cellStyle name="RISKtopEdge 6 4" xfId="25205" xr:uid="{0C9A3D46-1B0C-4E9D-B7AA-56663DA666A3}"/>
    <cellStyle name="RISKtopEdge 7" xfId="25206" xr:uid="{BEF5AFA2-4C52-4DBF-87B0-9416E085B21C}"/>
    <cellStyle name="RISKtopEdge 7 2" xfId="25207" xr:uid="{64C7A58F-C3CE-4CB6-B72A-03E34ECF0486}"/>
    <cellStyle name="RISKtopEdge 7 2 2" xfId="25208" xr:uid="{56AB7619-6736-453F-A06C-603113EBA621}"/>
    <cellStyle name="RISKtopEdge 7 3" xfId="25209" xr:uid="{94D2C18B-B0FD-4719-82F2-91FE87E7215A}"/>
    <cellStyle name="RISKtopEdge 7 3 2" xfId="25210" xr:uid="{AE7B26A5-B5FE-48CB-BC0B-F09ABC830BB0}"/>
    <cellStyle name="RISKtopEdge 7 4" xfId="25211" xr:uid="{A402B169-F6FE-4CEA-BF75-FE7027D57381}"/>
    <cellStyle name="RISKtopEdge 8" xfId="25212" xr:uid="{2D0771BF-06FC-42F0-BC03-D68CFC911591}"/>
    <cellStyle name="RISKtopEdge 8 2" xfId="25213" xr:uid="{60DA17CE-5032-4BDB-8DAE-9BCBE8DC3277}"/>
    <cellStyle name="RISKtopEdge 8 2 2" xfId="25214" xr:uid="{838891A1-8358-4726-BBE9-2F1743A65C7F}"/>
    <cellStyle name="RISKtopEdge 8 3" xfId="25215" xr:uid="{6F6F5097-F1F5-4C8F-AE6C-673D9F12C626}"/>
    <cellStyle name="RISKtopEdge 8 3 2" xfId="25216" xr:uid="{96126763-400E-4631-8D32-895FF63C1D88}"/>
    <cellStyle name="RISKtopEdge 8 4" xfId="25217" xr:uid="{BFAE7DD8-69D7-442D-8A11-CE335FE4BE81}"/>
    <cellStyle name="RISKtopEdge 9" xfId="25218" xr:uid="{EC0EF4EF-F12D-469F-9F05-493085447754}"/>
    <cellStyle name="RISKtopEdge 9 2" xfId="25219" xr:uid="{3760B468-BCC7-4EB6-924F-60F8A66D4CEA}"/>
    <cellStyle name="RISKtopEdge 9 2 2" xfId="25220" xr:uid="{297E50AB-D690-44D7-8814-C41F6E31DCF2}"/>
    <cellStyle name="RISKtopEdge 9 3" xfId="25221" xr:uid="{E30B74D0-FD94-42EB-9565-DC4BAB133135}"/>
    <cellStyle name="RISKtopEdge 9 3 2" xfId="25222" xr:uid="{61EEF66D-B11D-4D4F-A629-51EFD9DD42FB}"/>
    <cellStyle name="RISKtopEdge 9 4" xfId="25223" xr:uid="{B1AA8E65-B96C-4AE1-9416-EA250D46AFEA}"/>
    <cellStyle name="RISKtopEdge_Balance" xfId="25224" xr:uid="{331094D0-4580-4E15-BB26-71D525BC5173}"/>
    <cellStyle name="RISKtrCorner" xfId="25225" xr:uid="{1CB792ED-5BFF-4469-B706-C9BB740FF5EC}"/>
    <cellStyle name="RISKtrCorner 10" xfId="25226" xr:uid="{CD3F9F2D-2ACD-4C75-8328-FC52B72D8DFB}"/>
    <cellStyle name="RISKtrCorner 10 2" xfId="25227" xr:uid="{27B84FF4-AB11-4586-94AE-6240E298E67E}"/>
    <cellStyle name="RISKtrCorner 11" xfId="25228" xr:uid="{FE4387FA-7449-4F1B-A92E-35AFC8369F1F}"/>
    <cellStyle name="RISKtrCorner 11 2" xfId="25229" xr:uid="{C58BAFD2-5D8B-42F2-A656-178829D067D6}"/>
    <cellStyle name="RISKtrCorner 12" xfId="25230" xr:uid="{352C7E29-83E4-4AB6-AD89-EFE6D5016B1B}"/>
    <cellStyle name="RISKtrCorner 2" xfId="25231" xr:uid="{91A2E427-0787-4896-8AB3-780CF351C507}"/>
    <cellStyle name="RISKtrCorner 2 10" xfId="25232" xr:uid="{B2200237-CE84-46C0-998C-5F6943A7470D}"/>
    <cellStyle name="RISKtrCorner 2 10 2" xfId="25233" xr:uid="{E7DD4FC4-8ED4-44E9-B4AE-78E1A0F47B45}"/>
    <cellStyle name="RISKtrCorner 2 10 2 2" xfId="25234" xr:uid="{F81DB342-F2FC-4B64-AE1B-951CFED472BC}"/>
    <cellStyle name="RISKtrCorner 2 10 3" xfId="25235" xr:uid="{B17B1F7A-720D-4F05-B099-8DFCBF1FE2E8}"/>
    <cellStyle name="RISKtrCorner 2 10 3 2" xfId="25236" xr:uid="{E70668DD-D1AA-48F4-884D-D270D0FFA6A8}"/>
    <cellStyle name="RISKtrCorner 2 10 4" xfId="25237" xr:uid="{6BB6F002-ABC9-4499-BF33-64E3B83C01C3}"/>
    <cellStyle name="RISKtrCorner 2 11" xfId="25238" xr:uid="{266FA4F5-30E0-43B9-A681-D175F251BC97}"/>
    <cellStyle name="RISKtrCorner 2 11 2" xfId="25239" xr:uid="{1006A86E-36D8-471A-AD2A-F29D8A9539F6}"/>
    <cellStyle name="RISKtrCorner 2 12" xfId="25240" xr:uid="{ACCBBCA7-00C7-4778-9170-96764C2FB1A2}"/>
    <cellStyle name="RISKtrCorner 2 12 2" xfId="25241" xr:uid="{57ECB135-AC9F-4F5B-96BC-55D64A8A1B4C}"/>
    <cellStyle name="RISKtrCorner 2 13" xfId="25242" xr:uid="{244AB471-6771-42D8-802C-49B0C02A0144}"/>
    <cellStyle name="RISKtrCorner 2 2" xfId="25243" xr:uid="{2890CB00-5DCE-4249-AAAE-24D6753E5D19}"/>
    <cellStyle name="RISKtrCorner 2 2 2" xfId="25244" xr:uid="{17A5B5DC-D437-4326-9FC1-4226A132D50B}"/>
    <cellStyle name="RISKtrCorner 2 2 2 2" xfId="25245" xr:uid="{9623E5FC-76B8-4CB3-BC94-29FBBEF3A0D4}"/>
    <cellStyle name="RISKtrCorner 2 2 2 2 2" xfId="25246" xr:uid="{2C320532-EAE7-434D-95A5-0D5708D223AE}"/>
    <cellStyle name="RISKtrCorner 2 2 2 2 2 2" xfId="25247" xr:uid="{CD04B516-1732-4AA3-866E-E43A4929D17B}"/>
    <cellStyle name="RISKtrCorner 2 2 2 2 3" xfId="25248" xr:uid="{4ECF8DD5-B6F2-4885-B5C0-B695312A41D6}"/>
    <cellStyle name="RISKtrCorner 2 2 2 2 3 2" xfId="25249" xr:uid="{08BEA70C-F321-42A7-9240-C75BD0C22F61}"/>
    <cellStyle name="RISKtrCorner 2 2 2 2 4" xfId="25250" xr:uid="{8183D430-4116-4529-81A6-E0440DFE862B}"/>
    <cellStyle name="RISKtrCorner 2 2 2 3" xfId="25251" xr:uid="{E15F23A0-FEAE-4DBA-8C37-DA054CCA2D95}"/>
    <cellStyle name="RISKtrCorner 2 2 2 3 2" xfId="25252" xr:uid="{C6BB123B-9D8B-490E-BA26-DB6809860736}"/>
    <cellStyle name="RISKtrCorner 2 2 2 3 2 2" xfId="25253" xr:uid="{66C90FBF-804D-40F8-91D9-437D371DB110}"/>
    <cellStyle name="RISKtrCorner 2 2 2 3 3" xfId="25254" xr:uid="{0AC7A6BA-BB3B-43E9-982D-4B4D7E436A09}"/>
    <cellStyle name="RISKtrCorner 2 2 2 3 3 2" xfId="25255" xr:uid="{AF2D8933-E44D-41F1-ACC9-9C09417D972B}"/>
    <cellStyle name="RISKtrCorner 2 2 2 3 4" xfId="25256" xr:uid="{9CBDBA00-EDF7-4E56-83D0-347B2258F82C}"/>
    <cellStyle name="RISKtrCorner 2 2 2 4" xfId="25257" xr:uid="{9F70F7BA-3396-454E-9E20-CC3F83058846}"/>
    <cellStyle name="RISKtrCorner 2 2 2 4 2" xfId="25258" xr:uid="{135113D4-19F9-46CB-8894-3D5B0977A363}"/>
    <cellStyle name="RISKtrCorner 2 2 2 4 2 2" xfId="25259" xr:uid="{E35945D7-7B04-4665-9170-0162DB7E1362}"/>
    <cellStyle name="RISKtrCorner 2 2 2 4 3" xfId="25260" xr:uid="{8B895C68-1ED7-4F23-B329-83F5FA089C44}"/>
    <cellStyle name="RISKtrCorner 2 2 2 4 3 2" xfId="25261" xr:uid="{7C24FCEC-BBBD-497B-BC44-D4CF1FCDFDB8}"/>
    <cellStyle name="RISKtrCorner 2 2 2 4 4" xfId="25262" xr:uid="{354E595E-B937-45FF-AE00-C3887BB43994}"/>
    <cellStyle name="RISKtrCorner 2 2 2 5" xfId="25263" xr:uid="{D1A7041A-81B6-49CB-8082-003EF161DF0D}"/>
    <cellStyle name="RISKtrCorner 2 2 2 5 2" xfId="25264" xr:uid="{A13FD631-EAF1-4B55-A77D-A22A6EF6C5B3}"/>
    <cellStyle name="RISKtrCorner 2 2 2 5 2 2" xfId="25265" xr:uid="{13D9A39D-EBDA-4A7A-8CB6-A91975C8F481}"/>
    <cellStyle name="RISKtrCorner 2 2 2 5 3" xfId="25266" xr:uid="{7F01F551-8FFA-4B16-9CB2-AFF266938896}"/>
    <cellStyle name="RISKtrCorner 2 2 2 5 3 2" xfId="25267" xr:uid="{5F0C32A7-E4D5-4E53-BF17-A3E98650B892}"/>
    <cellStyle name="RISKtrCorner 2 2 2 5 4" xfId="25268" xr:uid="{2B4324F3-B3B3-4A41-B482-ABFD6071FCD8}"/>
    <cellStyle name="RISKtrCorner 2 2 2 6" xfId="25269" xr:uid="{858A4133-A62A-4A9D-A52D-B540C2BCC097}"/>
    <cellStyle name="RISKtrCorner 2 2 2 6 2" xfId="25270" xr:uid="{4CC977E9-2D9F-4FBF-9DF8-4F9A3D6A321E}"/>
    <cellStyle name="RISKtrCorner 2 2 2 7" xfId="25271" xr:uid="{57DE61F3-1639-459B-884B-041B2D20765E}"/>
    <cellStyle name="RISKtrCorner 2 2 2 7 2" xfId="25272" xr:uid="{DF2126B3-7BE9-48B9-B3D1-6593741C097C}"/>
    <cellStyle name="RISKtrCorner 2 2 2 8" xfId="25273" xr:uid="{B6ED209E-AE04-43AA-85E6-B5ABF7A406F7}"/>
    <cellStyle name="RISKtrCorner 2 2 3" xfId="25274" xr:uid="{5242A8A9-8910-456F-98AB-8DE13D4F29AF}"/>
    <cellStyle name="RISKtrCorner 2 2 3 2" xfId="25275" xr:uid="{0DEDFE66-9085-45D4-AFAC-10847AC19197}"/>
    <cellStyle name="RISKtrCorner 2 2 3 2 2" xfId="25276" xr:uid="{D2625618-9986-4236-9FA8-9CAD322D80F5}"/>
    <cellStyle name="RISKtrCorner 2 2 3 3" xfId="25277" xr:uid="{1B8290DB-7D7D-48EE-89EB-39E1E75348DE}"/>
    <cellStyle name="RISKtrCorner 2 2 3 3 2" xfId="25278" xr:uid="{F9EF6438-EE82-46AE-8629-14AF3249C73E}"/>
    <cellStyle name="RISKtrCorner 2 2 3 4" xfId="25279" xr:uid="{F0F42459-BBDA-4B78-B942-608593F18438}"/>
    <cellStyle name="RISKtrCorner 2 2 4" xfId="25280" xr:uid="{B0BE3E02-0B60-446B-A832-CC1776E34006}"/>
    <cellStyle name="RISKtrCorner 2 2 4 2" xfId="25281" xr:uid="{702F93E1-07C7-42B4-8F3E-92F5C226F690}"/>
    <cellStyle name="RISKtrCorner 2 2 4 2 2" xfId="25282" xr:uid="{35DCC120-8E1E-41F8-BC21-59D0AF7EDD97}"/>
    <cellStyle name="RISKtrCorner 2 2 4 3" xfId="25283" xr:uid="{C4942D2D-1B92-44E1-BF56-C9879B2D2B6B}"/>
    <cellStyle name="RISKtrCorner 2 2 4 3 2" xfId="25284" xr:uid="{877B2406-1339-4BF7-842D-DEF20D90F409}"/>
    <cellStyle name="RISKtrCorner 2 2 4 4" xfId="25285" xr:uid="{0DB5E511-0694-4778-9D1C-35C47CE9C740}"/>
    <cellStyle name="RISKtrCorner 2 2 5" xfId="25286" xr:uid="{D7E94617-5423-4995-BE98-64CFA0F76B38}"/>
    <cellStyle name="RISKtrCorner 2 2 5 2" xfId="25287" xr:uid="{7959571C-D45E-42C8-9FCF-115B7490D091}"/>
    <cellStyle name="RISKtrCorner 2 2 5 2 2" xfId="25288" xr:uid="{FF84E63E-100E-4EBB-8F30-AA6B1642F811}"/>
    <cellStyle name="RISKtrCorner 2 2 5 3" xfId="25289" xr:uid="{E0621694-7CEA-4D39-AB56-79665AB32E1B}"/>
    <cellStyle name="RISKtrCorner 2 2 5 3 2" xfId="25290" xr:uid="{F116E49E-9C7F-4B04-8A13-DF5EFFC10DC4}"/>
    <cellStyle name="RISKtrCorner 2 2 5 4" xfId="25291" xr:uid="{2A3172C3-A25A-49F8-A766-2D2EF44E5D9C}"/>
    <cellStyle name="RISKtrCorner 2 2 6" xfId="25292" xr:uid="{CDFA5057-BB26-409D-8806-E208F6C1A36D}"/>
    <cellStyle name="RISKtrCorner 2 2 6 2" xfId="25293" xr:uid="{CC245607-00E0-49AA-8A17-7D6C3C08355E}"/>
    <cellStyle name="RISKtrCorner 2 2 6 2 2" xfId="25294" xr:uid="{239482EF-A9F3-40DA-B393-35F33D845A9D}"/>
    <cellStyle name="RISKtrCorner 2 2 6 3" xfId="25295" xr:uid="{D310AC52-B6F0-4B66-9134-9948D2517A6C}"/>
    <cellStyle name="RISKtrCorner 2 2 6 3 2" xfId="25296" xr:uid="{AD9D89C8-6604-4A36-9A32-D9DCFCEA49B4}"/>
    <cellStyle name="RISKtrCorner 2 2 6 4" xfId="25297" xr:uid="{800B38F6-4CAA-47C7-90A7-65BBA1E7BDF4}"/>
    <cellStyle name="RISKtrCorner 2 2 7" xfId="25298" xr:uid="{6E3FE531-3851-48CB-A163-8DF1136CFE40}"/>
    <cellStyle name="RISKtrCorner 2 2 7 2" xfId="25299" xr:uid="{1DD08DDF-9FCB-48CE-A1D8-03D5169DE00C}"/>
    <cellStyle name="RISKtrCorner 2 2 8" xfId="25300" xr:uid="{44C9C332-6726-415F-8A64-A740682F804B}"/>
    <cellStyle name="RISKtrCorner 2 2 8 2" xfId="25301" xr:uid="{0C1AE0F3-A8EE-41C5-A540-58F7744CC0F4}"/>
    <cellStyle name="RISKtrCorner 2 2 9" xfId="25302" xr:uid="{89EFCE86-D000-400E-9FD1-2B347E03E3C8}"/>
    <cellStyle name="RISKtrCorner 2 2_Balance" xfId="25303" xr:uid="{75FF7F7F-9935-4F0F-98DF-B587F15EC468}"/>
    <cellStyle name="RISKtrCorner 2 3" xfId="25304" xr:uid="{73E30BDF-77BD-4FC4-9ABE-9376CA7BD6FA}"/>
    <cellStyle name="RISKtrCorner 2 3 2" xfId="25305" xr:uid="{130B9AFC-9332-47F3-848A-0C1A4E30E254}"/>
    <cellStyle name="RISKtrCorner 2 3 2 2" xfId="25306" xr:uid="{C535DBB3-D910-4E02-8736-7618E24D1F16}"/>
    <cellStyle name="RISKtrCorner 2 3 2 2 2" xfId="25307" xr:uid="{0FF603CA-C245-4563-8397-14799590DFCD}"/>
    <cellStyle name="RISKtrCorner 2 3 2 2 2 2" xfId="25308" xr:uid="{C898D67C-5E92-45EC-A213-1DA724944499}"/>
    <cellStyle name="RISKtrCorner 2 3 2 2 3" xfId="25309" xr:uid="{FEDC686A-27CC-4A1A-AA22-22EE4E43D7DF}"/>
    <cellStyle name="RISKtrCorner 2 3 2 2 3 2" xfId="25310" xr:uid="{4027205D-2F5F-47F7-BBDA-7880A1B4EC90}"/>
    <cellStyle name="RISKtrCorner 2 3 2 2 4" xfId="25311" xr:uid="{28EB54F3-B758-4863-B942-2D230D43F4F8}"/>
    <cellStyle name="RISKtrCorner 2 3 2 3" xfId="25312" xr:uid="{64690456-A42E-4EC2-9298-178BB6ABBEAF}"/>
    <cellStyle name="RISKtrCorner 2 3 2 3 2" xfId="25313" xr:uid="{BC397CA6-CE73-47AF-8038-D5DA6DDC2594}"/>
    <cellStyle name="RISKtrCorner 2 3 2 3 2 2" xfId="25314" xr:uid="{BD8483F3-271D-43F8-9A38-5F394FCF9DEA}"/>
    <cellStyle name="RISKtrCorner 2 3 2 3 3" xfId="25315" xr:uid="{FB9D57C0-E39C-4016-A7F6-1112D230552E}"/>
    <cellStyle name="RISKtrCorner 2 3 2 3 3 2" xfId="25316" xr:uid="{35EA7750-EBB2-4E71-BAC7-2F673E4F9F6A}"/>
    <cellStyle name="RISKtrCorner 2 3 2 3 4" xfId="25317" xr:uid="{CBB859F9-DCCD-41D6-8DDB-18800C942053}"/>
    <cellStyle name="RISKtrCorner 2 3 2 4" xfId="25318" xr:uid="{83F5C2D3-B333-47FB-A804-49EBA621B0E1}"/>
    <cellStyle name="RISKtrCorner 2 3 2 4 2" xfId="25319" xr:uid="{3435FA60-2080-4750-95A8-4636FC806031}"/>
    <cellStyle name="RISKtrCorner 2 3 2 4 2 2" xfId="25320" xr:uid="{A1634F0A-F4B3-4E82-ADED-24EC217637FE}"/>
    <cellStyle name="RISKtrCorner 2 3 2 4 3" xfId="25321" xr:uid="{08450D66-6442-41E2-86DD-9C116B37B248}"/>
    <cellStyle name="RISKtrCorner 2 3 2 4 3 2" xfId="25322" xr:uid="{AB6ED559-1D00-415C-9EAC-120DF65E83B8}"/>
    <cellStyle name="RISKtrCorner 2 3 2 4 4" xfId="25323" xr:uid="{394041A9-1428-4777-8D5E-90C29D73EFFF}"/>
    <cellStyle name="RISKtrCorner 2 3 2 5" xfId="25324" xr:uid="{B2D36FA0-20CC-4D83-A450-03C572AA20C8}"/>
    <cellStyle name="RISKtrCorner 2 3 2 5 2" xfId="25325" xr:uid="{6E8C458A-2FBB-4BA6-A6C5-3CD0CE96E2F8}"/>
    <cellStyle name="RISKtrCorner 2 3 2 5 2 2" xfId="25326" xr:uid="{586F67CD-04A3-4595-9EA7-5399F5EB6B78}"/>
    <cellStyle name="RISKtrCorner 2 3 2 5 3" xfId="25327" xr:uid="{46E7C1A2-0330-4459-AA9A-B98A7F54E8EA}"/>
    <cellStyle name="RISKtrCorner 2 3 2 5 3 2" xfId="25328" xr:uid="{49396722-2282-4790-B9C5-96126FFFE1E1}"/>
    <cellStyle name="RISKtrCorner 2 3 2 5 4" xfId="25329" xr:uid="{95E71290-5E2F-4832-901D-F87A9AD81230}"/>
    <cellStyle name="RISKtrCorner 2 3 2 6" xfId="25330" xr:uid="{56C52840-979E-48B4-95A4-B535F8E3C1CE}"/>
    <cellStyle name="RISKtrCorner 2 3 2 6 2" xfId="25331" xr:uid="{123C885E-DAF4-4905-BA2A-9AD9567507CC}"/>
    <cellStyle name="RISKtrCorner 2 3 2 7" xfId="25332" xr:uid="{6F65D85A-0F8A-4DE9-8CFA-82C133368BB6}"/>
    <cellStyle name="RISKtrCorner 2 3 2 7 2" xfId="25333" xr:uid="{518345F8-F4AD-4774-9526-E9EFAA7F47C0}"/>
    <cellStyle name="RISKtrCorner 2 3 2 8" xfId="25334" xr:uid="{13E4715D-D930-4B0F-8360-EFC5C752274D}"/>
    <cellStyle name="RISKtrCorner 2 3 3" xfId="25335" xr:uid="{A04C3338-92FD-4E51-8643-559DBDB4B33C}"/>
    <cellStyle name="RISKtrCorner 2 3 3 2" xfId="25336" xr:uid="{693E8897-2E70-41D0-A76E-C871A6F4AF59}"/>
    <cellStyle name="RISKtrCorner 2 3 3 2 2" xfId="25337" xr:uid="{B5DD03DD-CEEC-4B03-8E7C-DCCDC1803219}"/>
    <cellStyle name="RISKtrCorner 2 3 3 3" xfId="25338" xr:uid="{F70631BA-1B50-41A7-A557-A4B1BF4DCF76}"/>
    <cellStyle name="RISKtrCorner 2 3 3 3 2" xfId="25339" xr:uid="{FAAEBC15-1170-4C25-933C-7E1D0107DBF5}"/>
    <cellStyle name="RISKtrCorner 2 3 3 4" xfId="25340" xr:uid="{8A249A61-85D9-4F9B-9099-DB16EFB90A01}"/>
    <cellStyle name="RISKtrCorner 2 3 4" xfId="25341" xr:uid="{330FCC56-1826-42F5-906F-4CB51F9FC358}"/>
    <cellStyle name="RISKtrCorner 2 3 4 2" xfId="25342" xr:uid="{56EB56DC-14BB-4196-9C9B-94D979859F43}"/>
    <cellStyle name="RISKtrCorner 2 3 4 2 2" xfId="25343" xr:uid="{E62FCA7A-C7C5-4880-BF97-24628E8EA64B}"/>
    <cellStyle name="RISKtrCorner 2 3 4 3" xfId="25344" xr:uid="{EA595A75-0E7E-4657-997F-79F189A47B4D}"/>
    <cellStyle name="RISKtrCorner 2 3 4 3 2" xfId="25345" xr:uid="{958F8694-48F2-4234-BF84-3080439F2723}"/>
    <cellStyle name="RISKtrCorner 2 3 4 4" xfId="25346" xr:uid="{1AD031B9-F739-4017-9506-C774865293C7}"/>
    <cellStyle name="RISKtrCorner 2 3 5" xfId="25347" xr:uid="{A808B4C4-11DE-43CE-8D97-6BDF6BD14334}"/>
    <cellStyle name="RISKtrCorner 2 3 5 2" xfId="25348" xr:uid="{496938CD-8B6D-4701-AD8C-885FC976F56E}"/>
    <cellStyle name="RISKtrCorner 2 3 5 2 2" xfId="25349" xr:uid="{452909AB-D7D3-48B9-91D2-1071257F50FD}"/>
    <cellStyle name="RISKtrCorner 2 3 5 3" xfId="25350" xr:uid="{AE34A791-574A-4363-A06D-DD1E937F7F40}"/>
    <cellStyle name="RISKtrCorner 2 3 5 3 2" xfId="25351" xr:uid="{DC7B4E84-F8A0-4193-9F22-BD022BDA44B3}"/>
    <cellStyle name="RISKtrCorner 2 3 5 4" xfId="25352" xr:uid="{21ABF118-642E-4A20-ABF0-927BCB5EE6A8}"/>
    <cellStyle name="RISKtrCorner 2 3 6" xfId="25353" xr:uid="{0AAEDDFF-A3E9-494D-B7DC-73BCEDEAAE02}"/>
    <cellStyle name="RISKtrCorner 2 3 6 2" xfId="25354" xr:uid="{3BD8C701-B9E0-41D8-A5FD-08FA2C25086E}"/>
    <cellStyle name="RISKtrCorner 2 3 6 2 2" xfId="25355" xr:uid="{EE3B38CE-6647-445F-89B3-B1297A9F8D35}"/>
    <cellStyle name="RISKtrCorner 2 3 6 3" xfId="25356" xr:uid="{2C5DD70B-7C52-48CF-A3CC-DC157DDCDF81}"/>
    <cellStyle name="RISKtrCorner 2 3 6 3 2" xfId="25357" xr:uid="{6FFF77D4-BA53-4F29-8EB0-90D806AEB7F4}"/>
    <cellStyle name="RISKtrCorner 2 3 6 4" xfId="25358" xr:uid="{DDD31086-704A-4227-BA27-9F14BD88F0D3}"/>
    <cellStyle name="RISKtrCorner 2 3 7" xfId="25359" xr:uid="{202770A5-A19C-4C41-BF4C-54F5F2C840C0}"/>
    <cellStyle name="RISKtrCorner 2 3 7 2" xfId="25360" xr:uid="{94D30AF0-E606-4862-BA8A-412925913218}"/>
    <cellStyle name="RISKtrCorner 2 3 8" xfId="25361" xr:uid="{6C4102B2-350C-4E57-91B4-076B872F1EB3}"/>
    <cellStyle name="RISKtrCorner 2 3 8 2" xfId="25362" xr:uid="{3387A705-030B-4379-90D7-24984725F38D}"/>
    <cellStyle name="RISKtrCorner 2 3 9" xfId="25363" xr:uid="{EF9CB6CE-9C66-44F3-A8C7-58D455AACAA7}"/>
    <cellStyle name="RISKtrCorner 2 3_Balance" xfId="25364" xr:uid="{E44B3E3F-B640-47A3-A131-C6D089F327EB}"/>
    <cellStyle name="RISKtrCorner 2 4" xfId="25365" xr:uid="{20FF96FE-6DA4-445A-871A-4AA506F03A53}"/>
    <cellStyle name="RISKtrCorner 2 4 2" xfId="25366" xr:uid="{474C1806-162D-4B59-8924-28C1DC385474}"/>
    <cellStyle name="RISKtrCorner 2 4 2 2" xfId="25367" xr:uid="{B4166D0D-2B47-48B3-B02D-114747D3B464}"/>
    <cellStyle name="RISKtrCorner 2 4 2 2 2" xfId="25368" xr:uid="{1A055E7E-A602-4C7F-A5F0-05B78BB2178B}"/>
    <cellStyle name="RISKtrCorner 2 4 2 2 2 2" xfId="25369" xr:uid="{7E825D41-2C98-4200-944D-94A50559017D}"/>
    <cellStyle name="RISKtrCorner 2 4 2 2 3" xfId="25370" xr:uid="{3CA88147-1F0C-4440-8726-257A72AE2252}"/>
    <cellStyle name="RISKtrCorner 2 4 2 2 3 2" xfId="25371" xr:uid="{412ACFBF-8335-49F9-B6B7-47E6D247F52D}"/>
    <cellStyle name="RISKtrCorner 2 4 2 2 4" xfId="25372" xr:uid="{F91C60CB-6A04-4B24-A063-4F2E6D8A8454}"/>
    <cellStyle name="RISKtrCorner 2 4 2 3" xfId="25373" xr:uid="{A2F1C01D-9386-44A7-94DC-2A69A27308E2}"/>
    <cellStyle name="RISKtrCorner 2 4 2 3 2" xfId="25374" xr:uid="{7A6B82D8-928F-4F08-AC4F-83B55900153F}"/>
    <cellStyle name="RISKtrCorner 2 4 2 3 2 2" xfId="25375" xr:uid="{456E6D08-BDCA-42C1-A9FF-101D0A662E46}"/>
    <cellStyle name="RISKtrCorner 2 4 2 3 3" xfId="25376" xr:uid="{C6FBCAD1-71B3-4D68-8E12-7DAB34D19362}"/>
    <cellStyle name="RISKtrCorner 2 4 2 3 3 2" xfId="25377" xr:uid="{EB2593A2-6809-442F-A83D-7EBF9258BAC0}"/>
    <cellStyle name="RISKtrCorner 2 4 2 3 4" xfId="25378" xr:uid="{F36586CF-5F51-49F2-8C55-D367F8B583C8}"/>
    <cellStyle name="RISKtrCorner 2 4 2 4" xfId="25379" xr:uid="{F92577FC-8D31-435B-82F2-F593FFD16898}"/>
    <cellStyle name="RISKtrCorner 2 4 2 4 2" xfId="25380" xr:uid="{996CE8B5-1204-415A-8304-C752838E53AA}"/>
    <cellStyle name="RISKtrCorner 2 4 2 4 2 2" xfId="25381" xr:uid="{3C14109F-6A07-4AB4-B38E-A54693E6CF54}"/>
    <cellStyle name="RISKtrCorner 2 4 2 4 3" xfId="25382" xr:uid="{CE533B08-3FF2-4B19-9D4E-170EE115E91B}"/>
    <cellStyle name="RISKtrCorner 2 4 2 4 3 2" xfId="25383" xr:uid="{AB327195-9768-4CCA-AFC6-B3E41F848ADD}"/>
    <cellStyle name="RISKtrCorner 2 4 2 4 4" xfId="25384" xr:uid="{C4CF4DFB-53DA-43B7-8BA2-EA7B7123A857}"/>
    <cellStyle name="RISKtrCorner 2 4 2 5" xfId="25385" xr:uid="{689A6051-7003-4363-933C-E34DDF9D7A13}"/>
    <cellStyle name="RISKtrCorner 2 4 2 5 2" xfId="25386" xr:uid="{796FAA0B-BC68-4A73-807A-BBB20F7B59A6}"/>
    <cellStyle name="RISKtrCorner 2 4 2 5 2 2" xfId="25387" xr:uid="{1BB7DEE8-6954-48DC-8DEF-62C712FF3712}"/>
    <cellStyle name="RISKtrCorner 2 4 2 5 3" xfId="25388" xr:uid="{BD6F22E4-409E-407A-92FF-23B87666B925}"/>
    <cellStyle name="RISKtrCorner 2 4 2 5 3 2" xfId="25389" xr:uid="{4DDF5F27-8068-4111-817F-C060C7D662F3}"/>
    <cellStyle name="RISKtrCorner 2 4 2 5 4" xfId="25390" xr:uid="{6AF4AD81-B81D-4AD6-B57F-0A75D559C751}"/>
    <cellStyle name="RISKtrCorner 2 4 2 6" xfId="25391" xr:uid="{36FB54AF-61CB-4CF7-A233-50CC46BD5F0E}"/>
    <cellStyle name="RISKtrCorner 2 4 2 6 2" xfId="25392" xr:uid="{8BCE773E-ED60-485D-9C58-FB3CE15D4220}"/>
    <cellStyle name="RISKtrCorner 2 4 2 7" xfId="25393" xr:uid="{1A6B7196-EB45-4DC7-9ECD-F4735260E1F1}"/>
    <cellStyle name="RISKtrCorner 2 4 2 7 2" xfId="25394" xr:uid="{4913B32D-D68A-48A4-97D3-614752C44DEE}"/>
    <cellStyle name="RISKtrCorner 2 4 2 8" xfId="25395" xr:uid="{07AF3277-5541-4F48-925F-F50512AE6C7E}"/>
    <cellStyle name="RISKtrCorner 2 4 3" xfId="25396" xr:uid="{AC8815FF-1C51-4BA3-B921-1861D66B5ED2}"/>
    <cellStyle name="RISKtrCorner 2 4 3 2" xfId="25397" xr:uid="{A09D1403-85ED-4117-9B65-1777A2F26698}"/>
    <cellStyle name="RISKtrCorner 2 4 3 2 2" xfId="25398" xr:uid="{BB539DBA-7ACF-4799-B035-D31B5A600A28}"/>
    <cellStyle name="RISKtrCorner 2 4 3 3" xfId="25399" xr:uid="{7B7F7877-B304-4969-81D0-EEDD3A9F7AD7}"/>
    <cellStyle name="RISKtrCorner 2 4 3 3 2" xfId="25400" xr:uid="{538AC450-AB6D-44B0-A0C9-86CABA83B6DF}"/>
    <cellStyle name="RISKtrCorner 2 4 3 4" xfId="25401" xr:uid="{9A257258-BF08-40D8-88B8-A8E93B67559C}"/>
    <cellStyle name="RISKtrCorner 2 4 4" xfId="25402" xr:uid="{81AB33A7-CEEE-467B-8D74-164B3B03CCAD}"/>
    <cellStyle name="RISKtrCorner 2 4 4 2" xfId="25403" xr:uid="{4DEC989E-4D59-4C4E-B144-8099D83E1D76}"/>
    <cellStyle name="RISKtrCorner 2 4 4 2 2" xfId="25404" xr:uid="{373AD378-59FD-4D15-98F8-95AF45FF7F85}"/>
    <cellStyle name="RISKtrCorner 2 4 4 3" xfId="25405" xr:uid="{FF43C63D-42D0-47FC-9C6C-37F329F6A80B}"/>
    <cellStyle name="RISKtrCorner 2 4 4 3 2" xfId="25406" xr:uid="{59B73528-742C-4957-BC32-687408FA4FA1}"/>
    <cellStyle name="RISKtrCorner 2 4 4 4" xfId="25407" xr:uid="{C78376F0-687A-47CD-9CD7-A22545DE4D40}"/>
    <cellStyle name="RISKtrCorner 2 4 5" xfId="25408" xr:uid="{8C28C860-4041-4C26-BF88-A1F5F09CB730}"/>
    <cellStyle name="RISKtrCorner 2 4 5 2" xfId="25409" xr:uid="{5B61E80E-2B05-44A2-83E0-EF9F945761B8}"/>
    <cellStyle name="RISKtrCorner 2 4 5 2 2" xfId="25410" xr:uid="{D3300236-6F81-4AE9-9F00-8469474FA3FF}"/>
    <cellStyle name="RISKtrCorner 2 4 5 3" xfId="25411" xr:uid="{92A4B263-F548-457F-920F-0279F314780D}"/>
    <cellStyle name="RISKtrCorner 2 4 5 3 2" xfId="25412" xr:uid="{9F5A869B-4B98-425B-904D-323F9612EE41}"/>
    <cellStyle name="RISKtrCorner 2 4 5 4" xfId="25413" xr:uid="{67F16585-260F-4368-8B7C-4D738034CBE4}"/>
    <cellStyle name="RISKtrCorner 2 4 6" xfId="25414" xr:uid="{7097A5A5-C66C-49B0-966E-2C69ACA572A5}"/>
    <cellStyle name="RISKtrCorner 2 4 6 2" xfId="25415" xr:uid="{D6924A3A-33C5-4C5F-BC97-EBFFE9BEBD20}"/>
    <cellStyle name="RISKtrCorner 2 4 6 2 2" xfId="25416" xr:uid="{27986300-4D29-4007-A431-B10EF853881F}"/>
    <cellStyle name="RISKtrCorner 2 4 6 3" xfId="25417" xr:uid="{915CCF9B-66EE-4B6F-BD3A-DB6FEAD4503D}"/>
    <cellStyle name="RISKtrCorner 2 4 6 3 2" xfId="25418" xr:uid="{BA2D184F-429F-40E4-81F2-215805D556F6}"/>
    <cellStyle name="RISKtrCorner 2 4 6 4" xfId="25419" xr:uid="{1E5A309E-195C-4051-82B4-B1FC7A501DC7}"/>
    <cellStyle name="RISKtrCorner 2 4 7" xfId="25420" xr:uid="{0A6E8362-C87D-47B5-9FB0-B8455034BE04}"/>
    <cellStyle name="RISKtrCorner 2 4 7 2" xfId="25421" xr:uid="{AE304433-B30D-4A45-A78F-9E5838E1D79D}"/>
    <cellStyle name="RISKtrCorner 2 4 8" xfId="25422" xr:uid="{E5DB0C26-8C41-46C3-B534-3C7BCC72348B}"/>
    <cellStyle name="RISKtrCorner 2 4 8 2" xfId="25423" xr:uid="{981232EC-185F-4E8B-B780-B0C4D3194852}"/>
    <cellStyle name="RISKtrCorner 2 4 9" xfId="25424" xr:uid="{79FD4DFA-BC2C-4A50-95A4-7CD411B3F359}"/>
    <cellStyle name="RISKtrCorner 2 4_Balance" xfId="25425" xr:uid="{2BA77C1F-E47A-4BBC-8226-B95B638BFDF0}"/>
    <cellStyle name="RISKtrCorner 2 5" xfId="25426" xr:uid="{462E4235-7977-4905-A28E-00291C98D85C}"/>
    <cellStyle name="RISKtrCorner 2 5 2" xfId="25427" xr:uid="{8C505757-39E5-4694-9DB6-C73A4BEE8D56}"/>
    <cellStyle name="RISKtrCorner 2 5 2 2" xfId="25428" xr:uid="{301107D4-8346-4113-A6F9-38A12EB68B8E}"/>
    <cellStyle name="RISKtrCorner 2 5 2 2 2" xfId="25429" xr:uid="{B00A344E-4C72-48FF-8AE8-FFB39FA6580D}"/>
    <cellStyle name="RISKtrCorner 2 5 2 3" xfId="25430" xr:uid="{D3D5AEE9-0B1B-429C-A885-564D093FE3E9}"/>
    <cellStyle name="RISKtrCorner 2 5 2 3 2" xfId="25431" xr:uid="{B0FBFEE1-7E1C-4190-ADD4-7B781BA491FA}"/>
    <cellStyle name="RISKtrCorner 2 5 2 4" xfId="25432" xr:uid="{D1110A08-556D-4674-8D36-EBC8FC829D47}"/>
    <cellStyle name="RISKtrCorner 2 5 3" xfId="25433" xr:uid="{71EA6D65-2005-432C-A36E-9C2ACE74BCD7}"/>
    <cellStyle name="RISKtrCorner 2 5 3 2" xfId="25434" xr:uid="{E9D58ADD-B54D-4832-91C8-8F1A296F34D2}"/>
    <cellStyle name="RISKtrCorner 2 5 3 2 2" xfId="25435" xr:uid="{154C5880-C6D4-4FD4-8BD6-1F4CDB24D5D0}"/>
    <cellStyle name="RISKtrCorner 2 5 3 3" xfId="25436" xr:uid="{76DDB961-8124-4E4F-9A05-9524F122B9CA}"/>
    <cellStyle name="RISKtrCorner 2 5 3 3 2" xfId="25437" xr:uid="{AE597B8C-CE83-4671-B5E3-8700125F80C9}"/>
    <cellStyle name="RISKtrCorner 2 5 3 4" xfId="25438" xr:uid="{51523DAA-8808-4286-BCE1-A2BEDF49066B}"/>
    <cellStyle name="RISKtrCorner 2 5 4" xfId="25439" xr:uid="{1377B948-7C30-4D64-84C0-199F5509A58E}"/>
    <cellStyle name="RISKtrCorner 2 5 4 2" xfId="25440" xr:uid="{847EE334-D88B-44BC-AFFF-0C1D485CAD19}"/>
    <cellStyle name="RISKtrCorner 2 5 4 2 2" xfId="25441" xr:uid="{A88694F0-831D-4555-877B-FC1BE909BD94}"/>
    <cellStyle name="RISKtrCorner 2 5 4 3" xfId="25442" xr:uid="{E72FF5AA-19E3-4EF6-A681-23FB2A82D1A2}"/>
    <cellStyle name="RISKtrCorner 2 5 4 3 2" xfId="25443" xr:uid="{43E5148B-20FE-40C1-8056-4F31DD13C661}"/>
    <cellStyle name="RISKtrCorner 2 5 4 4" xfId="25444" xr:uid="{26AEADF3-CE58-40D4-B617-8BE7E916F984}"/>
    <cellStyle name="RISKtrCorner 2 5 5" xfId="25445" xr:uid="{76B61C8A-7360-49FF-8D58-A600ABBDA2A9}"/>
    <cellStyle name="RISKtrCorner 2 5 5 2" xfId="25446" xr:uid="{5A2ABEEE-8EC7-4C9A-87A9-6173CD7910DE}"/>
    <cellStyle name="RISKtrCorner 2 5 5 2 2" xfId="25447" xr:uid="{73AE22EC-F116-4197-AB82-F82CA103E8C3}"/>
    <cellStyle name="RISKtrCorner 2 5 5 3" xfId="25448" xr:uid="{AE1BD723-7BA9-4016-A156-DA584CE83DFE}"/>
    <cellStyle name="RISKtrCorner 2 5 5 3 2" xfId="25449" xr:uid="{F5AE2BE2-A94B-4C62-8FED-54BECE3CEC53}"/>
    <cellStyle name="RISKtrCorner 2 5 5 4" xfId="25450" xr:uid="{26962943-2BDD-45A4-8137-94C15102C822}"/>
    <cellStyle name="RISKtrCorner 2 5 6" xfId="25451" xr:uid="{F3A7AFC9-7AB1-4B53-B600-DE8407C4A5F8}"/>
    <cellStyle name="RISKtrCorner 2 5 6 2" xfId="25452" xr:uid="{F717037D-19B7-419A-9EC0-417F8F7CE0B9}"/>
    <cellStyle name="RISKtrCorner 2 5 7" xfId="25453" xr:uid="{58459717-D2E5-4A0C-A2E5-1256F69C0B1B}"/>
    <cellStyle name="RISKtrCorner 2 5 7 2" xfId="25454" xr:uid="{D3ACDEDB-E38B-4781-AEA2-C303D0BA2BAC}"/>
    <cellStyle name="RISKtrCorner 2 5 8" xfId="25455" xr:uid="{BF7573EE-0543-4C7E-A301-1B69EE36387F}"/>
    <cellStyle name="RISKtrCorner 2 6" xfId="25456" xr:uid="{953F6F2F-FD54-4E9B-9305-40958122E66C}"/>
    <cellStyle name="RISKtrCorner 2 6 2" xfId="25457" xr:uid="{CB8E3655-C355-4B03-B26E-BF8CE473DEED}"/>
    <cellStyle name="RISKtrCorner 2 6 2 2" xfId="25458" xr:uid="{961C3B23-287F-4D82-9620-A4A5695EC2A5}"/>
    <cellStyle name="RISKtrCorner 2 6 2 2 2" xfId="25459" xr:uid="{DAEC0F8B-16E9-49A9-B113-031D646074DB}"/>
    <cellStyle name="RISKtrCorner 2 6 2 3" xfId="25460" xr:uid="{69379A1B-3242-4EF1-BE49-F3B4FB07B97E}"/>
    <cellStyle name="RISKtrCorner 2 6 2 3 2" xfId="25461" xr:uid="{274EE677-EBD0-4EC8-9F56-FDADADFC7FFF}"/>
    <cellStyle name="RISKtrCorner 2 6 2 4" xfId="25462" xr:uid="{123E4698-EE8B-4E8F-AF60-8F8C124FA0FD}"/>
    <cellStyle name="RISKtrCorner 2 6 3" xfId="25463" xr:uid="{91D17B79-7EA8-44A8-9791-9A7FC72A8597}"/>
    <cellStyle name="RISKtrCorner 2 6 3 2" xfId="25464" xr:uid="{7A4ED216-38A5-4F24-BEA9-37034DE1F63C}"/>
    <cellStyle name="RISKtrCorner 2 6 3 2 2" xfId="25465" xr:uid="{24B0E89C-47FB-4590-8083-8E7D913E7FD1}"/>
    <cellStyle name="RISKtrCorner 2 6 3 3" xfId="25466" xr:uid="{59B9A5E9-97E3-47AB-8D5B-BF0AA5261E4D}"/>
    <cellStyle name="RISKtrCorner 2 6 3 3 2" xfId="25467" xr:uid="{01C653D3-8DEA-4DCF-8D86-4BDD795DE824}"/>
    <cellStyle name="RISKtrCorner 2 6 3 4" xfId="25468" xr:uid="{793A82D2-0636-4982-8EA3-B9CFFD1E03DF}"/>
    <cellStyle name="RISKtrCorner 2 6 4" xfId="25469" xr:uid="{077E6DEE-63EE-487C-BC6E-514F84FA1196}"/>
    <cellStyle name="RISKtrCorner 2 6 4 2" xfId="25470" xr:uid="{6BF609BB-0A15-4320-A9E6-8B0DBFBE05AD}"/>
    <cellStyle name="RISKtrCorner 2 6 4 2 2" xfId="25471" xr:uid="{ED2FAA0C-79FE-4AC8-BFF7-A8620A7ACE91}"/>
    <cellStyle name="RISKtrCorner 2 6 4 3" xfId="25472" xr:uid="{71C3F43D-4751-4B1F-8DCA-F813F1722978}"/>
    <cellStyle name="RISKtrCorner 2 6 4 3 2" xfId="25473" xr:uid="{97AC9E5D-2575-4929-BB62-547AF26D8749}"/>
    <cellStyle name="RISKtrCorner 2 6 4 4" xfId="25474" xr:uid="{D0C64364-5D84-49E2-9141-71701210C20F}"/>
    <cellStyle name="RISKtrCorner 2 6 5" xfId="25475" xr:uid="{58EADF57-F614-4EE6-B182-1BBC2AE9BADF}"/>
    <cellStyle name="RISKtrCorner 2 6 5 2" xfId="25476" xr:uid="{95A5198D-D25F-47AF-B668-EB030CF42B80}"/>
    <cellStyle name="RISKtrCorner 2 6 5 2 2" xfId="25477" xr:uid="{21D7435C-03F0-4C48-9B93-8892716686A8}"/>
    <cellStyle name="RISKtrCorner 2 6 5 3" xfId="25478" xr:uid="{D34AD058-FDE3-45B7-A341-BAF499F90099}"/>
    <cellStyle name="RISKtrCorner 2 6 5 3 2" xfId="25479" xr:uid="{54E2E587-106E-4162-9E5B-E14CE8AC1F84}"/>
    <cellStyle name="RISKtrCorner 2 6 5 4" xfId="25480" xr:uid="{2DBE0B95-7F8A-4F32-B857-672E833D4149}"/>
    <cellStyle name="RISKtrCorner 2 6 6" xfId="25481" xr:uid="{8DC3F78C-8147-4398-9E9E-5ADF7D9F3B6D}"/>
    <cellStyle name="RISKtrCorner 2 6 6 2" xfId="25482" xr:uid="{830698B4-FD18-4322-A326-F8C2E514AA8A}"/>
    <cellStyle name="RISKtrCorner 2 6 7" xfId="25483" xr:uid="{5CD5A146-5EED-45A3-A284-245AE657CA34}"/>
    <cellStyle name="RISKtrCorner 2 6 7 2" xfId="25484" xr:uid="{854137B5-2E97-4EC7-ADBD-7DFC70F9A931}"/>
    <cellStyle name="RISKtrCorner 2 6 8" xfId="25485" xr:uid="{AE26419B-C2C5-4CCE-BE83-1DC831569721}"/>
    <cellStyle name="RISKtrCorner 2 7" xfId="25486" xr:uid="{CD28640F-8DA0-4E0D-B5C9-FC8CB83484B6}"/>
    <cellStyle name="RISKtrCorner 2 7 2" xfId="25487" xr:uid="{653FF638-6F3B-44D8-815A-22C8D38DB2D2}"/>
    <cellStyle name="RISKtrCorner 2 7 2 2" xfId="25488" xr:uid="{5148D478-472C-4B96-A895-C5F17C9CDF31}"/>
    <cellStyle name="RISKtrCorner 2 7 3" xfId="25489" xr:uid="{EFEE3192-B860-4B03-BC81-2E5AF0E798FA}"/>
    <cellStyle name="RISKtrCorner 2 7 3 2" xfId="25490" xr:uid="{7C8D678B-55BE-4D98-987B-8A848D510CF0}"/>
    <cellStyle name="RISKtrCorner 2 7 4" xfId="25491" xr:uid="{7B1164DB-4AA9-4EDB-A787-6A815066178E}"/>
    <cellStyle name="RISKtrCorner 2 8" xfId="25492" xr:uid="{06CB2952-1F93-45DF-A127-86EAB4696D7A}"/>
    <cellStyle name="RISKtrCorner 2 8 2" xfId="25493" xr:uid="{D7F1DD07-021F-4FFB-822A-10972F9FE09B}"/>
    <cellStyle name="RISKtrCorner 2 8 2 2" xfId="25494" xr:uid="{7473E45C-BCEE-48C2-9553-31A1E31CEA91}"/>
    <cellStyle name="RISKtrCorner 2 8 3" xfId="25495" xr:uid="{27A9F5C9-A25F-44D8-B5A1-486B08F902D5}"/>
    <cellStyle name="RISKtrCorner 2 8 3 2" xfId="25496" xr:uid="{F99C2F1D-1AA4-45EE-87B5-6F7F75D5E4C2}"/>
    <cellStyle name="RISKtrCorner 2 8 4" xfId="25497" xr:uid="{9BFF35F5-35B4-49CB-9833-E8F621366C26}"/>
    <cellStyle name="RISKtrCorner 2 9" xfId="25498" xr:uid="{6BC52925-3915-4CE5-A2DE-A3B677F685FB}"/>
    <cellStyle name="RISKtrCorner 2 9 2" xfId="25499" xr:uid="{39490414-8EA2-43E5-873C-368E4B796047}"/>
    <cellStyle name="RISKtrCorner 2 9 2 2" xfId="25500" xr:uid="{84926ECB-AACC-4CBD-BECC-BA2C8948793F}"/>
    <cellStyle name="RISKtrCorner 2 9 3" xfId="25501" xr:uid="{FD24FF22-FA6C-46FD-ADAD-F0A94DB5A53C}"/>
    <cellStyle name="RISKtrCorner 2 9 3 2" xfId="25502" xr:uid="{E4A72A6E-E504-450F-BC7E-33159DACBC84}"/>
    <cellStyle name="RISKtrCorner 2 9 4" xfId="25503" xr:uid="{FFA89EC7-1987-43D7-8D9A-657C27A9196F}"/>
    <cellStyle name="RISKtrCorner 2_Balance" xfId="25504" xr:uid="{A6AD70B8-4DE2-4818-A90A-DB13D073BD51}"/>
    <cellStyle name="RISKtrCorner 3" xfId="25505" xr:uid="{46BC7324-4998-4746-9CB7-BE146343AB62}"/>
    <cellStyle name="RISKtrCorner 3 10" xfId="25506" xr:uid="{FA625FAA-8E40-493D-9042-482570138A1D}"/>
    <cellStyle name="RISKtrCorner 3 10 2" xfId="25507" xr:uid="{748AB761-24D7-41D0-882E-52FDF17499DC}"/>
    <cellStyle name="RISKtrCorner 3 10 2 2" xfId="25508" xr:uid="{EC7CA0CE-7364-4966-848F-E3AC19D37F9A}"/>
    <cellStyle name="RISKtrCorner 3 10 3" xfId="25509" xr:uid="{7F92D84F-1554-4410-90C7-11ED07782C3C}"/>
    <cellStyle name="RISKtrCorner 3 10 3 2" xfId="25510" xr:uid="{A195263A-56CD-4130-81E1-A1EFD4E17C4B}"/>
    <cellStyle name="RISKtrCorner 3 10 4" xfId="25511" xr:uid="{35CAD1ED-92FF-40C7-B470-0A6B0210478B}"/>
    <cellStyle name="RISKtrCorner 3 11" xfId="25512" xr:uid="{55FC5EE7-CAF9-4883-A82A-45AB22182CA5}"/>
    <cellStyle name="RISKtrCorner 3 11 2" xfId="25513" xr:uid="{335AC169-1087-4C9F-93D7-5FAEC81AA136}"/>
    <cellStyle name="RISKtrCorner 3 12" xfId="25514" xr:uid="{8CFEA643-3B5D-42B8-A979-B6733F9006DB}"/>
    <cellStyle name="RISKtrCorner 3 12 2" xfId="25515" xr:uid="{11514145-C6A9-40E0-AE07-8891519696AD}"/>
    <cellStyle name="RISKtrCorner 3 13" xfId="25516" xr:uid="{B44BEDE4-6E2F-46CD-A63B-356C891DF777}"/>
    <cellStyle name="RISKtrCorner 3 2" xfId="25517" xr:uid="{0FD1B76F-7F74-48CC-91A2-D854A947850F}"/>
    <cellStyle name="RISKtrCorner 3 2 2" xfId="25518" xr:uid="{C146A8A8-F79F-4BEB-9CE9-FA906DD35DDE}"/>
    <cellStyle name="RISKtrCorner 3 2 2 2" xfId="25519" xr:uid="{23038E79-BD52-4957-BE64-2B3FC998FFCA}"/>
    <cellStyle name="RISKtrCorner 3 2 2 2 2" xfId="25520" xr:uid="{387D8D25-79CA-4BA0-8C3B-899049A8F978}"/>
    <cellStyle name="RISKtrCorner 3 2 2 2 2 2" xfId="25521" xr:uid="{7AF3A24B-9C7E-4A2F-AFB6-86703B9D39F9}"/>
    <cellStyle name="RISKtrCorner 3 2 2 2 3" xfId="25522" xr:uid="{83EDE6F5-CC44-4420-89FF-B80B153038D9}"/>
    <cellStyle name="RISKtrCorner 3 2 2 2 3 2" xfId="25523" xr:uid="{DF010C5F-58F8-490D-840A-8E0D457B380B}"/>
    <cellStyle name="RISKtrCorner 3 2 2 2 4" xfId="25524" xr:uid="{45B365FC-31CA-428C-9AD8-3EDFCDDA8C72}"/>
    <cellStyle name="RISKtrCorner 3 2 2 3" xfId="25525" xr:uid="{0D938C06-6ED3-4434-8AFC-CA8D194DA1E4}"/>
    <cellStyle name="RISKtrCorner 3 2 2 3 2" xfId="25526" xr:uid="{B155AAD7-F1E9-411F-A4E6-C873A47E92C0}"/>
    <cellStyle name="RISKtrCorner 3 2 2 3 2 2" xfId="25527" xr:uid="{D3BE850A-DD9C-4F00-9FFA-E2E94B2A30FD}"/>
    <cellStyle name="RISKtrCorner 3 2 2 3 3" xfId="25528" xr:uid="{BBA0F338-120A-47AD-BE35-7D5DC8F35366}"/>
    <cellStyle name="RISKtrCorner 3 2 2 3 3 2" xfId="25529" xr:uid="{5FCCA946-A93C-4C88-9EA0-A77403C26770}"/>
    <cellStyle name="RISKtrCorner 3 2 2 3 4" xfId="25530" xr:uid="{2EAA3939-3761-4870-8345-620DD3917BA6}"/>
    <cellStyle name="RISKtrCorner 3 2 2 4" xfId="25531" xr:uid="{1C558B95-BF93-4DF0-997D-C11EF7AD1AEC}"/>
    <cellStyle name="RISKtrCorner 3 2 2 4 2" xfId="25532" xr:uid="{C40003C9-5F7A-4B56-9BD5-90205A8D9309}"/>
    <cellStyle name="RISKtrCorner 3 2 2 4 2 2" xfId="25533" xr:uid="{73EE208C-8963-4D41-BA21-59FD1297CEDF}"/>
    <cellStyle name="RISKtrCorner 3 2 2 4 3" xfId="25534" xr:uid="{4135D106-BD77-4575-9409-FF3747A4924F}"/>
    <cellStyle name="RISKtrCorner 3 2 2 4 3 2" xfId="25535" xr:uid="{6768893A-C7DA-4EAE-ABC5-7DB92E4A893B}"/>
    <cellStyle name="RISKtrCorner 3 2 2 4 4" xfId="25536" xr:uid="{F1D15348-7F0D-4921-942A-0F2A152C80B0}"/>
    <cellStyle name="RISKtrCorner 3 2 2 5" xfId="25537" xr:uid="{43B39F32-1CB2-4FD3-B35D-066CFB35C8EB}"/>
    <cellStyle name="RISKtrCorner 3 2 2 5 2" xfId="25538" xr:uid="{3C9E92F3-4ED4-49A3-A545-FC0F7B5371AA}"/>
    <cellStyle name="RISKtrCorner 3 2 2 5 2 2" xfId="25539" xr:uid="{4C450245-6B58-47F7-A7E9-F7BAE2A2CC90}"/>
    <cellStyle name="RISKtrCorner 3 2 2 5 3" xfId="25540" xr:uid="{FA52D031-E272-460A-BA2A-0B1EB5352A4B}"/>
    <cellStyle name="RISKtrCorner 3 2 2 5 3 2" xfId="25541" xr:uid="{498D2BB8-5D99-4C9E-B39A-AFB8A01F254D}"/>
    <cellStyle name="RISKtrCorner 3 2 2 5 4" xfId="25542" xr:uid="{6C4CA73C-754A-4269-A1A8-96AD7434D7A4}"/>
    <cellStyle name="RISKtrCorner 3 2 2 6" xfId="25543" xr:uid="{161CB053-172F-4F89-8538-C6DA098C7ACE}"/>
    <cellStyle name="RISKtrCorner 3 2 2 6 2" xfId="25544" xr:uid="{97BDB897-652E-4F4C-8A26-C39E2A4E433A}"/>
    <cellStyle name="RISKtrCorner 3 2 2 7" xfId="25545" xr:uid="{BC3553B6-EF21-4F04-A792-BBE5E6905EB1}"/>
    <cellStyle name="RISKtrCorner 3 2 2 7 2" xfId="25546" xr:uid="{16E6A876-3E8C-482E-A1B8-8300B1F6EC6D}"/>
    <cellStyle name="RISKtrCorner 3 2 2 8" xfId="25547" xr:uid="{C734CF6C-137D-4405-8411-B3D8CB35D912}"/>
    <cellStyle name="RISKtrCorner 3 2 3" xfId="25548" xr:uid="{BA26FBB6-7601-4B44-A4A0-FE04E58C2329}"/>
    <cellStyle name="RISKtrCorner 3 2 3 2" xfId="25549" xr:uid="{510DCB22-D827-408A-AB10-66410C555AAD}"/>
    <cellStyle name="RISKtrCorner 3 2 3 2 2" xfId="25550" xr:uid="{1AFD03AD-679B-48DD-83A6-2D4E88D16C91}"/>
    <cellStyle name="RISKtrCorner 3 2 3 3" xfId="25551" xr:uid="{6831DD24-3BC9-45A8-B911-05BB85F5C503}"/>
    <cellStyle name="RISKtrCorner 3 2 3 3 2" xfId="25552" xr:uid="{8CD66F5B-6604-4C4C-B0A4-9848FAD7673A}"/>
    <cellStyle name="RISKtrCorner 3 2 3 4" xfId="25553" xr:uid="{AAD82932-36FC-4D18-9007-F98C749E9119}"/>
    <cellStyle name="RISKtrCorner 3 2 4" xfId="25554" xr:uid="{9EC9BFD4-F07B-4E17-8C31-955F254D8A24}"/>
    <cellStyle name="RISKtrCorner 3 2 4 2" xfId="25555" xr:uid="{0FBEA030-118C-4C05-82CD-C1371E3AAA17}"/>
    <cellStyle name="RISKtrCorner 3 2 4 2 2" xfId="25556" xr:uid="{B2AE4FB2-3016-4769-A065-5356BF272DE8}"/>
    <cellStyle name="RISKtrCorner 3 2 4 3" xfId="25557" xr:uid="{829B2D09-A664-45CD-8E27-59B1C6A7AB63}"/>
    <cellStyle name="RISKtrCorner 3 2 4 3 2" xfId="25558" xr:uid="{E233C751-BB62-4873-98E9-26A6241D1E71}"/>
    <cellStyle name="RISKtrCorner 3 2 4 4" xfId="25559" xr:uid="{8EB0AC95-09C6-4E07-AA04-713466BB0A45}"/>
    <cellStyle name="RISKtrCorner 3 2 5" xfId="25560" xr:uid="{C2655F02-5E1E-4AA3-A2C9-59447164A350}"/>
    <cellStyle name="RISKtrCorner 3 2 5 2" xfId="25561" xr:uid="{E7FB45C2-8C7F-4499-956A-9CE56ED7F3B2}"/>
    <cellStyle name="RISKtrCorner 3 2 5 2 2" xfId="25562" xr:uid="{DF36FF82-4093-449A-9E09-0121CA8E5B51}"/>
    <cellStyle name="RISKtrCorner 3 2 5 3" xfId="25563" xr:uid="{29A0C409-1135-4125-A44E-1E9E32D796D8}"/>
    <cellStyle name="RISKtrCorner 3 2 5 3 2" xfId="25564" xr:uid="{75E0FFA2-9E14-415A-B74F-0BB6C026AF55}"/>
    <cellStyle name="RISKtrCorner 3 2 5 4" xfId="25565" xr:uid="{16915A4A-A29B-4D8B-9842-338E6F335ABE}"/>
    <cellStyle name="RISKtrCorner 3 2 6" xfId="25566" xr:uid="{1C1C12CD-0B5F-460C-B594-484AAF7B92D9}"/>
    <cellStyle name="RISKtrCorner 3 2 6 2" xfId="25567" xr:uid="{2E6F492F-5592-4AB5-BCEF-E94A9AB16FED}"/>
    <cellStyle name="RISKtrCorner 3 2 6 2 2" xfId="25568" xr:uid="{4753173C-9F80-4D9A-BC5E-44A96A1CB262}"/>
    <cellStyle name="RISKtrCorner 3 2 6 3" xfId="25569" xr:uid="{7B5A4A10-5F68-43B3-8828-13575CF00BED}"/>
    <cellStyle name="RISKtrCorner 3 2 6 3 2" xfId="25570" xr:uid="{833C0232-704D-4362-8719-7CC7D310231D}"/>
    <cellStyle name="RISKtrCorner 3 2 6 4" xfId="25571" xr:uid="{AEA76E13-2729-4B26-A4C1-A2B97B6E8ED2}"/>
    <cellStyle name="RISKtrCorner 3 2 7" xfId="25572" xr:uid="{44ED65A6-FA3A-4BB9-AE51-CEDC690AD65A}"/>
    <cellStyle name="RISKtrCorner 3 2 7 2" xfId="25573" xr:uid="{5FCF471C-EC54-4554-9B6C-CE4130B28B2C}"/>
    <cellStyle name="RISKtrCorner 3 2 8" xfId="25574" xr:uid="{CC7FDA24-D3B4-4C7D-B816-98E975C6F0B9}"/>
    <cellStyle name="RISKtrCorner 3 2 8 2" xfId="25575" xr:uid="{93ECAA8E-B54A-4742-A244-6FDAEE44916A}"/>
    <cellStyle name="RISKtrCorner 3 2 9" xfId="25576" xr:uid="{09BA12BC-C925-419E-B2A2-0D0CEF504D93}"/>
    <cellStyle name="RISKtrCorner 3 2_Balance" xfId="25577" xr:uid="{FFB2C885-AAF6-4053-85DF-3493291107CD}"/>
    <cellStyle name="RISKtrCorner 3 3" xfId="25578" xr:uid="{3E71C285-C28D-441A-8252-5282BE3FFAC5}"/>
    <cellStyle name="RISKtrCorner 3 3 2" xfId="25579" xr:uid="{5D8E2821-1771-4310-9468-A34A375F441A}"/>
    <cellStyle name="RISKtrCorner 3 3 2 2" xfId="25580" xr:uid="{0ED37E0D-9CEA-442A-97DD-B703C90276C9}"/>
    <cellStyle name="RISKtrCorner 3 3 2 2 2" xfId="25581" xr:uid="{C8343007-83FA-4357-A3C2-84799FC2E6E7}"/>
    <cellStyle name="RISKtrCorner 3 3 2 2 2 2" xfId="25582" xr:uid="{CB1FB201-8852-4BF6-BFD3-429B7A859DE8}"/>
    <cellStyle name="RISKtrCorner 3 3 2 2 3" xfId="25583" xr:uid="{654CF84D-014D-465D-B398-CB2410B364E5}"/>
    <cellStyle name="RISKtrCorner 3 3 2 2 3 2" xfId="25584" xr:uid="{325012A8-B7D6-4F1A-8586-9455F0661C5D}"/>
    <cellStyle name="RISKtrCorner 3 3 2 2 4" xfId="25585" xr:uid="{51B8AD0C-EE87-4257-969A-CDCF4AC38CF6}"/>
    <cellStyle name="RISKtrCorner 3 3 2 3" xfId="25586" xr:uid="{4199EC1F-C304-45F4-B3E7-B40A4AAD6CA4}"/>
    <cellStyle name="RISKtrCorner 3 3 2 3 2" xfId="25587" xr:uid="{D55101D7-3CDE-49C8-9F86-EB0812E890C7}"/>
    <cellStyle name="RISKtrCorner 3 3 2 3 2 2" xfId="25588" xr:uid="{E0C730FD-D007-4674-87C8-548EA46160C4}"/>
    <cellStyle name="RISKtrCorner 3 3 2 3 3" xfId="25589" xr:uid="{EA1DB699-E949-4F61-9DC1-06B86138E79B}"/>
    <cellStyle name="RISKtrCorner 3 3 2 3 3 2" xfId="25590" xr:uid="{A9846DB8-DBBD-4FFA-95ED-3B27E4983318}"/>
    <cellStyle name="RISKtrCorner 3 3 2 3 4" xfId="25591" xr:uid="{67E4F099-BFAD-461F-8267-2250BAF3D5D8}"/>
    <cellStyle name="RISKtrCorner 3 3 2 4" xfId="25592" xr:uid="{2F044530-9451-4B9E-919D-A98D2084F0D1}"/>
    <cellStyle name="RISKtrCorner 3 3 2 4 2" xfId="25593" xr:uid="{B9B4570D-05A5-400D-AF4E-39F29F532442}"/>
    <cellStyle name="RISKtrCorner 3 3 2 4 2 2" xfId="25594" xr:uid="{532603BF-4860-4281-9324-4C3CB4AA2F6C}"/>
    <cellStyle name="RISKtrCorner 3 3 2 4 3" xfId="25595" xr:uid="{A1021F92-65BA-4810-8DB4-D926815A40BC}"/>
    <cellStyle name="RISKtrCorner 3 3 2 4 3 2" xfId="25596" xr:uid="{98D81665-77AF-418F-9421-EC7AD25343DA}"/>
    <cellStyle name="RISKtrCorner 3 3 2 4 4" xfId="25597" xr:uid="{3789BE34-AFE0-44BC-85FC-5E41E7A6F237}"/>
    <cellStyle name="RISKtrCorner 3 3 2 5" xfId="25598" xr:uid="{35810A95-2E69-4D5C-831E-08AB45168400}"/>
    <cellStyle name="RISKtrCorner 3 3 2 5 2" xfId="25599" xr:uid="{D2B433EE-0011-483B-933B-B6BF23748128}"/>
    <cellStyle name="RISKtrCorner 3 3 2 5 2 2" xfId="25600" xr:uid="{2DDE1F4E-8122-4216-A3BB-AD1A0F857ACF}"/>
    <cellStyle name="RISKtrCorner 3 3 2 5 3" xfId="25601" xr:uid="{41FC570D-7CF5-4B93-9443-82073CD9A494}"/>
    <cellStyle name="RISKtrCorner 3 3 2 5 3 2" xfId="25602" xr:uid="{5B6AF573-0903-43B6-934D-F00CE6489BF0}"/>
    <cellStyle name="RISKtrCorner 3 3 2 5 4" xfId="25603" xr:uid="{D2320E2F-51A8-450F-A105-09ED7F0DC45E}"/>
    <cellStyle name="RISKtrCorner 3 3 2 6" xfId="25604" xr:uid="{E4BE8E93-36A5-45D7-840F-65C15C18AF74}"/>
    <cellStyle name="RISKtrCorner 3 3 2 6 2" xfId="25605" xr:uid="{368B25BA-E50E-4D14-9006-47B4D3C33DDF}"/>
    <cellStyle name="RISKtrCorner 3 3 2 7" xfId="25606" xr:uid="{A2B32CB2-46EE-449E-92B5-8D6E083665B1}"/>
    <cellStyle name="RISKtrCorner 3 3 2 7 2" xfId="25607" xr:uid="{AEBEE1EC-8E32-4C66-BA3F-55C742AD5084}"/>
    <cellStyle name="RISKtrCorner 3 3 2 8" xfId="25608" xr:uid="{4D851701-8B99-4521-99E0-563908652904}"/>
    <cellStyle name="RISKtrCorner 3 3 3" xfId="25609" xr:uid="{17155F91-3563-43A3-B2BB-64FD75E6C41E}"/>
    <cellStyle name="RISKtrCorner 3 3 3 2" xfId="25610" xr:uid="{61D81B89-4BBF-4FDA-A86B-1DFBF51611F2}"/>
    <cellStyle name="RISKtrCorner 3 3 3 2 2" xfId="25611" xr:uid="{957B7CA2-0320-4E07-868B-A846B229743F}"/>
    <cellStyle name="RISKtrCorner 3 3 3 3" xfId="25612" xr:uid="{A84A0F2E-EFD8-4A46-9FE8-21B8FD399469}"/>
    <cellStyle name="RISKtrCorner 3 3 3 3 2" xfId="25613" xr:uid="{AC241C79-6E2D-4E30-94BC-76FF729B93B7}"/>
    <cellStyle name="RISKtrCorner 3 3 3 4" xfId="25614" xr:uid="{E1133048-243B-46EB-97FB-9561C837DD30}"/>
    <cellStyle name="RISKtrCorner 3 3 4" xfId="25615" xr:uid="{B71CD4D7-8BD5-4FB9-944A-6ACB664283EC}"/>
    <cellStyle name="RISKtrCorner 3 3 4 2" xfId="25616" xr:uid="{F84D1ECF-7A64-4871-9197-8FBC8C9C81FC}"/>
    <cellStyle name="RISKtrCorner 3 3 4 2 2" xfId="25617" xr:uid="{11FE8824-984B-4B78-991C-D686A84BAC2B}"/>
    <cellStyle name="RISKtrCorner 3 3 4 3" xfId="25618" xr:uid="{09B10909-D9BA-461B-9ABC-E72CEA2CFF2F}"/>
    <cellStyle name="RISKtrCorner 3 3 4 3 2" xfId="25619" xr:uid="{D29CA840-4E13-45E9-8E5A-6A085B5B29F1}"/>
    <cellStyle name="RISKtrCorner 3 3 4 4" xfId="25620" xr:uid="{3CA9CEF5-8AF0-4306-AA29-3E76FC40FFB1}"/>
    <cellStyle name="RISKtrCorner 3 3 5" xfId="25621" xr:uid="{7CBE8314-E369-4470-9360-D9D7C0F59862}"/>
    <cellStyle name="RISKtrCorner 3 3 5 2" xfId="25622" xr:uid="{23ED621E-E082-49E0-8A9D-68D18D1B7133}"/>
    <cellStyle name="RISKtrCorner 3 3 5 2 2" xfId="25623" xr:uid="{D9BD01C0-AEDA-4181-9ED9-80CF8E7A9370}"/>
    <cellStyle name="RISKtrCorner 3 3 5 3" xfId="25624" xr:uid="{7848E2E3-EBEE-4731-A0E6-84B92B933A5E}"/>
    <cellStyle name="RISKtrCorner 3 3 5 3 2" xfId="25625" xr:uid="{45A60B89-15F1-42C3-B03B-BF93A2F8935B}"/>
    <cellStyle name="RISKtrCorner 3 3 5 4" xfId="25626" xr:uid="{B59A6DA4-90BD-481E-B986-55D1629167BE}"/>
    <cellStyle name="RISKtrCorner 3 3 6" xfId="25627" xr:uid="{D0C94F74-47F5-4283-B9C8-B646C0BAFEEF}"/>
    <cellStyle name="RISKtrCorner 3 3 6 2" xfId="25628" xr:uid="{628E0943-4E7F-4083-B5C3-9E90C136BC9D}"/>
    <cellStyle name="RISKtrCorner 3 3 6 2 2" xfId="25629" xr:uid="{91DD1067-6F90-4022-8C8F-1987F920F397}"/>
    <cellStyle name="RISKtrCorner 3 3 6 3" xfId="25630" xr:uid="{5FEC6080-8BC1-466F-91CD-1B339A3A2CF1}"/>
    <cellStyle name="RISKtrCorner 3 3 6 3 2" xfId="25631" xr:uid="{278DFA14-3DC2-4D94-861B-72BED585D0B7}"/>
    <cellStyle name="RISKtrCorner 3 3 6 4" xfId="25632" xr:uid="{448C7BE2-135E-4659-94BC-C7FC34FBE039}"/>
    <cellStyle name="RISKtrCorner 3 3 7" xfId="25633" xr:uid="{994CA48E-BC07-49D0-8027-66FFCBE4A862}"/>
    <cellStyle name="RISKtrCorner 3 3 7 2" xfId="25634" xr:uid="{A672E0CE-2E65-40BA-AE9B-F22F5DFFC034}"/>
    <cellStyle name="RISKtrCorner 3 3 8" xfId="25635" xr:uid="{AE5BB4DB-07E9-4139-9794-247B755081B8}"/>
    <cellStyle name="RISKtrCorner 3 3 8 2" xfId="25636" xr:uid="{BF5618B0-A0FC-4D6A-B93F-EF1FC0111501}"/>
    <cellStyle name="RISKtrCorner 3 3 9" xfId="25637" xr:uid="{C6715F1A-25E0-469B-900B-2DCD7C927D8A}"/>
    <cellStyle name="RISKtrCorner 3 3_Balance" xfId="25638" xr:uid="{38D6012F-5798-471E-8FF0-FBC327E47472}"/>
    <cellStyle name="RISKtrCorner 3 4" xfId="25639" xr:uid="{3364C88F-AC86-4D81-A869-5C33176F8CC8}"/>
    <cellStyle name="RISKtrCorner 3 4 2" xfId="25640" xr:uid="{37BAFCB5-E12D-4F3F-B8D8-7B04DC28D365}"/>
    <cellStyle name="RISKtrCorner 3 4 2 2" xfId="25641" xr:uid="{79FF0A23-B0CD-4CAF-A89D-CA2F8700F8F3}"/>
    <cellStyle name="RISKtrCorner 3 4 2 2 2" xfId="25642" xr:uid="{9EC0BA04-D2A1-46F0-835F-CA9EF497D4A2}"/>
    <cellStyle name="RISKtrCorner 3 4 2 2 2 2" xfId="25643" xr:uid="{06D2AAF1-8E2C-420F-A3B0-23B27D518941}"/>
    <cellStyle name="RISKtrCorner 3 4 2 2 3" xfId="25644" xr:uid="{24A30E9E-D105-4684-A069-98DC023B423F}"/>
    <cellStyle name="RISKtrCorner 3 4 2 2 3 2" xfId="25645" xr:uid="{48D0F058-A6FD-4243-8068-A974025889E2}"/>
    <cellStyle name="RISKtrCorner 3 4 2 2 4" xfId="25646" xr:uid="{58936F3B-37DD-4109-87BD-29DE446271A1}"/>
    <cellStyle name="RISKtrCorner 3 4 2 3" xfId="25647" xr:uid="{D48CA20B-AB89-448C-8B60-419C9554EF80}"/>
    <cellStyle name="RISKtrCorner 3 4 2 3 2" xfId="25648" xr:uid="{69828EBF-8C83-4089-A70F-C907B935A75D}"/>
    <cellStyle name="RISKtrCorner 3 4 2 3 2 2" xfId="25649" xr:uid="{DE4ACFDC-6DF8-4A72-A076-71060E4859B6}"/>
    <cellStyle name="RISKtrCorner 3 4 2 3 3" xfId="25650" xr:uid="{81B2CBA4-7796-453C-A9D0-C6206A9C1E81}"/>
    <cellStyle name="RISKtrCorner 3 4 2 3 3 2" xfId="25651" xr:uid="{1A4158D8-9AEA-4169-BA0F-03016448811F}"/>
    <cellStyle name="RISKtrCorner 3 4 2 3 4" xfId="25652" xr:uid="{F587C0CE-AEB2-4878-805A-3002C4D556D0}"/>
    <cellStyle name="RISKtrCorner 3 4 2 4" xfId="25653" xr:uid="{9ED89D91-F83D-48D0-B3BF-60DE4BFF642A}"/>
    <cellStyle name="RISKtrCorner 3 4 2 4 2" xfId="25654" xr:uid="{C43939E3-F5ED-46EC-A35D-2A616D5BB42E}"/>
    <cellStyle name="RISKtrCorner 3 4 2 4 2 2" xfId="25655" xr:uid="{B111F54A-2B29-4CF5-B839-C48395E16031}"/>
    <cellStyle name="RISKtrCorner 3 4 2 4 3" xfId="25656" xr:uid="{1FB19E89-B837-483E-AFC1-8841F3925CF6}"/>
    <cellStyle name="RISKtrCorner 3 4 2 4 3 2" xfId="25657" xr:uid="{30C06D95-13F9-4287-A6D5-3EAD44341B0C}"/>
    <cellStyle name="RISKtrCorner 3 4 2 4 4" xfId="25658" xr:uid="{61D07F2C-2652-4BE7-A145-3A64005F75BF}"/>
    <cellStyle name="RISKtrCorner 3 4 2 5" xfId="25659" xr:uid="{A97D42F9-40F9-4333-AC7A-E69AF04FCB63}"/>
    <cellStyle name="RISKtrCorner 3 4 2 5 2" xfId="25660" xr:uid="{B4060250-F68D-41A3-A217-8A68DAB3CFE7}"/>
    <cellStyle name="RISKtrCorner 3 4 2 5 2 2" xfId="25661" xr:uid="{E209C740-3F57-4E45-A7DE-0AB3BA1D9ED6}"/>
    <cellStyle name="RISKtrCorner 3 4 2 5 3" xfId="25662" xr:uid="{26EF1F86-1A52-4496-9430-D8C3E4319F71}"/>
    <cellStyle name="RISKtrCorner 3 4 2 5 3 2" xfId="25663" xr:uid="{7BF12A23-6DD3-48DA-953E-52379189BD77}"/>
    <cellStyle name="RISKtrCorner 3 4 2 5 4" xfId="25664" xr:uid="{5CC2D4E8-5172-459D-955E-3BAB839C3EFA}"/>
    <cellStyle name="RISKtrCorner 3 4 2 6" xfId="25665" xr:uid="{F202E4FF-6D3E-44A9-8BCB-93BB8635F1E9}"/>
    <cellStyle name="RISKtrCorner 3 4 2 6 2" xfId="25666" xr:uid="{9EA11FBF-BB69-4473-9417-6B09EA38A1A9}"/>
    <cellStyle name="RISKtrCorner 3 4 2 7" xfId="25667" xr:uid="{42EB4151-85D6-4D5E-86A8-9E7473E8BCB3}"/>
    <cellStyle name="RISKtrCorner 3 4 2 7 2" xfId="25668" xr:uid="{DFEA899A-9C78-4DE5-B850-0B9E607FD642}"/>
    <cellStyle name="RISKtrCorner 3 4 2 8" xfId="25669" xr:uid="{2F51B652-8F3C-4CC1-89CC-0A0947BC3C7A}"/>
    <cellStyle name="RISKtrCorner 3 4 3" xfId="25670" xr:uid="{10431C6A-8AFC-4EE4-AB74-1620B4B01648}"/>
    <cellStyle name="RISKtrCorner 3 4 3 2" xfId="25671" xr:uid="{D832AF34-9A76-4568-97C5-F11D6F11E605}"/>
    <cellStyle name="RISKtrCorner 3 4 3 2 2" xfId="25672" xr:uid="{146A7EF9-D6E2-4D76-B061-34EC187142F1}"/>
    <cellStyle name="RISKtrCorner 3 4 3 3" xfId="25673" xr:uid="{DE00FF28-B4EC-4E51-A8DD-800994E83711}"/>
    <cellStyle name="RISKtrCorner 3 4 3 3 2" xfId="25674" xr:uid="{C8AA5003-A9DD-4449-B7CC-02D59EEAF25E}"/>
    <cellStyle name="RISKtrCorner 3 4 3 4" xfId="25675" xr:uid="{80417002-5D5C-468E-BBD1-A288665F73F8}"/>
    <cellStyle name="RISKtrCorner 3 4 4" xfId="25676" xr:uid="{6F7E8A51-B07D-430E-9871-A599E89B7CB6}"/>
    <cellStyle name="RISKtrCorner 3 4 4 2" xfId="25677" xr:uid="{A734088F-13B3-4111-8242-0EC6BFE8EE39}"/>
    <cellStyle name="RISKtrCorner 3 4 4 2 2" xfId="25678" xr:uid="{06004F22-9E3F-4257-B9C2-1947E7EA80D1}"/>
    <cellStyle name="RISKtrCorner 3 4 4 3" xfId="25679" xr:uid="{9E6AFC6D-CA2C-4BB5-8BC9-046826E26980}"/>
    <cellStyle name="RISKtrCorner 3 4 4 3 2" xfId="25680" xr:uid="{8D474E8D-DCA9-4554-9868-23FD3AC10CF8}"/>
    <cellStyle name="RISKtrCorner 3 4 4 4" xfId="25681" xr:uid="{1613FB01-5994-4B2F-AC85-D7B85E5C49CD}"/>
    <cellStyle name="RISKtrCorner 3 4 5" xfId="25682" xr:uid="{9AC67E9C-8E5E-42D6-AC3E-C6379B8CB1B9}"/>
    <cellStyle name="RISKtrCorner 3 4 5 2" xfId="25683" xr:uid="{25B4EF8E-402E-47F7-8363-052A758CA8DE}"/>
    <cellStyle name="RISKtrCorner 3 4 5 2 2" xfId="25684" xr:uid="{B11538A4-7272-435D-963E-BFFF7DF2355E}"/>
    <cellStyle name="RISKtrCorner 3 4 5 3" xfId="25685" xr:uid="{2A743563-DEEB-485A-A88A-F1E83B85DABB}"/>
    <cellStyle name="RISKtrCorner 3 4 5 3 2" xfId="25686" xr:uid="{35FDD19A-CF27-48FF-B02D-FCECC5F698E3}"/>
    <cellStyle name="RISKtrCorner 3 4 5 4" xfId="25687" xr:uid="{15E2B87D-7835-460D-97BD-95DA0FE733E3}"/>
    <cellStyle name="RISKtrCorner 3 4 6" xfId="25688" xr:uid="{ABF91FA4-ED6C-4476-9B98-171D4E570AE3}"/>
    <cellStyle name="RISKtrCorner 3 4 6 2" xfId="25689" xr:uid="{C83B8E8F-3CC0-4FD5-B4E7-DBF1F92F9ACF}"/>
    <cellStyle name="RISKtrCorner 3 4 6 2 2" xfId="25690" xr:uid="{DC70DFE3-5FB5-4BAE-83D4-01A545FA6253}"/>
    <cellStyle name="RISKtrCorner 3 4 6 3" xfId="25691" xr:uid="{95ADEAD3-180D-4CBA-89F9-DD251BCC8EEE}"/>
    <cellStyle name="RISKtrCorner 3 4 6 3 2" xfId="25692" xr:uid="{3C15D4D4-7F80-47C1-BF3C-BDB4F1D29E07}"/>
    <cellStyle name="RISKtrCorner 3 4 6 4" xfId="25693" xr:uid="{53DFA182-D0DA-4197-B38E-FEE6C7467EAC}"/>
    <cellStyle name="RISKtrCorner 3 4 7" xfId="25694" xr:uid="{A47D09C5-B195-4150-A7C0-EF76BE1B510D}"/>
    <cellStyle name="RISKtrCorner 3 4 7 2" xfId="25695" xr:uid="{FDD8FABA-5D42-4B8D-AB7B-3604017D536C}"/>
    <cellStyle name="RISKtrCorner 3 4 8" xfId="25696" xr:uid="{ACC3AAB3-8128-4E74-AEF3-6660B6B781C9}"/>
    <cellStyle name="RISKtrCorner 3 4 8 2" xfId="25697" xr:uid="{A9D75718-B338-48C6-9619-DB047A9C4032}"/>
    <cellStyle name="RISKtrCorner 3 4 9" xfId="25698" xr:uid="{7FF6775F-D1E1-4F57-A46A-8652E2C5688E}"/>
    <cellStyle name="RISKtrCorner 3 4_Balance" xfId="25699" xr:uid="{2C4B5FC0-B23D-4124-8165-399F726B4661}"/>
    <cellStyle name="RISKtrCorner 3 5" xfId="25700" xr:uid="{BDC97616-3C81-422F-A107-83AAC2DEB6F0}"/>
    <cellStyle name="RISKtrCorner 3 5 2" xfId="25701" xr:uid="{92E900BF-37C7-4A71-B453-2B07239808AB}"/>
    <cellStyle name="RISKtrCorner 3 5 2 2" xfId="25702" xr:uid="{A470E5B7-9B82-4242-99D9-3E14EB0DE91B}"/>
    <cellStyle name="RISKtrCorner 3 5 2 2 2" xfId="25703" xr:uid="{0F586C84-E507-407D-B30A-903C31F51F24}"/>
    <cellStyle name="RISKtrCorner 3 5 2 3" xfId="25704" xr:uid="{59D0C446-5E22-4F04-9681-99C7FD14350F}"/>
    <cellStyle name="RISKtrCorner 3 5 2 3 2" xfId="25705" xr:uid="{17301B42-9E72-4A0D-B98A-04ACC2115788}"/>
    <cellStyle name="RISKtrCorner 3 5 2 4" xfId="25706" xr:uid="{CB13DB5F-ADA6-41EE-947C-15CDF9D7C354}"/>
    <cellStyle name="RISKtrCorner 3 5 3" xfId="25707" xr:uid="{619ADDA7-C169-4035-9EAD-8EF4480674F2}"/>
    <cellStyle name="RISKtrCorner 3 5 3 2" xfId="25708" xr:uid="{0B3DC0EC-7201-41B3-B9D3-2E2E21EEAC89}"/>
    <cellStyle name="RISKtrCorner 3 5 3 2 2" xfId="25709" xr:uid="{8C450710-9E18-4853-9784-F79E32F5A816}"/>
    <cellStyle name="RISKtrCorner 3 5 3 3" xfId="25710" xr:uid="{B2148586-4869-4E3E-9807-106410B7DA0C}"/>
    <cellStyle name="RISKtrCorner 3 5 3 3 2" xfId="25711" xr:uid="{F38E3ABC-C682-464F-A32E-AC1F2229322C}"/>
    <cellStyle name="RISKtrCorner 3 5 3 4" xfId="25712" xr:uid="{F5013BF5-308A-4584-AAC7-B6F1C1DCC973}"/>
    <cellStyle name="RISKtrCorner 3 5 4" xfId="25713" xr:uid="{C56C5517-BEA2-4D05-B78D-2BC7674FD8FC}"/>
    <cellStyle name="RISKtrCorner 3 5 4 2" xfId="25714" xr:uid="{6D7EB4F4-EF2D-49E5-8810-9C090A057976}"/>
    <cellStyle name="RISKtrCorner 3 5 4 2 2" xfId="25715" xr:uid="{FF5941F1-5BF4-47F3-A2CE-C4BD3A2F43AC}"/>
    <cellStyle name="RISKtrCorner 3 5 4 3" xfId="25716" xr:uid="{0063B979-EFC5-47A5-9CD4-1FEA37568EA8}"/>
    <cellStyle name="RISKtrCorner 3 5 4 3 2" xfId="25717" xr:uid="{F9A01068-69A7-4668-B5C2-579AC373893C}"/>
    <cellStyle name="RISKtrCorner 3 5 4 4" xfId="25718" xr:uid="{45DEA5C1-F1BF-4956-8FFE-6542FD91C9C8}"/>
    <cellStyle name="RISKtrCorner 3 5 5" xfId="25719" xr:uid="{FBA657E2-4D31-45E9-B7A6-6D5D1A6B2657}"/>
    <cellStyle name="RISKtrCorner 3 5 5 2" xfId="25720" xr:uid="{EA7D784A-FD39-4E00-A7FC-AB66A6EF1911}"/>
    <cellStyle name="RISKtrCorner 3 5 5 2 2" xfId="25721" xr:uid="{A391913A-F047-4617-BE4A-2BA2F65BAF4C}"/>
    <cellStyle name="RISKtrCorner 3 5 5 3" xfId="25722" xr:uid="{A9501E21-1A4C-45D7-800B-D87C28470D6F}"/>
    <cellStyle name="RISKtrCorner 3 5 5 3 2" xfId="25723" xr:uid="{044C07B1-299C-4DA8-970D-95557272FE4B}"/>
    <cellStyle name="RISKtrCorner 3 5 5 4" xfId="25724" xr:uid="{24CA9CDB-4E0D-46E3-9AAD-C4BCA43E4591}"/>
    <cellStyle name="RISKtrCorner 3 5 6" xfId="25725" xr:uid="{2230D5E3-91DE-4ABD-AF03-6686B69668C6}"/>
    <cellStyle name="RISKtrCorner 3 5 6 2" xfId="25726" xr:uid="{3CA7D0EA-012D-4C3A-A488-D35945330BB4}"/>
    <cellStyle name="RISKtrCorner 3 5 7" xfId="25727" xr:uid="{EA103631-F734-4DEF-8BD8-6D7799B6C60D}"/>
    <cellStyle name="RISKtrCorner 3 5 7 2" xfId="25728" xr:uid="{E3D8461D-B003-4E3B-918B-1CD5106F328A}"/>
    <cellStyle name="RISKtrCorner 3 5 8" xfId="25729" xr:uid="{F7AFB7FE-8115-407F-A799-2FC738B79C27}"/>
    <cellStyle name="RISKtrCorner 3 6" xfId="25730" xr:uid="{407BAD88-C764-441F-8A99-0C015FACD92B}"/>
    <cellStyle name="RISKtrCorner 3 6 2" xfId="25731" xr:uid="{8D456C2F-9B3A-4E61-AD94-00DBCF5CC179}"/>
    <cellStyle name="RISKtrCorner 3 6 2 2" xfId="25732" xr:uid="{B32BD6C0-4331-4FEF-9AAD-1EB6ED0113BF}"/>
    <cellStyle name="RISKtrCorner 3 6 2 2 2" xfId="25733" xr:uid="{1EB69072-6F89-4933-A97E-83DEE69786F2}"/>
    <cellStyle name="RISKtrCorner 3 6 2 3" xfId="25734" xr:uid="{29E5A8C4-D5FD-4C2A-9651-F6A550E652F1}"/>
    <cellStyle name="RISKtrCorner 3 6 2 3 2" xfId="25735" xr:uid="{E7388544-11E9-42FC-908C-190367117CEA}"/>
    <cellStyle name="RISKtrCorner 3 6 2 4" xfId="25736" xr:uid="{AF9390E3-7B96-4438-A61F-979174F03BA9}"/>
    <cellStyle name="RISKtrCorner 3 6 3" xfId="25737" xr:uid="{7320ADFE-96A8-4CB8-9666-B4FFBDA38124}"/>
    <cellStyle name="RISKtrCorner 3 6 3 2" xfId="25738" xr:uid="{32159ABD-6FD5-4B91-88EF-6F6986645614}"/>
    <cellStyle name="RISKtrCorner 3 6 3 2 2" xfId="25739" xr:uid="{69BA838C-44B5-46FF-BD74-2F04A54BBC60}"/>
    <cellStyle name="RISKtrCorner 3 6 3 3" xfId="25740" xr:uid="{2AD04625-24A4-4B79-B54A-469B62309EB2}"/>
    <cellStyle name="RISKtrCorner 3 6 3 3 2" xfId="25741" xr:uid="{84D492E2-A6B8-4AB2-BED8-093231110F27}"/>
    <cellStyle name="RISKtrCorner 3 6 3 4" xfId="25742" xr:uid="{2B02478B-D2CE-4844-9890-6DAFAD53BA4F}"/>
    <cellStyle name="RISKtrCorner 3 6 4" xfId="25743" xr:uid="{1F9768A2-9148-4574-B554-4A3F9F3A6338}"/>
    <cellStyle name="RISKtrCorner 3 6 4 2" xfId="25744" xr:uid="{8FACB103-6B43-4E49-A111-A3D1B10A0D0D}"/>
    <cellStyle name="RISKtrCorner 3 6 4 2 2" xfId="25745" xr:uid="{569C5859-707D-4B46-98C5-59025BA4CF57}"/>
    <cellStyle name="RISKtrCorner 3 6 4 3" xfId="25746" xr:uid="{09604425-2826-4D1B-AFDB-5A3FDAA02728}"/>
    <cellStyle name="RISKtrCorner 3 6 4 3 2" xfId="25747" xr:uid="{1BDD21EB-F662-49A2-96CC-FD4FA48EDC92}"/>
    <cellStyle name="RISKtrCorner 3 6 4 4" xfId="25748" xr:uid="{A1987925-B758-4D1D-8722-73CD6BF86FFD}"/>
    <cellStyle name="RISKtrCorner 3 6 5" xfId="25749" xr:uid="{3F06A250-F489-4AB8-B4B4-2FA9400B8E88}"/>
    <cellStyle name="RISKtrCorner 3 6 5 2" xfId="25750" xr:uid="{A46E485E-E810-410F-93E4-A50ADA9D5958}"/>
    <cellStyle name="RISKtrCorner 3 6 5 2 2" xfId="25751" xr:uid="{6272E56D-17BD-40DD-9BD1-438AE2F6D3A6}"/>
    <cellStyle name="RISKtrCorner 3 6 5 3" xfId="25752" xr:uid="{ACF9B002-F38C-4D4E-AB9B-26649D289180}"/>
    <cellStyle name="RISKtrCorner 3 6 5 3 2" xfId="25753" xr:uid="{7E01FECE-2BA2-4C34-AFAE-1389BEB04114}"/>
    <cellStyle name="RISKtrCorner 3 6 5 4" xfId="25754" xr:uid="{38FF3AF7-F07E-4956-A3DA-643B698C051C}"/>
    <cellStyle name="RISKtrCorner 3 6 6" xfId="25755" xr:uid="{FD28975C-8850-472D-845A-76AE1F5DC38C}"/>
    <cellStyle name="RISKtrCorner 3 6 6 2" xfId="25756" xr:uid="{550644C8-209B-49E5-85D4-FFE9785E2B0E}"/>
    <cellStyle name="RISKtrCorner 3 6 7" xfId="25757" xr:uid="{F840CFE1-746A-47D6-9384-3C24CE31BA09}"/>
    <cellStyle name="RISKtrCorner 3 6 7 2" xfId="25758" xr:uid="{053E38D6-77A4-45A1-93CB-8414E9CB8851}"/>
    <cellStyle name="RISKtrCorner 3 6 8" xfId="25759" xr:uid="{F8479E49-02D8-44E2-9A71-CA99DE57C3BD}"/>
    <cellStyle name="RISKtrCorner 3 7" xfId="25760" xr:uid="{7C4F4ACA-2CE9-47B9-82AC-1EA76B0A3EEB}"/>
    <cellStyle name="RISKtrCorner 3 7 2" xfId="25761" xr:uid="{B0933A67-6320-4048-8719-A71637285E37}"/>
    <cellStyle name="RISKtrCorner 3 7 2 2" xfId="25762" xr:uid="{C1F12CCE-2999-4658-8A82-6F85CEBF4BEB}"/>
    <cellStyle name="RISKtrCorner 3 7 3" xfId="25763" xr:uid="{05FAF26D-100E-4C9A-BCA6-41037A122D54}"/>
    <cellStyle name="RISKtrCorner 3 7 3 2" xfId="25764" xr:uid="{15608F7A-CE41-4C05-9990-10011C367035}"/>
    <cellStyle name="RISKtrCorner 3 7 4" xfId="25765" xr:uid="{5C956CAF-03F1-46D9-9C0F-7D0FEE735E53}"/>
    <cellStyle name="RISKtrCorner 3 8" xfId="25766" xr:uid="{D628C52B-361C-463D-9DAF-91FDCB03AC21}"/>
    <cellStyle name="RISKtrCorner 3 8 2" xfId="25767" xr:uid="{10285E1B-576C-444D-AF06-59AC3A7F4A85}"/>
    <cellStyle name="RISKtrCorner 3 8 2 2" xfId="25768" xr:uid="{C77E59C4-EC5D-481C-BD89-BA00DB6910D9}"/>
    <cellStyle name="RISKtrCorner 3 8 3" xfId="25769" xr:uid="{245BF3A7-13A2-442E-BA0A-B5F53C9246CD}"/>
    <cellStyle name="RISKtrCorner 3 8 3 2" xfId="25770" xr:uid="{B4697F80-1763-4DFC-9F4B-68BC379E31D3}"/>
    <cellStyle name="RISKtrCorner 3 8 4" xfId="25771" xr:uid="{B56FD08E-54B4-40E3-AE42-094162EB8803}"/>
    <cellStyle name="RISKtrCorner 3 9" xfId="25772" xr:uid="{6EAD459C-2AFF-41AD-84AC-9F10E7CA7C3D}"/>
    <cellStyle name="RISKtrCorner 3 9 2" xfId="25773" xr:uid="{EB5B0A38-801C-4E96-990A-7AD7251140C0}"/>
    <cellStyle name="RISKtrCorner 3 9 2 2" xfId="25774" xr:uid="{298887AA-1C4E-44C3-ADED-A53AA8F4A67F}"/>
    <cellStyle name="RISKtrCorner 3 9 3" xfId="25775" xr:uid="{61DCCA91-D404-448B-8BCD-3718470721B7}"/>
    <cellStyle name="RISKtrCorner 3 9 3 2" xfId="25776" xr:uid="{2B7E6CE0-CC5B-47DB-B707-718702D145F8}"/>
    <cellStyle name="RISKtrCorner 3 9 4" xfId="25777" xr:uid="{BED698D2-A1DA-4131-8D7E-AEB63CBBC25C}"/>
    <cellStyle name="RISKtrCorner 3_Balance" xfId="25778" xr:uid="{0B98B8FF-2D2A-423C-A18B-B6BA5239C722}"/>
    <cellStyle name="RISKtrCorner 4" xfId="25779" xr:uid="{5195C380-65E2-4627-BADF-70D75D280D9E}"/>
    <cellStyle name="RISKtrCorner 4 10" xfId="25780" xr:uid="{EF12DA61-EC78-407D-8500-F6FD4C90E467}"/>
    <cellStyle name="RISKtrCorner 4 10 2" xfId="25781" xr:uid="{97ACC285-0E5D-42D8-AFC3-B0AFBED2BC43}"/>
    <cellStyle name="RISKtrCorner 4 10 2 2" xfId="25782" xr:uid="{7A8D14DA-B50A-4A4B-8B52-3C2D0307B705}"/>
    <cellStyle name="RISKtrCorner 4 10 3" xfId="25783" xr:uid="{1C805EE8-D004-400D-954B-20409452F482}"/>
    <cellStyle name="RISKtrCorner 4 10 3 2" xfId="25784" xr:uid="{268E5477-F3A9-4395-9DC6-57CF22813960}"/>
    <cellStyle name="RISKtrCorner 4 10 4" xfId="25785" xr:uid="{269F56C6-02F7-49F7-A89B-D71050323FAD}"/>
    <cellStyle name="RISKtrCorner 4 11" xfId="25786" xr:uid="{E95EBE2F-98CF-4399-8C23-1926D03A682A}"/>
    <cellStyle name="RISKtrCorner 4 11 2" xfId="25787" xr:uid="{AAC3E96C-2EAA-4F0D-BD7F-AB0268C40CCE}"/>
    <cellStyle name="RISKtrCorner 4 12" xfId="25788" xr:uid="{EB60F073-0453-4137-834E-13A6F45C08E0}"/>
    <cellStyle name="RISKtrCorner 4 12 2" xfId="25789" xr:uid="{DBA648CC-4AEC-4260-992C-3C6B73D6B759}"/>
    <cellStyle name="RISKtrCorner 4 13" xfId="25790" xr:uid="{D17651D9-5B07-4006-AC95-5CB70F2C5DD0}"/>
    <cellStyle name="RISKtrCorner 4 2" xfId="25791" xr:uid="{F73E449F-8849-4FFE-863F-339A20A12AE4}"/>
    <cellStyle name="RISKtrCorner 4 2 2" xfId="25792" xr:uid="{37D2B740-938E-4832-9644-2883AC637B81}"/>
    <cellStyle name="RISKtrCorner 4 2 2 2" xfId="25793" xr:uid="{8A23E129-47C7-44CE-939F-34FDE5A98895}"/>
    <cellStyle name="RISKtrCorner 4 2 2 2 2" xfId="25794" xr:uid="{BD5FF83D-085F-43DE-8FA3-6221FC83C15D}"/>
    <cellStyle name="RISKtrCorner 4 2 2 2 2 2" xfId="25795" xr:uid="{16104877-18F2-4DA9-B32D-0A4BB9963DE1}"/>
    <cellStyle name="RISKtrCorner 4 2 2 2 3" xfId="25796" xr:uid="{E92DC5EC-C2DA-47C0-9BEF-AAD08943A681}"/>
    <cellStyle name="RISKtrCorner 4 2 2 2 3 2" xfId="25797" xr:uid="{F7D9A0D2-7116-4FD0-B7E5-48F7C887422D}"/>
    <cellStyle name="RISKtrCorner 4 2 2 2 4" xfId="25798" xr:uid="{3422BC76-A952-4AD3-85DC-F8792527CA60}"/>
    <cellStyle name="RISKtrCorner 4 2 2 3" xfId="25799" xr:uid="{40437B78-B21C-4AC7-B383-2C062E71E7E2}"/>
    <cellStyle name="RISKtrCorner 4 2 2 3 2" xfId="25800" xr:uid="{BCB530A1-7B6E-4796-8AE5-1E6AC0FB9866}"/>
    <cellStyle name="RISKtrCorner 4 2 2 3 2 2" xfId="25801" xr:uid="{E073671C-82DF-4463-8FBC-1BA631EBF54F}"/>
    <cellStyle name="RISKtrCorner 4 2 2 3 3" xfId="25802" xr:uid="{A02E24A8-5185-476F-BDD3-1CC8A2EBF568}"/>
    <cellStyle name="RISKtrCorner 4 2 2 3 3 2" xfId="25803" xr:uid="{21D2EFC7-621E-4437-BFF0-8BE6B44C20B6}"/>
    <cellStyle name="RISKtrCorner 4 2 2 3 4" xfId="25804" xr:uid="{8ABC55FB-6895-494D-BABC-83500CD3724A}"/>
    <cellStyle name="RISKtrCorner 4 2 2 4" xfId="25805" xr:uid="{1B831627-8415-454F-BF34-FEDDC82F5B65}"/>
    <cellStyle name="RISKtrCorner 4 2 2 4 2" xfId="25806" xr:uid="{E5F54B12-79C5-4932-8AE5-AA2F758C884A}"/>
    <cellStyle name="RISKtrCorner 4 2 2 4 2 2" xfId="25807" xr:uid="{4EA1196B-5E60-4CA2-8AE4-D8386757991A}"/>
    <cellStyle name="RISKtrCorner 4 2 2 4 3" xfId="25808" xr:uid="{8DF2EBF4-7C63-4071-994C-BD2837AAD547}"/>
    <cellStyle name="RISKtrCorner 4 2 2 4 3 2" xfId="25809" xr:uid="{F5FB1375-823C-404B-B893-BF63FCFB5BD6}"/>
    <cellStyle name="RISKtrCorner 4 2 2 4 4" xfId="25810" xr:uid="{531CFD1C-B428-4E86-85C2-37DCC9992166}"/>
    <cellStyle name="RISKtrCorner 4 2 2 5" xfId="25811" xr:uid="{210D4A06-F78F-4B5C-A10D-C4397F45CE6A}"/>
    <cellStyle name="RISKtrCorner 4 2 2 5 2" xfId="25812" xr:uid="{B6E1713E-6610-4A03-998B-EA5D4EE862CD}"/>
    <cellStyle name="RISKtrCorner 4 2 2 5 2 2" xfId="25813" xr:uid="{1215A57D-3CB6-41E6-A691-BD1458A96A3C}"/>
    <cellStyle name="RISKtrCorner 4 2 2 5 3" xfId="25814" xr:uid="{EB25716B-5121-46D9-861D-7DDFF2931921}"/>
    <cellStyle name="RISKtrCorner 4 2 2 5 3 2" xfId="25815" xr:uid="{234D35E8-1095-46CF-96EF-08F0F0C81983}"/>
    <cellStyle name="RISKtrCorner 4 2 2 5 4" xfId="25816" xr:uid="{9F4ACCA1-1A2B-4220-9935-0429674DCD08}"/>
    <cellStyle name="RISKtrCorner 4 2 2 6" xfId="25817" xr:uid="{AD8B8B2B-A486-414D-9926-52D0A5152C12}"/>
    <cellStyle name="RISKtrCorner 4 2 2 6 2" xfId="25818" xr:uid="{977B2781-44B6-4EDC-9D70-8F928C961F1C}"/>
    <cellStyle name="RISKtrCorner 4 2 2 7" xfId="25819" xr:uid="{A071B388-794A-46AA-BB10-66B761521172}"/>
    <cellStyle name="RISKtrCorner 4 2 2 7 2" xfId="25820" xr:uid="{ABFDC0CC-6C8E-4D95-871E-3B0C24BAED2E}"/>
    <cellStyle name="RISKtrCorner 4 2 2 8" xfId="25821" xr:uid="{93ED9879-E706-4FDC-BE53-D990D70F68CD}"/>
    <cellStyle name="RISKtrCorner 4 2 3" xfId="25822" xr:uid="{B5F15BE8-911E-4292-9106-F964D7A62E9A}"/>
    <cellStyle name="RISKtrCorner 4 2 3 2" xfId="25823" xr:uid="{6112C38D-7318-4932-AE41-792FC80FB9DE}"/>
    <cellStyle name="RISKtrCorner 4 2 3 2 2" xfId="25824" xr:uid="{2856B817-B9C9-4431-8AAE-24E77EA23596}"/>
    <cellStyle name="RISKtrCorner 4 2 3 3" xfId="25825" xr:uid="{CBD49BA3-FA6F-4BE1-A38C-185BEA53997C}"/>
    <cellStyle name="RISKtrCorner 4 2 3 3 2" xfId="25826" xr:uid="{7FAC3559-659B-4069-A508-B03FB97FA0A3}"/>
    <cellStyle name="RISKtrCorner 4 2 3 4" xfId="25827" xr:uid="{08876C51-9E04-487D-B470-726CD5A502DA}"/>
    <cellStyle name="RISKtrCorner 4 2 4" xfId="25828" xr:uid="{DE18794A-B76C-4E9D-9BDE-2235D0F48840}"/>
    <cellStyle name="RISKtrCorner 4 2 4 2" xfId="25829" xr:uid="{C3F31790-9010-4B1B-8F33-86B2B69BE60C}"/>
    <cellStyle name="RISKtrCorner 4 2 4 2 2" xfId="25830" xr:uid="{5E0DEEA8-DA23-49F7-9082-6FA73B14C78A}"/>
    <cellStyle name="RISKtrCorner 4 2 4 3" xfId="25831" xr:uid="{A9F4A01E-5757-48A1-9B12-1E6F3A56A0EA}"/>
    <cellStyle name="RISKtrCorner 4 2 4 3 2" xfId="25832" xr:uid="{42A094C2-477C-4450-B372-B9D6CF0D9C4A}"/>
    <cellStyle name="RISKtrCorner 4 2 4 4" xfId="25833" xr:uid="{6435B151-A839-4E2B-940C-CB912E248459}"/>
    <cellStyle name="RISKtrCorner 4 2 5" xfId="25834" xr:uid="{8AE193B9-8847-4808-A9F0-E5025CDD7E45}"/>
    <cellStyle name="RISKtrCorner 4 2 5 2" xfId="25835" xr:uid="{835D6470-B9C8-4378-9D4B-EE5A41BFF469}"/>
    <cellStyle name="RISKtrCorner 4 2 5 2 2" xfId="25836" xr:uid="{52A208A6-9A89-42EE-A176-19E385802AE4}"/>
    <cellStyle name="RISKtrCorner 4 2 5 3" xfId="25837" xr:uid="{8F018CCF-E5FE-4A69-86BA-5F920EF13A5C}"/>
    <cellStyle name="RISKtrCorner 4 2 5 3 2" xfId="25838" xr:uid="{359AF851-0753-4474-84B1-FBC32BB60AAD}"/>
    <cellStyle name="RISKtrCorner 4 2 5 4" xfId="25839" xr:uid="{4AA90FB2-6812-4339-A3C5-91083AB993EA}"/>
    <cellStyle name="RISKtrCorner 4 2 6" xfId="25840" xr:uid="{DAB8A379-8D18-4049-9D08-C1AB7E33CB9C}"/>
    <cellStyle name="RISKtrCorner 4 2 6 2" xfId="25841" xr:uid="{325667B6-FDFF-4CCA-8A98-565A10246B93}"/>
    <cellStyle name="RISKtrCorner 4 2 6 2 2" xfId="25842" xr:uid="{8B2384E9-76E0-49E6-BCA4-EF4935E94C0B}"/>
    <cellStyle name="RISKtrCorner 4 2 6 3" xfId="25843" xr:uid="{7FA20EB4-792C-424D-B1DC-7527B1E84F48}"/>
    <cellStyle name="RISKtrCorner 4 2 6 3 2" xfId="25844" xr:uid="{6CE3963A-8F32-4DC2-849F-6A2C841B6AE0}"/>
    <cellStyle name="RISKtrCorner 4 2 6 4" xfId="25845" xr:uid="{0643B758-8348-4D0C-A26F-9AB08AF260B5}"/>
    <cellStyle name="RISKtrCorner 4 2 7" xfId="25846" xr:uid="{B52D2030-2B53-4A43-A123-22AC5398FD95}"/>
    <cellStyle name="RISKtrCorner 4 2 7 2" xfId="25847" xr:uid="{A523B243-7740-4E81-A81E-AB10DCF786F8}"/>
    <cellStyle name="RISKtrCorner 4 2 8" xfId="25848" xr:uid="{2D62F841-419A-4BB5-B95C-3F1229CEC0FF}"/>
    <cellStyle name="RISKtrCorner 4 2 8 2" xfId="25849" xr:uid="{86BB4E17-19AB-42C7-A34C-9E75A30A696E}"/>
    <cellStyle name="RISKtrCorner 4 2 9" xfId="25850" xr:uid="{B47A7332-B154-4399-93A3-BC0709ACE675}"/>
    <cellStyle name="RISKtrCorner 4 2_Balance" xfId="25851" xr:uid="{3A1C39CC-2DB3-467C-95DF-6C001B896146}"/>
    <cellStyle name="RISKtrCorner 4 3" xfId="25852" xr:uid="{2A5A2605-FCDF-4D44-BB1C-A611A45C4655}"/>
    <cellStyle name="RISKtrCorner 4 3 2" xfId="25853" xr:uid="{0EEB91AD-8251-47CD-9E8D-F96295B6C20D}"/>
    <cellStyle name="RISKtrCorner 4 3 2 2" xfId="25854" xr:uid="{527EE38B-C7D5-4178-955A-67D7E8964902}"/>
    <cellStyle name="RISKtrCorner 4 3 2 2 2" xfId="25855" xr:uid="{CF69A991-86F8-4ED1-BAEC-FFF807DC2841}"/>
    <cellStyle name="RISKtrCorner 4 3 2 2 2 2" xfId="25856" xr:uid="{5FE6FE89-A2E2-4C29-973E-3C3D5AFD02ED}"/>
    <cellStyle name="RISKtrCorner 4 3 2 2 3" xfId="25857" xr:uid="{D67F1B57-D246-488C-BB8F-3146C2B68D0C}"/>
    <cellStyle name="RISKtrCorner 4 3 2 2 3 2" xfId="25858" xr:uid="{3D72F10A-818F-4235-8DF1-CE91D4DC4F82}"/>
    <cellStyle name="RISKtrCorner 4 3 2 2 4" xfId="25859" xr:uid="{F8510CC2-6B70-43B4-95BB-E736CFC44A53}"/>
    <cellStyle name="RISKtrCorner 4 3 2 3" xfId="25860" xr:uid="{B0CB9718-7E77-4C95-8E68-414677FF5771}"/>
    <cellStyle name="RISKtrCorner 4 3 2 3 2" xfId="25861" xr:uid="{34B0BBCD-5EF3-4633-B9B7-ACF3CAFF7CFB}"/>
    <cellStyle name="RISKtrCorner 4 3 2 3 2 2" xfId="25862" xr:uid="{B28068FF-BD60-42F6-AB7F-DA3E362C3454}"/>
    <cellStyle name="RISKtrCorner 4 3 2 3 3" xfId="25863" xr:uid="{6509626A-F3E0-40A4-A87B-68AEC95C821F}"/>
    <cellStyle name="RISKtrCorner 4 3 2 3 3 2" xfId="25864" xr:uid="{470411A3-72A7-41A7-B563-E1C28D8A06A8}"/>
    <cellStyle name="RISKtrCorner 4 3 2 3 4" xfId="25865" xr:uid="{3A172CDC-7DA9-49C0-8D0A-E2195C68A6C8}"/>
    <cellStyle name="RISKtrCorner 4 3 2 4" xfId="25866" xr:uid="{7E37686C-1D5C-4854-9FD1-34648727A484}"/>
    <cellStyle name="RISKtrCorner 4 3 2 4 2" xfId="25867" xr:uid="{25DA9061-5824-4044-9F92-B86802D21E43}"/>
    <cellStyle name="RISKtrCorner 4 3 2 4 2 2" xfId="25868" xr:uid="{0C358A1E-51EA-471C-B568-AEFCA8C20F7F}"/>
    <cellStyle name="RISKtrCorner 4 3 2 4 3" xfId="25869" xr:uid="{3ADBD5E3-E9AC-4C66-B37A-81D843A6B7D6}"/>
    <cellStyle name="RISKtrCorner 4 3 2 4 3 2" xfId="25870" xr:uid="{85B421E2-56E7-4DE8-99D1-6196863D411E}"/>
    <cellStyle name="RISKtrCorner 4 3 2 4 4" xfId="25871" xr:uid="{B3F3A5BA-137F-480D-B285-113870075AE8}"/>
    <cellStyle name="RISKtrCorner 4 3 2 5" xfId="25872" xr:uid="{BA5D2812-FC38-4F73-BE34-7D3263A0D2D9}"/>
    <cellStyle name="RISKtrCorner 4 3 2 5 2" xfId="25873" xr:uid="{F2334779-A6F0-4385-A6D8-44AAA27FF5A4}"/>
    <cellStyle name="RISKtrCorner 4 3 2 5 2 2" xfId="25874" xr:uid="{C61045D7-CD41-4801-9C18-3741850F138F}"/>
    <cellStyle name="RISKtrCorner 4 3 2 5 3" xfId="25875" xr:uid="{75EF3468-AA40-4B50-9E46-FA08254D3E93}"/>
    <cellStyle name="RISKtrCorner 4 3 2 5 3 2" xfId="25876" xr:uid="{2820F77B-26AA-4006-B41C-6B5A25B8FF21}"/>
    <cellStyle name="RISKtrCorner 4 3 2 5 4" xfId="25877" xr:uid="{5E4D52A2-9FFE-400C-9FFF-321CA49C9E1E}"/>
    <cellStyle name="RISKtrCorner 4 3 2 6" xfId="25878" xr:uid="{678A84D6-BBA8-402D-85C9-C0831C99554A}"/>
    <cellStyle name="RISKtrCorner 4 3 2 6 2" xfId="25879" xr:uid="{5D50682F-661A-48DF-9587-E421EC3FBE85}"/>
    <cellStyle name="RISKtrCorner 4 3 2 7" xfId="25880" xr:uid="{AB4C2A2F-7731-49D8-A022-CA5139B01D18}"/>
    <cellStyle name="RISKtrCorner 4 3 2 7 2" xfId="25881" xr:uid="{1F9638F9-675B-4EE1-A8E6-055E316B3239}"/>
    <cellStyle name="RISKtrCorner 4 3 2 8" xfId="25882" xr:uid="{527797E6-4765-4CB6-8D9A-DBCCFE098534}"/>
    <cellStyle name="RISKtrCorner 4 3 3" xfId="25883" xr:uid="{7EB2E670-D9EC-4B06-8224-262E410A4C3B}"/>
    <cellStyle name="RISKtrCorner 4 3 3 2" xfId="25884" xr:uid="{1651FB3F-C5DD-4098-A221-7D98F67F9883}"/>
    <cellStyle name="RISKtrCorner 4 3 3 2 2" xfId="25885" xr:uid="{21EA7DFC-B12C-481F-BA15-8B1191003AE4}"/>
    <cellStyle name="RISKtrCorner 4 3 3 3" xfId="25886" xr:uid="{CCE75D97-2456-4D1C-A7A9-D7AFB0C0F033}"/>
    <cellStyle name="RISKtrCorner 4 3 3 3 2" xfId="25887" xr:uid="{4FE9803F-8737-4988-A0F6-5FD5D2DB14E9}"/>
    <cellStyle name="RISKtrCorner 4 3 3 4" xfId="25888" xr:uid="{28FE799D-10FB-4D3E-BF5D-9DCDA31CF45F}"/>
    <cellStyle name="RISKtrCorner 4 3 4" xfId="25889" xr:uid="{7BF5CAFE-DB74-47B9-B1E3-948AF9860595}"/>
    <cellStyle name="RISKtrCorner 4 3 4 2" xfId="25890" xr:uid="{7458303C-5D3C-4805-A062-D07104B08D81}"/>
    <cellStyle name="RISKtrCorner 4 3 4 2 2" xfId="25891" xr:uid="{B139095E-1840-4A25-8693-5612D521F566}"/>
    <cellStyle name="RISKtrCorner 4 3 4 3" xfId="25892" xr:uid="{36980212-2826-46BD-BAAB-ADB3EB564F58}"/>
    <cellStyle name="RISKtrCorner 4 3 4 3 2" xfId="25893" xr:uid="{DB30F60C-E117-4A09-9896-39222B5BF8BC}"/>
    <cellStyle name="RISKtrCorner 4 3 4 4" xfId="25894" xr:uid="{F8770693-E419-46FF-94D1-51A627A64A21}"/>
    <cellStyle name="RISKtrCorner 4 3 5" xfId="25895" xr:uid="{4EC001F0-6D35-41A7-944A-07ACB59E3262}"/>
    <cellStyle name="RISKtrCorner 4 3 5 2" xfId="25896" xr:uid="{F6A3F5C8-FE9C-4F6E-A196-51721C7CEB81}"/>
    <cellStyle name="RISKtrCorner 4 3 5 2 2" xfId="25897" xr:uid="{18E24519-284E-409D-912C-496199B155A3}"/>
    <cellStyle name="RISKtrCorner 4 3 5 3" xfId="25898" xr:uid="{624A6C0C-7DFE-4B5F-B7B9-1E3B9AB1763E}"/>
    <cellStyle name="RISKtrCorner 4 3 5 3 2" xfId="25899" xr:uid="{AD859796-12C9-402C-BDC4-568D4B4D1EE4}"/>
    <cellStyle name="RISKtrCorner 4 3 5 4" xfId="25900" xr:uid="{DB4707E6-29CA-4723-BA56-4D2245434947}"/>
    <cellStyle name="RISKtrCorner 4 3 6" xfId="25901" xr:uid="{C0F99D96-7B65-461C-A36A-87D2448C785E}"/>
    <cellStyle name="RISKtrCorner 4 3 6 2" xfId="25902" xr:uid="{A87BA1E0-7211-4779-A362-0D3BE27A82F6}"/>
    <cellStyle name="RISKtrCorner 4 3 6 2 2" xfId="25903" xr:uid="{61A1AC27-BBC6-4C51-9B1B-19107336D305}"/>
    <cellStyle name="RISKtrCorner 4 3 6 3" xfId="25904" xr:uid="{A7592860-80CA-4840-8FA2-66F634490C11}"/>
    <cellStyle name="RISKtrCorner 4 3 6 3 2" xfId="25905" xr:uid="{1BA3595A-A4FF-433F-97A5-B73F486127CA}"/>
    <cellStyle name="RISKtrCorner 4 3 6 4" xfId="25906" xr:uid="{CB985073-4380-44F5-8C7D-4E140E10123A}"/>
    <cellStyle name="RISKtrCorner 4 3 7" xfId="25907" xr:uid="{7A2EE55B-C21F-4110-9793-DE707E64689B}"/>
    <cellStyle name="RISKtrCorner 4 3 7 2" xfId="25908" xr:uid="{E65E2495-20FB-40DE-987A-CB30444E7C62}"/>
    <cellStyle name="RISKtrCorner 4 3 8" xfId="25909" xr:uid="{9CB8CB3F-D66F-4266-9D98-ED9DA8147B07}"/>
    <cellStyle name="RISKtrCorner 4 3 8 2" xfId="25910" xr:uid="{66D90ED8-CBF6-44CD-8140-322C8323E58B}"/>
    <cellStyle name="RISKtrCorner 4 3 9" xfId="25911" xr:uid="{554D5C4B-E9B2-422B-9F94-09F0C2B75F54}"/>
    <cellStyle name="RISKtrCorner 4 3_Balance" xfId="25912" xr:uid="{400FCC8B-5F2F-4E54-A774-964FA0CC5F0B}"/>
    <cellStyle name="RISKtrCorner 4 4" xfId="25913" xr:uid="{81B47B39-5D7A-4035-9978-596C9E05DE88}"/>
    <cellStyle name="RISKtrCorner 4 4 2" xfId="25914" xr:uid="{AE6F8118-DA3E-4F59-97CD-67D6541872BA}"/>
    <cellStyle name="RISKtrCorner 4 4 2 2" xfId="25915" xr:uid="{84A820E8-F35C-4DD7-931F-36FDF4FFA6A5}"/>
    <cellStyle name="RISKtrCorner 4 4 2 2 2" xfId="25916" xr:uid="{1B2254E1-9AAF-4B7D-B523-CA67800C070D}"/>
    <cellStyle name="RISKtrCorner 4 4 2 2 2 2" xfId="25917" xr:uid="{7B2ACB86-2AF8-4849-A87E-F98312EA0961}"/>
    <cellStyle name="RISKtrCorner 4 4 2 2 3" xfId="25918" xr:uid="{3B838036-2E6F-40A2-8719-602084F4ED9F}"/>
    <cellStyle name="RISKtrCorner 4 4 2 2 3 2" xfId="25919" xr:uid="{53796ABE-7E2B-45B9-A9DB-1670E0B0C95B}"/>
    <cellStyle name="RISKtrCorner 4 4 2 2 4" xfId="25920" xr:uid="{7583AC29-1613-461D-A690-6DAE9365FAEF}"/>
    <cellStyle name="RISKtrCorner 4 4 2 3" xfId="25921" xr:uid="{34ECDFE9-615B-410F-83B3-4941FB104D57}"/>
    <cellStyle name="RISKtrCorner 4 4 2 3 2" xfId="25922" xr:uid="{2606657D-FCCB-44A4-A877-9A6309340D1D}"/>
    <cellStyle name="RISKtrCorner 4 4 2 3 2 2" xfId="25923" xr:uid="{CF864333-B295-4FD0-9B27-F57E7DA32521}"/>
    <cellStyle name="RISKtrCorner 4 4 2 3 3" xfId="25924" xr:uid="{D8189364-23BD-401E-8E2D-7076C11E05E8}"/>
    <cellStyle name="RISKtrCorner 4 4 2 3 3 2" xfId="25925" xr:uid="{F1A3EE28-947F-45DF-8E28-E69FE4758BD6}"/>
    <cellStyle name="RISKtrCorner 4 4 2 3 4" xfId="25926" xr:uid="{8AD81199-087C-40AC-BD08-ADFAC16D3D79}"/>
    <cellStyle name="RISKtrCorner 4 4 2 4" xfId="25927" xr:uid="{DBEB7BEB-FBCE-4565-A965-2874D027E0EA}"/>
    <cellStyle name="RISKtrCorner 4 4 2 4 2" xfId="25928" xr:uid="{D4B91314-1200-4A70-85E7-A1FA77C3AB58}"/>
    <cellStyle name="RISKtrCorner 4 4 2 4 2 2" xfId="25929" xr:uid="{268BAE40-FE06-48FE-AF24-7D18BB8363E8}"/>
    <cellStyle name="RISKtrCorner 4 4 2 4 3" xfId="25930" xr:uid="{41AAE00A-6257-4253-8D9C-1C9F651FF6FF}"/>
    <cellStyle name="RISKtrCorner 4 4 2 4 3 2" xfId="25931" xr:uid="{F1230619-C6F7-4A01-AC89-3358FBA2CD32}"/>
    <cellStyle name="RISKtrCorner 4 4 2 4 4" xfId="25932" xr:uid="{FAFDF6C0-F9C5-413C-BAC3-EE70615683A7}"/>
    <cellStyle name="RISKtrCorner 4 4 2 5" xfId="25933" xr:uid="{E5DE02DD-CCAF-4364-AD2E-D09ECCCD464B}"/>
    <cellStyle name="RISKtrCorner 4 4 2 5 2" xfId="25934" xr:uid="{A8960E0F-2F79-4047-A958-7BE54C1022D9}"/>
    <cellStyle name="RISKtrCorner 4 4 2 5 2 2" xfId="25935" xr:uid="{06E3D50C-4304-4622-AB64-EF184EF18BA0}"/>
    <cellStyle name="RISKtrCorner 4 4 2 5 3" xfId="25936" xr:uid="{8598C6F3-BDF6-4082-9536-A162715D8D97}"/>
    <cellStyle name="RISKtrCorner 4 4 2 5 3 2" xfId="25937" xr:uid="{3685BB6B-B1C2-4FE9-8C2C-08842CD79953}"/>
    <cellStyle name="RISKtrCorner 4 4 2 5 4" xfId="25938" xr:uid="{AE80D2F0-5A14-4D19-9105-182B324E8368}"/>
    <cellStyle name="RISKtrCorner 4 4 2 6" xfId="25939" xr:uid="{456D6459-BD6E-44EC-B468-07604F5C2853}"/>
    <cellStyle name="RISKtrCorner 4 4 2 6 2" xfId="25940" xr:uid="{6A6AFF5C-5516-49D4-A98E-DDE454D32B5E}"/>
    <cellStyle name="RISKtrCorner 4 4 2 7" xfId="25941" xr:uid="{A7603DB8-A7B2-4299-A7DA-E6E8A2633604}"/>
    <cellStyle name="RISKtrCorner 4 4 2 7 2" xfId="25942" xr:uid="{56512680-D18A-4DDA-B4FB-FA0729F5D242}"/>
    <cellStyle name="RISKtrCorner 4 4 2 8" xfId="25943" xr:uid="{58500FB4-B3E8-45E4-BAC4-A0FA6AF2A1B3}"/>
    <cellStyle name="RISKtrCorner 4 4 3" xfId="25944" xr:uid="{D01C5AA1-59D7-406D-A873-B0ED7C1C20F1}"/>
    <cellStyle name="RISKtrCorner 4 4 3 2" xfId="25945" xr:uid="{0A30BA35-92B0-436A-88B3-5F5E988093A3}"/>
    <cellStyle name="RISKtrCorner 4 4 3 2 2" xfId="25946" xr:uid="{314AA4A6-A89B-4B05-8B21-9E776932359B}"/>
    <cellStyle name="RISKtrCorner 4 4 3 3" xfId="25947" xr:uid="{2D167EDA-11ED-4CCB-B629-C43C8DCB07EF}"/>
    <cellStyle name="RISKtrCorner 4 4 3 3 2" xfId="25948" xr:uid="{28477E53-07AA-4F41-A695-72CA4A4B6BF9}"/>
    <cellStyle name="RISKtrCorner 4 4 3 4" xfId="25949" xr:uid="{724EB795-A16D-4BA5-85AA-EC927F60EE17}"/>
    <cellStyle name="RISKtrCorner 4 4 4" xfId="25950" xr:uid="{FFA0A12D-7B64-4A7B-8BA2-45003DD4E0E5}"/>
    <cellStyle name="RISKtrCorner 4 4 4 2" xfId="25951" xr:uid="{3F51A563-7B88-4984-BA32-7275BEFAA81D}"/>
    <cellStyle name="RISKtrCorner 4 4 4 2 2" xfId="25952" xr:uid="{07FB101D-E76F-4820-AD3A-EC045B9AF873}"/>
    <cellStyle name="RISKtrCorner 4 4 4 3" xfId="25953" xr:uid="{64BE90B5-F9FE-4066-97EE-A28ED8ED74C8}"/>
    <cellStyle name="RISKtrCorner 4 4 4 3 2" xfId="25954" xr:uid="{3498F682-DAE8-4108-A4B6-0EEF54262360}"/>
    <cellStyle name="RISKtrCorner 4 4 4 4" xfId="25955" xr:uid="{F5B51B09-5C69-43FA-A6EC-AF3C266A45C1}"/>
    <cellStyle name="RISKtrCorner 4 4 5" xfId="25956" xr:uid="{C19EE0BC-E9F0-4E37-AA6F-A3EDEE15DBC6}"/>
    <cellStyle name="RISKtrCorner 4 4 5 2" xfId="25957" xr:uid="{0453D1CC-F9AB-4E36-B36E-53FCB9B230B2}"/>
    <cellStyle name="RISKtrCorner 4 4 5 2 2" xfId="25958" xr:uid="{5A6E7A9C-F870-4513-A818-48FFA4044C41}"/>
    <cellStyle name="RISKtrCorner 4 4 5 3" xfId="25959" xr:uid="{DEBBF22F-0613-4878-A6A0-9931B6CCE744}"/>
    <cellStyle name="RISKtrCorner 4 4 5 3 2" xfId="25960" xr:uid="{3BCBB344-624F-4A6C-8D28-84055A8EC4B0}"/>
    <cellStyle name="RISKtrCorner 4 4 5 4" xfId="25961" xr:uid="{A3719D79-0CB8-454A-895D-6BB3BFACB9B2}"/>
    <cellStyle name="RISKtrCorner 4 4 6" xfId="25962" xr:uid="{CE6DB0A5-6B9F-4357-A411-711BD46E593E}"/>
    <cellStyle name="RISKtrCorner 4 4 6 2" xfId="25963" xr:uid="{DA3BEBE0-E0A3-4123-8604-1DAB341F65D0}"/>
    <cellStyle name="RISKtrCorner 4 4 6 2 2" xfId="25964" xr:uid="{6B743F8F-3771-4C7A-BEC8-090209338A4C}"/>
    <cellStyle name="RISKtrCorner 4 4 6 3" xfId="25965" xr:uid="{7B26BFA7-FF5A-48F5-B281-C0CFF62E0AF5}"/>
    <cellStyle name="RISKtrCorner 4 4 6 3 2" xfId="25966" xr:uid="{8559EEDF-136D-4C0A-9B43-3C445B38DF7A}"/>
    <cellStyle name="RISKtrCorner 4 4 6 4" xfId="25967" xr:uid="{64A98644-52BD-47D5-AE0D-AFF71DF9D96F}"/>
    <cellStyle name="RISKtrCorner 4 4 7" xfId="25968" xr:uid="{5AF32297-DD63-4F5C-8BCA-2AED5F8441A8}"/>
    <cellStyle name="RISKtrCorner 4 4 7 2" xfId="25969" xr:uid="{625640CC-F27E-48D1-81ED-B370717C4625}"/>
    <cellStyle name="RISKtrCorner 4 4 8" xfId="25970" xr:uid="{E268CD09-6B26-4D7B-B59E-06BD6E88C17B}"/>
    <cellStyle name="RISKtrCorner 4 4 8 2" xfId="25971" xr:uid="{127CE56B-DE45-44AE-ACA8-258A3C5398C2}"/>
    <cellStyle name="RISKtrCorner 4 4 9" xfId="25972" xr:uid="{E1FA4B5F-205B-4A0F-8365-C837FE1E01D6}"/>
    <cellStyle name="RISKtrCorner 4 4_Balance" xfId="25973" xr:uid="{38504917-E288-4983-9761-43EE28E827A5}"/>
    <cellStyle name="RISKtrCorner 4 5" xfId="25974" xr:uid="{B4A44267-DA39-4746-BED0-98BAD97A00EB}"/>
    <cellStyle name="RISKtrCorner 4 5 2" xfId="25975" xr:uid="{C0B27B02-B120-494F-A793-5FBA5266026D}"/>
    <cellStyle name="RISKtrCorner 4 5 2 2" xfId="25976" xr:uid="{64AE9087-79B5-4C5E-9563-D075C01A59E6}"/>
    <cellStyle name="RISKtrCorner 4 5 2 2 2" xfId="25977" xr:uid="{9837D47E-2948-4407-A410-7A16DF04DC9F}"/>
    <cellStyle name="RISKtrCorner 4 5 2 3" xfId="25978" xr:uid="{55C6DC23-F915-453D-9B9E-54A0FA3BA50D}"/>
    <cellStyle name="RISKtrCorner 4 5 2 3 2" xfId="25979" xr:uid="{2AAD8A1D-5C3B-4CF3-921F-5718B58268E4}"/>
    <cellStyle name="RISKtrCorner 4 5 2 4" xfId="25980" xr:uid="{9AFBF8C4-DA9B-448C-8ECE-339313EAE835}"/>
    <cellStyle name="RISKtrCorner 4 5 3" xfId="25981" xr:uid="{1BEC127B-7603-4B8F-A7C8-B8644D206812}"/>
    <cellStyle name="RISKtrCorner 4 5 3 2" xfId="25982" xr:uid="{E8E94C49-CABB-4DEA-86F2-B00316040013}"/>
    <cellStyle name="RISKtrCorner 4 5 3 2 2" xfId="25983" xr:uid="{997881A7-4970-49A9-8003-65721A429F52}"/>
    <cellStyle name="RISKtrCorner 4 5 3 3" xfId="25984" xr:uid="{89767500-4379-4B86-B5FB-D3287F57984F}"/>
    <cellStyle name="RISKtrCorner 4 5 3 3 2" xfId="25985" xr:uid="{5E0D1B7D-E1A3-4D9C-B1A4-23BFB4BAFDED}"/>
    <cellStyle name="RISKtrCorner 4 5 3 4" xfId="25986" xr:uid="{FEDE254A-80A9-410B-AFDF-C6A24CFED8F6}"/>
    <cellStyle name="RISKtrCorner 4 5 4" xfId="25987" xr:uid="{54853108-C317-4FDA-8CFB-09D581DF1266}"/>
    <cellStyle name="RISKtrCorner 4 5 4 2" xfId="25988" xr:uid="{DDB33252-5467-4861-8FF7-2DC397A2B4FF}"/>
    <cellStyle name="RISKtrCorner 4 5 4 2 2" xfId="25989" xr:uid="{21A1F830-3469-4408-8887-CAE84E2E5EA9}"/>
    <cellStyle name="RISKtrCorner 4 5 4 3" xfId="25990" xr:uid="{80912240-889F-49CD-BA3C-E50D88C6F3D7}"/>
    <cellStyle name="RISKtrCorner 4 5 4 3 2" xfId="25991" xr:uid="{AFA1D6AC-EB5F-498A-9AEC-9EA98D581744}"/>
    <cellStyle name="RISKtrCorner 4 5 4 4" xfId="25992" xr:uid="{8DFC9A0F-65C9-41EC-B38A-E3C97A495B34}"/>
    <cellStyle name="RISKtrCorner 4 5 5" xfId="25993" xr:uid="{B66A8D7B-BD2D-4FA6-92AB-E1813AD2A9F1}"/>
    <cellStyle name="RISKtrCorner 4 5 5 2" xfId="25994" xr:uid="{0DA12F3A-A576-4919-9D72-DF493A170841}"/>
    <cellStyle name="RISKtrCorner 4 5 5 2 2" xfId="25995" xr:uid="{7D328629-CEA0-40B3-8CA6-A551C4C8E5E9}"/>
    <cellStyle name="RISKtrCorner 4 5 5 3" xfId="25996" xr:uid="{A23920CF-5DC4-4C1B-B06A-97CA3A19398C}"/>
    <cellStyle name="RISKtrCorner 4 5 5 3 2" xfId="25997" xr:uid="{A22C19C8-CF33-4CA6-88E0-E150DAE21CDB}"/>
    <cellStyle name="RISKtrCorner 4 5 5 4" xfId="25998" xr:uid="{CAF10FE6-1E62-438E-B5E3-146AD229E0A3}"/>
    <cellStyle name="RISKtrCorner 4 5 6" xfId="25999" xr:uid="{38AC2999-0183-4646-8E23-74BE829E5BB3}"/>
    <cellStyle name="RISKtrCorner 4 5 6 2" xfId="26000" xr:uid="{C44B54E5-D1BF-4B2D-9C97-8D7FFD284478}"/>
    <cellStyle name="RISKtrCorner 4 5 7" xfId="26001" xr:uid="{AC3292A3-3754-4DA5-BD9A-1DC4C0948D38}"/>
    <cellStyle name="RISKtrCorner 4 5 7 2" xfId="26002" xr:uid="{3D7B20F8-41D2-47A7-85EC-10337059FD9D}"/>
    <cellStyle name="RISKtrCorner 4 5 8" xfId="26003" xr:uid="{F18815CE-86EC-49AB-8A6A-93DF41F2056E}"/>
    <cellStyle name="RISKtrCorner 4 6" xfId="26004" xr:uid="{3CD57B2D-2A1E-4D54-ABEB-1C7F800E4525}"/>
    <cellStyle name="RISKtrCorner 4 6 2" xfId="26005" xr:uid="{3ABE2F9D-E61E-401B-B70F-71F7CCCA2AD6}"/>
    <cellStyle name="RISKtrCorner 4 6 2 2" xfId="26006" xr:uid="{4A9A1E7D-528C-43CE-A93F-39A8063CF87E}"/>
    <cellStyle name="RISKtrCorner 4 6 2 2 2" xfId="26007" xr:uid="{719189B8-6223-475A-933C-C3EAA1939442}"/>
    <cellStyle name="RISKtrCorner 4 6 2 3" xfId="26008" xr:uid="{D1914C7E-7360-49DF-881C-B64CC412C9B0}"/>
    <cellStyle name="RISKtrCorner 4 6 2 3 2" xfId="26009" xr:uid="{5652F660-A237-4BAE-A6AB-58EEEED73DA9}"/>
    <cellStyle name="RISKtrCorner 4 6 2 4" xfId="26010" xr:uid="{7DE63AF4-6F29-4983-BC5B-39023A5875B0}"/>
    <cellStyle name="RISKtrCorner 4 6 3" xfId="26011" xr:uid="{BB9F769A-C3E1-4667-A48A-B340B10112F8}"/>
    <cellStyle name="RISKtrCorner 4 6 3 2" xfId="26012" xr:uid="{9AB03915-E091-45AE-B9F4-7E82E3698446}"/>
    <cellStyle name="RISKtrCorner 4 6 3 2 2" xfId="26013" xr:uid="{EEA6FABB-798F-4F8E-BACE-A667EB21A634}"/>
    <cellStyle name="RISKtrCorner 4 6 3 3" xfId="26014" xr:uid="{FACC7871-6DB7-4A07-8C59-14251CFCA22F}"/>
    <cellStyle name="RISKtrCorner 4 6 3 3 2" xfId="26015" xr:uid="{EC0094EB-5AF2-4094-9E0B-803B0AB48559}"/>
    <cellStyle name="RISKtrCorner 4 6 3 4" xfId="26016" xr:uid="{D3220BE9-E903-4006-B755-9CA510BFA4A5}"/>
    <cellStyle name="RISKtrCorner 4 6 4" xfId="26017" xr:uid="{F858BB07-6F78-4F99-B3B6-2410E79CE361}"/>
    <cellStyle name="RISKtrCorner 4 6 4 2" xfId="26018" xr:uid="{7B947ED3-F7FE-4150-9919-E1F14DE2EF32}"/>
    <cellStyle name="RISKtrCorner 4 6 4 2 2" xfId="26019" xr:uid="{C94F046E-FBF4-4051-AD81-D5AE0EEC839D}"/>
    <cellStyle name="RISKtrCorner 4 6 4 3" xfId="26020" xr:uid="{3FE6E309-1AEF-4886-BA84-0202C605FB07}"/>
    <cellStyle name="RISKtrCorner 4 6 4 3 2" xfId="26021" xr:uid="{82467ECC-F8D3-4889-9985-8CB5E941CD9B}"/>
    <cellStyle name="RISKtrCorner 4 6 4 4" xfId="26022" xr:uid="{B3CDE002-EF59-4622-8979-F6B55EEE29F4}"/>
    <cellStyle name="RISKtrCorner 4 6 5" xfId="26023" xr:uid="{C5D536F8-6B48-4860-B9CA-5E52E80BF75E}"/>
    <cellStyle name="RISKtrCorner 4 6 5 2" xfId="26024" xr:uid="{0BD7BA3D-13BA-434C-9AD0-D6140589C759}"/>
    <cellStyle name="RISKtrCorner 4 6 5 2 2" xfId="26025" xr:uid="{D7E22E66-4A0A-47F0-B9E0-A89B873795A1}"/>
    <cellStyle name="RISKtrCorner 4 6 5 3" xfId="26026" xr:uid="{7A0AA247-BDC1-4763-899F-39687F3AB6CC}"/>
    <cellStyle name="RISKtrCorner 4 6 5 3 2" xfId="26027" xr:uid="{A448122A-0821-433F-9E22-98D038571A49}"/>
    <cellStyle name="RISKtrCorner 4 6 5 4" xfId="26028" xr:uid="{3B108038-975D-4224-A8B7-17B5E75E027B}"/>
    <cellStyle name="RISKtrCorner 4 6 6" xfId="26029" xr:uid="{6E86C1D3-9A17-4E7E-BB57-0AB6504D9270}"/>
    <cellStyle name="RISKtrCorner 4 6 6 2" xfId="26030" xr:uid="{3C58BB58-B1E4-4E41-AEB0-A5B249F47718}"/>
    <cellStyle name="RISKtrCorner 4 6 7" xfId="26031" xr:uid="{63EC80E9-B8C0-4E1C-89D7-78240C184A00}"/>
    <cellStyle name="RISKtrCorner 4 6 7 2" xfId="26032" xr:uid="{D278ADFA-5935-4549-B05C-A83BEC8783C3}"/>
    <cellStyle name="RISKtrCorner 4 6 8" xfId="26033" xr:uid="{E0D7EE4E-E552-4B45-B94A-31296EBA8245}"/>
    <cellStyle name="RISKtrCorner 4 7" xfId="26034" xr:uid="{C4D4692C-2F99-430C-AD78-C1306312B2AB}"/>
    <cellStyle name="RISKtrCorner 4 7 2" xfId="26035" xr:uid="{4A859C0F-7F27-4C47-A2E4-39816201E6BC}"/>
    <cellStyle name="RISKtrCorner 4 7 2 2" xfId="26036" xr:uid="{199F94C9-F824-465A-A280-DBFBD0712A89}"/>
    <cellStyle name="RISKtrCorner 4 7 3" xfId="26037" xr:uid="{56D55BF9-6B56-4EAF-BC6E-20FBE70D1D86}"/>
    <cellStyle name="RISKtrCorner 4 7 3 2" xfId="26038" xr:uid="{38B53EA0-CC4F-4863-B7AD-CD43E6BF5345}"/>
    <cellStyle name="RISKtrCorner 4 7 4" xfId="26039" xr:uid="{51F14D8A-AEA5-4FD5-A2E2-3884F3B572A1}"/>
    <cellStyle name="RISKtrCorner 4 8" xfId="26040" xr:uid="{8FAC7A14-3D5D-4CC5-8991-F9E3B0F74ED4}"/>
    <cellStyle name="RISKtrCorner 4 8 2" xfId="26041" xr:uid="{4A0CD5E6-0F1C-4EA7-898C-9669E8DD5893}"/>
    <cellStyle name="RISKtrCorner 4 8 2 2" xfId="26042" xr:uid="{FCB01FCA-EC25-49E9-B240-153DB751A312}"/>
    <cellStyle name="RISKtrCorner 4 8 3" xfId="26043" xr:uid="{50F44C79-754E-4BBF-96F1-6D5A663B4182}"/>
    <cellStyle name="RISKtrCorner 4 8 3 2" xfId="26044" xr:uid="{9AFA4A3B-A7AC-4CF6-AE0E-970D0A0CB37A}"/>
    <cellStyle name="RISKtrCorner 4 8 4" xfId="26045" xr:uid="{4E7F676C-0348-4E24-B9D8-5DBAD3549903}"/>
    <cellStyle name="RISKtrCorner 4 9" xfId="26046" xr:uid="{63E4CF5D-B705-481D-85AF-C8B273165BC4}"/>
    <cellStyle name="RISKtrCorner 4 9 2" xfId="26047" xr:uid="{66424E67-8459-4896-BC83-7E0991CE41E4}"/>
    <cellStyle name="RISKtrCorner 4 9 2 2" xfId="26048" xr:uid="{7F3078B9-44ED-4B37-9B26-B4B81D8266F5}"/>
    <cellStyle name="RISKtrCorner 4 9 3" xfId="26049" xr:uid="{C5AD962C-67ED-4FD8-9250-4B88728F3C7A}"/>
    <cellStyle name="RISKtrCorner 4 9 3 2" xfId="26050" xr:uid="{E4DCBE4C-8412-44E0-8CF5-523A17BAC7C5}"/>
    <cellStyle name="RISKtrCorner 4 9 4" xfId="26051" xr:uid="{EDA7D856-8D25-4B19-B7C8-7BAC59CD6520}"/>
    <cellStyle name="RISKtrCorner 4_Balance" xfId="26052" xr:uid="{FEC0B38B-73E2-486F-955C-D5EFC3AE5306}"/>
    <cellStyle name="RISKtrCorner 5" xfId="26053" xr:uid="{17890E50-1EBB-4C33-A871-5B2BBD2E4608}"/>
    <cellStyle name="RISKtrCorner 5 2" xfId="26054" xr:uid="{86405DCF-E73F-41B3-ADBB-C49A1100B04F}"/>
    <cellStyle name="RISKtrCorner 5 2 2" xfId="26055" xr:uid="{043B890C-B1FE-4758-8B6B-EE1F9CF3A261}"/>
    <cellStyle name="RISKtrCorner 5 2 2 2" xfId="26056" xr:uid="{A3D0DB2C-C72D-47B5-88C4-619363D64A87}"/>
    <cellStyle name="RISKtrCorner 5 2 3" xfId="26057" xr:uid="{BB0F8C76-3E25-4251-817F-3A4453059DA6}"/>
    <cellStyle name="RISKtrCorner 5 2 3 2" xfId="26058" xr:uid="{EAB99941-DC3A-455E-920E-BB5DACB838F5}"/>
    <cellStyle name="RISKtrCorner 5 2 4" xfId="26059" xr:uid="{85314566-D930-4901-855B-DDC39F0F9970}"/>
    <cellStyle name="RISKtrCorner 5 3" xfId="26060" xr:uid="{EDAC1834-7300-42B5-8CDE-634D52795286}"/>
    <cellStyle name="RISKtrCorner 5 3 2" xfId="26061" xr:uid="{2E291FF6-3F59-40EE-B786-F84855ABECA8}"/>
    <cellStyle name="RISKtrCorner 5 3 2 2" xfId="26062" xr:uid="{D69645C3-A0A9-4275-AAFB-49FC805210A6}"/>
    <cellStyle name="RISKtrCorner 5 3 3" xfId="26063" xr:uid="{C8F2BE43-BCA9-484B-A0AB-423D0CAF2B50}"/>
    <cellStyle name="RISKtrCorner 5 3 3 2" xfId="26064" xr:uid="{40BD1E0D-F838-46CA-8CCD-03B51A883C28}"/>
    <cellStyle name="RISKtrCorner 5 3 4" xfId="26065" xr:uid="{398D2CC0-2C36-45C8-8C98-F15B7D094F49}"/>
    <cellStyle name="RISKtrCorner 5 4" xfId="26066" xr:uid="{36902ACA-5E43-4B46-BF7E-9D0C4FE527D3}"/>
    <cellStyle name="RISKtrCorner 5 4 2" xfId="26067" xr:uid="{133578CD-384F-4DA6-A4E5-9890D520676E}"/>
    <cellStyle name="RISKtrCorner 5 4 2 2" xfId="26068" xr:uid="{2DFC7475-9C5E-4BE3-A407-7FCB6886A504}"/>
    <cellStyle name="RISKtrCorner 5 4 3" xfId="26069" xr:uid="{40C7BF11-8CF8-4431-AC74-77AAF77B725F}"/>
    <cellStyle name="RISKtrCorner 5 4 3 2" xfId="26070" xr:uid="{180612FA-E411-41FE-A8DD-37E2ADE0089E}"/>
    <cellStyle name="RISKtrCorner 5 4 4" xfId="26071" xr:uid="{36847ABB-B410-4DDC-B498-FA94D0388823}"/>
    <cellStyle name="RISKtrCorner 5 5" xfId="26072" xr:uid="{BEBA8CE1-683B-4657-B162-FA7A3D9B9D8F}"/>
    <cellStyle name="RISKtrCorner 5 5 2" xfId="26073" xr:uid="{08229BD7-B726-48A0-A664-F70178BB11F9}"/>
    <cellStyle name="RISKtrCorner 5 5 2 2" xfId="26074" xr:uid="{1F66FDC8-1932-40D8-B1F3-AE8E79340942}"/>
    <cellStyle name="RISKtrCorner 5 5 3" xfId="26075" xr:uid="{7C6581E6-B03C-4FD2-A4D6-942B7AE09AAA}"/>
    <cellStyle name="RISKtrCorner 5 5 3 2" xfId="26076" xr:uid="{CEA23A30-DB4D-460F-AFAB-A632AC60BABF}"/>
    <cellStyle name="RISKtrCorner 5 5 4" xfId="26077" xr:uid="{564BA4A3-5F0E-491D-8270-F715F9FB1D78}"/>
    <cellStyle name="RISKtrCorner 5 6" xfId="26078" xr:uid="{9F7C76FC-62B7-49EB-AF2E-6E29EAFE0A47}"/>
    <cellStyle name="RISKtrCorner 5 6 2" xfId="26079" xr:uid="{6AC932A8-2993-4B08-87F7-4F695379AA46}"/>
    <cellStyle name="RISKtrCorner 5 7" xfId="26080" xr:uid="{786CEBEE-60C4-4766-B16C-E61C51BE52D5}"/>
    <cellStyle name="RISKtrCorner 5 7 2" xfId="26081" xr:uid="{AB07BA42-1B05-43C0-A7C4-F8E4E2CA08A6}"/>
    <cellStyle name="RISKtrCorner 5 8" xfId="26082" xr:uid="{7FB9795A-166F-48DF-A6D7-0F93E98D6572}"/>
    <cellStyle name="RISKtrCorner 6" xfId="26083" xr:uid="{7D6ABBC0-43ED-42D8-A4D2-D9650C91A897}"/>
    <cellStyle name="RISKtrCorner 6 2" xfId="26084" xr:uid="{4AB6664F-7D4E-42A3-8F46-CAE66DA8B6E1}"/>
    <cellStyle name="RISKtrCorner 6 2 2" xfId="26085" xr:uid="{785DF638-585B-49EF-ACF8-5D7F266EA46F}"/>
    <cellStyle name="RISKtrCorner 6 3" xfId="26086" xr:uid="{4C002E71-8CDB-4893-B5A9-7D09E94DBC33}"/>
    <cellStyle name="RISKtrCorner 6 3 2" xfId="26087" xr:uid="{A546D19B-A688-4B82-8885-CC1537129D48}"/>
    <cellStyle name="RISKtrCorner 6 4" xfId="26088" xr:uid="{4EFB3E01-D2E8-4183-BBBD-234BB190C0CD}"/>
    <cellStyle name="RISKtrCorner 7" xfId="26089" xr:uid="{3A4D8D05-13C8-43FD-9966-D17A36E99467}"/>
    <cellStyle name="RISKtrCorner 7 2" xfId="26090" xr:uid="{4F41BFB0-9BA4-4C34-B247-8B608FDB5D7E}"/>
    <cellStyle name="RISKtrCorner 7 2 2" xfId="26091" xr:uid="{5F06EB62-E37F-43FD-BEF9-A538ADF6FC6D}"/>
    <cellStyle name="RISKtrCorner 7 3" xfId="26092" xr:uid="{9EE69338-E717-407B-9BB0-F9200FA11220}"/>
    <cellStyle name="RISKtrCorner 7 3 2" xfId="26093" xr:uid="{0C683BC4-9E2B-4BBA-B038-2C9C0F6A4FBE}"/>
    <cellStyle name="RISKtrCorner 7 4" xfId="26094" xr:uid="{CC374607-871C-44BC-B707-B1E7A7A4B8BC}"/>
    <cellStyle name="RISKtrCorner 8" xfId="26095" xr:uid="{FE3A5C3D-D3ED-42E3-BB02-DC860E5FBD17}"/>
    <cellStyle name="RISKtrCorner 8 2" xfId="26096" xr:uid="{EC3959A3-2943-45D1-B0AE-DBA78A4A78FC}"/>
    <cellStyle name="RISKtrCorner 8 2 2" xfId="26097" xr:uid="{BA6B802E-F78B-4CEC-A12F-1CA873746F53}"/>
    <cellStyle name="RISKtrCorner 8 3" xfId="26098" xr:uid="{655B6266-167A-4A85-9C4B-F2CB1B2E30D7}"/>
    <cellStyle name="RISKtrCorner 8 3 2" xfId="26099" xr:uid="{493F2C7A-6AA5-42AC-92E6-BEF0563B169C}"/>
    <cellStyle name="RISKtrCorner 8 4" xfId="26100" xr:uid="{2CCF82C6-884B-4B38-825B-313AB27E42E5}"/>
    <cellStyle name="RISKtrCorner 9" xfId="26101" xr:uid="{AD140249-84C1-47C0-8CF6-84AB541D2BC6}"/>
    <cellStyle name="RISKtrCorner 9 2" xfId="26102" xr:uid="{9D191B88-3469-4AE4-8E85-77F9E57E2259}"/>
    <cellStyle name="RISKtrCorner 9 2 2" xfId="26103" xr:uid="{304DD0D4-FA1E-4285-9F1A-831A1758194E}"/>
    <cellStyle name="RISKtrCorner 9 3" xfId="26104" xr:uid="{8CB353B6-7CBD-4175-9574-99672CECED28}"/>
    <cellStyle name="RISKtrCorner 9 3 2" xfId="26105" xr:uid="{850E6A50-C655-4178-8E7F-2E6E334D7023}"/>
    <cellStyle name="RISKtrCorner 9 4" xfId="26106" xr:uid="{9C58073F-D1E6-4E2B-99C7-0BBE474EC258}"/>
    <cellStyle name="RISKtrCorner_Balance" xfId="26107" xr:uid="{50F2346E-874C-45BA-B23A-FC78C2814C4C}"/>
    <cellStyle name="RM" xfId="37446" xr:uid="{42FBCDE9-F722-4FBD-BA39-D949721DF01A}"/>
    <cellStyle name="RowLevel_1_OUTPUT2" xfId="26108" xr:uid="{ABFB52E9-0695-430C-9E90-2E259FA96F21}"/>
    <cellStyle name="Ruim" xfId="12" builtinId="27" customBuiltin="1"/>
    <cellStyle name="Saída" xfId="14" builtinId="21" customBuiltin="1"/>
    <cellStyle name="Saída 10" xfId="26109" xr:uid="{F79A791B-3E76-4BCD-B7E1-744CACEB1B7C}"/>
    <cellStyle name="Saída 11" xfId="26110" xr:uid="{5ACBBF7E-677A-4A79-A6C3-29BAB101FC02}"/>
    <cellStyle name="Saída 12" xfId="26111" xr:uid="{85482A51-58C4-46E3-A533-C66BFF564A80}"/>
    <cellStyle name="Saída 13" xfId="26112" xr:uid="{5374EE0B-2374-47B3-9058-8F7416CECB79}"/>
    <cellStyle name="Saída 14" xfId="26113" xr:uid="{3C86DB64-A987-4453-B0A1-7BC332A1626C}"/>
    <cellStyle name="Saída 15" xfId="26114" xr:uid="{098DBC73-2446-4137-9EA2-2A6D5606586F}"/>
    <cellStyle name="Saída 16" xfId="26115" xr:uid="{127BB4E0-E677-4B66-8DF3-0190584BD3CA}"/>
    <cellStyle name="Saída 17" xfId="26116" xr:uid="{2190DE0D-1086-4940-B8B1-2D6B995DDD8C}"/>
    <cellStyle name="Saída 18" xfId="26117" xr:uid="{7EF4F88B-D908-4F8C-9157-D0DAB56AFB0E}"/>
    <cellStyle name="Saída 19" xfId="26118" xr:uid="{11295732-2BC1-4ABF-AA80-0FCA8D8FCD89}"/>
    <cellStyle name="Saída 2" xfId="26119" xr:uid="{2F280DBE-9081-4238-B140-57BAE6F2641D}"/>
    <cellStyle name="Saída 2 2" xfId="36974" xr:uid="{4819E362-90B4-4C34-A792-99EC30FA65C6}"/>
    <cellStyle name="Saída 2 3" xfId="37263" xr:uid="{B17F6826-950D-4189-9736-A43940AEDD62}"/>
    <cellStyle name="Saída 2 4" xfId="37559" xr:uid="{62C717D9-38AC-4B20-81A3-B8B86048BBC1}"/>
    <cellStyle name="Saída 20" xfId="26120" xr:uid="{E09BB6A1-09C0-4065-8FE2-135B44FB251B}"/>
    <cellStyle name="Saída 21" xfId="26121" xr:uid="{822AC404-EE47-479F-8642-901B8AD56E31}"/>
    <cellStyle name="Saída 22" xfId="26122" xr:uid="{4156ADC3-1E52-43C6-AB5D-6A38E6602B14}"/>
    <cellStyle name="Saída 23" xfId="26123" xr:uid="{33B657EE-2CF5-4AF1-9059-9E5E55EE7FDB}"/>
    <cellStyle name="Saída 24" xfId="26124" xr:uid="{90475FCC-CEBC-477F-ADC2-3C7693666173}"/>
    <cellStyle name="Saída 25" xfId="26125" xr:uid="{5DC52264-0A15-41DE-BDC5-3FE9FFEE5A63}"/>
    <cellStyle name="Saída 26" xfId="26126" xr:uid="{56EC26B9-E4F7-49F4-B5DB-68BFE61EAF8D}"/>
    <cellStyle name="Saída 27" xfId="26127" xr:uid="{2D3F9597-6EDD-484C-A406-71667DFEF0B1}"/>
    <cellStyle name="Saída 28" xfId="26128" xr:uid="{89632374-0D24-40B7-878F-66F47E7C1C55}"/>
    <cellStyle name="Saída 29" xfId="26129" xr:uid="{76F5FF89-99FC-41AA-B298-67DA63D2F4C6}"/>
    <cellStyle name="Saída 3" xfId="26130" xr:uid="{AE6D438D-D48D-494D-897E-F4B873E5E348}"/>
    <cellStyle name="Saída 3 2" xfId="36975" xr:uid="{1700642E-7958-4CB0-80D1-0902250C9C16}"/>
    <cellStyle name="Saída 30" xfId="26131" xr:uid="{0EEE4CA5-6065-4EE4-B1CC-93F223F5528E}"/>
    <cellStyle name="Saída 31" xfId="26132" xr:uid="{7F881F81-7FD6-4F79-9D5C-E2611FA668B8}"/>
    <cellStyle name="Saída 32" xfId="26133" xr:uid="{7D9E6105-D69C-49EA-961A-20E0925C8317}"/>
    <cellStyle name="Saída 33" xfId="26134" xr:uid="{2C83688C-8832-4D5E-94C7-2E45E5FCA699}"/>
    <cellStyle name="Saída 34" xfId="26135" xr:uid="{FCDF1EDE-807B-4719-9ED7-2BE120CCA75F}"/>
    <cellStyle name="Saída 35" xfId="26136" xr:uid="{52C31F19-7B62-4FEA-B0AD-1DAB74EB3E28}"/>
    <cellStyle name="Saída 36" xfId="26137" xr:uid="{7DCECA6B-C7D4-4FD5-8326-56E2F3381DDB}"/>
    <cellStyle name="Saída 37" xfId="26138" xr:uid="{A4BC78FA-04BB-40FD-A545-E12377F1FE8F}"/>
    <cellStyle name="Saída 38" xfId="26139" xr:uid="{A9E92126-BA2F-44AD-8EA4-D4E22BFA8997}"/>
    <cellStyle name="Saída 39" xfId="26140" xr:uid="{D0515C89-2067-417F-BEE6-5E94FEB8C815}"/>
    <cellStyle name="Saída 4" xfId="26141" xr:uid="{617BCCBD-E96D-4427-9405-62F164612634}"/>
    <cellStyle name="Saída 4 2" xfId="26142" xr:uid="{E32B16FE-2F58-465D-A342-DE4DCA1E4D1A}"/>
    <cellStyle name="Saída 4 3" xfId="26143" xr:uid="{8DF4DE03-68DA-49EF-B814-CE095B7305B6}"/>
    <cellStyle name="Saída 4 4" xfId="26144" xr:uid="{0B9CFB4D-27B8-4F24-BE50-399ED6DA82EB}"/>
    <cellStyle name="Saída 40" xfId="26145" xr:uid="{3CBBEE58-DDA7-4D4B-B477-F9523902B3D9}"/>
    <cellStyle name="Saída 41" xfId="26146" xr:uid="{E3383858-B1DD-4CF8-835D-40D535B59BDC}"/>
    <cellStyle name="Saída 42" xfId="36976" xr:uid="{92D84C7A-A8B2-4EE8-A617-6D2F4DBC2A78}"/>
    <cellStyle name="Saída 43" xfId="36977" xr:uid="{DA9719F2-3EC5-4018-AAC3-72782667E761}"/>
    <cellStyle name="Saída 44" xfId="36978" xr:uid="{5AEA4726-35CD-402F-8123-4C8E6BDD5314}"/>
    <cellStyle name="Saída 45" xfId="36979" xr:uid="{BE39A650-2749-4657-9D76-51019804D974}"/>
    <cellStyle name="Saída 5" xfId="26147" xr:uid="{8B6E75D8-953C-4A9C-8AF5-C766917E2F17}"/>
    <cellStyle name="Saída 6" xfId="26148" xr:uid="{95DDCC53-0076-4D6F-9569-273B2063D17B}"/>
    <cellStyle name="Saída 7" xfId="26149" xr:uid="{D5D32BDB-9674-496F-BE8D-20FE4DBD739B}"/>
    <cellStyle name="Saída 8" xfId="26150" xr:uid="{80B2782D-28E7-4F65-9BC9-8F50307D61E5}"/>
    <cellStyle name="Saída 9" xfId="26151" xr:uid="{8DC35F7D-46E0-4430-8ACA-53A3632E6D45}"/>
    <cellStyle name="Salida 2" xfId="26152" xr:uid="{5B364871-A8CE-4B23-B912-D7FC3D6B0CB4}"/>
    <cellStyle name="SAN" xfId="26153" xr:uid="{D57F9105-E711-458D-AF41-EAB4CB590F61}"/>
    <cellStyle name="SAPBEXaggData" xfId="26154" xr:uid="{99ECC767-78D2-40E4-81B5-126798CBDAA9}"/>
    <cellStyle name="SAPBEXaggData 2" xfId="26155" xr:uid="{144901F3-ACB4-492A-835B-1CFE00A11237}"/>
    <cellStyle name="SAPBEXaggData 2 2" xfId="29836" xr:uid="{0C752079-1FD7-4379-8C94-F841B7086027}"/>
    <cellStyle name="SAPBEXaggData 3" xfId="26156" xr:uid="{65F30557-B492-4213-996F-7EDA7C1D399C}"/>
    <cellStyle name="SAPBEXaggData 3 2" xfId="29837" xr:uid="{46E20E0D-A556-45A3-AE95-06A4F854EF53}"/>
    <cellStyle name="SAPBEXaggData 4" xfId="29835" xr:uid="{DDBA479C-8261-4B3E-BA63-86E7873CA4E5}"/>
    <cellStyle name="SAPBEXaggData 5" xfId="37574" xr:uid="{FBA97974-667F-47F5-9C16-B4AACD8664FE}"/>
    <cellStyle name="SAPBEXaggDataEmph" xfId="26157" xr:uid="{B8BBCD46-C02D-4D00-8B31-B362CD74EB0C}"/>
    <cellStyle name="SAPBEXaggDataEmph 2" xfId="29838" xr:uid="{78462F22-1850-44DA-905B-640D767B674D}"/>
    <cellStyle name="SAPBEXaggDataEmph 3" xfId="37264" xr:uid="{C8C1CDE7-0075-467D-8C80-8C623BC64799}"/>
    <cellStyle name="SAPBEXaggDataEmph 4" xfId="37144" xr:uid="{41B1B8EF-56BB-4F56-BB11-628D3DBF2C66}"/>
    <cellStyle name="SAPBEXaggItem" xfId="26158" xr:uid="{FA1766B1-E4C5-4C0B-8EA0-B52DC357C728}"/>
    <cellStyle name="SAPBEXaggItem 2" xfId="29839" xr:uid="{E28B4DAC-3F59-400C-9570-6141813E0271}"/>
    <cellStyle name="SAPBEXaggItem 3" xfId="37265" xr:uid="{36EE38CA-E9F7-4310-A2D5-C632F3D56008}"/>
    <cellStyle name="SAPBEXaggItem 4" xfId="37241" xr:uid="{26AA7D76-B6AD-4874-8904-44E03AE827D5}"/>
    <cellStyle name="SAPBEXaggItemX" xfId="26159" xr:uid="{3F029A5F-40C4-4B4C-B6C7-7E1C02D40562}"/>
    <cellStyle name="SAPBEXaggItemX 2" xfId="29840" xr:uid="{FC65F771-464C-4BE9-BCD4-2356E883DDD5}"/>
    <cellStyle name="SAPBEXaggItemX 3" xfId="37266" xr:uid="{2D79CFD8-8E41-4924-8E8B-09CB00786062}"/>
    <cellStyle name="SAPBEXaggItemX 4" xfId="37143" xr:uid="{B8CB25FF-84AB-4D07-8716-11FE4A0CAE66}"/>
    <cellStyle name="SAPBEXchaText" xfId="26160" xr:uid="{6ED24065-556C-45DE-8C23-B0B4AF69B239}"/>
    <cellStyle name="SAPBEXchaText 2" xfId="29841" xr:uid="{9495011D-EDA0-4677-865D-0876524413DD}"/>
    <cellStyle name="SAPBEXchaText 3" xfId="37267" xr:uid="{3AE20662-4757-42C7-894D-B63459B5C7A9}"/>
    <cellStyle name="SAPBEXexcBad7" xfId="26161" xr:uid="{8967E904-9253-4E8A-85E7-F378D49B1D72}"/>
    <cellStyle name="SAPBEXexcBad7 2" xfId="29842" xr:uid="{58FBB26D-68C5-43E8-8837-C5135CED8FEE}"/>
    <cellStyle name="SAPBEXexcBad7 3" xfId="37268" xr:uid="{E75E35F4-F255-438A-BD88-89C099A8F779}"/>
    <cellStyle name="SAPBEXexcBad7 4" xfId="37575" xr:uid="{5031DF9B-E0F9-462A-8D57-7ACE2B001F7B}"/>
    <cellStyle name="SAPBEXexcBad8" xfId="26162" xr:uid="{9F00B776-5176-4194-A96E-6B4DF3E6B863}"/>
    <cellStyle name="SAPBEXexcBad8 2" xfId="29843" xr:uid="{7400DD8D-2452-4650-957D-58B36E8DA13B}"/>
    <cellStyle name="SAPBEXexcBad8 3" xfId="37269" xr:uid="{E2C57529-656E-4932-86BD-D4616DD163A3}"/>
    <cellStyle name="SAPBEXexcBad8 4" xfId="37576" xr:uid="{D457FACD-22ED-46EA-A89A-D6D24F1B05D5}"/>
    <cellStyle name="SAPBEXexcBad9" xfId="26163" xr:uid="{A8BDD0D7-6CBB-42E8-92FC-C6E7F685C4C5}"/>
    <cellStyle name="SAPBEXexcBad9 2" xfId="29844" xr:uid="{79891AA4-6C2B-40A5-AAD8-F144F13ED522}"/>
    <cellStyle name="SAPBEXexcBad9 3" xfId="37270" xr:uid="{15A8ECDC-F129-45B3-AD24-815DC5DBB45A}"/>
    <cellStyle name="SAPBEXexcBad9 4" xfId="37577" xr:uid="{1F30A6AB-3607-40C0-AF58-AD1F6BF8EC0F}"/>
    <cellStyle name="SAPBEXexcCritical4" xfId="26164" xr:uid="{6A7FB2DD-1A12-4CDF-924B-7DFECB99F952}"/>
    <cellStyle name="SAPBEXexcCritical4 2" xfId="29845" xr:uid="{8659A04C-85F4-444E-9D5E-C73EE40CF533}"/>
    <cellStyle name="SAPBEXexcCritical4 3" xfId="37271" xr:uid="{8DBB0B45-7A3D-48EE-99C5-580E927447CA}"/>
    <cellStyle name="SAPBEXexcCritical4 4" xfId="37578" xr:uid="{B912EEFF-6325-40DC-8534-6F91AB84A140}"/>
    <cellStyle name="SAPBEXexcCritical5" xfId="26165" xr:uid="{D7708F36-2C81-44A7-BEFA-3EB3598C2788}"/>
    <cellStyle name="SAPBEXexcCritical5 2" xfId="29846" xr:uid="{641FDA60-F1E5-499F-83A9-BE1978C049F0}"/>
    <cellStyle name="SAPBEXexcCritical5 3" xfId="37272" xr:uid="{9FC1A217-B12F-4529-9B43-DC3A9A4B7703}"/>
    <cellStyle name="SAPBEXexcCritical5 4" xfId="37579" xr:uid="{140359DE-EA49-4CD5-BD3F-8D9D87A4CAE2}"/>
    <cellStyle name="SAPBEXexcCritical6" xfId="26166" xr:uid="{48C69D4D-C32C-4E03-BD67-16C979F95333}"/>
    <cellStyle name="SAPBEXexcCritical6 2" xfId="29847" xr:uid="{FEE4E2E6-1605-4353-914C-517ECA96DF1D}"/>
    <cellStyle name="SAPBEXexcCritical6 3" xfId="37273" xr:uid="{2295355A-B4F3-4A25-8E11-CF3787194E4F}"/>
    <cellStyle name="SAPBEXexcCritical6 4" xfId="37240" xr:uid="{5D6E5E78-4870-417E-A1A7-C7BCD87BA447}"/>
    <cellStyle name="SAPBEXexcGood1" xfId="26167" xr:uid="{DEE74778-B1FD-4133-89E4-66DE48B57D1F}"/>
    <cellStyle name="SAPBEXexcGood1 2" xfId="29848" xr:uid="{A25053E8-DA15-4A0C-BFBF-07BD088301AA}"/>
    <cellStyle name="SAPBEXexcGood1 3" xfId="37274" xr:uid="{2D06DF0F-FD2A-4090-9DD9-5A7D1746442A}"/>
    <cellStyle name="SAPBEXexcGood1 4" xfId="37235" xr:uid="{4D7666C0-BACA-463D-99EF-2149A9194DDE}"/>
    <cellStyle name="SAPBEXexcGood2" xfId="26168" xr:uid="{A64A8F34-650A-4677-8C68-974490F184F9}"/>
    <cellStyle name="SAPBEXexcGood2 2" xfId="29849" xr:uid="{613282D1-A3CE-4DDA-849A-083464BCDDCD}"/>
    <cellStyle name="SAPBEXexcGood2 3" xfId="37275" xr:uid="{22E6A27D-A9F1-4878-B500-FB770213873C}"/>
    <cellStyle name="SAPBEXexcGood2 4" xfId="37536" xr:uid="{35F028A0-56F9-492B-A1CE-F73ECBC7B068}"/>
    <cellStyle name="SAPBEXexcGood3" xfId="26169" xr:uid="{D65F3F80-EFFB-401B-ABE2-5E37F8730F72}"/>
    <cellStyle name="SAPBEXexcGood3 2" xfId="29850" xr:uid="{4EFE46C6-7872-4822-A43C-6B89611B2BF6}"/>
    <cellStyle name="SAPBEXexcGood3 3" xfId="37276" xr:uid="{96049411-66C6-4D3B-B6B9-3725B6175A94}"/>
    <cellStyle name="SAPBEXexcGood3 4" xfId="37537" xr:uid="{DC726D6D-3092-4230-88F7-3314D49E8A1E}"/>
    <cellStyle name="SAPBEXfilterDrill" xfId="26170" xr:uid="{1914C4EC-A640-425C-9F11-98AB60D8CBDF}"/>
    <cellStyle name="SAPBEXfilterDrill 2" xfId="29851" xr:uid="{317322E2-334C-4AFE-80B2-625BEA0D01EA}"/>
    <cellStyle name="SAPBEXfilterDrill 3" xfId="37277" xr:uid="{6D2AA37D-BFF4-4376-8689-B6739294882D}"/>
    <cellStyle name="SAPBEXfilterItem" xfId="26171" xr:uid="{8418CCA8-F12C-41B0-9DDE-96E46A3F99C5}"/>
    <cellStyle name="SAPBEXfilterItem 2" xfId="26172" xr:uid="{4DA4B679-0DA2-438C-BB15-34D93253C2F7}"/>
    <cellStyle name="SAPBEXfilterItem 2 2" xfId="29853" xr:uid="{98587841-ABF7-4399-ABBC-ED27B350A187}"/>
    <cellStyle name="SAPBEXfilterItem 3" xfId="29852" xr:uid="{84D7FBDC-C1A5-42EF-A539-0838E2A98113}"/>
    <cellStyle name="SAPBEXfilterItem 4" xfId="37278" xr:uid="{A98EBF0B-2278-44D0-BA1F-AE962D1A337A}"/>
    <cellStyle name="SAPBEXfilterText" xfId="26173" xr:uid="{E703D1CD-08B9-4443-8426-BBF67F95D645}"/>
    <cellStyle name="SAPBEXfilterText 2" xfId="26174" xr:uid="{8A4E713F-323E-4D01-955F-8106F09E7537}"/>
    <cellStyle name="SAPBEXfilterText 2 2" xfId="29855" xr:uid="{0FA01DBC-7E92-4F16-813B-9EA58D99096C}"/>
    <cellStyle name="SAPBEXfilterText 3" xfId="29854" xr:uid="{E05CFCE4-F524-44C9-8305-1D4FDC6BF55A}"/>
    <cellStyle name="SAPBEXfilterText 4" xfId="37279" xr:uid="{88C38D76-CE68-4684-A4D4-78754E9E052A}"/>
    <cellStyle name="SAPBEXformats" xfId="26175" xr:uid="{D2768457-5156-4BE4-B283-E720C5ECE24A}"/>
    <cellStyle name="SAPBEXformats 2" xfId="29856" xr:uid="{45670EB6-66EB-4F56-983B-568818233BA5}"/>
    <cellStyle name="SAPBEXformats 3" xfId="37280" xr:uid="{2FD6C80A-D6CD-47CC-BC27-B8B73647EA4F}"/>
    <cellStyle name="SAPBEXformats 4" xfId="37538" xr:uid="{482DC3AE-EEFC-4C18-BFDF-0CC78D372747}"/>
    <cellStyle name="SAPBEXheaderItem" xfId="26176" xr:uid="{0FCD6EA2-8E2A-4A27-96B3-5A2BB526F581}"/>
    <cellStyle name="SAPBEXheaderItem 2" xfId="29857" xr:uid="{5422C0C1-A30A-4DD8-8162-8C232462231D}"/>
    <cellStyle name="SAPBEXheaderItem 3" xfId="37281" xr:uid="{61AADBC7-86AE-4096-925D-FAFFE63EFB57}"/>
    <cellStyle name="SAPBEXheaderText" xfId="26177" xr:uid="{9E3F669C-CA13-44FF-B514-280369D8B317}"/>
    <cellStyle name="SAPBEXheaderText 2" xfId="29858" xr:uid="{6750BBFC-80FB-4C2E-A5BD-EE3D04C8C1A1}"/>
    <cellStyle name="SAPBEXheaderText 3" xfId="37282" xr:uid="{77573C71-D8F4-4A41-A451-4D9DF114C1F8}"/>
    <cellStyle name="SAPBEXHLevel0" xfId="26178" xr:uid="{A488A89E-EA85-4E82-8918-FC1BFFFF81B8}"/>
    <cellStyle name="SAPBEXHLevel0 2" xfId="29859" xr:uid="{E08547D1-7619-451B-A3E8-3AA3DF50F7E1}"/>
    <cellStyle name="SAPBEXHLevel0 3" xfId="37283" xr:uid="{11D5C4BF-9EE9-46B9-80CD-2CA51F4718E2}"/>
    <cellStyle name="SAPBEXHLevel0 4" xfId="37539" xr:uid="{E5151771-DB12-46C4-A76D-8C741D820846}"/>
    <cellStyle name="SAPBEXHLevel0X" xfId="26179" xr:uid="{6541B6F3-4B36-4D36-9DC1-E0E437FD8F6C}"/>
    <cellStyle name="SAPBEXHLevel0X 2" xfId="26180" xr:uid="{48F2B19E-2409-430D-BCD6-7516490907EE}"/>
    <cellStyle name="SAPBEXHLevel0X 2 2" xfId="26181" xr:uid="{9CB8D656-ADEB-4E48-B071-823A0D9A87AA}"/>
    <cellStyle name="SAPBEXHLevel0X 2 2 2" xfId="29862" xr:uid="{260A3010-C65A-40DF-BBBD-00037D46C26D}"/>
    <cellStyle name="SAPBEXHLevel0X 2 3" xfId="29861" xr:uid="{D94FCAA8-1832-47B9-B368-1FC2EBADAB95}"/>
    <cellStyle name="SAPBEXHLevel0X 3" xfId="26182" xr:uid="{6C3786A3-E72A-4704-A5F6-63622BC2D1B0}"/>
    <cellStyle name="SAPBEXHLevel0X 3 2" xfId="26183" xr:uid="{63B18234-D87E-4E6F-83E4-E7ADE6C3CE7E}"/>
    <cellStyle name="SAPBEXHLevel0X 3 2 2" xfId="29864" xr:uid="{F1928DA9-7AC5-429E-8F21-EF5816A19C16}"/>
    <cellStyle name="SAPBEXHLevel0X 3 3" xfId="29863" xr:uid="{A5F81222-D2B0-4589-B15C-B787558E3656}"/>
    <cellStyle name="SAPBEXHLevel0X 4" xfId="26184" xr:uid="{5332BCC2-7C80-4528-9347-DACA240F39CC}"/>
    <cellStyle name="SAPBEXHLevel0X 4 2" xfId="29865" xr:uid="{27AC8632-AC5D-4CB8-AB02-FA172AE6A942}"/>
    <cellStyle name="SAPBEXHLevel0X 5" xfId="29860" xr:uid="{109CB013-4BBA-42FC-BEA6-E25EC872CA56}"/>
    <cellStyle name="SAPBEXHLevel0X 6" xfId="37284" xr:uid="{121E49F3-A6C0-4A00-93B3-0941CC0885EC}"/>
    <cellStyle name="SAPBEXHLevel0X 7" xfId="37540" xr:uid="{843868FE-3E67-4329-90E4-4533D1ED4ED1}"/>
    <cellStyle name="SAPBEXHLevel1" xfId="26185" xr:uid="{5B1F6DD8-165D-4CAD-872C-4A53DC956A05}"/>
    <cellStyle name="SAPBEXHLevel1 2" xfId="29866" xr:uid="{ACAE562C-90AB-4987-B3D9-2E60E5DDDF71}"/>
    <cellStyle name="SAPBEXHLevel1 3" xfId="37285" xr:uid="{B4D48898-947F-4362-A068-4A5F5B4E7E75}"/>
    <cellStyle name="SAPBEXHLevel1 4" xfId="37541" xr:uid="{6D7BA7CC-EA3F-48B5-A6F4-DDA3C6334A89}"/>
    <cellStyle name="SAPBEXHLevel1X" xfId="26186" xr:uid="{4F0A1649-BC74-4444-8697-27C91F22777B}"/>
    <cellStyle name="SAPBEXHLevel1X 2" xfId="29867" xr:uid="{62867887-8336-44CC-9902-DF226C208C43}"/>
    <cellStyle name="SAPBEXHLevel1X 3" xfId="37286" xr:uid="{F4F62ED1-8BE6-4591-8B34-855677D25967}"/>
    <cellStyle name="SAPBEXHLevel1X 4" xfId="37542" xr:uid="{85C12588-67C7-46AB-80F9-49224AD46260}"/>
    <cellStyle name="SAPBEXHLevel2" xfId="26187" xr:uid="{503F6C26-EF9F-40CC-A570-6AB9E3B3F0DA}"/>
    <cellStyle name="SAPBEXHLevel2 2" xfId="29868" xr:uid="{FD738C7E-5FBB-4A17-BF7E-DB5837F65D7A}"/>
    <cellStyle name="SAPBEXHLevel2 3" xfId="37287" xr:uid="{95B7372C-946D-4DE1-84ED-070B80657FC5}"/>
    <cellStyle name="SAPBEXHLevel2 4" xfId="37543" xr:uid="{1089B628-E3D3-4F58-B27F-66DD1140D764}"/>
    <cellStyle name="SAPBEXHLevel2X" xfId="26188" xr:uid="{81FFE57F-EF86-4BBA-8B59-BE243BDA82DC}"/>
    <cellStyle name="SAPBEXHLevel2X 2" xfId="29869" xr:uid="{9A2B46C3-DCDD-41C7-9A18-A03A67EF3464}"/>
    <cellStyle name="SAPBEXHLevel2X 3" xfId="37288" xr:uid="{A8FAE49D-AE41-4457-9D62-4F7DEF5A5842}"/>
    <cellStyle name="SAPBEXHLevel2X 4" xfId="37544" xr:uid="{ECEEDF7E-1155-4869-B7A5-29A4B73C6541}"/>
    <cellStyle name="SAPBEXHLevel3" xfId="26189" xr:uid="{3AF3F3BC-88DE-4379-8593-57AFA124316B}"/>
    <cellStyle name="SAPBEXHLevel3 2" xfId="29870" xr:uid="{C0A8619B-B28B-4B2A-AED1-F786C4514502}"/>
    <cellStyle name="SAPBEXHLevel3 3" xfId="37289" xr:uid="{83C47F39-4F1B-41F0-8225-E3E31D485585}"/>
    <cellStyle name="SAPBEXHLevel3 4" xfId="37545" xr:uid="{5D16CA7E-482B-4A46-9CE8-9B09757AEA12}"/>
    <cellStyle name="SAPBEXHLevel3X" xfId="26190" xr:uid="{1A16FAAA-CD2D-4DC4-8099-D9823FC1199E}"/>
    <cellStyle name="SAPBEXHLevel3X 2" xfId="29871" xr:uid="{FCAEECFF-EA28-4EE6-9374-498BCCCD4C35}"/>
    <cellStyle name="SAPBEXHLevel3X 3" xfId="37290" xr:uid="{85E34C17-679A-45D6-8324-193D1B41C32D}"/>
    <cellStyle name="SAPBEXHLevel3X 4" xfId="37546" xr:uid="{A4E266C1-AD3D-4F60-9CF2-F818346814E9}"/>
    <cellStyle name="SAPBEXinputData" xfId="26191" xr:uid="{EBCBE589-B10C-4C76-AC97-97A3716CDC2C}"/>
    <cellStyle name="SAPBEXinputData 2" xfId="37291" xr:uid="{684BAA33-877C-4581-B251-692D63FCBDE0}"/>
    <cellStyle name="SAPBEXinputData 3" xfId="37547" xr:uid="{416100B0-78C9-4F96-B4D4-9B6F0CB0CFDE}"/>
    <cellStyle name="SAPBEXItemHeader" xfId="26192" xr:uid="{1FA574AD-3F85-480E-8812-8F6410D0C4D9}"/>
    <cellStyle name="SAPBEXresData" xfId="26193" xr:uid="{47FBF031-33CD-4428-B134-E0C027F56D19}"/>
    <cellStyle name="SAPBEXresData 2" xfId="29872" xr:uid="{A14F2983-A777-4F20-B3BA-A5095F66C689}"/>
    <cellStyle name="SAPBEXresData 3" xfId="37292" xr:uid="{BC40F622-ED34-436B-8CB6-9B054764DB5E}"/>
    <cellStyle name="SAPBEXresData 4" xfId="37548" xr:uid="{2859DBD3-0195-478D-93ED-BA19BE63B7BF}"/>
    <cellStyle name="SAPBEXresDataEmph" xfId="26194" xr:uid="{630033F6-ACBD-4B05-8C7E-E72FF44DE8A0}"/>
    <cellStyle name="SAPBEXresDataEmph 2" xfId="26195" xr:uid="{1FAF00B8-21BD-491D-864B-4FB696C36933}"/>
    <cellStyle name="SAPBEXresDataEmph 3" xfId="37293" xr:uid="{9D75D1D4-0B92-4E35-A4DC-0D66C8ED2FCE}"/>
    <cellStyle name="SAPBEXresDataEmph 4" xfId="37549" xr:uid="{7BBEEE53-EFC9-4C29-9EEB-87743BA2D3F4}"/>
    <cellStyle name="SAPBEXresItem" xfId="26196" xr:uid="{3A7C158C-8F06-4620-BDE7-BEB9B969C612}"/>
    <cellStyle name="SAPBEXresItem 2" xfId="37294" xr:uid="{8C32DB6B-653F-40C2-B238-D447D4E1D379}"/>
    <cellStyle name="SAPBEXresItem 3" xfId="37550" xr:uid="{49280387-1D7A-421A-90B3-02756A34CDD3}"/>
    <cellStyle name="SAPBEXresItemX" xfId="26197" xr:uid="{B0B20D2D-C45F-494A-8739-4183998900B4}"/>
    <cellStyle name="SAPBEXresItemX 2" xfId="37295" xr:uid="{FF25E78F-3B87-48B3-BDFE-3372CF80B135}"/>
    <cellStyle name="SAPBEXresItemX 3" xfId="37551" xr:uid="{2AD11396-5A1C-44AB-9D4A-FC7306D0179A}"/>
    <cellStyle name="SAPBEXstdData" xfId="26198" xr:uid="{71D99AF8-2FE9-4F22-889E-028EF9DCCD13}"/>
    <cellStyle name="SAPBEXstdData 2" xfId="37296" xr:uid="{46ED8B40-5E03-47C3-A752-397CB5648E1B}"/>
    <cellStyle name="SAPBEXstdData 3" xfId="37552" xr:uid="{E5294407-7CCA-437E-A086-4CF317C3567C}"/>
    <cellStyle name="SAPBEXstdDataEmph" xfId="26199" xr:uid="{F00C5F13-F55F-47C6-B695-1C8A6AE6D039}"/>
    <cellStyle name="SAPBEXstdDataEmph 2" xfId="37297" xr:uid="{E6029F7D-83C4-45D9-82C7-B83119708145}"/>
    <cellStyle name="SAPBEXstdDataEmph 3" xfId="37553" xr:uid="{FDA8588F-6BC4-4E53-B7A8-735337342B3D}"/>
    <cellStyle name="SAPBEXstdItem" xfId="26200" xr:uid="{4FD0303E-8A0E-4E95-8945-477D7839BE48}"/>
    <cellStyle name="SAPBEXstdItem 2" xfId="37298" xr:uid="{BF5D2FCD-B62A-4D68-B2A2-A76F41ADAC33}"/>
    <cellStyle name="SAPBEXstdItem 3" xfId="37554" xr:uid="{1B80E710-2695-47DD-ABAE-6BA04175DFD1}"/>
    <cellStyle name="SAPBEXstdItemX" xfId="26201" xr:uid="{C2163D57-5663-4FE4-8E9D-FAB0FB077398}"/>
    <cellStyle name="SAPBEXstdItemX 2" xfId="37299" xr:uid="{6D682D1F-7D50-4CEE-B6E3-C6A1B2536D84}"/>
    <cellStyle name="SAPBEXstdItemX 3" xfId="37555" xr:uid="{3BD6AF97-9659-40E5-9ADF-5287552468F3}"/>
    <cellStyle name="SAPBEXtitle" xfId="26202" xr:uid="{335FBF7F-8F81-471A-A8B9-C5556ADE65FE}"/>
    <cellStyle name="SAPBEXtitle 2" xfId="37300" xr:uid="{7832AEDA-DA64-4FE4-AE24-1D240B0CB362}"/>
    <cellStyle name="SAPBEXunassignedItem" xfId="26203" xr:uid="{32D7D972-0EC2-4315-B392-49778B473C9A}"/>
    <cellStyle name="SAPBEXunassignedItem 2" xfId="26204" xr:uid="{C303646E-1E61-42BD-A65E-5CB04FA90CE7}"/>
    <cellStyle name="SAPBEXunassignedItem 2 2" xfId="29874" xr:uid="{77CEE6E2-25D9-46C2-804B-D94287BE8162}"/>
    <cellStyle name="SAPBEXunassignedItem 3" xfId="29873" xr:uid="{E7B3A79F-7F87-4903-82EF-524B9A9F7B61}"/>
    <cellStyle name="SAPBEXundefined" xfId="26205" xr:uid="{10E53BF2-8FE5-483F-8659-541BE84B82E8}"/>
    <cellStyle name="SAPBEXundefined 2" xfId="37301" xr:uid="{3AF10F90-13EE-4788-96FC-D77D3B131CDC}"/>
    <cellStyle name="SAPBEXundefined 3" xfId="37556" xr:uid="{A54356C0-68A2-4464-8375-1A43AF328E74}"/>
    <cellStyle name="Sep. milhar [0]" xfId="37447" xr:uid="{CEA7FB05-24FE-4892-BC65-4C2F091C17F9}"/>
    <cellStyle name="Separador de milhares [0] 2" xfId="26206" xr:uid="{E60DF8D3-932A-4C18-A8A4-C64DD307CE80}"/>
    <cellStyle name="Separador de milhares [0] 2 2" xfId="26207" xr:uid="{36D3CAEF-AFF3-461E-9B5E-2ED18D8AF65C}"/>
    <cellStyle name="Separador de milhares [0] 2 2 2" xfId="26208" xr:uid="{0843BD95-6E7F-4FA0-B17E-E24B03FCD28D}"/>
    <cellStyle name="Separador de milhares [0] 2 2 3" xfId="37462" xr:uid="{F07106A9-6B24-413F-9795-CE658648C038}"/>
    <cellStyle name="Separador de milhares [0] 2 2 4" xfId="37681" xr:uid="{31D568C7-656A-4C08-82CC-AE526EDB515C}"/>
    <cellStyle name="Separador de milhares [0] 2 2 5" xfId="37862" xr:uid="{9B3BC0D6-C31F-48D8-B2F1-E9A8AA25A84C}"/>
    <cellStyle name="Separador de milhares [0] 2 3" xfId="26209" xr:uid="{AD0C4466-7DBC-48BF-B06D-0E5A97427145}"/>
    <cellStyle name="Separador de milhares [0] 2 3 2" xfId="26210" xr:uid="{3E0F7A8C-C138-4644-A51D-514F04A38AE1}"/>
    <cellStyle name="Separador de milhares [0] 2 4" xfId="26211" xr:uid="{3246A5C6-10B1-45E4-BE57-0E5CF15C6FB4}"/>
    <cellStyle name="Separador de milhares [0] 2 5" xfId="37302" xr:uid="{C3D5E02F-F273-4CC9-9DB7-34383F8149FC}"/>
    <cellStyle name="Separador de milhares [0] 2 6" xfId="37605" xr:uid="{36E32FC3-3921-4381-9698-3434E0C1DAFD}"/>
    <cellStyle name="Separador de milhares [0] 2 7" xfId="37793" xr:uid="{8E91788C-559D-47B4-8A54-5240E0273B29}"/>
    <cellStyle name="Separador de milhares [0] 3" xfId="26212" xr:uid="{4FC06E99-B96D-46C4-BF75-2A9873BA9BFC}"/>
    <cellStyle name="Separador de milhares [0] 3 2" xfId="26213" xr:uid="{571E91A4-5D34-499A-ADA0-31013A68BDCF}"/>
    <cellStyle name="Separador de milhares [0] 3 2 2" xfId="26214" xr:uid="{578D9CDB-BE38-407B-A7AA-4F72AA868C34}"/>
    <cellStyle name="Separador de milhares [0] 3 3" xfId="26215" xr:uid="{22BE9573-F186-4B6A-AB85-6513F364AEB4}"/>
    <cellStyle name="Separador de milhares [0] 3 3 2" xfId="26216" xr:uid="{BC8790B7-855C-4238-811D-74E3DCC328D8}"/>
    <cellStyle name="Separador de milhares [0] 3 4" xfId="26217" xr:uid="{8A400EFD-36CA-4341-8841-7294BC399D6D}"/>
    <cellStyle name="Separador de milhares [0] 4" xfId="26218" xr:uid="{AF17FCB5-8263-4B75-832A-14EDF18A1805}"/>
    <cellStyle name="Separador de milhares [0] 4 2" xfId="26219" xr:uid="{8F1E9BEA-5AAC-4245-B69D-266DCA7850F0}"/>
    <cellStyle name="Separador de milhares [0] 4 2 2" xfId="26220" xr:uid="{4F90A4D4-5E20-436F-9D5F-90BEED6A49AA}"/>
    <cellStyle name="Separador de milhares [0] 4 3" xfId="26221" xr:uid="{A7971DB3-456E-4349-B7CD-24AB26DE4926}"/>
    <cellStyle name="Separador de milhares [0] 4 3 2" xfId="26222" xr:uid="{7440BA02-D384-45BE-91DB-A31301BF4DBA}"/>
    <cellStyle name="Separador de milhares [0] 4 4" xfId="26223" xr:uid="{8697673A-A5F9-4872-BD54-DAFB7298F09F}"/>
    <cellStyle name="Separador de milhares 10" xfId="26224" xr:uid="{AF7812E5-5BEF-4BFC-98F6-184C1C41BAE2}"/>
    <cellStyle name="Separador de milhares 10 2" xfId="29875" xr:uid="{4C23908A-FCFC-4DF8-9470-2EFDE0AF802A}"/>
    <cellStyle name="Separador de milhares 10 2 2" xfId="37463" xr:uid="{0F68A500-360E-48F9-B2BC-3C2EDD1A996D}"/>
    <cellStyle name="Separador de milhares 10 2 3" xfId="37682" xr:uid="{7D825251-39F2-49EF-8AD1-23C0D02B579F}"/>
    <cellStyle name="Separador de milhares 10 2 4" xfId="37863" xr:uid="{5F43CE00-7AB1-43DD-B943-26F3654BCEF5}"/>
    <cellStyle name="Separador de milhares 10 3" xfId="37303" xr:uid="{12ABB538-5694-4D02-B258-E9D54B23F413}"/>
    <cellStyle name="Separador de milhares 10 4" xfId="37606" xr:uid="{25A0422B-E29A-4718-A977-8860D9D82C48}"/>
    <cellStyle name="Separador de milhares 10 5" xfId="37794" xr:uid="{72205405-BE77-4DD6-8AF9-6D187D1CCFF5}"/>
    <cellStyle name="Separador de milhares 11" xfId="36980" xr:uid="{CE73D10E-631D-407C-82C7-F1CE9E435B75}"/>
    <cellStyle name="Separador de milhares 11 2" xfId="37464" xr:uid="{33D4CA2C-107E-4951-B4A2-0FA569F66500}"/>
    <cellStyle name="Separador de milhares 11 2 2" xfId="37683" xr:uid="{C9A55F29-8E56-4C1B-BF86-668550EC6C29}"/>
    <cellStyle name="Separador de milhares 11 2 3" xfId="37864" xr:uid="{787665DF-BA24-48B9-A867-8DABB73264B3}"/>
    <cellStyle name="Separador de milhares 11 3" xfId="37304" xr:uid="{BE9321B2-BB61-445D-A922-B1A89673EB96}"/>
    <cellStyle name="Separador de milhares 11 4" xfId="37607" xr:uid="{1EC6930A-E958-41E3-96B3-7A84BF3227B7}"/>
    <cellStyle name="Separador de milhares 11 5" xfId="37795" xr:uid="{4460167C-5FF7-4A47-9619-3EB4FC1C0241}"/>
    <cellStyle name="Separador de milhares 12" xfId="36981" xr:uid="{9A661F0F-7B53-42A1-A16E-330303A5F2D1}"/>
    <cellStyle name="Separador de milhares 12 2" xfId="37465" xr:uid="{04FC2E0E-9D77-4186-922A-1BA3FBAB8EF0}"/>
    <cellStyle name="Separador de milhares 12 2 2" xfId="37684" xr:uid="{F2A571BB-E17F-4284-A166-F7517F35BF18}"/>
    <cellStyle name="Separador de milhares 12 2 3" xfId="37865" xr:uid="{5BECA120-D327-40AD-B910-EAA4BB94A465}"/>
    <cellStyle name="Separador de milhares 12 3" xfId="37305" xr:uid="{7808EA23-3684-406E-9C0A-F42BE70F9D32}"/>
    <cellStyle name="Separador de milhares 12 4" xfId="37608" xr:uid="{59743E69-843B-470B-8D85-ACD4C0F84B33}"/>
    <cellStyle name="Separador de milhares 12 5" xfId="37796" xr:uid="{891DAA3E-318B-4DEB-9C3F-F7D169FE2A6F}"/>
    <cellStyle name="Separador de milhares 13" xfId="36982" xr:uid="{C8140A47-D786-4C00-B8FF-D2FE3258C829}"/>
    <cellStyle name="Separador de milhares 13 2" xfId="37466" xr:uid="{63915BE2-F23E-4740-AAA1-CBA4371E00A4}"/>
    <cellStyle name="Separador de milhares 13 2 2" xfId="37685" xr:uid="{37F94726-1A12-4441-957A-00ECE8CB5DDB}"/>
    <cellStyle name="Separador de milhares 13 2 3" xfId="37866" xr:uid="{23DED9CB-34B2-4891-BFB3-90BA012AC023}"/>
    <cellStyle name="Separador de milhares 13 3" xfId="37306" xr:uid="{ADA42188-7B79-4818-B9CF-77B34B5E70D9}"/>
    <cellStyle name="Separador de milhares 13 4" xfId="37609" xr:uid="{42533ACA-1B64-472B-94B0-39848DEFE4F8}"/>
    <cellStyle name="Separador de milhares 13 5" xfId="37797" xr:uid="{775160FC-1100-4DB8-BFB2-E484690A0A88}"/>
    <cellStyle name="Separador de milhares 14" xfId="36983" xr:uid="{D36CD36B-9218-4BB4-BEA9-CE979F72EA15}"/>
    <cellStyle name="Separador de milhares 14 2" xfId="37467" xr:uid="{853407FF-7C48-44C8-9C6B-0DCB81705DAC}"/>
    <cellStyle name="Separador de milhares 14 2 2" xfId="37686" xr:uid="{51476055-4081-4FD2-AA6F-3C7B0D9813C9}"/>
    <cellStyle name="Separador de milhares 14 2 3" xfId="37867" xr:uid="{BE664070-A612-4EE3-867F-B9C338FDB534}"/>
    <cellStyle name="Separador de milhares 14 3" xfId="37307" xr:uid="{4AD5C72B-B291-43B4-AB7B-3FCB56B8B758}"/>
    <cellStyle name="Separador de milhares 14 4" xfId="37610" xr:uid="{F792C6EA-4CCE-43F8-B718-A8A33739D59E}"/>
    <cellStyle name="Separador de milhares 14 5" xfId="37798" xr:uid="{2750E2E6-10BD-4BC8-AB3B-164525E3B153}"/>
    <cellStyle name="Separador de milhares 15" xfId="36984" xr:uid="{5913D281-AA58-4E2A-BA0B-F3E39E49D9AA}"/>
    <cellStyle name="Separador de milhares 15 2" xfId="37468" xr:uid="{339A663B-ED32-425C-8791-2FA2BEB0C832}"/>
    <cellStyle name="Separador de milhares 15 2 2" xfId="37687" xr:uid="{A604DE6B-3E66-423C-9C8E-C7A94857B22E}"/>
    <cellStyle name="Separador de milhares 15 2 3" xfId="37868" xr:uid="{2A685AB4-E10F-4C88-AA77-F8E5BEAF6619}"/>
    <cellStyle name="Separador de milhares 15 3" xfId="37308" xr:uid="{7EBFF5C2-543C-4F75-B13C-96BE0F454A68}"/>
    <cellStyle name="Separador de milhares 15 4" xfId="37611" xr:uid="{9B515A8B-B3A0-47ED-8DB6-1128187EEC5E}"/>
    <cellStyle name="Separador de milhares 15 5" xfId="37799" xr:uid="{D963E259-5AE4-415E-A167-DD52CF6B1450}"/>
    <cellStyle name="Separador de milhares 16" xfId="37309" xr:uid="{0211CDF9-EF2E-4B8F-8C93-B2B31FD9E1FA}"/>
    <cellStyle name="Separador de milhares 16 2" xfId="37469" xr:uid="{DDD36A30-A195-4D33-84CD-0CAD1F47928E}"/>
    <cellStyle name="Separador de milhares 16 2 2" xfId="37688" xr:uid="{8D481BDD-8EE4-4E4D-9921-814B44C605FE}"/>
    <cellStyle name="Separador de milhares 16 2 3" xfId="37869" xr:uid="{8A377C89-5AAB-46D4-8D90-6C0CDCAAE16C}"/>
    <cellStyle name="Separador de milhares 16 3" xfId="37612" xr:uid="{85F1457E-5759-45F1-A11A-5D5B30856A4F}"/>
    <cellStyle name="Separador de milhares 16 4" xfId="37800" xr:uid="{57C3C379-6C9E-46AA-B559-D9AB4CFED0F8}"/>
    <cellStyle name="Separador de milhares 17" xfId="37310" xr:uid="{E5C64517-E978-45E1-8A73-244F1169A7CA}"/>
    <cellStyle name="Separador de milhares 17 2" xfId="37470" xr:uid="{235DBE24-310A-46A4-9C3B-57392A159A28}"/>
    <cellStyle name="Separador de milhares 17 2 2" xfId="37689" xr:uid="{721ED0B7-6D5D-4410-A431-6DCECFC3280F}"/>
    <cellStyle name="Separador de milhares 17 2 3" xfId="37870" xr:uid="{333864EA-4913-42D9-8071-3DE6A1148134}"/>
    <cellStyle name="Separador de milhares 17 3" xfId="37613" xr:uid="{E17F20B6-3A93-40F3-B0C8-DF0E8398B2D2}"/>
    <cellStyle name="Separador de milhares 17 4" xfId="37801" xr:uid="{ED1B1A0D-C66E-4858-8AA7-5A14B3556BBA}"/>
    <cellStyle name="Separador de milhares 18" xfId="37311" xr:uid="{C102D779-4614-4CFB-B547-2E92520D7A3B}"/>
    <cellStyle name="Separador de milhares 18 2" xfId="37471" xr:uid="{532E1383-E9C1-4C12-A033-8C3504211799}"/>
    <cellStyle name="Separador de milhares 18 2 2" xfId="37690" xr:uid="{D50C29B0-60C3-4416-8E8C-42EA451781D0}"/>
    <cellStyle name="Separador de milhares 18 2 3" xfId="37871" xr:uid="{CBA2B726-D159-4989-B494-E630A34496BA}"/>
    <cellStyle name="Separador de milhares 18 3" xfId="37614" xr:uid="{8076CB2F-9142-4497-BF22-74985DDE5E3B}"/>
    <cellStyle name="Separador de milhares 18 4" xfId="37802" xr:uid="{4ADA603E-D87D-475A-B650-5A9DE5C140EB}"/>
    <cellStyle name="Separador de milhares 19" xfId="37312" xr:uid="{666FB344-707D-4FC2-9069-4A65E7B0C174}"/>
    <cellStyle name="Separador de milhares 19 2" xfId="37472" xr:uid="{F4B479A3-C2D8-4159-828B-BF22931CAD13}"/>
    <cellStyle name="Separador de milhares 19 2 2" xfId="37691" xr:uid="{212497AE-A75B-4612-AD03-8F3C7452B36F}"/>
    <cellStyle name="Separador de milhares 19 2 3" xfId="37872" xr:uid="{839C536A-8F2A-4C91-B804-B085C2484F44}"/>
    <cellStyle name="Separador de milhares 19 3" xfId="37615" xr:uid="{E8AC6B0F-8643-4629-8E4F-7EC6EC671AC0}"/>
    <cellStyle name="Separador de milhares 19 4" xfId="37803" xr:uid="{60AA34F3-5915-44F4-AC5A-216C20D25B28}"/>
    <cellStyle name="Separador de milhares 2" xfId="26225" xr:uid="{325EC472-851E-4B21-B68D-B4C852DCA974}"/>
    <cellStyle name="Separador de milhares 2 2" xfId="26226" xr:uid="{C171F6F9-4C97-4548-A783-7BBA952C6E0E}"/>
    <cellStyle name="Separador de milhares 2 2 2" xfId="26227" xr:uid="{D4793C32-EBE5-41E4-B261-631CE0877842}"/>
    <cellStyle name="Separador de milhares 2 2 2 2" xfId="26228" xr:uid="{3D48752D-C8B7-4C9D-BC11-60F334E5F313}"/>
    <cellStyle name="Separador de milhares 2 2 2 3" xfId="37473" xr:uid="{31BCD1E4-E5D6-42A6-BE88-26D623CE72FB}"/>
    <cellStyle name="Separador de milhares 2 2 2 4" xfId="37692" xr:uid="{60F4A38F-0E25-4CAD-87D1-309C5ACC86D4}"/>
    <cellStyle name="Separador de milhares 2 2 2 5" xfId="37873" xr:uid="{F482CBA3-B959-4523-809D-672D9B40920B}"/>
    <cellStyle name="Separador de milhares 2 2 3" xfId="26229" xr:uid="{4F4D4666-AD34-4111-92D0-19607B0C765E}"/>
    <cellStyle name="Separador de milhares 2 2 4" xfId="36985" xr:uid="{0280996A-AA31-440E-A3E0-AE8A77D24719}"/>
    <cellStyle name="Separador de milhares 2 2 5" xfId="37313" xr:uid="{EDF3342B-5F0C-4AF6-AA6E-E2F3CE2164BB}"/>
    <cellStyle name="Separador de milhares 2 2 6" xfId="37616" xr:uid="{4A68D82B-9265-415F-98FE-D79AB23DBDB6}"/>
    <cellStyle name="Separador de milhares 2 2 7" xfId="37774" xr:uid="{0731D311-C397-4FBF-B546-B81BDB0E9747}"/>
    <cellStyle name="Separador de milhares 2 2 8" xfId="37804" xr:uid="{8496F863-D6ED-4BD1-B4B4-EB909CA0605D}"/>
    <cellStyle name="Separador de milhares 2 3" xfId="26230" xr:uid="{FD8DAB18-2DB6-4572-B146-B7709B6FB7CA}"/>
    <cellStyle name="Separador de milhares 2 3 2" xfId="26231" xr:uid="{5C6BAEA1-2B2A-4819-910F-CA9C4A5FDB17}"/>
    <cellStyle name="Separador de milhares 2 3 2 2" xfId="29876" xr:uid="{E1496BD1-5C35-4D18-ACAB-9C2D2E5D2ED2}"/>
    <cellStyle name="Separador de milhares 2 3 2 3" xfId="37474" xr:uid="{9EF9F990-888B-4F9B-8A62-5D4308F039B1}"/>
    <cellStyle name="Separador de milhares 2 3 2 4" xfId="37693" xr:uid="{6F5E3D8A-B8A3-4954-983C-2DA96E981420}"/>
    <cellStyle name="Separador de milhares 2 3 2 5" xfId="37874" xr:uid="{9CBB72E2-2C42-4C61-AA1F-9DAA590DB03D}"/>
    <cellStyle name="Separador de milhares 2 3 3" xfId="26232" xr:uid="{05139BCD-D193-4D14-B97F-BE96CDD45224}"/>
    <cellStyle name="Separador de milhares 2 3 4" xfId="37314" xr:uid="{9D8FA6AA-1FAA-4B42-B21F-E36B6C15D019}"/>
    <cellStyle name="Separador de milhares 2 3 5" xfId="37617" xr:uid="{0ECAFE1E-69D9-43E2-B49F-DD64B3FAC607}"/>
    <cellStyle name="Separador de milhares 2 3 6" xfId="37805" xr:uid="{38B88D58-2727-4A38-B163-79C8E3E1D46A}"/>
    <cellStyle name="Separador de milhares 2 4" xfId="26233" xr:uid="{907B88D4-DEFA-4A1B-842B-B04533CEE4BF}"/>
    <cellStyle name="Separador de milhares 2 4 2" xfId="26234" xr:uid="{0E06A2C6-6A3C-4B43-9D50-9136E503EA9C}"/>
    <cellStyle name="Separador de milhares 2 4 2 2" xfId="37517" xr:uid="{1FB1E294-D4B0-4896-A9D9-0F6AB65C6D2E}"/>
    <cellStyle name="Separador de milhares 2 4 2 3" xfId="37735" xr:uid="{6077DB40-A242-4D4C-BD14-B2BB1DE4ACA6}"/>
    <cellStyle name="Separador de milhares 2 4 2 4" xfId="37916" xr:uid="{AFB00C8B-6575-441F-A24A-9393A36715A8}"/>
    <cellStyle name="Separador de milhares 2 4 3" xfId="37448" xr:uid="{24975661-FE87-4F80-90B2-A5260ACFBEA1}"/>
    <cellStyle name="Separador de milhares 2 4 4" xfId="37670" xr:uid="{5C8F3CF2-B8CD-4FB3-B27F-DF93106B6E39}"/>
    <cellStyle name="Separador de milhares 2 4 5" xfId="37851" xr:uid="{5D13EB62-07B1-41C9-B026-B34C42402455}"/>
    <cellStyle name="Separador de milhares 2 5" xfId="26235" xr:uid="{59BF7B09-F75A-421C-B219-3C55C5EBF401}"/>
    <cellStyle name="Separador de milhares 2 5 2" xfId="37457" xr:uid="{423A200D-5A81-46DE-A831-F697BC0278C8}"/>
    <cellStyle name="Separador de milhares 2 5 3" xfId="37676" xr:uid="{516D21CD-B156-4B27-964A-77F7F26BC299}"/>
    <cellStyle name="Separador de milhares 2 5 4" xfId="37857" xr:uid="{87C955A3-2A5C-41D6-A6E7-50158841499A}"/>
    <cellStyle name="Separador de milhares 2 6" xfId="37141" xr:uid="{A5DB032A-8FDC-4237-80B5-57DBB534E1A7}"/>
    <cellStyle name="Separador de milhares 2 7" xfId="37600" xr:uid="{10017971-55D6-4C22-BF82-D050593E877D}"/>
    <cellStyle name="Separador de milhares 2 8" xfId="37788" xr:uid="{3453A137-341F-4C3A-ACE3-31BFB54A7E0E}"/>
    <cellStyle name="Separador de milhares 20" xfId="37315" xr:uid="{C8A1FE7A-C38D-4100-AEFD-DFDC9EA29835}"/>
    <cellStyle name="Separador de milhares 20 2" xfId="37475" xr:uid="{661394DD-CDDB-4EBC-8BD6-B1DE625C9838}"/>
    <cellStyle name="Separador de milhares 20 2 2" xfId="37694" xr:uid="{E2A03685-2644-4F0A-AA2A-32A06E5B8585}"/>
    <cellStyle name="Separador de milhares 20 2 3" xfId="37875" xr:uid="{FD0C872F-BF3E-423F-999B-5DB71B0A37C8}"/>
    <cellStyle name="Separador de milhares 20 3" xfId="37618" xr:uid="{B9F547CB-1528-4FD0-A628-A0E7184500FA}"/>
    <cellStyle name="Separador de milhares 20 4" xfId="37806" xr:uid="{3962BCA0-B793-4F10-85CB-C41D875B1370}"/>
    <cellStyle name="Separador de milhares 21" xfId="37316" xr:uid="{7A63AAA0-0467-4509-B5F4-704DCCD49EDA}"/>
    <cellStyle name="Separador de milhares 21 2" xfId="37476" xr:uid="{32C7F126-1CBB-4C44-9BB6-892FE7072BB9}"/>
    <cellStyle name="Separador de milhares 21 2 2" xfId="37695" xr:uid="{6D9CE903-BCA8-4E47-8A97-2BBC4554F204}"/>
    <cellStyle name="Separador de milhares 21 2 3" xfId="37876" xr:uid="{3781EF58-165D-4A2D-A995-BAA8131C2780}"/>
    <cellStyle name="Separador de milhares 21 3" xfId="37619" xr:uid="{EFDF7D87-5001-4D82-BD5F-90A03441E7E4}"/>
    <cellStyle name="Separador de milhares 21 4" xfId="37807" xr:uid="{6209F570-84F8-4700-B8C5-44A9E4722A45}"/>
    <cellStyle name="Separador de milhares 22" xfId="37317" xr:uid="{125689D6-6C6F-46A5-B5A0-E4D3B31F5A31}"/>
    <cellStyle name="Separador de milhares 22 2" xfId="37477" xr:uid="{4BB0D5B8-FAAE-41F0-90BF-A39170F592EC}"/>
    <cellStyle name="Separador de milhares 22 2 2" xfId="37696" xr:uid="{BEB6A06E-3971-48C7-92AA-2DD964232A67}"/>
    <cellStyle name="Separador de milhares 22 2 3" xfId="37877" xr:uid="{440E6E6F-E5A4-45BC-9764-0071CF9DD59E}"/>
    <cellStyle name="Separador de milhares 22 3" xfId="37620" xr:uid="{7A61AC40-556D-407F-A298-4733375F98DB}"/>
    <cellStyle name="Separador de milhares 22 4" xfId="37808" xr:uid="{98FB153F-18AD-4798-B191-34339E5A0B2A}"/>
    <cellStyle name="Separador de milhares 23" xfId="37318" xr:uid="{B7CA12E0-F0F6-4EAA-B02A-643B73EA2CE9}"/>
    <cellStyle name="Separador de milhares 23 2" xfId="37478" xr:uid="{D98C84D0-25A7-4822-9E02-EE7F8BBE7023}"/>
    <cellStyle name="Separador de milhares 23 2 2" xfId="37697" xr:uid="{272C734D-9500-4012-8BBF-1D09BD10C7BC}"/>
    <cellStyle name="Separador de milhares 23 2 3" xfId="37878" xr:uid="{23CE92A9-366A-42EF-A235-82B24BD87598}"/>
    <cellStyle name="Separador de milhares 23 3" xfId="37621" xr:uid="{B3EB4E86-C438-4D9E-9410-BEA86CF545CB}"/>
    <cellStyle name="Separador de milhares 23 4" xfId="37809" xr:uid="{89B8B248-44AE-4C67-8DDE-E1A306E2D92C}"/>
    <cellStyle name="Separador de milhares 24" xfId="37319" xr:uid="{32DD3FDA-3274-4D0F-97AD-35D620358587}"/>
    <cellStyle name="Separador de milhares 25" xfId="37320" xr:uid="{1726A59A-4F42-4D44-A06F-E3D8F910C6CA}"/>
    <cellStyle name="Separador de milhares 25 2" xfId="37622" xr:uid="{60B61C92-75A8-4C2E-AADB-2CB78E0A3E5B}"/>
    <cellStyle name="Separador de milhares 25 3" xfId="37810" xr:uid="{848CD3AA-8EBC-4700-94A0-6CF48CA3FC96}"/>
    <cellStyle name="Separador de milhares 3" xfId="26236" xr:uid="{A7D13E4D-3CCC-4029-98DD-476189EF8318}"/>
    <cellStyle name="Separador de milhares 3 10" xfId="37623" xr:uid="{1745479A-3F5C-46D7-9BE3-7DB623E89275}"/>
    <cellStyle name="Separador de milhares 3 11" xfId="37775" xr:uid="{6D564420-610E-49B6-9CF0-509A016099DC}"/>
    <cellStyle name="Separador de milhares 3 12" xfId="37811" xr:uid="{9EC37445-FF02-4760-9D82-15BA57D6A4DF}"/>
    <cellStyle name="Separador de milhares 3 2" xfId="26237" xr:uid="{E09D5EF0-5882-49E2-B253-605BA76FC03E}"/>
    <cellStyle name="Separador de milhares 3 2 2" xfId="26238" xr:uid="{19E3AD90-F72E-4A4F-BA67-E63306E17064}"/>
    <cellStyle name="Separador de milhares 3 2 2 2" xfId="37480" xr:uid="{2B71496E-59B2-487F-BE56-95CFE247F3FB}"/>
    <cellStyle name="Separador de milhares 3 2 2 3" xfId="37699" xr:uid="{CD4E784D-E9A3-425A-8FFE-E94DC9CB1575}"/>
    <cellStyle name="Separador de milhares 3 2 2 4" xfId="37880" xr:uid="{31A14EA3-4178-4175-8E3F-68242D6778EB}"/>
    <cellStyle name="Separador de milhares 3 2 3" xfId="36986" xr:uid="{B13BB62D-CF2C-4C1D-99EC-46C3E4A69F2B}"/>
    <cellStyle name="Separador de milhares 3 2 4" xfId="37322" xr:uid="{2C0EF71A-DDE2-4E29-B3A5-B82084796709}"/>
    <cellStyle name="Separador de milhares 3 2 5" xfId="37624" xr:uid="{BA441B3E-7E95-4DF2-9798-B1420B82EA87}"/>
    <cellStyle name="Separador de milhares 3 2 6" xfId="37812" xr:uid="{574671AC-0458-461F-BD90-7D579DD2BA21}"/>
    <cellStyle name="Separador de milhares 3 3" xfId="26239" xr:uid="{6FB44630-BF17-49D8-BBA4-C8737CA2F859}"/>
    <cellStyle name="Separador de milhares 3 3 2" xfId="26240" xr:uid="{015E555E-FE93-4C5B-B778-8EC357FD6DEC}"/>
    <cellStyle name="Separador de milhares 3 3 2 2" xfId="37481" xr:uid="{E680ABE1-E419-441A-8D04-C76B5658E0EC}"/>
    <cellStyle name="Separador de milhares 3 3 2 3" xfId="37700" xr:uid="{6F29631C-79A1-4BC5-9D94-37E03368F103}"/>
    <cellStyle name="Separador de milhares 3 3 2 4" xfId="37881" xr:uid="{E6F49806-984D-45AB-AE85-D7DE8407C322}"/>
    <cellStyle name="Separador de milhares 3 3 3" xfId="36987" xr:uid="{C20CB065-B37B-4A87-8CBB-27B40A46735D}"/>
    <cellStyle name="Separador de milhares 3 3 4" xfId="37323" xr:uid="{383D8ADD-6504-41FA-B214-368114B370DA}"/>
    <cellStyle name="Separador de milhares 3 3 5" xfId="37625" xr:uid="{2995C09B-EAB7-401B-AFE8-2E29C173FF8E}"/>
    <cellStyle name="Separador de milhares 3 3 6" xfId="37813" xr:uid="{EB48562E-95D9-4027-A1E8-ECBD471F80A1}"/>
    <cellStyle name="Separador de milhares 3 4" xfId="26241" xr:uid="{7BD63EA2-1307-4B22-9FDF-EA48ADA2DC73}"/>
    <cellStyle name="Separador de milhares 3 4 2" xfId="37482" xr:uid="{49BC3BBD-9C82-47D0-9B76-85F3BD957143}"/>
    <cellStyle name="Separador de milhares 3 4 2 2" xfId="37701" xr:uid="{9FF01479-B456-4CE7-A61D-84C2DE58BADA}"/>
    <cellStyle name="Separador de milhares 3 4 2 3" xfId="37882" xr:uid="{4526AB43-7631-45BB-88D6-68ADE4DC1285}"/>
    <cellStyle name="Separador de milhares 3 4 3" xfId="37324" xr:uid="{9DF2C4E2-AF19-4561-B96E-762D3E8C1E56}"/>
    <cellStyle name="Separador de milhares 3 4 4" xfId="37626" xr:uid="{CB4D1F38-BA10-46C8-B242-482A7BB05D66}"/>
    <cellStyle name="Separador de milhares 3 4 5" xfId="37814" xr:uid="{8A25C900-841A-4C09-903B-DAD622CD1B2A}"/>
    <cellStyle name="Separador de milhares 3 5" xfId="29877" xr:uid="{C63F5614-992D-43C3-8D48-8FBADAECF2C0}"/>
    <cellStyle name="Separador de milhares 3 5 2" xfId="37483" xr:uid="{9454996E-E95C-49F7-BCE2-79CBF11C1B9C}"/>
    <cellStyle name="Separador de milhares 3 5 2 2" xfId="37702" xr:uid="{23110BBB-3D0C-4E45-9CB3-460F8F56BD3B}"/>
    <cellStyle name="Separador de milhares 3 5 2 3" xfId="37883" xr:uid="{F6981305-0B70-4719-AD1A-D15A487F1D28}"/>
    <cellStyle name="Separador de milhares 3 5 3" xfId="37325" xr:uid="{F687E19A-994C-43EC-BDE6-04960F0FC7C1}"/>
    <cellStyle name="Separador de milhares 3 5 4" xfId="37627" xr:uid="{F64A4AE5-680D-4A51-B7A3-4A54CAD007CB}"/>
    <cellStyle name="Separador de milhares 3 5 5" xfId="37815" xr:uid="{5CB82575-EE6B-43FD-8B88-1372545AABD0}"/>
    <cellStyle name="Separador de milhares 3 6" xfId="36988" xr:uid="{2FA4B549-C815-4906-A7FA-91A1A1420D68}"/>
    <cellStyle name="Separador de milhares 3 6 2" xfId="37327" xr:uid="{9D330FF2-D31C-4C81-A538-0F747F15E515}"/>
    <cellStyle name="Separador de milhares 3 6 2 2" xfId="37485" xr:uid="{AACD8877-A0F0-4004-A6D3-D15F55909539}"/>
    <cellStyle name="Separador de milhares 3 6 2 2 2" xfId="37704" xr:uid="{1AC40C1A-C79C-4E41-99BC-53355F5A4D91}"/>
    <cellStyle name="Separador de milhares 3 6 2 2 3" xfId="37885" xr:uid="{BA4C9A44-031F-40A1-B712-CA4FAE65EED9}"/>
    <cellStyle name="Separador de milhares 3 6 2 3" xfId="37629" xr:uid="{8865F9D7-DFBD-4EC5-B714-B413C57707FE}"/>
    <cellStyle name="Separador de milhares 3 6 2 4" xfId="37817" xr:uid="{8EB0DACB-5706-42BB-A2F8-78D56A4463FD}"/>
    <cellStyle name="Separador de milhares 3 6 3" xfId="37484" xr:uid="{1CE4EEA1-F5C7-45F6-AAC1-8267CD13CA21}"/>
    <cellStyle name="Separador de milhares 3 6 3 2" xfId="37703" xr:uid="{A2F2F124-719E-40EA-90A1-87C9448E2C6D}"/>
    <cellStyle name="Separador de milhares 3 6 3 3" xfId="37884" xr:uid="{03475682-1BBF-46F1-A5D4-C080D72EC79E}"/>
    <cellStyle name="Separador de milhares 3 6 4" xfId="37326" xr:uid="{E07E4078-F3D7-4425-B951-F17EEB75D45C}"/>
    <cellStyle name="Separador de milhares 3 6 5" xfId="37628" xr:uid="{53A32327-B70B-4883-A1FA-C28F316A9581}"/>
    <cellStyle name="Separador de milhares 3 6 6" xfId="37816" xr:uid="{EFB0AC89-CDE0-4984-B7B0-A73EA8595FFB}"/>
    <cellStyle name="Separador de milhares 3 7" xfId="36989" xr:uid="{3045F595-6161-4CAA-A6F1-B556A827EDD1}"/>
    <cellStyle name="Separador de milhares 3 7 2" xfId="37486" xr:uid="{D967B81D-0FC4-4624-BF56-8E9C92E16B22}"/>
    <cellStyle name="Separador de milhares 3 7 2 2" xfId="37705" xr:uid="{F13F0107-3424-4434-BE0E-08529A61F7AB}"/>
    <cellStyle name="Separador de milhares 3 7 2 3" xfId="37886" xr:uid="{AE206504-7F23-4D03-B408-C8E9BA57950D}"/>
    <cellStyle name="Separador de milhares 3 7 3" xfId="37328" xr:uid="{626E947A-70A9-42B5-A857-B2F1110EF4FB}"/>
    <cellStyle name="Separador de milhares 3 7 4" xfId="37630" xr:uid="{211FB227-6C49-41F4-BC83-8A09F8B2975F}"/>
    <cellStyle name="Separador de milhares 3 7 5" xfId="37818" xr:uid="{930B08F1-3B0F-4219-8BFC-26325791B297}"/>
    <cellStyle name="Separador de milhares 3 8" xfId="37479" xr:uid="{4B2BD127-1113-4D90-B309-3B0CC3CB0E1E}"/>
    <cellStyle name="Separador de milhares 3 8 2" xfId="37698" xr:uid="{D8D224B5-96AC-48AD-81A2-E8663EC3F277}"/>
    <cellStyle name="Separador de milhares 3 8 3" xfId="37879" xr:uid="{2BD5749F-0B5B-4DDD-93DC-23B153F8DD6E}"/>
    <cellStyle name="Separador de milhares 3 9" xfId="37321" xr:uid="{A827DC6B-CD44-4DDD-B111-11A4C6312240}"/>
    <cellStyle name="Separador de milhares 4" xfId="26242" xr:uid="{E0F5FD21-1176-4681-B247-2A56ABA2D5D2}"/>
    <cellStyle name="Separador de milhares 4 2" xfId="26243" xr:uid="{2E2DFAC5-0AEB-49C2-AF10-1F30E4A7A4A3}"/>
    <cellStyle name="Separador de milhares 4 2 2" xfId="26244" xr:uid="{ECBAFB2D-5830-4AFA-84A3-7CCA319462FC}"/>
    <cellStyle name="Separador de milhares 4 2 2 2" xfId="37488" xr:uid="{BBBAFB09-CAD7-4C75-9E40-DB0F53B6495A}"/>
    <cellStyle name="Separador de milhares 4 2 2 3" xfId="37707" xr:uid="{0764A4BD-168B-40D8-8E06-A16279E88E26}"/>
    <cellStyle name="Separador de milhares 4 2 2 4" xfId="37888" xr:uid="{AA9CC2C5-D1B3-4DC7-9871-4E3575AB3406}"/>
    <cellStyle name="Separador de milhares 4 2 3" xfId="37330" xr:uid="{087A861D-C45C-4F2F-A7E6-DE1F0DFC2EA4}"/>
    <cellStyle name="Separador de milhares 4 2 4" xfId="37632" xr:uid="{70CFA6D0-023D-4911-B612-532183FF3FBB}"/>
    <cellStyle name="Separador de milhares 4 2 5" xfId="37820" xr:uid="{D83DD3D3-D735-4EDA-97F9-EE73532A3A7D}"/>
    <cellStyle name="Separador de milhares 4 3" xfId="26245" xr:uid="{4872BAFB-6716-454A-891C-CF99C77F9867}"/>
    <cellStyle name="Separador de milhares 4 3 2" xfId="37487" xr:uid="{F029AFC1-0BD2-4025-A0EA-853E61991DAF}"/>
    <cellStyle name="Separador de milhares 4 3 3" xfId="37706" xr:uid="{C9D89667-DDA0-4A47-B28E-0FC3B8E6EC4C}"/>
    <cellStyle name="Separador de milhares 4 3 4" xfId="37887" xr:uid="{4AEAE17B-6AA9-494B-9BC6-D21A12FEAC05}"/>
    <cellStyle name="Separador de milhares 4 4" xfId="37329" xr:uid="{73DDC48A-3C47-4D81-BC0B-BFA4F37CD460}"/>
    <cellStyle name="Separador de milhares 4 5" xfId="37631" xr:uid="{33EF815E-A47B-4437-86DD-270BE1DC24B7}"/>
    <cellStyle name="Separador de milhares 4 6" xfId="37819" xr:uid="{5743C6EC-A56E-4298-A280-CB698AED0044}"/>
    <cellStyle name="Separador de milhares 5" xfId="26246" xr:uid="{55289577-C0DF-47EC-A301-CD5C3E3E9784}"/>
    <cellStyle name="Separador de milhares 5 10" xfId="37821" xr:uid="{25C86C54-31F4-4394-BF1F-BF1008FE075B}"/>
    <cellStyle name="Separador de milhares 5 2" xfId="26247" xr:uid="{54074C58-99BB-494A-AC5B-B655C0DD4E4B}"/>
    <cellStyle name="Separador de milhares 5 2 2" xfId="37490" xr:uid="{D2CCA2DA-56CD-4FC4-8A48-B9F445E81698}"/>
    <cellStyle name="Separador de milhares 5 2 2 2" xfId="37709" xr:uid="{3D5C1569-2C8B-4C85-9D25-CC87F37ED50F}"/>
    <cellStyle name="Separador de milhares 5 2 2 3" xfId="37890" xr:uid="{679AC5D4-8CFF-4E8A-AE54-9F698120AFD4}"/>
    <cellStyle name="Separador de milhares 5 2 3" xfId="37332" xr:uid="{99BA0FF4-80B3-42EF-86BA-E7900B1C6CAC}"/>
    <cellStyle name="Separador de milhares 5 2 4" xfId="37634" xr:uid="{6E349A5F-1C16-4775-B9E6-F20D483ACC3B}"/>
    <cellStyle name="Separador de milhares 5 2 5" xfId="37822" xr:uid="{9CBC50BF-3A39-4AEA-9DC9-AE61940DC5A3}"/>
    <cellStyle name="Separador de milhares 5 3" xfId="26248" xr:uid="{3411A6BF-CD57-44CD-9533-F73EABFDDDBC}"/>
    <cellStyle name="Separador de milhares 5 3 2" xfId="37491" xr:uid="{1D10E72C-0C0C-456D-AB25-50697A9DF8BE}"/>
    <cellStyle name="Separador de milhares 5 3 2 2" xfId="37710" xr:uid="{5D700C6A-FD5D-488F-864C-D0D833647EDA}"/>
    <cellStyle name="Separador de milhares 5 3 2 3" xfId="37891" xr:uid="{8905D7A3-2FC9-4936-8004-6FAE5EA2EB71}"/>
    <cellStyle name="Separador de milhares 5 3 3" xfId="37333" xr:uid="{91434F25-B4EE-4690-AB73-42954E92EDFD}"/>
    <cellStyle name="Separador de milhares 5 3 4" xfId="37635" xr:uid="{CFF0BFDE-EBF6-48D6-9CA5-F05E39877A27}"/>
    <cellStyle name="Separador de milhares 5 3 5" xfId="37823" xr:uid="{95950DE2-C45D-4A3D-B48C-A4FDB3377ECA}"/>
    <cellStyle name="Separador de milhares 5 4" xfId="26249" xr:uid="{C1350DA8-E9D9-4888-9D17-F7A9E71E6527}"/>
    <cellStyle name="Separador de milhares 5 4 2" xfId="37492" xr:uid="{44CB4CFB-7172-438D-9519-8B28F5C9F0C0}"/>
    <cellStyle name="Separador de milhares 5 4 2 2" xfId="37711" xr:uid="{A5BA93FA-4890-4D6F-85CD-F779EFD7FDAD}"/>
    <cellStyle name="Separador de milhares 5 4 2 3" xfId="37892" xr:uid="{B0708255-DD03-4DF5-8B87-3AA4C1E1E7E6}"/>
    <cellStyle name="Separador de milhares 5 4 3" xfId="37334" xr:uid="{BE7D72DF-A3C8-42FC-A2BA-22EDE9D8DBEC}"/>
    <cellStyle name="Separador de milhares 5 4 4" xfId="37636" xr:uid="{47C5EFDC-4A53-4108-A8F2-7F38599134C7}"/>
    <cellStyle name="Separador de milhares 5 4 5" xfId="37824" xr:uid="{C072F6C2-4146-4F83-9296-C4BFBD981BC5}"/>
    <cellStyle name="Separador de milhares 5 5" xfId="26250" xr:uid="{5570ACD0-C52E-475C-B442-BBB4FB49032F}"/>
    <cellStyle name="Separador de milhares 5 5 2" xfId="37493" xr:uid="{B0CF15C9-80FE-4AB7-8F51-9D9A12F5B7BD}"/>
    <cellStyle name="Separador de milhares 5 5 2 2" xfId="37712" xr:uid="{2205A9A4-DE07-4114-8CFD-62D6637DB290}"/>
    <cellStyle name="Separador de milhares 5 5 2 3" xfId="37893" xr:uid="{510D0D06-AA9B-4EFE-B726-206A28736492}"/>
    <cellStyle name="Separador de milhares 5 5 3" xfId="37335" xr:uid="{30206923-37D0-4C4A-9C95-6CD48529A7EA}"/>
    <cellStyle name="Separador de milhares 5 5 4" xfId="37637" xr:uid="{9B40A946-E7BD-4A0E-B601-48FC08BC940A}"/>
    <cellStyle name="Separador de milhares 5 5 5" xfId="37825" xr:uid="{AF7D31DA-8875-452D-B39B-8D0F5F078FC2}"/>
    <cellStyle name="Separador de milhares 5 6" xfId="26251" xr:uid="{D9B784B0-60A8-43A0-917B-78DF645C7B05}"/>
    <cellStyle name="Separador de milhares 5 6 2" xfId="29879" xr:uid="{F8680EA3-139C-41E9-B296-536D98D1ED1D}"/>
    <cellStyle name="Separador de milhares 5 6 2 2" xfId="37494" xr:uid="{DEE80DE8-BBFB-4B10-859C-293DA6662C29}"/>
    <cellStyle name="Separador de milhares 5 6 2 3" xfId="37713" xr:uid="{A9CA4B86-0E3F-4AAA-A7BA-1DF78FF4E9C8}"/>
    <cellStyle name="Separador de milhares 5 6 2 4" xfId="37894" xr:uid="{EFC5D0FF-1FB1-446A-9ED0-9B4FC5FE734C}"/>
    <cellStyle name="Separador de milhares 5 6 3" xfId="37336" xr:uid="{C278A66D-4D3A-44BA-9F3F-6FD1BECC6F80}"/>
    <cellStyle name="Separador de milhares 5 6 4" xfId="37638" xr:uid="{B2BA2079-9EA2-4D17-A5AD-3BD153251C20}"/>
    <cellStyle name="Separador de milhares 5 6 5" xfId="37826" xr:uid="{2882DD24-C4FB-49E3-8780-3CDB666C4DC4}"/>
    <cellStyle name="Separador de milhares 5 7" xfId="29878" xr:uid="{41B6D767-F461-49B4-A4F8-027DDC88EA65}"/>
    <cellStyle name="Separador de milhares 5 7 2" xfId="37489" xr:uid="{6ED75D83-E1D1-44B2-858A-C9F720D6E0ED}"/>
    <cellStyle name="Separador de milhares 5 7 3" xfId="37708" xr:uid="{9CE4DE79-9E52-42EF-AF7F-239FA9125EE2}"/>
    <cellStyle name="Separador de milhares 5 7 4" xfId="37889" xr:uid="{BCDC251B-1199-4EAE-B3E8-B2D5B02D4E6B}"/>
    <cellStyle name="Separador de milhares 5 8" xfId="37331" xr:uid="{741C297B-9E4E-4E70-9A1D-E912FB443AA8}"/>
    <cellStyle name="Separador de milhares 5 9" xfId="37633" xr:uid="{2B0DFF5D-2EC3-4012-9724-DF59E6B71075}"/>
    <cellStyle name="Separador de milhares 6" xfId="26252" xr:uid="{FC5D65BF-3CEF-4610-9E3A-2880138EF96E}"/>
    <cellStyle name="Separador de milhares 6 10" xfId="37827" xr:uid="{C6956F1E-4F41-46C3-8640-AD461867C2DD}"/>
    <cellStyle name="Separador de milhares 6 2" xfId="26253" xr:uid="{5A06C99A-F08B-472F-814A-7793E21084C2}"/>
    <cellStyle name="Separador de milhares 6 2 2" xfId="26254" xr:uid="{5E185FA6-2A8F-4EBD-BA4C-4FF45F866C69}"/>
    <cellStyle name="Separador de milhares 6 2 2 2" xfId="37496" xr:uid="{FC6EAD45-8A4F-4E50-8A00-14C00773B3D7}"/>
    <cellStyle name="Separador de milhares 6 2 2 3" xfId="37715" xr:uid="{90C258E7-1839-4878-85AD-78E3F0C00D52}"/>
    <cellStyle name="Separador de milhares 6 2 2 4" xfId="37896" xr:uid="{0671913F-E4F3-4DD0-9EC2-69F4EE8D187D}"/>
    <cellStyle name="Separador de milhares 6 2 3" xfId="37338" xr:uid="{CBAE7D7A-79E2-4D58-9A73-096A3EAB4CB9}"/>
    <cellStyle name="Separador de milhares 6 2 4" xfId="37640" xr:uid="{94E8B4E7-5BDF-407C-9F9A-93D14198692A}"/>
    <cellStyle name="Separador de milhares 6 2 5" xfId="37828" xr:uid="{725B1B64-FBBE-4E1F-B0BC-B346E8322D7D}"/>
    <cellStyle name="Separador de milhares 6 3" xfId="26255" xr:uid="{615EA149-82FA-4931-AC76-E06190BC04AA}"/>
    <cellStyle name="Separador de milhares 6 3 2" xfId="26256" xr:uid="{B2AD0A92-8A53-45F2-8EAC-1DF19FA260D5}"/>
    <cellStyle name="Separador de milhares 6 3 2 2" xfId="37497" xr:uid="{EA177F09-DC1D-4FBF-981F-883B8F733E0C}"/>
    <cellStyle name="Separador de milhares 6 3 2 3" xfId="37716" xr:uid="{BF2046A6-9DC9-4EE1-BE84-188690790729}"/>
    <cellStyle name="Separador de milhares 6 3 2 4" xfId="37897" xr:uid="{5602721D-D4C1-436E-859E-7CE0571225C2}"/>
    <cellStyle name="Separador de milhares 6 3 3" xfId="37339" xr:uid="{5201AE9F-79C4-4E24-A74A-19AF25FB4D87}"/>
    <cellStyle name="Separador de milhares 6 3 4" xfId="37641" xr:uid="{563DF194-511C-4DE2-8E2D-9EE678282ECB}"/>
    <cellStyle name="Separador de milhares 6 3 5" xfId="37829" xr:uid="{6EFB6400-AF16-4B68-B773-CFD052DDD437}"/>
    <cellStyle name="Separador de milhares 6 4" xfId="26257" xr:uid="{BF73DDB3-75DE-482C-A6B9-01B952C58D1D}"/>
    <cellStyle name="Separador de milhares 6 4 2" xfId="26258" xr:uid="{9C1C4161-0E73-40BD-823B-2113EB972BB4}"/>
    <cellStyle name="Separador de milhares 6 4 2 2" xfId="37498" xr:uid="{C4360B23-FA7D-4AC2-A502-9C65DC9DC20F}"/>
    <cellStyle name="Separador de milhares 6 4 2 3" xfId="37717" xr:uid="{C8354AAF-1A77-440D-AC92-228EC7EC1F75}"/>
    <cellStyle name="Separador de milhares 6 4 2 4" xfId="37898" xr:uid="{87327659-4C49-48B6-A710-59B138CCCC57}"/>
    <cellStyle name="Separador de milhares 6 4 3" xfId="37340" xr:uid="{E9A9403F-4821-4366-BD86-5EDB94CC09DD}"/>
    <cellStyle name="Separador de milhares 6 4 4" xfId="37642" xr:uid="{AE0DF5E3-3BFA-4F55-9E58-7A346DFF2CD7}"/>
    <cellStyle name="Separador de milhares 6 4 5" xfId="37830" xr:uid="{E63FE131-A303-4B8F-8855-5157FF499167}"/>
    <cellStyle name="Separador de milhares 6 5" xfId="26259" xr:uid="{A3A5F1C9-A7B4-4352-AD81-87845144905F}"/>
    <cellStyle name="Separador de milhares 6 5 2" xfId="26260" xr:uid="{9A789E87-9AD4-48A9-97F2-9EF619505896}"/>
    <cellStyle name="Separador de milhares 6 5 2 2" xfId="37499" xr:uid="{54B67CB2-82C5-4A27-A182-37A1544022A6}"/>
    <cellStyle name="Separador de milhares 6 5 2 3" xfId="37718" xr:uid="{E016BA41-45B3-4818-9D2D-D04A4C96654C}"/>
    <cellStyle name="Separador de milhares 6 5 2 4" xfId="37899" xr:uid="{98CB0844-FCBF-49FE-BBC2-069A9F433312}"/>
    <cellStyle name="Separador de milhares 6 5 3" xfId="37341" xr:uid="{3E9FAE9B-359F-4C14-8157-D45733C67D7C}"/>
    <cellStyle name="Separador de milhares 6 5 4" xfId="37643" xr:uid="{2AB2EB23-44A9-44B4-9A33-F44321A5F71F}"/>
    <cellStyle name="Separador de milhares 6 5 5" xfId="37831" xr:uid="{3BB46582-D924-4F84-AB69-C1D6B8428312}"/>
    <cellStyle name="Separador de milhares 6 6" xfId="27656" xr:uid="{93AD5365-25BB-46F9-977D-6F3FB33154AF}"/>
    <cellStyle name="Separador de milhares 6 6 2" xfId="29895" xr:uid="{007605F8-9FD2-4987-81CE-B848A47D27CA}"/>
    <cellStyle name="Separador de milhares 6 6 3" xfId="37495" xr:uid="{832AB41D-8216-4C18-8E62-68EABA19D195}"/>
    <cellStyle name="Separador de milhares 6 6 4" xfId="37714" xr:uid="{CA5E609A-0CA1-4E90-BE31-CE7670A5913F}"/>
    <cellStyle name="Separador de milhares 6 6 5" xfId="37895" xr:uid="{28957F53-DDA2-4997-8239-9F1238D438D4}"/>
    <cellStyle name="Separador de milhares 6 7" xfId="29880" xr:uid="{77D4DD0B-39BE-41A2-A31D-75689B3E5ED7}"/>
    <cellStyle name="Separador de milhares 6 8" xfId="37337" xr:uid="{94221F62-0C38-49FA-9616-C9D714771FF2}"/>
    <cellStyle name="Separador de milhares 6 9" xfId="37639" xr:uid="{6F179AD2-D82B-49D4-A6EB-3296E3B14D58}"/>
    <cellStyle name="Separador de milhares 7" xfId="26261" xr:uid="{04835CF9-B590-4A98-913C-7E31E90F092E}"/>
    <cellStyle name="Separador de milhares 7 10" xfId="37832" xr:uid="{36B90DC6-9BD1-4399-9130-263DA447B04E}"/>
    <cellStyle name="Separador de milhares 7 2" xfId="26262" xr:uid="{A7D7F816-0E76-41EC-B2CA-808C8B19F2B0}"/>
    <cellStyle name="Separador de milhares 7 2 2" xfId="37501" xr:uid="{0C4C9E7B-346E-4316-97F9-1E60C8BC00B0}"/>
    <cellStyle name="Separador de milhares 7 2 2 2" xfId="37720" xr:uid="{F7370987-FD82-4649-9A67-D90F58E1E37B}"/>
    <cellStyle name="Separador de milhares 7 2 2 3" xfId="37901" xr:uid="{569AD7B5-F01D-44FC-98F8-B131A197CE56}"/>
    <cellStyle name="Separador de milhares 7 2 3" xfId="37343" xr:uid="{40CBE5F0-731A-4D94-9D7B-5ECB04DE1403}"/>
    <cellStyle name="Separador de milhares 7 2 4" xfId="37645" xr:uid="{787EB13E-DFA9-49E2-93A4-91255A47729F}"/>
    <cellStyle name="Separador de milhares 7 2 5" xfId="37833" xr:uid="{04D7D3E8-9E14-4E54-977B-C1949DC51BA0}"/>
    <cellStyle name="Separador de milhares 7 3" xfId="36990" xr:uid="{6FCF658B-9CEC-4818-AD86-62206E10F60B}"/>
    <cellStyle name="Separador de milhares 7 3 2" xfId="37502" xr:uid="{2CD7FA2F-4B81-4F30-AF2B-9061F29FF8FA}"/>
    <cellStyle name="Separador de milhares 7 3 2 2" xfId="37721" xr:uid="{DD4A2177-E91F-49BA-A2AF-4E33277A0433}"/>
    <cellStyle name="Separador de milhares 7 3 2 3" xfId="37902" xr:uid="{1B580EDB-C048-496C-8A9C-7327FD07C8AA}"/>
    <cellStyle name="Separador de milhares 7 3 3" xfId="37344" xr:uid="{866CCC9C-44AE-4958-BD2A-C325D278AAA5}"/>
    <cellStyle name="Separador de milhares 7 3 4" xfId="37646" xr:uid="{43FCA107-CB57-41D6-88C5-811A05C59354}"/>
    <cellStyle name="Separador de milhares 7 3 5" xfId="37834" xr:uid="{244B1389-419E-4651-8137-615381FDA8F2}"/>
    <cellStyle name="Separador de milhares 7 4" xfId="36991" xr:uid="{7A417A68-DB33-4EA8-A3A4-1458F17FC878}"/>
    <cellStyle name="Separador de milhares 7 4 2" xfId="37503" xr:uid="{8A5A7F63-32B3-4454-8B3D-3C364AC47041}"/>
    <cellStyle name="Separador de milhares 7 4 2 2" xfId="37722" xr:uid="{1BE9CA86-CAB7-4616-9119-79BFF43D4DD3}"/>
    <cellStyle name="Separador de milhares 7 4 2 3" xfId="37903" xr:uid="{2840FD74-6F96-4F79-BC7D-17F5D5F85D3F}"/>
    <cellStyle name="Separador de milhares 7 4 3" xfId="37345" xr:uid="{914B3439-4B39-4E85-A069-FB0ABFBCA1EE}"/>
    <cellStyle name="Separador de milhares 7 4 4" xfId="37647" xr:uid="{9293B1F2-D932-4020-B02F-65E3808F2094}"/>
    <cellStyle name="Separador de milhares 7 4 5" xfId="37835" xr:uid="{10803BD0-5949-46B9-8E7B-D6779A0CCD2B}"/>
    <cellStyle name="Separador de milhares 7 5" xfId="36992" xr:uid="{6002FB7B-4467-4051-B3E7-36577CCA2CBE}"/>
    <cellStyle name="Separador de milhares 7 5 2" xfId="37504" xr:uid="{9D4A3763-FCDF-4F85-A873-70D1818BF5EE}"/>
    <cellStyle name="Separador de milhares 7 5 2 2" xfId="37723" xr:uid="{A3A7B419-D111-42E1-AAAD-EE10C13EBE6C}"/>
    <cellStyle name="Separador de milhares 7 5 2 3" xfId="37904" xr:uid="{CC0F6761-E6B1-4D09-9D57-74D958866E25}"/>
    <cellStyle name="Separador de milhares 7 5 3" xfId="37346" xr:uid="{14248B39-98B9-43F8-837F-807F492765D5}"/>
    <cellStyle name="Separador de milhares 7 5 4" xfId="37648" xr:uid="{8FF6264E-EA48-4CED-94E8-C98B25A34DE0}"/>
    <cellStyle name="Separador de milhares 7 5 5" xfId="37836" xr:uid="{C4944CE9-8422-48E1-969C-A74F411608D2}"/>
    <cellStyle name="Separador de milhares 7 6" xfId="36993" xr:uid="{DDFE7BAC-57E9-4E24-980E-BE987E5C7283}"/>
    <cellStyle name="Separador de milhares 7 6 2" xfId="37500" xr:uid="{D7779717-6F99-4374-B769-6A268346EF7D}"/>
    <cellStyle name="Separador de milhares 7 6 3" xfId="37719" xr:uid="{F2D7E1A5-1D0E-4175-8B5C-1AC9283B2CAB}"/>
    <cellStyle name="Separador de milhares 7 6 4" xfId="37900" xr:uid="{669E774B-35E9-466E-9FD8-4360CCF28AE2}"/>
    <cellStyle name="Separador de milhares 7 7" xfId="36994" xr:uid="{8BB54EAC-4617-4EA9-AF78-BD13971B8837}"/>
    <cellStyle name="Separador de milhares 7 8" xfId="37342" xr:uid="{56DF075B-2FEB-4C53-8D79-935EB6272B42}"/>
    <cellStyle name="Separador de milhares 7 9" xfId="37644" xr:uid="{77118FC7-0903-4EFE-9788-02B58AEC9E4C}"/>
    <cellStyle name="Separador de milhares 8" xfId="26263" xr:uid="{0DB8E772-CB47-4EFA-8083-EC847E16F7EB}"/>
    <cellStyle name="Separador de milhares 8 10" xfId="37837" xr:uid="{D01C50BF-6927-4BCA-B4F5-F02B36FE6CCD}"/>
    <cellStyle name="Separador de milhares 8 2" xfId="29881" xr:uid="{0FCB8139-721F-4C5D-8722-A7119291358B}"/>
    <cellStyle name="Separador de milhares 8 2 2" xfId="37506" xr:uid="{1517C219-13A8-480C-871E-EFF2C6562963}"/>
    <cellStyle name="Separador de milhares 8 2 2 2" xfId="37725" xr:uid="{91E95BEB-9F00-4521-91F0-03DBD658A46D}"/>
    <cellStyle name="Separador de milhares 8 2 2 3" xfId="37906" xr:uid="{7FDEE435-6A85-4784-9D9D-2C68CEC48E41}"/>
    <cellStyle name="Separador de milhares 8 2 3" xfId="37348" xr:uid="{8125F463-6D0B-4448-9B73-21C2D5808D15}"/>
    <cellStyle name="Separador de milhares 8 2 4" xfId="37650" xr:uid="{2E8DE303-566A-47E5-B179-9EA515F2D927}"/>
    <cellStyle name="Separador de milhares 8 2 5" xfId="37838" xr:uid="{4A7EFFE1-33F0-44A9-BD74-557E3082EDAE}"/>
    <cellStyle name="Separador de milhares 8 3" xfId="36995" xr:uid="{96B3CFC8-F80C-4FF8-A200-8DF320FD2309}"/>
    <cellStyle name="Separador de milhares 8 3 2" xfId="37507" xr:uid="{D86B5015-5BF2-4C9E-904E-F9D44C5D6F0F}"/>
    <cellStyle name="Separador de milhares 8 3 2 2" xfId="37726" xr:uid="{1E710D10-AB49-4D26-87BC-F07E04494771}"/>
    <cellStyle name="Separador de milhares 8 3 2 3" xfId="37907" xr:uid="{1C8D8326-AB31-422E-B595-A4A429B467EC}"/>
    <cellStyle name="Separador de milhares 8 3 3" xfId="37349" xr:uid="{6A9173F3-267D-4FCD-B64D-AA00B6D96B75}"/>
    <cellStyle name="Separador de milhares 8 3 4" xfId="37651" xr:uid="{3FA6E0A3-CB43-44AB-9F98-1F08437F73C0}"/>
    <cellStyle name="Separador de milhares 8 3 5" xfId="37839" xr:uid="{175A782E-023B-4D08-959F-E561974F0A1A}"/>
    <cellStyle name="Separador de milhares 8 4" xfId="36996" xr:uid="{C568A38F-30BF-4033-9F1E-41ABC26FECD8}"/>
    <cellStyle name="Separador de milhares 8 4 2" xfId="37508" xr:uid="{CC2C06BD-FC4D-4EFC-86DC-DE1268067148}"/>
    <cellStyle name="Separador de milhares 8 4 2 2" xfId="37727" xr:uid="{220B3297-0802-443E-BFDF-AACC2E2BE203}"/>
    <cellStyle name="Separador de milhares 8 4 2 3" xfId="37908" xr:uid="{7C56DA74-A042-46EA-8B4D-FF92114D49CD}"/>
    <cellStyle name="Separador de milhares 8 4 3" xfId="37350" xr:uid="{CD4D7779-17F3-46FE-9008-9FAE09590CBE}"/>
    <cellStyle name="Separador de milhares 8 4 4" xfId="37652" xr:uid="{F666AF09-D49E-4D67-BC53-107458C595D0}"/>
    <cellStyle name="Separador de milhares 8 4 5" xfId="37840" xr:uid="{E04D9653-1A67-4A08-BFDB-C85A069F7B79}"/>
    <cellStyle name="Separador de milhares 8 5" xfId="36997" xr:uid="{CA876C1D-8653-442A-A099-CEAC76DEB245}"/>
    <cellStyle name="Separador de milhares 8 5 2" xfId="37509" xr:uid="{506955C1-38D1-4950-849F-D30081B8BBA2}"/>
    <cellStyle name="Separador de milhares 8 5 2 2" xfId="37728" xr:uid="{164047C3-9D83-4F28-98C4-DDE556B19895}"/>
    <cellStyle name="Separador de milhares 8 5 2 3" xfId="37909" xr:uid="{AB229DB3-93A6-4FD0-AB22-D920B4597555}"/>
    <cellStyle name="Separador de milhares 8 5 3" xfId="37351" xr:uid="{CA0DA61E-4F4B-434F-9A9C-D9D3A430C6C6}"/>
    <cellStyle name="Separador de milhares 8 5 4" xfId="37653" xr:uid="{2A2ED67C-46E8-4C8A-A70C-D05D0B97B3B8}"/>
    <cellStyle name="Separador de milhares 8 5 5" xfId="37841" xr:uid="{18B4D8A2-7FA5-4FDC-BD9B-2E0CAEAC2F69}"/>
    <cellStyle name="Separador de milhares 8 6" xfId="36998" xr:uid="{D2FB3F5E-CEE2-4D05-9851-28B0BC2DF946}"/>
    <cellStyle name="Separador de milhares 8 6 2" xfId="37505" xr:uid="{6EFE3D44-9FC7-4166-A342-F1B2BD695AB8}"/>
    <cellStyle name="Separador de milhares 8 6 3" xfId="37724" xr:uid="{047D61C3-0132-4C0E-9F75-5D640DC6999B}"/>
    <cellStyle name="Separador de milhares 8 6 4" xfId="37905" xr:uid="{8E1FE18D-ADB0-479C-B969-445FA8621E0B}"/>
    <cellStyle name="Separador de milhares 8 7" xfId="36999" xr:uid="{F0D8FF56-1D05-4E48-A821-82559565B48D}"/>
    <cellStyle name="Separador de milhares 8 8" xfId="37347" xr:uid="{BB118E40-A7D3-4010-B17A-E68944CA887A}"/>
    <cellStyle name="Separador de milhares 8 9" xfId="37649" xr:uid="{8D311C1A-9C8A-43EF-95F0-7379A4B09585}"/>
    <cellStyle name="Separador de milhares 9" xfId="26264" xr:uid="{39DA5395-C15F-4192-971A-97D72E39C00A}"/>
    <cellStyle name="Separador de milhares 9 2" xfId="29882" xr:uid="{5432BF0F-3F46-4353-895B-869239BFB01A}"/>
    <cellStyle name="Separador de milhares 9 2 2" xfId="37510" xr:uid="{0F9EAA29-3E15-4B0D-AEAC-C4E00A01FF4A}"/>
    <cellStyle name="Separador de milhares 9 2 3" xfId="37729" xr:uid="{8A1F4D8C-7C99-4E57-8353-6F51CB43208D}"/>
    <cellStyle name="Separador de milhares 9 2 4" xfId="37910" xr:uid="{6CFC9BE9-524A-45FA-9237-7F3C8AC4FF97}"/>
    <cellStyle name="Separador de milhares 9 3" xfId="37352" xr:uid="{B28B695D-8CA5-43F5-A2E6-9E62173D7CF1}"/>
    <cellStyle name="Separador de milhares 9 4" xfId="37654" xr:uid="{0EB5451A-6174-4C18-A5E4-1569CBFFEA8F}"/>
    <cellStyle name="Separador de milhares 9 5" xfId="37842" xr:uid="{D8E03B7A-76A7-40E4-A646-4AAAF5B93B6F}"/>
    <cellStyle name="Sheet Title" xfId="26265" xr:uid="{A852BFA0-2216-4C74-95CE-FD9A9AF6D303}"/>
    <cellStyle name="Standard format" xfId="26266" xr:uid="{1322F673-A7C6-44F9-B70E-DB79AA6F0C96}"/>
    <cellStyle name="Standard format 2" xfId="26267" xr:uid="{59B087F1-0CA4-4774-8B2B-EC75B8D3B76A}"/>
    <cellStyle name="Standard format 3" xfId="26268" xr:uid="{05EFAC61-8F9D-4DB3-9285-EA5ACF9EF720}"/>
    <cellStyle name="Standard format 4" xfId="37000" xr:uid="{577ECD87-7A8C-49D2-891D-D64619B304BC}"/>
    <cellStyle name="Style 1" xfId="26269" xr:uid="{5DEAAB12-F056-44E8-B4EA-36B74C66F644}"/>
    <cellStyle name="SubHeading" xfId="37449" xr:uid="{E91BF78F-A7F7-4532-92E6-703D77D8EC02}"/>
    <cellStyle name="Subtit - Modelo2" xfId="26270" xr:uid="{5AA76492-3993-4B55-AB37-78713FD411C8}"/>
    <cellStyle name="Subtit - Modelo2 10" xfId="26271" xr:uid="{BC41B7FB-1F3D-459E-B8B3-C5F2B5E3E43F}"/>
    <cellStyle name="Subtit - Modelo2 11" xfId="26272" xr:uid="{5A7ACC0A-82B2-479A-B5D2-262E795AA017}"/>
    <cellStyle name="Subtit - Modelo2 12" xfId="26273" xr:uid="{1E39931E-2644-4AFE-B70B-30A2453EE84F}"/>
    <cellStyle name="Subtit - Modelo2 13" xfId="26274" xr:uid="{700BF56C-17CC-4FA8-8E42-CA0FD4332C6A}"/>
    <cellStyle name="Subtit - Modelo2 14" xfId="26275" xr:uid="{5AF410FB-89D5-4CDE-A9CA-1C7FB75C39CA}"/>
    <cellStyle name="Subtit - Modelo2 15" xfId="26276" xr:uid="{5E977E94-6875-4A5F-9168-BBA52DE85071}"/>
    <cellStyle name="Subtit - Modelo2 16" xfId="26277" xr:uid="{CE17E81B-2820-4F4E-B7D6-08F7559DCCEB}"/>
    <cellStyle name="Subtit - Modelo2 17" xfId="26278" xr:uid="{D9679E91-6A5C-4BEB-A083-84301790CFD9}"/>
    <cellStyle name="Subtit - Modelo2 18" xfId="26279" xr:uid="{7D1C8F81-B302-42F6-B475-E920C64400EA}"/>
    <cellStyle name="Subtit - Modelo2 19" xfId="26280" xr:uid="{7820E14E-D980-408F-BA52-21A0DF7A7581}"/>
    <cellStyle name="Subtit - Modelo2 2" xfId="26281" xr:uid="{6F8C6B84-71BE-4ED8-8BDF-C4B48EAA5842}"/>
    <cellStyle name="Subtit - Modelo2 2 10" xfId="26282" xr:uid="{0E478EAD-DC1A-40DC-94C3-73AA687C602F}"/>
    <cellStyle name="Subtit - Modelo2 2 11" xfId="26283" xr:uid="{673ADE91-1A5C-419C-BA27-FA166CDDD618}"/>
    <cellStyle name="Subtit - Modelo2 2 12" xfId="26284" xr:uid="{0ADE7B8A-A7E8-4D2B-8C93-2D605337E7C7}"/>
    <cellStyle name="Subtit - Modelo2 2 2" xfId="26285" xr:uid="{68C7F922-5B5A-4697-9EE7-C7EBEFD9AD1D}"/>
    <cellStyle name="Subtit - Modelo2 2 3" xfId="26286" xr:uid="{0AD5FBB1-220D-41DC-AA05-9DEA1E9EAF97}"/>
    <cellStyle name="Subtit - Modelo2 2 4" xfId="26287" xr:uid="{FC7E5E20-3A46-49D2-92EC-AA6BC5E0CC88}"/>
    <cellStyle name="Subtit - Modelo2 2 5" xfId="26288" xr:uid="{7590E09A-841D-4AD1-9853-4A72DF895B47}"/>
    <cellStyle name="Subtit - Modelo2 2 6" xfId="26289" xr:uid="{8820471D-0D70-46BC-AD4D-877292F3F7D4}"/>
    <cellStyle name="Subtit - Modelo2 2 7" xfId="26290" xr:uid="{35995C67-155C-486E-B745-7ADD9F7C2269}"/>
    <cellStyle name="Subtit - Modelo2 2 8" xfId="26291" xr:uid="{1E44A340-23B6-4927-840C-C4100995AFE1}"/>
    <cellStyle name="Subtit - Modelo2 2 9" xfId="26292" xr:uid="{9B954044-BC6D-4913-A29C-9992891B1BB1}"/>
    <cellStyle name="Subtit - Modelo2 2_ActiFijos" xfId="26293" xr:uid="{A98DCBB6-CA71-4F9B-AB95-5B77F90759CC}"/>
    <cellStyle name="Subtit - Modelo2 20" xfId="26294" xr:uid="{4FC16E37-C916-41BD-9D41-C325D53EC35B}"/>
    <cellStyle name="Subtit - Modelo2 21" xfId="26295" xr:uid="{333563EF-DCCD-4A99-9D24-EC0D8CE701CD}"/>
    <cellStyle name="Subtit - Modelo2 22" xfId="26296" xr:uid="{B9761ECB-B028-4FBF-8596-49A21A92E9AF}"/>
    <cellStyle name="Subtit - Modelo2 23" xfId="26297" xr:uid="{0C3902B6-EA9E-4C79-9A92-7640229B784A}"/>
    <cellStyle name="Subtit - Modelo2 24" xfId="26298" xr:uid="{5A66D2DF-9F1D-435C-82A1-2A64B1DE7C2E}"/>
    <cellStyle name="Subtit - Modelo2 25" xfId="26299" xr:uid="{71630B1D-49FA-464D-8E18-5A8BBFD127BE}"/>
    <cellStyle name="Subtit - Modelo2 26" xfId="26300" xr:uid="{AE66AC02-E97F-4D7B-B019-10973C534552}"/>
    <cellStyle name="Subtit - Modelo2 27" xfId="26301" xr:uid="{3E6114FF-7FD0-4C4A-9160-B5B671D06659}"/>
    <cellStyle name="Subtit - Modelo2 28" xfId="26302" xr:uid="{2AC3E973-1CA3-4DBD-AB60-5DB6C48D21C8}"/>
    <cellStyle name="Subtit - Modelo2 29" xfId="26303" xr:uid="{9646EC34-4113-47D2-9748-0FC104A7C335}"/>
    <cellStyle name="Subtit - Modelo2 3" xfId="26304" xr:uid="{4FCAA186-C3F3-40B7-B1BB-DE757193540E}"/>
    <cellStyle name="Subtit - Modelo2 3 10" xfId="26305" xr:uid="{8973C4E6-D0C2-47FC-990A-4637EFA0FF6F}"/>
    <cellStyle name="Subtit - Modelo2 3 11" xfId="26306" xr:uid="{C00D3E26-4F7C-46D7-A762-0726493A6A20}"/>
    <cellStyle name="Subtit - Modelo2 3 12" xfId="26307" xr:uid="{8C7C0F40-AD88-4AA3-95E1-8CE9FE6411F6}"/>
    <cellStyle name="Subtit - Modelo2 3 2" xfId="26308" xr:uid="{1CE5D040-DDA2-4290-BFC8-411E6379886D}"/>
    <cellStyle name="Subtit - Modelo2 3 3" xfId="26309" xr:uid="{8C36C920-130B-43CD-8A67-6A0335E73A4F}"/>
    <cellStyle name="Subtit - Modelo2 3 4" xfId="26310" xr:uid="{C40AF04C-E5B4-416C-B7CB-984F84920C16}"/>
    <cellStyle name="Subtit - Modelo2 3 5" xfId="26311" xr:uid="{A8624627-4297-4B3D-A902-34FB379C5E18}"/>
    <cellStyle name="Subtit - Modelo2 3 6" xfId="26312" xr:uid="{1C9EFAA9-EA4A-49D4-9987-C05F0AE6E9B6}"/>
    <cellStyle name="Subtit - Modelo2 3 7" xfId="26313" xr:uid="{5455D368-D136-4F40-96F9-D4194D17F004}"/>
    <cellStyle name="Subtit - Modelo2 3 8" xfId="26314" xr:uid="{3F6CE013-E73B-49C6-941F-8FEF7EF88F79}"/>
    <cellStyle name="Subtit - Modelo2 3 9" xfId="26315" xr:uid="{DFBA7DD1-D115-4DC2-8FF2-2C6E5C7CBF90}"/>
    <cellStyle name="Subtit - Modelo2 3_ActiFijos" xfId="26316" xr:uid="{5EADFDD5-E51C-492D-A245-A721578F6B20}"/>
    <cellStyle name="Subtit - Modelo2 30" xfId="26317" xr:uid="{F82322DC-A85B-4767-82A7-57A13AF918A2}"/>
    <cellStyle name="Subtit - Modelo2 31" xfId="26318" xr:uid="{57796246-DB53-45E1-A3FF-29EB3D2D3FF3}"/>
    <cellStyle name="Subtit - Modelo2 32" xfId="26319" xr:uid="{66B194AB-8D61-4276-929C-71D0432DEFD1}"/>
    <cellStyle name="Subtit - Modelo2 33" xfId="37001" xr:uid="{F83D34BE-DF63-4D60-BB00-61BC7867EFD4}"/>
    <cellStyle name="Subtit - Modelo2 34" xfId="37002" xr:uid="{0FBA6BE1-6301-4798-BB21-8958D4F48DCA}"/>
    <cellStyle name="Subtit - Modelo2 4" xfId="26320" xr:uid="{EBD83850-9AEE-478C-90EB-C1D1B4FCC923}"/>
    <cellStyle name="Subtit - Modelo2 4 10" xfId="26321" xr:uid="{7589055F-0143-42AB-9931-EF689C22EA12}"/>
    <cellStyle name="Subtit - Modelo2 4 11" xfId="26322" xr:uid="{97EA7FCF-C665-4A3B-A47C-DEB1876AAE48}"/>
    <cellStyle name="Subtit - Modelo2 4 12" xfId="26323" xr:uid="{EB9BFCED-890B-4C2E-A82A-06CC48C59FF7}"/>
    <cellStyle name="Subtit - Modelo2 4 2" xfId="26324" xr:uid="{26FC7B16-C391-49DC-A986-AD7664AF6026}"/>
    <cellStyle name="Subtit - Modelo2 4 3" xfId="26325" xr:uid="{105A649C-B62E-477A-B410-CF32DAA69933}"/>
    <cellStyle name="Subtit - Modelo2 4 4" xfId="26326" xr:uid="{3AEE42F0-445E-47FC-852C-DF8B2B8778A1}"/>
    <cellStyle name="Subtit - Modelo2 4 5" xfId="26327" xr:uid="{E06977B0-A460-4A63-8FA8-E21E78458E54}"/>
    <cellStyle name="Subtit - Modelo2 4 6" xfId="26328" xr:uid="{46DDD513-23BC-4E98-B901-23F5228FAF08}"/>
    <cellStyle name="Subtit - Modelo2 4 7" xfId="26329" xr:uid="{0188D624-3214-4E35-A092-914BBCCD8FC8}"/>
    <cellStyle name="Subtit - Modelo2 4 8" xfId="26330" xr:uid="{A4A5638D-7151-4880-9228-8CFEC3A8D3CE}"/>
    <cellStyle name="Subtit - Modelo2 4 9" xfId="26331" xr:uid="{24A1978F-3E3B-4693-B436-E9147D5617DD}"/>
    <cellStyle name="Subtit - Modelo2 4_ActiFijos" xfId="26332" xr:uid="{C6F242BE-FDBE-42B6-AA6B-44BFE47FFF16}"/>
    <cellStyle name="Subtit - Modelo2 5" xfId="26333" xr:uid="{67247C58-0649-4A68-8419-0FAF739B36C9}"/>
    <cellStyle name="Subtit - Modelo2 6" xfId="26334" xr:uid="{8F541B70-8155-4E1B-874A-EA3257184D99}"/>
    <cellStyle name="Subtit - Modelo2 7" xfId="26335" xr:uid="{F87A7BE2-A368-4DBF-80E6-DA4386891304}"/>
    <cellStyle name="Subtit - Modelo2 8" xfId="26336" xr:uid="{0784E10D-737A-4D19-BE56-9994415ABA7E}"/>
    <cellStyle name="Subtit - Modelo2 9" xfId="26337" xr:uid="{5A53BA61-1ECD-4E17-BA6F-D3CFD17D5E96}"/>
    <cellStyle name="Subtit - Modelo2_Bases_Generales" xfId="26338" xr:uid="{5E0A203F-B024-4DDB-BD51-233378DE8C39}"/>
    <cellStyle name="Subtitle" xfId="26339" xr:uid="{CACB5E15-BB16-4AD0-9C77-153209A72FC7}"/>
    <cellStyle name="Subtitulo" xfId="26340" xr:uid="{130EB2BE-E178-4A3A-A3A3-976FF9C3ABEA}"/>
    <cellStyle name="Subtitulo 2" xfId="26341" xr:uid="{6C16A019-E83D-443E-A69E-ECB2CF38E2C8}"/>
    <cellStyle name="Subtitulo 2 10" xfId="26342" xr:uid="{8820253F-4B13-403F-8FEF-F06A09255245}"/>
    <cellStyle name="Subtitulo 2 11" xfId="26343" xr:uid="{2E9EA928-05CC-4F2F-85C0-F129EA103937}"/>
    <cellStyle name="Subtitulo 2 12" xfId="26344" xr:uid="{5DEACB80-A32C-4367-BDCB-E47C60162E03}"/>
    <cellStyle name="Subtitulo 2 2" xfId="26345" xr:uid="{8D88CA75-0555-4916-8999-5D5E0C9D9C5E}"/>
    <cellStyle name="Subtitulo 2 3" xfId="26346" xr:uid="{23379ED4-CF70-4230-9A91-FE87DF6F65CD}"/>
    <cellStyle name="Subtitulo 2 4" xfId="26347" xr:uid="{6CB03ED2-26B1-49CC-8D70-8A6D32C2C29A}"/>
    <cellStyle name="Subtitulo 2 5" xfId="26348" xr:uid="{8AA66E87-1BFD-4CD1-9488-D7917BCC06AE}"/>
    <cellStyle name="Subtitulo 2 6" xfId="26349" xr:uid="{10DC9A06-58B8-4F22-ABF6-1A332AD787B9}"/>
    <cellStyle name="Subtitulo 2 7" xfId="26350" xr:uid="{BF27236D-7472-4E82-A723-A43060C1BF1E}"/>
    <cellStyle name="Subtitulo 2 8" xfId="26351" xr:uid="{CEDCE812-4F75-4E48-BDFF-BE25A2A03976}"/>
    <cellStyle name="Subtitulo 2 9" xfId="26352" xr:uid="{184A5985-6629-432A-8BFD-33BFD85EE472}"/>
    <cellStyle name="Subtitulo 2_ActiFijos" xfId="26353" xr:uid="{6C385C29-737C-4698-A060-3842EEE0770D}"/>
    <cellStyle name="Subtitulo 3" xfId="26354" xr:uid="{47FE80F5-4D55-4F62-A7FB-D638AC047951}"/>
    <cellStyle name="Subtitulo 3 10" xfId="26355" xr:uid="{893A4992-9D6B-4E54-8169-776F5491C964}"/>
    <cellStyle name="Subtitulo 3 11" xfId="26356" xr:uid="{C63DAB62-CA15-42D3-9BD4-1429DFB56D4E}"/>
    <cellStyle name="Subtitulo 3 12" xfId="26357" xr:uid="{EC3E4FE0-A405-4BF3-806A-8D8F44B2AB48}"/>
    <cellStyle name="Subtitulo 3 2" xfId="26358" xr:uid="{61B437B8-0974-424B-81BE-F5BF9F36A019}"/>
    <cellStyle name="Subtitulo 3 3" xfId="26359" xr:uid="{93528CDB-D963-4B05-83A5-2BF9B9759C32}"/>
    <cellStyle name="Subtitulo 3 4" xfId="26360" xr:uid="{25738962-25FA-4B27-AA17-33AD83E89D4B}"/>
    <cellStyle name="Subtitulo 3 5" xfId="26361" xr:uid="{356EA503-6D47-4CCA-A808-ABE07183167F}"/>
    <cellStyle name="Subtitulo 3 6" xfId="26362" xr:uid="{67B1AA27-1A02-4225-B4D0-47D4FB38AB8D}"/>
    <cellStyle name="Subtitulo 3 7" xfId="26363" xr:uid="{24D3CE9C-0829-4EE0-A4A6-6204DF3DA560}"/>
    <cellStyle name="Subtitulo 3 8" xfId="26364" xr:uid="{D39BDD58-4AAF-439B-AB35-E9B4FB7CD94F}"/>
    <cellStyle name="Subtitulo 3 9" xfId="26365" xr:uid="{37D74B14-5D15-483A-932C-1ED236F82354}"/>
    <cellStyle name="Subtitulo 3_ActiFijos" xfId="26366" xr:uid="{96703F87-A29E-47B2-ACC8-2615ABF1512F}"/>
    <cellStyle name="Subtitulo 4" xfId="26367" xr:uid="{8F082E13-3146-45BE-AA67-0FDA3FC07050}"/>
    <cellStyle name="Subtitulo 4 10" xfId="26368" xr:uid="{AA085F19-B87D-4C6C-8A96-F62FBCB44DF9}"/>
    <cellStyle name="Subtitulo 4 11" xfId="26369" xr:uid="{F8BD76F1-D93D-4723-AE8B-229115607281}"/>
    <cellStyle name="Subtitulo 4 12" xfId="26370" xr:uid="{470F1C0B-BFB4-4A3A-BC7D-874F719C7C4A}"/>
    <cellStyle name="Subtitulo 4 2" xfId="26371" xr:uid="{59EF77EE-62BC-4A80-9234-21175025A43F}"/>
    <cellStyle name="Subtitulo 4 3" xfId="26372" xr:uid="{C85935C6-BA64-438D-8A3A-2C4E628339A5}"/>
    <cellStyle name="Subtitulo 4 4" xfId="26373" xr:uid="{24DA9957-01FA-4788-ACB2-3BB8502B1B21}"/>
    <cellStyle name="Subtitulo 4 5" xfId="26374" xr:uid="{6676721D-78BB-46A3-AF9A-2F3722FFB43D}"/>
    <cellStyle name="Subtitulo 4 6" xfId="26375" xr:uid="{D7ADD1A3-EF62-4D61-AC40-94F4A2389FC2}"/>
    <cellStyle name="Subtitulo 4 7" xfId="26376" xr:uid="{5A390F75-B552-498D-994F-BE07B47C7857}"/>
    <cellStyle name="Subtitulo 4 8" xfId="26377" xr:uid="{C1DCEABC-3F2E-4308-8946-8C52FAAFB3EB}"/>
    <cellStyle name="Subtitulo 4 9" xfId="26378" xr:uid="{88E36CAD-496E-4A6C-AAED-628065870AEE}"/>
    <cellStyle name="Subtitulo 4_ActiFijos" xfId="26379" xr:uid="{2913138A-9BB8-403F-9168-2AD34B3A13E6}"/>
    <cellStyle name="Subtitulo_Bases_Generales" xfId="26380" xr:uid="{6F8BF5D5-AF15-4B21-A03A-187464599EF2}"/>
    <cellStyle name="texto" xfId="26381" xr:uid="{C98B1622-0E0B-4CDD-B858-129C055DE361}"/>
    <cellStyle name="texto 2" xfId="26382" xr:uid="{7C586EF0-774E-4B39-ADA7-57B3A074E314}"/>
    <cellStyle name="texto 2 10" xfId="26383" xr:uid="{9C6BE08A-DEC9-4CA2-A542-8FB08D0194E2}"/>
    <cellStyle name="texto 2 10 2" xfId="26384" xr:uid="{28919DA5-09A2-4861-AC58-B4F05846550D}"/>
    <cellStyle name="texto 2 11" xfId="26385" xr:uid="{65C9CF1A-D5F1-4B24-BB38-F2C6B9DABE79}"/>
    <cellStyle name="texto 2 11 2" xfId="26386" xr:uid="{53C4214D-5D52-4309-9ABF-0745BFDA124C}"/>
    <cellStyle name="texto 2 12" xfId="26387" xr:uid="{7F3ECE44-6D30-4674-88AF-629438A495AD}"/>
    <cellStyle name="texto 2 12 2" xfId="26388" xr:uid="{0A9B6FBE-1528-4D12-B368-61FBB28DC25C}"/>
    <cellStyle name="texto 2 13" xfId="26389" xr:uid="{B70625D6-C4CE-448E-AD2F-D70B2446BA32}"/>
    <cellStyle name="texto 2 2" xfId="26390" xr:uid="{3C764F95-824D-473C-9A3B-04AD61EB0944}"/>
    <cellStyle name="texto 2 2 2" xfId="26391" xr:uid="{09A8FF9F-B941-471F-8F50-AD73BC78B56E}"/>
    <cellStyle name="texto 2 3" xfId="26392" xr:uid="{2E82C571-99B5-4E7E-8DC1-F3659C0C7E72}"/>
    <cellStyle name="texto 2 3 2" xfId="26393" xr:uid="{47676658-9D8E-4C43-B432-7C5C57AE2D7D}"/>
    <cellStyle name="texto 2 4" xfId="26394" xr:uid="{392EF856-8416-447A-AABB-75E38D6AE60C}"/>
    <cellStyle name="texto 2 4 2" xfId="26395" xr:uid="{56CDA05B-C9BF-42CA-B8AC-6C9F4DA36E4B}"/>
    <cellStyle name="texto 2 5" xfId="26396" xr:uid="{634A6AC0-E3FD-4A32-B6C0-CD0D1636FC39}"/>
    <cellStyle name="texto 2 5 2" xfId="26397" xr:uid="{1CF9B884-4D9E-49A9-8794-808D25BD4814}"/>
    <cellStyle name="texto 2 6" xfId="26398" xr:uid="{06F48A98-C29A-495F-A212-BF3FD93019C7}"/>
    <cellStyle name="texto 2 6 2" xfId="26399" xr:uid="{CA7FB543-B469-446D-8131-FAAF1FB06605}"/>
    <cellStyle name="texto 2 7" xfId="26400" xr:uid="{943F9D45-8083-48EA-901D-E9E1C5C0DA79}"/>
    <cellStyle name="texto 2 7 2" xfId="26401" xr:uid="{F80BD6AB-836A-4804-942D-F72622459CE8}"/>
    <cellStyle name="texto 2 8" xfId="26402" xr:uid="{EF38AEC1-BC63-4453-B69A-7BD681C41BF1}"/>
    <cellStyle name="texto 2 8 2" xfId="26403" xr:uid="{66F2557E-F3CC-47DC-B694-70245A1A9B72}"/>
    <cellStyle name="texto 2 9" xfId="26404" xr:uid="{C43B0AC5-652C-49BF-8265-4BBF8879584F}"/>
    <cellStyle name="texto 2 9 2" xfId="26405" xr:uid="{8D445701-2BEF-4EC6-BF93-AFD49A1D55F7}"/>
    <cellStyle name="texto 2_ActiFijos" xfId="26406" xr:uid="{68C1A966-F496-4740-AA5D-AEDC54ACEF11}"/>
    <cellStyle name="texto 3" xfId="26407" xr:uid="{633131B7-F770-41A6-878E-D1D0BEEA4E14}"/>
    <cellStyle name="texto 3 10" xfId="26408" xr:uid="{9DFEB93B-D5BD-4342-8384-C12E0E12AE23}"/>
    <cellStyle name="texto 3 10 2" xfId="26409" xr:uid="{94D21416-6876-4872-9DFB-17C74B7ADE54}"/>
    <cellStyle name="texto 3 11" xfId="26410" xr:uid="{C1D2AC16-9AB4-4409-98AC-0C86F1DF94D0}"/>
    <cellStyle name="texto 3 11 2" xfId="26411" xr:uid="{8F3C2F17-45CD-4B6E-9975-B341AD1A6C2F}"/>
    <cellStyle name="texto 3 12" xfId="26412" xr:uid="{F0FB14E5-20B1-4FCC-9409-1789E9027915}"/>
    <cellStyle name="texto 3 12 2" xfId="26413" xr:uid="{F0C86EFE-0AB4-4D93-8FBB-1E6ACC84E560}"/>
    <cellStyle name="texto 3 13" xfId="26414" xr:uid="{3DFF7F95-1D3E-403D-B4F2-290011379948}"/>
    <cellStyle name="texto 3 2" xfId="26415" xr:uid="{4F45CFCB-C108-4F27-82AF-8ACF0C0327B1}"/>
    <cellStyle name="texto 3 2 2" xfId="26416" xr:uid="{98406870-2AFD-459B-A87A-97AF090856B6}"/>
    <cellStyle name="texto 3 3" xfId="26417" xr:uid="{63095091-3C81-4D44-B1EE-5B550A698066}"/>
    <cellStyle name="texto 3 3 2" xfId="26418" xr:uid="{A6368159-87BB-4123-96FC-28894B058EF0}"/>
    <cellStyle name="texto 3 4" xfId="26419" xr:uid="{7FB14555-84DA-45A8-AADC-563ADFEF1432}"/>
    <cellStyle name="texto 3 4 2" xfId="26420" xr:uid="{F0CCDFA4-9E89-4C6B-88F3-A8286E1E4956}"/>
    <cellStyle name="texto 3 5" xfId="26421" xr:uid="{30D41BF2-2B88-4E90-8BA7-C5F0F02B03B0}"/>
    <cellStyle name="texto 3 5 2" xfId="26422" xr:uid="{FB330294-74BF-4FD5-BCFB-C5E7A4493F23}"/>
    <cellStyle name="texto 3 6" xfId="26423" xr:uid="{D09C698B-58CD-40C4-AA3D-A3D9B6FB9042}"/>
    <cellStyle name="texto 3 6 2" xfId="26424" xr:uid="{2A936846-B737-4BF5-9B1F-E65F6F879ECF}"/>
    <cellStyle name="texto 3 7" xfId="26425" xr:uid="{DDB77554-1F2C-4908-8D6F-B6254836F8DC}"/>
    <cellStyle name="texto 3 7 2" xfId="26426" xr:uid="{FB4ACEBB-66CE-427E-887B-613B8B2D4C5B}"/>
    <cellStyle name="texto 3 8" xfId="26427" xr:uid="{7A9CB8F9-4CB1-4A16-B08C-CC2AE82CF0AB}"/>
    <cellStyle name="texto 3 8 2" xfId="26428" xr:uid="{055DD85A-2A91-4D9A-84C3-50EC50213874}"/>
    <cellStyle name="texto 3 9" xfId="26429" xr:uid="{AA21E9DB-6BF8-4418-A436-F06FF0762917}"/>
    <cellStyle name="texto 3 9 2" xfId="26430" xr:uid="{7483F7CB-C054-43C9-B9AA-0AE08F98201E}"/>
    <cellStyle name="texto 3_ActiFijos" xfId="26431" xr:uid="{DA7CB37A-99DE-429B-BC57-DCD2480DA25B}"/>
    <cellStyle name="texto 4" xfId="26432" xr:uid="{173AFA1D-8C50-40A4-A188-9884A3D465F7}"/>
    <cellStyle name="texto 4 10" xfId="26433" xr:uid="{B20053B2-41E8-4D2F-8201-083EA0B5D8A2}"/>
    <cellStyle name="texto 4 10 2" xfId="26434" xr:uid="{F83EB6F1-C516-438D-9A52-1F295ABB4366}"/>
    <cellStyle name="texto 4 11" xfId="26435" xr:uid="{DE65BD41-8F32-455A-B4B9-01B4129E9A2D}"/>
    <cellStyle name="texto 4 11 2" xfId="26436" xr:uid="{1F6AEEFE-32D3-42C8-B939-CBC5DA324639}"/>
    <cellStyle name="texto 4 12" xfId="26437" xr:uid="{E04CCA12-761E-4B56-8B41-88ED8D2D1880}"/>
    <cellStyle name="texto 4 12 2" xfId="26438" xr:uid="{4D09E08B-BAF4-44BB-8B5B-473658F0F0BC}"/>
    <cellStyle name="texto 4 13" xfId="26439" xr:uid="{1228FCED-7B3C-49C3-A115-BC9A6CBFA71F}"/>
    <cellStyle name="texto 4 2" xfId="26440" xr:uid="{AAC8715D-31C6-4791-A23A-9CA11682A49C}"/>
    <cellStyle name="texto 4 2 2" xfId="26441" xr:uid="{0ED34D08-7F5A-4141-8003-239B67A87473}"/>
    <cellStyle name="texto 4 3" xfId="26442" xr:uid="{07113BD1-4DAB-48FF-903B-896BA4B25F4F}"/>
    <cellStyle name="texto 4 3 2" xfId="26443" xr:uid="{4328C04D-5F0A-4D07-B1FF-D2089BCDC4E8}"/>
    <cellStyle name="texto 4 4" xfId="26444" xr:uid="{58001F1A-A5CD-4785-BA63-B3F562E8DF52}"/>
    <cellStyle name="texto 4 4 2" xfId="26445" xr:uid="{A95A5580-1842-4E7A-844D-401ED0266976}"/>
    <cellStyle name="texto 4 5" xfId="26446" xr:uid="{488288A7-F29F-4119-88A1-026B9EDF55FB}"/>
    <cellStyle name="texto 4 5 2" xfId="26447" xr:uid="{81D2344D-9878-44B6-A2B0-6A78BCF1EE92}"/>
    <cellStyle name="texto 4 6" xfId="26448" xr:uid="{0073FDBE-3C0C-49E4-9249-F2106F4C1BA8}"/>
    <cellStyle name="texto 4 6 2" xfId="26449" xr:uid="{653827AD-C452-4712-A75E-FBA3CC2E9DCA}"/>
    <cellStyle name="texto 4 7" xfId="26450" xr:uid="{7816DB5D-1F15-493B-9251-E6CDB5A718C3}"/>
    <cellStyle name="texto 4 7 2" xfId="26451" xr:uid="{9D10DDE0-E08B-477F-8297-2B37D590743F}"/>
    <cellStyle name="texto 4 8" xfId="26452" xr:uid="{F77DE7DE-2AB8-4830-B5C5-2BA6A3F14099}"/>
    <cellStyle name="texto 4 8 2" xfId="26453" xr:uid="{C0D33DF1-4FFB-463F-A1E5-7B5AEB4D3024}"/>
    <cellStyle name="texto 4 9" xfId="26454" xr:uid="{79AEA54F-CFEB-4694-AAF1-420916A728C5}"/>
    <cellStyle name="texto 4 9 2" xfId="26455" xr:uid="{3A734784-9105-4EFA-8C2F-76F6741FEA2E}"/>
    <cellStyle name="texto 4_ActiFijos" xfId="26456" xr:uid="{58806D65-8B73-4159-89C6-5488E205DAA8}"/>
    <cellStyle name="texto 5" xfId="26457" xr:uid="{727FF013-724B-41D5-9118-75CB4235CCB2}"/>
    <cellStyle name="texto 5 2" xfId="26458" xr:uid="{AE49D0D3-37AD-4FB1-81ED-4CFAF41D41EA}"/>
    <cellStyle name="texto 5 2 2" xfId="26459" xr:uid="{503A0E68-6842-48A3-B6BE-79CF0CE0F1EB}"/>
    <cellStyle name="texto 5 3" xfId="26460" xr:uid="{94C7B31F-ECFC-4E17-8888-DD15C8C9DC33}"/>
    <cellStyle name="texto 5 3 2" xfId="26461" xr:uid="{27518B24-6941-4977-A1AF-59899BBADB94}"/>
    <cellStyle name="texto 5 4" xfId="26462" xr:uid="{9CBDDCE3-2C42-465C-9F70-A5B344CBD94B}"/>
    <cellStyle name="texto 6" xfId="26463" xr:uid="{A9E5A10B-EA80-4E24-A227-D7D8F6FA30F9}"/>
    <cellStyle name="texto 6 2" xfId="26464" xr:uid="{3717F65C-2827-4157-A3B0-FE2C75C879B6}"/>
    <cellStyle name="texto 6 2 2" xfId="26465" xr:uid="{B2CDC709-BA0A-4288-8E65-FD21D5D2C1E3}"/>
    <cellStyle name="texto 6 3" xfId="26466" xr:uid="{5A85524A-06F6-4DA4-B964-D4D6B8389FAD}"/>
    <cellStyle name="texto 6 3 2" xfId="26467" xr:uid="{DAB7D76D-9477-4672-9EB5-7E823C025D53}"/>
    <cellStyle name="texto 6 4" xfId="26468" xr:uid="{6BC7C566-7CA2-4EA0-9A50-08A3A44A88C1}"/>
    <cellStyle name="texto 7" xfId="26469" xr:uid="{E0022E54-1E8A-4212-99F1-C2F0733618D8}"/>
    <cellStyle name="texto 7 2" xfId="26470" xr:uid="{1D12CF16-6B7D-41F4-B874-56156E8E1235}"/>
    <cellStyle name="texto 7 2 2" xfId="26471" xr:uid="{11762545-22AC-4C09-A2C1-94931B5A499A}"/>
    <cellStyle name="texto 7 3" xfId="26472" xr:uid="{EB4438A7-C368-4C49-9B6A-64AFAA5ABE25}"/>
    <cellStyle name="texto 7 3 2" xfId="26473" xr:uid="{68AB143E-CF03-4E0B-BBAB-B774D0A82216}"/>
    <cellStyle name="texto 7 4" xfId="26474" xr:uid="{DC4FC49D-070A-4243-BCAB-B1CABE87DE0B}"/>
    <cellStyle name="texto 8" xfId="26475" xr:uid="{2BD76451-4AA0-4347-B493-98FF04027F2B}"/>
    <cellStyle name="Texto de Aviso" xfId="18" builtinId="11" customBuiltin="1"/>
    <cellStyle name="Texto de Aviso 10" xfId="26476" xr:uid="{9AE1AB75-0BF2-465C-9A07-944CCD792A56}"/>
    <cellStyle name="Texto de Aviso 11" xfId="26477" xr:uid="{D20B6398-28CB-465D-8C1A-C4292A2B4951}"/>
    <cellStyle name="Texto de Aviso 12" xfId="26478" xr:uid="{50AF2420-51BD-418F-8BE7-A15EA3F2C576}"/>
    <cellStyle name="Texto de Aviso 13" xfId="26479" xr:uid="{65CD2E3C-BEB6-472C-8DC5-4A1F0787E315}"/>
    <cellStyle name="Texto de Aviso 14" xfId="26480" xr:uid="{55B8D612-579C-4C09-97AE-8F0DDBD229AC}"/>
    <cellStyle name="Texto de Aviso 15" xfId="26481" xr:uid="{51338849-76FE-4100-A43F-F5033B55C024}"/>
    <cellStyle name="Texto de Aviso 16" xfId="26482" xr:uid="{6E108928-831E-49CB-B438-55CC867B0F2F}"/>
    <cellStyle name="Texto de Aviso 17" xfId="26483" xr:uid="{B9037C24-3A01-4C3D-9F83-BF9920FCB498}"/>
    <cellStyle name="Texto de Aviso 18" xfId="26484" xr:uid="{4620C989-400C-4A35-95BC-A12EBD2BB635}"/>
    <cellStyle name="Texto de Aviso 19" xfId="26485" xr:uid="{7D55B701-CA99-4505-96C7-C5ABCB5A25A2}"/>
    <cellStyle name="Texto de Aviso 2" xfId="26486" xr:uid="{10770DA4-70EE-4F2F-B654-A2A5CC4872DB}"/>
    <cellStyle name="Texto de Aviso 2 2" xfId="37003" xr:uid="{0709058A-9CF9-4736-97ED-392CCA6BDA92}"/>
    <cellStyle name="Texto de Aviso 2 3" xfId="37353" xr:uid="{AB005310-146F-4368-A006-B622F3D20EF9}"/>
    <cellStyle name="Texto de Aviso 20" xfId="26487" xr:uid="{782C8F45-681E-4F78-98EE-7DD0B1A4E589}"/>
    <cellStyle name="Texto de Aviso 21" xfId="26488" xr:uid="{DE6F8CBD-DDC1-4AAA-B70D-3FF88334EB1B}"/>
    <cellStyle name="Texto de Aviso 22" xfId="26489" xr:uid="{86E5AC5E-A1AD-4A84-91CC-DB3F83856864}"/>
    <cellStyle name="Texto de Aviso 23" xfId="26490" xr:uid="{6FAA7C34-47F4-4374-BA68-4F822E6410C6}"/>
    <cellStyle name="Texto de Aviso 24" xfId="26491" xr:uid="{23F1718E-11FC-4726-AC0F-4745ECD533FD}"/>
    <cellStyle name="Texto de Aviso 25" xfId="26492" xr:uid="{FF1AB8F1-BCFF-4D6E-9216-ADB566A91A78}"/>
    <cellStyle name="Texto de Aviso 26" xfId="26493" xr:uid="{BC772A70-DD8C-4702-960F-3B1A7B279A40}"/>
    <cellStyle name="Texto de Aviso 27" xfId="26494" xr:uid="{29AE92DA-535A-4D33-B5FE-31BDCADD9459}"/>
    <cellStyle name="Texto de Aviso 28" xfId="26495" xr:uid="{59454F5F-E48D-4406-B8AB-8DCDC8D36611}"/>
    <cellStyle name="Texto de Aviso 29" xfId="26496" xr:uid="{1A76D89D-27B8-4AA9-9255-4F0140F51C3F}"/>
    <cellStyle name="Texto de Aviso 3" xfId="26497" xr:uid="{5C19C6C5-0FA7-42FA-B8C7-FF1700EB6C8C}"/>
    <cellStyle name="Texto de Aviso 3 2" xfId="37004" xr:uid="{81129E19-B1B2-41B8-B606-93314216432E}"/>
    <cellStyle name="Texto de Aviso 30" xfId="26498" xr:uid="{DDD63D76-3838-4A98-B6ED-173A8C4B8AAA}"/>
    <cellStyle name="Texto de Aviso 31" xfId="26499" xr:uid="{581E7086-28E5-48A0-B8F7-1A59DBDBAEC1}"/>
    <cellStyle name="Texto de Aviso 32" xfId="26500" xr:uid="{9F92B1D2-BCF8-4BC6-A431-902DCCA2C657}"/>
    <cellStyle name="Texto de Aviso 33" xfId="26501" xr:uid="{6291339E-21B4-4102-8344-CB7F097E791E}"/>
    <cellStyle name="Texto de Aviso 34" xfId="26502" xr:uid="{DB4019E1-B73D-4B54-9E4A-15B7D8575793}"/>
    <cellStyle name="Texto de Aviso 35" xfId="26503" xr:uid="{8853C859-A55D-48F0-95BD-40682991726A}"/>
    <cellStyle name="Texto de Aviso 36" xfId="37005" xr:uid="{20260BC1-4235-4272-9CB2-950F669744BA}"/>
    <cellStyle name="Texto de Aviso 37" xfId="37006" xr:uid="{DC44A983-126D-411E-BE92-AC557704436D}"/>
    <cellStyle name="Texto de Aviso 38" xfId="37007" xr:uid="{0B0305F5-3A25-436D-BFD1-6583D9CCCFEC}"/>
    <cellStyle name="Texto de Aviso 39" xfId="37008" xr:uid="{A55E43CC-EC8F-465E-B4E3-0E249FF9A63E}"/>
    <cellStyle name="Texto de Aviso 4" xfId="26504" xr:uid="{171C100E-D146-41C8-9362-657A1D3C4643}"/>
    <cellStyle name="Texto de Aviso 4 2" xfId="26505" xr:uid="{E8DCC9BF-B362-408F-9E42-20D1491F780E}"/>
    <cellStyle name="Texto de Aviso 4 3" xfId="26506" xr:uid="{109DFE78-57E2-49C4-B94D-C6D3B99485BB}"/>
    <cellStyle name="Texto de Aviso 4 4" xfId="26507" xr:uid="{2AA887F2-B5A3-4D78-85C1-A19B3527F084}"/>
    <cellStyle name="Texto de Aviso 40" xfId="37009" xr:uid="{2B6D0C45-3C6E-40C7-BEC0-074AC35A167A}"/>
    <cellStyle name="Texto de Aviso 41" xfId="37010" xr:uid="{C4A1A298-F997-4EF7-9EF3-F4625AC2A033}"/>
    <cellStyle name="Texto de Aviso 42" xfId="37011" xr:uid="{41C846F6-AB70-41D0-B71D-6AA8E2DE62D7}"/>
    <cellStyle name="Texto de Aviso 43" xfId="37012" xr:uid="{5AEA9123-4EFB-4BC8-A24C-F4234C597A3D}"/>
    <cellStyle name="Texto de Aviso 44" xfId="37013" xr:uid="{09A8DB4A-D52E-41A0-9080-C898DDC67E7E}"/>
    <cellStyle name="Texto de Aviso 5" xfId="26508" xr:uid="{5EA1446F-42BE-419B-8880-AEB1F8E6AD6F}"/>
    <cellStyle name="Texto de Aviso 6" xfId="26509" xr:uid="{F82B490B-DEBE-4882-BD87-4F9F2B629817}"/>
    <cellStyle name="Texto de Aviso 7" xfId="26510" xr:uid="{B1995B72-9C51-460D-BBD3-D62E13BF4EDE}"/>
    <cellStyle name="Texto de Aviso 8" xfId="26511" xr:uid="{BB313C32-7D8D-41EA-A0DF-EF12B9F8E85F}"/>
    <cellStyle name="Texto de Aviso 9" xfId="26512" xr:uid="{26EC76E9-A835-4CED-83D0-ABD609C957F1}"/>
    <cellStyle name="Texto Explicativo" xfId="19" builtinId="53" customBuiltin="1"/>
    <cellStyle name="Texto explicativo 10" xfId="26513" xr:uid="{A8184ADB-4550-4C16-B4D8-A61962CE2952}"/>
    <cellStyle name="Texto explicativo 100" xfId="26514" xr:uid="{056FD28F-8B95-4BFF-8B72-6CCF8162AA24}"/>
    <cellStyle name="Texto explicativo 101" xfId="26515" xr:uid="{6869F34E-390D-417F-A573-482DB6F93CE8}"/>
    <cellStyle name="Texto explicativo 11" xfId="26516" xr:uid="{E9A72E95-B006-4141-84EE-3E395BB1C618}"/>
    <cellStyle name="Texto explicativo 12" xfId="26517" xr:uid="{01E02387-39D1-4FC8-B55B-162A7B483A7B}"/>
    <cellStyle name="Texto explicativo 13" xfId="26518" xr:uid="{B46ED262-EE53-40FF-A588-39FA40EABFB0}"/>
    <cellStyle name="Texto explicativo 14" xfId="26519" xr:uid="{1F8B1C4A-B9D1-4A98-A2FC-6D266316C11C}"/>
    <cellStyle name="Texto explicativo 15" xfId="26520" xr:uid="{27B14F8E-6A6F-4B69-8F61-EE737AA23059}"/>
    <cellStyle name="Texto explicativo 16" xfId="26521" xr:uid="{9FE43511-DD22-4A3D-B0B6-1C74585683D8}"/>
    <cellStyle name="Texto explicativo 17" xfId="26522" xr:uid="{955D2EC1-62F9-4051-A8C6-FAD56F3A6716}"/>
    <cellStyle name="Texto explicativo 18" xfId="26523" xr:uid="{7FA76CE7-45D0-4BE7-9E13-05372A985BCF}"/>
    <cellStyle name="Texto explicativo 19" xfId="26524" xr:uid="{C7CDA4A2-B73E-4322-8E9E-D03827E1D6E5}"/>
    <cellStyle name="Texto Explicativo 2" xfId="26525" xr:uid="{5C0612EE-E2CE-428C-BC1C-38AF13517FEF}"/>
    <cellStyle name="Texto Explicativo 2 2" xfId="37014" xr:uid="{2BA55776-AC59-4C19-8770-67AC4C4B9516}"/>
    <cellStyle name="Texto Explicativo 2 3" xfId="37354" xr:uid="{FA208CCA-E73C-44D3-B0B9-DA9BF4029C6E}"/>
    <cellStyle name="Texto explicativo 20" xfId="26526" xr:uid="{CEB2FD8C-81EE-4A5F-A588-03F617A26933}"/>
    <cellStyle name="Texto explicativo 21" xfId="26527" xr:uid="{BD7BC2BB-7274-4620-802B-37CAC51E9106}"/>
    <cellStyle name="Texto explicativo 22" xfId="26528" xr:uid="{79704820-BD52-4B13-A4AC-1AA5089D7569}"/>
    <cellStyle name="Texto explicativo 23" xfId="26529" xr:uid="{0FF557A2-1079-4DB6-9001-44334A597C87}"/>
    <cellStyle name="Texto explicativo 24" xfId="26530" xr:uid="{7ED3D01B-FF06-41F1-9BE3-D6234CC2A548}"/>
    <cellStyle name="Texto explicativo 25" xfId="26531" xr:uid="{FCBCDB21-9772-4275-8BEC-E6261B7D610F}"/>
    <cellStyle name="Texto explicativo 26" xfId="26532" xr:uid="{DDCD9B1A-0794-4919-811E-F432E9429D45}"/>
    <cellStyle name="Texto explicativo 27" xfId="26533" xr:uid="{0213366B-86FF-4EC6-B5B6-A76210B88D3F}"/>
    <cellStyle name="Texto explicativo 28" xfId="26534" xr:uid="{CAEBC414-845B-4347-A35E-68263A2074AF}"/>
    <cellStyle name="Texto explicativo 29" xfId="26535" xr:uid="{4292BA57-3B3B-4DE4-B24C-D9B86359926D}"/>
    <cellStyle name="Texto Explicativo 3" xfId="26536" xr:uid="{4B1C11AE-2199-4A77-B086-9BC8B35AE531}"/>
    <cellStyle name="Texto Explicativo 3 2" xfId="37015" xr:uid="{5B9AA788-7C6E-4AEA-A2E2-2442686CAF60}"/>
    <cellStyle name="Texto explicativo 30" xfId="26537" xr:uid="{952D1AD9-9E9D-4888-9D67-F1545A38154C}"/>
    <cellStyle name="Texto explicativo 31" xfId="26538" xr:uid="{705E878A-1E44-431C-8825-980774FA0DB8}"/>
    <cellStyle name="Texto explicativo 32" xfId="26539" xr:uid="{F4629F64-0037-4590-A2CA-85714E0B9749}"/>
    <cellStyle name="Texto explicativo 33" xfId="26540" xr:uid="{3F195069-2828-4C12-BAE0-4DA9C2BB3DDE}"/>
    <cellStyle name="Texto explicativo 34" xfId="26541" xr:uid="{098327A3-BF35-4B78-BBF9-DFAE9F2B7AD7}"/>
    <cellStyle name="Texto explicativo 35" xfId="26542" xr:uid="{7C7187CE-1E4E-4967-A7BE-0C55B0C9CF00}"/>
    <cellStyle name="Texto explicativo 36" xfId="26543" xr:uid="{135AA6F5-6954-4A15-B40E-C8414E1F12EE}"/>
    <cellStyle name="Texto explicativo 37" xfId="26544" xr:uid="{6167361F-6CCE-4801-B2E1-FBFE12292849}"/>
    <cellStyle name="Texto explicativo 38" xfId="26545" xr:uid="{364A79BF-D405-463F-8D68-05BD1C5FAE5A}"/>
    <cellStyle name="Texto explicativo 39" xfId="26546" xr:uid="{E1B640C3-2994-4013-869C-B6DF8565E2C5}"/>
    <cellStyle name="Texto explicativo 4" xfId="26547" xr:uid="{CC072939-75D6-4F2A-A7A2-B21F15743DE6}"/>
    <cellStyle name="Texto Explicativo 4 2" xfId="26548" xr:uid="{F32B0D3D-2F21-4E1B-B308-86FFC2610E72}"/>
    <cellStyle name="Texto Explicativo 4 3" xfId="26549" xr:uid="{8466B1C2-6A56-45B5-B811-B2D2B76A04E3}"/>
    <cellStyle name="Texto Explicativo 4 4" xfId="26550" xr:uid="{D8410F0A-6203-47D8-976C-F3CDD9C12176}"/>
    <cellStyle name="Texto explicativo 40" xfId="26551" xr:uid="{57A9DF4B-AB4A-4730-9DD1-E8E3FF30531B}"/>
    <cellStyle name="Texto explicativo 41" xfId="26552" xr:uid="{0392065F-EBE9-4B72-8C78-DCDC57B9BF8B}"/>
    <cellStyle name="Texto explicativo 42" xfId="26553" xr:uid="{33DA8677-3FC8-410E-BF5A-E26D6A45A267}"/>
    <cellStyle name="Texto explicativo 43" xfId="26554" xr:uid="{B6C45D59-FAA8-4AA7-BDBD-B1EA8FEB195E}"/>
    <cellStyle name="Texto explicativo 44" xfId="26555" xr:uid="{08A37BA8-4979-40A5-BBB2-33598D6393BA}"/>
    <cellStyle name="Texto explicativo 45" xfId="26556" xr:uid="{0E0EB0DD-545E-4CFF-A093-BFE542824411}"/>
    <cellStyle name="Texto explicativo 46" xfId="26557" xr:uid="{5B0C4DE9-A8BB-4D62-95C5-14207E1FF5BA}"/>
    <cellStyle name="Texto explicativo 47" xfId="26558" xr:uid="{F5D1AD0C-6049-4CBD-A405-E97B5A1CA63F}"/>
    <cellStyle name="Texto explicativo 48" xfId="26559" xr:uid="{D39A4D24-3EB6-424A-BE2F-A37DC036D120}"/>
    <cellStyle name="Texto explicativo 49" xfId="26560" xr:uid="{D69C234D-FE9F-4B26-A77E-8C5C992C064C}"/>
    <cellStyle name="Texto explicativo 5" xfId="26561" xr:uid="{2F04EEEA-66EA-450B-8698-8F4EE20612D3}"/>
    <cellStyle name="Texto explicativo 50" xfId="26562" xr:uid="{1B77E434-4FCB-4337-92A3-81FAB8D88021}"/>
    <cellStyle name="Texto explicativo 51" xfId="26563" xr:uid="{52654CC0-2E60-45D3-8412-8AD51613A4C8}"/>
    <cellStyle name="Texto explicativo 52" xfId="26564" xr:uid="{6A82EFB2-F9EF-45E0-B548-D8F23A88FBE8}"/>
    <cellStyle name="Texto explicativo 53" xfId="26565" xr:uid="{7FC5C24F-FA1B-49BB-86A3-D704224E40BE}"/>
    <cellStyle name="Texto explicativo 54" xfId="26566" xr:uid="{54576D79-C895-408C-B02C-880D9441001E}"/>
    <cellStyle name="Texto explicativo 55" xfId="26567" xr:uid="{1B47A070-05CA-41A1-874E-027E7ED87B7F}"/>
    <cellStyle name="Texto explicativo 56" xfId="26568" xr:uid="{36479231-F2B2-4A5E-85FC-76F2E7915719}"/>
    <cellStyle name="Texto explicativo 57" xfId="26569" xr:uid="{1A32B79A-EDFC-4152-92FC-486559C5D3B0}"/>
    <cellStyle name="Texto explicativo 58" xfId="26570" xr:uid="{0EF3F38D-B440-4FC1-A5B5-87A0AB2E446D}"/>
    <cellStyle name="Texto explicativo 59" xfId="26571" xr:uid="{DCA123C2-FF1F-4D6A-BA2D-265ABFD8454A}"/>
    <cellStyle name="Texto explicativo 6" xfId="26572" xr:uid="{5CA59F58-A9E4-454D-AD73-28A665519B97}"/>
    <cellStyle name="Texto explicativo 60" xfId="26573" xr:uid="{57B71590-E9DE-4755-B38C-B2015BB8ECF6}"/>
    <cellStyle name="Texto explicativo 61" xfId="26574" xr:uid="{E3BFD607-F6A0-4936-8D32-333F9C635511}"/>
    <cellStyle name="Texto explicativo 62" xfId="26575" xr:uid="{FAC6C4A9-5B7A-44B6-B719-7446BA09D0B7}"/>
    <cellStyle name="Texto explicativo 63" xfId="26576" xr:uid="{AD024590-1138-4871-824D-517B75FEE023}"/>
    <cellStyle name="Texto explicativo 64" xfId="26577" xr:uid="{5863A668-6D6E-41C6-B33F-425F5D4FD4BB}"/>
    <cellStyle name="Texto explicativo 65" xfId="26578" xr:uid="{F0E4373C-5786-4F5A-86B5-5F8EC8405784}"/>
    <cellStyle name="Texto explicativo 66" xfId="26579" xr:uid="{C5201A10-21F5-4FB0-A58D-15414A5086DF}"/>
    <cellStyle name="Texto explicativo 67" xfId="26580" xr:uid="{DADB315E-3551-4313-A284-EF047DAFC100}"/>
    <cellStyle name="Texto explicativo 68" xfId="26581" xr:uid="{B968DF6A-7B9C-4F02-AE2E-53B4B06464ED}"/>
    <cellStyle name="Texto explicativo 69" xfId="26582" xr:uid="{FFC0FE44-A655-48F2-9C23-D4665653F338}"/>
    <cellStyle name="Texto explicativo 7" xfId="26583" xr:uid="{9C4DCC91-E871-4C1A-9A64-D5DC6E0C88AD}"/>
    <cellStyle name="Texto explicativo 70" xfId="26584" xr:uid="{CEEFDD59-509F-4EA2-8A8D-C6AADF1FEE6A}"/>
    <cellStyle name="Texto explicativo 71" xfId="26585" xr:uid="{98CA0977-EAF2-4969-89C7-919DB7CEF3A6}"/>
    <cellStyle name="Texto explicativo 72" xfId="26586" xr:uid="{5C6284D0-E662-45F8-B870-A463DA5B7E0D}"/>
    <cellStyle name="Texto explicativo 73" xfId="26587" xr:uid="{CE837A12-1269-4F94-91EF-AD31E02D1BA6}"/>
    <cellStyle name="Texto explicativo 74" xfId="26588" xr:uid="{B05E2E5D-22A5-4405-A28B-B51FE353E9AE}"/>
    <cellStyle name="Texto explicativo 75" xfId="26589" xr:uid="{A55BCF12-9FCA-4562-BCF9-7BF36094D5E1}"/>
    <cellStyle name="Texto explicativo 76" xfId="26590" xr:uid="{550FBC9B-EE4A-4A58-8AA5-AB7D6C2A969D}"/>
    <cellStyle name="Texto explicativo 77" xfId="26591" xr:uid="{BCED6DBA-E0B8-4191-9CFE-A3C5C4EE1B16}"/>
    <cellStyle name="Texto explicativo 78" xfId="26592" xr:uid="{E28DDC55-861D-43F8-A52A-9EF7D11594F1}"/>
    <cellStyle name="Texto explicativo 79" xfId="26593" xr:uid="{F8DE0179-FC97-418E-82DF-353A5DDA3980}"/>
    <cellStyle name="Texto explicativo 8" xfId="26594" xr:uid="{6CC46E53-3964-4E2E-B626-E4BE7F3EF726}"/>
    <cellStyle name="Texto explicativo 80" xfId="26595" xr:uid="{482D6188-4095-4432-8B58-986890283B8E}"/>
    <cellStyle name="Texto explicativo 81" xfId="26596" xr:uid="{582B3CA6-386B-4BDB-A545-82936F257535}"/>
    <cellStyle name="Texto explicativo 82" xfId="26597" xr:uid="{7CF2B50C-CE66-4122-B672-B8D56083A607}"/>
    <cellStyle name="Texto explicativo 83" xfId="26598" xr:uid="{43CE1BF7-AAEC-4442-B60F-DCC207C34089}"/>
    <cellStyle name="Texto explicativo 84" xfId="26599" xr:uid="{200AF111-5D89-48AA-A197-08242A858923}"/>
    <cellStyle name="Texto explicativo 85" xfId="26600" xr:uid="{098A77F6-2A79-46B4-BCB8-3B7DC0DA29CE}"/>
    <cellStyle name="Texto explicativo 86" xfId="26601" xr:uid="{32E609C3-4608-42F4-95B9-5A072A4F9715}"/>
    <cellStyle name="Texto explicativo 87" xfId="26602" xr:uid="{2F8E9A97-A272-44A8-9907-E54B5E9268B5}"/>
    <cellStyle name="Texto explicativo 88" xfId="26603" xr:uid="{F9294F3D-AB76-42AA-ACA0-782B64093DFB}"/>
    <cellStyle name="Texto explicativo 89" xfId="26604" xr:uid="{1D2A45CD-636E-4236-9233-9089F240E787}"/>
    <cellStyle name="Texto explicativo 9" xfId="26605" xr:uid="{9ED63547-AC79-419D-8332-4A8C326BF630}"/>
    <cellStyle name="Texto explicativo 90" xfId="26606" xr:uid="{49C0201C-8751-4A92-9FA9-FE8A69E5DDBD}"/>
    <cellStyle name="Texto explicativo 91" xfId="26607" xr:uid="{D725CA13-BAFE-479D-A76A-0FA228364630}"/>
    <cellStyle name="Texto explicativo 92" xfId="26608" xr:uid="{F8A42172-CC1C-4701-A7DF-AEF0E3A99101}"/>
    <cellStyle name="Texto explicativo 93" xfId="26609" xr:uid="{A71E763D-6AB0-4B55-999C-BE1890ED4586}"/>
    <cellStyle name="Texto explicativo 94" xfId="26610" xr:uid="{B6325AF5-16EF-4607-9D45-5F6935D8E3A8}"/>
    <cellStyle name="Texto explicativo 95" xfId="26611" xr:uid="{2B9D7DA4-0CDD-4AF5-8F72-5D4FFED58455}"/>
    <cellStyle name="Texto explicativo 96" xfId="26612" xr:uid="{D6136C52-7CBD-4317-A611-70631BC0FBE1}"/>
    <cellStyle name="Texto explicativo 97" xfId="26613" xr:uid="{27A8BCA9-3D32-4D2F-BD1D-61E290C1186A}"/>
    <cellStyle name="Texto explicativo 98" xfId="26614" xr:uid="{42CE2FA7-949B-478D-ABC6-9BA7CE4B2709}"/>
    <cellStyle name="Texto explicativo 99" xfId="26615" xr:uid="{B3E43F28-9B76-402E-BBB7-8969F92D8286}"/>
    <cellStyle name="Tickmark" xfId="37450" xr:uid="{4119F7D7-14F2-4226-BA6A-A1B898922808}"/>
    <cellStyle name="Title" xfId="26616" xr:uid="{D511E601-0DFD-41B5-864B-84F2A280301F}"/>
    <cellStyle name="Title 10" xfId="26617" xr:uid="{2712005C-CF51-4842-AEED-D8B5EC6F1019}"/>
    <cellStyle name="Title 100" xfId="26618" xr:uid="{DD8A2894-805C-4C13-B7D0-FF581ABD5395}"/>
    <cellStyle name="Title 101" xfId="26619" xr:uid="{4DB23598-7440-4DE7-83ED-9CC01AE306F0}"/>
    <cellStyle name="Title 102" xfId="26620" xr:uid="{319F73FF-2DCC-4E73-B062-69E533E23878}"/>
    <cellStyle name="Title 103" xfId="26621" xr:uid="{29C27724-E95F-4967-9C62-B8DD8AB51925}"/>
    <cellStyle name="Title 104" xfId="26622" xr:uid="{5114F824-2655-47CD-A978-B9D2E30E928E}"/>
    <cellStyle name="Title 105" xfId="26623" xr:uid="{AAA23ED0-504D-4038-903A-420770005C10}"/>
    <cellStyle name="Title 106" xfId="26624" xr:uid="{44BB3CE9-23DD-449D-A6C0-54553E7D2CFF}"/>
    <cellStyle name="Title 107" xfId="26625" xr:uid="{8CB88FD1-5A16-46D5-8D20-D8F347C9AB91}"/>
    <cellStyle name="Title 108" xfId="26626" xr:uid="{0601AA18-55D2-4212-892E-2FC5DE7C766B}"/>
    <cellStyle name="Title 109" xfId="26627" xr:uid="{6C1B53A7-CF63-4021-9811-CC668C318559}"/>
    <cellStyle name="Title 11" xfId="26628" xr:uid="{64DD867F-04C2-4A9E-BA90-CEF3C1C0B592}"/>
    <cellStyle name="Title 110" xfId="37016" xr:uid="{24976CFD-BC0B-4F7D-BA25-DE13312A09C8}"/>
    <cellStyle name="Title 111" xfId="37017" xr:uid="{5108BEE3-1A6D-47AE-B64A-C40853462AA4}"/>
    <cellStyle name="Title 12" xfId="26629" xr:uid="{4135A3A5-6DE6-4FC8-BC3F-549BE32A4AEF}"/>
    <cellStyle name="Title 13" xfId="26630" xr:uid="{687FA6E2-24EE-4F47-B7BD-34383AB61417}"/>
    <cellStyle name="Title 14" xfId="26631" xr:uid="{E3A84BD3-F52D-4C79-B4B6-4CF5C06015C2}"/>
    <cellStyle name="Title 15" xfId="26632" xr:uid="{E0FE797A-00CC-4320-9EE3-53010E026B4C}"/>
    <cellStyle name="Title 16" xfId="26633" xr:uid="{0D89118F-CBBD-4129-BE33-BFE40F04C475}"/>
    <cellStyle name="Title 17" xfId="26634" xr:uid="{8E3480EB-F110-40A4-B331-F9B87AB3C917}"/>
    <cellStyle name="Title 18" xfId="26635" xr:uid="{83256191-C918-4DA1-826E-8E26559E669E}"/>
    <cellStyle name="Title 19" xfId="26636" xr:uid="{53F2F386-44AB-44FD-B806-BC2D8EA4CCE3}"/>
    <cellStyle name="Title 2" xfId="26637" xr:uid="{BE114571-6DFF-4917-88DB-63C15AE47FD9}"/>
    <cellStyle name="Title 2 2" xfId="26638" xr:uid="{7A2C844A-B280-4DF9-BCF1-CE847F0A0245}"/>
    <cellStyle name="Title 2 2 2" xfId="26639" xr:uid="{71D55202-B471-4629-9F43-B637953708C1}"/>
    <cellStyle name="Title 2 2 3" xfId="26640" xr:uid="{74F07B7A-2E47-4D73-B9B2-5B2C22436BE7}"/>
    <cellStyle name="Title 2 3" xfId="26641" xr:uid="{7D3D69F9-ABBE-46D2-8EB6-453A01FD493B}"/>
    <cellStyle name="Title 2 3 2" xfId="26642" xr:uid="{6E629620-3FB0-461E-ACEE-D4F4338557BA}"/>
    <cellStyle name="Title 2 3 3" xfId="26643" xr:uid="{1945C3D2-8E4C-4581-82F2-DF610C326A55}"/>
    <cellStyle name="Title 2 4" xfId="26644" xr:uid="{727295A8-A66D-413E-8995-4F72C272623D}"/>
    <cellStyle name="Title 2 4 2" xfId="26645" xr:uid="{0387FA7B-582E-4FCB-938B-FFB3F984A1AA}"/>
    <cellStyle name="Title 2 4 3" xfId="26646" xr:uid="{7187B93D-BF80-4DBF-A378-3E8C20DAE8DE}"/>
    <cellStyle name="Title 2 5" xfId="26647" xr:uid="{69E415D5-19F9-46F8-B4CE-1F0AD2CD4191}"/>
    <cellStyle name="Title 2 6" xfId="26648" xr:uid="{0A1CEC37-A302-4AA3-B8AE-D266DA0F1BEF}"/>
    <cellStyle name="Title 2 7" xfId="26649" xr:uid="{10A6000A-FFB0-4D5C-80D8-4A59E2924F2B}"/>
    <cellStyle name="Title 20" xfId="26650" xr:uid="{A5DE3458-0B64-4DBE-8862-85D861DCA11D}"/>
    <cellStyle name="Title 21" xfId="26651" xr:uid="{4362F150-CC2F-4343-AE8E-A7A52A9EDF32}"/>
    <cellStyle name="Title 22" xfId="26652" xr:uid="{2E851675-48C9-42D5-86E3-D2E122252518}"/>
    <cellStyle name="Title 23" xfId="26653" xr:uid="{4A4698EB-2310-4C7F-BB15-016F780F8779}"/>
    <cellStyle name="Title 24" xfId="26654" xr:uid="{1CE31E81-1742-4657-A7A9-0C0B71611305}"/>
    <cellStyle name="Title 25" xfId="26655" xr:uid="{B1AA28B5-97B2-4096-896B-B1E69CA35DD0}"/>
    <cellStyle name="Title 26" xfId="26656" xr:uid="{748AC6C6-3389-47D5-A4AE-85B2870A3B9E}"/>
    <cellStyle name="Title 27" xfId="26657" xr:uid="{90A8504C-46E0-4285-AF8B-05114EE8C7B4}"/>
    <cellStyle name="Title 28" xfId="26658" xr:uid="{4288586D-2C07-4441-AC25-36FC74250CF0}"/>
    <cellStyle name="Title 29" xfId="26659" xr:uid="{5954FFDA-69F0-4E08-B3E7-AB14C77D8EE6}"/>
    <cellStyle name="Title 3" xfId="26660" xr:uid="{46EB2EDF-E93A-40A2-A44B-1D4CC3E65CAB}"/>
    <cellStyle name="Title 3 2" xfId="26661" xr:uid="{3C7CE6B0-CD78-453F-B23F-E88000C5C9A2}"/>
    <cellStyle name="Title 3 2 2" xfId="26662" xr:uid="{30BEA7E0-586C-4655-A817-989A18495EFE}"/>
    <cellStyle name="Title 3 2 3" xfId="26663" xr:uid="{C2AFFB4C-C51D-4FF2-ACE2-D05763DE19B6}"/>
    <cellStyle name="Title 3 3" xfId="26664" xr:uid="{941851A5-A2B2-4D36-9A6B-731244405BD7}"/>
    <cellStyle name="Title 3 3 2" xfId="26665" xr:uid="{44B65997-3414-48FB-BE3D-BB8A84F1F770}"/>
    <cellStyle name="Title 3 3 3" xfId="26666" xr:uid="{3C870F19-4F41-4253-A4E2-EBF415BE0199}"/>
    <cellStyle name="Title 3 4" xfId="26667" xr:uid="{6B4AAA9E-8A48-4F4A-A200-7A47A8DDF53B}"/>
    <cellStyle name="Title 3 4 2" xfId="26668" xr:uid="{EB8FC51C-264A-4844-B2B9-E25836D30DF1}"/>
    <cellStyle name="Title 3 4 3" xfId="26669" xr:uid="{53BED3D3-5DD1-4711-9770-01E69120C250}"/>
    <cellStyle name="Title 3 5" xfId="26670" xr:uid="{6BE23CCD-ABE0-45DD-A47A-77DB7D1D7AB0}"/>
    <cellStyle name="Title 3 6" xfId="26671" xr:uid="{334CF34C-7051-43A0-80B1-9EACC25B014D}"/>
    <cellStyle name="Title 3 7" xfId="26672" xr:uid="{25279A91-DC96-4D3C-AAF6-0E6B5AC0690F}"/>
    <cellStyle name="Title 30" xfId="26673" xr:uid="{0CD66E65-8113-4D7A-9076-63A020C4DD28}"/>
    <cellStyle name="Title 31" xfId="26674" xr:uid="{7FBB320D-2485-42CC-9D3B-848ED69C68EA}"/>
    <cellStyle name="Title 32" xfId="26675" xr:uid="{84BDCB4F-2BC0-47BC-ABF7-2FD68C24840B}"/>
    <cellStyle name="Title 33" xfId="26676" xr:uid="{3C32331F-C769-493E-99D8-EB13E14BF5B2}"/>
    <cellStyle name="Title 34" xfId="26677" xr:uid="{DF7AC3F0-7945-4831-B255-A577195531B5}"/>
    <cellStyle name="Title 35" xfId="26678" xr:uid="{3B84C3ED-E1F5-417B-B8E5-2862310C3251}"/>
    <cellStyle name="Title 36" xfId="26679" xr:uid="{D1BC48D3-CDBA-46AE-BA60-E759976F2733}"/>
    <cellStyle name="Title 37" xfId="26680" xr:uid="{B25D96B4-0F1B-4C29-9C90-C773210E9888}"/>
    <cellStyle name="Title 38" xfId="26681" xr:uid="{190CC6C1-7F97-448C-95CF-7E1B03CCF5D4}"/>
    <cellStyle name="Title 39" xfId="26682" xr:uid="{35608B1E-239F-45A6-9DEF-E66A08E1B956}"/>
    <cellStyle name="Title 4" xfId="26683" xr:uid="{5E11363C-9FF5-4283-8971-B57EADE7DE85}"/>
    <cellStyle name="Title 4 2" xfId="26684" xr:uid="{48821D9A-0725-4FE3-AA30-6E4F7EFD5E8D}"/>
    <cellStyle name="Title 4 3" xfId="26685" xr:uid="{B3A8C105-3445-4A18-8975-5DB6988BFBED}"/>
    <cellStyle name="Title 40" xfId="26686" xr:uid="{95DB4CDE-7E87-41A8-AA5E-4A5753521A8D}"/>
    <cellStyle name="Title 41" xfId="26687" xr:uid="{3D43E08C-CD1D-4C2D-90E3-5195AF98172A}"/>
    <cellStyle name="Title 42" xfId="26688" xr:uid="{EDB52E66-4BBA-4596-9240-73AEC1EFAA1D}"/>
    <cellStyle name="Title 43" xfId="26689" xr:uid="{22896C27-35CD-4A1C-ADB1-C2D7F87D2B57}"/>
    <cellStyle name="Title 44" xfId="26690" xr:uid="{A9485E9B-9CA3-41D5-9843-68B15C266F70}"/>
    <cellStyle name="Title 45" xfId="26691" xr:uid="{47DE6A4C-9D79-461B-B163-C17A62CA19AF}"/>
    <cellStyle name="Title 46" xfId="26692" xr:uid="{948355D3-F5D5-4944-9F99-7391902D132E}"/>
    <cellStyle name="Title 47" xfId="26693" xr:uid="{342BBB37-BE52-4F58-9D1F-EFF6686853E4}"/>
    <cellStyle name="Title 48" xfId="26694" xr:uid="{94A2993D-C350-4427-8FE4-43205AE29A43}"/>
    <cellStyle name="Title 49" xfId="26695" xr:uid="{3D6FF54E-3E97-43EF-AF92-9732913F0536}"/>
    <cellStyle name="Title 5" xfId="26696" xr:uid="{5A640940-41F2-489F-A2D0-575845CCB37F}"/>
    <cellStyle name="Title 5 2" xfId="26697" xr:uid="{D84BC85A-AA19-4F38-A925-E5413A774881}"/>
    <cellStyle name="Title 5 3" xfId="26698" xr:uid="{B6E0C766-391C-4B06-ACDA-6AF3D06EDFF4}"/>
    <cellStyle name="Title 50" xfId="26699" xr:uid="{445F1F6D-677D-4584-ACE0-A85A23745E7C}"/>
    <cellStyle name="Title 51" xfId="26700" xr:uid="{87BC0860-5857-48DF-A178-741C2530FFEB}"/>
    <cellStyle name="Title 52" xfId="26701" xr:uid="{FD35A59B-9B58-446B-8C38-A14B6F77520D}"/>
    <cellStyle name="Title 53" xfId="26702" xr:uid="{183EF961-98EE-496A-874E-91D49D75583C}"/>
    <cellStyle name="Title 54" xfId="26703" xr:uid="{35411E7F-C168-4FB1-B5BF-264AB535B63B}"/>
    <cellStyle name="Title 55" xfId="26704" xr:uid="{78447FE9-2655-475F-A982-EF249ADF773F}"/>
    <cellStyle name="Title 56" xfId="26705" xr:uid="{A35D9C3E-D156-405F-A33F-4BF7BA282BA7}"/>
    <cellStyle name="Title 57" xfId="26706" xr:uid="{FF14B362-F3F0-41CD-B1D3-349A802A240D}"/>
    <cellStyle name="Title 58" xfId="26707" xr:uid="{53FB534C-8869-4420-A3A7-E5C1A1F8E6E2}"/>
    <cellStyle name="Title 59" xfId="26708" xr:uid="{746FF480-AF8F-4055-84F8-CF297DD8108C}"/>
    <cellStyle name="Title 6" xfId="26709" xr:uid="{35197FD0-8CB7-41C3-84D2-C90B1DA6DB0C}"/>
    <cellStyle name="Title 6 2" xfId="26710" xr:uid="{7535700C-6238-493B-BA9D-7198BCADAE82}"/>
    <cellStyle name="Title 6 3" xfId="26711" xr:uid="{7AF0F68C-0F4A-4918-B433-E53042CA0FAC}"/>
    <cellStyle name="Title 60" xfId="26712" xr:uid="{4EBFE50A-D433-48AB-AE36-F1F0C6DF4401}"/>
    <cellStyle name="Title 61" xfId="26713" xr:uid="{267FD678-6CE8-4729-8F91-3F39FE6D9D93}"/>
    <cellStyle name="Title 62" xfId="26714" xr:uid="{14141724-4334-4EAB-9ED8-B5FA005FDBB1}"/>
    <cellStyle name="Title 63" xfId="26715" xr:uid="{C76C2039-EAC0-44F2-95B9-A64E21173A28}"/>
    <cellStyle name="Title 64" xfId="26716" xr:uid="{6A9009F0-8456-4D33-9532-0B38F741CA78}"/>
    <cellStyle name="Title 65" xfId="26717" xr:uid="{4FF5B036-C7C1-4957-9AB7-405A14A77601}"/>
    <cellStyle name="Title 66" xfId="26718" xr:uid="{F4AB70D1-8290-4D6B-8978-E98B16C66FDA}"/>
    <cellStyle name="Title 67" xfId="26719" xr:uid="{158B83C1-4D38-4F62-B568-A70220F0E2D1}"/>
    <cellStyle name="Title 68" xfId="26720" xr:uid="{941CD2BA-B303-4A8D-9896-735C222EA981}"/>
    <cellStyle name="Title 69" xfId="26721" xr:uid="{6F35B819-F711-4B6F-BE57-DB1D88ED5109}"/>
    <cellStyle name="Title 7" xfId="26722" xr:uid="{0215B5F4-3E70-4BF1-9BC1-39357DFBBA07}"/>
    <cellStyle name="Title 70" xfId="26723" xr:uid="{2445BAA2-5563-4635-A36B-1E6D4B99D698}"/>
    <cellStyle name="Title 71" xfId="26724" xr:uid="{C2DF2906-2ADB-4A06-B40A-4EF22D31FCE0}"/>
    <cellStyle name="Title 72" xfId="26725" xr:uid="{89816DE9-D5F5-4BFB-B1AA-E09DF01899F4}"/>
    <cellStyle name="Title 73" xfId="26726" xr:uid="{8D5DDEF1-2E62-4815-BFF5-BFF6A3BC0AA1}"/>
    <cellStyle name="Title 74" xfId="26727" xr:uid="{B8EABBA4-35C9-42E3-B723-CAC39BD2B1E1}"/>
    <cellStyle name="Title 75" xfId="26728" xr:uid="{85A40959-461C-4A3F-B3D8-771D146138D9}"/>
    <cellStyle name="Title 76" xfId="26729" xr:uid="{A099C225-2085-4EC0-A2F5-CD422312A604}"/>
    <cellStyle name="Title 77" xfId="26730" xr:uid="{AA1B018D-27FD-4613-B3EB-BEE718A07102}"/>
    <cellStyle name="Title 78" xfId="26731" xr:uid="{BD050FF9-A080-4F5C-AFE1-05A97D29633C}"/>
    <cellStyle name="Title 79" xfId="26732" xr:uid="{A42CABBD-52FC-48E2-9457-903634CD95E3}"/>
    <cellStyle name="Title 8" xfId="26733" xr:uid="{41084043-D96B-4B3E-9C53-F9E13C591ED5}"/>
    <cellStyle name="Title 80" xfId="26734" xr:uid="{E78C8065-E9AB-4024-93FA-61B07F6F66D1}"/>
    <cellStyle name="Title 81" xfId="26735" xr:uid="{299746AB-057E-47AD-B140-18766505A5E3}"/>
    <cellStyle name="Title 82" xfId="26736" xr:uid="{273C05DC-FA45-48CB-9211-A24209E73173}"/>
    <cellStyle name="Title 83" xfId="26737" xr:uid="{7B612798-3ED9-45B9-9C06-C81D4BF7527E}"/>
    <cellStyle name="Title 84" xfId="26738" xr:uid="{803A3F11-241C-4D04-8569-BC8B4D878E24}"/>
    <cellStyle name="Title 85" xfId="26739" xr:uid="{85760749-A974-4ADE-AA1E-076AD6419046}"/>
    <cellStyle name="Title 86" xfId="26740" xr:uid="{CA1B8BCB-3E21-4132-821B-2A79CE761C6E}"/>
    <cellStyle name="Title 87" xfId="26741" xr:uid="{CE92C97A-8ED0-4AEC-94EE-0B8DC5582921}"/>
    <cellStyle name="Title 88" xfId="26742" xr:uid="{CE5B3F9D-8A09-4582-874E-3BC9426AD19E}"/>
    <cellStyle name="Title 89" xfId="26743" xr:uid="{D6CB8F8F-8583-4573-BD95-7DBE54ECD6B2}"/>
    <cellStyle name="Title 9" xfId="26744" xr:uid="{3A932FD5-5753-42D4-A525-D29CF52BB9E3}"/>
    <cellStyle name="Title 90" xfId="26745" xr:uid="{0D5A01A0-9D25-4EC9-A707-545BD3022840}"/>
    <cellStyle name="Title 91" xfId="26746" xr:uid="{1BD62D60-2585-4F7A-9FF9-804A51CC4050}"/>
    <cellStyle name="Title 92" xfId="26747" xr:uid="{B618AC82-0B45-4BCD-A0BB-07139C988C58}"/>
    <cellStyle name="Title 93" xfId="26748" xr:uid="{CF33CA59-3448-4E3D-AE1A-EB5AC6CFAABE}"/>
    <cellStyle name="Title 94" xfId="26749" xr:uid="{6732F285-C717-45E8-BE63-DCD671CA1CD5}"/>
    <cellStyle name="Title 95" xfId="26750" xr:uid="{5088A580-05B0-4A01-805D-5C77E7A16289}"/>
    <cellStyle name="Title 96" xfId="26751" xr:uid="{E0A4AC37-B518-49BA-A005-0176C597CBAE}"/>
    <cellStyle name="Title 97" xfId="26752" xr:uid="{FD52B0B1-AE69-404D-A014-C639C4A0799F}"/>
    <cellStyle name="Title 98" xfId="26753" xr:uid="{2B26DBB7-0E20-43FC-A51F-28C695387A94}"/>
    <cellStyle name="Title 99" xfId="26754" xr:uid="{0C473288-2333-4B27-B424-78B3D69531B9}"/>
    <cellStyle name="Title_Bases_Generales" xfId="26755" xr:uid="{CE8FFC11-EDDD-4C54-92AB-7B88E318088C}"/>
    <cellStyle name="titulo" xfId="26756" xr:uid="{E88600A8-87CA-4FE2-8E56-F004BD9C46AA}"/>
    <cellStyle name="Título" xfId="37743" builtinId="15" customBuiltin="1"/>
    <cellStyle name="Título 1" xfId="7" builtinId="16" customBuiltin="1"/>
    <cellStyle name="Título 1 10" xfId="26757" xr:uid="{33732DA3-46FC-403B-BAEA-C809C888E6A8}"/>
    <cellStyle name="Título 1 100" xfId="26758" xr:uid="{70B77C7E-B4A5-4BA0-AE32-1D474A9DBEA9}"/>
    <cellStyle name="Título 1 101" xfId="26759" xr:uid="{B5F35004-3B80-4EAD-AE2D-7F48B72345B1}"/>
    <cellStyle name="Título 1 11" xfId="26760" xr:uid="{3E693251-A834-4E59-B902-B64C26EDD20B}"/>
    <cellStyle name="Título 1 12" xfId="26761" xr:uid="{406D76BF-05EF-4910-90DA-6C84FB6A7009}"/>
    <cellStyle name="Título 1 13" xfId="26762" xr:uid="{42E21746-32E4-481F-85E9-1FD887723613}"/>
    <cellStyle name="Título 1 14" xfId="26763" xr:uid="{F40DBA20-2399-467D-9903-2FD1C2BEC9FC}"/>
    <cellStyle name="Título 1 15" xfId="26764" xr:uid="{C164B980-01FB-480A-A063-4C772B681E9D}"/>
    <cellStyle name="Título 1 16" xfId="26765" xr:uid="{F26F77F0-D5C8-44C2-84DB-2CC6D3DAF640}"/>
    <cellStyle name="Título 1 17" xfId="26766" xr:uid="{CDAEC496-5AB6-4939-9AB4-7AF6E7188276}"/>
    <cellStyle name="Título 1 18" xfId="26767" xr:uid="{DCD2056B-A206-42B2-BDBD-9A4D90823532}"/>
    <cellStyle name="Título 1 19" xfId="26768" xr:uid="{E9B8348E-ABFD-43DB-94D4-934FE33D81A0}"/>
    <cellStyle name="Título 1 2" xfId="26769" xr:uid="{A6C7DC16-BB1A-4627-8A9C-ECEDA10F78D4}"/>
    <cellStyle name="Título 1 2 2" xfId="37018" xr:uid="{1D22EECB-BBA7-4FC1-85B8-7163C8BFA251}"/>
    <cellStyle name="Título 1 2 3" xfId="37355" xr:uid="{876AB39E-19CF-49FD-954F-3AB7BF349F94}"/>
    <cellStyle name="Título 1 20" xfId="26770" xr:uid="{DDA1420D-5556-49A3-8CC7-936697077B08}"/>
    <cellStyle name="Título 1 21" xfId="26771" xr:uid="{C26B3262-2DB3-4604-9E43-584CEAB6E16B}"/>
    <cellStyle name="Título 1 22" xfId="26772" xr:uid="{446FFE1C-16C7-4498-9E79-4306D045008C}"/>
    <cellStyle name="Título 1 23" xfId="26773" xr:uid="{6B3A99A1-44B9-449A-999B-E87569F5CBEB}"/>
    <cellStyle name="Título 1 24" xfId="26774" xr:uid="{69832C28-FCD2-48BF-976E-C5DAB6BDB4F5}"/>
    <cellStyle name="Título 1 25" xfId="26775" xr:uid="{C239CCCA-8BD7-4491-A988-72F596F08771}"/>
    <cellStyle name="Título 1 26" xfId="26776" xr:uid="{84086D03-C481-4C68-AFF0-B1AD8F8629EE}"/>
    <cellStyle name="Título 1 27" xfId="26777" xr:uid="{D573C307-E409-40DD-A14C-C283361F9B26}"/>
    <cellStyle name="Título 1 28" xfId="26778" xr:uid="{E1044EBA-134A-4E18-B37A-59D53E59B496}"/>
    <cellStyle name="Título 1 29" xfId="26779" xr:uid="{3F68E7F2-25BB-40FE-8107-D9DAE1CEE67A}"/>
    <cellStyle name="Título 1 3" xfId="26780" xr:uid="{05EE70E1-6D5E-4A96-BC02-C97CCA3A3E13}"/>
    <cellStyle name="Título 1 3 2" xfId="37019" xr:uid="{B6D4D3F3-BF6C-455C-A31D-9865B275736C}"/>
    <cellStyle name="Título 1 30" xfId="26781" xr:uid="{D650119D-B4C8-4CCF-808E-5066F6F27EB5}"/>
    <cellStyle name="Título 1 31" xfId="26782" xr:uid="{A06FD0F9-718A-4F00-97F1-BCFC0346C463}"/>
    <cellStyle name="Título 1 32" xfId="26783" xr:uid="{FADC5012-5A30-4FD2-95A3-3EF5D870647E}"/>
    <cellStyle name="Título 1 33" xfId="26784" xr:uid="{FDFA3D90-194D-4FAA-8754-E60941AF8BDF}"/>
    <cellStyle name="Título 1 34" xfId="26785" xr:uid="{853C15DB-A8B1-4D30-9CAC-E26CB55274C1}"/>
    <cellStyle name="Título 1 35" xfId="26786" xr:uid="{7789DE94-D0CB-4E4E-A304-4A08C9607E4B}"/>
    <cellStyle name="Título 1 36" xfId="26787" xr:uid="{04BCAE37-20B8-42C0-A43D-E8612CE62338}"/>
    <cellStyle name="Título 1 37" xfId="26788" xr:uid="{461EF403-FAC7-45B6-BF5F-49399D613ED3}"/>
    <cellStyle name="Título 1 38" xfId="26789" xr:uid="{8293535F-A124-4E1E-8AF6-18D440D38D76}"/>
    <cellStyle name="Título 1 39" xfId="26790" xr:uid="{FC23E915-BBE1-40A3-BAF4-BC341230E394}"/>
    <cellStyle name="Título 1 4" xfId="26791" xr:uid="{7CE82B6F-2F37-4C9E-ABF9-FD1D5D27653C}"/>
    <cellStyle name="Título 1 4 2" xfId="26792" xr:uid="{2B594D37-BD02-4604-A63A-6BDED7BB765E}"/>
    <cellStyle name="Título 1 4 3" xfId="26793" xr:uid="{568E9F1A-3DC2-4DC0-8CD5-6F3F8DDA7FE4}"/>
    <cellStyle name="Título 1 4 4" xfId="26794" xr:uid="{379EE229-7084-454A-B7BF-C2DA0DFEF17F}"/>
    <cellStyle name="Título 1 40" xfId="26795" xr:uid="{EEF68860-D9E1-41B4-AB05-C0ADBB86DD2B}"/>
    <cellStyle name="Título 1 41" xfId="26796" xr:uid="{66F16448-144B-4838-9A6D-5A6A1661654D}"/>
    <cellStyle name="Título 1 42" xfId="26797" xr:uid="{37587062-8E89-4C61-9CD3-BE0B72370ED1}"/>
    <cellStyle name="Título 1 43" xfId="26798" xr:uid="{F1DDF7F9-1BE5-4AB5-9D1A-0EDA421C840F}"/>
    <cellStyle name="Título 1 44" xfId="26799" xr:uid="{A8A6926A-AB7A-4687-AF52-F76D79196BA0}"/>
    <cellStyle name="Título 1 45" xfId="26800" xr:uid="{E6B8C22C-60BA-4913-B730-A29DB34FD794}"/>
    <cellStyle name="Título 1 46" xfId="26801" xr:uid="{CCA6F3AA-4415-42A2-A469-0CE2DC138BB4}"/>
    <cellStyle name="Título 1 47" xfId="26802" xr:uid="{3DFC433A-204E-4307-AFF8-28EBF51054FA}"/>
    <cellStyle name="Título 1 48" xfId="26803" xr:uid="{FF745E5F-E9BF-484B-88F0-17E285177A6E}"/>
    <cellStyle name="Título 1 49" xfId="26804" xr:uid="{A3688624-2820-47BC-AFFD-A640A127EB33}"/>
    <cellStyle name="Título 1 5" xfId="26805" xr:uid="{EA0A4CF7-478B-41D5-B281-3B9C1233B114}"/>
    <cellStyle name="Título 1 50" xfId="26806" xr:uid="{5365AC85-F6F8-48E8-9A19-4C9CBBCC7A0C}"/>
    <cellStyle name="Título 1 51" xfId="26807" xr:uid="{FBF8FBC8-F0FF-44DE-93C9-CDDE0EAF7A60}"/>
    <cellStyle name="Título 1 52" xfId="26808" xr:uid="{0D64F2B2-CDF2-43A0-91CC-5DDBB698CE72}"/>
    <cellStyle name="Título 1 53" xfId="26809" xr:uid="{E2B49E3C-A5CC-4B53-B969-4EEF7D06ADB8}"/>
    <cellStyle name="Título 1 54" xfId="26810" xr:uid="{2180C3F3-073F-4036-9BD6-29974250CA98}"/>
    <cellStyle name="Título 1 55" xfId="26811" xr:uid="{473BAD17-3F2A-49CC-AAFE-477D43909B68}"/>
    <cellStyle name="Título 1 56" xfId="26812" xr:uid="{7A68C220-8B27-4D17-8D2C-1D1F18270C68}"/>
    <cellStyle name="Título 1 57" xfId="26813" xr:uid="{5ED6380B-C70A-4756-945B-E66A4CE01F4F}"/>
    <cellStyle name="Título 1 58" xfId="26814" xr:uid="{6F5EDC22-86BC-4A41-B66B-9581A0CF18C4}"/>
    <cellStyle name="Título 1 59" xfId="26815" xr:uid="{0AD894DB-F9C3-40C2-BAA6-18DCAF839D13}"/>
    <cellStyle name="Título 1 6" xfId="26816" xr:uid="{328EEE9B-3643-4F1C-B4D3-6F53927C327B}"/>
    <cellStyle name="Título 1 60" xfId="26817" xr:uid="{5560718E-F493-4ED9-B8BB-15D2012ED969}"/>
    <cellStyle name="Título 1 61" xfId="26818" xr:uid="{21BA2D51-EAFD-4680-92D2-4D6D48A63AF4}"/>
    <cellStyle name="Título 1 62" xfId="26819" xr:uid="{6FF440D3-A3A0-4BE9-AD9D-EC1911B456BF}"/>
    <cellStyle name="Título 1 63" xfId="26820" xr:uid="{F3F4B1A9-3A9E-4C49-A4DD-6213B8652A49}"/>
    <cellStyle name="Título 1 64" xfId="26821" xr:uid="{704C9AA2-8E03-4C0D-B90C-817090FA3231}"/>
    <cellStyle name="Título 1 65" xfId="26822" xr:uid="{0D443957-66CA-40FD-B150-31558EAA5147}"/>
    <cellStyle name="Título 1 66" xfId="26823" xr:uid="{3F946A65-2C4B-406F-A868-082692019953}"/>
    <cellStyle name="Título 1 67" xfId="26824" xr:uid="{865DDC77-417F-444C-B30D-CAE9BC1627A5}"/>
    <cellStyle name="Título 1 68" xfId="26825" xr:uid="{328F7E88-9769-42C0-8F98-4196F114A38B}"/>
    <cellStyle name="Título 1 69" xfId="26826" xr:uid="{CC060C80-1268-4552-A574-E630A4DEF15C}"/>
    <cellStyle name="Título 1 7" xfId="26827" xr:uid="{C99FF18C-2728-44B9-A879-E87BD79534D0}"/>
    <cellStyle name="Título 1 70" xfId="26828" xr:uid="{D2A832F9-286E-4102-8237-A366A3D02D37}"/>
    <cellStyle name="Título 1 71" xfId="26829" xr:uid="{A9F578C1-D854-450A-8B01-4EEACEEF7C76}"/>
    <cellStyle name="Título 1 72" xfId="26830" xr:uid="{E20CF618-ED6B-47B0-8A7C-AB9FFAA69D38}"/>
    <cellStyle name="Título 1 73" xfId="26831" xr:uid="{99F1ACF8-2D28-4740-B9C7-97CEBA9A6711}"/>
    <cellStyle name="Título 1 74" xfId="26832" xr:uid="{B9FA89FB-4F30-4078-9B95-0314E6E8964C}"/>
    <cellStyle name="Título 1 75" xfId="26833" xr:uid="{CDC12DEA-E11C-4D9C-AF95-1B87AE627F7B}"/>
    <cellStyle name="Título 1 76" xfId="26834" xr:uid="{7F5EFF10-1897-452C-9DF9-0982A725DC32}"/>
    <cellStyle name="Título 1 77" xfId="26835" xr:uid="{22910877-9B77-4C8D-BA5F-8D94E928EF22}"/>
    <cellStyle name="Título 1 78" xfId="26836" xr:uid="{1AE602B2-75E5-4C1A-9BB3-E11544B5BB54}"/>
    <cellStyle name="Título 1 79" xfId="26837" xr:uid="{C3EFA2D3-C116-40DD-9AEB-BFF4EA064932}"/>
    <cellStyle name="Título 1 8" xfId="26838" xr:uid="{023DA32F-45DC-4F19-8D2F-5086A9BAAD5D}"/>
    <cellStyle name="Título 1 80" xfId="26839" xr:uid="{873D5D6B-7F7F-46FC-AD7A-06C52F68D581}"/>
    <cellStyle name="Título 1 81" xfId="26840" xr:uid="{01B35A13-F1DB-4643-B0E6-4EA1FE8B3B82}"/>
    <cellStyle name="Título 1 82" xfId="26841" xr:uid="{2EF76318-4B40-49D8-AE57-0CFC4B28B42C}"/>
    <cellStyle name="Título 1 83" xfId="26842" xr:uid="{414EC1E2-FB17-4FFB-863F-35A5ADB3B7C3}"/>
    <cellStyle name="Título 1 84" xfId="26843" xr:uid="{9282DF9E-7BEF-41B2-91AC-397E6051CB52}"/>
    <cellStyle name="Título 1 85" xfId="26844" xr:uid="{87F9150C-D7EC-4036-BB2A-9BF0A17712BF}"/>
    <cellStyle name="Título 1 86" xfId="26845" xr:uid="{002894BA-AED4-41EC-980C-B6B14B0CD0D6}"/>
    <cellStyle name="Título 1 87" xfId="26846" xr:uid="{6AA10241-11BF-48EA-86AF-D7FEC06ABF49}"/>
    <cellStyle name="Título 1 88" xfId="26847" xr:uid="{61754238-5A05-4108-A8CD-7DD922236D5F}"/>
    <cellStyle name="Título 1 89" xfId="26848" xr:uid="{CC7EA571-8EF8-4C01-9138-A194ACBD41B4}"/>
    <cellStyle name="Título 1 9" xfId="26849" xr:uid="{32A1C7BA-E40D-439B-83A0-EA40A0C3D311}"/>
    <cellStyle name="Título 1 90" xfId="26850" xr:uid="{11A8B8A5-2D87-4B62-9D48-22FFEE6F6CA4}"/>
    <cellStyle name="Título 1 91" xfId="26851" xr:uid="{1EC5F2D8-B08E-4AAC-9C14-002256612560}"/>
    <cellStyle name="Título 1 92" xfId="26852" xr:uid="{0BD33FDE-529C-4617-B7A8-B25FB5B4874A}"/>
    <cellStyle name="Título 1 93" xfId="26853" xr:uid="{CDC31ABA-B5DE-49E5-A342-8DB8EF170648}"/>
    <cellStyle name="Título 1 94" xfId="26854" xr:uid="{D3D614F3-B822-40FD-B520-FDDABBCF49EB}"/>
    <cellStyle name="Título 1 95" xfId="26855" xr:uid="{129FB6FC-B0AD-4431-B18B-8E3F8C055164}"/>
    <cellStyle name="Título 1 96" xfId="26856" xr:uid="{25FD75DF-612C-46CA-AD3B-9AA74DA83A7C}"/>
    <cellStyle name="Título 1 97" xfId="26857" xr:uid="{06521C5D-3483-4A66-B524-70C8D4D41CF4}"/>
    <cellStyle name="Título 1 98" xfId="26858" xr:uid="{ADC9F498-FF40-42CD-B4D9-5B2BCA86EB6F}"/>
    <cellStyle name="Título 1 99" xfId="26859" xr:uid="{92BA03F8-B6AA-4AAB-A292-B34E8B956E6C}"/>
    <cellStyle name="Título 10" xfId="26860" xr:uid="{9AF4A0AA-70C3-4AAE-93FC-7D8D145D488D}"/>
    <cellStyle name="Título 100" xfId="26861" xr:uid="{18D239EB-18C9-44F2-AADA-ACDA044ABFDC}"/>
    <cellStyle name="Título 101" xfId="26862" xr:uid="{83553577-80D0-41E1-9E7A-E30E0F766942}"/>
    <cellStyle name="Título 102" xfId="26863" xr:uid="{45D1C4C6-7A5A-4605-B15F-E883A9848B6F}"/>
    <cellStyle name="Título 103" xfId="26864" xr:uid="{8D5CC462-12FD-4E9A-A0FE-5B96B391FA14}"/>
    <cellStyle name="Título 11" xfId="26865" xr:uid="{7883496B-A019-4F5F-8709-EB9C1DC7AE6E}"/>
    <cellStyle name="Título 12" xfId="26866" xr:uid="{3A734557-3F6D-4FF3-926F-17EC2EE06B92}"/>
    <cellStyle name="Título 13" xfId="26867" xr:uid="{C36705ED-7339-48E7-9EBA-C0CE4C7702FB}"/>
    <cellStyle name="Título 14" xfId="26868" xr:uid="{CC465461-DF1C-4EC1-90C3-94B2A7EAE94B}"/>
    <cellStyle name="Título 15" xfId="26869" xr:uid="{C8468D45-78CE-4F69-A812-250B86729F39}"/>
    <cellStyle name="Título 16" xfId="26870" xr:uid="{BE1C934A-D416-4F3E-80B6-CEE5569B13E2}"/>
    <cellStyle name="Título 17" xfId="26871" xr:uid="{F0CA60E4-DEC8-40CA-BC43-186DE3648380}"/>
    <cellStyle name="Título 18" xfId="26872" xr:uid="{A863EFCD-675F-4432-9050-09199E471E4D}"/>
    <cellStyle name="Título 19" xfId="26873" xr:uid="{6EEF65B8-E631-4B78-BED2-FF216260D7A7}"/>
    <cellStyle name="titulo 2" xfId="26874" xr:uid="{0F000125-69B2-4060-BBB1-555154A2D516}"/>
    <cellStyle name="Título 2" xfId="8" builtinId="17" customBuiltin="1"/>
    <cellStyle name="titulo 2 10" xfId="26875" xr:uid="{C09920CA-595C-4D22-8E18-A85C5B8B0C0C}"/>
    <cellStyle name="Título 2 10" xfId="26876" xr:uid="{93E08145-7D4B-4D39-9E6F-31FEFFAE029B}"/>
    <cellStyle name="Título 2 100" xfId="26877" xr:uid="{64B0FF5F-C5EB-4A38-B78B-D9DCA64DCAAE}"/>
    <cellStyle name="Título 2 101" xfId="26878" xr:uid="{AA44E2ED-8A05-48E8-9E43-982DFC99C209}"/>
    <cellStyle name="titulo 2 11" xfId="26879" xr:uid="{67FC48F3-93DD-43F5-9ECA-D00AA28F5ED4}"/>
    <cellStyle name="Título 2 11" xfId="26880" xr:uid="{1871761A-15BC-4F75-B3F2-BDEF5610DAE1}"/>
    <cellStyle name="titulo 2 12" xfId="26881" xr:uid="{DCF7A301-2306-4BBC-81E4-13E744D943A8}"/>
    <cellStyle name="Título 2 12" xfId="26882" xr:uid="{0F1B21B3-F654-4843-A60A-187398B6163C}"/>
    <cellStyle name="Título 2 13" xfId="26883" xr:uid="{3E1A0A16-D338-4AB0-B7F4-09FED5871328}"/>
    <cellStyle name="Título 2 14" xfId="26884" xr:uid="{C9906FBF-525E-46F8-9BA3-B3498CB1B9AD}"/>
    <cellStyle name="Título 2 15" xfId="26885" xr:uid="{D58BAF52-5ECB-4430-A2DC-282D1A1D1CE7}"/>
    <cellStyle name="Título 2 16" xfId="26886" xr:uid="{47C15D7C-E712-4666-98FF-8BA2D513D53E}"/>
    <cellStyle name="Título 2 17" xfId="26887" xr:uid="{9334DEE5-D17C-4916-BD6F-5C6FB877151D}"/>
    <cellStyle name="Título 2 18" xfId="26888" xr:uid="{D0F827DC-3B95-4589-BA82-251F496D5486}"/>
    <cellStyle name="Título 2 19" xfId="26889" xr:uid="{619F7BAF-C324-4DB7-A0CC-52A5A154D313}"/>
    <cellStyle name="titulo 2 2" xfId="26890" xr:uid="{6F7F8B34-A24F-401F-888F-F713E9DF8335}"/>
    <cellStyle name="Título 2 2" xfId="26891" xr:uid="{57F8FD8C-6296-4D47-B522-E32B0714E6B0}"/>
    <cellStyle name="Título 2 2 2" xfId="37020" xr:uid="{877AF8F5-A4CA-4F1D-8CE2-7F088157E81F}"/>
    <cellStyle name="Título 2 2 3" xfId="37356" xr:uid="{4B370F4F-52A0-4C32-8BA8-544FB1397AB7}"/>
    <cellStyle name="Título 2 20" xfId="26892" xr:uid="{DAFE4485-B8A3-4AB2-ACD4-78E568DE1334}"/>
    <cellStyle name="Título 2 21" xfId="26893" xr:uid="{2E7583F5-B80E-44EA-85B7-BFAC3CE3F443}"/>
    <cellStyle name="Título 2 22" xfId="26894" xr:uid="{DEA4FDFA-1BB1-4F6D-AE2E-F890A62C885C}"/>
    <cellStyle name="Título 2 23" xfId="26895" xr:uid="{A6678117-2992-40DE-991B-BC612CCE2D58}"/>
    <cellStyle name="Título 2 24" xfId="26896" xr:uid="{8D741B53-4324-4EE3-9F80-F1445F523818}"/>
    <cellStyle name="Título 2 25" xfId="26897" xr:uid="{0818F158-8D32-4D30-898B-6ED1C6D0097B}"/>
    <cellStyle name="Título 2 26" xfId="26898" xr:uid="{16D40BC6-E957-4693-87B7-11F7AA135D9B}"/>
    <cellStyle name="Título 2 27" xfId="26899" xr:uid="{B9901AB3-FC46-4110-9F35-48AFC815E89A}"/>
    <cellStyle name="Título 2 28" xfId="26900" xr:uid="{9529FDC3-D1CC-43B0-8C67-79D09C372034}"/>
    <cellStyle name="Título 2 29" xfId="26901" xr:uid="{FA7278CC-7105-4CE4-9D58-380AA4A6F2B9}"/>
    <cellStyle name="titulo 2 3" xfId="26902" xr:uid="{D2B798A3-8BCB-4C25-B2DB-28CC7FFDCADE}"/>
    <cellStyle name="Título 2 3" xfId="26903" xr:uid="{B0D0BC83-8838-4C2A-90B8-EA9CF6D0A3D9}"/>
    <cellStyle name="Título 2 3 2" xfId="37021" xr:uid="{8BC513AF-1124-42F3-9409-DCD0A1EB5F7B}"/>
    <cellStyle name="Título 2 30" xfId="26904" xr:uid="{A165C287-A028-4B64-A28A-67EC72D4AA4F}"/>
    <cellStyle name="Título 2 31" xfId="26905" xr:uid="{57997FC7-F64A-4802-BE2C-2B49C40690B8}"/>
    <cellStyle name="Título 2 32" xfId="26906" xr:uid="{EC813D55-F099-41E9-8572-4CF125ED8DF5}"/>
    <cellStyle name="Título 2 33" xfId="26907" xr:uid="{3C81E79A-2F62-47A7-984B-FC7C496A2717}"/>
    <cellStyle name="Título 2 34" xfId="26908" xr:uid="{DE664598-00CD-4DAA-9E75-E397F533DBAC}"/>
    <cellStyle name="Título 2 35" xfId="26909" xr:uid="{7E07499F-F293-41E0-BFA8-89C25DA0A32B}"/>
    <cellStyle name="Título 2 36" xfId="26910" xr:uid="{A0140C7A-E3F9-4AC5-8940-060940A1BBD4}"/>
    <cellStyle name="Título 2 37" xfId="26911" xr:uid="{557D99EA-7F78-4370-9845-2A8C6D12377B}"/>
    <cellStyle name="Título 2 38" xfId="26912" xr:uid="{EEC14390-DBC7-4CF0-953E-99E723531F9E}"/>
    <cellStyle name="Título 2 39" xfId="26913" xr:uid="{98D47188-1862-4673-AB39-53092040F51C}"/>
    <cellStyle name="titulo 2 4" xfId="26914" xr:uid="{7146D16F-5687-42C8-A2FD-FE2AAE601CFB}"/>
    <cellStyle name="Título 2 4" xfId="26915" xr:uid="{C22CF3BE-EA44-473A-9D88-035B9D81119A}"/>
    <cellStyle name="Título 2 4 2" xfId="26916" xr:uid="{B5A7751F-A7C4-4FEF-8B09-2417467AA770}"/>
    <cellStyle name="Título 2 4 3" xfId="26917" xr:uid="{8D0D6A82-199E-410C-A2A2-37AC4C76FA2E}"/>
    <cellStyle name="Título 2 4 4" xfId="26918" xr:uid="{2034C2B1-998D-450D-BA31-F1453F65BE80}"/>
    <cellStyle name="Título 2 40" xfId="26919" xr:uid="{81F711D1-0151-4A28-B093-FFB1480BCB74}"/>
    <cellStyle name="Título 2 41" xfId="26920" xr:uid="{E24E4D7B-20C5-4CF1-AF8A-F396B55F1A7C}"/>
    <cellStyle name="Título 2 42" xfId="26921" xr:uid="{9FFC916C-2FDF-4C63-86AB-52B848D61B73}"/>
    <cellStyle name="Título 2 43" xfId="26922" xr:uid="{B021B9C3-8330-49DB-9968-0A3593E05443}"/>
    <cellStyle name="Título 2 44" xfId="26923" xr:uid="{DA7A4A15-0B1D-4E03-90E1-691752C48540}"/>
    <cellStyle name="Título 2 45" xfId="26924" xr:uid="{D7A10F55-59F5-4DBF-B653-7E585744FB66}"/>
    <cellStyle name="Título 2 46" xfId="26925" xr:uid="{34B275DE-D5C4-48D2-86B4-B0B81962077E}"/>
    <cellStyle name="Título 2 47" xfId="26926" xr:uid="{4C1168DA-3332-4C27-B172-9B0BB58138D2}"/>
    <cellStyle name="Título 2 48" xfId="26927" xr:uid="{6DEB93E7-469D-4AAC-A091-8D6A7D74D70F}"/>
    <cellStyle name="Título 2 49" xfId="26928" xr:uid="{3ECC4BAF-F557-4BC9-AD55-BF764EBF5147}"/>
    <cellStyle name="titulo 2 5" xfId="26929" xr:uid="{640293EA-2BF8-49FC-9237-5BD16B7B2E6D}"/>
    <cellStyle name="Título 2 5" xfId="26930" xr:uid="{5555FFFD-E9AB-4941-B329-4F2D828527A4}"/>
    <cellStyle name="Título 2 50" xfId="26931" xr:uid="{7FBA3DC2-BC6C-4164-9185-B35A0CB9F833}"/>
    <cellStyle name="Título 2 51" xfId="26932" xr:uid="{EFFE4E22-C524-429D-8FC7-6F8A59952BE7}"/>
    <cellStyle name="Título 2 52" xfId="26933" xr:uid="{522EEA4C-059E-4112-B8C0-E306C22F1EB0}"/>
    <cellStyle name="Título 2 53" xfId="26934" xr:uid="{F2754A5A-075F-4D7F-81FC-473A18D28CD7}"/>
    <cellStyle name="Título 2 54" xfId="26935" xr:uid="{4130B3EA-2680-4328-B6C2-FF14816DB6D9}"/>
    <cellStyle name="Título 2 55" xfId="26936" xr:uid="{2ADA56DA-382F-47B1-9302-EBEC32B42001}"/>
    <cellStyle name="Título 2 56" xfId="26937" xr:uid="{CD26A2B1-D7DC-4793-8932-231F49B8489B}"/>
    <cellStyle name="Título 2 57" xfId="26938" xr:uid="{1FD1542A-42C3-46E7-9B9F-292077B78D13}"/>
    <cellStyle name="Título 2 58" xfId="26939" xr:uid="{8003F375-9031-4B29-A98D-8EACCE7A8359}"/>
    <cellStyle name="Título 2 59" xfId="26940" xr:uid="{20B63F7E-E5F5-4F6B-BF93-2157114BF1C2}"/>
    <cellStyle name="titulo 2 6" xfId="26941" xr:uid="{B71DAC5E-2616-4602-A082-B6B3A3B1A406}"/>
    <cellStyle name="Título 2 6" xfId="26942" xr:uid="{81FAEFC0-0696-4FE0-B1D8-19BE110A55B4}"/>
    <cellStyle name="Título 2 60" xfId="26943" xr:uid="{7455DE1D-7263-46B0-BFD0-085025982C52}"/>
    <cellStyle name="Título 2 61" xfId="26944" xr:uid="{AF27403D-72F4-44E3-A995-F6165773AB00}"/>
    <cellStyle name="Título 2 62" xfId="26945" xr:uid="{3B9CF289-1AC6-4343-9C38-9D265CDFFAF0}"/>
    <cellStyle name="Título 2 63" xfId="26946" xr:uid="{C20B2AD2-FCD3-40F4-B634-DBC26C4A17C1}"/>
    <cellStyle name="Título 2 64" xfId="26947" xr:uid="{E0CA7F16-0CD9-4A11-989E-132D23702793}"/>
    <cellStyle name="Título 2 65" xfId="26948" xr:uid="{25096EEF-FC50-439A-AC4C-5178D0DE6648}"/>
    <cellStyle name="Título 2 66" xfId="26949" xr:uid="{FE00B65B-A20E-4EE6-A244-394D540E5C36}"/>
    <cellStyle name="Título 2 67" xfId="26950" xr:uid="{657BE642-EC4B-46D3-8693-64F8D8F20516}"/>
    <cellStyle name="Título 2 68" xfId="26951" xr:uid="{E27B34E7-253D-4069-AFAD-E22F264FF200}"/>
    <cellStyle name="Título 2 69" xfId="26952" xr:uid="{D3D757C2-56F2-4F3D-A015-89D6BC5B0CA2}"/>
    <cellStyle name="titulo 2 7" xfId="26953" xr:uid="{5FDF51B6-3173-4607-AFFF-F50FC1F4876A}"/>
    <cellStyle name="Título 2 7" xfId="26954" xr:uid="{FCFCA90B-6809-4392-A7E7-71CE8A19ED60}"/>
    <cellStyle name="Título 2 70" xfId="26955" xr:uid="{AAD28C51-B20A-43D1-A3F6-D80BA87004AD}"/>
    <cellStyle name="Título 2 71" xfId="26956" xr:uid="{75655A6A-51CF-4A24-9E83-6228EAFCABB4}"/>
    <cellStyle name="Título 2 72" xfId="26957" xr:uid="{CB56AFB7-B65D-4FDE-9ABB-E6EB6E17184B}"/>
    <cellStyle name="Título 2 73" xfId="26958" xr:uid="{1E3297BB-6E8D-48C9-829B-D65D516E9363}"/>
    <cellStyle name="Título 2 74" xfId="26959" xr:uid="{F8EA674C-0833-4AD5-9C4E-D973DB585C44}"/>
    <cellStyle name="Título 2 75" xfId="26960" xr:uid="{C0235766-7CF2-462F-81D8-D102E7732031}"/>
    <cellStyle name="Título 2 76" xfId="26961" xr:uid="{D7B89BD6-FFA1-49B5-BA64-A09063CBD5C9}"/>
    <cellStyle name="Título 2 77" xfId="26962" xr:uid="{E416ADFC-EE33-44DF-AC78-40794FA19961}"/>
    <cellStyle name="Título 2 78" xfId="26963" xr:uid="{3E93DFA1-2C0F-43BE-B66F-85DBE2F60368}"/>
    <cellStyle name="Título 2 79" xfId="26964" xr:uid="{8BFA1D2E-B590-4372-A178-4B56AE902791}"/>
    <cellStyle name="titulo 2 8" xfId="26965" xr:uid="{80BA6A5C-8AA6-4D14-8D65-75697342ADEB}"/>
    <cellStyle name="Título 2 8" xfId="26966" xr:uid="{B4B24CAF-3B1F-4B57-BD2C-D23994083C6D}"/>
    <cellStyle name="Título 2 80" xfId="26967" xr:uid="{2F90EABB-6DFF-4915-8E62-C499E0F06C62}"/>
    <cellStyle name="Título 2 81" xfId="26968" xr:uid="{16C89C44-5A24-48D0-BF12-87373F1AF8DC}"/>
    <cellStyle name="Título 2 82" xfId="26969" xr:uid="{01120D7C-ADD2-403B-AED3-AEA65BF5F3FD}"/>
    <cellStyle name="Título 2 83" xfId="26970" xr:uid="{35F3A02D-FAF4-4567-933F-ACD2FEEE186A}"/>
    <cellStyle name="Título 2 84" xfId="26971" xr:uid="{A082DF07-9660-4D7C-A4B2-018B29E9A36E}"/>
    <cellStyle name="Título 2 85" xfId="26972" xr:uid="{80DFFD33-C054-4AE8-B621-F8CACC1A94B5}"/>
    <cellStyle name="Título 2 86" xfId="26973" xr:uid="{87E56ED2-E162-48C2-807F-39F787E25B8B}"/>
    <cellStyle name="Título 2 87" xfId="26974" xr:uid="{BC10F131-0272-4779-89F5-A5AA3366977C}"/>
    <cellStyle name="Título 2 88" xfId="26975" xr:uid="{521B2A51-87F9-4393-8282-6E042ECFE640}"/>
    <cellStyle name="Título 2 89" xfId="26976" xr:uid="{A5F92300-8AA5-4A80-AB2E-C230664CA7D6}"/>
    <cellStyle name="titulo 2 9" xfId="26977" xr:uid="{12C0A8D7-2711-4AFC-B0C7-07B833CC1AB5}"/>
    <cellStyle name="Título 2 9" xfId="26978" xr:uid="{32E6DD92-314E-42E5-9172-EB8E3E2747D6}"/>
    <cellStyle name="Título 2 90" xfId="26979" xr:uid="{D25C7F79-115D-482B-B273-CC09D0A82460}"/>
    <cellStyle name="Título 2 91" xfId="26980" xr:uid="{AC2D768D-2278-40A9-B77E-F8B8C0406E83}"/>
    <cellStyle name="Título 2 92" xfId="26981" xr:uid="{4618C87D-37E6-4689-B56A-A5448BCF7839}"/>
    <cellStyle name="Título 2 93" xfId="26982" xr:uid="{3962DB2B-05C6-46C2-98A4-01B2ABDD5A91}"/>
    <cellStyle name="Título 2 94" xfId="26983" xr:uid="{EBBCCCAB-148B-4E99-A7F2-7D35FE872A4D}"/>
    <cellStyle name="Título 2 95" xfId="26984" xr:uid="{C061B632-7438-40B2-8617-6505333B0246}"/>
    <cellStyle name="Título 2 96" xfId="26985" xr:uid="{7A1ED19D-8177-4D76-B42E-B2830CB6417D}"/>
    <cellStyle name="Título 2 97" xfId="26986" xr:uid="{7414A3A5-C1E6-43CA-95D2-AA77DE9B744E}"/>
    <cellStyle name="Título 2 98" xfId="26987" xr:uid="{2566BF90-595D-4934-8970-5EE18B067849}"/>
    <cellStyle name="Título 2 99" xfId="26988" xr:uid="{4834068F-2C97-48F3-B617-2C1E08A451C5}"/>
    <cellStyle name="titulo 2_ActiFijos" xfId="26989" xr:uid="{B6F31475-9643-41F7-8D51-0BAF2DF141B9}"/>
    <cellStyle name="Título 20" xfId="26990" xr:uid="{2C916A9A-CAB5-4DD2-9D1C-E2709CBB2AD7}"/>
    <cellStyle name="Título 21" xfId="26991" xr:uid="{A6C7BA28-9354-4F80-B884-991720DEC46B}"/>
    <cellStyle name="Título 22" xfId="26992" xr:uid="{0F86A61A-499C-4F4A-A05E-B3B901F3440B}"/>
    <cellStyle name="Título 23" xfId="26993" xr:uid="{3046C3C0-854F-42B2-B074-B7C31B3E179D}"/>
    <cellStyle name="Título 24" xfId="26994" xr:uid="{53E61A6B-DDA5-4940-9FE1-B668D3914C09}"/>
    <cellStyle name="Título 25" xfId="26995" xr:uid="{1B8C7541-5C8C-4E94-8A33-F8BF1A57CAE3}"/>
    <cellStyle name="Título 26" xfId="26996" xr:uid="{6BB9CFDC-5B4F-4503-8147-397A9226C236}"/>
    <cellStyle name="Título 27" xfId="26997" xr:uid="{3AE61042-74CA-4C07-BED6-5B596A117021}"/>
    <cellStyle name="Título 28" xfId="26998" xr:uid="{09EB8DC2-B86D-45A5-A550-6B724B7DEE36}"/>
    <cellStyle name="Título 29" xfId="26999" xr:uid="{FE73966B-EC3E-4613-9534-66BB1B7C6C8B}"/>
    <cellStyle name="titulo 3" xfId="27000" xr:uid="{23D0AE35-7A46-4C41-AB18-2FFA14C5BE58}"/>
    <cellStyle name="Título 3" xfId="9" builtinId="18" customBuiltin="1"/>
    <cellStyle name="titulo 3 10" xfId="27001" xr:uid="{187EF372-924D-43EE-94C1-5DA49154C019}"/>
    <cellStyle name="Título 3 10" xfId="27002" xr:uid="{4B5B43DE-46B7-4FFA-B3BE-ED1712B67C44}"/>
    <cellStyle name="Título 3 100" xfId="27003" xr:uid="{FE9BD6C4-321A-4DDA-9368-72F2893A8C5D}"/>
    <cellStyle name="Título 3 101" xfId="27004" xr:uid="{F4E3BCA4-4F48-473C-BED3-D104D972EBB9}"/>
    <cellStyle name="titulo 3 11" xfId="27005" xr:uid="{A322DC87-EB38-4AA3-946C-16605CC7D260}"/>
    <cellStyle name="Título 3 11" xfId="27006" xr:uid="{BF5D06D8-26BC-4BAE-A025-A003D68AE8D2}"/>
    <cellStyle name="titulo 3 12" xfId="27007" xr:uid="{4C858E69-5C1B-4553-AF7D-4EE3FC9FB255}"/>
    <cellStyle name="Título 3 12" xfId="27008" xr:uid="{CABCC4CD-CCD4-486A-8C19-846D0BA2D9FA}"/>
    <cellStyle name="Título 3 13" xfId="27009" xr:uid="{4EA1A959-4DCC-473A-9E23-107E6DA21541}"/>
    <cellStyle name="Título 3 14" xfId="27010" xr:uid="{92D40430-A9D2-4798-8DD3-BF3FCC159A68}"/>
    <cellStyle name="Título 3 15" xfId="27011" xr:uid="{3C6533BF-FED1-448D-9071-B9A385A8717F}"/>
    <cellStyle name="Título 3 16" xfId="27012" xr:uid="{87F7EBA7-B21B-41D5-BD36-FBCA088EFDC2}"/>
    <cellStyle name="Título 3 17" xfId="27013" xr:uid="{C547C64B-B96E-44FF-8CCA-950A2814C6B2}"/>
    <cellStyle name="Título 3 18" xfId="27014" xr:uid="{E1B72C52-CB34-45BF-823B-64807F0A5E31}"/>
    <cellStyle name="Título 3 19" xfId="27015" xr:uid="{7B978826-6FE1-4EAD-BAB1-C2849CDDB35D}"/>
    <cellStyle name="titulo 3 2" xfId="27016" xr:uid="{DBBFE5F0-0ED8-4D4E-8623-2E1764894A53}"/>
    <cellStyle name="Título 3 2" xfId="27017" xr:uid="{CD78B33A-88CF-4BDB-AB73-102867E27930}"/>
    <cellStyle name="Título 3 2 2" xfId="37022" xr:uid="{52917F1B-E410-4941-A99E-B718E279892D}"/>
    <cellStyle name="Título 3 2 3" xfId="37357" xr:uid="{8AEA14D0-B784-4169-BB7E-F50BCC3BEF6E}"/>
    <cellStyle name="Título 3 20" xfId="27018" xr:uid="{FB43CA98-F711-446A-A73F-D4BCAE4C2F14}"/>
    <cellStyle name="Título 3 21" xfId="27019" xr:uid="{E12CC9F5-36FA-4334-B4CA-2B21A90E7929}"/>
    <cellStyle name="Título 3 22" xfId="27020" xr:uid="{BC2EB493-0F66-47A9-A576-8A9E71421722}"/>
    <cellStyle name="Título 3 23" xfId="27021" xr:uid="{79FE9A99-933D-46F3-97B6-9792C7071D29}"/>
    <cellStyle name="Título 3 24" xfId="27022" xr:uid="{9FF6C353-1D09-46F4-A29D-4F265EEAB485}"/>
    <cellStyle name="Título 3 25" xfId="27023" xr:uid="{4C529A88-BDFE-4596-A41E-A9219E42FB02}"/>
    <cellStyle name="Título 3 26" xfId="27024" xr:uid="{8B0E5F26-7684-434C-A618-1D9E8D384DDE}"/>
    <cellStyle name="Título 3 27" xfId="27025" xr:uid="{155B9C91-54F5-4A95-9834-F07DDF21772E}"/>
    <cellStyle name="Título 3 28" xfId="27026" xr:uid="{1B50C205-F9B0-42F9-A4E9-A1AC81D6E5A5}"/>
    <cellStyle name="Título 3 29" xfId="27027" xr:uid="{871868E5-8A5A-439C-AF36-7B400E5415C2}"/>
    <cellStyle name="titulo 3 3" xfId="27028" xr:uid="{F8D264F8-7018-4D60-9BDE-513A003B217C}"/>
    <cellStyle name="Título 3 3" xfId="27029" xr:uid="{7BB039F1-B0DF-4851-9A87-89280A358C89}"/>
    <cellStyle name="Título 3 3 2" xfId="37023" xr:uid="{FA175A7F-2F8E-4B2D-9A4A-22BFAF002695}"/>
    <cellStyle name="Título 3 30" xfId="27030" xr:uid="{ACF4ED09-B273-4863-88B0-01BB02BA3E7D}"/>
    <cellStyle name="Título 3 31" xfId="27031" xr:uid="{16F43773-E6D9-4C39-9766-1D4AD7AC815D}"/>
    <cellStyle name="Título 3 32" xfId="27032" xr:uid="{06DA8D84-9A4F-4711-BBC1-88C94C34D3AC}"/>
    <cellStyle name="Título 3 33" xfId="27033" xr:uid="{177A9F47-0EE6-41D7-85CF-B9FFF30422C1}"/>
    <cellStyle name="Título 3 34" xfId="27034" xr:uid="{3930DC6F-348E-489D-831B-BC28E9993021}"/>
    <cellStyle name="Título 3 35" xfId="27035" xr:uid="{F1D48EA4-8840-4CD2-8F8B-B316681EF6B0}"/>
    <cellStyle name="Título 3 36" xfId="27036" xr:uid="{0C25B93C-9770-4C4B-A5DE-2456FE414066}"/>
    <cellStyle name="Título 3 37" xfId="27037" xr:uid="{8CC2A3D4-08F0-4DC6-87C4-C7855D3E7911}"/>
    <cellStyle name="Título 3 38" xfId="27038" xr:uid="{C23D6C7D-7FDB-48A5-A3D9-78467B13B875}"/>
    <cellStyle name="Título 3 39" xfId="27039" xr:uid="{0FF1F2DF-E75E-47B8-87F6-FA30E79DF752}"/>
    <cellStyle name="titulo 3 4" xfId="27040" xr:uid="{70374045-0097-4F0B-8D6E-82DD05EAE151}"/>
    <cellStyle name="Título 3 4" xfId="27041" xr:uid="{7D064E0F-6C0A-4B28-8768-EBA86F0AC921}"/>
    <cellStyle name="Título 3 4 2" xfId="27042" xr:uid="{12F907E4-225F-4185-9CA2-F5CF90B62051}"/>
    <cellStyle name="Título 3 4 3" xfId="27043" xr:uid="{1D4F4421-DA68-4F93-894A-21C336D4C1AA}"/>
    <cellStyle name="Título 3 4 4" xfId="27044" xr:uid="{81A90176-5A77-49B6-930A-EF87B0DFBC28}"/>
    <cellStyle name="Título 3 40" xfId="27045" xr:uid="{3BE82064-4214-4791-B675-5BBAA6C79A9E}"/>
    <cellStyle name="Título 3 41" xfId="27046" xr:uid="{63A4EB7E-21D8-4306-8FA6-76CEEBE26B5D}"/>
    <cellStyle name="Título 3 42" xfId="27047" xr:uid="{75469FE1-63FB-44BB-B287-95B3DF1C4FC7}"/>
    <cellStyle name="Título 3 43" xfId="27048" xr:uid="{401D5A7C-B7A7-42B1-AA7D-CF8BB1EE7E50}"/>
    <cellStyle name="Título 3 44" xfId="27049" xr:uid="{D973E44D-5162-46E3-8F7E-99B105F3D91D}"/>
    <cellStyle name="Título 3 45" xfId="27050" xr:uid="{2077E4D9-D955-4A48-A800-583E4C680770}"/>
    <cellStyle name="Título 3 46" xfId="27051" xr:uid="{E5B5DF58-D2F5-4C47-BDE6-43C7BC646AEA}"/>
    <cellStyle name="Título 3 47" xfId="27052" xr:uid="{03BA7F46-B8AC-424C-A918-394408EC6B82}"/>
    <cellStyle name="Título 3 48" xfId="27053" xr:uid="{C12E9138-825F-4102-951C-19C74B652D43}"/>
    <cellStyle name="Título 3 49" xfId="27054" xr:uid="{A03A6F69-913C-4CCE-8544-4502305622AB}"/>
    <cellStyle name="titulo 3 5" xfId="27055" xr:uid="{051A841F-BC5A-4D23-A6D7-644BE76AB976}"/>
    <cellStyle name="Título 3 5" xfId="27056" xr:uid="{A5BA65CA-4614-48E3-B1C0-E6C36D48A76A}"/>
    <cellStyle name="Título 3 50" xfId="27057" xr:uid="{D3428D53-1980-469F-ADDC-F163C3403E67}"/>
    <cellStyle name="Título 3 51" xfId="27058" xr:uid="{0A785DE1-A66E-4908-A940-DD95CF211030}"/>
    <cellStyle name="Título 3 52" xfId="27059" xr:uid="{6F2258E4-0718-4E25-884C-6E160CA65160}"/>
    <cellStyle name="Título 3 53" xfId="27060" xr:uid="{CF1509BF-D95F-427E-8E04-AC835968D67E}"/>
    <cellStyle name="Título 3 54" xfId="27061" xr:uid="{E393353F-19B6-47CC-96D8-B46A5FAF38FF}"/>
    <cellStyle name="Título 3 55" xfId="27062" xr:uid="{B339F319-6476-4912-9ED4-0C9A7B84D0BD}"/>
    <cellStyle name="Título 3 56" xfId="27063" xr:uid="{4F0D1DC3-D8D9-43D4-94FB-9A7F163916DF}"/>
    <cellStyle name="Título 3 57" xfId="27064" xr:uid="{C0657CD3-D2ED-4C0E-8906-353C9A9EE765}"/>
    <cellStyle name="Título 3 58" xfId="27065" xr:uid="{44C4673C-BBF8-4277-A105-5159F6D243A3}"/>
    <cellStyle name="Título 3 59" xfId="27066" xr:uid="{38FFD4B1-4102-4777-9E56-9EC3A322FB8D}"/>
    <cellStyle name="titulo 3 6" xfId="27067" xr:uid="{28658720-F0AA-4738-ADDD-F9C6B1DAF057}"/>
    <cellStyle name="Título 3 6" xfId="27068" xr:uid="{95BC08F9-E1CC-45C9-93B4-5C48F7D456FB}"/>
    <cellStyle name="Título 3 60" xfId="27069" xr:uid="{DD032528-CD50-4434-8E68-5E272C7CFA9D}"/>
    <cellStyle name="Título 3 61" xfId="27070" xr:uid="{613F8C10-EC08-423A-8C89-A3353B185F1E}"/>
    <cellStyle name="Título 3 62" xfId="27071" xr:uid="{76C46AA7-0EA0-458F-9719-8FB256F4508F}"/>
    <cellStyle name="Título 3 63" xfId="27072" xr:uid="{0D37296C-6BE3-416C-8F44-B7DF8A394EA9}"/>
    <cellStyle name="Título 3 64" xfId="27073" xr:uid="{FAA92A3F-43C1-457B-ADD8-EA65546948B4}"/>
    <cellStyle name="Título 3 65" xfId="27074" xr:uid="{5BF87F96-A333-4FA5-86D0-35AC513D3B45}"/>
    <cellStyle name="Título 3 66" xfId="27075" xr:uid="{2FF4E929-5872-4F1C-A3C2-0F17E8E6FE87}"/>
    <cellStyle name="Título 3 67" xfId="27076" xr:uid="{F95D5A95-BA32-4B85-BEF4-55427C0E7E6C}"/>
    <cellStyle name="Título 3 68" xfId="27077" xr:uid="{7D7CB765-8669-4A7A-B720-5789C8924FEC}"/>
    <cellStyle name="Título 3 69" xfId="27078" xr:uid="{B12239D1-DF63-4D33-9EC3-98F28FC52042}"/>
    <cellStyle name="titulo 3 7" xfId="27079" xr:uid="{0613C379-58F0-46A3-AD62-B358A245B76B}"/>
    <cellStyle name="Título 3 7" xfId="27080" xr:uid="{A489E89D-A3D8-43EB-8379-66F673378E03}"/>
    <cellStyle name="Título 3 70" xfId="27081" xr:uid="{4AE54843-B468-4A8F-AF8D-86586F6455B4}"/>
    <cellStyle name="Título 3 71" xfId="27082" xr:uid="{EC63E583-63CE-4B0E-A7A3-CF98745E2522}"/>
    <cellStyle name="Título 3 72" xfId="27083" xr:uid="{6AAEF253-E9A7-452C-9997-025869F658E0}"/>
    <cellStyle name="Título 3 73" xfId="27084" xr:uid="{2C5B2241-BA4B-40E6-A41A-E9A4D953B5BF}"/>
    <cellStyle name="Título 3 74" xfId="27085" xr:uid="{6322C864-769F-4B4D-9EA1-F6DB52722B07}"/>
    <cellStyle name="Título 3 75" xfId="27086" xr:uid="{420FE430-BB5E-44CB-9B5D-ACB430066FDD}"/>
    <cellStyle name="Título 3 76" xfId="27087" xr:uid="{94D23F2E-F530-4D18-BF45-1802C5090C11}"/>
    <cellStyle name="Título 3 77" xfId="27088" xr:uid="{59467B9A-50E7-4A7D-B2C0-94177881D07D}"/>
    <cellStyle name="Título 3 78" xfId="27089" xr:uid="{7A6E007D-F8CF-4B91-8AEA-C23954601AB6}"/>
    <cellStyle name="Título 3 79" xfId="27090" xr:uid="{FAF2BD77-923A-466E-A40C-4E9C3E3BE357}"/>
    <cellStyle name="titulo 3 8" xfId="27091" xr:uid="{0FFD3756-0148-4FFB-8E6B-BDE8E7D39F09}"/>
    <cellStyle name="Título 3 8" xfId="27092" xr:uid="{59154A5F-D3C8-417F-ACB3-7598C002B3E4}"/>
    <cellStyle name="Título 3 80" xfId="27093" xr:uid="{910412A6-D2EA-4A58-8753-0B1BF43D09D7}"/>
    <cellStyle name="Título 3 81" xfId="27094" xr:uid="{0AA9266A-BF45-41D6-AA9B-9751B3C8C538}"/>
    <cellStyle name="Título 3 82" xfId="27095" xr:uid="{1E2BBBCF-696F-4BE8-BE8F-E7EE191E6237}"/>
    <cellStyle name="Título 3 83" xfId="27096" xr:uid="{84C47CFB-ECF1-41AA-BD23-D80223218ED7}"/>
    <cellStyle name="Título 3 84" xfId="27097" xr:uid="{08E32878-3918-42A9-9629-BA2F39DEF61F}"/>
    <cellStyle name="Título 3 85" xfId="27098" xr:uid="{B6F3B034-2CEE-4CD2-BCC0-5301ECCB2C06}"/>
    <cellStyle name="Título 3 86" xfId="27099" xr:uid="{BBC54A82-E4D5-4ECA-92C5-8631E56CB4F2}"/>
    <cellStyle name="Título 3 87" xfId="27100" xr:uid="{B7C24581-9455-4024-A347-98CC2453452F}"/>
    <cellStyle name="Título 3 88" xfId="27101" xr:uid="{ABF87F4F-5437-4414-B82F-EB87DBC8AE70}"/>
    <cellStyle name="Título 3 89" xfId="27102" xr:uid="{F056A971-78E7-49C9-AFF4-1754CD14A399}"/>
    <cellStyle name="titulo 3 9" xfId="27103" xr:uid="{E543DFB9-7831-43C8-9B5F-0C64C331ADBD}"/>
    <cellStyle name="Título 3 9" xfId="27104" xr:uid="{BF722CD3-A584-4AE1-BF4F-0C7CBCA22106}"/>
    <cellStyle name="Título 3 90" xfId="27105" xr:uid="{C66DEF99-7BBB-4C15-8DE4-014846D57826}"/>
    <cellStyle name="Título 3 91" xfId="27106" xr:uid="{DB1D3F26-D26E-4D54-8DB2-E60A2E6086BA}"/>
    <cellStyle name="Título 3 92" xfId="27107" xr:uid="{697C3CA3-F515-459A-BC06-6B14DEA24888}"/>
    <cellStyle name="Título 3 93" xfId="27108" xr:uid="{5DB3681E-C5DE-41B9-9A6E-8A192D93480E}"/>
    <cellStyle name="Título 3 94" xfId="27109" xr:uid="{41CC400A-3FAC-41DD-A378-83E55FC58784}"/>
    <cellStyle name="Título 3 95" xfId="27110" xr:uid="{64C1C7B6-74EE-43E7-8C27-2E9576BA83BC}"/>
    <cellStyle name="Título 3 96" xfId="27111" xr:uid="{C6B6929D-3882-4A93-A429-61E7C792CDD2}"/>
    <cellStyle name="Título 3 97" xfId="27112" xr:uid="{F76EC359-4B26-425E-B5F5-7CD474969FBC}"/>
    <cellStyle name="Título 3 98" xfId="27113" xr:uid="{7FBBF30C-A364-4A86-803A-79F855949E43}"/>
    <cellStyle name="Título 3 99" xfId="27114" xr:uid="{A97AB89D-DF56-4BAE-B545-FE9624F81AEE}"/>
    <cellStyle name="titulo 3_ActiFijos" xfId="27115" xr:uid="{4686400F-95DE-4E64-8388-DA2D267F4193}"/>
    <cellStyle name="Título 30" xfId="27116" xr:uid="{B2CE46A7-8DA2-47B8-8419-ED0F547E9CA2}"/>
    <cellStyle name="Título 31" xfId="27117" xr:uid="{EF5A6997-EF07-4432-91AE-2F1A8488506A}"/>
    <cellStyle name="Título 32" xfId="27118" xr:uid="{2259AFE4-4BED-4052-BEB1-678E8CF2C1D9}"/>
    <cellStyle name="Título 33" xfId="27119" xr:uid="{0845785F-5E42-4F2B-818B-88AFC7E475CE}"/>
    <cellStyle name="Título 34" xfId="27120" xr:uid="{5699E4AA-8D97-4079-B39C-C7C2CC5D8C87}"/>
    <cellStyle name="Título 35" xfId="27121" xr:uid="{C650F14E-6E41-44A2-9C99-7E5CDBDDA38B}"/>
    <cellStyle name="Título 36" xfId="27122" xr:uid="{3ACF411A-4497-4DF5-BEE8-9ADAF17551F9}"/>
    <cellStyle name="Título 37" xfId="27123" xr:uid="{4931F6D6-65DE-4456-A57A-C63E8194E9A8}"/>
    <cellStyle name="Título 38" xfId="27124" xr:uid="{8B79C7CA-294D-4C15-B94E-17FDB94F8985}"/>
    <cellStyle name="Título 39" xfId="27125" xr:uid="{B4DB6BF3-5D2B-4F16-8D76-97938C606311}"/>
    <cellStyle name="titulo 4" xfId="27126" xr:uid="{4A8D8865-1745-499E-AE31-21EEF3A06853}"/>
    <cellStyle name="Título 4" xfId="10" builtinId="19" customBuiltin="1"/>
    <cellStyle name="titulo 4 10" xfId="27127" xr:uid="{5FA6E8D8-4889-4413-B489-74E62BFE4F73}"/>
    <cellStyle name="Título 4 10" xfId="27128" xr:uid="{FC3B0D64-DEC7-4AFC-BDBD-7706059B8112}"/>
    <cellStyle name="titulo 4 11" xfId="27129" xr:uid="{2BC8D1D6-9CD9-4F8F-9A60-A18D2C79F192}"/>
    <cellStyle name="Título 4 11" xfId="27130" xr:uid="{AE856956-C62D-479F-B7EC-D4DCC7B650EA}"/>
    <cellStyle name="titulo 4 12" xfId="27131" xr:uid="{C3B5FBE7-D568-4313-8D61-04779691CC71}"/>
    <cellStyle name="Título 4 12" xfId="27132" xr:uid="{AFA4A879-2D39-4B91-AE33-C40FD06FCBA8}"/>
    <cellStyle name="Título 4 13" xfId="27133" xr:uid="{C4425474-CDC4-494C-B0D3-5F569682E727}"/>
    <cellStyle name="Título 4 14" xfId="27134" xr:uid="{2432734E-B9C3-4A9D-BA78-5A83288EB35A}"/>
    <cellStyle name="Título 4 15" xfId="27135" xr:uid="{C95BE469-FB7B-47EE-9627-245051FB7CA0}"/>
    <cellStyle name="Título 4 16" xfId="27136" xr:uid="{749D0941-72EA-4772-8A78-5D9346D694B6}"/>
    <cellStyle name="Título 4 17" xfId="27137" xr:uid="{27C1F0CC-26E0-4E5F-A6AD-F2A0DBC0DBC1}"/>
    <cellStyle name="Título 4 18" xfId="27138" xr:uid="{C46FB7C1-A30D-499C-A87E-F9087495B70A}"/>
    <cellStyle name="Título 4 19" xfId="27139" xr:uid="{7BA6EFDC-6465-41D3-AD1F-F3770C7BE1DF}"/>
    <cellStyle name="titulo 4 2" xfId="27140" xr:uid="{D3F41957-E4B3-433A-AEF3-7B943D29CB23}"/>
    <cellStyle name="Título 4 2" xfId="27141" xr:uid="{404CC98C-4AF3-4793-8F6B-2F85CBF4CF94}"/>
    <cellStyle name="Título 4 2 2" xfId="37024" xr:uid="{581182DA-6B14-4EBD-95FB-C4D9A1D1A3F7}"/>
    <cellStyle name="Título 4 2 3" xfId="37358" xr:uid="{A195B804-1EFB-46B9-98E9-8D3CAA24AD5D}"/>
    <cellStyle name="Título 4 20" xfId="27142" xr:uid="{6C876984-3D14-42D9-9F28-B78937426D88}"/>
    <cellStyle name="Título 4 21" xfId="27143" xr:uid="{8B3DDFD1-55D9-4780-98C7-A08337A47760}"/>
    <cellStyle name="Título 4 22" xfId="27144" xr:uid="{CEEFA0F5-E7DA-4313-9C47-EAD2B9E91333}"/>
    <cellStyle name="Título 4 23" xfId="27145" xr:uid="{F29D0FAB-C04D-47C8-883D-71DD75C31060}"/>
    <cellStyle name="Título 4 24" xfId="27146" xr:uid="{9E2135DD-A2DA-4552-B482-93EACF1A302B}"/>
    <cellStyle name="Título 4 25" xfId="27147" xr:uid="{AB598A15-2B5A-4C20-88AF-387EFAECA0F6}"/>
    <cellStyle name="Título 4 26" xfId="27148" xr:uid="{48750AA3-32E1-4014-8AF5-9B3D6E908073}"/>
    <cellStyle name="Título 4 27" xfId="27149" xr:uid="{7F9384DD-765D-4CC6-B460-C403F114FBCF}"/>
    <cellStyle name="Título 4 28" xfId="27150" xr:uid="{564D3099-6D26-4F40-B7D5-DB4DC2E15C8B}"/>
    <cellStyle name="Título 4 29" xfId="27151" xr:uid="{F56C7883-8D25-403B-A66F-3B7D21D743D8}"/>
    <cellStyle name="titulo 4 3" xfId="27152" xr:uid="{EDEEBD95-24B1-4FCF-A89F-D64989352356}"/>
    <cellStyle name="Título 4 3" xfId="27153" xr:uid="{E95A2E1E-10BF-443E-9C76-EEC37404B677}"/>
    <cellStyle name="Título 4 3 2" xfId="37025" xr:uid="{F7A32309-C80B-4E62-A21D-2BF9D0939224}"/>
    <cellStyle name="Título 4 30" xfId="27154" xr:uid="{91445D07-C109-4CFD-9481-F505CCF9D1F5}"/>
    <cellStyle name="Título 4 31" xfId="27155" xr:uid="{6FE3571F-ED89-4FC0-A2DC-401C34A6A584}"/>
    <cellStyle name="Título 4 32" xfId="27156" xr:uid="{014B8D17-CF3E-4A39-9E74-06E55DAD8EA9}"/>
    <cellStyle name="Título 4 33" xfId="27157" xr:uid="{BE3D49D3-331C-4071-A874-0155F63AF488}"/>
    <cellStyle name="Título 4 34" xfId="27158" xr:uid="{4DB9C47B-3973-4C70-8CEA-229600B4FE86}"/>
    <cellStyle name="Título 4 35" xfId="27159" xr:uid="{DCFBBA40-F145-4060-ABBA-AAD0A6456A40}"/>
    <cellStyle name="Título 4 36" xfId="27160" xr:uid="{F3DBDB40-D34C-4F6D-B166-DEA285611941}"/>
    <cellStyle name="Título 4 37" xfId="27161" xr:uid="{0D290F61-D26C-4B42-8B75-531BF273C0EC}"/>
    <cellStyle name="Título 4 38" xfId="27162" xr:uid="{58AF462F-B2B9-4FCD-B7BC-B221638D7F42}"/>
    <cellStyle name="Título 4 39" xfId="27163" xr:uid="{4589C297-F054-4D3C-A878-287D6CA3A93C}"/>
    <cellStyle name="titulo 4 4" xfId="27164" xr:uid="{68B38405-B738-4B52-A311-5A81E326E730}"/>
    <cellStyle name="Título 4 4" xfId="27165" xr:uid="{AFD0C8E4-31B3-4A71-AC64-000260A1B651}"/>
    <cellStyle name="Título 4 4 2" xfId="27166" xr:uid="{9D91C527-84D0-4753-9FCE-BB125B93C4E7}"/>
    <cellStyle name="Título 4 4 3" xfId="27167" xr:uid="{1A38B780-B4D1-4205-95F7-0391B0947C53}"/>
    <cellStyle name="Título 4 4 4" xfId="27168" xr:uid="{4943F706-2A5C-46F3-87BB-F5605CCCB55E}"/>
    <cellStyle name="Título 4 40" xfId="27169" xr:uid="{5C4DE3D8-7761-4887-824B-C6C34C2A82BD}"/>
    <cellStyle name="Título 4 41" xfId="27170" xr:uid="{26AEC317-1082-44BF-B5F8-23C5AC377AF8}"/>
    <cellStyle name="Título 4 42" xfId="37026" xr:uid="{FB20BD2F-E287-4B21-B79A-657FD66F167A}"/>
    <cellStyle name="Título 4 43" xfId="37027" xr:uid="{4D1DAFA9-A7F6-4826-B6E0-D02737D65B69}"/>
    <cellStyle name="Título 4 44" xfId="37028" xr:uid="{0BBA4096-93D7-42F7-B0C2-A83741A887F0}"/>
    <cellStyle name="Título 4 45" xfId="37029" xr:uid="{C0067975-C729-4D71-A5E2-C60C0CB9D994}"/>
    <cellStyle name="Título 4 46" xfId="37030" xr:uid="{B114B720-F24F-4DAF-9ABF-BDFD01DCC6B5}"/>
    <cellStyle name="Título 4 47" xfId="37031" xr:uid="{64D08DB3-9330-40BB-9DCD-CE2011FC9F77}"/>
    <cellStyle name="Título 4 48" xfId="37032" xr:uid="{4E93BF5F-880C-43C8-B571-A6409EFED214}"/>
    <cellStyle name="Título 4 49" xfId="37033" xr:uid="{2FB1E4EA-8DFB-4631-8B4A-15EF24210833}"/>
    <cellStyle name="titulo 4 5" xfId="27171" xr:uid="{4719C369-2086-44EA-B554-D3998EC1D63B}"/>
    <cellStyle name="Título 4 5" xfId="27172" xr:uid="{FF715E63-8441-4AD7-AC9B-2BECF3A9DACD}"/>
    <cellStyle name="Título 4 50" xfId="37034" xr:uid="{6086CB02-50E7-4099-B134-E7BB625AC980}"/>
    <cellStyle name="Título 4 51" xfId="37035" xr:uid="{4F586A0C-2B59-4AE8-8598-10B70E212D3E}"/>
    <cellStyle name="Título 4 52" xfId="37036" xr:uid="{D72269DB-6138-4770-A1CE-1A24168EDB35}"/>
    <cellStyle name="Título 4 53" xfId="37037" xr:uid="{EDDF2EAB-013F-46F7-A330-1797BBEDB9A8}"/>
    <cellStyle name="Título 4 54" xfId="37038" xr:uid="{2D0A8835-CC4A-4E93-855A-08B080722131}"/>
    <cellStyle name="Título 4 55" xfId="37039" xr:uid="{9A481028-10C3-4ABD-BFB9-547EDF1BDA5E}"/>
    <cellStyle name="Título 4 56" xfId="37040" xr:uid="{4FA3012C-24E6-422A-9814-AD9927754FA3}"/>
    <cellStyle name="Título 4 57" xfId="37041" xr:uid="{99AA7F5C-A3A4-48AB-8ACB-BAE275648EB7}"/>
    <cellStyle name="Título 4 58" xfId="37042" xr:uid="{CB1FB466-DCA8-4D00-A62F-E59DB45DD9C2}"/>
    <cellStyle name="Título 4 59" xfId="37043" xr:uid="{DB7D3F87-E2EA-4931-8CDE-04BF57F940E1}"/>
    <cellStyle name="titulo 4 6" xfId="27173" xr:uid="{59B492CD-743C-4CF4-A832-1011D10D649F}"/>
    <cellStyle name="Título 4 6" xfId="27174" xr:uid="{C15BCA8C-12DD-4B45-B011-7BF478818F3D}"/>
    <cellStyle name="Título 4 60" xfId="37044" xr:uid="{F3AE1D52-A007-422A-907B-FE7C7AE63FEC}"/>
    <cellStyle name="Título 4 61" xfId="37045" xr:uid="{4CF0ED38-DF96-45B5-AFF5-358F04466A58}"/>
    <cellStyle name="Título 4 62" xfId="37046" xr:uid="{3D1BD916-CF3D-4D23-A234-4E5481B27500}"/>
    <cellStyle name="Título 4 63" xfId="37047" xr:uid="{A4E628EE-C82A-49C5-AFB4-D3ACDAC91248}"/>
    <cellStyle name="Título 4 64" xfId="37048" xr:uid="{37011D52-2720-4223-AA1C-6AF3D348E83B}"/>
    <cellStyle name="Título 4 65" xfId="37049" xr:uid="{2EA206AF-3A27-4146-9C63-7D1633D92447}"/>
    <cellStyle name="Título 4 66" xfId="37050" xr:uid="{90423643-03EA-4D03-8D34-A9002B827A8B}"/>
    <cellStyle name="Título 4 67" xfId="37051" xr:uid="{C68376BC-BB0E-4A27-868C-A1B6CFB6BBE3}"/>
    <cellStyle name="Título 4 68" xfId="37052" xr:uid="{C31B49FF-DF50-4B52-B770-68DB0BFC306B}"/>
    <cellStyle name="Título 4 69" xfId="37053" xr:uid="{F399C209-872E-4AD1-849D-37BC3F33523B}"/>
    <cellStyle name="titulo 4 7" xfId="27175" xr:uid="{BAA7AE74-C3B9-432E-B60F-245C4D9DB3B6}"/>
    <cellStyle name="Título 4 7" xfId="27176" xr:uid="{277155A8-E305-44E1-A811-33FE9CFA460B}"/>
    <cellStyle name="Título 4 70" xfId="37054" xr:uid="{9727188B-07C5-4668-81C3-930CCC757F09}"/>
    <cellStyle name="Título 4 71" xfId="37055" xr:uid="{6A64DB11-6E03-4D17-B332-5E6EBFD1C68F}"/>
    <cellStyle name="Título 4 72" xfId="37056" xr:uid="{A9BE9852-6019-4403-94E9-0F03D6C00BD0}"/>
    <cellStyle name="Título 4 73" xfId="37057" xr:uid="{FF0EF80B-61A9-4E25-867E-E28AD92782FB}"/>
    <cellStyle name="Título 4 74" xfId="37058" xr:uid="{3CD2767B-72A8-44EC-B747-0BC44C6478E4}"/>
    <cellStyle name="Título 4 75" xfId="37059" xr:uid="{4937344A-70E7-4730-BBCA-8B5ACE8A9BC7}"/>
    <cellStyle name="Título 4 76" xfId="37060" xr:uid="{2B35A613-D22B-4D74-BBC4-1590F75D31D1}"/>
    <cellStyle name="Título 4 77" xfId="37061" xr:uid="{529E6EEA-867B-4B98-A393-AB91293C1385}"/>
    <cellStyle name="Título 4 78" xfId="37062" xr:uid="{386756EF-73FF-4462-953E-85F87DAAA39E}"/>
    <cellStyle name="titulo 4 8" xfId="27177" xr:uid="{16D8B077-CC54-43AD-8BF6-37C269F5C27D}"/>
    <cellStyle name="Título 4 8" xfId="27178" xr:uid="{DAFCF879-3150-4DC2-BCB0-B9EF45511B66}"/>
    <cellStyle name="titulo 4 9" xfId="27179" xr:uid="{4374F57F-DD0E-4057-9103-08F763BE0022}"/>
    <cellStyle name="Título 4 9" xfId="27180" xr:uid="{F6771BBC-8936-4615-B856-958755052954}"/>
    <cellStyle name="titulo 4_ActiFijos" xfId="27181" xr:uid="{5EB5CE42-4EC6-4786-B9C1-B03968925B88}"/>
    <cellStyle name="Título 40" xfId="27182" xr:uid="{5309A8B2-13FB-4D33-97F8-E29652495E22}"/>
    <cellStyle name="Título 41" xfId="27183" xr:uid="{92F0F2C8-5DF4-4548-9018-F9272F297C2A}"/>
    <cellStyle name="Título 42" xfId="27184" xr:uid="{98720F20-C288-44BD-9AF1-4C4E601CA334}"/>
    <cellStyle name="Título 43" xfId="27185" xr:uid="{D1CBB235-8129-4A9E-8B4C-08D74F76D216}"/>
    <cellStyle name="Título 44" xfId="27186" xr:uid="{B9A2D5E9-1BB2-4D7F-9088-91DB67A2DA6C}"/>
    <cellStyle name="Título 45" xfId="27187" xr:uid="{ACB52786-CBF6-414B-B888-9FDDDE9458A7}"/>
    <cellStyle name="Título 46" xfId="27188" xr:uid="{D2F73BB6-FD17-4941-8F94-B3FBC3FEB5F5}"/>
    <cellStyle name="Título 47" xfId="27189" xr:uid="{823266BB-90AB-4A85-8BC0-56FA17663EF7}"/>
    <cellStyle name="Título 48" xfId="27190" xr:uid="{50942DDF-A205-47EA-BC5A-C91A05ED26AE}"/>
    <cellStyle name="Título 49" xfId="27191" xr:uid="{6E9CE83C-DFB1-405F-9B8A-9A2353BC7DF0}"/>
    <cellStyle name="Título 5" xfId="27192" xr:uid="{FA4BDA83-FE84-4B1D-B32E-111211758577}"/>
    <cellStyle name="Título 5 2" xfId="37063" xr:uid="{9ACA4216-E701-45AD-BD2D-66653737594D}"/>
    <cellStyle name="Título 5 3" xfId="37359" xr:uid="{CC213C84-47B7-45AD-BF17-C33BB6CB6E19}"/>
    <cellStyle name="Título 50" xfId="27193" xr:uid="{31602599-DCA4-4086-8877-5AB4CF5BF6F2}"/>
    <cellStyle name="Título 51" xfId="27194" xr:uid="{231CC6F3-29B1-4D55-B7C0-01B2B468B97A}"/>
    <cellStyle name="Título 52" xfId="27195" xr:uid="{DBF94F5A-103D-47B3-BDD1-048F45CE1C39}"/>
    <cellStyle name="Título 53" xfId="27196" xr:uid="{B264DC1C-0C77-4AD8-948B-904B4BB46DA5}"/>
    <cellStyle name="Título 54" xfId="27197" xr:uid="{1B552DEB-F3DE-41AE-9292-1B4F2D37A744}"/>
    <cellStyle name="Título 55" xfId="27198" xr:uid="{4F94F0AE-3C3E-46FB-9816-08A9FC416541}"/>
    <cellStyle name="Título 56" xfId="27199" xr:uid="{F7BC5339-00CF-4963-A67F-778CA9713B17}"/>
    <cellStyle name="Título 57" xfId="27200" xr:uid="{DB570798-FFB9-4106-8A8F-BA5B9DF3EB1C}"/>
    <cellStyle name="Título 58" xfId="27201" xr:uid="{53F3BBEC-3E90-4F4D-B1B4-72793D29658F}"/>
    <cellStyle name="Título 59" xfId="27202" xr:uid="{A8D73050-8CDC-4156-9E83-196B17DF6C31}"/>
    <cellStyle name="Título 6" xfId="27203" xr:uid="{6A4899A1-91C4-4C57-8D23-6AE88422CCE8}"/>
    <cellStyle name="Título 6 2" xfId="37064" xr:uid="{F9F5D4E7-EA4C-49AB-9578-8A042C7AB358}"/>
    <cellStyle name="Título 60" xfId="27204" xr:uid="{D6B4464C-FECA-445B-A1AB-4D86C5C6B598}"/>
    <cellStyle name="Título 61" xfId="27205" xr:uid="{EC1EA72B-8D3B-4951-BD0D-6FF9483C4A56}"/>
    <cellStyle name="Título 62" xfId="27206" xr:uid="{8E537D45-892F-4846-8084-7620FB35AB1E}"/>
    <cellStyle name="Título 63" xfId="27207" xr:uid="{0A04A514-3E9F-49CE-8D3B-F240F7E445D1}"/>
    <cellStyle name="Título 64" xfId="27208" xr:uid="{2F663EF2-C3EA-4AF2-AE1F-375F800CED54}"/>
    <cellStyle name="Título 65" xfId="27209" xr:uid="{F425E627-7296-4CFB-96BC-582D99CE8703}"/>
    <cellStyle name="Título 66" xfId="27210" xr:uid="{1DC8F600-7E48-45ED-88F1-190B1D0C4FD4}"/>
    <cellStyle name="Título 67" xfId="27211" xr:uid="{65146D19-948B-47EB-AFBD-203A053E249C}"/>
    <cellStyle name="Título 68" xfId="27212" xr:uid="{F3966BA8-A1EE-4566-AA40-925AAF747657}"/>
    <cellStyle name="Título 69" xfId="27213" xr:uid="{ECE4920B-9A10-4980-A2CA-7D272548A907}"/>
    <cellStyle name="Título 7" xfId="27214" xr:uid="{E2A48C1F-CC59-4171-A933-CFF0C278A32D}"/>
    <cellStyle name="Título 7 2" xfId="27215" xr:uid="{83EC0544-62AF-43A4-9408-00B12E155E45}"/>
    <cellStyle name="Título 7 3" xfId="27216" xr:uid="{6CB5500D-62B6-429F-BCF0-0157F613EEFD}"/>
    <cellStyle name="Título 7 4" xfId="27217" xr:uid="{25615DBF-656E-495D-A6D3-28ECCA1FD551}"/>
    <cellStyle name="Título 70" xfId="27218" xr:uid="{57804570-0F35-4965-8F49-2E509FC2E703}"/>
    <cellStyle name="Título 71" xfId="27219" xr:uid="{C6988BAE-63B6-4ADA-9ADC-8906E924F6E9}"/>
    <cellStyle name="Título 72" xfId="27220" xr:uid="{94D1AE18-63EB-4276-B2E6-53AB953709F0}"/>
    <cellStyle name="Título 73" xfId="27221" xr:uid="{6B5B3512-03F5-4762-8269-BF880638FDE1}"/>
    <cellStyle name="Título 74" xfId="27222" xr:uid="{22318442-849C-4AD2-8A90-AB75B0367BD7}"/>
    <cellStyle name="Título 75" xfId="27223" xr:uid="{1FD615EF-FF37-4636-9273-430E79C5BDC6}"/>
    <cellStyle name="Título 76" xfId="27224" xr:uid="{2A273407-78E5-4055-9B0D-30E8050D9D4D}"/>
    <cellStyle name="Título 77" xfId="27225" xr:uid="{94F9AF91-3920-4FE6-93D0-BCB704688A9D}"/>
    <cellStyle name="Título 78" xfId="27226" xr:uid="{FDD6E0B6-E394-482F-A3C9-9B1468A6AAA1}"/>
    <cellStyle name="Título 79" xfId="27227" xr:uid="{C277FC00-D1DD-4986-A5CE-0EDD123B2598}"/>
    <cellStyle name="Título 8" xfId="27228" xr:uid="{1614BFCD-410B-4D41-9B17-5DA364D8ADB4}"/>
    <cellStyle name="Título 80" xfId="27229" xr:uid="{2C1D05F4-CB13-4D9F-B4F0-459174BE995A}"/>
    <cellStyle name="Título 81" xfId="27230" xr:uid="{43F053EA-4473-4FC2-814A-05C24E502C0D}"/>
    <cellStyle name="Título 82" xfId="27231" xr:uid="{2FD78B5D-A5EF-47A5-87D8-2C7578E48156}"/>
    <cellStyle name="Título 83" xfId="27232" xr:uid="{8FEB56A2-7150-4A78-82D6-48982D03BD70}"/>
    <cellStyle name="Título 84" xfId="27233" xr:uid="{970A051C-7D5F-4CD5-9EEB-4B259ABE872B}"/>
    <cellStyle name="Título 85" xfId="27234" xr:uid="{3FFDAFA3-F053-4FA0-8B16-1B846E73A4C5}"/>
    <cellStyle name="Título 86" xfId="27235" xr:uid="{E3A8BA42-550B-4613-8E34-963E527A9DD4}"/>
    <cellStyle name="Título 87" xfId="27236" xr:uid="{A9298102-F20F-4776-8EB4-F0F1A5AAE99E}"/>
    <cellStyle name="Título 88" xfId="27237" xr:uid="{60408D59-C46C-443B-B3B7-E712AF86E480}"/>
    <cellStyle name="Título 89" xfId="27238" xr:uid="{7920B3BE-D1F1-406D-819C-4305ECD05C11}"/>
    <cellStyle name="Título 9" xfId="27239" xr:uid="{BFE2480B-E65B-43E3-AED3-FBC9E48DC062}"/>
    <cellStyle name="Título 90" xfId="27240" xr:uid="{D47417DA-5E73-4CC5-92EC-1D5409017BD9}"/>
    <cellStyle name="Título 91" xfId="27241" xr:uid="{D857D5EF-73C1-4433-B59F-6D7A0A1BC5C4}"/>
    <cellStyle name="Título 92" xfId="27242" xr:uid="{D8354589-012D-42E6-95E1-6F799DD7A2D4}"/>
    <cellStyle name="Título 93" xfId="27243" xr:uid="{AD5F458F-E2ED-4DCF-84FE-03778E22A4F5}"/>
    <cellStyle name="Título 94" xfId="27244" xr:uid="{6CF9FE5B-4D74-48FD-B68A-8823AFDB0683}"/>
    <cellStyle name="Título 95" xfId="27245" xr:uid="{79A758F5-F219-4694-BBDC-20B82B114013}"/>
    <cellStyle name="Título 96" xfId="27246" xr:uid="{839B7054-F505-4052-9C71-62E24E544522}"/>
    <cellStyle name="Título 97" xfId="27247" xr:uid="{6C8E705B-00BD-4EF7-8B6A-6459D6BC2865}"/>
    <cellStyle name="Título 98" xfId="27248" xr:uid="{E7C4FDAB-6156-43E3-99F9-6630E233D367}"/>
    <cellStyle name="Título 99" xfId="27249" xr:uid="{1E45FE3D-51F4-4945-A015-B2F8739627B1}"/>
    <cellStyle name="titulo_07+05" xfId="27250" xr:uid="{6D184BBC-C9F0-41CE-84F1-CE961D4CBBD9}"/>
    <cellStyle name="TITULO1" xfId="27251" xr:uid="{D8245372-A23B-4519-A2B9-2A1B4F557D2A}"/>
    <cellStyle name="Titulo2" xfId="27252" xr:uid="{9F40F8B9-E8EF-4D56-A4EC-E1F50DE824DD}"/>
    <cellStyle name="Total" xfId="20" builtinId="25" customBuiltin="1"/>
    <cellStyle name="Total 10" xfId="27253" xr:uid="{01B2D42F-AE42-4E62-85DA-3CDC01C03002}"/>
    <cellStyle name="Total 100" xfId="27254" xr:uid="{46523F77-ECB7-46D2-9343-8A5D3495B733}"/>
    <cellStyle name="Total 100 2" xfId="27255" xr:uid="{384312AE-DCE8-450E-A1FC-C16B09F589A4}"/>
    <cellStyle name="Total 101" xfId="27256" xr:uid="{BDD00E2A-4943-4E20-904D-DFC56805A571}"/>
    <cellStyle name="Total 101 2" xfId="27257" xr:uid="{E86A35D1-8410-4F22-904D-E20038F8BE43}"/>
    <cellStyle name="Total 102" xfId="27258" xr:uid="{A4D53A0A-9BB8-46D2-93F8-C13732C8A39B}"/>
    <cellStyle name="Total 102 2" xfId="27259" xr:uid="{D5C81E2A-2F24-4B56-8FE8-673533F1AEEB}"/>
    <cellStyle name="Total 103" xfId="27260" xr:uid="{25644FC1-CA4A-4977-869C-D066794FAF23}"/>
    <cellStyle name="Total 103 2" xfId="27261" xr:uid="{6FAA86D7-3E83-4148-A0F0-D69C833164C7}"/>
    <cellStyle name="Total 104" xfId="27262" xr:uid="{75BFBEBB-FD0C-4E4D-BC11-292608E66759}"/>
    <cellStyle name="Total 104 2" xfId="27263" xr:uid="{74AE915C-E08D-4D2A-A960-2CCC2DDDFF56}"/>
    <cellStyle name="Total 105" xfId="27264" xr:uid="{3C68EC15-9F3D-42A3-9E8E-E31CBC9760A7}"/>
    <cellStyle name="Total 105 2" xfId="27265" xr:uid="{E10F1A0E-F208-4B68-AE2F-96964DFFE0E7}"/>
    <cellStyle name="Total 106" xfId="27266" xr:uid="{BCD07CE5-0B9A-4FBE-A743-2398A8F14978}"/>
    <cellStyle name="Total 106 2" xfId="27267" xr:uid="{EA381019-CBAE-4127-8EBA-6641A6C274B3}"/>
    <cellStyle name="Total 107" xfId="27268" xr:uid="{3583A0EE-64E8-47C8-9375-3927917442FF}"/>
    <cellStyle name="Total 107 2" xfId="27269" xr:uid="{EB38DF46-A496-4246-B904-F1FDAE36B9F7}"/>
    <cellStyle name="Total 108" xfId="27270" xr:uid="{551C5547-CB79-41B6-B775-B14689F9C527}"/>
    <cellStyle name="Total 108 2" xfId="27271" xr:uid="{40F4F81D-069C-4738-989B-28775E05A9EC}"/>
    <cellStyle name="Total 109" xfId="27272" xr:uid="{AEA0239F-E7C9-4840-916E-B6D213C6FE35}"/>
    <cellStyle name="Total 109 2" xfId="27273" xr:uid="{67B1E7A1-D3B7-431D-8DE2-78407F7CC510}"/>
    <cellStyle name="Total 11" xfId="27274" xr:uid="{8D372721-5253-4EC0-B89F-8A57EB0AF99B}"/>
    <cellStyle name="Total 11 2" xfId="27275" xr:uid="{FFE22D96-888C-4A89-8196-DD5CBA979911}"/>
    <cellStyle name="Total 110" xfId="27276" xr:uid="{2CEB4D9E-E991-4027-AA8D-699D1CDB8F19}"/>
    <cellStyle name="Total 110 2" xfId="27277" xr:uid="{5D7AE81F-E030-470E-A35E-05E0F5866BE2}"/>
    <cellStyle name="Total 111" xfId="27278" xr:uid="{CCC5C863-C556-4393-A6DB-BB88734AC3D9}"/>
    <cellStyle name="Total 111 2" xfId="27279" xr:uid="{A664CDBF-160E-44AD-843B-2AB5D9BC2FA6}"/>
    <cellStyle name="Total 112" xfId="27280" xr:uid="{9DDA83D6-E2F0-4556-9AEA-24DB41C1A2F1}"/>
    <cellStyle name="Total 112 2" xfId="27281" xr:uid="{379D9F8B-8775-4B3D-886A-71C1C75E8E5A}"/>
    <cellStyle name="Total 113" xfId="27282" xr:uid="{E8267451-05C4-4E97-B6D0-2B86537D1563}"/>
    <cellStyle name="Total 113 2" xfId="27283" xr:uid="{8AFAC26F-9594-46D5-BC37-645D2C042CE0}"/>
    <cellStyle name="Total 114" xfId="27284" xr:uid="{86E68C07-8F0F-40F7-8211-B428B2469299}"/>
    <cellStyle name="Total 114 2" xfId="27285" xr:uid="{4EC723F8-BFF0-4B36-8C69-B3EA43A4839C}"/>
    <cellStyle name="Total 115" xfId="27286" xr:uid="{A158703A-B6C1-449C-8318-10664F711DBB}"/>
    <cellStyle name="Total 115 2" xfId="27287" xr:uid="{A79185EB-010A-4C4D-9E66-716E93F88A63}"/>
    <cellStyle name="Total 116" xfId="27288" xr:uid="{1D84316C-441D-4BC0-8473-C0169240DE4D}"/>
    <cellStyle name="Total 116 2" xfId="27289" xr:uid="{B0431497-DC4F-4E63-8650-4F3689A3B814}"/>
    <cellStyle name="Total 117" xfId="27290" xr:uid="{340FB70A-A268-4C9C-A478-4E61F522FF78}"/>
    <cellStyle name="Total 118" xfId="27291" xr:uid="{D1608ABB-564C-4557-97E0-42C062CFFAF6}"/>
    <cellStyle name="Total 119" xfId="27292" xr:uid="{9339E8C4-CECB-465D-8B05-BFD079E93BE1}"/>
    <cellStyle name="Total 12" xfId="27293" xr:uid="{C215F931-2605-4A9A-9FEC-13E7609A6A9A}"/>
    <cellStyle name="Total 12 2" xfId="27294" xr:uid="{34C24BA6-702C-4B38-B524-33E25E09C22A}"/>
    <cellStyle name="Total 120" xfId="27295" xr:uid="{C29391FD-1F5A-43D3-8C0D-E81F51187F0D}"/>
    <cellStyle name="Total 121" xfId="27296" xr:uid="{B4CBF7C6-2A22-485B-A177-8AB65C7BA4B5}"/>
    <cellStyle name="Total 122" xfId="27297" xr:uid="{7FB5AC4A-45F4-4670-B302-BAA959317EA1}"/>
    <cellStyle name="Total 123" xfId="37065" xr:uid="{3F166B5D-809F-4AD8-94A8-809E74CA59C9}"/>
    <cellStyle name="Total 124" xfId="37066" xr:uid="{6FBF480E-0E0C-45A9-BB08-8B9D4452F26C}"/>
    <cellStyle name="Total 125" xfId="37067" xr:uid="{E5C64D8D-FD8D-4545-902F-999ABC7014BD}"/>
    <cellStyle name="Total 126" xfId="37068" xr:uid="{22B113C0-3B8D-43C0-9EDE-F27577226AC8}"/>
    <cellStyle name="Total 127" xfId="37069" xr:uid="{247D1E3C-E556-4AB0-8894-AEE78B785F51}"/>
    <cellStyle name="Total 128" xfId="37070" xr:uid="{CEF252A4-4FFA-40E4-ACD6-E0CF3C13EBBB}"/>
    <cellStyle name="Total 129" xfId="37071" xr:uid="{C70C6D20-1EB9-408E-9AC9-1C81E0EA00F8}"/>
    <cellStyle name="Total 13" xfId="27298" xr:uid="{28E4DD20-3E51-45A4-A263-17FA4879AD74}"/>
    <cellStyle name="Total 13 2" xfId="27299" xr:uid="{FC74C6D8-7D72-40BB-B789-CD98BD0AAA0A}"/>
    <cellStyle name="Total 130" xfId="37072" xr:uid="{EAA47AF9-62AC-4069-AA04-5F083817A752}"/>
    <cellStyle name="Total 131" xfId="37073" xr:uid="{E237E66B-E3F7-4938-906D-B9ADD594451A}"/>
    <cellStyle name="Total 132" xfId="37074" xr:uid="{8B5ED4FF-0A65-4B15-8806-FB6D44BDC0AC}"/>
    <cellStyle name="Total 133" xfId="37075" xr:uid="{8FBDE862-F5FD-432A-9512-C061D284EA8F}"/>
    <cellStyle name="Total 134" xfId="37076" xr:uid="{F304F4EE-7391-4273-B1EC-14FA032BB0C2}"/>
    <cellStyle name="Total 14" xfId="27300" xr:uid="{BC80A270-33F3-4282-84AF-3F6FEC6EDD0D}"/>
    <cellStyle name="Total 14 2" xfId="27301" xr:uid="{1F9114F6-1897-4759-9266-6F980D7A8223}"/>
    <cellStyle name="Total 15" xfId="27302" xr:uid="{CBA407E9-EE97-4191-B5E7-32F47D03BD48}"/>
    <cellStyle name="Total 15 2" xfId="27303" xr:uid="{AEEB58BA-5C39-4C8D-9E21-39F9AC6C2D00}"/>
    <cellStyle name="Total 16" xfId="27304" xr:uid="{81A7F0A1-9883-4223-8C88-946DFFFE91BF}"/>
    <cellStyle name="Total 16 2" xfId="27305" xr:uid="{4719AC4E-3957-4988-B66E-AD3837E80475}"/>
    <cellStyle name="Total 17" xfId="27306" xr:uid="{7645F62E-2037-47EC-A538-4554FAC36059}"/>
    <cellStyle name="Total 17 2" xfId="27307" xr:uid="{9EDC037F-3F69-4E92-AE7D-7E734778EF1C}"/>
    <cellStyle name="Total 18" xfId="27308" xr:uid="{73E7518A-1127-4D51-9FD7-E70EE4D92183}"/>
    <cellStyle name="Total 18 2" xfId="27309" xr:uid="{4667F012-AEB1-40F6-B15A-D43BED84CA7A}"/>
    <cellStyle name="Total 19" xfId="27310" xr:uid="{3CC63610-672A-4DC7-AA26-E7860086EE0A}"/>
    <cellStyle name="Total 19 2" xfId="27311" xr:uid="{575F7FF1-02CD-4019-B3A7-225D9FB1ED65}"/>
    <cellStyle name="Total 2" xfId="27312" xr:uid="{05B3149F-C8EE-4DA9-94E1-C540A5920B52}"/>
    <cellStyle name="Total 2 10" xfId="27313" xr:uid="{A2441B20-252C-4440-8265-EA990FB121D3}"/>
    <cellStyle name="Total 2 10 2" xfId="27314" xr:uid="{2B9A238A-E72D-40D1-887F-D7E04C7B66EE}"/>
    <cellStyle name="Total 2 11" xfId="27315" xr:uid="{ECA5C07A-65EB-49A2-9D28-8386DDC4AFFD}"/>
    <cellStyle name="Total 2 11 2" xfId="27316" xr:uid="{2A406794-70A4-405B-885C-52D13D2F6AA3}"/>
    <cellStyle name="Total 2 12" xfId="27317" xr:uid="{5B425EF4-1039-4FEE-8DC4-F4E93030B9C9}"/>
    <cellStyle name="Total 2 12 2" xfId="27318" xr:uid="{EE0ED0D9-2671-4B1A-9534-919E09A2256C}"/>
    <cellStyle name="Total 2 13" xfId="37077" xr:uid="{46126C1A-9A0B-48BD-8595-003E2D010B0F}"/>
    <cellStyle name="Total 2 14" xfId="37360" xr:uid="{1ED6DE2C-F951-4CB2-AFE2-F6BBD287689A}"/>
    <cellStyle name="Total 2 15" xfId="37529" xr:uid="{210E327F-FCB0-4A56-B9D1-11611C2D738E}"/>
    <cellStyle name="Total 2 2" xfId="27319" xr:uid="{133514E5-4575-4D71-86E4-1A21F7098E54}"/>
    <cellStyle name="Total 2 2 2" xfId="27320" xr:uid="{2FB67DCA-4C78-4227-98ED-2AB764672AC0}"/>
    <cellStyle name="Total 2 3" xfId="27321" xr:uid="{1B132304-FA87-4DBC-933A-76956C555EB0}"/>
    <cellStyle name="Total 2 3 2" xfId="27322" xr:uid="{310E559B-936C-4268-89C8-937D0DB9145B}"/>
    <cellStyle name="Total 2 4" xfId="27323" xr:uid="{093AF3F5-6EEF-40D4-AB24-84BAB229EDB7}"/>
    <cellStyle name="Total 2 4 2" xfId="27324" xr:uid="{45CC0A17-2CE3-4912-99DA-D3328F4EFC91}"/>
    <cellStyle name="Total 2 5" xfId="27325" xr:uid="{A70928F4-DF60-4739-A484-5E83B0EAAEE9}"/>
    <cellStyle name="Total 2 5 2" xfId="27326" xr:uid="{D92FF3EC-1490-471B-BF4F-B1843D1A2430}"/>
    <cellStyle name="Total 2 6" xfId="27327" xr:uid="{3815C5CD-EFB2-4FA3-9B91-DFDA84EDB373}"/>
    <cellStyle name="Total 2 6 2" xfId="27328" xr:uid="{7335E562-E47C-4377-AE95-7DAA4606E87E}"/>
    <cellStyle name="Total 2 7" xfId="27329" xr:uid="{86911CD8-37F7-4627-B809-FCC27595C403}"/>
    <cellStyle name="Total 2 7 2" xfId="27330" xr:uid="{9DD48C7B-0D5A-4E1E-B7ED-E043087A18A2}"/>
    <cellStyle name="Total 2 8" xfId="27331" xr:uid="{20E77294-97EF-4FB5-8350-B7B3F7E3DECF}"/>
    <cellStyle name="Total 2 8 2" xfId="27332" xr:uid="{A7CF7161-BD4A-4E1A-A071-3ECABDB7A781}"/>
    <cellStyle name="Total 2 9" xfId="27333" xr:uid="{6567DF34-27EF-4AB2-8CD8-E685BB0FC3A0}"/>
    <cellStyle name="Total 2 9 2" xfId="27334" xr:uid="{06E85955-0A0D-4F38-994D-AD5B6FC685C4}"/>
    <cellStyle name="Total 2_Bases_Generales" xfId="27335" xr:uid="{456EF9D5-E7C9-462E-9541-63EA78652AED}"/>
    <cellStyle name="Total 20" xfId="27336" xr:uid="{DD1C00F1-ABD7-476A-92DF-6B7529E6C289}"/>
    <cellStyle name="Total 20 2" xfId="27337" xr:uid="{3975F958-953E-4D07-9B1A-316A7E5AE06A}"/>
    <cellStyle name="Total 21" xfId="27338" xr:uid="{304E4988-6FF3-4D5E-916E-D3B6D92541A0}"/>
    <cellStyle name="Total 21 2" xfId="27339" xr:uid="{E0ECEEF7-84BD-4807-903A-F8D72683B6D2}"/>
    <cellStyle name="Total 22" xfId="27340" xr:uid="{FB22AABC-6498-4949-AACB-454443CC71BC}"/>
    <cellStyle name="Total 22 2" xfId="27341" xr:uid="{9DBDCA2E-2873-4540-83B4-7501D1B2A105}"/>
    <cellStyle name="Total 23" xfId="27342" xr:uid="{C38DDBC0-0EBA-4670-984E-8DFE79F0ED83}"/>
    <cellStyle name="Total 23 2" xfId="27343" xr:uid="{93FC9D30-2725-4BCB-9FBD-974F4ED3ED4E}"/>
    <cellStyle name="Total 24" xfId="27344" xr:uid="{6AE0DEFF-5D51-4A05-BE16-9CD9F5846DE1}"/>
    <cellStyle name="Total 24 2" xfId="27345" xr:uid="{AE59973F-7D04-4758-9B8F-BE970E793E8E}"/>
    <cellStyle name="Total 25" xfId="27346" xr:uid="{A9552467-323D-4B19-8FD1-FA13D9D2F66F}"/>
    <cellStyle name="Total 25 2" xfId="27347" xr:uid="{633D560E-6023-4A75-B7B8-6C5DD75C534C}"/>
    <cellStyle name="Total 26" xfId="27348" xr:uid="{42668E4C-B622-4CAA-988B-8854C6E05B80}"/>
    <cellStyle name="Total 26 2" xfId="27349" xr:uid="{2ED064F1-4A29-41C5-B557-5C645433ED12}"/>
    <cellStyle name="Total 27" xfId="27350" xr:uid="{3696638D-B8B9-4B57-BE95-A64DF7967843}"/>
    <cellStyle name="Total 27 2" xfId="27351" xr:uid="{690F8936-ECEF-466C-A463-13E69CD8250F}"/>
    <cellStyle name="Total 28" xfId="27352" xr:uid="{46FBA28D-F2E5-4915-A7DD-F9EE3B9E3B21}"/>
    <cellStyle name="Total 28 2" xfId="27353" xr:uid="{68BE7BAB-AA66-4E73-8780-7E78C1AD7133}"/>
    <cellStyle name="Total 29" xfId="27354" xr:uid="{81F54ADF-6C08-4670-9B41-7E2C4B23D5D3}"/>
    <cellStyle name="Total 29 2" xfId="27355" xr:uid="{C5113E23-E9ED-45F2-87F5-8A183AC282F2}"/>
    <cellStyle name="Total 3" xfId="27356" xr:uid="{8AE817D1-F36F-449A-A09F-F4E8B1AFB3B4}"/>
    <cellStyle name="Total 3 10" xfId="27357" xr:uid="{2D8DBD0C-DAEB-48DE-A64A-EFB391818143}"/>
    <cellStyle name="Total 3 10 2" xfId="27358" xr:uid="{A3BE63C5-AD29-4C3C-88DA-8EA26EDE9B4F}"/>
    <cellStyle name="Total 3 11" xfId="27359" xr:uid="{16460990-EC5B-41A7-B07F-B5E4900CC11A}"/>
    <cellStyle name="Total 3 11 2" xfId="27360" xr:uid="{4458C405-F72F-4D7C-8F96-892741F1FCBB}"/>
    <cellStyle name="Total 3 12" xfId="27361" xr:uid="{9743B553-BB81-438D-B620-A9C67AB01075}"/>
    <cellStyle name="Total 3 12 2" xfId="27362" xr:uid="{E1AEE0E7-491B-4141-B0BC-EF2217417272}"/>
    <cellStyle name="Total 3 13" xfId="37078" xr:uid="{46FC3861-688D-4750-8DAF-D986F83F82EB}"/>
    <cellStyle name="Total 3 2" xfId="27363" xr:uid="{0836ECDD-634B-4B73-8980-FC973F5DD45D}"/>
    <cellStyle name="Total 3 2 2" xfId="27364" xr:uid="{6F7971E9-CCD3-4EA4-8CB4-8A42D8BE8040}"/>
    <cellStyle name="Total 3 3" xfId="27365" xr:uid="{E4EC2AB2-C27A-4C2F-90EA-CD058325F366}"/>
    <cellStyle name="Total 3 3 2" xfId="27366" xr:uid="{6F3B39AF-EA91-4D0A-BFC3-EBE2FD7E50B3}"/>
    <cellStyle name="Total 3 4" xfId="27367" xr:uid="{40B43BE5-E44B-4622-9AA7-EF5D12AB7ABE}"/>
    <cellStyle name="Total 3 4 2" xfId="27368" xr:uid="{AA6C4F7E-5DF9-4830-8ED2-72C37D14D286}"/>
    <cellStyle name="Total 3 5" xfId="27369" xr:uid="{7419949A-C642-429B-8F0C-008B3B9EDF4F}"/>
    <cellStyle name="Total 3 5 2" xfId="27370" xr:uid="{9CDDE117-CDBC-4BD6-8E61-9A4DF8D34B6F}"/>
    <cellStyle name="Total 3 6" xfId="27371" xr:uid="{8A35D941-00C7-4CEB-9E18-981009D6955E}"/>
    <cellStyle name="Total 3 6 2" xfId="27372" xr:uid="{8C2D4D9C-3B82-480A-B2D4-1DA919BD50A0}"/>
    <cellStyle name="Total 3 7" xfId="27373" xr:uid="{CEE77F1E-D7D7-4E17-A4ED-677D5994373B}"/>
    <cellStyle name="Total 3 7 2" xfId="27374" xr:uid="{F62EE44F-71C4-44AE-A275-4056DD4100CA}"/>
    <cellStyle name="Total 3 8" xfId="27375" xr:uid="{5A204DB5-457C-46AA-B5E5-15C2294D79EB}"/>
    <cellStyle name="Total 3 8 2" xfId="27376" xr:uid="{10E4A855-9FA5-481E-AF97-AAA315178DF9}"/>
    <cellStyle name="Total 3 9" xfId="27377" xr:uid="{C0CFD9DB-E1D4-4F8B-87B8-9E102726A6B4}"/>
    <cellStyle name="Total 3 9 2" xfId="27378" xr:uid="{3BC467B3-DEEF-4A54-9AFC-A628819669DD}"/>
    <cellStyle name="Total 3_Bases_Generales" xfId="27379" xr:uid="{56997136-9C57-4D03-8E42-13A51C04CF44}"/>
    <cellStyle name="Total 30" xfId="27380" xr:uid="{C8EDA6B9-B981-4D73-8708-24445E3EE411}"/>
    <cellStyle name="Total 30 2" xfId="27381" xr:uid="{8DEB3C57-4D09-49B0-A96C-47DA73FEBEC9}"/>
    <cellStyle name="Total 31" xfId="27382" xr:uid="{BB1A8B28-C939-4FD7-943F-D2D504591F3C}"/>
    <cellStyle name="Total 31 2" xfId="27383" xr:uid="{EEB6E988-1B9D-4DAE-9E38-13F13A10A193}"/>
    <cellStyle name="Total 32" xfId="27384" xr:uid="{A99F1211-3E18-4218-A4DA-B1421059212D}"/>
    <cellStyle name="Total 32 2" xfId="27385" xr:uid="{E22D51F3-6626-4FAD-A642-788303E48873}"/>
    <cellStyle name="Total 33" xfId="27386" xr:uid="{0E60BC8F-68E0-4BBF-BC09-EC8BEA82A547}"/>
    <cellStyle name="Total 33 2" xfId="27387" xr:uid="{B2B9AFAB-C1D1-4AC7-A656-233849B625A9}"/>
    <cellStyle name="Total 34" xfId="27388" xr:uid="{C6A4931A-498A-4E0A-81E8-63B9AF8CE2E3}"/>
    <cellStyle name="Total 34 2" xfId="27389" xr:uid="{FCDEC50C-6DCD-4FEB-B615-BD25FB5ED579}"/>
    <cellStyle name="Total 35" xfId="27390" xr:uid="{9AC1E807-80A5-47CB-93D7-90F7E391716D}"/>
    <cellStyle name="Total 35 2" xfId="27391" xr:uid="{EFE77C20-39B0-404A-9D55-5B11BFAA7153}"/>
    <cellStyle name="Total 36" xfId="27392" xr:uid="{A24076EE-6ED4-4247-B3FB-F687DC960AD5}"/>
    <cellStyle name="Total 36 2" xfId="27393" xr:uid="{D5686D47-A335-4909-BA6C-7D14FEAD6397}"/>
    <cellStyle name="Total 37" xfId="27394" xr:uid="{AF926525-BA01-427D-941E-6A68DB638DC6}"/>
    <cellStyle name="Total 37 2" xfId="27395" xr:uid="{0F90AC0C-74D6-4ED7-92C8-101A21D0D3E8}"/>
    <cellStyle name="Total 38" xfId="27396" xr:uid="{99D20214-7EEB-4A0C-8DA9-8FB2D60A0812}"/>
    <cellStyle name="Total 38 2" xfId="27397" xr:uid="{5AB424F7-F56F-4E55-84C4-2509A4DE1FA4}"/>
    <cellStyle name="Total 39" xfId="27398" xr:uid="{C16F1A6F-31E3-4A12-90ED-23754B3702AB}"/>
    <cellStyle name="Total 39 2" xfId="27399" xr:uid="{83A880BD-5FA4-4135-A350-9D5D3E117C64}"/>
    <cellStyle name="Total 4" xfId="27400" xr:uid="{5D146B2C-ED40-431D-9E7A-C9E52DBAEF7C}"/>
    <cellStyle name="Total 4 10" xfId="27401" xr:uid="{7CB73806-81F3-4169-9361-72DEB9963337}"/>
    <cellStyle name="Total 4 10 2" xfId="27402" xr:uid="{3FEE45A2-47AD-4638-96C1-488DA824C5CD}"/>
    <cellStyle name="Total 4 11" xfId="27403" xr:uid="{1CBB7439-4384-489E-96B6-AB37B50D0E0B}"/>
    <cellStyle name="Total 4 11 2" xfId="27404" xr:uid="{0BBD1C0E-726D-46CA-BDF1-DD45BBD1D0EC}"/>
    <cellStyle name="Total 4 12" xfId="27405" xr:uid="{66EF2BCD-815B-408D-8B1D-C5FA1FD4822B}"/>
    <cellStyle name="Total 4 12 2" xfId="27406" xr:uid="{8DAFDAD9-1A2B-4FD5-9805-CD847FECAA74}"/>
    <cellStyle name="Total 4 13" xfId="27407" xr:uid="{668F959C-F289-47AB-A8D7-670D052F5C53}"/>
    <cellStyle name="Total 4 2" xfId="27408" xr:uid="{A0BC0CE2-6583-4D4D-AA6F-94C68875DB71}"/>
    <cellStyle name="Total 4 2 2" xfId="27409" xr:uid="{285E576E-C373-4656-BDDC-B2CAA5D48DE7}"/>
    <cellStyle name="Total 4 3" xfId="27410" xr:uid="{145913F7-2DE9-480E-9750-3D2E9F71A871}"/>
    <cellStyle name="Total 4 3 2" xfId="27411" xr:uid="{3589DB75-572A-47E9-AB4E-28526021DB8A}"/>
    <cellStyle name="Total 4 4" xfId="27412" xr:uid="{9C22029D-F7D4-44EA-9713-BBBADFB9D560}"/>
    <cellStyle name="Total 4 4 2" xfId="27413" xr:uid="{E9D50226-CA5E-4192-9604-03BE2A16E260}"/>
    <cellStyle name="Total 4 5" xfId="27414" xr:uid="{FCA8A9E8-6D4E-47DD-8B90-DB0A29FD5456}"/>
    <cellStyle name="Total 4 5 2" xfId="27415" xr:uid="{3518281B-F58A-4166-A6DB-BAF5AADCA248}"/>
    <cellStyle name="Total 4 6" xfId="27416" xr:uid="{C2D65B64-FE25-461A-908F-63CD135F0A7B}"/>
    <cellStyle name="Total 4 6 2" xfId="27417" xr:uid="{BCD01F5F-BE38-440D-A914-353585D2FA84}"/>
    <cellStyle name="Total 4 7" xfId="27418" xr:uid="{57CE4C4A-DF9B-4516-A2B2-A823BBD97CD0}"/>
    <cellStyle name="Total 4 7 2" xfId="27419" xr:uid="{B7E4C087-08A0-4A63-A758-A686A3E15E08}"/>
    <cellStyle name="Total 4 8" xfId="27420" xr:uid="{897A0DC8-B523-48B8-AE2B-6BC9330B6A6E}"/>
    <cellStyle name="Total 4 8 2" xfId="27421" xr:uid="{AE7D056A-EF13-41EE-A7C9-659D5BAF2E2E}"/>
    <cellStyle name="Total 4 9" xfId="27422" xr:uid="{6A4BE666-52F3-4A2A-8195-B59A5A3F11CF}"/>
    <cellStyle name="Total 4 9 2" xfId="27423" xr:uid="{D7710091-AFD2-436A-BA59-DF236A700A26}"/>
    <cellStyle name="Total 4_Bases_Generales" xfId="27424" xr:uid="{65BD92F4-1CD7-4495-9070-B6B6942886FF}"/>
    <cellStyle name="Total 40" xfId="27425" xr:uid="{328F8D7D-E75B-4FCA-8673-576C9BF6489E}"/>
    <cellStyle name="Total 40 2" xfId="27426" xr:uid="{B7B4680C-2638-4B71-91CD-9689A9D3773D}"/>
    <cellStyle name="Total 41" xfId="27427" xr:uid="{A7CF7422-C41A-4FBD-93E1-B307C014EA94}"/>
    <cellStyle name="Total 41 2" xfId="27428" xr:uid="{7843F2CC-55F3-4DDE-A8E9-89C8D61E2184}"/>
    <cellStyle name="Total 42" xfId="27429" xr:uid="{823174CC-AEF2-419C-820E-BDD25EE89F0A}"/>
    <cellStyle name="Total 42 2" xfId="27430" xr:uid="{FC81B9D1-41D8-4AAB-AE99-0A1188143518}"/>
    <cellStyle name="Total 43" xfId="27431" xr:uid="{D3880A94-5358-45F8-9C18-5CF3A4EFC3B4}"/>
    <cellStyle name="Total 43 2" xfId="27432" xr:uid="{9FBF1F75-0C5B-4573-9BDD-19B05AA46EEF}"/>
    <cellStyle name="Total 44" xfId="27433" xr:uid="{EA33120C-754C-43E7-B549-3D6A64BF0904}"/>
    <cellStyle name="Total 44 2" xfId="27434" xr:uid="{2EF53FF4-5A90-4952-847F-2050D6F990FD}"/>
    <cellStyle name="Total 45" xfId="27435" xr:uid="{84CF7374-C4A6-4F1E-81C7-1D5867607A6D}"/>
    <cellStyle name="Total 45 2" xfId="27436" xr:uid="{E1C90259-6FBF-4677-9753-17E312BF461E}"/>
    <cellStyle name="Total 46" xfId="27437" xr:uid="{59829492-73B7-455A-A82C-015D29DED15B}"/>
    <cellStyle name="Total 46 2" xfId="27438" xr:uid="{F4C6C39F-5CDD-4A27-B2FD-7E4552764FD4}"/>
    <cellStyle name="Total 47" xfId="27439" xr:uid="{C0BCC843-C250-47CF-AFCE-AE6E33B1A828}"/>
    <cellStyle name="Total 47 2" xfId="27440" xr:uid="{2F326ED9-A09C-43F0-BDA4-F93E056B33E5}"/>
    <cellStyle name="Total 48" xfId="27441" xr:uid="{67BCA415-344D-4A42-AA10-65E935D975A7}"/>
    <cellStyle name="Total 48 2" xfId="27442" xr:uid="{79B642FB-2DF0-4A5B-A3EA-222CBAA9A91E}"/>
    <cellStyle name="Total 49" xfId="27443" xr:uid="{78984197-9E13-40E5-A25A-CAFE7DC85E78}"/>
    <cellStyle name="Total 49 2" xfId="27444" xr:uid="{919BD148-27B3-4B0B-84B3-9745693C9171}"/>
    <cellStyle name="Total 5" xfId="27445" xr:uid="{CACDCE38-F5F3-4557-A060-3F2DC3AA93BA}"/>
    <cellStyle name="Total 5 2" xfId="27446" xr:uid="{69BA396A-0A70-40ED-906B-B04B2FA71D2C}"/>
    <cellStyle name="Total 50" xfId="27447" xr:uid="{8CA669C6-68B2-4D8E-8648-D3A537E49B2A}"/>
    <cellStyle name="Total 50 2" xfId="27448" xr:uid="{8E287311-0E04-428F-8191-477600444E3C}"/>
    <cellStyle name="Total 51" xfId="27449" xr:uid="{449026C3-7288-4699-9B17-04BF326B2F96}"/>
    <cellStyle name="Total 51 2" xfId="27450" xr:uid="{6B92B0A0-7261-43D2-A44C-08BE5BB714E9}"/>
    <cellStyle name="Total 52" xfId="27451" xr:uid="{79F94A31-3BE9-4DA0-8408-19CEC10FCE53}"/>
    <cellStyle name="Total 52 2" xfId="27452" xr:uid="{66A7EB54-06C4-4BEE-84EC-90D65FFD9824}"/>
    <cellStyle name="Total 53" xfId="27453" xr:uid="{F0A9C466-6260-4024-99E9-76417C1EEC6A}"/>
    <cellStyle name="Total 53 2" xfId="27454" xr:uid="{10F590A6-9F5A-441E-A972-EFC36408848C}"/>
    <cellStyle name="Total 54" xfId="27455" xr:uid="{7DD353B2-BBE2-41EA-A7F8-AE336CEB4325}"/>
    <cellStyle name="Total 54 2" xfId="27456" xr:uid="{767BC019-7E3B-432F-9BF1-536427135D06}"/>
    <cellStyle name="Total 55" xfId="27457" xr:uid="{50F96D0E-2FA6-4F64-8400-81C4DA413D55}"/>
    <cellStyle name="Total 55 2" xfId="27458" xr:uid="{91FA44A5-47BF-412E-92F4-937811027FB3}"/>
    <cellStyle name="Total 56" xfId="27459" xr:uid="{8C22D193-6793-4217-8EFE-F51C5977793D}"/>
    <cellStyle name="Total 56 2" xfId="27460" xr:uid="{1629D358-487C-4E10-B969-04C8FDFB0F82}"/>
    <cellStyle name="Total 57" xfId="27461" xr:uid="{306D6645-57D5-4F4A-891E-1795AB820064}"/>
    <cellStyle name="Total 57 2" xfId="27462" xr:uid="{89F0ACE5-6D04-4E80-B0C8-6D80627745AA}"/>
    <cellStyle name="Total 58" xfId="27463" xr:uid="{CA80836D-9D53-4980-826A-D543F4C66ABB}"/>
    <cellStyle name="Total 58 2" xfId="27464" xr:uid="{46B2BEDA-EFA0-43A3-9494-99DA1DA16F07}"/>
    <cellStyle name="Total 59" xfId="27465" xr:uid="{A8BA7C8F-BA4B-481E-8A0C-18EAD92FC882}"/>
    <cellStyle name="Total 59 2" xfId="27466" xr:uid="{029C19DC-A4A9-4264-8F33-5EC7FE52A423}"/>
    <cellStyle name="Total 6" xfId="27467" xr:uid="{C5B1412F-EE33-4C69-B937-F0F990E1B9FE}"/>
    <cellStyle name="Total 6 2" xfId="27468" xr:uid="{F63449E5-4E38-41C8-BE32-CDF124414900}"/>
    <cellStyle name="Total 60" xfId="27469" xr:uid="{C206F2AC-5142-485F-A72C-79C7A5ECF8B4}"/>
    <cellStyle name="Total 60 2" xfId="27470" xr:uid="{A9F6497A-58A1-49D8-A1D1-A5448C13B2CB}"/>
    <cellStyle name="Total 61" xfId="27471" xr:uid="{CD055A93-C136-4836-B156-30AEC53BD7E2}"/>
    <cellStyle name="Total 61 2" xfId="27472" xr:uid="{61222CC1-C485-4D0E-9227-50C8AA3E9A1A}"/>
    <cellStyle name="Total 62" xfId="27473" xr:uid="{27E4E756-D493-4BF0-B665-267489E49D71}"/>
    <cellStyle name="Total 62 2" xfId="27474" xr:uid="{0383E6C4-78DA-4D66-B9CF-A82BB08BE281}"/>
    <cellStyle name="Total 63" xfId="27475" xr:uid="{4D5DEF15-1E63-477F-80FF-9820FF326B95}"/>
    <cellStyle name="Total 63 2" xfId="27476" xr:uid="{757E0B94-B8B4-416A-9D68-911C3426223B}"/>
    <cellStyle name="Total 64" xfId="27477" xr:uid="{DB370E44-1866-4CD4-B774-B76BBA3B8123}"/>
    <cellStyle name="Total 64 2" xfId="27478" xr:uid="{BB1756F2-56D0-4E5C-8A7E-08D13B33F325}"/>
    <cellStyle name="Total 65" xfId="27479" xr:uid="{CEA100D2-4376-439C-B259-E9BE60E34207}"/>
    <cellStyle name="Total 65 2" xfId="27480" xr:uid="{D083BF36-E910-45CA-9578-55AD1C005F5D}"/>
    <cellStyle name="Total 66" xfId="27481" xr:uid="{F818BC36-6EDE-46C9-B30D-90484D9B47D6}"/>
    <cellStyle name="Total 66 2" xfId="27482" xr:uid="{4C35B476-98B7-4B3B-8CD9-0EC66470DD51}"/>
    <cellStyle name="Total 67" xfId="27483" xr:uid="{2AB93048-251A-4621-835C-DC2E38410146}"/>
    <cellStyle name="Total 67 2" xfId="27484" xr:uid="{D2475D19-1C06-4E03-9888-E17A59AB17E0}"/>
    <cellStyle name="Total 68" xfId="27485" xr:uid="{39048799-875E-4967-9137-B945A9F020FD}"/>
    <cellStyle name="Total 68 2" xfId="27486" xr:uid="{134B8355-2774-42F0-8800-84CA491AEB95}"/>
    <cellStyle name="Total 69" xfId="27487" xr:uid="{9A7C389F-3C69-4727-9753-2597BC39D27D}"/>
    <cellStyle name="Total 69 2" xfId="27488" xr:uid="{CA41C545-1970-4D09-B190-D24549BC7DEB}"/>
    <cellStyle name="Total 7" xfId="27489" xr:uid="{67C6CF64-37A4-4FB2-AC5A-6738025373E8}"/>
    <cellStyle name="Total 7 2" xfId="27490" xr:uid="{7DF1C8F2-3C21-4981-AD77-0F5BCFAEB561}"/>
    <cellStyle name="Total 70" xfId="27491" xr:uid="{1A9DFD2C-C0F0-462C-B400-1A0891500E0B}"/>
    <cellStyle name="Total 70 2" xfId="27492" xr:uid="{A320696E-62D0-4A72-AE28-9C7CE3CB16A4}"/>
    <cellStyle name="Total 71" xfId="27493" xr:uid="{FFF8D530-5955-485D-8DFF-3B1FA3A1B9A8}"/>
    <cellStyle name="Total 71 2" xfId="27494" xr:uid="{BBC3B688-221A-42F5-B7C2-B9E20C5E68D9}"/>
    <cellStyle name="Total 72" xfId="27495" xr:uid="{0D829B39-B12B-4B5A-8DBF-37C3E25FFD76}"/>
    <cellStyle name="Total 72 2" xfId="27496" xr:uid="{A06E9D9D-2A9A-4E4F-A1FB-305E0A6BD23E}"/>
    <cellStyle name="Total 73" xfId="27497" xr:uid="{96FC2C26-E312-4D0B-8989-95F772FF3B69}"/>
    <cellStyle name="Total 73 2" xfId="27498" xr:uid="{1459DFF8-0EA9-4567-9D2E-5E87D8B7D407}"/>
    <cellStyle name="Total 74" xfId="27499" xr:uid="{88E1A673-433C-476C-8ACE-17309384F2D8}"/>
    <cellStyle name="Total 74 2" xfId="27500" xr:uid="{F874FFDD-0415-4D5D-974A-B52D0F02FADA}"/>
    <cellStyle name="Total 75" xfId="27501" xr:uid="{DEB4AF3E-2132-4D33-A99C-D6765E541F64}"/>
    <cellStyle name="Total 75 2" xfId="27502" xr:uid="{DBBD73F0-BC5A-4E8A-B7E0-94FED8372A4E}"/>
    <cellStyle name="Total 76" xfId="27503" xr:uid="{EE28F56F-5D2D-42E9-8A93-677CF3309E2A}"/>
    <cellStyle name="Total 76 2" xfId="27504" xr:uid="{493F7445-34ED-4046-A38C-ED21F015B7E9}"/>
    <cellStyle name="Total 77" xfId="27505" xr:uid="{540C7DF0-B01C-441A-ADCB-89B3284026BD}"/>
    <cellStyle name="Total 77 2" xfId="27506" xr:uid="{B78B7507-8B6D-4928-827A-A6B8CE6538C0}"/>
    <cellStyle name="Total 78" xfId="27507" xr:uid="{04CDBB89-99D2-41A0-881A-F3A2424F6CDC}"/>
    <cellStyle name="Total 78 2" xfId="27508" xr:uid="{A133A348-D03D-4A07-859A-3165AAE549CB}"/>
    <cellStyle name="Total 79" xfId="27509" xr:uid="{B5DF808A-2F99-4815-9B5A-30FD0E7CC608}"/>
    <cellStyle name="Total 79 2" xfId="27510" xr:uid="{947BF680-0EE8-442F-80A6-38F83681C830}"/>
    <cellStyle name="Total 8" xfId="27511" xr:uid="{4C06E7F1-B4BF-4DD3-BFB7-88951E2FEAFE}"/>
    <cellStyle name="Total 8 2" xfId="27512" xr:uid="{B8193C43-133D-494E-8993-A37538CAF299}"/>
    <cellStyle name="Total 80" xfId="27513" xr:uid="{427BE72D-48D6-4F32-94ED-7F286368F832}"/>
    <cellStyle name="Total 80 2" xfId="27514" xr:uid="{C5E8FF9D-DCEB-4A3B-BFA5-5F14F4226F29}"/>
    <cellStyle name="Total 81" xfId="27515" xr:uid="{1D0DF9CE-E3BC-4F33-8E9B-DA93FBF005D8}"/>
    <cellStyle name="Total 81 2" xfId="27516" xr:uid="{497433AA-4932-4921-A514-AA4FF73F6AC3}"/>
    <cellStyle name="Total 82" xfId="27517" xr:uid="{7409AE25-7715-4EBD-9192-DC18ED65EBAF}"/>
    <cellStyle name="Total 82 2" xfId="27518" xr:uid="{39FD0627-BAB5-44CB-B80E-DEAF6FDE401F}"/>
    <cellStyle name="Total 83" xfId="27519" xr:uid="{7A38C222-102F-4812-9004-732C4A18B102}"/>
    <cellStyle name="Total 83 2" xfId="27520" xr:uid="{7E3AE512-5A83-4E00-ABCA-07063FAB5879}"/>
    <cellStyle name="Total 84" xfId="27521" xr:uid="{9DDD47E5-8F9E-4C64-9605-7D58A3F7F0A8}"/>
    <cellStyle name="Total 84 2" xfId="27522" xr:uid="{C8DE3681-0107-4228-A555-A02B49132D99}"/>
    <cellStyle name="Total 85" xfId="27523" xr:uid="{67953B21-5416-4A11-98EC-48621D978DD2}"/>
    <cellStyle name="Total 85 2" xfId="27524" xr:uid="{4A2C217D-2DC7-400C-8A17-5CCF5985CEA9}"/>
    <cellStyle name="Total 86" xfId="27525" xr:uid="{8DE760B2-5C09-4E68-A79F-B47B3118DF4B}"/>
    <cellStyle name="Total 86 2" xfId="27526" xr:uid="{02920513-0E5A-40EF-B08F-B5F5A99149AB}"/>
    <cellStyle name="Total 87" xfId="27527" xr:uid="{E872A3E8-8F1E-43B9-AD3F-82D8B22E7757}"/>
    <cellStyle name="Total 87 2" xfId="27528" xr:uid="{03F0D5E6-C0B6-480E-8E95-FE6412DA782D}"/>
    <cellStyle name="Total 88" xfId="27529" xr:uid="{1CB0E716-271D-4322-91CD-CE1CE6E13286}"/>
    <cellStyle name="Total 88 2" xfId="27530" xr:uid="{056CF63F-41FF-425D-B128-D54BC38516AB}"/>
    <cellStyle name="Total 89" xfId="27531" xr:uid="{07171579-7A68-4D14-BD24-8F9EA307B428}"/>
    <cellStyle name="Total 89 2" xfId="27532" xr:uid="{3486E11C-6280-4859-9348-D9F04351AFDF}"/>
    <cellStyle name="Total 9" xfId="27533" xr:uid="{337CD429-08D2-4E45-8245-6CD1B3471E58}"/>
    <cellStyle name="Total 9 2" xfId="27534" xr:uid="{8AAF1B70-03A1-46F7-9129-73D4E701D22C}"/>
    <cellStyle name="Total 90" xfId="27535" xr:uid="{53A77B93-3133-47C3-8BB5-74E6F834118C}"/>
    <cellStyle name="Total 90 2" xfId="27536" xr:uid="{F9D1777B-72D0-41CC-B443-4D25F7985754}"/>
    <cellStyle name="Total 91" xfId="27537" xr:uid="{4B1BFC5D-8B23-4716-A51E-DC8E06E67163}"/>
    <cellStyle name="Total 91 2" xfId="27538" xr:uid="{D1762588-0CB3-45A3-B948-9CC1DE214EDB}"/>
    <cellStyle name="Total 92" xfId="27539" xr:uid="{091532DF-B5BD-47C0-8842-FE8B8ACD79F2}"/>
    <cellStyle name="Total 92 2" xfId="27540" xr:uid="{262C536C-6B90-470F-9687-1D80FF89CC51}"/>
    <cellStyle name="Total 93" xfId="27541" xr:uid="{1EDE5507-1CA0-4206-8D71-D6CA050B3395}"/>
    <cellStyle name="Total 93 2" xfId="27542" xr:uid="{7DB79390-D559-484D-8AE2-D9D8B223FEA8}"/>
    <cellStyle name="Total 94" xfId="27543" xr:uid="{B2558644-5DB8-44CA-9DC7-AF189E2A0A10}"/>
    <cellStyle name="Total 94 2" xfId="27544" xr:uid="{DF595516-4F92-499E-9A62-DD9814AB5C8A}"/>
    <cellStyle name="Total 95" xfId="27545" xr:uid="{E74DE342-6AF6-40BE-A3EE-316E07521040}"/>
    <cellStyle name="Total 95 2" xfId="27546" xr:uid="{A201FEA2-CC7F-463B-9B0B-C607B2614D67}"/>
    <cellStyle name="Total 96" xfId="27547" xr:uid="{3C261333-9724-4563-A54C-8D70FB8662E8}"/>
    <cellStyle name="Total 96 2" xfId="27548" xr:uid="{CF315173-3E2E-4ECE-ADA9-0B88ECD8250A}"/>
    <cellStyle name="Total 97" xfId="27549" xr:uid="{9A528398-381F-4B05-9C25-2CE72EDAD492}"/>
    <cellStyle name="Total 97 2" xfId="27550" xr:uid="{EF8299FC-5B3B-42CD-8D3F-DA8B7BCC7A53}"/>
    <cellStyle name="Total 98" xfId="27551" xr:uid="{8B0C5135-350C-4E54-90FC-5A78719FE114}"/>
    <cellStyle name="Total 98 2" xfId="27552" xr:uid="{40F4D7D4-44C0-4E44-81D6-FBA280B59EC1}"/>
    <cellStyle name="Total 99" xfId="27553" xr:uid="{6B228B36-BFA2-4B22-906A-AF165E6EEF1D}"/>
    <cellStyle name="Total 99 2" xfId="27554" xr:uid="{4CB5594E-40C7-4903-ADA7-1CC7F935D1E4}"/>
    <cellStyle name="Unprot" xfId="27555" xr:uid="{97543CFB-5995-42B1-BDEE-763FDD13E75E}"/>
    <cellStyle name="Unprot$" xfId="27556" xr:uid="{BC19A820-F333-41FE-A532-D02BB925852B}"/>
    <cellStyle name="Unprotect" xfId="27557" xr:uid="{6E45FAB6-FD86-4E99-BA8C-CF55E8CA4280}"/>
    <cellStyle name="veces" xfId="27558" xr:uid="{9067717A-0289-47D2-A920-4488970F3642}"/>
    <cellStyle name="veces 2" xfId="27559" xr:uid="{FA6C65C1-C830-4836-A1CB-8D6872B73896}"/>
    <cellStyle name="veces 2 10" xfId="27560" xr:uid="{FA1F973A-0D16-42D1-A3CC-C96A2236316D}"/>
    <cellStyle name="veces 2 10 2" xfId="27561" xr:uid="{798C8E6A-63F4-41BB-8492-CEC3D44498AB}"/>
    <cellStyle name="veces 2 11" xfId="27562" xr:uid="{67104423-15BB-402D-8FA4-9D1A8E1CC862}"/>
    <cellStyle name="veces 2 11 2" xfId="27563" xr:uid="{6E70C589-5717-42D5-9512-534D68C36792}"/>
    <cellStyle name="veces 2 12" xfId="27564" xr:uid="{3D13B5D6-2F70-4C53-B4E3-1B76518DE622}"/>
    <cellStyle name="veces 2 12 2" xfId="27565" xr:uid="{E81BA7C1-F055-4F4C-9F30-54522DEC5BB2}"/>
    <cellStyle name="veces 2 13" xfId="27566" xr:uid="{EFE7A18B-4C43-4B80-82C2-984BC1D01109}"/>
    <cellStyle name="veces 2 2" xfId="27567" xr:uid="{CE669F95-2141-476D-AAC4-95093AB6BECF}"/>
    <cellStyle name="veces 2 2 2" xfId="27568" xr:uid="{1CCEE29F-188A-46D4-9F3B-BC64AA11D4AB}"/>
    <cellStyle name="veces 2 3" xfId="27569" xr:uid="{3B7E2904-7A94-41E6-B1FB-3033DE06786F}"/>
    <cellStyle name="veces 2 3 2" xfId="27570" xr:uid="{8FA5E299-9B3F-4044-A8AE-349717F9A6EA}"/>
    <cellStyle name="veces 2 4" xfId="27571" xr:uid="{7D596D35-934A-497D-8ACA-52828BC5975A}"/>
    <cellStyle name="veces 2 4 2" xfId="27572" xr:uid="{2E65DBCB-60B3-4074-827A-9621E4E7A07D}"/>
    <cellStyle name="veces 2 5" xfId="27573" xr:uid="{2A195B38-1EDE-4F35-983F-BC28382C7324}"/>
    <cellStyle name="veces 2 5 2" xfId="27574" xr:uid="{199CD621-7657-4D4F-BCCA-5782317228FA}"/>
    <cellStyle name="veces 2 6" xfId="27575" xr:uid="{C50E9AFB-E3E4-4A3A-A285-9A88E8ACD98E}"/>
    <cellStyle name="veces 2 6 2" xfId="27576" xr:uid="{22E6CF5E-BC38-472C-9575-5CB22514EE4A}"/>
    <cellStyle name="veces 2 7" xfId="27577" xr:uid="{CA5494BD-5079-4DE8-8B56-E1A42D732558}"/>
    <cellStyle name="veces 2 7 2" xfId="27578" xr:uid="{E0D91C39-E73F-4279-87EC-807B02B35188}"/>
    <cellStyle name="veces 2 8" xfId="27579" xr:uid="{6B7755E8-E1CB-4419-BA6F-422FF10D330B}"/>
    <cellStyle name="veces 2 8 2" xfId="27580" xr:uid="{0C2E9F5F-3474-4B19-903D-8D2CC2E32F2E}"/>
    <cellStyle name="veces 2 9" xfId="27581" xr:uid="{99D0A72E-6386-450A-AE58-FC91895425A1}"/>
    <cellStyle name="veces 2 9 2" xfId="27582" xr:uid="{AF48D576-527A-4E91-940C-01230490C745}"/>
    <cellStyle name="veces 3" xfId="27583" xr:uid="{90BA9A39-F0E2-4360-8D74-16BC4EF29BDD}"/>
    <cellStyle name="veces 3 10" xfId="27584" xr:uid="{F1C0BA8B-6748-462A-96F5-6D154620869A}"/>
    <cellStyle name="veces 3 10 2" xfId="27585" xr:uid="{359DB7D6-53C0-43FF-B9DC-D48FFB331E94}"/>
    <cellStyle name="veces 3 11" xfId="27586" xr:uid="{C5E27FD6-826C-4558-B7DD-0273D0936C4E}"/>
    <cellStyle name="veces 3 11 2" xfId="27587" xr:uid="{93C7CED1-04C3-49A4-8054-F29F267F2931}"/>
    <cellStyle name="veces 3 12" xfId="27588" xr:uid="{20FD58B2-65DA-47C9-B501-4AE6178ADA4A}"/>
    <cellStyle name="veces 3 12 2" xfId="27589" xr:uid="{6AE54D18-EE7D-45D4-87CA-7C69AF6513B3}"/>
    <cellStyle name="veces 3 13" xfId="27590" xr:uid="{0B1E1B43-06C4-43A3-B52D-6705B928F522}"/>
    <cellStyle name="veces 3 2" xfId="27591" xr:uid="{0EF2D1D9-36D9-4FCA-BA94-DD25F15B5F48}"/>
    <cellStyle name="veces 3 2 2" xfId="27592" xr:uid="{9F04A251-E38D-4ED8-84F0-1AFB63F74DCF}"/>
    <cellStyle name="veces 3 3" xfId="27593" xr:uid="{4358702F-05E6-4477-B219-7509B8E05B18}"/>
    <cellStyle name="veces 3 3 2" xfId="27594" xr:uid="{F5B704A4-8882-4448-B5A8-106EE49FA32A}"/>
    <cellStyle name="veces 3 4" xfId="27595" xr:uid="{B85083EF-D321-4303-AB02-944F6D7F300F}"/>
    <cellStyle name="veces 3 4 2" xfId="27596" xr:uid="{3E5DAF08-5158-435C-8455-2991DB8FF77F}"/>
    <cellStyle name="veces 3 5" xfId="27597" xr:uid="{23E65BFC-4D15-430A-965E-B5A43BE73914}"/>
    <cellStyle name="veces 3 5 2" xfId="27598" xr:uid="{4DA951FB-1326-4FA3-A406-4DB64274E92D}"/>
    <cellStyle name="veces 3 6" xfId="27599" xr:uid="{E13557E6-5298-489D-972E-502134A61DBA}"/>
    <cellStyle name="veces 3 6 2" xfId="27600" xr:uid="{39494477-9C1E-4C71-92AE-69528B03DEB8}"/>
    <cellStyle name="veces 3 7" xfId="27601" xr:uid="{C3F36E00-E4A7-42DE-B1A2-123941D81074}"/>
    <cellStyle name="veces 3 7 2" xfId="27602" xr:uid="{FB8833DE-6950-498E-BBDB-AF38D519BF28}"/>
    <cellStyle name="veces 3 8" xfId="27603" xr:uid="{C65B7CEA-F255-4328-975A-AC47A8969171}"/>
    <cellStyle name="veces 3 8 2" xfId="27604" xr:uid="{E0A929AF-021D-41DC-BFC3-20A2B47780CA}"/>
    <cellStyle name="veces 3 9" xfId="27605" xr:uid="{25894807-A965-4FB4-AE97-48E13259F72E}"/>
    <cellStyle name="veces 3 9 2" xfId="27606" xr:uid="{2D8BC980-1B6C-4E12-B803-A4AC9BDA230E}"/>
    <cellStyle name="veces 4" xfId="27607" xr:uid="{DFF018EF-2AE0-4ED4-B83E-5667DEABABA5}"/>
    <cellStyle name="veces 4 10" xfId="27608" xr:uid="{08C9A80A-C2DE-44BD-BB4C-AB793331C391}"/>
    <cellStyle name="veces 4 10 2" xfId="27609" xr:uid="{0EE30D95-4959-4F5C-AA44-9E51E3BE21BB}"/>
    <cellStyle name="veces 4 11" xfId="27610" xr:uid="{95A00F67-E985-47A3-8F6C-F85B8865558E}"/>
    <cellStyle name="veces 4 11 2" xfId="27611" xr:uid="{418964A9-2AD3-45AC-8BFC-30526223F0CB}"/>
    <cellStyle name="veces 4 12" xfId="27612" xr:uid="{66C47F16-7F00-435D-B75A-BEE6E452A3E6}"/>
    <cellStyle name="veces 4 12 2" xfId="27613" xr:uid="{B37EBD7D-5939-4AFE-93F5-C8E84C624D94}"/>
    <cellStyle name="veces 4 13" xfId="27614" xr:uid="{611D5D25-92F0-4E59-ABE6-66A8FA2D1A8E}"/>
    <cellStyle name="veces 4 2" xfId="27615" xr:uid="{BE206E0D-476F-42FE-919B-FBB5D737FEE8}"/>
    <cellStyle name="veces 4 2 2" xfId="27616" xr:uid="{EC023922-BCA5-4AD6-861B-10B5D7C96943}"/>
    <cellStyle name="veces 4 3" xfId="27617" xr:uid="{4137D85B-92D7-4518-88AA-821B5D423844}"/>
    <cellStyle name="veces 4 3 2" xfId="27618" xr:uid="{EE38FCA1-0A8B-4C5C-B238-3D753A090EE4}"/>
    <cellStyle name="veces 4 4" xfId="27619" xr:uid="{73B7481F-E0B5-45DB-B215-13027E74E65A}"/>
    <cellStyle name="veces 4 4 2" xfId="27620" xr:uid="{0A666E38-F71F-4E14-8DB1-F12C70A3C9EE}"/>
    <cellStyle name="veces 4 5" xfId="27621" xr:uid="{9CF75075-7CC1-45AE-86C8-5328F7A0CC2D}"/>
    <cellStyle name="veces 4 5 2" xfId="27622" xr:uid="{E63F8232-4685-4E44-B626-0263EDB580A0}"/>
    <cellStyle name="veces 4 6" xfId="27623" xr:uid="{0807C6B7-8E06-465F-B171-C7B765C9E43E}"/>
    <cellStyle name="veces 4 6 2" xfId="27624" xr:uid="{AA2C2C20-1425-4C28-8B6A-C8FBB38FB4F9}"/>
    <cellStyle name="veces 4 7" xfId="27625" xr:uid="{48A6B130-9576-4659-B42F-E627F9EB46F1}"/>
    <cellStyle name="veces 4 7 2" xfId="27626" xr:uid="{3107C18A-C377-44A2-AE23-06FE53FB52E5}"/>
    <cellStyle name="veces 4 8" xfId="27627" xr:uid="{E2C5C61B-5777-4528-BB3F-F4DC41D1EB34}"/>
    <cellStyle name="veces 4 8 2" xfId="27628" xr:uid="{47F5A926-A930-496B-981D-F8A91375B95D}"/>
    <cellStyle name="veces 4 9" xfId="27629" xr:uid="{35ED87BA-4EC3-46ED-BFDA-912592EF1DF9}"/>
    <cellStyle name="veces 4 9 2" xfId="27630" xr:uid="{65E5C00A-0156-4F32-B9EB-A917C5B31FE9}"/>
    <cellStyle name="veces 5" xfId="27631" xr:uid="{3C88E310-715A-40F1-9522-C345072F945D}"/>
    <cellStyle name="Vírgula" xfId="1" builtinId="3"/>
    <cellStyle name="Vírgula 10" xfId="27666" xr:uid="{E6E382DD-6DF9-46FF-89A1-68F28504FCAF}"/>
    <cellStyle name="Vírgula 10 2" xfId="29905" xr:uid="{FA41F10C-C359-40D1-A5EB-D418D8ECCA35}"/>
    <cellStyle name="Vírgula 10 3" xfId="37523" xr:uid="{B9EB0145-EE94-42C6-ACCF-4A60C0AFC46D}"/>
    <cellStyle name="Vírgula 10 4" xfId="37738" xr:uid="{343F29D5-1B73-41DC-809B-367E799D56E7}"/>
    <cellStyle name="Vírgula 10 5" xfId="37919" xr:uid="{F7603CC4-435A-4AD0-94F0-B78CF3795ACA}"/>
    <cellStyle name="Vírgula 11" xfId="27669" xr:uid="{5339FAAF-20DD-4395-AC16-B454C55BD7C9}"/>
    <cellStyle name="Vírgula 11 2" xfId="29908" xr:uid="{6F6F0428-6D80-4BA2-B0D8-9E25D6E4F720}"/>
    <cellStyle name="Vírgula 12" xfId="29919" xr:uid="{39ACA77E-74DC-41D7-8EAC-BD129924C974}"/>
    <cellStyle name="Vírgula 12 2" xfId="37079" xr:uid="{CCA51799-15BD-4FAD-A63D-4682FE89373F}"/>
    <cellStyle name="Vírgula 13" xfId="37080" xr:uid="{2F6C1CCD-A82C-4877-A330-D58C9F0A0B93}"/>
    <cellStyle name="Vírgula 13 2" xfId="37081" xr:uid="{2AC9D6D1-6DB3-4FE5-8FFF-149B3840792B}"/>
    <cellStyle name="Vírgula 14" xfId="37082" xr:uid="{E65CB283-AF05-4BAA-AF91-7F09DC3EE91C}"/>
    <cellStyle name="Vírgula 15" xfId="37083" xr:uid="{90A11180-5344-477D-8696-EA5A39FFBD06}"/>
    <cellStyle name="Vírgula 15 2" xfId="37084" xr:uid="{4EA51459-63D0-4B0F-9440-8E6C8D6FFE7B}"/>
    <cellStyle name="Vírgula 16" xfId="37085" xr:uid="{357A938B-8168-423E-8E14-B04FD0DC8021}"/>
    <cellStyle name="Vírgula 17" xfId="37090" xr:uid="{475D44B1-54D0-48F9-933A-3EE8D05F22C4}"/>
    <cellStyle name="Vírgula 18" xfId="37935" xr:uid="{30175453-385B-4A6C-AAF3-63737A785F27}"/>
    <cellStyle name="Vírgula 18 2" xfId="37091" xr:uid="{7D06EF48-3EAA-4088-AA97-7828D7DF5266}"/>
    <cellStyle name="Vírgula 19" xfId="37096" xr:uid="{F3942222-9826-4CD9-869A-408B5C5EEB76}"/>
    <cellStyle name="Vírgula 2" xfId="41" xr:uid="{BE0E2F8D-73EF-40A7-9067-4E99FFFBF08B}"/>
    <cellStyle name="Vírgula 2 10" xfId="37926" xr:uid="{B252ED8B-069F-44FE-A8C2-F237E9E0B1EE}"/>
    <cellStyle name="Vírgula 2 10 2" xfId="37932" xr:uid="{EE319AA5-053F-4E26-85E4-922122F700EA}"/>
    <cellStyle name="Vírgula 2 2" xfId="27632" xr:uid="{C01ABFF0-57A0-49AA-AEDE-46FA6C773E14}"/>
    <cellStyle name="Vírgula 2 2 10" xfId="37785" xr:uid="{5EECC207-A9B4-448F-8030-423AAB67B9D1}"/>
    <cellStyle name="Vírgula 2 2 2" xfId="27633" xr:uid="{0C3DCAE0-099A-484A-B1E7-E157D0CE8B73}"/>
    <cellStyle name="Vírgula 2 2 2 2" xfId="37086" xr:uid="{2B210407-E16E-47AB-A26F-8727CF0958F5}"/>
    <cellStyle name="Vírgula 2 2 2 3" xfId="37519" xr:uid="{43172825-FCFC-4F4B-8130-2C2A7354D637}"/>
    <cellStyle name="Vírgula 2 2 2 4" xfId="37737" xr:uid="{E8C3CAA8-5A38-4457-A768-B96D455FB2FC}"/>
    <cellStyle name="Vírgula 2 2 2 5" xfId="37918" xr:uid="{174D0644-CA1C-44A5-8CCE-6D64B42A373A}"/>
    <cellStyle name="Vírgula 2 2 3" xfId="37454" xr:uid="{B2FA66B8-C847-4784-BC3C-EE5E5E9503E8}"/>
    <cellStyle name="Vírgula 2 2 3 2" xfId="37673" xr:uid="{E27DD733-FE4F-46F4-8E44-1AE1CB5C8F2E}"/>
    <cellStyle name="Vírgula 2 2 3 3" xfId="37854" xr:uid="{215E73EB-E49C-4220-BA05-9C69D1FC5FDF}"/>
    <cellStyle name="Vírgula 2 2 4" xfId="37525" xr:uid="{155BC6B3-4838-433D-B857-22F8E95BF8E7}"/>
    <cellStyle name="Vírgula 2 2 4 2" xfId="37740" xr:uid="{F6412031-0D7E-40A6-935F-51BD7ABE99B5}"/>
    <cellStyle name="Vírgula 2 2 4 3" xfId="37921" xr:uid="{50B9387B-C8A6-4197-AD3E-EF15A209177A}"/>
    <cellStyle name="Vírgula 2 2 5" xfId="37134" xr:uid="{67F45A65-86BE-4021-9F74-7524F7FC2D73}"/>
    <cellStyle name="Vírgula 2 2 6" xfId="37587" xr:uid="{0560B41E-1D7B-4C6E-8C6F-4AF4244E5E3D}"/>
    <cellStyle name="Vírgula 2 2 7" xfId="37597" xr:uid="{62945912-E7BB-464C-9A12-4563E25D2DBB}"/>
    <cellStyle name="Vírgula 2 2 8" xfId="37777" xr:uid="{4D5D7FBC-C4A4-4F9C-A85D-48FCCF55B134}"/>
    <cellStyle name="Vírgula 2 2 9" xfId="37780" xr:uid="{F57CDA0B-8F7C-4E3B-82A4-22016324DF86}"/>
    <cellStyle name="Vírgula 2 3" xfId="27634" xr:uid="{51C77330-1508-4A82-8D97-9D3995952BD2}"/>
    <cellStyle name="Vírgula 2 3 2" xfId="29883" xr:uid="{FA289849-9416-4AAD-8B86-3B53D7288310}"/>
    <cellStyle name="Vírgula 2 3 2 2" xfId="37526" xr:uid="{9C205295-FBD8-4185-AC3E-2E223A1D79F7}"/>
    <cellStyle name="Vírgula 2 3 2 2 2" xfId="37741" xr:uid="{094A3EE4-585D-4BB7-908F-AA766CAF1D63}"/>
    <cellStyle name="Vírgula 2 3 2 2 3" xfId="37922" xr:uid="{F8176A11-2143-4E81-B4C9-8899901B8017}"/>
    <cellStyle name="Vírgula 2 3 2 3" xfId="37135" xr:uid="{8F544430-37C4-45D2-ABC2-7CCA75F33A41}"/>
    <cellStyle name="Vírgula 2 3 2 4" xfId="37598" xr:uid="{7E69F456-2CEF-4855-B2BD-AFE50316EE1F}"/>
    <cellStyle name="Vírgula 2 3 2 5" xfId="37786" xr:uid="{4C81CE7E-CC65-46A2-B170-30FC54B0E2E8}"/>
    <cellStyle name="Vírgula 2 3 3" xfId="37456" xr:uid="{0F2EBAFE-3EB7-44E2-82BB-1CA9303C0433}"/>
    <cellStyle name="Vírgula 2 3 3 2" xfId="37675" xr:uid="{41E7EB1A-EFE6-4E11-A2AC-F7773C509A30}"/>
    <cellStyle name="Vírgula 2 3 3 3" xfId="37856" xr:uid="{AC35B09F-C50B-4130-944E-06B94AEAC40B}"/>
    <cellStyle name="Vírgula 2 3 4" xfId="37132" xr:uid="{3BC75E37-0080-4BF6-8C8D-10556229B772}"/>
    <cellStyle name="Vírgula 2 4" xfId="5" xr:uid="{C5C85A0E-1EB3-4688-8393-1C8BF1643921}"/>
    <cellStyle name="Vírgula 2 4 2" xfId="29884" xr:uid="{89E06AE9-1F38-4442-B72B-16B4D36ACC4B}"/>
    <cellStyle name="Vírgula 2 4 3" xfId="37140" xr:uid="{10CAF050-9EF9-4397-BF12-71196ABBF04A}"/>
    <cellStyle name="Vírgula 2 4 4" xfId="27635" xr:uid="{25BF5906-EBFF-44BC-BA27-757E8074969F}"/>
    <cellStyle name="Vírgula 2 4 5" xfId="37599" xr:uid="{EC887328-57E8-4280-B6EC-8D79E6ACB19E}"/>
    <cellStyle name="Vírgula 2 4 6" xfId="37787" xr:uid="{28AB3DFA-8804-4EE8-876E-3BF5904B3334}"/>
    <cellStyle name="Vírgula 2 5" xfId="27636" xr:uid="{DE2BFEB9-2A50-4EB6-A9B2-6C1E7497D169}"/>
    <cellStyle name="Vírgula 2 6" xfId="29917" xr:uid="{0F1C4EF7-4610-4B61-9D6D-7D8FCB32EF1B}"/>
    <cellStyle name="Vírgula 2 7" xfId="37114" xr:uid="{A916B5CD-CBD9-46A6-976C-A431CB9E841D}"/>
    <cellStyle name="Vírgula 2 8" xfId="37586" xr:uid="{AD8E7F26-98C5-4BD9-9CF3-FBBD01B0C356}"/>
    <cellStyle name="Vírgula 2 9" xfId="37776" xr:uid="{030DC151-FC5A-42A2-9EB2-8D78DEEC1484}"/>
    <cellStyle name="Vírgula 20" xfId="37111" xr:uid="{712390EB-E1A4-4F6B-9C8A-500F11910A2D}"/>
    <cellStyle name="Vírgula 21" xfId="37115" xr:uid="{7A13C59C-2F6D-4056-9C71-EE45608BC7B9}"/>
    <cellStyle name="Vírgula 22" xfId="37117" xr:uid="{35D99FE6-CEEA-4188-9955-AE59BA24BC56}"/>
    <cellStyle name="Vírgula 23" xfId="37129" xr:uid="{533B057C-F2CB-44CF-88A6-BF3AF762525B}"/>
    <cellStyle name="Vírgula 24" xfId="37589" xr:uid="{FAB70759-95FE-4718-BB00-C63384FED8C8}"/>
    <cellStyle name="Vírgula 25" xfId="27653" xr:uid="{EF67263B-C1BE-4B0D-9383-17400017EEB4}"/>
    <cellStyle name="Vírgula 26" xfId="37595" xr:uid="{9F2BAD4F-EA06-43A8-A75D-7735E960C988}"/>
    <cellStyle name="Vírgula 27" xfId="37751" xr:uid="{C7241CFB-7F56-4B72-A6F3-C45B2875765B}"/>
    <cellStyle name="Vírgula 28" xfId="37782" xr:uid="{5710DA53-EE6C-439F-A46A-B5FCB70DF2B3}"/>
    <cellStyle name="Vírgula 29" xfId="37783" xr:uid="{EB01D3DB-7E20-4BB6-8395-52553613B8E7}"/>
    <cellStyle name="Vírgula 3" xfId="27637" xr:uid="{C411A419-4F88-4673-AA59-372244F3D6CE}"/>
    <cellStyle name="Vírgula 3 10" xfId="37781" xr:uid="{66811CD9-3C66-4F07-87D3-352F3A76E0C5}"/>
    <cellStyle name="Vírgula 3 11" xfId="37784" xr:uid="{F4587DE4-2F83-49A6-94DF-96D8CD257927}"/>
    <cellStyle name="Vírgula 3 2" xfId="27638" xr:uid="{75D5A4B7-05D8-4340-85A7-1CA99588AB04}"/>
    <cellStyle name="Vírgula 3 2 2" xfId="29885" xr:uid="{231A1B5C-9D12-486F-90C2-C15D467FB060}"/>
    <cellStyle name="Vírgula 3 2 3" xfId="37451" xr:uid="{1FE63FCA-EA11-44D1-8EC7-356B5EAA1A8B}"/>
    <cellStyle name="Vírgula 3 2 4" xfId="37671" xr:uid="{9C906763-8361-4B5A-B142-35B7A4CE200C}"/>
    <cellStyle name="Vírgula 3 2 5" xfId="37779" xr:uid="{F790F15E-69EF-40D3-A744-294E2D8D69E5}"/>
    <cellStyle name="Vírgula 3 2 6" xfId="37852" xr:uid="{29FC00F3-A806-414B-97B6-E2853BD4460C}"/>
    <cellStyle name="Vírgula 3 3" xfId="27639" xr:uid="{B2CE236A-1816-4B7A-AE68-F73B05B6800A}"/>
    <cellStyle name="Vírgula 3 3 2" xfId="27640" xr:uid="{D5D96A6F-1E90-462D-A41D-89B2AF65C370}"/>
    <cellStyle name="Vírgula 3 3 3" xfId="37511" xr:uid="{66961803-DFE1-4EE1-A124-57EA055206E8}"/>
    <cellStyle name="Vírgula 3 3 4" xfId="37730" xr:uid="{07C2278E-722A-4455-BCE1-A935A0E7979B}"/>
    <cellStyle name="Vírgula 3 3 5" xfId="37911" xr:uid="{122065F2-ED21-4268-BF8B-4717E2A7D238}"/>
    <cellStyle name="Vírgula 3 4" xfId="27641" xr:uid="{2C9291A8-7CAE-420F-8239-20EE5281ECC8}"/>
    <cellStyle name="Vírgula 3 4 2" xfId="37361" xr:uid="{B3C5AE29-297E-4753-9186-27E45C78565B}"/>
    <cellStyle name="Vírgula 3 4 3" xfId="37655" xr:uid="{6CF43BB9-A98C-42F4-A0B8-08FE857A4550}"/>
    <cellStyle name="Vírgula 3 4 4" xfId="37843" xr:uid="{79B8F1A8-24D5-4E81-8EB6-F82D4ACD2CB0}"/>
    <cellStyle name="Vírgula 3 5" xfId="37099" xr:uid="{63A7000A-E478-4E26-8E43-F5D85ED663AF}"/>
    <cellStyle name="Vírgula 3 5 2" xfId="37524" xr:uid="{F8386E45-E6E4-489A-97FA-58250FA11E53}"/>
    <cellStyle name="Vírgula 3 5 3" xfId="37739" xr:uid="{5767A94B-D5CF-42B2-888C-C7D2A956BC57}"/>
    <cellStyle name="Vírgula 3 5 4" xfId="37920" xr:uid="{BEA236A5-A38A-47D8-912C-CBB6749C1539}"/>
    <cellStyle name="Vírgula 3 5 5" xfId="37933" xr:uid="{0A7DC1E6-9492-4045-9350-F01BD3CE5EB7}"/>
    <cellStyle name="Vírgula 3 6" xfId="37109" xr:uid="{D898CF3A-1C08-4A70-92E9-38709D9ABF47}"/>
    <cellStyle name="Vírgula 3 7" xfId="37133" xr:uid="{2AE0E084-B82C-4125-9B59-7EC1351AD383}"/>
    <cellStyle name="Vírgula 3 8" xfId="37588" xr:uid="{23386F0E-00D1-400E-87A4-C73D4EFEAA1F}"/>
    <cellStyle name="Vírgula 3 9" xfId="37596" xr:uid="{9982A1D5-3477-47CA-9033-D35B220AC35F}"/>
    <cellStyle name="Vírgula 30" xfId="37923" xr:uid="{1AAE0B87-6C98-4315-B640-0FDE288E4B8B}"/>
    <cellStyle name="Vírgula 31" xfId="37931" xr:uid="{B62673B6-591A-4389-A860-96926B4F24FD}"/>
    <cellStyle name="Vírgula 32" xfId="37934" xr:uid="{3D6F994F-9B78-4CEE-B07C-41536B6CBDD2}"/>
    <cellStyle name="Vírgula 33" xfId="37936" xr:uid="{2960F04B-4BA5-4B56-8CB5-3DCA0E4FB720}"/>
    <cellStyle name="Vírgula 4" xfId="27642" xr:uid="{78D62958-1E7E-407A-952A-C03D617D86BC}"/>
    <cellStyle name="Vírgula 4 2" xfId="27643" xr:uid="{9804F1AE-004C-4AA2-B66B-E8C670A24B24}"/>
    <cellStyle name="Vírgula 4 2 2" xfId="29887" xr:uid="{8FDCD869-625A-43B0-AB8E-D6F4FCA5B841}"/>
    <cellStyle name="Vírgula 4 2 3" xfId="37366" xr:uid="{3DB5E4EB-30EC-4BB4-9A91-41382809E49A}"/>
    <cellStyle name="Vírgula 4 2 4" xfId="37659" xr:uid="{C6E346F8-4DA4-40E9-AF83-F0BE5949627D}"/>
    <cellStyle name="Vírgula 4 2 5" xfId="37847" xr:uid="{B987AD02-9319-4840-95FF-6214275F2029}"/>
    <cellStyle name="Vírgula 4 3" xfId="29886" xr:uid="{127F8E78-CB0C-4B59-A153-C2B8BAE044BA}"/>
    <cellStyle name="Vírgula 4 4" xfId="37106" xr:uid="{7BDACE8D-EA45-4353-A230-8BC7739B2A83}"/>
    <cellStyle name="Vírgula 4 5" xfId="37362" xr:uid="{F04C97EC-5031-4549-A407-D348B6223B50}"/>
    <cellStyle name="Vírgula 4 6" xfId="37656" xr:uid="{7F40C0DE-2951-480B-A8F3-D3E9C3F0AFBC}"/>
    <cellStyle name="Vírgula 4 7" xfId="37844" xr:uid="{6DFEFCDE-770F-48E0-B61F-033921AA8BC5}"/>
    <cellStyle name="Vírgula 5" xfId="27644" xr:uid="{283768DF-F2A2-4878-AD97-49C2349DA964}"/>
    <cellStyle name="Vírgula 5 2" xfId="29888" xr:uid="{2EE209D3-E93A-4414-835B-90DA2D280AFD}"/>
    <cellStyle name="Vírgula 5 2 2" xfId="37087" xr:uid="{6268347E-8096-4E7E-BDCB-B7CF4B701265}"/>
    <cellStyle name="Vírgula 5 3" xfId="37363" xr:uid="{56215BCD-FB9E-449B-AFEA-5ACD68C37AB8}"/>
    <cellStyle name="Vírgula 5 4" xfId="37657" xr:uid="{34116501-F950-4E6B-A26A-5DF158232FE5}"/>
    <cellStyle name="Vírgula 5 5" xfId="37845" xr:uid="{08139F53-B040-4B9C-92E4-1C067FD2E828}"/>
    <cellStyle name="Vírgula 6" xfId="27645" xr:uid="{6B280C5D-3BAA-466E-81AA-139CB638EC84}"/>
    <cellStyle name="Vírgula 6 2" xfId="29889" xr:uid="{3F591B4A-DF4B-488E-A11E-5E8D44AAFCE5}"/>
    <cellStyle name="Vírgula 6 2 2" xfId="37512" xr:uid="{E6E5EF3F-0F53-4051-8563-51A043B0B09D}"/>
    <cellStyle name="Vírgula 6 2 3" xfId="37731" xr:uid="{A956F915-A287-41E1-BDA8-AA213D90729F}"/>
    <cellStyle name="Vírgula 6 2 4" xfId="37912" xr:uid="{BBD64A4D-7C35-4E04-A8A2-0755C3D0A3F9}"/>
    <cellStyle name="Vírgula 6 3" xfId="37364" xr:uid="{64D7C117-E3AD-4643-AA24-C1C9EA4D804A}"/>
    <cellStyle name="Vírgula 6 4" xfId="37658" xr:uid="{C1C1992E-4460-47CE-9D04-CBCE03812E33}"/>
    <cellStyle name="Vírgula 6 5" xfId="37846" xr:uid="{21960342-F7BF-4823-8451-5920A1A1EBC7}"/>
    <cellStyle name="Vírgula 7" xfId="27646" xr:uid="{4EEBBA0E-39AF-4B16-BBBF-2BFA5F6FED59}"/>
    <cellStyle name="Vírgula 7 2" xfId="29890" xr:uid="{02008E3D-0A5D-4399-BB22-FD3037A4047A}"/>
    <cellStyle name="Vírgula 7 2 2" xfId="37513" xr:uid="{E2051D0A-FF45-420E-AFBD-76CAD7B6C6B3}"/>
    <cellStyle name="Vírgula 7 2 3" xfId="37732" xr:uid="{31F1E071-7A12-4ACC-91C1-3AEB2D3ADA8B}"/>
    <cellStyle name="Vírgula 7 2 4" xfId="37913" xr:uid="{DA76E419-5467-4D6C-8E2B-D281CF2E90D6}"/>
    <cellStyle name="Vírgula 7 3" xfId="37088" xr:uid="{4DAF2BEE-C44F-4F95-91F0-3356007DE49F}"/>
    <cellStyle name="Vírgula 7 4" xfId="37367" xr:uid="{C36ADFBE-3D63-4315-88E0-517A49E8BE00}"/>
    <cellStyle name="Vírgula 7 5" xfId="37660" xr:uid="{300F4C54-6607-4737-AF00-89F3EDD68CE4}"/>
    <cellStyle name="Vírgula 7 6" xfId="37848" xr:uid="{6319199B-1960-40BA-AF26-B7761CA393C9}"/>
    <cellStyle name="Vírgula 8" xfId="27647" xr:uid="{CAA12EBA-790F-41B1-B1D7-520BB1F23949}"/>
    <cellStyle name="Vírgula 8 2" xfId="27648" xr:uid="{DB4A2495-EB48-4624-B8C4-140141323AA7}"/>
    <cellStyle name="Vírgula 8 2 2" xfId="37518" xr:uid="{1430D999-E98E-44E5-9852-224A95430626}"/>
    <cellStyle name="Vírgula 8 2 3" xfId="37736" xr:uid="{69B2EC81-92D0-40C8-A550-8BF814C1D4B6}"/>
    <cellStyle name="Vírgula 8 2 4" xfId="37917" xr:uid="{0765877D-766F-4A13-8192-CF941AC5F1C8}"/>
    <cellStyle name="Vírgula 8 3" xfId="37453" xr:uid="{AFC59D79-7526-40A0-9B93-B3AF2EE14940}"/>
    <cellStyle name="Vírgula 8 4" xfId="37672" xr:uid="{72AA891C-E025-4B45-AB65-E1A3D2039A66}"/>
    <cellStyle name="Vírgula 8 5" xfId="37853" xr:uid="{9843CA9E-4859-4ACA-9F20-64892D2C5404}"/>
    <cellStyle name="Vírgula 9" xfId="27661" xr:uid="{A69D5F56-F33C-41D2-8854-195C9C007C02}"/>
    <cellStyle name="Vírgula 9 2" xfId="29900" xr:uid="{952473BE-2017-4479-84E1-93C245CB9857}"/>
    <cellStyle name="Vírgula 9 3" xfId="37455" xr:uid="{D73584B7-0D9E-4764-BA3E-3B559868D9BA}"/>
    <cellStyle name="Vírgula 9 4" xfId="37674" xr:uid="{B7912E39-1F2F-4B56-A035-CC084A6CA60D}"/>
    <cellStyle name="Vírgula 9 5" xfId="37855" xr:uid="{96509ABE-565B-4FBB-A045-29510F419823}"/>
    <cellStyle name="Warning Text" xfId="27649" xr:uid="{6B4A3C90-21C7-45C3-9F7F-57454B54E41A}"/>
    <cellStyle name="Warning Text 2" xfId="37452" xr:uid="{84290B92-F8E1-4727-B6A5-52DE97485A18}"/>
  </cellStyles>
  <dxfs count="0"/>
  <tableStyles count="0" defaultTableStyle="TableStyleMedium2" defaultPivotStyle="PivotStyleLight16"/>
  <colors>
    <mruColors>
      <color rgb="FF0099FF"/>
      <color rgb="FFFFFFFF"/>
      <color rgb="FF003087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55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Acionária'!$L$11</c:f>
              <c:strCache>
                <c:ptCount val="1"/>
                <c:pt idx="0">
                  <c:v>ISAE4 (PN)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7-40E3-9C28-446FF8E714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D7-40E3-9C28-446FF8E714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D7-40E3-9C28-446FF8E71436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8D-4005-B0DD-A2A4614908B9}"/>
              </c:ext>
            </c:extLst>
          </c:dPt>
          <c:dLbls>
            <c:dLbl>
              <c:idx val="0"/>
              <c:layout>
                <c:manualLayout>
                  <c:x val="-2.7836848886241099E-3"/>
                  <c:y val="-0.123462968850534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7-40E3-9C28-446FF8E71436}"/>
                </c:ext>
              </c:extLst>
            </c:dLbl>
            <c:dLbl>
              <c:idx val="2"/>
              <c:layout>
                <c:manualLayout>
                  <c:x val="4.7265792814650931E-2"/>
                  <c:y val="-0.132466164209510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7-40E3-9C28-446FF8E71436}"/>
                </c:ext>
              </c:extLst>
            </c:dLbl>
            <c:dLbl>
              <c:idx val="3"/>
              <c:layout>
                <c:manualLayout>
                  <c:x val="-0.10578002576771618"/>
                  <c:y val="6.4017835700277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8D-4005-B0DD-A2A461490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'Composição Acionária'!$J$12:$J$15</c:f>
              <c:strCache>
                <c:ptCount val="4"/>
                <c:pt idx="0">
                  <c:v>ISA</c:v>
                </c:pt>
                <c:pt idx="2">
                  <c:v>Eletrobrás</c:v>
                </c:pt>
                <c:pt idx="3">
                  <c:v>Outros</c:v>
                </c:pt>
              </c:strCache>
            </c:strRef>
          </c:cat>
          <c:val>
            <c:numRef>
              <c:f>'Composição Acionária'!$L$12:$L$15</c:f>
              <c:numCache>
                <c:formatCode>0.00%</c:formatCode>
                <c:ptCount val="4"/>
                <c:pt idx="0">
                  <c:v>1.2228108785721774E-2</c:v>
                </c:pt>
                <c:pt idx="2">
                  <c:v>0.3112269685793152</c:v>
                </c:pt>
                <c:pt idx="3">
                  <c:v>0.67654492263496302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D7-40E3-9C28-446FF8E71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 (Saluki)'!$L$11</c:f>
              <c:strCache>
                <c:ptCount val="1"/>
                <c:pt idx="0">
                  <c:v>ISAE4 (PN)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5F-4E5B-B0AC-AFF8413B48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5F-4E5B-B0AC-AFF8413B48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5F-4E5B-B0AC-AFF8413B4824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5F-4E5B-B0AC-AFF8413B4824}"/>
              </c:ext>
            </c:extLst>
          </c:dPt>
          <c:dLbls>
            <c:dLbl>
              <c:idx val="0"/>
              <c:layout>
                <c:manualLayout>
                  <c:x val="-2.7836848886241099E-3"/>
                  <c:y val="-0.123462968850534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5F-4E5B-B0AC-AFF8413B4824}"/>
                </c:ext>
              </c:extLst>
            </c:dLbl>
            <c:dLbl>
              <c:idx val="2"/>
              <c:layout>
                <c:manualLayout>
                  <c:x val="4.7265792814650931E-2"/>
                  <c:y val="-0.132466164209510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F-4E5B-B0AC-AFF8413B4824}"/>
                </c:ext>
              </c:extLst>
            </c:dLbl>
            <c:dLbl>
              <c:idx val="3"/>
              <c:layout>
                <c:manualLayout>
                  <c:x val="-0.10578002576771618"/>
                  <c:y val="6.4017835700277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F-4E5B-B0AC-AFF8413B4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ISA</c:v>
              </c:pt>
              <c:pt idx="2">
                <c:v>Eletrobras</c:v>
              </c:pt>
              <c:pt idx="3">
                <c:v>Others</c:v>
              </c:pt>
            </c:strLit>
          </c:cat>
          <c:val>
            <c:numRef>
              <c:f>'Composição Acionária (Saluki)'!$L$12:$L$15</c:f>
              <c:numCache>
                <c:formatCode>0.00%</c:formatCode>
                <c:ptCount val="4"/>
                <c:pt idx="0">
                  <c:v>1.1059749227780243E-2</c:v>
                </c:pt>
                <c:pt idx="2">
                  <c:v>0.28149015401536559</c:v>
                </c:pt>
                <c:pt idx="3">
                  <c:v>0.70745009675685422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5F-4E5B-B0AC-AFF8413B4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 (Saluki)'!$K$11</c:f>
              <c:strCache>
                <c:ptCount val="1"/>
                <c:pt idx="0">
                  <c:v>ISAE3 (ON)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1-4183-A49A-9B06612A92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D1-4183-A49A-9B06612A92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D1-4183-A49A-9B06612A9286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1-4183-A49A-9B06612A9286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6.0185185185185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D1-4183-A49A-9B06612A9286}"/>
                </c:ext>
              </c:extLst>
            </c:dLbl>
            <c:dLbl>
              <c:idx val="2"/>
              <c:layout>
                <c:manualLayout>
                  <c:x val="-4.1666666666666664E-2"/>
                  <c:y val="-0.125000000000000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1-4183-A49A-9B06612A9286}"/>
                </c:ext>
              </c:extLst>
            </c:dLbl>
            <c:dLbl>
              <c:idx val="3"/>
              <c:layout>
                <c:manualLayout>
                  <c:x val="8.0555555555555561E-2"/>
                  <c:y val="-0.115740740740740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D1-4183-A49A-9B06612A92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ISA</c:v>
              </c:pt>
              <c:pt idx="2">
                <c:v>Eletrobras</c:v>
              </c:pt>
              <c:pt idx="3">
                <c:v>Others</c:v>
              </c:pt>
            </c:strLit>
          </c:cat>
          <c:val>
            <c:numRef>
              <c:f>'Composição Acionária (Saluki)'!$K$12:$K$15</c:f>
              <c:numCache>
                <c:formatCode>0.00%</c:formatCode>
                <c:ptCount val="4"/>
                <c:pt idx="0">
                  <c:v>0.96929431969946978</c:v>
                </c:pt>
                <c:pt idx="2">
                  <c:v>2.2422345006972415E-2</c:v>
                </c:pt>
                <c:pt idx="3">
                  <c:v>8.2833352935577902E-3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D1-4183-A49A-9B06612A9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 (Saluki)'!$M$11</c:f>
              <c:strCache>
                <c:ptCount val="1"/>
                <c:pt idx="0">
                  <c:v>TOTAL (PN+ON)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F3-4A3D-984B-8269CF3CD7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F3-4A3D-984B-8269CF3CD7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F3-4A3D-984B-8269CF3CD73C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F3-4A3D-984B-8269CF3CD73C}"/>
              </c:ext>
            </c:extLst>
          </c:dPt>
          <c:dLbls>
            <c:dLbl>
              <c:idx val="0"/>
              <c:layout>
                <c:manualLayout>
                  <c:x val="0.10987020500633971"/>
                  <c:y val="-9.18422396200190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F3-4A3D-984B-8269CF3CD73C}"/>
                </c:ext>
              </c:extLst>
            </c:dLbl>
            <c:dLbl>
              <c:idx val="2"/>
              <c:layout>
                <c:manualLayout>
                  <c:x val="6.5235434222514141E-2"/>
                  <c:y val="0.114802799525023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3-4A3D-984B-8269CF3CD73C}"/>
                </c:ext>
              </c:extLst>
            </c:dLbl>
            <c:dLbl>
              <c:idx val="3"/>
              <c:layout>
                <c:manualLayout>
                  <c:x val="-0.12017053672568409"/>
                  <c:y val="-4.5921119810009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3-4A3D-984B-8269CF3CD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ISA</c:v>
              </c:pt>
              <c:pt idx="2">
                <c:v>Eletrobras</c:v>
              </c:pt>
              <c:pt idx="3">
                <c:v>Others</c:v>
              </c:pt>
            </c:strLit>
          </c:cat>
          <c:val>
            <c:numRef>
              <c:f>'Composição Acionária (Saluki)'!$M$12:$M$15</c:f>
              <c:numCache>
                <c:formatCode>0.00%</c:formatCode>
                <c:ptCount val="4"/>
                <c:pt idx="0">
                  <c:v>0.33554962202344391</c:v>
                </c:pt>
                <c:pt idx="2">
                  <c:v>0.19376123775511839</c:v>
                </c:pt>
                <c:pt idx="3">
                  <c:v>0.47068914022143771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F3-4A3D-984B-8269CF3CD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Acionária'!$K$11</c:f>
              <c:strCache>
                <c:ptCount val="1"/>
                <c:pt idx="0">
                  <c:v>ISAE3 (ON)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3F-47FD-A431-BDE757985B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3F-47FD-A431-BDE757985B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3F-47FD-A431-BDE757985B13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3BB-403E-A8F8-35741E8F4279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6.0185185185185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3F-47FD-A431-BDE757985B13}"/>
                </c:ext>
              </c:extLst>
            </c:dLbl>
            <c:dLbl>
              <c:idx val="2"/>
              <c:layout>
                <c:manualLayout>
                  <c:x val="-4.1666666666666664E-2"/>
                  <c:y val="-0.125000000000000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F-47FD-A431-BDE757985B13}"/>
                </c:ext>
              </c:extLst>
            </c:dLbl>
            <c:dLbl>
              <c:idx val="3"/>
              <c:layout>
                <c:manualLayout>
                  <c:x val="8.0555555555555561E-2"/>
                  <c:y val="-0.115740740740740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03E-A8F8-35741E8F4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'Composição Acionária'!$J$12:$J$15</c:f>
              <c:strCache>
                <c:ptCount val="4"/>
                <c:pt idx="0">
                  <c:v>ISA</c:v>
                </c:pt>
                <c:pt idx="2">
                  <c:v>Eletrobrás</c:v>
                </c:pt>
                <c:pt idx="3">
                  <c:v>Outros</c:v>
                </c:pt>
              </c:strCache>
            </c:strRef>
          </c:cat>
          <c:val>
            <c:numRef>
              <c:f>'Composição Acionária'!$K$12:$K$15</c:f>
              <c:numCache>
                <c:formatCode>0.00%</c:formatCode>
                <c:ptCount val="4"/>
                <c:pt idx="0">
                  <c:v>0.96929431969946978</c:v>
                </c:pt>
                <c:pt idx="2">
                  <c:v>2.2422345006972415E-2</c:v>
                </c:pt>
                <c:pt idx="3">
                  <c:v>8.2833352935577902E-3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3F-47FD-A431-BDE757985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Acionária'!$M$11</c:f>
              <c:strCache>
                <c:ptCount val="1"/>
                <c:pt idx="0">
                  <c:v>TOTAL (PN+ON)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88-45A7-A0A8-9BBBDF4A07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A88-45A7-A0A8-9BBBDF4A07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A88-45A7-A0A8-9BBBDF4A079F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DE2-483F-A21D-8FBF3FBE042C}"/>
              </c:ext>
            </c:extLst>
          </c:dPt>
          <c:dLbls>
            <c:dLbl>
              <c:idx val="0"/>
              <c:layout>
                <c:manualLayout>
                  <c:x val="0.10987020500633971"/>
                  <c:y val="-9.18422396200190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8-45A7-A0A8-9BBBDF4A079F}"/>
                </c:ext>
              </c:extLst>
            </c:dLbl>
            <c:dLbl>
              <c:idx val="2"/>
              <c:layout>
                <c:manualLayout>
                  <c:x val="6.5235434222514141E-2"/>
                  <c:y val="0.114802799525023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88-45A7-A0A8-9BBBDF4A079F}"/>
                </c:ext>
              </c:extLst>
            </c:dLbl>
            <c:dLbl>
              <c:idx val="3"/>
              <c:layout>
                <c:manualLayout>
                  <c:x val="-0.12017053672568409"/>
                  <c:y val="-4.5921119810009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2-483F-A21D-8FBF3FBE0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'Composição Acionária'!$J$12:$J$15</c:f>
              <c:strCache>
                <c:ptCount val="4"/>
                <c:pt idx="0">
                  <c:v>ISA</c:v>
                </c:pt>
                <c:pt idx="2">
                  <c:v>Eletrobrás</c:v>
                </c:pt>
                <c:pt idx="3">
                  <c:v>Outros</c:v>
                </c:pt>
              </c:strCache>
            </c:strRef>
          </c:cat>
          <c:val>
            <c:numRef>
              <c:f>'Composição Acionária'!$M$12:$M$15</c:f>
              <c:numCache>
                <c:formatCode>0.00%</c:formatCode>
                <c:ptCount val="4"/>
                <c:pt idx="0">
                  <c:v>0.35818385223493232</c:v>
                </c:pt>
                <c:pt idx="2">
                  <c:v>0.20683124640232195</c:v>
                </c:pt>
                <c:pt idx="3">
                  <c:v>0.4349849013627457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88-45A7-A0A8-9BBBDF4A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Acionária'!$L$11</c:f>
              <c:strCache>
                <c:ptCount val="1"/>
                <c:pt idx="0">
                  <c:v>ISAE4 (PN)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AD-41F3-8032-92F190C5C6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AD-41F3-8032-92F190C5C6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AD-41F3-8032-92F190C5C6F0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6B-4A2B-96FF-F2A454A6DB84}"/>
              </c:ext>
            </c:extLst>
          </c:dPt>
          <c:dLbls>
            <c:dLbl>
              <c:idx val="0"/>
              <c:layout>
                <c:manualLayout>
                  <c:x val="-2.7836848886241099E-3"/>
                  <c:y val="-0.123462968850534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D-41F3-8032-92F190C5C6F0}"/>
                </c:ext>
              </c:extLst>
            </c:dLbl>
            <c:dLbl>
              <c:idx val="2"/>
              <c:layout>
                <c:manualLayout>
                  <c:x val="4.7265792814650931E-2"/>
                  <c:y val="-0.132466164209510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D-41F3-8032-92F190C5C6F0}"/>
                </c:ext>
              </c:extLst>
            </c:dLbl>
            <c:dLbl>
              <c:idx val="3"/>
              <c:layout>
                <c:manualLayout>
                  <c:x val="-0.10578002576771618"/>
                  <c:y val="6.4017835700277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B-4A2B-96FF-F2A454A6D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ISA</c:v>
              </c:pt>
              <c:pt idx="2">
                <c:v>Eletrobras</c:v>
              </c:pt>
              <c:pt idx="3">
                <c:v>Others</c:v>
              </c:pt>
            </c:strLit>
          </c:cat>
          <c:val>
            <c:numRef>
              <c:f>'Composição Acionária'!$L$12:$L$15</c:f>
              <c:numCache>
                <c:formatCode>0.00%</c:formatCode>
                <c:ptCount val="4"/>
                <c:pt idx="0">
                  <c:v>1.2228108785721774E-2</c:v>
                </c:pt>
                <c:pt idx="2">
                  <c:v>0.3112269685793152</c:v>
                </c:pt>
                <c:pt idx="3">
                  <c:v>0.67654492263496302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AD-41F3-8032-92F190C5C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Acionária'!$K$11</c:f>
              <c:strCache>
                <c:ptCount val="1"/>
                <c:pt idx="0">
                  <c:v>ISAE3 (ON)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42-4CD6-93FB-0647B1275B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542-4CD6-93FB-0647B1275B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542-4CD6-93FB-0647B1275BC5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DFD-4334-866E-7A8FB39A6E9C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6.0185185185185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2-4CD6-93FB-0647B1275BC5}"/>
                </c:ext>
              </c:extLst>
            </c:dLbl>
            <c:dLbl>
              <c:idx val="2"/>
              <c:layout>
                <c:manualLayout>
                  <c:x val="-4.1666666666666664E-2"/>
                  <c:y val="-0.125000000000000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2-4CD6-93FB-0647B1275BC5}"/>
                </c:ext>
              </c:extLst>
            </c:dLbl>
            <c:dLbl>
              <c:idx val="3"/>
              <c:layout>
                <c:manualLayout>
                  <c:x val="8.0555555555555561E-2"/>
                  <c:y val="-0.115740740740740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D-4334-866E-7A8FB39A6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ISA</c:v>
              </c:pt>
              <c:pt idx="2">
                <c:v>Eletrobras</c:v>
              </c:pt>
              <c:pt idx="3">
                <c:v>Others</c:v>
              </c:pt>
            </c:strLit>
          </c:cat>
          <c:val>
            <c:numRef>
              <c:f>'Composição Acionária'!$K$12:$K$15</c:f>
              <c:numCache>
                <c:formatCode>0.00%</c:formatCode>
                <c:ptCount val="4"/>
                <c:pt idx="0">
                  <c:v>0.96929431969946978</c:v>
                </c:pt>
                <c:pt idx="2">
                  <c:v>2.2422345006972415E-2</c:v>
                </c:pt>
                <c:pt idx="3">
                  <c:v>8.2833352935577902E-3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42-4CD6-93FB-0647B127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Acionária'!$M$11</c:f>
              <c:strCache>
                <c:ptCount val="1"/>
                <c:pt idx="0">
                  <c:v>TOTAL (PN+ON)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FE-4166-BCD6-F26DF4990D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FE-4166-BCD6-F26DF4990D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FFE-4166-BCD6-F26DF4990DBD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9B-4E56-AA44-3018B4E68041}"/>
              </c:ext>
            </c:extLst>
          </c:dPt>
          <c:dLbls>
            <c:dLbl>
              <c:idx val="0"/>
              <c:layout>
                <c:manualLayout>
                  <c:x val="0.10987020500633971"/>
                  <c:y val="-9.18422396200190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E-4166-BCD6-F26DF4990DBD}"/>
                </c:ext>
              </c:extLst>
            </c:dLbl>
            <c:dLbl>
              <c:idx val="2"/>
              <c:layout>
                <c:manualLayout>
                  <c:x val="6.5235434222514141E-2"/>
                  <c:y val="0.114802799525023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E-4166-BCD6-F26DF4990DBD}"/>
                </c:ext>
              </c:extLst>
            </c:dLbl>
            <c:dLbl>
              <c:idx val="3"/>
              <c:layout>
                <c:manualLayout>
                  <c:x val="-0.12017053672568409"/>
                  <c:y val="-4.5921119810009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B-4E56-AA44-3018B4E68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ISA</c:v>
              </c:pt>
              <c:pt idx="2">
                <c:v>Eletrobras</c:v>
              </c:pt>
              <c:pt idx="3">
                <c:v>Others</c:v>
              </c:pt>
            </c:strLit>
          </c:cat>
          <c:val>
            <c:numRef>
              <c:f>'Composição Acionária'!$M$12:$M$15</c:f>
              <c:numCache>
                <c:formatCode>0.00%</c:formatCode>
                <c:ptCount val="4"/>
                <c:pt idx="0">
                  <c:v>0.35818385223493232</c:v>
                </c:pt>
                <c:pt idx="2">
                  <c:v>0.20683124640232195</c:v>
                </c:pt>
                <c:pt idx="3">
                  <c:v>0.4349849013627457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FE-4166-BCD6-F26DF4990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 (Saluki)'!$L$11</c:f>
              <c:strCache>
                <c:ptCount val="1"/>
                <c:pt idx="0">
                  <c:v>ISAE4 (PN)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FD-4C97-8B07-7CC5BB43AF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FD-4C97-8B07-7CC5BB43AF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FD-4C97-8B07-7CC5BB43AF48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D-4C97-8B07-7CC5BB43AF48}"/>
              </c:ext>
            </c:extLst>
          </c:dPt>
          <c:dLbls>
            <c:dLbl>
              <c:idx val="0"/>
              <c:layout>
                <c:manualLayout>
                  <c:x val="-2.7836848886241099E-3"/>
                  <c:y val="-0.123462968850534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D-4C97-8B07-7CC5BB43AF48}"/>
                </c:ext>
              </c:extLst>
            </c:dLbl>
            <c:dLbl>
              <c:idx val="2"/>
              <c:layout>
                <c:manualLayout>
                  <c:x val="4.7265792814650931E-2"/>
                  <c:y val="-0.132466164209510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D-4C97-8B07-7CC5BB43AF48}"/>
                </c:ext>
              </c:extLst>
            </c:dLbl>
            <c:dLbl>
              <c:idx val="3"/>
              <c:layout>
                <c:manualLayout>
                  <c:x val="-0.10578002576771618"/>
                  <c:y val="6.4017835700277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D-4C97-8B07-7CC5BB43A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'Composição Acionária (Saluki)'!$J$12:$J$15</c:f>
              <c:strCache>
                <c:ptCount val="4"/>
                <c:pt idx="0">
                  <c:v>ISA</c:v>
                </c:pt>
                <c:pt idx="2">
                  <c:v>Eletrobrás</c:v>
                </c:pt>
                <c:pt idx="3">
                  <c:v>Outros</c:v>
                </c:pt>
              </c:strCache>
            </c:strRef>
          </c:cat>
          <c:val>
            <c:numRef>
              <c:f>'Composição Acionária (Saluki)'!$L$12:$L$15</c:f>
              <c:numCache>
                <c:formatCode>0.00%</c:formatCode>
                <c:ptCount val="4"/>
                <c:pt idx="0">
                  <c:v>1.1059749227780243E-2</c:v>
                </c:pt>
                <c:pt idx="2">
                  <c:v>0.28149015401536559</c:v>
                </c:pt>
                <c:pt idx="3">
                  <c:v>0.70745009675685422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FD-4C97-8B07-7CC5BB43A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 (Saluki)'!$K$11</c:f>
              <c:strCache>
                <c:ptCount val="1"/>
                <c:pt idx="0">
                  <c:v>ISAE3 (ON)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60-4CF3-831B-C7349AA52F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60-4CF3-831B-C7349AA52F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60-4CF3-831B-C7349AA52FA4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60-4CF3-831B-C7349AA52FA4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6.0185185185185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0-4CF3-831B-C7349AA52FA4}"/>
                </c:ext>
              </c:extLst>
            </c:dLbl>
            <c:dLbl>
              <c:idx val="2"/>
              <c:layout>
                <c:manualLayout>
                  <c:x val="-4.1666666666666664E-2"/>
                  <c:y val="-0.125000000000000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0-4CF3-831B-C7349AA52FA4}"/>
                </c:ext>
              </c:extLst>
            </c:dLbl>
            <c:dLbl>
              <c:idx val="3"/>
              <c:layout>
                <c:manualLayout>
                  <c:x val="8.0555555555555561E-2"/>
                  <c:y val="-0.115740740740740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0-4CF3-831B-C7349AA52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'Composição Acionária (Saluki)'!$J$12:$J$15</c:f>
              <c:strCache>
                <c:ptCount val="4"/>
                <c:pt idx="0">
                  <c:v>ISA</c:v>
                </c:pt>
                <c:pt idx="2">
                  <c:v>Eletrobrás</c:v>
                </c:pt>
                <c:pt idx="3">
                  <c:v>Outros</c:v>
                </c:pt>
              </c:strCache>
            </c:strRef>
          </c:cat>
          <c:val>
            <c:numRef>
              <c:f>'Composição Acionária (Saluki)'!$K$12:$K$15</c:f>
              <c:numCache>
                <c:formatCode>0.00%</c:formatCode>
                <c:ptCount val="4"/>
                <c:pt idx="0">
                  <c:v>0.96929431969946978</c:v>
                </c:pt>
                <c:pt idx="2">
                  <c:v>2.2422345006972415E-2</c:v>
                </c:pt>
                <c:pt idx="3">
                  <c:v>8.2833352935577902E-3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60-4CF3-831B-C7349AA52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'Composição Acionária (Saluki)'!$M$11</c:f>
              <c:strCache>
                <c:ptCount val="1"/>
                <c:pt idx="0">
                  <c:v>TOTAL (PN+ON)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26-4A85-94DB-212EDAC23A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26-4A85-94DB-212EDAC23A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26-4A85-94DB-212EDAC23A3F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26-4A85-94DB-212EDAC23A3F}"/>
              </c:ext>
            </c:extLst>
          </c:dPt>
          <c:dLbls>
            <c:dLbl>
              <c:idx val="0"/>
              <c:layout>
                <c:manualLayout>
                  <c:x val="0.10987020500633971"/>
                  <c:y val="-9.18422396200190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6-4A85-94DB-212EDAC23A3F}"/>
                </c:ext>
              </c:extLst>
            </c:dLbl>
            <c:dLbl>
              <c:idx val="2"/>
              <c:layout>
                <c:manualLayout>
                  <c:x val="6.5235434222514141E-2"/>
                  <c:y val="0.114802799525023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6-4A85-94DB-212EDAC23A3F}"/>
                </c:ext>
              </c:extLst>
            </c:dLbl>
            <c:dLbl>
              <c:idx val="3"/>
              <c:layout>
                <c:manualLayout>
                  <c:x val="-0.12017053672568409"/>
                  <c:y val="-4.5921119810009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6-4A85-94DB-212EDAC23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'Composição Acionária (Saluki)'!$J$12:$J$15</c:f>
              <c:strCache>
                <c:ptCount val="4"/>
                <c:pt idx="0">
                  <c:v>ISA</c:v>
                </c:pt>
                <c:pt idx="2">
                  <c:v>Eletrobrás</c:v>
                </c:pt>
                <c:pt idx="3">
                  <c:v>Outros</c:v>
                </c:pt>
              </c:strCache>
            </c:strRef>
          </c:cat>
          <c:val>
            <c:numRef>
              <c:f>'Composição Acionária (Saluki)'!$M$12:$M$15</c:f>
              <c:numCache>
                <c:formatCode>0.00%</c:formatCode>
                <c:ptCount val="4"/>
                <c:pt idx="0">
                  <c:v>0.33554962202344391</c:v>
                </c:pt>
                <c:pt idx="2">
                  <c:v>0.19376123775511839</c:v>
                </c:pt>
                <c:pt idx="3">
                  <c:v>0.47068914022143771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26-4A85-94DB-212EDAC23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3913909</xdr:colOff>
      <xdr:row>8</xdr:row>
      <xdr:rowOff>254273</xdr:rowOff>
    </xdr:from>
    <xdr:to>
      <xdr:col>3</xdr:col>
      <xdr:colOff>4909</xdr:colOff>
      <xdr:row>26</xdr:row>
      <xdr:rowOff>10109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CD0A5DDE-9077-4930-A15A-DE98B727B3C4}"/>
            </a:ext>
          </a:extLst>
        </xdr:cNvPr>
        <xdr:cNvSpPr/>
      </xdr:nvSpPr>
      <xdr:spPr>
        <a:xfrm>
          <a:off x="4052454" y="1685909"/>
          <a:ext cx="778455" cy="453565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7937</xdr:colOff>
      <xdr:row>40</xdr:row>
      <xdr:rowOff>1</xdr:rowOff>
    </xdr:from>
    <xdr:to>
      <xdr:col>2</xdr:col>
      <xdr:colOff>754062</xdr:colOff>
      <xdr:row>57</xdr:row>
      <xdr:rowOff>7939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8984035B-8CBC-40DB-828C-AF38D3881EAF}"/>
            </a:ext>
          </a:extLst>
        </xdr:cNvPr>
        <xdr:cNvSpPr/>
      </xdr:nvSpPr>
      <xdr:spPr>
        <a:xfrm>
          <a:off x="3563937" y="8382001"/>
          <a:ext cx="746125" cy="426243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6626</xdr:colOff>
      <xdr:row>9</xdr:row>
      <xdr:rowOff>0</xdr:rowOff>
    </xdr:from>
    <xdr:to>
      <xdr:col>3</xdr:col>
      <xdr:colOff>6627</xdr:colOff>
      <xdr:row>15</xdr:row>
      <xdr:rowOff>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E388C300-DEE7-445E-B257-B3BD38CE4F65}"/>
            </a:ext>
          </a:extLst>
        </xdr:cNvPr>
        <xdr:cNvSpPr/>
      </xdr:nvSpPr>
      <xdr:spPr>
        <a:xfrm>
          <a:off x="3226904" y="1603513"/>
          <a:ext cx="702366" cy="141798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1681</xdr:colOff>
      <xdr:row>25</xdr:row>
      <xdr:rowOff>0</xdr:rowOff>
    </xdr:from>
    <xdr:to>
      <xdr:col>3</xdr:col>
      <xdr:colOff>0</xdr:colOff>
      <xdr:row>31</xdr:row>
      <xdr:rowOff>10936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6F02693F-6542-45F2-919E-E14AB59DDD00}"/>
            </a:ext>
          </a:extLst>
        </xdr:cNvPr>
        <xdr:cNvSpPr/>
      </xdr:nvSpPr>
      <xdr:spPr>
        <a:xfrm>
          <a:off x="3268756" y="4838700"/>
          <a:ext cx="712694" cy="154446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6626</xdr:colOff>
      <xdr:row>9</xdr:row>
      <xdr:rowOff>0</xdr:rowOff>
    </xdr:from>
    <xdr:to>
      <xdr:col>3</xdr:col>
      <xdr:colOff>6627</xdr:colOff>
      <xdr:row>17</xdr:row>
      <xdr:rowOff>247650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31A104FE-B8FD-476A-9C74-4B5734DFECBB}"/>
            </a:ext>
          </a:extLst>
        </xdr:cNvPr>
        <xdr:cNvSpPr/>
      </xdr:nvSpPr>
      <xdr:spPr>
        <a:xfrm>
          <a:off x="3276876" y="1587500"/>
          <a:ext cx="711201" cy="178435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20</xdr:row>
      <xdr:rowOff>0</xdr:rowOff>
    </xdr:from>
    <xdr:to>
      <xdr:col>3</xdr:col>
      <xdr:colOff>1</xdr:colOff>
      <xdr:row>25</xdr:row>
      <xdr:rowOff>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896028E0-74AC-4DE4-A9EA-D69BE41A7832}"/>
            </a:ext>
          </a:extLst>
        </xdr:cNvPr>
        <xdr:cNvSpPr/>
      </xdr:nvSpPr>
      <xdr:spPr>
        <a:xfrm>
          <a:off x="1187175" y="4395304"/>
          <a:ext cx="679174" cy="98286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0</xdr:colOff>
      <xdr:row>8</xdr:row>
      <xdr:rowOff>189230</xdr:rowOff>
    </xdr:from>
    <xdr:to>
      <xdr:col>3</xdr:col>
      <xdr:colOff>0</xdr:colOff>
      <xdr:row>14</xdr:row>
      <xdr:rowOff>14942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E2B32713-27FB-4F76-BE41-E1F4AFE34986}"/>
            </a:ext>
          </a:extLst>
        </xdr:cNvPr>
        <xdr:cNvSpPr/>
      </xdr:nvSpPr>
      <xdr:spPr>
        <a:xfrm>
          <a:off x="1187824" y="1578759"/>
          <a:ext cx="679823" cy="1095712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3689582</xdr:colOff>
      <xdr:row>8</xdr:row>
      <xdr:rowOff>212948</xdr:rowOff>
    </xdr:from>
    <xdr:to>
      <xdr:col>3</xdr:col>
      <xdr:colOff>1</xdr:colOff>
      <xdr:row>39</xdr:row>
      <xdr:rowOff>255439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DEBF6D74-E39B-46B1-BE0D-998FC0E6CBB8}"/>
            </a:ext>
          </a:extLst>
        </xdr:cNvPr>
        <xdr:cNvSpPr/>
      </xdr:nvSpPr>
      <xdr:spPr>
        <a:xfrm>
          <a:off x="3843796" y="1646234"/>
          <a:ext cx="864276" cy="8016276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28762</xdr:colOff>
      <xdr:row>59</xdr:row>
      <xdr:rowOff>11547</xdr:rowOff>
    </xdr:from>
    <xdr:to>
      <xdr:col>3</xdr:col>
      <xdr:colOff>8031</xdr:colOff>
      <xdr:row>90</xdr:row>
      <xdr:rowOff>34636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0ED2DB7C-8C73-4D58-B15D-EA5D61805F9D}"/>
            </a:ext>
          </a:extLst>
        </xdr:cNvPr>
        <xdr:cNvSpPr/>
      </xdr:nvSpPr>
      <xdr:spPr>
        <a:xfrm>
          <a:off x="3873398" y="13254183"/>
          <a:ext cx="822088" cy="6534726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15240</xdr:colOff>
      <xdr:row>9</xdr:row>
      <xdr:rowOff>7621</xdr:rowOff>
    </xdr:from>
    <xdr:to>
      <xdr:col>16</xdr:col>
      <xdr:colOff>2278</xdr:colOff>
      <xdr:row>39</xdr:row>
      <xdr:rowOff>251461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E15F1F1A-ECE2-4C69-AE72-7DFDC5AB5605}"/>
            </a:ext>
          </a:extLst>
        </xdr:cNvPr>
        <xdr:cNvSpPr/>
      </xdr:nvSpPr>
      <xdr:spPr>
        <a:xfrm>
          <a:off x="15666720" y="1645921"/>
          <a:ext cx="809998" cy="393954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3099937</xdr:colOff>
      <xdr:row>9</xdr:row>
      <xdr:rowOff>4308</xdr:rowOff>
    </xdr:from>
    <xdr:to>
      <xdr:col>2</xdr:col>
      <xdr:colOff>800974</xdr:colOff>
      <xdr:row>40</xdr:row>
      <xdr:rowOff>10512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90DFDEF4-65D2-47C5-8771-4C5B168FEFEC}"/>
            </a:ext>
          </a:extLst>
        </xdr:cNvPr>
        <xdr:cNvSpPr/>
      </xdr:nvSpPr>
      <xdr:spPr>
        <a:xfrm>
          <a:off x="3254151" y="1664379"/>
          <a:ext cx="821609" cy="8016276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15240</xdr:colOff>
      <xdr:row>9</xdr:row>
      <xdr:rowOff>7621</xdr:rowOff>
    </xdr:from>
    <xdr:to>
      <xdr:col>16</xdr:col>
      <xdr:colOff>2278</xdr:colOff>
      <xdr:row>39</xdr:row>
      <xdr:rowOff>251461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97B88EFD-B90F-4F99-B56D-3BB71EDECBE6}"/>
            </a:ext>
          </a:extLst>
        </xdr:cNvPr>
        <xdr:cNvSpPr/>
      </xdr:nvSpPr>
      <xdr:spPr>
        <a:xfrm>
          <a:off x="15991840" y="1658621"/>
          <a:ext cx="825238" cy="809244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9</xdr:row>
      <xdr:rowOff>1</xdr:rowOff>
    </xdr:from>
    <xdr:to>
      <xdr:col>3</xdr:col>
      <xdr:colOff>7937</xdr:colOff>
      <xdr:row>17</xdr:row>
      <xdr:rowOff>177801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33955E98-8579-4623-AE50-B1925DFB3BC4}"/>
            </a:ext>
          </a:extLst>
        </xdr:cNvPr>
        <xdr:cNvSpPr/>
      </xdr:nvSpPr>
      <xdr:spPr>
        <a:xfrm>
          <a:off x="2840038" y="1643064"/>
          <a:ext cx="985837" cy="170180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104</xdr:colOff>
      <xdr:row>20</xdr:row>
      <xdr:rowOff>191007</xdr:rowOff>
    </xdr:from>
    <xdr:to>
      <xdr:col>3</xdr:col>
      <xdr:colOff>211</xdr:colOff>
      <xdr:row>29</xdr:row>
      <xdr:rowOff>15286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3D27AECF-CD8D-47F2-AE5F-3EAC573EFCE3}"/>
            </a:ext>
          </a:extLst>
        </xdr:cNvPr>
        <xdr:cNvSpPr/>
      </xdr:nvSpPr>
      <xdr:spPr>
        <a:xfrm>
          <a:off x="2803873" y="3971699"/>
          <a:ext cx="742569" cy="158274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16564</xdr:colOff>
      <xdr:row>33</xdr:row>
      <xdr:rowOff>11043</xdr:rowOff>
    </xdr:from>
    <xdr:to>
      <xdr:col>2</xdr:col>
      <xdr:colOff>767521</xdr:colOff>
      <xdr:row>40</xdr:row>
      <xdr:rowOff>176696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C2D2F32E-DB41-4044-A406-16D77C1A75DB}"/>
            </a:ext>
          </a:extLst>
        </xdr:cNvPr>
        <xdr:cNvSpPr/>
      </xdr:nvSpPr>
      <xdr:spPr>
        <a:xfrm>
          <a:off x="2319129" y="6289260"/>
          <a:ext cx="750957" cy="151847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6350</xdr:colOff>
      <xdr:row>50</xdr:row>
      <xdr:rowOff>184727</xdr:rowOff>
    </xdr:from>
    <xdr:to>
      <xdr:col>3</xdr:col>
      <xdr:colOff>11205</xdr:colOff>
      <xdr:row>59</xdr:row>
      <xdr:rowOff>184727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5A1C899B-FD31-4B16-AED4-69EB1D486493}"/>
            </a:ext>
          </a:extLst>
        </xdr:cNvPr>
        <xdr:cNvSpPr/>
      </xdr:nvSpPr>
      <xdr:spPr>
        <a:xfrm>
          <a:off x="2520950" y="9620827"/>
          <a:ext cx="773205" cy="172085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17584</xdr:colOff>
      <xdr:row>62</xdr:row>
      <xdr:rowOff>188899</xdr:rowOff>
    </xdr:from>
    <xdr:to>
      <xdr:col>2</xdr:col>
      <xdr:colOff>947615</xdr:colOff>
      <xdr:row>71</xdr:row>
      <xdr:rowOff>0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6B74A17F-6781-487F-98C7-9F9726A553C0}"/>
            </a:ext>
          </a:extLst>
        </xdr:cNvPr>
        <xdr:cNvSpPr/>
      </xdr:nvSpPr>
      <xdr:spPr>
        <a:xfrm>
          <a:off x="2909276" y="12175745"/>
          <a:ext cx="930031" cy="156956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8966</xdr:colOff>
      <xdr:row>8</xdr:row>
      <xdr:rowOff>187325</xdr:rowOff>
    </xdr:from>
    <xdr:to>
      <xdr:col>13</xdr:col>
      <xdr:colOff>779930</xdr:colOff>
      <xdr:row>26</xdr:row>
      <xdr:rowOff>11723</xdr:rowOff>
    </xdr:to>
    <xdr:sp macro="" textlink="">
      <xdr:nvSpPr>
        <xdr:cNvPr id="8" name="Retângulo: Cantos Arredondados 7">
          <a:extLst>
            <a:ext uri="{FF2B5EF4-FFF2-40B4-BE49-F238E27FC236}">
              <a16:creationId xmlns:a16="http://schemas.microsoft.com/office/drawing/2014/main" id="{59CAD473-0EF2-4F22-A6CE-C0E5275AC6EF}"/>
            </a:ext>
          </a:extLst>
        </xdr:cNvPr>
        <xdr:cNvSpPr/>
      </xdr:nvSpPr>
      <xdr:spPr>
        <a:xfrm>
          <a:off x="12265443" y="1617540"/>
          <a:ext cx="770964" cy="3306152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3865562</xdr:colOff>
      <xdr:row>33</xdr:row>
      <xdr:rowOff>8032</xdr:rowOff>
    </xdr:from>
    <xdr:to>
      <xdr:col>13</xdr:col>
      <xdr:colOff>799914</xdr:colOff>
      <xdr:row>41</xdr:row>
      <xdr:rowOff>7471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38CD8933-6451-4EA0-AC82-1A1566177960}"/>
            </a:ext>
          </a:extLst>
        </xdr:cNvPr>
        <xdr:cNvSpPr/>
      </xdr:nvSpPr>
      <xdr:spPr>
        <a:xfrm>
          <a:off x="11144250" y="6223095"/>
          <a:ext cx="823727" cy="152343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24</xdr:col>
      <xdr:colOff>0</xdr:colOff>
      <xdr:row>9</xdr:row>
      <xdr:rowOff>1306</xdr:rowOff>
    </xdr:from>
    <xdr:to>
      <xdr:col>25</xdr:col>
      <xdr:colOff>0</xdr:colOff>
      <xdr:row>25</xdr:row>
      <xdr:rowOff>177898</xdr:rowOff>
    </xdr:to>
    <xdr:sp macro="" textlink="">
      <xdr:nvSpPr>
        <xdr:cNvPr id="10" name="Retângulo: Cantos Arredondados 9">
          <a:extLst>
            <a:ext uri="{FF2B5EF4-FFF2-40B4-BE49-F238E27FC236}">
              <a16:creationId xmlns:a16="http://schemas.microsoft.com/office/drawing/2014/main" id="{6C6C1CD8-97E8-4AD7-A6C4-3EA719A1473B}"/>
            </a:ext>
          </a:extLst>
        </xdr:cNvPr>
        <xdr:cNvSpPr/>
      </xdr:nvSpPr>
      <xdr:spPr>
        <a:xfrm>
          <a:off x="16310429" y="1634163"/>
          <a:ext cx="807357" cy="3224592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35</xdr:col>
      <xdr:colOff>0</xdr:colOff>
      <xdr:row>8</xdr:row>
      <xdr:rowOff>178433</xdr:rowOff>
    </xdr:from>
    <xdr:to>
      <xdr:col>36</xdr:col>
      <xdr:colOff>0</xdr:colOff>
      <xdr:row>25</xdr:row>
      <xdr:rowOff>187570</xdr:rowOff>
    </xdr:to>
    <xdr:sp macro="" textlink="">
      <xdr:nvSpPr>
        <xdr:cNvPr id="11" name="Retângulo: Cantos Arredondados 10">
          <a:extLst>
            <a:ext uri="{FF2B5EF4-FFF2-40B4-BE49-F238E27FC236}">
              <a16:creationId xmlns:a16="http://schemas.microsoft.com/office/drawing/2014/main" id="{FE9EB31B-F048-4D46-BCDB-EFC445FC23BE}"/>
            </a:ext>
          </a:extLst>
        </xdr:cNvPr>
        <xdr:cNvSpPr/>
      </xdr:nvSpPr>
      <xdr:spPr>
        <a:xfrm>
          <a:off x="32870588" y="1597845"/>
          <a:ext cx="806824" cy="3311137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46</xdr:col>
      <xdr:colOff>12114</xdr:colOff>
      <xdr:row>9</xdr:row>
      <xdr:rowOff>0</xdr:rowOff>
    </xdr:from>
    <xdr:to>
      <xdr:col>47</xdr:col>
      <xdr:colOff>12368</xdr:colOff>
      <xdr:row>25</xdr:row>
      <xdr:rowOff>175847</xdr:rowOff>
    </xdr:to>
    <xdr:sp macro="" textlink="">
      <xdr:nvSpPr>
        <xdr:cNvPr id="13" name="Retângulo: Cantos Arredondados 12">
          <a:extLst>
            <a:ext uri="{FF2B5EF4-FFF2-40B4-BE49-F238E27FC236}">
              <a16:creationId xmlns:a16="http://schemas.microsoft.com/office/drawing/2014/main" id="{171A57D8-7C89-4B86-BAC8-9F4B83C33E39}"/>
            </a:ext>
          </a:extLst>
        </xdr:cNvPr>
        <xdr:cNvSpPr/>
      </xdr:nvSpPr>
      <xdr:spPr>
        <a:xfrm>
          <a:off x="33383806" y="1631462"/>
          <a:ext cx="732947" cy="330200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68</xdr:col>
      <xdr:colOff>23812</xdr:colOff>
      <xdr:row>8</xdr:row>
      <xdr:rowOff>183964</xdr:rowOff>
    </xdr:from>
    <xdr:to>
      <xdr:col>68</xdr:col>
      <xdr:colOff>713702</xdr:colOff>
      <xdr:row>26</xdr:row>
      <xdr:rowOff>1222</xdr:rowOff>
    </xdr:to>
    <xdr:sp macro="" textlink="">
      <xdr:nvSpPr>
        <xdr:cNvPr id="14" name="Retângulo: Cantos Arredondados 13">
          <a:extLst>
            <a:ext uri="{FF2B5EF4-FFF2-40B4-BE49-F238E27FC236}">
              <a16:creationId xmlns:a16="http://schemas.microsoft.com/office/drawing/2014/main" id="{2990D57D-6813-45AA-856E-961C4DD617F0}"/>
            </a:ext>
          </a:extLst>
        </xdr:cNvPr>
        <xdr:cNvSpPr/>
      </xdr:nvSpPr>
      <xdr:spPr>
        <a:xfrm>
          <a:off x="61325125" y="1628589"/>
          <a:ext cx="689890" cy="3254196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57</xdr:col>
      <xdr:colOff>3208</xdr:colOff>
      <xdr:row>8</xdr:row>
      <xdr:rowOff>196849</xdr:rowOff>
    </xdr:from>
    <xdr:to>
      <xdr:col>58</xdr:col>
      <xdr:colOff>0</xdr:colOff>
      <xdr:row>25</xdr:row>
      <xdr:rowOff>184150</xdr:rowOff>
    </xdr:to>
    <xdr:sp macro="" textlink="">
      <xdr:nvSpPr>
        <xdr:cNvPr id="15" name="Retângulo: Cantos Arredondados 14">
          <a:extLst>
            <a:ext uri="{FF2B5EF4-FFF2-40B4-BE49-F238E27FC236}">
              <a16:creationId xmlns:a16="http://schemas.microsoft.com/office/drawing/2014/main" id="{AD6B26CF-70D8-4C01-9A9F-B7018E133BF4}"/>
            </a:ext>
          </a:extLst>
        </xdr:cNvPr>
        <xdr:cNvSpPr/>
      </xdr:nvSpPr>
      <xdr:spPr>
        <a:xfrm>
          <a:off x="53298758" y="1625599"/>
          <a:ext cx="803242" cy="323215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57</xdr:col>
      <xdr:colOff>19881</xdr:colOff>
      <xdr:row>51</xdr:row>
      <xdr:rowOff>15874</xdr:rowOff>
    </xdr:from>
    <xdr:to>
      <xdr:col>58</xdr:col>
      <xdr:colOff>23814</xdr:colOff>
      <xdr:row>68</xdr:row>
      <xdr:rowOff>-1</xdr:rowOff>
    </xdr:to>
    <xdr:sp macro="" textlink="">
      <xdr:nvSpPr>
        <xdr:cNvPr id="18" name="Retângulo: Cantos Arredondados 17">
          <a:extLst>
            <a:ext uri="{FF2B5EF4-FFF2-40B4-BE49-F238E27FC236}">
              <a16:creationId xmlns:a16="http://schemas.microsoft.com/office/drawing/2014/main" id="{3784342B-2DCC-43F4-9C4F-87CBE78BB19C}"/>
            </a:ext>
          </a:extLst>
        </xdr:cNvPr>
        <xdr:cNvSpPr/>
      </xdr:nvSpPr>
      <xdr:spPr>
        <a:xfrm>
          <a:off x="40451238" y="9649731"/>
          <a:ext cx="811290" cy="3231697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46</xdr:col>
      <xdr:colOff>12700</xdr:colOff>
      <xdr:row>51</xdr:row>
      <xdr:rowOff>12700</xdr:rowOff>
    </xdr:from>
    <xdr:to>
      <xdr:col>47</xdr:col>
      <xdr:colOff>373</xdr:colOff>
      <xdr:row>68</xdr:row>
      <xdr:rowOff>19049</xdr:rowOff>
    </xdr:to>
    <xdr:sp macro="" textlink="">
      <xdr:nvSpPr>
        <xdr:cNvPr id="19" name="Retângulo: Cantos Arredondados 18">
          <a:extLst>
            <a:ext uri="{FF2B5EF4-FFF2-40B4-BE49-F238E27FC236}">
              <a16:creationId xmlns:a16="http://schemas.microsoft.com/office/drawing/2014/main" id="{F4C32000-BAE5-4C60-B9C2-1BD788F90862}"/>
            </a:ext>
          </a:extLst>
        </xdr:cNvPr>
        <xdr:cNvSpPr/>
      </xdr:nvSpPr>
      <xdr:spPr>
        <a:xfrm>
          <a:off x="43103800" y="9639300"/>
          <a:ext cx="794123" cy="325119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35</xdr:col>
      <xdr:colOff>6350</xdr:colOff>
      <xdr:row>51</xdr:row>
      <xdr:rowOff>12700</xdr:rowOff>
    </xdr:from>
    <xdr:to>
      <xdr:col>36</xdr:col>
      <xdr:colOff>17553</xdr:colOff>
      <xdr:row>67</xdr:row>
      <xdr:rowOff>177800</xdr:rowOff>
    </xdr:to>
    <xdr:sp macro="" textlink="">
      <xdr:nvSpPr>
        <xdr:cNvPr id="20" name="Retângulo: Cantos Arredondados 19">
          <a:extLst>
            <a:ext uri="{FF2B5EF4-FFF2-40B4-BE49-F238E27FC236}">
              <a16:creationId xmlns:a16="http://schemas.microsoft.com/office/drawing/2014/main" id="{8D199CF2-85C7-4372-8361-DD2A7E80C9BC}"/>
            </a:ext>
          </a:extLst>
        </xdr:cNvPr>
        <xdr:cNvSpPr/>
      </xdr:nvSpPr>
      <xdr:spPr>
        <a:xfrm>
          <a:off x="32893000" y="9639300"/>
          <a:ext cx="817653" cy="321945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23</xdr:col>
      <xdr:colOff>4015154</xdr:colOff>
      <xdr:row>51</xdr:row>
      <xdr:rowOff>15875</xdr:rowOff>
    </xdr:from>
    <xdr:to>
      <xdr:col>25</xdr:col>
      <xdr:colOff>6348</xdr:colOff>
      <xdr:row>67</xdr:row>
      <xdr:rowOff>184151</xdr:rowOff>
    </xdr:to>
    <xdr:sp macro="" textlink="">
      <xdr:nvSpPr>
        <xdr:cNvPr id="21" name="Retângulo: Cantos Arredondados 20">
          <a:extLst>
            <a:ext uri="{FF2B5EF4-FFF2-40B4-BE49-F238E27FC236}">
              <a16:creationId xmlns:a16="http://schemas.microsoft.com/office/drawing/2014/main" id="{7ADB4075-7A3B-493F-B759-892FC32D400A}"/>
            </a:ext>
          </a:extLst>
        </xdr:cNvPr>
        <xdr:cNvSpPr/>
      </xdr:nvSpPr>
      <xdr:spPr>
        <a:xfrm>
          <a:off x="23963923" y="9853490"/>
          <a:ext cx="768348" cy="329443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19236</xdr:colOff>
      <xdr:row>51</xdr:row>
      <xdr:rowOff>25400</xdr:rowOff>
    </xdr:from>
    <xdr:to>
      <xdr:col>13</xdr:col>
      <xdr:colOff>785904</xdr:colOff>
      <xdr:row>68</xdr:row>
      <xdr:rowOff>0</xdr:rowOff>
    </xdr:to>
    <xdr:sp macro="" textlink="">
      <xdr:nvSpPr>
        <xdr:cNvPr id="22" name="Retângulo: Cantos Arredondados 21">
          <a:extLst>
            <a:ext uri="{FF2B5EF4-FFF2-40B4-BE49-F238E27FC236}">
              <a16:creationId xmlns:a16="http://schemas.microsoft.com/office/drawing/2014/main" id="{03DE84B0-010C-4FFE-9BAB-42EC44F8E5CD}"/>
            </a:ext>
          </a:extLst>
        </xdr:cNvPr>
        <xdr:cNvSpPr/>
      </xdr:nvSpPr>
      <xdr:spPr>
        <a:xfrm>
          <a:off x="12495118" y="9796929"/>
          <a:ext cx="766668" cy="327660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68</xdr:col>
      <xdr:colOff>20066</xdr:colOff>
      <xdr:row>51</xdr:row>
      <xdr:rowOff>18486</xdr:rowOff>
    </xdr:from>
    <xdr:to>
      <xdr:col>69</xdr:col>
      <xdr:colOff>17930</xdr:colOff>
      <xdr:row>68</xdr:row>
      <xdr:rowOff>7471</xdr:rowOff>
    </xdr:to>
    <xdr:sp macro="" textlink="">
      <xdr:nvSpPr>
        <xdr:cNvPr id="12" name="Retângulo: Cantos Arredondados 11">
          <a:extLst>
            <a:ext uri="{FF2B5EF4-FFF2-40B4-BE49-F238E27FC236}">
              <a16:creationId xmlns:a16="http://schemas.microsoft.com/office/drawing/2014/main" id="{D1ABD2E2-E0D2-4B16-81FD-A444F04D4297}"/>
            </a:ext>
          </a:extLst>
        </xdr:cNvPr>
        <xdr:cNvSpPr/>
      </xdr:nvSpPr>
      <xdr:spPr>
        <a:xfrm>
          <a:off x="63751654" y="9790015"/>
          <a:ext cx="804688" cy="329098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22711</xdr:colOff>
      <xdr:row>8</xdr:row>
      <xdr:rowOff>176680</xdr:rowOff>
    </xdr:from>
    <xdr:to>
      <xdr:col>3</xdr:col>
      <xdr:colOff>9749</xdr:colOff>
      <xdr:row>42</xdr:row>
      <xdr:rowOff>11355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D1DF5230-5CA3-45DA-84BA-ACA2EC6678BC}"/>
            </a:ext>
          </a:extLst>
        </xdr:cNvPr>
        <xdr:cNvSpPr/>
      </xdr:nvSpPr>
      <xdr:spPr>
        <a:xfrm>
          <a:off x="4505064" y="1498974"/>
          <a:ext cx="823744" cy="6446146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0</xdr:colOff>
      <xdr:row>8</xdr:row>
      <xdr:rowOff>179295</xdr:rowOff>
    </xdr:from>
    <xdr:to>
      <xdr:col>14</xdr:col>
      <xdr:colOff>8965</xdr:colOff>
      <xdr:row>42</xdr:row>
      <xdr:rowOff>7620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DD7274D0-2EDC-4318-AE76-15829185B624}"/>
            </a:ext>
          </a:extLst>
        </xdr:cNvPr>
        <xdr:cNvSpPr/>
      </xdr:nvSpPr>
      <xdr:spPr>
        <a:xfrm>
          <a:off x="14739938" y="1488983"/>
          <a:ext cx="747152" cy="6138637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17610</xdr:colOff>
      <xdr:row>8</xdr:row>
      <xdr:rowOff>185699</xdr:rowOff>
    </xdr:from>
    <xdr:to>
      <xdr:col>2</xdr:col>
      <xdr:colOff>827607</xdr:colOff>
      <xdr:row>31</xdr:row>
      <xdr:rowOff>179828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3FBA4C48-05EE-48D3-8B4D-FE9B6AFF4B99}"/>
            </a:ext>
          </a:extLst>
        </xdr:cNvPr>
        <xdr:cNvSpPr/>
      </xdr:nvSpPr>
      <xdr:spPr>
        <a:xfrm>
          <a:off x="4326539" y="1618985"/>
          <a:ext cx="809997" cy="278812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9525</xdr:colOff>
      <xdr:row>9</xdr:row>
      <xdr:rowOff>1</xdr:rowOff>
    </xdr:from>
    <xdr:to>
      <xdr:col>15</xdr:col>
      <xdr:colOff>372</xdr:colOff>
      <xdr:row>31</xdr:row>
      <xdr:rowOff>171450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3296F1F8-FF16-4302-943C-F1EA6FDE6213}"/>
            </a:ext>
          </a:extLst>
        </xdr:cNvPr>
        <xdr:cNvSpPr/>
      </xdr:nvSpPr>
      <xdr:spPr>
        <a:xfrm>
          <a:off x="12877800" y="1628776"/>
          <a:ext cx="829047" cy="537209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190499</xdr:rowOff>
    </xdr:from>
    <xdr:to>
      <xdr:col>3</xdr:col>
      <xdr:colOff>7620</xdr:colOff>
      <xdr:row>19</xdr:row>
      <xdr:rowOff>259080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AAC07C9C-7EA6-4B22-B5DD-1B6105783448}"/>
            </a:ext>
          </a:extLst>
        </xdr:cNvPr>
        <xdr:cNvSpPr/>
      </xdr:nvSpPr>
      <xdr:spPr>
        <a:xfrm>
          <a:off x="3208020" y="1706879"/>
          <a:ext cx="708660" cy="252222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7470</xdr:colOff>
      <xdr:row>26</xdr:row>
      <xdr:rowOff>561</xdr:rowOff>
    </xdr:from>
    <xdr:to>
      <xdr:col>3</xdr:col>
      <xdr:colOff>562</xdr:colOff>
      <xdr:row>36</xdr:row>
      <xdr:rowOff>1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BEAE8D37-8B96-4808-9011-ECFBD4E947BB}"/>
            </a:ext>
          </a:extLst>
        </xdr:cNvPr>
        <xdr:cNvSpPr/>
      </xdr:nvSpPr>
      <xdr:spPr>
        <a:xfrm>
          <a:off x="3384176" y="5476502"/>
          <a:ext cx="702798" cy="256932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107313</xdr:colOff>
      <xdr:row>9</xdr:row>
      <xdr:rowOff>5264</xdr:rowOff>
    </xdr:from>
    <xdr:to>
      <xdr:col>4</xdr:col>
      <xdr:colOff>52312</xdr:colOff>
      <xdr:row>27</xdr:row>
      <xdr:rowOff>23812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3ABA951A-3BA4-4128-9AFC-4AF6344866C0}"/>
            </a:ext>
          </a:extLst>
        </xdr:cNvPr>
        <xdr:cNvSpPr/>
      </xdr:nvSpPr>
      <xdr:spPr>
        <a:xfrm>
          <a:off x="5766751" y="1592764"/>
          <a:ext cx="722874" cy="378092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1682</xdr:colOff>
      <xdr:row>9</xdr:row>
      <xdr:rowOff>0</xdr:rowOff>
    </xdr:from>
    <xdr:to>
      <xdr:col>10</xdr:col>
      <xdr:colOff>717417</xdr:colOff>
      <xdr:row>26</xdr:row>
      <xdr:rowOff>209550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96AEED48-0806-4330-9B16-513DBCA4AE8C}"/>
            </a:ext>
          </a:extLst>
        </xdr:cNvPr>
        <xdr:cNvSpPr/>
      </xdr:nvSpPr>
      <xdr:spPr>
        <a:xfrm>
          <a:off x="12556539" y="1596571"/>
          <a:ext cx="715735" cy="381090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3683295</xdr:colOff>
      <xdr:row>8</xdr:row>
      <xdr:rowOff>255562</xdr:rowOff>
    </xdr:from>
    <xdr:to>
      <xdr:col>2</xdr:col>
      <xdr:colOff>682890</xdr:colOff>
      <xdr:row>39</xdr:row>
      <xdr:rowOff>18142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6018D061-5FDB-4C94-AD97-F9E874B454FC}"/>
            </a:ext>
          </a:extLst>
        </xdr:cNvPr>
        <xdr:cNvSpPr/>
      </xdr:nvSpPr>
      <xdr:spPr>
        <a:xfrm>
          <a:off x="3828971" y="1689915"/>
          <a:ext cx="686331" cy="659816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3905250</xdr:colOff>
      <xdr:row>51</xdr:row>
      <xdr:rowOff>172357</xdr:rowOff>
    </xdr:from>
    <xdr:to>
      <xdr:col>3</xdr:col>
      <xdr:colOff>11905</xdr:colOff>
      <xdr:row>79</xdr:row>
      <xdr:rowOff>26988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2C5C1A5F-CF4E-49B8-AB3C-E3738190A5A4}"/>
            </a:ext>
          </a:extLst>
        </xdr:cNvPr>
        <xdr:cNvSpPr/>
      </xdr:nvSpPr>
      <xdr:spPr>
        <a:xfrm>
          <a:off x="4044950" y="12599307"/>
          <a:ext cx="773905" cy="518863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14940</xdr:colOff>
      <xdr:row>11</xdr:row>
      <xdr:rowOff>2616</xdr:rowOff>
    </xdr:from>
    <xdr:to>
      <xdr:col>2</xdr:col>
      <xdr:colOff>881529</xdr:colOff>
      <xdr:row>22</xdr:row>
      <xdr:rowOff>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2478604C-2839-4801-A553-A520401A95A4}"/>
            </a:ext>
          </a:extLst>
        </xdr:cNvPr>
        <xdr:cNvSpPr/>
      </xdr:nvSpPr>
      <xdr:spPr>
        <a:xfrm>
          <a:off x="3526490" y="1926666"/>
          <a:ext cx="866589" cy="2950134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6776</xdr:colOff>
      <xdr:row>10</xdr:row>
      <xdr:rowOff>221237</xdr:rowOff>
    </xdr:from>
    <xdr:to>
      <xdr:col>13</xdr:col>
      <xdr:colOff>873365</xdr:colOff>
      <xdr:row>21</xdr:row>
      <xdr:rowOff>254906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98026E64-2DEC-4DE5-B854-FE980F2BDB1C}"/>
            </a:ext>
          </a:extLst>
        </xdr:cNvPr>
        <xdr:cNvSpPr/>
      </xdr:nvSpPr>
      <xdr:spPr>
        <a:xfrm>
          <a:off x="11971990" y="2071808"/>
          <a:ext cx="866589" cy="296374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358941</xdr:colOff>
      <xdr:row>8</xdr:row>
      <xdr:rowOff>338116</xdr:rowOff>
    </xdr:from>
    <xdr:to>
      <xdr:col>17</xdr:col>
      <xdr:colOff>820057</xdr:colOff>
      <xdr:row>73</xdr:row>
      <xdr:rowOff>269010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F903A38A-16E4-4591-A6D5-5A5BEDBBCFC6}"/>
            </a:ext>
          </a:extLst>
        </xdr:cNvPr>
        <xdr:cNvSpPr/>
      </xdr:nvSpPr>
      <xdr:spPr>
        <a:xfrm>
          <a:off x="18875541" y="2135166"/>
          <a:ext cx="1070716" cy="20689044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15174</xdr:colOff>
      <xdr:row>9</xdr:row>
      <xdr:rowOff>28603</xdr:rowOff>
    </xdr:from>
    <xdr:to>
      <xdr:col>11</xdr:col>
      <xdr:colOff>11547</xdr:colOff>
      <xdr:row>74</xdr:row>
      <xdr:rowOff>14143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47D5B79F-4275-40A9-889F-F34447AEA614}"/>
            </a:ext>
          </a:extLst>
        </xdr:cNvPr>
        <xdr:cNvSpPr/>
      </xdr:nvSpPr>
      <xdr:spPr>
        <a:xfrm>
          <a:off x="13248574" y="2181253"/>
          <a:ext cx="1082223" cy="2068019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23091</xdr:colOff>
      <xdr:row>78</xdr:row>
      <xdr:rowOff>495301</xdr:rowOff>
    </xdr:from>
    <xdr:to>
      <xdr:col>10</xdr:col>
      <xdr:colOff>11546</xdr:colOff>
      <xdr:row>96</xdr:row>
      <xdr:rowOff>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F470B58B-1F1A-40A3-AB74-5E4B606A1D86}"/>
            </a:ext>
          </a:extLst>
        </xdr:cNvPr>
        <xdr:cNvSpPr/>
      </xdr:nvSpPr>
      <xdr:spPr>
        <a:xfrm>
          <a:off x="12170641" y="24542751"/>
          <a:ext cx="1074305" cy="489584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1076491</xdr:colOff>
      <xdr:row>9</xdr:row>
      <xdr:rowOff>7916</xdr:rowOff>
    </xdr:from>
    <xdr:to>
      <xdr:col>12</xdr:col>
      <xdr:colOff>1055007</xdr:colOff>
      <xdr:row>72</xdr:row>
      <xdr:rowOff>284885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BEE4E1A2-6993-46E8-8E31-85D8653343D9}"/>
            </a:ext>
          </a:extLst>
        </xdr:cNvPr>
        <xdr:cNvSpPr/>
      </xdr:nvSpPr>
      <xdr:spPr>
        <a:xfrm>
          <a:off x="15398627" y="2190007"/>
          <a:ext cx="1069562" cy="2076437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15174</xdr:colOff>
      <xdr:row>8</xdr:row>
      <xdr:rowOff>330227</xdr:rowOff>
    </xdr:from>
    <xdr:to>
      <xdr:col>6</xdr:col>
      <xdr:colOff>11547</xdr:colOff>
      <xdr:row>73</xdr:row>
      <xdr:rowOff>31749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300213DB-F560-4760-A3F0-463A35CD5AE6}"/>
            </a:ext>
          </a:extLst>
        </xdr:cNvPr>
        <xdr:cNvSpPr/>
      </xdr:nvSpPr>
      <xdr:spPr>
        <a:xfrm>
          <a:off x="7793924" y="2124102"/>
          <a:ext cx="1075873" cy="20132647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32</xdr:col>
      <xdr:colOff>1444</xdr:colOff>
      <xdr:row>28</xdr:row>
      <xdr:rowOff>222250</xdr:rowOff>
    </xdr:from>
    <xdr:to>
      <xdr:col>33</xdr:col>
      <xdr:colOff>15874</xdr:colOff>
      <xdr:row>39</xdr:row>
      <xdr:rowOff>64943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56BB3B81-4941-43C2-A4EF-78D9FF462CE2}"/>
            </a:ext>
          </a:extLst>
        </xdr:cNvPr>
        <xdr:cNvSpPr/>
      </xdr:nvSpPr>
      <xdr:spPr>
        <a:xfrm>
          <a:off x="39593694" y="9001125"/>
          <a:ext cx="1459055" cy="301769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11134</xdr:colOff>
      <xdr:row>8</xdr:row>
      <xdr:rowOff>335517</xdr:rowOff>
    </xdr:from>
    <xdr:to>
      <xdr:col>13</xdr:col>
      <xdr:colOff>2351</xdr:colOff>
      <xdr:row>78</xdr:row>
      <xdr:rowOff>48780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0D319FBE-F416-4496-8BC7-8F11F04E94DA}"/>
            </a:ext>
          </a:extLst>
        </xdr:cNvPr>
        <xdr:cNvSpPr/>
      </xdr:nvSpPr>
      <xdr:spPr>
        <a:xfrm>
          <a:off x="18662816" y="2171244"/>
          <a:ext cx="1082262" cy="2123976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0</xdr:colOff>
      <xdr:row>9</xdr:row>
      <xdr:rowOff>3173</xdr:rowOff>
    </xdr:from>
    <xdr:to>
      <xdr:col>11</xdr:col>
      <xdr:colOff>2</xdr:colOff>
      <xdr:row>78</xdr:row>
      <xdr:rowOff>45605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2D6AB40D-2F4A-4C01-ADF6-ADB7C0F8E1C6}"/>
            </a:ext>
          </a:extLst>
        </xdr:cNvPr>
        <xdr:cNvSpPr/>
      </xdr:nvSpPr>
      <xdr:spPr>
        <a:xfrm>
          <a:off x="16469591" y="2185264"/>
          <a:ext cx="1091047" cy="2122256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32</xdr:col>
      <xdr:colOff>1444</xdr:colOff>
      <xdr:row>28</xdr:row>
      <xdr:rowOff>222250</xdr:rowOff>
    </xdr:from>
    <xdr:to>
      <xdr:col>33</xdr:col>
      <xdr:colOff>15874</xdr:colOff>
      <xdr:row>39</xdr:row>
      <xdr:rowOff>64943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B688EA76-2964-4726-A5BB-1158C988FA6B}"/>
            </a:ext>
          </a:extLst>
        </xdr:cNvPr>
        <xdr:cNvSpPr/>
      </xdr:nvSpPr>
      <xdr:spPr>
        <a:xfrm>
          <a:off x="39625444" y="9039225"/>
          <a:ext cx="1449530" cy="332566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32</xdr:col>
      <xdr:colOff>36080</xdr:colOff>
      <xdr:row>41</xdr:row>
      <xdr:rowOff>34636</xdr:rowOff>
    </xdr:from>
    <xdr:to>
      <xdr:col>33</xdr:col>
      <xdr:colOff>50510</xdr:colOff>
      <xdr:row>48</xdr:row>
      <xdr:rowOff>311727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40889FC6-B7B9-4FCE-8157-15BC7B575A4A}"/>
            </a:ext>
          </a:extLst>
        </xdr:cNvPr>
        <xdr:cNvSpPr/>
      </xdr:nvSpPr>
      <xdr:spPr>
        <a:xfrm>
          <a:off x="40872353" y="12930909"/>
          <a:ext cx="1457612" cy="3128818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9690</xdr:colOff>
      <xdr:row>9</xdr:row>
      <xdr:rowOff>7627</xdr:rowOff>
    </xdr:from>
    <xdr:to>
      <xdr:col>12</xdr:col>
      <xdr:colOff>1074056</xdr:colOff>
      <xdr:row>75</xdr:row>
      <xdr:rowOff>7793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90A09BEE-713F-4245-BA21-745A74C4D3BF}"/>
            </a:ext>
          </a:extLst>
        </xdr:cNvPr>
        <xdr:cNvSpPr/>
      </xdr:nvSpPr>
      <xdr:spPr>
        <a:xfrm>
          <a:off x="14811540" y="2255527"/>
          <a:ext cx="1064366" cy="20993266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9111</xdr:colOff>
      <xdr:row>9</xdr:row>
      <xdr:rowOff>894</xdr:rowOff>
    </xdr:from>
    <xdr:to>
      <xdr:col>11</xdr:col>
      <xdr:colOff>0</xdr:colOff>
      <xdr:row>74</xdr:row>
      <xdr:rowOff>277957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AF8538FE-5F69-47E3-8DBD-654071FFE5AA}"/>
            </a:ext>
          </a:extLst>
        </xdr:cNvPr>
        <xdr:cNvSpPr/>
      </xdr:nvSpPr>
      <xdr:spPr>
        <a:xfrm>
          <a:off x="12632911" y="2172594"/>
          <a:ext cx="1083089" cy="2106696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23091</xdr:colOff>
      <xdr:row>79</xdr:row>
      <xdr:rowOff>495301</xdr:rowOff>
    </xdr:from>
    <xdr:to>
      <xdr:col>10</xdr:col>
      <xdr:colOff>11546</xdr:colOff>
      <xdr:row>97</xdr:row>
      <xdr:rowOff>0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9419A775-529D-4CCF-9D6B-A5AFD300402E}"/>
            </a:ext>
          </a:extLst>
        </xdr:cNvPr>
        <xdr:cNvSpPr/>
      </xdr:nvSpPr>
      <xdr:spPr>
        <a:xfrm>
          <a:off x="11554691" y="24917401"/>
          <a:ext cx="1080655" cy="6261099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31749</xdr:colOff>
      <xdr:row>9</xdr:row>
      <xdr:rowOff>64394</xdr:rowOff>
    </xdr:from>
    <xdr:to>
      <xdr:col>6</xdr:col>
      <xdr:colOff>25399</xdr:colOff>
      <xdr:row>75</xdr:row>
      <xdr:rowOff>49357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8D6E903F-7BEC-4F7E-8CC7-35625CB739A0}"/>
            </a:ext>
          </a:extLst>
        </xdr:cNvPr>
        <xdr:cNvSpPr/>
      </xdr:nvSpPr>
      <xdr:spPr>
        <a:xfrm>
          <a:off x="7308849" y="2236094"/>
          <a:ext cx="1085850" cy="21066963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78635</xdr:colOff>
      <xdr:row>16</xdr:row>
      <xdr:rowOff>119534</xdr:rowOff>
    </xdr:from>
    <xdr:to>
      <xdr:col>19</xdr:col>
      <xdr:colOff>46523</xdr:colOff>
      <xdr:row>28</xdr:row>
      <xdr:rowOff>154647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9575183-1371-4E13-8AE2-5D5A8D4F3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626948</xdr:colOff>
      <xdr:row>16</xdr:row>
      <xdr:rowOff>93333</xdr:rowOff>
    </xdr:from>
    <xdr:to>
      <xdr:col>15</xdr:col>
      <xdr:colOff>235420</xdr:colOff>
      <xdr:row>28</xdr:row>
      <xdr:rowOff>128446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DD6624-6BEA-4858-BE01-27492B0A5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33812</xdr:colOff>
      <xdr:row>16</xdr:row>
      <xdr:rowOff>137089</xdr:rowOff>
    </xdr:from>
    <xdr:to>
      <xdr:col>22</xdr:col>
      <xdr:colOff>31580</xdr:colOff>
      <xdr:row>28</xdr:row>
      <xdr:rowOff>172202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F1FCB37-E2C4-4531-BA6A-AF5461DE4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877581</xdr:colOff>
      <xdr:row>28</xdr:row>
      <xdr:rowOff>237298</xdr:rowOff>
    </xdr:from>
    <xdr:to>
      <xdr:col>18</xdr:col>
      <xdr:colOff>845468</xdr:colOff>
      <xdr:row>40</xdr:row>
      <xdr:rowOff>191592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FCB65D0-8A5C-4968-985F-51DED459F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502257</xdr:colOff>
      <xdr:row>28</xdr:row>
      <xdr:rowOff>211097</xdr:rowOff>
    </xdr:from>
    <xdr:to>
      <xdr:col>15</xdr:col>
      <xdr:colOff>110729</xdr:colOff>
      <xdr:row>40</xdr:row>
      <xdr:rowOff>165391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5DC29ABB-048C-44BA-88CA-1A7891E06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832757</xdr:colOff>
      <xdr:row>28</xdr:row>
      <xdr:rowOff>254853</xdr:rowOff>
    </xdr:from>
    <xdr:to>
      <xdr:col>21</xdr:col>
      <xdr:colOff>830525</xdr:colOff>
      <xdr:row>40</xdr:row>
      <xdr:rowOff>209147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A9D147D-2409-4F6D-8EB8-03A906C3E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78635</xdr:colOff>
      <xdr:row>16</xdr:row>
      <xdr:rowOff>119534</xdr:rowOff>
    </xdr:from>
    <xdr:to>
      <xdr:col>19</xdr:col>
      <xdr:colOff>46523</xdr:colOff>
      <xdr:row>28</xdr:row>
      <xdr:rowOff>154647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4328C9-E987-4225-948E-D50B7CEAA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626948</xdr:colOff>
      <xdr:row>16</xdr:row>
      <xdr:rowOff>93333</xdr:rowOff>
    </xdr:from>
    <xdr:to>
      <xdr:col>15</xdr:col>
      <xdr:colOff>235420</xdr:colOff>
      <xdr:row>28</xdr:row>
      <xdr:rowOff>128446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46736E-E5F3-4E0B-ADFD-87BDF05E6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33812</xdr:colOff>
      <xdr:row>16</xdr:row>
      <xdr:rowOff>137089</xdr:rowOff>
    </xdr:from>
    <xdr:to>
      <xdr:col>22</xdr:col>
      <xdr:colOff>31580</xdr:colOff>
      <xdr:row>28</xdr:row>
      <xdr:rowOff>172202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1F61F83-47E3-4842-9196-1D8E2DA4F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877581</xdr:colOff>
      <xdr:row>28</xdr:row>
      <xdr:rowOff>237298</xdr:rowOff>
    </xdr:from>
    <xdr:to>
      <xdr:col>18</xdr:col>
      <xdr:colOff>845468</xdr:colOff>
      <xdr:row>40</xdr:row>
      <xdr:rowOff>191592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AD6364B-14FB-44D5-AA17-CE90804DB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502257</xdr:colOff>
      <xdr:row>28</xdr:row>
      <xdr:rowOff>211097</xdr:rowOff>
    </xdr:from>
    <xdr:to>
      <xdr:col>15</xdr:col>
      <xdr:colOff>110729</xdr:colOff>
      <xdr:row>40</xdr:row>
      <xdr:rowOff>165391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42F76E-8D80-4653-B03F-F22446D85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832757</xdr:colOff>
      <xdr:row>28</xdr:row>
      <xdr:rowOff>254853</xdr:rowOff>
    </xdr:from>
    <xdr:to>
      <xdr:col>21</xdr:col>
      <xdr:colOff>830525</xdr:colOff>
      <xdr:row>40</xdr:row>
      <xdr:rowOff>209147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8E85EB5-434E-45F0-B411-7E715C246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3899410</xdr:colOff>
      <xdr:row>8</xdr:row>
      <xdr:rowOff>240141</xdr:rowOff>
    </xdr:from>
    <xdr:to>
      <xdr:col>2</xdr:col>
      <xdr:colOff>695831</xdr:colOff>
      <xdr:row>34</xdr:row>
      <xdr:rowOff>226785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85D238E1-F8C1-4A28-933B-45717FC6A125}"/>
            </a:ext>
          </a:extLst>
        </xdr:cNvPr>
        <xdr:cNvSpPr/>
      </xdr:nvSpPr>
      <xdr:spPr>
        <a:xfrm>
          <a:off x="4035481" y="1664355"/>
          <a:ext cx="724350" cy="5783287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0</xdr:colOff>
      <xdr:row>51</xdr:row>
      <xdr:rowOff>172357</xdr:rowOff>
    </xdr:from>
    <xdr:to>
      <xdr:col>3</xdr:col>
      <xdr:colOff>11905</xdr:colOff>
      <xdr:row>78</xdr:row>
      <xdr:rowOff>26988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A512003F-9B8C-4679-A1EB-F5F2DE81BB9B}"/>
            </a:ext>
          </a:extLst>
        </xdr:cNvPr>
        <xdr:cNvSpPr/>
      </xdr:nvSpPr>
      <xdr:spPr>
        <a:xfrm>
          <a:off x="4106333" y="11263690"/>
          <a:ext cx="752739" cy="518863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2863850</xdr:colOff>
      <xdr:row>9</xdr:row>
      <xdr:rowOff>4885</xdr:rowOff>
    </xdr:from>
    <xdr:to>
      <xdr:col>3</xdr:col>
      <xdr:colOff>4884</xdr:colOff>
      <xdr:row>20</xdr:row>
      <xdr:rowOff>200270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3D1E3E60-FE91-4850-94DE-153C8DE6E82D}"/>
            </a:ext>
          </a:extLst>
        </xdr:cNvPr>
        <xdr:cNvSpPr/>
      </xdr:nvSpPr>
      <xdr:spPr>
        <a:xfrm>
          <a:off x="2952750" y="1681285"/>
          <a:ext cx="620834" cy="197973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38100</xdr:colOff>
      <xdr:row>52</xdr:row>
      <xdr:rowOff>4885</xdr:rowOff>
    </xdr:from>
    <xdr:to>
      <xdr:col>3</xdr:col>
      <xdr:colOff>4884</xdr:colOff>
      <xdr:row>63</xdr:row>
      <xdr:rowOff>200270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21A1187E-FAED-4241-B599-41544CC3D74D}"/>
            </a:ext>
          </a:extLst>
        </xdr:cNvPr>
        <xdr:cNvSpPr/>
      </xdr:nvSpPr>
      <xdr:spPr>
        <a:xfrm>
          <a:off x="3435350" y="10063285"/>
          <a:ext cx="576384" cy="197973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4231</xdr:colOff>
      <xdr:row>8</xdr:row>
      <xdr:rowOff>174800</xdr:rowOff>
    </xdr:from>
    <xdr:to>
      <xdr:col>3</xdr:col>
      <xdr:colOff>6700</xdr:colOff>
      <xdr:row>17</xdr:row>
      <xdr:rowOff>202997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D89242D3-12C0-4F51-8036-C880E4BF990A}"/>
            </a:ext>
          </a:extLst>
        </xdr:cNvPr>
        <xdr:cNvSpPr/>
      </xdr:nvSpPr>
      <xdr:spPr>
        <a:xfrm>
          <a:off x="3163356" y="1659113"/>
          <a:ext cx="716844" cy="1885572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38100</xdr:colOff>
      <xdr:row>33</xdr:row>
      <xdr:rowOff>4885</xdr:rowOff>
    </xdr:from>
    <xdr:to>
      <xdr:col>3</xdr:col>
      <xdr:colOff>4884</xdr:colOff>
      <xdr:row>41</xdr:row>
      <xdr:rowOff>200270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6534CEE1-E851-44D6-973B-D374148F7176}"/>
            </a:ext>
          </a:extLst>
        </xdr:cNvPr>
        <xdr:cNvSpPr/>
      </xdr:nvSpPr>
      <xdr:spPr>
        <a:xfrm>
          <a:off x="3003550" y="10469685"/>
          <a:ext cx="709734" cy="138918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8031</xdr:colOff>
      <xdr:row>8</xdr:row>
      <xdr:rowOff>224803</xdr:rowOff>
    </xdr:from>
    <xdr:to>
      <xdr:col>2</xdr:col>
      <xdr:colOff>732119</xdr:colOff>
      <xdr:row>22</xdr:row>
      <xdr:rowOff>8218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BEA67F27-CF08-44EA-B3F3-F2E1CC93DF92}"/>
            </a:ext>
          </a:extLst>
        </xdr:cNvPr>
        <xdr:cNvSpPr/>
      </xdr:nvSpPr>
      <xdr:spPr>
        <a:xfrm>
          <a:off x="2921560" y="1659156"/>
          <a:ext cx="724088" cy="3033121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16516</xdr:colOff>
      <xdr:row>34</xdr:row>
      <xdr:rowOff>9071</xdr:rowOff>
    </xdr:from>
    <xdr:to>
      <xdr:col>2</xdr:col>
      <xdr:colOff>797754</xdr:colOff>
      <xdr:row>47</xdr:row>
      <xdr:rowOff>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C96C8B89-AF63-4734-BD15-6C65863CBB50}"/>
            </a:ext>
          </a:extLst>
        </xdr:cNvPr>
        <xdr:cNvSpPr/>
      </xdr:nvSpPr>
      <xdr:spPr>
        <a:xfrm>
          <a:off x="2845794" y="7128127"/>
          <a:ext cx="781238" cy="306009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12513</xdr:colOff>
      <xdr:row>9</xdr:row>
      <xdr:rowOff>8282</xdr:rowOff>
    </xdr:from>
    <xdr:to>
      <xdr:col>2</xdr:col>
      <xdr:colOff>722312</xdr:colOff>
      <xdr:row>18</xdr:row>
      <xdr:rowOff>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C2EF96BD-5B93-4D53-BC97-CE50AD8E0132}"/>
            </a:ext>
          </a:extLst>
        </xdr:cNvPr>
        <xdr:cNvSpPr/>
      </xdr:nvSpPr>
      <xdr:spPr>
        <a:xfrm>
          <a:off x="2901763" y="1619595"/>
          <a:ext cx="709799" cy="1714500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0</xdr:colOff>
      <xdr:row>22</xdr:row>
      <xdr:rowOff>187325</xdr:rowOff>
    </xdr:from>
    <xdr:to>
      <xdr:col>3</xdr:col>
      <xdr:colOff>0</xdr:colOff>
      <xdr:row>31</xdr:row>
      <xdr:rowOff>177800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0526457D-8978-4777-9885-833FA060483E}"/>
            </a:ext>
          </a:extLst>
        </xdr:cNvPr>
        <xdr:cNvSpPr/>
      </xdr:nvSpPr>
      <xdr:spPr>
        <a:xfrm>
          <a:off x="2889250" y="4435475"/>
          <a:ext cx="698500" cy="170497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187959</xdr:rowOff>
    </xdr:from>
    <xdr:to>
      <xdr:col>2</xdr:col>
      <xdr:colOff>733425</xdr:colOff>
      <xdr:row>20</xdr:row>
      <xdr:rowOff>26034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912D2F67-A0E9-47E1-8506-34E26C1723EB}"/>
            </a:ext>
          </a:extLst>
        </xdr:cNvPr>
        <xdr:cNvSpPr/>
      </xdr:nvSpPr>
      <xdr:spPr>
        <a:xfrm>
          <a:off x="3217544" y="1780539"/>
          <a:ext cx="723901" cy="255841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14941</xdr:colOff>
      <xdr:row>25</xdr:row>
      <xdr:rowOff>234950</xdr:rowOff>
    </xdr:from>
    <xdr:to>
      <xdr:col>3</xdr:col>
      <xdr:colOff>7469</xdr:colOff>
      <xdr:row>36</xdr:row>
      <xdr:rowOff>7471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2EA77C71-E0C9-4A0F-989A-1A532938F257}"/>
            </a:ext>
          </a:extLst>
        </xdr:cNvPr>
        <xdr:cNvSpPr/>
      </xdr:nvSpPr>
      <xdr:spPr>
        <a:xfrm>
          <a:off x="3488765" y="5524126"/>
          <a:ext cx="732116" cy="2573992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4188934</xdr:colOff>
      <xdr:row>9</xdr:row>
      <xdr:rowOff>0</xdr:rowOff>
    </xdr:from>
    <xdr:to>
      <xdr:col>3</xdr:col>
      <xdr:colOff>11113</xdr:colOff>
      <xdr:row>22</xdr:row>
      <xdr:rowOff>190500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DB624745-2550-4D2C-8E5E-561911DE0502}"/>
            </a:ext>
          </a:extLst>
        </xdr:cNvPr>
        <xdr:cNvSpPr/>
      </xdr:nvSpPr>
      <xdr:spPr>
        <a:xfrm>
          <a:off x="4404282" y="1590261"/>
          <a:ext cx="733766" cy="2294282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0</xdr:colOff>
      <xdr:row>29</xdr:row>
      <xdr:rowOff>187325</xdr:rowOff>
    </xdr:from>
    <xdr:to>
      <xdr:col>3</xdr:col>
      <xdr:colOff>0</xdr:colOff>
      <xdr:row>41</xdr:row>
      <xdr:rowOff>177800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700C7EC0-969C-4487-818B-1C31016914C6}"/>
            </a:ext>
          </a:extLst>
        </xdr:cNvPr>
        <xdr:cNvSpPr/>
      </xdr:nvSpPr>
      <xdr:spPr>
        <a:xfrm>
          <a:off x="2889250" y="4454525"/>
          <a:ext cx="698500" cy="1704975"/>
        </a:xfrm>
        <a:prstGeom prst="roundRect">
          <a:avLst/>
        </a:prstGeom>
        <a:solidFill>
          <a:schemeClr val="accent2">
            <a:alpha val="6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Metalúrgica"/>
      <sheetName val="SETTINGS"/>
      <sheetName val="TermoPE"/>
      <sheetName val="DRE e FLUXO CAIXA"/>
      <sheetName val="Índices"/>
      <sheetName val="Tabela aux."/>
      <sheetName val="Dados"/>
      <sheetName val="ce"/>
      <sheetName val="CECO"/>
      <sheetName val="TESTE"/>
      <sheetName val="DEBE"/>
      <sheetName val="EOFI"/>
      <sheetName val="Validacao_Dados"/>
      <sheetName val="Consol. Energia Ger"/>
      <sheetName val="DRE_Cemar_Orçam"/>
      <sheetName val="  "/>
      <sheetName val="AA-10(Op.63)"/>
      <sheetName val="Inventário PA"/>
      <sheetName val="Aquisição"/>
      <sheetName val="ABRIL 2000"/>
      <sheetName val="FF3"/>
      <sheetName val="Apoio"/>
      <sheetName val="Classificação"/>
      <sheetName val="OTR.CRED.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Plan1 (2)"/>
      <sheetName val="AUXILIAR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VC Garabi II Set18"/>
      <sheetName val="Listas e Tabelas"/>
      <sheetName val="Siglas e Legendas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Receivables"/>
      <sheetName val="Cash"/>
      <sheetName val="Avaliação"/>
      <sheetName val="#REF"/>
      <sheetName val="CSCCincSKR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Definições_Consolidada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OCRE"/>
      <sheetName val="MENSAL"/>
      <sheetName val="FX_RES"/>
      <sheetName val="TENSÃO"/>
      <sheetName val="VALIDADOR"/>
      <sheetName val="1996"/>
      <sheetName val="Projeção Receita"/>
      <sheetName val="Simulação Mensal"/>
      <sheetName val="Cotação Areva SE's 2008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_PIB_Brasil_(_R$_de_1996_)4"/>
      <sheetName val="tarifas_abertas_internet4"/>
      <sheetName val="Sist_Transm_Dist_Glob__4"/>
      <sheetName val="Base_FIN-NNG-PRE3"/>
      <sheetName val="Base_O&amp;M3"/>
      <sheetName val="DRE_e_FLUXO_CAIXA3"/>
      <sheetName val="Tabela_aux_3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Consol__Energia_Ger3"/>
      <sheetName val="__3"/>
      <sheetName val="AA-10(Op_63)3"/>
      <sheetName val="Inventário_PA3"/>
      <sheetName val="ABRIL_20003"/>
      <sheetName val="OTR_CRED_2"/>
      <sheetName val="Plan1_(2)2"/>
      <sheetName val="BASE_RATEIO_DIRETORIA2"/>
      <sheetName val="Validação_de_Dados2"/>
      <sheetName val="AVC_Garabi_II_Set182"/>
      <sheetName val="Listas_e_Tabelas2"/>
      <sheetName val="Siglas_e_Legendas2"/>
      <sheetName val="GASTOS LE2000"/>
      <sheetName val="SELIC"/>
      <sheetName val="Balancete"/>
      <sheetName val="Referência Macro"/>
      <sheetName val="FATORES"/>
      <sheetName val="Base Geral"/>
      <sheetName val="Planilha2"/>
      <sheetName val="DIN_19"/>
      <sheetName val="DIN_18"/>
      <sheetName val="DIN_OBZ"/>
      <sheetName val="Centro de Custo"/>
      <sheetName val="Painel"/>
      <sheetName val="DRE (Projetado)"/>
      <sheetName val="DRE_19"/>
      <sheetName val="DRE_18"/>
      <sheetName val="DRE_OBZ"/>
      <sheetName val="OP_COMP"/>
      <sheetName val="OP_19"/>
      <sheetName val="OP_18"/>
      <sheetName val="OP_OBZ"/>
      <sheetName val="Balanco"/>
      <sheetName val="Cash-flow"/>
      <sheetName val="BD_Tkt_18"/>
      <sheetName val="BD_Tkt_19"/>
      <sheetName val="BD_Saldo_18"/>
      <sheetName val="BD_Saldo_19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RDEG fev 07"/>
      <sheetName val="PROCV"/>
      <sheetName val="Natureza"/>
      <sheetName val="Conta"/>
      <sheetName val="TD"/>
      <sheetName val="Base"/>
      <sheetName val="Planilha4"/>
      <sheetName val="Razão Contábil"/>
      <sheetName val="Inputs_Unidades_Geradoras"/>
      <sheetName val="Real Mensal"/>
      <sheetName val="Sispec99"/>
      <sheetName val="Tabelas"/>
      <sheetName val="Gráfico"/>
      <sheetName val="D.DRE_Acomp"/>
      <sheetName val="Classes"/>
      <sheetName val="Base - Não apagar"/>
      <sheetName val="Column Test-S2"/>
      <sheetName val="Base de Cálculo 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dTxDep"/>
      <sheetName val="Bancos"/>
      <sheetName val="Margem Carteiras"/>
      <sheetName val="Result Ind Carteiras"/>
      <sheetName val="Result Ind Resumido"/>
      <sheetName val="Módulo1"/>
      <sheetName val="Módulo2"/>
      <sheetName val="Módulo3"/>
      <sheetName val="Cayman (USD)_2019 and 2020"/>
      <sheetName val="P&amp;L_EBITDA"/>
      <sheetName val="Razão"/>
      <sheetName val="Resumen"/>
      <sheetName val="GASTOS_LE2000"/>
      <sheetName val="Referência_Macro"/>
      <sheetName val="Base_-_Não_apagar"/>
      <sheetName val="Column_Test-S2"/>
      <sheetName val="Cover"/>
      <sheetName val="Listas Auxiliares"/>
      <sheetName val="Base de dados"/>
      <sheetName val="HIDRAULICA"/>
      <sheetName val="Plan5"/>
      <sheetName val="Projeção_Receita"/>
      <sheetName val="Simulação_Mensal"/>
      <sheetName val="Mapa Completo"/>
      <sheetName val="Plan4"/>
      <sheetName val="Projeção_Receita1"/>
      <sheetName val="Simulação_Mensal1"/>
      <sheetName val="Cotação_Areva_SE's_20081"/>
      <sheetName val="Garantia"/>
      <sheetName val="1A"/>
      <sheetName val="2B"/>
      <sheetName val="Datos"/>
      <sheetName val="PARAM"/>
      <sheetName val="Inputs"/>
      <sheetName val="NBASE"/>
      <sheetName val="Empresas e Datas"/>
      <sheetName val="ANALI2000"/>
      <sheetName val="CRITERIOS"/>
      <sheetName val="Transações CAP"/>
      <sheetName val="Mercati&gt;6"/>
      <sheetName val="COD_GERENCIAL"/>
      <sheetName val="COD_TAREFA_HIDRAULICA"/>
      <sheetName val="NATUREZA ORÇAMENTARIA"/>
      <sheetName val="Folha"/>
      <sheetName val="2004"/>
      <sheetName val="2005"/>
      <sheetName val="2006"/>
      <sheetName val="2007-REALIZADO"/>
      <sheetName val="PRODUCAO"/>
      <sheetName val="Fatur__Bruto-Comercial5"/>
      <sheetName val="T_I_P5"/>
      <sheetName val="ICMS_Fat_5"/>
      <sheetName val="ICMS_Contábil5"/>
      <sheetName val="Tarifa_Comercial5"/>
      <sheetName val="Tarifa_Contabilidade5"/>
      <sheetName val="Arrec__Bruta5"/>
      <sheetName val="ICMS__Arrec_5"/>
      <sheetName val="Arrec_Líquida5"/>
      <sheetName val="_PIB_Brasil_(_R$_de_1996_)5"/>
      <sheetName val="tarifas_abertas_internet5"/>
      <sheetName val="Sist_Transm_Dist_Glob__5"/>
      <sheetName val="Comparativos_-_Abr-024"/>
      <sheetName val="Comparativos___Abr_024"/>
      <sheetName val="Comparativos_-_Fev-024"/>
      <sheetName val="Comparativos___Fev_024"/>
      <sheetName val="Comparativos_-_Jan-024"/>
      <sheetName val="Comparativos___Jan_024"/>
      <sheetName val="Comparativos_-_Mar-024"/>
      <sheetName val="Comparativos___Mar_024"/>
      <sheetName val="Comentários_Jan-02_4"/>
      <sheetName val="Comentários_Jan_02_4"/>
      <sheetName val="DRE_e_FLUXO_CAIXA4"/>
      <sheetName val="Tabela_aux_4"/>
      <sheetName val="Base_FIN-NNG-PRE4"/>
      <sheetName val="Base_O&amp;M4"/>
      <sheetName val="Consol__Energia_Ger4"/>
      <sheetName val="__4"/>
      <sheetName val="AA-10(Op_63)4"/>
      <sheetName val="Inventário_PA4"/>
      <sheetName val="ABRIL_20004"/>
      <sheetName val="OTR_CRED_3"/>
      <sheetName val="Plan1_(2)3"/>
      <sheetName val="BASE_RATEIO_DIRETORIA3"/>
      <sheetName val="Validação_de_Dados3"/>
      <sheetName val="AVC_Garabi_II_Set183"/>
      <sheetName val="Listas_e_Tabelas3"/>
      <sheetName val="Siglas_e_Legendas3"/>
      <sheetName val="Centro_de_Custo"/>
      <sheetName val="Razão_Contábil"/>
      <sheetName val="Drivers_IAR_1_a_4_(3)"/>
      <sheetName val="Drivers_IAR_1_a_4_(2)"/>
      <sheetName val="Drivers_IAR_1_a_4"/>
      <sheetName val="Drivers_IAR_Global"/>
      <sheetName val="IAR_Cepisa"/>
      <sheetName val="IAR_Historico"/>
      <sheetName val="Simulação_Anual"/>
      <sheetName val="PDD_CNR"/>
      <sheetName val="Projeção_CNR"/>
      <sheetName val="Dívida_Serviço_Publico_(2)"/>
      <sheetName val="Dívida_Serviço_Publico"/>
      <sheetName val="CR_CEPISA"/>
      <sheetName val="Drivers_2"/>
      <sheetName val="Distribuidoras_(2)"/>
      <sheetName val="Evolução_2014_2015_2016"/>
      <sheetName val="IAR_Longo_Prazo_Desafio"/>
      <sheetName val="IAR_Longo_Prazo_Meta"/>
      <sheetName val="Drivers_Novo"/>
      <sheetName val="Drivers_Antigo"/>
      <sheetName val="Simuladores_Desafio_45"/>
      <sheetName val="Simuladores_Atual_Plus"/>
      <sheetName val="Arrecadação_CNR_Desafio"/>
      <sheetName val="Arrecadação_CNR"/>
      <sheetName val="Evolução_desde_2012_Desafio"/>
      <sheetName val="Evolução_2014_2015_2016_Des"/>
      <sheetName val="Evolução_2014_2015_2016_Haiama"/>
      <sheetName val="Evolução_2014_2015_2016_Beto"/>
      <sheetName val="Evolução_Anual"/>
      <sheetName val="Contas_Aberto_Com_CNR"/>
      <sheetName val="Demais_distribuidoras_(2)"/>
      <sheetName val="Cemar_x_Celpa_(2)"/>
      <sheetName val="Cemar_x_Celpa"/>
      <sheetName val="Cemar_Liquido_de_PDD"/>
      <sheetName val="Demais_distribuidoras"/>
      <sheetName val="Contas_Comercial_Com_CNR_Perdas"/>
      <sheetName val="Contas_Comercial_Com_CNR"/>
      <sheetName val="Build_Up_Celpa_Set"/>
      <sheetName val="Build_Up_frentes_Comaprativo"/>
      <sheetName val="Real_Mensal"/>
      <sheetName val="Base_Geral"/>
      <sheetName val="DRE_(Projetado)"/>
      <sheetName val="D_DRE_Acomp"/>
      <sheetName val="Listas_Auxiliares"/>
      <sheetName val="Base_de_dados"/>
      <sheetName val="Margem_Carteiras"/>
      <sheetName val="Result_Ind_Carteiras"/>
      <sheetName val="Result_Ind_Resumido"/>
      <sheetName val="Mapa_Completo"/>
      <sheetName val="RDEG_fev_07"/>
      <sheetName val="GASTOS_LE20001"/>
      <sheetName val="Referência_Macro1"/>
      <sheetName val="Base_-_Não_apagar1"/>
      <sheetName val="Column_Test-S21"/>
      <sheetName val="Transações_CAP"/>
      <sheetName val="Setup"/>
      <sheetName val="Campaign Accumulated  R and F"/>
      <sheetName val="XLR_NoRangeSheet"/>
      <sheetName val="Campaign_Accumulated__R_and_F"/>
      <sheetName val="Resumo Conciliação "/>
      <sheetName val="Contas"/>
      <sheetName val="RZ"/>
      <sheetName val="Atualização SELIC"/>
      <sheetName val="JAN 2018"/>
      <sheetName val="FEV 2018"/>
      <sheetName val="012019"/>
      <sheetName val="102019"/>
      <sheetName val="112019"/>
      <sheetName val="DA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H4">
            <v>1633.1928500000001</v>
          </cell>
        </row>
      </sheetData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/>
      <sheetData sheetId="413" refreshError="1"/>
      <sheetData sheetId="414" refreshError="1"/>
      <sheetData sheetId="415"/>
      <sheetData sheetId="416"/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>
        <row r="4">
          <cell r="H4">
            <v>1633.1928500000001</v>
          </cell>
        </row>
      </sheetData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 refreshError="1"/>
      <sheetData sheetId="534" refreshError="1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0070C0"/>
  </sheetPr>
  <dimension ref="A1:U44"/>
  <sheetViews>
    <sheetView showGridLines="0" zoomScale="80" zoomScaleNormal="80" workbookViewId="0">
      <selection activeCell="G12" sqref="G12"/>
    </sheetView>
  </sheetViews>
  <sheetFormatPr defaultColWidth="0" defaultRowHeight="15.5" zeroHeight="1"/>
  <cols>
    <col min="1" max="1" width="1.81640625" style="2" customWidth="1"/>
    <col min="2" max="2" width="15" style="2" customWidth="1"/>
    <col min="3" max="3" width="21.1796875" style="2" customWidth="1"/>
    <col min="4" max="4" width="8.81640625" style="2" customWidth="1"/>
    <col min="5" max="5" width="15.81640625" style="2" customWidth="1"/>
    <col min="6" max="6" width="9.453125" style="2" customWidth="1"/>
    <col min="7" max="8" width="8.81640625" style="2" customWidth="1"/>
    <col min="9" max="9" width="11.7265625" style="2" bestFit="1" customWidth="1"/>
    <col min="10" max="18" width="10.1796875" style="2" customWidth="1"/>
    <col min="19" max="19" width="1" style="2" customWidth="1"/>
    <col min="20" max="20" width="2.453125" hidden="1" customWidth="1"/>
    <col min="21" max="21" width="10.1796875" hidden="1" customWidth="1"/>
    <col min="22" max="16384" width="8.81640625" hidden="1"/>
  </cols>
  <sheetData>
    <row r="1" spans="1:19" ht="3.65" customHeight="1" thickBot="1"/>
    <row r="2" spans="1:19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>
      <c r="A3" s="64"/>
      <c r="B3" s="1489"/>
      <c r="C3" s="248" t="s">
        <v>775</v>
      </c>
      <c r="D3" s="249">
        <v>46203</v>
      </c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</row>
    <row r="4" spans="1:19">
      <c r="A4" s="64"/>
      <c r="B4" s="1489"/>
      <c r="C4" s="248" t="s">
        <v>830</v>
      </c>
      <c r="D4" s="251" t="str">
        <f>IF(MONTH($D$3)=3,1,IF(MONTH($D$3)=6,2,IF(MONTH($D$3)=9,3,4)))&amp;"T"&amp;RIGHT(YEAR($D$3),2)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</row>
    <row r="5" spans="1:19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</row>
    <row r="6" spans="1:19" ht="5.5" customHeight="1"/>
    <row r="7" spans="1:19" ht="4.75" customHeight="1">
      <c r="A7" s="256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5.5" customHeight="1"/>
    <row r="9" spans="1:19">
      <c r="B9" s="498"/>
      <c r="C9" s="498" t="s">
        <v>1666</v>
      </c>
      <c r="D9" s="498"/>
      <c r="E9" s="498" t="s">
        <v>1667</v>
      </c>
      <c r="F9" s="498"/>
      <c r="I9" s="1271" t="s">
        <v>1498</v>
      </c>
    </row>
    <row r="10" spans="1:19">
      <c r="B10" s="1499" t="s">
        <v>790</v>
      </c>
      <c r="C10" s="263" t="s">
        <v>581</v>
      </c>
      <c r="D10" s="495" t="str">
        <f>$D$4</f>
        <v>2T26</v>
      </c>
      <c r="E10" s="263" t="s">
        <v>582</v>
      </c>
      <c r="F10" s="495">
        <v>46203</v>
      </c>
      <c r="I10" s="1270">
        <v>46112</v>
      </c>
    </row>
    <row r="11" spans="1:19" ht="14.5" customHeight="1">
      <c r="B11" s="1499"/>
      <c r="C11" s="263" t="s">
        <v>1510</v>
      </c>
      <c r="D11" s="495" t="str">
        <f>LEFT($D$4,2)&amp;RIGHT(YEAR($D$3)-1,2)</f>
        <v>2T25</v>
      </c>
      <c r="E11" s="263" t="s">
        <v>1509</v>
      </c>
      <c r="F11" s="495">
        <v>45838</v>
      </c>
      <c r="G11" s="1417">
        <v>46022</v>
      </c>
      <c r="I11" s="1270">
        <v>46203</v>
      </c>
    </row>
    <row r="12" spans="1:19" ht="14.5" customHeight="1">
      <c r="B12" s="1499"/>
      <c r="C12" s="263" t="s">
        <v>1511</v>
      </c>
      <c r="D12" s="496" t="str">
        <f>IF(LEFT($D$4,1)="1","N/A",IF(LEFT($D$4,1)="2","1S",IF(LEFT($D$4,1)="3","9M",20))&amp;RIGHT(YEAR($D$3),2)*1)</f>
        <v>1S26</v>
      </c>
      <c r="E12" s="263" t="s">
        <v>1687</v>
      </c>
      <c r="F12" s="496" t="s">
        <v>1675</v>
      </c>
      <c r="I12" s="1270">
        <v>46295</v>
      </c>
    </row>
    <row r="13" spans="1:19" ht="14.5" customHeight="1">
      <c r="B13" s="1499"/>
      <c r="C13" s="263" t="s">
        <v>1512</v>
      </c>
      <c r="D13" s="496" t="str">
        <f>IF(LEFT($D$4,1)="1","N/A",IF(LEFT($D$4,1)="2","1S",IF(LEFT($D$4,1)="3","9M",20))&amp;RIGHT(YEAR($D$3)-1,2)*1)</f>
        <v>1S25</v>
      </c>
      <c r="E13" s="263"/>
      <c r="F13" s="496"/>
      <c r="I13" s="1270">
        <v>46387</v>
      </c>
    </row>
    <row r="14" spans="1:19">
      <c r="B14" s="498"/>
      <c r="C14" s="498" t="s">
        <v>1666</v>
      </c>
      <c r="D14" s="498"/>
      <c r="E14" s="498" t="s">
        <v>1667</v>
      </c>
      <c r="F14" s="498"/>
    </row>
    <row r="15" spans="1:19">
      <c r="B15" s="1499" t="s">
        <v>792</v>
      </c>
      <c r="C15" s="263" t="str">
        <f>C10</f>
        <v>Tri Atual</v>
      </c>
      <c r="D15" s="495" t="str">
        <f>IF(MONTH($D$3)=3,1,IF(MONTH($D$3)=6,2,IF(MONTH($D$3)=9,3,4)))&amp;"Q"&amp;RIGHT(YEAR($D$3),2)</f>
        <v>2Q26</v>
      </c>
      <c r="E15" s="263" t="str">
        <f>E10</f>
        <v>Atual</v>
      </c>
      <c r="F15" s="497">
        <f>F10</f>
        <v>46203</v>
      </c>
    </row>
    <row r="16" spans="1:19" ht="14.5" customHeight="1">
      <c r="B16" s="1499"/>
      <c r="C16" s="263" t="str">
        <f>C11</f>
        <v>Tri Anterior</v>
      </c>
      <c r="D16" s="495" t="str">
        <f>LEFT($D$15,2)&amp;RIGHT(YEAR($D$3)-1,2)</f>
        <v>2Q25</v>
      </c>
      <c r="E16" s="263" t="str">
        <f>E11</f>
        <v>Anterior</v>
      </c>
      <c r="F16" s="497">
        <f>F11</f>
        <v>45838</v>
      </c>
    </row>
    <row r="17" spans="2:19" ht="14.5" customHeight="1">
      <c r="B17" s="1499"/>
      <c r="C17" s="263" t="str">
        <f>C12</f>
        <v>Acumulado Atual</v>
      </c>
      <c r="D17" s="496" t="str">
        <f>IF(LEFT($D$4,1)="1","N/A",IF(LEFT($D$4,1)="2","1H",IF(LEFT($D$4,1)="3","9M",20))&amp;RIGHT(YEAR($D$3),2)*1)</f>
        <v>1H26</v>
      </c>
      <c r="E17" s="263"/>
      <c r="F17" s="495"/>
    </row>
    <row r="18" spans="2:19" ht="14.5" customHeight="1">
      <c r="B18" s="1499"/>
      <c r="C18" s="263" t="str">
        <f>C13</f>
        <v>Acumulado Anterior</v>
      </c>
      <c r="D18" s="496" t="str">
        <f>IF(LEFT($D$4,1)="1","N/A",IF(LEFT($D$4,1)="2","1H",IF(LEFT($D$4,1)="3","9M",20))&amp;RIGHT(YEAR($D$3),2)-1*1)</f>
        <v>1H25</v>
      </c>
      <c r="E18" s="263"/>
      <c r="F18" s="495"/>
    </row>
    <row r="19" spans="2:19" ht="3" customHeight="1"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</row>
    <row r="20" spans="2:19">
      <c r="B20" s="4" t="s">
        <v>1686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2:19" ht="5.5" customHeight="1"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</row>
    <row r="22" spans="2:19" ht="19.75" customHeight="1">
      <c r="B22" s="501" t="s">
        <v>776</v>
      </c>
      <c r="C22" s="500"/>
      <c r="D22" s="499"/>
      <c r="E22" s="499"/>
      <c r="F22" s="499"/>
      <c r="H22" s="890" t="s">
        <v>1506</v>
      </c>
      <c r="I22" s="257"/>
      <c r="J22" s="257"/>
      <c r="K22" s="160"/>
      <c r="L22" s="258" t="s">
        <v>783</v>
      </c>
      <c r="M22" s="259"/>
      <c r="N22" s="259"/>
      <c r="O22" s="160"/>
      <c r="P22" s="260" t="s">
        <v>1665</v>
      </c>
      <c r="Q22" s="261"/>
      <c r="R22" s="261"/>
      <c r="S22" s="160"/>
    </row>
    <row r="23" spans="2:19" ht="3" customHeight="1">
      <c r="B23" s="160"/>
      <c r="C23" s="160"/>
      <c r="E23" s="160"/>
      <c r="F23" s="160"/>
      <c r="G23" s="160"/>
      <c r="K23" s="160"/>
      <c r="L23" s="160"/>
      <c r="M23" s="160"/>
      <c r="N23" s="160"/>
      <c r="O23" s="160"/>
      <c r="S23" s="160"/>
    </row>
    <row r="24" spans="2:19">
      <c r="B24" s="1494" t="s">
        <v>780</v>
      </c>
      <c r="C24" s="1494"/>
      <c r="E24" s="1497" t="s">
        <v>789</v>
      </c>
      <c r="F24" s="1497"/>
      <c r="G24" s="160"/>
      <c r="H24" s="1498" t="s">
        <v>1518</v>
      </c>
      <c r="I24" s="1498"/>
      <c r="J24" s="1498"/>
      <c r="K24" s="160"/>
      <c r="L24" s="1495" t="s">
        <v>784</v>
      </c>
      <c r="M24" s="1495"/>
      <c r="N24" s="1495"/>
      <c r="O24" s="160"/>
      <c r="P24" s="1496" t="s">
        <v>1528</v>
      </c>
      <c r="Q24" s="1496"/>
      <c r="R24" s="1496"/>
    </row>
    <row r="25" spans="2:19" ht="3" customHeight="1">
      <c r="B25" s="160"/>
      <c r="C25" s="160"/>
      <c r="G25" s="160"/>
      <c r="K25" s="160"/>
      <c r="L25" s="160"/>
      <c r="M25" s="160"/>
      <c r="N25" s="160"/>
      <c r="O25" s="160"/>
    </row>
    <row r="26" spans="2:19" ht="14.5" customHeight="1">
      <c r="B26" s="1494" t="s">
        <v>1526</v>
      </c>
      <c r="C26" s="1494"/>
      <c r="E26" s="1497" t="s">
        <v>797</v>
      </c>
      <c r="F26" s="1497"/>
      <c r="G26" s="160"/>
      <c r="H26" s="1498" t="s">
        <v>1519</v>
      </c>
      <c r="I26" s="1498"/>
      <c r="J26" s="1498"/>
      <c r="K26" s="160"/>
      <c r="L26" s="1495" t="s">
        <v>980</v>
      </c>
      <c r="M26" s="1495"/>
      <c r="N26" s="1495"/>
      <c r="O26" s="160"/>
      <c r="P26" s="1496" t="s">
        <v>1514</v>
      </c>
      <c r="Q26" s="1496"/>
      <c r="R26" s="1496"/>
    </row>
    <row r="27" spans="2:19" ht="3" customHeight="1">
      <c r="E27" s="262"/>
      <c r="F27" s="262"/>
      <c r="G27" s="160"/>
      <c r="K27" s="160"/>
      <c r="O27" s="160"/>
      <c r="P27" s="160"/>
      <c r="Q27" s="160"/>
      <c r="R27" s="160"/>
    </row>
    <row r="28" spans="2:19" ht="14.5" customHeight="1">
      <c r="B28" s="1494" t="s">
        <v>1525</v>
      </c>
      <c r="C28" s="1494"/>
      <c r="E28" s="1497" t="s">
        <v>777</v>
      </c>
      <c r="F28" s="1497"/>
      <c r="G28" s="160"/>
      <c r="H28" s="1498" t="s">
        <v>1520</v>
      </c>
      <c r="I28" s="1498"/>
      <c r="J28" s="1498"/>
      <c r="K28" s="160"/>
      <c r="L28" s="1495" t="s">
        <v>1517</v>
      </c>
      <c r="M28" s="1495"/>
      <c r="N28" s="1495"/>
      <c r="P28" s="1496" t="s">
        <v>571</v>
      </c>
      <c r="Q28" s="1496"/>
      <c r="R28" s="1496"/>
    </row>
    <row r="29" spans="2:19" ht="3" customHeight="1">
      <c r="B29" s="160"/>
      <c r="C29" s="160"/>
      <c r="E29" s="262"/>
      <c r="F29" s="262"/>
      <c r="G29" s="160"/>
      <c r="K29" s="160"/>
      <c r="P29" s="160"/>
      <c r="Q29" s="160"/>
      <c r="R29" s="160"/>
    </row>
    <row r="30" spans="2:19" ht="14.5" customHeight="1">
      <c r="B30" s="1494" t="s">
        <v>781</v>
      </c>
      <c r="C30" s="1494"/>
      <c r="E30" s="1497" t="s">
        <v>1529</v>
      </c>
      <c r="F30" s="1497"/>
      <c r="G30" s="160"/>
      <c r="H30" s="1498" t="s">
        <v>1521</v>
      </c>
      <c r="I30" s="1498"/>
      <c r="J30" s="1498"/>
      <c r="K30" s="160"/>
      <c r="L30" s="1495" t="s">
        <v>785</v>
      </c>
      <c r="M30" s="1495"/>
      <c r="N30" s="1495"/>
      <c r="P30" s="1496" t="s">
        <v>1515</v>
      </c>
      <c r="Q30" s="1496"/>
      <c r="R30" s="1496"/>
    </row>
    <row r="31" spans="2:19" ht="3" customHeight="1">
      <c r="E31" s="262"/>
      <c r="F31" s="262"/>
      <c r="G31" s="160"/>
      <c r="K31" s="160"/>
    </row>
    <row r="32" spans="2:19" ht="14.5" customHeight="1">
      <c r="B32" s="1494" t="s">
        <v>565</v>
      </c>
      <c r="C32" s="1494"/>
      <c r="E32" s="1497" t="s">
        <v>779</v>
      </c>
      <c r="F32" s="1497"/>
      <c r="G32" s="160"/>
      <c r="H32" s="1498" t="s">
        <v>1522</v>
      </c>
      <c r="I32" s="1498"/>
      <c r="J32" s="1498"/>
      <c r="K32" s="160"/>
      <c r="L32" s="1495" t="s">
        <v>786</v>
      </c>
      <c r="M32" s="1495"/>
      <c r="N32" s="1495"/>
      <c r="P32" s="1496" t="s">
        <v>571</v>
      </c>
      <c r="Q32" s="1496"/>
      <c r="R32" s="1496"/>
    </row>
    <row r="33" spans="2:19" ht="3" customHeight="1">
      <c r="E33" s="262"/>
      <c r="F33" s="262"/>
      <c r="G33" s="160"/>
      <c r="K33" s="160"/>
      <c r="L33" s="160"/>
      <c r="M33" s="160"/>
      <c r="N33" s="160"/>
    </row>
    <row r="34" spans="2:19" ht="14.5" customHeight="1">
      <c r="B34" s="1494" t="s">
        <v>782</v>
      </c>
      <c r="C34" s="1494"/>
      <c r="E34" s="1497" t="s">
        <v>1523</v>
      </c>
      <c r="F34" s="1497"/>
      <c r="G34" s="160"/>
      <c r="K34" s="160"/>
      <c r="L34" s="1495" t="s">
        <v>787</v>
      </c>
      <c r="M34" s="1495"/>
      <c r="N34" s="1495"/>
      <c r="P34" s="1496" t="s">
        <v>1516</v>
      </c>
      <c r="Q34" s="1496"/>
      <c r="R34" s="1496"/>
    </row>
    <row r="35" spans="2:19" ht="3" customHeight="1">
      <c r="G35" s="160"/>
      <c r="K35" s="160"/>
      <c r="O35" s="160"/>
    </row>
    <row r="36" spans="2:19" ht="14.5" customHeight="1">
      <c r="B36" s="1494" t="s">
        <v>1524</v>
      </c>
      <c r="C36" s="1494"/>
      <c r="G36" s="160"/>
      <c r="K36" s="160"/>
      <c r="L36" s="1495" t="s">
        <v>1513</v>
      </c>
      <c r="M36" s="1495"/>
      <c r="N36" s="1495"/>
      <c r="O36" s="160"/>
      <c r="P36" s="1496" t="s">
        <v>1527</v>
      </c>
      <c r="Q36" s="1496"/>
      <c r="R36" s="1496"/>
    </row>
    <row r="37" spans="2:19" ht="3" customHeight="1">
      <c r="G37" s="160"/>
      <c r="K37" s="160"/>
      <c r="O37" s="160"/>
      <c r="S37" s="160"/>
    </row>
    <row r="38" spans="2:19" ht="14.5" customHeight="1">
      <c r="H38" s="160"/>
      <c r="I38" s="160"/>
      <c r="J38" s="160"/>
    </row>
    <row r="40" spans="2:19" ht="14.5" hidden="1" customHeight="1"/>
    <row r="41" spans="2:19" hidden="1">
      <c r="K41" s="65"/>
      <c r="O41" s="65"/>
      <c r="S41" s="65"/>
    </row>
    <row r="42" spans="2:19" hidden="1">
      <c r="K42" s="65"/>
      <c r="O42" s="65"/>
      <c r="S42" s="65"/>
    </row>
    <row r="43" spans="2:19" hidden="1">
      <c r="K43" s="65"/>
      <c r="O43" s="65"/>
      <c r="S43" s="65"/>
    </row>
    <row r="44" spans="2:19" hidden="1">
      <c r="J44" s="65"/>
      <c r="K44" s="65"/>
      <c r="O44" s="65"/>
      <c r="P44" s="65"/>
      <c r="Q44" s="65"/>
      <c r="R44" s="65"/>
      <c r="S44" s="65"/>
    </row>
  </sheetData>
  <mergeCells count="35">
    <mergeCell ref="H24:J24"/>
    <mergeCell ref="E30:F30"/>
    <mergeCell ref="E32:F32"/>
    <mergeCell ref="B30:C30"/>
    <mergeCell ref="B2:B5"/>
    <mergeCell ref="B10:B13"/>
    <mergeCell ref="B15:B18"/>
    <mergeCell ref="B28:C28"/>
    <mergeCell ref="H30:J30"/>
    <mergeCell ref="E24:F24"/>
    <mergeCell ref="B26:C26"/>
    <mergeCell ref="B24:C24"/>
    <mergeCell ref="E26:F26"/>
    <mergeCell ref="E28:F28"/>
    <mergeCell ref="P24:R24"/>
    <mergeCell ref="P26:R26"/>
    <mergeCell ref="P28:R28"/>
    <mergeCell ref="L24:N24"/>
    <mergeCell ref="L28:N28"/>
    <mergeCell ref="B36:C36"/>
    <mergeCell ref="L36:N36"/>
    <mergeCell ref="L26:N26"/>
    <mergeCell ref="P34:R34"/>
    <mergeCell ref="P36:R36"/>
    <mergeCell ref="L30:N30"/>
    <mergeCell ref="P30:R30"/>
    <mergeCell ref="P32:R32"/>
    <mergeCell ref="L32:N32"/>
    <mergeCell ref="L34:N34"/>
    <mergeCell ref="B34:C34"/>
    <mergeCell ref="E34:F34"/>
    <mergeCell ref="B32:C32"/>
    <mergeCell ref="H32:J32"/>
    <mergeCell ref="H28:J28"/>
    <mergeCell ref="H26:J26"/>
  </mergeCells>
  <dataValidations count="1">
    <dataValidation type="list" allowBlank="1" showInputMessage="1" showErrorMessage="1" sqref="D3" xr:uid="{C39D2930-9EB5-4304-9CF1-79DAC81D6805}">
      <formula1>$I$10:$I$13</formula1>
    </dataValidation>
  </dataValidations>
  <hyperlinks>
    <hyperlink ref="B24:C24" location="Receita!A1" display="(+) Receita" xr:uid="{A1875361-1440-4DB9-B20F-8CB5C58CAD10}"/>
    <hyperlink ref="B28:C28" location="'Custos e Despesas'!A1" display="(-) Custos e Despesas" xr:uid="{9BE68881-F563-4825-9E36-E4C4888F5919}"/>
    <hyperlink ref="B30:C30" location="EBITDA!A1" display="(=) EBITDA" xr:uid="{4DAABCCC-4AE8-4000-9EF3-1BC0004C92C9}"/>
    <hyperlink ref="B32:C32" location="'Resultado Financ'!A1" display="(+/-) Resultado Financeiro" xr:uid="{F04308D4-7471-4311-A997-AFEA26EF9591}"/>
    <hyperlink ref="B34:C34" location="'IRPJ|CSLL'!A1" display="(-) IRPJ|CSLL" xr:uid="{4224CEC3-183A-4905-97AF-23BFB5374455}"/>
    <hyperlink ref="E26:F26" location="'Base DRE Reg'!A1" display="Base DRE Reg" xr:uid="{2C6C4E3B-429F-4961-8E44-B49F61D073F7}"/>
    <hyperlink ref="E28:F28" location="'DRE Reg'!A1" display="DRE Reg" xr:uid="{939755CC-C0A4-4B82-AD8B-FB950D70923A}"/>
    <hyperlink ref="E30:F30" location="'DRE Coligadas'!A1" display="DRE Coligadas" xr:uid="{7C8CB26D-206C-46EF-BA21-0D338B2F6346}"/>
    <hyperlink ref="E32:F32" location="'DFC Reg'!A1" display="DFC Reg" xr:uid="{9334E7B2-1F41-4737-8D9E-5E651BAF6069}"/>
    <hyperlink ref="E34:F34" location="'Balanço Reg'!A1" display="Balanço Reg" xr:uid="{D922A74C-245E-49E4-B8E1-5F6B73026F3C}"/>
    <hyperlink ref="L24:M24" location="'DRE IFRS'!A1" display="DRE IFRS" xr:uid="{17CD34AA-CFE6-4C00-BA5E-7DE5F2E3C585}"/>
    <hyperlink ref="L28:M28" location="'Balanço IFRS'!A1" display="Balanço IFRS" xr:uid="{BAC2FD06-5B8E-4940-A535-73CEC90CD9C0}"/>
    <hyperlink ref="L30:M30" location="'DFC IFRS'!A1" display="DFC IFRS" xr:uid="{488ED1BB-7B40-431C-B092-146A0D4E14EA}"/>
    <hyperlink ref="L32:M32" location="'EBITDA  IFRSxReg'!A1" display="EBITDA  IFRSxReg" xr:uid="{D9F2FF31-DA80-4919-8706-905828EE2ECC}"/>
    <hyperlink ref="L34:M34" location="'DRE IFRSxReg'!A1" display="DRE IFRSxReg" xr:uid="{9F49590C-AF08-4E64-84C6-1C5AC342920F}"/>
    <hyperlink ref="H26:I26" location="'DRE IFRS'!A1" display="DRE IFRS" xr:uid="{DB0DD5C6-529E-437D-AFF4-D8D0697D503D}"/>
    <hyperlink ref="H28:I28" location="'Balanço IFRS'!A1" display="Balanço IFRS" xr:uid="{44CCA916-629D-4115-A0BC-F793083D3683}"/>
    <hyperlink ref="H24:I24" location="'DFC IFRS'!A1" display="DFC IFRS" xr:uid="{6686CF64-9A4B-4491-A17C-F429EB22714D}"/>
    <hyperlink ref="H30:I30" location="'EBITDA  IFRSxReg'!A1" display="EBITDA  IFRSxReg" xr:uid="{0DDF7969-DDB6-46B0-9CD8-EF5289262023}"/>
    <hyperlink ref="H32:I32" location="'DRE IFRSxReg'!A1" display="DRE IFRSxReg" xr:uid="{603E5109-07FE-4A83-B389-DB84D94B4010}"/>
    <hyperlink ref="P28:Q28" location="'Balanço IFRS'!A1" display="Balanço IFRS" xr:uid="{1278E7D2-3758-4449-B580-A6239F814CB0}"/>
    <hyperlink ref="P24:Q24" location="'DFC IFRS'!A1" display="DFC IFRS" xr:uid="{8B776743-3F26-43A9-BAD0-AC32D16849D7}"/>
    <hyperlink ref="P26:Q26" location="'DFC IFRS'!A1" display="DFC IFRS" xr:uid="{038A03C6-DDF8-4BE0-A192-080F6F172713}"/>
    <hyperlink ref="H24:J24" location="Endividamento!A1" display="Endividamento" xr:uid="{6C3C6F1B-D187-4D27-AE80-3FC590CEBCFA}"/>
    <hyperlink ref="H26:J26" location="Dívida_Consolidado!A1" display="Dívida Consolidada" xr:uid="{971465F1-E504-4F12-B7FA-6C4DB5EF12EA}"/>
    <hyperlink ref="H28:J28" location="Dívida_Coligadas!A1" display="Dívida Coligadas" xr:uid="{00F448F8-3E41-408C-9374-FEF3DDB39F79}"/>
    <hyperlink ref="H30:J30" location="Amortização!A1" display="Amortização" xr:uid="{16E84672-A6A6-493C-9CB0-886FED62D469}"/>
    <hyperlink ref="H32:J32" location="Covenants!A1" display="Covenants" xr:uid="{88BB9012-F0F4-4A65-9008-DDFEDB987AAB}"/>
    <hyperlink ref="P24:R24" location="'RAP Port'!A1" display="RAP Ciclo Português" xr:uid="{021FAE63-BC71-462B-8139-702C5C0F3DB6}"/>
    <hyperlink ref="P26:R26" location="'RAP Eng'!A1" display="RAP Ciclo Inglês" xr:uid="{934E1A49-D8FB-401E-8113-E4FD4A49284B}"/>
    <hyperlink ref="P28:R28" location="'Composição Acionária'!A1" display="Composição Acionária" xr:uid="{D0BB7E7F-A5A3-4241-8E52-33C5783EE1F0}"/>
    <hyperlink ref="E24:F24" location="Destaques!A1" display="Destaques" xr:uid="{DBF775D9-54E1-4F43-A42C-A94CCF80D542}"/>
    <hyperlink ref="B26:C26" location="'Receita (resumo)'!A1" display="(+) Receita (Resumo)" xr:uid="{94C85A42-1C09-45EB-B081-410181BD42F3}"/>
    <hyperlink ref="P30:Q30" location="'Balanço IFRS'!A1" display="Balanço IFRS" xr:uid="{22C055DA-41A3-4AA7-9E1E-D0B7954F6BF7}"/>
    <hyperlink ref="P32:Q32" location="'Balanço IFRS'!A1" display="Balanço IFRS" xr:uid="{0FC124F0-0D4A-4851-B1F1-5307AA124984}"/>
    <hyperlink ref="P32:R32" location="'Composição Acionária'!A1" display="Composição Acionária" xr:uid="{529F7543-F2EB-44C0-845F-B5F384BEF81F}"/>
    <hyperlink ref="P34:Q34" location="'Balanço IFRS'!A1" display="Balanço IFRS" xr:uid="{54FC9CE8-3E13-45D6-84F3-B4780A501A95}"/>
    <hyperlink ref="P34:R34" location="'Proventos (port)'!A1" display="Remuneração ao Acionista (Port)" xr:uid="{D7820B68-D97E-4CB8-8FDF-145737CB3D13}"/>
    <hyperlink ref="P36:Q36" location="'Balanço IFRS'!A1" display="Balanço IFRS" xr:uid="{480DF432-E91D-45B7-B9BE-62344B327EF9}"/>
    <hyperlink ref="P36:R36" location="'Proventos (eng)'!A1" display="Remuneração ao Acionista (Eng)" xr:uid="{60D35362-1985-426B-B213-3E4D95FEA08D}"/>
    <hyperlink ref="B36:C36" location="'Recomposição Ebitda Reg'!A1" display="(=) Recomposição EBITDA" xr:uid="{19EFD4FF-4354-4669-A4AF-3F7A9CA75336}"/>
    <hyperlink ref="L36:M36" location="'DRE IFRSxReg'!A1" display="DRE IFRSxReg" xr:uid="{9E6F33E1-16BA-4E73-AE70-4CE410D964B1}"/>
    <hyperlink ref="L36:N36" location="'Recomposição Ebitda IFRS'!A1" display="Recomposição Ebitda IFRS" xr:uid="{9BCD11A8-5D47-4C4B-9051-C9A0968EA84D}"/>
    <hyperlink ref="L26:M26" location="'DRE IFRS'!A1" display="DRE IFRS" xr:uid="{B86E77F7-A637-4314-9D7F-4DE60905B38A}"/>
    <hyperlink ref="L26:N26" location="'DRE IFRS (DFP)'!A1" display="DRE IFRS (DFP)" xr:uid="{EAEBAA7C-A72A-4ED0-B8F4-6EFEDA825B18}"/>
    <hyperlink ref="P30:R30" location="'Tabela Proventos'!A1" display="Tabela Proventos Exercício Social" xr:uid="{78B160F8-8E82-4951-99F2-D13F165EDB0C}"/>
  </hyperlinks>
  <pageMargins left="0.7" right="0.7" top="0.75" bottom="0.75" header="0.3" footer="0.3"/>
  <pageSetup orientation="portrait" r:id="rId1"/>
  <ignoredErrors>
    <ignoredError sqref="E16:S16 D19:S21 E17:S17 E18:S18 E15:S15 D23:S23 D22:G22 I22:O22 Q22:S22 D25:S25 D24:G24 I24:O24 Q24:S24 D27:S27 D26:G26 I26:O26 Q26:S26 D29:S29 D28:G28 I28:K28 M28:O28 Q28:S28 D31:S31 D30 F30:G30 I30:O30 Q30:S30 D33:S33 D32:G32 I32:O32 Q32:S32 D35:S35 D34 F34:O34 Q34:S34 D37:S44 D36:K36 M36:O36 Q36:S36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7E81-C855-448C-9D72-347A2358601D}">
  <sheetPr codeName="Planilha10">
    <tabColor theme="4" tint="0.79998168889431442"/>
  </sheetPr>
  <dimension ref="A1:AB43"/>
  <sheetViews>
    <sheetView showGridLines="0" zoomScale="80" zoomScaleNormal="80" workbookViewId="0">
      <pane xSplit="2" ySplit="5" topLeftCell="C30" activePane="bottomRight" state="frozen"/>
      <selection activeCell="N14" sqref="N14"/>
      <selection pane="topRight" activeCell="N14" sqref="N14"/>
      <selection pane="bottomLeft" activeCell="N14" sqref="N14"/>
      <selection pane="bottomRight" activeCell="B26" sqref="B26:H36"/>
    </sheetView>
  </sheetViews>
  <sheetFormatPr defaultColWidth="0" defaultRowHeight="0" customHeight="1" zeroHeight="1"/>
  <cols>
    <col min="1" max="1" width="2.54296875" style="208" customWidth="1"/>
    <col min="2" max="2" width="47.1796875" style="208" customWidth="1"/>
    <col min="3" max="8" width="10.1796875" style="209" customWidth="1"/>
    <col min="9" max="9" width="5.81640625" style="208" customWidth="1"/>
    <col min="10" max="10" width="10.81640625" style="209" customWidth="1"/>
    <col min="11" max="11" width="10.81640625" style="209" hidden="1" customWidth="1"/>
    <col min="12" max="12" width="4.1796875" style="208" customWidth="1"/>
    <col min="13" max="13" width="8.54296875" style="208" customWidth="1"/>
    <col min="14" max="28" width="0" style="208" hidden="1" customWidth="1"/>
    <col min="29" max="16384" width="8.54296875" style="208" hidden="1"/>
  </cols>
  <sheetData>
    <row r="1" spans="1:26" ht="3.65" customHeight="1" thickBot="1">
      <c r="C1" s="208"/>
      <c r="D1" s="208"/>
      <c r="E1" s="208"/>
      <c r="F1" s="208"/>
      <c r="G1" s="208"/>
      <c r="H1" s="208"/>
    </row>
    <row r="2" spans="1:26" ht="15.5">
      <c r="A2" s="64"/>
      <c r="B2" s="1488" t="e" vm="1">
        <v>#VALUE!</v>
      </c>
      <c r="C2" s="244"/>
      <c r="D2" s="244"/>
      <c r="E2" s="244"/>
      <c r="F2" s="244"/>
      <c r="G2" s="245"/>
      <c r="H2" s="245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7"/>
    </row>
    <row r="3" spans="1:26" ht="15.5">
      <c r="A3" s="64"/>
      <c r="B3" s="1489"/>
      <c r="C3" s="248" t="s">
        <v>775</v>
      </c>
      <c r="D3" s="249">
        <f>Menu!D3</f>
        <v>46203</v>
      </c>
      <c r="E3" s="248"/>
      <c r="F3" s="248"/>
      <c r="G3" s="264" t="s">
        <v>989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50"/>
    </row>
    <row r="4" spans="1:26" ht="15.5">
      <c r="A4" s="64"/>
      <c r="B4" s="1489"/>
      <c r="C4" s="248" t="s">
        <v>828</v>
      </c>
      <c r="D4" s="251" t="str">
        <f>Menu!D4</f>
        <v>2T26</v>
      </c>
      <c r="E4" s="252"/>
      <c r="F4" s="252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50"/>
    </row>
    <row r="5" spans="1:26" ht="16" thickBot="1">
      <c r="A5" s="64"/>
      <c r="B5" s="1490"/>
      <c r="C5" s="253"/>
      <c r="D5" s="253"/>
      <c r="E5" s="253"/>
      <c r="F5" s="253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5"/>
    </row>
    <row r="6" spans="1:26" ht="14">
      <c r="B6" s="1225"/>
      <c r="C6" s="208"/>
      <c r="D6" s="208"/>
      <c r="E6" s="208"/>
      <c r="F6" s="208"/>
      <c r="G6" s="208"/>
      <c r="H6" s="208"/>
    </row>
    <row r="7" spans="1:26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778"/>
      <c r="K7" s="778"/>
      <c r="L7" s="212"/>
      <c r="M7" s="212"/>
    </row>
    <row r="8" spans="1:26" ht="15" customHeight="1">
      <c r="B8" s="488"/>
      <c r="C8" s="489"/>
      <c r="D8" s="489"/>
      <c r="E8" s="489"/>
      <c r="F8" s="489"/>
      <c r="G8" s="489"/>
      <c r="H8" s="489"/>
      <c r="I8" s="489"/>
      <c r="J8" s="779"/>
      <c r="K8" s="779"/>
      <c r="L8" s="489"/>
      <c r="M8" s="489"/>
    </row>
    <row r="9" spans="1:26" ht="15" customHeight="1" thickBot="1">
      <c r="C9" s="364"/>
      <c r="F9" s="364"/>
      <c r="G9" s="364"/>
      <c r="H9" s="364"/>
    </row>
    <row r="10" spans="1:26" ht="15" customHeight="1" thickBot="1">
      <c r="B10" s="30"/>
      <c r="C10" s="1500" t="s">
        <v>25</v>
      </c>
      <c r="D10" s="1501"/>
      <c r="E10" s="1501"/>
      <c r="F10" s="1501"/>
      <c r="G10" s="1501"/>
      <c r="H10" s="1501"/>
      <c r="J10" s="208"/>
      <c r="K10" s="208"/>
    </row>
    <row r="11" spans="1:26" ht="15" customHeight="1" thickBot="1">
      <c r="B11" s="190" t="s">
        <v>26</v>
      </c>
      <c r="C11" s="32" t="str">
        <f>Menu!$D$10</f>
        <v>2T26</v>
      </c>
      <c r="D11" s="100" t="str">
        <f>Menu!$D$11</f>
        <v>2T25</v>
      </c>
      <c r="E11" s="32" t="s">
        <v>137</v>
      </c>
      <c r="F11" s="32" t="str">
        <f>Destaques!F10</f>
        <v>1S26</v>
      </c>
      <c r="G11" s="32" t="str">
        <f>Destaques!G10</f>
        <v>1S25</v>
      </c>
      <c r="H11" s="32" t="s">
        <v>137</v>
      </c>
      <c r="J11" s="32" t="s">
        <v>556</v>
      </c>
      <c r="K11" s="32" t="s">
        <v>557</v>
      </c>
    </row>
    <row r="12" spans="1:26" ht="20.149999999999999" customHeight="1" thickBot="1">
      <c r="B12" s="184" t="s">
        <v>1041</v>
      </c>
      <c r="C12" s="185">
        <f>'DRE Reg'!C40/1000</f>
        <v>173.86504478999944</v>
      </c>
      <c r="D12" s="185">
        <f>'DRE Reg'!D40/1000</f>
        <v>255.6409367900003</v>
      </c>
      <c r="E12" s="186">
        <f t="shared" ref="E12:E20" si="0">IF(OR(AND(D12&gt;0,C12&lt;0),AND(D12&lt;0,C12&gt;0)),"n.a",IFERROR(C12/D12-1,"N.A."))</f>
        <v>-0.31988574688715354</v>
      </c>
      <c r="F12" s="185">
        <f>'DRE Reg'!F40/1000</f>
        <v>531.60000990999913</v>
      </c>
      <c r="G12" s="185">
        <f>'DRE Reg'!G40/1000</f>
        <v>592.99393679000002</v>
      </c>
      <c r="H12" s="186">
        <f t="shared" ref="H12:H20" si="1">IF(OR(AND(G12&gt;0,F12&lt;0),AND(G12&lt;0,F12&gt;0)),"n.a",IFERROR(F12/G12-1,"N.A."))</f>
        <v>-0.10353213257514748</v>
      </c>
      <c r="J12" s="185">
        <f t="shared" ref="J12:J18" si="2">C12-D12</f>
        <v>-81.775892000000852</v>
      </c>
      <c r="K12" s="185">
        <f t="shared" ref="K12:K18" si="3">F12-G12</f>
        <v>-61.39392688000089</v>
      </c>
    </row>
    <row r="13" spans="1:26" ht="20.149999999999999" customHeight="1">
      <c r="B13" s="173" t="s">
        <v>947</v>
      </c>
      <c r="C13" s="174">
        <f>-'DRE Reg'!C39/1000</f>
        <v>14.752000000000002</v>
      </c>
      <c r="D13" s="174">
        <f>-'DRE Reg'!D39/1000</f>
        <v>17.101457899999922</v>
      </c>
      <c r="E13" s="193">
        <f t="shared" si="0"/>
        <v>-0.13738348588396843</v>
      </c>
      <c r="F13" s="174">
        <f>-'DRE Reg'!F39/1000</f>
        <v>24.840760880000001</v>
      </c>
      <c r="G13" s="174">
        <f>-'DRE Reg'!G39/1000</f>
        <v>28.572457899999922</v>
      </c>
      <c r="H13" s="193">
        <f t="shared" si="1"/>
        <v>-0.13060469047011636</v>
      </c>
      <c r="J13" s="174">
        <f t="shared" si="2"/>
        <v>-2.3494578999999192</v>
      </c>
      <c r="K13" s="174">
        <f t="shared" si="3"/>
        <v>-3.7316970199999204</v>
      </c>
    </row>
    <row r="14" spans="1:26" ht="20.149999999999999" customHeight="1">
      <c r="B14" s="173" t="s">
        <v>944</v>
      </c>
      <c r="C14" s="174">
        <f>-'DRE Reg'!C35/1000</f>
        <v>-3.444</v>
      </c>
      <c r="D14" s="174">
        <f>-'DRE Reg'!D35/1000</f>
        <v>40.781999999999996</v>
      </c>
      <c r="E14" s="193" t="str">
        <f t="shared" si="0"/>
        <v>n.a</v>
      </c>
      <c r="F14" s="174">
        <f>-'DRE Reg'!F35/1000</f>
        <v>81.276899999999998</v>
      </c>
      <c r="G14" s="174">
        <f>-'DRE Reg'!G35/1000</f>
        <v>130.946</v>
      </c>
      <c r="H14" s="193">
        <f t="shared" si="1"/>
        <v>-0.3793097918225834</v>
      </c>
      <c r="J14" s="174">
        <f t="shared" si="2"/>
        <v>-44.225999999999999</v>
      </c>
      <c r="K14" s="174">
        <f t="shared" si="3"/>
        <v>-49.6691</v>
      </c>
    </row>
    <row r="15" spans="1:26" ht="20.149999999999999" customHeight="1">
      <c r="B15" s="173" t="s">
        <v>569</v>
      </c>
      <c r="C15" s="174">
        <f>-'DRE Reg'!C32/1000</f>
        <v>-79.270235170000063</v>
      </c>
      <c r="D15" s="174">
        <f>-'DRE Reg'!D32/1000</f>
        <v>-91.50501343000002</v>
      </c>
      <c r="E15" s="193">
        <f t="shared" si="0"/>
        <v>-0.13370609763758334</v>
      </c>
      <c r="F15" s="174">
        <f>-'DRE Reg'!F32/1000</f>
        <v>-163.05463404000002</v>
      </c>
      <c r="G15" s="174">
        <f>-'DRE Reg'!G32/1000</f>
        <v>-166.61801343000002</v>
      </c>
      <c r="H15" s="193">
        <f t="shared" si="1"/>
        <v>-2.138651948036252E-2</v>
      </c>
      <c r="J15" s="174">
        <f t="shared" si="2"/>
        <v>12.234778259999956</v>
      </c>
      <c r="K15" s="174">
        <f t="shared" si="3"/>
        <v>3.5633793899999944</v>
      </c>
    </row>
    <row r="16" spans="1:26" ht="20.149999999999999" customHeight="1">
      <c r="B16" s="173" t="s">
        <v>948</v>
      </c>
      <c r="C16" s="174">
        <f>-'DRE Reg'!C25/1000</f>
        <v>638.91899999999998</v>
      </c>
      <c r="D16" s="174">
        <f>-'DRE Reg'!D25/1000</f>
        <v>351.73022105999962</v>
      </c>
      <c r="E16" s="193">
        <f t="shared" si="0"/>
        <v>0.8165029950355347</v>
      </c>
      <c r="F16" s="174">
        <f>-'DRE Reg'!F25/1000</f>
        <v>1121.8230000000001</v>
      </c>
      <c r="G16" s="174">
        <f>-'DRE Reg'!G25/1000</f>
        <v>703.11800000000005</v>
      </c>
      <c r="H16" s="193">
        <f t="shared" si="1"/>
        <v>0.5954974840638414</v>
      </c>
      <c r="J16" s="174">
        <f t="shared" si="2"/>
        <v>287.18877894000036</v>
      </c>
      <c r="K16" s="174">
        <f t="shared" si="3"/>
        <v>418.70500000000004</v>
      </c>
    </row>
    <row r="17" spans="2:13" ht="20.149999999999999" customHeight="1" thickBot="1">
      <c r="B17" s="173" t="s">
        <v>945</v>
      </c>
      <c r="C17" s="174">
        <v>222.07904475000043</v>
      </c>
      <c r="D17" s="174">
        <v>215.8024856999987</v>
      </c>
      <c r="E17" s="193">
        <f t="shared" si="0"/>
        <v>2.9084739360820899E-2</v>
      </c>
      <c r="F17" s="174">
        <v>391.59052365000042</v>
      </c>
      <c r="G17" s="174">
        <v>423.79032138999844</v>
      </c>
      <c r="H17" s="193">
        <f t="shared" si="1"/>
        <v>-7.5980493453425835E-2</v>
      </c>
      <c r="J17" s="174">
        <f t="shared" si="2"/>
        <v>6.2765590500017368</v>
      </c>
      <c r="K17" s="174">
        <f t="shared" si="3"/>
        <v>-32.199797739998019</v>
      </c>
    </row>
    <row r="18" spans="2:13" ht="21.65" customHeight="1" thickBot="1">
      <c r="B18" s="142" t="s">
        <v>1042</v>
      </c>
      <c r="C18" s="143">
        <f>SUM(C12:C17)</f>
        <v>966.90085436999982</v>
      </c>
      <c r="D18" s="143">
        <f>SUM(D12:D17)</f>
        <v>789.55208801999845</v>
      </c>
      <c r="E18" s="194">
        <f t="shared" si="0"/>
        <v>0.22461946341595818</v>
      </c>
      <c r="F18" s="143">
        <f>SUM(F12:F17)</f>
        <v>1988.0765603999996</v>
      </c>
      <c r="G18" s="143">
        <f>SUM(G12:G17)</f>
        <v>1712.8027026499985</v>
      </c>
      <c r="H18" s="194">
        <f t="shared" si="1"/>
        <v>0.16071545036921386</v>
      </c>
      <c r="J18" s="143">
        <f t="shared" si="2"/>
        <v>177.34876635000137</v>
      </c>
      <c r="K18" s="143">
        <f t="shared" si="3"/>
        <v>275.27385775000107</v>
      </c>
    </row>
    <row r="19" spans="2:13" ht="20.5" customHeight="1" thickBot="1">
      <c r="B19" s="173" t="s">
        <v>946</v>
      </c>
      <c r="C19" s="174">
        <f>-C15</f>
        <v>79.270235170000063</v>
      </c>
      <c r="D19" s="174">
        <f>-D15</f>
        <v>91.50501343000002</v>
      </c>
      <c r="E19" s="193">
        <f t="shared" si="0"/>
        <v>-0.13370609763758334</v>
      </c>
      <c r="F19" s="174">
        <f>-F15</f>
        <v>163.05463404000002</v>
      </c>
      <c r="G19" s="174">
        <f>-G15</f>
        <v>166.61801343000002</v>
      </c>
      <c r="H19" s="193">
        <f t="shared" si="1"/>
        <v>-2.138651948036252E-2</v>
      </c>
      <c r="J19" s="174">
        <f>C19-D19</f>
        <v>-12.234778259999956</v>
      </c>
      <c r="K19" s="174">
        <f>F19-G19</f>
        <v>-3.5633793899999944</v>
      </c>
    </row>
    <row r="20" spans="2:13" ht="21.65" customHeight="1" thickBot="1">
      <c r="B20" s="142" t="s">
        <v>1043</v>
      </c>
      <c r="C20" s="143">
        <f>SUM(C18:C19)</f>
        <v>1046.1710895399999</v>
      </c>
      <c r="D20" s="143">
        <f>SUM(D18:D19)</f>
        <v>881.05710144999853</v>
      </c>
      <c r="E20" s="194">
        <f t="shared" si="0"/>
        <v>0.18740441206167602</v>
      </c>
      <c r="F20" s="143">
        <f>SUM(F18:F19)</f>
        <v>2151.1311944399995</v>
      </c>
      <c r="G20" s="143">
        <f>SUM(G18:G19)</f>
        <v>1879.4207160799986</v>
      </c>
      <c r="H20" s="194">
        <f t="shared" si="1"/>
        <v>0.14457139693911691</v>
      </c>
      <c r="J20" s="143">
        <f>C20-D20</f>
        <v>165.11398809000138</v>
      </c>
      <c r="K20" s="143">
        <f>F20-G20</f>
        <v>271.71047836000093</v>
      </c>
    </row>
    <row r="21" spans="2:13" ht="15" customHeight="1">
      <c r="B21" s="780" t="s">
        <v>942</v>
      </c>
      <c r="C21" s="781">
        <f>EBITDA!C14-C18</f>
        <v>-9.0000000000145519E-3</v>
      </c>
      <c r="D21" s="781">
        <f>EBITDA!D14-D18</f>
        <v>-8.9999999997871782E-3</v>
      </c>
      <c r="E21" s="781"/>
      <c r="F21" s="781">
        <f>EBITDA!F14-F18</f>
        <v>-9.0000000002419256E-3</v>
      </c>
      <c r="G21" s="781">
        <f>EBITDA!G14-G18</f>
        <v>-8.9999999997871782E-3</v>
      </c>
      <c r="H21" s="781"/>
    </row>
    <row r="22" spans="2:13" ht="15" customHeight="1">
      <c r="B22" s="780" t="s">
        <v>951</v>
      </c>
      <c r="C22" s="781">
        <v>0</v>
      </c>
      <c r="D22" s="781">
        <v>0</v>
      </c>
      <c r="E22" s="781"/>
      <c r="F22" s="781">
        <v>-9.0000000004692993E-3</v>
      </c>
      <c r="G22" s="781">
        <v>-9.0000000002419256E-3</v>
      </c>
      <c r="H22" s="781"/>
    </row>
    <row r="23" spans="2:13" ht="15" customHeight="1"/>
    <row r="24" spans="2:13" ht="15" customHeight="1">
      <c r="B24" s="211" t="s">
        <v>792</v>
      </c>
      <c r="C24" s="212"/>
      <c r="D24" s="212"/>
      <c r="E24" s="212"/>
      <c r="F24" s="212"/>
      <c r="G24" s="212"/>
      <c r="H24" s="212"/>
      <c r="I24" s="212"/>
      <c r="J24" s="778"/>
      <c r="K24" s="778"/>
      <c r="L24" s="212"/>
      <c r="M24" s="212"/>
    </row>
    <row r="25" spans="2:13" ht="15" customHeight="1" thickBot="1">
      <c r="C25" s="208"/>
      <c r="D25" s="208"/>
      <c r="E25" s="208"/>
      <c r="F25" s="208"/>
      <c r="G25" s="208"/>
      <c r="H25" s="208"/>
    </row>
    <row r="26" spans="2:13" ht="19.5" customHeight="1" thickBot="1">
      <c r="B26" s="30"/>
      <c r="C26" s="1503" t="s">
        <v>12</v>
      </c>
      <c r="D26" s="1504"/>
      <c r="E26" s="1504"/>
      <c r="F26" s="1504"/>
      <c r="G26" s="1504"/>
      <c r="H26" s="1505"/>
      <c r="I26" s="191"/>
      <c r="J26" s="191"/>
    </row>
    <row r="27" spans="2:13" ht="16" thickBot="1">
      <c r="B27" s="190" t="s">
        <v>618</v>
      </c>
      <c r="C27" s="32" t="str">
        <f>Menu!$D$15</f>
        <v>2Q26</v>
      </c>
      <c r="D27" s="100" t="str">
        <f>Menu!$D$16</f>
        <v>2Q25</v>
      </c>
      <c r="E27" s="32" t="s">
        <v>13</v>
      </c>
      <c r="F27" s="32" t="str">
        <f>Destaques!F27</f>
        <v>1H26</v>
      </c>
      <c r="G27" s="32" t="str">
        <f>Destaques!G27</f>
        <v>1H25</v>
      </c>
      <c r="H27" s="32" t="s">
        <v>13</v>
      </c>
      <c r="I27" s="192"/>
      <c r="J27" s="192"/>
    </row>
    <row r="28" spans="2:13" ht="20.5" customHeight="1" thickBot="1">
      <c r="B28" s="184" t="s">
        <v>1059</v>
      </c>
      <c r="C28" s="185">
        <f t="shared" ref="C28:G36" si="4">C12</f>
        <v>173.86504478999944</v>
      </c>
      <c r="D28" s="185">
        <f t="shared" si="4"/>
        <v>255.6409367900003</v>
      </c>
      <c r="E28" s="186">
        <f t="shared" ref="E28:E36" si="5">IF(OR(AND(D28&gt;0,C28&lt;0),AND(D28&lt;0,C28&gt;0)),"n.a",IFERROR(C28/D28-1,"N.A."))</f>
        <v>-0.31988574688715354</v>
      </c>
      <c r="F28" s="185">
        <f t="shared" si="4"/>
        <v>531.60000990999913</v>
      </c>
      <c r="G28" s="185">
        <f t="shared" si="4"/>
        <v>592.99393679000002</v>
      </c>
      <c r="H28" s="186">
        <f t="shared" ref="H28:H36" si="6">IF(OR(AND(G28&gt;0,F28&lt;0),AND(G28&lt;0,F28&gt;0)),"n.a",IFERROR(F28/G28-1,"N.A."))</f>
        <v>-0.10353213257514748</v>
      </c>
      <c r="J28" s="364"/>
      <c r="K28" s="364"/>
    </row>
    <row r="29" spans="2:13" ht="20.5" customHeight="1">
      <c r="B29" s="173" t="s">
        <v>979</v>
      </c>
      <c r="C29" s="174">
        <f t="shared" si="4"/>
        <v>14.752000000000002</v>
      </c>
      <c r="D29" s="174">
        <f t="shared" si="4"/>
        <v>17.101457899999922</v>
      </c>
      <c r="E29" s="193">
        <f t="shared" si="5"/>
        <v>-0.13738348588396843</v>
      </c>
      <c r="F29" s="174">
        <f t="shared" si="4"/>
        <v>24.840760880000001</v>
      </c>
      <c r="G29" s="174">
        <f t="shared" si="4"/>
        <v>28.572457899999922</v>
      </c>
      <c r="H29" s="193">
        <f t="shared" si="6"/>
        <v>-0.13060469047011636</v>
      </c>
    </row>
    <row r="30" spans="2:13" ht="20.5" customHeight="1">
      <c r="B30" s="173" t="s">
        <v>944</v>
      </c>
      <c r="C30" s="174">
        <f t="shared" si="4"/>
        <v>-3.444</v>
      </c>
      <c r="D30" s="174">
        <f t="shared" si="4"/>
        <v>40.781999999999996</v>
      </c>
      <c r="E30" s="193" t="str">
        <f t="shared" si="5"/>
        <v>n.a</v>
      </c>
      <c r="F30" s="174">
        <f t="shared" si="4"/>
        <v>81.276899999999998</v>
      </c>
      <c r="G30" s="174">
        <f t="shared" si="4"/>
        <v>130.946</v>
      </c>
      <c r="H30" s="193">
        <f t="shared" si="6"/>
        <v>-0.3793097918225834</v>
      </c>
    </row>
    <row r="31" spans="2:13" ht="20.5" customHeight="1">
      <c r="B31" s="173" t="s">
        <v>367</v>
      </c>
      <c r="C31" s="174">
        <f t="shared" si="4"/>
        <v>-79.270235170000063</v>
      </c>
      <c r="D31" s="174">
        <f t="shared" si="4"/>
        <v>-91.50501343000002</v>
      </c>
      <c r="E31" s="193">
        <f t="shared" si="5"/>
        <v>-0.13370609763758334</v>
      </c>
      <c r="F31" s="174">
        <f t="shared" si="4"/>
        <v>-163.05463404000002</v>
      </c>
      <c r="G31" s="174">
        <f t="shared" si="4"/>
        <v>-166.61801343000002</v>
      </c>
      <c r="H31" s="193">
        <f t="shared" si="6"/>
        <v>-2.138651948036252E-2</v>
      </c>
    </row>
    <row r="32" spans="2:13" ht="20.5" customHeight="1">
      <c r="B32" s="173" t="s">
        <v>977</v>
      </c>
      <c r="C32" s="174">
        <f t="shared" si="4"/>
        <v>638.91899999999998</v>
      </c>
      <c r="D32" s="174">
        <f t="shared" si="4"/>
        <v>351.73022105999962</v>
      </c>
      <c r="E32" s="193">
        <f t="shared" si="5"/>
        <v>0.8165029950355347</v>
      </c>
      <c r="F32" s="174">
        <f t="shared" si="4"/>
        <v>1121.8230000000001</v>
      </c>
      <c r="G32" s="174">
        <f t="shared" si="4"/>
        <v>703.11800000000005</v>
      </c>
      <c r="H32" s="193">
        <f t="shared" si="6"/>
        <v>0.5954974840638414</v>
      </c>
    </row>
    <row r="33" spans="2:8" ht="20.5" customHeight="1" thickBot="1">
      <c r="B33" s="173" t="s">
        <v>978</v>
      </c>
      <c r="C33" s="174">
        <f t="shared" si="4"/>
        <v>222.07904475000043</v>
      </c>
      <c r="D33" s="174">
        <f t="shared" si="4"/>
        <v>215.8024856999987</v>
      </c>
      <c r="E33" s="193">
        <f t="shared" si="5"/>
        <v>2.9084739360820899E-2</v>
      </c>
      <c r="F33" s="174">
        <f t="shared" si="4"/>
        <v>391.59052365000042</v>
      </c>
      <c r="G33" s="174">
        <f t="shared" si="4"/>
        <v>423.79032138999844</v>
      </c>
      <c r="H33" s="193">
        <f t="shared" si="6"/>
        <v>-7.5980493453425835E-2</v>
      </c>
    </row>
    <row r="34" spans="2:8" ht="20.5" customHeight="1" thickBot="1">
      <c r="B34" s="142" t="s">
        <v>1044</v>
      </c>
      <c r="C34" s="143">
        <f t="shared" si="4"/>
        <v>966.90085436999982</v>
      </c>
      <c r="D34" s="143">
        <f t="shared" si="4"/>
        <v>789.55208801999845</v>
      </c>
      <c r="E34" s="194">
        <f t="shared" si="5"/>
        <v>0.22461946341595818</v>
      </c>
      <c r="F34" s="143">
        <f t="shared" si="4"/>
        <v>1988.0765603999996</v>
      </c>
      <c r="G34" s="143">
        <f t="shared" si="4"/>
        <v>1712.8027026499985</v>
      </c>
      <c r="H34" s="194">
        <f t="shared" si="6"/>
        <v>0.16071545036921386</v>
      </c>
    </row>
    <row r="35" spans="2:8" ht="20.5" customHeight="1" thickBot="1">
      <c r="B35" s="173" t="s">
        <v>976</v>
      </c>
      <c r="C35" s="174">
        <f t="shared" si="4"/>
        <v>79.270235170000063</v>
      </c>
      <c r="D35" s="174">
        <f t="shared" si="4"/>
        <v>91.50501343000002</v>
      </c>
      <c r="E35" s="193">
        <f t="shared" si="5"/>
        <v>-0.13370609763758334</v>
      </c>
      <c r="F35" s="174">
        <f t="shared" si="4"/>
        <v>163.05463404000002</v>
      </c>
      <c r="G35" s="174">
        <f t="shared" si="4"/>
        <v>166.61801343000002</v>
      </c>
      <c r="H35" s="193">
        <f t="shared" si="6"/>
        <v>-2.138651948036252E-2</v>
      </c>
    </row>
    <row r="36" spans="2:8" ht="20.5" customHeight="1" thickBot="1">
      <c r="B36" s="142" t="s">
        <v>1045</v>
      </c>
      <c r="C36" s="143">
        <f t="shared" si="4"/>
        <v>1046.1710895399999</v>
      </c>
      <c r="D36" s="143">
        <f t="shared" si="4"/>
        <v>881.05710144999853</v>
      </c>
      <c r="E36" s="194">
        <f t="shared" si="5"/>
        <v>0.18740441206167602</v>
      </c>
      <c r="F36" s="143">
        <f t="shared" si="4"/>
        <v>2151.1311944399995</v>
      </c>
      <c r="G36" s="143">
        <f t="shared" si="4"/>
        <v>1879.4207160799986</v>
      </c>
      <c r="H36" s="194">
        <f t="shared" si="6"/>
        <v>0.14457139693911691</v>
      </c>
    </row>
    <row r="37" spans="2:8" ht="15" customHeight="1"/>
    <row r="38" spans="2:8" ht="15" customHeight="1"/>
    <row r="39" spans="2:8" ht="14.5" customHeight="1">
      <c r="B39" s="209"/>
    </row>
    <row r="40" spans="2:8" ht="14">
      <c r="B40" s="209"/>
    </row>
    <row r="41" spans="2:8" ht="15" customHeight="1"/>
    <row r="42" spans="2:8" ht="15" customHeight="1"/>
    <row r="43" spans="2:8" ht="15" customHeight="1"/>
  </sheetData>
  <mergeCells count="3">
    <mergeCell ref="B2:B5"/>
    <mergeCell ref="C10:H10"/>
    <mergeCell ref="C26:H26"/>
  </mergeCells>
  <hyperlinks>
    <hyperlink ref="G3" location="Menu!A1" display="→Menu←" xr:uid="{4E244E15-D87F-4AF7-A40E-8AE51CE9042D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21:A22 A10:A14 J11:K11 I12 F24:G25 I9:XFD9 L21:XFD22 A28:A36 I24:XFD1048576 L11:XFD18 M10:XFD10 A2:A5 I1:XFD7 F3 C2:D5 A6:D7 A37:D1048576 A1:D1 A9:D9 A24:D25 F4:G7 F1:G2 F9:G9 F37:G1048576 A27:D27 A26:B26 F27:G27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2A77-715B-4C5C-9150-31A8C2181D3B}">
  <sheetPr codeName="Planilha11">
    <tabColor theme="4" tint="0.79998168889431442"/>
  </sheetPr>
  <dimension ref="A1:R56"/>
  <sheetViews>
    <sheetView showGridLines="0" zoomScaleNormal="100" workbookViewId="0">
      <pane xSplit="2" ySplit="5" topLeftCell="C8" activePane="bottomRight" state="frozen"/>
      <selection activeCell="N14" sqref="N14"/>
      <selection pane="topRight" activeCell="N14" sqref="N14"/>
      <selection pane="bottomLeft" activeCell="N14" sqref="N14"/>
      <selection pane="bottomRight" activeCell="B48" sqref="B48"/>
    </sheetView>
  </sheetViews>
  <sheetFormatPr defaultColWidth="0" defaultRowHeight="0" customHeight="1" zeroHeight="1" outlineLevelRow="1"/>
  <cols>
    <col min="1" max="1" width="3.1796875" style="208" customWidth="1"/>
    <col min="2" max="2" width="60.1796875" style="213" customWidth="1"/>
    <col min="3" max="10" width="10.1796875" style="213" customWidth="1"/>
    <col min="11" max="11" width="12.54296875" style="213" hidden="1" customWidth="1"/>
    <col min="12" max="12" width="14.1796875" style="213" customWidth="1"/>
    <col min="13" max="15" width="8.81640625" style="213" hidden="1" customWidth="1"/>
    <col min="16" max="18" width="0" style="213" hidden="1" customWidth="1"/>
    <col min="19" max="16384" width="8.81640625" style="213" hidden="1"/>
  </cols>
  <sheetData>
    <row r="1" spans="1:15" s="208" customFormat="1" ht="3.65" customHeight="1" thickBot="1"/>
    <row r="2" spans="1:15" s="208" customFormat="1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7"/>
    </row>
    <row r="3" spans="1:15" s="208" customFormat="1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50"/>
    </row>
    <row r="4" spans="1:15" s="208" customFormat="1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50"/>
    </row>
    <row r="5" spans="1:15" s="208" customFormat="1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5"/>
    </row>
    <row r="6" spans="1:15" s="208" customFormat="1" ht="14">
      <c r="B6" s="1225"/>
    </row>
    <row r="7" spans="1:15" s="208" customFormat="1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5" ht="14.5" thickBot="1">
      <c r="C8" s="1137"/>
      <c r="D8" s="1137"/>
      <c r="E8" s="1138"/>
    </row>
    <row r="9" spans="1:15" ht="15" customHeight="1" thickBot="1">
      <c r="B9" s="30" t="s">
        <v>1334</v>
      </c>
      <c r="C9" s="1503" t="s">
        <v>25</v>
      </c>
      <c r="D9" s="1504"/>
      <c r="E9" s="1504"/>
      <c r="F9" s="1504"/>
      <c r="G9" s="1504"/>
      <c r="H9" s="1504"/>
      <c r="J9" s="1510" t="s">
        <v>1395</v>
      </c>
      <c r="K9" s="1510" t="s">
        <v>1396</v>
      </c>
    </row>
    <row r="10" spans="1:15" ht="15" customHeight="1" thickBot="1">
      <c r="B10" s="179" t="s">
        <v>26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J10" s="1516"/>
      <c r="K10" s="1516"/>
    </row>
    <row r="11" spans="1:15" ht="15" customHeight="1" thickBot="1">
      <c r="B11" s="1150" t="s">
        <v>1335</v>
      </c>
      <c r="C11" s="1151">
        <f>SUM(C13:C17)</f>
        <v>7.2255365899999999</v>
      </c>
      <c r="D11" s="1151">
        <f>SUM(D13:D17)</f>
        <v>4.7540311199999996</v>
      </c>
      <c r="E11" s="1152">
        <f t="shared" ref="E11:E23" si="0">IF(OR(AND(D11&gt;0,C11&lt;0),AND(D11&lt;0,C11&gt;0)),"n.a",IFERROR(C11/D11-1,"N.A."))</f>
        <v>0.51987574494463984</v>
      </c>
      <c r="F11" s="1151">
        <f>SUM(F13:F17)</f>
        <v>16.11300074</v>
      </c>
      <c r="G11" s="1151">
        <f>SUM(G13:G17)</f>
        <v>11.541181849999999</v>
      </c>
      <c r="H11" s="1152">
        <f t="shared" ref="H11:H23" si="1">IF(OR(AND(G11&gt;0,F11&lt;0),AND(G11&lt;0,F11&gt;0)),"n.a",IFERROR(F11/G11-1,"N.A."))</f>
        <v>0.39613091184418003</v>
      </c>
      <c r="J11" s="1151">
        <f>C11-D11</f>
        <v>2.4715054700000003</v>
      </c>
      <c r="K11" s="1151">
        <f>F11-G11</f>
        <v>4.5718188900000012</v>
      </c>
    </row>
    <row r="12" spans="1:15" ht="15" hidden="1" customHeight="1">
      <c r="B12" s="173" t="s">
        <v>1556</v>
      </c>
      <c r="C12" s="195">
        <f>SUM(C13:C14)</f>
        <v>2.4662458900000002</v>
      </c>
      <c r="D12" s="195">
        <f>SUM(D13:D14)</f>
        <v>1.7464447699999996</v>
      </c>
      <c r="E12" s="175">
        <f t="shared" si="0"/>
        <v>0.41215223771433696</v>
      </c>
      <c r="F12" s="195">
        <f>SUM(F13:F14)</f>
        <v>4.7900937300000006</v>
      </c>
      <c r="G12" s="195">
        <f>SUM(G13:G14)</f>
        <v>6.4448482099999991</v>
      </c>
      <c r="H12" s="175">
        <f t="shared" si="1"/>
        <v>-0.25675616028201209</v>
      </c>
      <c r="J12" s="318"/>
      <c r="K12" s="318"/>
    </row>
    <row r="13" spans="1:15" ht="15.5" outlineLevel="1">
      <c r="B13" s="173" t="s">
        <v>1501</v>
      </c>
      <c r="C13" s="195">
        <v>2.4662458900000002</v>
      </c>
      <c r="D13" s="195">
        <v>1.7464447699999996</v>
      </c>
      <c r="E13" s="175">
        <f t="shared" si="0"/>
        <v>0.41215223771433696</v>
      </c>
      <c r="F13" s="195">
        <v>4.7900937300000006</v>
      </c>
      <c r="G13" s="195">
        <v>6.4448482099999991</v>
      </c>
      <c r="H13" s="175">
        <f t="shared" si="1"/>
        <v>-0.25675616028201209</v>
      </c>
      <c r="J13" s="174">
        <f t="shared" ref="J13:J23" si="2">C13-D13</f>
        <v>0.71980112000000052</v>
      </c>
      <c r="K13" s="174">
        <f>F13-G13</f>
        <v>-1.6547544799999985</v>
      </c>
    </row>
    <row r="14" spans="1:15" ht="15.5" hidden="1" outlineLevel="1">
      <c r="B14" s="173" t="s">
        <v>1337</v>
      </c>
      <c r="C14" s="195">
        <v>0</v>
      </c>
      <c r="D14" s="195">
        <v>0</v>
      </c>
      <c r="E14" s="175" t="str">
        <f t="shared" si="0"/>
        <v>N.A.</v>
      </c>
      <c r="F14" s="195">
        <v>0</v>
      </c>
      <c r="G14" s="195">
        <v>0</v>
      </c>
      <c r="H14" s="175" t="str">
        <f t="shared" si="1"/>
        <v>N.A.</v>
      </c>
      <c r="J14" s="195">
        <f t="shared" si="2"/>
        <v>0</v>
      </c>
      <c r="K14" s="195">
        <f t="shared" ref="K14:K23" si="3">F14-G14</f>
        <v>0</v>
      </c>
    </row>
    <row r="15" spans="1:15" ht="15" customHeight="1">
      <c r="B15" s="173" t="s">
        <v>1392</v>
      </c>
      <c r="C15" s="195">
        <v>2.9872307</v>
      </c>
      <c r="D15" s="195">
        <v>3.00758635</v>
      </c>
      <c r="E15" s="175">
        <f>IF(OR(AND(D15&gt;0,C15&lt;0),AND(D15&lt;0,C15&gt;0)),"n.a",IFERROR(C15/D15-1,"N.A."))</f>
        <v>-6.768101604131771E-3</v>
      </c>
      <c r="F15" s="195">
        <v>5.8752567500000001</v>
      </c>
      <c r="G15" s="195">
        <v>4.8393989199999998</v>
      </c>
      <c r="H15" s="175">
        <f t="shared" si="1"/>
        <v>0.21404679529911541</v>
      </c>
      <c r="J15" s="195">
        <f>C15-D15</f>
        <v>-2.0355649999999947E-2</v>
      </c>
      <c r="K15" s="195">
        <f t="shared" si="3"/>
        <v>1.0358578300000003</v>
      </c>
    </row>
    <row r="16" spans="1:15" ht="15" customHeight="1">
      <c r="B16" s="173" t="s">
        <v>1538</v>
      </c>
      <c r="C16" s="195">
        <v>0</v>
      </c>
      <c r="D16" s="195">
        <v>0</v>
      </c>
      <c r="E16" s="175" t="str">
        <f>IF(OR(AND(D16&gt;0,C16&lt;0),AND(D16&lt;0,C16&gt;0)),"n.a",IFERROR(C16/D16-1,"N.A."))</f>
        <v>N.A.</v>
      </c>
      <c r="F16" s="195">
        <v>1.8918372700000001</v>
      </c>
      <c r="G16" s="195">
        <v>0.25693472000000001</v>
      </c>
      <c r="H16" s="175">
        <f t="shared" si="1"/>
        <v>6.3631047995381866</v>
      </c>
      <c r="J16" s="195"/>
      <c r="K16" s="1113"/>
    </row>
    <row r="17" spans="1:12" ht="15" customHeight="1" thickBot="1">
      <c r="B17" s="1112" t="s">
        <v>1539</v>
      </c>
      <c r="C17" s="195">
        <v>1.77206</v>
      </c>
      <c r="D17" s="195">
        <v>0</v>
      </c>
      <c r="E17" s="175" t="str">
        <f>IF(OR(AND(D17&gt;0,C17&lt;0),AND(D17&lt;0,C17&gt;0)),"n.a",IFERROR(C17/D17-1,"N.A."))</f>
        <v>N.A.</v>
      </c>
      <c r="F17" s="195">
        <v>3.5558129900000002</v>
      </c>
      <c r="G17" s="195">
        <v>0</v>
      </c>
      <c r="H17" s="175" t="str">
        <f t="shared" si="1"/>
        <v>N.A.</v>
      </c>
      <c r="J17" s="195"/>
      <c r="K17" s="1113"/>
    </row>
    <row r="18" spans="1:12" ht="15" customHeight="1" thickBot="1">
      <c r="B18" s="1150" t="s">
        <v>1336</v>
      </c>
      <c r="C18" s="1151">
        <f>SUM(C19:C21)</f>
        <v>-69.146171849999988</v>
      </c>
      <c r="D18" s="1151">
        <f>SUM(D19:D21)</f>
        <v>-38.421574719999995</v>
      </c>
      <c r="E18" s="1152">
        <f t="shared" si="0"/>
        <v>0.79967042876060423</v>
      </c>
      <c r="F18" s="1151">
        <f>SUM(F19:F21)</f>
        <v>-103.40293036999998</v>
      </c>
      <c r="G18" s="1151">
        <f>SUM(G19:G21)</f>
        <v>-73.939139890000007</v>
      </c>
      <c r="H18" s="1152">
        <f t="shared" si="1"/>
        <v>0.39848706008527479</v>
      </c>
      <c r="J18" s="1151">
        <f t="shared" si="2"/>
        <v>-30.724597129999992</v>
      </c>
      <c r="K18" s="1151">
        <f t="shared" si="3"/>
        <v>-29.463790479999972</v>
      </c>
    </row>
    <row r="19" spans="1:12" ht="15" customHeight="1">
      <c r="B19" s="173" t="s">
        <v>1501</v>
      </c>
      <c r="C19" s="195">
        <v>-4.2901896600000002</v>
      </c>
      <c r="D19" s="195">
        <v>-3.1713473999999997</v>
      </c>
      <c r="E19" s="175">
        <f t="shared" si="0"/>
        <v>0.35279712969950894</v>
      </c>
      <c r="F19" s="195">
        <v>-7.5447657399999999</v>
      </c>
      <c r="G19" s="195">
        <v>-5.5839605999999993</v>
      </c>
      <c r="H19" s="175">
        <f t="shared" si="1"/>
        <v>0.35114952995907611</v>
      </c>
      <c r="J19" s="174">
        <f t="shared" si="2"/>
        <v>-1.1188422600000005</v>
      </c>
      <c r="K19" s="318"/>
    </row>
    <row r="20" spans="1:12" ht="15" customHeight="1">
      <c r="B20" s="173" t="s">
        <v>1339</v>
      </c>
      <c r="C20" s="195">
        <v>-13.519447619999999</v>
      </c>
      <c r="D20" s="195">
        <v>-14.125447619999999</v>
      </c>
      <c r="E20" s="175">
        <f t="shared" si="0"/>
        <v>-4.2901295329004219E-2</v>
      </c>
      <c r="F20" s="195">
        <v>-27.03989524</v>
      </c>
      <c r="G20" s="195">
        <v>-28.25189524</v>
      </c>
      <c r="H20" s="175">
        <f t="shared" si="1"/>
        <v>-4.2899776800956246E-2</v>
      </c>
      <c r="J20" s="174">
        <f t="shared" si="2"/>
        <v>0.60599999999999987</v>
      </c>
      <c r="K20" s="174">
        <f t="shared" si="3"/>
        <v>1.2119999999999997</v>
      </c>
    </row>
    <row r="21" spans="1:12" ht="15" customHeight="1" thickBot="1">
      <c r="B21" s="173" t="s">
        <v>1338</v>
      </c>
      <c r="C21" s="195">
        <v>-51.336534569999991</v>
      </c>
      <c r="D21" s="195">
        <v>-21.124779699999998</v>
      </c>
      <c r="E21" s="175">
        <f t="shared" si="0"/>
        <v>1.4301571566211408</v>
      </c>
      <c r="F21" s="195">
        <v>-68.818269389999983</v>
      </c>
      <c r="G21" s="195">
        <v>-40.103284049999999</v>
      </c>
      <c r="H21" s="175">
        <f t="shared" si="1"/>
        <v>0.71602578243214943</v>
      </c>
      <c r="J21" s="195">
        <f t="shared" si="2"/>
        <v>-30.211754869999993</v>
      </c>
      <c r="K21" s="195">
        <f>F22-G22</f>
        <v>0.30797460999999998</v>
      </c>
    </row>
    <row r="22" spans="1:12" ht="15" customHeight="1" thickBot="1">
      <c r="B22" s="1150" t="s">
        <v>30</v>
      </c>
      <c r="C22" s="1151">
        <v>0</v>
      </c>
      <c r="D22" s="1151">
        <v>0</v>
      </c>
      <c r="E22" s="1152" t="str">
        <f>IF(OR(AND(D22&gt;0,C22&lt;0),AND(D22&lt;0,C22&gt;0)),"n.a",IFERROR(C22/D22-1,"N.A."))</f>
        <v>N.A.</v>
      </c>
      <c r="F22" s="1151">
        <v>2.095091E-2</v>
      </c>
      <c r="G22" s="1151">
        <v>-0.28702369999999999</v>
      </c>
      <c r="H22" s="1152" t="str">
        <f t="shared" si="1"/>
        <v>n.a</v>
      </c>
      <c r="J22" s="174">
        <f t="shared" si="2"/>
        <v>0</v>
      </c>
      <c r="K22" s="174">
        <f>F22-G22</f>
        <v>0.30797460999999998</v>
      </c>
    </row>
    <row r="23" spans="1:12" ht="15" customHeight="1" thickBot="1">
      <c r="B23" s="142" t="s">
        <v>49</v>
      </c>
      <c r="C23" s="143">
        <f>C11+C18+C22</f>
        <v>-61.92063525999999</v>
      </c>
      <c r="D23" s="143">
        <f>D11+D18+D22</f>
        <v>-33.667543599999995</v>
      </c>
      <c r="E23" s="117">
        <f t="shared" si="0"/>
        <v>0.83917888384348904</v>
      </c>
      <c r="F23" s="143">
        <f>F11+F18+F22</f>
        <v>-87.268978719999978</v>
      </c>
      <c r="G23" s="143">
        <f>G11+G18+G22</f>
        <v>-62.684981740000005</v>
      </c>
      <c r="H23" s="117">
        <f t="shared" si="1"/>
        <v>0.3921832039764741</v>
      </c>
      <c r="J23" s="143">
        <f t="shared" si="2"/>
        <v>-28.253091659999995</v>
      </c>
      <c r="K23" s="143">
        <f t="shared" si="3"/>
        <v>-24.583996979999974</v>
      </c>
    </row>
    <row r="24" spans="1:12" ht="15" customHeight="1">
      <c r="B24" s="302" t="s">
        <v>478</v>
      </c>
      <c r="C24" s="1283">
        <f>C23-'DRE Reg'!C33/1000</f>
        <v>-1.9635259999986943E-2</v>
      </c>
      <c r="D24" s="1283">
        <f>D23-'DRE Reg'!D33/1000</f>
        <v>-1.6543599999991443E-2</v>
      </c>
      <c r="E24" s="1283"/>
      <c r="F24" s="1283">
        <f>F23-'DRE Reg'!F33/1000</f>
        <v>2.3021280000023125E-2</v>
      </c>
      <c r="G24" s="1283">
        <f>G23-'DRE Reg'!G33/1000</f>
        <v>-1.698174000000563E-2</v>
      </c>
      <c r="J24" s="865"/>
    </row>
    <row r="25" spans="1:12" ht="15" customHeight="1">
      <c r="J25" s="865"/>
    </row>
    <row r="26" spans="1:12" s="1178" customFormat="1" ht="15" customHeight="1">
      <c r="A26" s="1177"/>
      <c r="B26" s="1178" t="s">
        <v>1398</v>
      </c>
      <c r="C26" s="1180" t="e">
        <v>#VALUE!</v>
      </c>
      <c r="D26" s="1180">
        <v>-15.500839710000001</v>
      </c>
      <c r="E26" s="1182" t="e">
        <f>IF(OR(AND(D26&gt;0,C26&lt;0),AND(D26&lt;0,C26&gt;0)),"n.a",IFERROR(C26/D26-1,"N.A."))</f>
        <v>#VALUE!</v>
      </c>
      <c r="F26" s="1180">
        <v>-32.900467200000001</v>
      </c>
      <c r="G26" s="1180">
        <v>-57.109603499999992</v>
      </c>
      <c r="H26" s="1181">
        <f>IF(OR(AND(G26&gt;0,F26&lt;0),AND(G26&lt;0,F26&gt;0)),"n.a",IFERROR(F26/G26-1,"N.A."))</f>
        <v>-0.42390657291115663</v>
      </c>
      <c r="J26" s="1179"/>
    </row>
    <row r="27" spans="1:12" s="1178" customFormat="1" ht="15" customHeight="1">
      <c r="A27" s="1177"/>
      <c r="B27" s="1178" t="s">
        <v>1397</v>
      </c>
      <c r="C27" s="1180" t="e">
        <v>#VALUE!</v>
      </c>
      <c r="D27" s="1180">
        <v>-2.0754331700000002</v>
      </c>
      <c r="E27" s="1182" t="e">
        <f>IF(OR(AND(D27&gt;0,C27&lt;0),AND(D27&lt;0,C27&gt;0)),"n.a",IFERROR(C27/D27-1,"N.A."))</f>
        <v>#VALUE!</v>
      </c>
      <c r="F27" s="1180">
        <v>-12.527163039999998</v>
      </c>
      <c r="G27" s="1180">
        <v>-7.9501150600000017</v>
      </c>
      <c r="H27" s="1181">
        <f>IF(OR(AND(G27&gt;0,F27&lt;0),AND(G27&lt;0,F27&gt;0)),"n.a",IFERROR(F27/G27-1,"N.A."))</f>
        <v>0.57572097327607663</v>
      </c>
      <c r="J27" s="1179"/>
    </row>
    <row r="28" spans="1:12" s="208" customFormat="1" ht="15" customHeight="1">
      <c r="B28" s="211" t="s">
        <v>792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</row>
    <row r="29" spans="1:12" s="208" customFormat="1" ht="15" customHeight="1" thickBot="1">
      <c r="B29" s="488"/>
      <c r="C29" s="489"/>
      <c r="D29" s="489"/>
      <c r="E29" s="489"/>
      <c r="F29" s="213"/>
      <c r="G29" s="213"/>
      <c r="H29" s="213"/>
      <c r="I29" s="489"/>
      <c r="J29" s="489"/>
      <c r="K29" s="489"/>
      <c r="L29" s="489"/>
    </row>
    <row r="30" spans="1:12" ht="15" customHeight="1" thickBot="1">
      <c r="B30" s="30" t="s">
        <v>1340</v>
      </c>
      <c r="C30" s="1517" t="s">
        <v>12</v>
      </c>
      <c r="D30" s="1518"/>
      <c r="E30" s="1518"/>
      <c r="F30" s="1518"/>
      <c r="G30" s="1518"/>
      <c r="H30" s="1518"/>
    </row>
    <row r="31" spans="1:12" ht="15" customHeight="1" thickBot="1">
      <c r="B31" s="179" t="s">
        <v>618</v>
      </c>
      <c r="C31" s="32" t="str">
        <f>Menu!$D$15</f>
        <v>2Q26</v>
      </c>
      <c r="D31" s="100" t="str">
        <f>Menu!$D$16</f>
        <v>2Q25</v>
      </c>
      <c r="E31" s="32" t="s">
        <v>13</v>
      </c>
      <c r="F31" s="100" t="str">
        <f>Menu!D17</f>
        <v>1H26</v>
      </c>
      <c r="G31" s="100" t="str">
        <f>Menu!D18</f>
        <v>1H25</v>
      </c>
      <c r="H31" s="32" t="s">
        <v>13</v>
      </c>
    </row>
    <row r="32" spans="1:12" ht="15" customHeight="1" thickBot="1">
      <c r="B32" s="184" t="s">
        <v>1342</v>
      </c>
      <c r="C32" s="185">
        <f>C11</f>
        <v>7.2255365899999999</v>
      </c>
      <c r="D32" s="185">
        <f t="shared" ref="D32:H32" si="4">D11</f>
        <v>4.7540311199999996</v>
      </c>
      <c r="E32" s="186">
        <f t="shared" si="4"/>
        <v>0.51987574494463984</v>
      </c>
      <c r="F32" s="185">
        <f t="shared" si="4"/>
        <v>16.11300074</v>
      </c>
      <c r="G32" s="185">
        <f t="shared" si="4"/>
        <v>11.541181849999999</v>
      </c>
      <c r="H32" s="186">
        <f t="shared" si="4"/>
        <v>0.39613091184418003</v>
      </c>
    </row>
    <row r="33" spans="2:8" ht="15" customHeight="1">
      <c r="B33" s="173" t="s">
        <v>1573</v>
      </c>
      <c r="C33" s="174">
        <f t="shared" ref="C33:H33" si="5">C12</f>
        <v>2.4662458900000002</v>
      </c>
      <c r="D33" s="174">
        <f t="shared" si="5"/>
        <v>1.7464447699999996</v>
      </c>
      <c r="E33" s="175">
        <f t="shared" si="5"/>
        <v>0.41215223771433696</v>
      </c>
      <c r="F33" s="174">
        <f t="shared" si="5"/>
        <v>4.7900937300000006</v>
      </c>
      <c r="G33" s="174">
        <f t="shared" si="5"/>
        <v>6.4448482099999991</v>
      </c>
      <c r="H33" s="175">
        <f t="shared" si="5"/>
        <v>-0.25675616028201209</v>
      </c>
    </row>
    <row r="34" spans="2:8" ht="15" customHeight="1">
      <c r="B34" s="173" t="s">
        <v>1417</v>
      </c>
      <c r="C34" s="174">
        <f>C15</f>
        <v>2.9872307</v>
      </c>
      <c r="D34" s="174">
        <f t="shared" ref="D34:H34" si="6">D15</f>
        <v>3.00758635</v>
      </c>
      <c r="E34" s="175">
        <f t="shared" si="6"/>
        <v>-6.768101604131771E-3</v>
      </c>
      <c r="F34" s="174">
        <f t="shared" si="6"/>
        <v>5.8752567500000001</v>
      </c>
      <c r="G34" s="174">
        <f t="shared" si="6"/>
        <v>4.8393989199999998</v>
      </c>
      <c r="H34" s="175">
        <f t="shared" si="6"/>
        <v>0.21404679529911541</v>
      </c>
    </row>
    <row r="35" spans="2:8" ht="15" customHeight="1">
      <c r="B35" s="173" t="s">
        <v>1574</v>
      </c>
      <c r="C35" s="195">
        <f t="shared" ref="C35:H35" si="7">C16</f>
        <v>0</v>
      </c>
      <c r="D35" s="195">
        <f t="shared" si="7"/>
        <v>0</v>
      </c>
      <c r="E35" s="175" t="str">
        <f t="shared" si="7"/>
        <v>N.A.</v>
      </c>
      <c r="F35" s="1188">
        <f t="shared" si="7"/>
        <v>1.8918372700000001</v>
      </c>
      <c r="G35" s="1188">
        <f t="shared" si="7"/>
        <v>0.25693472000000001</v>
      </c>
      <c r="H35" s="1114">
        <f t="shared" si="7"/>
        <v>6.3631047995381866</v>
      </c>
    </row>
    <row r="36" spans="2:8" ht="15" customHeight="1" thickBot="1">
      <c r="B36" s="1112" t="s">
        <v>1575</v>
      </c>
      <c r="C36" s="195">
        <f t="shared" ref="C36:H36" si="8">C17</f>
        <v>1.77206</v>
      </c>
      <c r="D36" s="195">
        <f t="shared" si="8"/>
        <v>0</v>
      </c>
      <c r="E36" s="175" t="str">
        <f t="shared" si="8"/>
        <v>N.A.</v>
      </c>
      <c r="F36" s="1188">
        <f t="shared" si="8"/>
        <v>3.5558129900000002</v>
      </c>
      <c r="G36" s="1188">
        <f t="shared" si="8"/>
        <v>0</v>
      </c>
      <c r="H36" s="1114" t="str">
        <f t="shared" si="8"/>
        <v>N.A.</v>
      </c>
    </row>
    <row r="37" spans="2:8" ht="15" customHeight="1" thickBot="1">
      <c r="B37" s="184" t="s">
        <v>1341</v>
      </c>
      <c r="C37" s="185">
        <f t="shared" ref="C37:H37" si="9">C18</f>
        <v>-69.146171849999988</v>
      </c>
      <c r="D37" s="185">
        <f t="shared" si="9"/>
        <v>-38.421574719999995</v>
      </c>
      <c r="E37" s="186">
        <f t="shared" si="9"/>
        <v>0.79967042876060423</v>
      </c>
      <c r="F37" s="185">
        <f t="shared" si="9"/>
        <v>-103.40293036999998</v>
      </c>
      <c r="G37" s="185">
        <f t="shared" si="9"/>
        <v>-73.939139890000007</v>
      </c>
      <c r="H37" s="186">
        <f t="shared" si="9"/>
        <v>0.39848706008527479</v>
      </c>
    </row>
    <row r="38" spans="2:8" ht="15" customHeight="1">
      <c r="B38" s="173" t="s">
        <v>1573</v>
      </c>
      <c r="C38" s="174">
        <f t="shared" ref="C38:H38" si="10">C19</f>
        <v>-4.2901896600000002</v>
      </c>
      <c r="D38" s="174">
        <f t="shared" si="10"/>
        <v>-3.1713473999999997</v>
      </c>
      <c r="E38" s="175">
        <f t="shared" si="10"/>
        <v>0.35279712969950894</v>
      </c>
      <c r="F38" s="174">
        <f t="shared" si="10"/>
        <v>-7.5447657399999999</v>
      </c>
      <c r="G38" s="174">
        <f t="shared" si="10"/>
        <v>-5.5839605999999993</v>
      </c>
      <c r="H38" s="175">
        <f t="shared" si="10"/>
        <v>0.35114952995907611</v>
      </c>
    </row>
    <row r="39" spans="2:8" ht="15" customHeight="1">
      <c r="B39" s="173" t="s">
        <v>1343</v>
      </c>
      <c r="C39" s="174">
        <f t="shared" ref="C39:H39" si="11">C20</f>
        <v>-13.519447619999999</v>
      </c>
      <c r="D39" s="174">
        <f t="shared" si="11"/>
        <v>-14.125447619999999</v>
      </c>
      <c r="E39" s="175">
        <f t="shared" si="11"/>
        <v>-4.2901295329004219E-2</v>
      </c>
      <c r="F39" s="174">
        <f t="shared" si="11"/>
        <v>-27.03989524</v>
      </c>
      <c r="G39" s="174">
        <f t="shared" si="11"/>
        <v>-28.25189524</v>
      </c>
      <c r="H39" s="175">
        <f t="shared" si="11"/>
        <v>-4.2899776800956246E-2</v>
      </c>
    </row>
    <row r="40" spans="2:8" ht="15" customHeight="1" thickBot="1">
      <c r="B40" s="173" t="s">
        <v>1344</v>
      </c>
      <c r="C40" s="1188">
        <f t="shared" ref="C40:H40" si="12">C21</f>
        <v>-51.336534569999991</v>
      </c>
      <c r="D40" s="1188">
        <f t="shared" si="12"/>
        <v>-21.124779699999998</v>
      </c>
      <c r="E40" s="1114">
        <f t="shared" si="12"/>
        <v>1.4301571566211408</v>
      </c>
      <c r="F40" s="1188">
        <f t="shared" si="12"/>
        <v>-68.818269389999983</v>
      </c>
      <c r="G40" s="1188">
        <f t="shared" si="12"/>
        <v>-40.103284049999999</v>
      </c>
      <c r="H40" s="1114">
        <f t="shared" si="12"/>
        <v>0.71602578243214943</v>
      </c>
    </row>
    <row r="41" spans="2:8" ht="15" customHeight="1" thickBot="1">
      <c r="B41" s="1150" t="s">
        <v>20</v>
      </c>
      <c r="C41" s="1151">
        <f t="shared" ref="C41:H41" si="13">C22</f>
        <v>0</v>
      </c>
      <c r="D41" s="1151">
        <f t="shared" si="13"/>
        <v>0</v>
      </c>
      <c r="E41" s="1152" t="str">
        <f t="shared" si="13"/>
        <v>N.A.</v>
      </c>
      <c r="F41" s="1151">
        <f t="shared" si="13"/>
        <v>2.095091E-2</v>
      </c>
      <c r="G41" s="1151">
        <f t="shared" si="13"/>
        <v>-0.28702369999999999</v>
      </c>
      <c r="H41" s="1152" t="str">
        <f t="shared" si="13"/>
        <v>n.a</v>
      </c>
    </row>
    <row r="42" spans="2:8" ht="15" customHeight="1" thickBot="1">
      <c r="B42" s="142" t="s">
        <v>34</v>
      </c>
      <c r="C42" s="143">
        <f t="shared" ref="C42:H42" si="14">C23</f>
        <v>-61.92063525999999</v>
      </c>
      <c r="D42" s="143">
        <f t="shared" si="14"/>
        <v>-33.667543599999995</v>
      </c>
      <c r="E42" s="117">
        <f t="shared" si="14"/>
        <v>0.83917888384348904</v>
      </c>
      <c r="F42" s="143">
        <f t="shared" si="14"/>
        <v>-87.268978719999978</v>
      </c>
      <c r="G42" s="143">
        <f t="shared" si="14"/>
        <v>-62.684981740000005</v>
      </c>
      <c r="H42" s="117">
        <f t="shared" si="14"/>
        <v>0.3921832039764741</v>
      </c>
    </row>
    <row r="43" spans="2:8" ht="15" customHeight="1"/>
    <row r="44" spans="2:8" ht="14"/>
    <row r="45" spans="2:8" ht="14"/>
    <row r="46" spans="2:8" ht="14"/>
    <row r="47" spans="2:8" ht="14"/>
    <row r="48" spans="2:8" ht="14"/>
    <row r="49" spans="3:10" ht="14"/>
    <row r="50" spans="3:10" ht="14"/>
    <row r="51" spans="3:10" ht="14">
      <c r="I51" s="226"/>
      <c r="J51" s="226"/>
    </row>
    <row r="52" spans="3:10" ht="14">
      <c r="C52" s="735"/>
      <c r="D52" s="735"/>
      <c r="E52" s="735"/>
      <c r="F52" s="735"/>
      <c r="G52" s="735"/>
      <c r="H52" s="868"/>
    </row>
    <row r="53" spans="3:10" ht="14"/>
    <row r="54" spans="3:10" ht="14"/>
    <row r="55" spans="3:10" ht="14"/>
    <row r="56" spans="3:10" ht="14"/>
  </sheetData>
  <mergeCells count="5">
    <mergeCell ref="J9:J10"/>
    <mergeCell ref="B2:B5"/>
    <mergeCell ref="C9:H9"/>
    <mergeCell ref="K9:K10"/>
    <mergeCell ref="C30:H30"/>
  </mergeCells>
  <hyperlinks>
    <hyperlink ref="F3" location="Menu!A1" display="→Menu←" xr:uid="{92FB4A51-364C-4357-99C1-A2D2CF94FA1E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E11 E18 E23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5CEC-6CB6-42DB-9191-12FD357EF3AE}">
  <sheetPr codeName="Planilha12">
    <tabColor theme="4" tint="0.79998168889431442"/>
  </sheetPr>
  <dimension ref="A1:X43"/>
  <sheetViews>
    <sheetView showGridLines="0" zoomScale="80" zoomScaleNormal="80" workbookViewId="0">
      <pane xSplit="2" ySplit="5" topLeftCell="C6" activePane="bottomRight" state="frozen"/>
      <selection activeCell="N14" sqref="N14"/>
      <selection pane="topRight" activeCell="N14" sqref="N14"/>
      <selection pane="bottomLeft" activeCell="N14" sqref="N14"/>
      <selection pane="bottomRight" activeCell="K14" sqref="K14"/>
    </sheetView>
  </sheetViews>
  <sheetFormatPr defaultColWidth="8.54296875" defaultRowHeight="0" customHeight="1" zeroHeight="1"/>
  <cols>
    <col min="1" max="1" width="2.54296875" style="208" customWidth="1"/>
    <col min="2" max="2" width="44.1796875" style="208" customWidth="1"/>
    <col min="3" max="8" width="10.1796875" style="209" customWidth="1"/>
    <col min="9" max="9" width="5.81640625" style="208" customWidth="1"/>
    <col min="10" max="10" width="9" style="208" bestFit="1" customWidth="1"/>
    <col min="11" max="11" width="10.08984375" style="208" bestFit="1" customWidth="1"/>
    <col min="12" max="12" width="6.1796875" style="208" customWidth="1"/>
    <col min="13" max="13" width="4.1796875" style="208" customWidth="1"/>
    <col min="14" max="14" width="43.7265625" style="208" customWidth="1"/>
    <col min="15" max="15" width="9.81640625" style="208" customWidth="1"/>
    <col min="16" max="16" width="8.54296875" style="208" customWidth="1"/>
    <col min="17" max="17" width="9.81640625" style="208" customWidth="1"/>
    <col min="18" max="26" width="8.54296875" style="208" customWidth="1"/>
    <col min="27" max="16384" width="8.54296875" style="208"/>
  </cols>
  <sheetData>
    <row r="1" spans="1:24" ht="3.65" customHeight="1" thickBot="1">
      <c r="C1" s="208"/>
      <c r="D1" s="208"/>
      <c r="E1" s="208"/>
      <c r="F1" s="208"/>
      <c r="G1" s="208"/>
      <c r="H1" s="208"/>
    </row>
    <row r="2" spans="1:24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7"/>
    </row>
    <row r="3" spans="1:24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50"/>
    </row>
    <row r="4" spans="1:24" ht="15.5">
      <c r="A4" s="64"/>
      <c r="B4" s="1489"/>
      <c r="C4" s="248" t="s">
        <v>828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50"/>
    </row>
    <row r="5" spans="1:24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5"/>
    </row>
    <row r="6" spans="1:24" ht="14">
      <c r="B6" s="1225"/>
      <c r="C6" s="208"/>
      <c r="D6" s="208"/>
      <c r="E6" s="208"/>
      <c r="F6" s="208"/>
      <c r="G6" s="208"/>
      <c r="H6" s="208"/>
      <c r="N6" s="1519" t="s">
        <v>794</v>
      </c>
      <c r="O6" s="1519"/>
      <c r="P6" s="1519"/>
      <c r="Q6" s="1519"/>
      <c r="R6" s="1519"/>
      <c r="S6" s="1519"/>
    </row>
    <row r="7" spans="1:24" ht="15" customHeight="1">
      <c r="B7" s="211" t="s">
        <v>790</v>
      </c>
      <c r="C7" s="212"/>
      <c r="D7" s="212"/>
      <c r="E7" s="1128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</row>
    <row r="8" spans="1:24" ht="15" customHeight="1" thickBot="1">
      <c r="C8" s="364"/>
      <c r="F8" s="364"/>
      <c r="G8" s="364"/>
      <c r="L8" s="746"/>
    </row>
    <row r="9" spans="1:24" ht="15" customHeight="1" thickBot="1">
      <c r="B9" s="30" t="s">
        <v>43</v>
      </c>
      <c r="C9" s="1506" t="s">
        <v>25</v>
      </c>
      <c r="D9" s="1507"/>
      <c r="E9" s="1507"/>
      <c r="F9" s="1507"/>
      <c r="G9" s="1507"/>
      <c r="H9" s="1507"/>
      <c r="L9" s="265"/>
      <c r="N9" s="30" t="s">
        <v>43</v>
      </c>
      <c r="O9" s="1503" t="s">
        <v>25</v>
      </c>
      <c r="P9" s="1504"/>
      <c r="Q9" s="1505"/>
      <c r="S9" s="189"/>
    </row>
    <row r="10" spans="1:24" ht="15" customHeight="1">
      <c r="B10" s="179" t="s">
        <v>26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Destaques!F10</f>
        <v>1S26</v>
      </c>
      <c r="G10" s="32" t="str">
        <f>Destaques!G10</f>
        <v>1S25</v>
      </c>
      <c r="H10" s="32" t="s">
        <v>3</v>
      </c>
      <c r="J10" s="32" t="s">
        <v>556</v>
      </c>
      <c r="K10" s="32" t="s">
        <v>557</v>
      </c>
      <c r="L10" s="836"/>
      <c r="N10" s="179" t="s">
        <v>26</v>
      </c>
      <c r="O10" s="32" t="str">
        <f>Menu!$D$10</f>
        <v>2T26</v>
      </c>
      <c r="P10" s="100" t="s">
        <v>1434</v>
      </c>
      <c r="Q10" s="32" t="s">
        <v>3</v>
      </c>
      <c r="S10" s="32" t="s">
        <v>556</v>
      </c>
    </row>
    <row r="11" spans="1:24" ht="20.149999999999999" customHeight="1">
      <c r="B11" s="173" t="s">
        <v>42</v>
      </c>
      <c r="C11" s="174">
        <f>'DRE Reg'!C17/1000</f>
        <v>1243.374</v>
      </c>
      <c r="D11" s="174">
        <f>'DRE Reg'!D17/1000</f>
        <v>1028.6309000000001</v>
      </c>
      <c r="E11" s="175">
        <f>IF(OR(AND(D11&gt;0,C11&lt;0),AND(D11&lt;0,C11&gt;0)),"n.a",IFERROR(C11/D11-1,"N.A."))</f>
        <v>0.20876594315803643</v>
      </c>
      <c r="F11" s="174">
        <f>'DRE Reg'!F17/1000</f>
        <v>2469.6378999999997</v>
      </c>
      <c r="G11" s="174">
        <f>'DRE Reg'!G17/1000</f>
        <v>2160.4829</v>
      </c>
      <c r="H11" s="175">
        <f>IF(OR(AND(G11&gt;0,F11&lt;0),AND(G11&lt;0,F11&gt;0)),"n.a",IFERROR(F11/G11-1,"N.A."))</f>
        <v>0.14309532373526301</v>
      </c>
      <c r="J11" s="174">
        <f>C11-D11</f>
        <v>214.74309999999991</v>
      </c>
      <c r="K11" s="174">
        <f>F11-G11</f>
        <v>309.15499999999975</v>
      </c>
      <c r="L11" s="837"/>
      <c r="N11" s="173" t="s">
        <v>42</v>
      </c>
      <c r="O11" s="174">
        <f>C11</f>
        <v>1243.374</v>
      </c>
      <c r="P11" s="174">
        <v>1028.6309000000001</v>
      </c>
      <c r="Q11" s="193">
        <f>IFERROR(O11/P11-1,"N.A.")</f>
        <v>0.20876594315803643</v>
      </c>
      <c r="S11" s="174">
        <f>P11-O11</f>
        <v>-214.74309999999991</v>
      </c>
    </row>
    <row r="12" spans="1:24" ht="20.149999999999999" customHeight="1">
      <c r="B12" s="173" t="s">
        <v>1090</v>
      </c>
      <c r="C12" s="174">
        <f>'Custos e Despesas'!C22-'Custos e Despesas'!C20</f>
        <v>-214.58114563000024</v>
      </c>
      <c r="D12" s="174">
        <f>'Custos e Despesas'!D22-'Custos e Despesas'!D20</f>
        <v>-205.43681198000155</v>
      </c>
      <c r="E12" s="175">
        <f>IF(OR(AND(D12&gt;0,C12&lt;0),AND(D12&lt;0,C12&gt;0)),"n.a",IFERROR(C12/D12-1,"N.A."))</f>
        <v>4.4511660601941339E-2</v>
      </c>
      <c r="F12" s="174">
        <f>'Custos e Despesas'!F22-'Custos e Despesas'!F20</f>
        <v>-394.27833960000049</v>
      </c>
      <c r="G12" s="174">
        <f>'Custos e Despesas'!G22-'Custos e Despesas'!G20</f>
        <v>-385.02119735000144</v>
      </c>
      <c r="H12" s="175">
        <f>IF(OR(AND(G12&gt;0,F12&lt;0),AND(G12&lt;0,F12&gt;0)),"n.a",IFERROR(F12/G12-1,"N.A."))</f>
        <v>2.4043201552832683E-2</v>
      </c>
      <c r="J12" s="174">
        <f>C12-D12</f>
        <v>-9.1443336499986856</v>
      </c>
      <c r="K12" s="174">
        <f>F12-G12</f>
        <v>-9.257142249999049</v>
      </c>
      <c r="L12" s="1"/>
      <c r="N12" s="173" t="s">
        <v>1090</v>
      </c>
      <c r="O12" s="174">
        <f>C12</f>
        <v>-214.58114563000024</v>
      </c>
      <c r="P12" s="174">
        <v>-205.43681198000149</v>
      </c>
      <c r="Q12" s="193">
        <f>IFERROR(O12/P12-1,"N.A.")</f>
        <v>4.4511660601941783E-2</v>
      </c>
      <c r="S12" s="174">
        <f>P12-O12</f>
        <v>9.1443336499987424</v>
      </c>
    </row>
    <row r="13" spans="1:24" ht="19.5" customHeight="1" thickBot="1">
      <c r="B13" s="173" t="s">
        <v>1091</v>
      </c>
      <c r="C13" s="174">
        <f>'DRE Reg'!C33/1000</f>
        <v>-61.901000000000003</v>
      </c>
      <c r="D13" s="174">
        <f>'DRE Reg'!D33/1000</f>
        <v>-33.651000000000003</v>
      </c>
      <c r="E13" s="175">
        <f>IF(OR(AND(D13&gt;0,C13&lt;0),AND(D13&lt;0,C13&gt;0)),"n.a",IFERROR(C13/D13-1,"N.A."))</f>
        <v>0.83949956910641577</v>
      </c>
      <c r="F13" s="174">
        <f>'DRE Reg'!F33/1000</f>
        <v>-87.292000000000002</v>
      </c>
      <c r="G13" s="174">
        <f>'DRE Reg'!G33/1000</f>
        <v>-62.667999999999999</v>
      </c>
      <c r="H13" s="175">
        <f>IF(OR(AND(G13&gt;0,F13&lt;0),AND(G13&lt;0,F13&gt;0)),"n.a",IFERROR(F13/G13-1,"N.A."))</f>
        <v>0.39292781004659472</v>
      </c>
      <c r="J13" s="174">
        <f>C13-D13</f>
        <v>-28.25</v>
      </c>
      <c r="K13" s="174">
        <f>F13-G13</f>
        <v>-24.624000000000002</v>
      </c>
      <c r="L13" s="1"/>
      <c r="N13" s="173" t="s">
        <v>1091</v>
      </c>
      <c r="O13" s="174">
        <f>C13</f>
        <v>-61.901000000000003</v>
      </c>
      <c r="P13" s="174">
        <v>-33.651000000000003</v>
      </c>
      <c r="Q13" s="193">
        <f>IFERROR(O13/P13-1,"N.A.")</f>
        <v>0.83949956910641577</v>
      </c>
      <c r="S13" s="174">
        <f>P13-O13</f>
        <v>28.25</v>
      </c>
    </row>
    <row r="14" spans="1:24" ht="20.5" customHeight="1" thickBot="1">
      <c r="B14" s="142" t="s">
        <v>41</v>
      </c>
      <c r="C14" s="143">
        <f>SUM(C11:C13)</f>
        <v>966.89185436999981</v>
      </c>
      <c r="D14" s="143">
        <f>SUM(D11:D13)</f>
        <v>789.54308801999866</v>
      </c>
      <c r="E14" s="194">
        <f>IF(OR(AND(D14&gt;0,C14&lt;0),AND(D14&lt;0,C14&gt;0)),"n.a",IFERROR(C14/D14-1,"N.A."))</f>
        <v>0.22462202385274876</v>
      </c>
      <c r="F14" s="143">
        <f>SUM(F11:F13)</f>
        <v>1988.0675603999994</v>
      </c>
      <c r="G14" s="143">
        <f>SUM(G11:G13)</f>
        <v>1712.7937026499987</v>
      </c>
      <c r="H14" s="194">
        <f>IF(OR(AND(G14&gt;0,F14&lt;0),AND(G14&lt;0,F14&gt;0)),"n.a",IFERROR(F14/G14-1,"N.A."))</f>
        <v>0.16071629486032246</v>
      </c>
      <c r="J14" s="143">
        <f>C14-D14</f>
        <v>177.34876635000114</v>
      </c>
      <c r="K14" s="143">
        <f>F14-G14</f>
        <v>275.27385775000062</v>
      </c>
      <c r="L14" s="838"/>
      <c r="N14" s="142" t="s">
        <v>41</v>
      </c>
      <c r="O14" s="143">
        <f>SUM(O11:O13)</f>
        <v>966.89185436999981</v>
      </c>
      <c r="P14" s="143">
        <v>789.54308801999866</v>
      </c>
      <c r="Q14" s="194">
        <f>IFERROR(O14/P14-1,"N.A.")</f>
        <v>0.22462202385274876</v>
      </c>
      <c r="S14" s="143">
        <f>P14-O14</f>
        <v>-177.34876635000114</v>
      </c>
    </row>
    <row r="15" spans="1:24" s="490" customFormat="1" ht="15.65" customHeight="1" thickBot="1">
      <c r="B15" s="541" t="s">
        <v>665</v>
      </c>
      <c r="C15" s="542">
        <f>C14/C11</f>
        <v>0.77763557414744056</v>
      </c>
      <c r="D15" s="542">
        <f>D14/D11</f>
        <v>0.76756695528007046</v>
      </c>
      <c r="E15" s="1418" t="str">
        <f>ROUND(C15-D15,3)*100&amp;" p.p."</f>
        <v>1 p.p.</v>
      </c>
      <c r="F15" s="542">
        <f>F14/F11</f>
        <v>0.80500366486925046</v>
      </c>
      <c r="G15" s="542">
        <f>G14/G11</f>
        <v>0.79278280918122457</v>
      </c>
      <c r="H15" s="542" t="str">
        <f>ROUND(F15-G15,3)*100&amp;" p.p."</f>
        <v>1.2 p.p.</v>
      </c>
      <c r="J15" s="542" t="str">
        <f>TEXT((C15-D15)*10000,"0")&amp;" bps"</f>
        <v>101 bps</v>
      </c>
      <c r="K15" s="542" t="str">
        <f>TEXT((F15-G15)*10000,"0")&amp;" bps"</f>
        <v>122 bps</v>
      </c>
      <c r="L15" s="839"/>
      <c r="N15" s="540" t="s">
        <v>665</v>
      </c>
      <c r="O15" s="49">
        <f>O14/O11</f>
        <v>0.77763557414744056</v>
      </c>
      <c r="P15" s="49">
        <v>0.76756695528007046</v>
      </c>
      <c r="Q15" s="49" t="str">
        <f>ROUND(O15-P15,3)*100&amp;" p.p."</f>
        <v>1 p.p.</v>
      </c>
      <c r="S15" s="49" t="str">
        <f>ROUND(O15-P15,3)*100&amp;" p.p."</f>
        <v>1 p.p.</v>
      </c>
    </row>
    <row r="16" spans="1:24" ht="15" customHeight="1">
      <c r="C16" s="1187"/>
      <c r="D16" s="1219"/>
      <c r="E16" s="841"/>
      <c r="F16" s="840"/>
      <c r="G16" s="840"/>
      <c r="H16" s="841"/>
      <c r="I16" s="840"/>
      <c r="J16" s="840"/>
      <c r="K16" s="840"/>
      <c r="L16" s="265"/>
      <c r="N16" s="840"/>
      <c r="O16" s="840"/>
      <c r="P16" s="840"/>
      <c r="Q16" s="840"/>
    </row>
    <row r="17" spans="2:19" ht="15" customHeight="1">
      <c r="B17" s="842" t="s">
        <v>975</v>
      </c>
      <c r="C17" s="843">
        <f>C14+'DRE Reg'!C32/1000</f>
        <v>1046.1620895399999</v>
      </c>
      <c r="D17" s="843">
        <f>D14+'DRE Reg'!D32/1000</f>
        <v>881.04810144999874</v>
      </c>
      <c r="E17" s="844">
        <f>IF(OR(AND(D17&gt;0,C17&lt;0),AND(D17&lt;0,C17&gt;0)),"n.a",IFERROR(C17/D17-1,"N.A."))</f>
        <v>0.18740632641766353</v>
      </c>
      <c r="F17" s="843">
        <f>F14+'DRE Reg'!F32/1000</f>
        <v>2151.1221944399995</v>
      </c>
      <c r="G17" s="843">
        <f>G14+'DRE Reg'!G32/1000</f>
        <v>1879.4117160799988</v>
      </c>
      <c r="H17" s="844">
        <f>IF(OR(AND(G17&gt;0,F17&lt;0),AND(G17&lt;0,F17&gt;0)),"n.a",IFERROR(F17/G17-1,"N.A."))</f>
        <v>0.14457208925286658</v>
      </c>
      <c r="L17" s="265"/>
      <c r="N17" s="845"/>
      <c r="O17" s="846"/>
      <c r="P17" s="847"/>
      <c r="Q17" s="847"/>
    </row>
    <row r="18" spans="2:19" ht="4.5" customHeight="1">
      <c r="B18" s="845"/>
      <c r="C18" s="846"/>
      <c r="D18" s="846"/>
      <c r="E18" s="847"/>
      <c r="F18" s="846"/>
      <c r="G18" s="848"/>
      <c r="H18" s="849"/>
      <c r="L18" s="265"/>
      <c r="N18" s="845"/>
      <c r="O18" s="846"/>
      <c r="P18" s="846"/>
      <c r="Q18" s="847"/>
    </row>
    <row r="19" spans="2:19" ht="15" customHeight="1">
      <c r="B19" s="780" t="s">
        <v>477</v>
      </c>
      <c r="C19" s="781">
        <f>'EBITDA  IFRSxReg'!C27-C14</f>
        <v>-0.60239499000226715</v>
      </c>
      <c r="D19" s="781">
        <f>'EBITDA  IFRSxReg'!D27-D14</f>
        <v>8.9970099990068775E-3</v>
      </c>
      <c r="E19" s="781"/>
      <c r="F19" s="781">
        <f>'EBITDA  IFRSxReg'!F27-F14</f>
        <v>-0.59063489999971353</v>
      </c>
      <c r="G19" s="781">
        <f>'EBITDA  IFRSxReg'!G27-G14</f>
        <v>1.7997629998944831E-2</v>
      </c>
      <c r="H19" s="781"/>
      <c r="L19" s="265"/>
      <c r="N19" s="780" t="s">
        <v>412</v>
      </c>
      <c r="O19" s="781">
        <f>C14-O14</f>
        <v>0</v>
      </c>
      <c r="P19" s="781">
        <v>0</v>
      </c>
      <c r="Q19" s="781"/>
    </row>
    <row r="20" spans="2:19" ht="15" customHeight="1">
      <c r="B20" s="780" t="s">
        <v>478</v>
      </c>
      <c r="C20" s="781">
        <f>('DRE Reg'!C24-'DRE Reg'!C22)/1000+C13-C14</f>
        <v>0</v>
      </c>
      <c r="D20" s="781">
        <f>('DRE Reg'!D24-'DRE Reg'!D22)/1000+D13-D14</f>
        <v>0</v>
      </c>
      <c r="E20" s="781"/>
      <c r="F20" s="781">
        <f>('DRE Reg'!F24-'DRE Reg'!F22)/1000+F13-F14</f>
        <v>0</v>
      </c>
      <c r="G20" s="781">
        <f>('DRE Reg'!G24-'DRE Reg'!G22)/1000+G13-G14</f>
        <v>0</v>
      </c>
      <c r="H20" s="781"/>
      <c r="L20" s="265"/>
    </row>
    <row r="21" spans="2:19" ht="15" customHeight="1">
      <c r="B21" s="780" t="s">
        <v>560</v>
      </c>
      <c r="C21" s="850">
        <v>0</v>
      </c>
      <c r="D21" s="781">
        <v>0</v>
      </c>
      <c r="E21" s="781"/>
      <c r="F21" s="781">
        <v>0</v>
      </c>
      <c r="G21" s="781">
        <v>0</v>
      </c>
      <c r="H21" s="781"/>
      <c r="L21" s="265"/>
    </row>
    <row r="22" spans="2:19" ht="15" customHeight="1">
      <c r="C22" s="208"/>
      <c r="D22" s="208"/>
      <c r="E22" s="208"/>
      <c r="F22" s="208"/>
      <c r="G22" s="208"/>
      <c r="H22" s="208"/>
      <c r="L22" s="265"/>
    </row>
    <row r="23" spans="2:19" ht="15" customHeight="1">
      <c r="B23" s="211" t="s">
        <v>792</v>
      </c>
      <c r="C23" s="212"/>
      <c r="D23" s="212"/>
      <c r="E23" s="212"/>
      <c r="F23" s="212"/>
      <c r="G23" s="212"/>
      <c r="H23" s="212"/>
      <c r="I23" s="212"/>
      <c r="J23" s="212"/>
      <c r="K23" s="212"/>
      <c r="L23" s="851"/>
      <c r="M23" s="212"/>
      <c r="N23" s="211"/>
      <c r="O23" s="212"/>
      <c r="P23" s="212"/>
      <c r="Q23" s="212"/>
      <c r="R23" s="212"/>
      <c r="S23" s="212"/>
    </row>
    <row r="24" spans="2:19" ht="15" customHeight="1" thickBot="1">
      <c r="C24" s="208"/>
      <c r="D24" s="208"/>
      <c r="E24" s="208"/>
      <c r="F24" s="208"/>
      <c r="G24" s="208"/>
      <c r="H24" s="208"/>
      <c r="L24" s="265"/>
    </row>
    <row r="25" spans="2:19" ht="19.5" customHeight="1" thickBot="1">
      <c r="B25" s="30" t="s">
        <v>43</v>
      </c>
      <c r="C25" s="1506" t="s">
        <v>12</v>
      </c>
      <c r="D25" s="1507"/>
      <c r="E25" s="1507"/>
      <c r="F25" s="1507"/>
      <c r="G25" s="1507"/>
      <c r="H25" s="1507"/>
      <c r="L25" s="265"/>
    </row>
    <row r="26" spans="2:19" ht="19.5" customHeight="1">
      <c r="B26" s="179" t="s">
        <v>618</v>
      </c>
      <c r="C26" s="32" t="str">
        <f>Menu!$D$15</f>
        <v>2Q26</v>
      </c>
      <c r="D26" s="100" t="str">
        <f>Menu!$D$16</f>
        <v>2Q25</v>
      </c>
      <c r="E26" s="32" t="s">
        <v>13</v>
      </c>
      <c r="F26" s="32" t="str">
        <f>Destaques!F27</f>
        <v>1H26</v>
      </c>
      <c r="G26" s="32" t="str">
        <f>Destaques!G27</f>
        <v>1H25</v>
      </c>
      <c r="H26" s="32" t="s">
        <v>13</v>
      </c>
      <c r="L26" s="265"/>
    </row>
    <row r="27" spans="2:19" ht="20.149999999999999" customHeight="1">
      <c r="B27" s="173" t="s">
        <v>820</v>
      </c>
      <c r="C27" s="174">
        <f t="shared" ref="C27:D31" si="0">C11</f>
        <v>1243.374</v>
      </c>
      <c r="D27" s="174">
        <f t="shared" si="0"/>
        <v>1028.6309000000001</v>
      </c>
      <c r="E27" s="175">
        <f>IF(OR(AND(D27&gt;0,C27&lt;0),AND(D27&lt;0,C27&gt;0)),"n.a",IFERROR(C27/D27-1,"N.A."))</f>
        <v>0.20876594315803643</v>
      </c>
      <c r="F27" s="174">
        <f t="shared" ref="F27:G31" si="1">F11</f>
        <v>2469.6378999999997</v>
      </c>
      <c r="G27" s="174">
        <f t="shared" si="1"/>
        <v>2160.4829</v>
      </c>
      <c r="H27" s="175">
        <f>IFERROR(F27/G27-1,"N.A.")</f>
        <v>0.14309532373526301</v>
      </c>
      <c r="J27" s="395"/>
      <c r="K27" s="395"/>
      <c r="L27" s="265"/>
    </row>
    <row r="28" spans="2:19" ht="20.149999999999999" customHeight="1">
      <c r="B28" s="173" t="s">
        <v>1092</v>
      </c>
      <c r="C28" s="174">
        <f t="shared" si="0"/>
        <v>-214.58114563000024</v>
      </c>
      <c r="D28" s="174">
        <f t="shared" si="0"/>
        <v>-205.43681198000155</v>
      </c>
      <c r="E28" s="175">
        <f>IF(OR(AND(D28&gt;0,C28&lt;0),AND(D28&lt;0,C28&gt;0)),"n.a",IFERROR(C28/D28-1,"N.A."))</f>
        <v>4.4511660601941339E-2</v>
      </c>
      <c r="F28" s="174">
        <f t="shared" si="1"/>
        <v>-394.27833960000049</v>
      </c>
      <c r="G28" s="174">
        <f t="shared" si="1"/>
        <v>-385.02119735000144</v>
      </c>
      <c r="H28" s="175">
        <f>IFERROR(F28/G28-1,"N.A.")</f>
        <v>2.4043201552832683E-2</v>
      </c>
      <c r="J28" s="395"/>
      <c r="K28" s="395"/>
      <c r="L28" s="265"/>
    </row>
    <row r="29" spans="2:19" ht="20.149999999999999" customHeight="1" thickBot="1">
      <c r="B29" s="173" t="s">
        <v>1115</v>
      </c>
      <c r="C29" s="174">
        <f t="shared" si="0"/>
        <v>-61.901000000000003</v>
      </c>
      <c r="D29" s="174">
        <f t="shared" si="0"/>
        <v>-33.651000000000003</v>
      </c>
      <c r="E29" s="175">
        <f>IF(OR(AND(D29&gt;0,C29&lt;0),AND(D29&lt;0,C29&gt;0)),"n.a",IFERROR(C29/D29-1,"N.A."))</f>
        <v>0.83949956910641577</v>
      </c>
      <c r="F29" s="174">
        <f t="shared" si="1"/>
        <v>-87.292000000000002</v>
      </c>
      <c r="G29" s="174">
        <f t="shared" si="1"/>
        <v>-62.667999999999999</v>
      </c>
      <c r="H29" s="175">
        <f>IFERROR(F29/G29-1,"N.A.")</f>
        <v>0.39292781004659472</v>
      </c>
      <c r="J29" s="395"/>
      <c r="K29" s="395"/>
      <c r="L29" s="265"/>
    </row>
    <row r="30" spans="2:19" ht="20.149999999999999" customHeight="1" thickBot="1">
      <c r="B30" s="142" t="s">
        <v>41</v>
      </c>
      <c r="C30" s="143">
        <f t="shared" si="0"/>
        <v>966.89185436999981</v>
      </c>
      <c r="D30" s="143">
        <f t="shared" si="0"/>
        <v>789.54308801999866</v>
      </c>
      <c r="E30" s="194">
        <f>IFERROR(C30/D30-1,"N.A.")</f>
        <v>0.22462202385274876</v>
      </c>
      <c r="F30" s="143">
        <f t="shared" si="1"/>
        <v>1988.0675603999994</v>
      </c>
      <c r="G30" s="143">
        <f t="shared" si="1"/>
        <v>1712.7937026499987</v>
      </c>
      <c r="H30" s="194">
        <f>IFERROR(F30/G30-1,"N.A.")</f>
        <v>0.16071629486032246</v>
      </c>
      <c r="J30" s="395"/>
      <c r="K30" s="395"/>
      <c r="L30" s="265"/>
    </row>
    <row r="31" spans="2:19" ht="20.149999999999999" customHeight="1" thickBot="1">
      <c r="B31" s="1195" t="s">
        <v>613</v>
      </c>
      <c r="C31" s="1196">
        <f t="shared" si="0"/>
        <v>0.77763557414744056</v>
      </c>
      <c r="D31" s="1196">
        <f t="shared" si="0"/>
        <v>0.76756695528007046</v>
      </c>
      <c r="E31" s="1321" t="str">
        <f>E15</f>
        <v>1 p.p.</v>
      </c>
      <c r="F31" s="1196">
        <f t="shared" si="1"/>
        <v>0.80500366486925046</v>
      </c>
      <c r="G31" s="1196">
        <f t="shared" si="1"/>
        <v>0.79278280918122457</v>
      </c>
      <c r="H31" s="542" t="str">
        <f>H15</f>
        <v>1.2 p.p.</v>
      </c>
      <c r="J31" s="395"/>
      <c r="K31" s="395"/>
      <c r="L31" s="265"/>
    </row>
    <row r="32" spans="2:19" ht="15" customHeight="1">
      <c r="C32" s="208"/>
      <c r="D32" s="208"/>
      <c r="E32" s="208"/>
      <c r="F32" s="208"/>
      <c r="G32" s="208"/>
      <c r="L32" s="265"/>
    </row>
    <row r="33" spans="2:12" ht="15" customHeight="1">
      <c r="C33" s="208"/>
      <c r="D33" s="208"/>
      <c r="E33" s="208"/>
      <c r="F33" s="208"/>
      <c r="G33" s="208"/>
      <c r="L33" s="265"/>
    </row>
    <row r="34" spans="2:12" ht="15" customHeight="1">
      <c r="L34" s="265"/>
    </row>
    <row r="35" spans="2:12" ht="15" customHeight="1">
      <c r="L35" s="265"/>
    </row>
    <row r="36" spans="2:12" ht="15" customHeight="1">
      <c r="L36" s="265"/>
    </row>
    <row r="37" spans="2:12" ht="15" customHeight="1">
      <c r="L37" s="265"/>
    </row>
    <row r="38" spans="2:12" ht="15" hidden="1" customHeight="1">
      <c r="L38" s="265"/>
    </row>
    <row r="39" spans="2:12" ht="15" hidden="1" customHeight="1">
      <c r="L39" s="265"/>
    </row>
    <row r="40" spans="2:12" ht="15" hidden="1" customHeight="1">
      <c r="L40" s="265"/>
    </row>
    <row r="41" spans="2:12" ht="15" hidden="1" customHeight="1">
      <c r="L41" s="265"/>
    </row>
    <row r="42" spans="2:12" ht="15" hidden="1" customHeight="1">
      <c r="B42" s="209"/>
      <c r="L42" s="265"/>
    </row>
    <row r="43" spans="2:12" ht="15" hidden="1" customHeight="1">
      <c r="B43" s="209"/>
    </row>
  </sheetData>
  <mergeCells count="5">
    <mergeCell ref="C25:H25"/>
    <mergeCell ref="N6:S6"/>
    <mergeCell ref="O9:Q9"/>
    <mergeCell ref="C9:H9"/>
    <mergeCell ref="B2:B5"/>
  </mergeCells>
  <hyperlinks>
    <hyperlink ref="F3" location="Menu!A1" display="→Menu←" xr:uid="{AB23387C-13E8-4B02-93B0-1FC5AAE9389C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0 B14 B18 B25 B21 B20 B19 B34:B1048576 B30 B22 B31 B11 B9 F9:H9 C9 G12 F11:G11 C11:D11 F31:G31 C31:D31 H19 C22:H22 C28:D29 C30:H30 C12:D12 F15:G15 H32:H33 C34:H1048576 E19 C20:E20 F14:G14 H21 E21:F21 C21 D25:H25 C18:H18 C27:D27 C15:D15 C26:H26 C10:H10 C1:H6 E11 C17:H17 C19:D19 C23:H24 C14:E14 H14 F19:G19 C32:G33 E13 E12 E31 H31 H11 H12 D9:E9 H13 F28:H29 F27:H27 H20 D8 C7:D7 F7:H7 F8:H8 E16:H16 E27:E29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F4E8-F0B5-48BA-A366-26638D8193F8}">
  <sheetPr codeName="Planilha13">
    <tabColor theme="4" tint="0.79998168889431442"/>
  </sheetPr>
  <dimension ref="A1:M31"/>
  <sheetViews>
    <sheetView showGridLines="0" zoomScale="80" zoomScaleNormal="80" workbookViewId="0">
      <pane xSplit="2" ySplit="5" topLeftCell="C14" activePane="bottomRight" state="frozen"/>
      <selection activeCell="N14" sqref="N14"/>
      <selection pane="topRight" activeCell="N14" sqref="N14"/>
      <selection pane="bottomLeft" activeCell="N14" sqref="N14"/>
      <selection pane="bottomRight" activeCell="K21" sqref="K21"/>
    </sheetView>
  </sheetViews>
  <sheetFormatPr defaultColWidth="0" defaultRowHeight="0" customHeight="1" zeroHeight="1"/>
  <cols>
    <col min="1" max="1" width="2.54296875" style="208" customWidth="1"/>
    <col min="2" max="2" width="44.1796875" style="208" customWidth="1"/>
    <col min="3" max="8" width="10.1796875" style="209" customWidth="1"/>
    <col min="9" max="9" width="5.81640625" style="208" customWidth="1"/>
    <col min="10" max="11" width="10.81640625" style="208" customWidth="1"/>
    <col min="12" max="13" width="8.54296875" style="208" customWidth="1"/>
    <col min="14" max="16384" width="8.54296875" style="208" hidden="1"/>
  </cols>
  <sheetData>
    <row r="1" spans="1:12" ht="3.65" customHeight="1" thickBot="1">
      <c r="C1" s="208"/>
      <c r="D1" s="208"/>
      <c r="E1" s="208"/>
      <c r="F1" s="208"/>
      <c r="G1" s="208"/>
      <c r="H1" s="208"/>
    </row>
    <row r="2" spans="1:12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7"/>
    </row>
    <row r="3" spans="1:12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50"/>
    </row>
    <row r="4" spans="1:12" ht="15.5">
      <c r="A4" s="64"/>
      <c r="B4" s="1489"/>
      <c r="C4" s="248" t="s">
        <v>828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50"/>
    </row>
    <row r="5" spans="1:12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5"/>
    </row>
    <row r="6" spans="1:12" ht="14">
      <c r="C6" s="208"/>
      <c r="D6" s="208"/>
      <c r="E6" s="208"/>
      <c r="F6" s="208"/>
      <c r="G6" s="208"/>
      <c r="H6" s="208"/>
    </row>
    <row r="7" spans="1:12" ht="15" customHeight="1">
      <c r="B7" s="211" t="s">
        <v>790</v>
      </c>
      <c r="C7" s="212"/>
      <c r="D7" s="212"/>
      <c r="E7" s="1128"/>
      <c r="F7" s="212"/>
      <c r="G7" s="212"/>
      <c r="H7" s="212"/>
      <c r="I7" s="212"/>
      <c r="J7" s="212"/>
      <c r="K7" s="212"/>
    </row>
    <row r="8" spans="1:12" ht="15" customHeight="1" thickBot="1">
      <c r="C8" s="364"/>
      <c r="F8" s="364"/>
      <c r="G8" s="364"/>
    </row>
    <row r="9" spans="1:12" ht="15" customHeight="1" thickBot="1">
      <c r="B9" s="30" t="s">
        <v>43</v>
      </c>
      <c r="C9" s="1506" t="s">
        <v>25</v>
      </c>
      <c r="D9" s="1507"/>
      <c r="E9" s="1507"/>
      <c r="F9" s="1507"/>
      <c r="G9" s="1507"/>
      <c r="H9" s="1507"/>
    </row>
    <row r="10" spans="1:12" ht="15" customHeight="1">
      <c r="B10" s="179" t="s">
        <v>26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Destaques!F10</f>
        <v>1S26</v>
      </c>
      <c r="G10" s="32" t="str">
        <f>Destaques!G10</f>
        <v>1S25</v>
      </c>
      <c r="H10" s="32" t="s">
        <v>3</v>
      </c>
      <c r="J10" s="32" t="s">
        <v>556</v>
      </c>
      <c r="K10" s="32" t="s">
        <v>557</v>
      </c>
    </row>
    <row r="11" spans="1:12" ht="20.149999999999999" customHeight="1">
      <c r="B11" s="173" t="s">
        <v>42</v>
      </c>
      <c r="C11" s="174">
        <f>'DRE Reg'!C17/1000</f>
        <v>1243.374</v>
      </c>
      <c r="D11" s="174">
        <f>'DRE Reg'!D17/1000</f>
        <v>1028.6309000000001</v>
      </c>
      <c r="E11" s="175">
        <f>IF(OR(AND(D11&gt;0,C11&lt;0),AND(D11&lt;0,C11&gt;0)),"n.a",IFERROR(C11/D11-1,"N.A."))</f>
        <v>0.20876594315803643</v>
      </c>
      <c r="F11" s="174">
        <f>'DRE Reg'!F17/1000</f>
        <v>2469.6378999999997</v>
      </c>
      <c r="G11" s="174">
        <f>'DRE Reg'!G17/1000</f>
        <v>2160.4829</v>
      </c>
      <c r="H11" s="175">
        <f>IF(OR(AND(G11&gt;0,F11&lt;0),AND(G11&lt;0,F11&gt;0)),"n.a",IFERROR(F11/G11-1,"N.A."))</f>
        <v>0.14309532373526301</v>
      </c>
      <c r="J11" s="174">
        <f t="shared" ref="J11:J18" si="0">C11-D11</f>
        <v>214.74309999999991</v>
      </c>
      <c r="K11" s="174">
        <f t="shared" ref="K11:K18" si="1">F11-G11</f>
        <v>309.15499999999975</v>
      </c>
    </row>
    <row r="12" spans="1:12" ht="20.149999999999999" customHeight="1">
      <c r="B12" s="173" t="s">
        <v>1090</v>
      </c>
      <c r="C12" s="174">
        <f>'Custos e Despesas'!C22-'Custos e Despesas'!C20</f>
        <v>-214.58114563000024</v>
      </c>
      <c r="D12" s="174">
        <f>'Custos e Despesas'!D22-'Custos e Despesas'!D20</f>
        <v>-205.43681198000155</v>
      </c>
      <c r="E12" s="175">
        <f>IF(OR(AND(D12&gt;0,C12&lt;0),AND(D12&lt;0,C12&gt;0)),"n.a",IFERROR(C12/D12-1,"N.A."))</f>
        <v>4.4511660601941339E-2</v>
      </c>
      <c r="F12" s="174">
        <f>'Custos e Despesas'!F22-'Custos e Despesas'!F20</f>
        <v>-394.27833960000049</v>
      </c>
      <c r="G12" s="174">
        <f>'Custos e Despesas'!G22-'Custos e Despesas'!G20</f>
        <v>-385.02119735000144</v>
      </c>
      <c r="H12" s="175">
        <f>IF(OR(AND(G12&gt;0,F12&lt;0),AND(G12&lt;0,F12&gt;0)),"n.a",IFERROR(F12/G12-1,"N.A."))</f>
        <v>2.4043201552832683E-2</v>
      </c>
      <c r="J12" s="174">
        <f t="shared" si="0"/>
        <v>-9.1443336499986856</v>
      </c>
      <c r="K12" s="174">
        <f t="shared" si="1"/>
        <v>-9.257142249999049</v>
      </c>
    </row>
    <row r="13" spans="1:12" ht="19.5" customHeight="1" thickBot="1">
      <c r="B13" s="173" t="s">
        <v>1091</v>
      </c>
      <c r="C13" s="174">
        <f>'DRE Reg'!C33/1000</f>
        <v>-61.901000000000003</v>
      </c>
      <c r="D13" s="174">
        <f>'DRE Reg'!D33/1000</f>
        <v>-33.651000000000003</v>
      </c>
      <c r="E13" s="175">
        <f>IF(OR(AND(D13&gt;0,C13&lt;0),AND(D13&lt;0,C13&gt;0)),"n.a",IFERROR(C13/D13-1,"N.A."))</f>
        <v>0.83949956910641577</v>
      </c>
      <c r="F13" s="174">
        <f>'DRE Reg'!F33/1000</f>
        <v>-87.292000000000002</v>
      </c>
      <c r="G13" s="174">
        <f>'DRE Reg'!G33/1000</f>
        <v>-62.667999999999999</v>
      </c>
      <c r="H13" s="175">
        <f>IF(OR(AND(G13&gt;0,F13&lt;0),AND(G13&lt;0,F13&gt;0)),"n.a",IFERROR(F13/G13-1,"N.A."))</f>
        <v>0.39292781004659472</v>
      </c>
      <c r="J13" s="174">
        <f t="shared" si="0"/>
        <v>-28.25</v>
      </c>
      <c r="K13" s="174">
        <f t="shared" si="1"/>
        <v>-24.624000000000002</v>
      </c>
    </row>
    <row r="14" spans="1:12" ht="16" thickBot="1">
      <c r="B14" s="142" t="s">
        <v>41</v>
      </c>
      <c r="C14" s="143">
        <f>SUM(C11:C13)</f>
        <v>966.89185436999981</v>
      </c>
      <c r="D14" s="143">
        <f>SUM(D11:D13)</f>
        <v>789.54308801999866</v>
      </c>
      <c r="E14" s="194">
        <f>IF(OR(AND(D14&gt;0,C14&lt;0),AND(D14&lt;0,C14&gt;0)),"n.a",IFERROR(C14/D14-1,"N.A."))</f>
        <v>0.22462202385274876</v>
      </c>
      <c r="F14" s="143">
        <f>SUM(F11:F13)</f>
        <v>1988.0675603999994</v>
      </c>
      <c r="G14" s="143">
        <f>SUM(G11:G13)</f>
        <v>1712.7937026499987</v>
      </c>
      <c r="H14" s="194">
        <f>IF(OR(AND(G14&gt;0,F14&lt;0),AND(G14&lt;0,F14&gt;0)),"n.a",IFERROR(F14/G14-1,"N.A."))</f>
        <v>0.16071629486032246</v>
      </c>
      <c r="J14" s="143">
        <f t="shared" si="0"/>
        <v>177.34876635000114</v>
      </c>
      <c r="K14" s="143">
        <f t="shared" si="1"/>
        <v>275.27385775000062</v>
      </c>
    </row>
    <row r="15" spans="1:12" ht="15.5">
      <c r="B15" s="1143" t="str">
        <f>'DRE Reg Pró-forma'!B62</f>
        <v>Ajustes Pró-forma</v>
      </c>
      <c r="C15" s="1006">
        <f>SUM(C16:C17)</f>
        <v>0</v>
      </c>
      <c r="D15" s="1006" t="str">
        <f>'DRE Reg Pró-forma'!D62</f>
        <v>-</v>
      </c>
      <c r="E15" s="1144" t="s">
        <v>530</v>
      </c>
      <c r="F15" s="1006">
        <f>SUM(F16:F17)</f>
        <v>-763.54345257000159</v>
      </c>
      <c r="G15" s="1006" t="str">
        <f>'DRE Reg Pró-forma'!G62</f>
        <v>-</v>
      </c>
      <c r="H15" s="1144" t="s">
        <v>530</v>
      </c>
      <c r="J15" s="174" t="e">
        <f t="shared" si="0"/>
        <v>#VALUE!</v>
      </c>
      <c r="K15" s="174" t="e">
        <f t="shared" si="1"/>
        <v>#VALUE!</v>
      </c>
    </row>
    <row r="16" spans="1:12" ht="15.5">
      <c r="B16" s="173" t="str">
        <f>'DRE Reg Pró-forma'!B63</f>
        <v>(-) PA RTP</v>
      </c>
      <c r="C16" s="174">
        <f>'DRE Reg Pró-forma'!C63</f>
        <v>0</v>
      </c>
      <c r="D16" s="174" t="str">
        <f>'DRE Reg Pró-forma'!D63</f>
        <v>-</v>
      </c>
      <c r="E16" s="175" t="s">
        <v>530</v>
      </c>
      <c r="F16" s="174">
        <f>'DRE Reg Pró-forma'!F63</f>
        <v>-778.54345257000159</v>
      </c>
      <c r="G16" s="174" t="str">
        <f>'DRE Reg Pró-forma'!G63</f>
        <v>-</v>
      </c>
      <c r="H16" s="175" t="s">
        <v>530</v>
      </c>
      <c r="J16" s="174" t="e">
        <f t="shared" si="0"/>
        <v>#VALUE!</v>
      </c>
      <c r="K16" s="174" t="e">
        <f t="shared" si="1"/>
        <v>#VALUE!</v>
      </c>
    </row>
    <row r="17" spans="2:11" ht="15" customHeight="1" thickBot="1">
      <c r="B17" s="173" t="str">
        <f>'DRE Reg Pró-forma'!B65</f>
        <v>(+) Baixa de Ativos Laudo Reavaliação RTP</v>
      </c>
      <c r="C17" s="174">
        <f>'DRE Reg Pró-forma'!C65</f>
        <v>0</v>
      </c>
      <c r="D17" s="174" t="str">
        <f>'DRE Reg Pró-forma'!D65</f>
        <v>-</v>
      </c>
      <c r="E17" s="175" t="s">
        <v>530</v>
      </c>
      <c r="F17" s="174">
        <f>'DRE Reg Pró-forma'!F65</f>
        <v>15</v>
      </c>
      <c r="G17" s="174" t="str">
        <f>'DRE Reg Pró-forma'!G65</f>
        <v>-</v>
      </c>
      <c r="H17" s="175" t="s">
        <v>530</v>
      </c>
      <c r="J17" s="174" t="e">
        <f t="shared" si="0"/>
        <v>#VALUE!</v>
      </c>
      <c r="K17" s="174" t="e">
        <f t="shared" si="1"/>
        <v>#VALUE!</v>
      </c>
    </row>
    <row r="18" spans="2:11" ht="20.5" customHeight="1" thickBot="1">
      <c r="B18" s="142" t="s">
        <v>41</v>
      </c>
      <c r="C18" s="143">
        <f>SUM(C14:C15)</f>
        <v>966.89185436999981</v>
      </c>
      <c r="D18" s="143">
        <f>SUM(D14:D15)</f>
        <v>789.54308801999866</v>
      </c>
      <c r="E18" s="194">
        <f>IF(OR(AND(D18&gt;0,C18&lt;0),AND(D18&lt;0,C18&gt;0)),"n.a",IFERROR(C18/D18-1,"N.A."))</f>
        <v>0.22462202385274876</v>
      </c>
      <c r="F18" s="143">
        <f>SUM(F14:F15)</f>
        <v>1224.5241078299978</v>
      </c>
      <c r="G18" s="143">
        <f>SUM(G14:G15)</f>
        <v>1712.7937026499987</v>
      </c>
      <c r="H18" s="194">
        <f>IF(OR(AND(G18&gt;0,F18&lt;0),AND(G18&lt;0,F18&gt;0)),"n.a",IFERROR(F18/G18-1,"N.A."))</f>
        <v>-0.28507203994535968</v>
      </c>
      <c r="J18" s="143">
        <f t="shared" si="0"/>
        <v>177.34876635000114</v>
      </c>
      <c r="K18" s="143">
        <f t="shared" si="1"/>
        <v>-488.26959482000098</v>
      </c>
    </row>
    <row r="19" spans="2:11" ht="15" customHeight="1">
      <c r="B19" s="1139" t="s">
        <v>1330</v>
      </c>
      <c r="C19" s="1140">
        <f>C18/C14-1</f>
        <v>0</v>
      </c>
      <c r="D19" s="1140" t="s">
        <v>676</v>
      </c>
      <c r="E19" s="1140"/>
      <c r="F19" s="1140">
        <f>F18/F14-1</f>
        <v>-0.38406313134367354</v>
      </c>
      <c r="G19" s="1140" t="s">
        <v>676</v>
      </c>
      <c r="H19" s="1140"/>
    </row>
    <row r="20" spans="2:11" ht="15" customHeight="1">
      <c r="B20" s="1145"/>
      <c r="C20" s="67"/>
      <c r="D20" s="1146"/>
      <c r="E20" s="1146"/>
      <c r="F20" s="67"/>
      <c r="G20" s="1146"/>
      <c r="H20" s="1146"/>
    </row>
    <row r="21" spans="2:11" s="490" customFormat="1" ht="15.65" customHeight="1" thickBot="1">
      <c r="B21" s="541" t="s">
        <v>665</v>
      </c>
      <c r="C21" s="542">
        <f>C14/C11</f>
        <v>0.77763557414744056</v>
      </c>
      <c r="D21" s="542">
        <f>D14/D11</f>
        <v>0.76756695528007046</v>
      </c>
      <c r="E21" s="542" t="str">
        <f>ROUND(C21-D21,3)*100&amp;" p.p."</f>
        <v>1 p.p.</v>
      </c>
      <c r="F21" s="542">
        <f>F14/F11</f>
        <v>0.80500366486925046</v>
      </c>
      <c r="G21" s="542">
        <f>G14/G11</f>
        <v>0.79278280918122457</v>
      </c>
      <c r="H21" s="542" t="str">
        <f>ROUND(F21-G21,3)*100&amp;" p.p."</f>
        <v>1.2 p.p.</v>
      </c>
    </row>
    <row r="22" spans="2:11" s="490" customFormat="1" ht="16.5" customHeight="1" thickBot="1">
      <c r="B22" s="541" t="s">
        <v>1333</v>
      </c>
      <c r="C22" s="542">
        <f>C18/C11</f>
        <v>0.77763557414744056</v>
      </c>
      <c r="D22" s="542">
        <f>D18/D11</f>
        <v>0.76756695528007046</v>
      </c>
      <c r="E22" s="542" t="str">
        <f>ROUND(C22-D22,3)*100&amp;" p.p."</f>
        <v>1 p.p.</v>
      </c>
      <c r="F22" s="542">
        <f>F18/F11</f>
        <v>0.49583143659643297</v>
      </c>
      <c r="G22" s="542">
        <f>G18/G11</f>
        <v>0.79278280918122457</v>
      </c>
      <c r="H22" s="542" t="str">
        <f>ROUND(F22-G22,3)*100&amp;" p.p."</f>
        <v>-29.7 p.p.</v>
      </c>
    </row>
    <row r="23" spans="2:11" ht="15" customHeight="1">
      <c r="B23" s="1139" t="s">
        <v>1330</v>
      </c>
      <c r="C23" s="1140" t="str">
        <f>ROUND(C22-C21,3)*100&amp;" p.p."</f>
        <v>0 p.p.</v>
      </c>
      <c r="D23" s="1140" t="s">
        <v>676</v>
      </c>
      <c r="E23" s="1140"/>
      <c r="F23" s="1140" t="str">
        <f>ROUND(F22-F21,3)*100&amp;" p.p."</f>
        <v>-30.9 p.p.</v>
      </c>
      <c r="G23" s="1140" t="s">
        <v>676</v>
      </c>
      <c r="H23" s="1140"/>
    </row>
    <row r="24" spans="2:11" ht="16.5" customHeight="1">
      <c r="C24" s="208"/>
      <c r="D24" s="208"/>
      <c r="E24" s="208"/>
      <c r="F24" s="208"/>
      <c r="G24" s="208"/>
      <c r="H24" s="208"/>
    </row>
    <row r="25" spans="2:11" ht="15" customHeight="1"/>
    <row r="26" spans="2:11" ht="15" hidden="1" customHeight="1"/>
    <row r="27" spans="2:11" ht="15" hidden="1" customHeight="1"/>
    <row r="28" spans="2:11" ht="15" hidden="1" customHeight="1"/>
    <row r="29" spans="2:11" ht="15" hidden="1" customHeight="1"/>
    <row r="30" spans="2:11" ht="15" hidden="1" customHeight="1">
      <c r="B30" s="209"/>
    </row>
    <row r="31" spans="2:11" ht="15" hidden="1" customHeight="1">
      <c r="B31" s="209"/>
    </row>
  </sheetData>
  <mergeCells count="2">
    <mergeCell ref="C9:H9"/>
    <mergeCell ref="B2:B5"/>
  </mergeCells>
  <hyperlinks>
    <hyperlink ref="F3" location="Menu!A1" display="→Menu←" xr:uid="{B4BF7B80-46D0-4C55-8910-28535CBE8A28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4771-C0B5-48B7-85CD-B92EAD06981F}">
  <sheetPr codeName="Planilha14">
    <tabColor theme="4" tint="0.79998168889431442"/>
  </sheetPr>
  <dimension ref="A1:AM54"/>
  <sheetViews>
    <sheetView showGridLines="0" zoomScale="80" zoomScaleNormal="80" workbookViewId="0">
      <pane xSplit="2" ySplit="5" topLeftCell="H6" activePane="bottomRight" state="frozen"/>
      <selection activeCell="N14" sqref="N14"/>
      <selection pane="topRight" activeCell="N14" sqref="N14"/>
      <selection pane="bottomLeft" activeCell="N14" sqref="N14"/>
      <selection pane="bottomRight" activeCell="X21" sqref="S9:X21"/>
    </sheetView>
  </sheetViews>
  <sheetFormatPr defaultColWidth="8.81640625" defaultRowHeight="14" outlineLevelCol="1"/>
  <cols>
    <col min="1" max="1" width="2" style="208" customWidth="1"/>
    <col min="2" max="2" width="20.453125" style="208" bestFit="1" customWidth="1"/>
    <col min="3" max="4" width="10.1796875" style="209" customWidth="1"/>
    <col min="5" max="5" width="10.1796875" style="852" customWidth="1"/>
    <col min="6" max="7" width="10.1796875" style="209" customWidth="1" outlineLevel="1"/>
    <col min="8" max="8" width="10.1796875" style="852" customWidth="1" outlineLevel="1"/>
    <col min="9" max="9" width="3.54296875" style="853" customWidth="1"/>
    <col min="10" max="10" width="10.26953125" style="209" customWidth="1"/>
    <col min="11" max="11" width="9.453125" style="209" customWidth="1" outlineLevel="1"/>
    <col min="12" max="12" width="6.453125" style="208" customWidth="1"/>
    <col min="13" max="13" width="6" style="209" customWidth="1"/>
    <col min="14" max="14" width="14.1796875" style="209" hidden="1" customWidth="1"/>
    <col min="15" max="15" width="9.81640625" style="852" hidden="1" customWidth="1"/>
    <col min="16" max="17" width="9.81640625" style="209" hidden="1" customWidth="1"/>
    <col min="18" max="18" width="8.81640625" style="208" hidden="1" customWidth="1"/>
    <col min="19" max="19" width="6.54296875" style="208" customWidth="1"/>
    <col min="20" max="20" width="53.1796875" style="208" bestFit="1" customWidth="1"/>
    <col min="21" max="21" width="19.54296875" style="208" customWidth="1"/>
    <col min="22" max="22" width="18.453125" style="208" bestFit="1" customWidth="1"/>
    <col min="23" max="23" width="13.453125" style="208" customWidth="1"/>
    <col min="24" max="24" width="16" style="208" customWidth="1"/>
    <col min="25" max="25" width="8.81640625" style="208" customWidth="1"/>
    <col min="26" max="26" width="6.1796875" style="208" customWidth="1"/>
    <col min="27" max="27" width="70.1796875" style="208" bestFit="1" customWidth="1"/>
    <col min="28" max="28" width="17.54296875" style="208" bestFit="1" customWidth="1"/>
    <col min="29" max="16384" width="8.81640625" style="208"/>
  </cols>
  <sheetData>
    <row r="1" spans="1:29" ht="3.65" customHeight="1" thickBot="1">
      <c r="C1" s="208"/>
      <c r="D1" s="208"/>
      <c r="E1" s="208"/>
      <c r="F1" s="208"/>
      <c r="G1" s="208"/>
      <c r="H1" s="208"/>
      <c r="I1" s="208"/>
      <c r="J1" s="208"/>
      <c r="K1" s="208"/>
      <c r="M1" s="208"/>
      <c r="N1" s="208"/>
      <c r="O1" s="208"/>
      <c r="P1" s="208"/>
      <c r="Q1" s="208"/>
    </row>
    <row r="2" spans="1:29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</row>
    <row r="3" spans="1:29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</row>
    <row r="4" spans="1:29" ht="15.5">
      <c r="A4" s="64"/>
      <c r="B4" s="1489"/>
      <c r="C4" s="248" t="s">
        <v>829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</row>
    <row r="5" spans="1:29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</row>
    <row r="6" spans="1:29">
      <c r="C6" s="208"/>
      <c r="D6" s="208"/>
      <c r="E6" s="208"/>
      <c r="F6" s="208"/>
      <c r="G6" s="208"/>
      <c r="H6" s="208"/>
      <c r="I6" s="208"/>
      <c r="J6" s="208"/>
      <c r="K6" s="208"/>
      <c r="M6" s="208"/>
      <c r="N6" s="1519" t="s">
        <v>794</v>
      </c>
      <c r="O6" s="1519"/>
      <c r="P6" s="1519"/>
      <c r="Q6" s="1519"/>
      <c r="R6" s="1519"/>
    </row>
    <row r="7" spans="1:29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</row>
    <row r="8" spans="1:29" ht="14.5" thickBot="1">
      <c r="L8" s="854"/>
      <c r="R8" s="852"/>
      <c r="U8" s="1333"/>
      <c r="V8" s="1333">
        <f>SUM(U12,W12)/X12</f>
        <v>0.9698917986514034</v>
      </c>
    </row>
    <row r="9" spans="1:29" ht="15" customHeight="1" thickBot="1">
      <c r="B9" s="30" t="s">
        <v>1113</v>
      </c>
      <c r="C9" s="1503" t="s">
        <v>25</v>
      </c>
      <c r="D9" s="1504"/>
      <c r="E9" s="1504"/>
      <c r="F9" s="1504"/>
      <c r="G9" s="1504"/>
      <c r="H9" s="1505"/>
      <c r="I9" s="855"/>
      <c r="L9" s="265"/>
      <c r="M9" s="208"/>
      <c r="N9" s="30" t="s">
        <v>663</v>
      </c>
      <c r="O9" s="1503" t="s">
        <v>25</v>
      </c>
      <c r="P9" s="1504"/>
      <c r="Q9" s="1505"/>
      <c r="R9" s="852"/>
      <c r="S9" s="1286" t="s">
        <v>1540</v>
      </c>
      <c r="T9" s="1286"/>
      <c r="U9" s="1522" t="s">
        <v>1706</v>
      </c>
      <c r="V9" s="1522"/>
      <c r="W9" s="1522"/>
      <c r="X9" s="1523"/>
      <c r="AA9" s="211" t="s">
        <v>1557</v>
      </c>
      <c r="AB9" s="212"/>
      <c r="AC9" s="212"/>
    </row>
    <row r="10" spans="1:29" ht="15" customHeight="1" thickBot="1">
      <c r="B10" s="179" t="s">
        <v>26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I10" s="855"/>
      <c r="J10" s="32" t="s">
        <v>556</v>
      </c>
      <c r="K10" s="32" t="s">
        <v>557</v>
      </c>
      <c r="L10" s="265"/>
      <c r="M10" s="208"/>
      <c r="N10" s="179" t="s">
        <v>26</v>
      </c>
      <c r="O10" s="32" t="str">
        <f>Menu!$D$10</f>
        <v>2T26</v>
      </c>
      <c r="P10" s="100" t="str">
        <f>Menu!$D$11</f>
        <v>2T25</v>
      </c>
      <c r="Q10" s="32" t="s">
        <v>3</v>
      </c>
      <c r="R10" s="852"/>
      <c r="S10" s="1287" t="s">
        <v>26</v>
      </c>
      <c r="T10" s="1287"/>
      <c r="U10" s="1284" t="s">
        <v>763</v>
      </c>
      <c r="V10" s="1522" t="s">
        <v>1541</v>
      </c>
      <c r="W10" s="1522"/>
      <c r="X10" s="1285" t="s">
        <v>25</v>
      </c>
      <c r="Z10" s="1524" t="s">
        <v>1611</v>
      </c>
      <c r="AA10" s="1525"/>
      <c r="AB10" s="1520">
        <v>2025</v>
      </c>
      <c r="AC10"/>
    </row>
    <row r="11" spans="1:29" ht="15.5">
      <c r="B11" s="173" t="s">
        <v>71</v>
      </c>
      <c r="C11" s="174">
        <f>'DRE Reg'!C36/1000</f>
        <v>-52.332000000000001</v>
      </c>
      <c r="D11" s="174">
        <f>'DRE Reg'!D36/1000</f>
        <v>11.308</v>
      </c>
      <c r="E11" s="175" t="str">
        <f>IF(OR(AND(D11&gt;0,C11&lt;0),AND(D11&lt;0,C11&gt;0)),"n.a",IFERROR(C11/D11-1,"N.A."))</f>
        <v>n.a</v>
      </c>
      <c r="F11" s="174">
        <f>'DRE Reg'!F36/1000</f>
        <v>-135.4999</v>
      </c>
      <c r="G11" s="174">
        <f>'DRE Reg'!G36/1000</f>
        <v>-83.625</v>
      </c>
      <c r="H11" s="175">
        <f>IF(OR(AND(G11&gt;0,F11&lt;0),AND(G11&lt;0,F11&gt;0)),"n.a",IFERROR(F11/G11-1,"N.A."))</f>
        <v>0.62032765321375183</v>
      </c>
      <c r="I11" s="856"/>
      <c r="J11" s="174">
        <f>C11-D11</f>
        <v>-63.64</v>
      </c>
      <c r="K11" s="174">
        <f>F11-G11</f>
        <v>-51.874899999999997</v>
      </c>
      <c r="L11" s="265"/>
      <c r="M11" s="208"/>
      <c r="N11" s="173" t="s">
        <v>71</v>
      </c>
      <c r="O11" s="174">
        <f>'DRE Reg'!C86/1000</f>
        <v>-52.332000000000001</v>
      </c>
      <c r="P11" s="174">
        <f>'DRE Reg'!D86/1000</f>
        <v>11.308</v>
      </c>
      <c r="Q11" s="175" t="str">
        <f>IF(OR(AND(P11&gt;0,O11&lt;0),AND(P11&lt;0,O11&gt;0)),"n.a",IFERROR(O11/P11-1,"N.A."))</f>
        <v>n.a</v>
      </c>
      <c r="R11" s="852"/>
      <c r="S11" s="1288"/>
      <c r="T11" s="1289" t="s">
        <v>1542</v>
      </c>
      <c r="U11" s="1299" t="s">
        <v>1543</v>
      </c>
      <c r="V11" s="1300" t="s">
        <v>1544</v>
      </c>
      <c r="W11" s="1301" t="s">
        <v>1543</v>
      </c>
      <c r="X11" s="1299" t="s">
        <v>676</v>
      </c>
      <c r="Z11" s="1526" t="s">
        <v>1563</v>
      </c>
      <c r="AA11" s="1527"/>
      <c r="AB11" s="1521"/>
      <c r="AC11"/>
    </row>
    <row r="12" spans="1:29" ht="19.5" customHeight="1" thickBot="1">
      <c r="B12" s="173" t="s">
        <v>72</v>
      </c>
      <c r="C12" s="174">
        <f>'DRE Reg'!C37/1000</f>
        <v>55.776000000000003</v>
      </c>
      <c r="D12" s="174">
        <f>'DRE Reg'!D37/1000</f>
        <v>-52.09</v>
      </c>
      <c r="E12" s="175" t="str">
        <f>IF(OR(AND(D12&gt;0,C12&lt;0),AND(D12&lt;0,C12&gt;0)),"n.a",IFERROR(C12/D12-1,"N.A."))</f>
        <v>n.a</v>
      </c>
      <c r="F12" s="174">
        <f>'DRE Reg'!F37/1000</f>
        <v>54.222999999999999</v>
      </c>
      <c r="G12" s="174">
        <f>'DRE Reg'!G37/1000</f>
        <v>-47.320999999999998</v>
      </c>
      <c r="H12" s="175" t="str">
        <f>IF(OR(AND(G12&gt;0,F12&lt;0),AND(G12&lt;0,F12&gt;0)),"n.a",IFERROR(F12/G12-1,"N.A."))</f>
        <v>n.a</v>
      </c>
      <c r="I12" s="856"/>
      <c r="J12" s="174">
        <f>C12-D12</f>
        <v>107.86600000000001</v>
      </c>
      <c r="K12" s="174">
        <f>F12-G12</f>
        <v>101.544</v>
      </c>
      <c r="L12" s="265"/>
      <c r="M12" s="208"/>
      <c r="N12" s="173" t="s">
        <v>72</v>
      </c>
      <c r="O12" s="174">
        <f>'DRE Reg'!C87/1000</f>
        <v>55.776000000000003</v>
      </c>
      <c r="P12" s="174">
        <f>'DRE Reg'!D87/1000</f>
        <v>-52.09</v>
      </c>
      <c r="Q12" s="175" t="str">
        <f>IF(OR(AND(P12&gt;0,O12&lt;0),AND(P12&lt;0,O12&gt;0)),"n.a",IFERROR(O12/P12-1,"N.A."))</f>
        <v>n.a</v>
      </c>
      <c r="R12" s="852"/>
      <c r="S12" s="1342" t="s">
        <v>1545</v>
      </c>
      <c r="T12" s="1290" t="s">
        <v>1546</v>
      </c>
      <c r="U12" s="1307">
        <v>586.4</v>
      </c>
      <c r="V12" s="1307">
        <v>253.5</v>
      </c>
      <c r="W12" s="1307">
        <v>32.1</v>
      </c>
      <c r="X12" s="1307">
        <v>637.70000000000005</v>
      </c>
      <c r="Z12" s="1335"/>
      <c r="AA12" s="1316" t="s">
        <v>1558</v>
      </c>
      <c r="AB12" s="1315">
        <v>3295.2408964599999</v>
      </c>
      <c r="AC12" s="209"/>
    </row>
    <row r="13" spans="1:29" ht="15" customHeight="1" thickBot="1">
      <c r="B13" s="142" t="s">
        <v>34</v>
      </c>
      <c r="C13" s="143">
        <f>SUM(C11:C12)</f>
        <v>3.4440000000000026</v>
      </c>
      <c r="D13" s="143">
        <f>SUM(D11:D12)</f>
        <v>-40.782000000000004</v>
      </c>
      <c r="E13" s="117" t="str">
        <f>IF(OR(AND(D13&gt;0,C13&lt;0),AND(D13&lt;0,C13&gt;0)),"n.a",IFERROR(C13/D13-1,"N.A."))</f>
        <v>n.a</v>
      </c>
      <c r="F13" s="143">
        <f>SUM(F11:F12)</f>
        <v>-81.276899999999998</v>
      </c>
      <c r="G13" s="143">
        <f>SUM(G11:G12)</f>
        <v>-130.946</v>
      </c>
      <c r="H13" s="117">
        <f>IF(OR(AND(G13&gt;0,F13&lt;0),AND(G13&lt;0,F13&gt;0)),"n.a",IFERROR(F13/G13-1,"N.A."))</f>
        <v>-0.3793097918225834</v>
      </c>
      <c r="J13" s="143">
        <f>C13-D13</f>
        <v>44.226000000000006</v>
      </c>
      <c r="K13" s="143">
        <f>F13-G13</f>
        <v>49.6691</v>
      </c>
      <c r="L13" s="265"/>
      <c r="M13" s="208"/>
      <c r="N13" s="142" t="s">
        <v>34</v>
      </c>
      <c r="O13" s="143">
        <f>SUM(O11:O12)</f>
        <v>3.4440000000000026</v>
      </c>
      <c r="P13" s="143">
        <f>SUM(P11:P12)</f>
        <v>-40.782000000000004</v>
      </c>
      <c r="Q13" s="117" t="str">
        <f>IF(OR(AND(P13&gt;0,O13&lt;0),AND(P13&lt;0,O13&gt;0)),"n.a",IFERROR(O13/P13-1,"N.A."))</f>
        <v>n.a</v>
      </c>
      <c r="R13" s="852"/>
      <c r="S13" s="1302"/>
      <c r="T13" s="1303" t="s">
        <v>1547</v>
      </c>
      <c r="U13" s="1307">
        <f>SUM(U14:U17)</f>
        <v>-425.20000000000005</v>
      </c>
      <c r="V13" s="1307">
        <f>SUM(V14:V17)</f>
        <v>0</v>
      </c>
      <c r="W13" s="1307">
        <f>SUM(W14:W17)</f>
        <v>0</v>
      </c>
      <c r="X13" s="1307">
        <f>SUM(X14:X17)</f>
        <v>0</v>
      </c>
      <c r="Z13" s="1298"/>
      <c r="AA13" s="1304" t="s">
        <v>1559</v>
      </c>
      <c r="AB13" s="1308">
        <v>203.64595980000001</v>
      </c>
      <c r="AC13" s="209"/>
    </row>
    <row r="14" spans="1:29" ht="15" customHeight="1" thickBot="1">
      <c r="B14" s="1193" t="s">
        <v>1200</v>
      </c>
      <c r="C14" s="1194">
        <f>-'DRE Reg'!C41</f>
        <v>-1.8598819303888223E-2</v>
      </c>
      <c r="D14" s="1194">
        <f>-'DRE Reg'!D41</f>
        <v>0.1300760026674273</v>
      </c>
      <c r="E14" s="1207" t="str">
        <f>TEXT((C14-D14)*100,"#,#;-#,#")&amp;" p.p"</f>
        <v>-15 p.p</v>
      </c>
      <c r="F14" s="1194">
        <f>-'DRE Reg'!F41</f>
        <v>0.12744965950106868</v>
      </c>
      <c r="G14" s="1194">
        <f>-'DRE Reg'!G41</f>
        <v>0.17401175173193478</v>
      </c>
      <c r="H14" s="1207" t="str">
        <f>TEXT((F14-G14)*100,"#.#;-#.#")&amp;" p.p"</f>
        <v>-4.7 p.p</v>
      </c>
      <c r="L14" s="857"/>
      <c r="R14" s="852"/>
      <c r="S14" s="1298"/>
      <c r="T14" s="1304" t="s">
        <v>1548</v>
      </c>
      <c r="U14" s="1308">
        <v>0</v>
      </c>
      <c r="V14" s="1308" t="s">
        <v>676</v>
      </c>
      <c r="W14" s="1308">
        <v>0</v>
      </c>
      <c r="X14" s="1308" t="s">
        <v>676</v>
      </c>
      <c r="Z14" s="1298"/>
      <c r="AA14" s="1304" t="s">
        <v>1560</v>
      </c>
      <c r="AB14" s="1308">
        <v>-1291.1049539999999</v>
      </c>
    </row>
    <row r="15" spans="1:29" ht="15" customHeight="1" thickTop="1">
      <c r="B15" s="858"/>
      <c r="L15" s="857"/>
      <c r="R15" s="852"/>
      <c r="S15" s="1332"/>
      <c r="T15" s="1304" t="s">
        <v>1549</v>
      </c>
      <c r="U15" s="1308">
        <v>0</v>
      </c>
      <c r="V15" s="1308" t="s">
        <v>676</v>
      </c>
      <c r="W15" s="1308" t="s">
        <v>676</v>
      </c>
      <c r="X15" s="1308" t="s">
        <v>676</v>
      </c>
      <c r="Z15" s="1298"/>
      <c r="AA15" s="1304" t="s">
        <v>1561</v>
      </c>
      <c r="AB15" s="1308">
        <v>18.899251059999997</v>
      </c>
    </row>
    <row r="16" spans="1:29" ht="15" customHeight="1" thickBot="1">
      <c r="A16" s="209"/>
      <c r="B16" s="209"/>
      <c r="C16" s="859">
        <f>C13-'DRE Reg'!C35/1000</f>
        <v>0</v>
      </c>
      <c r="D16" s="859">
        <f>D13-'DRE Reg'!D35/1000</f>
        <v>0</v>
      </c>
      <c r="E16" s="1192"/>
      <c r="F16" s="859">
        <f>F13-'DRE Reg'!F35/1000</f>
        <v>0</v>
      </c>
      <c r="G16" s="859">
        <f>G13-'DRE Reg'!G35/1000</f>
        <v>0</v>
      </c>
      <c r="H16" s="860"/>
      <c r="I16" s="208"/>
      <c r="L16" s="857"/>
      <c r="R16" s="852"/>
      <c r="S16" s="1298"/>
      <c r="T16" s="1304" t="s">
        <v>1550</v>
      </c>
      <c r="U16" s="1308">
        <v>-262.10000000000002</v>
      </c>
      <c r="V16" s="1308" t="s">
        <v>676</v>
      </c>
      <c r="W16" s="1308" t="s">
        <v>676</v>
      </c>
      <c r="X16" s="1308" t="s">
        <v>676</v>
      </c>
      <c r="Z16" s="1298" t="s">
        <v>1545</v>
      </c>
      <c r="AA16" s="1328" t="s">
        <v>1627</v>
      </c>
      <c r="AB16" s="1307">
        <f>SUM(AB12:AB15)</f>
        <v>2226.6811533200002</v>
      </c>
    </row>
    <row r="17" spans="1:39" ht="15" customHeight="1" thickBot="1">
      <c r="A17" s="209"/>
      <c r="B17" s="209"/>
      <c r="L17" s="857"/>
      <c r="N17"/>
      <c r="O17"/>
      <c r="P17"/>
      <c r="Q17"/>
      <c r="R17" s="852"/>
      <c r="S17" s="1298"/>
      <c r="T17" s="1304" t="s">
        <v>1551</v>
      </c>
      <c r="U17" s="1308">
        <v>-163.1</v>
      </c>
      <c r="V17" s="1308" t="s">
        <v>676</v>
      </c>
      <c r="W17" s="1308" t="s">
        <v>676</v>
      </c>
      <c r="X17" s="1308" t="s">
        <v>676</v>
      </c>
      <c r="Z17" s="1335" t="s">
        <v>1554</v>
      </c>
      <c r="AA17" s="1316" t="s">
        <v>1626</v>
      </c>
      <c r="AB17" s="1315">
        <v>-1449.7097180400001</v>
      </c>
      <c r="AM17" s="1339">
        <v>6.0000000000000001E-3</v>
      </c>
    </row>
    <row r="18" spans="1:39" ht="14.15" customHeight="1" thickBot="1">
      <c r="A18" s="209"/>
      <c r="B18" s="211" t="s">
        <v>792</v>
      </c>
      <c r="C18" s="212"/>
      <c r="D18" s="212"/>
      <c r="E18" s="212"/>
      <c r="F18" s="212"/>
      <c r="G18" s="212"/>
      <c r="H18" s="212"/>
      <c r="I18" s="212"/>
      <c r="J18" s="212"/>
      <c r="K18" s="212"/>
      <c r="L18" s="976"/>
      <c r="M18" s="1310"/>
      <c r="N18"/>
      <c r="O18"/>
      <c r="P18"/>
      <c r="Q18"/>
      <c r="S18" s="1298"/>
      <c r="T18" s="1303" t="s">
        <v>1552</v>
      </c>
      <c r="U18" s="1307">
        <f>SUM(U12:U13)</f>
        <v>161.19999999999993</v>
      </c>
      <c r="V18" s="1307">
        <f>SUM(V12:V13)</f>
        <v>253.5</v>
      </c>
      <c r="W18" s="1307">
        <f>SUM(W12:W13)</f>
        <v>32.1</v>
      </c>
      <c r="X18" s="1307">
        <f>SUM(X12:X13)</f>
        <v>637.70000000000005</v>
      </c>
      <c r="Z18" s="1298" t="s">
        <v>1623</v>
      </c>
      <c r="AA18" s="1328" t="s">
        <v>1628</v>
      </c>
      <c r="AB18" s="1307">
        <f>AB16+AB17</f>
        <v>776.97143528000015</v>
      </c>
      <c r="AM18" s="1340">
        <v>2.1999999999999999E-2</v>
      </c>
    </row>
    <row r="19" spans="1:39" ht="16" thickBot="1">
      <c r="A19" s="209"/>
      <c r="L19" s="265"/>
      <c r="N19"/>
      <c r="O19"/>
      <c r="P19"/>
      <c r="Q19"/>
      <c r="S19" s="1305"/>
      <c r="T19" s="1306" t="s">
        <v>1553</v>
      </c>
      <c r="U19" s="1296">
        <v>-0.34</v>
      </c>
      <c r="V19" s="1296" t="s">
        <v>676</v>
      </c>
      <c r="W19" s="1296">
        <v>-0.34000185279670764</v>
      </c>
      <c r="X19" s="1309" t="s">
        <v>676</v>
      </c>
      <c r="Z19" s="1336"/>
      <c r="AA19" s="1328"/>
      <c r="AB19" s="1307"/>
      <c r="AM19" s="1341">
        <v>5.6000000000000001E-2</v>
      </c>
    </row>
    <row r="20" spans="1:39" ht="16" thickBot="1">
      <c r="A20" s="209"/>
      <c r="B20" s="30" t="s">
        <v>663</v>
      </c>
      <c r="C20" s="1503" t="s">
        <v>12</v>
      </c>
      <c r="D20" s="1504"/>
      <c r="E20" s="1504"/>
      <c r="F20" s="1504"/>
      <c r="G20" s="1504"/>
      <c r="H20" s="1505"/>
      <c r="I20" s="855"/>
      <c r="L20" s="265"/>
      <c r="M20" s="208"/>
      <c r="N20"/>
      <c r="O20"/>
      <c r="P20"/>
      <c r="Q20"/>
      <c r="S20" s="1298" t="s">
        <v>1725</v>
      </c>
      <c r="T20" s="1304" t="s">
        <v>1555</v>
      </c>
      <c r="U20" s="1308">
        <f>U18*U19</f>
        <v>-54.807999999999979</v>
      </c>
      <c r="V20" s="1308">
        <v>-15.5</v>
      </c>
      <c r="W20" s="1308">
        <v>-10.917</v>
      </c>
      <c r="X20" s="1308">
        <f>SUM(U20:W20)</f>
        <v>-81.22499999999998</v>
      </c>
      <c r="Z20" s="1335" t="s">
        <v>1615</v>
      </c>
      <c r="AA20" s="1316" t="s">
        <v>1613</v>
      </c>
      <c r="AB20" s="1315">
        <f>SUM(AB21:AB24)</f>
        <v>155.28</v>
      </c>
      <c r="AC20" s="396"/>
      <c r="AM20" s="1340">
        <v>3.1E-2</v>
      </c>
    </row>
    <row r="21" spans="1:39" ht="16" thickBot="1">
      <c r="B21" s="179" t="s">
        <v>618</v>
      </c>
      <c r="C21" s="32" t="str">
        <f>Menu!$D$15</f>
        <v>2Q26</v>
      </c>
      <c r="D21" s="100" t="str">
        <f>Menu!$D$16</f>
        <v>2Q25</v>
      </c>
      <c r="E21" s="32" t="s">
        <v>13</v>
      </c>
      <c r="F21" s="32" t="str">
        <f>Menu!$D$17</f>
        <v>1H26</v>
      </c>
      <c r="G21" s="32" t="str">
        <f>Menu!$D$18</f>
        <v>1H25</v>
      </c>
      <c r="H21" s="32" t="s">
        <v>13</v>
      </c>
      <c r="I21" s="855"/>
      <c r="L21" s="265"/>
      <c r="M21" s="208"/>
      <c r="N21"/>
      <c r="O21"/>
      <c r="P21"/>
      <c r="Q21"/>
      <c r="S21" s="1335" t="s">
        <v>1623</v>
      </c>
      <c r="T21" s="1330" t="s">
        <v>1722</v>
      </c>
      <c r="U21" s="1331">
        <v>-9.4E-2</v>
      </c>
      <c r="V21" s="1331">
        <v>-6.0999999999999999E-2</v>
      </c>
      <c r="W21" s="1331">
        <v>-0.34</v>
      </c>
      <c r="X21" s="1331">
        <v>-0.127</v>
      </c>
      <c r="Z21" s="1337"/>
      <c r="AA21" s="1334" t="s">
        <v>1618</v>
      </c>
      <c r="AB21" s="1308">
        <v>45.71</v>
      </c>
      <c r="AM21" s="1341">
        <v>0.183</v>
      </c>
    </row>
    <row r="22" spans="1:39" ht="16" thickBot="1">
      <c r="B22" s="173" t="s">
        <v>263</v>
      </c>
      <c r="C22" s="174">
        <f>C11</f>
        <v>-52.332000000000001</v>
      </c>
      <c r="D22" s="174">
        <f>D11</f>
        <v>11.308</v>
      </c>
      <c r="E22" s="175" t="str">
        <f>IF(OR(AND(D22&gt;0,C22&lt;0),AND(D22&lt;0,C22&gt;0)),"n.a",IFERROR(C22/D22-1,"N.A."))</f>
        <v>n.a</v>
      </c>
      <c r="F22" s="174">
        <f>F11</f>
        <v>-135.4999</v>
      </c>
      <c r="G22" s="174">
        <f>G11</f>
        <v>-83.625</v>
      </c>
      <c r="H22" s="175">
        <f>IF(OR(AND(G22&gt;0,F22&lt;0),AND(G22&lt;0,F22&gt;0)),"n.a",IFERROR(F22/G22-1,"N.A."))</f>
        <v>0.62032765321375183</v>
      </c>
      <c r="I22" s="856"/>
      <c r="L22" s="265"/>
      <c r="M22" s="208"/>
      <c r="N22"/>
      <c r="O22"/>
      <c r="P22"/>
      <c r="Q22"/>
      <c r="S22"/>
      <c r="T22"/>
      <c r="U22"/>
      <c r="V22"/>
      <c r="W22"/>
      <c r="X22"/>
      <c r="Z22" s="1337"/>
      <c r="AA22" s="1334" t="s">
        <v>1619</v>
      </c>
      <c r="AB22" s="1308">
        <v>69.67</v>
      </c>
      <c r="AM22" s="1340">
        <f>1-SUM(AM17:AM21)</f>
        <v>0.70199999999999996</v>
      </c>
    </row>
    <row r="23" spans="1:39" ht="15" customHeight="1" thickBot="1">
      <c r="B23" s="173" t="s">
        <v>264</v>
      </c>
      <c r="C23" s="174">
        <f>C12</f>
        <v>55.776000000000003</v>
      </c>
      <c r="D23" s="174">
        <f>D12</f>
        <v>-52.09</v>
      </c>
      <c r="E23" s="175" t="str">
        <f>IF(OR(AND(D23&gt;0,C23&lt;0),AND(D23&lt;0,C23&gt;0)),"n.a",IFERROR(C23/D23-1,"N.A."))</f>
        <v>n.a</v>
      </c>
      <c r="F23" s="174">
        <f>F12</f>
        <v>54.222999999999999</v>
      </c>
      <c r="G23" s="174">
        <f>G12</f>
        <v>-47.320999999999998</v>
      </c>
      <c r="H23" s="175" t="str">
        <f>IF(OR(AND(G23&gt;0,F23&lt;0),AND(G23&lt;0,F23&gt;0)),"n.a",IFERROR(F23/G23-1,"N.A."))</f>
        <v>n.a</v>
      </c>
      <c r="I23" s="856"/>
      <c r="L23" s="265"/>
      <c r="M23" s="208"/>
      <c r="N23"/>
      <c r="O23"/>
      <c r="P23"/>
      <c r="Q23"/>
      <c r="R23" s="852"/>
      <c r="S23" s="211" t="s">
        <v>792</v>
      </c>
      <c r="T23" s="212"/>
      <c r="U23" s="212"/>
      <c r="V23" s="212"/>
      <c r="W23" s="212"/>
      <c r="X23" s="212"/>
      <c r="Z23" s="1337"/>
      <c r="AA23" s="1334" t="s">
        <v>1614</v>
      </c>
      <c r="AB23" s="1308">
        <v>57.94</v>
      </c>
    </row>
    <row r="24" spans="1:39" ht="15" customHeight="1" thickBot="1">
      <c r="B24" s="142" t="s">
        <v>34</v>
      </c>
      <c r="C24" s="143">
        <f>SUM(C22:C23)</f>
        <v>3.4440000000000026</v>
      </c>
      <c r="D24" s="143">
        <f>SUM(D22:D23)</f>
        <v>-40.782000000000004</v>
      </c>
      <c r="E24" s="117" t="str">
        <f>IF(OR(AND(D24&gt;0,C24&lt;0),AND(D24&lt;0,C24&gt;0)),"n.a",IFERROR(C24/D24-1,"N.A."))</f>
        <v>n.a</v>
      </c>
      <c r="F24" s="143">
        <f>SUM(F22:F23)</f>
        <v>-81.276899999999998</v>
      </c>
      <c r="G24" s="143">
        <f>SUM(G22:G23)</f>
        <v>-130.946</v>
      </c>
      <c r="H24" s="117">
        <f>IF(OR(AND(G24&gt;0,F24&lt;0),AND(G24&lt;0,F24&gt;0)),"n.a",IFERROR(F24/G24-1,"N.A."))</f>
        <v>-0.3793097918225834</v>
      </c>
      <c r="L24" s="265"/>
      <c r="M24" s="208"/>
      <c r="N24"/>
      <c r="O24"/>
      <c r="P24"/>
      <c r="Q24"/>
      <c r="R24" s="852"/>
      <c r="Z24" s="1337"/>
      <c r="AA24" s="1334" t="s">
        <v>1622</v>
      </c>
      <c r="AB24" s="1308">
        <v>-18.04</v>
      </c>
    </row>
    <row r="25" spans="1:39" ht="18" customHeight="1" thickBot="1">
      <c r="B25" s="1062" t="s">
        <v>1427</v>
      </c>
      <c r="C25" s="1063">
        <f t="shared" ref="C25:H25" si="0">C14</f>
        <v>-1.8598819303888223E-2</v>
      </c>
      <c r="D25" s="1063">
        <f t="shared" si="0"/>
        <v>0.1300760026674273</v>
      </c>
      <c r="E25" s="1191" t="str">
        <f t="shared" si="0"/>
        <v>-15 p.p</v>
      </c>
      <c r="F25" s="1063">
        <f t="shared" si="0"/>
        <v>0.12744965950106868</v>
      </c>
      <c r="G25" s="1063">
        <f t="shared" si="0"/>
        <v>0.17401175173193478</v>
      </c>
      <c r="H25" s="1063" t="str">
        <f t="shared" si="0"/>
        <v>-4.7 p.p</v>
      </c>
      <c r="L25" s="265"/>
      <c r="N25"/>
      <c r="O25"/>
      <c r="P25"/>
      <c r="Q25"/>
      <c r="R25" s="852"/>
      <c r="S25" s="1286" t="s">
        <v>1576</v>
      </c>
      <c r="T25" s="1286"/>
      <c r="U25" s="1529" t="s">
        <v>1724</v>
      </c>
      <c r="V25" s="1530"/>
      <c r="W25" s="1530"/>
      <c r="X25" s="1530"/>
      <c r="Z25" s="1337"/>
      <c r="AA25" s="1334"/>
      <c r="AB25" s="1308"/>
    </row>
    <row r="26" spans="1:39" ht="18" customHeight="1" thickBot="1">
      <c r="B26" s="1311"/>
      <c r="C26" s="1312"/>
      <c r="D26" s="1312"/>
      <c r="E26" s="1313"/>
      <c r="F26" s="1312"/>
      <c r="G26" s="1312"/>
      <c r="H26" s="1312"/>
      <c r="N26"/>
      <c r="O26"/>
      <c r="P26"/>
      <c r="Q26"/>
      <c r="R26" s="852"/>
      <c r="S26" s="1287" t="s">
        <v>618</v>
      </c>
      <c r="T26" s="1287"/>
      <c r="U26" s="1285" t="s">
        <v>537</v>
      </c>
      <c r="V26" s="1523" t="s">
        <v>1577</v>
      </c>
      <c r="W26" s="1528"/>
      <c r="X26" s="1285" t="s">
        <v>12</v>
      </c>
      <c r="Z26" s="1298"/>
      <c r="AA26" s="1304" t="s">
        <v>1564</v>
      </c>
      <c r="AB26" s="1314">
        <v>0.15</v>
      </c>
    </row>
    <row r="27" spans="1:39" ht="18" customHeight="1">
      <c r="B27" s="1311"/>
      <c r="C27" s="1312"/>
      <c r="D27" s="1312"/>
      <c r="E27" s="1313"/>
      <c r="F27" s="1312"/>
      <c r="G27" s="1312"/>
      <c r="H27" s="1312"/>
      <c r="N27"/>
      <c r="O27"/>
      <c r="P27"/>
      <c r="Q27"/>
      <c r="R27" s="852"/>
      <c r="S27" s="1288"/>
      <c r="T27" s="1289" t="s">
        <v>1578</v>
      </c>
      <c r="U27" s="1317" t="s">
        <v>1579</v>
      </c>
      <c r="V27" s="1317" t="s">
        <v>1580</v>
      </c>
      <c r="W27" s="1317" t="s">
        <v>1579</v>
      </c>
      <c r="X27" s="1317" t="s">
        <v>676</v>
      </c>
      <c r="Z27" s="1298" t="s">
        <v>1616</v>
      </c>
      <c r="AA27" s="1304" t="s">
        <v>1625</v>
      </c>
      <c r="AB27" s="1314">
        <f>AB20/AB16</f>
        <v>6.9736073244467997E-2</v>
      </c>
    </row>
    <row r="28" spans="1:39" ht="18" customHeight="1">
      <c r="B28" s="1311"/>
      <c r="C28" s="1312"/>
      <c r="D28" s="1312"/>
      <c r="E28" s="1313"/>
      <c r="F28" s="1312"/>
      <c r="G28" s="1312"/>
      <c r="H28" s="1312"/>
      <c r="N28"/>
      <c r="O28"/>
      <c r="P28"/>
      <c r="Q28"/>
      <c r="R28" s="852"/>
      <c r="S28" s="1342" t="s">
        <v>1545</v>
      </c>
      <c r="T28" s="1290" t="s">
        <v>1581</v>
      </c>
      <c r="U28" s="1294">
        <f>U12</f>
        <v>586.4</v>
      </c>
      <c r="V28" s="1294">
        <f t="shared" ref="V28:X28" si="1">V12</f>
        <v>253.5</v>
      </c>
      <c r="W28" s="1294">
        <f t="shared" si="1"/>
        <v>32.1</v>
      </c>
      <c r="X28" s="1294">
        <f t="shared" si="1"/>
        <v>637.70000000000005</v>
      </c>
      <c r="Y28" s="212"/>
      <c r="Z28" s="1298" t="s">
        <v>1617</v>
      </c>
      <c r="AA28" s="1304" t="s">
        <v>1630</v>
      </c>
      <c r="AB28" s="1314">
        <f>8.39%</f>
        <v>8.3900000000000002E-2</v>
      </c>
    </row>
    <row r="29" spans="1:39" customFormat="1" ht="18" customHeight="1">
      <c r="A29" s="208"/>
      <c r="B29" s="208"/>
      <c r="C29" s="209"/>
      <c r="D29" s="209"/>
      <c r="E29" s="852"/>
      <c r="F29" s="209"/>
      <c r="G29" s="209"/>
      <c r="H29" s="852"/>
      <c r="I29" s="853"/>
      <c r="J29" s="209"/>
      <c r="K29" s="209"/>
      <c r="L29" s="208"/>
      <c r="M29" s="209"/>
      <c r="N29" s="209"/>
      <c r="O29" s="852"/>
      <c r="P29" s="209"/>
      <c r="Q29" s="209"/>
      <c r="S29" s="1302"/>
      <c r="T29" s="1291" t="s">
        <v>1582</v>
      </c>
      <c r="U29" s="1294">
        <f t="shared" ref="U29:X29" si="2">U13</f>
        <v>-425.20000000000005</v>
      </c>
      <c r="V29" s="1294">
        <f t="shared" si="2"/>
        <v>0</v>
      </c>
      <c r="W29" s="1294">
        <f t="shared" si="2"/>
        <v>0</v>
      </c>
      <c r="X29" s="1294">
        <f t="shared" si="2"/>
        <v>0</v>
      </c>
      <c r="Z29" s="1298"/>
      <c r="AA29" s="1304"/>
      <c r="AB29" s="1314"/>
    </row>
    <row r="30" spans="1:39" customFormat="1" ht="18.649999999999999" customHeight="1">
      <c r="A30" s="208"/>
      <c r="B30" s="208"/>
      <c r="C30" s="209"/>
      <c r="D30" s="209"/>
      <c r="I30" s="212"/>
      <c r="J30" s="212"/>
      <c r="K30" s="212"/>
      <c r="L30" s="976"/>
      <c r="M30" s="209"/>
      <c r="N30" s="209"/>
      <c r="O30" s="852"/>
      <c r="P30" s="209"/>
      <c r="Q30" s="209"/>
      <c r="S30" s="1298"/>
      <c r="T30" s="1292" t="s">
        <v>1583</v>
      </c>
      <c r="U30" s="1295">
        <f t="shared" ref="U30:X30" si="3">U14</f>
        <v>0</v>
      </c>
      <c r="V30" s="1295" t="str">
        <f t="shared" si="3"/>
        <v>-</v>
      </c>
      <c r="W30" s="1295">
        <f t="shared" si="3"/>
        <v>0</v>
      </c>
      <c r="X30" s="1295" t="str">
        <f t="shared" si="3"/>
        <v>-</v>
      </c>
      <c r="Z30" s="1338" t="s">
        <v>1624</v>
      </c>
      <c r="AA30" s="1329" t="s">
        <v>1629</v>
      </c>
      <c r="AB30" s="1315">
        <f>AB18*AB28</f>
        <v>65.187903419992011</v>
      </c>
    </row>
    <row r="31" spans="1:39" customFormat="1" ht="21" customHeight="1">
      <c r="B31" s="208"/>
      <c r="C31" s="209"/>
      <c r="D31" s="209"/>
      <c r="I31" s="853"/>
      <c r="J31" s="209"/>
      <c r="K31" s="209"/>
      <c r="L31" s="265"/>
      <c r="S31" s="1332"/>
      <c r="T31" s="1292" t="s">
        <v>1584</v>
      </c>
      <c r="U31" s="1295">
        <f t="shared" ref="U31:X31" si="4">U15</f>
        <v>0</v>
      </c>
      <c r="V31" s="1295" t="str">
        <f t="shared" si="4"/>
        <v>-</v>
      </c>
      <c r="W31" s="1295" t="str">
        <f t="shared" si="4"/>
        <v>-</v>
      </c>
      <c r="X31" s="1295" t="str">
        <f t="shared" si="4"/>
        <v>-</v>
      </c>
      <c r="AA31" s="212"/>
      <c r="AB31" s="208"/>
    </row>
    <row r="32" spans="1:39" customFormat="1" ht="18" customHeight="1">
      <c r="B32" s="208"/>
      <c r="C32" s="209"/>
      <c r="D32" s="209"/>
      <c r="L32" s="265"/>
      <c r="S32" s="1298"/>
      <c r="T32" s="1292" t="s">
        <v>1648</v>
      </c>
      <c r="U32" s="1295">
        <f t="shared" ref="U32:X32" si="5">U16</f>
        <v>-262.10000000000002</v>
      </c>
      <c r="V32" s="1295" t="str">
        <f t="shared" si="5"/>
        <v>-</v>
      </c>
      <c r="W32" s="1295" t="str">
        <f t="shared" si="5"/>
        <v>-</v>
      </c>
      <c r="X32" s="1295" t="str">
        <f t="shared" si="5"/>
        <v>-</v>
      </c>
    </row>
    <row r="33" spans="3:28" ht="16" thickBot="1">
      <c r="C33" s="208"/>
      <c r="D33" s="208"/>
      <c r="E33"/>
      <c r="F33"/>
      <c r="G33"/>
      <c r="H33"/>
      <c r="S33" s="1298"/>
      <c r="T33" s="1292" t="s">
        <v>1585</v>
      </c>
      <c r="U33" s="1295">
        <f t="shared" ref="U33:X33" si="6">U17</f>
        <v>-163.1</v>
      </c>
      <c r="V33" s="1295" t="str">
        <f t="shared" si="6"/>
        <v>-</v>
      </c>
      <c r="W33" s="1295" t="str">
        <f t="shared" si="6"/>
        <v>-</v>
      </c>
      <c r="X33" s="1295" t="str">
        <f t="shared" si="6"/>
        <v>-</v>
      </c>
      <c r="Z33"/>
      <c r="AA33" s="211" t="s">
        <v>1557</v>
      </c>
      <c r="AB33" s="212"/>
    </row>
    <row r="34" spans="3:28" ht="15.5">
      <c r="C34" s="208"/>
      <c r="D34" s="208"/>
      <c r="E34"/>
      <c r="F34"/>
      <c r="G34"/>
      <c r="H34"/>
      <c r="S34" s="1298"/>
      <c r="T34" s="1291" t="s">
        <v>1586</v>
      </c>
      <c r="U34" s="1294">
        <f t="shared" ref="U34:X34" si="7">U18</f>
        <v>161.19999999999993</v>
      </c>
      <c r="V34" s="1294">
        <f t="shared" si="7"/>
        <v>253.5</v>
      </c>
      <c r="W34" s="1294">
        <f t="shared" si="7"/>
        <v>32.1</v>
      </c>
      <c r="X34" s="1295">
        <f t="shared" si="7"/>
        <v>637.70000000000005</v>
      </c>
      <c r="Z34" s="1524" t="s">
        <v>1649</v>
      </c>
      <c r="AA34" s="1525" t="s">
        <v>1562</v>
      </c>
      <c r="AB34" s="1520">
        <v>2025</v>
      </c>
    </row>
    <row r="35" spans="3:28" ht="15.5">
      <c r="E35"/>
      <c r="F35"/>
      <c r="G35"/>
      <c r="H35"/>
      <c r="S35" s="1305"/>
      <c r="T35" s="1293" t="s">
        <v>1587</v>
      </c>
      <c r="U35" s="1296">
        <f t="shared" ref="U35" si="8">U19</f>
        <v>-0.34</v>
      </c>
      <c r="V35" s="1296" t="str">
        <f t="shared" ref="V35:X35" si="9">V19</f>
        <v>-</v>
      </c>
      <c r="W35" s="1296">
        <f t="shared" si="9"/>
        <v>-0.34000185279670764</v>
      </c>
      <c r="X35" s="1297" t="str">
        <f t="shared" si="9"/>
        <v>-</v>
      </c>
      <c r="Z35" s="1526" t="s">
        <v>618</v>
      </c>
      <c r="AA35" s="1527" t="s">
        <v>618</v>
      </c>
      <c r="AB35" s="1521"/>
    </row>
    <row r="36" spans="3:28" ht="15.5">
      <c r="S36" s="1298" t="s">
        <v>1725</v>
      </c>
      <c r="T36" s="1292" t="s">
        <v>1588</v>
      </c>
      <c r="U36" s="1295">
        <f t="shared" ref="U36:X36" si="10">U20</f>
        <v>-54.807999999999979</v>
      </c>
      <c r="V36" s="1295">
        <f t="shared" si="10"/>
        <v>-15.5</v>
      </c>
      <c r="W36" s="1295">
        <f t="shared" si="10"/>
        <v>-10.917</v>
      </c>
      <c r="X36" s="1295">
        <f t="shared" si="10"/>
        <v>-81.22499999999998</v>
      </c>
      <c r="Z36" s="1335"/>
      <c r="AA36" s="1316" t="s">
        <v>315</v>
      </c>
      <c r="AB36" s="1315">
        <f>AB12</f>
        <v>3295.2408964599999</v>
      </c>
    </row>
    <row r="37" spans="3:28" ht="15.5">
      <c r="S37" s="1335" t="s">
        <v>1623</v>
      </c>
      <c r="T37" s="1345" t="s">
        <v>1723</v>
      </c>
      <c r="U37" s="1331">
        <f t="shared" ref="U37:X37" si="11">U21</f>
        <v>-9.4E-2</v>
      </c>
      <c r="V37" s="1331">
        <f t="shared" si="11"/>
        <v>-6.0999999999999999E-2</v>
      </c>
      <c r="W37" s="1331">
        <f t="shared" si="11"/>
        <v>-0.34</v>
      </c>
      <c r="X37" s="1331">
        <f t="shared" si="11"/>
        <v>-0.127</v>
      </c>
      <c r="Z37" s="1298"/>
      <c r="AA37" s="1304" t="s">
        <v>1650</v>
      </c>
      <c r="AB37" s="1308">
        <f t="shared" ref="AB37:AB54" si="12">AB13</f>
        <v>203.64595980000001</v>
      </c>
    </row>
    <row r="38" spans="3:28" ht="15.5">
      <c r="Z38" s="1298"/>
      <c r="AA38" s="1304" t="s">
        <v>1589</v>
      </c>
      <c r="AB38" s="1308">
        <f t="shared" si="12"/>
        <v>-1291.1049539999999</v>
      </c>
    </row>
    <row r="39" spans="3:28" ht="15.65" customHeight="1">
      <c r="S39"/>
      <c r="T39"/>
      <c r="U39"/>
      <c r="V39"/>
      <c r="W39"/>
      <c r="X39"/>
      <c r="Z39" s="1298"/>
      <c r="AA39" s="1304" t="s">
        <v>1590</v>
      </c>
      <c r="AB39" s="1308">
        <f t="shared" si="12"/>
        <v>18.899251059999997</v>
      </c>
    </row>
    <row r="40" spans="3:28" ht="15.5">
      <c r="S40"/>
      <c r="T40"/>
      <c r="U40"/>
      <c r="V40"/>
      <c r="W40"/>
      <c r="X40"/>
      <c r="Z40" s="1298" t="s">
        <v>1545</v>
      </c>
      <c r="AA40" s="1328" t="s">
        <v>1651</v>
      </c>
      <c r="AB40" s="1307">
        <f t="shared" si="12"/>
        <v>2226.6811533200002</v>
      </c>
    </row>
    <row r="41" spans="3:28" ht="15.5">
      <c r="S41"/>
      <c r="T41"/>
      <c r="U41"/>
      <c r="V41"/>
      <c r="W41"/>
      <c r="X41"/>
      <c r="Z41" s="1335" t="s">
        <v>1554</v>
      </c>
      <c r="AA41" s="1316" t="s">
        <v>1652</v>
      </c>
      <c r="AB41" s="1315">
        <f t="shared" si="12"/>
        <v>-1449.7097180400001</v>
      </c>
    </row>
    <row r="42" spans="3:28" ht="16" customHeight="1">
      <c r="Z42" s="1298" t="s">
        <v>1623</v>
      </c>
      <c r="AA42" s="1328" t="s">
        <v>1662</v>
      </c>
      <c r="AB42" s="1307">
        <f t="shared" si="12"/>
        <v>776.97143528000015</v>
      </c>
    </row>
    <row r="43" spans="3:28" ht="15.5">
      <c r="Z43" s="1336"/>
      <c r="AA43" s="1346"/>
      <c r="AB43" s="1347"/>
    </row>
    <row r="44" spans="3:28" ht="15.5">
      <c r="Z44" s="1335" t="s">
        <v>1615</v>
      </c>
      <c r="AA44" s="1316" t="s">
        <v>1653</v>
      </c>
      <c r="AB44" s="1315">
        <f t="shared" si="12"/>
        <v>155.28</v>
      </c>
    </row>
    <row r="45" spans="3:28" ht="15.5">
      <c r="Z45" s="1337"/>
      <c r="AA45" s="1334" t="s">
        <v>1654</v>
      </c>
      <c r="AB45" s="1308">
        <f t="shared" si="12"/>
        <v>45.71</v>
      </c>
    </row>
    <row r="46" spans="3:28" ht="15.5">
      <c r="Z46" s="1337"/>
      <c r="AA46" s="1334" t="s">
        <v>1655</v>
      </c>
      <c r="AB46" s="1308">
        <f t="shared" si="12"/>
        <v>69.67</v>
      </c>
    </row>
    <row r="47" spans="3:28" ht="15.5">
      <c r="Z47" s="1337"/>
      <c r="AA47" s="1334" t="s">
        <v>1656</v>
      </c>
      <c r="AB47" s="1308">
        <f t="shared" si="12"/>
        <v>57.94</v>
      </c>
    </row>
    <row r="48" spans="3:28" ht="15.5">
      <c r="Z48" s="1337"/>
      <c r="AA48" s="1334" t="s">
        <v>1657</v>
      </c>
      <c r="AB48" s="1308">
        <f t="shared" si="12"/>
        <v>-18.04</v>
      </c>
    </row>
    <row r="49" spans="26:28" ht="15.5">
      <c r="Z49" s="1337"/>
      <c r="AA49" s="1334"/>
      <c r="AB49" s="1308"/>
    </row>
    <row r="50" spans="26:28" ht="15.5">
      <c r="Z50" s="1298"/>
      <c r="AA50" s="1304" t="s">
        <v>1658</v>
      </c>
      <c r="AB50" s="1314">
        <f t="shared" si="12"/>
        <v>0.15</v>
      </c>
    </row>
    <row r="51" spans="26:28" ht="15.5">
      <c r="Z51" s="1298" t="s">
        <v>1616</v>
      </c>
      <c r="AA51" s="1304" t="s">
        <v>1659</v>
      </c>
      <c r="AB51" s="1314">
        <f t="shared" si="12"/>
        <v>6.9736073244467997E-2</v>
      </c>
    </row>
    <row r="52" spans="26:28" ht="15.5">
      <c r="Z52" s="1298" t="s">
        <v>1617</v>
      </c>
      <c r="AA52" s="1304" t="s">
        <v>1660</v>
      </c>
      <c r="AB52" s="1314">
        <f t="shared" si="12"/>
        <v>8.3900000000000002E-2</v>
      </c>
    </row>
    <row r="53" spans="26:28" ht="15.5">
      <c r="Z53" s="1298"/>
      <c r="AA53" s="1304"/>
      <c r="AB53" s="1314"/>
    </row>
    <row r="54" spans="26:28" ht="15.5">
      <c r="Z54" s="1338" t="s">
        <v>1624</v>
      </c>
      <c r="AA54" s="1329" t="s">
        <v>1661</v>
      </c>
      <c r="AB54" s="1315">
        <f t="shared" si="12"/>
        <v>65.187903419992011</v>
      </c>
    </row>
  </sheetData>
  <mergeCells count="15">
    <mergeCell ref="AB10:AB11"/>
    <mergeCell ref="AB34:AB35"/>
    <mergeCell ref="U9:X9"/>
    <mergeCell ref="V10:W10"/>
    <mergeCell ref="Z10:AA10"/>
    <mergeCell ref="Z11:AA11"/>
    <mergeCell ref="Z34:AA34"/>
    <mergeCell ref="Z35:AA35"/>
    <mergeCell ref="V26:W26"/>
    <mergeCell ref="U25:X25"/>
    <mergeCell ref="C20:H20"/>
    <mergeCell ref="B2:B5"/>
    <mergeCell ref="N6:R6"/>
    <mergeCell ref="O9:Q9"/>
    <mergeCell ref="C9:H9"/>
  </mergeCells>
  <hyperlinks>
    <hyperlink ref="F3" location="Menu!A1" display="→Menu←" xr:uid="{21AD0F3B-6881-4516-9B36-B870550C61EB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1:Q1 A7:Q8 G3:Q3 A14 A10:J13 A9 I9:K9 M9:O9 S2:W5 I14:K14 M10:R13 C9 R1:R5 R6:R8 M14:Q14 C2:Q2 A2:A5 C4:Q5 C3:E3 R18:R19 D6:Q6 A6:B6 R9 R21:R23 AA1:XFD1 A35:D35 I33:R35 A33:A34 Y9:Y14 AD9:XFD9 AA6:XFD7 AD2:XFD5 A36:R1048576 AC14:XFD14 Y17:Y19 Y21:Y23 AC23:XFD23 AC17:AL19 AD11:XFD13 AE10:XFD10 AA49 S8:T8 AA8:XFD8 Y33:Y45 AC33:XFD1048576 S47:Y1048576 W8:Y8 S6:Y7 S1:Y1 AC21:AL22 AN21:XFD22 AN17:XFD19 Y46 AA55:AB1048576" formula="1"/>
    <ignoredError sqref="AB20 AB16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9B06-DBF9-442D-909A-16E1A3287B71}">
  <sheetPr codeName="Planilha15">
    <tabColor rgb="FF0099FF"/>
  </sheetPr>
  <dimension ref="A1:AD37"/>
  <sheetViews>
    <sheetView showGridLines="0" zoomScale="80" zoomScaleNormal="80" workbookViewId="0">
      <pane xSplit="2" ySplit="9" topLeftCell="T26" activePane="bottomRight" state="frozen"/>
      <selection activeCell="N14" sqref="N14"/>
      <selection pane="topRight" activeCell="N14" sqref="N14"/>
      <selection pane="bottomLeft" activeCell="N14" sqref="N14"/>
      <selection pane="bottomRight" activeCell="AD20" sqref="AD20"/>
    </sheetView>
  </sheetViews>
  <sheetFormatPr defaultColWidth="8.81640625" defaultRowHeight="12.5"/>
  <cols>
    <col min="1" max="1" width="3.81640625" style="219" customWidth="1"/>
    <col min="2" max="2" width="56.54296875" style="213" customWidth="1"/>
    <col min="3" max="4" width="13.81640625" style="214" hidden="1" customWidth="1"/>
    <col min="5" max="5" width="15.1796875" style="229" hidden="1" customWidth="1"/>
    <col min="6" max="7" width="13.81640625" style="229" hidden="1" customWidth="1"/>
    <col min="8" max="8" width="15" style="229" hidden="1" customWidth="1"/>
    <col min="9" max="10" width="15.1796875" style="229" hidden="1" customWidth="1"/>
    <col min="11" max="11" width="13.81640625" style="229" hidden="1" customWidth="1"/>
    <col min="12" max="12" width="14.81640625" style="229" hidden="1" customWidth="1"/>
    <col min="13" max="13" width="13.81640625" style="214" hidden="1" customWidth="1"/>
    <col min="14" max="24" width="13.81640625" style="214" customWidth="1"/>
    <col min="25" max="25" width="15.1796875" style="214" bestFit="1" customWidth="1"/>
    <col min="26" max="30" width="13.81640625" style="214" customWidth="1"/>
    <col min="31" max="16384" width="8.81640625" style="213"/>
  </cols>
  <sheetData>
    <row r="1" spans="1:30" s="208" customFormat="1" ht="7.5" customHeight="1" thickBot="1">
      <c r="A1" s="210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</row>
    <row r="2" spans="1:30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</row>
    <row r="3" spans="1:30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</row>
    <row r="4" spans="1:30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</row>
    <row r="5" spans="1:30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</row>
    <row r="6" spans="1:30" s="208" customFormat="1" ht="8.15" customHeight="1">
      <c r="A6" s="210"/>
      <c r="B6" s="1225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</row>
    <row r="7" spans="1:30" ht="14">
      <c r="B7" s="208"/>
      <c r="C7" s="1213" t="str">
        <f>C10</f>
        <v>1T22</v>
      </c>
      <c r="D7" s="1213" t="str">
        <f t="shared" ref="D7:X7" si="0">D10</f>
        <v>2T22</v>
      </c>
      <c r="E7" s="1213" t="str">
        <f t="shared" si="0"/>
        <v>3T22</v>
      </c>
      <c r="F7" s="1213" t="str">
        <f t="shared" si="0"/>
        <v>4T22</v>
      </c>
      <c r="G7" s="1213" t="str">
        <f t="shared" si="0"/>
        <v>1T23</v>
      </c>
      <c r="H7" s="1213" t="str">
        <f t="shared" si="0"/>
        <v>2T23</v>
      </c>
      <c r="I7" s="1213" t="str">
        <f t="shared" si="0"/>
        <v>3T23</v>
      </c>
      <c r="J7" s="1213" t="str">
        <f t="shared" si="0"/>
        <v>4T23</v>
      </c>
      <c r="K7" s="1213" t="str">
        <f t="shared" si="0"/>
        <v>1S23</v>
      </c>
      <c r="L7" s="1213" t="str">
        <f t="shared" si="0"/>
        <v>9M23</v>
      </c>
      <c r="M7" s="1213" t="str">
        <f t="shared" si="0"/>
        <v>2023</v>
      </c>
      <c r="N7" s="1213" t="str">
        <f t="shared" si="0"/>
        <v>1T24</v>
      </c>
      <c r="O7" s="1213" t="str">
        <f t="shared" si="0"/>
        <v>2T24</v>
      </c>
      <c r="P7" s="1213" t="str">
        <f t="shared" si="0"/>
        <v>3T24</v>
      </c>
      <c r="Q7" s="1213" t="str">
        <f t="shared" si="0"/>
        <v>4T24</v>
      </c>
      <c r="R7" s="1213" t="str">
        <f t="shared" si="0"/>
        <v>1S24</v>
      </c>
      <c r="S7" s="1213" t="str">
        <f t="shared" si="0"/>
        <v>9M24</v>
      </c>
      <c r="T7" s="1213" t="str">
        <f t="shared" si="0"/>
        <v>2024</v>
      </c>
      <c r="U7" s="1213" t="str">
        <f t="shared" si="0"/>
        <v>1T25</v>
      </c>
      <c r="V7" s="1213" t="str">
        <f t="shared" si="0"/>
        <v>2T25</v>
      </c>
      <c r="W7" s="1213" t="s">
        <v>1435</v>
      </c>
      <c r="X7" s="1213" t="str">
        <f t="shared" si="0"/>
        <v>4T25</v>
      </c>
      <c r="Y7" s="1213" t="s">
        <v>1438</v>
      </c>
      <c r="Z7" s="1213" t="str">
        <f>Z10</f>
        <v>9M25</v>
      </c>
      <c r="AA7" s="1394">
        <v>2025</v>
      </c>
      <c r="AB7" s="1213" t="s">
        <v>1675</v>
      </c>
      <c r="AC7" s="1213" t="s">
        <v>1685</v>
      </c>
      <c r="AD7" s="1213" t="s">
        <v>1702</v>
      </c>
    </row>
    <row r="8" spans="1:30" ht="4" customHeight="1">
      <c r="B8" s="220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</row>
    <row r="9" spans="1:30" ht="13" customHeight="1" thickBot="1">
      <c r="B9" s="222">
        <f>A7+1</f>
        <v>1</v>
      </c>
      <c r="C9" s="223">
        <f>B9+1</f>
        <v>2</v>
      </c>
      <c r="D9" s="223">
        <f t="shared" ref="D9:J9" si="1">C9+1</f>
        <v>3</v>
      </c>
      <c r="E9" s="224">
        <f t="shared" si="1"/>
        <v>4</v>
      </c>
      <c r="F9" s="224">
        <f t="shared" si="1"/>
        <v>5</v>
      </c>
      <c r="G9" s="224">
        <f t="shared" si="1"/>
        <v>6</v>
      </c>
      <c r="H9" s="224">
        <f t="shared" si="1"/>
        <v>7</v>
      </c>
      <c r="I9" s="224">
        <f t="shared" si="1"/>
        <v>8</v>
      </c>
      <c r="J9" s="224">
        <f t="shared" si="1"/>
        <v>9</v>
      </c>
      <c r="K9" s="224">
        <f t="shared" ref="K9:U9" si="2">J9+1</f>
        <v>10</v>
      </c>
      <c r="L9" s="224">
        <f t="shared" si="2"/>
        <v>11</v>
      </c>
      <c r="M9" s="224">
        <f t="shared" si="2"/>
        <v>12</v>
      </c>
      <c r="N9" s="224">
        <f t="shared" si="2"/>
        <v>13</v>
      </c>
      <c r="O9" s="224">
        <f t="shared" si="2"/>
        <v>14</v>
      </c>
      <c r="P9" s="224">
        <f t="shared" si="2"/>
        <v>15</v>
      </c>
      <c r="Q9" s="224">
        <f t="shared" si="2"/>
        <v>16</v>
      </c>
      <c r="R9" s="224">
        <f t="shared" si="2"/>
        <v>17</v>
      </c>
      <c r="S9" s="224">
        <f t="shared" si="2"/>
        <v>18</v>
      </c>
      <c r="T9" s="224">
        <f t="shared" si="2"/>
        <v>19</v>
      </c>
      <c r="U9" s="224">
        <f t="shared" si="2"/>
        <v>20</v>
      </c>
      <c r="V9" s="224">
        <f t="shared" ref="V9:AD9" si="3">U9+1</f>
        <v>21</v>
      </c>
      <c r="W9" s="224">
        <v>22</v>
      </c>
      <c r="X9" s="224">
        <f t="shared" si="3"/>
        <v>23</v>
      </c>
      <c r="Y9" s="224">
        <f t="shared" si="3"/>
        <v>24</v>
      </c>
      <c r="Z9" s="224">
        <f t="shared" si="3"/>
        <v>25</v>
      </c>
      <c r="AA9" s="224">
        <f t="shared" si="3"/>
        <v>26</v>
      </c>
      <c r="AB9" s="224">
        <f t="shared" si="3"/>
        <v>27</v>
      </c>
      <c r="AC9" s="224">
        <f t="shared" si="3"/>
        <v>28</v>
      </c>
      <c r="AD9" s="224">
        <f t="shared" si="3"/>
        <v>29</v>
      </c>
    </row>
    <row r="10" spans="1:30" ht="15.5">
      <c r="A10" s="219">
        <v>1</v>
      </c>
      <c r="B10" s="30" t="s">
        <v>636</v>
      </c>
      <c r="C10" s="1506" t="s">
        <v>632</v>
      </c>
      <c r="D10" s="1506" t="s">
        <v>633</v>
      </c>
      <c r="E10" s="1506" t="s">
        <v>634</v>
      </c>
      <c r="F10" s="1506" t="s">
        <v>635</v>
      </c>
      <c r="G10" s="1506" t="s">
        <v>992</v>
      </c>
      <c r="H10" s="1506" t="s">
        <v>993</v>
      </c>
      <c r="I10" s="1506" t="s">
        <v>994</v>
      </c>
      <c r="J10" s="1506" t="s">
        <v>995</v>
      </c>
      <c r="K10" s="1506" t="s">
        <v>996</v>
      </c>
      <c r="L10" s="1506" t="s">
        <v>997</v>
      </c>
      <c r="M10" s="1506" t="s">
        <v>1106</v>
      </c>
      <c r="N10" s="1506" t="s">
        <v>1120</v>
      </c>
      <c r="O10" s="1506" t="s">
        <v>1152</v>
      </c>
      <c r="P10" s="1506" t="s">
        <v>1154</v>
      </c>
      <c r="Q10" s="1506" t="s">
        <v>1155</v>
      </c>
      <c r="R10" s="1506" t="s">
        <v>1153</v>
      </c>
      <c r="S10" s="1506" t="s">
        <v>1156</v>
      </c>
      <c r="T10" s="1532" t="s">
        <v>1387</v>
      </c>
      <c r="U10" s="1532" t="s">
        <v>1433</v>
      </c>
      <c r="V10" s="1532" t="s">
        <v>1434</v>
      </c>
      <c r="W10" s="1532" t="s">
        <v>1435</v>
      </c>
      <c r="X10" s="1532" t="s">
        <v>1436</v>
      </c>
      <c r="Y10" s="1532" t="s">
        <v>1438</v>
      </c>
      <c r="Z10" s="1532" t="s">
        <v>1439</v>
      </c>
      <c r="AA10" s="1532">
        <v>2025</v>
      </c>
      <c r="AB10" s="1533" t="s">
        <v>1675</v>
      </c>
      <c r="AC10" s="1533" t="str">
        <f>'DRE Reg'!D4</f>
        <v>2T26</v>
      </c>
      <c r="AD10" s="1533" t="s">
        <v>1702</v>
      </c>
    </row>
    <row r="11" spans="1:30" ht="14.5" customHeight="1" thickBot="1">
      <c r="A11" s="219">
        <f>A10+1</f>
        <v>2</v>
      </c>
      <c r="B11" s="179" t="s">
        <v>75</v>
      </c>
      <c r="C11" s="1531"/>
      <c r="D11" s="1531"/>
      <c r="E11" s="1531"/>
      <c r="F11" s="1531"/>
      <c r="G11" s="1531"/>
      <c r="H11" s="1531"/>
      <c r="I11" s="1531"/>
      <c r="J11" s="1531"/>
      <c r="K11" s="1531"/>
      <c r="L11" s="1531"/>
      <c r="M11" s="1531"/>
      <c r="N11" s="1531"/>
      <c r="O11" s="1531"/>
      <c r="P11" s="1531"/>
      <c r="Q11" s="1531"/>
      <c r="R11" s="1531"/>
      <c r="S11" s="1531"/>
      <c r="T11" s="1531"/>
      <c r="U11" s="1531"/>
      <c r="V11" s="1531"/>
      <c r="W11" s="1531"/>
      <c r="X11" s="1531"/>
      <c r="Y11" s="1531"/>
      <c r="Z11" s="1531"/>
      <c r="AA11" s="1531"/>
      <c r="AB11" s="1531"/>
      <c r="AC11" s="1531"/>
      <c r="AD11" s="1531"/>
    </row>
    <row r="12" spans="1:30" ht="16" thickBot="1">
      <c r="A12" s="219">
        <f t="shared" ref="A12:A36" si="4">A11+1</f>
        <v>3</v>
      </c>
      <c r="B12" s="184" t="s">
        <v>1437</v>
      </c>
      <c r="C12" s="291">
        <v>843349</v>
      </c>
      <c r="D12" s="291">
        <v>894435</v>
      </c>
      <c r="E12" s="291">
        <v>1106247</v>
      </c>
      <c r="F12" s="291">
        <v>1072375</v>
      </c>
      <c r="G12" s="291">
        <v>1032113</v>
      </c>
      <c r="H12" s="291">
        <v>1031340</v>
      </c>
      <c r="I12" s="291">
        <v>1251718</v>
      </c>
      <c r="J12" s="291">
        <v>1272147</v>
      </c>
      <c r="K12" s="291">
        <v>2063453</v>
      </c>
      <c r="L12" s="291">
        <v>3315171</v>
      </c>
      <c r="M12" s="291">
        <v>4587318</v>
      </c>
      <c r="N12" s="291">
        <v>1281068</v>
      </c>
      <c r="O12" s="291">
        <v>1271772</v>
      </c>
      <c r="P12" s="291">
        <v>1351133</v>
      </c>
      <c r="Q12" s="291">
        <v>1328559</v>
      </c>
      <c r="R12" s="291">
        <v>2552840</v>
      </c>
      <c r="S12" s="291">
        <v>3903973</v>
      </c>
      <c r="T12" s="291">
        <v>5232532</v>
      </c>
      <c r="U12" s="291">
        <v>1293976</v>
      </c>
      <c r="V12" s="291">
        <v>1174144</v>
      </c>
      <c r="W12" s="291">
        <v>1250582</v>
      </c>
      <c r="X12" s="291">
        <v>1313126</v>
      </c>
      <c r="Y12" s="291">
        <f t="shared" ref="Y12:Y31" si="5">SUM(U12:V12)</f>
        <v>2468120</v>
      </c>
      <c r="Z12" s="291">
        <f t="shared" ref="Z12:Z31" si="6">SUM(U12:W12)</f>
        <v>3718702</v>
      </c>
      <c r="AA12" s="291">
        <f>SUM(U12:X12)</f>
        <v>5031828</v>
      </c>
      <c r="AB12" s="291">
        <v>1393479</v>
      </c>
      <c r="AC12" s="291">
        <v>1421167</v>
      </c>
      <c r="AD12" s="291">
        <v>2814646</v>
      </c>
    </row>
    <row r="13" spans="1:30" ht="16" thickBot="1">
      <c r="A13" s="219">
        <f t="shared" si="4"/>
        <v>4</v>
      </c>
      <c r="B13" s="196" t="s">
        <v>56</v>
      </c>
      <c r="C13" s="513">
        <v>127927</v>
      </c>
      <c r="D13" s="513">
        <v>161553</v>
      </c>
      <c r="E13" s="513">
        <v>186991</v>
      </c>
      <c r="F13" s="513">
        <v>181184</v>
      </c>
      <c r="G13" s="513">
        <v>140498</v>
      </c>
      <c r="H13" s="513">
        <v>139624</v>
      </c>
      <c r="I13" s="513">
        <v>159260</v>
      </c>
      <c r="J13" s="513">
        <v>162550</v>
      </c>
      <c r="K13" s="513">
        <v>280122</v>
      </c>
      <c r="L13" s="513">
        <v>439382</v>
      </c>
      <c r="M13" s="513">
        <v>601932</v>
      </c>
      <c r="N13" s="513">
        <v>172929</v>
      </c>
      <c r="O13" s="513">
        <v>159387</v>
      </c>
      <c r="P13" s="513">
        <v>171191</v>
      </c>
      <c r="Q13" s="513">
        <v>171979</v>
      </c>
      <c r="R13" s="513">
        <v>332316</v>
      </c>
      <c r="S13" s="513">
        <v>503507</v>
      </c>
      <c r="T13" s="513">
        <v>675486</v>
      </c>
      <c r="U13" s="513">
        <v>162124</v>
      </c>
      <c r="V13" s="513">
        <v>145513.09999999998</v>
      </c>
      <c r="W13" s="513">
        <v>178249</v>
      </c>
      <c r="X13" s="513">
        <v>192310</v>
      </c>
      <c r="Y13" s="513">
        <f t="shared" si="5"/>
        <v>307637.09999999998</v>
      </c>
      <c r="Z13" s="513">
        <f t="shared" si="6"/>
        <v>485886.1</v>
      </c>
      <c r="AA13" s="513">
        <f t="shared" ref="AA13:AA32" si="7">SUM(U13:X13)</f>
        <v>678196.1</v>
      </c>
      <c r="AB13" s="513">
        <v>167215</v>
      </c>
      <c r="AC13" s="513">
        <f>AC12-AC14</f>
        <v>177793</v>
      </c>
      <c r="AD13" s="513">
        <f>AD12-AD14</f>
        <v>345008.10000000009</v>
      </c>
    </row>
    <row r="14" spans="1:30" ht="16" thickBot="1">
      <c r="A14" s="219">
        <f t="shared" si="4"/>
        <v>5</v>
      </c>
      <c r="B14" s="184" t="s">
        <v>182</v>
      </c>
      <c r="C14" s="291">
        <v>715422</v>
      </c>
      <c r="D14" s="291">
        <v>732882</v>
      </c>
      <c r="E14" s="291">
        <v>919256</v>
      </c>
      <c r="F14" s="291">
        <v>891191</v>
      </c>
      <c r="G14" s="291">
        <v>891615</v>
      </c>
      <c r="H14" s="291">
        <v>891716</v>
      </c>
      <c r="I14" s="291">
        <v>1092458</v>
      </c>
      <c r="J14" s="291">
        <v>1109597</v>
      </c>
      <c r="K14" s="291">
        <v>1783331</v>
      </c>
      <c r="L14" s="291">
        <v>2875789</v>
      </c>
      <c r="M14" s="291">
        <v>3985386</v>
      </c>
      <c r="N14" s="291">
        <v>1108139</v>
      </c>
      <c r="O14" s="291">
        <v>1112385</v>
      </c>
      <c r="P14" s="291">
        <v>1179942</v>
      </c>
      <c r="Q14" s="291">
        <v>1156580</v>
      </c>
      <c r="R14" s="291">
        <v>2220524</v>
      </c>
      <c r="S14" s="291">
        <v>3400466</v>
      </c>
      <c r="T14" s="291">
        <v>4557046</v>
      </c>
      <c r="U14" s="291">
        <v>1131852</v>
      </c>
      <c r="V14" s="291">
        <v>1028630.9</v>
      </c>
      <c r="W14" s="291">
        <v>1072333</v>
      </c>
      <c r="X14" s="291">
        <v>1120816</v>
      </c>
      <c r="Y14" s="291">
        <f t="shared" si="5"/>
        <v>2160482.9</v>
      </c>
      <c r="Z14" s="291">
        <f t="shared" si="6"/>
        <v>3232815.9</v>
      </c>
      <c r="AA14" s="291">
        <f t="shared" si="7"/>
        <v>4353631.9000000004</v>
      </c>
      <c r="AB14" s="291">
        <v>1226264</v>
      </c>
      <c r="AC14" s="291">
        <v>1243374</v>
      </c>
      <c r="AD14" s="291">
        <v>2469637.9</v>
      </c>
    </row>
    <row r="15" spans="1:30" s="226" customFormat="1" ht="15.5">
      <c r="A15" s="225">
        <f t="shared" si="4"/>
        <v>6</v>
      </c>
      <c r="B15" s="217" t="s">
        <v>58</v>
      </c>
      <c r="C15" s="514">
        <v>-308650</v>
      </c>
      <c r="D15" s="514">
        <v>-309209</v>
      </c>
      <c r="E15" s="514">
        <v>-319621</v>
      </c>
      <c r="F15" s="514">
        <v>-391330</v>
      </c>
      <c r="G15" s="514">
        <v>-332664</v>
      </c>
      <c r="H15" s="514">
        <v>-339705</v>
      </c>
      <c r="I15" s="514">
        <v>-351666</v>
      </c>
      <c r="J15" s="514">
        <v>-400872</v>
      </c>
      <c r="K15" s="514">
        <v>-672369</v>
      </c>
      <c r="L15" s="514">
        <v>-1024035</v>
      </c>
      <c r="M15" s="514">
        <v>-1424907</v>
      </c>
      <c r="N15" s="514">
        <v>-358673</v>
      </c>
      <c r="O15" s="514">
        <v>-383688</v>
      </c>
      <c r="P15" s="514">
        <v>-449734.00000000012</v>
      </c>
      <c r="Q15" s="514">
        <v>-544199.24020998168</v>
      </c>
      <c r="R15" s="514">
        <v>-742361</v>
      </c>
      <c r="S15" s="514">
        <v>-1192095</v>
      </c>
      <c r="T15" s="514">
        <v>-1736294.2402099818</v>
      </c>
      <c r="U15" s="514">
        <v>-387572.22105999966</v>
      </c>
      <c r="V15" s="514">
        <v>-421230.29768000025</v>
      </c>
      <c r="W15" s="514">
        <v>-355245.09914000676</v>
      </c>
      <c r="X15" s="514">
        <v>-396192.22360999696</v>
      </c>
      <c r="Y15" s="514">
        <f t="shared" si="5"/>
        <v>-808802.51873999997</v>
      </c>
      <c r="Z15" s="514">
        <f t="shared" si="6"/>
        <v>-1164047.6178800068</v>
      </c>
      <c r="AA15" s="514">
        <f t="shared" si="7"/>
        <v>-1560239.8414900037</v>
      </c>
      <c r="AB15" s="514">
        <v>-349208.67287000013</v>
      </c>
      <c r="AC15" s="514">
        <f>SUM(AC16:AC20)</f>
        <v>-436651.19038000063</v>
      </c>
      <c r="AD15" s="514">
        <f>SUM(AD16:AD20)</f>
        <v>-785859.86325000087</v>
      </c>
    </row>
    <row r="16" spans="1:30" ht="15.5">
      <c r="A16" s="219">
        <f t="shared" si="4"/>
        <v>7</v>
      </c>
      <c r="B16" s="218" t="s">
        <v>27</v>
      </c>
      <c r="C16" s="292">
        <v>-98621</v>
      </c>
      <c r="D16" s="292">
        <v>-96848</v>
      </c>
      <c r="E16" s="292">
        <v>-92294</v>
      </c>
      <c r="F16" s="292">
        <v>-117725</v>
      </c>
      <c r="G16" s="292">
        <v>-92209</v>
      </c>
      <c r="H16" s="292">
        <v>-102392</v>
      </c>
      <c r="I16" s="292">
        <v>-102278</v>
      </c>
      <c r="J16" s="292">
        <v>-112896</v>
      </c>
      <c r="K16" s="292">
        <v>-194601</v>
      </c>
      <c r="L16" s="292">
        <v>-296879</v>
      </c>
      <c r="M16" s="292">
        <v>-409775</v>
      </c>
      <c r="N16" s="292">
        <v>-109604</v>
      </c>
      <c r="O16" s="292">
        <v>-112506</v>
      </c>
      <c r="P16" s="292">
        <v>-114022.64436999011</v>
      </c>
      <c r="Q16" s="292">
        <v>-123835.77232999184</v>
      </c>
      <c r="R16" s="292">
        <v>-222110</v>
      </c>
      <c r="S16" s="292">
        <v>-336132.6443699901</v>
      </c>
      <c r="T16" s="292">
        <v>-459968.41669998196</v>
      </c>
      <c r="U16" s="292">
        <v>-109976.92819999992</v>
      </c>
      <c r="V16" s="292">
        <v>-103937.4790200014</v>
      </c>
      <c r="W16" s="292">
        <v>-102391.26097000428</v>
      </c>
      <c r="X16" s="292">
        <v>-110403.63922999748</v>
      </c>
      <c r="Y16" s="292">
        <f t="shared" si="5"/>
        <v>-213914.40722000133</v>
      </c>
      <c r="Z16" s="292">
        <f t="shared" si="6"/>
        <v>-316305.66819000558</v>
      </c>
      <c r="AA16" s="292">
        <f t="shared" si="7"/>
        <v>-426709.30742000305</v>
      </c>
      <c r="AB16" s="292">
        <v>-107774.44475999923</v>
      </c>
      <c r="AC16" s="292">
        <v>-110277.76325000043</v>
      </c>
      <c r="AD16" s="292">
        <v>-218052.20800999965</v>
      </c>
    </row>
    <row r="17" spans="1:30" ht="15.5">
      <c r="A17" s="219">
        <f t="shared" si="4"/>
        <v>8</v>
      </c>
      <c r="B17" s="218" t="s">
        <v>37</v>
      </c>
      <c r="C17" s="292">
        <v>-4403</v>
      </c>
      <c r="D17" s="292">
        <v>-5419</v>
      </c>
      <c r="E17" s="292">
        <v>-5424</v>
      </c>
      <c r="F17" s="292">
        <v>-8377</v>
      </c>
      <c r="G17" s="292">
        <v>-5452</v>
      </c>
      <c r="H17" s="292">
        <v>-5709</v>
      </c>
      <c r="I17" s="292">
        <v>-5979</v>
      </c>
      <c r="J17" s="292">
        <v>-8530</v>
      </c>
      <c r="K17" s="292">
        <v>-11161</v>
      </c>
      <c r="L17" s="292">
        <v>-17140</v>
      </c>
      <c r="M17" s="292">
        <v>-25670</v>
      </c>
      <c r="N17" s="292">
        <v>-3660</v>
      </c>
      <c r="O17" s="292">
        <v>-7752</v>
      </c>
      <c r="P17" s="292">
        <v>-7355.8606799995241</v>
      </c>
      <c r="Q17" s="292">
        <v>-7724.5608300002114</v>
      </c>
      <c r="R17" s="292">
        <v>-11412</v>
      </c>
      <c r="S17" s="292">
        <v>-18767.860679999525</v>
      </c>
      <c r="T17" s="292">
        <v>-26492.421509999735</v>
      </c>
      <c r="U17" s="292">
        <v>-4119.3834600000037</v>
      </c>
      <c r="V17" s="292">
        <v>-7103.7880700000142</v>
      </c>
      <c r="W17" s="292">
        <v>-5646.6580699998158</v>
      </c>
      <c r="X17" s="292">
        <v>-7741.288250000076</v>
      </c>
      <c r="Y17" s="292">
        <f t="shared" si="5"/>
        <v>-11223.171530000018</v>
      </c>
      <c r="Z17" s="292">
        <f t="shared" si="6"/>
        <v>-16869.829599999834</v>
      </c>
      <c r="AA17" s="292">
        <f t="shared" si="7"/>
        <v>-24611.117849999908</v>
      </c>
      <c r="AB17" s="292">
        <v>-3717.9221500000153</v>
      </c>
      <c r="AC17" s="292">
        <v>-7246.1654999998127</v>
      </c>
      <c r="AD17" s="292">
        <v>-10964.087649999828</v>
      </c>
    </row>
    <row r="18" spans="1:30" ht="15.5">
      <c r="A18" s="219">
        <f t="shared" si="4"/>
        <v>9</v>
      </c>
      <c r="B18" s="218" t="s">
        <v>59</v>
      </c>
      <c r="C18" s="292">
        <v>-34775</v>
      </c>
      <c r="D18" s="292">
        <v>-39454</v>
      </c>
      <c r="E18" s="292">
        <v>-44017</v>
      </c>
      <c r="F18" s="292">
        <v>-72721</v>
      </c>
      <c r="G18" s="292">
        <v>-43681</v>
      </c>
      <c r="H18" s="292">
        <v>-44615</v>
      </c>
      <c r="I18" s="292">
        <v>-55311</v>
      </c>
      <c r="J18" s="292">
        <v>-78372</v>
      </c>
      <c r="K18" s="292">
        <v>-88296</v>
      </c>
      <c r="L18" s="292">
        <v>-143607</v>
      </c>
      <c r="M18" s="292">
        <v>-221979</v>
      </c>
      <c r="N18" s="292">
        <v>-43523</v>
      </c>
      <c r="O18" s="292">
        <v>-53640</v>
      </c>
      <c r="P18" s="292">
        <v>-52291.842870000437</v>
      </c>
      <c r="Q18" s="292">
        <v>-74230.009439999005</v>
      </c>
      <c r="R18" s="292">
        <v>-97163</v>
      </c>
      <c r="S18" s="292">
        <v>-149454.84287000043</v>
      </c>
      <c r="T18" s="292">
        <v>-223684.85230999943</v>
      </c>
      <c r="U18" s="292">
        <v>-39941.634320000005</v>
      </c>
      <c r="V18" s="292">
        <v>-52012.533870000101</v>
      </c>
      <c r="W18" s="292">
        <v>-54050.478080000365</v>
      </c>
      <c r="X18" s="292">
        <v>-70643.938820000025</v>
      </c>
      <c r="Y18" s="292">
        <f t="shared" si="5"/>
        <v>-91954.168190000113</v>
      </c>
      <c r="Z18" s="292">
        <f t="shared" si="6"/>
        <v>-146004.64627000049</v>
      </c>
      <c r="AA18" s="292">
        <f t="shared" si="7"/>
        <v>-216648.58509000053</v>
      </c>
      <c r="AB18" s="292">
        <v>-45138.976630000943</v>
      </c>
      <c r="AC18" s="292">
        <v>-62796.652299999878</v>
      </c>
      <c r="AD18" s="292">
        <v>-107935.62893000082</v>
      </c>
    </row>
    <row r="19" spans="1:30" ht="15.5">
      <c r="A19" s="219">
        <f t="shared" si="4"/>
        <v>10</v>
      </c>
      <c r="B19" s="218" t="s">
        <v>33</v>
      </c>
      <c r="C19" s="292">
        <v>-146994</v>
      </c>
      <c r="D19" s="292">
        <v>-147044</v>
      </c>
      <c r="E19" s="292">
        <v>-164205</v>
      </c>
      <c r="F19" s="292">
        <v>-162450</v>
      </c>
      <c r="G19" s="292">
        <v>-167390</v>
      </c>
      <c r="H19" s="292">
        <v>-161939</v>
      </c>
      <c r="I19" s="292">
        <v>-168885</v>
      </c>
      <c r="J19" s="292">
        <v>-169831</v>
      </c>
      <c r="K19" s="292">
        <v>-329329</v>
      </c>
      <c r="L19" s="292">
        <v>-498214</v>
      </c>
      <c r="M19" s="292">
        <v>-668045</v>
      </c>
      <c r="N19" s="292">
        <v>-168794</v>
      </c>
      <c r="O19" s="292">
        <v>-180060</v>
      </c>
      <c r="P19" s="292">
        <v>-258052.72814999273</v>
      </c>
      <c r="Q19" s="292">
        <v>-242392.864630008</v>
      </c>
      <c r="R19" s="292">
        <v>-348854</v>
      </c>
      <c r="S19" s="292">
        <v>-606906.72814999276</v>
      </c>
      <c r="T19" s="292">
        <v>-849299.59278000076</v>
      </c>
      <c r="U19" s="292">
        <v>-207987.83568999972</v>
      </c>
      <c r="V19" s="292">
        <v>-215793.48569999871</v>
      </c>
      <c r="W19" s="292">
        <v>-167560.6983800024</v>
      </c>
      <c r="X19" s="292">
        <v>-174636.02044999931</v>
      </c>
      <c r="Y19" s="292">
        <f t="shared" si="5"/>
        <v>-423781.32138999843</v>
      </c>
      <c r="Z19" s="292">
        <f t="shared" si="6"/>
        <v>-591342.01977000083</v>
      </c>
      <c r="AA19" s="292">
        <f t="shared" si="7"/>
        <v>-765978.04022000008</v>
      </c>
      <c r="AB19" s="292">
        <v>-169511.47889999996</v>
      </c>
      <c r="AC19" s="292">
        <v>-222070.04475000044</v>
      </c>
      <c r="AD19" s="292">
        <v>-391581.5236500004</v>
      </c>
    </row>
    <row r="20" spans="1:30" ht="16" thickBot="1">
      <c r="A20" s="219">
        <f t="shared" si="4"/>
        <v>11</v>
      </c>
      <c r="B20" s="218" t="s">
        <v>30</v>
      </c>
      <c r="C20" s="292">
        <v>-23857</v>
      </c>
      <c r="D20" s="292">
        <v>-20444</v>
      </c>
      <c r="E20" s="292">
        <v>-13681</v>
      </c>
      <c r="F20" s="292">
        <v>-30057</v>
      </c>
      <c r="G20" s="292">
        <v>-23932</v>
      </c>
      <c r="H20" s="292">
        <v>-25050</v>
      </c>
      <c r="I20" s="292">
        <v>-19213</v>
      </c>
      <c r="J20" s="292">
        <v>-31243</v>
      </c>
      <c r="K20" s="292">
        <v>-48982</v>
      </c>
      <c r="L20" s="292">
        <v>-68195</v>
      </c>
      <c r="M20" s="292">
        <v>-99438</v>
      </c>
      <c r="N20" s="292">
        <v>-33092</v>
      </c>
      <c r="O20" s="292">
        <v>-29730</v>
      </c>
      <c r="P20" s="292">
        <v>-18010.923930017278</v>
      </c>
      <c r="Q20" s="292">
        <v>-96016.032979982599</v>
      </c>
      <c r="R20" s="292">
        <v>-62822</v>
      </c>
      <c r="S20" s="292">
        <v>-80832.923930017278</v>
      </c>
      <c r="T20" s="292">
        <v>-176848.95690999992</v>
      </c>
      <c r="U20" s="292">
        <v>-25546.43939</v>
      </c>
      <c r="V20" s="292">
        <v>-42383.011020000027</v>
      </c>
      <c r="W20" s="292">
        <v>-25596.003639999879</v>
      </c>
      <c r="X20" s="292">
        <v>-32767.336860000065</v>
      </c>
      <c r="Y20" s="292">
        <f t="shared" si="5"/>
        <v>-67929.450410000019</v>
      </c>
      <c r="Z20" s="292">
        <f t="shared" si="6"/>
        <v>-93525.454049999898</v>
      </c>
      <c r="AA20" s="292">
        <f t="shared" si="7"/>
        <v>-126292.79090999997</v>
      </c>
      <c r="AB20" s="292">
        <v>-23065.850430000013</v>
      </c>
      <c r="AC20" s="292">
        <v>-34260.564580000093</v>
      </c>
      <c r="AD20" s="292">
        <v>-57326.415010000099</v>
      </c>
    </row>
    <row r="21" spans="1:30" ht="16" thickBot="1">
      <c r="A21" s="219">
        <f t="shared" si="4"/>
        <v>12</v>
      </c>
      <c r="B21" s="184" t="s">
        <v>60</v>
      </c>
      <c r="C21" s="291">
        <v>406772</v>
      </c>
      <c r="D21" s="291">
        <v>423673</v>
      </c>
      <c r="E21" s="291">
        <v>599635</v>
      </c>
      <c r="F21" s="291">
        <v>499861</v>
      </c>
      <c r="G21" s="291">
        <v>558951</v>
      </c>
      <c r="H21" s="291">
        <v>552011</v>
      </c>
      <c r="I21" s="291">
        <v>740792</v>
      </c>
      <c r="J21" s="291">
        <v>708725</v>
      </c>
      <c r="K21" s="291">
        <v>1110962</v>
      </c>
      <c r="L21" s="291">
        <v>1851754</v>
      </c>
      <c r="M21" s="291">
        <v>2560479</v>
      </c>
      <c r="N21" s="291">
        <v>749466</v>
      </c>
      <c r="O21" s="291">
        <v>728697</v>
      </c>
      <c r="P21" s="291">
        <v>730207.99999999988</v>
      </c>
      <c r="Q21" s="291">
        <v>612380.7597900182</v>
      </c>
      <c r="R21" s="291">
        <v>1478163</v>
      </c>
      <c r="S21" s="291">
        <v>2208370.9999999995</v>
      </c>
      <c r="T21" s="291">
        <v>2820751.7597900187</v>
      </c>
      <c r="U21" s="291">
        <v>744279.77894000034</v>
      </c>
      <c r="V21" s="291">
        <v>607400.60231999983</v>
      </c>
      <c r="W21" s="291">
        <v>717087.9008599933</v>
      </c>
      <c r="X21" s="291">
        <v>724623.77639000304</v>
      </c>
      <c r="Y21" s="291">
        <f t="shared" si="5"/>
        <v>1351680.3812600002</v>
      </c>
      <c r="Z21" s="291">
        <f t="shared" si="6"/>
        <v>2068768.2821199936</v>
      </c>
      <c r="AA21" s="291">
        <f t="shared" si="7"/>
        <v>2793392.0585099966</v>
      </c>
      <c r="AB21" s="291">
        <v>877055.32712999976</v>
      </c>
      <c r="AC21" s="291">
        <v>806722.80961999926</v>
      </c>
      <c r="AD21" s="291">
        <v>1683778.0367499993</v>
      </c>
    </row>
    <row r="22" spans="1:30" ht="16" thickBot="1">
      <c r="A22" s="219">
        <f t="shared" si="4"/>
        <v>13</v>
      </c>
      <c r="B22" s="184" t="s">
        <v>61</v>
      </c>
      <c r="C22" s="291">
        <v>-232100</v>
      </c>
      <c r="D22" s="291">
        <v>-301033</v>
      </c>
      <c r="E22" s="291">
        <v>-125416</v>
      </c>
      <c r="F22" s="291">
        <v>-155004</v>
      </c>
      <c r="G22" s="291">
        <v>-233422</v>
      </c>
      <c r="H22" s="291">
        <v>-257895</v>
      </c>
      <c r="I22" s="291">
        <v>-149410</v>
      </c>
      <c r="J22" s="291">
        <v>-180532</v>
      </c>
      <c r="K22" s="291">
        <v>-491317</v>
      </c>
      <c r="L22" s="291">
        <v>-640727</v>
      </c>
      <c r="M22" s="291">
        <v>-821259</v>
      </c>
      <c r="N22" s="291">
        <v>-252392</v>
      </c>
      <c r="O22" s="291">
        <v>-240101</v>
      </c>
      <c r="P22" s="291">
        <v>-206009</v>
      </c>
      <c r="Q22" s="291">
        <v>-263824.76636000001</v>
      </c>
      <c r="R22" s="291">
        <v>-492493</v>
      </c>
      <c r="S22" s="291">
        <v>-698502</v>
      </c>
      <c r="T22" s="291">
        <v>-962326.76636000001</v>
      </c>
      <c r="U22" s="291">
        <v>-351387.7789400004</v>
      </c>
      <c r="V22" s="291">
        <v>-351730.2210599996</v>
      </c>
      <c r="W22" s="291">
        <v>-293134</v>
      </c>
      <c r="X22" s="291">
        <v>-354690</v>
      </c>
      <c r="Y22" s="291">
        <f t="shared" si="5"/>
        <v>-703118</v>
      </c>
      <c r="Z22" s="291">
        <f t="shared" si="6"/>
        <v>-996252</v>
      </c>
      <c r="AA22" s="291">
        <f t="shared" si="7"/>
        <v>-1350942</v>
      </c>
      <c r="AB22" s="291">
        <v>-482904</v>
      </c>
      <c r="AC22" s="291">
        <v>-638919</v>
      </c>
      <c r="AD22" s="291">
        <v>-1121823</v>
      </c>
    </row>
    <row r="23" spans="1:30" ht="16" thickBot="1">
      <c r="A23" s="219">
        <f t="shared" si="4"/>
        <v>14</v>
      </c>
      <c r="B23" s="184" t="s">
        <v>66</v>
      </c>
      <c r="C23" s="291">
        <v>174672</v>
      </c>
      <c r="D23" s="291">
        <v>122640</v>
      </c>
      <c r="E23" s="291">
        <v>474219</v>
      </c>
      <c r="F23" s="291">
        <v>344857</v>
      </c>
      <c r="G23" s="291">
        <v>325529</v>
      </c>
      <c r="H23" s="291">
        <v>294116</v>
      </c>
      <c r="I23" s="291">
        <v>591382</v>
      </c>
      <c r="J23" s="291">
        <v>528193</v>
      </c>
      <c r="K23" s="291">
        <v>619645</v>
      </c>
      <c r="L23" s="291">
        <v>1211027</v>
      </c>
      <c r="M23" s="291">
        <v>1739220</v>
      </c>
      <c r="N23" s="291">
        <v>497074</v>
      </c>
      <c r="O23" s="291">
        <v>488596</v>
      </c>
      <c r="P23" s="291">
        <v>524198.99999999988</v>
      </c>
      <c r="Q23" s="291">
        <v>348555.99343001819</v>
      </c>
      <c r="R23" s="291">
        <v>985670</v>
      </c>
      <c r="S23" s="291">
        <v>1509868.9999999995</v>
      </c>
      <c r="T23" s="291">
        <v>1858424.9934300187</v>
      </c>
      <c r="U23" s="291">
        <v>392891.99999999994</v>
      </c>
      <c r="V23" s="291">
        <v>255670.38126000023</v>
      </c>
      <c r="W23" s="291">
        <v>423953.9008599933</v>
      </c>
      <c r="X23" s="291">
        <v>369933.77639000304</v>
      </c>
      <c r="Y23" s="291">
        <f t="shared" si="5"/>
        <v>648562.38126000017</v>
      </c>
      <c r="Z23" s="291">
        <f t="shared" si="6"/>
        <v>1072516.2821199936</v>
      </c>
      <c r="AA23" s="291">
        <f t="shared" si="7"/>
        <v>1442450.0585099966</v>
      </c>
      <c r="AB23" s="291">
        <v>394151.32712999976</v>
      </c>
      <c r="AC23" s="291">
        <v>167803.80961999926</v>
      </c>
      <c r="AD23" s="291">
        <v>561955.03674999927</v>
      </c>
    </row>
    <row r="24" spans="1:30" s="226" customFormat="1" ht="15.5">
      <c r="A24" s="225">
        <f t="shared" si="4"/>
        <v>15</v>
      </c>
      <c r="B24" s="217" t="s">
        <v>587</v>
      </c>
      <c r="C24" s="514">
        <v>8123</v>
      </c>
      <c r="D24" s="514">
        <v>4148</v>
      </c>
      <c r="E24" s="514">
        <v>54841</v>
      </c>
      <c r="F24" s="514">
        <v>45241</v>
      </c>
      <c r="G24" s="514">
        <v>57664</v>
      </c>
      <c r="H24" s="514">
        <v>82296</v>
      </c>
      <c r="I24" s="514">
        <v>79705</v>
      </c>
      <c r="J24" s="514">
        <v>89572</v>
      </c>
      <c r="K24" s="514">
        <v>139960</v>
      </c>
      <c r="L24" s="514">
        <v>219665</v>
      </c>
      <c r="M24" s="514">
        <v>309237</v>
      </c>
      <c r="N24" s="514">
        <v>79171</v>
      </c>
      <c r="O24" s="514">
        <v>99249</v>
      </c>
      <c r="P24" s="514">
        <v>90296</v>
      </c>
      <c r="Q24" s="514">
        <v>108356.00399</v>
      </c>
      <c r="R24" s="514">
        <v>178420</v>
      </c>
      <c r="S24" s="514">
        <v>268716</v>
      </c>
      <c r="T24" s="514">
        <v>377072.00399</v>
      </c>
      <c r="U24" s="514">
        <v>75113</v>
      </c>
      <c r="V24" s="514">
        <v>91505.013430000021</v>
      </c>
      <c r="W24" s="514">
        <v>100364.95836000002</v>
      </c>
      <c r="X24" s="514">
        <v>89225.063319999957</v>
      </c>
      <c r="Y24" s="514">
        <f t="shared" si="5"/>
        <v>166618.01343000002</v>
      </c>
      <c r="Z24" s="514">
        <f t="shared" si="6"/>
        <v>266982.97179000004</v>
      </c>
      <c r="AA24" s="514">
        <f t="shared" si="7"/>
        <v>356208.03511</v>
      </c>
      <c r="AB24" s="514">
        <v>83784.398869999975</v>
      </c>
      <c r="AC24" s="514">
        <v>79270.235170000058</v>
      </c>
      <c r="AD24" s="514">
        <v>163054.63404000003</v>
      </c>
    </row>
    <row r="25" spans="1:30" s="226" customFormat="1" ht="16" thickBot="1">
      <c r="A25" s="225">
        <f t="shared" si="4"/>
        <v>16</v>
      </c>
      <c r="B25" s="217" t="s">
        <v>68</v>
      </c>
      <c r="C25" s="514">
        <v>-21804</v>
      </c>
      <c r="D25" s="514">
        <v>-15737</v>
      </c>
      <c r="E25" s="514">
        <v>-20517</v>
      </c>
      <c r="F25" s="514">
        <v>-27628</v>
      </c>
      <c r="G25" s="514">
        <v>12635</v>
      </c>
      <c r="H25" s="514">
        <v>-27145</v>
      </c>
      <c r="I25" s="514">
        <v>-33118</v>
      </c>
      <c r="J25" s="514">
        <v>-51836</v>
      </c>
      <c r="K25" s="514">
        <v>-14510</v>
      </c>
      <c r="L25" s="514">
        <v>-47628</v>
      </c>
      <c r="M25" s="514">
        <v>-99464</v>
      </c>
      <c r="N25" s="514">
        <v>-21320</v>
      </c>
      <c r="O25" s="514">
        <v>-17757</v>
      </c>
      <c r="P25" s="514">
        <v>-29516</v>
      </c>
      <c r="Q25" s="514">
        <v>-60484</v>
      </c>
      <c r="R25" s="514">
        <v>-39077</v>
      </c>
      <c r="S25" s="514">
        <v>-68593</v>
      </c>
      <c r="T25" s="514">
        <v>-129077</v>
      </c>
      <c r="U25" s="514">
        <v>-29017</v>
      </c>
      <c r="V25" s="514">
        <v>-33651</v>
      </c>
      <c r="W25" s="514">
        <v>3833</v>
      </c>
      <c r="X25" s="514">
        <v>-45264</v>
      </c>
      <c r="Y25" s="514">
        <f t="shared" si="5"/>
        <v>-62668</v>
      </c>
      <c r="Z25" s="514">
        <f t="shared" si="6"/>
        <v>-58835</v>
      </c>
      <c r="AA25" s="514">
        <f t="shared" si="7"/>
        <v>-104099</v>
      </c>
      <c r="AB25" s="514">
        <v>-25391</v>
      </c>
      <c r="AC25" s="514">
        <v>-61901</v>
      </c>
      <c r="AD25" s="514">
        <v>-87292</v>
      </c>
    </row>
    <row r="26" spans="1:30" ht="16" thickBot="1">
      <c r="A26" s="219">
        <f t="shared" si="4"/>
        <v>17</v>
      </c>
      <c r="B26" s="184" t="s">
        <v>588</v>
      </c>
      <c r="C26" s="291">
        <v>160991</v>
      </c>
      <c r="D26" s="291">
        <v>111051</v>
      </c>
      <c r="E26" s="291">
        <v>508543</v>
      </c>
      <c r="F26" s="291">
        <v>362470</v>
      </c>
      <c r="G26" s="291">
        <v>395828</v>
      </c>
      <c r="H26" s="291">
        <v>349267</v>
      </c>
      <c r="I26" s="291">
        <v>637969</v>
      </c>
      <c r="J26" s="291">
        <v>565929</v>
      </c>
      <c r="K26" s="291">
        <v>745095</v>
      </c>
      <c r="L26" s="291">
        <v>1383064</v>
      </c>
      <c r="M26" s="291">
        <v>1948993</v>
      </c>
      <c r="N26" s="291">
        <v>554925</v>
      </c>
      <c r="O26" s="291">
        <v>570088</v>
      </c>
      <c r="P26" s="291">
        <v>584978.99999999988</v>
      </c>
      <c r="Q26" s="291">
        <v>396427.99742001819</v>
      </c>
      <c r="R26" s="291">
        <v>1125013</v>
      </c>
      <c r="S26" s="291">
        <v>1709991.9999999995</v>
      </c>
      <c r="T26" s="291">
        <v>2106419.9974200185</v>
      </c>
      <c r="U26" s="291">
        <v>438987.99999999994</v>
      </c>
      <c r="V26" s="291">
        <v>313524.39469000022</v>
      </c>
      <c r="W26" s="291">
        <v>528151.85921999335</v>
      </c>
      <c r="X26" s="291">
        <v>413894.839710003</v>
      </c>
      <c r="Y26" s="291">
        <f t="shared" si="5"/>
        <v>752512.39469000022</v>
      </c>
      <c r="Z26" s="291">
        <f t="shared" si="6"/>
        <v>1280664.2539099935</v>
      </c>
      <c r="AA26" s="291">
        <f t="shared" si="7"/>
        <v>1694559.0936199964</v>
      </c>
      <c r="AB26" s="291">
        <v>452544.72599999973</v>
      </c>
      <c r="AC26" s="291">
        <v>185173.04478999932</v>
      </c>
      <c r="AD26" s="291">
        <v>637717.67078999931</v>
      </c>
    </row>
    <row r="27" spans="1:30" s="226" customFormat="1" ht="15.5">
      <c r="A27" s="225">
        <f t="shared" si="4"/>
        <v>18</v>
      </c>
      <c r="B27" s="217" t="s">
        <v>211</v>
      </c>
      <c r="C27" s="514">
        <v>-38365</v>
      </c>
      <c r="D27" s="514">
        <v>-23507</v>
      </c>
      <c r="E27" s="514">
        <v>-105749</v>
      </c>
      <c r="F27" s="514">
        <v>18998</v>
      </c>
      <c r="G27" s="514">
        <v>-83467</v>
      </c>
      <c r="H27" s="514">
        <v>-75796</v>
      </c>
      <c r="I27" s="514">
        <v>-147325</v>
      </c>
      <c r="J27" s="514">
        <v>351126</v>
      </c>
      <c r="K27" s="514">
        <v>-159263</v>
      </c>
      <c r="L27" s="514">
        <v>-306588</v>
      </c>
      <c r="M27" s="514">
        <v>44538</v>
      </c>
      <c r="N27" s="514">
        <v>-132843</v>
      </c>
      <c r="O27" s="514">
        <v>-130433</v>
      </c>
      <c r="P27" s="514">
        <v>-139245</v>
      </c>
      <c r="Q27" s="514">
        <v>426987</v>
      </c>
      <c r="R27" s="514">
        <v>-263276</v>
      </c>
      <c r="S27" s="514">
        <v>-402521</v>
      </c>
      <c r="T27" s="514">
        <v>24466</v>
      </c>
      <c r="U27" s="514">
        <v>-90164</v>
      </c>
      <c r="V27" s="514">
        <v>-40782</v>
      </c>
      <c r="W27" s="514">
        <v>39853</v>
      </c>
      <c r="X27" s="514">
        <v>85412</v>
      </c>
      <c r="Y27" s="514">
        <f t="shared" si="5"/>
        <v>-130946</v>
      </c>
      <c r="Z27" s="514">
        <f t="shared" si="6"/>
        <v>-91093</v>
      </c>
      <c r="AA27" s="514">
        <f t="shared" si="7"/>
        <v>-5681</v>
      </c>
      <c r="AB27" s="514">
        <v>-84721</v>
      </c>
      <c r="AC27" s="514">
        <f>SUM(AC28:AC29)</f>
        <v>3444</v>
      </c>
      <c r="AD27" s="514">
        <f>SUM(AD28:AD29)</f>
        <v>-81276.899999999994</v>
      </c>
    </row>
    <row r="28" spans="1:30" ht="15.5">
      <c r="A28" s="219">
        <f t="shared" si="4"/>
        <v>19</v>
      </c>
      <c r="B28" s="218" t="s">
        <v>71</v>
      </c>
      <c r="C28" s="292">
        <v>-39983</v>
      </c>
      <c r="D28" s="292">
        <v>-24828</v>
      </c>
      <c r="E28" s="292">
        <v>-147609</v>
      </c>
      <c r="F28" s="292">
        <v>97919</v>
      </c>
      <c r="G28" s="292">
        <v>-113917</v>
      </c>
      <c r="H28" s="292">
        <v>-111388</v>
      </c>
      <c r="I28" s="292">
        <v>-188420</v>
      </c>
      <c r="J28" s="292">
        <v>349191</v>
      </c>
      <c r="K28" s="292">
        <v>-225305</v>
      </c>
      <c r="L28" s="292">
        <v>-413725</v>
      </c>
      <c r="M28" s="292">
        <v>-64534</v>
      </c>
      <c r="N28" s="292">
        <v>-169742</v>
      </c>
      <c r="O28" s="292">
        <v>-175719</v>
      </c>
      <c r="P28" s="292">
        <v>-110327</v>
      </c>
      <c r="Q28" s="292">
        <v>396550</v>
      </c>
      <c r="R28" s="292">
        <v>-345461</v>
      </c>
      <c r="S28" s="292">
        <v>-455788</v>
      </c>
      <c r="T28" s="292">
        <v>-59238</v>
      </c>
      <c r="U28" s="292">
        <v>-94933</v>
      </c>
      <c r="V28" s="292">
        <v>11308</v>
      </c>
      <c r="W28" s="292">
        <v>38604</v>
      </c>
      <c r="X28" s="292">
        <v>-66994</v>
      </c>
      <c r="Y28" s="292">
        <f t="shared" si="5"/>
        <v>-83625</v>
      </c>
      <c r="Z28" s="292">
        <f t="shared" si="6"/>
        <v>-45021</v>
      </c>
      <c r="AA28" s="292">
        <f t="shared" si="7"/>
        <v>-112015</v>
      </c>
      <c r="AB28" s="292">
        <v>-83168</v>
      </c>
      <c r="AC28" s="292">
        <v>-52332</v>
      </c>
      <c r="AD28" s="292">
        <v>-135499.9</v>
      </c>
    </row>
    <row r="29" spans="1:30" ht="16" thickBot="1">
      <c r="A29" s="219">
        <f t="shared" si="4"/>
        <v>20</v>
      </c>
      <c r="B29" s="218" t="s">
        <v>72</v>
      </c>
      <c r="C29" s="292">
        <v>1618</v>
      </c>
      <c r="D29" s="292">
        <v>1321</v>
      </c>
      <c r="E29" s="292">
        <v>41860</v>
      </c>
      <c r="F29" s="292">
        <v>-78921</v>
      </c>
      <c r="G29" s="292">
        <v>30450</v>
      </c>
      <c r="H29" s="292">
        <v>35592</v>
      </c>
      <c r="I29" s="292">
        <v>41095</v>
      </c>
      <c r="J29" s="292">
        <v>1935</v>
      </c>
      <c r="K29" s="292">
        <v>66042</v>
      </c>
      <c r="L29" s="292">
        <v>107137</v>
      </c>
      <c r="M29" s="292">
        <v>109072</v>
      </c>
      <c r="N29" s="292">
        <v>36899</v>
      </c>
      <c r="O29" s="292">
        <v>45286</v>
      </c>
      <c r="P29" s="292">
        <v>-28918</v>
      </c>
      <c r="Q29" s="292">
        <v>30437</v>
      </c>
      <c r="R29" s="292">
        <v>82185</v>
      </c>
      <c r="S29" s="292">
        <v>53267</v>
      </c>
      <c r="T29" s="292">
        <v>83704</v>
      </c>
      <c r="U29" s="292">
        <v>4769</v>
      </c>
      <c r="V29" s="292">
        <v>-52090</v>
      </c>
      <c r="W29" s="292">
        <v>1249</v>
      </c>
      <c r="X29" s="292">
        <v>152406</v>
      </c>
      <c r="Y29" s="292">
        <f t="shared" si="5"/>
        <v>-47321</v>
      </c>
      <c r="Z29" s="292">
        <f t="shared" si="6"/>
        <v>-46072</v>
      </c>
      <c r="AA29" s="292">
        <f t="shared" si="7"/>
        <v>106334</v>
      </c>
      <c r="AB29" s="292">
        <v>-1553</v>
      </c>
      <c r="AC29" s="292">
        <v>55776</v>
      </c>
      <c r="AD29" s="292">
        <v>54223</v>
      </c>
    </row>
    <row r="30" spans="1:30" ht="16" thickBot="1">
      <c r="A30" s="219">
        <f t="shared" si="4"/>
        <v>21</v>
      </c>
      <c r="B30" s="184" t="s">
        <v>590</v>
      </c>
      <c r="C30" s="291">
        <v>122626</v>
      </c>
      <c r="D30" s="291">
        <v>87544</v>
      </c>
      <c r="E30" s="291">
        <v>402794</v>
      </c>
      <c r="F30" s="291">
        <v>381468</v>
      </c>
      <c r="G30" s="291">
        <v>312361</v>
      </c>
      <c r="H30" s="291">
        <v>273471</v>
      </c>
      <c r="I30" s="291">
        <v>490644</v>
      </c>
      <c r="J30" s="291">
        <v>917055</v>
      </c>
      <c r="K30" s="291">
        <v>585832</v>
      </c>
      <c r="L30" s="291">
        <v>1076476</v>
      </c>
      <c r="M30" s="291">
        <v>1993531</v>
      </c>
      <c r="N30" s="291">
        <v>422082</v>
      </c>
      <c r="O30" s="291">
        <v>439655</v>
      </c>
      <c r="P30" s="291">
        <v>445733.99999999988</v>
      </c>
      <c r="Q30" s="291">
        <v>823414.99742001819</v>
      </c>
      <c r="R30" s="291">
        <v>861737</v>
      </c>
      <c r="S30" s="291">
        <v>1307470.9999999995</v>
      </c>
      <c r="T30" s="291">
        <v>2130885.9974200185</v>
      </c>
      <c r="U30" s="291">
        <v>348823.99999999994</v>
      </c>
      <c r="V30" s="291">
        <v>272742.39469000022</v>
      </c>
      <c r="W30" s="291">
        <v>568004.85921999335</v>
      </c>
      <c r="X30" s="291">
        <v>499306.839710003</v>
      </c>
      <c r="Y30" s="291">
        <f t="shared" si="5"/>
        <v>621566.39469000022</v>
      </c>
      <c r="Z30" s="291">
        <f t="shared" si="6"/>
        <v>1189571.2539099935</v>
      </c>
      <c r="AA30" s="291">
        <f t="shared" si="7"/>
        <v>1688878.0936199964</v>
      </c>
      <c r="AB30" s="291">
        <v>367823.72599999973</v>
      </c>
      <c r="AC30" s="291">
        <v>188617.04478999932</v>
      </c>
      <c r="AD30" s="291">
        <v>556440.77078999928</v>
      </c>
    </row>
    <row r="31" spans="1:30" ht="16" thickBot="1">
      <c r="A31" s="219">
        <f t="shared" si="4"/>
        <v>22</v>
      </c>
      <c r="B31" s="173" t="s">
        <v>591</v>
      </c>
      <c r="C31" s="292">
        <v>-10096</v>
      </c>
      <c r="D31" s="292">
        <v>-13471</v>
      </c>
      <c r="E31" s="292">
        <v>-16067</v>
      </c>
      <c r="F31" s="292">
        <v>-17912</v>
      </c>
      <c r="G31" s="292">
        <v>-6341</v>
      </c>
      <c r="H31" s="292">
        <v>-12269</v>
      </c>
      <c r="I31" s="292">
        <v>-16139</v>
      </c>
      <c r="J31" s="292">
        <v>-16496</v>
      </c>
      <c r="K31" s="292">
        <v>-18610</v>
      </c>
      <c r="L31" s="292">
        <v>-34749</v>
      </c>
      <c r="M31" s="292">
        <v>-51245</v>
      </c>
      <c r="N31" s="292">
        <v>-12837</v>
      </c>
      <c r="O31" s="292">
        <v>-14062</v>
      </c>
      <c r="P31" s="292">
        <v>-14146</v>
      </c>
      <c r="Q31" s="292">
        <v>-13270</v>
      </c>
      <c r="R31" s="292">
        <v>-26899</v>
      </c>
      <c r="S31" s="292">
        <v>-41045</v>
      </c>
      <c r="T31" s="292">
        <v>-54315</v>
      </c>
      <c r="U31" s="292">
        <v>-11471</v>
      </c>
      <c r="V31" s="292">
        <v>-17101.457899999921</v>
      </c>
      <c r="W31" s="292">
        <v>-17975.542100000079</v>
      </c>
      <c r="X31" s="292">
        <v>-16568.217139999848</v>
      </c>
      <c r="Y31" s="292">
        <f t="shared" si="5"/>
        <v>-28572.457899999921</v>
      </c>
      <c r="Z31" s="292">
        <f t="shared" si="6"/>
        <v>-46548</v>
      </c>
      <c r="AA31" s="292">
        <f t="shared" si="7"/>
        <v>-63116.217139999848</v>
      </c>
      <c r="AB31" s="292">
        <v>-10088.76088</v>
      </c>
      <c r="AC31" s="292">
        <v>-14752.000000000002</v>
      </c>
      <c r="AD31" s="292">
        <v>-24840.760880000002</v>
      </c>
    </row>
    <row r="32" spans="1:30" ht="16" thickBot="1">
      <c r="A32" s="219">
        <f t="shared" si="4"/>
        <v>23</v>
      </c>
      <c r="B32" s="142" t="s">
        <v>592</v>
      </c>
      <c r="C32" s="293">
        <v>112530</v>
      </c>
      <c r="D32" s="293">
        <v>74073</v>
      </c>
      <c r="E32" s="293">
        <v>386727</v>
      </c>
      <c r="F32" s="293">
        <v>363556</v>
      </c>
      <c r="G32" s="293">
        <v>306020</v>
      </c>
      <c r="H32" s="293">
        <v>261202</v>
      </c>
      <c r="I32" s="293">
        <v>474505</v>
      </c>
      <c r="J32" s="293">
        <v>900559</v>
      </c>
      <c r="K32" s="293">
        <v>567222</v>
      </c>
      <c r="L32" s="293">
        <v>1041727</v>
      </c>
      <c r="M32" s="293">
        <v>1942286</v>
      </c>
      <c r="N32" s="293">
        <v>409245</v>
      </c>
      <c r="O32" s="293">
        <v>425593</v>
      </c>
      <c r="P32" s="293">
        <v>431587.99999999988</v>
      </c>
      <c r="Q32" s="293">
        <v>810144.99742001819</v>
      </c>
      <c r="R32" s="293">
        <v>834838</v>
      </c>
      <c r="S32" s="293">
        <v>1266425.9999999995</v>
      </c>
      <c r="T32" s="293">
        <v>2076570.9974200185</v>
      </c>
      <c r="U32" s="293">
        <v>337352.99999999994</v>
      </c>
      <c r="V32" s="293">
        <v>255639.9367900003</v>
      </c>
      <c r="W32" s="293">
        <v>550029.31711999327</v>
      </c>
      <c r="X32" s="293">
        <v>482738.62257000315</v>
      </c>
      <c r="Y32" s="293">
        <f t="shared" ref="Y32" si="8">SUM(U32:V32)</f>
        <v>592992.93679000018</v>
      </c>
      <c r="Z32" s="293">
        <f>SUM(U32:W32)</f>
        <v>1143022.2539099935</v>
      </c>
      <c r="AA32" s="293">
        <f t="shared" si="7"/>
        <v>1625760.8764799966</v>
      </c>
      <c r="AB32" s="293">
        <v>357734.96511999972</v>
      </c>
      <c r="AC32" s="293">
        <f>AC30+AC31</f>
        <v>173865.04478999932</v>
      </c>
      <c r="AD32" s="293">
        <f>AD30+AD31</f>
        <v>531600.00990999932</v>
      </c>
    </row>
    <row r="33" spans="1:30" ht="13">
      <c r="A33" s="219">
        <f t="shared" si="4"/>
        <v>24</v>
      </c>
      <c r="B33" s="282" t="s">
        <v>585</v>
      </c>
      <c r="C33" s="283">
        <f t="shared" ref="C33:M33" si="9">SUM(C14:C15)-C21</f>
        <v>0</v>
      </c>
      <c r="D33" s="283">
        <f t="shared" si="9"/>
        <v>0</v>
      </c>
      <c r="E33" s="283">
        <f t="shared" si="9"/>
        <v>0</v>
      </c>
      <c r="F33" s="283">
        <f t="shared" si="9"/>
        <v>0</v>
      </c>
      <c r="G33" s="283">
        <f t="shared" si="9"/>
        <v>0</v>
      </c>
      <c r="H33" s="283">
        <f t="shared" si="9"/>
        <v>0</v>
      </c>
      <c r="I33" s="283">
        <f t="shared" si="9"/>
        <v>0</v>
      </c>
      <c r="J33" s="283">
        <f t="shared" si="9"/>
        <v>0</v>
      </c>
      <c r="K33" s="283">
        <f t="shared" si="9"/>
        <v>0</v>
      </c>
      <c r="L33" s="283">
        <f t="shared" si="9"/>
        <v>0</v>
      </c>
      <c r="M33" s="283">
        <f t="shared" si="9"/>
        <v>0</v>
      </c>
      <c r="N33" s="283">
        <f t="shared" ref="N33:T33" si="10">SUM(N14:N15)-N21</f>
        <v>0</v>
      </c>
      <c r="O33" s="283">
        <f t="shared" si="10"/>
        <v>0</v>
      </c>
      <c r="P33" s="283">
        <f t="shared" si="10"/>
        <v>0</v>
      </c>
      <c r="Q33" s="283">
        <f t="shared" si="10"/>
        <v>0</v>
      </c>
      <c r="R33" s="283">
        <f t="shared" si="10"/>
        <v>0</v>
      </c>
      <c r="S33" s="283">
        <f t="shared" si="10"/>
        <v>0</v>
      </c>
      <c r="T33" s="283">
        <f t="shared" si="10"/>
        <v>0</v>
      </c>
      <c r="U33" s="283">
        <f>SUM(U14:U15)-U21</f>
        <v>0</v>
      </c>
      <c r="V33" s="283">
        <f>SUM(V14:V15)-V21</f>
        <v>0</v>
      </c>
      <c r="W33" s="283">
        <v>0</v>
      </c>
      <c r="X33" s="283">
        <f>SUM(X14:X15)-X21</f>
        <v>0</v>
      </c>
      <c r="Y33" s="283">
        <f>SUM(Y14:Y15)-Y21</f>
        <v>0</v>
      </c>
      <c r="Z33" s="283"/>
      <c r="AA33" s="283">
        <f>SUM(AA14:AA15)-AA21</f>
        <v>0</v>
      </c>
      <c r="AB33" s="283">
        <f>SUM(AB14:AB15)-AB21</f>
        <v>0</v>
      </c>
      <c r="AC33" s="283">
        <f>SUM(AC14:AC15)-AC21</f>
        <v>0</v>
      </c>
      <c r="AD33" s="283">
        <f>SUM(AD14:AD15)-AD21</f>
        <v>0</v>
      </c>
    </row>
    <row r="34" spans="1:30" ht="13">
      <c r="A34" s="219">
        <f t="shared" si="4"/>
        <v>25</v>
      </c>
      <c r="B34" s="282" t="s">
        <v>586</v>
      </c>
      <c r="C34" s="283">
        <f t="shared" ref="C34:N34" si="11">SUM(C21:C22)-C23</f>
        <v>0</v>
      </c>
      <c r="D34" s="283">
        <f t="shared" si="11"/>
        <v>0</v>
      </c>
      <c r="E34" s="283">
        <f t="shared" si="11"/>
        <v>0</v>
      </c>
      <c r="F34" s="283">
        <f t="shared" si="11"/>
        <v>0</v>
      </c>
      <c r="G34" s="283">
        <f t="shared" si="11"/>
        <v>0</v>
      </c>
      <c r="H34" s="283">
        <f t="shared" si="11"/>
        <v>0</v>
      </c>
      <c r="I34" s="283">
        <f t="shared" si="11"/>
        <v>0</v>
      </c>
      <c r="J34" s="283">
        <f t="shared" si="11"/>
        <v>0</v>
      </c>
      <c r="K34" s="283">
        <f t="shared" si="11"/>
        <v>0</v>
      </c>
      <c r="L34" s="283">
        <f t="shared" si="11"/>
        <v>0</v>
      </c>
      <c r="M34" s="283">
        <f t="shared" si="11"/>
        <v>0</v>
      </c>
      <c r="N34" s="283">
        <f t="shared" si="11"/>
        <v>0</v>
      </c>
      <c r="O34" s="283">
        <f t="shared" ref="O34:T34" si="12">SUM(O21:O22)-O23</f>
        <v>0</v>
      </c>
      <c r="P34" s="283">
        <f t="shared" si="12"/>
        <v>0</v>
      </c>
      <c r="Q34" s="283">
        <f t="shared" si="12"/>
        <v>0</v>
      </c>
      <c r="R34" s="283">
        <f t="shared" si="12"/>
        <v>0</v>
      </c>
      <c r="S34" s="283">
        <f t="shared" si="12"/>
        <v>0</v>
      </c>
      <c r="T34" s="283">
        <f t="shared" si="12"/>
        <v>0</v>
      </c>
      <c r="U34" s="283">
        <f>SUM(U21:U22)-U23</f>
        <v>0</v>
      </c>
      <c r="V34" s="283">
        <f>SUM(V21:V22)-V23</f>
        <v>0</v>
      </c>
      <c r="W34" s="283">
        <v>0</v>
      </c>
      <c r="X34" s="283">
        <f>SUM(X21:X22)-X23</f>
        <v>0</v>
      </c>
      <c r="Y34" s="283">
        <f>SUM(Y21:Y22)-Y23</f>
        <v>0</v>
      </c>
      <c r="Z34" s="283"/>
      <c r="AA34" s="283">
        <f>SUM(AA21:AA22)-AA23</f>
        <v>0</v>
      </c>
      <c r="AB34" s="283">
        <f>SUM(AB21:AB22)-AB23</f>
        <v>0</v>
      </c>
      <c r="AC34" s="283">
        <f>SUM(AC21:AC22)-AC23</f>
        <v>0</v>
      </c>
      <c r="AD34" s="283">
        <f>SUM(AD21:AD22)-AD23</f>
        <v>0</v>
      </c>
    </row>
    <row r="35" spans="1:30" ht="13">
      <c r="A35" s="219">
        <f t="shared" si="4"/>
        <v>26</v>
      </c>
      <c r="B35" s="282" t="s">
        <v>589</v>
      </c>
      <c r="C35" s="283">
        <f>SUM(C23:C25)-C26</f>
        <v>0</v>
      </c>
      <c r="D35" s="283">
        <f t="shared" ref="D35:M35" si="13">SUM(D23:D25)-D26</f>
        <v>0</v>
      </c>
      <c r="E35" s="283">
        <f t="shared" si="13"/>
        <v>0</v>
      </c>
      <c r="F35" s="283">
        <f t="shared" si="13"/>
        <v>0</v>
      </c>
      <c r="G35" s="283">
        <f t="shared" si="13"/>
        <v>0</v>
      </c>
      <c r="H35" s="283">
        <f t="shared" si="13"/>
        <v>0</v>
      </c>
      <c r="I35" s="283">
        <f t="shared" si="13"/>
        <v>0</v>
      </c>
      <c r="J35" s="283">
        <f t="shared" si="13"/>
        <v>0</v>
      </c>
      <c r="K35" s="283">
        <f t="shared" si="13"/>
        <v>0</v>
      </c>
      <c r="L35" s="283">
        <f t="shared" si="13"/>
        <v>0</v>
      </c>
      <c r="M35" s="283">
        <f t="shared" si="13"/>
        <v>0</v>
      </c>
      <c r="N35" s="283">
        <f t="shared" ref="N35:T35" si="14">SUM(N23:N25)-N26</f>
        <v>0</v>
      </c>
      <c r="O35" s="283">
        <f t="shared" si="14"/>
        <v>0</v>
      </c>
      <c r="P35" s="283">
        <f t="shared" si="14"/>
        <v>0</v>
      </c>
      <c r="Q35" s="283">
        <f t="shared" si="14"/>
        <v>0</v>
      </c>
      <c r="R35" s="283">
        <f t="shared" si="14"/>
        <v>0</v>
      </c>
      <c r="S35" s="283">
        <f t="shared" si="14"/>
        <v>0</v>
      </c>
      <c r="T35" s="283">
        <f t="shared" si="14"/>
        <v>0</v>
      </c>
      <c r="U35" s="283">
        <f>SUM(U23:U25)-U26</f>
        <v>0</v>
      </c>
      <c r="V35" s="283">
        <f>SUM(V23:V25)-V26</f>
        <v>0</v>
      </c>
      <c r="W35" s="283">
        <v>0</v>
      </c>
      <c r="X35" s="283">
        <f>SUM(X23:X25)-X26</f>
        <v>0</v>
      </c>
      <c r="Y35" s="283">
        <f>SUM(Y23:Y25)-Y26</f>
        <v>0</v>
      </c>
      <c r="Z35" s="283"/>
      <c r="AA35" s="283">
        <f>SUM(AA23:AA25)-AA26</f>
        <v>0</v>
      </c>
      <c r="AB35" s="283">
        <f>SUM(AB23:AB25)-AB26</f>
        <v>0</v>
      </c>
      <c r="AC35" s="283">
        <f>SUM(AC23:AC25)-AC26</f>
        <v>0</v>
      </c>
      <c r="AD35" s="283">
        <f>SUM(AD23:AD25)-AD26</f>
        <v>0</v>
      </c>
    </row>
    <row r="36" spans="1:30" ht="13">
      <c r="A36" s="219">
        <f t="shared" si="4"/>
        <v>27</v>
      </c>
      <c r="B36" s="282" t="s">
        <v>593</v>
      </c>
      <c r="C36" s="283">
        <f>SUM(C26:C27,C31)-C32</f>
        <v>0</v>
      </c>
      <c r="D36" s="283">
        <f t="shared" ref="D36:N36" si="15">SUM(D26:D27,D31)-D32</f>
        <v>0</v>
      </c>
      <c r="E36" s="283">
        <f t="shared" si="15"/>
        <v>0</v>
      </c>
      <c r="F36" s="283">
        <f t="shared" si="15"/>
        <v>0</v>
      </c>
      <c r="G36" s="283">
        <f t="shared" si="15"/>
        <v>0</v>
      </c>
      <c r="H36" s="283">
        <f t="shared" si="15"/>
        <v>0</v>
      </c>
      <c r="I36" s="283">
        <f t="shared" si="15"/>
        <v>0</v>
      </c>
      <c r="J36" s="283">
        <f t="shared" si="15"/>
        <v>0</v>
      </c>
      <c r="K36" s="283">
        <f t="shared" si="15"/>
        <v>0</v>
      </c>
      <c r="L36" s="283">
        <f t="shared" si="15"/>
        <v>0</v>
      </c>
      <c r="M36" s="283">
        <f t="shared" si="15"/>
        <v>0</v>
      </c>
      <c r="N36" s="283">
        <f t="shared" si="15"/>
        <v>0</v>
      </c>
      <c r="O36" s="283">
        <f t="shared" ref="O36:T36" si="16">SUM(O26:O27,O31)-O32</f>
        <v>0</v>
      </c>
      <c r="P36" s="283">
        <f t="shared" si="16"/>
        <v>0</v>
      </c>
      <c r="Q36" s="283">
        <f t="shared" si="16"/>
        <v>0</v>
      </c>
      <c r="R36" s="283">
        <f t="shared" si="16"/>
        <v>0</v>
      </c>
      <c r="S36" s="283">
        <f t="shared" si="16"/>
        <v>0</v>
      </c>
      <c r="T36" s="283">
        <f t="shared" si="16"/>
        <v>0</v>
      </c>
      <c r="U36" s="283">
        <f>SUM(U26:U27,U31)-U32</f>
        <v>0</v>
      </c>
      <c r="V36" s="283">
        <f>SUM(V26:V27,V31)-V32</f>
        <v>1</v>
      </c>
      <c r="W36" s="283">
        <v>0</v>
      </c>
      <c r="X36" s="283">
        <f>SUM(X26:X27,X31)-X32</f>
        <v>0</v>
      </c>
      <c r="Y36" s="283">
        <f>SUM(Y26:Y27,Y31)-Y32</f>
        <v>1.0000000001164153</v>
      </c>
      <c r="Z36" s="283"/>
      <c r="AA36" s="283">
        <f>SUM(AA26:AA27,AA31)-AA32</f>
        <v>1</v>
      </c>
      <c r="AB36" s="283">
        <f>SUM(AB26:AB27,AB31)-AB32</f>
        <v>0</v>
      </c>
      <c r="AC36" s="283">
        <f>SUM(AC26:AC27,AC31)-AC32</f>
        <v>0</v>
      </c>
      <c r="AD36" s="283">
        <f>SUM(AD26:AD27,AD31)-AD32</f>
        <v>0</v>
      </c>
    </row>
    <row r="37" spans="1:30" ht="13">
      <c r="B37" s="227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</row>
  </sheetData>
  <mergeCells count="29">
    <mergeCell ref="B2:B5"/>
    <mergeCell ref="Q10:Q11"/>
    <mergeCell ref="R10:R11"/>
    <mergeCell ref="T10:T11"/>
    <mergeCell ref="C10:C11"/>
    <mergeCell ref="D10:D11"/>
    <mergeCell ref="E10:E11"/>
    <mergeCell ref="F10:F11"/>
    <mergeCell ref="G10:G11"/>
    <mergeCell ref="N10:N11"/>
    <mergeCell ref="S10:S11"/>
    <mergeCell ref="L10:L11"/>
    <mergeCell ref="M10:M11"/>
    <mergeCell ref="H10:H11"/>
    <mergeCell ref="I10:I11"/>
    <mergeCell ref="J10:J11"/>
    <mergeCell ref="K10:K11"/>
    <mergeCell ref="O10:O11"/>
    <mergeCell ref="U10:U11"/>
    <mergeCell ref="P10:P11"/>
    <mergeCell ref="AD10:AD11"/>
    <mergeCell ref="AA10:AA11"/>
    <mergeCell ref="V10:V11"/>
    <mergeCell ref="W10:W11"/>
    <mergeCell ref="X10:X11"/>
    <mergeCell ref="Y10:Y11"/>
    <mergeCell ref="Z10:Z11"/>
    <mergeCell ref="AC10:AC11"/>
    <mergeCell ref="AB10:AB11"/>
  </mergeCells>
  <phoneticPr fontId="152" type="noConversion"/>
  <hyperlinks>
    <hyperlink ref="F3" location="Menu!A1" display="→Menu←" xr:uid="{98BCF48E-46BD-406D-BF30-E46EE8FCC384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C0B35-8569-4182-9462-292137CD6FAD}">
  <sheetPr codeName="Planilha16">
    <tabColor rgb="FF0099FF"/>
  </sheetPr>
  <dimension ref="A1:Z114"/>
  <sheetViews>
    <sheetView showGridLines="0" zoomScale="70" zoomScaleNormal="70" workbookViewId="0">
      <pane ySplit="10" topLeftCell="A17" activePane="bottomLeft" state="frozen"/>
      <selection activeCell="N14" sqref="N14"/>
      <selection pane="bottomLeft" activeCell="G26" sqref="G26"/>
    </sheetView>
  </sheetViews>
  <sheetFormatPr defaultColWidth="0" defaultRowHeight="15.5" outlineLevelRow="1" outlineLevelCol="1"/>
  <cols>
    <col min="1" max="1" width="2.1796875" style="2" customWidth="1"/>
    <col min="2" max="2" width="52.81640625" style="2" customWidth="1"/>
    <col min="3" max="4" width="11.1796875" style="3" customWidth="1"/>
    <col min="5" max="5" width="11.1796875" style="67" customWidth="1"/>
    <col min="6" max="6" width="11.7265625" style="3" customWidth="1" outlineLevel="1"/>
    <col min="7" max="7" width="11.1796875" style="3" customWidth="1" outlineLevel="1"/>
    <col min="8" max="8" width="11.1796875" style="67" customWidth="1" outlineLevel="1"/>
    <col min="9" max="9" width="6.81640625" style="68" bestFit="1" customWidth="1"/>
    <col min="10" max="10" width="12.1796875" style="3" customWidth="1"/>
    <col min="11" max="11" width="11.453125" style="3" hidden="1" customWidth="1" outlineLevel="1"/>
    <col min="12" max="12" width="15.1796875" style="68" bestFit="1" customWidth="1" collapsed="1"/>
    <col min="13" max="13" width="5.81640625" style="99" customWidth="1"/>
    <col min="14" max="14" width="4.54296875" style="2" customWidth="1"/>
    <col min="15" max="15" width="52.453125" style="3" customWidth="1"/>
    <col min="16" max="16" width="12" style="3" customWidth="1"/>
    <col min="17" max="17" width="12.1796875" style="67" customWidth="1"/>
    <col min="18" max="18" width="12" style="3" customWidth="1"/>
    <col min="19" max="19" width="5.54296875" style="2" customWidth="1"/>
    <col min="20" max="20" width="12.1796875" style="2" customWidth="1"/>
    <col min="21" max="21" width="10.1796875" style="2" bestFit="1" customWidth="1"/>
    <col min="22" max="16384" width="8.81640625" style="2" hidden="1"/>
  </cols>
  <sheetData>
    <row r="1" spans="1:26" ht="7.5" customHeight="1" thickBot="1">
      <c r="A1" s="6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2"/>
      <c r="P1" s="2"/>
      <c r="Q1" s="2"/>
      <c r="R1" s="2"/>
    </row>
    <row r="2" spans="1:26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26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26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26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26">
      <c r="A6" s="64"/>
      <c r="C6" s="953"/>
      <c r="D6" s="2"/>
      <c r="E6" s="2"/>
      <c r="F6" s="65"/>
      <c r="G6" s="2"/>
      <c r="H6" s="2"/>
      <c r="I6" s="2"/>
      <c r="J6" s="2"/>
      <c r="K6" s="2"/>
      <c r="L6" s="2"/>
      <c r="M6" s="2"/>
      <c r="O6" s="1534" t="s">
        <v>794</v>
      </c>
      <c r="P6" s="1534"/>
      <c r="Q6" s="1534"/>
      <c r="R6" s="1534"/>
      <c r="S6" s="1534"/>
      <c r="T6" s="1534"/>
    </row>
    <row r="7" spans="1:26" ht="15" customHeight="1">
      <c r="B7" s="4" t="s">
        <v>790</v>
      </c>
      <c r="C7" s="952"/>
      <c r="D7" s="5"/>
      <c r="E7" s="5"/>
      <c r="F7" s="6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6" ht="16" thickBot="1">
      <c r="C8" s="85"/>
      <c r="D8" s="85"/>
      <c r="J8" s="894"/>
      <c r="M8" s="69"/>
      <c r="N8" s="70"/>
      <c r="S8" s="70"/>
      <c r="T8" s="70"/>
      <c r="U8" s="70"/>
    </row>
    <row r="9" spans="1:26" ht="18" customHeight="1" thickBot="1">
      <c r="B9" s="30" t="s">
        <v>141</v>
      </c>
      <c r="C9" s="1503" t="s">
        <v>25</v>
      </c>
      <c r="D9" s="1504"/>
      <c r="E9" s="1504"/>
      <c r="F9" s="1504"/>
      <c r="G9" s="1504"/>
      <c r="H9" s="1505"/>
      <c r="I9" s="71"/>
      <c r="J9" s="71"/>
      <c r="K9" s="71"/>
      <c r="L9" s="71"/>
      <c r="M9" s="15"/>
      <c r="O9" s="30" t="s">
        <v>141</v>
      </c>
      <c r="P9" s="1503" t="s">
        <v>25</v>
      </c>
      <c r="Q9" s="1504"/>
      <c r="R9" s="1505"/>
      <c r="S9" s="70"/>
      <c r="T9" s="70"/>
      <c r="U9" s="70"/>
    </row>
    <row r="10" spans="1:26" ht="18" customHeight="1" thickBot="1">
      <c r="B10" s="33" t="s">
        <v>75</v>
      </c>
      <c r="C10" s="31" t="str">
        <f>Menu!$D$10</f>
        <v>2T26</v>
      </c>
      <c r="D10" s="34" t="str">
        <f>Menu!$D$11</f>
        <v>2T25</v>
      </c>
      <c r="E10" s="31" t="s">
        <v>3</v>
      </c>
      <c r="F10" s="31" t="str">
        <f>Menu!$D$12</f>
        <v>1S26</v>
      </c>
      <c r="G10" s="31" t="str">
        <f>Menu!$D$13</f>
        <v>1S25</v>
      </c>
      <c r="H10" s="31" t="s">
        <v>3</v>
      </c>
      <c r="I10" s="71"/>
      <c r="J10" s="34" t="s">
        <v>556</v>
      </c>
      <c r="K10" s="34" t="s">
        <v>557</v>
      </c>
      <c r="L10" s="71"/>
      <c r="M10" s="15"/>
      <c r="O10" s="33" t="s">
        <v>75</v>
      </c>
      <c r="P10" s="31" t="str">
        <f>Menu!$D$10</f>
        <v>2T26</v>
      </c>
      <c r="Q10" s="34" t="str">
        <f>Menu!$D$11</f>
        <v>2T25</v>
      </c>
      <c r="R10" s="31" t="s">
        <v>3</v>
      </c>
      <c r="S10" s="70"/>
      <c r="T10" s="34" t="s">
        <v>556</v>
      </c>
      <c r="U10" s="70"/>
    </row>
    <row r="11" spans="1:26" ht="21" customHeight="1" thickBot="1">
      <c r="B11" s="104" t="s">
        <v>55</v>
      </c>
      <c r="C11" s="105">
        <v>1421167</v>
      </c>
      <c r="D11" s="105">
        <v>1174144</v>
      </c>
      <c r="E11" s="106">
        <f>IF(OR(AND(D11&gt;0,C11&lt;0),AND(D11&lt;0,C11&gt;0)),"n.a",IFERROR(C11/D11-1,"N.A."))</f>
        <v>0.21038560857952682</v>
      </c>
      <c r="F11" s="105">
        <v>2814646</v>
      </c>
      <c r="G11" s="105">
        <v>2468120</v>
      </c>
      <c r="H11" s="106">
        <f t="shared" ref="H11:H40" si="0">IF(OR(AND(G11&gt;0,F11&lt;0),AND(G11&lt;0,F11&gt;0)),"n.a",IFERROR(F11/G11-1,"N.A."))</f>
        <v>0.14040079088537016</v>
      </c>
      <c r="I11" s="72"/>
      <c r="J11" s="105">
        <f t="shared" ref="J11:J40" si="1">C11-D11</f>
        <v>247023</v>
      </c>
      <c r="K11" s="105">
        <f t="shared" ref="K11:K40" si="2">F11-G11</f>
        <v>346526</v>
      </c>
      <c r="L11" s="72"/>
      <c r="M11" s="15"/>
      <c r="N11" s="73" t="s">
        <v>21</v>
      </c>
      <c r="O11" s="104" t="str">
        <f t="shared" ref="O11:O40" si="3">B11</f>
        <v>Receita Operacional Bruta</v>
      </c>
      <c r="P11" s="105">
        <f t="shared" ref="P11:P40" si="4">C11</f>
        <v>1421167</v>
      </c>
      <c r="Q11" s="105">
        <v>1174144</v>
      </c>
      <c r="R11" s="106">
        <f t="shared" ref="R11:R40" si="5">IF(OR(AND(Q11&gt;0,P11&lt;0),AND(Q11&lt;0,P11&gt;0)),"n.a",IFERROR(P11/Q11-1,"N.A."))</f>
        <v>0.21038560857952682</v>
      </c>
      <c r="S11" s="70"/>
      <c r="T11" s="105">
        <f>P11-Q11</f>
        <v>247023</v>
      </c>
      <c r="U11" s="70"/>
      <c r="V11" s="74"/>
      <c r="W11" s="74"/>
      <c r="X11" s="74"/>
      <c r="Y11" s="74"/>
      <c r="Z11" s="74"/>
    </row>
    <row r="12" spans="1:26" ht="21" customHeight="1" outlineLevel="1">
      <c r="B12" s="131" t="s">
        <v>4</v>
      </c>
      <c r="C12" s="125">
        <v>1411383</v>
      </c>
      <c r="D12" s="125">
        <v>1163603</v>
      </c>
      <c r="E12" s="126">
        <f>IF(OR(AND(D12&gt;0,C12&lt;0),AND(D12&lt;0,C12&gt;0)),"n.a",IFERROR(C12/D12-1,"N.A."))</f>
        <v>0.21294204294763763</v>
      </c>
      <c r="F12" s="125">
        <v>2793167</v>
      </c>
      <c r="G12" s="125">
        <v>2445424</v>
      </c>
      <c r="H12" s="126">
        <f t="shared" si="0"/>
        <v>0.14220151597432595</v>
      </c>
      <c r="I12" s="75"/>
      <c r="J12" s="125">
        <f t="shared" si="1"/>
        <v>247780</v>
      </c>
      <c r="K12" s="125">
        <f t="shared" si="2"/>
        <v>347743</v>
      </c>
      <c r="L12" s="75"/>
      <c r="M12" s="15"/>
      <c r="N12" s="76" t="s">
        <v>250</v>
      </c>
      <c r="O12" s="131" t="str">
        <f t="shared" si="3"/>
        <v xml:space="preserve"> Receita de Uso da Rede Elétrica </v>
      </c>
      <c r="P12" s="125">
        <f t="shared" si="4"/>
        <v>1411383</v>
      </c>
      <c r="Q12" s="125">
        <v>1163603</v>
      </c>
      <c r="R12" s="126">
        <f t="shared" si="5"/>
        <v>0.21294204294763763</v>
      </c>
      <c r="S12" s="70"/>
      <c r="T12" s="125">
        <f t="shared" ref="T12:T40" si="6">P12-Q12</f>
        <v>247780</v>
      </c>
      <c r="U12" s="70"/>
      <c r="V12" s="74"/>
      <c r="W12" s="74"/>
      <c r="X12" s="74"/>
      <c r="Y12" s="74"/>
      <c r="Z12" s="74"/>
    </row>
    <row r="13" spans="1:26" ht="21" customHeight="1" outlineLevel="1" thickBot="1">
      <c r="B13" s="131" t="s">
        <v>7</v>
      </c>
      <c r="C13" s="125">
        <v>9784</v>
      </c>
      <c r="D13" s="125">
        <v>10541</v>
      </c>
      <c r="E13" s="126">
        <f>IF(OR(AND(D13&gt;0,C13&lt;0),AND(D13&lt;0,C13&gt;0)),"n.a",IFERROR(C13/D13-1,"N.A."))</f>
        <v>-7.181481832843184E-2</v>
      </c>
      <c r="F13" s="125">
        <v>21479</v>
      </c>
      <c r="G13" s="125">
        <v>22696</v>
      </c>
      <c r="H13" s="126">
        <f t="shared" si="0"/>
        <v>-5.3621783574198112E-2</v>
      </c>
      <c r="I13" s="75"/>
      <c r="J13" s="125">
        <f t="shared" si="1"/>
        <v>-757</v>
      </c>
      <c r="K13" s="125">
        <f t="shared" si="2"/>
        <v>-1217</v>
      </c>
      <c r="L13" s="75"/>
      <c r="M13" s="15"/>
      <c r="N13" s="76" t="s">
        <v>20</v>
      </c>
      <c r="O13" s="131" t="str">
        <f t="shared" si="3"/>
        <v xml:space="preserve"> Outras </v>
      </c>
      <c r="P13" s="125">
        <f t="shared" si="4"/>
        <v>9784</v>
      </c>
      <c r="Q13" s="125">
        <v>10541</v>
      </c>
      <c r="R13" s="126">
        <f t="shared" si="5"/>
        <v>-7.181481832843184E-2</v>
      </c>
      <c r="S13" s="70"/>
      <c r="T13" s="125">
        <f t="shared" si="6"/>
        <v>-757</v>
      </c>
      <c r="U13" s="70"/>
      <c r="V13" s="74"/>
      <c r="W13" s="74"/>
      <c r="X13" s="74"/>
      <c r="Y13" s="74"/>
      <c r="Z13" s="74"/>
    </row>
    <row r="14" spans="1:26" ht="21" customHeight="1" thickBot="1">
      <c r="B14" s="101" t="s">
        <v>562</v>
      </c>
      <c r="C14" s="102">
        <f>SUM(C15:C16)</f>
        <v>-177793</v>
      </c>
      <c r="D14" s="102">
        <f>SUM(D15:D16)</f>
        <v>-145513.1</v>
      </c>
      <c r="E14" s="103">
        <f>IF(OR(AND(D14&gt;0,C14&lt;0),AND(D14&lt;0,C14&gt;0)),"n.a",IFERROR(C14/D14-1,"N.A."))</f>
        <v>0.22183501004376915</v>
      </c>
      <c r="F14" s="102">
        <f>SUM(F15:F16)</f>
        <v>-345008.1</v>
      </c>
      <c r="G14" s="102">
        <f>SUM(G15:G16)</f>
        <v>-307637.09999999998</v>
      </c>
      <c r="H14" s="103">
        <f t="shared" si="0"/>
        <v>0.12147754610871053</v>
      </c>
      <c r="I14" s="72"/>
      <c r="J14" s="102">
        <f t="shared" si="1"/>
        <v>-32279.899999999994</v>
      </c>
      <c r="K14" s="102">
        <f t="shared" si="2"/>
        <v>-37371</v>
      </c>
      <c r="L14" s="72"/>
      <c r="M14" s="15"/>
      <c r="N14" s="73" t="s">
        <v>251</v>
      </c>
      <c r="O14" s="101" t="str">
        <f t="shared" si="3"/>
        <v>(-) Deduções à Receita Operacional</v>
      </c>
      <c r="P14" s="102">
        <f t="shared" si="4"/>
        <v>-177793</v>
      </c>
      <c r="Q14" s="102">
        <v>-145513.1</v>
      </c>
      <c r="R14" s="103">
        <f t="shared" si="5"/>
        <v>0.22183501004376915</v>
      </c>
      <c r="S14" s="70"/>
      <c r="T14" s="102">
        <f t="shared" si="6"/>
        <v>-32279.899999999994</v>
      </c>
      <c r="U14" s="70"/>
      <c r="V14" s="74"/>
      <c r="W14" s="74"/>
      <c r="X14" s="74"/>
      <c r="Y14" s="74"/>
      <c r="Z14" s="74"/>
    </row>
    <row r="15" spans="1:26" ht="21" customHeight="1" outlineLevel="1">
      <c r="B15" s="131" t="s">
        <v>1003</v>
      </c>
      <c r="C15" s="125">
        <v>-122326</v>
      </c>
      <c r="D15" s="125">
        <v>-101351</v>
      </c>
      <c r="E15" s="126">
        <f>IF(OR(AND(D15&gt;0,C15&lt;0),AND(D15&lt;0,C15&gt;0)),"n.a",IFERROR(C15/D15-1,"N.A."))</f>
        <v>0.20695405077404261</v>
      </c>
      <c r="F15" s="125">
        <v>-242485</v>
      </c>
      <c r="G15" s="125">
        <v>-213887</v>
      </c>
      <c r="H15" s="126">
        <f>IF(OR(AND(G15&gt;0,F15&lt;0),AND(G15&lt;0,F15&gt;0)),"n.a",IFERROR(F15/G15-1,"N.A."))</f>
        <v>0.13370611584621783</v>
      </c>
      <c r="I15" s="72"/>
      <c r="J15" s="125">
        <f t="shared" si="1"/>
        <v>-20975</v>
      </c>
      <c r="K15" s="125">
        <f t="shared" si="2"/>
        <v>-28598</v>
      </c>
      <c r="L15" s="72"/>
      <c r="M15" s="15"/>
      <c r="N15" s="73"/>
      <c r="O15" s="131" t="str">
        <f t="shared" si="3"/>
        <v>Tributos e Contribuições sobre a Receita</v>
      </c>
      <c r="P15" s="125">
        <f t="shared" si="4"/>
        <v>-122326</v>
      </c>
      <c r="Q15" s="125">
        <v>-101351</v>
      </c>
      <c r="R15" s="126">
        <f>IF(OR(AND(Q15&gt;0,P15&lt;0),AND(Q15&lt;0,P15&gt;0)),"n.a",IFERROR(P15/Q15-1,"N.A."))</f>
        <v>0.20695405077404261</v>
      </c>
      <c r="S15" s="70"/>
      <c r="T15" s="125">
        <f t="shared" si="6"/>
        <v>-20975</v>
      </c>
      <c r="U15" s="70"/>
      <c r="V15" s="74"/>
      <c r="W15" s="74"/>
      <c r="X15" s="74"/>
      <c r="Y15" s="74"/>
      <c r="Z15" s="74"/>
    </row>
    <row r="16" spans="1:26" ht="21" customHeight="1" outlineLevel="1" thickBot="1">
      <c r="B16" s="131" t="s">
        <v>1002</v>
      </c>
      <c r="C16" s="125">
        <v>-55467</v>
      </c>
      <c r="D16" s="125">
        <v>-44162.1</v>
      </c>
      <c r="E16" s="126">
        <f t="shared" ref="E16:E40" si="7">IF(OR(AND(D16&gt;0,C16&lt;0),AND(D16&lt;0,C16&gt;0)),"n.a",IFERROR(C16/D16-1,"N.A."))</f>
        <v>0.25598646803480807</v>
      </c>
      <c r="F16" s="125">
        <v>-102523.1</v>
      </c>
      <c r="G16" s="125">
        <v>-93750.1</v>
      </c>
      <c r="H16" s="126">
        <f>IF(OR(AND(G16&gt;0,F16&lt;0),AND(G16&lt;0,F16&gt;0)),"n.a",IFERROR(F16/G16-1,"N.A."))</f>
        <v>9.3578566849528588E-2</v>
      </c>
      <c r="I16" s="72"/>
      <c r="J16" s="125">
        <f t="shared" si="1"/>
        <v>-11304.900000000001</v>
      </c>
      <c r="K16" s="125">
        <f t="shared" si="2"/>
        <v>-8773</v>
      </c>
      <c r="L16" s="72"/>
      <c r="M16" s="15"/>
      <c r="N16" s="73"/>
      <c r="O16" s="131" t="str">
        <f t="shared" si="3"/>
        <v>Encargos Regulatórios</v>
      </c>
      <c r="P16" s="125">
        <f t="shared" si="4"/>
        <v>-55467</v>
      </c>
      <c r="Q16" s="125">
        <v>-44162.1</v>
      </c>
      <c r="R16" s="126">
        <f>IF(OR(AND(Q16&gt;0,P16&lt;0),AND(Q16&lt;0,P16&gt;0)),"n.a",IFERROR(P16/Q16-1,"N.A."))</f>
        <v>0.25598646803480807</v>
      </c>
      <c r="S16" s="70"/>
      <c r="T16" s="125">
        <f t="shared" si="6"/>
        <v>-11304.900000000001</v>
      </c>
      <c r="U16" s="70"/>
      <c r="V16" s="74"/>
      <c r="W16" s="74"/>
      <c r="X16" s="74"/>
      <c r="Y16" s="74"/>
      <c r="Z16" s="74"/>
    </row>
    <row r="17" spans="2:26" ht="21" customHeight="1" thickBot="1">
      <c r="B17" s="104" t="s">
        <v>561</v>
      </c>
      <c r="C17" s="105">
        <v>1243374</v>
      </c>
      <c r="D17" s="105">
        <v>1028630.9</v>
      </c>
      <c r="E17" s="106">
        <f t="shared" si="7"/>
        <v>0.20876594315803665</v>
      </c>
      <c r="F17" s="105">
        <v>2469637.9</v>
      </c>
      <c r="G17" s="105">
        <v>2160482.9</v>
      </c>
      <c r="H17" s="106">
        <f t="shared" si="0"/>
        <v>0.14309532373526301</v>
      </c>
      <c r="I17" s="72"/>
      <c r="J17" s="105">
        <f t="shared" si="1"/>
        <v>214743.09999999998</v>
      </c>
      <c r="K17" s="105">
        <f t="shared" si="2"/>
        <v>309155</v>
      </c>
      <c r="L17" s="72"/>
      <c r="M17" s="15"/>
      <c r="N17" s="73" t="s">
        <v>23</v>
      </c>
      <c r="O17" s="104" t="str">
        <f t="shared" si="3"/>
        <v>(=) Receita Operacional Líquida</v>
      </c>
      <c r="P17" s="105">
        <f t="shared" si="4"/>
        <v>1243374</v>
      </c>
      <c r="Q17" s="105">
        <v>1028630.9</v>
      </c>
      <c r="R17" s="106">
        <f t="shared" si="5"/>
        <v>0.20876594315803665</v>
      </c>
      <c r="S17" s="70"/>
      <c r="T17" s="105">
        <f t="shared" si="6"/>
        <v>214743.09999999998</v>
      </c>
      <c r="U17" s="70"/>
      <c r="V17" s="74"/>
      <c r="W17" s="74"/>
      <c r="X17" s="74"/>
      <c r="Y17" s="74"/>
      <c r="Z17" s="74"/>
    </row>
    <row r="18" spans="2:26" ht="21" customHeight="1" thickBot="1">
      <c r="B18" s="107" t="s">
        <v>563</v>
      </c>
      <c r="C18" s="108">
        <f>SUM(C19:C23)</f>
        <v>-436651.19038000063</v>
      </c>
      <c r="D18" s="108">
        <f>SUM(D19:D23)</f>
        <v>-421230.29768000025</v>
      </c>
      <c r="E18" s="109">
        <f t="shared" si="7"/>
        <v>3.6609172666196343E-2</v>
      </c>
      <c r="F18" s="108">
        <f>SUM(F19:F23)</f>
        <v>-785859.86325000087</v>
      </c>
      <c r="G18" s="108">
        <f>SUM(G19:G23)</f>
        <v>-808802.51873999997</v>
      </c>
      <c r="H18" s="109">
        <f t="shared" si="0"/>
        <v>-2.8366201833471716E-2</v>
      </c>
      <c r="I18" s="72"/>
      <c r="J18" s="108">
        <f t="shared" si="1"/>
        <v>-15420.892700000375</v>
      </c>
      <c r="K18" s="108">
        <f t="shared" si="2"/>
        <v>22942.655489999102</v>
      </c>
      <c r="L18" s="72"/>
      <c r="M18" s="15"/>
      <c r="N18" s="73" t="s">
        <v>252</v>
      </c>
      <c r="O18" s="107" t="str">
        <f t="shared" si="3"/>
        <v>(-) Custos e Despesas Operacionais</v>
      </c>
      <c r="P18" s="108">
        <f t="shared" si="4"/>
        <v>-436651.19038000063</v>
      </c>
      <c r="Q18" s="108">
        <v>-421230.29768000025</v>
      </c>
      <c r="R18" s="109">
        <f t="shared" si="5"/>
        <v>3.6609172666196343E-2</v>
      </c>
      <c r="S18" s="70"/>
      <c r="T18" s="108">
        <f t="shared" si="6"/>
        <v>-15420.892700000375</v>
      </c>
      <c r="U18" s="70"/>
      <c r="V18" s="74"/>
      <c r="W18" s="74"/>
      <c r="X18" s="74"/>
      <c r="Y18" s="74"/>
      <c r="Z18" s="74"/>
    </row>
    <row r="19" spans="2:26" ht="21" customHeight="1" outlineLevel="1">
      <c r="B19" s="131" t="s">
        <v>1621</v>
      </c>
      <c r="C19" s="125">
        <v>-110277.76325000043</v>
      </c>
      <c r="D19" s="202">
        <v>-103937.4790200014</v>
      </c>
      <c r="E19" s="126">
        <f t="shared" si="7"/>
        <v>6.1000942968598704E-2</v>
      </c>
      <c r="F19" s="125">
        <v>-218052.20800999965</v>
      </c>
      <c r="G19" s="202">
        <v>-213914.4072200013</v>
      </c>
      <c r="H19" s="126">
        <f t="shared" si="0"/>
        <v>1.9343254359407425E-2</v>
      </c>
      <c r="I19" s="77"/>
      <c r="J19" s="125">
        <f t="shared" si="1"/>
        <v>-6340.2842299990298</v>
      </c>
      <c r="K19" s="125">
        <f t="shared" si="2"/>
        <v>-4137.8007899983495</v>
      </c>
      <c r="L19" s="77"/>
      <c r="M19" s="15"/>
      <c r="N19" s="73" t="s">
        <v>36</v>
      </c>
      <c r="O19" s="131" t="str">
        <f t="shared" si="3"/>
        <v>Pessoal¹</v>
      </c>
      <c r="P19" s="125">
        <f t="shared" si="4"/>
        <v>-110277.76325000043</v>
      </c>
      <c r="Q19" s="125">
        <v>-103937.4790200014</v>
      </c>
      <c r="R19" s="126">
        <f t="shared" si="5"/>
        <v>6.1000942968598704E-2</v>
      </c>
      <c r="S19" s="70"/>
      <c r="T19" s="125">
        <f t="shared" si="6"/>
        <v>-6340.2842299990298</v>
      </c>
      <c r="U19" s="70"/>
      <c r="V19" s="74"/>
      <c r="W19" s="74"/>
      <c r="X19" s="74"/>
      <c r="Y19" s="74"/>
      <c r="Z19" s="74"/>
    </row>
    <row r="20" spans="2:26" ht="21" customHeight="1" outlineLevel="1">
      <c r="B20" s="131" t="s">
        <v>37</v>
      </c>
      <c r="C20" s="125">
        <v>-7246.1654999998127</v>
      </c>
      <c r="D20" s="202">
        <v>-7103.7880700000142</v>
      </c>
      <c r="E20" s="126">
        <f t="shared" si="7"/>
        <v>2.0042465878320925E-2</v>
      </c>
      <c r="F20" s="125">
        <v>-10964.087649999828</v>
      </c>
      <c r="G20" s="202">
        <v>-11223.171530000018</v>
      </c>
      <c r="H20" s="126">
        <f t="shared" si="0"/>
        <v>-2.3084729597836695E-2</v>
      </c>
      <c r="I20" s="77"/>
      <c r="J20" s="125">
        <f t="shared" si="1"/>
        <v>-142.37742999979855</v>
      </c>
      <c r="K20" s="125">
        <f t="shared" si="2"/>
        <v>259.08388000018931</v>
      </c>
      <c r="L20" s="77"/>
      <c r="M20" s="15"/>
      <c r="N20" s="73" t="s">
        <v>37</v>
      </c>
      <c r="O20" s="131" t="str">
        <f t="shared" si="3"/>
        <v>Material</v>
      </c>
      <c r="P20" s="125">
        <f t="shared" si="4"/>
        <v>-7246.1654999998127</v>
      </c>
      <c r="Q20" s="125">
        <v>-7103.7880700000142</v>
      </c>
      <c r="R20" s="126">
        <f t="shared" si="5"/>
        <v>2.0042465878320925E-2</v>
      </c>
      <c r="S20" s="70"/>
      <c r="T20" s="125">
        <f t="shared" si="6"/>
        <v>-142.37742999979855</v>
      </c>
      <c r="U20" s="70"/>
      <c r="V20" s="74"/>
      <c r="W20" s="74"/>
      <c r="X20" s="74"/>
      <c r="Y20" s="74"/>
      <c r="Z20" s="74"/>
    </row>
    <row r="21" spans="2:26" ht="21" customHeight="1" outlineLevel="1">
      <c r="B21" s="131" t="s">
        <v>59</v>
      </c>
      <c r="C21" s="125">
        <v>-62796.652299999878</v>
      </c>
      <c r="D21" s="202">
        <v>-52012.533870000101</v>
      </c>
      <c r="E21" s="126">
        <f t="shared" si="7"/>
        <v>0.20733691723140346</v>
      </c>
      <c r="F21" s="125">
        <v>-107935.62893000082</v>
      </c>
      <c r="G21" s="202">
        <v>-91954.168190000099</v>
      </c>
      <c r="H21" s="126">
        <f t="shared" si="0"/>
        <v>0.17379811110877608</v>
      </c>
      <c r="I21" s="77"/>
      <c r="J21" s="125">
        <f t="shared" si="1"/>
        <v>-10784.118429999777</v>
      </c>
      <c r="K21" s="125">
        <f t="shared" si="2"/>
        <v>-15981.460740000723</v>
      </c>
      <c r="L21" s="77"/>
      <c r="M21" s="15"/>
      <c r="N21" s="73" t="s">
        <v>38</v>
      </c>
      <c r="O21" s="131" t="str">
        <f t="shared" si="3"/>
        <v>Serviços</v>
      </c>
      <c r="P21" s="125">
        <f t="shared" si="4"/>
        <v>-62796.652299999878</v>
      </c>
      <c r="Q21" s="125">
        <v>-52012.533870000101</v>
      </c>
      <c r="R21" s="126">
        <f t="shared" si="5"/>
        <v>0.20733691723140346</v>
      </c>
      <c r="S21" s="70"/>
      <c r="T21" s="125">
        <f t="shared" si="6"/>
        <v>-10784.118429999777</v>
      </c>
      <c r="U21" s="70"/>
      <c r="V21" s="74"/>
      <c r="W21" s="74"/>
      <c r="X21" s="74"/>
      <c r="Y21" s="74"/>
      <c r="Z21" s="74"/>
    </row>
    <row r="22" spans="2:26" ht="21" customHeight="1" outlineLevel="1">
      <c r="B22" s="1035" t="s">
        <v>33</v>
      </c>
      <c r="C22" s="202">
        <v>-222070.04475000044</v>
      </c>
      <c r="D22" s="202">
        <v>-215793.48569999871</v>
      </c>
      <c r="E22" s="39">
        <f t="shared" si="7"/>
        <v>2.9085952384714453E-2</v>
      </c>
      <c r="F22" s="202">
        <v>-391581.5236500004</v>
      </c>
      <c r="G22" s="202">
        <v>-423781.32138999843</v>
      </c>
      <c r="H22" s="39">
        <f t="shared" si="0"/>
        <v>-7.5982107079148764E-2</v>
      </c>
      <c r="I22" s="1036"/>
      <c r="J22" s="202">
        <f t="shared" si="1"/>
        <v>-6276.5590500017279</v>
      </c>
      <c r="K22" s="202">
        <f t="shared" si="2"/>
        <v>32199.79773999803</v>
      </c>
      <c r="L22" s="1185"/>
      <c r="M22" s="15"/>
      <c r="N22" s="1037" t="s">
        <v>40</v>
      </c>
      <c r="O22" s="1035" t="str">
        <f t="shared" si="3"/>
        <v>Depreciação</v>
      </c>
      <c r="P22" s="202">
        <f t="shared" si="4"/>
        <v>-222070.04475000044</v>
      </c>
      <c r="Q22" s="202">
        <v>-215793.48569999871</v>
      </c>
      <c r="R22" s="39">
        <f t="shared" si="5"/>
        <v>2.9085952384714453E-2</v>
      </c>
      <c r="T22" s="202">
        <f t="shared" si="6"/>
        <v>-6276.5590500017279</v>
      </c>
      <c r="U22" s="65"/>
      <c r="V22" s="74"/>
      <c r="W22" s="74"/>
      <c r="X22" s="74"/>
      <c r="Y22" s="74"/>
      <c r="Z22" s="74"/>
    </row>
    <row r="23" spans="2:26" ht="21" customHeight="1" outlineLevel="1" thickBot="1">
      <c r="B23" s="131" t="s">
        <v>30</v>
      </c>
      <c r="C23" s="125">
        <v>-34260.564580000093</v>
      </c>
      <c r="D23" s="202">
        <v>-42383.011020000027</v>
      </c>
      <c r="E23" s="126">
        <f t="shared" si="7"/>
        <v>-0.19164392157430843</v>
      </c>
      <c r="F23" s="125">
        <v>-57326.415010000099</v>
      </c>
      <c r="G23" s="202">
        <v>-67929.450410000019</v>
      </c>
      <c r="H23" s="126">
        <f t="shared" si="0"/>
        <v>-0.15608893250281664</v>
      </c>
      <c r="I23" s="77"/>
      <c r="J23" s="125">
        <f t="shared" si="1"/>
        <v>8122.4464399999342</v>
      </c>
      <c r="K23" s="125">
        <f t="shared" si="2"/>
        <v>10603.035399999921</v>
      </c>
      <c r="L23" s="77"/>
      <c r="M23" s="15"/>
      <c r="N23" s="73" t="s">
        <v>720</v>
      </c>
      <c r="O23" s="131" t="str">
        <f t="shared" si="3"/>
        <v>Outros</v>
      </c>
      <c r="P23" s="125">
        <f t="shared" si="4"/>
        <v>-34260.564580000093</v>
      </c>
      <c r="Q23" s="125">
        <v>-42383.011020000027</v>
      </c>
      <c r="R23" s="126">
        <f t="shared" si="5"/>
        <v>-0.19164392157430843</v>
      </c>
      <c r="S23" s="70"/>
      <c r="T23" s="125">
        <f t="shared" si="6"/>
        <v>8122.4464399999342</v>
      </c>
      <c r="U23" s="70"/>
      <c r="V23" s="74"/>
      <c r="W23" s="74"/>
      <c r="X23" s="74"/>
      <c r="Y23" s="74"/>
      <c r="Z23" s="74"/>
    </row>
    <row r="24" spans="2:26" ht="21" customHeight="1" thickBot="1">
      <c r="B24" s="104" t="s">
        <v>564</v>
      </c>
      <c r="C24" s="105">
        <f>C17+C18</f>
        <v>806722.80961999937</v>
      </c>
      <c r="D24" s="105">
        <f>D17+D18</f>
        <v>607400.60231999983</v>
      </c>
      <c r="E24" s="106">
        <f t="shared" si="7"/>
        <v>0.32815609095328102</v>
      </c>
      <c r="F24" s="105">
        <f>F17+F18</f>
        <v>1683778.036749999</v>
      </c>
      <c r="G24" s="105">
        <f>G17+G18</f>
        <v>1351680.3812599999</v>
      </c>
      <c r="H24" s="106">
        <f t="shared" si="0"/>
        <v>0.24569244334257978</v>
      </c>
      <c r="I24" s="72"/>
      <c r="J24" s="105">
        <f t="shared" si="1"/>
        <v>199322.20729999954</v>
      </c>
      <c r="K24" s="105">
        <f t="shared" si="2"/>
        <v>332097.6554899991</v>
      </c>
      <c r="L24" s="72"/>
      <c r="M24" s="15"/>
      <c r="N24" s="73" t="s">
        <v>253</v>
      </c>
      <c r="O24" s="104" t="str">
        <f t="shared" si="3"/>
        <v>(=) Resultado do Serviço</v>
      </c>
      <c r="P24" s="105">
        <f t="shared" si="4"/>
        <v>806722.80961999937</v>
      </c>
      <c r="Q24" s="105">
        <v>607400.60231999983</v>
      </c>
      <c r="R24" s="106">
        <f t="shared" si="5"/>
        <v>0.32815609095328102</v>
      </c>
      <c r="S24" s="70"/>
      <c r="T24" s="105">
        <f t="shared" si="6"/>
        <v>199322.20729999954</v>
      </c>
      <c r="U24" s="70"/>
      <c r="V24" s="74"/>
      <c r="W24" s="74"/>
      <c r="X24" s="74"/>
      <c r="Y24" s="74"/>
      <c r="Z24" s="74"/>
    </row>
    <row r="25" spans="2:26" ht="21" customHeight="1" thickBot="1">
      <c r="B25" s="110" t="s">
        <v>565</v>
      </c>
      <c r="C25" s="111">
        <f>SUM(C26:C30)</f>
        <v>-638919</v>
      </c>
      <c r="D25" s="111">
        <f>SUM(D26:D30)</f>
        <v>-351730.2210599996</v>
      </c>
      <c r="E25" s="112">
        <f t="shared" si="7"/>
        <v>0.8165029950355347</v>
      </c>
      <c r="F25" s="111">
        <f>SUM(F26:F30)</f>
        <v>-1121823</v>
      </c>
      <c r="G25" s="111">
        <f>SUM(G26:G30)</f>
        <v>-703118</v>
      </c>
      <c r="H25" s="112">
        <f t="shared" si="0"/>
        <v>0.5954974840638414</v>
      </c>
      <c r="I25" s="72"/>
      <c r="J25" s="111">
        <f t="shared" si="1"/>
        <v>-287188.7789400004</v>
      </c>
      <c r="K25" s="111">
        <f t="shared" si="2"/>
        <v>-418705</v>
      </c>
      <c r="L25" s="72"/>
      <c r="M25" s="15"/>
      <c r="N25" s="73" t="s">
        <v>254</v>
      </c>
      <c r="O25" s="110" t="str">
        <f t="shared" si="3"/>
        <v>(+/-) Resultado Financeiro</v>
      </c>
      <c r="P25" s="111">
        <f t="shared" si="4"/>
        <v>-638919</v>
      </c>
      <c r="Q25" s="111">
        <v>-351730.2210599996</v>
      </c>
      <c r="R25" s="112">
        <f t="shared" si="5"/>
        <v>0.8165029950355347</v>
      </c>
      <c r="S25" s="70"/>
      <c r="T25" s="111">
        <f t="shared" si="6"/>
        <v>-287188.7789400004</v>
      </c>
      <c r="U25" s="70"/>
      <c r="V25" s="74"/>
      <c r="W25" s="74"/>
      <c r="X25" s="74"/>
      <c r="Y25" s="74"/>
      <c r="Z25" s="74"/>
    </row>
    <row r="26" spans="2:26" ht="21" customHeight="1" outlineLevel="1">
      <c r="B26" s="131" t="s">
        <v>62</v>
      </c>
      <c r="C26" s="125">
        <v>63249</v>
      </c>
      <c r="D26" s="125">
        <v>72948</v>
      </c>
      <c r="E26" s="126">
        <f t="shared" si="7"/>
        <v>-0.13295772330975486</v>
      </c>
      <c r="F26" s="125">
        <v>120325</v>
      </c>
      <c r="G26" s="125">
        <v>153361</v>
      </c>
      <c r="H26" s="126">
        <f t="shared" si="0"/>
        <v>-0.2154133058600296</v>
      </c>
      <c r="I26" s="78"/>
      <c r="J26" s="125">
        <f t="shared" si="1"/>
        <v>-9699</v>
      </c>
      <c r="K26" s="125">
        <f t="shared" si="2"/>
        <v>-33036</v>
      </c>
      <c r="L26" s="78"/>
      <c r="M26" s="15"/>
      <c r="N26" s="79" t="s">
        <v>724</v>
      </c>
      <c r="O26" s="131" t="str">
        <f t="shared" si="3"/>
        <v>Rendimento de Aplicações Financeiras</v>
      </c>
      <c r="P26" s="125">
        <f t="shared" si="4"/>
        <v>63249</v>
      </c>
      <c r="Q26" s="125">
        <v>72948</v>
      </c>
      <c r="R26" s="126">
        <f t="shared" si="5"/>
        <v>-0.13295772330975486</v>
      </c>
      <c r="S26" s="70"/>
      <c r="T26" s="125">
        <f t="shared" si="6"/>
        <v>-9699</v>
      </c>
      <c r="U26" s="70"/>
      <c r="V26" s="74"/>
      <c r="W26" s="74"/>
      <c r="X26" s="74"/>
      <c r="Y26" s="74"/>
      <c r="Z26" s="74"/>
    </row>
    <row r="27" spans="2:26" ht="21" customHeight="1" outlineLevel="1">
      <c r="B27" s="131" t="s">
        <v>63</v>
      </c>
      <c r="C27" s="125">
        <v>-285397</v>
      </c>
      <c r="D27" s="125">
        <v>-126121</v>
      </c>
      <c r="E27" s="126">
        <f t="shared" si="7"/>
        <v>1.2628824700089596</v>
      </c>
      <c r="F27" s="125">
        <v>-450928</v>
      </c>
      <c r="G27" s="125">
        <v>-287755</v>
      </c>
      <c r="H27" s="126">
        <f t="shared" si="0"/>
        <v>0.56705530746642108</v>
      </c>
      <c r="I27" s="77"/>
      <c r="J27" s="125">
        <f t="shared" si="1"/>
        <v>-159276</v>
      </c>
      <c r="K27" s="125">
        <f t="shared" si="2"/>
        <v>-163173</v>
      </c>
      <c r="L27" s="77"/>
      <c r="M27" s="15"/>
      <c r="N27" s="73" t="s">
        <v>725</v>
      </c>
      <c r="O27" s="131" t="str">
        <f t="shared" si="3"/>
        <v>Resultado da Variação Monetária Líquida</v>
      </c>
      <c r="P27" s="125">
        <f t="shared" si="4"/>
        <v>-285397</v>
      </c>
      <c r="Q27" s="125">
        <v>-126121</v>
      </c>
      <c r="R27" s="126">
        <f t="shared" si="5"/>
        <v>1.2628824700089596</v>
      </c>
      <c r="S27" s="70"/>
      <c r="T27" s="125">
        <f t="shared" si="6"/>
        <v>-159276</v>
      </c>
      <c r="U27" s="70"/>
      <c r="V27" s="74"/>
      <c r="W27" s="74"/>
      <c r="X27" s="74"/>
      <c r="Y27" s="74"/>
      <c r="Z27" s="74"/>
    </row>
    <row r="28" spans="2:26" ht="21" customHeight="1" outlineLevel="1">
      <c r="B28" s="131" t="s">
        <v>64</v>
      </c>
      <c r="C28" s="125">
        <v>-23</v>
      </c>
      <c r="D28" s="125">
        <v>-1293</v>
      </c>
      <c r="E28" s="126">
        <f t="shared" si="7"/>
        <v>-0.98221191028615618</v>
      </c>
      <c r="F28" s="125">
        <v>166</v>
      </c>
      <c r="G28" s="125">
        <v>-2815</v>
      </c>
      <c r="H28" s="126" t="str">
        <f t="shared" si="0"/>
        <v>n.a</v>
      </c>
      <c r="I28" s="77"/>
      <c r="J28" s="125">
        <f t="shared" si="1"/>
        <v>1270</v>
      </c>
      <c r="K28" s="125">
        <f t="shared" si="2"/>
        <v>2981</v>
      </c>
      <c r="L28" s="77"/>
      <c r="M28" s="15"/>
      <c r="N28" s="73" t="s">
        <v>726</v>
      </c>
      <c r="O28" s="131" t="str">
        <f t="shared" si="3"/>
        <v>Juros Ativo/Passivos</v>
      </c>
      <c r="P28" s="125">
        <f t="shared" si="4"/>
        <v>-23</v>
      </c>
      <c r="Q28" s="125">
        <v>-1293</v>
      </c>
      <c r="R28" s="126">
        <f t="shared" si="5"/>
        <v>-0.98221191028615618</v>
      </c>
      <c r="S28" s="70"/>
      <c r="T28" s="125">
        <f t="shared" si="6"/>
        <v>1270</v>
      </c>
      <c r="U28" s="70"/>
      <c r="V28" s="74"/>
      <c r="W28" s="74"/>
      <c r="X28" s="74"/>
      <c r="Y28" s="74"/>
      <c r="Z28" s="74"/>
    </row>
    <row r="29" spans="2:26" ht="21" customHeight="1" outlineLevel="1">
      <c r="B29" s="131" t="s">
        <v>65</v>
      </c>
      <c r="C29" s="125">
        <v>-397092</v>
      </c>
      <c r="D29" s="125">
        <v>-324406</v>
      </c>
      <c r="E29" s="126">
        <f t="shared" si="7"/>
        <v>0.22405874120700608</v>
      </c>
      <c r="F29" s="125">
        <v>-778756</v>
      </c>
      <c r="G29" s="125">
        <v>-596754</v>
      </c>
      <c r="H29" s="126">
        <f t="shared" si="0"/>
        <v>0.30498664441294077</v>
      </c>
      <c r="I29" s="77"/>
      <c r="J29" s="125">
        <f t="shared" si="1"/>
        <v>-72686</v>
      </c>
      <c r="K29" s="125">
        <f t="shared" si="2"/>
        <v>-182002</v>
      </c>
      <c r="L29" s="77"/>
      <c r="M29" s="15"/>
      <c r="N29" s="73" t="s">
        <v>258</v>
      </c>
      <c r="O29" s="131" t="str">
        <f t="shared" si="3"/>
        <v>Juros/Encargos sobre empréstimos</v>
      </c>
      <c r="P29" s="125">
        <f t="shared" si="4"/>
        <v>-397092</v>
      </c>
      <c r="Q29" s="125">
        <v>-324406</v>
      </c>
      <c r="R29" s="126">
        <f t="shared" si="5"/>
        <v>0.22405874120700608</v>
      </c>
      <c r="S29" s="70"/>
      <c r="T29" s="125">
        <f t="shared" si="6"/>
        <v>-72686</v>
      </c>
      <c r="U29" s="70"/>
      <c r="V29" s="74"/>
      <c r="W29" s="74"/>
      <c r="X29" s="74"/>
      <c r="Y29" s="74"/>
      <c r="Z29" s="74"/>
    </row>
    <row r="30" spans="2:26" ht="21" customHeight="1" outlineLevel="1" thickBot="1">
      <c r="B30" s="131" t="s">
        <v>48</v>
      </c>
      <c r="C30" s="125">
        <v>-19656</v>
      </c>
      <c r="D30" s="125">
        <v>27141.778940000397</v>
      </c>
      <c r="E30" s="126" t="str">
        <f t="shared" si="7"/>
        <v>n.a</v>
      </c>
      <c r="F30" s="125">
        <v>-12630</v>
      </c>
      <c r="G30" s="125">
        <v>30845</v>
      </c>
      <c r="H30" s="126" t="str">
        <f t="shared" si="0"/>
        <v>n.a</v>
      </c>
      <c r="I30" s="77"/>
      <c r="J30" s="125">
        <f t="shared" si="1"/>
        <v>-46797.778940000397</v>
      </c>
      <c r="K30" s="125">
        <f t="shared" si="2"/>
        <v>-43475</v>
      </c>
      <c r="L30" s="77"/>
      <c r="M30" s="15"/>
      <c r="N30" s="73" t="s">
        <v>727</v>
      </c>
      <c r="O30" s="131" t="str">
        <f t="shared" si="3"/>
        <v>Outras</v>
      </c>
      <c r="P30" s="125">
        <f t="shared" si="4"/>
        <v>-19656</v>
      </c>
      <c r="Q30" s="125">
        <v>27141.778940000397</v>
      </c>
      <c r="R30" s="126" t="str">
        <f t="shared" si="5"/>
        <v>n.a</v>
      </c>
      <c r="S30" s="70"/>
      <c r="T30" s="125">
        <f t="shared" si="6"/>
        <v>-46797.778940000397</v>
      </c>
      <c r="U30" s="70"/>
      <c r="V30" s="74"/>
      <c r="W30" s="74"/>
      <c r="X30" s="74"/>
      <c r="Y30" s="74"/>
      <c r="Z30" s="74"/>
    </row>
    <row r="31" spans="2:26" ht="21" customHeight="1" thickBot="1">
      <c r="B31" s="104" t="s">
        <v>566</v>
      </c>
      <c r="C31" s="105">
        <f>C24+C25</f>
        <v>167803.80961999937</v>
      </c>
      <c r="D31" s="105">
        <f>D24+D25</f>
        <v>255670.38126000023</v>
      </c>
      <c r="E31" s="106">
        <f t="shared" si="7"/>
        <v>-0.34367129742199676</v>
      </c>
      <c r="F31" s="105">
        <f>F24+F25</f>
        <v>561955.03674999904</v>
      </c>
      <c r="G31" s="105">
        <f>G24+G25</f>
        <v>648562.38125999994</v>
      </c>
      <c r="H31" s="106">
        <f t="shared" si="0"/>
        <v>-0.1335374160026731</v>
      </c>
      <c r="I31" s="72"/>
      <c r="J31" s="105">
        <f t="shared" si="1"/>
        <v>-87866.571640000853</v>
      </c>
      <c r="K31" s="105">
        <f t="shared" si="2"/>
        <v>-86607.344510000898</v>
      </c>
      <c r="L31" s="72"/>
      <c r="M31" s="15"/>
      <c r="N31" s="73" t="s">
        <v>259</v>
      </c>
      <c r="O31" s="104" t="str">
        <f t="shared" si="3"/>
        <v>(=) Resultado Operacional</v>
      </c>
      <c r="P31" s="105">
        <f t="shared" si="4"/>
        <v>167803.80961999937</v>
      </c>
      <c r="Q31" s="105">
        <v>255670.38126000023</v>
      </c>
      <c r="R31" s="106">
        <f t="shared" si="5"/>
        <v>-0.34367129742199676</v>
      </c>
      <c r="S31" s="70"/>
      <c r="T31" s="105">
        <f t="shared" si="6"/>
        <v>-87866.571640000853</v>
      </c>
      <c r="U31" s="70"/>
      <c r="V31" s="74"/>
      <c r="W31" s="74"/>
      <c r="X31" s="74"/>
      <c r="Y31" s="74"/>
      <c r="Z31" s="74"/>
    </row>
    <row r="32" spans="2:26" ht="21" customHeight="1" thickBot="1">
      <c r="B32" s="127" t="s">
        <v>569</v>
      </c>
      <c r="C32" s="129">
        <v>79270.235170000058</v>
      </c>
      <c r="D32" s="129">
        <v>91505.013430000021</v>
      </c>
      <c r="E32" s="109">
        <f t="shared" si="7"/>
        <v>-0.13370609763758334</v>
      </c>
      <c r="F32" s="129">
        <v>163054.63404000003</v>
      </c>
      <c r="G32" s="129">
        <v>166618.01343000002</v>
      </c>
      <c r="H32" s="109">
        <f t="shared" si="0"/>
        <v>-2.1386519480362409E-2</v>
      </c>
      <c r="I32" s="77"/>
      <c r="J32" s="129">
        <f t="shared" si="1"/>
        <v>-12234.778259999963</v>
      </c>
      <c r="K32" s="129">
        <f t="shared" si="2"/>
        <v>-3563.3793899999873</v>
      </c>
      <c r="L32" s="77"/>
      <c r="M32" s="15"/>
      <c r="N32" s="73" t="s">
        <v>728</v>
      </c>
      <c r="O32" s="127" t="str">
        <f t="shared" si="3"/>
        <v>(-) Equivalência Patrimonial</v>
      </c>
      <c r="P32" s="129">
        <f t="shared" si="4"/>
        <v>79270.235170000058</v>
      </c>
      <c r="Q32" s="129">
        <v>91505.013430000021</v>
      </c>
      <c r="R32" s="130">
        <f t="shared" si="5"/>
        <v>-0.13370609763758334</v>
      </c>
      <c r="S32" s="70"/>
      <c r="T32" s="129">
        <f t="shared" si="6"/>
        <v>-12234.778259999963</v>
      </c>
      <c r="U32" s="70"/>
      <c r="V32" s="74"/>
      <c r="W32" s="74"/>
      <c r="X32" s="74"/>
      <c r="Y32" s="74"/>
      <c r="Z32" s="74"/>
    </row>
    <row r="33" spans="2:26" ht="21" customHeight="1" thickBot="1">
      <c r="B33" s="127" t="s">
        <v>570</v>
      </c>
      <c r="C33" s="129">
        <v>-61901</v>
      </c>
      <c r="D33" s="129">
        <v>-33651</v>
      </c>
      <c r="E33" s="103">
        <f t="shared" si="7"/>
        <v>0.83949956910641577</v>
      </c>
      <c r="F33" s="129">
        <v>-87292</v>
      </c>
      <c r="G33" s="129">
        <v>-62668</v>
      </c>
      <c r="H33" s="103">
        <f t="shared" si="0"/>
        <v>0.39292781004659472</v>
      </c>
      <c r="I33" s="77"/>
      <c r="J33" s="129">
        <f t="shared" si="1"/>
        <v>-28250</v>
      </c>
      <c r="K33" s="129">
        <f t="shared" si="2"/>
        <v>-24624</v>
      </c>
      <c r="L33" s="1002"/>
      <c r="M33" s="15"/>
      <c r="N33" s="73" t="s">
        <v>729</v>
      </c>
      <c r="O33" s="127" t="str">
        <f t="shared" si="3"/>
        <v>(-) Outras Receitas/Despesas Operacionais</v>
      </c>
      <c r="P33" s="129">
        <f t="shared" si="4"/>
        <v>-61901</v>
      </c>
      <c r="Q33" s="129">
        <v>-33651</v>
      </c>
      <c r="R33" s="130">
        <f t="shared" si="5"/>
        <v>0.83949956910641577</v>
      </c>
      <c r="S33" s="70"/>
      <c r="T33" s="129">
        <f t="shared" si="6"/>
        <v>-28250</v>
      </c>
      <c r="U33" s="70"/>
      <c r="V33" s="74"/>
      <c r="W33" s="74"/>
      <c r="X33" s="74"/>
      <c r="Y33" s="74"/>
      <c r="Z33" s="74"/>
    </row>
    <row r="34" spans="2:26" ht="21" customHeight="1" thickBot="1">
      <c r="B34" s="104" t="s">
        <v>568</v>
      </c>
      <c r="C34" s="105">
        <f>SUM(C31:C33)</f>
        <v>185173.04478999943</v>
      </c>
      <c r="D34" s="105">
        <f>SUM(D31:D33)</f>
        <v>313524.39469000022</v>
      </c>
      <c r="E34" s="106">
        <f t="shared" si="7"/>
        <v>-0.40938233857977535</v>
      </c>
      <c r="F34" s="105">
        <f>SUM(F31:F33)</f>
        <v>637717.67078999907</v>
      </c>
      <c r="G34" s="105">
        <f>SUM(G31:G33)</f>
        <v>752512.39468999999</v>
      </c>
      <c r="H34" s="106">
        <f t="shared" si="0"/>
        <v>-0.15254861542485421</v>
      </c>
      <c r="I34" s="72"/>
      <c r="J34" s="105">
        <f t="shared" si="1"/>
        <v>-128351.34990000079</v>
      </c>
      <c r="K34" s="105">
        <f t="shared" si="2"/>
        <v>-114794.72390000091</v>
      </c>
      <c r="L34" s="72"/>
      <c r="M34" s="15"/>
      <c r="N34" s="73" t="s">
        <v>261</v>
      </c>
      <c r="O34" s="104" t="str">
        <f t="shared" si="3"/>
        <v>(=) Resultado Anterior aos Tributos</v>
      </c>
      <c r="P34" s="105">
        <f t="shared" si="4"/>
        <v>185173.04478999943</v>
      </c>
      <c r="Q34" s="105">
        <v>313524.39469000022</v>
      </c>
      <c r="R34" s="106">
        <f t="shared" si="5"/>
        <v>-0.40938233857977535</v>
      </c>
      <c r="S34" s="70"/>
      <c r="T34" s="105">
        <f t="shared" si="6"/>
        <v>-128351.34990000079</v>
      </c>
      <c r="U34" s="70"/>
      <c r="V34" s="74"/>
      <c r="W34" s="74"/>
      <c r="X34" s="74"/>
      <c r="Y34" s="74"/>
      <c r="Z34" s="74"/>
    </row>
    <row r="35" spans="2:26" ht="21" customHeight="1">
      <c r="B35" s="121" t="s">
        <v>567</v>
      </c>
      <c r="C35" s="122">
        <f>SUM(C36:C37)</f>
        <v>3444</v>
      </c>
      <c r="D35" s="122">
        <f>SUM(D36:D37)</f>
        <v>-40782</v>
      </c>
      <c r="E35" s="123" t="str">
        <f t="shared" si="7"/>
        <v>n.a</v>
      </c>
      <c r="F35" s="122">
        <f>SUM(F36:F37)</f>
        <v>-81276.899999999994</v>
      </c>
      <c r="G35" s="122">
        <f>SUM(G36:G37)</f>
        <v>-130946</v>
      </c>
      <c r="H35" s="123">
        <f t="shared" si="0"/>
        <v>-0.3793097918225834</v>
      </c>
      <c r="I35" s="80"/>
      <c r="J35" s="122">
        <f t="shared" si="1"/>
        <v>44226</v>
      </c>
      <c r="K35" s="122">
        <f t="shared" si="2"/>
        <v>49669.100000000006</v>
      </c>
      <c r="L35" s="80"/>
      <c r="M35" s="15"/>
      <c r="N35" s="79" t="s">
        <v>262</v>
      </c>
      <c r="O35" s="121" t="str">
        <f t="shared" si="3"/>
        <v>(-) IR e CSLL</v>
      </c>
      <c r="P35" s="122">
        <f t="shared" si="4"/>
        <v>3444</v>
      </c>
      <c r="Q35" s="122">
        <v>-40782</v>
      </c>
      <c r="R35" s="123" t="str">
        <f t="shared" si="5"/>
        <v>n.a</v>
      </c>
      <c r="S35" s="70"/>
      <c r="T35" s="122">
        <f t="shared" si="6"/>
        <v>44226</v>
      </c>
      <c r="U35" s="70"/>
      <c r="V35" s="74"/>
      <c r="W35" s="74"/>
      <c r="X35" s="74"/>
      <c r="Y35" s="74"/>
      <c r="Z35" s="74"/>
    </row>
    <row r="36" spans="2:26" ht="15" customHeight="1" outlineLevel="1">
      <c r="B36" s="124" t="s">
        <v>71</v>
      </c>
      <c r="C36" s="125">
        <v>-52332</v>
      </c>
      <c r="D36" s="125">
        <v>11308</v>
      </c>
      <c r="E36" s="126" t="str">
        <f t="shared" si="7"/>
        <v>n.a</v>
      </c>
      <c r="F36" s="125">
        <v>-135499.9</v>
      </c>
      <c r="G36" s="125">
        <v>-83625</v>
      </c>
      <c r="H36" s="126">
        <f t="shared" si="0"/>
        <v>0.62032765321375183</v>
      </c>
      <c r="I36" s="81"/>
      <c r="J36" s="125">
        <f t="shared" si="1"/>
        <v>-63640</v>
      </c>
      <c r="K36" s="125">
        <f t="shared" si="2"/>
        <v>-51874.899999999994</v>
      </c>
      <c r="L36" s="81"/>
      <c r="M36" s="15"/>
      <c r="N36" s="73" t="s">
        <v>263</v>
      </c>
      <c r="O36" s="124" t="str">
        <f t="shared" si="3"/>
        <v>Corrente</v>
      </c>
      <c r="P36" s="125">
        <f t="shared" si="4"/>
        <v>-52332</v>
      </c>
      <c r="Q36" s="125">
        <v>11308</v>
      </c>
      <c r="R36" s="126" t="str">
        <f t="shared" si="5"/>
        <v>n.a</v>
      </c>
      <c r="S36" s="70"/>
      <c r="T36" s="125">
        <f t="shared" si="6"/>
        <v>-63640</v>
      </c>
      <c r="U36" s="70"/>
      <c r="V36" s="74"/>
      <c r="W36" s="74"/>
      <c r="X36" s="74"/>
      <c r="Y36" s="74"/>
      <c r="Z36" s="74"/>
    </row>
    <row r="37" spans="2:26" ht="18" customHeight="1" outlineLevel="1">
      <c r="B37" s="124" t="s">
        <v>72</v>
      </c>
      <c r="C37" s="125">
        <v>55776</v>
      </c>
      <c r="D37" s="125">
        <v>-52090</v>
      </c>
      <c r="E37" s="126" t="str">
        <f t="shared" si="7"/>
        <v>n.a</v>
      </c>
      <c r="F37" s="125">
        <v>54223</v>
      </c>
      <c r="G37" s="125">
        <v>-47321</v>
      </c>
      <c r="H37" s="126" t="str">
        <f t="shared" si="0"/>
        <v>n.a</v>
      </c>
      <c r="I37" s="81"/>
      <c r="J37" s="125">
        <f t="shared" si="1"/>
        <v>107866</v>
      </c>
      <c r="K37" s="125">
        <f t="shared" si="2"/>
        <v>101544</v>
      </c>
      <c r="L37" s="81"/>
      <c r="M37" s="15"/>
      <c r="N37" s="73" t="s">
        <v>264</v>
      </c>
      <c r="O37" s="124" t="str">
        <f t="shared" si="3"/>
        <v>Diferido</v>
      </c>
      <c r="P37" s="125">
        <f t="shared" si="4"/>
        <v>55776</v>
      </c>
      <c r="Q37" s="125">
        <v>-52090</v>
      </c>
      <c r="R37" s="126" t="str">
        <f t="shared" si="5"/>
        <v>n.a</v>
      </c>
      <c r="S37" s="70"/>
      <c r="T37" s="125">
        <f t="shared" si="6"/>
        <v>107866</v>
      </c>
      <c r="U37" s="70"/>
      <c r="V37" s="74"/>
      <c r="W37" s="74"/>
      <c r="X37" s="74"/>
      <c r="Y37" s="74"/>
      <c r="Z37" s="74"/>
    </row>
    <row r="38" spans="2:26" ht="21" customHeight="1" thickBot="1">
      <c r="B38" s="118" t="s">
        <v>1053</v>
      </c>
      <c r="C38" s="119">
        <f>C34+C35</f>
        <v>188617.04478999943</v>
      </c>
      <c r="D38" s="119">
        <f>D34+D35</f>
        <v>272742.39469000022</v>
      </c>
      <c r="E38" s="120">
        <f t="shared" si="7"/>
        <v>-0.30844251402726697</v>
      </c>
      <c r="F38" s="119">
        <f>F34+F35</f>
        <v>556440.77078999905</v>
      </c>
      <c r="G38" s="119">
        <f>G34+G35</f>
        <v>621566.39468999999</v>
      </c>
      <c r="H38" s="120">
        <f t="shared" si="0"/>
        <v>-0.10477661671603355</v>
      </c>
      <c r="I38" s="81"/>
      <c r="J38" s="119">
        <f t="shared" si="1"/>
        <v>-84125.349900000787</v>
      </c>
      <c r="K38" s="119">
        <f t="shared" si="2"/>
        <v>-65125.623900000937</v>
      </c>
      <c r="L38" s="80"/>
      <c r="M38" s="15"/>
      <c r="N38" s="79" t="s">
        <v>265</v>
      </c>
      <c r="O38" s="118" t="str">
        <f t="shared" si="3"/>
        <v>(=) Lucro/Prejuízo Consolidado</v>
      </c>
      <c r="P38" s="119">
        <f t="shared" si="4"/>
        <v>188617.04478999943</v>
      </c>
      <c r="Q38" s="119">
        <v>272742.39469000022</v>
      </c>
      <c r="R38" s="120">
        <f t="shared" si="5"/>
        <v>-0.30844251402726697</v>
      </c>
      <c r="S38" s="70"/>
      <c r="T38" s="119">
        <f t="shared" si="6"/>
        <v>-84125.349900000787</v>
      </c>
      <c r="U38" s="70"/>
      <c r="V38" s="74"/>
      <c r="W38" s="74"/>
      <c r="X38" s="74"/>
      <c r="Y38" s="74"/>
      <c r="Z38" s="74"/>
    </row>
    <row r="39" spans="2:26" ht="21" customHeight="1" thickBot="1">
      <c r="B39" s="113" t="s">
        <v>778</v>
      </c>
      <c r="C39" s="114">
        <v>-14752.000000000002</v>
      </c>
      <c r="D39" s="114">
        <v>-17101.457899999921</v>
      </c>
      <c r="E39" s="115">
        <f t="shared" si="7"/>
        <v>-0.13738348588396843</v>
      </c>
      <c r="F39" s="114">
        <v>-24840.760880000002</v>
      </c>
      <c r="G39" s="114">
        <v>-28572.457899999921</v>
      </c>
      <c r="H39" s="115">
        <f t="shared" si="0"/>
        <v>-0.13060469047011636</v>
      </c>
      <c r="I39" s="81"/>
      <c r="J39" s="114">
        <f t="shared" si="1"/>
        <v>2349.4578999999194</v>
      </c>
      <c r="K39" s="114">
        <f t="shared" si="2"/>
        <v>3731.6970199999196</v>
      </c>
      <c r="L39" s="81"/>
      <c r="M39" s="15"/>
      <c r="N39" s="73" t="s">
        <v>247</v>
      </c>
      <c r="O39" s="113" t="str">
        <f t="shared" si="3"/>
        <v>(-) Partic. Acionista não Controlador</v>
      </c>
      <c r="P39" s="114">
        <f t="shared" si="4"/>
        <v>-14752.000000000002</v>
      </c>
      <c r="Q39" s="114">
        <v>-17101.457899999921</v>
      </c>
      <c r="R39" s="115">
        <f t="shared" si="5"/>
        <v>-0.13738348588396843</v>
      </c>
      <c r="S39" s="70"/>
      <c r="T39" s="114">
        <f t="shared" si="6"/>
        <v>2349.4578999999194</v>
      </c>
      <c r="U39" s="70"/>
      <c r="V39" s="74"/>
      <c r="W39" s="74"/>
      <c r="X39" s="74"/>
      <c r="Y39" s="74"/>
      <c r="Z39" s="74"/>
    </row>
    <row r="40" spans="2:26" ht="21" customHeight="1" thickBot="1">
      <c r="B40" s="134" t="s">
        <v>1054</v>
      </c>
      <c r="C40" s="133">
        <f>C38+C39</f>
        <v>173865.04478999943</v>
      </c>
      <c r="D40" s="133">
        <f>D38+D39</f>
        <v>255640.9367900003</v>
      </c>
      <c r="E40" s="135">
        <f t="shared" si="7"/>
        <v>-0.31988574688715354</v>
      </c>
      <c r="F40" s="133">
        <f>F38+F39</f>
        <v>531600.00990999909</v>
      </c>
      <c r="G40" s="133">
        <f>G38+G39</f>
        <v>592993.93679000007</v>
      </c>
      <c r="H40" s="135">
        <f t="shared" si="0"/>
        <v>-0.1035321325751476</v>
      </c>
      <c r="I40" s="81"/>
      <c r="J40" s="116">
        <f t="shared" si="1"/>
        <v>-81775.892000000866</v>
      </c>
      <c r="K40" s="116">
        <f t="shared" si="2"/>
        <v>-61393.926880000974</v>
      </c>
      <c r="L40" s="82"/>
      <c r="M40" s="15"/>
      <c r="N40" s="83" t="s">
        <v>266</v>
      </c>
      <c r="O40" s="134" t="str">
        <f t="shared" si="3"/>
        <v>(=) Lucro/Prejuízo</v>
      </c>
      <c r="P40" s="133">
        <f t="shared" si="4"/>
        <v>173865.04478999943</v>
      </c>
      <c r="Q40" s="133">
        <v>255640.9367900003</v>
      </c>
      <c r="R40" s="135">
        <f t="shared" si="5"/>
        <v>-0.31988574688715354</v>
      </c>
      <c r="S40" s="70"/>
      <c r="T40" s="133">
        <f t="shared" si="6"/>
        <v>-81775.892000000866</v>
      </c>
      <c r="U40" s="70"/>
      <c r="V40" s="74"/>
      <c r="W40" s="74"/>
      <c r="X40" s="74"/>
      <c r="Y40" s="74"/>
      <c r="Z40" s="74"/>
    </row>
    <row r="41" spans="2:26" s="19" customFormat="1" ht="21.65" customHeight="1">
      <c r="B41" s="136" t="s">
        <v>826</v>
      </c>
      <c r="C41" s="137">
        <f>C35/C34</f>
        <v>1.8598819303888223E-2</v>
      </c>
      <c r="D41" s="137">
        <f>D35/D34</f>
        <v>-0.1300760026674273</v>
      </c>
      <c r="E41" s="84">
        <f>(C41-D41)*100</f>
        <v>14.867482197131554</v>
      </c>
      <c r="F41" s="137">
        <f>F35/F34</f>
        <v>-0.12744965950106868</v>
      </c>
      <c r="G41" s="137">
        <f>G35/G34</f>
        <v>-0.17401175173193478</v>
      </c>
      <c r="H41" s="84">
        <f>(F41-G41)*100</f>
        <v>4.6562092230866101</v>
      </c>
      <c r="I41" s="138"/>
      <c r="J41" s="137"/>
      <c r="K41" s="137"/>
      <c r="L41" s="139"/>
      <c r="M41" s="140"/>
      <c r="N41" s="139"/>
      <c r="O41" s="136" t="s">
        <v>826</v>
      </c>
      <c r="P41" s="137">
        <f>-P35/P34</f>
        <v>-1.8598819303888223E-2</v>
      </c>
      <c r="Q41" s="137">
        <f>-Q35/Q34</f>
        <v>0.1300760026674273</v>
      </c>
      <c r="R41" s="84">
        <f>(Q41-P41)*100</f>
        <v>14.867482197131554</v>
      </c>
      <c r="S41" s="137"/>
      <c r="T41" s="137"/>
      <c r="U41" s="84"/>
    </row>
    <row r="42" spans="2:26" s="19" customFormat="1" ht="21.65" customHeight="1">
      <c r="B42" s="136" t="s">
        <v>1078</v>
      </c>
      <c r="C42" s="137">
        <f>C35/(C34-C32)</f>
        <v>3.2520383664586108E-2</v>
      </c>
      <c r="D42" s="137">
        <f>D35/(D34-D32)</f>
        <v>-0.18368666631063812</v>
      </c>
      <c r="E42" s="84">
        <f t="shared" ref="E42:H43" si="8">(C42-D42)*100</f>
        <v>21.620704997522424</v>
      </c>
      <c r="F42" s="137">
        <f>F35/(F34-F32)</f>
        <v>-0.17123073360946756</v>
      </c>
      <c r="G42" s="137">
        <f>G35/(G34-G32)</f>
        <v>-0.22349762037040363</v>
      </c>
      <c r="H42" s="84">
        <f t="shared" si="8"/>
        <v>5.226688676093608</v>
      </c>
      <c r="I42" s="138"/>
      <c r="J42" s="137"/>
      <c r="K42" s="137"/>
      <c r="L42" s="137"/>
      <c r="M42" s="140"/>
      <c r="N42" s="139"/>
      <c r="O42" s="139"/>
      <c r="P42" s="139"/>
      <c r="Q42" s="139"/>
      <c r="R42" s="139"/>
      <c r="S42" s="70"/>
      <c r="T42" s="70"/>
      <c r="U42" s="70"/>
    </row>
    <row r="43" spans="2:26" s="19" customFormat="1" ht="21.65" customHeight="1">
      <c r="B43" s="136" t="s">
        <v>1201</v>
      </c>
      <c r="C43" s="137">
        <f>C40/C17</f>
        <v>0.13983326399779908</v>
      </c>
      <c r="D43" s="137">
        <f>D40/D17</f>
        <v>0.24852543005464864</v>
      </c>
      <c r="E43" s="84">
        <f t="shared" si="8"/>
        <v>-10.869216605684956</v>
      </c>
      <c r="F43" s="137">
        <f>F40/F17</f>
        <v>0.21525423217306436</v>
      </c>
      <c r="G43" s="137">
        <f>G40/G17</f>
        <v>0.27447286751957173</v>
      </c>
      <c r="H43" s="84">
        <f t="shared" si="8"/>
        <v>-5.9218635346507371</v>
      </c>
      <c r="I43" s="138"/>
      <c r="J43" s="1249"/>
      <c r="K43" s="137"/>
      <c r="L43" s="137"/>
      <c r="M43" s="140"/>
      <c r="N43" s="139"/>
      <c r="O43" s="139"/>
      <c r="P43" s="139"/>
      <c r="Q43" s="139"/>
      <c r="R43" s="139"/>
      <c r="S43" s="70"/>
      <c r="T43" s="70"/>
      <c r="U43" s="70"/>
    </row>
    <row r="44" spans="2:26" ht="15" customHeight="1">
      <c r="B44" s="284" t="s">
        <v>412</v>
      </c>
      <c r="C44" s="285">
        <v>0</v>
      </c>
      <c r="D44" s="285">
        <v>0</v>
      </c>
      <c r="E44" s="286"/>
      <c r="F44" s="285">
        <v>0</v>
      </c>
      <c r="G44" s="285">
        <v>0</v>
      </c>
      <c r="H44" s="286"/>
      <c r="I44" s="81"/>
      <c r="J44" s="137"/>
      <c r="K44" s="137"/>
      <c r="L44" s="137"/>
      <c r="M44" s="15"/>
      <c r="N44" s="3"/>
      <c r="P44" s="894"/>
      <c r="Q44" s="3"/>
      <c r="S44" s="70"/>
      <c r="T44" s="70"/>
      <c r="U44" s="70"/>
    </row>
    <row r="45" spans="2:26" ht="15" customHeight="1">
      <c r="B45" s="287" t="s">
        <v>661</v>
      </c>
      <c r="C45" s="288">
        <v>0</v>
      </c>
      <c r="D45" s="289">
        <v>0</v>
      </c>
      <c r="E45" s="290"/>
      <c r="F45" s="289">
        <v>0</v>
      </c>
      <c r="G45" s="289">
        <v>0</v>
      </c>
      <c r="H45" s="289"/>
      <c r="M45" s="15"/>
      <c r="N45" s="3"/>
      <c r="P45" s="91"/>
      <c r="Q45" s="3"/>
      <c r="S45" s="70"/>
      <c r="T45" s="70"/>
      <c r="U45" s="70"/>
    </row>
    <row r="46" spans="2:26" ht="15" customHeight="1">
      <c r="C46" s="894">
        <f>C34-C32</f>
        <v>105902.80961999937</v>
      </c>
      <c r="D46" s="894">
        <f>D34-D32</f>
        <v>222019.3812600002</v>
      </c>
      <c r="F46" s="1186">
        <f>F35/(1443000-F34-F32)</f>
        <v>-0.12655464815868084</v>
      </c>
      <c r="G46" s="1186">
        <f>G36/G34</f>
        <v>-0.11112773768257944</v>
      </c>
      <c r="L46" s="3"/>
      <c r="M46" s="15"/>
      <c r="N46" s="3"/>
      <c r="Q46" s="3"/>
      <c r="S46" s="70"/>
      <c r="T46" s="70"/>
      <c r="U46" s="70"/>
    </row>
    <row r="47" spans="2:26" ht="15" customHeight="1" thickBot="1">
      <c r="C47" s="85">
        <f>C42*C46</f>
        <v>3444</v>
      </c>
      <c r="D47" s="85">
        <f>D42*D46</f>
        <v>-40782</v>
      </c>
      <c r="F47" s="894"/>
      <c r="G47" s="67"/>
      <c r="L47" s="3"/>
      <c r="M47" s="15"/>
      <c r="N47" s="3"/>
      <c r="Q47" s="3"/>
      <c r="S47" s="70"/>
      <c r="T47" s="70"/>
      <c r="U47" s="70"/>
    </row>
    <row r="48" spans="2:26" s="88" customFormat="1" ht="15" customHeight="1">
      <c r="B48" s="688" t="s">
        <v>525</v>
      </c>
      <c r="C48" s="689">
        <f>C17/1000</f>
        <v>1243.374</v>
      </c>
      <c r="D48" s="689">
        <f>D17/1000</f>
        <v>1028.6309000000001</v>
      </c>
      <c r="E48" s="690">
        <f t="shared" ref="E48:E55" si="9">IFERROR(C48/D48-1,"N.A.")</f>
        <v>0.20876594315803643</v>
      </c>
      <c r="F48" s="689">
        <f>F17/1000</f>
        <v>2469.6378999999997</v>
      </c>
      <c r="G48" s="689">
        <f>G17/1000</f>
        <v>2160.4829</v>
      </c>
      <c r="H48" s="690">
        <f t="shared" ref="H48:H55" si="10">IFERROR(F48/G48-1,"N.A.")</f>
        <v>0.14309532373526301</v>
      </c>
      <c r="I48" s="86"/>
      <c r="J48" s="87"/>
      <c r="K48" s="87"/>
      <c r="L48" s="87"/>
      <c r="M48" s="15"/>
      <c r="N48" s="87"/>
      <c r="O48" s="87"/>
      <c r="P48" s="87"/>
      <c r="Q48" s="87"/>
      <c r="R48" s="87"/>
      <c r="S48" s="70"/>
      <c r="T48" s="70"/>
      <c r="U48" s="70"/>
    </row>
    <row r="49" spans="1:21" ht="15" customHeight="1">
      <c r="B49" s="124" t="s">
        <v>526</v>
      </c>
      <c r="C49" s="125">
        <f>C18/1000-C22/1000</f>
        <v>-214.58114563000018</v>
      </c>
      <c r="D49" s="125">
        <f>D18/1000-D22/1000</f>
        <v>-205.43681198000155</v>
      </c>
      <c r="E49" s="126">
        <f t="shared" si="9"/>
        <v>4.4511660601941117E-2</v>
      </c>
      <c r="F49" s="125">
        <f>F18/1000-F22/1000</f>
        <v>-394.27833960000049</v>
      </c>
      <c r="G49" s="125">
        <f>G18/1000-G22/1000</f>
        <v>-385.02119735000156</v>
      </c>
      <c r="H49" s="126">
        <f t="shared" si="10"/>
        <v>2.4043201552832461E-2</v>
      </c>
      <c r="I49" s="86"/>
      <c r="L49" s="3"/>
      <c r="M49" s="15"/>
      <c r="N49" s="3"/>
      <c r="Q49" s="3"/>
      <c r="S49" s="70"/>
      <c r="T49" s="70"/>
      <c r="U49" s="70"/>
    </row>
    <row r="50" spans="1:21" ht="15" customHeight="1">
      <c r="B50" s="124" t="s">
        <v>33</v>
      </c>
      <c r="C50" s="125">
        <f>C22/1000</f>
        <v>-222.07004475000045</v>
      </c>
      <c r="D50" s="125">
        <f>D22/1000</f>
        <v>-215.79348569999871</v>
      </c>
      <c r="E50" s="126">
        <f t="shared" si="9"/>
        <v>2.9085952384714453E-2</v>
      </c>
      <c r="F50" s="125">
        <f>F22/1000</f>
        <v>-391.58152365000041</v>
      </c>
      <c r="G50" s="125">
        <f>G22/1000</f>
        <v>-423.78132138999842</v>
      </c>
      <c r="H50" s="126">
        <f t="shared" si="10"/>
        <v>-7.5982107079148764E-2</v>
      </c>
      <c r="I50" s="86"/>
      <c r="L50" s="3"/>
      <c r="M50" s="15"/>
      <c r="N50" s="3"/>
      <c r="Q50" s="3"/>
      <c r="S50" s="70"/>
      <c r="T50" s="70"/>
      <c r="U50" s="70"/>
    </row>
    <row r="51" spans="1:21" ht="15" customHeight="1">
      <c r="B51" s="124" t="s">
        <v>527</v>
      </c>
      <c r="C51" s="125">
        <f>C25/1000</f>
        <v>-638.91899999999998</v>
      </c>
      <c r="D51" s="125">
        <f>D25/1000</f>
        <v>-351.73022105999962</v>
      </c>
      <c r="E51" s="126">
        <f t="shared" si="9"/>
        <v>0.8165029950355347</v>
      </c>
      <c r="F51" s="125">
        <f>F25/1000</f>
        <v>-1121.8230000000001</v>
      </c>
      <c r="G51" s="125">
        <f>G25/1000</f>
        <v>-703.11800000000005</v>
      </c>
      <c r="H51" s="126">
        <f t="shared" si="10"/>
        <v>0.5954974840638414</v>
      </c>
      <c r="I51" s="86"/>
      <c r="L51" s="3"/>
      <c r="M51" s="15"/>
      <c r="N51" s="3"/>
      <c r="Q51" s="3"/>
      <c r="S51" s="70"/>
      <c r="T51" s="70"/>
      <c r="U51" s="70"/>
    </row>
    <row r="52" spans="1:21" ht="15" customHeight="1">
      <c r="B52" s="124" t="str">
        <f>B32</f>
        <v>(-) Equivalência Patrimonial</v>
      </c>
      <c r="C52" s="125">
        <f>C32/1000</f>
        <v>79.270235170000063</v>
      </c>
      <c r="D52" s="125">
        <f>D32/1000</f>
        <v>91.50501343000002</v>
      </c>
      <c r="E52" s="126">
        <f t="shared" si="9"/>
        <v>-0.13370609763758334</v>
      </c>
      <c r="F52" s="125">
        <f>F32/1000</f>
        <v>163.05463404000002</v>
      </c>
      <c r="G52" s="125">
        <f>G32/1000</f>
        <v>166.61801343000002</v>
      </c>
      <c r="H52" s="126">
        <f t="shared" si="10"/>
        <v>-2.138651948036252E-2</v>
      </c>
      <c r="I52" s="86"/>
      <c r="L52" s="3"/>
      <c r="M52" s="15"/>
      <c r="N52" s="3"/>
      <c r="Q52" s="3"/>
      <c r="S52" s="70"/>
      <c r="T52" s="70"/>
      <c r="U52" s="70"/>
    </row>
    <row r="53" spans="1:21" ht="15" customHeight="1">
      <c r="B53" s="124" t="str">
        <f>B33</f>
        <v>(-) Outras Receitas/Despesas Operacionais</v>
      </c>
      <c r="C53" s="125">
        <f>C33/1000</f>
        <v>-61.901000000000003</v>
      </c>
      <c r="D53" s="125">
        <f>D33/1000</f>
        <v>-33.651000000000003</v>
      </c>
      <c r="E53" s="126">
        <f t="shared" si="9"/>
        <v>0.83949956910641577</v>
      </c>
      <c r="F53" s="125">
        <f>F33/1000</f>
        <v>-87.292000000000002</v>
      </c>
      <c r="G53" s="125">
        <f>G33/1000</f>
        <v>-62.667999999999999</v>
      </c>
      <c r="H53" s="126">
        <f t="shared" si="10"/>
        <v>0.39292781004659472</v>
      </c>
      <c r="I53" s="86"/>
      <c r="M53" s="15"/>
      <c r="N53" s="90"/>
      <c r="O53" s="91"/>
      <c r="P53" s="91"/>
      <c r="Q53" s="81"/>
      <c r="R53" s="91"/>
      <c r="S53" s="70"/>
      <c r="T53" s="70"/>
      <c r="U53" s="70"/>
    </row>
    <row r="54" spans="1:21" ht="15" customHeight="1">
      <c r="B54" s="124" t="s">
        <v>528</v>
      </c>
      <c r="C54" s="125">
        <f>C35/1000</f>
        <v>3.444</v>
      </c>
      <c r="D54" s="125">
        <f>D35/1000</f>
        <v>-40.781999999999996</v>
      </c>
      <c r="E54" s="126">
        <f t="shared" si="9"/>
        <v>-1.0844490216271885</v>
      </c>
      <c r="F54" s="125">
        <f>F35/1000</f>
        <v>-81.276899999999998</v>
      </c>
      <c r="G54" s="125">
        <f>G35/1000</f>
        <v>-130.946</v>
      </c>
      <c r="H54" s="126">
        <f t="shared" si="10"/>
        <v>-0.3793097918225834</v>
      </c>
      <c r="I54" s="86"/>
      <c r="M54" s="15"/>
      <c r="N54" s="90"/>
      <c r="O54" s="91"/>
      <c r="P54" s="91"/>
      <c r="Q54" s="81"/>
      <c r="R54" s="91"/>
      <c r="S54" s="70"/>
      <c r="T54" s="70"/>
      <c r="U54" s="70"/>
    </row>
    <row r="55" spans="1:21" s="88" customFormat="1" ht="15" customHeight="1" thickBot="1">
      <c r="B55" s="134" t="s">
        <v>529</v>
      </c>
      <c r="C55" s="133">
        <f>SUM(C48:C54)</f>
        <v>188.6170447899994</v>
      </c>
      <c r="D55" s="133">
        <f>SUM(D48:D54)</f>
        <v>272.74239469000037</v>
      </c>
      <c r="E55" s="135">
        <f t="shared" si="9"/>
        <v>-0.30844251402726752</v>
      </c>
      <c r="F55" s="133">
        <f>SUM(F48:F54)</f>
        <v>556.44077078999874</v>
      </c>
      <c r="G55" s="133">
        <f>SUM(G48:G54)</f>
        <v>621.56639469000004</v>
      </c>
      <c r="H55" s="135">
        <f t="shared" si="10"/>
        <v>-0.10477661671603411</v>
      </c>
      <c r="I55" s="86"/>
      <c r="J55" s="87"/>
      <c r="K55" s="87"/>
      <c r="L55" s="92"/>
      <c r="M55" s="15"/>
      <c r="N55" s="93"/>
      <c r="O55" s="94"/>
      <c r="P55" s="94"/>
      <c r="Q55" s="95"/>
      <c r="R55" s="94"/>
      <c r="S55" s="70"/>
      <c r="T55" s="70"/>
      <c r="U55" s="70"/>
    </row>
    <row r="56" spans="1:21" ht="15" customHeight="1">
      <c r="C56" s="96"/>
      <c r="D56" s="96"/>
      <c r="E56" s="89"/>
      <c r="F56" s="91"/>
      <c r="G56" s="91"/>
      <c r="H56" s="89"/>
      <c r="I56" s="96"/>
      <c r="M56" s="15"/>
      <c r="N56" s="97"/>
      <c r="O56" s="91"/>
      <c r="P56" s="91"/>
      <c r="Q56" s="81"/>
      <c r="R56" s="91"/>
      <c r="S56" s="70"/>
      <c r="T56" s="70"/>
      <c r="U56" s="70"/>
    </row>
    <row r="57" spans="1:21" ht="15" customHeight="1">
      <c r="B57" s="4" t="s">
        <v>792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22"/>
      <c r="N57"/>
      <c r="O57"/>
      <c r="P57"/>
      <c r="Q57"/>
      <c r="R57"/>
      <c r="S57"/>
      <c r="T57"/>
      <c r="U57" s="70"/>
    </row>
    <row r="58" spans="1:21" ht="15" customHeight="1" thickBot="1"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15"/>
      <c r="N58"/>
      <c r="O58"/>
      <c r="P58"/>
      <c r="Q58"/>
      <c r="R58"/>
      <c r="S58"/>
      <c r="T58"/>
      <c r="U58" s="70"/>
    </row>
    <row r="59" spans="1:21" ht="15" customHeight="1" thickBot="1">
      <c r="A59" s="98"/>
      <c r="B59" s="30" t="s">
        <v>249</v>
      </c>
      <c r="C59" s="1503" t="s">
        <v>12</v>
      </c>
      <c r="D59" s="1504"/>
      <c r="E59" s="1504"/>
      <c r="F59" s="1504"/>
      <c r="G59" s="1504"/>
      <c r="H59" s="1505"/>
      <c r="I59" s="71"/>
      <c r="J59" s="24"/>
      <c r="K59" s="24"/>
      <c r="L59" s="71"/>
      <c r="M59" s="15"/>
      <c r="N59"/>
      <c r="O59"/>
      <c r="P59"/>
      <c r="Q59"/>
      <c r="R59"/>
      <c r="S59"/>
      <c r="T59"/>
      <c r="U59" s="70"/>
    </row>
    <row r="60" spans="1:21" ht="15" customHeight="1" thickBot="1">
      <c r="A60" s="98"/>
      <c r="B60" s="33" t="s">
        <v>619</v>
      </c>
      <c r="C60" s="31" t="str">
        <f>Menu!$D$15</f>
        <v>2Q26</v>
      </c>
      <c r="D60" s="34" t="str">
        <f>Menu!$D$16</f>
        <v>2Q25</v>
      </c>
      <c r="E60" s="31" t="s">
        <v>13</v>
      </c>
      <c r="F60" s="31" t="str">
        <f>Menu!$D$17</f>
        <v>1H26</v>
      </c>
      <c r="G60" s="31" t="str">
        <f>Menu!$D$18</f>
        <v>1H25</v>
      </c>
      <c r="H60" s="31" t="s">
        <v>13</v>
      </c>
      <c r="I60" s="71"/>
      <c r="J60" s="24"/>
      <c r="K60" s="24"/>
      <c r="L60" s="71"/>
      <c r="M60" s="15"/>
      <c r="N60"/>
      <c r="O60"/>
      <c r="P60"/>
      <c r="Q60"/>
      <c r="R60"/>
      <c r="S60"/>
      <c r="T60"/>
      <c r="U60" s="70"/>
    </row>
    <row r="61" spans="1:21" ht="16" thickBot="1">
      <c r="A61" s="73" t="s">
        <v>21</v>
      </c>
      <c r="B61" s="104" t="s">
        <v>21</v>
      </c>
      <c r="C61" s="105">
        <f t="shared" ref="C61:H62" si="11">C11</f>
        <v>1421167</v>
      </c>
      <c r="D61" s="105">
        <f t="shared" si="11"/>
        <v>1174144</v>
      </c>
      <c r="E61" s="106">
        <f t="shared" si="11"/>
        <v>0.21038560857952682</v>
      </c>
      <c r="F61" s="105">
        <f t="shared" si="11"/>
        <v>2814646</v>
      </c>
      <c r="G61" s="105">
        <f t="shared" si="11"/>
        <v>2468120</v>
      </c>
      <c r="H61" s="106">
        <f t="shared" si="11"/>
        <v>0.14040079088537016</v>
      </c>
      <c r="I61" s="72"/>
      <c r="J61" s="24"/>
      <c r="K61" s="24"/>
      <c r="L61" s="72"/>
      <c r="M61" s="15"/>
      <c r="N61"/>
      <c r="O61"/>
      <c r="P61"/>
      <c r="Q61"/>
      <c r="R61"/>
      <c r="S61"/>
      <c r="T61"/>
      <c r="U61" s="70"/>
    </row>
    <row r="62" spans="1:21">
      <c r="A62" s="76" t="s">
        <v>250</v>
      </c>
      <c r="B62" s="131" t="s">
        <v>250</v>
      </c>
      <c r="C62" s="125">
        <f t="shared" si="11"/>
        <v>1411383</v>
      </c>
      <c r="D62" s="125">
        <f t="shared" si="11"/>
        <v>1163603</v>
      </c>
      <c r="E62" s="126">
        <f t="shared" si="11"/>
        <v>0.21294204294763763</v>
      </c>
      <c r="F62" s="125">
        <f t="shared" si="11"/>
        <v>2793167</v>
      </c>
      <c r="G62" s="125">
        <f t="shared" si="11"/>
        <v>2445424</v>
      </c>
      <c r="H62" s="126">
        <f t="shared" si="11"/>
        <v>0.14220151597432595</v>
      </c>
      <c r="I62" s="75"/>
      <c r="J62" s="24"/>
      <c r="K62" s="24"/>
      <c r="L62" s="75"/>
      <c r="M62" s="15"/>
      <c r="N62"/>
      <c r="O62"/>
      <c r="P62"/>
      <c r="Q62"/>
      <c r="R62"/>
      <c r="S62"/>
      <c r="T62"/>
      <c r="U62" s="70"/>
    </row>
    <row r="63" spans="1:21" ht="16" thickBot="1">
      <c r="A63" s="76" t="s">
        <v>20</v>
      </c>
      <c r="B63" s="131" t="s">
        <v>20</v>
      </c>
      <c r="C63" s="125">
        <f t="shared" ref="C63:H63" si="12">C13</f>
        <v>9784</v>
      </c>
      <c r="D63" s="125">
        <f t="shared" si="12"/>
        <v>10541</v>
      </c>
      <c r="E63" s="126">
        <f t="shared" si="12"/>
        <v>-7.181481832843184E-2</v>
      </c>
      <c r="F63" s="125">
        <f t="shared" si="12"/>
        <v>21479</v>
      </c>
      <c r="G63" s="125">
        <f t="shared" si="12"/>
        <v>22696</v>
      </c>
      <c r="H63" s="126">
        <f t="shared" si="12"/>
        <v>-5.3621783574198112E-2</v>
      </c>
      <c r="I63" s="75"/>
      <c r="J63" s="24"/>
      <c r="K63" s="24"/>
      <c r="L63" s="75"/>
      <c r="M63" s="15"/>
      <c r="N63"/>
      <c r="O63"/>
      <c r="P63"/>
      <c r="Q63"/>
      <c r="R63"/>
      <c r="S63"/>
      <c r="T63"/>
      <c r="U63" s="70"/>
    </row>
    <row r="64" spans="1:21" ht="15" customHeight="1" thickBot="1">
      <c r="A64" s="73" t="s">
        <v>251</v>
      </c>
      <c r="B64" s="101" t="s">
        <v>251</v>
      </c>
      <c r="C64" s="102">
        <f t="shared" ref="C64:H64" si="13">C14</f>
        <v>-177793</v>
      </c>
      <c r="D64" s="102">
        <f t="shared" si="13"/>
        <v>-145513.1</v>
      </c>
      <c r="E64" s="103">
        <f t="shared" si="13"/>
        <v>0.22183501004376915</v>
      </c>
      <c r="F64" s="102">
        <f t="shared" si="13"/>
        <v>-345008.1</v>
      </c>
      <c r="G64" s="102">
        <f t="shared" si="13"/>
        <v>-307637.09999999998</v>
      </c>
      <c r="H64" s="103">
        <f t="shared" si="13"/>
        <v>0.12147754610871053</v>
      </c>
      <c r="I64" s="72"/>
      <c r="J64" s="24"/>
      <c r="K64" s="24"/>
      <c r="L64" s="72"/>
      <c r="M64" s="15"/>
      <c r="N64"/>
      <c r="O64"/>
      <c r="P64"/>
      <c r="Q64"/>
      <c r="R64"/>
      <c r="S64"/>
      <c r="T64"/>
      <c r="U64" s="70"/>
    </row>
    <row r="65" spans="1:21" ht="15" customHeight="1">
      <c r="A65" s="73"/>
      <c r="B65" s="131" t="s">
        <v>1093</v>
      </c>
      <c r="C65" s="125">
        <f t="shared" ref="C65:H65" si="14">C15</f>
        <v>-122326</v>
      </c>
      <c r="D65" s="125">
        <f t="shared" si="14"/>
        <v>-101351</v>
      </c>
      <c r="E65" s="126">
        <f t="shared" si="14"/>
        <v>0.20695405077404261</v>
      </c>
      <c r="F65" s="125">
        <f t="shared" si="14"/>
        <v>-242485</v>
      </c>
      <c r="G65" s="125">
        <f t="shared" si="14"/>
        <v>-213887</v>
      </c>
      <c r="H65" s="126">
        <f t="shared" si="14"/>
        <v>0.13370611584621783</v>
      </c>
      <c r="I65" s="72"/>
      <c r="J65" s="24"/>
      <c r="K65" s="24"/>
      <c r="L65" s="72"/>
      <c r="M65" s="15"/>
      <c r="N65"/>
      <c r="O65"/>
      <c r="P65"/>
      <c r="Q65"/>
      <c r="R65"/>
      <c r="S65"/>
      <c r="T65"/>
      <c r="U65" s="70"/>
    </row>
    <row r="66" spans="1:21" ht="15" customHeight="1" thickBot="1">
      <c r="A66" s="73"/>
      <c r="B66" s="131" t="s">
        <v>19</v>
      </c>
      <c r="C66" s="125">
        <f t="shared" ref="C66:H66" si="15">C16</f>
        <v>-55467</v>
      </c>
      <c r="D66" s="125">
        <f t="shared" si="15"/>
        <v>-44162.1</v>
      </c>
      <c r="E66" s="126">
        <f t="shared" si="15"/>
        <v>0.25598646803480807</v>
      </c>
      <c r="F66" s="125">
        <f t="shared" si="15"/>
        <v>-102523.1</v>
      </c>
      <c r="G66" s="125">
        <f t="shared" si="15"/>
        <v>-93750.1</v>
      </c>
      <c r="H66" s="126">
        <f t="shared" si="15"/>
        <v>9.3578566849528588E-2</v>
      </c>
      <c r="I66" s="72"/>
      <c r="J66" s="24"/>
      <c r="K66" s="24"/>
      <c r="L66" s="72"/>
      <c r="M66" s="15"/>
      <c r="N66"/>
      <c r="O66"/>
      <c r="P66"/>
      <c r="Q66"/>
      <c r="R66"/>
      <c r="S66"/>
      <c r="T66"/>
      <c r="U66" s="70"/>
    </row>
    <row r="67" spans="1:21" ht="15" customHeight="1" thickBot="1">
      <c r="A67" s="73" t="s">
        <v>23</v>
      </c>
      <c r="B67" s="104" t="s">
        <v>23</v>
      </c>
      <c r="C67" s="105">
        <f t="shared" ref="C67:H69" si="16">C17</f>
        <v>1243374</v>
      </c>
      <c r="D67" s="105">
        <f t="shared" si="16"/>
        <v>1028630.9</v>
      </c>
      <c r="E67" s="106">
        <f t="shared" si="16"/>
        <v>0.20876594315803665</v>
      </c>
      <c r="F67" s="105">
        <f t="shared" si="16"/>
        <v>2469637.9</v>
      </c>
      <c r="G67" s="105">
        <f t="shared" si="16"/>
        <v>2160482.9</v>
      </c>
      <c r="H67" s="106">
        <f t="shared" si="16"/>
        <v>0.14309532373526301</v>
      </c>
      <c r="I67" s="72"/>
      <c r="J67" s="24"/>
      <c r="K67" s="24"/>
      <c r="L67" s="72"/>
      <c r="M67" s="15"/>
      <c r="N67"/>
      <c r="O67"/>
      <c r="P67"/>
      <c r="Q67"/>
      <c r="R67"/>
      <c r="S67"/>
      <c r="T67"/>
      <c r="U67" s="70"/>
    </row>
    <row r="68" spans="1:21" ht="15" customHeight="1" thickBot="1">
      <c r="A68" s="73" t="s">
        <v>252</v>
      </c>
      <c r="B68" s="107" t="s">
        <v>252</v>
      </c>
      <c r="C68" s="108">
        <f t="shared" si="16"/>
        <v>-436651.19038000063</v>
      </c>
      <c r="D68" s="108">
        <f t="shared" si="16"/>
        <v>-421230.29768000025</v>
      </c>
      <c r="E68" s="109">
        <f t="shared" si="16"/>
        <v>3.6609172666196343E-2</v>
      </c>
      <c r="F68" s="108">
        <f t="shared" si="16"/>
        <v>-785859.86325000087</v>
      </c>
      <c r="G68" s="108">
        <f t="shared" si="16"/>
        <v>-808802.51873999997</v>
      </c>
      <c r="H68" s="109">
        <f t="shared" si="16"/>
        <v>-2.8366201833471716E-2</v>
      </c>
      <c r="I68" s="72"/>
      <c r="J68" s="24"/>
      <c r="K68" s="24"/>
      <c r="L68" s="72"/>
      <c r="M68" s="15"/>
      <c r="N68"/>
      <c r="O68"/>
      <c r="P68"/>
      <c r="Q68"/>
      <c r="R68"/>
      <c r="S68"/>
      <c r="T68"/>
      <c r="U68" s="70"/>
    </row>
    <row r="69" spans="1:21">
      <c r="A69" s="73" t="s">
        <v>36</v>
      </c>
      <c r="B69" s="131" t="s">
        <v>36</v>
      </c>
      <c r="C69" s="125">
        <f t="shared" si="16"/>
        <v>-110277.76325000043</v>
      </c>
      <c r="D69" s="125">
        <f t="shared" si="16"/>
        <v>-103937.4790200014</v>
      </c>
      <c r="E69" s="126">
        <f t="shared" si="16"/>
        <v>6.1000942968598704E-2</v>
      </c>
      <c r="F69" s="125">
        <f t="shared" si="16"/>
        <v>-218052.20800999965</v>
      </c>
      <c r="G69" s="125">
        <f t="shared" si="16"/>
        <v>-213914.4072200013</v>
      </c>
      <c r="H69" s="126">
        <f t="shared" si="16"/>
        <v>1.9343254359407425E-2</v>
      </c>
      <c r="I69" s="77"/>
      <c r="J69" s="24"/>
      <c r="K69" s="24"/>
      <c r="L69" s="77"/>
      <c r="M69" s="15"/>
      <c r="N69"/>
      <c r="O69"/>
      <c r="P69"/>
      <c r="Q69"/>
      <c r="R69"/>
      <c r="S69"/>
      <c r="T69"/>
      <c r="U69" s="70"/>
    </row>
    <row r="70" spans="1:21">
      <c r="A70" s="73" t="s">
        <v>37</v>
      </c>
      <c r="B70" s="131" t="s">
        <v>37</v>
      </c>
      <c r="C70" s="125">
        <f t="shared" ref="C70:H70" si="17">C20</f>
        <v>-7246.1654999998127</v>
      </c>
      <c r="D70" s="125">
        <f t="shared" si="17"/>
        <v>-7103.7880700000142</v>
      </c>
      <c r="E70" s="126">
        <f t="shared" si="17"/>
        <v>2.0042465878320925E-2</v>
      </c>
      <c r="F70" s="125">
        <f t="shared" si="17"/>
        <v>-10964.087649999828</v>
      </c>
      <c r="G70" s="125">
        <f t="shared" si="17"/>
        <v>-11223.171530000018</v>
      </c>
      <c r="H70" s="126">
        <f t="shared" si="17"/>
        <v>-2.3084729597836695E-2</v>
      </c>
      <c r="I70" s="77"/>
      <c r="J70" s="24"/>
      <c r="K70" s="24"/>
      <c r="L70" s="77"/>
      <c r="M70" s="15"/>
      <c r="N70"/>
      <c r="O70"/>
      <c r="P70"/>
      <c r="Q70"/>
      <c r="R70"/>
      <c r="S70"/>
      <c r="T70"/>
      <c r="U70" s="70"/>
    </row>
    <row r="71" spans="1:21">
      <c r="A71" s="73" t="s">
        <v>38</v>
      </c>
      <c r="B71" s="131" t="s">
        <v>38</v>
      </c>
      <c r="C71" s="125">
        <f t="shared" ref="C71:H71" si="18">C21</f>
        <v>-62796.652299999878</v>
      </c>
      <c r="D71" s="125">
        <f t="shared" si="18"/>
        <v>-52012.533870000101</v>
      </c>
      <c r="E71" s="126">
        <f t="shared" si="18"/>
        <v>0.20733691723140346</v>
      </c>
      <c r="F71" s="125">
        <f t="shared" si="18"/>
        <v>-107935.62893000082</v>
      </c>
      <c r="G71" s="125">
        <f t="shared" si="18"/>
        <v>-91954.168190000099</v>
      </c>
      <c r="H71" s="126">
        <f t="shared" si="18"/>
        <v>0.17379811110877608</v>
      </c>
      <c r="I71" s="77"/>
      <c r="J71" s="24"/>
      <c r="K71" s="24"/>
      <c r="L71" s="77"/>
      <c r="M71" s="15"/>
      <c r="N71"/>
      <c r="O71"/>
      <c r="P71"/>
      <c r="Q71"/>
      <c r="R71"/>
      <c r="S71"/>
      <c r="T71"/>
      <c r="U71" s="70"/>
    </row>
    <row r="72" spans="1:21">
      <c r="A72" s="73" t="s">
        <v>40</v>
      </c>
      <c r="B72" s="131" t="s">
        <v>40</v>
      </c>
      <c r="C72" s="125">
        <f t="shared" ref="C72:H72" si="19">C22</f>
        <v>-222070.04475000044</v>
      </c>
      <c r="D72" s="125">
        <f t="shared" si="19"/>
        <v>-215793.48569999871</v>
      </c>
      <c r="E72" s="126">
        <f t="shared" si="19"/>
        <v>2.9085952384714453E-2</v>
      </c>
      <c r="F72" s="125">
        <f t="shared" si="19"/>
        <v>-391581.5236500004</v>
      </c>
      <c r="G72" s="125">
        <f t="shared" si="19"/>
        <v>-423781.32138999843</v>
      </c>
      <c r="H72" s="126">
        <f t="shared" si="19"/>
        <v>-7.5982107079148764E-2</v>
      </c>
      <c r="I72" s="77"/>
      <c r="J72" s="24"/>
      <c r="K72" s="24"/>
      <c r="L72" s="77"/>
      <c r="M72" s="15"/>
      <c r="N72"/>
      <c r="O72"/>
      <c r="P72"/>
      <c r="Q72"/>
      <c r="R72"/>
      <c r="S72"/>
      <c r="T72"/>
      <c r="U72" s="70"/>
    </row>
    <row r="73" spans="1:21" ht="16" thickBot="1">
      <c r="A73" s="73" t="s">
        <v>720</v>
      </c>
      <c r="B73" s="131" t="s">
        <v>20</v>
      </c>
      <c r="C73" s="125">
        <f t="shared" ref="C73:H73" si="20">C23</f>
        <v>-34260.564580000093</v>
      </c>
      <c r="D73" s="125">
        <f t="shared" si="20"/>
        <v>-42383.011020000027</v>
      </c>
      <c r="E73" s="126">
        <f t="shared" si="20"/>
        <v>-0.19164392157430843</v>
      </c>
      <c r="F73" s="125">
        <f t="shared" si="20"/>
        <v>-57326.415010000099</v>
      </c>
      <c r="G73" s="125">
        <f t="shared" si="20"/>
        <v>-67929.450410000019</v>
      </c>
      <c r="H73" s="126">
        <f t="shared" si="20"/>
        <v>-0.15608893250281664</v>
      </c>
      <c r="I73" s="77"/>
      <c r="J73" s="24"/>
      <c r="K73" s="24"/>
      <c r="L73" s="77"/>
      <c r="M73" s="15"/>
      <c r="N73"/>
      <c r="O73"/>
      <c r="P73"/>
      <c r="Q73"/>
      <c r="R73"/>
      <c r="S73"/>
      <c r="T73"/>
      <c r="U73" s="70"/>
    </row>
    <row r="74" spans="1:21" ht="16" thickBot="1">
      <c r="A74" s="73" t="s">
        <v>253</v>
      </c>
      <c r="B74" s="104" t="s">
        <v>253</v>
      </c>
      <c r="C74" s="105">
        <f t="shared" ref="C74:H74" si="21">C24</f>
        <v>806722.80961999937</v>
      </c>
      <c r="D74" s="105">
        <f t="shared" si="21"/>
        <v>607400.60231999983</v>
      </c>
      <c r="E74" s="106">
        <f t="shared" si="21"/>
        <v>0.32815609095328102</v>
      </c>
      <c r="F74" s="105">
        <f t="shared" si="21"/>
        <v>1683778.036749999</v>
      </c>
      <c r="G74" s="105">
        <f t="shared" si="21"/>
        <v>1351680.3812599999</v>
      </c>
      <c r="H74" s="106">
        <f t="shared" si="21"/>
        <v>0.24569244334257978</v>
      </c>
      <c r="I74" s="72"/>
      <c r="J74" s="24"/>
      <c r="K74" s="24"/>
      <c r="L74" s="72"/>
      <c r="M74" s="15"/>
      <c r="N74"/>
      <c r="O74"/>
      <c r="P74"/>
      <c r="Q74"/>
      <c r="R74"/>
      <c r="S74"/>
      <c r="T74"/>
      <c r="U74" s="70"/>
    </row>
    <row r="75" spans="1:21" ht="16" thickBot="1">
      <c r="A75" s="73" t="s">
        <v>254</v>
      </c>
      <c r="B75" s="110" t="s">
        <v>254</v>
      </c>
      <c r="C75" s="111">
        <f t="shared" ref="C75:H75" si="22">C25</f>
        <v>-638919</v>
      </c>
      <c r="D75" s="111">
        <f t="shared" si="22"/>
        <v>-351730.2210599996</v>
      </c>
      <c r="E75" s="112">
        <f t="shared" si="22"/>
        <v>0.8165029950355347</v>
      </c>
      <c r="F75" s="111">
        <f t="shared" si="22"/>
        <v>-1121823</v>
      </c>
      <c r="G75" s="111">
        <f t="shared" si="22"/>
        <v>-703118</v>
      </c>
      <c r="H75" s="112">
        <f t="shared" si="22"/>
        <v>0.5954974840638414</v>
      </c>
      <c r="I75" s="72"/>
      <c r="J75" s="24"/>
      <c r="K75" s="24"/>
      <c r="L75" s="72"/>
      <c r="M75" s="15"/>
      <c r="N75"/>
      <c r="O75"/>
      <c r="P75"/>
      <c r="Q75"/>
      <c r="R75"/>
      <c r="S75"/>
      <c r="T75"/>
      <c r="U75" s="70"/>
    </row>
    <row r="76" spans="1:21" ht="13.5" customHeight="1">
      <c r="A76" s="79" t="s">
        <v>724</v>
      </c>
      <c r="B76" s="131" t="s">
        <v>255</v>
      </c>
      <c r="C76" s="125">
        <f t="shared" ref="C76:H76" si="23">C26</f>
        <v>63249</v>
      </c>
      <c r="D76" s="125">
        <f t="shared" si="23"/>
        <v>72948</v>
      </c>
      <c r="E76" s="126">
        <f t="shared" si="23"/>
        <v>-0.13295772330975486</v>
      </c>
      <c r="F76" s="125">
        <f t="shared" si="23"/>
        <v>120325</v>
      </c>
      <c r="G76" s="125">
        <f t="shared" si="23"/>
        <v>153361</v>
      </c>
      <c r="H76" s="126">
        <f t="shared" si="23"/>
        <v>-0.2154133058600296</v>
      </c>
      <c r="I76" s="78"/>
      <c r="J76" s="24"/>
      <c r="K76" s="24"/>
      <c r="L76" s="78"/>
      <c r="M76" s="15"/>
      <c r="N76"/>
      <c r="O76"/>
      <c r="P76"/>
      <c r="Q76"/>
      <c r="R76"/>
      <c r="S76"/>
      <c r="T76"/>
      <c r="U76" s="70"/>
    </row>
    <row r="77" spans="1:21">
      <c r="A77" s="73" t="s">
        <v>725</v>
      </c>
      <c r="B77" s="131" t="s">
        <v>256</v>
      </c>
      <c r="C77" s="125">
        <f t="shared" ref="C77:H77" si="24">C27</f>
        <v>-285397</v>
      </c>
      <c r="D77" s="125">
        <f t="shared" si="24"/>
        <v>-126121</v>
      </c>
      <c r="E77" s="126">
        <f t="shared" si="24"/>
        <v>1.2628824700089596</v>
      </c>
      <c r="F77" s="125">
        <f t="shared" si="24"/>
        <v>-450928</v>
      </c>
      <c r="G77" s="125">
        <f t="shared" si="24"/>
        <v>-287755</v>
      </c>
      <c r="H77" s="126">
        <f t="shared" si="24"/>
        <v>0.56705530746642108</v>
      </c>
      <c r="I77" s="77"/>
      <c r="J77" s="24"/>
      <c r="K77" s="24"/>
      <c r="L77" s="77"/>
      <c r="M77" s="15"/>
      <c r="N77"/>
      <c r="O77"/>
      <c r="P77"/>
      <c r="Q77"/>
      <c r="R77"/>
      <c r="S77"/>
      <c r="T77"/>
      <c r="U77" s="70"/>
    </row>
    <row r="78" spans="1:21">
      <c r="A78" s="73" t="s">
        <v>726</v>
      </c>
      <c r="B78" s="131" t="s">
        <v>257</v>
      </c>
      <c r="C78" s="125">
        <f t="shared" ref="C78:H78" si="25">C28</f>
        <v>-23</v>
      </c>
      <c r="D78" s="125">
        <f t="shared" si="25"/>
        <v>-1293</v>
      </c>
      <c r="E78" s="126">
        <f t="shared" si="25"/>
        <v>-0.98221191028615618</v>
      </c>
      <c r="F78" s="125">
        <f t="shared" si="25"/>
        <v>166</v>
      </c>
      <c r="G78" s="125">
        <f t="shared" si="25"/>
        <v>-2815</v>
      </c>
      <c r="H78" s="126" t="str">
        <f t="shared" si="25"/>
        <v>n.a</v>
      </c>
      <c r="I78" s="77"/>
      <c r="J78" s="24"/>
      <c r="K78" s="24"/>
      <c r="L78" s="77"/>
      <c r="M78" s="15"/>
      <c r="N78"/>
      <c r="O78"/>
      <c r="P78"/>
      <c r="Q78"/>
      <c r="R78"/>
      <c r="S78"/>
      <c r="T78"/>
      <c r="U78" s="70"/>
    </row>
    <row r="79" spans="1:21">
      <c r="A79" s="73" t="s">
        <v>258</v>
      </c>
      <c r="B79" s="131" t="s">
        <v>258</v>
      </c>
      <c r="C79" s="125">
        <f t="shared" ref="C79:H79" si="26">C29</f>
        <v>-397092</v>
      </c>
      <c r="D79" s="125">
        <f t="shared" si="26"/>
        <v>-324406</v>
      </c>
      <c r="E79" s="126">
        <f t="shared" si="26"/>
        <v>0.22405874120700608</v>
      </c>
      <c r="F79" s="125">
        <f t="shared" si="26"/>
        <v>-778756</v>
      </c>
      <c r="G79" s="125">
        <f t="shared" si="26"/>
        <v>-596754</v>
      </c>
      <c r="H79" s="126">
        <f t="shared" si="26"/>
        <v>0.30498664441294077</v>
      </c>
      <c r="I79" s="77"/>
      <c r="J79" s="24"/>
      <c r="K79" s="24"/>
      <c r="L79" s="77"/>
      <c r="M79" s="15"/>
      <c r="N79"/>
      <c r="O79"/>
      <c r="P79"/>
      <c r="Q79"/>
      <c r="R79"/>
      <c r="S79"/>
      <c r="T79"/>
      <c r="U79" s="70"/>
    </row>
    <row r="80" spans="1:21" ht="16" thickBot="1">
      <c r="A80" s="73" t="s">
        <v>727</v>
      </c>
      <c r="B80" s="131" t="s">
        <v>20</v>
      </c>
      <c r="C80" s="125">
        <f t="shared" ref="C80:H80" si="27">C30</f>
        <v>-19656</v>
      </c>
      <c r="D80" s="125">
        <f t="shared" si="27"/>
        <v>27141.778940000397</v>
      </c>
      <c r="E80" s="126" t="str">
        <f t="shared" si="27"/>
        <v>n.a</v>
      </c>
      <c r="F80" s="125">
        <f t="shared" si="27"/>
        <v>-12630</v>
      </c>
      <c r="G80" s="125">
        <f t="shared" si="27"/>
        <v>30845</v>
      </c>
      <c r="H80" s="126" t="str">
        <f t="shared" si="27"/>
        <v>n.a</v>
      </c>
      <c r="I80" s="77"/>
      <c r="J80" s="24"/>
      <c r="K80" s="24"/>
      <c r="L80" s="77"/>
      <c r="M80" s="15"/>
      <c r="N80"/>
      <c r="O80"/>
      <c r="P80"/>
      <c r="Q80"/>
      <c r="R80"/>
      <c r="S80"/>
      <c r="T80"/>
      <c r="U80" s="70"/>
    </row>
    <row r="81" spans="1:21" ht="16" thickBot="1">
      <c r="A81" s="73" t="s">
        <v>259</v>
      </c>
      <c r="B81" s="104" t="s">
        <v>259</v>
      </c>
      <c r="C81" s="105">
        <f t="shared" ref="C81:H81" si="28">C31</f>
        <v>167803.80961999937</v>
      </c>
      <c r="D81" s="105">
        <f t="shared" si="28"/>
        <v>255670.38126000023</v>
      </c>
      <c r="E81" s="106">
        <f t="shared" si="28"/>
        <v>-0.34367129742199676</v>
      </c>
      <c r="F81" s="105">
        <f t="shared" si="28"/>
        <v>561955.03674999904</v>
      </c>
      <c r="G81" s="105">
        <f t="shared" si="28"/>
        <v>648562.38125999994</v>
      </c>
      <c r="H81" s="106">
        <f t="shared" si="28"/>
        <v>-0.1335374160026731</v>
      </c>
      <c r="I81" s="72"/>
      <c r="J81" s="24"/>
      <c r="K81" s="24"/>
      <c r="L81" s="72"/>
      <c r="M81" s="15"/>
      <c r="N81"/>
      <c r="O81"/>
      <c r="P81"/>
      <c r="Q81"/>
      <c r="R81"/>
      <c r="S81"/>
      <c r="T81"/>
      <c r="U81" s="70"/>
    </row>
    <row r="82" spans="1:21" ht="16" thickBot="1">
      <c r="A82" s="73" t="s">
        <v>728</v>
      </c>
      <c r="B82" s="127" t="s">
        <v>242</v>
      </c>
      <c r="C82" s="129">
        <f t="shared" ref="C82:H82" si="29">C32</f>
        <v>79270.235170000058</v>
      </c>
      <c r="D82" s="129">
        <f t="shared" si="29"/>
        <v>91505.013430000021</v>
      </c>
      <c r="E82" s="130">
        <f t="shared" si="29"/>
        <v>-0.13370609763758334</v>
      </c>
      <c r="F82" s="129">
        <f t="shared" si="29"/>
        <v>163054.63404000003</v>
      </c>
      <c r="G82" s="129">
        <f t="shared" si="29"/>
        <v>166618.01343000002</v>
      </c>
      <c r="H82" s="109">
        <f t="shared" si="29"/>
        <v>-2.1386519480362409E-2</v>
      </c>
      <c r="I82" s="77"/>
      <c r="J82" s="24"/>
      <c r="K82" s="24"/>
      <c r="L82" s="77"/>
      <c r="M82" s="15"/>
      <c r="N82"/>
      <c r="O82"/>
      <c r="P82"/>
      <c r="Q82"/>
      <c r="R82"/>
      <c r="S82"/>
      <c r="T82"/>
      <c r="U82" s="70"/>
    </row>
    <row r="83" spans="1:21" ht="16" thickBot="1">
      <c r="A83" s="73" t="s">
        <v>729</v>
      </c>
      <c r="B83" s="127" t="s">
        <v>260</v>
      </c>
      <c r="C83" s="129">
        <f t="shared" ref="C83:H83" si="30">C33</f>
        <v>-61901</v>
      </c>
      <c r="D83" s="129">
        <f t="shared" si="30"/>
        <v>-33651</v>
      </c>
      <c r="E83" s="130">
        <f t="shared" si="30"/>
        <v>0.83949956910641577</v>
      </c>
      <c r="F83" s="129">
        <f t="shared" si="30"/>
        <v>-87292</v>
      </c>
      <c r="G83" s="129">
        <f t="shared" si="30"/>
        <v>-62668</v>
      </c>
      <c r="H83" s="103">
        <f t="shared" si="30"/>
        <v>0.39292781004659472</v>
      </c>
      <c r="I83" s="77"/>
      <c r="J83" s="24"/>
      <c r="K83" s="24"/>
      <c r="L83" s="77"/>
      <c r="M83" s="15"/>
      <c r="N83"/>
      <c r="O83"/>
      <c r="P83"/>
      <c r="Q83"/>
      <c r="R83"/>
      <c r="S83"/>
      <c r="T83"/>
      <c r="U83" s="70"/>
    </row>
    <row r="84" spans="1:21" ht="16" thickBot="1">
      <c r="A84" s="73" t="s">
        <v>261</v>
      </c>
      <c r="B84" s="104" t="s">
        <v>261</v>
      </c>
      <c r="C84" s="105">
        <f t="shared" ref="C84:H84" si="31">C34</f>
        <v>185173.04478999943</v>
      </c>
      <c r="D84" s="105">
        <f t="shared" si="31"/>
        <v>313524.39469000022</v>
      </c>
      <c r="E84" s="106">
        <f t="shared" si="31"/>
        <v>-0.40938233857977535</v>
      </c>
      <c r="F84" s="105">
        <f t="shared" si="31"/>
        <v>637717.67078999907</v>
      </c>
      <c r="G84" s="105">
        <f t="shared" si="31"/>
        <v>752512.39468999999</v>
      </c>
      <c r="H84" s="106">
        <f t="shared" si="31"/>
        <v>-0.15254861542485421</v>
      </c>
      <c r="I84" s="72"/>
      <c r="J84" s="24"/>
      <c r="K84" s="24"/>
      <c r="L84" s="72"/>
      <c r="M84" s="15"/>
      <c r="N84"/>
      <c r="O84"/>
      <c r="P84"/>
      <c r="Q84"/>
      <c r="R84"/>
      <c r="S84"/>
      <c r="T84"/>
      <c r="U84" s="70"/>
    </row>
    <row r="85" spans="1:21" ht="14.15" customHeight="1">
      <c r="A85" s="79" t="s">
        <v>262</v>
      </c>
      <c r="B85" s="121" t="s">
        <v>262</v>
      </c>
      <c r="C85" s="122">
        <f t="shared" ref="C85:H85" si="32">C35</f>
        <v>3444</v>
      </c>
      <c r="D85" s="122">
        <f t="shared" si="32"/>
        <v>-40782</v>
      </c>
      <c r="E85" s="123" t="str">
        <f t="shared" si="32"/>
        <v>n.a</v>
      </c>
      <c r="F85" s="122">
        <f t="shared" si="32"/>
        <v>-81276.899999999994</v>
      </c>
      <c r="G85" s="122">
        <f t="shared" si="32"/>
        <v>-130946</v>
      </c>
      <c r="H85" s="123">
        <f t="shared" si="32"/>
        <v>-0.3793097918225834</v>
      </c>
      <c r="I85" s="80"/>
      <c r="J85" s="24"/>
      <c r="K85" s="24"/>
      <c r="L85" s="80"/>
      <c r="M85" s="15"/>
      <c r="N85"/>
      <c r="O85"/>
      <c r="P85"/>
      <c r="Q85"/>
      <c r="R85"/>
      <c r="S85"/>
      <c r="T85"/>
      <c r="U85" s="70"/>
    </row>
    <row r="86" spans="1:21" ht="14.15" customHeight="1">
      <c r="A86" s="73" t="s">
        <v>263</v>
      </c>
      <c r="B86" s="124" t="s">
        <v>263</v>
      </c>
      <c r="C86" s="125">
        <f t="shared" ref="C86:H86" si="33">C36</f>
        <v>-52332</v>
      </c>
      <c r="D86" s="125">
        <f t="shared" si="33"/>
        <v>11308</v>
      </c>
      <c r="E86" s="126" t="str">
        <f t="shared" si="33"/>
        <v>n.a</v>
      </c>
      <c r="F86" s="125">
        <f t="shared" si="33"/>
        <v>-135499.9</v>
      </c>
      <c r="G86" s="125">
        <f t="shared" si="33"/>
        <v>-83625</v>
      </c>
      <c r="H86" s="126">
        <f t="shared" si="33"/>
        <v>0.62032765321375183</v>
      </c>
      <c r="I86" s="81"/>
      <c r="J86" s="24"/>
      <c r="K86" s="24"/>
      <c r="L86" s="81"/>
      <c r="M86" s="15"/>
      <c r="N86"/>
      <c r="O86"/>
      <c r="P86"/>
      <c r="Q86"/>
      <c r="R86"/>
      <c r="S86"/>
      <c r="T86"/>
      <c r="U86" s="70"/>
    </row>
    <row r="87" spans="1:21" ht="14.15" customHeight="1">
      <c r="A87" s="73" t="s">
        <v>264</v>
      </c>
      <c r="B87" s="124" t="s">
        <v>264</v>
      </c>
      <c r="C87" s="125">
        <f t="shared" ref="C87:H87" si="34">C37</f>
        <v>55776</v>
      </c>
      <c r="D87" s="125">
        <f t="shared" si="34"/>
        <v>-52090</v>
      </c>
      <c r="E87" s="126" t="str">
        <f t="shared" si="34"/>
        <v>n.a</v>
      </c>
      <c r="F87" s="125">
        <f t="shared" si="34"/>
        <v>54223</v>
      </c>
      <c r="G87" s="125">
        <f t="shared" si="34"/>
        <v>-47321</v>
      </c>
      <c r="H87" s="126" t="str">
        <f t="shared" si="34"/>
        <v>n.a</v>
      </c>
      <c r="I87" s="81"/>
      <c r="J87" s="24"/>
      <c r="K87" s="24"/>
      <c r="L87" s="81"/>
      <c r="M87" s="15"/>
      <c r="N87"/>
      <c r="O87"/>
      <c r="P87"/>
      <c r="Q87"/>
      <c r="R87"/>
      <c r="S87"/>
      <c r="T87"/>
      <c r="U87" s="70"/>
    </row>
    <row r="88" spans="1:21" ht="45" customHeight="1" thickBot="1">
      <c r="A88" s="79" t="s">
        <v>265</v>
      </c>
      <c r="B88" s="118" t="s">
        <v>265</v>
      </c>
      <c r="C88" s="119">
        <f t="shared" ref="C88:H88" si="35">C38</f>
        <v>188617.04478999943</v>
      </c>
      <c r="D88" s="119">
        <f t="shared" si="35"/>
        <v>272742.39469000022</v>
      </c>
      <c r="E88" s="120">
        <f t="shared" si="35"/>
        <v>-0.30844251402726697</v>
      </c>
      <c r="F88" s="119">
        <f t="shared" si="35"/>
        <v>556440.77078999905</v>
      </c>
      <c r="G88" s="119">
        <f t="shared" si="35"/>
        <v>621566.39468999999</v>
      </c>
      <c r="H88" s="120">
        <f t="shared" si="35"/>
        <v>-0.10477661671603355</v>
      </c>
      <c r="I88" s="81"/>
      <c r="J88" s="24"/>
      <c r="K88" s="24"/>
      <c r="L88" s="80"/>
      <c r="M88" s="15"/>
      <c r="N88"/>
      <c r="O88"/>
      <c r="P88"/>
      <c r="Q88"/>
      <c r="R88"/>
      <c r="S88"/>
      <c r="T88"/>
      <c r="U88" s="70"/>
    </row>
    <row r="89" spans="1:21" ht="19" customHeight="1">
      <c r="A89" s="73" t="s">
        <v>247</v>
      </c>
      <c r="B89" s="113" t="s">
        <v>247</v>
      </c>
      <c r="C89" s="114">
        <f t="shared" ref="C89:H89" si="36">C39</f>
        <v>-14752.000000000002</v>
      </c>
      <c r="D89" s="114">
        <f t="shared" si="36"/>
        <v>-17101.457899999921</v>
      </c>
      <c r="E89" s="115">
        <f t="shared" si="36"/>
        <v>-0.13738348588396843</v>
      </c>
      <c r="F89" s="114">
        <f t="shared" si="36"/>
        <v>-24840.760880000002</v>
      </c>
      <c r="G89" s="114">
        <f t="shared" si="36"/>
        <v>-28572.457899999921</v>
      </c>
      <c r="H89" s="115">
        <f t="shared" si="36"/>
        <v>-0.13060469047011636</v>
      </c>
      <c r="I89" s="81"/>
      <c r="J89" s="24"/>
      <c r="K89" s="24"/>
      <c r="L89" s="81"/>
      <c r="M89" s="15"/>
      <c r="N89"/>
      <c r="O89"/>
      <c r="P89"/>
      <c r="Q89"/>
      <c r="R89"/>
      <c r="S89"/>
      <c r="T89"/>
      <c r="U89" s="70"/>
    </row>
    <row r="90" spans="1:21" ht="14.15" customHeight="1" thickBot="1">
      <c r="A90" s="83" t="s">
        <v>266</v>
      </c>
      <c r="B90" s="134" t="s">
        <v>266</v>
      </c>
      <c r="C90" s="133">
        <f t="shared" ref="C90:H90" si="37">C40</f>
        <v>173865.04478999943</v>
      </c>
      <c r="D90" s="133">
        <f t="shared" si="37"/>
        <v>255640.9367900003</v>
      </c>
      <c r="E90" s="135">
        <f t="shared" si="37"/>
        <v>-0.31988574688715354</v>
      </c>
      <c r="F90" s="133">
        <f t="shared" si="37"/>
        <v>531600.00990999909</v>
      </c>
      <c r="G90" s="133">
        <f t="shared" si="37"/>
        <v>592993.93679000007</v>
      </c>
      <c r="H90" s="135">
        <f t="shared" si="37"/>
        <v>-0.1035321325751476</v>
      </c>
      <c r="I90" s="81"/>
      <c r="J90" s="24"/>
      <c r="K90" s="24"/>
      <c r="L90" s="82"/>
      <c r="M90" s="15"/>
      <c r="N90"/>
      <c r="O90"/>
      <c r="P90"/>
      <c r="Q90"/>
      <c r="R90"/>
      <c r="S90"/>
      <c r="T90"/>
      <c r="U90" s="70"/>
    </row>
    <row r="91" spans="1:21">
      <c r="J91" s="24"/>
      <c r="K91" s="24"/>
      <c r="M91" s="15"/>
      <c r="N91"/>
      <c r="O91"/>
      <c r="P91"/>
      <c r="Q91"/>
      <c r="R91"/>
      <c r="S91"/>
      <c r="T91"/>
      <c r="U91" s="70"/>
    </row>
    <row r="92" spans="1:21">
      <c r="M92" s="15"/>
      <c r="N92"/>
      <c r="O92"/>
      <c r="P92"/>
      <c r="Q92"/>
      <c r="R92"/>
      <c r="S92"/>
      <c r="T92"/>
      <c r="U92" s="70"/>
    </row>
    <row r="93" spans="1:21">
      <c r="M93" s="15"/>
      <c r="N93"/>
      <c r="O93"/>
      <c r="P93"/>
      <c r="Q93"/>
      <c r="R93"/>
      <c r="S93"/>
      <c r="T93"/>
      <c r="U93" s="70"/>
    </row>
    <row r="94" spans="1:21">
      <c r="M94" s="15"/>
      <c r="N94"/>
      <c r="O94"/>
      <c r="P94"/>
      <c r="Q94"/>
      <c r="R94"/>
      <c r="S94"/>
      <c r="T94"/>
      <c r="U94" s="70"/>
    </row>
    <row r="95" spans="1:21">
      <c r="M95" s="15"/>
      <c r="N95"/>
      <c r="O95"/>
      <c r="P95"/>
      <c r="Q95"/>
      <c r="R95"/>
      <c r="S95"/>
      <c r="T95"/>
      <c r="U95" s="70"/>
    </row>
    <row r="96" spans="1:21">
      <c r="M96" s="15"/>
      <c r="N96"/>
      <c r="O96"/>
      <c r="P96"/>
      <c r="Q96"/>
      <c r="R96"/>
      <c r="S96"/>
      <c r="T96"/>
      <c r="U96" s="70"/>
    </row>
    <row r="97" spans="13:21">
      <c r="M97" s="15"/>
      <c r="N97"/>
      <c r="O97"/>
      <c r="P97"/>
      <c r="Q97"/>
      <c r="R97"/>
      <c r="S97"/>
      <c r="T97"/>
      <c r="U97" s="70"/>
    </row>
    <row r="98" spans="13:21">
      <c r="M98" s="15"/>
      <c r="N98"/>
      <c r="O98"/>
      <c r="P98"/>
      <c r="Q98"/>
      <c r="R98"/>
      <c r="S98"/>
      <c r="T98"/>
      <c r="U98" s="70"/>
    </row>
    <row r="99" spans="13:21">
      <c r="M99" s="15"/>
      <c r="N99"/>
      <c r="O99"/>
      <c r="P99"/>
      <c r="Q99"/>
      <c r="R99"/>
      <c r="S99"/>
      <c r="T99"/>
    </row>
    <row r="100" spans="13:21">
      <c r="M100" s="15"/>
      <c r="N100"/>
      <c r="O100"/>
      <c r="P100"/>
      <c r="Q100"/>
      <c r="R100"/>
      <c r="S100"/>
      <c r="T100"/>
    </row>
    <row r="101" spans="13:21">
      <c r="M101" s="15"/>
      <c r="N101"/>
      <c r="O101"/>
      <c r="P101"/>
      <c r="Q101"/>
      <c r="R101"/>
      <c r="S101"/>
      <c r="T101"/>
    </row>
    <row r="102" spans="13:21">
      <c r="M102" s="15"/>
      <c r="N102"/>
      <c r="O102"/>
      <c r="P102"/>
      <c r="Q102"/>
      <c r="R102"/>
      <c r="S102"/>
      <c r="T102"/>
    </row>
    <row r="103" spans="13:21">
      <c r="M103" s="15"/>
      <c r="N103"/>
      <c r="O103"/>
      <c r="P103"/>
      <c r="Q103"/>
      <c r="R103"/>
      <c r="S103"/>
      <c r="T103"/>
    </row>
    <row r="104" spans="13:21">
      <c r="M104" s="15"/>
      <c r="N104"/>
      <c r="O104"/>
      <c r="P104"/>
      <c r="Q104"/>
      <c r="R104"/>
      <c r="S104"/>
      <c r="T104"/>
    </row>
    <row r="105" spans="13:21">
      <c r="M105" s="15"/>
    </row>
    <row r="106" spans="13:21">
      <c r="M106" s="15"/>
    </row>
    <row r="107" spans="13:21">
      <c r="M107" s="15"/>
    </row>
    <row r="108" spans="13:21">
      <c r="M108" s="15"/>
    </row>
    <row r="109" spans="13:21">
      <c r="M109" s="15"/>
    </row>
    <row r="110" spans="13:21">
      <c r="M110" s="15"/>
    </row>
    <row r="111" spans="13:21">
      <c r="M111" s="15"/>
    </row>
    <row r="112" spans="13:21">
      <c r="M112" s="15"/>
    </row>
    <row r="113" spans="13:13">
      <c r="M113" s="15"/>
    </row>
    <row r="114" spans="13:13">
      <c r="M114" s="15"/>
    </row>
  </sheetData>
  <mergeCells count="5">
    <mergeCell ref="B2:B5"/>
    <mergeCell ref="C59:H59"/>
    <mergeCell ref="C9:H9"/>
    <mergeCell ref="O6:T6"/>
    <mergeCell ref="P9:R9"/>
  </mergeCells>
  <hyperlinks>
    <hyperlink ref="F3" location="Menu!A1" display="→Menu←" xr:uid="{B579C137-304B-499F-A05C-1AEBADCF15F7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1:XFD1 A11:B14 A18:D18 A17:B17 A20:B23 A31:D31 A26:B30 A32:B33 A38 A36:B37 A41:B41 A39:B39 A59:I59 A44:B44 A45:C45 A10:P10 R10 A24:D25 A34:D35 A40 H6:XFD6 H7:T7 A46:B46 I11:N14 A2 V2:XFD5 A105:XFD1048576 A67:B90 E60 A4:A5 A3 G3:T3 H46:R46 E46 L41:N41 H45:K45 E45:F45 H44 E44 A48:R56 J36:N40 I17:N21 P11:P14 P17:P40 C38:D38 C40:D40 I67:I90 A9:P9 V17:XFD41 V7:XFD14 A92:M98 H24:H40 L59:M59 A91:I91 L91:M91 I61:I64 V48:XFD64 A60:B64 L63:M64 V67:XFD98 A58:I58 L58:M58 F40:G40 Q44:R45 A6:B8 I34:N35 I33:K33 M33:N33 K8:R8 L60:M62 L67:M90 V44:XFD46 M44:O44 M45:O45 C2:T2 C4:T5 C3:E3 I23:N32 I22:K22 M22:N22 H60:I60 A19 E18:E40 A99:M104 U99:XFD104 A57:M57" 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1598-3966-4943-B7F5-A9C609C91F1A}">
  <sheetPr codeName="Planilha17">
    <tabColor rgb="FF0099FF"/>
  </sheetPr>
  <dimension ref="A1:Z87"/>
  <sheetViews>
    <sheetView showGridLines="0" zoomScale="70" zoomScaleNormal="70" workbookViewId="0">
      <pane ySplit="10" topLeftCell="A24" activePane="bottomLeft" state="frozen"/>
      <selection activeCell="C36" sqref="C36"/>
      <selection pane="bottomLeft" activeCell="D37" sqref="D37"/>
    </sheetView>
  </sheetViews>
  <sheetFormatPr defaultColWidth="0" defaultRowHeight="15.5" outlineLevelRow="1" outlineLevelCol="1"/>
  <cols>
    <col min="1" max="1" width="2.1796875" style="2" customWidth="1"/>
    <col min="2" max="2" width="44.7265625" style="2" customWidth="1"/>
    <col min="3" max="4" width="10.54296875" style="3" customWidth="1"/>
    <col min="5" max="5" width="10.54296875" style="67" customWidth="1"/>
    <col min="6" max="7" width="10.54296875" style="3" customWidth="1" outlineLevel="1"/>
    <col min="8" max="8" width="10.54296875" style="67" customWidth="1" outlineLevel="1"/>
    <col min="9" max="9" width="6.81640625" style="68" bestFit="1" customWidth="1"/>
    <col min="10" max="10" width="12.1796875" style="3" customWidth="1"/>
    <col min="11" max="11" width="12.1796875" style="3" hidden="1" customWidth="1" outlineLevel="1"/>
    <col min="12" max="12" width="7.54296875" style="68" customWidth="1" collapsed="1"/>
    <col min="13" max="13" width="5.81640625" style="99" customWidth="1"/>
    <col min="14" max="14" width="4.54296875" style="2" customWidth="1"/>
    <col min="15" max="15" width="52.453125" style="3" customWidth="1"/>
    <col min="16" max="16" width="12" style="3" customWidth="1"/>
    <col min="17" max="17" width="12.1796875" style="67" customWidth="1"/>
    <col min="18" max="18" width="12" style="3" customWidth="1"/>
    <col min="19" max="19" width="5.54296875" style="2" customWidth="1"/>
    <col min="20" max="20" width="12.1796875" style="2" customWidth="1"/>
    <col min="21" max="21" width="8.81640625" style="2" customWidth="1"/>
    <col min="22" max="16384" width="8.81640625" style="2" hidden="1"/>
  </cols>
  <sheetData>
    <row r="1" spans="1:26" ht="7.5" customHeight="1" thickBot="1">
      <c r="A1" s="6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2"/>
      <c r="P1" s="2"/>
      <c r="Q1" s="2"/>
      <c r="R1" s="2"/>
    </row>
    <row r="2" spans="1:26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26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26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26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26">
      <c r="A6" s="64"/>
      <c r="C6" s="953"/>
      <c r="D6" s="2"/>
      <c r="E6" s="2"/>
      <c r="F6" s="65"/>
      <c r="G6" s="2"/>
      <c r="H6" s="2"/>
      <c r="I6" s="2"/>
      <c r="J6" s="2"/>
      <c r="K6" s="2"/>
      <c r="L6" s="2"/>
      <c r="M6" s="2"/>
      <c r="O6" s="1534" t="s">
        <v>794</v>
      </c>
      <c r="P6" s="1534"/>
      <c r="Q6" s="1534"/>
      <c r="R6" s="1534"/>
      <c r="S6" s="1534"/>
      <c r="T6" s="1534"/>
    </row>
    <row r="7" spans="1:26" ht="15" customHeight="1">
      <c r="B7" s="4" t="s">
        <v>790</v>
      </c>
      <c r="C7" s="952"/>
      <c r="D7" s="5"/>
      <c r="E7" s="5"/>
      <c r="F7" s="6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6" ht="16" thickBot="1">
      <c r="C8" s="85"/>
      <c r="D8" s="85"/>
      <c r="J8" s="894"/>
      <c r="M8" s="69"/>
      <c r="N8" s="70"/>
      <c r="S8" s="70"/>
      <c r="T8" s="70"/>
      <c r="U8" s="70"/>
    </row>
    <row r="9" spans="1:26" ht="18" customHeight="1" thickBot="1">
      <c r="B9" s="30" t="s">
        <v>141</v>
      </c>
      <c r="C9" s="1503" t="s">
        <v>25</v>
      </c>
      <c r="D9" s="1504"/>
      <c r="E9" s="1504"/>
      <c r="F9" s="1504"/>
      <c r="G9" s="1504"/>
      <c r="H9" s="1505"/>
      <c r="I9" s="71"/>
      <c r="J9" s="71"/>
      <c r="K9" s="71"/>
      <c r="L9" s="71"/>
      <c r="M9" s="15"/>
      <c r="O9" s="30" t="s">
        <v>141</v>
      </c>
      <c r="P9" s="1503" t="s">
        <v>25</v>
      </c>
      <c r="Q9" s="1504"/>
      <c r="R9" s="1505"/>
      <c r="S9" s="70"/>
      <c r="T9" s="70"/>
      <c r="U9" s="70"/>
    </row>
    <row r="10" spans="1:26" ht="18" customHeight="1" thickBot="1">
      <c r="B10" s="33" t="s">
        <v>75</v>
      </c>
      <c r="C10" s="31" t="str">
        <f>Menu!$D$10</f>
        <v>2T26</v>
      </c>
      <c r="D10" s="34" t="str">
        <f>Menu!$D$11</f>
        <v>2T25</v>
      </c>
      <c r="E10" s="31" t="s">
        <v>3</v>
      </c>
      <c r="F10" s="31" t="str">
        <f>Menu!$D$12</f>
        <v>1S26</v>
      </c>
      <c r="G10" s="31" t="str">
        <f>Menu!$D$13</f>
        <v>1S25</v>
      </c>
      <c r="H10" s="31" t="s">
        <v>3</v>
      </c>
      <c r="I10" s="71"/>
      <c r="J10" s="34" t="s">
        <v>556</v>
      </c>
      <c r="K10" s="34" t="s">
        <v>557</v>
      </c>
      <c r="L10" s="71"/>
      <c r="M10" s="15"/>
      <c r="O10" s="33" t="s">
        <v>75</v>
      </c>
      <c r="P10" s="31" t="str">
        <f>Menu!$D$10</f>
        <v>2T26</v>
      </c>
      <c r="Q10" s="34" t="s">
        <v>1434</v>
      </c>
      <c r="R10" s="31" t="s">
        <v>3</v>
      </c>
      <c r="S10" s="70"/>
      <c r="T10" s="34" t="s">
        <v>556</v>
      </c>
      <c r="U10" s="70"/>
    </row>
    <row r="11" spans="1:26" ht="21" customHeight="1" thickBot="1">
      <c r="B11" s="104" t="s">
        <v>55</v>
      </c>
      <c r="C11" s="105">
        <v>0</v>
      </c>
      <c r="D11" s="105">
        <v>0</v>
      </c>
      <c r="E11" s="106" t="str">
        <f>IF(OR(AND(D11&gt;0,C11&lt;0),AND(D11&lt;0,C11&gt;0)),"n.a",IFERROR(C11/D11-1,"N.A."))</f>
        <v>N.A.</v>
      </c>
      <c r="F11" s="105">
        <v>0</v>
      </c>
      <c r="G11" s="105">
        <v>0</v>
      </c>
      <c r="H11" s="106" t="str">
        <f t="shared" ref="H11:H40" si="0">IF(OR(AND(G11&gt;0,F11&lt;0),AND(G11&lt;0,F11&gt;0)),"n.a",IFERROR(F11/G11-1,"N.A."))</f>
        <v>N.A.</v>
      </c>
      <c r="I11" s="72"/>
      <c r="J11" s="105">
        <f t="shared" ref="J11:J40" si="1">C11-D11</f>
        <v>0</v>
      </c>
      <c r="K11" s="105">
        <f t="shared" ref="K11:K40" si="2">F11-G11</f>
        <v>0</v>
      </c>
      <c r="L11" s="72"/>
      <c r="M11" s="15"/>
      <c r="N11" s="73" t="s">
        <v>21</v>
      </c>
      <c r="O11" s="104" t="str">
        <f t="shared" ref="O11:P40" si="3">B11</f>
        <v>Receita Operacional Bruta</v>
      </c>
      <c r="P11" s="105">
        <f t="shared" si="3"/>
        <v>0</v>
      </c>
      <c r="Q11" s="105">
        <v>1174144</v>
      </c>
      <c r="R11" s="106">
        <f t="shared" ref="R11:R40" si="4">IF(OR(AND(Q11&gt;0,P11&lt;0),AND(Q11&lt;0,P11&gt;0)),"n.a",IFERROR(P11/Q11-1,"N.A."))</f>
        <v>-1</v>
      </c>
      <c r="S11" s="70"/>
      <c r="T11" s="105">
        <f>P11-Q11</f>
        <v>-1174144</v>
      </c>
      <c r="U11" s="70"/>
      <c r="V11" s="74"/>
      <c r="W11" s="74"/>
      <c r="X11" s="74"/>
      <c r="Y11" s="74"/>
      <c r="Z11" s="74"/>
    </row>
    <row r="12" spans="1:26" ht="21" customHeight="1" outlineLevel="1">
      <c r="B12" s="131" t="s">
        <v>4</v>
      </c>
      <c r="C12" s="125">
        <v>0</v>
      </c>
      <c r="D12" s="125">
        <v>0</v>
      </c>
      <c r="E12" s="126" t="str">
        <f>IF(OR(AND(D12&gt;0,C12&lt;0),AND(D12&lt;0,C12&gt;0)),"n.a",IFERROR(C12/D12-1,"N.A."))</f>
        <v>N.A.</v>
      </c>
      <c r="F12" s="125">
        <v>0</v>
      </c>
      <c r="G12" s="125">
        <v>0</v>
      </c>
      <c r="H12" s="126" t="str">
        <f t="shared" si="0"/>
        <v>N.A.</v>
      </c>
      <c r="I12" s="75"/>
      <c r="J12" s="125">
        <f t="shared" si="1"/>
        <v>0</v>
      </c>
      <c r="K12" s="125">
        <f t="shared" si="2"/>
        <v>0</v>
      </c>
      <c r="L12" s="75"/>
      <c r="M12" s="15"/>
      <c r="N12" s="76" t="s">
        <v>250</v>
      </c>
      <c r="O12" s="131" t="str">
        <f t="shared" si="3"/>
        <v xml:space="preserve"> Receita de Uso da Rede Elétrica </v>
      </c>
      <c r="P12" s="125">
        <f t="shared" si="3"/>
        <v>0</v>
      </c>
      <c r="Q12" s="125">
        <v>1163603</v>
      </c>
      <c r="R12" s="126">
        <f t="shared" si="4"/>
        <v>-1</v>
      </c>
      <c r="S12" s="70"/>
      <c r="T12" s="125">
        <f t="shared" ref="T12:T40" si="5">P12-Q12</f>
        <v>-1163603</v>
      </c>
      <c r="U12" s="70"/>
      <c r="V12" s="74"/>
      <c r="W12" s="74"/>
      <c r="X12" s="74"/>
      <c r="Y12" s="74"/>
      <c r="Z12" s="74"/>
    </row>
    <row r="13" spans="1:26" ht="21" customHeight="1" outlineLevel="1" thickBot="1">
      <c r="B13" s="131" t="s">
        <v>7</v>
      </c>
      <c r="C13" s="125">
        <v>0</v>
      </c>
      <c r="D13" s="125">
        <v>0</v>
      </c>
      <c r="E13" s="126" t="str">
        <f>IF(OR(AND(D13&gt;0,C13&lt;0),AND(D13&lt;0,C13&gt;0)),"n.a",IFERROR(C13/D13-1,"N.A."))</f>
        <v>N.A.</v>
      </c>
      <c r="F13" s="125">
        <v>0</v>
      </c>
      <c r="G13" s="125">
        <v>0</v>
      </c>
      <c r="H13" s="126" t="str">
        <f t="shared" si="0"/>
        <v>N.A.</v>
      </c>
      <c r="I13" s="75"/>
      <c r="J13" s="125">
        <f t="shared" si="1"/>
        <v>0</v>
      </c>
      <c r="K13" s="125">
        <f t="shared" si="2"/>
        <v>0</v>
      </c>
      <c r="L13" s="75"/>
      <c r="M13" s="15"/>
      <c r="N13" s="76" t="s">
        <v>20</v>
      </c>
      <c r="O13" s="131" t="str">
        <f t="shared" si="3"/>
        <v xml:space="preserve"> Outras </v>
      </c>
      <c r="P13" s="125">
        <f t="shared" si="3"/>
        <v>0</v>
      </c>
      <c r="Q13" s="125">
        <v>10541</v>
      </c>
      <c r="R13" s="126">
        <f t="shared" si="4"/>
        <v>-1</v>
      </c>
      <c r="S13" s="70"/>
      <c r="T13" s="125">
        <f t="shared" si="5"/>
        <v>-10541</v>
      </c>
      <c r="U13" s="70"/>
      <c r="V13" s="74"/>
      <c r="W13" s="74"/>
      <c r="X13" s="74"/>
      <c r="Y13" s="74"/>
      <c r="Z13" s="74"/>
    </row>
    <row r="14" spans="1:26" ht="21" customHeight="1" thickBot="1">
      <c r="B14" s="101" t="s">
        <v>562</v>
      </c>
      <c r="C14" s="102">
        <f>SUM(C15:C16)</f>
        <v>0</v>
      </c>
      <c r="D14" s="102">
        <f>SUM(D15:D16)</f>
        <v>0</v>
      </c>
      <c r="E14" s="103" t="str">
        <f>IF(OR(AND(D14&gt;0,C14&lt;0),AND(D14&lt;0,C14&gt;0)),"n.a",IFERROR(C14/D14-1,"N.A."))</f>
        <v>N.A.</v>
      </c>
      <c r="F14" s="102">
        <f>SUM(F15:F16)</f>
        <v>0</v>
      </c>
      <c r="G14" s="102">
        <f>SUM(G15:G16)</f>
        <v>0</v>
      </c>
      <c r="H14" s="103" t="str">
        <f t="shared" si="0"/>
        <v>N.A.</v>
      </c>
      <c r="I14" s="72"/>
      <c r="J14" s="102">
        <f t="shared" si="1"/>
        <v>0</v>
      </c>
      <c r="K14" s="102">
        <f t="shared" si="2"/>
        <v>0</v>
      </c>
      <c r="L14" s="72"/>
      <c r="M14" s="15"/>
      <c r="N14" s="73" t="s">
        <v>251</v>
      </c>
      <c r="O14" s="101" t="str">
        <f t="shared" si="3"/>
        <v>(-) Deduções à Receita Operacional</v>
      </c>
      <c r="P14" s="102">
        <f t="shared" si="3"/>
        <v>0</v>
      </c>
      <c r="Q14" s="102">
        <v>-145513.1</v>
      </c>
      <c r="R14" s="103">
        <f t="shared" si="4"/>
        <v>-1</v>
      </c>
      <c r="S14" s="70"/>
      <c r="T14" s="102">
        <f t="shared" si="5"/>
        <v>145513.1</v>
      </c>
      <c r="U14" s="70"/>
      <c r="V14" s="74"/>
      <c r="W14" s="74"/>
      <c r="X14" s="74"/>
      <c r="Y14" s="74"/>
      <c r="Z14" s="74"/>
    </row>
    <row r="15" spans="1:26" ht="21" customHeight="1" outlineLevel="1">
      <c r="B15" s="131" t="s">
        <v>1003</v>
      </c>
      <c r="C15" s="125">
        <v>0</v>
      </c>
      <c r="D15" s="125">
        <v>0</v>
      </c>
      <c r="E15" s="126" t="str">
        <f>IF(OR(AND(D15&gt;0,C15&lt;0),AND(D15&lt;0,C15&gt;0)),"n.a",IFERROR(C15/D15-1,"N.A."))</f>
        <v>N.A.</v>
      </c>
      <c r="F15" s="125">
        <v>0</v>
      </c>
      <c r="G15" s="125">
        <v>0</v>
      </c>
      <c r="H15" s="126" t="str">
        <f>IF(OR(AND(G15&gt;0,F15&lt;0),AND(G15&lt;0,F15&gt;0)),"n.a",IFERROR(F15/G15-1,"N.A."))</f>
        <v>N.A.</v>
      </c>
      <c r="I15" s="72"/>
      <c r="J15" s="125">
        <f t="shared" si="1"/>
        <v>0</v>
      </c>
      <c r="K15" s="125">
        <f t="shared" si="2"/>
        <v>0</v>
      </c>
      <c r="L15" s="72"/>
      <c r="M15" s="15"/>
      <c r="N15" s="73"/>
      <c r="O15" s="131" t="str">
        <f t="shared" si="3"/>
        <v>Tributos e Contribuições sobre a Receita</v>
      </c>
      <c r="P15" s="125">
        <f t="shared" si="3"/>
        <v>0</v>
      </c>
      <c r="Q15" s="125">
        <v>-101351</v>
      </c>
      <c r="R15" s="126">
        <f>IF(OR(AND(Q15&gt;0,P15&lt;0),AND(Q15&lt;0,P15&gt;0)),"n.a",IFERROR(P15/Q15-1,"N.A."))</f>
        <v>-1</v>
      </c>
      <c r="S15" s="70"/>
      <c r="T15" s="125">
        <f t="shared" si="5"/>
        <v>101351</v>
      </c>
      <c r="U15" s="70"/>
      <c r="V15" s="74"/>
      <c r="W15" s="74"/>
      <c r="X15" s="74"/>
      <c r="Y15" s="74"/>
      <c r="Z15" s="74"/>
    </row>
    <row r="16" spans="1:26" ht="21" customHeight="1" outlineLevel="1" thickBot="1">
      <c r="B16" s="131" t="s">
        <v>1002</v>
      </c>
      <c r="C16" s="125">
        <v>0</v>
      </c>
      <c r="D16" s="125">
        <v>0</v>
      </c>
      <c r="E16" s="126" t="str">
        <f t="shared" ref="E16:E40" si="6">IF(OR(AND(D16&gt;0,C16&lt;0),AND(D16&lt;0,C16&gt;0)),"n.a",IFERROR(C16/D16-1,"N.A."))</f>
        <v>N.A.</v>
      </c>
      <c r="F16" s="125">
        <v>0</v>
      </c>
      <c r="G16" s="125">
        <v>0</v>
      </c>
      <c r="H16" s="126" t="str">
        <f>IF(OR(AND(G16&gt;0,F16&lt;0),AND(G16&lt;0,F16&gt;0)),"n.a",IFERROR(F16/G16-1,"N.A."))</f>
        <v>N.A.</v>
      </c>
      <c r="I16" s="72"/>
      <c r="J16" s="125">
        <f t="shared" si="1"/>
        <v>0</v>
      </c>
      <c r="K16" s="125">
        <f t="shared" si="2"/>
        <v>0</v>
      </c>
      <c r="L16" s="72"/>
      <c r="M16" s="15"/>
      <c r="N16" s="73"/>
      <c r="O16" s="131" t="str">
        <f t="shared" si="3"/>
        <v>Encargos Regulatórios</v>
      </c>
      <c r="P16" s="125">
        <f t="shared" si="3"/>
        <v>0</v>
      </c>
      <c r="Q16" s="125">
        <v>-44162.1</v>
      </c>
      <c r="R16" s="126">
        <f>IF(OR(AND(Q16&gt;0,P16&lt;0),AND(Q16&lt;0,P16&gt;0)),"n.a",IFERROR(P16/Q16-1,"N.A."))</f>
        <v>-1</v>
      </c>
      <c r="S16" s="70"/>
      <c r="T16" s="125">
        <f t="shared" si="5"/>
        <v>44162.1</v>
      </c>
      <c r="U16" s="70"/>
      <c r="V16" s="74"/>
      <c r="W16" s="74"/>
      <c r="X16" s="74"/>
      <c r="Y16" s="74"/>
      <c r="Z16" s="74"/>
    </row>
    <row r="17" spans="2:26" ht="21" customHeight="1" thickBot="1">
      <c r="B17" s="104" t="s">
        <v>561</v>
      </c>
      <c r="C17" s="105">
        <v>0</v>
      </c>
      <c r="D17" s="105">
        <v>0</v>
      </c>
      <c r="E17" s="106" t="str">
        <f t="shared" si="6"/>
        <v>N.A.</v>
      </c>
      <c r="F17" s="105">
        <v>0</v>
      </c>
      <c r="G17" s="105">
        <v>0</v>
      </c>
      <c r="H17" s="106" t="str">
        <f t="shared" si="0"/>
        <v>N.A.</v>
      </c>
      <c r="I17" s="72"/>
      <c r="J17" s="105">
        <f t="shared" si="1"/>
        <v>0</v>
      </c>
      <c r="K17" s="105">
        <f t="shared" si="2"/>
        <v>0</v>
      </c>
      <c r="L17" s="72"/>
      <c r="M17" s="15"/>
      <c r="N17" s="73" t="s">
        <v>23</v>
      </c>
      <c r="O17" s="104" t="str">
        <f t="shared" si="3"/>
        <v>(=) Receita Operacional Líquida</v>
      </c>
      <c r="P17" s="105">
        <f t="shared" si="3"/>
        <v>0</v>
      </c>
      <c r="Q17" s="105">
        <v>1028630.9</v>
      </c>
      <c r="R17" s="106">
        <f t="shared" si="4"/>
        <v>-1</v>
      </c>
      <c r="S17" s="70"/>
      <c r="T17" s="105">
        <f t="shared" si="5"/>
        <v>-1028630.9</v>
      </c>
      <c r="U17" s="70"/>
      <c r="V17" s="74"/>
      <c r="W17" s="74"/>
      <c r="X17" s="74"/>
      <c r="Y17" s="74"/>
      <c r="Z17" s="74"/>
    </row>
    <row r="18" spans="2:26" ht="21" customHeight="1" thickBot="1">
      <c r="B18" s="107" t="s">
        <v>563</v>
      </c>
      <c r="C18" s="108">
        <f>SUM(C19:C23)</f>
        <v>0</v>
      </c>
      <c r="D18" s="108">
        <f>SUM(D19:D23)</f>
        <v>0</v>
      </c>
      <c r="E18" s="109" t="str">
        <f t="shared" si="6"/>
        <v>N.A.</v>
      </c>
      <c r="F18" s="108">
        <f>SUM(F19:F23)</f>
        <v>0</v>
      </c>
      <c r="G18" s="108">
        <f>SUM(G19:G23)</f>
        <v>0</v>
      </c>
      <c r="H18" s="109" t="str">
        <f t="shared" si="0"/>
        <v>N.A.</v>
      </c>
      <c r="I18" s="72"/>
      <c r="J18" s="108">
        <f t="shared" si="1"/>
        <v>0</v>
      </c>
      <c r="K18" s="108">
        <f t="shared" si="2"/>
        <v>0</v>
      </c>
      <c r="L18" s="72"/>
      <c r="M18" s="15"/>
      <c r="N18" s="73" t="s">
        <v>252</v>
      </c>
      <c r="O18" s="107" t="str">
        <f t="shared" si="3"/>
        <v>(-) Custos e Despesas Operacionais</v>
      </c>
      <c r="P18" s="108">
        <f t="shared" si="3"/>
        <v>0</v>
      </c>
      <c r="Q18" s="108">
        <v>-421230.29768000025</v>
      </c>
      <c r="R18" s="109">
        <f t="shared" si="4"/>
        <v>-1</v>
      </c>
      <c r="S18" s="70"/>
      <c r="T18" s="108">
        <f t="shared" si="5"/>
        <v>421230.29768000025</v>
      </c>
      <c r="U18" s="70"/>
      <c r="V18" s="74"/>
      <c r="W18" s="74"/>
      <c r="X18" s="74"/>
      <c r="Y18" s="74"/>
      <c r="Z18" s="74"/>
    </row>
    <row r="19" spans="2:26" ht="21" customHeight="1" outlineLevel="1">
      <c r="B19" s="131" t="s">
        <v>27</v>
      </c>
      <c r="C19" s="125">
        <v>0</v>
      </c>
      <c r="D19" s="202">
        <v>0</v>
      </c>
      <c r="E19" s="126" t="str">
        <f t="shared" si="6"/>
        <v>N.A.</v>
      </c>
      <c r="F19" s="125">
        <v>0</v>
      </c>
      <c r="G19" s="125">
        <v>0</v>
      </c>
      <c r="H19" s="126" t="str">
        <f t="shared" si="0"/>
        <v>N.A.</v>
      </c>
      <c r="I19" s="77"/>
      <c r="J19" s="125">
        <f t="shared" si="1"/>
        <v>0</v>
      </c>
      <c r="K19" s="125">
        <f t="shared" si="2"/>
        <v>0</v>
      </c>
      <c r="L19" s="77"/>
      <c r="M19" s="15"/>
      <c r="N19" s="73" t="s">
        <v>36</v>
      </c>
      <c r="O19" s="131" t="str">
        <f t="shared" si="3"/>
        <v>Pessoal</v>
      </c>
      <c r="P19" s="125">
        <f t="shared" si="3"/>
        <v>0</v>
      </c>
      <c r="Q19" s="125">
        <v>-103937.4790200014</v>
      </c>
      <c r="R19" s="126">
        <f t="shared" si="4"/>
        <v>-1</v>
      </c>
      <c r="S19" s="70"/>
      <c r="T19" s="125">
        <f t="shared" si="5"/>
        <v>103937.4790200014</v>
      </c>
      <c r="U19" s="70"/>
      <c r="V19" s="74"/>
      <c r="W19" s="74"/>
      <c r="X19" s="74"/>
      <c r="Y19" s="74"/>
      <c r="Z19" s="74"/>
    </row>
    <row r="20" spans="2:26" ht="21" customHeight="1" outlineLevel="1">
      <c r="B20" s="131" t="s">
        <v>37</v>
      </c>
      <c r="C20" s="125">
        <v>0</v>
      </c>
      <c r="D20" s="202">
        <v>0</v>
      </c>
      <c r="E20" s="126" t="str">
        <f t="shared" si="6"/>
        <v>N.A.</v>
      </c>
      <c r="F20" s="125">
        <v>0</v>
      </c>
      <c r="G20" s="125">
        <v>0</v>
      </c>
      <c r="H20" s="126" t="str">
        <f t="shared" si="0"/>
        <v>N.A.</v>
      </c>
      <c r="I20" s="77"/>
      <c r="J20" s="125">
        <f t="shared" si="1"/>
        <v>0</v>
      </c>
      <c r="K20" s="125">
        <f t="shared" si="2"/>
        <v>0</v>
      </c>
      <c r="L20" s="77"/>
      <c r="M20" s="15"/>
      <c r="N20" s="73" t="s">
        <v>37</v>
      </c>
      <c r="O20" s="131" t="str">
        <f t="shared" si="3"/>
        <v>Material</v>
      </c>
      <c r="P20" s="125">
        <f t="shared" si="3"/>
        <v>0</v>
      </c>
      <c r="Q20" s="125">
        <v>-7103.7880700000142</v>
      </c>
      <c r="R20" s="126">
        <f t="shared" si="4"/>
        <v>-1</v>
      </c>
      <c r="S20" s="70"/>
      <c r="T20" s="125">
        <f t="shared" si="5"/>
        <v>7103.7880700000142</v>
      </c>
      <c r="U20" s="70"/>
      <c r="V20" s="74"/>
      <c r="W20" s="74"/>
      <c r="X20" s="74"/>
      <c r="Y20" s="74"/>
      <c r="Z20" s="74"/>
    </row>
    <row r="21" spans="2:26" ht="21" customHeight="1" outlineLevel="1">
      <c r="B21" s="131" t="s">
        <v>59</v>
      </c>
      <c r="C21" s="125">
        <v>0</v>
      </c>
      <c r="D21" s="202">
        <v>0</v>
      </c>
      <c r="E21" s="126" t="str">
        <f t="shared" si="6"/>
        <v>N.A.</v>
      </c>
      <c r="F21" s="125">
        <v>0</v>
      </c>
      <c r="G21" s="125">
        <v>0</v>
      </c>
      <c r="H21" s="126" t="str">
        <f t="shared" si="0"/>
        <v>N.A.</v>
      </c>
      <c r="I21" s="77"/>
      <c r="J21" s="125">
        <f t="shared" si="1"/>
        <v>0</v>
      </c>
      <c r="K21" s="125">
        <f t="shared" si="2"/>
        <v>0</v>
      </c>
      <c r="L21" s="77"/>
      <c r="M21" s="15"/>
      <c r="N21" s="73" t="s">
        <v>38</v>
      </c>
      <c r="O21" s="131" t="str">
        <f t="shared" si="3"/>
        <v>Serviços</v>
      </c>
      <c r="P21" s="125">
        <f t="shared" si="3"/>
        <v>0</v>
      </c>
      <c r="Q21" s="125">
        <v>-52012.533870000101</v>
      </c>
      <c r="R21" s="126">
        <f t="shared" si="4"/>
        <v>-1</v>
      </c>
      <c r="S21" s="70"/>
      <c r="T21" s="125">
        <f t="shared" si="5"/>
        <v>52012.533870000101</v>
      </c>
      <c r="U21" s="70"/>
      <c r="V21" s="74"/>
      <c r="W21" s="74"/>
      <c r="X21" s="74"/>
      <c r="Y21" s="74"/>
      <c r="Z21" s="74"/>
    </row>
    <row r="22" spans="2:26" ht="21" customHeight="1" outlineLevel="1">
      <c r="B22" s="1035" t="s">
        <v>33</v>
      </c>
      <c r="C22" s="202">
        <v>0</v>
      </c>
      <c r="D22" s="202">
        <v>0</v>
      </c>
      <c r="E22" s="39" t="str">
        <f t="shared" si="6"/>
        <v>N.A.</v>
      </c>
      <c r="F22" s="202">
        <v>0</v>
      </c>
      <c r="G22" s="202">
        <v>0</v>
      </c>
      <c r="H22" s="39" t="str">
        <f t="shared" si="0"/>
        <v>N.A.</v>
      </c>
      <c r="I22" s="1036"/>
      <c r="J22" s="202">
        <f t="shared" si="1"/>
        <v>0</v>
      </c>
      <c r="K22" s="202">
        <f t="shared" si="2"/>
        <v>0</v>
      </c>
      <c r="L22" s="1036"/>
      <c r="M22" s="15"/>
      <c r="N22" s="1037" t="s">
        <v>40</v>
      </c>
      <c r="O22" s="1035" t="str">
        <f t="shared" si="3"/>
        <v>Depreciação</v>
      </c>
      <c r="P22" s="202">
        <f t="shared" si="3"/>
        <v>0</v>
      </c>
      <c r="Q22" s="202">
        <v>-215793.48569999871</v>
      </c>
      <c r="R22" s="39">
        <f t="shared" si="4"/>
        <v>-1</v>
      </c>
      <c r="T22" s="202">
        <f t="shared" si="5"/>
        <v>215793.48569999871</v>
      </c>
      <c r="V22" s="74"/>
      <c r="W22" s="74"/>
      <c r="X22" s="74"/>
      <c r="Y22" s="74"/>
      <c r="Z22" s="74"/>
    </row>
    <row r="23" spans="2:26" ht="21" customHeight="1" outlineLevel="1" thickBot="1">
      <c r="B23" s="131" t="s">
        <v>30</v>
      </c>
      <c r="C23" s="125">
        <v>0</v>
      </c>
      <c r="D23" s="202">
        <v>0</v>
      </c>
      <c r="E23" s="126" t="str">
        <f t="shared" si="6"/>
        <v>N.A.</v>
      </c>
      <c r="F23" s="125">
        <v>0</v>
      </c>
      <c r="G23" s="125">
        <v>0</v>
      </c>
      <c r="H23" s="126" t="str">
        <f t="shared" si="0"/>
        <v>N.A.</v>
      </c>
      <c r="I23" s="77"/>
      <c r="J23" s="125">
        <f t="shared" si="1"/>
        <v>0</v>
      </c>
      <c r="K23" s="125">
        <f t="shared" si="2"/>
        <v>0</v>
      </c>
      <c r="L23" s="77"/>
      <c r="M23" s="15"/>
      <c r="N23" s="73" t="s">
        <v>720</v>
      </c>
      <c r="O23" s="131" t="str">
        <f t="shared" si="3"/>
        <v>Outros</v>
      </c>
      <c r="P23" s="125">
        <f t="shared" si="3"/>
        <v>0</v>
      </c>
      <c r="Q23" s="125">
        <v>-42383.011020000027</v>
      </c>
      <c r="R23" s="126">
        <f t="shared" si="4"/>
        <v>-1</v>
      </c>
      <c r="S23" s="70"/>
      <c r="T23" s="125">
        <f t="shared" si="5"/>
        <v>42383.011020000027</v>
      </c>
      <c r="U23" s="70"/>
      <c r="V23" s="74"/>
      <c r="W23" s="74"/>
      <c r="X23" s="74"/>
      <c r="Y23" s="74"/>
      <c r="Z23" s="74"/>
    </row>
    <row r="24" spans="2:26" ht="21" customHeight="1" thickBot="1">
      <c r="B24" s="104" t="s">
        <v>564</v>
      </c>
      <c r="C24" s="105">
        <f>C17+C18</f>
        <v>0</v>
      </c>
      <c r="D24" s="105">
        <f>D17+D18</f>
        <v>0</v>
      </c>
      <c r="E24" s="106" t="str">
        <f t="shared" si="6"/>
        <v>N.A.</v>
      </c>
      <c r="F24" s="105">
        <f>F17+F18</f>
        <v>0</v>
      </c>
      <c r="G24" s="105">
        <f>G17+G18</f>
        <v>0</v>
      </c>
      <c r="H24" s="106" t="str">
        <f t="shared" si="0"/>
        <v>N.A.</v>
      </c>
      <c r="I24" s="72"/>
      <c r="J24" s="105">
        <f t="shared" si="1"/>
        <v>0</v>
      </c>
      <c r="K24" s="105">
        <f t="shared" si="2"/>
        <v>0</v>
      </c>
      <c r="L24" s="72"/>
      <c r="M24" s="15"/>
      <c r="N24" s="73" t="s">
        <v>253</v>
      </c>
      <c r="O24" s="104" t="str">
        <f t="shared" si="3"/>
        <v>(=) Resultado do Serviço</v>
      </c>
      <c r="P24" s="105">
        <f t="shared" si="3"/>
        <v>0</v>
      </c>
      <c r="Q24" s="105">
        <v>607400.60231999983</v>
      </c>
      <c r="R24" s="106">
        <f t="shared" si="4"/>
        <v>-1</v>
      </c>
      <c r="S24" s="70"/>
      <c r="T24" s="105">
        <f t="shared" si="5"/>
        <v>-607400.60231999983</v>
      </c>
      <c r="U24" s="70"/>
      <c r="V24" s="74"/>
      <c r="W24" s="74"/>
      <c r="X24" s="74"/>
      <c r="Y24" s="74"/>
      <c r="Z24" s="74"/>
    </row>
    <row r="25" spans="2:26" ht="21" customHeight="1" thickBot="1">
      <c r="B25" s="110" t="s">
        <v>565</v>
      </c>
      <c r="C25" s="111">
        <f>SUM(C26:C30)</f>
        <v>0</v>
      </c>
      <c r="D25" s="111">
        <f>SUM(D26:D30)</f>
        <v>0</v>
      </c>
      <c r="E25" s="112" t="str">
        <f t="shared" si="6"/>
        <v>N.A.</v>
      </c>
      <c r="F25" s="111">
        <f>SUM(F26:F30)</f>
        <v>0</v>
      </c>
      <c r="G25" s="111">
        <f>SUM(G26:G30)</f>
        <v>0</v>
      </c>
      <c r="H25" s="112" t="str">
        <f t="shared" si="0"/>
        <v>N.A.</v>
      </c>
      <c r="I25" s="72"/>
      <c r="J25" s="111">
        <f t="shared" si="1"/>
        <v>0</v>
      </c>
      <c r="K25" s="111">
        <f t="shared" si="2"/>
        <v>0</v>
      </c>
      <c r="L25" s="72"/>
      <c r="M25" s="15"/>
      <c r="N25" s="73" t="s">
        <v>254</v>
      </c>
      <c r="O25" s="110" t="str">
        <f t="shared" si="3"/>
        <v>(+/-) Resultado Financeiro</v>
      </c>
      <c r="P25" s="111">
        <f t="shared" si="3"/>
        <v>0</v>
      </c>
      <c r="Q25" s="111">
        <v>-351730.2210599996</v>
      </c>
      <c r="R25" s="112">
        <f t="shared" si="4"/>
        <v>-1</v>
      </c>
      <c r="S25" s="70"/>
      <c r="T25" s="111">
        <f t="shared" si="5"/>
        <v>351730.2210599996</v>
      </c>
      <c r="U25" s="70"/>
      <c r="V25" s="74"/>
      <c r="W25" s="74"/>
      <c r="X25" s="74"/>
      <c r="Y25" s="74"/>
      <c r="Z25" s="74"/>
    </row>
    <row r="26" spans="2:26" ht="21" customHeight="1" outlineLevel="1">
      <c r="B26" s="131" t="s">
        <v>62</v>
      </c>
      <c r="C26" s="125">
        <v>0</v>
      </c>
      <c r="D26" s="125">
        <v>0</v>
      </c>
      <c r="E26" s="126" t="str">
        <f t="shared" si="6"/>
        <v>N.A.</v>
      </c>
      <c r="F26" s="125">
        <v>0</v>
      </c>
      <c r="G26" s="125">
        <v>0</v>
      </c>
      <c r="H26" s="126" t="str">
        <f t="shared" si="0"/>
        <v>N.A.</v>
      </c>
      <c r="I26" s="78"/>
      <c r="J26" s="125">
        <f t="shared" si="1"/>
        <v>0</v>
      </c>
      <c r="K26" s="125">
        <f t="shared" si="2"/>
        <v>0</v>
      </c>
      <c r="L26" s="78"/>
      <c r="M26" s="15"/>
      <c r="N26" s="79" t="s">
        <v>724</v>
      </c>
      <c r="O26" s="131" t="str">
        <f t="shared" si="3"/>
        <v>Rendimento de Aplicações Financeiras</v>
      </c>
      <c r="P26" s="125">
        <f t="shared" si="3"/>
        <v>0</v>
      </c>
      <c r="Q26" s="125">
        <v>72948</v>
      </c>
      <c r="R26" s="126">
        <f t="shared" si="4"/>
        <v>-1</v>
      </c>
      <c r="S26" s="70"/>
      <c r="T26" s="125">
        <f t="shared" si="5"/>
        <v>-72948</v>
      </c>
      <c r="U26" s="70"/>
      <c r="V26" s="74"/>
      <c r="W26" s="74"/>
      <c r="X26" s="74"/>
      <c r="Y26" s="74"/>
      <c r="Z26" s="74"/>
    </row>
    <row r="27" spans="2:26" ht="21" customHeight="1" outlineLevel="1">
      <c r="B27" s="131" t="s">
        <v>63</v>
      </c>
      <c r="C27" s="125">
        <v>0</v>
      </c>
      <c r="D27" s="125">
        <v>0</v>
      </c>
      <c r="E27" s="126" t="str">
        <f t="shared" si="6"/>
        <v>N.A.</v>
      </c>
      <c r="F27" s="125">
        <v>0</v>
      </c>
      <c r="G27" s="125">
        <v>0</v>
      </c>
      <c r="H27" s="126" t="str">
        <f t="shared" si="0"/>
        <v>N.A.</v>
      </c>
      <c r="I27" s="77"/>
      <c r="J27" s="125">
        <f t="shared" si="1"/>
        <v>0</v>
      </c>
      <c r="K27" s="125">
        <f t="shared" si="2"/>
        <v>0</v>
      </c>
      <c r="L27" s="77"/>
      <c r="M27" s="15"/>
      <c r="N27" s="73" t="s">
        <v>725</v>
      </c>
      <c r="O27" s="131" t="str">
        <f t="shared" si="3"/>
        <v>Resultado da Variação Monetária Líquida</v>
      </c>
      <c r="P27" s="125">
        <f t="shared" si="3"/>
        <v>0</v>
      </c>
      <c r="Q27" s="125">
        <v>-126121</v>
      </c>
      <c r="R27" s="126">
        <f t="shared" si="4"/>
        <v>-1</v>
      </c>
      <c r="S27" s="70"/>
      <c r="T27" s="125">
        <f t="shared" si="5"/>
        <v>126121</v>
      </c>
      <c r="U27" s="70"/>
      <c r="V27" s="74"/>
      <c r="W27" s="74"/>
      <c r="X27" s="74"/>
      <c r="Y27" s="74"/>
      <c r="Z27" s="74"/>
    </row>
    <row r="28" spans="2:26" ht="21" customHeight="1" outlineLevel="1">
      <c r="B28" s="131" t="s">
        <v>64</v>
      </c>
      <c r="C28" s="125">
        <v>0</v>
      </c>
      <c r="D28" s="125">
        <v>0</v>
      </c>
      <c r="E28" s="126" t="str">
        <f t="shared" si="6"/>
        <v>N.A.</v>
      </c>
      <c r="F28" s="125">
        <v>0</v>
      </c>
      <c r="G28" s="125">
        <v>0</v>
      </c>
      <c r="H28" s="126" t="str">
        <f t="shared" si="0"/>
        <v>N.A.</v>
      </c>
      <c r="I28" s="77"/>
      <c r="J28" s="125">
        <f t="shared" si="1"/>
        <v>0</v>
      </c>
      <c r="K28" s="125">
        <f t="shared" si="2"/>
        <v>0</v>
      </c>
      <c r="L28" s="77"/>
      <c r="M28" s="15"/>
      <c r="N28" s="73" t="s">
        <v>726</v>
      </c>
      <c r="O28" s="131" t="str">
        <f t="shared" si="3"/>
        <v>Juros Ativo/Passivos</v>
      </c>
      <c r="P28" s="125">
        <f t="shared" si="3"/>
        <v>0</v>
      </c>
      <c r="Q28" s="125">
        <v>-1293</v>
      </c>
      <c r="R28" s="126">
        <f t="shared" si="4"/>
        <v>-1</v>
      </c>
      <c r="S28" s="70"/>
      <c r="T28" s="125">
        <f t="shared" si="5"/>
        <v>1293</v>
      </c>
      <c r="U28" s="70"/>
      <c r="V28" s="74"/>
      <c r="W28" s="74"/>
      <c r="X28" s="74"/>
      <c r="Y28" s="74"/>
      <c r="Z28" s="74"/>
    </row>
    <row r="29" spans="2:26" ht="21" customHeight="1" outlineLevel="1">
      <c r="B29" s="131" t="s">
        <v>65</v>
      </c>
      <c r="C29" s="125">
        <v>0</v>
      </c>
      <c r="D29" s="125">
        <v>0</v>
      </c>
      <c r="E29" s="126" t="str">
        <f t="shared" si="6"/>
        <v>N.A.</v>
      </c>
      <c r="F29" s="125">
        <v>0</v>
      </c>
      <c r="G29" s="125">
        <v>0</v>
      </c>
      <c r="H29" s="126" t="str">
        <f t="shared" si="0"/>
        <v>N.A.</v>
      </c>
      <c r="I29" s="77"/>
      <c r="J29" s="125">
        <f t="shared" si="1"/>
        <v>0</v>
      </c>
      <c r="K29" s="125">
        <f t="shared" si="2"/>
        <v>0</v>
      </c>
      <c r="L29" s="77"/>
      <c r="M29" s="15"/>
      <c r="N29" s="73" t="s">
        <v>258</v>
      </c>
      <c r="O29" s="131" t="str">
        <f t="shared" si="3"/>
        <v>Juros/Encargos sobre empréstimos</v>
      </c>
      <c r="P29" s="125">
        <f t="shared" si="3"/>
        <v>0</v>
      </c>
      <c r="Q29" s="125">
        <v>-324406</v>
      </c>
      <c r="R29" s="126">
        <f t="shared" si="4"/>
        <v>-1</v>
      </c>
      <c r="S29" s="70"/>
      <c r="T29" s="125">
        <f t="shared" si="5"/>
        <v>324406</v>
      </c>
      <c r="U29" s="70"/>
      <c r="V29" s="74"/>
      <c r="W29" s="74"/>
      <c r="X29" s="74"/>
      <c r="Y29" s="74"/>
      <c r="Z29" s="74"/>
    </row>
    <row r="30" spans="2:26" ht="21" customHeight="1" outlineLevel="1" thickBot="1">
      <c r="B30" s="131" t="s">
        <v>48</v>
      </c>
      <c r="C30" s="125">
        <v>0</v>
      </c>
      <c r="D30" s="125">
        <v>0</v>
      </c>
      <c r="E30" s="126" t="str">
        <f t="shared" si="6"/>
        <v>N.A.</v>
      </c>
      <c r="F30" s="125">
        <v>0</v>
      </c>
      <c r="G30" s="125">
        <v>0</v>
      </c>
      <c r="H30" s="126" t="str">
        <f t="shared" si="0"/>
        <v>N.A.</v>
      </c>
      <c r="I30" s="77"/>
      <c r="J30" s="125">
        <f t="shared" si="1"/>
        <v>0</v>
      </c>
      <c r="K30" s="125">
        <f t="shared" si="2"/>
        <v>0</v>
      </c>
      <c r="L30" s="77"/>
      <c r="M30" s="15"/>
      <c r="N30" s="73" t="s">
        <v>727</v>
      </c>
      <c r="O30" s="131" t="str">
        <f t="shared" si="3"/>
        <v>Outras</v>
      </c>
      <c r="P30" s="125">
        <f t="shared" si="3"/>
        <v>0</v>
      </c>
      <c r="Q30" s="125">
        <v>27141.778940000397</v>
      </c>
      <c r="R30" s="126">
        <f t="shared" si="4"/>
        <v>-1</v>
      </c>
      <c r="S30" s="70"/>
      <c r="T30" s="125">
        <f t="shared" si="5"/>
        <v>-27141.778940000397</v>
      </c>
      <c r="U30" s="70"/>
      <c r="V30" s="74"/>
      <c r="W30" s="74"/>
      <c r="X30" s="74"/>
      <c r="Y30" s="74"/>
      <c r="Z30" s="74"/>
    </row>
    <row r="31" spans="2:26" ht="21" customHeight="1" thickBot="1">
      <c r="B31" s="104" t="s">
        <v>566</v>
      </c>
      <c r="C31" s="105">
        <f>C24+C25</f>
        <v>0</v>
      </c>
      <c r="D31" s="105">
        <f>D24+D25</f>
        <v>0</v>
      </c>
      <c r="E31" s="106" t="str">
        <f t="shared" si="6"/>
        <v>N.A.</v>
      </c>
      <c r="F31" s="105">
        <f>F24+F25</f>
        <v>0</v>
      </c>
      <c r="G31" s="105">
        <f>G24+G25</f>
        <v>0</v>
      </c>
      <c r="H31" s="106" t="str">
        <f t="shared" si="0"/>
        <v>N.A.</v>
      </c>
      <c r="I31" s="72"/>
      <c r="J31" s="105">
        <f t="shared" si="1"/>
        <v>0</v>
      </c>
      <c r="K31" s="105">
        <f t="shared" si="2"/>
        <v>0</v>
      </c>
      <c r="L31" s="72"/>
      <c r="M31" s="15"/>
      <c r="N31" s="73" t="s">
        <v>259</v>
      </c>
      <c r="O31" s="104" t="str">
        <f t="shared" si="3"/>
        <v>(=) Resultado Operacional</v>
      </c>
      <c r="P31" s="105">
        <f t="shared" si="3"/>
        <v>0</v>
      </c>
      <c r="Q31" s="105">
        <v>255670.38126000023</v>
      </c>
      <c r="R31" s="106">
        <f t="shared" si="4"/>
        <v>-1</v>
      </c>
      <c r="S31" s="70"/>
      <c r="T31" s="105">
        <f t="shared" si="5"/>
        <v>-255670.38126000023</v>
      </c>
      <c r="U31" s="70"/>
      <c r="V31" s="74"/>
      <c r="W31" s="74"/>
      <c r="X31" s="74"/>
      <c r="Y31" s="74"/>
      <c r="Z31" s="74"/>
    </row>
    <row r="32" spans="2:26" ht="21" customHeight="1" thickBot="1">
      <c r="B32" s="127" t="s">
        <v>569</v>
      </c>
      <c r="C32" s="129">
        <v>0</v>
      </c>
      <c r="D32" s="129">
        <v>0</v>
      </c>
      <c r="E32" s="109" t="str">
        <f t="shared" si="6"/>
        <v>N.A.</v>
      </c>
      <c r="F32" s="129">
        <v>0</v>
      </c>
      <c r="G32" s="129">
        <v>0</v>
      </c>
      <c r="H32" s="109" t="str">
        <f t="shared" si="0"/>
        <v>N.A.</v>
      </c>
      <c r="I32" s="77"/>
      <c r="J32" s="129">
        <f t="shared" si="1"/>
        <v>0</v>
      </c>
      <c r="K32" s="129">
        <f t="shared" si="2"/>
        <v>0</v>
      </c>
      <c r="L32" s="77"/>
      <c r="M32" s="15"/>
      <c r="N32" s="73" t="s">
        <v>728</v>
      </c>
      <c r="O32" s="127" t="str">
        <f t="shared" si="3"/>
        <v>(-) Equivalência Patrimonial</v>
      </c>
      <c r="P32" s="129">
        <f t="shared" si="3"/>
        <v>0</v>
      </c>
      <c r="Q32" s="129">
        <v>91505.013430000021</v>
      </c>
      <c r="R32" s="130">
        <f t="shared" si="4"/>
        <v>-1</v>
      </c>
      <c r="S32" s="70"/>
      <c r="T32" s="129">
        <f t="shared" si="5"/>
        <v>-91505.013430000021</v>
      </c>
      <c r="U32" s="70"/>
      <c r="V32" s="74"/>
      <c r="W32" s="74"/>
      <c r="X32" s="74"/>
      <c r="Y32" s="74"/>
      <c r="Z32" s="74"/>
    </row>
    <row r="33" spans="2:26" ht="21" customHeight="1" thickBot="1">
      <c r="B33" s="127" t="s">
        <v>570</v>
      </c>
      <c r="C33" s="129">
        <v>0</v>
      </c>
      <c r="D33" s="129">
        <v>0</v>
      </c>
      <c r="E33" s="103" t="str">
        <f t="shared" si="6"/>
        <v>N.A.</v>
      </c>
      <c r="F33" s="129">
        <v>0</v>
      </c>
      <c r="G33" s="129">
        <v>0</v>
      </c>
      <c r="H33" s="103" t="str">
        <f t="shared" si="0"/>
        <v>N.A.</v>
      </c>
      <c r="I33" s="77"/>
      <c r="J33" s="129">
        <f t="shared" si="1"/>
        <v>0</v>
      </c>
      <c r="K33" s="129">
        <f t="shared" si="2"/>
        <v>0</v>
      </c>
      <c r="L33" s="1002"/>
      <c r="M33" s="15"/>
      <c r="N33" s="73" t="s">
        <v>729</v>
      </c>
      <c r="O33" s="127" t="str">
        <f t="shared" si="3"/>
        <v>(-) Outras Receitas/Despesas Operacionais</v>
      </c>
      <c r="P33" s="129">
        <f t="shared" si="3"/>
        <v>0</v>
      </c>
      <c r="Q33" s="129">
        <v>-33651</v>
      </c>
      <c r="R33" s="130">
        <f t="shared" si="4"/>
        <v>-1</v>
      </c>
      <c r="S33" s="70"/>
      <c r="T33" s="129">
        <f t="shared" si="5"/>
        <v>33651</v>
      </c>
      <c r="U33" s="70"/>
      <c r="V33" s="74"/>
      <c r="W33" s="74"/>
      <c r="X33" s="74"/>
      <c r="Y33" s="74"/>
      <c r="Z33" s="74"/>
    </row>
    <row r="34" spans="2:26" ht="21" customHeight="1" thickBot="1">
      <c r="B34" s="104" t="s">
        <v>568</v>
      </c>
      <c r="C34" s="105">
        <f>SUM(C31:C33)</f>
        <v>0</v>
      </c>
      <c r="D34" s="105">
        <f>SUM(D31:D33)</f>
        <v>0</v>
      </c>
      <c r="E34" s="106" t="str">
        <f t="shared" si="6"/>
        <v>N.A.</v>
      </c>
      <c r="F34" s="105">
        <f>SUM(F31:F33)</f>
        <v>0</v>
      </c>
      <c r="G34" s="105">
        <f>SUM(G31:G33)</f>
        <v>0</v>
      </c>
      <c r="H34" s="106" t="str">
        <f t="shared" si="0"/>
        <v>N.A.</v>
      </c>
      <c r="I34" s="72"/>
      <c r="J34" s="105">
        <f t="shared" si="1"/>
        <v>0</v>
      </c>
      <c r="K34" s="105">
        <f t="shared" si="2"/>
        <v>0</v>
      </c>
      <c r="L34" s="72"/>
      <c r="M34" s="15"/>
      <c r="N34" s="73" t="s">
        <v>261</v>
      </c>
      <c r="O34" s="104" t="str">
        <f t="shared" si="3"/>
        <v>(=) Resultado Anterior aos Tributos</v>
      </c>
      <c r="P34" s="105">
        <f t="shared" si="3"/>
        <v>0</v>
      </c>
      <c r="Q34" s="105">
        <v>313524.39469000022</v>
      </c>
      <c r="R34" s="106">
        <f t="shared" si="4"/>
        <v>-1</v>
      </c>
      <c r="S34" s="70"/>
      <c r="T34" s="105">
        <f t="shared" si="5"/>
        <v>-313524.39469000022</v>
      </c>
      <c r="U34" s="70"/>
      <c r="V34" s="74"/>
      <c r="W34" s="74"/>
      <c r="X34" s="74"/>
      <c r="Y34" s="74"/>
      <c r="Z34" s="74"/>
    </row>
    <row r="35" spans="2:26" ht="21" customHeight="1">
      <c r="B35" s="121" t="s">
        <v>567</v>
      </c>
      <c r="C35" s="122">
        <f>SUM(C36:C37)</f>
        <v>0</v>
      </c>
      <c r="D35" s="122">
        <f>SUM(D36:D37)</f>
        <v>0</v>
      </c>
      <c r="E35" s="123" t="str">
        <f t="shared" si="6"/>
        <v>N.A.</v>
      </c>
      <c r="F35" s="122">
        <f>SUM(F36:F37)</f>
        <v>0</v>
      </c>
      <c r="G35" s="122">
        <f>SUM(G36:G37)</f>
        <v>0</v>
      </c>
      <c r="H35" s="123" t="str">
        <f t="shared" si="0"/>
        <v>N.A.</v>
      </c>
      <c r="I35" s="80"/>
      <c r="J35" s="122">
        <f t="shared" si="1"/>
        <v>0</v>
      </c>
      <c r="K35" s="122">
        <f t="shared" si="2"/>
        <v>0</v>
      </c>
      <c r="L35" s="80"/>
      <c r="M35" s="15"/>
      <c r="N35" s="79" t="s">
        <v>262</v>
      </c>
      <c r="O35" s="121" t="str">
        <f t="shared" si="3"/>
        <v>(-) IR e CSLL</v>
      </c>
      <c r="P35" s="122">
        <f t="shared" si="3"/>
        <v>0</v>
      </c>
      <c r="Q35" s="122">
        <v>-40782</v>
      </c>
      <c r="R35" s="123">
        <f t="shared" si="4"/>
        <v>-1</v>
      </c>
      <c r="S35" s="70"/>
      <c r="T35" s="122">
        <f t="shared" si="5"/>
        <v>40782</v>
      </c>
      <c r="U35" s="70"/>
      <c r="V35" s="74"/>
      <c r="W35" s="74"/>
      <c r="X35" s="74"/>
      <c r="Y35" s="74"/>
      <c r="Z35" s="74"/>
    </row>
    <row r="36" spans="2:26" ht="15" customHeight="1" outlineLevel="1">
      <c r="B36" s="124" t="s">
        <v>71</v>
      </c>
      <c r="C36" s="125">
        <v>0</v>
      </c>
      <c r="D36" s="125">
        <v>0</v>
      </c>
      <c r="E36" s="126" t="str">
        <f t="shared" si="6"/>
        <v>N.A.</v>
      </c>
      <c r="F36" s="125">
        <v>0</v>
      </c>
      <c r="G36" s="125">
        <v>0</v>
      </c>
      <c r="H36" s="126" t="str">
        <f t="shared" si="0"/>
        <v>N.A.</v>
      </c>
      <c r="I36" s="81"/>
      <c r="J36" s="125">
        <f t="shared" si="1"/>
        <v>0</v>
      </c>
      <c r="K36" s="125">
        <f t="shared" si="2"/>
        <v>0</v>
      </c>
      <c r="L36" s="81"/>
      <c r="M36" s="15"/>
      <c r="N36" s="73" t="s">
        <v>263</v>
      </c>
      <c r="O36" s="124" t="str">
        <f t="shared" si="3"/>
        <v>Corrente</v>
      </c>
      <c r="P36" s="125">
        <f t="shared" si="3"/>
        <v>0</v>
      </c>
      <c r="Q36" s="125">
        <v>11308</v>
      </c>
      <c r="R36" s="126">
        <f t="shared" si="4"/>
        <v>-1</v>
      </c>
      <c r="S36" s="70"/>
      <c r="T36" s="125">
        <f t="shared" si="5"/>
        <v>-11308</v>
      </c>
      <c r="U36" s="70"/>
      <c r="V36" s="74"/>
      <c r="W36" s="74"/>
      <c r="X36" s="74"/>
      <c r="Y36" s="74"/>
      <c r="Z36" s="74"/>
    </row>
    <row r="37" spans="2:26" ht="18" customHeight="1" outlineLevel="1">
      <c r="B37" s="124" t="s">
        <v>72</v>
      </c>
      <c r="C37" s="125">
        <v>0</v>
      </c>
      <c r="D37" s="125">
        <v>0</v>
      </c>
      <c r="E37" s="126" t="str">
        <f t="shared" si="6"/>
        <v>N.A.</v>
      </c>
      <c r="F37" s="125">
        <v>0</v>
      </c>
      <c r="G37" s="125">
        <v>0</v>
      </c>
      <c r="H37" s="126" t="str">
        <f t="shared" si="0"/>
        <v>N.A.</v>
      </c>
      <c r="I37" s="81"/>
      <c r="J37" s="125">
        <f t="shared" si="1"/>
        <v>0</v>
      </c>
      <c r="K37" s="125">
        <f t="shared" si="2"/>
        <v>0</v>
      </c>
      <c r="L37" s="81"/>
      <c r="M37" s="15"/>
      <c r="N37" s="73" t="s">
        <v>264</v>
      </c>
      <c r="O37" s="124" t="str">
        <f t="shared" si="3"/>
        <v>Diferido</v>
      </c>
      <c r="P37" s="125">
        <f t="shared" si="3"/>
        <v>0</v>
      </c>
      <c r="Q37" s="125">
        <v>-52090</v>
      </c>
      <c r="R37" s="126">
        <f t="shared" si="4"/>
        <v>-1</v>
      </c>
      <c r="S37" s="70"/>
      <c r="T37" s="125">
        <f t="shared" si="5"/>
        <v>52090</v>
      </c>
      <c r="U37" s="70"/>
      <c r="V37" s="74"/>
      <c r="W37" s="74"/>
      <c r="X37" s="74"/>
      <c r="Y37" s="74"/>
      <c r="Z37" s="74"/>
    </row>
    <row r="38" spans="2:26" ht="21" customHeight="1" thickBot="1">
      <c r="B38" s="118" t="s">
        <v>1053</v>
      </c>
      <c r="C38" s="119">
        <f>C34+C35</f>
        <v>0</v>
      </c>
      <c r="D38" s="119">
        <f>D34+D35</f>
        <v>0</v>
      </c>
      <c r="E38" s="120" t="str">
        <f t="shared" si="6"/>
        <v>N.A.</v>
      </c>
      <c r="F38" s="119">
        <f>F34+F35</f>
        <v>0</v>
      </c>
      <c r="G38" s="119">
        <f>G34+G35</f>
        <v>0</v>
      </c>
      <c r="H38" s="120" t="str">
        <f t="shared" si="0"/>
        <v>N.A.</v>
      </c>
      <c r="I38" s="81"/>
      <c r="J38" s="119">
        <f t="shared" si="1"/>
        <v>0</v>
      </c>
      <c r="K38" s="119">
        <f t="shared" si="2"/>
        <v>0</v>
      </c>
      <c r="L38" s="80"/>
      <c r="M38" s="15"/>
      <c r="N38" s="79" t="s">
        <v>265</v>
      </c>
      <c r="O38" s="118" t="str">
        <f t="shared" si="3"/>
        <v>(=) Lucro/Prejuízo Consolidado</v>
      </c>
      <c r="P38" s="119">
        <f t="shared" si="3"/>
        <v>0</v>
      </c>
      <c r="Q38" s="119">
        <v>272742.39469000022</v>
      </c>
      <c r="R38" s="120">
        <f t="shared" si="4"/>
        <v>-1</v>
      </c>
      <c r="S38" s="70"/>
      <c r="T38" s="119">
        <f t="shared" si="5"/>
        <v>-272742.39469000022</v>
      </c>
      <c r="U38" s="70"/>
      <c r="V38" s="74"/>
      <c r="W38" s="74"/>
      <c r="X38" s="74"/>
      <c r="Y38" s="74"/>
      <c r="Z38" s="74"/>
    </row>
    <row r="39" spans="2:26" ht="21" customHeight="1" thickBot="1">
      <c r="B39" s="113" t="s">
        <v>778</v>
      </c>
      <c r="C39" s="114">
        <v>0</v>
      </c>
      <c r="D39" s="114">
        <v>0</v>
      </c>
      <c r="E39" s="115" t="str">
        <f t="shared" si="6"/>
        <v>N.A.</v>
      </c>
      <c r="F39" s="114">
        <v>0</v>
      </c>
      <c r="G39" s="114">
        <v>0</v>
      </c>
      <c r="H39" s="115" t="str">
        <f t="shared" si="0"/>
        <v>N.A.</v>
      </c>
      <c r="I39" s="81"/>
      <c r="J39" s="114">
        <f t="shared" si="1"/>
        <v>0</v>
      </c>
      <c r="K39" s="114">
        <f t="shared" si="2"/>
        <v>0</v>
      </c>
      <c r="L39" s="81"/>
      <c r="M39" s="15"/>
      <c r="N39" s="73" t="s">
        <v>247</v>
      </c>
      <c r="O39" s="113" t="str">
        <f t="shared" si="3"/>
        <v>(-) Partic. Acionista não Controlador</v>
      </c>
      <c r="P39" s="114">
        <f t="shared" si="3"/>
        <v>0</v>
      </c>
      <c r="Q39" s="114">
        <v>-17101.457899999921</v>
      </c>
      <c r="R39" s="115">
        <f t="shared" si="4"/>
        <v>-1</v>
      </c>
      <c r="S39" s="70"/>
      <c r="T39" s="114">
        <f t="shared" si="5"/>
        <v>17101.457899999921</v>
      </c>
      <c r="U39" s="70"/>
      <c r="V39" s="74"/>
      <c r="W39" s="74"/>
      <c r="X39" s="74"/>
      <c r="Y39" s="74"/>
      <c r="Z39" s="74"/>
    </row>
    <row r="40" spans="2:26" ht="21" customHeight="1" thickBot="1">
      <c r="B40" s="134" t="s">
        <v>1054</v>
      </c>
      <c r="C40" s="133">
        <f>C38+C39</f>
        <v>0</v>
      </c>
      <c r="D40" s="133">
        <f>D38+D39</f>
        <v>0</v>
      </c>
      <c r="E40" s="135" t="str">
        <f t="shared" si="6"/>
        <v>N.A.</v>
      </c>
      <c r="F40" s="133">
        <f>F38+F39</f>
        <v>0</v>
      </c>
      <c r="G40" s="133">
        <f>G38+G39</f>
        <v>0</v>
      </c>
      <c r="H40" s="135" t="str">
        <f t="shared" si="0"/>
        <v>N.A.</v>
      </c>
      <c r="I40" s="81"/>
      <c r="J40" s="133">
        <f t="shared" si="1"/>
        <v>0</v>
      </c>
      <c r="K40" s="116">
        <f t="shared" si="2"/>
        <v>0</v>
      </c>
      <c r="L40" s="82"/>
      <c r="M40" s="15"/>
      <c r="N40" s="83" t="s">
        <v>266</v>
      </c>
      <c r="O40" s="134" t="str">
        <f t="shared" si="3"/>
        <v>(=) Lucro/Prejuízo</v>
      </c>
      <c r="P40" s="133">
        <f t="shared" si="3"/>
        <v>0</v>
      </c>
      <c r="Q40" s="133">
        <v>255640.9367900003</v>
      </c>
      <c r="R40" s="135">
        <f t="shared" si="4"/>
        <v>-1</v>
      </c>
      <c r="S40" s="70"/>
      <c r="T40" s="133">
        <f t="shared" si="5"/>
        <v>-255640.9367900003</v>
      </c>
      <c r="U40" s="70"/>
      <c r="V40" s="74"/>
      <c r="W40" s="74"/>
      <c r="X40" s="74"/>
      <c r="Y40" s="74"/>
      <c r="Z40" s="74"/>
    </row>
    <row r="41" spans="2:26" s="19" customFormat="1" ht="21.65" customHeight="1">
      <c r="B41" s="136" t="s">
        <v>826</v>
      </c>
      <c r="C41" s="137" t="e">
        <f>C35/C34</f>
        <v>#DIV/0!</v>
      </c>
      <c r="D41" s="137" t="e">
        <f>D35/D34</f>
        <v>#DIV/0!</v>
      </c>
      <c r="E41" s="84" t="e">
        <f>(C41-D41)*100</f>
        <v>#DIV/0!</v>
      </c>
      <c r="F41" s="137" t="e">
        <f>F35/F34</f>
        <v>#DIV/0!</v>
      </c>
      <c r="G41" s="137" t="e">
        <f>G35/G34</f>
        <v>#DIV/0!</v>
      </c>
      <c r="H41" s="84" t="e">
        <f>(F41-G41)*100</f>
        <v>#DIV/0!</v>
      </c>
      <c r="I41" s="138"/>
      <c r="J41" s="137"/>
      <c r="K41" s="137"/>
      <c r="L41" s="139"/>
      <c r="M41" s="140"/>
      <c r="N41" s="139"/>
      <c r="O41" s="136" t="s">
        <v>826</v>
      </c>
      <c r="P41" s="137" t="e">
        <f>-P35/P34</f>
        <v>#DIV/0!</v>
      </c>
      <c r="Q41" s="137">
        <f>-Q35/Q34</f>
        <v>0.1300760026674273</v>
      </c>
      <c r="R41" s="84" t="e">
        <f>(Q41-P41)*100</f>
        <v>#DIV/0!</v>
      </c>
      <c r="S41" s="137"/>
      <c r="T41" s="137"/>
      <c r="U41" s="84"/>
    </row>
    <row r="42" spans="2:26" s="19" customFormat="1" ht="21.65" customHeight="1">
      <c r="B42" s="136" t="s">
        <v>1078</v>
      </c>
      <c r="C42" s="137" t="e">
        <f>C35/(C34-C32)</f>
        <v>#DIV/0!</v>
      </c>
      <c r="D42" s="137" t="e">
        <f>D35/(D34-D32)</f>
        <v>#DIV/0!</v>
      </c>
      <c r="E42" s="84" t="e">
        <f t="shared" ref="E42:H43" si="7">(C42-D42)*100</f>
        <v>#DIV/0!</v>
      </c>
      <c r="F42" s="137" t="e">
        <f>F35/(F34-F32)</f>
        <v>#DIV/0!</v>
      </c>
      <c r="G42" s="137" t="e">
        <f>G35/(G34-G32)</f>
        <v>#DIV/0!</v>
      </c>
      <c r="H42" s="84" t="e">
        <f t="shared" si="7"/>
        <v>#DIV/0!</v>
      </c>
      <c r="I42" s="138"/>
      <c r="J42" s="1066"/>
      <c r="K42" s="137"/>
      <c r="L42" s="139"/>
      <c r="M42" s="140"/>
      <c r="N42" s="139"/>
      <c r="O42" s="139"/>
      <c r="P42" s="139"/>
      <c r="Q42" s="139"/>
      <c r="R42" s="139"/>
      <c r="S42" s="70"/>
      <c r="T42" s="70"/>
      <c r="U42" s="70"/>
    </row>
    <row r="43" spans="2:26" s="19" customFormat="1" ht="21.65" customHeight="1">
      <c r="B43" s="136" t="s">
        <v>1201</v>
      </c>
      <c r="C43" s="137" t="e">
        <f>C40/C17</f>
        <v>#DIV/0!</v>
      </c>
      <c r="D43" s="137" t="e">
        <f>D40/D17</f>
        <v>#DIV/0!</v>
      </c>
      <c r="E43" s="84" t="e">
        <f t="shared" si="7"/>
        <v>#DIV/0!</v>
      </c>
      <c r="F43" s="137" t="e">
        <f>F40/F17</f>
        <v>#DIV/0!</v>
      </c>
      <c r="G43" s="137" t="e">
        <f>G40/G17</f>
        <v>#DIV/0!</v>
      </c>
      <c r="H43" s="84" t="e">
        <f t="shared" si="7"/>
        <v>#DIV/0!</v>
      </c>
      <c r="I43" s="138"/>
      <c r="J43" s="137"/>
      <c r="K43" s="137"/>
      <c r="L43" s="139"/>
      <c r="M43" s="140"/>
      <c r="N43" s="139"/>
      <c r="O43" s="139"/>
      <c r="P43" s="139"/>
      <c r="Q43" s="139"/>
      <c r="R43" s="139"/>
      <c r="S43" s="70"/>
      <c r="T43" s="70"/>
      <c r="U43" s="70"/>
    </row>
    <row r="44" spans="2:26" ht="15" customHeight="1">
      <c r="B44" s="284" t="s">
        <v>412</v>
      </c>
      <c r="C44" s="285">
        <v>0</v>
      </c>
      <c r="D44" s="285">
        <v>0</v>
      </c>
      <c r="E44" s="286"/>
      <c r="F44" s="285">
        <v>0</v>
      </c>
      <c r="G44" s="285">
        <v>0</v>
      </c>
      <c r="H44" s="286"/>
      <c r="I44" s="81"/>
      <c r="L44" s="3"/>
      <c r="M44" s="15"/>
      <c r="N44" s="3"/>
      <c r="P44" s="894"/>
      <c r="Q44" s="3"/>
      <c r="S44" s="70"/>
      <c r="T44" s="70"/>
      <c r="U44" s="70"/>
    </row>
    <row r="45" spans="2:26" ht="15" customHeight="1">
      <c r="B45" s="287" t="s">
        <v>661</v>
      </c>
      <c r="C45" s="288">
        <v>0</v>
      </c>
      <c r="D45" s="289">
        <v>-255640.9367900003</v>
      </c>
      <c r="E45" s="290"/>
      <c r="F45" s="289">
        <v>0</v>
      </c>
      <c r="G45" s="289">
        <v>-592993.93679000007</v>
      </c>
      <c r="H45" s="289"/>
      <c r="L45" s="3"/>
      <c r="M45" s="15"/>
      <c r="N45" s="3"/>
      <c r="P45" s="91"/>
      <c r="Q45" s="3"/>
      <c r="S45" s="70"/>
      <c r="T45" s="70"/>
      <c r="U45" s="70"/>
    </row>
    <row r="46" spans="2:26" ht="15" customHeight="1">
      <c r="B46" s="1131"/>
      <c r="C46" s="94"/>
      <c r="D46" s="1132"/>
      <c r="E46" s="1133"/>
      <c r="F46" s="1132"/>
      <c r="G46" s="1132"/>
      <c r="H46" s="1132"/>
      <c r="I46" s="3"/>
      <c r="L46" s="3"/>
      <c r="M46" s="15"/>
      <c r="N46" s="3"/>
      <c r="P46" s="91"/>
      <c r="Q46" s="3"/>
    </row>
    <row r="47" spans="2:26" ht="15" customHeight="1">
      <c r="B47" s="1131"/>
      <c r="C47" s="94"/>
      <c r="D47" s="1132"/>
      <c r="E47" s="1133"/>
      <c r="F47" s="1132"/>
      <c r="G47" s="1132"/>
      <c r="H47" s="1132"/>
      <c r="I47" s="3"/>
      <c r="L47" s="3"/>
      <c r="M47" s="15"/>
      <c r="N47" s="3"/>
      <c r="P47" s="91"/>
      <c r="Q47" s="3"/>
    </row>
    <row r="48" spans="2:26" ht="15" customHeight="1">
      <c r="B48" s="1131"/>
      <c r="C48" s="94"/>
      <c r="D48" s="1132"/>
      <c r="E48" s="1133"/>
      <c r="F48" s="1132"/>
      <c r="G48" s="1132"/>
      <c r="H48" s="1132"/>
      <c r="I48" s="3"/>
      <c r="L48" s="3"/>
      <c r="M48" s="15"/>
      <c r="N48" s="3"/>
      <c r="P48" s="91"/>
      <c r="Q48" s="3"/>
    </row>
    <row r="49" spans="2:21" ht="15" customHeight="1">
      <c r="B49" s="1131"/>
      <c r="C49" s="94"/>
      <c r="D49" s="1132"/>
      <c r="E49" s="1133"/>
      <c r="F49" s="1132"/>
      <c r="G49" s="1132"/>
      <c r="H49" s="1132"/>
      <c r="I49" s="3"/>
      <c r="L49" s="3"/>
      <c r="M49" s="15"/>
      <c r="N49" s="3"/>
      <c r="P49" s="91"/>
      <c r="Q49" s="3"/>
    </row>
    <row r="50" spans="2:21" ht="15" customHeight="1" thickBot="1">
      <c r="B50" s="1131"/>
      <c r="C50" s="94"/>
      <c r="D50" s="1132"/>
      <c r="E50" s="1133"/>
      <c r="F50" s="1132"/>
      <c r="G50" s="1132"/>
      <c r="H50" s="1132"/>
      <c r="I50" s="3"/>
      <c r="L50" s="3"/>
      <c r="M50" s="15"/>
      <c r="N50" s="3"/>
      <c r="P50" s="91"/>
      <c r="Q50" s="3"/>
    </row>
    <row r="51" spans="2:21" ht="15" customHeight="1" thickBot="1">
      <c r="B51" s="30" t="s">
        <v>141</v>
      </c>
      <c r="C51" s="1503" t="s">
        <v>25</v>
      </c>
      <c r="D51" s="1504"/>
      <c r="E51" s="1504"/>
      <c r="F51" s="1504"/>
      <c r="G51" s="1504"/>
      <c r="H51" s="1505"/>
      <c r="L51" s="3"/>
      <c r="M51" s="15"/>
      <c r="N51" s="3"/>
      <c r="Q51" s="3"/>
      <c r="S51" s="70"/>
      <c r="T51" s="70"/>
      <c r="U51" s="70"/>
    </row>
    <row r="52" spans="2:21" ht="15" customHeight="1" thickBot="1">
      <c r="B52" s="33" t="s">
        <v>26</v>
      </c>
      <c r="C52" s="31" t="str">
        <f>Menu!$D$10</f>
        <v>2T26</v>
      </c>
      <c r="D52" s="34" t="str">
        <f>Menu!$D$11</f>
        <v>2T25</v>
      </c>
      <c r="E52" s="31" t="s">
        <v>3</v>
      </c>
      <c r="F52" s="31" t="str">
        <f>Menu!$D$12</f>
        <v>1S26</v>
      </c>
      <c r="G52" s="31" t="str">
        <f>Menu!$D$13</f>
        <v>1S25</v>
      </c>
      <c r="H52" s="31" t="s">
        <v>3</v>
      </c>
      <c r="L52" s="3"/>
      <c r="M52" s="15"/>
      <c r="N52" s="3"/>
      <c r="Q52" s="3"/>
      <c r="S52" s="70"/>
      <c r="T52" s="70"/>
      <c r="U52" s="70"/>
    </row>
    <row r="53" spans="2:21" s="88" customFormat="1" ht="15" customHeight="1" thickBot="1">
      <c r="B53" s="1134" t="s">
        <v>1324</v>
      </c>
      <c r="C53" s="1135">
        <f>C17/1000</f>
        <v>0</v>
      </c>
      <c r="D53" s="1135">
        <f>D17/1000</f>
        <v>0</v>
      </c>
      <c r="E53" s="1136" t="str">
        <f t="shared" ref="E53:E61" si="8">IFERROR(C53/D53-1,"N.A.")</f>
        <v>N.A.</v>
      </c>
      <c r="F53" s="1135">
        <f>F17/1000</f>
        <v>0</v>
      </c>
      <c r="G53" s="1135">
        <f>G17/1000</f>
        <v>0</v>
      </c>
      <c r="H53" s="1136" t="str">
        <f t="shared" ref="H53:H61" si="9">IFERROR(F53/G53-1,"N.A.")</f>
        <v>N.A.</v>
      </c>
      <c r="I53" s="86"/>
      <c r="J53" s="87"/>
      <c r="K53" s="87"/>
      <c r="L53" s="87"/>
      <c r="M53" s="15"/>
      <c r="N53" s="87"/>
      <c r="O53" s="87"/>
      <c r="P53" s="87"/>
      <c r="Q53" s="87"/>
      <c r="R53" s="87"/>
      <c r="S53" s="70"/>
      <c r="T53" s="70"/>
      <c r="U53" s="70"/>
    </row>
    <row r="54" spans="2:21" ht="15" customHeight="1" thickBot="1">
      <c r="B54" s="1134" t="s">
        <v>1323</v>
      </c>
      <c r="C54" s="1135">
        <f>C18/1000-C22/1000</f>
        <v>0</v>
      </c>
      <c r="D54" s="1135">
        <f>D18/1000-D22/1000</f>
        <v>0</v>
      </c>
      <c r="E54" s="1136" t="str">
        <f t="shared" si="8"/>
        <v>N.A.</v>
      </c>
      <c r="F54" s="1135">
        <f>F18/1000-F22/1000</f>
        <v>0</v>
      </c>
      <c r="G54" s="1135">
        <f>G18/1000-G22/1000</f>
        <v>0</v>
      </c>
      <c r="H54" s="1136" t="str">
        <f t="shared" si="9"/>
        <v>N.A.</v>
      </c>
      <c r="I54" s="86"/>
      <c r="L54" s="3"/>
      <c r="M54" s="15"/>
      <c r="N54" s="3"/>
      <c r="Q54" s="3"/>
      <c r="S54" s="70"/>
      <c r="T54" s="70"/>
      <c r="U54" s="70"/>
    </row>
    <row r="55" spans="2:21" ht="15" customHeight="1" thickBot="1">
      <c r="B55" s="1134" t="s">
        <v>1322</v>
      </c>
      <c r="C55" s="1135">
        <f>C22/1000</f>
        <v>0</v>
      </c>
      <c r="D55" s="1135">
        <f>D22/1000</f>
        <v>0</v>
      </c>
      <c r="E55" s="1136" t="str">
        <f t="shared" si="8"/>
        <v>N.A.</v>
      </c>
      <c r="F55" s="1135">
        <f>F22/1000</f>
        <v>0</v>
      </c>
      <c r="G55" s="1135">
        <f>G22/1000</f>
        <v>0</v>
      </c>
      <c r="H55" s="1136" t="str">
        <f t="shared" si="9"/>
        <v>N.A.</v>
      </c>
      <c r="I55" s="86"/>
      <c r="L55" s="3"/>
      <c r="M55" s="15"/>
      <c r="N55" s="3"/>
      <c r="Q55" s="3"/>
      <c r="S55" s="70"/>
      <c r="T55" s="70"/>
      <c r="U55" s="70"/>
    </row>
    <row r="56" spans="2:21" ht="15" customHeight="1" thickBot="1">
      <c r="B56" s="1134" t="s">
        <v>1321</v>
      </c>
      <c r="C56" s="1135">
        <f>C25/1000</f>
        <v>0</v>
      </c>
      <c r="D56" s="1135">
        <f>D25/1000</f>
        <v>0</v>
      </c>
      <c r="E56" s="1136" t="str">
        <f t="shared" si="8"/>
        <v>N.A.</v>
      </c>
      <c r="F56" s="1135">
        <f>F25/1000</f>
        <v>0</v>
      </c>
      <c r="G56" s="1135">
        <f>G25/1000</f>
        <v>0</v>
      </c>
      <c r="H56" s="1136" t="str">
        <f t="shared" si="9"/>
        <v>N.A.</v>
      </c>
      <c r="I56" s="86"/>
      <c r="L56" s="3"/>
      <c r="M56" s="15"/>
      <c r="N56" s="3"/>
      <c r="Q56" s="3"/>
      <c r="S56" s="70"/>
      <c r="T56" s="70"/>
      <c r="U56" s="70"/>
    </row>
    <row r="57" spans="2:21" ht="15" customHeight="1" thickBot="1">
      <c r="B57" s="1134" t="str">
        <f>B32</f>
        <v>(-) Equivalência Patrimonial</v>
      </c>
      <c r="C57" s="1135">
        <f>C32/1000</f>
        <v>0</v>
      </c>
      <c r="D57" s="1135">
        <f>D32/1000</f>
        <v>0</v>
      </c>
      <c r="E57" s="1136" t="str">
        <f t="shared" si="8"/>
        <v>N.A.</v>
      </c>
      <c r="F57" s="1135">
        <f>F32/1000</f>
        <v>0</v>
      </c>
      <c r="G57" s="1135">
        <f>G32/1000</f>
        <v>0</v>
      </c>
      <c r="H57" s="1136" t="str">
        <f t="shared" si="9"/>
        <v>N.A.</v>
      </c>
      <c r="I57" s="86"/>
      <c r="L57" s="3"/>
      <c r="M57" s="15"/>
      <c r="N57" s="3"/>
      <c r="Q57" s="3"/>
      <c r="S57" s="70"/>
      <c r="T57" s="70"/>
      <c r="U57" s="70"/>
    </row>
    <row r="58" spans="2:21" ht="15" customHeight="1" thickBot="1">
      <c r="B58" s="1134" t="str">
        <f>B33</f>
        <v>(-) Outras Receitas/Despesas Operacionais</v>
      </c>
      <c r="C58" s="1135">
        <f>C33/1000</f>
        <v>0</v>
      </c>
      <c r="D58" s="1135">
        <f>D33/1000</f>
        <v>0</v>
      </c>
      <c r="E58" s="1136" t="str">
        <f t="shared" si="8"/>
        <v>N.A.</v>
      </c>
      <c r="F58" s="1135">
        <f>F33/1000</f>
        <v>0</v>
      </c>
      <c r="G58" s="1135">
        <f>G33/1000</f>
        <v>0</v>
      </c>
      <c r="H58" s="1136" t="str">
        <f t="shared" si="9"/>
        <v>N.A.</v>
      </c>
      <c r="I58" s="86"/>
      <c r="M58" s="15"/>
      <c r="N58" s="90"/>
      <c r="O58" s="91"/>
      <c r="P58" s="91"/>
      <c r="Q58" s="81"/>
      <c r="R58" s="91"/>
      <c r="S58" s="70"/>
      <c r="T58" s="70"/>
      <c r="U58" s="70"/>
    </row>
    <row r="59" spans="2:21" ht="15" customHeight="1" thickBot="1">
      <c r="B59" s="1134" t="s">
        <v>1320</v>
      </c>
      <c r="C59" s="1135">
        <f>C35/1000</f>
        <v>0</v>
      </c>
      <c r="D59" s="1135">
        <f>D35/1000</f>
        <v>0</v>
      </c>
      <c r="E59" s="1136" t="str">
        <f t="shared" si="8"/>
        <v>N.A.</v>
      </c>
      <c r="F59" s="1135">
        <f>F35/1000</f>
        <v>0</v>
      </c>
      <c r="G59" s="1135">
        <f>G35/1000</f>
        <v>0</v>
      </c>
      <c r="H59" s="1136" t="str">
        <f t="shared" si="9"/>
        <v>N.A.</v>
      </c>
      <c r="I59" s="86"/>
      <c r="M59" s="15"/>
      <c r="N59" s="90"/>
      <c r="O59" s="91"/>
      <c r="P59" s="91"/>
      <c r="Q59" s="81"/>
      <c r="R59" s="91"/>
      <c r="S59" s="70"/>
      <c r="T59" s="70"/>
      <c r="U59" s="70"/>
    </row>
    <row r="60" spans="2:21" ht="15" customHeight="1" thickBot="1">
      <c r="B60" s="1134" t="s">
        <v>1328</v>
      </c>
      <c r="C60" s="1135">
        <f>C39/1000</f>
        <v>0</v>
      </c>
      <c r="D60" s="1135">
        <f>D39/1000</f>
        <v>0</v>
      </c>
      <c r="E60" s="1136" t="str">
        <f>IFERROR(C60/D60-1,"N.A.")</f>
        <v>N.A.</v>
      </c>
      <c r="F60" s="1135">
        <f>F39/1000</f>
        <v>0</v>
      </c>
      <c r="G60" s="1135">
        <f>G39/1000</f>
        <v>0</v>
      </c>
      <c r="H60" s="1136" t="str">
        <f>IFERROR(F60/G60-1,"N.A.")</f>
        <v>N.A.</v>
      </c>
      <c r="I60" s="86"/>
      <c r="M60" s="15"/>
      <c r="N60" s="90"/>
      <c r="O60" s="91"/>
      <c r="P60" s="91"/>
      <c r="Q60" s="81"/>
      <c r="R60" s="91"/>
      <c r="S60" s="70"/>
      <c r="T60" s="70"/>
      <c r="U60" s="70"/>
    </row>
    <row r="61" spans="2:21" s="88" customFormat="1" ht="15" customHeight="1" thickBot="1">
      <c r="B61" s="134" t="s">
        <v>1019</v>
      </c>
      <c r="C61" s="563">
        <f>SUM(C53:C60)</f>
        <v>0</v>
      </c>
      <c r="D61" s="563">
        <f>SUM(D53:D60)</f>
        <v>0</v>
      </c>
      <c r="E61" s="135" t="str">
        <f t="shared" si="8"/>
        <v>N.A.</v>
      </c>
      <c r="F61" s="563">
        <f>SUM(F53:F60)</f>
        <v>0</v>
      </c>
      <c r="G61" s="563">
        <f>SUM(G53:G60)</f>
        <v>0</v>
      </c>
      <c r="H61" s="135" t="str">
        <f t="shared" si="9"/>
        <v>N.A.</v>
      </c>
      <c r="I61" s="86"/>
      <c r="J61" s="87"/>
      <c r="K61" s="87"/>
      <c r="L61" s="92"/>
      <c r="M61" s="15"/>
      <c r="N61" s="93"/>
      <c r="O61" s="94"/>
      <c r="P61" s="94"/>
      <c r="Q61" s="95"/>
      <c r="R61" s="94"/>
      <c r="S61" s="70"/>
      <c r="T61" s="70"/>
      <c r="U61" s="70"/>
    </row>
    <row r="62" spans="2:21" s="88" customFormat="1" ht="15" customHeight="1" thickBot="1">
      <c r="B62" s="1141" t="s">
        <v>1332</v>
      </c>
      <c r="C62" s="1142">
        <f>SUM(C63:C68)</f>
        <v>73.233999999999995</v>
      </c>
      <c r="D62" s="1142" t="s">
        <v>676</v>
      </c>
      <c r="E62" s="354" t="s">
        <v>530</v>
      </c>
      <c r="F62" s="1142">
        <f>SUM(F63:F68)</f>
        <v>-373.15267869620101</v>
      </c>
      <c r="G62" s="1142" t="s">
        <v>676</v>
      </c>
      <c r="H62" s="354" t="s">
        <v>530</v>
      </c>
      <c r="I62" s="86"/>
      <c r="J62" s="87"/>
      <c r="K62" s="87"/>
      <c r="L62" s="92"/>
      <c r="M62" s="15"/>
      <c r="N62" s="93"/>
      <c r="O62" s="94"/>
      <c r="P62" s="94"/>
      <c r="Q62" s="95"/>
      <c r="R62" s="94"/>
      <c r="S62" s="70"/>
      <c r="T62" s="70"/>
      <c r="U62" s="70"/>
    </row>
    <row r="63" spans="2:21" ht="16" thickBot="1">
      <c r="B63" s="1134" t="s">
        <v>1327</v>
      </c>
      <c r="C63" s="1135">
        <v>0</v>
      </c>
      <c r="D63" s="1135" t="s">
        <v>676</v>
      </c>
      <c r="E63" s="1136" t="s">
        <v>530</v>
      </c>
      <c r="F63" s="1135">
        <f>-PA!$F$11</f>
        <v>-778.54345257000159</v>
      </c>
      <c r="G63" s="1135" t="s">
        <v>676</v>
      </c>
      <c r="H63" s="1136" t="s">
        <v>530</v>
      </c>
      <c r="M63" s="15"/>
      <c r="S63" s="70"/>
      <c r="T63" s="70"/>
      <c r="U63" s="70"/>
    </row>
    <row r="64" spans="2:21" ht="16" thickBot="1">
      <c r="B64" s="1134" t="s">
        <v>1325</v>
      </c>
      <c r="C64" s="1135">
        <v>0</v>
      </c>
      <c r="D64" s="1135" t="s">
        <v>676</v>
      </c>
      <c r="E64" s="1136" t="s">
        <v>530</v>
      </c>
      <c r="F64" s="1135">
        <v>87.2</v>
      </c>
      <c r="G64" s="1135" t="s">
        <v>676</v>
      </c>
      <c r="H64" s="1136" t="s">
        <v>530</v>
      </c>
      <c r="M64" s="15"/>
      <c r="S64" s="70"/>
      <c r="T64" s="70"/>
      <c r="U64" s="70"/>
    </row>
    <row r="65" spans="2:21" ht="16" thickBot="1">
      <c r="B65" s="1134" t="s">
        <v>1326</v>
      </c>
      <c r="C65" s="1135">
        <v>0</v>
      </c>
      <c r="D65" s="1135" t="s">
        <v>676</v>
      </c>
      <c r="E65" s="1136" t="s">
        <v>530</v>
      </c>
      <c r="F65" s="1135">
        <v>15</v>
      </c>
      <c r="G65" s="1135" t="s">
        <v>676</v>
      </c>
      <c r="H65" s="1136" t="s">
        <v>530</v>
      </c>
      <c r="M65" s="15"/>
      <c r="S65" s="70"/>
      <c r="T65" s="70"/>
      <c r="U65" s="70"/>
    </row>
    <row r="66" spans="2:21" ht="16" thickBot="1">
      <c r="B66" s="1134" t="s">
        <v>1410</v>
      </c>
      <c r="C66" s="1135">
        <f>23.9+3.2</f>
        <v>27.099999999999998</v>
      </c>
      <c r="D66" s="1184">
        <v>0</v>
      </c>
      <c r="E66" s="1136" t="s">
        <v>530</v>
      </c>
      <c r="F66" s="1184">
        <f>C66</f>
        <v>27.099999999999998</v>
      </c>
      <c r="G66" s="1184" t="s">
        <v>676</v>
      </c>
      <c r="H66" s="1136" t="s">
        <v>530</v>
      </c>
      <c r="M66" s="15"/>
      <c r="S66" s="70"/>
      <c r="T66" s="70"/>
      <c r="U66" s="70"/>
    </row>
    <row r="67" spans="2:21" ht="31.5" thickBot="1">
      <c r="B67" s="1183" t="s">
        <v>1409</v>
      </c>
      <c r="C67" s="1135">
        <v>69.900000000000006</v>
      </c>
      <c r="D67" s="1135">
        <v>0</v>
      </c>
      <c r="E67" s="1136" t="s">
        <v>530</v>
      </c>
      <c r="F67" s="1135">
        <f>C67</f>
        <v>69.900000000000006</v>
      </c>
      <c r="G67" s="1135">
        <v>0</v>
      </c>
      <c r="H67" s="1136" t="s">
        <v>530</v>
      </c>
      <c r="M67" s="15"/>
      <c r="S67" s="70"/>
      <c r="T67" s="70"/>
      <c r="U67" s="70"/>
    </row>
    <row r="68" spans="2:21" ht="16" thickBot="1">
      <c r="B68" s="1134" t="s">
        <v>1329</v>
      </c>
      <c r="C68" s="1135">
        <f>SUM(C63:C67,-C66)*-34%</f>
        <v>-23.766000000000005</v>
      </c>
      <c r="D68" s="1135">
        <f>SUM(D63:D67)*-34%</f>
        <v>0</v>
      </c>
      <c r="E68" s="1136" t="s">
        <v>530</v>
      </c>
      <c r="F68" s="1135">
        <f>SUM(F63:F67,-F66)*-34%</f>
        <v>206.19077387380054</v>
      </c>
      <c r="G68" s="1135">
        <f>SUM(G63:G67)*-34%</f>
        <v>0</v>
      </c>
      <c r="H68" s="1136" t="s">
        <v>530</v>
      </c>
      <c r="M68" s="15"/>
      <c r="S68" s="70"/>
      <c r="T68" s="70"/>
      <c r="U68" s="70"/>
    </row>
    <row r="69" spans="2:21" ht="16" thickBot="1">
      <c r="B69" s="134" t="s">
        <v>1331</v>
      </c>
      <c r="C69" s="563">
        <f>SUM(C61:C62)</f>
        <v>73.233999999999995</v>
      </c>
      <c r="D69" s="563">
        <f>SUM(D61:D62)</f>
        <v>0</v>
      </c>
      <c r="E69" s="135" t="str">
        <f>IFERROR(C69/D69-1,"N.A.")</f>
        <v>N.A.</v>
      </c>
      <c r="F69" s="563">
        <f>SUM(F61:F62)</f>
        <v>-373.15267869620101</v>
      </c>
      <c r="G69" s="563">
        <f>SUM(G61:G62)</f>
        <v>0</v>
      </c>
      <c r="H69" s="135" t="str">
        <f>IFERROR(F69/G69-1,"N.A.")</f>
        <v>N.A.</v>
      </c>
      <c r="M69" s="15"/>
      <c r="S69" s="70"/>
      <c r="T69" s="70"/>
      <c r="U69" s="70"/>
    </row>
    <row r="70" spans="2:21">
      <c r="B70" s="1139" t="s">
        <v>1330</v>
      </c>
      <c r="C70" s="1140" t="e">
        <f>C69/C61-1</f>
        <v>#DIV/0!</v>
      </c>
      <c r="D70" s="1140" t="s">
        <v>676</v>
      </c>
      <c r="E70" s="1140"/>
      <c r="F70" s="1140" t="e">
        <f>F69/F61-1</f>
        <v>#DIV/0!</v>
      </c>
      <c r="G70" s="1140" t="s">
        <v>676</v>
      </c>
      <c r="H70" s="1140"/>
      <c r="M70" s="15"/>
      <c r="S70" s="70"/>
      <c r="T70" s="70"/>
      <c r="U70" s="70"/>
    </row>
    <row r="71" spans="2:21">
      <c r="C71" s="67"/>
      <c r="F71" s="67"/>
      <c r="M71" s="15"/>
      <c r="S71" s="70"/>
      <c r="T71" s="70"/>
      <c r="U71" s="70"/>
    </row>
    <row r="72" spans="2:21">
      <c r="M72" s="15"/>
    </row>
    <row r="73" spans="2:21">
      <c r="M73" s="15"/>
    </row>
    <row r="74" spans="2:21">
      <c r="M74" s="15"/>
    </row>
    <row r="75" spans="2:21">
      <c r="M75" s="15"/>
    </row>
    <row r="76" spans="2:21">
      <c r="M76" s="15"/>
    </row>
    <row r="77" spans="2:21">
      <c r="M77" s="15"/>
    </row>
    <row r="78" spans="2:21">
      <c r="M78" s="15"/>
    </row>
    <row r="79" spans="2:21">
      <c r="M79" s="15"/>
    </row>
    <row r="80" spans="2:21">
      <c r="M80" s="15"/>
    </row>
    <row r="81" spans="13:13">
      <c r="M81" s="15"/>
    </row>
    <row r="82" spans="13:13">
      <c r="M82" s="15"/>
    </row>
    <row r="83" spans="13:13">
      <c r="M83" s="15"/>
    </row>
    <row r="84" spans="13:13">
      <c r="M84" s="15"/>
    </row>
    <row r="85" spans="13:13">
      <c r="M85" s="15"/>
    </row>
    <row r="86" spans="13:13">
      <c r="M86" s="15"/>
    </row>
    <row r="87" spans="13:13">
      <c r="M87" s="15"/>
    </row>
  </sheetData>
  <mergeCells count="5">
    <mergeCell ref="O6:T6"/>
    <mergeCell ref="C9:H9"/>
    <mergeCell ref="P9:R9"/>
    <mergeCell ref="C51:H51"/>
    <mergeCell ref="B2:B5"/>
  </mergeCells>
  <hyperlinks>
    <hyperlink ref="F3" location="Menu!A1" display="→Menu←" xr:uid="{6C56BDED-BA3E-4DCC-AB77-DA846EAAEBDE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F17CB-4D7F-4BC4-8685-FF7F36C2C8CA}">
  <sheetPr codeName="Planilha18">
    <tabColor rgb="FF0099FF"/>
  </sheetPr>
  <dimension ref="A1:CX93"/>
  <sheetViews>
    <sheetView showGridLines="0" zoomScale="70" zoomScaleNormal="70" workbookViewId="0">
      <pane xSplit="2" ySplit="7" topLeftCell="BH8" activePane="bottomRight" state="frozen"/>
      <selection activeCell="N14" sqref="N14"/>
      <selection pane="topRight" activeCell="N14" sqref="N14"/>
      <selection pane="bottomLeft" activeCell="N14" sqref="N14"/>
      <selection pane="bottomRight" activeCell="BV68" sqref="BP51:BV68"/>
    </sheetView>
  </sheetViews>
  <sheetFormatPr defaultColWidth="8.81640625" defaultRowHeight="15.5" zeroHeight="1" outlineLevelCol="1"/>
  <cols>
    <col min="1" max="1" width="0.81640625" style="2" customWidth="1"/>
    <col min="2" max="2" width="33.6328125" style="2" customWidth="1"/>
    <col min="3" max="5" width="10.1796875" style="3" customWidth="1"/>
    <col min="6" max="8" width="10.1796875" style="3" customWidth="1" outlineLevel="1"/>
    <col min="9" max="9" width="2.81640625" style="3" customWidth="1"/>
    <col min="10" max="10" width="12.1796875" style="3" customWidth="1"/>
    <col min="11" max="11" width="12.1796875" style="3" customWidth="1" outlineLevel="1"/>
    <col min="12" max="12" width="3" style="3" customWidth="1"/>
    <col min="13" max="13" width="60.453125" style="3" bestFit="1" customWidth="1"/>
    <col min="14" max="15" width="10.1796875" style="3" customWidth="1"/>
    <col min="16" max="16" width="10.1796875" style="2" customWidth="1"/>
    <col min="17" max="17" width="10.1796875" style="2" customWidth="1" outlineLevel="1"/>
    <col min="18" max="19" width="10.1796875" style="3" customWidth="1" outlineLevel="1"/>
    <col min="20" max="20" width="3.54296875" style="3" customWidth="1"/>
    <col min="21" max="21" width="11.453125" style="3" customWidth="1"/>
    <col min="22" max="22" width="11.453125" style="3" customWidth="1" outlineLevel="1"/>
    <col min="23" max="23" width="3" style="3" customWidth="1"/>
    <col min="24" max="24" width="60.453125" style="3" bestFit="1" customWidth="1"/>
    <col min="25" max="26" width="10.1796875" style="3" customWidth="1"/>
    <col min="27" max="27" width="10.1796875" style="2" customWidth="1"/>
    <col min="28" max="28" width="10.1796875" style="2" customWidth="1" outlineLevel="1"/>
    <col min="29" max="30" width="10.1796875" style="3" customWidth="1" outlineLevel="1"/>
    <col min="31" max="31" width="3.54296875" style="3" customWidth="1"/>
    <col min="32" max="32" width="11.453125" style="3" customWidth="1"/>
    <col min="33" max="33" width="11.453125" style="3" customWidth="1" outlineLevel="1"/>
    <col min="34" max="34" width="3" style="3" customWidth="1"/>
    <col min="35" max="35" width="60.453125" style="3" bestFit="1" customWidth="1"/>
    <col min="36" max="37" width="10.1796875" style="3" customWidth="1"/>
    <col min="38" max="38" width="10.1796875" style="2" customWidth="1"/>
    <col min="39" max="39" width="10.1796875" style="2" customWidth="1" outlineLevel="1"/>
    <col min="40" max="41" width="10.1796875" style="3" customWidth="1" outlineLevel="1"/>
    <col min="42" max="42" width="3.54296875" style="3" customWidth="1"/>
    <col min="43" max="43" width="11.453125" style="3" customWidth="1"/>
    <col min="44" max="44" width="11.453125" style="3" customWidth="1" outlineLevel="1"/>
    <col min="45" max="45" width="3" style="3" customWidth="1"/>
    <col min="46" max="46" width="60.453125" style="3" bestFit="1" customWidth="1"/>
    <col min="47" max="48" width="10.1796875" style="3" customWidth="1"/>
    <col min="49" max="49" width="10.1796875" style="2" customWidth="1"/>
    <col min="50" max="50" width="10.1796875" style="2" customWidth="1" outlineLevel="1"/>
    <col min="51" max="52" width="10.1796875" style="3" customWidth="1" outlineLevel="1"/>
    <col min="53" max="53" width="3.54296875" style="3" customWidth="1"/>
    <col min="54" max="54" width="11.453125" style="3" customWidth="1"/>
    <col min="55" max="55" width="11.453125" style="3" customWidth="1" outlineLevel="1"/>
    <col min="56" max="56" width="3" style="3" customWidth="1"/>
    <col min="57" max="57" width="60.1796875" style="3" customWidth="1"/>
    <col min="58" max="59" width="10.1796875" style="3" customWidth="1"/>
    <col min="60" max="60" width="10.1796875" style="2" customWidth="1"/>
    <col min="61" max="61" width="10.1796875" style="2" customWidth="1" outlineLevel="1"/>
    <col min="62" max="63" width="10.1796875" style="3" customWidth="1" outlineLevel="1"/>
    <col min="64" max="64" width="3.54296875" style="3" customWidth="1"/>
    <col min="65" max="65" width="11.453125" style="3" customWidth="1"/>
    <col min="66" max="66" width="11.453125" style="3" customWidth="1" outlineLevel="1"/>
    <col min="67" max="67" width="8.81640625" style="2" customWidth="1"/>
    <col min="68" max="68" width="48.6328125" style="3" customWidth="1"/>
    <col min="69" max="70" width="10.1796875" style="3" customWidth="1"/>
    <col min="71" max="71" width="10.1796875" style="2" customWidth="1"/>
    <col min="72" max="72" width="10.1796875" style="2" customWidth="1" outlineLevel="1"/>
    <col min="73" max="74" width="10.1796875" style="3" customWidth="1" outlineLevel="1"/>
    <col min="75" max="75" width="3.54296875" style="3" customWidth="1"/>
    <col min="76" max="76" width="11.453125" style="3" customWidth="1"/>
    <col min="77" max="77" width="11.453125" style="3" customWidth="1" outlineLevel="1"/>
    <col min="78" max="102" width="8.81640625" style="2" customWidth="1"/>
    <col min="103" max="16384" width="8.81640625" style="2"/>
  </cols>
  <sheetData>
    <row r="1" spans="1:85" ht="3.65" customHeight="1" thickBot="1"/>
    <row r="2" spans="1:8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7"/>
    </row>
    <row r="3" spans="1:85">
      <c r="A3" s="64"/>
      <c r="B3" s="1489"/>
      <c r="C3" s="248" t="s">
        <v>775</v>
      </c>
      <c r="D3" s="249">
        <f>Menu!D3</f>
        <v>46203</v>
      </c>
      <c r="E3" s="248"/>
      <c r="F3" s="30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  <c r="BS3" s="248"/>
      <c r="BT3" s="248"/>
      <c r="BU3" s="248"/>
      <c r="BV3" s="248"/>
      <c r="BW3" s="248"/>
      <c r="BX3" s="248"/>
      <c r="BY3" s="248"/>
      <c r="BZ3" s="250"/>
    </row>
    <row r="4" spans="1:8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  <c r="BU4" s="248"/>
      <c r="BV4" s="248"/>
      <c r="BW4" s="248"/>
      <c r="BX4" s="248"/>
      <c r="BY4" s="248"/>
      <c r="BZ4" s="250"/>
    </row>
    <row r="5" spans="1:85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5"/>
    </row>
    <row r="6" spans="1:85">
      <c r="B6" s="1223"/>
      <c r="BF6" s="85"/>
    </row>
    <row r="7" spans="1:85" ht="15" customHeight="1">
      <c r="B7" s="4" t="s">
        <v>790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85" ht="16" thickBot="1">
      <c r="M8" s="416" t="s">
        <v>1073</v>
      </c>
      <c r="N8" s="416" t="s">
        <v>1073</v>
      </c>
      <c r="O8" s="416" t="s">
        <v>1073</v>
      </c>
      <c r="P8" s="416" t="s">
        <v>1073</v>
      </c>
      <c r="Q8" s="416" t="s">
        <v>1073</v>
      </c>
      <c r="R8" s="416" t="s">
        <v>1073</v>
      </c>
      <c r="S8" s="416" t="s">
        <v>1073</v>
      </c>
      <c r="X8" s="416" t="s">
        <v>876</v>
      </c>
      <c r="Y8" s="416" t="s">
        <v>876</v>
      </c>
      <c r="Z8" s="416" t="s">
        <v>876</v>
      </c>
      <c r="AA8" s="416" t="s">
        <v>876</v>
      </c>
      <c r="AB8" s="416" t="s">
        <v>876</v>
      </c>
      <c r="AC8" s="416" t="s">
        <v>876</v>
      </c>
      <c r="AD8" s="416" t="s">
        <v>876</v>
      </c>
      <c r="AI8" s="416" t="s">
        <v>1070</v>
      </c>
      <c r="AJ8" s="416" t="s">
        <v>1070</v>
      </c>
      <c r="AK8" s="416" t="s">
        <v>1070</v>
      </c>
      <c r="AL8" s="416" t="s">
        <v>1070</v>
      </c>
      <c r="AM8" s="416" t="s">
        <v>1070</v>
      </c>
      <c r="AN8" s="416" t="s">
        <v>1070</v>
      </c>
      <c r="AO8" s="416" t="s">
        <v>1070</v>
      </c>
      <c r="AT8" s="416" t="s">
        <v>1071</v>
      </c>
      <c r="AU8" s="416" t="s">
        <v>1071</v>
      </c>
      <c r="AV8" s="416" t="s">
        <v>1071</v>
      </c>
      <c r="AW8" s="416" t="s">
        <v>1071</v>
      </c>
      <c r="AX8" s="416" t="s">
        <v>1071</v>
      </c>
      <c r="AY8" s="416" t="s">
        <v>1071</v>
      </c>
      <c r="AZ8" s="416" t="s">
        <v>1071</v>
      </c>
      <c r="BE8" s="416" t="s">
        <v>1072</v>
      </c>
      <c r="BF8" s="416" t="s">
        <v>1072</v>
      </c>
      <c r="BG8" s="416" t="s">
        <v>1072</v>
      </c>
      <c r="BH8" s="416" t="s">
        <v>1072</v>
      </c>
      <c r="BI8" s="416" t="s">
        <v>1072</v>
      </c>
      <c r="BJ8" s="416" t="s">
        <v>1072</v>
      </c>
      <c r="BK8" s="416" t="s">
        <v>1072</v>
      </c>
    </row>
    <row r="9" spans="1:85" ht="15.65" customHeight="1" thickBot="1">
      <c r="B9" s="30" t="s">
        <v>41</v>
      </c>
      <c r="C9" s="1540" t="s">
        <v>1440</v>
      </c>
      <c r="D9" s="1541"/>
      <c r="E9" s="1541"/>
      <c r="F9" s="1541"/>
      <c r="G9" s="1541"/>
      <c r="H9" s="1542"/>
      <c r="I9" s="24"/>
      <c r="J9" s="1536" t="s">
        <v>556</v>
      </c>
      <c r="K9" s="1536" t="s">
        <v>557</v>
      </c>
      <c r="M9" s="1520" t="s">
        <v>179</v>
      </c>
      <c r="N9" s="1538"/>
      <c r="O9" s="1538"/>
      <c r="P9" s="1538"/>
      <c r="Q9" s="1538"/>
      <c r="R9" s="1538"/>
      <c r="S9" s="1539"/>
      <c r="U9" s="2"/>
      <c r="V9" s="2"/>
      <c r="X9" s="1520" t="s">
        <v>180</v>
      </c>
      <c r="Y9" s="1538"/>
      <c r="Z9" s="1538"/>
      <c r="AA9" s="1538"/>
      <c r="AB9" s="1538"/>
      <c r="AC9" s="1538"/>
      <c r="AD9" s="1539"/>
      <c r="AF9" s="2"/>
      <c r="AG9" s="2"/>
      <c r="AI9" s="1520" t="s">
        <v>670</v>
      </c>
      <c r="AJ9" s="1538"/>
      <c r="AK9" s="1538"/>
      <c r="AL9" s="1538"/>
      <c r="AM9" s="1538"/>
      <c r="AN9" s="1538"/>
      <c r="AO9" s="1539"/>
      <c r="AQ9" s="2"/>
      <c r="AR9" s="2"/>
      <c r="AT9" s="1520" t="s">
        <v>671</v>
      </c>
      <c r="AU9" s="1538"/>
      <c r="AV9" s="1538"/>
      <c r="AW9" s="1538"/>
      <c r="AX9" s="1538"/>
      <c r="AY9" s="1538"/>
      <c r="AZ9" s="1539"/>
      <c r="BB9" s="2"/>
      <c r="BC9" s="2"/>
      <c r="BE9" s="1520" t="s">
        <v>462</v>
      </c>
      <c r="BF9" s="1538"/>
      <c r="BG9" s="1538"/>
      <c r="BH9" s="1538"/>
      <c r="BI9" s="1538"/>
      <c r="BJ9" s="1538"/>
      <c r="BK9" s="1539"/>
      <c r="BM9" s="2"/>
      <c r="BN9" s="2"/>
      <c r="BP9" s="1520" t="s">
        <v>1159</v>
      </c>
      <c r="BQ9" s="1538"/>
      <c r="BR9" s="1538"/>
      <c r="BS9" s="1538"/>
      <c r="BT9" s="1538"/>
      <c r="BU9" s="1538"/>
      <c r="BV9" s="1539"/>
      <c r="BX9" s="2"/>
      <c r="BY9" s="2"/>
    </row>
    <row r="10" spans="1:85" ht="15" customHeight="1" thickBot="1">
      <c r="B10" s="305" t="s">
        <v>26</v>
      </c>
      <c r="C10" s="32" t="str">
        <f>Menu!$D$10</f>
        <v>2T26</v>
      </c>
      <c r="D10" s="100" t="str">
        <f>Menu!$D$11</f>
        <v>2T25</v>
      </c>
      <c r="E10" s="32" t="s">
        <v>137</v>
      </c>
      <c r="F10" s="32" t="str">
        <f>Destaques!$F$10</f>
        <v>1S26</v>
      </c>
      <c r="G10" s="32" t="str">
        <f>Destaques!$G$10</f>
        <v>1S25</v>
      </c>
      <c r="H10" s="32" t="s">
        <v>137</v>
      </c>
      <c r="I10" s="24"/>
      <c r="J10" s="1536"/>
      <c r="K10" s="1536"/>
      <c r="L10" s="2"/>
      <c r="M10" s="30" t="s">
        <v>417</v>
      </c>
      <c r="N10" s="1506" t="str">
        <f>Menu!$D$10</f>
        <v>2T26</v>
      </c>
      <c r="O10" s="1506" t="str">
        <f>Menu!$D$11</f>
        <v>2T25</v>
      </c>
      <c r="P10" s="1506" t="s">
        <v>137</v>
      </c>
      <c r="Q10" s="1506" t="str">
        <f>Destaques!$F$10</f>
        <v>1S26</v>
      </c>
      <c r="R10" s="1506" t="str">
        <f>Destaques!$G$10</f>
        <v>1S25</v>
      </c>
      <c r="S10" s="1506" t="s">
        <v>137</v>
      </c>
      <c r="U10" s="1506" t="s">
        <v>556</v>
      </c>
      <c r="V10" s="1506" t="s">
        <v>557</v>
      </c>
      <c r="W10" s="2"/>
      <c r="X10" s="30" t="s">
        <v>417</v>
      </c>
      <c r="Y10" s="1506" t="str">
        <f>N10</f>
        <v>2T26</v>
      </c>
      <c r="Z10" s="1506" t="str">
        <f>O10</f>
        <v>2T25</v>
      </c>
      <c r="AA10" s="1506" t="str">
        <f>P10</f>
        <v>Var (%)</v>
      </c>
      <c r="AB10" s="1506" t="str">
        <f>Destaques!$F$10</f>
        <v>1S26</v>
      </c>
      <c r="AC10" s="1506" t="str">
        <f>Destaques!$G$10</f>
        <v>1S25</v>
      </c>
      <c r="AD10" s="1506" t="str">
        <f>S10</f>
        <v>Var (%)</v>
      </c>
      <c r="AF10" s="1506" t="s">
        <v>556</v>
      </c>
      <c r="AG10" s="1506" t="s">
        <v>557</v>
      </c>
      <c r="AH10" s="2"/>
      <c r="AI10" s="30" t="s">
        <v>417</v>
      </c>
      <c r="AJ10" s="1506" t="str">
        <f>Y10</f>
        <v>2T26</v>
      </c>
      <c r="AK10" s="1506" t="str">
        <f>Z10</f>
        <v>2T25</v>
      </c>
      <c r="AL10" s="1506" t="str">
        <f>AA10</f>
        <v>Var (%)</v>
      </c>
      <c r="AM10" s="1506" t="str">
        <f>Destaques!$F$10</f>
        <v>1S26</v>
      </c>
      <c r="AN10" s="1506" t="str">
        <f>Destaques!$G$10</f>
        <v>1S25</v>
      </c>
      <c r="AO10" s="1506" t="str">
        <f>AD10</f>
        <v>Var (%)</v>
      </c>
      <c r="AQ10" s="1506" t="s">
        <v>556</v>
      </c>
      <c r="AR10" s="1506" t="s">
        <v>557</v>
      </c>
      <c r="AS10" s="2"/>
      <c r="AT10" s="30" t="s">
        <v>417</v>
      </c>
      <c r="AU10" s="1506" t="str">
        <f>AJ10</f>
        <v>2T26</v>
      </c>
      <c r="AV10" s="1506" t="str">
        <f>AK10</f>
        <v>2T25</v>
      </c>
      <c r="AW10" s="1506" t="str">
        <f>AL10</f>
        <v>Var (%)</v>
      </c>
      <c r="AX10" s="1506" t="str">
        <f>Destaques!$F$10</f>
        <v>1S26</v>
      </c>
      <c r="AY10" s="1506" t="str">
        <f>Destaques!$G$10</f>
        <v>1S25</v>
      </c>
      <c r="AZ10" s="1506" t="str">
        <f>AO10</f>
        <v>Var (%)</v>
      </c>
      <c r="BB10" s="1506" t="s">
        <v>556</v>
      </c>
      <c r="BC10" s="1506" t="s">
        <v>557</v>
      </c>
      <c r="BD10" s="2"/>
      <c r="BE10" s="30" t="s">
        <v>417</v>
      </c>
      <c r="BF10" s="1506" t="str">
        <f>AU10</f>
        <v>2T26</v>
      </c>
      <c r="BG10" s="1506" t="str">
        <f>AV10</f>
        <v>2T25</v>
      </c>
      <c r="BH10" s="1506" t="str">
        <f>AW10</f>
        <v>Var (%)</v>
      </c>
      <c r="BI10" s="1506" t="str">
        <f>Destaques!$F$10</f>
        <v>1S26</v>
      </c>
      <c r="BJ10" s="1506" t="str">
        <f>Destaques!$G$10</f>
        <v>1S25</v>
      </c>
      <c r="BK10" s="1506" t="str">
        <f>AZ10</f>
        <v>Var (%)</v>
      </c>
      <c r="BM10" s="1506" t="s">
        <v>556</v>
      </c>
      <c r="BN10" s="1506" t="s">
        <v>557</v>
      </c>
      <c r="BP10" s="30" t="s">
        <v>417</v>
      </c>
      <c r="BQ10" s="1506" t="str">
        <f>BF10</f>
        <v>2T26</v>
      </c>
      <c r="BR10" s="1506" t="str">
        <f>BG10</f>
        <v>2T25</v>
      </c>
      <c r="BS10" s="1506" t="str">
        <f>BH10</f>
        <v>Var (%)</v>
      </c>
      <c r="BT10" s="1506" t="str">
        <f>Destaques!$F$10</f>
        <v>1S26</v>
      </c>
      <c r="BU10" s="1506" t="str">
        <f>Destaques!$G$10</f>
        <v>1S25</v>
      </c>
      <c r="BV10" s="1506" t="str">
        <f>BK10</f>
        <v>Var (%)</v>
      </c>
      <c r="BX10" s="1506" t="s">
        <v>556</v>
      </c>
      <c r="BY10" s="1506" t="s">
        <v>557</v>
      </c>
    </row>
    <row r="11" spans="1:85" ht="15" customHeight="1" thickBot="1">
      <c r="B11" s="319" t="s">
        <v>25</v>
      </c>
      <c r="C11" s="320">
        <f>EBITDA!C14</f>
        <v>966.89185436999981</v>
      </c>
      <c r="D11" s="320">
        <f>EBITDA!D14</f>
        <v>789.54308801999866</v>
      </c>
      <c r="E11" s="321">
        <f t="shared" ref="E11:E18" si="0">IF(OR(AND(D11&gt;0,C11&lt;0),AND(D11&lt;0,C11&gt;0)),"n.a",IFERROR(C11/D11-1,"N.A."))</f>
        <v>0.22462202385274876</v>
      </c>
      <c r="F11" s="320">
        <f>EBITDA!F14</f>
        <v>1988.0675603999994</v>
      </c>
      <c r="G11" s="320">
        <f>EBITDA!G14</f>
        <v>1712.7937026499987</v>
      </c>
      <c r="H11" s="321">
        <f t="shared" ref="H11:H18" si="1">IF(OR(AND(G11&gt;0,F11&lt;0),AND(G11&lt;0,F11&gt;0)),"n.a",IFERROR(F11/G11-1,"N.A."))</f>
        <v>0.16071629486032246</v>
      </c>
      <c r="I11" s="24"/>
      <c r="J11" s="320">
        <f t="shared" ref="J11:J18" si="2">IFERROR(C11-D11,"N.A")</f>
        <v>177.34876635000114</v>
      </c>
      <c r="K11" s="320">
        <f>IFERROR(F11-G11,"N.A")</f>
        <v>275.27385775000062</v>
      </c>
      <c r="L11" s="2"/>
      <c r="M11" s="305" t="s">
        <v>75</v>
      </c>
      <c r="N11" s="1535"/>
      <c r="O11" s="1535"/>
      <c r="P11" s="1535"/>
      <c r="Q11" s="1535"/>
      <c r="R11" s="1535"/>
      <c r="S11" s="1535"/>
      <c r="U11" s="1535"/>
      <c r="V11" s="1535"/>
      <c r="W11" s="2"/>
      <c r="X11" s="305" t="s">
        <v>75</v>
      </c>
      <c r="Y11" s="1535"/>
      <c r="Z11" s="1535"/>
      <c r="AA11" s="1535"/>
      <c r="AB11" s="1535"/>
      <c r="AC11" s="1535"/>
      <c r="AD11" s="1535"/>
      <c r="AF11" s="1535"/>
      <c r="AG11" s="1535"/>
      <c r="AH11" s="2"/>
      <c r="AI11" s="305" t="s">
        <v>75</v>
      </c>
      <c r="AJ11" s="1535"/>
      <c r="AK11" s="1535"/>
      <c r="AL11" s="1535"/>
      <c r="AM11" s="1535"/>
      <c r="AN11" s="1535"/>
      <c r="AO11" s="1535"/>
      <c r="AQ11" s="1535"/>
      <c r="AR11" s="1535"/>
      <c r="AS11" s="2"/>
      <c r="AT11" s="305" t="s">
        <v>75</v>
      </c>
      <c r="AU11" s="1535"/>
      <c r="AV11" s="1535"/>
      <c r="AW11" s="1535"/>
      <c r="AX11" s="1535"/>
      <c r="AY11" s="1535"/>
      <c r="AZ11" s="1535"/>
      <c r="BB11" s="1535"/>
      <c r="BC11" s="1535"/>
      <c r="BD11" s="2"/>
      <c r="BE11" s="305" t="s">
        <v>75</v>
      </c>
      <c r="BF11" s="1535"/>
      <c r="BG11" s="1535"/>
      <c r="BH11" s="1535"/>
      <c r="BI11" s="1535"/>
      <c r="BJ11" s="1535"/>
      <c r="BK11" s="1535"/>
      <c r="BM11" s="1535"/>
      <c r="BN11" s="1535"/>
      <c r="BP11" s="305" t="s">
        <v>75</v>
      </c>
      <c r="BQ11" s="1535"/>
      <c r="BR11" s="1535"/>
      <c r="BS11" s="1535"/>
      <c r="BT11" s="1535"/>
      <c r="BU11" s="1535"/>
      <c r="BV11" s="1535"/>
      <c r="BX11" s="1535"/>
      <c r="BY11" s="1535"/>
    </row>
    <row r="12" spans="1:85" ht="15" customHeight="1">
      <c r="B12" s="317" t="s">
        <v>1008</v>
      </c>
      <c r="C12" s="318">
        <f>SUM(C13:C17)</f>
        <v>181.39146578949993</v>
      </c>
      <c r="D12" s="318">
        <f>SUM(D13:D17)</f>
        <v>170.66882595425434</v>
      </c>
      <c r="E12" s="54">
        <f t="shared" si="0"/>
        <v>6.282717289049411E-2</v>
      </c>
      <c r="F12" s="318">
        <f>SUM(F13:F17)</f>
        <v>361.72275992839997</v>
      </c>
      <c r="G12" s="318">
        <f>SUM(G13:G17)</f>
        <v>335.5655310444543</v>
      </c>
      <c r="H12" s="54">
        <f t="shared" si="1"/>
        <v>7.7949689297738045E-2</v>
      </c>
      <c r="I12" s="24"/>
      <c r="J12" s="318">
        <f t="shared" si="2"/>
        <v>10.722639835245587</v>
      </c>
      <c r="K12" s="318">
        <f t="shared" ref="K12:K18" si="3">IFERROR(F12-G12,"N.A")</f>
        <v>26.157228883945663</v>
      </c>
      <c r="L12" s="2"/>
      <c r="M12" s="147" t="s">
        <v>55</v>
      </c>
      <c r="N12" s="132">
        <v>211347.3046699999</v>
      </c>
      <c r="O12" s="132">
        <v>200362.06649000008</v>
      </c>
      <c r="P12" s="149">
        <f t="shared" ref="P12:P23" si="4">IF(OR(AND(O12&gt;0,N12&lt;0),AND(O12&lt;0,N12&gt;0)),"n.a",IFERROR(N12/O12-1,"N.A."))</f>
        <v>5.4826935918771191E-2</v>
      </c>
      <c r="Q12" s="132">
        <v>422670.22717999993</v>
      </c>
      <c r="R12" s="132">
        <v>392780.79938000004</v>
      </c>
      <c r="S12" s="149">
        <f t="shared" ref="S12:S23" si="5">IF(OR(AND(R12&gt;0,Q12&lt;0),AND(R12&lt;0,Q12&gt;0)),"n.a",IFERROR(Q12/R12-1,"N.A."))</f>
        <v>7.6096967690834294E-2</v>
      </c>
      <c r="U12" s="132">
        <f t="shared" ref="U12:U23" si="6">N12-O12</f>
        <v>10985.238179999811</v>
      </c>
      <c r="V12" s="132">
        <f>Q12-R12</f>
        <v>29889.427799999889</v>
      </c>
      <c r="W12" s="2"/>
      <c r="X12" s="147" t="s">
        <v>55</v>
      </c>
      <c r="Y12" s="132">
        <v>42833.660320000003</v>
      </c>
      <c r="Z12" s="132">
        <v>41536.596509999996</v>
      </c>
      <c r="AA12" s="149">
        <f t="shared" ref="AA12:AA23" si="7">IF(OR(AND(Z12&gt;0,Y12&lt;0),AND(Z12&lt;0,Y12&gt;0)),"n.a",IFERROR(Y12/Z12-1,"N.A."))</f>
        <v>3.1227012297161627E-2</v>
      </c>
      <c r="AB12" s="132">
        <v>88539.69167</v>
      </c>
      <c r="AC12" s="132">
        <v>82904.174329999994</v>
      </c>
      <c r="AD12" s="149">
        <f t="shared" ref="AD12:AD23" si="8">IF(OR(AND(AC12&gt;0,AB12&lt;0),AND(AC12&lt;0,AB12&gt;0)),"n.a",IFERROR(AB12/AC12-1,"N.A."))</f>
        <v>6.7976279669197837E-2</v>
      </c>
      <c r="AF12" s="132">
        <f t="shared" ref="AF12:AF23" si="9">Y12-Z12</f>
        <v>1297.0638100000069</v>
      </c>
      <c r="AG12" s="132">
        <f>AB12-AC12</f>
        <v>5635.5173400000058</v>
      </c>
      <c r="AH12" s="2"/>
      <c r="AI12" s="147" t="s">
        <v>55</v>
      </c>
      <c r="AJ12" s="132">
        <v>29968</v>
      </c>
      <c r="AK12" s="132">
        <v>28454</v>
      </c>
      <c r="AL12" s="149">
        <f t="shared" ref="AL12:AL23" si="10">IF(OR(AND(AK12&gt;0,AJ12&lt;0),AND(AK12&lt;0,AJ12&gt;0)),"n.a",IFERROR(AJ12/AK12-1,"N.A."))</f>
        <v>5.320868770647369E-2</v>
      </c>
      <c r="AM12" s="132">
        <v>59936</v>
      </c>
      <c r="AN12" s="132">
        <v>56909</v>
      </c>
      <c r="AO12" s="149">
        <f t="shared" ref="AO12:AO23" si="11">IF(OR(AND(AN12&gt;0,AM12&lt;0),AND(AN12&lt;0,AM12&gt;0)),"n.a",IFERROR(AM12/AN12-1,"N.A."))</f>
        <v>5.3190180814985277E-2</v>
      </c>
      <c r="AQ12" s="132">
        <f t="shared" ref="AQ12:AQ23" si="12">AJ12-AK12</f>
        <v>1514</v>
      </c>
      <c r="AR12" s="132">
        <f>AM12-AN12</f>
        <v>3027</v>
      </c>
      <c r="AS12" s="2"/>
      <c r="AT12" s="147" t="s">
        <v>55</v>
      </c>
      <c r="AU12" s="132">
        <v>44728</v>
      </c>
      <c r="AV12" s="132">
        <v>42384</v>
      </c>
      <c r="AW12" s="149">
        <f t="shared" ref="AW12:AW23" si="13">IF(OR(AND(AV12&gt;0,AU12&lt;0),AND(AV12&lt;0,AU12&gt;0)),"n.a",IFERROR(AU12/AV12-1,"N.A."))</f>
        <v>5.5303888259720546E-2</v>
      </c>
      <c r="AX12" s="132">
        <v>89064</v>
      </c>
      <c r="AY12" s="132">
        <v>84045</v>
      </c>
      <c r="AZ12" s="149">
        <f t="shared" ref="AZ12:AZ23" si="14">IF(OR(AND(AY12&gt;0,AX12&lt;0),AND(AY12&lt;0,AX12&gt;0)),"n.a",IFERROR(AX12/AY12-1,"N.A."))</f>
        <v>5.9718008209887596E-2</v>
      </c>
      <c r="BB12" s="132">
        <f t="shared" ref="BB12:BB23" si="15">AU12-AV12</f>
        <v>2344</v>
      </c>
      <c r="BC12" s="132">
        <f>AX12-AY12</f>
        <v>5019</v>
      </c>
      <c r="BD12" s="2"/>
      <c r="BE12" s="147" t="s">
        <v>55</v>
      </c>
      <c r="BF12" s="132">
        <v>109767.42505000001</v>
      </c>
      <c r="BG12" s="132">
        <v>104217.08860000002</v>
      </c>
      <c r="BH12" s="149">
        <f t="shared" ref="BH12:BH23" si="16">IF(OR(AND(BG12&gt;0,BF12&lt;0),AND(BG12&lt;0,BF12&gt;0)),"n.a",IFERROR(BF12/BG12-1,"N.A."))</f>
        <v>5.3257450621202462E-2</v>
      </c>
      <c r="BI12" s="132">
        <v>222829.94584</v>
      </c>
      <c r="BJ12" s="132">
        <v>209961.91969000001</v>
      </c>
      <c r="BK12" s="149">
        <f t="shared" ref="BK12:BK23" si="17">IF(OR(AND(BJ12&gt;0,BI12&lt;0),AND(BJ12&lt;0,BI12&gt;0)),"n.a",IFERROR(BI12/BJ12-1,"N.A."))</f>
        <v>6.1287428544181122E-2</v>
      </c>
      <c r="BM12" s="132">
        <f t="shared" ref="BM12:BM23" si="18">BF12-BG12</f>
        <v>5550.336449999988</v>
      </c>
      <c r="BN12" s="132">
        <f>BI12-BJ12</f>
        <v>12868.026149999991</v>
      </c>
      <c r="BP12" s="147" t="s">
        <v>55</v>
      </c>
      <c r="BQ12" s="132">
        <f>SUM(AJ12,AU12,BF12)</f>
        <v>184463.42505000002</v>
      </c>
      <c r="BR12" s="132">
        <f t="shared" ref="BR12:BR22" si="19">SUM(AK12,AV12,BG12)</f>
        <v>175055.08860000002</v>
      </c>
      <c r="BS12" s="149">
        <f t="shared" ref="BS12:BS23" si="20">IF(OR(AND(BR12&gt;0,BQ12&lt;0),AND(BR12&lt;0,BQ12&gt;0)),"n.a",IFERROR(BQ12/BR12-1,"N.A."))</f>
        <v>5.3745004074106095E-2</v>
      </c>
      <c r="BT12" s="132">
        <f>SUM(AM12,AX12,BI12)</f>
        <v>371829.94584</v>
      </c>
      <c r="BU12" s="132">
        <f t="shared" ref="BU12:BU23" si="21">SUM(AN12,AY12,BJ12)</f>
        <v>350915.91969000001</v>
      </c>
      <c r="BV12" s="149">
        <f t="shared" ref="BV12:BV23" si="22">IF(OR(AND(BU12&gt;0,BT12&lt;0),AND(BU12&lt;0,BT12&gt;0)),"n.a",IFERROR(BT12/BU12-1,"N.A."))</f>
        <v>5.9598396585927249E-2</v>
      </c>
      <c r="BX12" s="132">
        <f t="shared" ref="BX12:BX23" si="23">BQ12-BR12</f>
        <v>9408.3364500000025</v>
      </c>
      <c r="BY12" s="132">
        <f>BT12-BU12</f>
        <v>20914.026149999991</v>
      </c>
      <c r="BZ12" s="306"/>
      <c r="CA12" s="306"/>
      <c r="CB12" s="306"/>
      <c r="CC12" s="306"/>
      <c r="CD12" s="306"/>
      <c r="CE12" s="306"/>
      <c r="CF12" s="306"/>
      <c r="CG12" s="306"/>
    </row>
    <row r="13" spans="1:85" s="306" customFormat="1" ht="15" customHeight="1">
      <c r="B13" s="198" t="s">
        <v>1061</v>
      </c>
      <c r="C13" s="40">
        <f>N25/1000</f>
        <v>86.474411679599953</v>
      </c>
      <c r="D13" s="40">
        <f>O25/1000</f>
        <v>80.223559760700056</v>
      </c>
      <c r="E13" s="39">
        <f t="shared" si="0"/>
        <v>7.7917907626458449E-2</v>
      </c>
      <c r="F13" s="40">
        <f>Q25/1000</f>
        <v>168.8420567844</v>
      </c>
      <c r="G13" s="40">
        <f>R25/1000</f>
        <v>155.07282063180003</v>
      </c>
      <c r="H13" s="39">
        <f t="shared" si="1"/>
        <v>8.879206618220481E-2</v>
      </c>
      <c r="I13" s="24"/>
      <c r="J13" s="40">
        <f t="shared" si="2"/>
        <v>6.2508519188998974</v>
      </c>
      <c r="K13" s="40">
        <f>IFERROR(F13-G13,"N.A")</f>
        <v>13.769236152599973</v>
      </c>
      <c r="M13" s="198" t="s">
        <v>181</v>
      </c>
      <c r="N13" s="202">
        <v>-29214.389560000003</v>
      </c>
      <c r="O13" s="202">
        <v>-27240.810530000006</v>
      </c>
      <c r="P13" s="39">
        <f t="shared" si="4"/>
        <v>7.2449350500291221E-2</v>
      </c>
      <c r="Q13" s="202">
        <v>-57746.043890000001</v>
      </c>
      <c r="R13" s="202">
        <v>-52415.745400000007</v>
      </c>
      <c r="S13" s="39">
        <f t="shared" si="5"/>
        <v>0.101692696523209</v>
      </c>
      <c r="T13" s="3"/>
      <c r="U13" s="202">
        <f t="shared" si="6"/>
        <v>-1973.5790299999971</v>
      </c>
      <c r="V13" s="202">
        <f t="shared" ref="V13:V26" si="24">Q13-R13</f>
        <v>-5330.2984899999938</v>
      </c>
      <c r="X13" s="198" t="s">
        <v>181</v>
      </c>
      <c r="Y13" s="202">
        <v>-5715.0340099999994</v>
      </c>
      <c r="Z13" s="202">
        <v>-5490.7274599999982</v>
      </c>
      <c r="AA13" s="39">
        <f t="shared" si="7"/>
        <v>4.0851881947169488E-2</v>
      </c>
      <c r="AB13" s="202">
        <v>-11396.32468</v>
      </c>
      <c r="AC13" s="202">
        <v>-10913.152129999999</v>
      </c>
      <c r="AD13" s="39">
        <f t="shared" si="8"/>
        <v>4.4274334696734474E-2</v>
      </c>
      <c r="AE13" s="3"/>
      <c r="AF13" s="202">
        <f t="shared" si="9"/>
        <v>-224.30655000000115</v>
      </c>
      <c r="AG13" s="202">
        <f t="shared" ref="AG13:AG23" si="25">AB13-AC13</f>
        <v>-483.17255000000114</v>
      </c>
      <c r="AI13" s="198" t="s">
        <v>181</v>
      </c>
      <c r="AJ13" s="202">
        <v>-3017</v>
      </c>
      <c r="AK13" s="202">
        <v>-2977</v>
      </c>
      <c r="AL13" s="39">
        <f t="shared" si="10"/>
        <v>1.3436345314074671E-2</v>
      </c>
      <c r="AM13" s="202">
        <v>-6132</v>
      </c>
      <c r="AN13" s="202">
        <v>-5954</v>
      </c>
      <c r="AO13" s="39">
        <f t="shared" si="11"/>
        <v>2.9895868323815966E-2</v>
      </c>
      <c r="AP13" s="3"/>
      <c r="AQ13" s="202">
        <f t="shared" si="12"/>
        <v>-40</v>
      </c>
      <c r="AR13" s="202">
        <f t="shared" ref="AR13:AR23" si="26">AM13-AN13</f>
        <v>-178</v>
      </c>
      <c r="AT13" s="198" t="s">
        <v>181</v>
      </c>
      <c r="AU13" s="202">
        <v>-4725</v>
      </c>
      <c r="AV13" s="202">
        <v>-4718</v>
      </c>
      <c r="AW13" s="39">
        <f t="shared" si="13"/>
        <v>1.4836795252226587E-3</v>
      </c>
      <c r="AX13" s="202">
        <v>-9052</v>
      </c>
      <c r="AY13" s="202">
        <v>-9365</v>
      </c>
      <c r="AZ13" s="39">
        <f t="shared" si="14"/>
        <v>-3.342231713828081E-2</v>
      </c>
      <c r="BA13" s="3"/>
      <c r="BB13" s="202">
        <f t="shared" si="15"/>
        <v>-7</v>
      </c>
      <c r="BC13" s="202">
        <f t="shared" ref="BC13:BC23" si="27">AX13-AY13</f>
        <v>313</v>
      </c>
      <c r="BE13" s="198" t="s">
        <v>181</v>
      </c>
      <c r="BF13" s="202">
        <v>-11518.54305</v>
      </c>
      <c r="BG13" s="202">
        <v>-10927.592379999998</v>
      </c>
      <c r="BH13" s="39">
        <f t="shared" si="16"/>
        <v>5.407876222410879E-2</v>
      </c>
      <c r="BI13" s="202">
        <v>-23371.47867</v>
      </c>
      <c r="BJ13" s="202">
        <v>-22011.014309999999</v>
      </c>
      <c r="BK13" s="39">
        <f t="shared" si="17"/>
        <v>6.1808344715032826E-2</v>
      </c>
      <c r="BL13" s="3"/>
      <c r="BM13" s="202">
        <f t="shared" si="18"/>
        <v>-590.95067000000199</v>
      </c>
      <c r="BN13" s="202">
        <f t="shared" ref="BN13:BN23" si="28">BI13-BJ13</f>
        <v>-1360.4643600000018</v>
      </c>
      <c r="BO13" s="2"/>
      <c r="BP13" s="198" t="s">
        <v>181</v>
      </c>
      <c r="BQ13" s="202">
        <f t="shared" ref="BQ13:BQ22" si="29">SUM(AJ13,AU13,BF13)</f>
        <v>-19260.54305</v>
      </c>
      <c r="BR13" s="202">
        <f t="shared" si="19"/>
        <v>-18622.592379999998</v>
      </c>
      <c r="BS13" s="39">
        <f t="shared" si="20"/>
        <v>3.425681328261998E-2</v>
      </c>
      <c r="BT13" s="202">
        <f t="shared" ref="BT13:BT23" si="30">SUM(AM13,AX13,BI13)</f>
        <v>-38555.478669999997</v>
      </c>
      <c r="BU13" s="202">
        <f t="shared" si="21"/>
        <v>-37330.014309999999</v>
      </c>
      <c r="BV13" s="39">
        <f t="shared" si="22"/>
        <v>3.2827856689884083E-2</v>
      </c>
      <c r="BW13" s="3"/>
      <c r="BX13" s="202">
        <f t="shared" si="23"/>
        <v>-637.95067000000199</v>
      </c>
      <c r="BY13" s="202">
        <f t="shared" ref="BY13:BY23" si="31">BT13-BU13</f>
        <v>-1225.4643599999981</v>
      </c>
      <c r="BZ13" s="2"/>
      <c r="CA13" s="2"/>
      <c r="CB13" s="2"/>
      <c r="CC13" s="2"/>
      <c r="CD13" s="2"/>
      <c r="CE13" s="2"/>
      <c r="CF13" s="2"/>
      <c r="CG13" s="2"/>
    </row>
    <row r="14" spans="1:85" ht="15" customHeight="1">
      <c r="B14" s="198" t="s">
        <v>1062</v>
      </c>
      <c r="C14" s="40">
        <f>Y25/1000</f>
        <v>16.998760014899997</v>
      </c>
      <c r="D14" s="40">
        <f>Z25/1000</f>
        <v>16.446805078554295</v>
      </c>
      <c r="E14" s="39">
        <f t="shared" si="0"/>
        <v>3.356000960122163E-2</v>
      </c>
      <c r="F14" s="40">
        <f>AB25/1000</f>
        <v>35.245321179000001</v>
      </c>
      <c r="G14" s="40">
        <f>AC25/1000</f>
        <v>32.54306318765429</v>
      </c>
      <c r="H14" s="39">
        <f t="shared" si="1"/>
        <v>8.3036374780197431E-2</v>
      </c>
      <c r="I14" s="24"/>
      <c r="J14" s="40">
        <f t="shared" si="2"/>
        <v>0.5519549363457017</v>
      </c>
      <c r="K14" s="40">
        <f t="shared" si="3"/>
        <v>2.7022579913457108</v>
      </c>
      <c r="L14" s="2"/>
      <c r="M14" s="317" t="s">
        <v>57</v>
      </c>
      <c r="N14" s="128">
        <v>182132.91510999991</v>
      </c>
      <c r="O14" s="128">
        <v>173121.25596000007</v>
      </c>
      <c r="P14" s="54">
        <f t="shared" si="4"/>
        <v>5.2054030569660403E-2</v>
      </c>
      <c r="Q14" s="128">
        <v>364924.18328999996</v>
      </c>
      <c r="R14" s="128">
        <v>340365.05398000003</v>
      </c>
      <c r="S14" s="54">
        <f t="shared" si="5"/>
        <v>7.2155261014084759E-2</v>
      </c>
      <c r="U14" s="128">
        <f t="shared" si="6"/>
        <v>9011.6591499998467</v>
      </c>
      <c r="V14" s="128">
        <f t="shared" si="24"/>
        <v>24559.129309999931</v>
      </c>
      <c r="W14" s="2"/>
      <c r="X14" s="317" t="s">
        <v>57</v>
      </c>
      <c r="Y14" s="128">
        <v>37118.62631</v>
      </c>
      <c r="Z14" s="128">
        <v>36045.869049999994</v>
      </c>
      <c r="AA14" s="54">
        <f t="shared" si="7"/>
        <v>2.9760893225017293E-2</v>
      </c>
      <c r="AB14" s="128">
        <v>77143.366989999995</v>
      </c>
      <c r="AC14" s="128">
        <v>71991.022199999992</v>
      </c>
      <c r="AD14" s="54">
        <f t="shared" si="8"/>
        <v>7.1569268396914021E-2</v>
      </c>
      <c r="AF14" s="128">
        <f t="shared" si="9"/>
        <v>1072.7572600000058</v>
      </c>
      <c r="AG14" s="128">
        <f t="shared" si="25"/>
        <v>5152.3447900000028</v>
      </c>
      <c r="AH14" s="2"/>
      <c r="AI14" s="317" t="s">
        <v>57</v>
      </c>
      <c r="AJ14" s="128">
        <v>26951</v>
      </c>
      <c r="AK14" s="128">
        <v>25477</v>
      </c>
      <c r="AL14" s="54">
        <f t="shared" si="10"/>
        <v>5.7856105506927769E-2</v>
      </c>
      <c r="AM14" s="128">
        <v>53804</v>
      </c>
      <c r="AN14" s="128">
        <v>50955</v>
      </c>
      <c r="AO14" s="54">
        <f t="shared" si="11"/>
        <v>5.5912079285644234E-2</v>
      </c>
      <c r="AQ14" s="128">
        <f t="shared" si="12"/>
        <v>1474</v>
      </c>
      <c r="AR14" s="128">
        <f t="shared" si="26"/>
        <v>2849</v>
      </c>
      <c r="AS14" s="2"/>
      <c r="AT14" s="317" t="s">
        <v>57</v>
      </c>
      <c r="AU14" s="128">
        <v>40003</v>
      </c>
      <c r="AV14" s="128">
        <v>37666</v>
      </c>
      <c r="AW14" s="54">
        <f t="shared" si="13"/>
        <v>6.204534593532629E-2</v>
      </c>
      <c r="AX14" s="128">
        <v>80012</v>
      </c>
      <c r="AY14" s="128">
        <v>74680</v>
      </c>
      <c r="AZ14" s="54">
        <f t="shared" si="14"/>
        <v>7.1397964649169809E-2</v>
      </c>
      <c r="BB14" s="128">
        <f t="shared" si="15"/>
        <v>2337</v>
      </c>
      <c r="BC14" s="128">
        <f t="shared" si="27"/>
        <v>5332</v>
      </c>
      <c r="BD14" s="2"/>
      <c r="BE14" s="317" t="s">
        <v>57</v>
      </c>
      <c r="BF14" s="128">
        <v>98248.881999999998</v>
      </c>
      <c r="BG14" s="128">
        <v>93289.496220000015</v>
      </c>
      <c r="BH14" s="54">
        <f t="shared" si="16"/>
        <v>5.3161245166385207E-2</v>
      </c>
      <c r="BI14" s="128">
        <v>199458.46716999999</v>
      </c>
      <c r="BJ14" s="128">
        <v>187950.90538000001</v>
      </c>
      <c r="BK14" s="54">
        <f t="shared" si="17"/>
        <v>6.1226423819209286E-2</v>
      </c>
      <c r="BM14" s="128">
        <f t="shared" si="18"/>
        <v>4959.3857799999823</v>
      </c>
      <c r="BN14" s="128">
        <f t="shared" si="28"/>
        <v>11507.561789999978</v>
      </c>
      <c r="BP14" s="317" t="s">
        <v>57</v>
      </c>
      <c r="BQ14" s="128">
        <f t="shared" si="29"/>
        <v>165202.88199999998</v>
      </c>
      <c r="BR14" s="128">
        <f t="shared" si="19"/>
        <v>156432.49622000003</v>
      </c>
      <c r="BS14" s="54">
        <f t="shared" si="20"/>
        <v>5.6064986444157139E-2</v>
      </c>
      <c r="BT14" s="128">
        <f t="shared" si="30"/>
        <v>333274.46716999996</v>
      </c>
      <c r="BU14" s="128">
        <f t="shared" si="21"/>
        <v>313585.90538000001</v>
      </c>
      <c r="BV14" s="54">
        <f t="shared" si="22"/>
        <v>6.2785225522625332E-2</v>
      </c>
      <c r="BX14" s="128">
        <f t="shared" si="23"/>
        <v>8770.3857799999532</v>
      </c>
      <c r="BY14" s="128">
        <f t="shared" si="31"/>
        <v>19688.561789999949</v>
      </c>
      <c r="BZ14" s="306"/>
      <c r="CA14" s="306"/>
      <c r="CB14" s="306"/>
      <c r="CC14" s="306"/>
      <c r="CD14" s="306"/>
      <c r="CE14" s="306"/>
      <c r="CF14" s="306"/>
      <c r="CG14" s="306"/>
    </row>
    <row r="15" spans="1:85" s="306" customFormat="1" ht="15" customHeight="1">
      <c r="B15" s="198" t="s">
        <v>1063</v>
      </c>
      <c r="C15" s="40">
        <f>AJ25/1000</f>
        <v>12.749000000000001</v>
      </c>
      <c r="D15" s="40">
        <f>AK25/1000</f>
        <v>11.8895</v>
      </c>
      <c r="E15" s="39">
        <f t="shared" si="0"/>
        <v>7.2290676647462027E-2</v>
      </c>
      <c r="F15" s="40">
        <f>AM25/1000</f>
        <v>25.5305</v>
      </c>
      <c r="G15" s="40">
        <f>AN25/1000</f>
        <v>23.8005</v>
      </c>
      <c r="H15" s="39">
        <f t="shared" si="1"/>
        <v>7.2687548580912198E-2</v>
      </c>
      <c r="I15" s="24"/>
      <c r="J15" s="40">
        <f t="shared" si="2"/>
        <v>0.8595000000000006</v>
      </c>
      <c r="K15" s="40">
        <f t="shared" si="3"/>
        <v>1.7300000000000004</v>
      </c>
      <c r="M15" s="198" t="s">
        <v>183</v>
      </c>
      <c r="N15" s="202">
        <v>-12600.108329999985</v>
      </c>
      <c r="O15" s="202">
        <v>-15685.758539999992</v>
      </c>
      <c r="P15" s="39">
        <f t="shared" si="4"/>
        <v>-0.19671667150373007</v>
      </c>
      <c r="Q15" s="202">
        <v>-33891.490029999986</v>
      </c>
      <c r="R15" s="202">
        <v>-36184.074949999995</v>
      </c>
      <c r="S15" s="39">
        <f t="shared" si="5"/>
        <v>-6.3358947911973829E-2</v>
      </c>
      <c r="T15" s="3"/>
      <c r="U15" s="202">
        <f t="shared" si="6"/>
        <v>3085.6502100000071</v>
      </c>
      <c r="V15" s="202">
        <f t="shared" si="24"/>
        <v>2292.5849200000084</v>
      </c>
      <c r="X15" s="198" t="s">
        <v>183</v>
      </c>
      <c r="Y15" s="202">
        <v>-3787.7243200000003</v>
      </c>
      <c r="Z15" s="202">
        <v>-3797.2319300000008</v>
      </c>
      <c r="AA15" s="39">
        <f t="shared" si="7"/>
        <v>-2.5038265176497987E-3</v>
      </c>
      <c r="AB15" s="202">
        <v>-8034.8940900000007</v>
      </c>
      <c r="AC15" s="202">
        <v>-8181.0946700000004</v>
      </c>
      <c r="AD15" s="39">
        <f t="shared" si="8"/>
        <v>-1.7870540055735518E-2</v>
      </c>
      <c r="AE15" s="3"/>
      <c r="AF15" s="202">
        <f t="shared" si="9"/>
        <v>9.5076100000005681</v>
      </c>
      <c r="AG15" s="202">
        <f t="shared" si="25"/>
        <v>146.20057999999972</v>
      </c>
      <c r="AI15" s="198" t="s">
        <v>183</v>
      </c>
      <c r="AJ15" s="202">
        <v>-1453</v>
      </c>
      <c r="AK15" s="202">
        <v>-1698</v>
      </c>
      <c r="AL15" s="39">
        <f t="shared" si="10"/>
        <v>-0.14428739693757364</v>
      </c>
      <c r="AM15" s="202">
        <v>-2743</v>
      </c>
      <c r="AN15" s="202">
        <v>-3354</v>
      </c>
      <c r="AO15" s="39">
        <f t="shared" si="11"/>
        <v>-0.18217054263565891</v>
      </c>
      <c r="AP15" s="3"/>
      <c r="AQ15" s="202">
        <f t="shared" si="12"/>
        <v>245</v>
      </c>
      <c r="AR15" s="202">
        <f t="shared" si="26"/>
        <v>611</v>
      </c>
      <c r="AT15" s="198" t="s">
        <v>183</v>
      </c>
      <c r="AU15" s="202">
        <v>-2379</v>
      </c>
      <c r="AV15" s="202">
        <v>-2189</v>
      </c>
      <c r="AW15" s="39">
        <f t="shared" si="13"/>
        <v>8.6797624486066649E-2</v>
      </c>
      <c r="AX15" s="202">
        <v>-4248</v>
      </c>
      <c r="AY15" s="202">
        <v>-4368</v>
      </c>
      <c r="AZ15" s="39">
        <f t="shared" si="14"/>
        <v>-2.7472527472527486E-2</v>
      </c>
      <c r="BA15" s="3"/>
      <c r="BB15" s="202">
        <f t="shared" si="15"/>
        <v>-190</v>
      </c>
      <c r="BC15" s="202">
        <f t="shared" si="27"/>
        <v>120</v>
      </c>
      <c r="BE15" s="198" t="s">
        <v>183</v>
      </c>
      <c r="BF15" s="202">
        <v>-5824.4101900000023</v>
      </c>
      <c r="BG15" s="202">
        <v>-4597.6649600000037</v>
      </c>
      <c r="BH15" s="39">
        <f t="shared" si="16"/>
        <v>0.26681918771218971</v>
      </c>
      <c r="BI15" s="202">
        <v>-10806.64488</v>
      </c>
      <c r="BJ15" s="202">
        <v>-10013.701900000004</v>
      </c>
      <c r="BK15" s="39">
        <f t="shared" si="17"/>
        <v>7.918579841087503E-2</v>
      </c>
      <c r="BL15" s="3"/>
      <c r="BM15" s="202">
        <f t="shared" si="18"/>
        <v>-1226.7452299999986</v>
      </c>
      <c r="BN15" s="202">
        <f t="shared" si="28"/>
        <v>-792.94297999999617</v>
      </c>
      <c r="BO15" s="2"/>
      <c r="BP15" s="198" t="s">
        <v>183</v>
      </c>
      <c r="BQ15" s="202">
        <f t="shared" si="29"/>
        <v>-9656.4101900000023</v>
      </c>
      <c r="BR15" s="202">
        <f t="shared" si="19"/>
        <v>-8484.6649600000037</v>
      </c>
      <c r="BS15" s="39">
        <f t="shared" si="20"/>
        <v>0.13810153206096643</v>
      </c>
      <c r="BT15" s="202">
        <f t="shared" si="30"/>
        <v>-17797.64488</v>
      </c>
      <c r="BU15" s="202">
        <f t="shared" si="21"/>
        <v>-17735.701900000004</v>
      </c>
      <c r="BV15" s="39">
        <f t="shared" si="22"/>
        <v>3.4925587016094717E-3</v>
      </c>
      <c r="BW15" s="3"/>
      <c r="BX15" s="202">
        <f t="shared" si="23"/>
        <v>-1171.7452299999986</v>
      </c>
      <c r="BY15" s="202">
        <f t="shared" si="31"/>
        <v>-61.942979999996169</v>
      </c>
      <c r="BZ15" s="2"/>
      <c r="CA15" s="2"/>
      <c r="CB15" s="2"/>
      <c r="CC15" s="2"/>
      <c r="CD15" s="2"/>
      <c r="CE15" s="2"/>
      <c r="CF15" s="2"/>
      <c r="CG15" s="2"/>
    </row>
    <row r="16" spans="1:85" ht="15" customHeight="1">
      <c r="B16" s="198" t="s">
        <v>1064</v>
      </c>
      <c r="C16" s="40">
        <f>AU25/1000</f>
        <v>18.812000000000001</v>
      </c>
      <c r="D16" s="40">
        <f>AV25/1000</f>
        <v>17.738499999999998</v>
      </c>
      <c r="E16" s="39">
        <f t="shared" si="0"/>
        <v>6.0518082137723139E-2</v>
      </c>
      <c r="F16" s="40">
        <f>AX25/1000</f>
        <v>37.881999999999998</v>
      </c>
      <c r="G16" s="40">
        <f>AY25/1000</f>
        <v>35.155999999999999</v>
      </c>
      <c r="H16" s="39">
        <f t="shared" si="1"/>
        <v>7.7540106951871524E-2</v>
      </c>
      <c r="I16" s="24"/>
      <c r="J16" s="40">
        <f t="shared" si="2"/>
        <v>1.0735000000000028</v>
      </c>
      <c r="K16" s="40">
        <f t="shared" si="3"/>
        <v>2.7259999999999991</v>
      </c>
      <c r="L16" s="2"/>
      <c r="M16" s="198" t="s">
        <v>33</v>
      </c>
      <c r="N16" s="202">
        <v>-36425.018809999994</v>
      </c>
      <c r="O16" s="202">
        <v>-36492.695950000008</v>
      </c>
      <c r="P16" s="39">
        <f t="shared" si="4"/>
        <v>-1.8545393328226467E-3</v>
      </c>
      <c r="Q16" s="202">
        <v>-72854.980339999995</v>
      </c>
      <c r="R16" s="202">
        <v>-73382.737320000015</v>
      </c>
      <c r="S16" s="39">
        <f t="shared" si="5"/>
        <v>-7.191841014306033E-3</v>
      </c>
      <c r="U16" s="202">
        <f t="shared" si="6"/>
        <v>67.677140000014333</v>
      </c>
      <c r="V16" s="202">
        <f t="shared" si="24"/>
        <v>527.75698000002012</v>
      </c>
      <c r="W16" s="2"/>
      <c r="X16" s="198" t="s">
        <v>33</v>
      </c>
      <c r="Y16" s="202">
        <v>-7136.0171200000004</v>
      </c>
      <c r="Z16" s="202">
        <v>-6354.799390000001</v>
      </c>
      <c r="AA16" s="39">
        <f t="shared" si="7"/>
        <v>0.12293349987244828</v>
      </c>
      <c r="AB16" s="202">
        <v>-14274.776680000001</v>
      </c>
      <c r="AC16" s="202">
        <v>-12712.195610000001</v>
      </c>
      <c r="AD16" s="39">
        <f t="shared" si="8"/>
        <v>0.12291984153947433</v>
      </c>
      <c r="AF16" s="202">
        <f t="shared" si="9"/>
        <v>-781.21772999999939</v>
      </c>
      <c r="AG16" s="202">
        <f t="shared" si="25"/>
        <v>-1562.5810700000002</v>
      </c>
      <c r="AH16" s="2"/>
      <c r="AI16" s="198" t="s">
        <v>33</v>
      </c>
      <c r="AJ16" s="202">
        <v>-2722</v>
      </c>
      <c r="AK16" s="202">
        <v>-2798</v>
      </c>
      <c r="AL16" s="39">
        <f t="shared" si="10"/>
        <v>-2.7162258756254443E-2</v>
      </c>
      <c r="AM16" s="202">
        <v>-5443</v>
      </c>
      <c r="AN16" s="202">
        <v>-5442</v>
      </c>
      <c r="AO16" s="39">
        <f t="shared" si="11"/>
        <v>1.8375597206898853E-4</v>
      </c>
      <c r="AQ16" s="202">
        <f t="shared" si="12"/>
        <v>76</v>
      </c>
      <c r="AR16" s="202">
        <f t="shared" si="26"/>
        <v>-1</v>
      </c>
      <c r="AS16" s="2"/>
      <c r="AT16" s="198" t="s">
        <v>33</v>
      </c>
      <c r="AU16" s="202">
        <v>-4657</v>
      </c>
      <c r="AV16" s="202">
        <v>-4732</v>
      </c>
      <c r="AW16" s="39">
        <f t="shared" si="13"/>
        <v>-1.5849535080304289E-2</v>
      </c>
      <c r="AX16" s="202">
        <v>-9315</v>
      </c>
      <c r="AY16" s="202">
        <v>-9304</v>
      </c>
      <c r="AZ16" s="39">
        <f t="shared" si="14"/>
        <v>1.1822871883060415E-3</v>
      </c>
      <c r="BB16" s="202">
        <f t="shared" si="15"/>
        <v>75</v>
      </c>
      <c r="BC16" s="202">
        <f t="shared" si="27"/>
        <v>-11</v>
      </c>
      <c r="BD16" s="2"/>
      <c r="BE16" s="198" t="s">
        <v>33</v>
      </c>
      <c r="BF16" s="202">
        <v>-13965.899249999997</v>
      </c>
      <c r="BG16" s="202">
        <v>-13461.808930000003</v>
      </c>
      <c r="BH16" s="39">
        <f t="shared" si="16"/>
        <v>3.7445957123683149E-2</v>
      </c>
      <c r="BI16" s="202">
        <v>-28012.244859999999</v>
      </c>
      <c r="BJ16" s="202">
        <v>-27085.645950000006</v>
      </c>
      <c r="BK16" s="39">
        <f t="shared" si="17"/>
        <v>3.4209961678982603E-2</v>
      </c>
      <c r="BM16" s="202">
        <f t="shared" si="18"/>
        <v>-504.09031999999388</v>
      </c>
      <c r="BN16" s="202">
        <f t="shared" si="28"/>
        <v>-926.59890999999334</v>
      </c>
      <c r="BP16" s="198" t="s">
        <v>33</v>
      </c>
      <c r="BQ16" s="202">
        <f t="shared" si="29"/>
        <v>-21344.899249999995</v>
      </c>
      <c r="BR16" s="202">
        <f t="shared" si="19"/>
        <v>-20991.808930000003</v>
      </c>
      <c r="BS16" s="39">
        <f t="shared" si="20"/>
        <v>1.6820385569315199E-2</v>
      </c>
      <c r="BT16" s="202">
        <f t="shared" si="30"/>
        <v>-42770.244859999999</v>
      </c>
      <c r="BU16" s="202">
        <f t="shared" si="21"/>
        <v>-41831.645950000006</v>
      </c>
      <c r="BV16" s="39">
        <f t="shared" si="22"/>
        <v>2.2437532367764579E-2</v>
      </c>
      <c r="BX16" s="202">
        <f t="shared" si="23"/>
        <v>-353.09031999999206</v>
      </c>
      <c r="BY16" s="202">
        <f t="shared" si="31"/>
        <v>-938.59890999999334</v>
      </c>
    </row>
    <row r="17" spans="2:85" ht="15" customHeight="1" thickBot="1">
      <c r="B17" s="198" t="s">
        <v>1065</v>
      </c>
      <c r="C17" s="40">
        <f>BF25/1000</f>
        <v>46.357294095</v>
      </c>
      <c r="D17" s="40">
        <f>BG25/1000</f>
        <v>44.370461114999998</v>
      </c>
      <c r="E17" s="39">
        <f t="shared" si="0"/>
        <v>4.4778281092245242E-2</v>
      </c>
      <c r="F17" s="40">
        <f>BI25/1000</f>
        <v>94.222881964999999</v>
      </c>
      <c r="G17" s="40">
        <f>BJ25/1000</f>
        <v>88.993147224999987</v>
      </c>
      <c r="H17" s="39">
        <f t="shared" si="1"/>
        <v>5.8765589296193355E-2</v>
      </c>
      <c r="I17" s="24"/>
      <c r="J17" s="40">
        <f t="shared" si="2"/>
        <v>1.9868329800000026</v>
      </c>
      <c r="K17" s="40">
        <f t="shared" si="3"/>
        <v>5.229734740000012</v>
      </c>
      <c r="L17" s="2"/>
      <c r="M17" s="315" t="s">
        <v>41</v>
      </c>
      <c r="N17" s="316">
        <v>169557.66995999991</v>
      </c>
      <c r="O17" s="316">
        <v>157301.0975700001</v>
      </c>
      <c r="P17" s="46">
        <f t="shared" si="4"/>
        <v>7.7917907626458449E-2</v>
      </c>
      <c r="Q17" s="316">
        <v>331062.85643999994</v>
      </c>
      <c r="R17" s="316">
        <v>304064.35418000002</v>
      </c>
      <c r="S17" s="46">
        <f t="shared" si="5"/>
        <v>8.879206618220481E-2</v>
      </c>
      <c r="U17" s="316">
        <f t="shared" si="6"/>
        <v>12256.572389999812</v>
      </c>
      <c r="V17" s="316">
        <f t="shared" si="24"/>
        <v>26998.502259999921</v>
      </c>
      <c r="W17" s="2"/>
      <c r="X17" s="315" t="s">
        <v>41</v>
      </c>
      <c r="Y17" s="316">
        <v>33330.901989999991</v>
      </c>
      <c r="Z17" s="316">
        <v>32248.637408929986</v>
      </c>
      <c r="AA17" s="46">
        <f t="shared" si="7"/>
        <v>3.356000960122163E-2</v>
      </c>
      <c r="AB17" s="316">
        <v>69108.472899999993</v>
      </c>
      <c r="AC17" s="316">
        <v>63809.927818929988</v>
      </c>
      <c r="AD17" s="46">
        <f t="shared" si="8"/>
        <v>8.3036374780197209E-2</v>
      </c>
      <c r="AF17" s="316">
        <f t="shared" si="9"/>
        <v>1082.2645810700051</v>
      </c>
      <c r="AG17" s="316">
        <f t="shared" si="25"/>
        <v>5298.5450810700058</v>
      </c>
      <c r="AH17" s="2"/>
      <c r="AI17" s="315" t="s">
        <v>41</v>
      </c>
      <c r="AJ17" s="316">
        <v>25498</v>
      </c>
      <c r="AK17" s="316">
        <v>23779</v>
      </c>
      <c r="AL17" s="46">
        <f t="shared" si="10"/>
        <v>7.2290676647462027E-2</v>
      </c>
      <c r="AM17" s="316">
        <v>51061</v>
      </c>
      <c r="AN17" s="316">
        <v>47601</v>
      </c>
      <c r="AO17" s="46">
        <f t="shared" si="11"/>
        <v>7.2687548580912198E-2</v>
      </c>
      <c r="AQ17" s="316">
        <f t="shared" si="12"/>
        <v>1719</v>
      </c>
      <c r="AR17" s="316">
        <f t="shared" si="26"/>
        <v>3460</v>
      </c>
      <c r="AS17" s="2"/>
      <c r="AT17" s="315" t="s">
        <v>41</v>
      </c>
      <c r="AU17" s="316">
        <v>37624</v>
      </c>
      <c r="AV17" s="316">
        <v>35477</v>
      </c>
      <c r="AW17" s="46">
        <f t="shared" si="13"/>
        <v>6.0518082137723139E-2</v>
      </c>
      <c r="AX17" s="316">
        <v>75764</v>
      </c>
      <c r="AY17" s="316">
        <v>70312</v>
      </c>
      <c r="AZ17" s="46">
        <f t="shared" si="14"/>
        <v>7.7540106951871746E-2</v>
      </c>
      <c r="BB17" s="316">
        <f t="shared" si="15"/>
        <v>2147</v>
      </c>
      <c r="BC17" s="316">
        <f t="shared" si="27"/>
        <v>5452</v>
      </c>
      <c r="BD17" s="2"/>
      <c r="BE17" s="315" t="s">
        <v>41</v>
      </c>
      <c r="BF17" s="316">
        <v>92714.588189999995</v>
      </c>
      <c r="BG17" s="316">
        <v>88740.922229999996</v>
      </c>
      <c r="BH17" s="46">
        <f t="shared" si="16"/>
        <v>4.477828109224502E-2</v>
      </c>
      <c r="BI17" s="316">
        <v>188445.76392999999</v>
      </c>
      <c r="BJ17" s="316">
        <v>177986.29444999999</v>
      </c>
      <c r="BK17" s="46">
        <f t="shared" si="17"/>
        <v>5.8765589296193133E-2</v>
      </c>
      <c r="BM17" s="316">
        <f t="shared" si="18"/>
        <v>3973.6659599999984</v>
      </c>
      <c r="BN17" s="316">
        <f t="shared" si="28"/>
        <v>10459.46948</v>
      </c>
      <c r="BP17" s="315" t="s">
        <v>41</v>
      </c>
      <c r="BQ17" s="316">
        <f t="shared" si="29"/>
        <v>155836.58818999998</v>
      </c>
      <c r="BR17" s="316">
        <f t="shared" si="19"/>
        <v>147996.92223</v>
      </c>
      <c r="BS17" s="46">
        <f t="shared" si="20"/>
        <v>5.2971817534262389E-2</v>
      </c>
      <c r="BT17" s="316">
        <f t="shared" si="30"/>
        <v>315270.76393000002</v>
      </c>
      <c r="BU17" s="316">
        <f t="shared" si="21"/>
        <v>295899.29444999999</v>
      </c>
      <c r="BV17" s="46">
        <f t="shared" si="22"/>
        <v>6.5466426731454641E-2</v>
      </c>
      <c r="BX17" s="316">
        <f t="shared" si="23"/>
        <v>7839.6659599999839</v>
      </c>
      <c r="BY17" s="316">
        <f t="shared" si="31"/>
        <v>19371.469480000029</v>
      </c>
      <c r="BZ17" s="306"/>
      <c r="CA17" s="306"/>
      <c r="CB17" s="306"/>
      <c r="CC17" s="306"/>
      <c r="CD17" s="306"/>
      <c r="CE17" s="306"/>
      <c r="CF17" s="306"/>
      <c r="CG17" s="306"/>
    </row>
    <row r="18" spans="2:85" s="306" customFormat="1" ht="15" customHeight="1" thickBot="1">
      <c r="B18" s="142" t="s">
        <v>34</v>
      </c>
      <c r="C18" s="143">
        <f>SUM(C11:C12)</f>
        <v>1148.2833201594997</v>
      </c>
      <c r="D18" s="143">
        <f>SUM(D11:D12)</f>
        <v>960.21191397425298</v>
      </c>
      <c r="E18" s="194">
        <f t="shared" si="0"/>
        <v>0.19586447892198255</v>
      </c>
      <c r="F18" s="143">
        <f>SUM(F11:F12)</f>
        <v>2349.7903203283995</v>
      </c>
      <c r="G18" s="143">
        <f>SUM(G11:G12)</f>
        <v>2048.359233694453</v>
      </c>
      <c r="H18" s="194">
        <f t="shared" si="1"/>
        <v>0.14715733533237763</v>
      </c>
      <c r="I18" s="24"/>
      <c r="J18" s="143">
        <f t="shared" si="2"/>
        <v>188.0714061852467</v>
      </c>
      <c r="K18" s="143">
        <f t="shared" si="3"/>
        <v>301.43108663394651</v>
      </c>
      <c r="M18" s="317" t="s">
        <v>60</v>
      </c>
      <c r="N18" s="128">
        <f>N14+N15+N16</f>
        <v>133107.78796999995</v>
      </c>
      <c r="O18" s="128">
        <v>120942.80147000008</v>
      </c>
      <c r="P18" s="54">
        <f t="shared" si="4"/>
        <v>0.1005846263865271</v>
      </c>
      <c r="Q18" s="128">
        <f>Q14+Q15+Q16</f>
        <v>258177.71291999996</v>
      </c>
      <c r="R18" s="128">
        <v>230798.24171000003</v>
      </c>
      <c r="S18" s="54">
        <f t="shared" si="5"/>
        <v>0.11862946185007117</v>
      </c>
      <c r="T18" s="3"/>
      <c r="U18" s="128">
        <f t="shared" si="6"/>
        <v>12164.986499999868</v>
      </c>
      <c r="V18" s="128">
        <f t="shared" si="24"/>
        <v>27379.471209999931</v>
      </c>
      <c r="X18" s="317" t="s">
        <v>60</v>
      </c>
      <c r="Y18" s="128">
        <f>Y14+Y15+Y16</f>
        <v>26194.884869999998</v>
      </c>
      <c r="Z18" s="128">
        <v>25893.837729999992</v>
      </c>
      <c r="AA18" s="54">
        <f t="shared" si="7"/>
        <v>1.1626207869960492E-2</v>
      </c>
      <c r="AB18" s="128">
        <f>AB14+AB15+AB16</f>
        <v>54833.696219999991</v>
      </c>
      <c r="AC18" s="128">
        <v>51097.731919999991</v>
      </c>
      <c r="AD18" s="54">
        <f t="shared" si="8"/>
        <v>7.3114092536418873E-2</v>
      </c>
      <c r="AE18" s="3"/>
      <c r="AF18" s="128">
        <f t="shared" si="9"/>
        <v>301.04714000000604</v>
      </c>
      <c r="AG18" s="128">
        <f t="shared" si="25"/>
        <v>3735.9642999999996</v>
      </c>
      <c r="AI18" s="317" t="s">
        <v>60</v>
      </c>
      <c r="AJ18" s="128">
        <f>AJ14+AJ15+AJ16</f>
        <v>22776</v>
      </c>
      <c r="AK18" s="128">
        <v>20981</v>
      </c>
      <c r="AL18" s="54">
        <f t="shared" si="10"/>
        <v>8.5553596110766961E-2</v>
      </c>
      <c r="AM18" s="128">
        <f>AM14+AM15+AM16</f>
        <v>45618</v>
      </c>
      <c r="AN18" s="128">
        <v>42159</v>
      </c>
      <c r="AO18" s="54">
        <f t="shared" si="11"/>
        <v>8.2046538105742473E-2</v>
      </c>
      <c r="AP18" s="3"/>
      <c r="AQ18" s="128">
        <f t="shared" si="12"/>
        <v>1795</v>
      </c>
      <c r="AR18" s="128">
        <f t="shared" si="26"/>
        <v>3459</v>
      </c>
      <c r="AT18" s="317" t="s">
        <v>60</v>
      </c>
      <c r="AU18" s="128">
        <f>AU14+AU15+AU16</f>
        <v>32967</v>
      </c>
      <c r="AV18" s="128">
        <v>30745</v>
      </c>
      <c r="AW18" s="54">
        <f t="shared" si="13"/>
        <v>7.2271914132379322E-2</v>
      </c>
      <c r="AX18" s="128">
        <f>AX14+AX15+AX16</f>
        <v>66449</v>
      </c>
      <c r="AY18" s="128">
        <v>61008</v>
      </c>
      <c r="AZ18" s="54">
        <f t="shared" si="14"/>
        <v>8.918502491476521E-2</v>
      </c>
      <c r="BA18" s="3"/>
      <c r="BB18" s="128">
        <f t="shared" si="15"/>
        <v>2222</v>
      </c>
      <c r="BC18" s="128">
        <f t="shared" si="27"/>
        <v>5441</v>
      </c>
      <c r="BE18" s="317" t="s">
        <v>60</v>
      </c>
      <c r="BF18" s="128">
        <f>BF14+BF15+BF16</f>
        <v>78458.572559999986</v>
      </c>
      <c r="BG18" s="128">
        <v>75230.022330000007</v>
      </c>
      <c r="BH18" s="54">
        <f t="shared" si="16"/>
        <v>4.2915715428579748E-2</v>
      </c>
      <c r="BI18" s="128">
        <f>BI14+BI15+BI16</f>
        <v>160639.57742999998</v>
      </c>
      <c r="BJ18" s="128">
        <v>150851.55752999999</v>
      </c>
      <c r="BK18" s="54">
        <f t="shared" si="17"/>
        <v>6.4885109973448207E-2</v>
      </c>
      <c r="BL18" s="3"/>
      <c r="BM18" s="128">
        <f t="shared" si="18"/>
        <v>3228.5502299999789</v>
      </c>
      <c r="BN18" s="128">
        <f t="shared" si="28"/>
        <v>9788.0198999999848</v>
      </c>
      <c r="BO18" s="2"/>
      <c r="BP18" s="317" t="s">
        <v>60</v>
      </c>
      <c r="BQ18" s="128">
        <f t="shared" si="29"/>
        <v>134201.57256</v>
      </c>
      <c r="BR18" s="128">
        <f t="shared" si="19"/>
        <v>126956.02233000001</v>
      </c>
      <c r="BS18" s="54">
        <f t="shared" si="20"/>
        <v>5.7071339326987269E-2</v>
      </c>
      <c r="BT18" s="128">
        <f t="shared" si="30"/>
        <v>272706.57742999995</v>
      </c>
      <c r="BU18" s="128">
        <f t="shared" si="21"/>
        <v>254018.55752999999</v>
      </c>
      <c r="BV18" s="54">
        <f t="shared" si="22"/>
        <v>7.3569506423926789E-2</v>
      </c>
      <c r="BW18" s="3"/>
      <c r="BX18" s="128">
        <f t="shared" si="23"/>
        <v>7245.5502299999935</v>
      </c>
      <c r="BY18" s="128">
        <f t="shared" si="31"/>
        <v>18688.019899999956</v>
      </c>
    </row>
    <row r="19" spans="2:85" s="306" customFormat="1" ht="15" customHeight="1">
      <c r="M19" s="198" t="s">
        <v>61</v>
      </c>
      <c r="N19" s="202">
        <v>-8526.4779800000033</v>
      </c>
      <c r="O19" s="202">
        <v>-10538.876909999995</v>
      </c>
      <c r="P19" s="39">
        <f t="shared" si="4"/>
        <v>-0.19095003643988784</v>
      </c>
      <c r="Q19" s="202">
        <v>-15122.988389999997</v>
      </c>
      <c r="R19" s="202">
        <v>-26764.976379999996</v>
      </c>
      <c r="S19" s="39">
        <f t="shared" si="5"/>
        <v>-0.43497097941395613</v>
      </c>
      <c r="T19" s="3"/>
      <c r="U19" s="202">
        <f t="shared" si="6"/>
        <v>2012.3989299999921</v>
      </c>
      <c r="V19" s="202">
        <f t="shared" si="24"/>
        <v>11641.98799</v>
      </c>
      <c r="X19" s="198" t="s">
        <v>61</v>
      </c>
      <c r="Y19" s="202">
        <v>349.51853999999992</v>
      </c>
      <c r="Z19" s="202">
        <v>-166.85489999999982</v>
      </c>
      <c r="AA19" s="39" t="str">
        <f t="shared" si="7"/>
        <v>n.a</v>
      </c>
      <c r="AB19" s="202">
        <v>-308.72211000000016</v>
      </c>
      <c r="AC19" s="202">
        <v>-1182.6036199999999</v>
      </c>
      <c r="AD19" s="39">
        <f t="shared" si="8"/>
        <v>-0.7389470953927908</v>
      </c>
      <c r="AE19" s="3"/>
      <c r="AF19" s="202">
        <f t="shared" si="9"/>
        <v>516.37343999999973</v>
      </c>
      <c r="AG19" s="202">
        <f t="shared" si="25"/>
        <v>873.88150999999971</v>
      </c>
      <c r="AI19" s="198" t="s">
        <v>61</v>
      </c>
      <c r="AJ19" s="202">
        <v>-8592</v>
      </c>
      <c r="AK19" s="202">
        <v>927</v>
      </c>
      <c r="AL19" s="39" t="str">
        <f t="shared" si="10"/>
        <v>n.a</v>
      </c>
      <c r="AM19" s="202">
        <v>-16945</v>
      </c>
      <c r="AN19" s="202">
        <v>1329</v>
      </c>
      <c r="AO19" s="39" t="str">
        <f t="shared" si="11"/>
        <v>n.a</v>
      </c>
      <c r="AP19" s="3"/>
      <c r="AQ19" s="202">
        <f t="shared" si="12"/>
        <v>-9519</v>
      </c>
      <c r="AR19" s="202">
        <f t="shared" si="26"/>
        <v>-18274</v>
      </c>
      <c r="AT19" s="198" t="s">
        <v>61</v>
      </c>
      <c r="AU19" s="202">
        <v>-15246</v>
      </c>
      <c r="AV19" s="202">
        <v>2244</v>
      </c>
      <c r="AW19" s="39" t="str">
        <f t="shared" si="13"/>
        <v>n.a</v>
      </c>
      <c r="AX19" s="202">
        <v>-30555</v>
      </c>
      <c r="AY19" s="202">
        <v>3706</v>
      </c>
      <c r="AZ19" s="39" t="str">
        <f t="shared" si="14"/>
        <v>n.a</v>
      </c>
      <c r="BA19" s="3"/>
      <c r="BB19" s="202">
        <f t="shared" si="15"/>
        <v>-17490</v>
      </c>
      <c r="BC19" s="202">
        <f t="shared" si="27"/>
        <v>-34261</v>
      </c>
      <c r="BE19" s="198" t="s">
        <v>61</v>
      </c>
      <c r="BF19" s="202">
        <v>-74264.003160000007</v>
      </c>
      <c r="BG19" s="202">
        <v>-49092.414539999969</v>
      </c>
      <c r="BH19" s="39">
        <f t="shared" si="16"/>
        <v>0.51273885906529415</v>
      </c>
      <c r="BI19" s="202">
        <v>-132791.52929000001</v>
      </c>
      <c r="BJ19" s="202">
        <v>-116872.03938999998</v>
      </c>
      <c r="BK19" s="39">
        <f t="shared" si="17"/>
        <v>0.1362129897201243</v>
      </c>
      <c r="BL19" s="3"/>
      <c r="BM19" s="202">
        <f t="shared" si="18"/>
        <v>-25171.588620000039</v>
      </c>
      <c r="BN19" s="202">
        <f t="shared" si="28"/>
        <v>-15919.48990000003</v>
      </c>
      <c r="BO19" s="2"/>
      <c r="BP19" s="198" t="s">
        <v>61</v>
      </c>
      <c r="BQ19" s="202">
        <f t="shared" si="29"/>
        <v>-98102.003160000007</v>
      </c>
      <c r="BR19" s="202">
        <f t="shared" si="19"/>
        <v>-45921.414539999969</v>
      </c>
      <c r="BS19" s="39">
        <f t="shared" si="20"/>
        <v>1.1363018570464112</v>
      </c>
      <c r="BT19" s="202">
        <f t="shared" si="30"/>
        <v>-180291.52929000001</v>
      </c>
      <c r="BU19" s="202">
        <f t="shared" si="21"/>
        <v>-111837.03938999998</v>
      </c>
      <c r="BV19" s="39">
        <f t="shared" si="22"/>
        <v>0.61209139899782583</v>
      </c>
      <c r="BW19" s="3"/>
      <c r="BX19" s="202">
        <f t="shared" si="23"/>
        <v>-52180.588620000039</v>
      </c>
      <c r="BY19" s="202">
        <f t="shared" si="31"/>
        <v>-68454.48990000003</v>
      </c>
      <c r="BZ19" s="2"/>
      <c r="CA19" s="2"/>
      <c r="CB19" s="2"/>
      <c r="CC19" s="2"/>
      <c r="CD19" s="2"/>
      <c r="CE19" s="2"/>
      <c r="CF19" s="2"/>
      <c r="CG19" s="2"/>
    </row>
    <row r="20" spans="2:85" ht="15" customHeight="1" thickBot="1">
      <c r="L20" s="2"/>
      <c r="M20" s="198" t="s">
        <v>424</v>
      </c>
      <c r="N20" s="202">
        <v>24.86318</v>
      </c>
      <c r="O20" s="202">
        <v>-134.39985000000001</v>
      </c>
      <c r="P20" s="39" t="str">
        <f t="shared" si="4"/>
        <v>n.a</v>
      </c>
      <c r="Q20" s="202">
        <v>30.163180000000001</v>
      </c>
      <c r="R20" s="202">
        <v>-116.62485000000001</v>
      </c>
      <c r="S20" s="39" t="str">
        <f t="shared" si="5"/>
        <v>n.a</v>
      </c>
      <c r="U20" s="202">
        <f t="shared" si="6"/>
        <v>159.26303000000001</v>
      </c>
      <c r="V20" s="202">
        <f t="shared" si="24"/>
        <v>146.78803000000002</v>
      </c>
      <c r="W20" s="2"/>
      <c r="X20" s="198" t="s">
        <v>424</v>
      </c>
      <c r="Y20" s="202">
        <v>0</v>
      </c>
      <c r="Z20" s="202">
        <v>2.8893000000000001E-4</v>
      </c>
      <c r="AA20" s="39">
        <f t="shared" si="7"/>
        <v>-1</v>
      </c>
      <c r="AB20" s="202">
        <v>0</v>
      </c>
      <c r="AC20" s="202">
        <v>2.8893000000000001E-4</v>
      </c>
      <c r="AD20" s="39">
        <f t="shared" si="8"/>
        <v>-1</v>
      </c>
      <c r="AF20" s="202">
        <f t="shared" si="9"/>
        <v>-2.8893000000000001E-4</v>
      </c>
      <c r="AG20" s="202">
        <f t="shared" si="25"/>
        <v>-2.8893000000000001E-4</v>
      </c>
      <c r="AH20" s="2"/>
      <c r="AI20" s="198" t="s">
        <v>424</v>
      </c>
      <c r="AJ20" s="202">
        <v>0</v>
      </c>
      <c r="AK20" s="202">
        <v>0</v>
      </c>
      <c r="AL20" s="39" t="str">
        <f t="shared" si="10"/>
        <v>N.A.</v>
      </c>
      <c r="AM20" s="202">
        <v>0</v>
      </c>
      <c r="AN20" s="202">
        <v>0</v>
      </c>
      <c r="AO20" s="39" t="str">
        <f t="shared" si="11"/>
        <v>N.A.</v>
      </c>
      <c r="AQ20" s="202">
        <f t="shared" si="12"/>
        <v>0</v>
      </c>
      <c r="AR20" s="202">
        <f t="shared" si="26"/>
        <v>0</v>
      </c>
      <c r="AS20" s="2"/>
      <c r="AT20" s="198" t="s">
        <v>424</v>
      </c>
      <c r="AU20" s="202">
        <v>0</v>
      </c>
      <c r="AV20" s="202">
        <v>0</v>
      </c>
      <c r="AW20" s="39" t="str">
        <f t="shared" si="13"/>
        <v>N.A.</v>
      </c>
      <c r="AX20" s="202">
        <v>0</v>
      </c>
      <c r="AY20" s="202">
        <v>0</v>
      </c>
      <c r="AZ20" s="39" t="str">
        <f t="shared" si="14"/>
        <v>N.A.</v>
      </c>
      <c r="BB20" s="202">
        <f t="shared" si="15"/>
        <v>0</v>
      </c>
      <c r="BC20" s="202">
        <f t="shared" si="27"/>
        <v>0</v>
      </c>
      <c r="BD20" s="2"/>
      <c r="BE20" s="198" t="s">
        <v>424</v>
      </c>
      <c r="BF20" s="202">
        <v>290.11637999999999</v>
      </c>
      <c r="BG20" s="202">
        <v>49.090969999999999</v>
      </c>
      <c r="BH20" s="39">
        <f t="shared" si="16"/>
        <v>4.9097707786177374</v>
      </c>
      <c r="BI20" s="202">
        <v>-206.05835999999999</v>
      </c>
      <c r="BJ20" s="202">
        <v>49.090969999999999</v>
      </c>
      <c r="BK20" s="39" t="str">
        <f t="shared" si="17"/>
        <v>n.a</v>
      </c>
      <c r="BM20" s="202">
        <f t="shared" si="18"/>
        <v>241.02540999999999</v>
      </c>
      <c r="BN20" s="202">
        <f t="shared" si="28"/>
        <v>-255.14932999999999</v>
      </c>
      <c r="BP20" s="198" t="s">
        <v>424</v>
      </c>
      <c r="BQ20" s="202">
        <f t="shared" si="29"/>
        <v>290.11637999999999</v>
      </c>
      <c r="BR20" s="202">
        <f t="shared" si="19"/>
        <v>49.090969999999999</v>
      </c>
      <c r="BS20" s="39">
        <f t="shared" si="20"/>
        <v>4.9097707786177374</v>
      </c>
      <c r="BT20" s="202">
        <f t="shared" si="30"/>
        <v>-206.05835999999999</v>
      </c>
      <c r="BU20" s="202">
        <f t="shared" si="21"/>
        <v>49.090969999999999</v>
      </c>
      <c r="BV20" s="39" t="str">
        <f t="shared" si="22"/>
        <v>n.a</v>
      </c>
      <c r="BX20" s="202">
        <f t="shared" si="23"/>
        <v>241.02540999999999</v>
      </c>
      <c r="BY20" s="202">
        <f t="shared" si="31"/>
        <v>-255.14932999999999</v>
      </c>
    </row>
    <row r="21" spans="2:85" ht="15" customHeight="1" thickBot="1">
      <c r="B21" s="30" t="s">
        <v>67</v>
      </c>
      <c r="C21" s="1503" t="s">
        <v>25</v>
      </c>
      <c r="D21" s="1504"/>
      <c r="E21" s="1504"/>
      <c r="F21" s="1504"/>
      <c r="G21" s="1504"/>
      <c r="H21" s="1505"/>
      <c r="J21" s="1536" t="s">
        <v>556</v>
      </c>
      <c r="K21" s="1536" t="s">
        <v>557</v>
      </c>
      <c r="L21" s="2"/>
      <c r="M21" s="317" t="s">
        <v>185</v>
      </c>
      <c r="N21" s="128">
        <v>124606.17316999992</v>
      </c>
      <c r="O21" s="128">
        <v>110269.52471000009</v>
      </c>
      <c r="P21" s="54">
        <f t="shared" si="4"/>
        <v>0.13001460283522626</v>
      </c>
      <c r="Q21" s="128">
        <v>243084.88770999998</v>
      </c>
      <c r="R21" s="128">
        <v>203916.64048000003</v>
      </c>
      <c r="S21" s="54">
        <f t="shared" si="5"/>
        <v>0.19207970049821177</v>
      </c>
      <c r="U21" s="128">
        <f t="shared" si="6"/>
        <v>14336.648459999837</v>
      </c>
      <c r="V21" s="128">
        <f t="shared" si="24"/>
        <v>39168.24722999995</v>
      </c>
      <c r="W21" s="2"/>
      <c r="X21" s="317" t="s">
        <v>185</v>
      </c>
      <c r="Y21" s="128">
        <v>26544.403409999992</v>
      </c>
      <c r="Z21" s="128">
        <v>25726.983118929984</v>
      </c>
      <c r="AA21" s="54">
        <f t="shared" si="7"/>
        <v>3.1772877810478661E-2</v>
      </c>
      <c r="AB21" s="128">
        <v>54524.974109999988</v>
      </c>
      <c r="AC21" s="128">
        <v>49915.128588929983</v>
      </c>
      <c r="AD21" s="54">
        <f t="shared" si="8"/>
        <v>9.2353674154259657E-2</v>
      </c>
      <c r="AF21" s="128">
        <f t="shared" si="9"/>
        <v>817.42029107000781</v>
      </c>
      <c r="AG21" s="128">
        <f t="shared" si="25"/>
        <v>4609.8455210700049</v>
      </c>
      <c r="AH21" s="2"/>
      <c r="AI21" s="317" t="s">
        <v>185</v>
      </c>
      <c r="AJ21" s="128">
        <v>14184</v>
      </c>
      <c r="AK21" s="128">
        <v>21908</v>
      </c>
      <c r="AL21" s="54">
        <f t="shared" si="10"/>
        <v>-0.35256527295964946</v>
      </c>
      <c r="AM21" s="128">
        <v>28673</v>
      </c>
      <c r="AN21" s="128">
        <v>43488</v>
      </c>
      <c r="AO21" s="54">
        <f t="shared" si="11"/>
        <v>-0.34066869021339219</v>
      </c>
      <c r="AQ21" s="128">
        <f t="shared" si="12"/>
        <v>-7724</v>
      </c>
      <c r="AR21" s="128">
        <f t="shared" si="26"/>
        <v>-14815</v>
      </c>
      <c r="AS21" s="2"/>
      <c r="AT21" s="317" t="s">
        <v>185</v>
      </c>
      <c r="AU21" s="128">
        <v>17721</v>
      </c>
      <c r="AV21" s="128">
        <v>32989</v>
      </c>
      <c r="AW21" s="54">
        <f t="shared" si="13"/>
        <v>-0.46282094031343779</v>
      </c>
      <c r="AX21" s="128">
        <v>35894</v>
      </c>
      <c r="AY21" s="128">
        <v>64714</v>
      </c>
      <c r="AZ21" s="54">
        <f t="shared" si="14"/>
        <v>-0.44534412955465585</v>
      </c>
      <c r="BB21" s="128">
        <f t="shared" si="15"/>
        <v>-15268</v>
      </c>
      <c r="BC21" s="128">
        <f t="shared" si="27"/>
        <v>-28820</v>
      </c>
      <c r="BD21" s="2"/>
      <c r="BE21" s="317" t="s">
        <v>185</v>
      </c>
      <c r="BF21" s="128">
        <v>4484.6857799999852</v>
      </c>
      <c r="BG21" s="128">
        <v>26186.698760000028</v>
      </c>
      <c r="BH21" s="54">
        <f t="shared" si="16"/>
        <v>-0.82874184252463667</v>
      </c>
      <c r="BI21" s="128">
        <v>27641.989779999974</v>
      </c>
      <c r="BJ21" s="128">
        <v>34028.609110000005</v>
      </c>
      <c r="BK21" s="54">
        <f t="shared" si="17"/>
        <v>-0.18768381949890489</v>
      </c>
      <c r="BM21" s="128">
        <f t="shared" si="18"/>
        <v>-21702.012980000043</v>
      </c>
      <c r="BN21" s="128">
        <f t="shared" si="28"/>
        <v>-6386.6193300000305</v>
      </c>
      <c r="BP21" s="317" t="s">
        <v>185</v>
      </c>
      <c r="BQ21" s="128">
        <f t="shared" si="29"/>
        <v>36389.685779999985</v>
      </c>
      <c r="BR21" s="128">
        <f t="shared" si="19"/>
        <v>81083.698760000028</v>
      </c>
      <c r="BS21" s="54">
        <f t="shared" si="20"/>
        <v>-0.55120836448630728</v>
      </c>
      <c r="BT21" s="128">
        <f t="shared" si="30"/>
        <v>92208.989779999974</v>
      </c>
      <c r="BU21" s="128">
        <f t="shared" si="21"/>
        <v>142230.60911000002</v>
      </c>
      <c r="BV21" s="54">
        <f t="shared" si="22"/>
        <v>-0.35169377142520508</v>
      </c>
      <c r="BX21" s="128">
        <f t="shared" si="23"/>
        <v>-44694.012980000043</v>
      </c>
      <c r="BY21" s="128">
        <f t="shared" si="31"/>
        <v>-50021.619330000045</v>
      </c>
      <c r="BZ21" s="306"/>
      <c r="CA21" s="306"/>
      <c r="CB21" s="306"/>
      <c r="CC21" s="306"/>
      <c r="CD21" s="306"/>
      <c r="CE21" s="306"/>
      <c r="CF21" s="306"/>
      <c r="CG21" s="306"/>
    </row>
    <row r="22" spans="2:85" s="306" customFormat="1" ht="15" customHeight="1">
      <c r="B22" s="305" t="s">
        <v>26</v>
      </c>
      <c r="C22" s="32" t="str">
        <f>Menu!$D$10</f>
        <v>2T26</v>
      </c>
      <c r="D22" s="100" t="str">
        <f>Menu!$D$11</f>
        <v>2T25</v>
      </c>
      <c r="E22" s="32" t="s">
        <v>137</v>
      </c>
      <c r="F22" s="32" t="str">
        <f>Destaques!$F$10</f>
        <v>1S26</v>
      </c>
      <c r="G22" s="32" t="str">
        <f>Destaques!$G$10</f>
        <v>1S25</v>
      </c>
      <c r="H22" s="32" t="s">
        <v>137</v>
      </c>
      <c r="I22" s="26"/>
      <c r="J22" s="1536"/>
      <c r="K22" s="1536"/>
      <c r="M22" s="198" t="s">
        <v>211</v>
      </c>
      <c r="N22" s="202">
        <v>-28812.122890000002</v>
      </c>
      <c r="O22" s="202">
        <v>-21129.420419999999</v>
      </c>
      <c r="P22" s="39">
        <f t="shared" si="4"/>
        <v>0.36360213944760944</v>
      </c>
      <c r="Q22" s="202">
        <v>-52333.344920000003</v>
      </c>
      <c r="R22" s="202">
        <v>-41705.545590000002</v>
      </c>
      <c r="S22" s="39">
        <f t="shared" si="5"/>
        <v>0.25482940409124621</v>
      </c>
      <c r="T22" s="3"/>
      <c r="U22" s="202">
        <f t="shared" si="6"/>
        <v>-7682.7024700000038</v>
      </c>
      <c r="V22" s="202">
        <f t="shared" si="24"/>
        <v>-10627.799330000002</v>
      </c>
      <c r="X22" s="198" t="s">
        <v>211</v>
      </c>
      <c r="Y22" s="202">
        <v>-1584.03116</v>
      </c>
      <c r="Z22" s="202">
        <v>-1582.2202600000001</v>
      </c>
      <c r="AA22" s="39">
        <f t="shared" si="7"/>
        <v>1.1445309137931847E-3</v>
      </c>
      <c r="AB22" s="202">
        <v>-3128.01188</v>
      </c>
      <c r="AC22" s="202">
        <v>-3072.63348</v>
      </c>
      <c r="AD22" s="39">
        <f t="shared" si="8"/>
        <v>1.8023106355008478E-2</v>
      </c>
      <c r="AE22" s="3"/>
      <c r="AF22" s="202">
        <f t="shared" si="9"/>
        <v>-1.8108999999999469</v>
      </c>
      <c r="AG22" s="202">
        <f t="shared" si="25"/>
        <v>-55.378400000000056</v>
      </c>
      <c r="AI22" s="198" t="s">
        <v>211</v>
      </c>
      <c r="AJ22" s="202">
        <v>-1280</v>
      </c>
      <c r="AK22" s="202">
        <v>-2100</v>
      </c>
      <c r="AL22" s="39">
        <f t="shared" si="10"/>
        <v>-0.39047619047619042</v>
      </c>
      <c r="AM22" s="202">
        <v>-3044</v>
      </c>
      <c r="AN22" s="202">
        <v>-4614</v>
      </c>
      <c r="AO22" s="39">
        <f t="shared" si="11"/>
        <v>-0.34026874729085388</v>
      </c>
      <c r="AP22" s="3"/>
      <c r="AQ22" s="202">
        <f t="shared" si="12"/>
        <v>820</v>
      </c>
      <c r="AR22" s="202">
        <f t="shared" si="26"/>
        <v>1570</v>
      </c>
      <c r="AT22" s="198" t="s">
        <v>211</v>
      </c>
      <c r="AU22" s="202">
        <v>1776</v>
      </c>
      <c r="AV22" s="202">
        <v>-2620</v>
      </c>
      <c r="AW22" s="39" t="str">
        <f t="shared" si="13"/>
        <v>n.a</v>
      </c>
      <c r="AX22" s="202">
        <v>-657</v>
      </c>
      <c r="AY22" s="202">
        <v>-6044</v>
      </c>
      <c r="AZ22" s="39">
        <f t="shared" si="14"/>
        <v>-0.89129715420251487</v>
      </c>
      <c r="BA22" s="3"/>
      <c r="BB22" s="202">
        <f t="shared" si="15"/>
        <v>4396</v>
      </c>
      <c r="BC22" s="202">
        <f t="shared" si="27"/>
        <v>5387</v>
      </c>
      <c r="BE22" s="198" t="s">
        <v>211</v>
      </c>
      <c r="BF22" s="202">
        <v>-1520.5352400000011</v>
      </c>
      <c r="BG22" s="202">
        <v>-8903.4775000000009</v>
      </c>
      <c r="BH22" s="39">
        <f t="shared" si="16"/>
        <v>-0.82922007271877751</v>
      </c>
      <c r="BI22" s="202">
        <v>-9394.0186000000012</v>
      </c>
      <c r="BJ22" s="202">
        <v>-11569.727430000001</v>
      </c>
      <c r="BK22" s="39">
        <f t="shared" si="17"/>
        <v>-0.18805186579922739</v>
      </c>
      <c r="BL22" s="3"/>
      <c r="BM22" s="202">
        <f t="shared" si="18"/>
        <v>7382.9422599999998</v>
      </c>
      <c r="BN22" s="202">
        <f t="shared" si="28"/>
        <v>2175.7088299999996</v>
      </c>
      <c r="BO22" s="2"/>
      <c r="BP22" s="198" t="s">
        <v>211</v>
      </c>
      <c r="BQ22" s="202">
        <f t="shared" si="29"/>
        <v>-1024.5352400000011</v>
      </c>
      <c r="BR22" s="202">
        <f t="shared" si="19"/>
        <v>-13623.477500000001</v>
      </c>
      <c r="BS22" s="39">
        <f t="shared" si="20"/>
        <v>-0.92479634953703993</v>
      </c>
      <c r="BT22" s="202">
        <f t="shared" si="30"/>
        <v>-13095.018600000001</v>
      </c>
      <c r="BU22" s="202">
        <f t="shared" si="21"/>
        <v>-22227.727429999999</v>
      </c>
      <c r="BV22" s="39">
        <f t="shared" si="22"/>
        <v>-0.41087011071018875</v>
      </c>
      <c r="BW22" s="3"/>
      <c r="BX22" s="202">
        <f t="shared" si="23"/>
        <v>12598.94226</v>
      </c>
      <c r="BY22" s="202">
        <f t="shared" si="31"/>
        <v>9132.7088299999978</v>
      </c>
      <c r="BZ22" s="2"/>
      <c r="CA22" s="2"/>
      <c r="CB22" s="2"/>
      <c r="CC22" s="2"/>
      <c r="CD22" s="2"/>
      <c r="CE22" s="2"/>
      <c r="CF22" s="2"/>
      <c r="CG22" s="2"/>
    </row>
    <row r="23" spans="2:85" ht="15" customHeight="1" thickBot="1">
      <c r="B23" s="322" t="s">
        <v>1061</v>
      </c>
      <c r="C23" s="323">
        <f>N26/1000</f>
        <v>48.854965642799961</v>
      </c>
      <c r="D23" s="323">
        <f>O26/1000</f>
        <v>45.461453187900048</v>
      </c>
      <c r="E23" s="324">
        <f t="shared" ref="E23:E29" si="32">IF(OR(AND(D23&gt;0,C23&lt;0),AND(D23&lt;0,C23&gt;0)),"n.a",IFERROR(C23/D23-1,"N.A."))</f>
        <v>7.4645930055819765E-2</v>
      </c>
      <c r="F23" s="323">
        <f>Q26/1000</f>
        <v>97.283286822899981</v>
      </c>
      <c r="G23" s="323">
        <f>R26/1000</f>
        <v>82.727658393900029</v>
      </c>
      <c r="H23" s="324">
        <f t="shared" ref="H23:H29" si="33">IF(OR(AND(G23&gt;0,F23&lt;0),AND(G23&lt;0,F23&gt;0)),"n.a",IFERROR(F23/G23-1,"N.A."))</f>
        <v>0.17594633658908476</v>
      </c>
      <c r="I23" s="24"/>
      <c r="J23" s="323">
        <f t="shared" ref="J23:J29" si="34">IFERROR(C23-D23,"N.A")</f>
        <v>3.3935124548999127</v>
      </c>
      <c r="K23" s="323">
        <f t="shared" ref="K23:K29" si="35">IFERROR(F23-G23,"N.A")</f>
        <v>14.555628428999952</v>
      </c>
      <c r="L23" s="2"/>
      <c r="M23" s="300" t="s">
        <v>187</v>
      </c>
      <c r="N23" s="334">
        <v>95794.050279999923</v>
      </c>
      <c r="O23" s="334">
        <v>89140.10429000009</v>
      </c>
      <c r="P23" s="335">
        <f t="shared" si="4"/>
        <v>7.4645930055819765E-2</v>
      </c>
      <c r="Q23" s="334">
        <v>190751.54278999998</v>
      </c>
      <c r="R23" s="334">
        <v>162211.09489000004</v>
      </c>
      <c r="S23" s="335">
        <f t="shared" si="5"/>
        <v>0.17594633658908498</v>
      </c>
      <c r="U23" s="301">
        <f t="shared" si="6"/>
        <v>6653.9459899998328</v>
      </c>
      <c r="V23" s="301">
        <f t="shared" si="24"/>
        <v>28540.447899999941</v>
      </c>
      <c r="W23" s="2"/>
      <c r="X23" s="300" t="s">
        <v>187</v>
      </c>
      <c r="Y23" s="334">
        <v>24960.372249999993</v>
      </c>
      <c r="Z23" s="334">
        <v>24144.762858929986</v>
      </c>
      <c r="AA23" s="335">
        <f t="shared" si="7"/>
        <v>3.3779971078421678E-2</v>
      </c>
      <c r="AB23" s="334">
        <v>51396.96222999999</v>
      </c>
      <c r="AC23" s="334">
        <v>46842.495108929987</v>
      </c>
      <c r="AD23" s="335">
        <f t="shared" si="8"/>
        <v>9.722938777020329E-2</v>
      </c>
      <c r="AF23" s="301">
        <f t="shared" si="9"/>
        <v>815.6093910700074</v>
      </c>
      <c r="AG23" s="301">
        <f t="shared" si="25"/>
        <v>4554.4671210700035</v>
      </c>
      <c r="AH23" s="2"/>
      <c r="AI23" s="300" t="s">
        <v>187</v>
      </c>
      <c r="AJ23" s="334">
        <v>12904</v>
      </c>
      <c r="AK23" s="334">
        <v>19808</v>
      </c>
      <c r="AL23" s="335">
        <f t="shared" si="10"/>
        <v>-0.34854604200323103</v>
      </c>
      <c r="AM23" s="334">
        <v>25629</v>
      </c>
      <c r="AN23" s="334">
        <v>38874</v>
      </c>
      <c r="AO23" s="335">
        <f t="shared" si="11"/>
        <v>-0.34071615990121928</v>
      </c>
      <c r="AQ23" s="301">
        <f t="shared" si="12"/>
        <v>-6904</v>
      </c>
      <c r="AR23" s="301">
        <f t="shared" si="26"/>
        <v>-13245</v>
      </c>
      <c r="AS23" s="2"/>
      <c r="AT23" s="300" t="s">
        <v>187</v>
      </c>
      <c r="AU23" s="334">
        <v>19497</v>
      </c>
      <c r="AV23" s="334">
        <v>30369</v>
      </c>
      <c r="AW23" s="335">
        <f t="shared" si="13"/>
        <v>-0.35799664131186404</v>
      </c>
      <c r="AX23" s="334">
        <v>35237</v>
      </c>
      <c r="AY23" s="334">
        <v>58670</v>
      </c>
      <c r="AZ23" s="335">
        <f t="shared" si="14"/>
        <v>-0.39940344298619401</v>
      </c>
      <c r="BB23" s="301">
        <f t="shared" si="15"/>
        <v>-10872</v>
      </c>
      <c r="BC23" s="301">
        <f t="shared" si="27"/>
        <v>-23433</v>
      </c>
      <c r="BD23" s="2"/>
      <c r="BE23" s="300" t="s">
        <v>187</v>
      </c>
      <c r="BF23" s="334">
        <v>2964.1505399999842</v>
      </c>
      <c r="BG23" s="334">
        <v>17283.221260000028</v>
      </c>
      <c r="BH23" s="335">
        <f t="shared" si="16"/>
        <v>-0.8284954815188208</v>
      </c>
      <c r="BI23" s="334">
        <v>18247.971179999971</v>
      </c>
      <c r="BJ23" s="334">
        <v>22458.881680000006</v>
      </c>
      <c r="BK23" s="335">
        <f t="shared" si="17"/>
        <v>-0.18749421988138959</v>
      </c>
      <c r="BM23" s="301">
        <f t="shared" si="18"/>
        <v>-14319.070720000043</v>
      </c>
      <c r="BN23" s="301">
        <f t="shared" si="28"/>
        <v>-4210.9105000000345</v>
      </c>
      <c r="BP23" s="300" t="s">
        <v>187</v>
      </c>
      <c r="BQ23" s="334">
        <f>SUM(AJ23,AU23,BF23)</f>
        <v>35365.150539999988</v>
      </c>
      <c r="BR23" s="334">
        <f>SUM(AK23,AV23,BG23)</f>
        <v>67460.22126000002</v>
      </c>
      <c r="BS23" s="335">
        <f t="shared" si="20"/>
        <v>-0.47576290324192194</v>
      </c>
      <c r="BT23" s="301">
        <f t="shared" si="30"/>
        <v>79113.971179999964</v>
      </c>
      <c r="BU23" s="301">
        <f t="shared" si="21"/>
        <v>120002.88168000001</v>
      </c>
      <c r="BV23" s="335">
        <f t="shared" si="22"/>
        <v>-0.34073273847735186</v>
      </c>
      <c r="BX23" s="301">
        <f t="shared" si="23"/>
        <v>-32095.070720000032</v>
      </c>
      <c r="BY23" s="301">
        <f t="shared" si="31"/>
        <v>-40888.910500000042</v>
      </c>
    </row>
    <row r="24" spans="2:85" ht="15" customHeight="1" thickBot="1">
      <c r="B24" s="325" t="s">
        <v>1062</v>
      </c>
      <c r="C24" s="326">
        <f>Y26/1000</f>
        <v>12.729789847499996</v>
      </c>
      <c r="D24" s="326">
        <f>Z26/1000</f>
        <v>12.313829058054292</v>
      </c>
      <c r="E24" s="327">
        <f t="shared" si="32"/>
        <v>3.3779971078421678E-2</v>
      </c>
      <c r="F24" s="326">
        <f>AB26/1000</f>
        <v>26.212450737299996</v>
      </c>
      <c r="G24" s="326">
        <f>AC26/1000</f>
        <v>23.889672505554291</v>
      </c>
      <c r="H24" s="327">
        <f t="shared" si="33"/>
        <v>9.7229387770203513E-2</v>
      </c>
      <c r="I24" s="24"/>
      <c r="J24" s="326">
        <f t="shared" si="34"/>
        <v>0.41596078944570358</v>
      </c>
      <c r="K24" s="326">
        <f t="shared" si="35"/>
        <v>2.3227782317457049</v>
      </c>
      <c r="L24" s="2"/>
      <c r="M24" s="307"/>
      <c r="N24" s="1007"/>
      <c r="O24" s="1007"/>
      <c r="P24" s="308"/>
      <c r="Q24" s="1007"/>
      <c r="R24" s="1007"/>
      <c r="S24" s="308"/>
      <c r="U24" s="2"/>
      <c r="V24" s="2"/>
      <c r="W24" s="2"/>
      <c r="X24" s="307"/>
      <c r="Y24" s="1007"/>
      <c r="Z24" s="1007"/>
      <c r="AA24" s="308"/>
      <c r="AB24" s="1007"/>
      <c r="AC24" s="1007"/>
      <c r="AD24" s="308"/>
      <c r="AF24" s="2"/>
      <c r="AG24" s="2"/>
      <c r="AH24" s="2"/>
      <c r="AI24" s="307"/>
      <c r="AJ24" s="1007"/>
      <c r="AK24" s="1007"/>
      <c r="AL24" s="308"/>
      <c r="AM24" s="1007"/>
      <c r="AN24" s="1007"/>
      <c r="AO24" s="308"/>
      <c r="AQ24" s="2"/>
      <c r="AR24" s="2"/>
      <c r="AS24" s="2"/>
      <c r="AT24" s="307"/>
      <c r="AU24" s="1007"/>
      <c r="AV24" s="1007"/>
      <c r="AW24" s="308"/>
      <c r="AX24" s="1007"/>
      <c r="AY24" s="1007"/>
      <c r="AZ24" s="308"/>
      <c r="BB24" s="2"/>
      <c r="BC24" s="2"/>
      <c r="BD24" s="2"/>
      <c r="BE24" s="307"/>
      <c r="BF24" s="1007"/>
      <c r="BG24" s="1007"/>
      <c r="BH24" s="308"/>
      <c r="BI24" s="1007"/>
      <c r="BJ24" s="1007"/>
      <c r="BK24" s="308"/>
      <c r="BM24" s="2"/>
      <c r="BN24" s="2"/>
      <c r="BP24" s="307"/>
      <c r="BQ24" s="1007"/>
      <c r="BR24" s="1007"/>
      <c r="BS24" s="308"/>
      <c r="BT24" s="1007"/>
      <c r="BU24" s="1007"/>
      <c r="BV24" s="308"/>
      <c r="BX24" s="2"/>
      <c r="BY24" s="2"/>
    </row>
    <row r="25" spans="2:85" ht="15" customHeight="1">
      <c r="B25" s="325" t="s">
        <v>1066</v>
      </c>
      <c r="C25" s="326">
        <f>SUM(C26:C28)</f>
        <v>17.68257526999999</v>
      </c>
      <c r="D25" s="326">
        <f>SUM(D26:D28)</f>
        <v>33.730110630000013</v>
      </c>
      <c r="E25" s="327">
        <f t="shared" si="32"/>
        <v>-0.47576290324192205</v>
      </c>
      <c r="F25" s="326">
        <f>SUM(F26:F28)</f>
        <v>39.556985589999982</v>
      </c>
      <c r="G25" s="326">
        <f>SUM(G26:G28)</f>
        <v>60.001440840000008</v>
      </c>
      <c r="H25" s="327">
        <f t="shared" si="33"/>
        <v>-0.34073273847735197</v>
      </c>
      <c r="I25" s="24"/>
      <c r="J25" s="326">
        <f t="shared" si="34"/>
        <v>-16.047535360000023</v>
      </c>
      <c r="K25" s="326">
        <f t="shared" si="35"/>
        <v>-20.444455250000026</v>
      </c>
      <c r="L25" s="2"/>
      <c r="M25" s="296" t="s">
        <v>1399</v>
      </c>
      <c r="N25" s="340">
        <f>N17*51%</f>
        <v>86474.411679599958</v>
      </c>
      <c r="O25" s="340">
        <f>O17*51%</f>
        <v>80223.559760700053</v>
      </c>
      <c r="P25" s="341">
        <f>IFERROR(N25/O25-1,"N.A.")</f>
        <v>7.7917907626458671E-2</v>
      </c>
      <c r="Q25" s="340">
        <f>Q17*51%</f>
        <v>168842.05678439999</v>
      </c>
      <c r="R25" s="340">
        <f>R17*51%</f>
        <v>155072.82063180002</v>
      </c>
      <c r="S25" s="341">
        <f>IFERROR(Q25/R25-1,"N.A.")</f>
        <v>8.879206618220481E-2</v>
      </c>
      <c r="U25" s="344">
        <f>N25-O25</f>
        <v>6250.8519188999053</v>
      </c>
      <c r="V25" s="344">
        <f t="shared" si="24"/>
        <v>13769.236152599973</v>
      </c>
      <c r="W25" s="2"/>
      <c r="X25" s="296" t="s">
        <v>1399</v>
      </c>
      <c r="Y25" s="340">
        <f>Y17*51%</f>
        <v>16998.760014899995</v>
      </c>
      <c r="Z25" s="340">
        <f>Z17*51%</f>
        <v>16446.805078554295</v>
      </c>
      <c r="AA25" s="341">
        <f>IFERROR(Y25/Z25-1,"N.A.")</f>
        <v>3.3560009601221408E-2</v>
      </c>
      <c r="AB25" s="340">
        <f>AB17*51%</f>
        <v>35245.321178999999</v>
      </c>
      <c r="AC25" s="340">
        <f>AC17*51%</f>
        <v>32543.063187654294</v>
      </c>
      <c r="AD25" s="341">
        <f>IFERROR(AB25/AC25-1,"N.A.")</f>
        <v>8.3036374780197209E-2</v>
      </c>
      <c r="AF25" s="344">
        <f>Y25-Z25</f>
        <v>551.95493634570084</v>
      </c>
      <c r="AG25" s="344">
        <f>AB25-AC25</f>
        <v>2702.2579913457048</v>
      </c>
      <c r="AH25" s="2"/>
      <c r="AI25" s="296" t="s">
        <v>1400</v>
      </c>
      <c r="AJ25" s="340">
        <f>AJ17*50%</f>
        <v>12749</v>
      </c>
      <c r="AK25" s="340">
        <f>AK17*50%</f>
        <v>11889.5</v>
      </c>
      <c r="AL25" s="341">
        <f>IFERROR(AJ25/AK25-1,"N.A.")</f>
        <v>7.2290676647462027E-2</v>
      </c>
      <c r="AM25" s="340">
        <f>AM17*50%</f>
        <v>25530.5</v>
      </c>
      <c r="AN25" s="340">
        <f>AN17*50%</f>
        <v>23800.5</v>
      </c>
      <c r="AO25" s="341">
        <f>IFERROR(AM25/AN25-1,"N.A.")</f>
        <v>7.2687548580912198E-2</v>
      </c>
      <c r="AQ25" s="344">
        <f>AJ25-AK25</f>
        <v>859.5</v>
      </c>
      <c r="AR25" s="344">
        <f>AM25-AN25</f>
        <v>1730</v>
      </c>
      <c r="AS25" s="2"/>
      <c r="AT25" s="296" t="s">
        <v>1400</v>
      </c>
      <c r="AU25" s="340">
        <f>AU17*50%</f>
        <v>18812</v>
      </c>
      <c r="AV25" s="340">
        <f>AV17*50%</f>
        <v>17738.5</v>
      </c>
      <c r="AW25" s="341">
        <f>IFERROR(AU25/AV25-1,"N.A.")</f>
        <v>6.0518082137723139E-2</v>
      </c>
      <c r="AX25" s="340">
        <f>AX17*50%</f>
        <v>37882</v>
      </c>
      <c r="AY25" s="340">
        <f>AY17*50%</f>
        <v>35156</v>
      </c>
      <c r="AZ25" s="341">
        <f>IFERROR(AX25/AY25-1,"N.A.")</f>
        <v>7.7540106951871746E-2</v>
      </c>
      <c r="BB25" s="344">
        <f>AU25-AV25</f>
        <v>1073.5</v>
      </c>
      <c r="BC25" s="344">
        <f>AX25-AY25</f>
        <v>2726</v>
      </c>
      <c r="BD25" s="2"/>
      <c r="BE25" s="296" t="s">
        <v>1400</v>
      </c>
      <c r="BF25" s="340">
        <f>BF17*50%</f>
        <v>46357.294094999997</v>
      </c>
      <c r="BG25" s="340">
        <f>BG17*50%</f>
        <v>44370.461114999998</v>
      </c>
      <c r="BH25" s="341">
        <f>IFERROR(BF25/BG25-1,"N.A.")</f>
        <v>4.477828109224502E-2</v>
      </c>
      <c r="BI25" s="340">
        <f>BI17*50%</f>
        <v>94222.881964999993</v>
      </c>
      <c r="BJ25" s="340">
        <f>BJ17*50%</f>
        <v>88993.147224999993</v>
      </c>
      <c r="BK25" s="341">
        <f>IFERROR(BI25/BJ25-1,"N.A.")</f>
        <v>5.8765589296193133E-2</v>
      </c>
      <c r="BM25" s="344">
        <f>BF25-BG25</f>
        <v>1986.8329799999992</v>
      </c>
      <c r="BN25" s="344">
        <f>BI25-BJ25</f>
        <v>5229.7347399999999</v>
      </c>
      <c r="BP25" s="296" t="s">
        <v>1400</v>
      </c>
      <c r="BQ25" s="340">
        <f>BQ17*50%</f>
        <v>77918.29409499999</v>
      </c>
      <c r="BR25" s="340">
        <f>BR17*50%</f>
        <v>73998.461114999998</v>
      </c>
      <c r="BS25" s="341">
        <f>IFERROR(BQ25/BR25-1,"N.A.")</f>
        <v>5.2971817534262389E-2</v>
      </c>
      <c r="BT25" s="340">
        <f>BT17*50%</f>
        <v>157635.38196500001</v>
      </c>
      <c r="BU25" s="340">
        <f>BU17*50%</f>
        <v>147949.64722499999</v>
      </c>
      <c r="BV25" s="341">
        <f>IFERROR(BT25/BU25-1,"N.A.")</f>
        <v>6.5466426731454641E-2</v>
      </c>
      <c r="BX25" s="344">
        <f>BQ25-BR25</f>
        <v>3919.8329799999919</v>
      </c>
      <c r="BY25" s="344">
        <f>BT25-BU25</f>
        <v>9685.7347400000144</v>
      </c>
    </row>
    <row r="26" spans="2:85" ht="15" customHeight="1">
      <c r="B26" s="328" t="s">
        <v>679</v>
      </c>
      <c r="C26" s="329">
        <f>AJ26/1000</f>
        <v>6.452</v>
      </c>
      <c r="D26" s="329">
        <f>AK26/1000</f>
        <v>9.9039999999999999</v>
      </c>
      <c r="E26" s="330">
        <f t="shared" si="32"/>
        <v>-0.34854604200323103</v>
      </c>
      <c r="F26" s="329">
        <f>AM26/1000</f>
        <v>12.814500000000001</v>
      </c>
      <c r="G26" s="329">
        <f>AN26/1000</f>
        <v>19.437000000000001</v>
      </c>
      <c r="H26" s="330">
        <f t="shared" si="33"/>
        <v>-0.34071615990121928</v>
      </c>
      <c r="I26" s="24"/>
      <c r="J26" s="329">
        <f t="shared" si="34"/>
        <v>-3.452</v>
      </c>
      <c r="K26" s="329">
        <f t="shared" si="35"/>
        <v>-6.6225000000000005</v>
      </c>
      <c r="L26" s="2"/>
      <c r="M26" s="298" t="s">
        <v>1405</v>
      </c>
      <c r="N26" s="342">
        <f>N23*51%</f>
        <v>48854.965642799958</v>
      </c>
      <c r="O26" s="342">
        <f>O23*51%</f>
        <v>45461.45318790005</v>
      </c>
      <c r="P26" s="343">
        <f>IFERROR(N26/O26-1,"N.A.")</f>
        <v>7.4645930055819765E-2</v>
      </c>
      <c r="Q26" s="342">
        <f>Q23*51%</f>
        <v>97283.286822899987</v>
      </c>
      <c r="R26" s="342">
        <f>R23*51%</f>
        <v>82727.658393900027</v>
      </c>
      <c r="S26" s="343">
        <f>IFERROR(Q26/R26-1,"N.A.")</f>
        <v>0.17594633658908476</v>
      </c>
      <c r="U26" s="345">
        <f>N26-O26</f>
        <v>3393.5124548999083</v>
      </c>
      <c r="V26" s="345">
        <f t="shared" si="24"/>
        <v>14555.62842899996</v>
      </c>
      <c r="W26" s="2"/>
      <c r="X26" s="298" t="s">
        <v>1406</v>
      </c>
      <c r="Y26" s="342">
        <f>Y23*51%</f>
        <v>12729.789847499997</v>
      </c>
      <c r="Z26" s="342">
        <f>Z23*51%</f>
        <v>12313.829058054293</v>
      </c>
      <c r="AA26" s="343">
        <f>IFERROR(Y26/Z26-1,"N.A.")</f>
        <v>3.37799710784219E-2</v>
      </c>
      <c r="AB26" s="342">
        <f>AB23*51%</f>
        <v>26212.450737299994</v>
      </c>
      <c r="AC26" s="342">
        <f>AC23*51%</f>
        <v>23889.672505554292</v>
      </c>
      <c r="AD26" s="343">
        <f>IFERROR(AB26/AC26-1,"N.A.")</f>
        <v>9.722938777020329E-2</v>
      </c>
      <c r="AF26" s="345">
        <f>Y26-Z26</f>
        <v>415.96078944570399</v>
      </c>
      <c r="AG26" s="345">
        <f>AB26-AC26</f>
        <v>2322.7782317457022</v>
      </c>
      <c r="AH26" s="2"/>
      <c r="AI26" s="298" t="s">
        <v>1407</v>
      </c>
      <c r="AJ26" s="342">
        <f>AJ23*50%</f>
        <v>6452</v>
      </c>
      <c r="AK26" s="342">
        <f>AK23*50%</f>
        <v>9904</v>
      </c>
      <c r="AL26" s="343">
        <f>IFERROR(AJ26/AK26-1,"N.A.")</f>
        <v>-0.34854604200323103</v>
      </c>
      <c r="AM26" s="342">
        <f>AM23*50%</f>
        <v>12814.5</v>
      </c>
      <c r="AN26" s="342">
        <f>AN23*50%</f>
        <v>19437</v>
      </c>
      <c r="AO26" s="343">
        <f>IFERROR(AM26/AN26-1,"N.A.")</f>
        <v>-0.34071615990121928</v>
      </c>
      <c r="AQ26" s="345">
        <f>AJ26-AK26</f>
        <v>-3452</v>
      </c>
      <c r="AR26" s="345">
        <f>AM26-AN26</f>
        <v>-6622.5</v>
      </c>
      <c r="AS26" s="2"/>
      <c r="AT26" s="298" t="s">
        <v>1407</v>
      </c>
      <c r="AU26" s="342">
        <f>AU23*50%</f>
        <v>9748.5</v>
      </c>
      <c r="AV26" s="342">
        <f>AV23*50%</f>
        <v>15184.5</v>
      </c>
      <c r="AW26" s="343">
        <f>IFERROR(AU26/AV26-1,"N.A.")</f>
        <v>-0.35799664131186404</v>
      </c>
      <c r="AX26" s="342">
        <f>AX23*50%</f>
        <v>17618.5</v>
      </c>
      <c r="AY26" s="342">
        <f>AY23*50%</f>
        <v>29335</v>
      </c>
      <c r="AZ26" s="343">
        <f>IFERROR(AX26/AY26-1,"N.A.")</f>
        <v>-0.39940344298619401</v>
      </c>
      <c r="BB26" s="345">
        <f>AU26-AV26</f>
        <v>-5436</v>
      </c>
      <c r="BC26" s="345">
        <f>AX26-AY26</f>
        <v>-11716.5</v>
      </c>
      <c r="BD26" s="2"/>
      <c r="BE26" s="298" t="s">
        <v>1407</v>
      </c>
      <c r="BF26" s="342">
        <f>BF23*50%</f>
        <v>1482.0752699999921</v>
      </c>
      <c r="BG26" s="342">
        <f>BG23*50%</f>
        <v>8641.6106300000138</v>
      </c>
      <c r="BH26" s="343">
        <f>IFERROR(BF26/BG26-1,"N.A.")</f>
        <v>-0.8284954815188208</v>
      </c>
      <c r="BI26" s="342">
        <f>BI23*50%</f>
        <v>9123.9855899999857</v>
      </c>
      <c r="BJ26" s="342">
        <f>BJ23*50%</f>
        <v>11229.440840000003</v>
      </c>
      <c r="BK26" s="343">
        <f>IFERROR(BI26/BJ26-1,"N.A.")</f>
        <v>-0.18749421988138959</v>
      </c>
      <c r="BM26" s="345">
        <f>BF26-BG26</f>
        <v>-7159.5353600000217</v>
      </c>
      <c r="BN26" s="345">
        <f>BI26-BJ26</f>
        <v>-2105.4552500000173</v>
      </c>
      <c r="BP26" s="298" t="s">
        <v>1407</v>
      </c>
      <c r="BQ26" s="342">
        <f>BQ23*50%</f>
        <v>17682.575269999994</v>
      </c>
      <c r="BR26" s="342">
        <f>BR23*50%</f>
        <v>33730.11063000001</v>
      </c>
      <c r="BS26" s="343">
        <f>IFERROR(BQ26/BR26-1,"N.A.")</f>
        <v>-0.47576290324192194</v>
      </c>
      <c r="BT26" s="342">
        <f>BT23*50%</f>
        <v>39556.985589999982</v>
      </c>
      <c r="BU26" s="342">
        <f>BU23*50%</f>
        <v>60001.440840000003</v>
      </c>
      <c r="BV26" s="343">
        <f>IFERROR(BT26/BU26-1,"N.A.")</f>
        <v>-0.34073273847735186</v>
      </c>
      <c r="BX26" s="345">
        <f>BQ26-BR26</f>
        <v>-16047.535360000016</v>
      </c>
      <c r="BY26" s="345">
        <f>BT26-BU26</f>
        <v>-20444.455250000021</v>
      </c>
    </row>
    <row r="27" spans="2:85" ht="15" customHeight="1">
      <c r="B27" s="328" t="s">
        <v>680</v>
      </c>
      <c r="C27" s="329">
        <f>AU26/1000</f>
        <v>9.7484999999999999</v>
      </c>
      <c r="D27" s="329">
        <f>AV26/1000</f>
        <v>15.1845</v>
      </c>
      <c r="E27" s="330">
        <f t="shared" si="32"/>
        <v>-0.35799664131186404</v>
      </c>
      <c r="F27" s="329">
        <f>AX26/1000</f>
        <v>17.618500000000001</v>
      </c>
      <c r="G27" s="329">
        <f>AY26/1000</f>
        <v>29.335000000000001</v>
      </c>
      <c r="H27" s="330">
        <f t="shared" si="33"/>
        <v>-0.3994034429861939</v>
      </c>
      <c r="I27" s="24"/>
      <c r="J27" s="329">
        <f t="shared" si="34"/>
        <v>-5.4359999999999999</v>
      </c>
      <c r="K27" s="329">
        <f t="shared" si="35"/>
        <v>-11.7165</v>
      </c>
      <c r="L27" s="2"/>
      <c r="M27" s="310" t="s">
        <v>558</v>
      </c>
      <c r="N27" s="311">
        <f>N23-N22-N19-N16-N17</f>
        <v>0</v>
      </c>
      <c r="O27" s="311">
        <f>O23-O22-O19-O16-O17</f>
        <v>0</v>
      </c>
      <c r="P27" s="311"/>
      <c r="Q27" s="311">
        <f>Q23-Q22-Q19-Q16-Q17</f>
        <v>0</v>
      </c>
      <c r="R27" s="311">
        <f>R23-R22-R19-R16-R17</f>
        <v>0</v>
      </c>
      <c r="S27" s="312"/>
      <c r="W27" s="2"/>
      <c r="X27" s="310" t="s">
        <v>558</v>
      </c>
      <c r="Y27" s="311">
        <f>Y23-Y22-Y19-Y16-Y17</f>
        <v>0</v>
      </c>
      <c r="Z27" s="311">
        <f>Z23-Z22-Z19-Z16-Z17</f>
        <v>0</v>
      </c>
      <c r="AA27" s="311"/>
      <c r="AB27" s="311">
        <f>AB23-AB22-AB19-AB16-AB17</f>
        <v>0</v>
      </c>
      <c r="AC27" s="311">
        <f>AC23-AC22-AC19-AC16-AC17</f>
        <v>0</v>
      </c>
      <c r="AD27" s="312"/>
      <c r="AH27" s="2"/>
      <c r="AI27" s="310" t="s">
        <v>558</v>
      </c>
      <c r="AJ27" s="311">
        <f>AJ23-AJ22-AJ19-AJ16-AJ17</f>
        <v>0</v>
      </c>
      <c r="AK27" s="311">
        <f>AK23-AK22-AK19-AK16-AK17</f>
        <v>0</v>
      </c>
      <c r="AL27" s="311"/>
      <c r="AM27" s="311">
        <f>AM23-AM22-AM19-AM16-AM17</f>
        <v>0</v>
      </c>
      <c r="AN27" s="311">
        <f>AN23-AN22-AN19-AN16-AN17</f>
        <v>0</v>
      </c>
      <c r="AO27" s="312"/>
      <c r="AS27" s="2"/>
      <c r="AT27" s="310" t="s">
        <v>558</v>
      </c>
      <c r="AU27" s="311">
        <f>AU23-AU22-AU19-AU16-AU17</f>
        <v>0</v>
      </c>
      <c r="AV27" s="311">
        <f>AV23-AV22-AV19-AV16-AV17</f>
        <v>0</v>
      </c>
      <c r="AW27" s="311"/>
      <c r="AX27" s="311">
        <f>AX23-AX22-AX19-AX16-AX17</f>
        <v>0</v>
      </c>
      <c r="AY27" s="311">
        <f>AY23-AY22-AY19-AY16-AY17</f>
        <v>0</v>
      </c>
      <c r="AZ27" s="312"/>
      <c r="BD27" s="2"/>
      <c r="BE27" s="310" t="s">
        <v>558</v>
      </c>
      <c r="BF27" s="311">
        <f>BF23-BF22-BF19-BF16-BF17</f>
        <v>0</v>
      </c>
      <c r="BG27" s="311">
        <f>BG23-BG22-BG19-BG16-BG17</f>
        <v>0</v>
      </c>
      <c r="BH27" s="311"/>
      <c r="BI27" s="311">
        <f>BI23-BI22-BI19-BI16-BI17</f>
        <v>0</v>
      </c>
      <c r="BJ27" s="311">
        <f>BJ23-BJ22-BJ19-BJ16-BJ17</f>
        <v>0</v>
      </c>
      <c r="BK27" s="312"/>
      <c r="BP27" s="310" t="s">
        <v>558</v>
      </c>
      <c r="BQ27" s="311">
        <f>BQ23-BQ22-BQ19-BQ16-BQ17</f>
        <v>0</v>
      </c>
      <c r="BR27" s="311">
        <f>BR23-BR22-BR19-BR16-BR17</f>
        <v>0</v>
      </c>
      <c r="BS27" s="311"/>
      <c r="BT27" s="311">
        <f>BT23-BT22-BT19-BT16-BT17</f>
        <v>0</v>
      </c>
      <c r="BU27" s="311">
        <f>BU23-BU22-BU19-BU16-BU17</f>
        <v>0</v>
      </c>
      <c r="BV27" s="312"/>
    </row>
    <row r="28" spans="2:85" ht="15" customHeight="1" thickBot="1">
      <c r="B28" s="331" t="s">
        <v>681</v>
      </c>
      <c r="C28" s="332">
        <f>BF26/1000</f>
        <v>1.4820752699999922</v>
      </c>
      <c r="D28" s="332">
        <f>BG26/1000</f>
        <v>8.6416106300000131</v>
      </c>
      <c r="E28" s="333">
        <f t="shared" si="32"/>
        <v>-0.8284954815188208</v>
      </c>
      <c r="F28" s="332">
        <f>BI26/1000</f>
        <v>9.123985589999986</v>
      </c>
      <c r="G28" s="332">
        <f>BJ26/1000</f>
        <v>11.229440840000002</v>
      </c>
      <c r="H28" s="333">
        <f t="shared" si="33"/>
        <v>-0.18749421988138959</v>
      </c>
      <c r="I28" s="24"/>
      <c r="J28" s="332">
        <f t="shared" si="34"/>
        <v>-7.1595353600000209</v>
      </c>
      <c r="K28" s="332">
        <f t="shared" si="35"/>
        <v>-2.1054552500000163</v>
      </c>
      <c r="L28" s="2"/>
      <c r="M28" s="310" t="s">
        <v>672</v>
      </c>
      <c r="N28" s="311">
        <v>0</v>
      </c>
      <c r="O28" s="311" t="e">
        <v>#N/A</v>
      </c>
      <c r="P28" s="311"/>
      <c r="Q28" s="311">
        <v>0</v>
      </c>
      <c r="R28" s="311">
        <v>0</v>
      </c>
      <c r="S28" s="312"/>
      <c r="W28" s="2"/>
      <c r="X28" s="310" t="s">
        <v>672</v>
      </c>
      <c r="Y28" s="311">
        <v>0</v>
      </c>
      <c r="Z28" s="311">
        <v>0</v>
      </c>
      <c r="AA28" s="311"/>
      <c r="AB28" s="311">
        <v>0</v>
      </c>
      <c r="AC28" s="311">
        <v>0</v>
      </c>
      <c r="AD28" s="312"/>
      <c r="AH28" s="2"/>
      <c r="AI28" s="310" t="s">
        <v>672</v>
      </c>
      <c r="AJ28" s="311">
        <v>0</v>
      </c>
      <c r="AK28" s="311">
        <v>0</v>
      </c>
      <c r="AL28" s="311"/>
      <c r="AM28" s="311">
        <v>0</v>
      </c>
      <c r="AN28" s="311">
        <v>0</v>
      </c>
      <c r="AO28" s="312"/>
      <c r="AS28" s="2"/>
      <c r="AT28" s="310" t="s">
        <v>672</v>
      </c>
      <c r="AU28" s="311">
        <v>0</v>
      </c>
      <c r="AV28" s="311">
        <v>0</v>
      </c>
      <c r="AW28" s="311"/>
      <c r="AX28" s="311">
        <v>0</v>
      </c>
      <c r="AY28" s="311">
        <v>0</v>
      </c>
      <c r="AZ28" s="312"/>
      <c r="BD28" s="2"/>
      <c r="BE28" s="310" t="s">
        <v>672</v>
      </c>
      <c r="BF28" s="311">
        <v>0</v>
      </c>
      <c r="BG28" s="311">
        <v>0</v>
      </c>
      <c r="BH28" s="311"/>
      <c r="BI28" s="311">
        <v>0</v>
      </c>
      <c r="BJ28" s="311">
        <v>0</v>
      </c>
      <c r="BK28" s="312"/>
      <c r="BP28" s="310"/>
      <c r="BQ28" s="311"/>
      <c r="BR28" s="311"/>
      <c r="BS28" s="311"/>
      <c r="BT28" s="311"/>
      <c r="BU28" s="311"/>
      <c r="BV28" s="312"/>
    </row>
    <row r="29" spans="2:85" ht="15" customHeight="1" thickBot="1">
      <c r="B29" s="142" t="s">
        <v>34</v>
      </c>
      <c r="C29" s="143">
        <f>SUM(C23:C25)</f>
        <v>79.267330760299942</v>
      </c>
      <c r="D29" s="143">
        <f>SUM(D23:D25)</f>
        <v>91.505392875954357</v>
      </c>
      <c r="E29" s="194">
        <f t="shared" si="32"/>
        <v>-0.13374143021542406</v>
      </c>
      <c r="F29" s="143">
        <f>SUM(F23:F25)</f>
        <v>163.05272315019997</v>
      </c>
      <c r="G29" s="143">
        <f>SUM(G23:G25)</f>
        <v>166.61877173945433</v>
      </c>
      <c r="H29" s="194">
        <f t="shared" si="33"/>
        <v>-2.1402441945921225E-2</v>
      </c>
      <c r="I29" s="24"/>
      <c r="J29" s="143">
        <f t="shared" si="34"/>
        <v>-12.238062115654415</v>
      </c>
      <c r="K29" s="143">
        <f t="shared" si="35"/>
        <v>-3.5660485892543647</v>
      </c>
      <c r="L29" s="2"/>
      <c r="M29" s="2"/>
      <c r="N29" s="166">
        <f>N22/N21</f>
        <v>-0.23122548551982003</v>
      </c>
      <c r="O29" s="166">
        <f>O22/O21</f>
        <v>-0.19161613760074384</v>
      </c>
      <c r="P29" s="166"/>
      <c r="Q29" s="166">
        <f>Q22/Q21</f>
        <v>-0.21528835220079015</v>
      </c>
      <c r="R29" s="166">
        <f>R22/R21</f>
        <v>-0.20452252200619422</v>
      </c>
      <c r="S29" s="2"/>
      <c r="T29" s="2"/>
      <c r="U29" s="2"/>
      <c r="V29" s="2"/>
      <c r="W29" s="2"/>
      <c r="X29" s="2"/>
      <c r="Y29" s="2"/>
      <c r="Z29" s="2"/>
      <c r="AB29" s="166"/>
      <c r="AC29" s="166"/>
      <c r="AD29" s="2"/>
      <c r="AE29" s="2"/>
      <c r="AF29" s="2"/>
      <c r="AG29" s="2"/>
      <c r="AH29" s="2"/>
      <c r="AI29" s="2"/>
      <c r="AJ29" s="2"/>
      <c r="AK29" s="2"/>
      <c r="AM29" s="166"/>
      <c r="AN29" s="166"/>
      <c r="AO29" s="2"/>
      <c r="AP29" s="2"/>
      <c r="AQ29" s="2"/>
      <c r="AR29" s="2"/>
      <c r="AS29" s="2"/>
      <c r="AT29" s="2"/>
      <c r="AU29" s="2"/>
      <c r="AV29" s="2"/>
      <c r="AX29" s="166"/>
      <c r="AY29" s="166"/>
      <c r="AZ29" s="2"/>
      <c r="BA29" s="2"/>
      <c r="BB29" s="2"/>
      <c r="BC29" s="2"/>
      <c r="BD29" s="2"/>
      <c r="BE29" s="2"/>
      <c r="BF29" s="2"/>
      <c r="BG29" s="2"/>
      <c r="BI29" s="166"/>
      <c r="BJ29" s="166"/>
      <c r="BK29" s="2"/>
      <c r="BL29" s="2"/>
      <c r="BM29" s="2"/>
      <c r="BN29" s="2"/>
      <c r="BP29" s="2"/>
      <c r="BQ29" s="2"/>
      <c r="BR29" s="2"/>
      <c r="BU29" s="2"/>
      <c r="BV29" s="2"/>
      <c r="BW29" s="2"/>
      <c r="BX29" s="2"/>
      <c r="BY29" s="2"/>
    </row>
    <row r="30" spans="2:85" ht="15" customHeight="1">
      <c r="L30" s="2"/>
      <c r="M30" s="346" t="s">
        <v>1401</v>
      </c>
      <c r="N30" s="347">
        <f>N14*51%</f>
        <v>92887.786706099956</v>
      </c>
      <c r="O30" s="347">
        <f>O14*51%</f>
        <v>88291.840539600031</v>
      </c>
      <c r="P30" s="348">
        <f>IFERROR(N30/O30-1,"N.A.")</f>
        <v>5.2054030569660403E-2</v>
      </c>
      <c r="Q30" s="347">
        <f>Q14*51%</f>
        <v>186111.33347789999</v>
      </c>
      <c r="R30" s="347">
        <f>R14*51%</f>
        <v>173586.17752980001</v>
      </c>
      <c r="S30" s="348">
        <f>IFERROR(Q30/R30-1,"N.A.")</f>
        <v>7.2155261014084759E-2</v>
      </c>
      <c r="T30" s="2"/>
      <c r="U30" s="344">
        <f>N30-O30</f>
        <v>4595.9461664999253</v>
      </c>
      <c r="V30" s="344">
        <f>Q30-R30</f>
        <v>12525.155948099971</v>
      </c>
      <c r="W30" s="2"/>
      <c r="X30" s="346" t="s">
        <v>1401</v>
      </c>
      <c r="Y30" s="347">
        <f>Y14*51%</f>
        <v>18930.4994181</v>
      </c>
      <c r="Z30" s="347">
        <f>Z14*51%</f>
        <v>18383.393215499997</v>
      </c>
      <c r="AA30" s="348">
        <f>IFERROR(Y30/Z30-1,"N.A.")</f>
        <v>2.9760893225017293E-2</v>
      </c>
      <c r="AB30" s="347">
        <f>AB14*51%</f>
        <v>39343.117164899995</v>
      </c>
      <c r="AC30" s="347">
        <f>AC14*51%</f>
        <v>36715.421321999995</v>
      </c>
      <c r="AD30" s="348">
        <f>IFERROR(AB30/AC30-1,"N.A.")</f>
        <v>7.1569268396914021E-2</v>
      </c>
      <c r="AE30" s="2"/>
      <c r="AF30" s="344">
        <f>Y30-Z30</f>
        <v>547.1062026000036</v>
      </c>
      <c r="AG30" s="344">
        <f>AB30-AC30</f>
        <v>2627.6958429000006</v>
      </c>
      <c r="AH30" s="2"/>
      <c r="AI30" s="346" t="s">
        <v>1402</v>
      </c>
      <c r="AJ30" s="347">
        <f>AJ14*51%</f>
        <v>13745.01</v>
      </c>
      <c r="AK30" s="347">
        <f>AK14*51%</f>
        <v>12993.27</v>
      </c>
      <c r="AL30" s="348">
        <f>IFERROR(AJ30/AK30-1,"N.A.")</f>
        <v>5.7856105506927769E-2</v>
      </c>
      <c r="AM30" s="347">
        <f>AM14*51%</f>
        <v>27440.04</v>
      </c>
      <c r="AN30" s="347">
        <f>AN14*51%</f>
        <v>25987.05</v>
      </c>
      <c r="AO30" s="348">
        <f>IFERROR(AM30/AN30-1,"N.A.")</f>
        <v>5.5912079285644234E-2</v>
      </c>
      <c r="AP30" s="2"/>
      <c r="AQ30" s="344">
        <f>AJ30-AK30</f>
        <v>751.73999999999978</v>
      </c>
      <c r="AR30" s="344">
        <f>AM30-AN30</f>
        <v>1452.9900000000016</v>
      </c>
      <c r="AS30" s="2"/>
      <c r="AT30" s="346" t="s">
        <v>1402</v>
      </c>
      <c r="AU30" s="347">
        <f>AU14*51%</f>
        <v>20401.53</v>
      </c>
      <c r="AV30" s="347">
        <f>AV14*51%</f>
        <v>19209.66</v>
      </c>
      <c r="AW30" s="348">
        <f>IFERROR(AU30/AV30-1,"N.A.")</f>
        <v>6.204534593532629E-2</v>
      </c>
      <c r="AX30" s="347">
        <f>AX14*51%</f>
        <v>40806.120000000003</v>
      </c>
      <c r="AY30" s="347">
        <f>AY14*51%</f>
        <v>38086.800000000003</v>
      </c>
      <c r="AZ30" s="348">
        <f>IFERROR(AX30/AY30-1,"N.A.")</f>
        <v>7.1397964649169809E-2</v>
      </c>
      <c r="BA30" s="2"/>
      <c r="BB30" s="344">
        <f>AU30-AV30</f>
        <v>1191.869999999999</v>
      </c>
      <c r="BC30" s="344">
        <f>AX30-AY30</f>
        <v>2719.3199999999997</v>
      </c>
      <c r="BD30" s="2"/>
      <c r="BE30" s="346" t="s">
        <v>1402</v>
      </c>
      <c r="BF30" s="347">
        <f>BF14*51%</f>
        <v>50106.929819999998</v>
      </c>
      <c r="BG30" s="347">
        <f>BG14*51%</f>
        <v>47577.643072200008</v>
      </c>
      <c r="BH30" s="348">
        <f>IFERROR(BF30/BG30-1,"N.A.")</f>
        <v>5.3161245166385207E-2</v>
      </c>
      <c r="BI30" s="347">
        <f>BI14*51%</f>
        <v>101723.81825669999</v>
      </c>
      <c r="BJ30" s="347">
        <f>BJ14*51%</f>
        <v>95854.961743800013</v>
      </c>
      <c r="BK30" s="348">
        <f>IFERROR(BI30/BJ30-1,"N.A.")</f>
        <v>6.1226423819209064E-2</v>
      </c>
      <c r="BL30" s="2"/>
      <c r="BM30" s="344">
        <f>BF30-BG30</f>
        <v>2529.2867477999898</v>
      </c>
      <c r="BN30" s="344">
        <f>BI30-BJ30</f>
        <v>5868.8565128999762</v>
      </c>
      <c r="BP30" s="346" t="s">
        <v>1402</v>
      </c>
      <c r="BQ30" s="347">
        <f>BQ14*51%</f>
        <v>84253.469819999998</v>
      </c>
      <c r="BR30" s="347">
        <f>BR14*51%</f>
        <v>79780.573072200015</v>
      </c>
      <c r="BS30" s="348">
        <f>IFERROR(BQ30/BR30-1,"N.A.")</f>
        <v>5.6064986444157139E-2</v>
      </c>
      <c r="BT30" s="347">
        <f>BT14*51%</f>
        <v>169969.97825669998</v>
      </c>
      <c r="BU30" s="347">
        <f>BU14*51%</f>
        <v>159928.8117438</v>
      </c>
      <c r="BV30" s="348">
        <f>IFERROR(BT30/BU30-1,"N.A.")</f>
        <v>6.2785225522625332E-2</v>
      </c>
      <c r="BW30" s="2"/>
      <c r="BX30" s="344">
        <f>BQ30-BR30</f>
        <v>4472.8967477999831</v>
      </c>
      <c r="BY30" s="344">
        <f>BT30-BU30</f>
        <v>10041.166512899974</v>
      </c>
    </row>
    <row r="31" spans="2:85" ht="15" customHeight="1">
      <c r="B31" s="310" t="s">
        <v>816</v>
      </c>
      <c r="C31" s="311">
        <f>C29-'DRE Reg'!C32/1000</f>
        <v>-2.9044097001218461E-3</v>
      </c>
      <c r="D31" s="311">
        <f>D29-'DRE Reg'!D32/1000</f>
        <v>3.7944595433714312E-4</v>
      </c>
      <c r="F31" s="311">
        <f>F29-'DRE Reg'!F32/1000</f>
        <v>-1.9108898000581576E-3</v>
      </c>
      <c r="G31" s="311">
        <f>G29-'DRE Reg'!G32/1000</f>
        <v>7.5830945431221153E-4</v>
      </c>
      <c r="L31" s="2"/>
      <c r="M31" s="346" t="s">
        <v>1403</v>
      </c>
      <c r="N31" s="347">
        <f>N15*51%</f>
        <v>-6426.0552482999919</v>
      </c>
      <c r="O31" s="347">
        <f>O15*51%</f>
        <v>-7999.7368553999959</v>
      </c>
      <c r="P31" s="348">
        <f>IFERROR(N31/O31-1,"N.A.")</f>
        <v>-0.19671667150373007</v>
      </c>
      <c r="Q31" s="347">
        <f>Q15*51%</f>
        <v>-17284.659915299992</v>
      </c>
      <c r="R31" s="347">
        <f>R15*51%</f>
        <v>-18453.878224499997</v>
      </c>
      <c r="S31" s="348">
        <f>IFERROR(Q31/R31-1,"N.A.")</f>
        <v>-6.335894791197394E-2</v>
      </c>
      <c r="T31" s="2"/>
      <c r="U31" s="344">
        <f>N31-O31</f>
        <v>1573.6816071000039</v>
      </c>
      <c r="V31" s="344">
        <f>Q31-R31</f>
        <v>1169.218309200005</v>
      </c>
      <c r="W31" s="2"/>
      <c r="X31" s="346" t="s">
        <v>1403</v>
      </c>
      <c r="Y31" s="347">
        <f>Y15*51%</f>
        <v>-1931.7394032000002</v>
      </c>
      <c r="Z31" s="347">
        <f>Z15*51%</f>
        <v>-1936.5882843000004</v>
      </c>
      <c r="AA31" s="348">
        <f>IFERROR(Y31/Z31-1,"N.A.")</f>
        <v>-2.5038265176497987E-3</v>
      </c>
      <c r="AB31" s="347">
        <f>AB15*51%</f>
        <v>-4097.7959859000002</v>
      </c>
      <c r="AC31" s="347">
        <f>AC15*51%</f>
        <v>-4172.3582817000006</v>
      </c>
      <c r="AD31" s="348">
        <f>IFERROR(AB31/AC31-1,"N.A.")</f>
        <v>-1.7870540055735629E-2</v>
      </c>
      <c r="AE31" s="2"/>
      <c r="AF31" s="344">
        <f>Y31-Z31</f>
        <v>4.8488811000001988</v>
      </c>
      <c r="AG31" s="344">
        <f>AB31-AC31</f>
        <v>74.562295800000356</v>
      </c>
      <c r="AH31" s="2"/>
      <c r="AI31" s="346" t="s">
        <v>1404</v>
      </c>
      <c r="AJ31" s="347">
        <f>AJ15*51%</f>
        <v>-741.03</v>
      </c>
      <c r="AK31" s="347">
        <f>AK15*51%</f>
        <v>-865.98</v>
      </c>
      <c r="AL31" s="348">
        <f>IFERROR(AJ31/AK31-1,"N.A.")</f>
        <v>-0.14428739693757364</v>
      </c>
      <c r="AM31" s="347">
        <f>AM15*51%</f>
        <v>-1398.93</v>
      </c>
      <c r="AN31" s="347">
        <f>AN15*51%</f>
        <v>-1710.54</v>
      </c>
      <c r="AO31" s="348">
        <f>IFERROR(AM31/AN31-1,"N.A.")</f>
        <v>-0.18217054263565891</v>
      </c>
      <c r="AP31" s="2"/>
      <c r="AQ31" s="344">
        <f>AJ31-AK31</f>
        <v>124.95000000000005</v>
      </c>
      <c r="AR31" s="344">
        <f>AM31-AN31</f>
        <v>311.6099999999999</v>
      </c>
      <c r="AS31" s="2"/>
      <c r="AT31" s="346" t="s">
        <v>1404</v>
      </c>
      <c r="AU31" s="347">
        <f>AU15*51%</f>
        <v>-1213.29</v>
      </c>
      <c r="AV31" s="347">
        <f>AV15*51%</f>
        <v>-1116.3900000000001</v>
      </c>
      <c r="AW31" s="348">
        <f>IFERROR(AU31/AV31-1,"N.A.")</f>
        <v>8.6797624486066649E-2</v>
      </c>
      <c r="AX31" s="347">
        <f>AX15*51%</f>
        <v>-2166.48</v>
      </c>
      <c r="AY31" s="347">
        <f>AY15*51%</f>
        <v>-2227.6799999999998</v>
      </c>
      <c r="AZ31" s="348">
        <f>IFERROR(AX31/AY31-1,"N.A.")</f>
        <v>-2.7472527472527375E-2</v>
      </c>
      <c r="BA31" s="2"/>
      <c r="BB31" s="344">
        <f>AU31-AV31</f>
        <v>-96.899999999999864</v>
      </c>
      <c r="BC31" s="344">
        <f>AX31-AY31</f>
        <v>61.199999999999818</v>
      </c>
      <c r="BD31" s="2"/>
      <c r="BE31" s="346" t="s">
        <v>1404</v>
      </c>
      <c r="BF31" s="347">
        <f>BF15*51%</f>
        <v>-2970.4491969000014</v>
      </c>
      <c r="BG31" s="347">
        <f>BG15*51%</f>
        <v>-2344.8091296000021</v>
      </c>
      <c r="BH31" s="348">
        <f>IFERROR(BF31/BG31-1,"N.A.")</f>
        <v>0.26681918771218971</v>
      </c>
      <c r="BI31" s="347">
        <f>BI15*51%</f>
        <v>-5511.3888888000001</v>
      </c>
      <c r="BJ31" s="347">
        <f>BJ15*51%</f>
        <v>-5106.9879690000016</v>
      </c>
      <c r="BK31" s="348">
        <f>IFERROR(BI31/BJ31-1,"N.A.")</f>
        <v>7.918579841087503E-2</v>
      </c>
      <c r="BL31" s="2"/>
      <c r="BM31" s="344">
        <f>BF31-BG31</f>
        <v>-625.64006729999937</v>
      </c>
      <c r="BN31" s="344">
        <f>BI31-BJ31</f>
        <v>-404.40091979999852</v>
      </c>
      <c r="BP31" s="346" t="s">
        <v>1404</v>
      </c>
      <c r="BQ31" s="347">
        <f>BQ15*51%</f>
        <v>-4924.7691969000016</v>
      </c>
      <c r="BR31" s="347">
        <f>BR15*51%</f>
        <v>-4327.1791296000019</v>
      </c>
      <c r="BS31" s="348">
        <f>IFERROR(BQ31/BR31-1,"N.A.")</f>
        <v>0.13810153206096643</v>
      </c>
      <c r="BT31" s="347">
        <f>BT15*51%</f>
        <v>-9076.7988888</v>
      </c>
      <c r="BU31" s="347">
        <f>BU15*51%</f>
        <v>-9045.2079690000028</v>
      </c>
      <c r="BV31" s="348">
        <f>IFERROR(BT31/BU31-1,"N.A.")</f>
        <v>3.4925587016092496E-3</v>
      </c>
      <c r="BW31" s="2"/>
      <c r="BX31" s="344">
        <f>BQ31-BR31</f>
        <v>-597.59006729999965</v>
      </c>
      <c r="BY31" s="344">
        <f>BT31-BU31</f>
        <v>-31.590919799997209</v>
      </c>
    </row>
    <row r="32" spans="2:85" ht="15" customHeight="1" thickBot="1">
      <c r="L32" s="2"/>
      <c r="M32" s="2"/>
      <c r="N32" s="2"/>
      <c r="O32" s="2"/>
      <c r="R32" s="2"/>
      <c r="S32" s="2"/>
      <c r="T32" s="2"/>
      <c r="U32" s="2"/>
      <c r="V32" s="2"/>
      <c r="W32" s="2"/>
      <c r="X32" s="2"/>
      <c r="Y32" s="2"/>
      <c r="Z32" s="2"/>
      <c r="AC32" s="2"/>
      <c r="AD32" s="2"/>
      <c r="AE32" s="2"/>
      <c r="AF32" s="2"/>
      <c r="AG32" s="2"/>
      <c r="AH32" s="2"/>
      <c r="AI32" s="2"/>
      <c r="AJ32" s="2"/>
      <c r="AK32" s="2"/>
      <c r="AN32" s="2"/>
      <c r="AO32" s="2"/>
      <c r="AP32" s="2"/>
      <c r="AQ32" s="2"/>
      <c r="AR32" s="2"/>
      <c r="AS32" s="2"/>
      <c r="AT32" s="2"/>
      <c r="AU32" s="2"/>
      <c r="AV32" s="2"/>
      <c r="AY32" s="2"/>
      <c r="AZ32" s="2"/>
      <c r="BA32" s="2"/>
      <c r="BB32" s="2"/>
      <c r="BC32" s="2"/>
      <c r="BD32" s="2"/>
      <c r="BE32" s="2"/>
      <c r="BF32" s="2"/>
      <c r="BG32" s="2"/>
      <c r="BJ32" s="2"/>
      <c r="BK32" s="2"/>
      <c r="BL32" s="2"/>
      <c r="BM32" s="2"/>
      <c r="BN32" s="2"/>
      <c r="BP32" s="2"/>
      <c r="BQ32" s="2"/>
      <c r="BR32" s="2"/>
      <c r="BU32" s="2"/>
      <c r="BV32" s="2"/>
      <c r="BW32" s="2"/>
      <c r="BX32" s="2"/>
      <c r="BY32" s="2"/>
    </row>
    <row r="33" spans="2:102" ht="15" customHeight="1" thickBot="1">
      <c r="B33" s="30" t="s">
        <v>138</v>
      </c>
      <c r="C33" s="1506" t="s">
        <v>25</v>
      </c>
      <c r="D33" s="1507"/>
      <c r="E33" s="1507"/>
      <c r="F33" s="1507"/>
      <c r="G33" s="1507"/>
      <c r="H33" s="1507"/>
      <c r="J33" s="1536" t="s">
        <v>556</v>
      </c>
      <c r="K33" s="1536" t="s">
        <v>557</v>
      </c>
      <c r="L33" s="2"/>
      <c r="M33" s="30" t="s">
        <v>138</v>
      </c>
      <c r="N33" s="1537" t="s">
        <v>25</v>
      </c>
      <c r="O33" s="1537"/>
      <c r="P33" s="1537"/>
      <c r="R33" s="1536" t="s">
        <v>556</v>
      </c>
      <c r="S33" s="2"/>
      <c r="U33"/>
      <c r="W33" s="2"/>
      <c r="AA33" s="3"/>
      <c r="AB33" s="3"/>
      <c r="AL33" s="3"/>
      <c r="AM33" s="3"/>
      <c r="AW33" s="3"/>
      <c r="AX33" s="3"/>
      <c r="BH33" s="3"/>
      <c r="BI33" s="3"/>
      <c r="BO33" s="3"/>
      <c r="BS33" s="3"/>
      <c r="BT33" s="3"/>
      <c r="BY33" s="2"/>
    </row>
    <row r="34" spans="2:102" ht="15" customHeight="1" thickBot="1">
      <c r="B34" s="305" t="s">
        <v>26</v>
      </c>
      <c r="C34" s="32" t="str">
        <f>Menu!$D$10</f>
        <v>2T26</v>
      </c>
      <c r="D34" s="100" t="str">
        <f>Menu!$D$11</f>
        <v>2T25</v>
      </c>
      <c r="E34" s="32" t="s">
        <v>137</v>
      </c>
      <c r="F34" s="32" t="str">
        <f>Destaques!$F$10</f>
        <v>1S26</v>
      </c>
      <c r="G34" s="32" t="str">
        <f>Destaques!$G$10</f>
        <v>1S25</v>
      </c>
      <c r="H34" s="32" t="s">
        <v>137</v>
      </c>
      <c r="I34" s="26"/>
      <c r="J34" s="1536"/>
      <c r="K34" s="1536"/>
      <c r="L34" s="2"/>
      <c r="M34" s="305" t="s">
        <v>26</v>
      </c>
      <c r="N34" s="32" t="str">
        <f>Menu!$D$10</f>
        <v>2T26</v>
      </c>
      <c r="O34" s="100" t="s">
        <v>1434</v>
      </c>
      <c r="P34" s="32" t="s">
        <v>137</v>
      </c>
      <c r="R34" s="1536"/>
      <c r="S34" s="2"/>
      <c r="T34" s="26"/>
      <c r="W34" s="2"/>
      <c r="AA34" s="3"/>
      <c r="AB34" s="3"/>
      <c r="AL34" s="3"/>
      <c r="AM34" s="3"/>
      <c r="AW34" s="3"/>
      <c r="AX34" s="3"/>
      <c r="BH34" s="3"/>
      <c r="BI34" s="3"/>
      <c r="BO34" s="3"/>
      <c r="BS34" s="3"/>
      <c r="BT34" s="3"/>
      <c r="BY34" s="2"/>
    </row>
    <row r="35" spans="2:102" ht="15" customHeight="1">
      <c r="B35" s="319" t="s">
        <v>1067</v>
      </c>
      <c r="C35" s="320">
        <f>N30/1000</f>
        <v>92.887786706099959</v>
      </c>
      <c r="D35" s="320">
        <f>O30/1000</f>
        <v>88.291840539600031</v>
      </c>
      <c r="E35" s="321">
        <f t="shared" ref="E35:E41" si="36">IF(OR(AND(D35&gt;0,C35&lt;0),AND(D35&lt;0,C35&gt;0)),"n.a",IFERROR(C35/D35-1,"N.A."))</f>
        <v>5.2054030569660403E-2</v>
      </c>
      <c r="F35" s="320">
        <f>Q30/1000</f>
        <v>186.11133347789999</v>
      </c>
      <c r="G35" s="320">
        <f>R30/1000</f>
        <v>173.58617752980001</v>
      </c>
      <c r="H35" s="321">
        <f t="shared" ref="H35:H41" si="37">IF(OR(AND(G35&gt;0,F35&lt;0),AND(G35&lt;0,F35&gt;0)),"n.a",IFERROR(F35/G35-1,"N.A."))</f>
        <v>7.2155261014084759E-2</v>
      </c>
      <c r="I35" s="24"/>
      <c r="J35" s="320">
        <f t="shared" ref="J35:J41" si="38">IFERROR(C35-D35,"N.A")</f>
        <v>4.5959461664999282</v>
      </c>
      <c r="K35" s="320">
        <f t="shared" ref="K35:K41" si="39">IFERROR(F35-G35,"N.A")</f>
        <v>12.525155948099979</v>
      </c>
      <c r="L35" s="2"/>
      <c r="M35" s="319" t="s">
        <v>1061</v>
      </c>
      <c r="N35" s="320">
        <f>C35</f>
        <v>92.887786706099959</v>
      </c>
      <c r="O35" s="320">
        <v>88.291840539600031</v>
      </c>
      <c r="P35" s="321">
        <f>IF(OR(AND(O35&gt;0,N35&lt;0),AND(O35&lt;0,N35&gt;0)),"n.a",IFERROR(N35/O35-1,"N.A."))</f>
        <v>5.2054030569660403E-2</v>
      </c>
      <c r="R35" s="320">
        <f t="shared" ref="R35:R41" si="40">IFERROR(N35-O35,"N.A")</f>
        <v>4.5959461664999282</v>
      </c>
      <c r="S35" s="2"/>
      <c r="T35" s="24"/>
      <c r="W35" s="2"/>
      <c r="AA35" s="3"/>
      <c r="AB35" s="3"/>
      <c r="AL35" s="3"/>
      <c r="AM35" s="3"/>
      <c r="AW35" s="3"/>
      <c r="AX35" s="3"/>
      <c r="BH35" s="3"/>
      <c r="BI35" s="3"/>
      <c r="BO35" s="3"/>
      <c r="BS35" s="3"/>
      <c r="BT35" s="3"/>
      <c r="BY35" s="2"/>
    </row>
    <row r="36" spans="2:102" ht="15" customHeight="1">
      <c r="B36" s="317" t="s">
        <v>1068</v>
      </c>
      <c r="C36" s="318">
        <f>Y30/1000</f>
        <v>18.930499418100002</v>
      </c>
      <c r="D36" s="318">
        <f>Z30/1000</f>
        <v>18.383393215499996</v>
      </c>
      <c r="E36" s="54">
        <f t="shared" si="36"/>
        <v>2.9760893225017515E-2</v>
      </c>
      <c r="F36" s="318">
        <f>AB30/1000</f>
        <v>39.343117164899994</v>
      </c>
      <c r="G36" s="318">
        <f>AC30/1000</f>
        <v>36.715421321999997</v>
      </c>
      <c r="H36" s="54">
        <f t="shared" si="37"/>
        <v>7.1569268396914021E-2</v>
      </c>
      <c r="I36" s="24"/>
      <c r="J36" s="318">
        <f t="shared" si="38"/>
        <v>0.54710620260000553</v>
      </c>
      <c r="K36" s="318">
        <f t="shared" si="39"/>
        <v>2.6276958428999961</v>
      </c>
      <c r="L36" s="2"/>
      <c r="M36" s="317" t="s">
        <v>1062</v>
      </c>
      <c r="N36" s="318">
        <f t="shared" ref="N36:N41" si="41">C36</f>
        <v>18.930499418100002</v>
      </c>
      <c r="O36" s="318">
        <v>18.383393215499996</v>
      </c>
      <c r="P36" s="54">
        <f>IF(OR(AND(O36&gt;0,N36&lt;0),AND(O36&lt;0,N36&gt;0)),"n.a",IFERROR(N36/O36-1,"N.A."))</f>
        <v>2.9760893225017515E-2</v>
      </c>
      <c r="R36" s="318">
        <f t="shared" si="40"/>
        <v>0.54710620260000553</v>
      </c>
      <c r="S36" s="2"/>
      <c r="T36" s="24"/>
      <c r="W36" s="2"/>
      <c r="AA36" s="3"/>
      <c r="AB36" s="3"/>
      <c r="AL36" s="3"/>
      <c r="AM36" s="3"/>
      <c r="AW36" s="3"/>
      <c r="AX36" s="3"/>
      <c r="BH36" s="3"/>
      <c r="BI36" s="3"/>
      <c r="BO36" s="3"/>
      <c r="BS36" s="3"/>
      <c r="BT36" s="3"/>
      <c r="BY36" s="2"/>
    </row>
    <row r="37" spans="2:102" ht="15" customHeight="1">
      <c r="B37" s="317" t="s">
        <v>1069</v>
      </c>
      <c r="C37" s="318">
        <f>SUM(C38:C40)</f>
        <v>84.253469819999992</v>
      </c>
      <c r="D37" s="318">
        <f>SUM(D38:D40)</f>
        <v>79.780573072200013</v>
      </c>
      <c r="E37" s="54">
        <f t="shared" si="36"/>
        <v>5.6064986444157139E-2</v>
      </c>
      <c r="F37" s="318">
        <f>SUM(F38:F40)</f>
        <v>169.96997825669999</v>
      </c>
      <c r="G37" s="318">
        <f>SUM(G38:G40)</f>
        <v>159.92881174380003</v>
      </c>
      <c r="H37" s="54">
        <f t="shared" si="37"/>
        <v>6.2785225522625332E-2</v>
      </c>
      <c r="I37" s="24"/>
      <c r="J37" s="318">
        <f t="shared" si="38"/>
        <v>4.4728967477999788</v>
      </c>
      <c r="K37" s="318">
        <f t="shared" si="39"/>
        <v>10.041166512899963</v>
      </c>
      <c r="L37" s="2"/>
      <c r="M37" s="317" t="s">
        <v>1066</v>
      </c>
      <c r="N37" s="318">
        <f t="shared" si="41"/>
        <v>84.253469819999992</v>
      </c>
      <c r="O37" s="318">
        <v>79.780573072200013</v>
      </c>
      <c r="P37" s="54">
        <f>IF(OR(AND(O37&gt;0,N37&lt;0),AND(O37&lt;0,N37&gt;0)),"n.a",IFERROR(N37/O37-1,"N.A."))</f>
        <v>5.6064986444157139E-2</v>
      </c>
      <c r="R37" s="318">
        <f t="shared" si="40"/>
        <v>4.4728967477999788</v>
      </c>
      <c r="S37" s="2"/>
      <c r="T37" s="24"/>
      <c r="W37" s="2"/>
      <c r="AA37" s="3"/>
      <c r="AB37" s="3"/>
      <c r="AL37" s="3"/>
      <c r="AM37" s="3"/>
      <c r="AW37" s="3"/>
      <c r="AX37" s="3"/>
      <c r="BH37" s="3"/>
      <c r="BI37" s="3"/>
      <c r="BO37" s="3"/>
      <c r="BS37" s="3"/>
      <c r="BT37" s="3"/>
      <c r="BY37" s="2"/>
    </row>
    <row r="38" spans="2:102" ht="15" customHeight="1">
      <c r="B38" s="198" t="s">
        <v>679</v>
      </c>
      <c r="C38" s="40">
        <f>AJ30/1000</f>
        <v>13.745010000000001</v>
      </c>
      <c r="D38" s="40">
        <f>AK30/1000</f>
        <v>12.993270000000001</v>
      </c>
      <c r="E38" s="39">
        <f t="shared" si="36"/>
        <v>5.7856105506927769E-2</v>
      </c>
      <c r="F38" s="40">
        <f>AM30/1000</f>
        <v>27.44004</v>
      </c>
      <c r="G38" s="40">
        <f>AN30/1000</f>
        <v>25.98705</v>
      </c>
      <c r="H38" s="39">
        <f t="shared" si="37"/>
        <v>5.5912079285644234E-2</v>
      </c>
      <c r="I38" s="24"/>
      <c r="J38" s="40">
        <f t="shared" si="38"/>
        <v>0.75173999999999985</v>
      </c>
      <c r="K38" s="40">
        <f t="shared" si="39"/>
        <v>1.4529899999999998</v>
      </c>
      <c r="L38" s="2"/>
      <c r="M38" s="198" t="s">
        <v>679</v>
      </c>
      <c r="N38" s="40">
        <f t="shared" si="41"/>
        <v>13.745010000000001</v>
      </c>
      <c r="O38" s="40">
        <v>12.993270000000001</v>
      </c>
      <c r="P38" s="39">
        <f>IF(OR(AND(O30&gt;0,N30&lt;0),AND(O30&lt;0,N30&gt;0)),"n.a",IFERROR(N30/O30-1,"N.A."))</f>
        <v>5.2054030569660403E-2</v>
      </c>
      <c r="R38" s="40">
        <f t="shared" si="40"/>
        <v>0.75173999999999985</v>
      </c>
      <c r="S38" s="2"/>
      <c r="T38" s="24"/>
      <c r="W38" s="2"/>
      <c r="AA38" s="3"/>
      <c r="AB38" s="3"/>
      <c r="AL38" s="3"/>
      <c r="AM38" s="3"/>
      <c r="AW38" s="3"/>
      <c r="AX38" s="3"/>
      <c r="BH38" s="3"/>
      <c r="BI38" s="3"/>
      <c r="BO38" s="3"/>
      <c r="BS38" s="3"/>
      <c r="BT38" s="3"/>
      <c r="BY38" s="2"/>
    </row>
    <row r="39" spans="2:102" ht="15" customHeight="1">
      <c r="B39" s="198" t="s">
        <v>680</v>
      </c>
      <c r="C39" s="40">
        <f>AU30/1000</f>
        <v>20.401529999999998</v>
      </c>
      <c r="D39" s="40">
        <f>AV30/1000</f>
        <v>19.20966</v>
      </c>
      <c r="E39" s="39">
        <f t="shared" si="36"/>
        <v>6.204534593532629E-2</v>
      </c>
      <c r="F39" s="40">
        <f>AX30/1000</f>
        <v>40.80612</v>
      </c>
      <c r="G39" s="40">
        <f>AY30/1000</f>
        <v>38.086800000000004</v>
      </c>
      <c r="H39" s="39">
        <f t="shared" si="37"/>
        <v>7.1397964649169587E-2</v>
      </c>
      <c r="I39" s="24"/>
      <c r="J39" s="40">
        <f t="shared" si="38"/>
        <v>1.191869999999998</v>
      </c>
      <c r="K39" s="40">
        <f t="shared" si="39"/>
        <v>2.7193199999999962</v>
      </c>
      <c r="L39" s="2"/>
      <c r="M39" s="198" t="s">
        <v>680</v>
      </c>
      <c r="N39" s="40">
        <f t="shared" si="41"/>
        <v>20.401529999999998</v>
      </c>
      <c r="O39" s="40">
        <v>19.20966</v>
      </c>
      <c r="P39" s="39">
        <f>IF(OR(AND(O39&gt;0,N39&lt;0),AND(O39&lt;0,N39&gt;0)),"n.a",IFERROR(N39/O39-1,"N.A."))</f>
        <v>6.204534593532629E-2</v>
      </c>
      <c r="R39" s="40">
        <f t="shared" si="40"/>
        <v>1.191869999999998</v>
      </c>
      <c r="S39" s="2"/>
      <c r="T39" s="24"/>
      <c r="W39" s="2"/>
      <c r="AA39" s="3"/>
      <c r="AB39" s="3"/>
      <c r="AL39" s="3"/>
      <c r="AM39" s="3"/>
      <c r="AW39" s="3"/>
      <c r="AX39" s="3"/>
      <c r="BH39" s="3"/>
      <c r="BI39" s="3"/>
      <c r="BO39" s="3"/>
      <c r="BS39" s="3"/>
      <c r="BT39" s="3"/>
      <c r="BY39" s="2"/>
    </row>
    <row r="40" spans="2:102" ht="15" customHeight="1" thickBot="1">
      <c r="B40" s="198" t="s">
        <v>681</v>
      </c>
      <c r="C40" s="40">
        <f>BF30/1000</f>
        <v>50.106929819999998</v>
      </c>
      <c r="D40" s="40">
        <f>BG30/1000</f>
        <v>47.577643072200004</v>
      </c>
      <c r="E40" s="39">
        <f t="shared" si="36"/>
        <v>5.3161245166385207E-2</v>
      </c>
      <c r="F40" s="40">
        <f>BI30/1000</f>
        <v>101.72381825669999</v>
      </c>
      <c r="G40" s="40">
        <f>BJ30/1000</f>
        <v>95.854961743800018</v>
      </c>
      <c r="H40" s="39">
        <f t="shared" si="37"/>
        <v>6.1226423819209064E-2</v>
      </c>
      <c r="I40" s="24"/>
      <c r="J40" s="40">
        <f t="shared" si="38"/>
        <v>2.5292867477999934</v>
      </c>
      <c r="K40" s="40">
        <f t="shared" si="39"/>
        <v>5.868856512899967</v>
      </c>
      <c r="L40" s="2"/>
      <c r="M40" s="198" t="s">
        <v>681</v>
      </c>
      <c r="N40" s="40">
        <f t="shared" si="41"/>
        <v>50.106929819999998</v>
      </c>
      <c r="O40" s="40">
        <v>47.577643072200004</v>
      </c>
      <c r="P40" s="39">
        <f>IF(OR(AND(O40&gt;0,N40&lt;0),AND(O40&lt;0,N40&gt;0)),"n.a",IFERROR(N40/O40-1,"N.A."))</f>
        <v>5.3161245166385207E-2</v>
      </c>
      <c r="R40" s="40">
        <f t="shared" si="40"/>
        <v>2.5292867477999934</v>
      </c>
      <c r="S40" s="2"/>
      <c r="T40" s="24"/>
      <c r="W40" s="2"/>
      <c r="AA40" s="3"/>
      <c r="AB40" s="3"/>
      <c r="AL40" s="3"/>
      <c r="AM40" s="3"/>
      <c r="AW40" s="3"/>
      <c r="AX40" s="3"/>
      <c r="BH40" s="3"/>
      <c r="BI40" s="3"/>
      <c r="BO40" s="3"/>
      <c r="BS40" s="3"/>
      <c r="BY40" s="2"/>
    </row>
    <row r="41" spans="2:102" ht="15" customHeight="1" thickBot="1">
      <c r="B41" s="142" t="s">
        <v>34</v>
      </c>
      <c r="C41" s="143">
        <f>SUM(C35:C37)</f>
        <v>196.07175594419994</v>
      </c>
      <c r="D41" s="143">
        <f>SUM(D35:D37)</f>
        <v>186.45580682730002</v>
      </c>
      <c r="E41" s="194">
        <f t="shared" si="36"/>
        <v>5.157226948585425E-2</v>
      </c>
      <c r="F41" s="143">
        <f>SUM(F35:F37)</f>
        <v>395.42442889949996</v>
      </c>
      <c r="G41" s="143">
        <f>SUM(G35:G37)</f>
        <v>370.23041059560001</v>
      </c>
      <c r="H41" s="194">
        <f t="shared" si="37"/>
        <v>6.8049564765275905E-2</v>
      </c>
      <c r="I41" s="24"/>
      <c r="J41" s="143">
        <f t="shared" si="38"/>
        <v>9.6159491168999125</v>
      </c>
      <c r="K41" s="143">
        <f t="shared" si="39"/>
        <v>25.194018303899952</v>
      </c>
      <c r="L41" s="2"/>
      <c r="M41" s="142" t="s">
        <v>34</v>
      </c>
      <c r="N41" s="143">
        <f t="shared" si="41"/>
        <v>196.07175594419994</v>
      </c>
      <c r="O41" s="143">
        <v>186.45580682730002</v>
      </c>
      <c r="P41" s="194">
        <f>IF(OR(AND(O41&gt;0,N41&lt;0),AND(O41&lt;0,N41&gt;0)),"n.a",IFERROR(N41/O41-1,"N.A."))</f>
        <v>5.157226948585425E-2</v>
      </c>
      <c r="R41" s="143">
        <f t="shared" si="40"/>
        <v>9.6159491168999125</v>
      </c>
      <c r="S41" s="2"/>
      <c r="T41" s="24"/>
      <c r="W41" s="2"/>
      <c r="AA41" s="3"/>
      <c r="AB41" s="3"/>
      <c r="AL41" s="3"/>
      <c r="AM41" s="3"/>
      <c r="AW41" s="3"/>
      <c r="AX41" s="3"/>
      <c r="BH41" s="3"/>
      <c r="BI41" s="3"/>
      <c r="BO41" s="3"/>
      <c r="BS41" s="3"/>
      <c r="BT41" s="3"/>
      <c r="BY41" s="2"/>
    </row>
    <row r="42" spans="2:102" s="1057" customFormat="1" ht="15" customHeight="1">
      <c r="B42" s="1056" t="s">
        <v>665</v>
      </c>
      <c r="C42" s="1058">
        <f>C12/C41</f>
        <v>0.9251279712164262</v>
      </c>
      <c r="D42" s="1058">
        <f>D12/D41</f>
        <v>0.91533124582347836</v>
      </c>
      <c r="E42" s="1059"/>
      <c r="F42" s="1058">
        <f>F12/F41</f>
        <v>0.9147708980325403</v>
      </c>
      <c r="G42" s="1058">
        <f>G12/G41</f>
        <v>0.90636944303041089</v>
      </c>
      <c r="H42" s="1056"/>
      <c r="I42" s="1056"/>
      <c r="J42" s="1056"/>
      <c r="K42" s="1056"/>
    </row>
    <row r="43" spans="2:102" ht="15" customHeight="1">
      <c r="B43" s="310" t="s">
        <v>816</v>
      </c>
      <c r="C43" s="311">
        <f>C41-SUM(N30,Y30,AJ30,AU30,BF30)/1000</f>
        <v>0</v>
      </c>
      <c r="D43" s="311">
        <f>D41-SUM(O30,Z30,AK30,AV30,BG30)/1000</f>
        <v>0</v>
      </c>
      <c r="F43" s="311">
        <f>F41-SUM(Q30,AB30,AM30,AX30,BI30)/1000</f>
        <v>0</v>
      </c>
      <c r="G43" s="311">
        <f>G41-SUM(R30,AC30,AN30,AY30,BJ30)/1000</f>
        <v>0</v>
      </c>
      <c r="L43" s="2"/>
      <c r="M43" s="2"/>
      <c r="N43" s="2"/>
      <c r="O43" s="2"/>
      <c r="R43" s="2"/>
      <c r="S43" s="2"/>
      <c r="T43" s="2"/>
      <c r="U43" s="2"/>
      <c r="V43" s="2"/>
      <c r="W43" s="2"/>
      <c r="X43" s="2"/>
      <c r="Y43" s="2"/>
      <c r="Z43" s="2"/>
      <c r="AC43" s="2"/>
      <c r="AD43" s="2"/>
      <c r="AE43" s="2"/>
      <c r="AF43" s="2"/>
      <c r="AG43" s="2"/>
      <c r="AH43" s="2"/>
      <c r="AI43" s="2"/>
      <c r="AJ43" s="2"/>
      <c r="AK43" s="2"/>
      <c r="AN43" s="2"/>
      <c r="AO43" s="2"/>
      <c r="AP43" s="2"/>
      <c r="AQ43" s="2"/>
      <c r="AR43" s="2"/>
      <c r="AS43" s="2"/>
      <c r="AT43" s="2"/>
      <c r="AU43" s="2"/>
      <c r="AV43" s="2"/>
      <c r="AY43" s="2"/>
      <c r="AZ43" s="2"/>
      <c r="BA43" s="2"/>
      <c r="BB43" s="2"/>
      <c r="BC43" s="2"/>
      <c r="BD43" s="2"/>
      <c r="BE43" s="2"/>
      <c r="BF43" s="2"/>
      <c r="BG43" s="2"/>
      <c r="BJ43" s="2"/>
      <c r="BK43" s="2"/>
      <c r="BL43" s="2"/>
      <c r="BM43" s="2"/>
      <c r="BN43" s="2"/>
      <c r="BP43" s="2"/>
      <c r="BQ43" s="2"/>
      <c r="BR43" s="2"/>
      <c r="BU43" s="2"/>
      <c r="BV43" s="2"/>
      <c r="BW43" s="2"/>
      <c r="BX43" s="2"/>
      <c r="BY43" s="2"/>
    </row>
    <row r="44" spans="2:102" ht="15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R44" s="2"/>
      <c r="S44" s="2"/>
      <c r="T44" s="2"/>
      <c r="U44" s="2"/>
      <c r="V44" s="2"/>
      <c r="W44" s="2"/>
      <c r="X44" s="2"/>
      <c r="Y44" s="2"/>
      <c r="Z44" s="2"/>
      <c r="AC44" s="2"/>
      <c r="AD44" s="2"/>
      <c r="AE44" s="2"/>
      <c r="AF44" s="2"/>
      <c r="AG44" s="2"/>
      <c r="AH44" s="2"/>
      <c r="AI44" s="2"/>
      <c r="AJ44" s="2"/>
      <c r="AK44" s="2"/>
      <c r="AN44" s="2"/>
      <c r="AO44" s="2"/>
      <c r="AP44" s="2"/>
      <c r="AQ44" s="2"/>
      <c r="AR44" s="2"/>
      <c r="AS44" s="2"/>
      <c r="AT44" s="2"/>
      <c r="AU44" s="2"/>
      <c r="AV44" s="2"/>
      <c r="AY44" s="2"/>
      <c r="AZ44" s="2"/>
      <c r="BA44" s="2"/>
      <c r="BB44" s="2"/>
      <c r="BC44" s="2"/>
      <c r="BD44" s="2"/>
      <c r="BE44" s="2"/>
      <c r="BF44" s="2"/>
      <c r="BG44" s="2"/>
      <c r="BJ44" s="2"/>
      <c r="BK44" s="2"/>
      <c r="BL44" s="2"/>
      <c r="BM44" s="2"/>
      <c r="BN44" s="2"/>
      <c r="BP44" s="2"/>
      <c r="BQ44" s="2"/>
      <c r="BR44" s="2"/>
      <c r="BU44" s="2"/>
      <c r="BV44" s="2"/>
      <c r="BW44" s="2"/>
      <c r="BX44" s="2"/>
      <c r="BY44" s="2"/>
    </row>
    <row r="45" spans="2:102" ht="15" customHeight="1">
      <c r="C45" s="2"/>
      <c r="D45" s="336"/>
      <c r="E45" s="337" t="str">
        <f>C10</f>
        <v>2T26</v>
      </c>
      <c r="F45" s="337" t="str">
        <f>D10</f>
        <v>2T25</v>
      </c>
      <c r="G45" s="337" t="str">
        <f>F10</f>
        <v>1S26</v>
      </c>
      <c r="H45" s="337" t="str">
        <f>G10</f>
        <v>1S25</v>
      </c>
      <c r="I45" s="2"/>
      <c r="J45" s="2"/>
      <c r="K45" s="2"/>
      <c r="L45" s="2"/>
      <c r="M45" s="2"/>
      <c r="N45" s="2"/>
      <c r="O45" s="2"/>
      <c r="R45" s="2"/>
      <c r="S45" s="2"/>
      <c r="T45" s="2"/>
      <c r="U45" s="2"/>
      <c r="V45" s="2"/>
      <c r="W45" s="2"/>
      <c r="X45" s="2"/>
      <c r="Y45" s="2"/>
      <c r="Z45" s="2"/>
      <c r="AC45" s="2"/>
      <c r="AD45" s="2"/>
      <c r="AE45" s="2"/>
      <c r="AF45" s="2"/>
      <c r="AG45" s="2"/>
      <c r="AH45" s="2"/>
      <c r="AI45" s="2"/>
      <c r="AJ45" s="2"/>
      <c r="AK45" s="2"/>
      <c r="AN45" s="2"/>
      <c r="AO45" s="2"/>
      <c r="AP45" s="2"/>
      <c r="AQ45" s="2"/>
      <c r="AR45" s="2"/>
      <c r="AS45" s="2"/>
      <c r="AT45" s="2"/>
      <c r="AU45" s="2"/>
      <c r="AV45" s="2"/>
      <c r="AY45" s="2"/>
      <c r="AZ45" s="2"/>
      <c r="BA45" s="2"/>
      <c r="BB45" s="2"/>
      <c r="BC45" s="2"/>
      <c r="BD45" s="2"/>
      <c r="BE45" s="2"/>
      <c r="BF45" s="2"/>
      <c r="BG45" s="2"/>
      <c r="BJ45" s="2"/>
      <c r="BK45" s="2"/>
      <c r="BL45" s="2"/>
      <c r="BM45" s="2"/>
      <c r="BN45" s="2"/>
      <c r="BP45" s="2"/>
      <c r="BQ45" s="2"/>
      <c r="BR45" s="2"/>
      <c r="BU45" s="2"/>
      <c r="BV45" s="2"/>
      <c r="BW45" s="2"/>
      <c r="BX45" s="2"/>
      <c r="BY45" s="2"/>
    </row>
    <row r="46" spans="2:102" ht="15" customHeight="1">
      <c r="C46" s="2"/>
      <c r="D46" s="338" t="s">
        <v>815</v>
      </c>
      <c r="E46" s="339">
        <f>SUM(N26,Y26,AJ26,AU26,BF26)</f>
        <v>79267.330760299941</v>
      </c>
      <c r="F46" s="339">
        <f>SUM(O26,Z26,AK26,AV26,BG26)</f>
        <v>91505.392875954349</v>
      </c>
      <c r="G46" s="339">
        <f>SUM(Q26,AB26,AM26,AX26,BI26)</f>
        <v>163052.72315019998</v>
      </c>
      <c r="H46" s="339">
        <f>SUM(R26,AC26,AN26,AY26,BJ26)</f>
        <v>166618.7717394543</v>
      </c>
      <c r="I46" s="2"/>
      <c r="J46" s="2"/>
      <c r="K46" s="2"/>
      <c r="L46" s="2"/>
      <c r="M46" s="2"/>
      <c r="N46" s="2"/>
      <c r="O46" s="2"/>
      <c r="R46" s="2"/>
      <c r="S46" s="2"/>
      <c r="T46" s="2"/>
      <c r="U46" s="2"/>
      <c r="V46" s="2"/>
      <c r="W46" s="2"/>
      <c r="X46" s="2"/>
      <c r="Y46" s="2"/>
      <c r="Z46" s="2"/>
      <c r="AC46" s="2"/>
      <c r="AD46" s="2"/>
      <c r="AE46" s="2"/>
      <c r="AF46" s="2"/>
      <c r="AG46" s="2"/>
      <c r="AH46" s="2"/>
      <c r="AI46" s="2"/>
      <c r="AJ46" s="2"/>
      <c r="AK46" s="2"/>
      <c r="AN46" s="2"/>
      <c r="AO46" s="2"/>
      <c r="AP46" s="2"/>
      <c r="AQ46" s="2"/>
      <c r="AR46" s="2"/>
      <c r="AS46" s="2"/>
      <c r="AT46" s="2"/>
      <c r="AU46" s="2"/>
      <c r="AV46" s="2"/>
      <c r="AY46" s="2"/>
      <c r="AZ46" s="2"/>
      <c r="BA46" s="2"/>
      <c r="BB46" s="2"/>
      <c r="BC46" s="2"/>
      <c r="BD46" s="2"/>
      <c r="BE46" s="2"/>
      <c r="BF46" s="2"/>
      <c r="BG46" s="2"/>
      <c r="BJ46" s="2"/>
      <c r="BK46" s="2"/>
      <c r="BL46" s="2"/>
      <c r="BM46" s="2"/>
      <c r="BN46" s="2"/>
      <c r="BP46" s="2"/>
      <c r="BQ46" s="2"/>
      <c r="BR46" s="2"/>
      <c r="BU46" s="2"/>
      <c r="BV46" s="2"/>
      <c r="BW46" s="2"/>
      <c r="BX46" s="2"/>
      <c r="BY46" s="2"/>
    </row>
    <row r="47" spans="2:102" ht="15" customHeight="1">
      <c r="C47" s="2"/>
      <c r="D47" s="313" t="s">
        <v>807</v>
      </c>
      <c r="E47" s="314">
        <f>(E46-'DRE Reg'!C32)/1000</f>
        <v>-2.9044097001169576E-3</v>
      </c>
      <c r="F47" s="314">
        <f>(F46-'DRE Reg'!D32)/1000</f>
        <v>3.7944595432782083E-4</v>
      </c>
      <c r="G47" s="314">
        <f>(G46-'DRE Reg'!F32)/1000</f>
        <v>-1.9108898000558838E-3</v>
      </c>
      <c r="H47" s="314">
        <f>(H46-'DRE Reg'!G32)/1000</f>
        <v>7.5830945427878764E-4</v>
      </c>
      <c r="I47" s="2"/>
      <c r="J47" s="2"/>
      <c r="K47" s="2"/>
      <c r="L47" s="2"/>
      <c r="M47" s="2"/>
      <c r="N47" s="2"/>
      <c r="O47" s="2"/>
      <c r="R47" s="2"/>
      <c r="S47" s="2"/>
      <c r="T47" s="2"/>
      <c r="U47" s="2"/>
      <c r="V47" s="2"/>
      <c r="W47" s="2"/>
      <c r="X47" s="2"/>
      <c r="Y47" s="2"/>
      <c r="Z47" s="2"/>
      <c r="AC47" s="2"/>
      <c r="AD47" s="2"/>
      <c r="AE47" s="2"/>
      <c r="AF47" s="2"/>
      <c r="AG47" s="2"/>
      <c r="AH47" s="2"/>
      <c r="AI47" s="2"/>
      <c r="AJ47" s="2"/>
      <c r="AK47" s="2"/>
      <c r="AN47" s="2"/>
      <c r="AO47" s="2"/>
      <c r="AP47" s="2"/>
      <c r="AQ47" s="2"/>
      <c r="AR47" s="2"/>
      <c r="AS47" s="2"/>
      <c r="AT47" s="2"/>
      <c r="AU47" s="2"/>
      <c r="AV47" s="2"/>
      <c r="AY47" s="2"/>
      <c r="AZ47" s="2"/>
      <c r="BA47" s="2"/>
      <c r="BB47" s="2"/>
      <c r="BC47" s="2"/>
      <c r="BD47" s="2"/>
      <c r="BE47" s="2"/>
      <c r="BF47" s="2"/>
      <c r="BG47" s="2"/>
      <c r="BJ47" s="2"/>
      <c r="BK47" s="2"/>
      <c r="BL47" s="2"/>
      <c r="BM47" s="2"/>
      <c r="BN47" s="2"/>
      <c r="BP47" s="2"/>
      <c r="BQ47" s="2"/>
      <c r="BR47" s="2"/>
      <c r="BU47" s="2"/>
      <c r="BV47" s="2"/>
      <c r="BW47" s="2"/>
      <c r="BX47" s="2"/>
      <c r="BY47" s="2"/>
    </row>
    <row r="48" spans="2:102" ht="15" customHeight="1">
      <c r="B48" s="4" t="s">
        <v>792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</row>
    <row r="49" spans="2:77" ht="15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</row>
    <row r="50" spans="2:77" ht="15" customHeight="1" thickBot="1">
      <c r="C50" s="2"/>
      <c r="D50" s="2"/>
      <c r="E50" s="2"/>
      <c r="F50" s="2"/>
      <c r="G50" s="2"/>
      <c r="H50" s="2"/>
      <c r="I50" s="2"/>
      <c r="J50" s="2"/>
      <c r="K50" s="2"/>
      <c r="L50" s="2"/>
      <c r="M50" s="23"/>
      <c r="N50" s="24"/>
      <c r="O50" s="24"/>
      <c r="P50" s="24"/>
      <c r="Q50" s="24"/>
      <c r="R50" s="24"/>
      <c r="S50" s="24"/>
      <c r="T50" s="24"/>
      <c r="U50" s="24"/>
      <c r="V50" s="24"/>
      <c r="W50" s="2"/>
      <c r="X50" s="23"/>
      <c r="Y50" s="24"/>
      <c r="Z50" s="24"/>
      <c r="AA50" s="24"/>
      <c r="AB50" s="24"/>
      <c r="AC50" s="24"/>
      <c r="AD50" s="24"/>
      <c r="AE50" s="24"/>
      <c r="AF50" s="24"/>
      <c r="AG50" s="2"/>
      <c r="AH50" s="2"/>
      <c r="AI50" s="23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3"/>
      <c r="AU50" s="24"/>
      <c r="AV50" s="24"/>
      <c r="AW50" s="24"/>
      <c r="AX50" s="24"/>
      <c r="AY50" s="24"/>
      <c r="AZ50" s="24"/>
      <c r="BA50" s="24"/>
      <c r="BB50" s="24"/>
      <c r="BC50" s="24"/>
      <c r="BD50" s="2"/>
      <c r="BE50" s="23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3"/>
      <c r="BQ50" s="24"/>
      <c r="BR50" s="24"/>
      <c r="BS50" s="24"/>
      <c r="BT50" s="24"/>
      <c r="BU50" s="24"/>
      <c r="BV50" s="24"/>
      <c r="BW50" s="24"/>
      <c r="BX50" s="24"/>
      <c r="BY50" s="24"/>
    </row>
    <row r="51" spans="2:77" ht="15" customHeight="1" thickBot="1">
      <c r="B51" s="30" t="s">
        <v>41</v>
      </c>
      <c r="C51" s="1506" t="s">
        <v>832</v>
      </c>
      <c r="D51" s="1507" t="str">
        <f>Menu!$D$16</f>
        <v>2Q25</v>
      </c>
      <c r="E51" s="1507" t="s">
        <v>13</v>
      </c>
      <c r="F51" s="1507" t="str">
        <f>Destaques!$F$27</f>
        <v>1H26</v>
      </c>
      <c r="G51" s="1507" t="str">
        <f>Destaques!$G$27</f>
        <v>1H25</v>
      </c>
      <c r="H51" s="1507" t="s">
        <v>13</v>
      </c>
      <c r="I51" s="24"/>
      <c r="J51" s="1536" t="s">
        <v>798</v>
      </c>
      <c r="K51" s="1536" t="s">
        <v>557</v>
      </c>
      <c r="M51" s="1520" t="str">
        <f>M9</f>
        <v>IE MADEIRA</v>
      </c>
      <c r="N51" s="1538"/>
      <c r="O51" s="1538"/>
      <c r="P51" s="1538"/>
      <c r="Q51" s="1538"/>
      <c r="R51" s="1538"/>
      <c r="S51" s="1539"/>
      <c r="U51" s="24"/>
      <c r="V51" s="24"/>
      <c r="X51" s="1520" t="str">
        <f>X9</f>
        <v>IE GARANHUNS</v>
      </c>
      <c r="Y51" s="1538"/>
      <c r="Z51" s="1538"/>
      <c r="AA51" s="1538"/>
      <c r="AB51" s="1538"/>
      <c r="AC51" s="1538"/>
      <c r="AD51" s="1539"/>
      <c r="AF51" s="2"/>
      <c r="AG51" s="2"/>
      <c r="AH51" s="2"/>
      <c r="AI51" s="1520" t="str">
        <f>AI9</f>
        <v>IE AIMORÉS</v>
      </c>
      <c r="AJ51" s="1538"/>
      <c r="AK51" s="1538"/>
      <c r="AL51" s="1538"/>
      <c r="AM51" s="1538"/>
      <c r="AN51" s="1538"/>
      <c r="AO51" s="1539"/>
      <c r="AQ51" s="2"/>
      <c r="AR51" s="2"/>
      <c r="AT51" s="1520" t="str">
        <f>AT9</f>
        <v>IE PARAGUAÇU</v>
      </c>
      <c r="AU51" s="1538"/>
      <c r="AV51" s="1538"/>
      <c r="AW51" s="1538"/>
      <c r="AX51" s="1538"/>
      <c r="AY51" s="1538"/>
      <c r="AZ51" s="1539"/>
      <c r="BB51" s="2"/>
      <c r="BC51" s="2"/>
      <c r="BE51" s="1520" t="str">
        <f>BE9</f>
        <v>IE IVAÍ</v>
      </c>
      <c r="BF51" s="1538"/>
      <c r="BG51" s="1538"/>
      <c r="BH51" s="1538"/>
      <c r="BI51" s="1538"/>
      <c r="BJ51" s="1538"/>
      <c r="BK51" s="1539"/>
      <c r="BM51" s="24"/>
      <c r="BN51" s="24"/>
      <c r="BO51" s="24"/>
      <c r="BP51" s="1520" t="str">
        <f>BP9</f>
        <v>AIE (IE IVAÍ + IE PARAGUAÇU + IE AIMORÉS)</v>
      </c>
      <c r="BQ51" s="1538"/>
      <c r="BR51" s="1538"/>
      <c r="BS51" s="1538"/>
      <c r="BT51" s="1538"/>
      <c r="BU51" s="1538"/>
      <c r="BV51" s="1539"/>
      <c r="BX51" s="2"/>
      <c r="BY51" s="2"/>
    </row>
    <row r="52" spans="2:77" ht="15" customHeight="1" thickBot="1">
      <c r="B52" s="305" t="s">
        <v>618</v>
      </c>
      <c r="C52" s="32" t="str">
        <f>Menu!$D$15</f>
        <v>2Q26</v>
      </c>
      <c r="D52" s="100" t="str">
        <f>Menu!$D$16</f>
        <v>2Q25</v>
      </c>
      <c r="E52" s="32" t="s">
        <v>13</v>
      </c>
      <c r="F52" s="32" t="str">
        <f>Menu!$D$17</f>
        <v>1H26</v>
      </c>
      <c r="G52" s="32" t="str">
        <f>Menu!$D$18</f>
        <v>1H25</v>
      </c>
      <c r="H52" s="32" t="s">
        <v>13</v>
      </c>
      <c r="I52" s="24"/>
      <c r="J52" s="1536"/>
      <c r="K52" s="1536"/>
      <c r="L52" s="2"/>
      <c r="M52" s="30" t="s">
        <v>249</v>
      </c>
      <c r="N52" s="1506" t="str">
        <f>Menu!$D$15</f>
        <v>2Q26</v>
      </c>
      <c r="O52" s="1506" t="str">
        <f>Menu!$D$16</f>
        <v>2Q25</v>
      </c>
      <c r="P52" s="1506" t="s">
        <v>13</v>
      </c>
      <c r="Q52" s="1506" t="str">
        <f>Destaques!F$27</f>
        <v>1H26</v>
      </c>
      <c r="R52" s="1506" t="str">
        <f>Destaques!G$27</f>
        <v>1H25</v>
      </c>
      <c r="S52" s="1506" t="s">
        <v>13</v>
      </c>
      <c r="U52" s="24"/>
      <c r="V52" s="24"/>
      <c r="W52" s="2"/>
      <c r="X52" s="30" t="s">
        <v>249</v>
      </c>
      <c r="Y52" s="1506" t="str">
        <f>N52</f>
        <v>2Q26</v>
      </c>
      <c r="Z52" s="1506" t="str">
        <f>O52</f>
        <v>2Q25</v>
      </c>
      <c r="AA52" s="1506" t="s">
        <v>13</v>
      </c>
      <c r="AB52" s="1506" t="str">
        <f>Destaques!$F$27</f>
        <v>1H26</v>
      </c>
      <c r="AC52" s="1506" t="str">
        <f>Destaques!$G$27</f>
        <v>1H25</v>
      </c>
      <c r="AD52" s="1506" t="s">
        <v>13</v>
      </c>
      <c r="AF52" s="2"/>
      <c r="AG52" s="2"/>
      <c r="AH52" s="2"/>
      <c r="AI52" s="30" t="s">
        <v>249</v>
      </c>
      <c r="AJ52" s="1506" t="str">
        <f>Y52</f>
        <v>2Q26</v>
      </c>
      <c r="AK52" s="1506" t="str">
        <f>Z52</f>
        <v>2Q25</v>
      </c>
      <c r="AL52" s="1506" t="s">
        <v>13</v>
      </c>
      <c r="AM52" s="1506" t="str">
        <f>Destaques!$F$27</f>
        <v>1H26</v>
      </c>
      <c r="AN52" s="1506" t="str">
        <f>Destaques!$G$27</f>
        <v>1H25</v>
      </c>
      <c r="AO52" s="1506" t="s">
        <v>13</v>
      </c>
      <c r="AQ52" s="2"/>
      <c r="AR52" s="2"/>
      <c r="AS52" s="2"/>
      <c r="AT52" s="30" t="s">
        <v>249</v>
      </c>
      <c r="AU52" s="1506" t="str">
        <f>AJ52</f>
        <v>2Q26</v>
      </c>
      <c r="AV52" s="1506" t="str">
        <f>AK52</f>
        <v>2Q25</v>
      </c>
      <c r="AW52" s="1506" t="s">
        <v>13</v>
      </c>
      <c r="AX52" s="1506" t="str">
        <f>Destaques!$F$27</f>
        <v>1H26</v>
      </c>
      <c r="AY52" s="1506" t="str">
        <f>Destaques!$G$27</f>
        <v>1H25</v>
      </c>
      <c r="AZ52" s="1506" t="s">
        <v>13</v>
      </c>
      <c r="BB52" s="2"/>
      <c r="BC52" s="2"/>
      <c r="BD52" s="2"/>
      <c r="BE52" s="30" t="s">
        <v>249</v>
      </c>
      <c r="BF52" s="1506" t="str">
        <f>AU52</f>
        <v>2Q26</v>
      </c>
      <c r="BG52" s="1506" t="str">
        <f>AV52</f>
        <v>2Q25</v>
      </c>
      <c r="BH52" s="1506" t="s">
        <v>13</v>
      </c>
      <c r="BI52" s="1506" t="str">
        <f>Destaques!$F$27</f>
        <v>1H26</v>
      </c>
      <c r="BJ52" s="1506" t="str">
        <f>Destaques!$G$27</f>
        <v>1H25</v>
      </c>
      <c r="BK52" s="1506" t="s">
        <v>13</v>
      </c>
      <c r="BM52" s="24"/>
      <c r="BN52" s="24"/>
      <c r="BO52" s="24"/>
      <c r="BP52" s="30" t="s">
        <v>249</v>
      </c>
      <c r="BQ52" s="1506" t="str">
        <f>BF52</f>
        <v>2Q26</v>
      </c>
      <c r="BR52" s="1506" t="str">
        <f>BG52</f>
        <v>2Q25</v>
      </c>
      <c r="BS52" s="1506" t="s">
        <v>13</v>
      </c>
      <c r="BT52" s="1506" t="str">
        <f>Destaques!$F$27</f>
        <v>1H26</v>
      </c>
      <c r="BU52" s="1506" t="str">
        <f>Destaques!$G$27</f>
        <v>1H25</v>
      </c>
      <c r="BV52" s="1506" t="s">
        <v>13</v>
      </c>
      <c r="BX52" s="2"/>
      <c r="BY52" s="2"/>
    </row>
    <row r="53" spans="2:77" ht="15" customHeight="1" thickBot="1">
      <c r="B53" s="319" t="s">
        <v>1347</v>
      </c>
      <c r="C53" s="320">
        <f t="shared" ref="C53:G60" si="42">C11</f>
        <v>966.89185436999981</v>
      </c>
      <c r="D53" s="320">
        <f t="shared" si="42"/>
        <v>789.54308801999866</v>
      </c>
      <c r="E53" s="321">
        <f t="shared" ref="E53:E60" si="43">IF(OR(AND(D53&gt;0,C53&lt;0),AND(D53&lt;0,C53&gt;0)),"n.a",IFERROR(C53/D53-1,"N.A."))</f>
        <v>0.22462202385274876</v>
      </c>
      <c r="F53" s="320">
        <f t="shared" si="42"/>
        <v>1988.0675603999994</v>
      </c>
      <c r="G53" s="320">
        <f t="shared" si="42"/>
        <v>1712.7937026499987</v>
      </c>
      <c r="H53" s="321">
        <f t="shared" ref="H53:H60" si="44">IF(OR(AND(G53&gt;0,F53&lt;0),AND(G53&lt;0,F53&gt;0)),"n.a",IFERROR(F53/G53-1,"N.A."))</f>
        <v>0.16071629486032246</v>
      </c>
      <c r="I53" s="24"/>
      <c r="J53" s="320">
        <f t="shared" ref="J53:K56" si="45">C53-D53</f>
        <v>177.34876635000114</v>
      </c>
      <c r="K53" s="320">
        <f t="shared" si="45"/>
        <v>789.31846599614596</v>
      </c>
      <c r="L53" s="2"/>
      <c r="M53" s="305" t="s">
        <v>619</v>
      </c>
      <c r="N53" s="1535"/>
      <c r="O53" s="1535"/>
      <c r="P53" s="1535"/>
      <c r="Q53" s="1535"/>
      <c r="R53" s="1535"/>
      <c r="S53" s="1535"/>
      <c r="U53" s="24"/>
      <c r="V53" s="24"/>
      <c r="W53" s="2"/>
      <c r="X53" s="305" t="s">
        <v>619</v>
      </c>
      <c r="Y53" s="1535"/>
      <c r="Z53" s="1535"/>
      <c r="AA53" s="1535"/>
      <c r="AB53" s="1535"/>
      <c r="AC53" s="1535"/>
      <c r="AD53" s="1535"/>
      <c r="AF53" s="2"/>
      <c r="AG53" s="2"/>
      <c r="AH53" s="2"/>
      <c r="AI53" s="305" t="s">
        <v>619</v>
      </c>
      <c r="AJ53" s="1535"/>
      <c r="AK53" s="1535"/>
      <c r="AL53" s="1535"/>
      <c r="AM53" s="1535"/>
      <c r="AN53" s="1535"/>
      <c r="AO53" s="1535"/>
      <c r="AQ53" s="2"/>
      <c r="AR53" s="2"/>
      <c r="AS53" s="2"/>
      <c r="AT53" s="305" t="s">
        <v>619</v>
      </c>
      <c r="AU53" s="1535"/>
      <c r="AV53" s="1535"/>
      <c r="AW53" s="1535"/>
      <c r="AX53" s="1535"/>
      <c r="AY53" s="1535"/>
      <c r="AZ53" s="1535"/>
      <c r="BB53" s="2"/>
      <c r="BC53" s="2"/>
      <c r="BD53" s="2"/>
      <c r="BE53" s="305" t="s">
        <v>619</v>
      </c>
      <c r="BF53" s="1535"/>
      <c r="BG53" s="1535"/>
      <c r="BH53" s="1535"/>
      <c r="BI53" s="1535"/>
      <c r="BJ53" s="1535"/>
      <c r="BK53" s="1535"/>
      <c r="BM53" s="24"/>
      <c r="BN53" s="24"/>
      <c r="BO53" s="24"/>
      <c r="BP53" s="305" t="s">
        <v>619</v>
      </c>
      <c r="BQ53" s="1535"/>
      <c r="BR53" s="1535"/>
      <c r="BS53" s="1535"/>
      <c r="BT53" s="1535"/>
      <c r="BU53" s="1535"/>
      <c r="BV53" s="1535"/>
      <c r="BX53" s="2"/>
      <c r="BY53" s="2"/>
    </row>
    <row r="54" spans="2:77">
      <c r="B54" s="317" t="s">
        <v>1418</v>
      </c>
      <c r="C54" s="318">
        <f t="shared" si="42"/>
        <v>181.39146578949993</v>
      </c>
      <c r="D54" s="318">
        <f t="shared" si="42"/>
        <v>170.66882595425434</v>
      </c>
      <c r="E54" s="54">
        <f t="shared" si="43"/>
        <v>6.282717289049411E-2</v>
      </c>
      <c r="F54" s="318">
        <f t="shared" si="42"/>
        <v>361.72275992839997</v>
      </c>
      <c r="G54" s="318">
        <f t="shared" si="42"/>
        <v>335.5655310444543</v>
      </c>
      <c r="H54" s="54">
        <f t="shared" si="44"/>
        <v>7.7949689297738045E-2</v>
      </c>
      <c r="I54" s="24"/>
      <c r="J54" s="318">
        <f t="shared" si="45"/>
        <v>10.722639835245587</v>
      </c>
      <c r="K54" s="318">
        <f t="shared" si="45"/>
        <v>170.60599878136384</v>
      </c>
      <c r="L54" s="2"/>
      <c r="M54" s="147" t="s">
        <v>350</v>
      </c>
      <c r="N54" s="132">
        <f t="shared" ref="N54:S65" si="46">N12</f>
        <v>211347.3046699999</v>
      </c>
      <c r="O54" s="132">
        <f t="shared" si="46"/>
        <v>200362.06649000008</v>
      </c>
      <c r="P54" s="149">
        <f t="shared" si="46"/>
        <v>5.4826935918771191E-2</v>
      </c>
      <c r="Q54" s="132">
        <f t="shared" si="46"/>
        <v>422670.22717999993</v>
      </c>
      <c r="R54" s="132">
        <f t="shared" si="46"/>
        <v>392780.79938000004</v>
      </c>
      <c r="S54" s="149">
        <f t="shared" si="46"/>
        <v>7.6096967690834294E-2</v>
      </c>
      <c r="U54" s="24"/>
      <c r="V54" s="24"/>
      <c r="W54" s="2"/>
      <c r="X54" s="147" t="s">
        <v>350</v>
      </c>
      <c r="Y54" s="132">
        <f t="shared" ref="Y54:AD65" si="47">Y12</f>
        <v>42833.660320000003</v>
      </c>
      <c r="Z54" s="132">
        <f t="shared" si="47"/>
        <v>41536.596509999996</v>
      </c>
      <c r="AA54" s="149">
        <f t="shared" si="47"/>
        <v>3.1227012297161627E-2</v>
      </c>
      <c r="AB54" s="132">
        <f t="shared" si="47"/>
        <v>88539.69167</v>
      </c>
      <c r="AC54" s="132">
        <f t="shared" si="47"/>
        <v>82904.174329999994</v>
      </c>
      <c r="AD54" s="149">
        <f t="shared" si="47"/>
        <v>6.7976279669197837E-2</v>
      </c>
      <c r="AF54" s="2"/>
      <c r="AG54" s="2"/>
      <c r="AH54" s="2"/>
      <c r="AI54" s="147" t="s">
        <v>350</v>
      </c>
      <c r="AJ54" s="132">
        <f t="shared" ref="AJ54:AO65" si="48">AJ12</f>
        <v>29968</v>
      </c>
      <c r="AK54" s="132">
        <f t="shared" si="48"/>
        <v>28454</v>
      </c>
      <c r="AL54" s="149">
        <f t="shared" si="48"/>
        <v>5.320868770647369E-2</v>
      </c>
      <c r="AM54" s="132">
        <f t="shared" si="48"/>
        <v>59936</v>
      </c>
      <c r="AN54" s="132">
        <f t="shared" si="48"/>
        <v>56909</v>
      </c>
      <c r="AO54" s="149">
        <f t="shared" si="48"/>
        <v>5.3190180814985277E-2</v>
      </c>
      <c r="AQ54" s="2"/>
      <c r="AR54" s="2"/>
      <c r="AS54" s="2"/>
      <c r="AT54" s="147" t="s">
        <v>350</v>
      </c>
      <c r="AU54" s="132">
        <f t="shared" ref="AU54:AZ65" si="49">AU12</f>
        <v>44728</v>
      </c>
      <c r="AV54" s="132">
        <f t="shared" si="49"/>
        <v>42384</v>
      </c>
      <c r="AW54" s="149">
        <f t="shared" si="49"/>
        <v>5.5303888259720546E-2</v>
      </c>
      <c r="AX54" s="132">
        <f t="shared" si="49"/>
        <v>89064</v>
      </c>
      <c r="AY54" s="132">
        <f t="shared" si="49"/>
        <v>84045</v>
      </c>
      <c r="AZ54" s="149">
        <f t="shared" si="49"/>
        <v>5.9718008209887596E-2</v>
      </c>
      <c r="BB54" s="2"/>
      <c r="BC54" s="2"/>
      <c r="BD54" s="2"/>
      <c r="BE54" s="147" t="s">
        <v>350</v>
      </c>
      <c r="BF54" s="132">
        <f t="shared" ref="BF54:BK65" si="50">BF12</f>
        <v>109767.42505000001</v>
      </c>
      <c r="BG54" s="132">
        <f t="shared" si="50"/>
        <v>104217.08860000002</v>
      </c>
      <c r="BH54" s="149">
        <f t="shared" si="50"/>
        <v>5.3257450621202462E-2</v>
      </c>
      <c r="BI54" s="132">
        <f t="shared" si="50"/>
        <v>222829.94584</v>
      </c>
      <c r="BJ54" s="132">
        <f t="shared" si="50"/>
        <v>209961.91969000001</v>
      </c>
      <c r="BK54" s="149">
        <f t="shared" si="50"/>
        <v>6.1287428544181122E-2</v>
      </c>
      <c r="BM54" s="24"/>
      <c r="BN54" s="24"/>
      <c r="BO54" s="24"/>
      <c r="BP54" s="147" t="s">
        <v>350</v>
      </c>
      <c r="BQ54" s="132">
        <f t="shared" ref="BQ54:BV54" si="51">BQ12</f>
        <v>184463.42505000002</v>
      </c>
      <c r="BR54" s="132">
        <f t="shared" si="51"/>
        <v>175055.08860000002</v>
      </c>
      <c r="BS54" s="149">
        <f t="shared" si="51"/>
        <v>5.3745004074106095E-2</v>
      </c>
      <c r="BT54" s="132">
        <f t="shared" si="51"/>
        <v>371829.94584</v>
      </c>
      <c r="BU54" s="132">
        <f t="shared" si="51"/>
        <v>350915.91969000001</v>
      </c>
      <c r="BV54" s="149">
        <f t="shared" si="51"/>
        <v>5.9598396585927249E-2</v>
      </c>
      <c r="BX54" s="2"/>
      <c r="BY54" s="2"/>
    </row>
    <row r="55" spans="2:77" ht="15" customHeight="1">
      <c r="B55" s="198" t="str">
        <f>B13</f>
        <v>IE Madeira (51%)</v>
      </c>
      <c r="C55" s="40">
        <f t="shared" si="42"/>
        <v>86.474411679599953</v>
      </c>
      <c r="D55" s="40">
        <f t="shared" si="42"/>
        <v>80.223559760700056</v>
      </c>
      <c r="E55" s="39">
        <f t="shared" si="43"/>
        <v>7.7917907626458449E-2</v>
      </c>
      <c r="F55" s="40">
        <f t="shared" si="42"/>
        <v>168.8420567844</v>
      </c>
      <c r="G55" s="40">
        <f t="shared" si="42"/>
        <v>155.07282063180003</v>
      </c>
      <c r="H55" s="39">
        <f t="shared" si="44"/>
        <v>8.879206618220481E-2</v>
      </c>
      <c r="I55" s="24"/>
      <c r="J55" s="40">
        <f t="shared" si="45"/>
        <v>6.2508519188998974</v>
      </c>
      <c r="K55" s="40">
        <f t="shared" si="45"/>
        <v>80.145641853073599</v>
      </c>
      <c r="L55" s="306"/>
      <c r="M55" s="198" t="s">
        <v>351</v>
      </c>
      <c r="N55" s="202">
        <f t="shared" si="46"/>
        <v>-29214.389560000003</v>
      </c>
      <c r="O55" s="202">
        <f t="shared" si="46"/>
        <v>-27240.810530000006</v>
      </c>
      <c r="P55" s="39">
        <f t="shared" si="46"/>
        <v>7.2449350500291221E-2</v>
      </c>
      <c r="Q55" s="202">
        <f t="shared" si="46"/>
        <v>-57746.043890000001</v>
      </c>
      <c r="R55" s="202">
        <f t="shared" si="46"/>
        <v>-52415.745400000007</v>
      </c>
      <c r="S55" s="39">
        <f t="shared" si="46"/>
        <v>0.101692696523209</v>
      </c>
      <c r="U55" s="24"/>
      <c r="V55" s="24"/>
      <c r="W55" s="306"/>
      <c r="X55" s="198" t="s">
        <v>351</v>
      </c>
      <c r="Y55" s="202">
        <f t="shared" si="47"/>
        <v>-5715.0340099999994</v>
      </c>
      <c r="Z55" s="202">
        <f t="shared" si="47"/>
        <v>-5490.7274599999982</v>
      </c>
      <c r="AA55" s="39">
        <f t="shared" si="47"/>
        <v>4.0851881947169488E-2</v>
      </c>
      <c r="AB55" s="202">
        <f t="shared" si="47"/>
        <v>-11396.32468</v>
      </c>
      <c r="AC55" s="202">
        <f t="shared" si="47"/>
        <v>-10913.152129999999</v>
      </c>
      <c r="AD55" s="39">
        <f t="shared" si="47"/>
        <v>4.4274334696734474E-2</v>
      </c>
      <c r="AF55" s="2"/>
      <c r="AG55" s="2"/>
      <c r="AH55" s="2"/>
      <c r="AI55" s="198" t="s">
        <v>351</v>
      </c>
      <c r="AJ55" s="202">
        <f t="shared" si="48"/>
        <v>-3017</v>
      </c>
      <c r="AK55" s="202">
        <f t="shared" si="48"/>
        <v>-2977</v>
      </c>
      <c r="AL55" s="39">
        <f t="shared" si="48"/>
        <v>1.3436345314074671E-2</v>
      </c>
      <c r="AM55" s="202">
        <f t="shared" si="48"/>
        <v>-6132</v>
      </c>
      <c r="AN55" s="202">
        <f t="shared" si="48"/>
        <v>-5954</v>
      </c>
      <c r="AO55" s="39">
        <f t="shared" si="48"/>
        <v>2.9895868323815966E-2</v>
      </c>
      <c r="AQ55" s="2"/>
      <c r="AR55" s="2"/>
      <c r="AS55" s="306"/>
      <c r="AT55" s="198" t="s">
        <v>351</v>
      </c>
      <c r="AU55" s="202">
        <f t="shared" si="49"/>
        <v>-4725</v>
      </c>
      <c r="AV55" s="202">
        <f t="shared" si="49"/>
        <v>-4718</v>
      </c>
      <c r="AW55" s="39">
        <f t="shared" si="49"/>
        <v>1.4836795252226587E-3</v>
      </c>
      <c r="AX55" s="202">
        <f t="shared" si="49"/>
        <v>-9052</v>
      </c>
      <c r="AY55" s="202">
        <f t="shared" si="49"/>
        <v>-9365</v>
      </c>
      <c r="AZ55" s="39">
        <f t="shared" si="49"/>
        <v>-3.342231713828081E-2</v>
      </c>
      <c r="BB55" s="2"/>
      <c r="BC55" s="2"/>
      <c r="BD55" s="306"/>
      <c r="BE55" s="198" t="s">
        <v>351</v>
      </c>
      <c r="BF55" s="202">
        <f t="shared" si="50"/>
        <v>-11518.54305</v>
      </c>
      <c r="BG55" s="202">
        <f t="shared" si="50"/>
        <v>-10927.592379999998</v>
      </c>
      <c r="BH55" s="39">
        <f t="shared" si="50"/>
        <v>5.407876222410879E-2</v>
      </c>
      <c r="BI55" s="202">
        <f t="shared" si="50"/>
        <v>-23371.47867</v>
      </c>
      <c r="BJ55" s="202">
        <f t="shared" si="50"/>
        <v>-22011.014309999999</v>
      </c>
      <c r="BK55" s="39">
        <f t="shared" si="50"/>
        <v>6.1808344715032826E-2</v>
      </c>
      <c r="BM55" s="24"/>
      <c r="BN55" s="24"/>
      <c r="BO55" s="24"/>
      <c r="BP55" s="198" t="s">
        <v>351</v>
      </c>
      <c r="BQ55" s="202">
        <f t="shared" ref="BQ55:BV55" si="52">BQ13</f>
        <v>-19260.54305</v>
      </c>
      <c r="BR55" s="202">
        <f t="shared" si="52"/>
        <v>-18622.592379999998</v>
      </c>
      <c r="BS55" s="39">
        <f t="shared" si="52"/>
        <v>3.425681328261998E-2</v>
      </c>
      <c r="BT55" s="202">
        <f t="shared" si="52"/>
        <v>-38555.478669999997</v>
      </c>
      <c r="BU55" s="202">
        <f t="shared" si="52"/>
        <v>-37330.014309999999</v>
      </c>
      <c r="BV55" s="39">
        <f t="shared" si="52"/>
        <v>3.2827856689884083E-2</v>
      </c>
      <c r="BX55" s="2"/>
      <c r="BY55" s="2"/>
    </row>
    <row r="56" spans="2:77" ht="15" customHeight="1">
      <c r="B56" s="198" t="str">
        <f>B14</f>
        <v>IE Garanhuns (51%)</v>
      </c>
      <c r="C56" s="40">
        <f t="shared" si="42"/>
        <v>16.998760014899997</v>
      </c>
      <c r="D56" s="40">
        <f t="shared" si="42"/>
        <v>16.446805078554295</v>
      </c>
      <c r="E56" s="39">
        <f t="shared" si="43"/>
        <v>3.356000960122163E-2</v>
      </c>
      <c r="F56" s="40">
        <f t="shared" si="42"/>
        <v>35.245321179000001</v>
      </c>
      <c r="G56" s="40">
        <f t="shared" si="42"/>
        <v>32.54306318765429</v>
      </c>
      <c r="H56" s="39">
        <f t="shared" si="44"/>
        <v>8.3036374780197431E-2</v>
      </c>
      <c r="I56" s="24"/>
      <c r="J56" s="40">
        <f t="shared" si="45"/>
        <v>0.5519549363457017</v>
      </c>
      <c r="K56" s="40">
        <f t="shared" si="45"/>
        <v>16.413245068953074</v>
      </c>
      <c r="L56" s="2"/>
      <c r="M56" s="317" t="s">
        <v>352</v>
      </c>
      <c r="N56" s="128">
        <f t="shared" si="46"/>
        <v>182132.91510999991</v>
      </c>
      <c r="O56" s="128">
        <f t="shared" si="46"/>
        <v>173121.25596000007</v>
      </c>
      <c r="P56" s="54">
        <f t="shared" si="46"/>
        <v>5.2054030569660403E-2</v>
      </c>
      <c r="Q56" s="128">
        <f t="shared" si="46"/>
        <v>364924.18328999996</v>
      </c>
      <c r="R56" s="128">
        <f t="shared" si="46"/>
        <v>340365.05398000003</v>
      </c>
      <c r="S56" s="54">
        <f t="shared" si="46"/>
        <v>7.2155261014084759E-2</v>
      </c>
      <c r="U56" s="24"/>
      <c r="V56" s="24"/>
      <c r="W56" s="2"/>
      <c r="X56" s="317" t="s">
        <v>352</v>
      </c>
      <c r="Y56" s="128">
        <f t="shared" si="47"/>
        <v>37118.62631</v>
      </c>
      <c r="Z56" s="128">
        <f t="shared" si="47"/>
        <v>36045.869049999994</v>
      </c>
      <c r="AA56" s="54">
        <f t="shared" si="47"/>
        <v>2.9760893225017293E-2</v>
      </c>
      <c r="AB56" s="128">
        <f t="shared" si="47"/>
        <v>77143.366989999995</v>
      </c>
      <c r="AC56" s="128">
        <f t="shared" si="47"/>
        <v>71991.022199999992</v>
      </c>
      <c r="AD56" s="54">
        <f t="shared" si="47"/>
        <v>7.1569268396914021E-2</v>
      </c>
      <c r="AF56" s="2"/>
      <c r="AG56" s="2"/>
      <c r="AH56" s="2"/>
      <c r="AI56" s="317" t="s">
        <v>352</v>
      </c>
      <c r="AJ56" s="128">
        <f t="shared" si="48"/>
        <v>26951</v>
      </c>
      <c r="AK56" s="128">
        <f t="shared" si="48"/>
        <v>25477</v>
      </c>
      <c r="AL56" s="54">
        <f t="shared" si="48"/>
        <v>5.7856105506927769E-2</v>
      </c>
      <c r="AM56" s="128">
        <f t="shared" si="48"/>
        <v>53804</v>
      </c>
      <c r="AN56" s="128">
        <f t="shared" si="48"/>
        <v>50955</v>
      </c>
      <c r="AO56" s="54">
        <f t="shared" si="48"/>
        <v>5.5912079285644234E-2</v>
      </c>
      <c r="AQ56" s="2"/>
      <c r="AR56" s="2"/>
      <c r="AS56" s="2"/>
      <c r="AT56" s="317" t="s">
        <v>352</v>
      </c>
      <c r="AU56" s="128">
        <f t="shared" si="49"/>
        <v>40003</v>
      </c>
      <c r="AV56" s="128">
        <f t="shared" si="49"/>
        <v>37666</v>
      </c>
      <c r="AW56" s="54">
        <f t="shared" si="49"/>
        <v>6.204534593532629E-2</v>
      </c>
      <c r="AX56" s="128">
        <f t="shared" si="49"/>
        <v>80012</v>
      </c>
      <c r="AY56" s="128">
        <f t="shared" si="49"/>
        <v>74680</v>
      </c>
      <c r="AZ56" s="54">
        <f t="shared" si="49"/>
        <v>7.1397964649169809E-2</v>
      </c>
      <c r="BB56" s="2"/>
      <c r="BC56" s="2"/>
      <c r="BD56" s="2"/>
      <c r="BE56" s="317" t="s">
        <v>352</v>
      </c>
      <c r="BF56" s="128">
        <f t="shared" si="50"/>
        <v>98248.881999999998</v>
      </c>
      <c r="BG56" s="128">
        <f t="shared" si="50"/>
        <v>93289.496220000015</v>
      </c>
      <c r="BH56" s="54">
        <f t="shared" si="50"/>
        <v>5.3161245166385207E-2</v>
      </c>
      <c r="BI56" s="128">
        <f t="shared" si="50"/>
        <v>199458.46716999999</v>
      </c>
      <c r="BJ56" s="128">
        <f t="shared" si="50"/>
        <v>187950.90538000001</v>
      </c>
      <c r="BK56" s="54">
        <f t="shared" si="50"/>
        <v>6.1226423819209286E-2</v>
      </c>
      <c r="BM56" s="24"/>
      <c r="BN56" s="24"/>
      <c r="BO56" s="24"/>
      <c r="BP56" s="317" t="s">
        <v>352</v>
      </c>
      <c r="BQ56" s="128">
        <f t="shared" ref="BQ56:BV56" si="53">BQ14</f>
        <v>165202.88199999998</v>
      </c>
      <c r="BR56" s="128">
        <f t="shared" si="53"/>
        <v>156432.49622000003</v>
      </c>
      <c r="BS56" s="54">
        <f t="shared" si="53"/>
        <v>5.6064986444157139E-2</v>
      </c>
      <c r="BT56" s="128">
        <f t="shared" si="53"/>
        <v>333274.46716999996</v>
      </c>
      <c r="BU56" s="128">
        <f t="shared" si="53"/>
        <v>313585.90538000001</v>
      </c>
      <c r="BV56" s="54">
        <f t="shared" si="53"/>
        <v>6.2785225522625332E-2</v>
      </c>
      <c r="BX56" s="2"/>
      <c r="BY56" s="2"/>
    </row>
    <row r="57" spans="2:77" ht="15" customHeight="1">
      <c r="B57" s="198" t="str">
        <f>B15</f>
        <v>IE Aimorés (50%)</v>
      </c>
      <c r="C57" s="40">
        <f t="shared" si="42"/>
        <v>12.749000000000001</v>
      </c>
      <c r="D57" s="40">
        <f t="shared" si="42"/>
        <v>11.8895</v>
      </c>
      <c r="E57" s="39">
        <f t="shared" si="43"/>
        <v>7.2290676647462027E-2</v>
      </c>
      <c r="F57" s="40">
        <f t="shared" si="42"/>
        <v>25.5305</v>
      </c>
      <c r="G57" s="40">
        <f t="shared" si="42"/>
        <v>23.8005</v>
      </c>
      <c r="H57" s="39">
        <f t="shared" si="44"/>
        <v>7.2687548580912198E-2</v>
      </c>
      <c r="I57" s="24"/>
      <c r="J57" s="40">
        <f t="shared" ref="J57:K59" si="54">C57-D57</f>
        <v>0.8595000000000006</v>
      </c>
      <c r="K57" s="40">
        <f t="shared" si="54"/>
        <v>11.817209323352538</v>
      </c>
      <c r="L57" s="306"/>
      <c r="M57" s="198" t="s">
        <v>353</v>
      </c>
      <c r="N57" s="202">
        <f t="shared" si="46"/>
        <v>-12600.108329999985</v>
      </c>
      <c r="O57" s="202">
        <f t="shared" si="46"/>
        <v>-15685.758539999992</v>
      </c>
      <c r="P57" s="39">
        <f t="shared" si="46"/>
        <v>-0.19671667150373007</v>
      </c>
      <c r="Q57" s="202">
        <f t="shared" si="46"/>
        <v>-33891.490029999986</v>
      </c>
      <c r="R57" s="202">
        <f t="shared" si="46"/>
        <v>-36184.074949999995</v>
      </c>
      <c r="S57" s="39">
        <f t="shared" si="46"/>
        <v>-6.3358947911973829E-2</v>
      </c>
      <c r="U57" s="24"/>
      <c r="V57" s="24"/>
      <c r="W57" s="306"/>
      <c r="X57" s="198" t="s">
        <v>353</v>
      </c>
      <c r="Y57" s="202">
        <f t="shared" si="47"/>
        <v>-3787.7243200000003</v>
      </c>
      <c r="Z57" s="202">
        <f t="shared" si="47"/>
        <v>-3797.2319300000008</v>
      </c>
      <c r="AA57" s="39">
        <f t="shared" si="47"/>
        <v>-2.5038265176497987E-3</v>
      </c>
      <c r="AB57" s="202">
        <f t="shared" si="47"/>
        <v>-8034.8940900000007</v>
      </c>
      <c r="AC57" s="202">
        <f t="shared" si="47"/>
        <v>-8181.0946700000004</v>
      </c>
      <c r="AD57" s="39">
        <f t="shared" si="47"/>
        <v>-1.7870540055735518E-2</v>
      </c>
      <c r="AF57" s="2"/>
      <c r="AG57" s="2"/>
      <c r="AH57" s="2"/>
      <c r="AI57" s="198" t="s">
        <v>353</v>
      </c>
      <c r="AJ57" s="202">
        <f t="shared" si="48"/>
        <v>-1453</v>
      </c>
      <c r="AK57" s="202">
        <f t="shared" si="48"/>
        <v>-1698</v>
      </c>
      <c r="AL57" s="39">
        <f t="shared" si="48"/>
        <v>-0.14428739693757364</v>
      </c>
      <c r="AM57" s="202">
        <f t="shared" si="48"/>
        <v>-2743</v>
      </c>
      <c r="AN57" s="202">
        <f t="shared" si="48"/>
        <v>-3354</v>
      </c>
      <c r="AO57" s="39">
        <f t="shared" si="48"/>
        <v>-0.18217054263565891</v>
      </c>
      <c r="AQ57" s="2"/>
      <c r="AR57" s="2"/>
      <c r="AS57" s="306"/>
      <c r="AT57" s="198" t="s">
        <v>353</v>
      </c>
      <c r="AU57" s="202">
        <f t="shared" si="49"/>
        <v>-2379</v>
      </c>
      <c r="AV57" s="202">
        <f t="shared" si="49"/>
        <v>-2189</v>
      </c>
      <c r="AW57" s="39">
        <f t="shared" si="49"/>
        <v>8.6797624486066649E-2</v>
      </c>
      <c r="AX57" s="202">
        <f t="shared" si="49"/>
        <v>-4248</v>
      </c>
      <c r="AY57" s="202">
        <f t="shared" si="49"/>
        <v>-4368</v>
      </c>
      <c r="AZ57" s="39">
        <f t="shared" si="49"/>
        <v>-2.7472527472527486E-2</v>
      </c>
      <c r="BB57" s="2"/>
      <c r="BC57" s="2"/>
      <c r="BD57" s="306"/>
      <c r="BE57" s="198" t="s">
        <v>353</v>
      </c>
      <c r="BF57" s="202">
        <f t="shared" si="50"/>
        <v>-5824.4101900000023</v>
      </c>
      <c r="BG57" s="202">
        <f t="shared" si="50"/>
        <v>-4597.6649600000037</v>
      </c>
      <c r="BH57" s="39">
        <f t="shared" si="50"/>
        <v>0.26681918771218971</v>
      </c>
      <c r="BI57" s="202">
        <f t="shared" si="50"/>
        <v>-10806.64488</v>
      </c>
      <c r="BJ57" s="202">
        <f t="shared" si="50"/>
        <v>-10013.701900000004</v>
      </c>
      <c r="BK57" s="39">
        <f t="shared" si="50"/>
        <v>7.918579841087503E-2</v>
      </c>
      <c r="BM57" s="24"/>
      <c r="BN57" s="24"/>
      <c r="BO57" s="24"/>
      <c r="BP57" s="198" t="s">
        <v>353</v>
      </c>
      <c r="BQ57" s="202">
        <f t="shared" ref="BQ57:BV57" si="55">BQ15</f>
        <v>-9656.4101900000023</v>
      </c>
      <c r="BR57" s="202">
        <f t="shared" si="55"/>
        <v>-8484.6649600000037</v>
      </c>
      <c r="BS57" s="39">
        <f t="shared" si="55"/>
        <v>0.13810153206096643</v>
      </c>
      <c r="BT57" s="202">
        <f t="shared" si="55"/>
        <v>-17797.64488</v>
      </c>
      <c r="BU57" s="202">
        <f t="shared" si="55"/>
        <v>-17735.701900000004</v>
      </c>
      <c r="BV57" s="39">
        <f t="shared" si="55"/>
        <v>3.4925587016094717E-3</v>
      </c>
      <c r="BX57" s="2"/>
      <c r="BY57" s="2"/>
    </row>
    <row r="58" spans="2:77" ht="15" customHeight="1">
      <c r="B58" s="198" t="str">
        <f>B16</f>
        <v>IE Paraguaçu (50%)</v>
      </c>
      <c r="C58" s="40">
        <f t="shared" si="42"/>
        <v>18.812000000000001</v>
      </c>
      <c r="D58" s="40">
        <f t="shared" si="42"/>
        <v>17.738499999999998</v>
      </c>
      <c r="E58" s="39">
        <f t="shared" si="43"/>
        <v>6.0518082137723139E-2</v>
      </c>
      <c r="F58" s="40">
        <f t="shared" si="42"/>
        <v>37.881999999999998</v>
      </c>
      <c r="G58" s="40">
        <f t="shared" si="42"/>
        <v>35.155999999999999</v>
      </c>
      <c r="H58" s="39">
        <f t="shared" si="44"/>
        <v>7.7540106951871524E-2</v>
      </c>
      <c r="I58" s="24"/>
      <c r="J58" s="40">
        <f t="shared" si="54"/>
        <v>1.0735000000000028</v>
      </c>
      <c r="K58" s="40">
        <f t="shared" si="54"/>
        <v>17.677981917862276</v>
      </c>
      <c r="L58" s="2"/>
      <c r="M58" s="198" t="s">
        <v>40</v>
      </c>
      <c r="N58" s="202">
        <f t="shared" si="46"/>
        <v>-36425.018809999994</v>
      </c>
      <c r="O58" s="202">
        <f t="shared" si="46"/>
        <v>-36492.695950000008</v>
      </c>
      <c r="P58" s="39">
        <f t="shared" si="46"/>
        <v>-1.8545393328226467E-3</v>
      </c>
      <c r="Q58" s="202">
        <f t="shared" si="46"/>
        <v>-72854.980339999995</v>
      </c>
      <c r="R58" s="202">
        <f t="shared" si="46"/>
        <v>-73382.737320000015</v>
      </c>
      <c r="S58" s="39">
        <f t="shared" si="46"/>
        <v>-7.191841014306033E-3</v>
      </c>
      <c r="U58" s="24"/>
      <c r="V58" s="24"/>
      <c r="W58" s="2"/>
      <c r="X58" s="198" t="s">
        <v>40</v>
      </c>
      <c r="Y58" s="202">
        <f t="shared" si="47"/>
        <v>-7136.0171200000004</v>
      </c>
      <c r="Z58" s="202">
        <f t="shared" si="47"/>
        <v>-6354.799390000001</v>
      </c>
      <c r="AA58" s="39">
        <f t="shared" si="47"/>
        <v>0.12293349987244828</v>
      </c>
      <c r="AB58" s="202">
        <f t="shared" si="47"/>
        <v>-14274.776680000001</v>
      </c>
      <c r="AC58" s="202">
        <f t="shared" si="47"/>
        <v>-12712.195610000001</v>
      </c>
      <c r="AD58" s="39">
        <f t="shared" si="47"/>
        <v>0.12291984153947433</v>
      </c>
      <c r="AF58" s="2"/>
      <c r="AG58" s="2"/>
      <c r="AH58" s="2"/>
      <c r="AI58" s="198" t="s">
        <v>40</v>
      </c>
      <c r="AJ58" s="202">
        <f t="shared" si="48"/>
        <v>-2722</v>
      </c>
      <c r="AK58" s="202">
        <f t="shared" si="48"/>
        <v>-2798</v>
      </c>
      <c r="AL58" s="39">
        <f t="shared" si="48"/>
        <v>-2.7162258756254443E-2</v>
      </c>
      <c r="AM58" s="202">
        <f t="shared" si="48"/>
        <v>-5443</v>
      </c>
      <c r="AN58" s="202">
        <f t="shared" si="48"/>
        <v>-5442</v>
      </c>
      <c r="AO58" s="39">
        <f t="shared" si="48"/>
        <v>1.8375597206898853E-4</v>
      </c>
      <c r="AQ58" s="2"/>
      <c r="AR58" s="2"/>
      <c r="AS58" s="2"/>
      <c r="AT58" s="198" t="s">
        <v>40</v>
      </c>
      <c r="AU58" s="202">
        <f t="shared" si="49"/>
        <v>-4657</v>
      </c>
      <c r="AV58" s="202">
        <f t="shared" si="49"/>
        <v>-4732</v>
      </c>
      <c r="AW58" s="39">
        <f t="shared" si="49"/>
        <v>-1.5849535080304289E-2</v>
      </c>
      <c r="AX58" s="202">
        <f t="shared" si="49"/>
        <v>-9315</v>
      </c>
      <c r="AY58" s="202">
        <f t="shared" si="49"/>
        <v>-9304</v>
      </c>
      <c r="AZ58" s="39">
        <f t="shared" si="49"/>
        <v>1.1822871883060415E-3</v>
      </c>
      <c r="BB58" s="2"/>
      <c r="BC58" s="2"/>
      <c r="BD58" s="2"/>
      <c r="BE58" s="198" t="s">
        <v>40</v>
      </c>
      <c r="BF58" s="202">
        <f t="shared" si="50"/>
        <v>-13965.899249999997</v>
      </c>
      <c r="BG58" s="202">
        <f t="shared" si="50"/>
        <v>-13461.808930000003</v>
      </c>
      <c r="BH58" s="39">
        <f t="shared" si="50"/>
        <v>3.7445957123683149E-2</v>
      </c>
      <c r="BI58" s="202">
        <f t="shared" si="50"/>
        <v>-28012.244859999999</v>
      </c>
      <c r="BJ58" s="202">
        <f t="shared" si="50"/>
        <v>-27085.645950000006</v>
      </c>
      <c r="BK58" s="39">
        <f t="shared" si="50"/>
        <v>3.4209961678982603E-2</v>
      </c>
      <c r="BM58" s="24"/>
      <c r="BN58" s="24"/>
      <c r="BO58" s="24"/>
      <c r="BP58" s="198" t="s">
        <v>40</v>
      </c>
      <c r="BQ58" s="202">
        <f t="shared" ref="BQ58:BV58" si="56">BQ16</f>
        <v>-21344.899249999995</v>
      </c>
      <c r="BR58" s="202">
        <f t="shared" si="56"/>
        <v>-20991.808930000003</v>
      </c>
      <c r="BS58" s="39">
        <f t="shared" si="56"/>
        <v>1.6820385569315199E-2</v>
      </c>
      <c r="BT58" s="202">
        <f t="shared" si="56"/>
        <v>-42770.244859999999</v>
      </c>
      <c r="BU58" s="202">
        <f t="shared" si="56"/>
        <v>-41831.645950000006</v>
      </c>
      <c r="BV58" s="39">
        <f t="shared" si="56"/>
        <v>2.2437532367764579E-2</v>
      </c>
      <c r="BX58" s="2"/>
      <c r="BY58" s="2"/>
    </row>
    <row r="59" spans="2:77" ht="15" customHeight="1" thickBot="1">
      <c r="B59" s="198" t="str">
        <f>B17</f>
        <v>IE Ivaí (50%)</v>
      </c>
      <c r="C59" s="40">
        <f t="shared" si="42"/>
        <v>46.357294095</v>
      </c>
      <c r="D59" s="40">
        <f t="shared" si="42"/>
        <v>44.370461114999998</v>
      </c>
      <c r="E59" s="39">
        <f t="shared" si="43"/>
        <v>4.4778281092245242E-2</v>
      </c>
      <c r="F59" s="40">
        <f t="shared" si="42"/>
        <v>94.222881964999999</v>
      </c>
      <c r="G59" s="40">
        <f t="shared" si="42"/>
        <v>88.993147224999987</v>
      </c>
      <c r="H59" s="39">
        <f t="shared" si="44"/>
        <v>5.8765589296193355E-2</v>
      </c>
      <c r="I59" s="24"/>
      <c r="J59" s="40">
        <f t="shared" si="54"/>
        <v>1.9868329800000026</v>
      </c>
      <c r="K59" s="40">
        <f t="shared" si="54"/>
        <v>44.325682833907756</v>
      </c>
      <c r="L59" s="2"/>
      <c r="M59" s="315" t="s">
        <v>41</v>
      </c>
      <c r="N59" s="316">
        <f t="shared" si="46"/>
        <v>169557.66995999991</v>
      </c>
      <c r="O59" s="316">
        <f t="shared" si="46"/>
        <v>157301.0975700001</v>
      </c>
      <c r="P59" s="46">
        <f t="shared" si="46"/>
        <v>7.7917907626458449E-2</v>
      </c>
      <c r="Q59" s="316">
        <f t="shared" si="46"/>
        <v>331062.85643999994</v>
      </c>
      <c r="R59" s="316">
        <f t="shared" si="46"/>
        <v>304064.35418000002</v>
      </c>
      <c r="S59" s="46">
        <f t="shared" si="46"/>
        <v>8.879206618220481E-2</v>
      </c>
      <c r="U59" s="24"/>
      <c r="V59" s="24"/>
      <c r="W59" s="2"/>
      <c r="X59" s="315" t="s">
        <v>41</v>
      </c>
      <c r="Y59" s="316">
        <f t="shared" si="47"/>
        <v>33330.901989999991</v>
      </c>
      <c r="Z59" s="316">
        <f t="shared" si="47"/>
        <v>32248.637408929986</v>
      </c>
      <c r="AA59" s="46">
        <f t="shared" si="47"/>
        <v>3.356000960122163E-2</v>
      </c>
      <c r="AB59" s="316">
        <f t="shared" si="47"/>
        <v>69108.472899999993</v>
      </c>
      <c r="AC59" s="316">
        <f t="shared" si="47"/>
        <v>63809.927818929988</v>
      </c>
      <c r="AD59" s="46">
        <f t="shared" si="47"/>
        <v>8.3036374780197209E-2</v>
      </c>
      <c r="AF59" s="2"/>
      <c r="AG59" s="2"/>
      <c r="AH59" s="2"/>
      <c r="AI59" s="315" t="s">
        <v>41</v>
      </c>
      <c r="AJ59" s="316">
        <f t="shared" si="48"/>
        <v>25498</v>
      </c>
      <c r="AK59" s="316">
        <f t="shared" si="48"/>
        <v>23779</v>
      </c>
      <c r="AL59" s="46">
        <f t="shared" si="48"/>
        <v>7.2290676647462027E-2</v>
      </c>
      <c r="AM59" s="316">
        <f t="shared" si="48"/>
        <v>51061</v>
      </c>
      <c r="AN59" s="316">
        <f t="shared" si="48"/>
        <v>47601</v>
      </c>
      <c r="AO59" s="46">
        <f t="shared" si="48"/>
        <v>7.2687548580912198E-2</v>
      </c>
      <c r="AQ59" s="2"/>
      <c r="AR59" s="2"/>
      <c r="AS59" s="2"/>
      <c r="AT59" s="315" t="s">
        <v>41</v>
      </c>
      <c r="AU59" s="316">
        <f t="shared" si="49"/>
        <v>37624</v>
      </c>
      <c r="AV59" s="316">
        <f t="shared" si="49"/>
        <v>35477</v>
      </c>
      <c r="AW59" s="46">
        <f t="shared" si="49"/>
        <v>6.0518082137723139E-2</v>
      </c>
      <c r="AX59" s="316">
        <f t="shared" si="49"/>
        <v>75764</v>
      </c>
      <c r="AY59" s="316">
        <f t="shared" si="49"/>
        <v>70312</v>
      </c>
      <c r="AZ59" s="46">
        <f t="shared" si="49"/>
        <v>7.7540106951871746E-2</v>
      </c>
      <c r="BB59" s="2"/>
      <c r="BC59" s="2"/>
      <c r="BD59" s="2"/>
      <c r="BE59" s="315" t="s">
        <v>41</v>
      </c>
      <c r="BF59" s="316">
        <f t="shared" si="50"/>
        <v>92714.588189999995</v>
      </c>
      <c r="BG59" s="316">
        <f t="shared" si="50"/>
        <v>88740.922229999996</v>
      </c>
      <c r="BH59" s="46">
        <f t="shared" si="50"/>
        <v>4.477828109224502E-2</v>
      </c>
      <c r="BI59" s="316">
        <f t="shared" si="50"/>
        <v>188445.76392999999</v>
      </c>
      <c r="BJ59" s="316">
        <f t="shared" si="50"/>
        <v>177986.29444999999</v>
      </c>
      <c r="BK59" s="46">
        <f t="shared" si="50"/>
        <v>5.8765589296193133E-2</v>
      </c>
      <c r="BM59" s="24"/>
      <c r="BN59" s="24"/>
      <c r="BO59" s="24"/>
      <c r="BP59" s="315" t="s">
        <v>41</v>
      </c>
      <c r="BQ59" s="316">
        <f t="shared" ref="BQ59:BV59" si="57">BQ17</f>
        <v>155836.58818999998</v>
      </c>
      <c r="BR59" s="316">
        <f t="shared" si="57"/>
        <v>147996.92223</v>
      </c>
      <c r="BS59" s="46">
        <f t="shared" si="57"/>
        <v>5.2971817534262389E-2</v>
      </c>
      <c r="BT59" s="316">
        <f t="shared" si="57"/>
        <v>315270.76393000002</v>
      </c>
      <c r="BU59" s="316">
        <f t="shared" si="57"/>
        <v>295899.29444999999</v>
      </c>
      <c r="BV59" s="46">
        <f t="shared" si="57"/>
        <v>6.5466426731454641E-2</v>
      </c>
      <c r="BX59" s="2"/>
      <c r="BY59" s="2"/>
    </row>
    <row r="60" spans="2:77" ht="15" customHeight="1" thickBot="1">
      <c r="B60" s="142" t="s">
        <v>34</v>
      </c>
      <c r="C60" s="143">
        <f t="shared" si="42"/>
        <v>1148.2833201594997</v>
      </c>
      <c r="D60" s="143">
        <f t="shared" si="42"/>
        <v>960.21191397425298</v>
      </c>
      <c r="E60" s="194">
        <f t="shared" si="43"/>
        <v>0.19586447892198255</v>
      </c>
      <c r="F60" s="143">
        <f t="shared" si="42"/>
        <v>2349.7903203283995</v>
      </c>
      <c r="G60" s="143">
        <f t="shared" si="42"/>
        <v>2048.359233694453</v>
      </c>
      <c r="H60" s="194">
        <f t="shared" si="44"/>
        <v>0.14715733533237763</v>
      </c>
      <c r="I60" s="24"/>
      <c r="J60" s="143">
        <f>SUM(J53:J54)</f>
        <v>188.07140618524673</v>
      </c>
      <c r="K60" s="143">
        <f>SUM(K53:K54)</f>
        <v>959.9244647775098</v>
      </c>
      <c r="L60" s="306"/>
      <c r="M60" s="317" t="s">
        <v>354</v>
      </c>
      <c r="N60" s="128">
        <f t="shared" si="46"/>
        <v>133107.78796999995</v>
      </c>
      <c r="O60" s="128">
        <f t="shared" si="46"/>
        <v>120942.80147000008</v>
      </c>
      <c r="P60" s="54">
        <f t="shared" si="46"/>
        <v>0.1005846263865271</v>
      </c>
      <c r="Q60" s="128">
        <f t="shared" si="46"/>
        <v>258177.71291999996</v>
      </c>
      <c r="R60" s="128">
        <f t="shared" si="46"/>
        <v>230798.24171000003</v>
      </c>
      <c r="S60" s="54">
        <f t="shared" si="46"/>
        <v>0.11862946185007117</v>
      </c>
      <c r="U60" s="24"/>
      <c r="V60" s="24"/>
      <c r="W60" s="306"/>
      <c r="X60" s="317" t="s">
        <v>354</v>
      </c>
      <c r="Y60" s="128">
        <f t="shared" si="47"/>
        <v>26194.884869999998</v>
      </c>
      <c r="Z60" s="128">
        <f t="shared" si="47"/>
        <v>25893.837729999992</v>
      </c>
      <c r="AA60" s="54">
        <f t="shared" si="47"/>
        <v>1.1626207869960492E-2</v>
      </c>
      <c r="AB60" s="128">
        <f t="shared" si="47"/>
        <v>54833.696219999991</v>
      </c>
      <c r="AC60" s="128">
        <f t="shared" si="47"/>
        <v>51097.731919999991</v>
      </c>
      <c r="AD60" s="54">
        <f t="shared" si="47"/>
        <v>7.3114092536418873E-2</v>
      </c>
      <c r="AF60" s="2"/>
      <c r="AG60" s="2"/>
      <c r="AH60" s="2"/>
      <c r="AI60" s="317" t="s">
        <v>354</v>
      </c>
      <c r="AJ60" s="128">
        <f t="shared" si="48"/>
        <v>22776</v>
      </c>
      <c r="AK60" s="128">
        <f t="shared" si="48"/>
        <v>20981</v>
      </c>
      <c r="AL60" s="54">
        <f t="shared" si="48"/>
        <v>8.5553596110766961E-2</v>
      </c>
      <c r="AM60" s="128">
        <f t="shared" si="48"/>
        <v>45618</v>
      </c>
      <c r="AN60" s="128">
        <f t="shared" si="48"/>
        <v>42159</v>
      </c>
      <c r="AO60" s="54">
        <f t="shared" si="48"/>
        <v>8.2046538105742473E-2</v>
      </c>
      <c r="AQ60" s="2"/>
      <c r="AR60" s="2"/>
      <c r="AS60" s="306"/>
      <c r="AT60" s="317" t="s">
        <v>354</v>
      </c>
      <c r="AU60" s="128">
        <f t="shared" si="49"/>
        <v>32967</v>
      </c>
      <c r="AV60" s="128">
        <f t="shared" si="49"/>
        <v>30745</v>
      </c>
      <c r="AW60" s="54">
        <f t="shared" si="49"/>
        <v>7.2271914132379322E-2</v>
      </c>
      <c r="AX60" s="128">
        <f t="shared" si="49"/>
        <v>66449</v>
      </c>
      <c r="AY60" s="128">
        <f t="shared" si="49"/>
        <v>61008</v>
      </c>
      <c r="AZ60" s="54">
        <f t="shared" si="49"/>
        <v>8.918502491476521E-2</v>
      </c>
      <c r="BB60" s="2"/>
      <c r="BC60" s="2"/>
      <c r="BD60" s="306"/>
      <c r="BE60" s="317" t="s">
        <v>354</v>
      </c>
      <c r="BF60" s="128">
        <f t="shared" si="50"/>
        <v>78458.572559999986</v>
      </c>
      <c r="BG60" s="128">
        <f t="shared" si="50"/>
        <v>75230.022330000007</v>
      </c>
      <c r="BH60" s="54">
        <f t="shared" si="50"/>
        <v>4.2915715428579748E-2</v>
      </c>
      <c r="BI60" s="128">
        <f t="shared" si="50"/>
        <v>160639.57742999998</v>
      </c>
      <c r="BJ60" s="128">
        <f t="shared" si="50"/>
        <v>150851.55752999999</v>
      </c>
      <c r="BK60" s="54">
        <f t="shared" si="50"/>
        <v>6.4885109973448207E-2</v>
      </c>
      <c r="BM60" s="24"/>
      <c r="BN60" s="24"/>
      <c r="BO60" s="24"/>
      <c r="BP60" s="317" t="s">
        <v>354</v>
      </c>
      <c r="BQ60" s="128">
        <f t="shared" ref="BQ60:BV60" si="58">BQ18</f>
        <v>134201.57256</v>
      </c>
      <c r="BR60" s="128">
        <f t="shared" si="58"/>
        <v>126956.02233000001</v>
      </c>
      <c r="BS60" s="54">
        <f t="shared" si="58"/>
        <v>5.7071339326987269E-2</v>
      </c>
      <c r="BT60" s="128">
        <f t="shared" si="58"/>
        <v>272706.57742999995</v>
      </c>
      <c r="BU60" s="128">
        <f t="shared" si="58"/>
        <v>254018.55752999999</v>
      </c>
      <c r="BV60" s="54">
        <f t="shared" si="58"/>
        <v>7.3569506423926789E-2</v>
      </c>
      <c r="BX60" s="2"/>
      <c r="BY60" s="2"/>
    </row>
    <row r="61" spans="2:77" ht="15" customHeight="1"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198" t="s">
        <v>50</v>
      </c>
      <c r="N61" s="202">
        <f t="shared" si="46"/>
        <v>-8526.4779800000033</v>
      </c>
      <c r="O61" s="202">
        <f t="shared" si="46"/>
        <v>-10538.876909999995</v>
      </c>
      <c r="P61" s="39">
        <f t="shared" si="46"/>
        <v>-0.19095003643988784</v>
      </c>
      <c r="Q61" s="202">
        <f t="shared" si="46"/>
        <v>-15122.988389999997</v>
      </c>
      <c r="R61" s="202">
        <f t="shared" si="46"/>
        <v>-26764.976379999996</v>
      </c>
      <c r="S61" s="39">
        <f t="shared" si="46"/>
        <v>-0.43497097941395613</v>
      </c>
      <c r="U61" s="24"/>
      <c r="V61" s="24"/>
      <c r="W61" s="306"/>
      <c r="X61" s="198" t="s">
        <v>50</v>
      </c>
      <c r="Y61" s="202">
        <f t="shared" si="47"/>
        <v>349.51853999999992</v>
      </c>
      <c r="Z61" s="202">
        <f t="shared" si="47"/>
        <v>-166.85489999999982</v>
      </c>
      <c r="AA61" s="39" t="str">
        <f t="shared" si="47"/>
        <v>n.a</v>
      </c>
      <c r="AB61" s="202">
        <f t="shared" si="47"/>
        <v>-308.72211000000016</v>
      </c>
      <c r="AC61" s="202">
        <f t="shared" si="47"/>
        <v>-1182.6036199999999</v>
      </c>
      <c r="AD61" s="39">
        <f t="shared" si="47"/>
        <v>-0.7389470953927908</v>
      </c>
      <c r="AF61" s="2"/>
      <c r="AG61" s="2"/>
      <c r="AH61" s="2"/>
      <c r="AI61" s="198" t="s">
        <v>50</v>
      </c>
      <c r="AJ61" s="202">
        <f t="shared" si="48"/>
        <v>-8592</v>
      </c>
      <c r="AK61" s="202">
        <f t="shared" si="48"/>
        <v>927</v>
      </c>
      <c r="AL61" s="39" t="str">
        <f t="shared" si="48"/>
        <v>n.a</v>
      </c>
      <c r="AM61" s="202">
        <f t="shared" si="48"/>
        <v>-16945</v>
      </c>
      <c r="AN61" s="202">
        <f t="shared" si="48"/>
        <v>1329</v>
      </c>
      <c r="AO61" s="39" t="str">
        <f t="shared" si="48"/>
        <v>n.a</v>
      </c>
      <c r="AQ61" s="2"/>
      <c r="AR61" s="2"/>
      <c r="AS61" s="306"/>
      <c r="AT61" s="198" t="s">
        <v>50</v>
      </c>
      <c r="AU61" s="202">
        <f t="shared" si="49"/>
        <v>-15246</v>
      </c>
      <c r="AV61" s="202">
        <f t="shared" si="49"/>
        <v>2244</v>
      </c>
      <c r="AW61" s="39" t="str">
        <f t="shared" si="49"/>
        <v>n.a</v>
      </c>
      <c r="AX61" s="202">
        <f t="shared" si="49"/>
        <v>-30555</v>
      </c>
      <c r="AY61" s="202">
        <f t="shared" si="49"/>
        <v>3706</v>
      </c>
      <c r="AZ61" s="39" t="str">
        <f t="shared" si="49"/>
        <v>n.a</v>
      </c>
      <c r="BB61" s="2"/>
      <c r="BC61" s="2"/>
      <c r="BD61" s="306"/>
      <c r="BE61" s="198" t="s">
        <v>50</v>
      </c>
      <c r="BF61" s="202">
        <f t="shared" si="50"/>
        <v>-74264.003160000007</v>
      </c>
      <c r="BG61" s="202">
        <f t="shared" si="50"/>
        <v>-49092.414539999969</v>
      </c>
      <c r="BH61" s="39">
        <f t="shared" si="50"/>
        <v>0.51273885906529415</v>
      </c>
      <c r="BI61" s="202">
        <f t="shared" si="50"/>
        <v>-132791.52929000001</v>
      </c>
      <c r="BJ61" s="202">
        <f t="shared" si="50"/>
        <v>-116872.03938999998</v>
      </c>
      <c r="BK61" s="39">
        <f t="shared" si="50"/>
        <v>0.1362129897201243</v>
      </c>
      <c r="BM61" s="24"/>
      <c r="BN61" s="24"/>
      <c r="BO61" s="24"/>
      <c r="BP61" s="198" t="s">
        <v>50</v>
      </c>
      <c r="BQ61" s="202">
        <f t="shared" ref="BQ61:BV61" si="59">BQ19</f>
        <v>-98102.003160000007</v>
      </c>
      <c r="BR61" s="202">
        <f t="shared" si="59"/>
        <v>-45921.414539999969</v>
      </c>
      <c r="BS61" s="39">
        <f t="shared" si="59"/>
        <v>1.1363018570464112</v>
      </c>
      <c r="BT61" s="202">
        <f t="shared" si="59"/>
        <v>-180291.52929000001</v>
      </c>
      <c r="BU61" s="202">
        <f t="shared" si="59"/>
        <v>-111837.03938999998</v>
      </c>
      <c r="BV61" s="39">
        <f t="shared" si="59"/>
        <v>0.61209139899782583</v>
      </c>
      <c r="BX61" s="2"/>
      <c r="BY61" s="2"/>
    </row>
    <row r="62" spans="2:77" ht="15" customHeight="1" thickBot="1">
      <c r="L62" s="2"/>
      <c r="M62" s="198" t="s">
        <v>355</v>
      </c>
      <c r="N62" s="202">
        <f t="shared" si="46"/>
        <v>24.86318</v>
      </c>
      <c r="O62" s="202">
        <f t="shared" si="46"/>
        <v>-134.39985000000001</v>
      </c>
      <c r="P62" s="39" t="str">
        <f t="shared" si="46"/>
        <v>n.a</v>
      </c>
      <c r="Q62" s="202">
        <f t="shared" si="46"/>
        <v>30.163180000000001</v>
      </c>
      <c r="R62" s="202">
        <f t="shared" si="46"/>
        <v>-116.62485000000001</v>
      </c>
      <c r="S62" s="39" t="str">
        <f t="shared" si="46"/>
        <v>n.a</v>
      </c>
      <c r="U62" s="24"/>
      <c r="V62" s="24"/>
      <c r="W62" s="2"/>
      <c r="X62" s="198" t="s">
        <v>355</v>
      </c>
      <c r="Y62" s="202">
        <f t="shared" si="47"/>
        <v>0</v>
      </c>
      <c r="Z62" s="202">
        <f t="shared" si="47"/>
        <v>2.8893000000000001E-4</v>
      </c>
      <c r="AA62" s="39">
        <f t="shared" si="47"/>
        <v>-1</v>
      </c>
      <c r="AB62" s="202">
        <f t="shared" si="47"/>
        <v>0</v>
      </c>
      <c r="AC62" s="202">
        <f t="shared" si="47"/>
        <v>2.8893000000000001E-4</v>
      </c>
      <c r="AD62" s="39">
        <f t="shared" si="47"/>
        <v>-1</v>
      </c>
      <c r="AF62" s="2"/>
      <c r="AG62" s="2"/>
      <c r="AH62" s="2"/>
      <c r="AI62" s="198" t="s">
        <v>355</v>
      </c>
      <c r="AJ62" s="202">
        <f t="shared" si="48"/>
        <v>0</v>
      </c>
      <c r="AK62" s="202">
        <f t="shared" si="48"/>
        <v>0</v>
      </c>
      <c r="AL62" s="39" t="str">
        <f t="shared" si="48"/>
        <v>N.A.</v>
      </c>
      <c r="AM62" s="202">
        <f t="shared" si="48"/>
        <v>0</v>
      </c>
      <c r="AN62" s="202">
        <f t="shared" si="48"/>
        <v>0</v>
      </c>
      <c r="AO62" s="39" t="str">
        <f t="shared" si="48"/>
        <v>N.A.</v>
      </c>
      <c r="AQ62" s="2"/>
      <c r="AR62" s="2"/>
      <c r="AS62" s="2"/>
      <c r="AT62" s="198" t="s">
        <v>355</v>
      </c>
      <c r="AU62" s="202">
        <f t="shared" si="49"/>
        <v>0</v>
      </c>
      <c r="AV62" s="202">
        <f t="shared" si="49"/>
        <v>0</v>
      </c>
      <c r="AW62" s="39" t="str">
        <f t="shared" si="49"/>
        <v>N.A.</v>
      </c>
      <c r="AX62" s="202">
        <f t="shared" si="49"/>
        <v>0</v>
      </c>
      <c r="AY62" s="202">
        <f t="shared" si="49"/>
        <v>0</v>
      </c>
      <c r="AZ62" s="39" t="str">
        <f t="shared" si="49"/>
        <v>N.A.</v>
      </c>
      <c r="BB62" s="2"/>
      <c r="BC62" s="2"/>
      <c r="BD62" s="2"/>
      <c r="BE62" s="198" t="s">
        <v>355</v>
      </c>
      <c r="BF62" s="202">
        <f t="shared" si="50"/>
        <v>290.11637999999999</v>
      </c>
      <c r="BG62" s="202">
        <f t="shared" si="50"/>
        <v>49.090969999999999</v>
      </c>
      <c r="BH62" s="39">
        <f t="shared" si="50"/>
        <v>4.9097707786177374</v>
      </c>
      <c r="BI62" s="202">
        <f t="shared" si="50"/>
        <v>-206.05835999999999</v>
      </c>
      <c r="BJ62" s="202">
        <f t="shared" si="50"/>
        <v>49.090969999999999</v>
      </c>
      <c r="BK62" s="39" t="str">
        <f t="shared" si="50"/>
        <v>n.a</v>
      </c>
      <c r="BM62" s="24"/>
      <c r="BN62" s="24"/>
      <c r="BO62" s="24"/>
      <c r="BP62" s="198" t="s">
        <v>355</v>
      </c>
      <c r="BQ62" s="202">
        <f t="shared" ref="BQ62:BV62" si="60">BQ20</f>
        <v>290.11637999999999</v>
      </c>
      <c r="BR62" s="202">
        <f t="shared" si="60"/>
        <v>49.090969999999999</v>
      </c>
      <c r="BS62" s="39">
        <f t="shared" si="60"/>
        <v>4.9097707786177374</v>
      </c>
      <c r="BT62" s="202">
        <f t="shared" si="60"/>
        <v>-206.05835999999999</v>
      </c>
      <c r="BU62" s="202">
        <f t="shared" si="60"/>
        <v>49.090969999999999</v>
      </c>
      <c r="BV62" s="39" t="str">
        <f t="shared" si="60"/>
        <v>n.a</v>
      </c>
      <c r="BX62" s="2"/>
      <c r="BY62" s="2"/>
    </row>
    <row r="63" spans="2:77" ht="15" customHeight="1" thickBot="1">
      <c r="B63" s="30" t="s">
        <v>242</v>
      </c>
      <c r="C63" s="1503" t="s">
        <v>12</v>
      </c>
      <c r="D63" s="1504" t="str">
        <f>Menu!$D$16</f>
        <v>2Q25</v>
      </c>
      <c r="E63" s="1504" t="s">
        <v>13</v>
      </c>
      <c r="F63" s="1504" t="str">
        <f>Destaques!$F$27</f>
        <v>1H26</v>
      </c>
      <c r="G63" s="1504" t="str">
        <f>Destaques!$G$27</f>
        <v>1H25</v>
      </c>
      <c r="H63" s="1505" t="s">
        <v>13</v>
      </c>
      <c r="J63" s="1536" t="s">
        <v>798</v>
      </c>
      <c r="K63" s="1536" t="s">
        <v>557</v>
      </c>
      <c r="L63" s="2"/>
      <c r="M63" s="317" t="s">
        <v>356</v>
      </c>
      <c r="N63" s="128">
        <f t="shared" si="46"/>
        <v>124606.17316999992</v>
      </c>
      <c r="O63" s="128">
        <f t="shared" si="46"/>
        <v>110269.52471000009</v>
      </c>
      <c r="P63" s="54">
        <f t="shared" si="46"/>
        <v>0.13001460283522626</v>
      </c>
      <c r="Q63" s="128">
        <f t="shared" si="46"/>
        <v>243084.88770999998</v>
      </c>
      <c r="R63" s="128">
        <f t="shared" si="46"/>
        <v>203916.64048000003</v>
      </c>
      <c r="S63" s="54">
        <f t="shared" si="46"/>
        <v>0.19207970049821177</v>
      </c>
      <c r="U63" s="24"/>
      <c r="V63" s="24"/>
      <c r="W63" s="2"/>
      <c r="X63" s="317" t="s">
        <v>356</v>
      </c>
      <c r="Y63" s="128">
        <f t="shared" si="47"/>
        <v>26544.403409999992</v>
      </c>
      <c r="Z63" s="128">
        <f t="shared" si="47"/>
        <v>25726.983118929984</v>
      </c>
      <c r="AA63" s="54">
        <f t="shared" si="47"/>
        <v>3.1772877810478661E-2</v>
      </c>
      <c r="AB63" s="128">
        <f t="shared" si="47"/>
        <v>54524.974109999988</v>
      </c>
      <c r="AC63" s="128">
        <f t="shared" si="47"/>
        <v>49915.128588929983</v>
      </c>
      <c r="AD63" s="54">
        <f t="shared" si="47"/>
        <v>9.2353674154259657E-2</v>
      </c>
      <c r="AF63" s="2"/>
      <c r="AG63" s="2"/>
      <c r="AH63" s="2"/>
      <c r="AI63" s="317" t="s">
        <v>356</v>
      </c>
      <c r="AJ63" s="128">
        <f t="shared" si="48"/>
        <v>14184</v>
      </c>
      <c r="AK63" s="128">
        <f t="shared" si="48"/>
        <v>21908</v>
      </c>
      <c r="AL63" s="54">
        <f t="shared" si="48"/>
        <v>-0.35256527295964946</v>
      </c>
      <c r="AM63" s="128">
        <f t="shared" si="48"/>
        <v>28673</v>
      </c>
      <c r="AN63" s="128">
        <f t="shared" si="48"/>
        <v>43488</v>
      </c>
      <c r="AO63" s="54">
        <f t="shared" si="48"/>
        <v>-0.34066869021339219</v>
      </c>
      <c r="AQ63" s="2"/>
      <c r="AR63" s="2"/>
      <c r="AS63" s="2"/>
      <c r="AT63" s="317" t="s">
        <v>356</v>
      </c>
      <c r="AU63" s="128">
        <f t="shared" si="49"/>
        <v>17721</v>
      </c>
      <c r="AV63" s="128">
        <f t="shared" si="49"/>
        <v>32989</v>
      </c>
      <c r="AW63" s="54">
        <f t="shared" si="49"/>
        <v>-0.46282094031343779</v>
      </c>
      <c r="AX63" s="128">
        <f t="shared" si="49"/>
        <v>35894</v>
      </c>
      <c r="AY63" s="128">
        <f t="shared" si="49"/>
        <v>64714</v>
      </c>
      <c r="AZ63" s="54">
        <f t="shared" si="49"/>
        <v>-0.44534412955465585</v>
      </c>
      <c r="BB63" s="2"/>
      <c r="BC63" s="2"/>
      <c r="BD63" s="2"/>
      <c r="BE63" s="317" t="s">
        <v>356</v>
      </c>
      <c r="BF63" s="128">
        <f t="shared" si="50"/>
        <v>4484.6857799999852</v>
      </c>
      <c r="BG63" s="128">
        <f t="shared" si="50"/>
        <v>26186.698760000028</v>
      </c>
      <c r="BH63" s="54">
        <f t="shared" si="50"/>
        <v>-0.82874184252463667</v>
      </c>
      <c r="BI63" s="128">
        <f t="shared" si="50"/>
        <v>27641.989779999974</v>
      </c>
      <c r="BJ63" s="128">
        <f t="shared" si="50"/>
        <v>34028.609110000005</v>
      </c>
      <c r="BK63" s="54">
        <f t="shared" si="50"/>
        <v>-0.18768381949890489</v>
      </c>
      <c r="BM63" s="24"/>
      <c r="BN63" s="24"/>
      <c r="BO63" s="24"/>
      <c r="BP63" s="317" t="s">
        <v>356</v>
      </c>
      <c r="BQ63" s="128">
        <f t="shared" ref="BQ63:BV63" si="61">BQ21</f>
        <v>36389.685779999985</v>
      </c>
      <c r="BR63" s="128">
        <f t="shared" si="61"/>
        <v>81083.698760000028</v>
      </c>
      <c r="BS63" s="54">
        <f t="shared" si="61"/>
        <v>-0.55120836448630728</v>
      </c>
      <c r="BT63" s="128">
        <f t="shared" si="61"/>
        <v>92208.989779999974</v>
      </c>
      <c r="BU63" s="128">
        <f t="shared" si="61"/>
        <v>142230.60911000002</v>
      </c>
      <c r="BV63" s="54">
        <f t="shared" si="61"/>
        <v>-0.35169377142520508</v>
      </c>
      <c r="BX63" s="2"/>
      <c r="BY63" s="2"/>
    </row>
    <row r="64" spans="2:77" ht="15" customHeight="1">
      <c r="B64" s="305" t="s">
        <v>618</v>
      </c>
      <c r="C64" s="32" t="str">
        <f>Menu!$D$15</f>
        <v>2Q26</v>
      </c>
      <c r="D64" s="100" t="str">
        <f>Menu!$D$16</f>
        <v>2Q25</v>
      </c>
      <c r="E64" s="32" t="s">
        <v>13</v>
      </c>
      <c r="F64" s="32" t="str">
        <f>Menu!$D$17</f>
        <v>1H26</v>
      </c>
      <c r="G64" s="32" t="str">
        <f>Menu!$D$18</f>
        <v>1H25</v>
      </c>
      <c r="H64" s="32" t="s">
        <v>13</v>
      </c>
      <c r="I64" s="26"/>
      <c r="J64" s="1536"/>
      <c r="K64" s="1536"/>
      <c r="L64" s="306"/>
      <c r="M64" s="198" t="s">
        <v>186</v>
      </c>
      <c r="N64" s="202">
        <f t="shared" si="46"/>
        <v>-28812.122890000002</v>
      </c>
      <c r="O64" s="202">
        <f t="shared" si="46"/>
        <v>-21129.420419999999</v>
      </c>
      <c r="P64" s="39">
        <f t="shared" si="46"/>
        <v>0.36360213944760944</v>
      </c>
      <c r="Q64" s="202">
        <f t="shared" si="46"/>
        <v>-52333.344920000003</v>
      </c>
      <c r="R64" s="202">
        <f t="shared" si="46"/>
        <v>-41705.545590000002</v>
      </c>
      <c r="S64" s="39">
        <f t="shared" si="46"/>
        <v>0.25482940409124621</v>
      </c>
      <c r="U64" s="24"/>
      <c r="V64" s="24"/>
      <c r="W64" s="306"/>
      <c r="X64" s="198" t="s">
        <v>186</v>
      </c>
      <c r="Y64" s="202">
        <f t="shared" si="47"/>
        <v>-1584.03116</v>
      </c>
      <c r="Z64" s="202">
        <f t="shared" si="47"/>
        <v>-1582.2202600000001</v>
      </c>
      <c r="AA64" s="39">
        <f t="shared" si="47"/>
        <v>1.1445309137931847E-3</v>
      </c>
      <c r="AB64" s="202">
        <f t="shared" si="47"/>
        <v>-3128.01188</v>
      </c>
      <c r="AC64" s="202">
        <f t="shared" si="47"/>
        <v>-3072.63348</v>
      </c>
      <c r="AD64" s="39">
        <f t="shared" si="47"/>
        <v>1.8023106355008478E-2</v>
      </c>
      <c r="AF64" s="2"/>
      <c r="AG64" s="2"/>
      <c r="AH64" s="2"/>
      <c r="AI64" s="198" t="s">
        <v>186</v>
      </c>
      <c r="AJ64" s="202">
        <f t="shared" si="48"/>
        <v>-1280</v>
      </c>
      <c r="AK64" s="202">
        <f t="shared" si="48"/>
        <v>-2100</v>
      </c>
      <c r="AL64" s="39">
        <f t="shared" si="48"/>
        <v>-0.39047619047619042</v>
      </c>
      <c r="AM64" s="202">
        <f t="shared" si="48"/>
        <v>-3044</v>
      </c>
      <c r="AN64" s="202">
        <f t="shared" si="48"/>
        <v>-4614</v>
      </c>
      <c r="AO64" s="39">
        <f t="shared" si="48"/>
        <v>-0.34026874729085388</v>
      </c>
      <c r="AQ64" s="2"/>
      <c r="AR64" s="2"/>
      <c r="AS64" s="306"/>
      <c r="AT64" s="198" t="s">
        <v>186</v>
      </c>
      <c r="AU64" s="202">
        <f t="shared" si="49"/>
        <v>1776</v>
      </c>
      <c r="AV64" s="202">
        <f t="shared" si="49"/>
        <v>-2620</v>
      </c>
      <c r="AW64" s="39" t="str">
        <f t="shared" si="49"/>
        <v>n.a</v>
      </c>
      <c r="AX64" s="202">
        <f t="shared" si="49"/>
        <v>-657</v>
      </c>
      <c r="AY64" s="202">
        <f t="shared" si="49"/>
        <v>-6044</v>
      </c>
      <c r="AZ64" s="39">
        <f t="shared" si="49"/>
        <v>-0.89129715420251487</v>
      </c>
      <c r="BB64" s="2"/>
      <c r="BC64" s="2"/>
      <c r="BD64" s="306"/>
      <c r="BE64" s="198" t="s">
        <v>186</v>
      </c>
      <c r="BF64" s="202">
        <f t="shared" si="50"/>
        <v>-1520.5352400000011</v>
      </c>
      <c r="BG64" s="202">
        <f t="shared" si="50"/>
        <v>-8903.4775000000009</v>
      </c>
      <c r="BH64" s="39">
        <f t="shared" si="50"/>
        <v>-0.82922007271877751</v>
      </c>
      <c r="BI64" s="202">
        <f t="shared" si="50"/>
        <v>-9394.0186000000012</v>
      </c>
      <c r="BJ64" s="202">
        <f t="shared" si="50"/>
        <v>-11569.727430000001</v>
      </c>
      <c r="BK64" s="39">
        <f t="shared" si="50"/>
        <v>-0.18805186579922739</v>
      </c>
      <c r="BM64" s="24"/>
      <c r="BN64" s="24"/>
      <c r="BO64" s="24"/>
      <c r="BP64" s="198" t="s">
        <v>186</v>
      </c>
      <c r="BQ64" s="202">
        <f t="shared" ref="BQ64:BV64" si="62">BQ22</f>
        <v>-1024.5352400000011</v>
      </c>
      <c r="BR64" s="202">
        <f t="shared" si="62"/>
        <v>-13623.477500000001</v>
      </c>
      <c r="BS64" s="39">
        <f t="shared" si="62"/>
        <v>-0.92479634953703993</v>
      </c>
      <c r="BT64" s="202">
        <f t="shared" si="62"/>
        <v>-13095.018600000001</v>
      </c>
      <c r="BU64" s="202">
        <f t="shared" si="62"/>
        <v>-22227.727429999999</v>
      </c>
      <c r="BV64" s="39">
        <f t="shared" si="62"/>
        <v>-0.41087011071018875</v>
      </c>
      <c r="BX64" s="2"/>
      <c r="BY64" s="2"/>
    </row>
    <row r="65" spans="2:77" ht="15" customHeight="1" thickBot="1">
      <c r="B65" s="322" t="str">
        <f t="shared" ref="B65:G67" si="63">B23</f>
        <v>IE Madeira (51%)</v>
      </c>
      <c r="C65" s="323">
        <f t="shared" si="63"/>
        <v>48.854965642799961</v>
      </c>
      <c r="D65" s="323">
        <f t="shared" si="63"/>
        <v>45.461453187900048</v>
      </c>
      <c r="E65" s="324">
        <f t="shared" ref="E65:E71" si="64">IF(OR(AND(D65&gt;0,C65&lt;0),AND(D65&lt;0,C65&gt;0)),"n.a",IFERROR(C65/D65-1,"N.A."))</f>
        <v>7.4645930055819765E-2</v>
      </c>
      <c r="F65" s="323">
        <f t="shared" si="63"/>
        <v>97.283286822899981</v>
      </c>
      <c r="G65" s="323">
        <f t="shared" si="63"/>
        <v>82.727658393900029</v>
      </c>
      <c r="H65" s="324">
        <f t="shared" ref="H65:H71" si="65">IF(OR(AND(G65&gt;0,F65&lt;0),AND(G65&lt;0,F65&gt;0)),"n.a",IFERROR(F65/G65-1,"N.A."))</f>
        <v>0.17594633658908476</v>
      </c>
      <c r="I65" s="24"/>
      <c r="J65" s="323">
        <f t="shared" ref="J65:K71" si="66">IFERROR(C65-D65,"N.A")</f>
        <v>3.3935124548999127</v>
      </c>
      <c r="K65" s="323">
        <f t="shared" si="66"/>
        <v>45.386807257844225</v>
      </c>
      <c r="L65" s="2"/>
      <c r="M65" s="300" t="s">
        <v>315</v>
      </c>
      <c r="N65" s="334">
        <f t="shared" si="46"/>
        <v>95794.050279999923</v>
      </c>
      <c r="O65" s="334">
        <f t="shared" si="46"/>
        <v>89140.10429000009</v>
      </c>
      <c r="P65" s="335">
        <f t="shared" si="46"/>
        <v>7.4645930055819765E-2</v>
      </c>
      <c r="Q65" s="301">
        <f t="shared" si="46"/>
        <v>190751.54278999998</v>
      </c>
      <c r="R65" s="301">
        <f t="shared" si="46"/>
        <v>162211.09489000004</v>
      </c>
      <c r="S65" s="335">
        <f t="shared" si="46"/>
        <v>0.17594633658908498</v>
      </c>
      <c r="U65" s="24"/>
      <c r="V65" s="24"/>
      <c r="W65" s="2"/>
      <c r="X65" s="300" t="s">
        <v>315</v>
      </c>
      <c r="Y65" s="334">
        <f t="shared" si="47"/>
        <v>24960.372249999993</v>
      </c>
      <c r="Z65" s="334">
        <f t="shared" si="47"/>
        <v>24144.762858929986</v>
      </c>
      <c r="AA65" s="335">
        <f t="shared" si="47"/>
        <v>3.3779971078421678E-2</v>
      </c>
      <c r="AB65" s="301">
        <f t="shared" si="47"/>
        <v>51396.96222999999</v>
      </c>
      <c r="AC65" s="301">
        <f t="shared" si="47"/>
        <v>46842.495108929987</v>
      </c>
      <c r="AD65" s="335">
        <f t="shared" si="47"/>
        <v>9.722938777020329E-2</v>
      </c>
      <c r="AF65" s="2"/>
      <c r="AG65" s="2"/>
      <c r="AH65" s="2"/>
      <c r="AI65" s="300" t="s">
        <v>315</v>
      </c>
      <c r="AJ65" s="334">
        <f t="shared" si="48"/>
        <v>12904</v>
      </c>
      <c r="AK65" s="334">
        <f t="shared" si="48"/>
        <v>19808</v>
      </c>
      <c r="AL65" s="335">
        <f t="shared" si="48"/>
        <v>-0.34854604200323103</v>
      </c>
      <c r="AM65" s="301">
        <f t="shared" si="48"/>
        <v>25629</v>
      </c>
      <c r="AN65" s="301">
        <f t="shared" si="48"/>
        <v>38874</v>
      </c>
      <c r="AO65" s="335">
        <f t="shared" si="48"/>
        <v>-0.34071615990121928</v>
      </c>
      <c r="AQ65" s="2"/>
      <c r="AR65" s="2"/>
      <c r="AS65" s="2"/>
      <c r="AT65" s="300" t="s">
        <v>315</v>
      </c>
      <c r="AU65" s="334">
        <f t="shared" si="49"/>
        <v>19497</v>
      </c>
      <c r="AV65" s="334">
        <f t="shared" si="49"/>
        <v>30369</v>
      </c>
      <c r="AW65" s="335">
        <f t="shared" si="49"/>
        <v>-0.35799664131186404</v>
      </c>
      <c r="AX65" s="301">
        <f t="shared" si="49"/>
        <v>35237</v>
      </c>
      <c r="AY65" s="301">
        <f t="shared" si="49"/>
        <v>58670</v>
      </c>
      <c r="AZ65" s="335">
        <f t="shared" si="49"/>
        <v>-0.39940344298619401</v>
      </c>
      <c r="BB65" s="2"/>
      <c r="BC65" s="2"/>
      <c r="BD65" s="2"/>
      <c r="BE65" s="300" t="s">
        <v>315</v>
      </c>
      <c r="BF65" s="334">
        <f t="shared" si="50"/>
        <v>2964.1505399999842</v>
      </c>
      <c r="BG65" s="334">
        <f t="shared" si="50"/>
        <v>17283.221260000028</v>
      </c>
      <c r="BH65" s="335">
        <f t="shared" si="50"/>
        <v>-0.8284954815188208</v>
      </c>
      <c r="BI65" s="301">
        <f t="shared" si="50"/>
        <v>18247.971179999971</v>
      </c>
      <c r="BJ65" s="301">
        <f t="shared" si="50"/>
        <v>22458.881680000006</v>
      </c>
      <c r="BK65" s="335">
        <f t="shared" si="50"/>
        <v>-0.18749421988138959</v>
      </c>
      <c r="BM65" s="24"/>
      <c r="BN65" s="24"/>
      <c r="BO65" s="24"/>
      <c r="BP65" s="300" t="s">
        <v>315</v>
      </c>
      <c r="BQ65" s="334">
        <f t="shared" ref="BQ65:BV65" si="67">BQ23</f>
        <v>35365.150539999988</v>
      </c>
      <c r="BR65" s="334">
        <f t="shared" si="67"/>
        <v>67460.22126000002</v>
      </c>
      <c r="BS65" s="335">
        <f t="shared" si="67"/>
        <v>-0.47576290324192194</v>
      </c>
      <c r="BT65" s="301">
        <f t="shared" si="67"/>
        <v>79113.971179999964</v>
      </c>
      <c r="BU65" s="301">
        <f t="shared" si="67"/>
        <v>120002.88168000001</v>
      </c>
      <c r="BV65" s="335">
        <f t="shared" si="67"/>
        <v>-0.34073273847735186</v>
      </c>
      <c r="BX65" s="2"/>
      <c r="BY65" s="2"/>
    </row>
    <row r="66" spans="2:77" ht="15" customHeight="1" thickBot="1">
      <c r="B66" s="325" t="str">
        <f t="shared" si="63"/>
        <v>IE Garanhuns (51%)</v>
      </c>
      <c r="C66" s="326">
        <f t="shared" si="63"/>
        <v>12.729789847499996</v>
      </c>
      <c r="D66" s="326">
        <f t="shared" si="63"/>
        <v>12.313829058054292</v>
      </c>
      <c r="E66" s="327">
        <f t="shared" si="64"/>
        <v>3.3779971078421678E-2</v>
      </c>
      <c r="F66" s="326">
        <f t="shared" si="63"/>
        <v>26.212450737299996</v>
      </c>
      <c r="G66" s="326">
        <f t="shared" si="63"/>
        <v>23.889672505554291</v>
      </c>
      <c r="H66" s="327">
        <f t="shared" si="65"/>
        <v>9.7229387770203513E-2</v>
      </c>
      <c r="I66" s="24"/>
      <c r="J66" s="326">
        <f t="shared" si="66"/>
        <v>0.41596078944570358</v>
      </c>
      <c r="K66" s="326">
        <f t="shared" si="66"/>
        <v>12.28004908697587</v>
      </c>
      <c r="L66" s="2"/>
      <c r="M66" s="307"/>
      <c r="P66" s="308"/>
      <c r="Q66" s="309"/>
      <c r="R66" s="309"/>
      <c r="S66" s="308"/>
      <c r="U66" s="24"/>
      <c r="V66" s="24"/>
      <c r="W66" s="2"/>
      <c r="X66" s="307"/>
      <c r="AA66" s="308"/>
      <c r="AB66" s="309"/>
      <c r="AC66" s="309"/>
      <c r="AD66" s="308"/>
      <c r="AF66" s="2"/>
      <c r="AG66" s="2"/>
      <c r="AH66" s="2"/>
      <c r="AI66" s="307"/>
      <c r="AL66" s="308"/>
      <c r="AM66" s="309"/>
      <c r="AN66" s="309"/>
      <c r="AO66" s="308"/>
      <c r="AQ66" s="2"/>
      <c r="AR66" s="2"/>
      <c r="AS66" s="2"/>
      <c r="AT66" s="307"/>
      <c r="AW66" s="308"/>
      <c r="AX66" s="309"/>
      <c r="AY66" s="309"/>
      <c r="AZ66" s="308"/>
      <c r="BB66" s="2"/>
      <c r="BC66" s="2"/>
      <c r="BD66" s="2"/>
      <c r="BE66" s="307"/>
      <c r="BH66" s="308"/>
      <c r="BI66" s="309"/>
      <c r="BJ66" s="309"/>
      <c r="BK66" s="308"/>
      <c r="BM66" s="24"/>
      <c r="BN66" s="24"/>
      <c r="BO66" s="24"/>
      <c r="BP66" s="307"/>
      <c r="BS66" s="308"/>
      <c r="BT66" s="309"/>
      <c r="BU66" s="309"/>
      <c r="BV66" s="308"/>
      <c r="BX66" s="2"/>
      <c r="BY66" s="2"/>
    </row>
    <row r="67" spans="2:77" ht="15" customHeight="1">
      <c r="B67" s="325" t="str">
        <f t="shared" si="63"/>
        <v>AIE (50%)</v>
      </c>
      <c r="C67" s="326">
        <f t="shared" si="63"/>
        <v>17.68257526999999</v>
      </c>
      <c r="D67" s="326">
        <f t="shared" si="63"/>
        <v>33.730110630000013</v>
      </c>
      <c r="E67" s="327">
        <f t="shared" si="64"/>
        <v>-0.47576290324192205</v>
      </c>
      <c r="F67" s="326">
        <f t="shared" si="63"/>
        <v>39.556985589999982</v>
      </c>
      <c r="G67" s="326">
        <f t="shared" si="63"/>
        <v>60.001440840000008</v>
      </c>
      <c r="H67" s="327">
        <f t="shared" si="65"/>
        <v>-0.34073273847735197</v>
      </c>
      <c r="I67" s="24"/>
      <c r="J67" s="326">
        <f t="shared" si="66"/>
        <v>-16.047535360000023</v>
      </c>
      <c r="K67" s="326">
        <f t="shared" si="66"/>
        <v>34.205873533241935</v>
      </c>
      <c r="L67" s="2"/>
      <c r="M67" s="296" t="s">
        <v>1348</v>
      </c>
      <c r="N67" s="340">
        <f t="shared" ref="N67:S68" si="68">N25</f>
        <v>86474.411679599958</v>
      </c>
      <c r="O67" s="340">
        <f t="shared" si="68"/>
        <v>80223.559760700053</v>
      </c>
      <c r="P67" s="341">
        <f t="shared" si="68"/>
        <v>7.7917907626458671E-2</v>
      </c>
      <c r="Q67" s="340">
        <f t="shared" si="68"/>
        <v>168842.05678439999</v>
      </c>
      <c r="R67" s="340">
        <f t="shared" si="68"/>
        <v>155072.82063180002</v>
      </c>
      <c r="S67" s="341">
        <f t="shared" si="68"/>
        <v>8.879206618220481E-2</v>
      </c>
      <c r="U67" s="24"/>
      <c r="V67" s="24"/>
      <c r="W67" s="2"/>
      <c r="X67" s="296" t="s">
        <v>1348</v>
      </c>
      <c r="Y67" s="340">
        <f t="shared" ref="Y67:AD67" si="69">Y25</f>
        <v>16998.760014899995</v>
      </c>
      <c r="Z67" s="340">
        <f t="shared" si="69"/>
        <v>16446.805078554295</v>
      </c>
      <c r="AA67" s="341">
        <f t="shared" si="69"/>
        <v>3.3560009601221408E-2</v>
      </c>
      <c r="AB67" s="340">
        <f t="shared" si="69"/>
        <v>35245.321178999999</v>
      </c>
      <c r="AC67" s="340">
        <f t="shared" si="69"/>
        <v>32543.063187654294</v>
      </c>
      <c r="AD67" s="341">
        <f t="shared" si="69"/>
        <v>8.3036374780197209E-2</v>
      </c>
      <c r="AF67" s="2"/>
      <c r="AG67" s="2"/>
      <c r="AH67" s="2"/>
      <c r="AI67" s="296" t="s">
        <v>1349</v>
      </c>
      <c r="AJ67" s="340">
        <f t="shared" ref="AJ67:AO67" si="70">AJ25</f>
        <v>12749</v>
      </c>
      <c r="AK67" s="340">
        <f t="shared" si="70"/>
        <v>11889.5</v>
      </c>
      <c r="AL67" s="341">
        <f t="shared" si="70"/>
        <v>7.2290676647462027E-2</v>
      </c>
      <c r="AM67" s="340">
        <f t="shared" si="70"/>
        <v>25530.5</v>
      </c>
      <c r="AN67" s="340">
        <f t="shared" si="70"/>
        <v>23800.5</v>
      </c>
      <c r="AO67" s="341">
        <f t="shared" si="70"/>
        <v>7.2687548580912198E-2</v>
      </c>
      <c r="AQ67" s="2"/>
      <c r="AR67" s="2"/>
      <c r="AS67" s="2"/>
      <c r="AT67" s="296" t="s">
        <v>1349</v>
      </c>
      <c r="AU67" s="340">
        <f t="shared" ref="AU67:AZ67" si="71">AU25</f>
        <v>18812</v>
      </c>
      <c r="AV67" s="340">
        <f t="shared" si="71"/>
        <v>17738.5</v>
      </c>
      <c r="AW67" s="341">
        <f t="shared" si="71"/>
        <v>6.0518082137723139E-2</v>
      </c>
      <c r="AX67" s="340">
        <f t="shared" si="71"/>
        <v>37882</v>
      </c>
      <c r="AY67" s="340">
        <f t="shared" si="71"/>
        <v>35156</v>
      </c>
      <c r="AZ67" s="341">
        <f t="shared" si="71"/>
        <v>7.7540106951871746E-2</v>
      </c>
      <c r="BB67" s="2"/>
      <c r="BC67" s="2"/>
      <c r="BD67" s="2"/>
      <c r="BE67" s="296" t="s">
        <v>1349</v>
      </c>
      <c r="BF67" s="340">
        <f t="shared" ref="BF67:BK67" si="72">BF25</f>
        <v>46357.294094999997</v>
      </c>
      <c r="BG67" s="340">
        <f t="shared" si="72"/>
        <v>44370.461114999998</v>
      </c>
      <c r="BH67" s="341">
        <f t="shared" si="72"/>
        <v>4.477828109224502E-2</v>
      </c>
      <c r="BI67" s="340">
        <f t="shared" si="72"/>
        <v>94222.881964999993</v>
      </c>
      <c r="BJ67" s="340">
        <f t="shared" si="72"/>
        <v>88993.147224999993</v>
      </c>
      <c r="BK67" s="341">
        <f t="shared" si="72"/>
        <v>5.8765589296193133E-2</v>
      </c>
      <c r="BM67" s="24"/>
      <c r="BN67" s="24"/>
      <c r="BO67" s="24"/>
      <c r="BP67" s="296" t="s">
        <v>1349</v>
      </c>
      <c r="BQ67" s="340">
        <f t="shared" ref="BQ67:BV67" si="73">BQ25</f>
        <v>77918.29409499999</v>
      </c>
      <c r="BR67" s="340">
        <f t="shared" si="73"/>
        <v>73998.461114999998</v>
      </c>
      <c r="BS67" s="341">
        <f t="shared" si="73"/>
        <v>5.2971817534262389E-2</v>
      </c>
      <c r="BT67" s="340">
        <f t="shared" si="73"/>
        <v>157635.38196500001</v>
      </c>
      <c r="BU67" s="340">
        <f t="shared" si="73"/>
        <v>147949.64722499999</v>
      </c>
      <c r="BV67" s="341">
        <f t="shared" si="73"/>
        <v>6.5466426731454641E-2</v>
      </c>
      <c r="BX67" s="2"/>
      <c r="BY67" s="2"/>
    </row>
    <row r="68" spans="2:77" ht="15" customHeight="1">
      <c r="B68" s="328" t="s">
        <v>679</v>
      </c>
      <c r="C68" s="329">
        <f t="shared" ref="C68:G71" si="74">C26</f>
        <v>6.452</v>
      </c>
      <c r="D68" s="329">
        <f t="shared" si="74"/>
        <v>9.9039999999999999</v>
      </c>
      <c r="E68" s="330">
        <f t="shared" si="64"/>
        <v>-0.34854604200323103</v>
      </c>
      <c r="F68" s="329">
        <f t="shared" si="74"/>
        <v>12.814500000000001</v>
      </c>
      <c r="G68" s="329">
        <f t="shared" si="74"/>
        <v>19.437000000000001</v>
      </c>
      <c r="H68" s="330">
        <f t="shared" si="65"/>
        <v>-0.34071615990121928</v>
      </c>
      <c r="I68" s="24"/>
      <c r="J68" s="329">
        <f t="shared" si="66"/>
        <v>-3.452</v>
      </c>
      <c r="K68" s="329">
        <f t="shared" si="66"/>
        <v>10.252546042003232</v>
      </c>
      <c r="L68" s="2"/>
      <c r="M68" s="298" t="s">
        <v>1350</v>
      </c>
      <c r="N68" s="342">
        <f t="shared" si="68"/>
        <v>48854.965642799958</v>
      </c>
      <c r="O68" s="342">
        <f t="shared" si="68"/>
        <v>45461.45318790005</v>
      </c>
      <c r="P68" s="343">
        <f t="shared" si="68"/>
        <v>7.4645930055819765E-2</v>
      </c>
      <c r="Q68" s="342">
        <f t="shared" si="68"/>
        <v>97283.286822899987</v>
      </c>
      <c r="R68" s="342">
        <f t="shared" si="68"/>
        <v>82727.658393900027</v>
      </c>
      <c r="S68" s="343">
        <f t="shared" si="68"/>
        <v>0.17594633658908476</v>
      </c>
      <c r="U68" s="24"/>
      <c r="V68" s="24"/>
      <c r="W68" s="2"/>
      <c r="X68" s="298" t="s">
        <v>1350</v>
      </c>
      <c r="Y68" s="342">
        <f t="shared" ref="Y68:AD68" si="75">Y26</f>
        <v>12729.789847499997</v>
      </c>
      <c r="Z68" s="342">
        <f t="shared" si="75"/>
        <v>12313.829058054293</v>
      </c>
      <c r="AA68" s="343">
        <f t="shared" si="75"/>
        <v>3.37799710784219E-2</v>
      </c>
      <c r="AB68" s="342">
        <f t="shared" si="75"/>
        <v>26212.450737299994</v>
      </c>
      <c r="AC68" s="342">
        <f t="shared" si="75"/>
        <v>23889.672505554292</v>
      </c>
      <c r="AD68" s="343">
        <f t="shared" si="75"/>
        <v>9.722938777020329E-2</v>
      </c>
      <c r="AF68" s="2"/>
      <c r="AG68" s="2"/>
      <c r="AH68" s="2"/>
      <c r="AI68" s="298" t="s">
        <v>1351</v>
      </c>
      <c r="AJ68" s="342">
        <f t="shared" ref="AJ68:AO68" si="76">AJ26</f>
        <v>6452</v>
      </c>
      <c r="AK68" s="342">
        <f t="shared" si="76"/>
        <v>9904</v>
      </c>
      <c r="AL68" s="343">
        <f t="shared" si="76"/>
        <v>-0.34854604200323103</v>
      </c>
      <c r="AM68" s="342">
        <f t="shared" si="76"/>
        <v>12814.5</v>
      </c>
      <c r="AN68" s="342">
        <f t="shared" si="76"/>
        <v>19437</v>
      </c>
      <c r="AO68" s="343">
        <f t="shared" si="76"/>
        <v>-0.34071615990121928</v>
      </c>
      <c r="AQ68" s="2"/>
      <c r="AR68" s="2"/>
      <c r="AS68" s="2"/>
      <c r="AT68" s="298" t="s">
        <v>1351</v>
      </c>
      <c r="AU68" s="342">
        <f t="shared" ref="AU68:AZ68" si="77">AU26</f>
        <v>9748.5</v>
      </c>
      <c r="AV68" s="342">
        <f t="shared" si="77"/>
        <v>15184.5</v>
      </c>
      <c r="AW68" s="343">
        <f t="shared" si="77"/>
        <v>-0.35799664131186404</v>
      </c>
      <c r="AX68" s="342">
        <f t="shared" si="77"/>
        <v>17618.5</v>
      </c>
      <c r="AY68" s="342">
        <f t="shared" si="77"/>
        <v>29335</v>
      </c>
      <c r="AZ68" s="343">
        <f t="shared" si="77"/>
        <v>-0.39940344298619401</v>
      </c>
      <c r="BB68" s="2"/>
      <c r="BC68" s="2"/>
      <c r="BD68" s="2"/>
      <c r="BE68" s="298" t="s">
        <v>1351</v>
      </c>
      <c r="BF68" s="342">
        <f t="shared" ref="BF68:BK68" si="78">BF26</f>
        <v>1482.0752699999921</v>
      </c>
      <c r="BG68" s="342">
        <f t="shared" si="78"/>
        <v>8641.6106300000138</v>
      </c>
      <c r="BH68" s="343">
        <f t="shared" si="78"/>
        <v>-0.8284954815188208</v>
      </c>
      <c r="BI68" s="342">
        <f t="shared" si="78"/>
        <v>9123.9855899999857</v>
      </c>
      <c r="BJ68" s="342">
        <f t="shared" si="78"/>
        <v>11229.440840000003</v>
      </c>
      <c r="BK68" s="343">
        <f t="shared" si="78"/>
        <v>-0.18749421988138959</v>
      </c>
      <c r="BM68" s="24"/>
      <c r="BN68" s="24"/>
      <c r="BO68" s="24"/>
      <c r="BP68" s="298" t="s">
        <v>1351</v>
      </c>
      <c r="BQ68" s="342">
        <f t="shared" ref="BQ68:BV68" si="79">BQ26</f>
        <v>17682.575269999994</v>
      </c>
      <c r="BR68" s="342">
        <f t="shared" si="79"/>
        <v>33730.11063000001</v>
      </c>
      <c r="BS68" s="343">
        <f t="shared" si="79"/>
        <v>-0.47576290324192194</v>
      </c>
      <c r="BT68" s="342">
        <f t="shared" si="79"/>
        <v>39556.985589999982</v>
      </c>
      <c r="BU68" s="342">
        <f t="shared" si="79"/>
        <v>60001.440840000003</v>
      </c>
      <c r="BV68" s="343">
        <f t="shared" si="79"/>
        <v>-0.34073273847735186</v>
      </c>
      <c r="BX68" s="2"/>
      <c r="BY68" s="2"/>
    </row>
    <row r="69" spans="2:77" ht="15" customHeight="1">
      <c r="B69" s="328" t="s">
        <v>680</v>
      </c>
      <c r="C69" s="329">
        <f t="shared" si="74"/>
        <v>9.7484999999999999</v>
      </c>
      <c r="D69" s="329">
        <f t="shared" si="74"/>
        <v>15.1845</v>
      </c>
      <c r="E69" s="330">
        <f t="shared" si="64"/>
        <v>-0.35799664131186404</v>
      </c>
      <c r="F69" s="329">
        <f t="shared" si="74"/>
        <v>17.618500000000001</v>
      </c>
      <c r="G69" s="329">
        <f t="shared" si="74"/>
        <v>29.335000000000001</v>
      </c>
      <c r="H69" s="330">
        <f t="shared" si="65"/>
        <v>-0.3994034429861939</v>
      </c>
      <c r="I69" s="24"/>
      <c r="J69" s="329">
        <f t="shared" si="66"/>
        <v>-5.4359999999999999</v>
      </c>
      <c r="K69" s="329">
        <f t="shared" si="66"/>
        <v>15.542496641311864</v>
      </c>
      <c r="L69" s="2"/>
      <c r="M69" s="2"/>
      <c r="N69" s="2"/>
      <c r="O69" s="2"/>
      <c r="R69" s="2"/>
      <c r="S69" s="2"/>
      <c r="T69" s="2"/>
      <c r="U69" s="24"/>
      <c r="V69" s="24"/>
      <c r="W69" s="2"/>
      <c r="X69" s="2"/>
      <c r="Y69" s="2"/>
      <c r="Z69" s="2"/>
      <c r="AC69" s="2"/>
      <c r="AD69" s="2"/>
      <c r="AE69" s="2"/>
      <c r="AF69" s="2"/>
      <c r="AG69" s="2"/>
      <c r="AH69" s="2"/>
      <c r="AI69" s="2"/>
      <c r="AJ69" s="2"/>
      <c r="AK69" s="2"/>
      <c r="AN69" s="2"/>
      <c r="AO69" s="2"/>
      <c r="AP69" s="2"/>
      <c r="AQ69" s="2"/>
      <c r="AR69" s="2"/>
      <c r="AS69" s="2"/>
      <c r="AT69" s="2"/>
      <c r="AU69" s="2"/>
      <c r="AV69" s="2"/>
      <c r="AY69" s="2"/>
      <c r="AZ69" s="2"/>
      <c r="BA69" s="2"/>
      <c r="BB69" s="2"/>
      <c r="BC69" s="2"/>
      <c r="BD69" s="2"/>
      <c r="BE69" s="2"/>
      <c r="BF69" s="2"/>
      <c r="BG69" s="2"/>
      <c r="BJ69" s="2"/>
      <c r="BK69" s="2"/>
      <c r="BL69" s="2"/>
      <c r="BM69" s="24"/>
      <c r="BN69" s="24"/>
      <c r="BO69" s="24"/>
      <c r="BP69" s="2"/>
      <c r="BQ69" s="2"/>
      <c r="BR69" s="2"/>
      <c r="BU69" s="2"/>
      <c r="BV69" s="2"/>
      <c r="BX69" s="2"/>
      <c r="BY69" s="2"/>
    </row>
    <row r="70" spans="2:77" ht="15" customHeight="1" thickBot="1">
      <c r="B70" s="331" t="s">
        <v>681</v>
      </c>
      <c r="C70" s="332">
        <f t="shared" si="74"/>
        <v>1.4820752699999922</v>
      </c>
      <c r="D70" s="332">
        <f t="shared" si="74"/>
        <v>8.6416106300000131</v>
      </c>
      <c r="E70" s="333">
        <f t="shared" si="64"/>
        <v>-0.8284954815188208</v>
      </c>
      <c r="F70" s="332">
        <f t="shared" si="74"/>
        <v>9.123985589999986</v>
      </c>
      <c r="G70" s="332">
        <f t="shared" si="74"/>
        <v>11.229440840000002</v>
      </c>
      <c r="H70" s="333">
        <f t="shared" si="65"/>
        <v>-0.18749421988138959</v>
      </c>
      <c r="I70" s="24"/>
      <c r="J70" s="332">
        <f t="shared" si="66"/>
        <v>-7.1595353600000209</v>
      </c>
      <c r="K70" s="332">
        <f t="shared" si="66"/>
        <v>9.4701061115188345</v>
      </c>
      <c r="L70" s="2"/>
      <c r="M70" s="2"/>
      <c r="N70" s="2"/>
      <c r="O70" s="2"/>
      <c r="R70" s="2"/>
      <c r="S70" s="2"/>
      <c r="T70" s="2"/>
      <c r="U70" s="24"/>
      <c r="V70" s="24"/>
      <c r="W70" s="2"/>
      <c r="X70" s="2"/>
      <c r="Y70" s="2"/>
      <c r="Z70" s="2"/>
      <c r="AC70" s="2"/>
      <c r="AD70" s="2"/>
      <c r="AE70" s="2"/>
      <c r="AF70" s="2"/>
      <c r="AG70" s="2"/>
      <c r="AH70" s="2"/>
      <c r="AI70" s="2"/>
      <c r="AJ70" s="2"/>
      <c r="AK70" s="2"/>
      <c r="AN70" s="2"/>
      <c r="AO70" s="2"/>
      <c r="AP70" s="2"/>
      <c r="AQ70" s="2"/>
      <c r="AR70" s="2"/>
      <c r="AS70" s="2"/>
      <c r="AT70" s="2"/>
      <c r="AU70" s="2"/>
      <c r="AV70" s="2"/>
      <c r="AY70" s="2"/>
      <c r="AZ70" s="2"/>
      <c r="BA70" s="2"/>
      <c r="BB70" s="2"/>
      <c r="BC70" s="2"/>
      <c r="BD70" s="2"/>
      <c r="BE70" s="2"/>
      <c r="BF70" s="2"/>
      <c r="BG70" s="2"/>
      <c r="BJ70" s="2"/>
      <c r="BK70" s="2"/>
      <c r="BL70" s="2"/>
      <c r="BM70" s="2"/>
      <c r="BN70" s="2"/>
      <c r="BP70" s="2"/>
      <c r="BQ70" s="2"/>
      <c r="BR70" s="2"/>
      <c r="BU70" s="2"/>
      <c r="BV70" s="2"/>
      <c r="BX70" s="2"/>
      <c r="BY70" s="2"/>
    </row>
    <row r="71" spans="2:77" ht="15" customHeight="1" thickBot="1">
      <c r="B71" s="142" t="s">
        <v>34</v>
      </c>
      <c r="C71" s="143">
        <f t="shared" si="74"/>
        <v>79.267330760299942</v>
      </c>
      <c r="D71" s="143">
        <f t="shared" si="74"/>
        <v>91.505392875954357</v>
      </c>
      <c r="E71" s="194">
        <f t="shared" si="64"/>
        <v>-0.13374143021542406</v>
      </c>
      <c r="F71" s="143">
        <f t="shared" si="74"/>
        <v>163.05272315019997</v>
      </c>
      <c r="G71" s="143">
        <f t="shared" si="74"/>
        <v>166.61877173945433</v>
      </c>
      <c r="H71" s="194">
        <f t="shared" si="65"/>
        <v>-2.1402441945921225E-2</v>
      </c>
      <c r="I71" s="24"/>
      <c r="J71" s="143">
        <f t="shared" si="66"/>
        <v>-12.238062115654415</v>
      </c>
      <c r="K71" s="143">
        <f t="shared" si="66"/>
        <v>91.63913430616978</v>
      </c>
      <c r="L71" s="2"/>
      <c r="M71" s="2"/>
      <c r="N71" s="2"/>
      <c r="O71" s="2"/>
      <c r="R71" s="2"/>
      <c r="S71" s="2"/>
      <c r="T71" s="2"/>
      <c r="U71" s="2"/>
      <c r="V71" s="2"/>
      <c r="W71" s="2"/>
      <c r="X71" s="2"/>
      <c r="Y71" s="2"/>
      <c r="Z71" s="2"/>
      <c r="AC71" s="2"/>
      <c r="AD71" s="2"/>
      <c r="AE71" s="2"/>
      <c r="AF71" s="2"/>
      <c r="AG71" s="2"/>
      <c r="AH71" s="2"/>
      <c r="AI71" s="2"/>
      <c r="AJ71" s="2"/>
      <c r="AK71" s="2"/>
      <c r="AN71" s="2"/>
      <c r="AO71" s="2"/>
      <c r="AP71" s="2"/>
      <c r="AQ71" s="2"/>
      <c r="AR71" s="2"/>
      <c r="AS71" s="2"/>
      <c r="AT71" s="2"/>
      <c r="AU71" s="2"/>
      <c r="AV71" s="2"/>
      <c r="AY71" s="2"/>
      <c r="AZ71" s="2"/>
      <c r="BA71" s="2"/>
      <c r="BB71" s="2"/>
      <c r="BC71" s="2"/>
      <c r="BD71" s="2"/>
      <c r="BE71" s="2"/>
      <c r="BF71" s="2"/>
      <c r="BG71" s="2"/>
      <c r="BJ71" s="2"/>
      <c r="BK71" s="2"/>
      <c r="BL71" s="2"/>
      <c r="BM71" s="2"/>
      <c r="BN71" s="2"/>
      <c r="BP71" s="2"/>
      <c r="BQ71" s="2"/>
      <c r="BR71" s="2"/>
      <c r="BU71" s="2"/>
      <c r="BV71" s="2"/>
      <c r="BX71" s="2"/>
      <c r="BY71" s="2"/>
    </row>
    <row r="72" spans="2:77" ht="15" customHeight="1">
      <c r="L72" s="2"/>
      <c r="M72" s="2"/>
      <c r="N72" s="2"/>
      <c r="O72" s="2"/>
      <c r="R72" s="2"/>
      <c r="S72" s="2"/>
      <c r="T72" s="2"/>
      <c r="U72" s="2"/>
      <c r="V72" s="2"/>
      <c r="W72" s="2"/>
      <c r="X72" s="2"/>
      <c r="Y72" s="2"/>
      <c r="Z72" s="2"/>
      <c r="AC72" s="2"/>
      <c r="AD72" s="2"/>
      <c r="AE72" s="2"/>
      <c r="AF72" s="2"/>
      <c r="AG72" s="2"/>
      <c r="AH72" s="2"/>
      <c r="AI72" s="2"/>
      <c r="AJ72" s="2"/>
      <c r="AK72" s="2"/>
      <c r="AN72" s="2"/>
      <c r="AO72" s="2"/>
      <c r="AP72" s="2"/>
      <c r="AQ72" s="2"/>
      <c r="AR72" s="2"/>
      <c r="AS72" s="2"/>
      <c r="AT72" s="2"/>
      <c r="AU72" s="2"/>
      <c r="AV72" s="2"/>
      <c r="AY72" s="2"/>
      <c r="AZ72" s="2"/>
      <c r="BA72" s="2"/>
      <c r="BB72" s="2"/>
      <c r="BC72" s="2"/>
      <c r="BD72" s="2"/>
      <c r="BE72" s="2"/>
      <c r="BF72" s="2"/>
      <c r="BG72" s="2"/>
      <c r="BJ72" s="2"/>
      <c r="BK72" s="2"/>
      <c r="BL72" s="2"/>
      <c r="BM72" s="2"/>
      <c r="BN72" s="2"/>
      <c r="BP72" s="2"/>
      <c r="BQ72" s="2"/>
      <c r="BR72" s="2"/>
      <c r="BU72" s="2"/>
      <c r="BV72" s="2"/>
      <c r="BW72" s="2"/>
      <c r="BX72" s="2"/>
      <c r="BY72" s="2"/>
    </row>
    <row r="73" spans="2:77" ht="15" customHeight="1">
      <c r="C73" s="2"/>
      <c r="D73" s="2"/>
      <c r="E73" s="2"/>
      <c r="F73" s="2"/>
      <c r="G73" s="2"/>
      <c r="L73" s="2"/>
      <c r="M73" s="2"/>
      <c r="N73" s="2"/>
      <c r="O73" s="2"/>
      <c r="R73" s="2"/>
      <c r="S73" s="2"/>
      <c r="T73" s="2"/>
      <c r="U73" s="2"/>
      <c r="V73" s="2"/>
      <c r="W73" s="2"/>
      <c r="X73" s="2"/>
      <c r="Y73" s="2"/>
      <c r="Z73" s="2"/>
      <c r="AC73" s="2"/>
      <c r="AD73" s="2"/>
      <c r="AE73" s="2"/>
      <c r="AF73" s="2"/>
      <c r="AG73" s="2"/>
      <c r="AH73" s="2"/>
      <c r="AI73" s="2"/>
      <c r="AJ73" s="2"/>
      <c r="AK73" s="2"/>
      <c r="AN73" s="2"/>
      <c r="AO73" s="2"/>
      <c r="AP73" s="2"/>
      <c r="AQ73" s="2"/>
      <c r="AR73" s="2"/>
      <c r="AS73" s="2"/>
      <c r="AT73" s="2"/>
      <c r="AU73" s="2"/>
      <c r="AV73" s="2"/>
      <c r="AY73" s="2"/>
      <c r="AZ73" s="2"/>
      <c r="BA73" s="2"/>
      <c r="BB73" s="2"/>
      <c r="BC73" s="2"/>
      <c r="BD73" s="2"/>
      <c r="BE73" s="2"/>
      <c r="BF73" s="2"/>
      <c r="BG73" s="2"/>
      <c r="BJ73" s="2"/>
      <c r="BK73" s="2"/>
      <c r="BL73" s="2"/>
      <c r="BM73" s="2"/>
      <c r="BN73" s="2"/>
      <c r="BP73" s="2"/>
      <c r="BQ73" s="2"/>
      <c r="BR73" s="2"/>
      <c r="BU73" s="2"/>
      <c r="BV73" s="2"/>
      <c r="BW73" s="2"/>
      <c r="BX73" s="2"/>
      <c r="BY73" s="2"/>
    </row>
    <row r="74" spans="2:77" ht="15" customHeight="1">
      <c r="C74" s="2"/>
      <c r="D74" s="2"/>
      <c r="E74" s="2"/>
      <c r="F74" s="2"/>
      <c r="G74" s="2"/>
      <c r="H74" s="2"/>
      <c r="I74" s="2"/>
      <c r="J74" s="2"/>
      <c r="K74" s="2"/>
      <c r="P74" s="3"/>
      <c r="Q74" s="3"/>
      <c r="R74" s="2"/>
      <c r="S74" s="2"/>
      <c r="T74" s="2"/>
      <c r="U74" s="2"/>
      <c r="V74" s="2"/>
      <c r="AA74" s="3"/>
      <c r="AB74" s="3"/>
      <c r="AC74" s="2"/>
      <c r="AD74" s="2"/>
      <c r="AE74" s="2"/>
      <c r="AF74" s="2"/>
      <c r="AG74" s="2"/>
      <c r="AL74" s="3"/>
      <c r="AM74" s="3"/>
      <c r="AN74" s="2"/>
      <c r="AO74" s="2"/>
      <c r="AP74" s="2"/>
      <c r="AQ74" s="2"/>
      <c r="AR74" s="2"/>
      <c r="AW74" s="3"/>
      <c r="AX74" s="3"/>
      <c r="AY74" s="2"/>
      <c r="AZ74" s="2"/>
      <c r="BA74" s="2"/>
      <c r="BB74" s="2"/>
      <c r="BC74" s="2"/>
      <c r="BH74" s="3"/>
      <c r="BI74" s="3"/>
      <c r="BJ74" s="2"/>
      <c r="BK74" s="2"/>
      <c r="BL74" s="2"/>
      <c r="BM74" s="2"/>
      <c r="BN74" s="2"/>
      <c r="BS74" s="3"/>
      <c r="BT74" s="3"/>
      <c r="BU74" s="2"/>
      <c r="BV74" s="2"/>
      <c r="BW74" s="2"/>
      <c r="BX74" s="2"/>
      <c r="BY74" s="2"/>
    </row>
    <row r="75" spans="2:77" ht="15" customHeight="1">
      <c r="C75" s="2"/>
      <c r="D75" s="2"/>
      <c r="E75" s="2"/>
      <c r="F75" s="2"/>
      <c r="G75" s="2"/>
      <c r="H75" s="2"/>
      <c r="I75" s="2"/>
      <c r="J75" s="2"/>
      <c r="K75" s="2"/>
      <c r="P75" s="3"/>
      <c r="Q75" s="3"/>
      <c r="R75" s="2"/>
      <c r="S75" s="2"/>
      <c r="T75" s="2"/>
      <c r="U75" s="2"/>
      <c r="V75" s="2"/>
      <c r="AA75" s="3"/>
      <c r="AB75" s="3"/>
      <c r="AC75" s="2"/>
      <c r="AD75" s="2"/>
      <c r="AE75" s="2"/>
      <c r="AF75" s="2"/>
      <c r="AG75" s="2"/>
      <c r="AL75" s="3"/>
      <c r="AM75" s="3"/>
      <c r="AN75" s="2"/>
      <c r="AO75" s="2"/>
      <c r="AP75" s="2"/>
      <c r="AQ75" s="2"/>
      <c r="AR75" s="2"/>
      <c r="AW75" s="3"/>
      <c r="AX75" s="3"/>
      <c r="AY75" s="2"/>
      <c r="AZ75" s="2"/>
      <c r="BA75" s="2"/>
      <c r="BB75" s="2"/>
      <c r="BC75" s="2"/>
      <c r="BH75" s="3"/>
      <c r="BI75" s="3"/>
      <c r="BJ75" s="2"/>
      <c r="BK75" s="2"/>
      <c r="BL75" s="2"/>
      <c r="BM75" s="2"/>
      <c r="BN75" s="2"/>
      <c r="BS75" s="3"/>
      <c r="BT75" s="3"/>
      <c r="BU75" s="2"/>
      <c r="BV75" s="2"/>
      <c r="BW75" s="2"/>
      <c r="BX75" s="2"/>
      <c r="BY75" s="2"/>
    </row>
    <row r="76" spans="2:77" ht="15" customHeight="1">
      <c r="C76" s="2"/>
      <c r="D76" s="2"/>
      <c r="E76" s="2"/>
      <c r="F76" s="2"/>
      <c r="G76" s="2"/>
      <c r="H76" s="2"/>
      <c r="I76" s="2"/>
      <c r="J76" s="2"/>
      <c r="K76" s="2"/>
      <c r="P76" s="3"/>
      <c r="Q76" s="3"/>
      <c r="R76" s="2"/>
      <c r="S76" s="2"/>
      <c r="T76" s="2"/>
      <c r="U76" s="2"/>
      <c r="V76" s="2"/>
      <c r="AA76" s="3"/>
      <c r="AB76" s="3"/>
      <c r="AC76" s="2"/>
      <c r="AD76" s="2"/>
      <c r="AE76" s="2"/>
      <c r="AF76" s="2"/>
      <c r="AG76" s="2"/>
      <c r="AL76" s="3"/>
      <c r="AM76" s="3"/>
      <c r="AN76" s="2"/>
      <c r="AO76" s="2"/>
      <c r="AP76" s="2"/>
      <c r="AQ76" s="2"/>
      <c r="AR76" s="2"/>
      <c r="AW76" s="3"/>
      <c r="AX76" s="3"/>
      <c r="AY76" s="2"/>
      <c r="AZ76" s="2"/>
      <c r="BA76" s="2"/>
      <c r="BB76" s="2"/>
      <c r="BC76" s="2"/>
      <c r="BH76" s="3"/>
      <c r="BI76" s="3"/>
      <c r="BJ76" s="2"/>
      <c r="BK76" s="2"/>
      <c r="BL76" s="2"/>
      <c r="BM76" s="2"/>
      <c r="BN76" s="2"/>
      <c r="BS76" s="3"/>
      <c r="BT76" s="3"/>
      <c r="BU76" s="2"/>
      <c r="BV76" s="2"/>
      <c r="BW76" s="2"/>
      <c r="BX76" s="2"/>
      <c r="BY76" s="2"/>
    </row>
    <row r="77" spans="2:77" ht="15" customHeight="1">
      <c r="C77" s="2"/>
      <c r="D77" s="2"/>
      <c r="E77" s="2"/>
      <c r="F77" s="2"/>
      <c r="G77" s="2"/>
      <c r="H77" s="2"/>
      <c r="I77" s="2"/>
      <c r="J77" s="2"/>
      <c r="K77" s="2"/>
      <c r="P77" s="3"/>
      <c r="Q77" s="3"/>
      <c r="R77" s="2"/>
      <c r="S77" s="2"/>
      <c r="T77" s="2"/>
      <c r="U77" s="2"/>
      <c r="V77" s="2"/>
      <c r="AA77" s="3"/>
      <c r="AB77" s="3"/>
      <c r="AC77" s="2"/>
      <c r="AD77" s="2"/>
      <c r="AE77" s="2"/>
      <c r="AF77" s="2"/>
      <c r="AG77" s="2"/>
      <c r="AL77" s="3"/>
      <c r="AM77" s="3"/>
      <c r="AN77" s="2"/>
      <c r="AO77" s="2"/>
      <c r="AP77" s="2"/>
      <c r="AQ77" s="2"/>
      <c r="AR77" s="2"/>
      <c r="AW77" s="3"/>
      <c r="AX77" s="3"/>
      <c r="AY77" s="2"/>
      <c r="AZ77" s="2"/>
      <c r="BA77" s="2"/>
      <c r="BB77" s="2"/>
      <c r="BC77" s="2"/>
      <c r="BH77" s="3"/>
      <c r="BI77" s="3"/>
      <c r="BJ77" s="2"/>
      <c r="BK77" s="2"/>
      <c r="BL77" s="2"/>
      <c r="BM77" s="2"/>
      <c r="BN77" s="2"/>
      <c r="BS77" s="3"/>
      <c r="BT77" s="3"/>
      <c r="BU77" s="2"/>
      <c r="BV77" s="2"/>
      <c r="BW77" s="2"/>
      <c r="BX77" s="2"/>
      <c r="BY77" s="2"/>
    </row>
    <row r="78" spans="2:77" ht="15" customHeight="1">
      <c r="C78" s="2"/>
      <c r="D78" s="2"/>
      <c r="E78" s="2"/>
      <c r="F78" s="2"/>
      <c r="G78" s="2"/>
      <c r="H78" s="2"/>
      <c r="I78" s="2"/>
      <c r="J78" s="2"/>
      <c r="K78" s="2"/>
      <c r="P78" s="3"/>
      <c r="Q78" s="3"/>
      <c r="R78" s="2"/>
      <c r="S78" s="2"/>
      <c r="T78" s="2"/>
      <c r="U78" s="2"/>
      <c r="V78" s="2"/>
      <c r="AA78" s="3"/>
      <c r="AB78" s="3"/>
      <c r="AC78" s="2"/>
      <c r="AD78" s="2"/>
      <c r="AE78" s="2"/>
      <c r="AF78" s="2"/>
      <c r="AG78" s="2"/>
      <c r="AL78" s="3"/>
      <c r="AM78" s="3"/>
      <c r="AN78" s="2"/>
      <c r="AO78" s="2"/>
      <c r="AP78" s="2"/>
      <c r="AQ78" s="2"/>
      <c r="AR78" s="2"/>
      <c r="AW78" s="3"/>
      <c r="AX78" s="3"/>
      <c r="AY78" s="2"/>
      <c r="AZ78" s="2"/>
      <c r="BA78" s="2"/>
      <c r="BB78" s="2"/>
      <c r="BC78" s="2"/>
      <c r="BH78" s="3"/>
      <c r="BI78" s="3"/>
      <c r="BJ78" s="2"/>
      <c r="BK78" s="2"/>
      <c r="BL78" s="2"/>
      <c r="BM78" s="2"/>
      <c r="BN78" s="2"/>
      <c r="BS78" s="3"/>
      <c r="BT78" s="3"/>
      <c r="BU78" s="2"/>
      <c r="BV78" s="2"/>
      <c r="BW78" s="2"/>
      <c r="BX78" s="2"/>
      <c r="BY78" s="2"/>
    </row>
    <row r="79" spans="2:77" ht="15" customHeight="1">
      <c r="C79" s="2"/>
      <c r="D79" s="2"/>
      <c r="E79" s="2"/>
      <c r="F79" s="2"/>
      <c r="G79" s="2"/>
      <c r="H79" s="2"/>
      <c r="I79" s="2"/>
      <c r="J79" s="2"/>
      <c r="K79" s="2"/>
      <c r="P79" s="3"/>
      <c r="Q79" s="3"/>
      <c r="R79" s="2"/>
      <c r="S79" s="2"/>
      <c r="T79" s="2"/>
      <c r="U79" s="2"/>
      <c r="V79" s="2"/>
      <c r="AA79" s="3"/>
      <c r="AB79" s="3"/>
      <c r="AC79" s="2"/>
      <c r="AD79" s="2"/>
      <c r="AE79" s="2"/>
      <c r="AF79" s="2"/>
      <c r="AG79" s="2"/>
      <c r="AL79" s="3"/>
      <c r="AM79" s="3"/>
      <c r="AN79" s="2"/>
      <c r="AO79" s="2"/>
      <c r="AP79" s="2"/>
      <c r="AQ79" s="2"/>
      <c r="AR79" s="2"/>
      <c r="AW79" s="3"/>
      <c r="AX79" s="3"/>
      <c r="AY79" s="2"/>
      <c r="AZ79" s="2"/>
      <c r="BA79" s="2"/>
      <c r="BB79" s="2"/>
      <c r="BC79" s="2"/>
      <c r="BH79" s="3"/>
      <c r="BI79" s="3"/>
      <c r="BJ79" s="2"/>
      <c r="BK79" s="2"/>
      <c r="BL79" s="2"/>
      <c r="BM79" s="2"/>
      <c r="BN79" s="2"/>
      <c r="BS79" s="3"/>
      <c r="BT79" s="3"/>
      <c r="BU79" s="2"/>
      <c r="BV79" s="2"/>
      <c r="BW79" s="2"/>
      <c r="BX79" s="2"/>
      <c r="BY79" s="2"/>
    </row>
    <row r="80" spans="2:77" ht="15" hidden="1" customHeight="1">
      <c r="C80" s="2"/>
      <c r="D80" s="2"/>
      <c r="E80" s="2"/>
      <c r="F80" s="2"/>
      <c r="G80" s="2"/>
      <c r="H80" s="2"/>
      <c r="I80" s="2"/>
      <c r="J80" s="2"/>
      <c r="K80" s="2"/>
      <c r="P80" s="3"/>
      <c r="Q80" s="3"/>
      <c r="R80" s="2"/>
      <c r="S80" s="2"/>
      <c r="T80" s="2"/>
      <c r="U80" s="2"/>
      <c r="V80" s="2"/>
      <c r="AA80" s="3"/>
      <c r="AB80" s="3"/>
      <c r="AC80" s="2"/>
      <c r="AD80" s="2"/>
      <c r="AE80" s="2"/>
      <c r="AF80" s="2"/>
      <c r="AG80" s="2"/>
      <c r="AL80" s="3"/>
      <c r="AM80" s="3"/>
      <c r="AN80" s="2"/>
      <c r="AO80" s="2"/>
      <c r="AP80" s="2"/>
      <c r="AQ80" s="2"/>
      <c r="AR80" s="2"/>
      <c r="AW80" s="3"/>
      <c r="AX80" s="3"/>
      <c r="AY80" s="2"/>
      <c r="AZ80" s="2"/>
      <c r="BA80" s="2"/>
      <c r="BB80" s="2"/>
      <c r="BC80" s="2"/>
      <c r="BH80" s="3"/>
      <c r="BI80" s="3"/>
      <c r="BJ80" s="2"/>
      <c r="BK80" s="2"/>
      <c r="BL80" s="2"/>
      <c r="BM80" s="2"/>
      <c r="BN80" s="2"/>
      <c r="BS80" s="3"/>
      <c r="BT80" s="3"/>
      <c r="BU80" s="2"/>
      <c r="BV80" s="2"/>
      <c r="BW80" s="2"/>
      <c r="BX80" s="2"/>
      <c r="BY80" s="2"/>
    </row>
    <row r="81" spans="3:77" ht="15" hidden="1" customHeight="1">
      <c r="C81" s="2"/>
      <c r="D81" s="2"/>
      <c r="E81" s="2"/>
      <c r="F81" s="2"/>
      <c r="G81" s="2"/>
      <c r="H81" s="2"/>
      <c r="I81" s="2"/>
      <c r="J81" s="2"/>
      <c r="K81" s="2"/>
      <c r="P81" s="3"/>
      <c r="Q81" s="3"/>
      <c r="R81" s="2"/>
      <c r="S81" s="2"/>
      <c r="T81" s="2"/>
      <c r="U81" s="2"/>
      <c r="V81" s="2"/>
      <c r="AA81" s="3"/>
      <c r="AB81" s="3"/>
      <c r="AC81" s="2"/>
      <c r="AD81" s="2"/>
      <c r="AE81" s="2"/>
      <c r="AF81" s="2"/>
      <c r="AG81" s="2"/>
      <c r="AL81" s="3"/>
      <c r="AM81" s="3"/>
      <c r="AN81" s="2"/>
      <c r="AO81" s="2"/>
      <c r="AP81" s="2"/>
      <c r="AQ81" s="2"/>
      <c r="AR81" s="2"/>
      <c r="AW81" s="3"/>
      <c r="AX81" s="3"/>
      <c r="AY81" s="2"/>
      <c r="AZ81" s="2"/>
      <c r="BA81" s="2"/>
      <c r="BB81" s="2"/>
      <c r="BC81" s="2"/>
      <c r="BH81" s="3"/>
      <c r="BI81" s="3"/>
      <c r="BJ81" s="2"/>
      <c r="BK81" s="2"/>
      <c r="BL81" s="2"/>
      <c r="BM81" s="2"/>
      <c r="BN81" s="2"/>
      <c r="BS81" s="3"/>
      <c r="BT81" s="3"/>
      <c r="BU81" s="2"/>
      <c r="BV81" s="2"/>
      <c r="BW81" s="2"/>
      <c r="BX81" s="2"/>
      <c r="BY81" s="2"/>
    </row>
    <row r="82" spans="3:77" ht="15" hidden="1" customHeight="1">
      <c r="C82" s="2"/>
      <c r="D82" s="2"/>
      <c r="E82" s="2"/>
      <c r="F82" s="2"/>
      <c r="G82" s="2"/>
      <c r="H82" s="2"/>
      <c r="I82" s="2"/>
      <c r="J82" s="2"/>
      <c r="K82" s="2"/>
      <c r="P82" s="3"/>
      <c r="Q82" s="3"/>
      <c r="R82" s="2"/>
      <c r="S82" s="2"/>
      <c r="T82" s="2"/>
      <c r="U82" s="2"/>
      <c r="V82" s="2"/>
      <c r="AA82" s="3"/>
      <c r="AB82" s="3"/>
      <c r="AC82" s="2"/>
      <c r="AD82" s="2"/>
      <c r="AE82" s="2"/>
      <c r="AF82" s="2"/>
      <c r="AG82" s="2"/>
      <c r="AL82" s="3"/>
      <c r="AM82" s="3"/>
      <c r="AN82" s="2"/>
      <c r="AO82" s="2"/>
      <c r="AP82" s="2"/>
      <c r="AQ82" s="2"/>
      <c r="AR82" s="2"/>
      <c r="AW82" s="3"/>
      <c r="AX82" s="3"/>
      <c r="AY82" s="2"/>
      <c r="AZ82" s="2"/>
      <c r="BA82" s="2"/>
      <c r="BB82" s="2"/>
      <c r="BC82" s="2"/>
      <c r="BH82" s="3"/>
      <c r="BI82" s="3"/>
      <c r="BJ82" s="2"/>
      <c r="BK82" s="2"/>
      <c r="BL82" s="2"/>
      <c r="BM82" s="2"/>
      <c r="BN82" s="2"/>
      <c r="BS82" s="3"/>
      <c r="BT82" s="3"/>
      <c r="BU82" s="2"/>
      <c r="BV82" s="2"/>
      <c r="BW82" s="2"/>
      <c r="BX82" s="2"/>
      <c r="BY82" s="2"/>
    </row>
    <row r="83" spans="3:77" ht="15" hidden="1" customHeight="1">
      <c r="C83" s="2"/>
      <c r="D83" s="2"/>
      <c r="E83" s="2"/>
      <c r="F83" s="2"/>
      <c r="G83" s="2"/>
      <c r="H83" s="2"/>
      <c r="I83" s="2"/>
      <c r="J83" s="2"/>
      <c r="K83" s="2"/>
      <c r="P83" s="3"/>
      <c r="Q83" s="3"/>
      <c r="R83" s="2"/>
      <c r="S83" s="2"/>
      <c r="T83" s="2"/>
      <c r="U83" s="2"/>
      <c r="V83" s="2"/>
      <c r="AA83" s="3"/>
      <c r="AB83" s="3"/>
      <c r="AC83" s="2"/>
      <c r="AD83" s="2"/>
      <c r="AE83" s="2"/>
      <c r="AF83" s="2"/>
      <c r="AG83" s="2"/>
      <c r="AL83" s="3"/>
      <c r="AM83" s="3"/>
      <c r="AN83" s="2"/>
      <c r="AO83" s="2"/>
      <c r="AP83" s="2"/>
      <c r="AQ83" s="2"/>
      <c r="AR83" s="2"/>
      <c r="AW83" s="3"/>
      <c r="AX83" s="3"/>
      <c r="AY83" s="2"/>
      <c r="AZ83" s="2"/>
      <c r="BA83" s="2"/>
      <c r="BB83" s="2"/>
      <c r="BC83" s="2"/>
      <c r="BH83" s="3"/>
      <c r="BI83" s="3"/>
      <c r="BJ83" s="2"/>
      <c r="BK83" s="2"/>
      <c r="BL83" s="2"/>
      <c r="BM83" s="2"/>
      <c r="BN83" s="2"/>
      <c r="BS83" s="3"/>
      <c r="BT83" s="3"/>
      <c r="BU83" s="2"/>
      <c r="BV83" s="2"/>
      <c r="BW83" s="2"/>
      <c r="BX83" s="2"/>
      <c r="BY83" s="2"/>
    </row>
    <row r="84" spans="3:77" ht="15" hidden="1" customHeight="1">
      <c r="C84" s="2"/>
      <c r="D84" s="2"/>
      <c r="E84" s="2"/>
      <c r="F84" s="2"/>
      <c r="G84" s="2"/>
      <c r="H84" s="2"/>
      <c r="J84" s="2"/>
      <c r="K84" s="2"/>
      <c r="P84" s="3"/>
      <c r="Q84" s="3"/>
      <c r="R84" s="2"/>
      <c r="S84" s="2"/>
      <c r="T84" s="2"/>
      <c r="U84" s="2"/>
      <c r="V84" s="2"/>
      <c r="AA84" s="3"/>
      <c r="AB84" s="3"/>
      <c r="AC84" s="2"/>
      <c r="AD84" s="2"/>
      <c r="AE84" s="2"/>
      <c r="AF84" s="2"/>
      <c r="AG84" s="2"/>
      <c r="AL84" s="3"/>
      <c r="AM84" s="3"/>
      <c r="AN84" s="2"/>
      <c r="AO84" s="2"/>
      <c r="AP84" s="2"/>
      <c r="AQ84" s="2"/>
      <c r="AR84" s="2"/>
      <c r="AW84" s="3"/>
      <c r="AX84" s="3"/>
      <c r="AY84" s="2"/>
      <c r="AZ84" s="2"/>
      <c r="BA84" s="2"/>
      <c r="BB84" s="2"/>
      <c r="BC84" s="2"/>
      <c r="BH84" s="3"/>
      <c r="BI84" s="3"/>
      <c r="BJ84" s="2"/>
      <c r="BK84" s="2"/>
      <c r="BL84" s="2"/>
      <c r="BM84" s="2"/>
      <c r="BN84" s="2"/>
      <c r="BS84" s="3"/>
      <c r="BT84" s="3"/>
      <c r="BU84" s="2"/>
      <c r="BV84" s="2"/>
      <c r="BW84" s="2"/>
      <c r="BX84" s="2"/>
      <c r="BY84" s="2"/>
    </row>
    <row r="85" spans="3:77" ht="15" hidden="1" customHeight="1">
      <c r="C85" s="2"/>
      <c r="D85" s="2"/>
      <c r="E85" s="2"/>
      <c r="F85" s="2"/>
      <c r="G85" s="2"/>
      <c r="H85" s="2"/>
      <c r="J85" s="2"/>
      <c r="K85" s="2"/>
      <c r="P85" s="3"/>
      <c r="Q85" s="3"/>
      <c r="R85" s="2"/>
      <c r="S85" s="2"/>
      <c r="T85" s="2"/>
      <c r="U85" s="2"/>
      <c r="V85" s="2"/>
      <c r="AA85" s="3"/>
      <c r="AB85" s="3"/>
      <c r="AC85" s="2"/>
      <c r="AD85" s="2"/>
      <c r="AE85" s="2"/>
      <c r="AF85" s="2"/>
      <c r="AG85" s="2"/>
      <c r="AL85" s="3"/>
      <c r="AM85" s="3"/>
      <c r="AN85" s="2"/>
      <c r="AO85" s="2"/>
      <c r="AP85" s="2"/>
      <c r="AQ85" s="2"/>
      <c r="AR85" s="2"/>
      <c r="AW85" s="3"/>
      <c r="AX85" s="3"/>
      <c r="AY85" s="2"/>
      <c r="AZ85" s="2"/>
      <c r="BA85" s="2"/>
      <c r="BB85" s="2"/>
      <c r="BC85" s="2"/>
      <c r="BH85" s="3"/>
      <c r="BI85" s="3"/>
      <c r="BJ85" s="2"/>
      <c r="BK85" s="2"/>
      <c r="BL85" s="2"/>
      <c r="BM85" s="2"/>
      <c r="BN85" s="2"/>
      <c r="BS85" s="3"/>
      <c r="BT85" s="3"/>
      <c r="BU85" s="2"/>
      <c r="BV85" s="2"/>
      <c r="BW85" s="2"/>
      <c r="BX85" s="2"/>
      <c r="BY85" s="2"/>
    </row>
    <row r="86" spans="3:77" ht="15" hidden="1" customHeight="1">
      <c r="C86" s="2"/>
      <c r="D86" s="2"/>
      <c r="E86" s="2"/>
      <c r="F86" s="2"/>
      <c r="G86" s="2"/>
      <c r="H86" s="2"/>
      <c r="J86" s="2"/>
      <c r="K86" s="2"/>
      <c r="P86" s="3"/>
      <c r="Q86" s="3"/>
      <c r="R86" s="2"/>
      <c r="S86" s="2"/>
      <c r="T86" s="2"/>
      <c r="U86" s="2"/>
      <c r="V86" s="2"/>
      <c r="AA86" s="3"/>
      <c r="AB86" s="3"/>
      <c r="AC86" s="2"/>
      <c r="AD86" s="2"/>
      <c r="AE86" s="2"/>
      <c r="AF86" s="2"/>
      <c r="AG86" s="2"/>
      <c r="AL86" s="3"/>
      <c r="AM86" s="3"/>
      <c r="AN86" s="2"/>
      <c r="AO86" s="2"/>
      <c r="AP86" s="2"/>
      <c r="AQ86" s="2"/>
      <c r="AR86" s="2"/>
      <c r="AW86" s="3"/>
      <c r="AX86" s="3"/>
      <c r="AY86" s="2"/>
      <c r="AZ86" s="2"/>
      <c r="BA86" s="2"/>
      <c r="BB86" s="2"/>
      <c r="BC86" s="2"/>
      <c r="BH86" s="3"/>
      <c r="BI86" s="3"/>
      <c r="BJ86" s="2"/>
      <c r="BK86" s="2"/>
      <c r="BL86" s="2"/>
      <c r="BM86" s="2"/>
      <c r="BN86" s="2"/>
      <c r="BS86" s="3"/>
      <c r="BT86" s="3"/>
      <c r="BU86" s="2"/>
      <c r="BV86" s="2"/>
      <c r="BW86" s="2"/>
      <c r="BX86" s="2"/>
      <c r="BY86" s="2"/>
    </row>
    <row r="87" spans="3:77" ht="15" hidden="1" customHeight="1">
      <c r="C87" s="2"/>
      <c r="D87" s="2"/>
      <c r="E87" s="2"/>
      <c r="F87" s="2"/>
      <c r="G87" s="2"/>
      <c r="H87" s="2"/>
      <c r="P87" s="3"/>
      <c r="Q87" s="3"/>
      <c r="R87" s="2"/>
      <c r="S87" s="2"/>
      <c r="T87" s="2"/>
      <c r="U87" s="2"/>
      <c r="V87" s="2"/>
      <c r="AA87" s="3"/>
      <c r="AB87" s="3"/>
      <c r="AC87" s="2"/>
      <c r="AD87" s="2"/>
      <c r="AE87" s="2"/>
      <c r="AF87" s="2"/>
      <c r="AG87" s="2"/>
      <c r="AL87" s="3"/>
      <c r="AM87" s="3"/>
      <c r="AN87" s="2"/>
      <c r="AO87" s="2"/>
      <c r="AP87" s="2"/>
      <c r="AQ87" s="2"/>
      <c r="AR87" s="2"/>
      <c r="AW87" s="3"/>
      <c r="AX87" s="3"/>
      <c r="AY87" s="2"/>
      <c r="AZ87" s="2"/>
      <c r="BA87" s="2"/>
      <c r="BB87" s="2"/>
      <c r="BC87" s="2"/>
      <c r="BH87" s="3"/>
      <c r="BI87" s="3"/>
      <c r="BJ87" s="2"/>
      <c r="BK87" s="2"/>
      <c r="BL87" s="2"/>
      <c r="BM87" s="2"/>
      <c r="BN87" s="2"/>
      <c r="BS87" s="3"/>
      <c r="BT87" s="3"/>
      <c r="BU87" s="2"/>
      <c r="BV87" s="2"/>
      <c r="BW87" s="2"/>
      <c r="BX87" s="2"/>
      <c r="BY87" s="2"/>
    </row>
    <row r="88" spans="3:77" ht="15" hidden="1" customHeight="1">
      <c r="C88" s="2"/>
      <c r="D88" s="2"/>
      <c r="E88" s="2"/>
      <c r="F88" s="2"/>
      <c r="G88" s="2"/>
      <c r="H88" s="2"/>
      <c r="P88" s="3"/>
      <c r="Q88" s="3"/>
      <c r="R88" s="2"/>
      <c r="S88" s="2"/>
      <c r="T88" s="2"/>
      <c r="U88" s="2"/>
      <c r="V88" s="2"/>
      <c r="AA88" s="3"/>
      <c r="AB88" s="3"/>
      <c r="AC88" s="2"/>
      <c r="AD88" s="2"/>
      <c r="AE88" s="2"/>
      <c r="AF88" s="2"/>
      <c r="AG88" s="2"/>
      <c r="AL88" s="3"/>
      <c r="AM88" s="3"/>
      <c r="AN88" s="2"/>
      <c r="AO88" s="2"/>
      <c r="AP88" s="2"/>
      <c r="AQ88" s="2"/>
      <c r="AR88" s="2"/>
      <c r="AW88" s="3"/>
      <c r="AX88" s="3"/>
      <c r="AY88" s="2"/>
      <c r="AZ88" s="2"/>
      <c r="BA88" s="2"/>
      <c r="BB88" s="2"/>
      <c r="BC88" s="2"/>
      <c r="BH88" s="3"/>
      <c r="BI88" s="3"/>
      <c r="BJ88" s="2"/>
      <c r="BK88" s="2"/>
      <c r="BL88" s="2"/>
      <c r="BM88" s="2"/>
      <c r="BN88" s="2"/>
      <c r="BS88" s="3"/>
      <c r="BT88" s="3"/>
      <c r="BU88" s="2"/>
      <c r="BV88" s="2"/>
      <c r="BW88" s="2"/>
      <c r="BX88" s="2"/>
      <c r="BY88" s="2"/>
    </row>
    <row r="89" spans="3:77" ht="15" hidden="1" customHeight="1">
      <c r="C89" s="2"/>
      <c r="D89" s="2"/>
      <c r="E89" s="2"/>
      <c r="F89" s="2"/>
      <c r="G89" s="2"/>
      <c r="H89" s="2"/>
      <c r="P89" s="3"/>
      <c r="Q89" s="3"/>
      <c r="R89" s="2"/>
      <c r="S89" s="2"/>
      <c r="T89" s="2"/>
      <c r="U89" s="2"/>
      <c r="V89" s="2"/>
      <c r="AA89" s="3"/>
      <c r="AB89" s="3"/>
      <c r="AC89" s="2"/>
      <c r="AD89" s="2"/>
      <c r="AE89" s="2"/>
      <c r="AF89" s="2"/>
      <c r="AG89" s="2"/>
      <c r="AL89" s="3"/>
      <c r="AM89" s="3"/>
      <c r="AN89" s="2"/>
      <c r="AO89" s="2"/>
      <c r="AP89" s="2"/>
      <c r="AQ89" s="2"/>
      <c r="AR89" s="2"/>
      <c r="AW89" s="3"/>
      <c r="AX89" s="3"/>
      <c r="AY89" s="2"/>
      <c r="AZ89" s="2"/>
      <c r="BA89" s="2"/>
      <c r="BB89" s="2"/>
      <c r="BC89" s="2"/>
      <c r="BH89" s="3"/>
      <c r="BI89" s="3"/>
      <c r="BJ89" s="2"/>
      <c r="BK89" s="2"/>
      <c r="BL89" s="2"/>
      <c r="BM89" s="2"/>
      <c r="BN89" s="2"/>
      <c r="BS89" s="3"/>
      <c r="BT89" s="3"/>
      <c r="BU89" s="2"/>
      <c r="BV89" s="2"/>
      <c r="BW89" s="2"/>
      <c r="BX89" s="2"/>
      <c r="BY89" s="2"/>
    </row>
    <row r="90" spans="3:77" ht="15" hidden="1" customHeight="1">
      <c r="C90" s="2"/>
      <c r="D90" s="2"/>
      <c r="E90" s="2"/>
      <c r="F90" s="2"/>
      <c r="G90" s="2"/>
      <c r="H90" s="2"/>
      <c r="P90" s="3"/>
      <c r="Q90" s="3"/>
      <c r="R90" s="2"/>
      <c r="S90" s="2"/>
      <c r="T90" s="2"/>
      <c r="U90" s="2"/>
      <c r="V90" s="2"/>
      <c r="AA90" s="3"/>
      <c r="AB90" s="3"/>
      <c r="AC90" s="2"/>
      <c r="AD90" s="2"/>
      <c r="AE90" s="2"/>
      <c r="AF90" s="2"/>
      <c r="AG90" s="2"/>
      <c r="AL90" s="3"/>
      <c r="AM90" s="3"/>
      <c r="AN90" s="2"/>
      <c r="AO90" s="2"/>
      <c r="AP90" s="2"/>
      <c r="AQ90" s="2"/>
      <c r="AR90" s="2"/>
      <c r="AW90" s="3"/>
      <c r="AX90" s="3"/>
      <c r="AY90" s="2"/>
      <c r="AZ90" s="2"/>
      <c r="BA90" s="2"/>
      <c r="BB90" s="2"/>
      <c r="BC90" s="2"/>
      <c r="BH90" s="3"/>
      <c r="BI90" s="3"/>
      <c r="BJ90" s="2"/>
      <c r="BK90" s="2"/>
      <c r="BL90" s="2"/>
      <c r="BM90" s="2"/>
      <c r="BN90" s="2"/>
      <c r="BS90" s="3"/>
      <c r="BT90" s="3"/>
      <c r="BU90" s="2"/>
      <c r="BV90" s="2"/>
      <c r="BW90" s="2"/>
      <c r="BX90" s="2"/>
      <c r="BY90" s="2"/>
    </row>
    <row r="91" spans="3:77" ht="15" hidden="1" customHeight="1">
      <c r="C91" s="2"/>
      <c r="D91" s="2"/>
      <c r="E91" s="2"/>
      <c r="F91" s="2"/>
      <c r="G91" s="2"/>
      <c r="H91" s="2"/>
      <c r="P91" s="3"/>
      <c r="Q91" s="3"/>
      <c r="R91" s="2"/>
      <c r="S91" s="2"/>
      <c r="T91" s="2"/>
      <c r="U91" s="2"/>
      <c r="V91" s="2"/>
      <c r="AA91" s="3"/>
      <c r="AB91" s="3"/>
      <c r="AC91" s="2"/>
      <c r="AD91" s="2"/>
      <c r="AE91" s="2"/>
      <c r="AF91" s="2"/>
      <c r="AG91" s="2"/>
      <c r="AL91" s="3"/>
      <c r="AM91" s="3"/>
      <c r="AN91" s="2"/>
      <c r="AO91" s="2"/>
      <c r="AP91" s="2"/>
      <c r="AQ91" s="2"/>
      <c r="AR91" s="2"/>
      <c r="AW91" s="3"/>
      <c r="AX91" s="3"/>
      <c r="AY91" s="2"/>
      <c r="AZ91" s="2"/>
      <c r="BA91" s="2"/>
      <c r="BB91" s="2"/>
      <c r="BC91" s="2"/>
      <c r="BH91" s="3"/>
      <c r="BI91" s="3"/>
      <c r="BJ91" s="2"/>
      <c r="BK91" s="2"/>
      <c r="BL91" s="2"/>
      <c r="BM91" s="2"/>
      <c r="BN91" s="2"/>
      <c r="BS91" s="3"/>
      <c r="BT91" s="3"/>
      <c r="BU91" s="2"/>
      <c r="BV91" s="2"/>
      <c r="BW91" s="2"/>
      <c r="BX91" s="2"/>
      <c r="BY91" s="2"/>
    </row>
    <row r="92" spans="3:77" ht="15" hidden="1" customHeight="1">
      <c r="C92" s="2"/>
      <c r="D92" s="2"/>
      <c r="E92" s="2"/>
      <c r="F92" s="2"/>
      <c r="G92" s="2"/>
      <c r="H92" s="2"/>
      <c r="P92" s="3"/>
      <c r="Q92" s="3"/>
      <c r="R92" s="2"/>
      <c r="S92" s="2"/>
      <c r="T92" s="2"/>
      <c r="U92" s="2"/>
      <c r="V92" s="2"/>
      <c r="AA92" s="3"/>
      <c r="AB92" s="3"/>
      <c r="AC92" s="2"/>
      <c r="AD92" s="2"/>
      <c r="AE92" s="2"/>
      <c r="AF92" s="2"/>
      <c r="AG92" s="2"/>
      <c r="AL92" s="3"/>
      <c r="AM92" s="3"/>
      <c r="AN92" s="2"/>
      <c r="AO92" s="2"/>
      <c r="AP92" s="2"/>
      <c r="AQ92" s="2"/>
      <c r="AR92" s="2"/>
      <c r="AW92" s="3"/>
      <c r="AX92" s="3"/>
      <c r="AY92" s="2"/>
      <c r="AZ92" s="2"/>
      <c r="BA92" s="2"/>
      <c r="BB92" s="2"/>
      <c r="BC92" s="2"/>
      <c r="BH92" s="3"/>
      <c r="BI92" s="3"/>
      <c r="BJ92" s="2"/>
      <c r="BK92" s="2"/>
      <c r="BL92" s="2"/>
      <c r="BM92" s="2"/>
      <c r="BN92" s="2"/>
      <c r="BS92" s="3"/>
      <c r="BT92" s="3"/>
      <c r="BU92" s="2"/>
      <c r="BV92" s="2"/>
      <c r="BW92" s="2"/>
      <c r="BX92" s="2"/>
      <c r="BY92" s="2"/>
    </row>
    <row r="93" spans="3:77" ht="15" hidden="1" customHeight="1">
      <c r="P93" s="3"/>
      <c r="Q93" s="3"/>
      <c r="R93" s="2"/>
      <c r="S93" s="2"/>
      <c r="T93" s="2"/>
      <c r="U93" s="2"/>
      <c r="V93" s="2"/>
      <c r="AA93" s="3"/>
      <c r="AB93" s="3"/>
      <c r="AC93" s="2"/>
      <c r="AD93" s="2"/>
      <c r="AE93" s="2"/>
      <c r="AF93" s="2"/>
      <c r="AG93" s="2"/>
      <c r="AL93" s="3"/>
      <c r="AM93" s="3"/>
      <c r="AN93" s="2"/>
      <c r="AO93" s="2"/>
      <c r="AP93" s="2"/>
      <c r="AQ93" s="2"/>
      <c r="AR93" s="2"/>
      <c r="AW93" s="3"/>
      <c r="AX93" s="3"/>
      <c r="AY93" s="2"/>
      <c r="AZ93" s="2"/>
      <c r="BA93" s="2"/>
      <c r="BB93" s="2"/>
      <c r="BC93" s="2"/>
      <c r="BH93" s="3"/>
      <c r="BI93" s="3"/>
      <c r="BJ93" s="2"/>
      <c r="BK93" s="2"/>
      <c r="BL93" s="2"/>
      <c r="BM93" s="2"/>
      <c r="BN93" s="2"/>
      <c r="BS93" s="3"/>
      <c r="BT93" s="3"/>
      <c r="BU93" s="2"/>
      <c r="BV93" s="2"/>
      <c r="BW93" s="2"/>
      <c r="BX93" s="2"/>
      <c r="BY93" s="2"/>
    </row>
  </sheetData>
  <mergeCells count="114">
    <mergeCell ref="C21:H21"/>
    <mergeCell ref="J21:J22"/>
    <mergeCell ref="K21:K22"/>
    <mergeCell ref="X51:AD51"/>
    <mergeCell ref="J51:J52"/>
    <mergeCell ref="B2:B5"/>
    <mergeCell ref="BQ52:BQ53"/>
    <mergeCell ref="BR52:BR53"/>
    <mergeCell ref="BS52:BS53"/>
    <mergeCell ref="AO10:AO11"/>
    <mergeCell ref="BJ10:BJ11"/>
    <mergeCell ref="BK10:BK11"/>
    <mergeCell ref="AU10:AU11"/>
    <mergeCell ref="AV10:AV11"/>
    <mergeCell ref="AR10:AR11"/>
    <mergeCell ref="BE51:BK51"/>
    <mergeCell ref="BJ52:BJ53"/>
    <mergeCell ref="BK52:BK53"/>
    <mergeCell ref="BI10:BI11"/>
    <mergeCell ref="BI52:BI53"/>
    <mergeCell ref="BH52:BH53"/>
    <mergeCell ref="BF52:BF53"/>
    <mergeCell ref="BG52:BG53"/>
    <mergeCell ref="BF10:BF11"/>
    <mergeCell ref="C9:H9"/>
    <mergeCell ref="U10:U11"/>
    <mergeCell ref="Y10:Y11"/>
    <mergeCell ref="Z10:Z11"/>
    <mergeCell ref="AA10:AA11"/>
    <mergeCell ref="AB10:AB11"/>
    <mergeCell ref="AC10:AC11"/>
    <mergeCell ref="M9:S9"/>
    <mergeCell ref="O10:O11"/>
    <mergeCell ref="R10:R11"/>
    <mergeCell ref="S10:S11"/>
    <mergeCell ref="X9:AD9"/>
    <mergeCell ref="AD10:AD11"/>
    <mergeCell ref="V10:V11"/>
    <mergeCell ref="P10:P11"/>
    <mergeCell ref="Q10:Q11"/>
    <mergeCell ref="N10:N11"/>
    <mergeCell ref="BP9:BV9"/>
    <mergeCell ref="BQ10:BQ11"/>
    <mergeCell ref="BR10:BR11"/>
    <mergeCell ref="BS10:BS11"/>
    <mergeCell ref="BT10:BT11"/>
    <mergeCell ref="BU10:BU11"/>
    <mergeCell ref="BV10:BV11"/>
    <mergeCell ref="BX10:BX11"/>
    <mergeCell ref="J9:J10"/>
    <mergeCell ref="K9:K10"/>
    <mergeCell ref="AI9:AO9"/>
    <mergeCell ref="AJ10:AJ11"/>
    <mergeCell ref="AK10:AK11"/>
    <mergeCell ref="AN10:AN11"/>
    <mergeCell ref="AT9:AZ9"/>
    <mergeCell ref="BE9:BK9"/>
    <mergeCell ref="AF10:AF11"/>
    <mergeCell ref="AG10:AG11"/>
    <mergeCell ref="AL10:AL11"/>
    <mergeCell ref="AM10:AM11"/>
    <mergeCell ref="AQ10:AQ11"/>
    <mergeCell ref="BH10:BH11"/>
    <mergeCell ref="AI51:AO51"/>
    <mergeCell ref="AJ52:AJ53"/>
    <mergeCell ref="AK52:AK53"/>
    <mergeCell ref="AL52:AL53"/>
    <mergeCell ref="AM52:AM53"/>
    <mergeCell ref="AN52:AN53"/>
    <mergeCell ref="AO52:AO53"/>
    <mergeCell ref="O52:O53"/>
    <mergeCell ref="BY10:BY11"/>
    <mergeCell ref="BP51:BV51"/>
    <mergeCell ref="BN10:BN11"/>
    <mergeCell ref="BM10:BM11"/>
    <mergeCell ref="BB10:BB11"/>
    <mergeCell ref="BC10:BC11"/>
    <mergeCell ref="AW10:AW11"/>
    <mergeCell ref="AX10:AX11"/>
    <mergeCell ref="AY10:AY11"/>
    <mergeCell ref="AZ10:AZ11"/>
    <mergeCell ref="BG10:BG11"/>
    <mergeCell ref="AW52:AW53"/>
    <mergeCell ref="AT51:AZ51"/>
    <mergeCell ref="BT52:BT53"/>
    <mergeCell ref="BU52:BU53"/>
    <mergeCell ref="BV52:BV53"/>
    <mergeCell ref="C51:H51"/>
    <mergeCell ref="R33:R34"/>
    <mergeCell ref="N33:P33"/>
    <mergeCell ref="C33:H33"/>
    <mergeCell ref="J33:J34"/>
    <mergeCell ref="K33:K34"/>
    <mergeCell ref="C63:H63"/>
    <mergeCell ref="J63:J64"/>
    <mergeCell ref="K63:K64"/>
    <mergeCell ref="K51:K52"/>
    <mergeCell ref="M51:S51"/>
    <mergeCell ref="N52:N53"/>
    <mergeCell ref="AX52:AX53"/>
    <mergeCell ref="AY52:AY53"/>
    <mergeCell ref="AZ52:AZ53"/>
    <mergeCell ref="AD52:AD53"/>
    <mergeCell ref="P52:P53"/>
    <mergeCell ref="Q52:Q53"/>
    <mergeCell ref="R52:R53"/>
    <mergeCell ref="S52:S53"/>
    <mergeCell ref="Y52:Y53"/>
    <mergeCell ref="Z52:Z53"/>
    <mergeCell ref="AA52:AA53"/>
    <mergeCell ref="AB52:AB53"/>
    <mergeCell ref="AC52:AC53"/>
    <mergeCell ref="AU52:AU53"/>
    <mergeCell ref="AV52:AV53"/>
  </mergeCells>
  <hyperlinks>
    <hyperlink ref="F3" location="Menu!A1" display="→Menu←" xr:uid="{42FE82D1-CBF7-402C-834F-B174A8245A13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1:BO1 A63 A53 I53:T53 I54:T56 L57:T62 A74:BO74 A64:A73 L73 BZ25:XFD26 A52 I52:T52 T12:X17 T19:X21 AE12:AI17 AE19:AI21 AP12:AT17 AP19:AT21 BA12:BE17 BA19:BE21 A44:BO45 P28 S28:X28 AD28:AI28 AP28:AT28 BA28:BE28 BL28:BO28 L18:M18 A11 L11:M11 L12:M17 L24 L27:N27 L29:M29 L28:M28 A10:B10 A8:L8 BL8:BO8 A9 I9:M9 I10:Q10 A12:A30 C13:D15 L19:M21 A7:BO7 A4 D4:G4 W53:AE53 L64:T66 W54:AE66 W52:AE52 L26 BA26:BD26 A51:B51 D51:T51 A55:A62 F11:G11 F13:G15 I11:J15 T18:X18 AE18:AI18 AP18:AT18 BA18:BE18 BL12:BO23 L30 T30 W30 AH30 AS30 BD30 A31:B31 BO30:BO31 A32:B32 D32:P32 T32:BO32 BZ1:XFD1 BZ74:XFD1048576 BZ73:XFD73 BZ44:XFD50 BZ28:XFD28 BZ11:XFD11 BZ27:XFD27 BZ8:XFD8 BZ9:XFD9 BZ10:XFD10 BZ6:XFD7 CA4:XFD4 BZ53:XFD53 BZ54:XFD72 BZ52:XFD52 BZ51:XFD51 BZ12:XFD23 BZ30:XFD31 BZ32:XFD32 A3 G3 E31 H31:L31 A48:BO48 A47:D47 I47:BO47 S10:BO10 T9:BO9 T11:BE11 A2 A5 CA2:XFD3 CA5:XFD5 A84:BO1048576 A75:A83 L75:BO83 L63:T63 L69:L72 L68 N68:T68 W68 Y68:AE68 AJ68:AP68 AU68:BA68 BF68:BL68 T8:W8 AE8:AH8 AP8:AS8 BA8:BD8 P27 S27:X27 AD27:AI27 AE26:AH26 AP26:AS26 AP27:AT27 BA27:BE27 BL25:BO26 BL27:BO27 BL11:BO11 AI53:AP53 AI54:AP66 AI52:AP52 AI51:AP51 A50:T50 AI50:BL50 W51:AE51 W50:AF50 A49:BL49 BD68 BD53:BL53 BD54:BL64 BD52:BL52 BD51:BL51 AS68 AS53:BA53 AS54:BA66 AS52:BA52 AS51:BA51 S29:AA29 BD66:BL66 BD65:BJ65 BL65 A54 A46:G46 I46:BO46 C11:D11 L25 N25:W25 AE25:AH25 AP25:AS25 BA25:BD25 N26:W26 L67 N67:T67 W67 Y67:AE67 AJ67:AP67 AS67 AU67:BA67 BD67 BF67:BL67 C3:E3 C2:G2 C5:G5 A6:BE6 BG6:BO6 L23:M23 L22 T23:X23 T22:W22 AE23:AI23 AE22:AH22 BA23:BE23 BA22:BD22 AP23:AT23 AP22:AS22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1DF3D-BF51-4066-AD99-CD0D818CD92B}">
  <sheetPr codeName="Planilha19">
    <tabColor rgb="FF0099FF"/>
  </sheetPr>
  <dimension ref="A1:AE89"/>
  <sheetViews>
    <sheetView showGridLines="0" zoomScale="85" zoomScaleNormal="85" workbookViewId="0">
      <pane xSplit="2" ySplit="8" topLeftCell="C9" activePane="bottomRight" state="frozen"/>
      <selection activeCell="N14" sqref="N14"/>
      <selection pane="topRight" activeCell="N14" sqref="N14"/>
      <selection pane="bottomLeft" activeCell="N14" sqref="N14"/>
      <selection pane="bottomRight" activeCell="K22" sqref="K22"/>
    </sheetView>
  </sheetViews>
  <sheetFormatPr defaultColWidth="8.81640625" defaultRowHeight="17.149999999999999" customHeight="1" outlineLevelRow="1"/>
  <cols>
    <col min="1" max="1" width="1.453125" style="213" customWidth="1"/>
    <col min="2" max="2" width="83.81640625" style="213" bestFit="1" customWidth="1"/>
    <col min="3" max="4" width="12.6328125" style="214" customWidth="1"/>
    <col min="5" max="5" width="1.7265625" style="214" customWidth="1"/>
    <col min="6" max="6" width="15.81640625" style="214" customWidth="1"/>
    <col min="7" max="7" width="11.81640625" style="213" customWidth="1"/>
    <col min="8" max="8" width="77" style="213" customWidth="1"/>
    <col min="9" max="10" width="12.6328125" style="214" customWidth="1"/>
    <col min="11" max="14" width="8.81640625" style="213" customWidth="1"/>
    <col min="15" max="15" width="3.81640625" style="213" customWidth="1"/>
    <col min="16" max="16" width="64.1796875" style="213" bestFit="1" customWidth="1"/>
    <col min="17" max="18" width="12.81640625" style="213" customWidth="1"/>
    <col min="19" max="19" width="1.1796875" style="213" customWidth="1"/>
    <col min="20" max="20" width="13.54296875" style="213" customWidth="1"/>
    <col min="21" max="22" width="12" style="213" customWidth="1"/>
    <col min="23" max="23" width="8.1796875" style="65" customWidth="1"/>
    <col min="24" max="25" width="12.453125" style="213" customWidth="1"/>
    <col min="26" max="26" width="8.81640625" style="213" customWidth="1"/>
    <col min="27" max="27" width="13.54296875" style="213" bestFit="1" customWidth="1"/>
    <col min="28" max="105" width="8.81640625" style="213" customWidth="1"/>
    <col min="106" max="16384" width="8.81640625" style="213"/>
  </cols>
  <sheetData>
    <row r="1" spans="1:31" s="208" customFormat="1" ht="3.65" customHeight="1" thickBot="1"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894"/>
      <c r="X1" s="209"/>
      <c r="Y1" s="209"/>
      <c r="Z1" s="209"/>
    </row>
    <row r="2" spans="1:31" s="208" customFormat="1" ht="15.5">
      <c r="A2" s="210"/>
      <c r="B2" s="1488" t="e" vm="1">
        <v>#VALUE!</v>
      </c>
      <c r="C2" s="230"/>
      <c r="D2" s="230"/>
      <c r="E2" s="230"/>
      <c r="F2" s="230"/>
      <c r="G2" s="231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46"/>
      <c r="X2" s="232"/>
      <c r="Y2" s="232"/>
      <c r="Z2" s="233"/>
    </row>
    <row r="3" spans="1:31" s="208" customFormat="1" ht="15.5">
      <c r="A3" s="210"/>
      <c r="B3" s="1489"/>
      <c r="C3" s="234" t="s">
        <v>775</v>
      </c>
      <c r="D3" s="241">
        <f>Menu!D3</f>
        <v>46203</v>
      </c>
      <c r="E3" s="241"/>
      <c r="F3" s="234"/>
      <c r="G3" s="240" t="s">
        <v>989</v>
      </c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48"/>
      <c r="X3" s="234"/>
      <c r="Y3" s="234"/>
      <c r="Z3" s="235"/>
    </row>
    <row r="4" spans="1:31" s="208" customFormat="1" ht="15.5">
      <c r="A4" s="210"/>
      <c r="B4" s="1489"/>
      <c r="C4" s="234" t="s">
        <v>830</v>
      </c>
      <c r="D4" s="242" t="str">
        <f>Menu!D4</f>
        <v>2T26</v>
      </c>
      <c r="E4" s="242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48"/>
      <c r="X4" s="234"/>
      <c r="Y4" s="234"/>
      <c r="Z4" s="235"/>
    </row>
    <row r="5" spans="1:31" s="208" customFormat="1" ht="16" thickBot="1">
      <c r="A5" s="210"/>
      <c r="B5" s="1490"/>
      <c r="C5" s="237"/>
      <c r="D5" s="237"/>
      <c r="E5" s="237"/>
      <c r="F5" s="237"/>
      <c r="G5" s="238"/>
      <c r="H5" s="238"/>
      <c r="I5" s="238"/>
      <c r="J5" s="254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54"/>
      <c r="X5" s="238"/>
      <c r="Y5" s="238"/>
      <c r="Z5" s="239"/>
    </row>
    <row r="6" spans="1:31" s="208" customFormat="1" ht="15.5"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894"/>
      <c r="X6" s="209"/>
      <c r="Y6" s="209"/>
      <c r="Z6" s="209"/>
    </row>
    <row r="7" spans="1:31" s="208" customFormat="1" ht="15" customHeight="1">
      <c r="B7" s="211" t="s">
        <v>790</v>
      </c>
      <c r="C7" s="212"/>
      <c r="D7" s="212"/>
      <c r="E7" s="212"/>
      <c r="F7" s="212"/>
      <c r="G7" s="212"/>
      <c r="H7" s="211" t="s">
        <v>792</v>
      </c>
      <c r="I7" s="212"/>
      <c r="J7" s="212"/>
      <c r="K7" s="212"/>
      <c r="L7" s="212"/>
      <c r="M7" s="212"/>
      <c r="N7" s="212"/>
      <c r="O7" s="212"/>
      <c r="P7" s="211" t="s">
        <v>837</v>
      </c>
      <c r="Q7" s="212"/>
      <c r="R7" s="212"/>
      <c r="S7" s="212"/>
      <c r="T7" s="212"/>
      <c r="U7" s="212"/>
      <c r="V7" s="212"/>
      <c r="W7" s="66"/>
      <c r="X7" s="212"/>
      <c r="Y7" s="212"/>
      <c r="Z7" s="212"/>
    </row>
    <row r="8" spans="1:31" ht="17.149999999999999" customHeight="1" thickBot="1">
      <c r="N8" s="265"/>
      <c r="W8" s="895"/>
    </row>
    <row r="9" spans="1:31" ht="17.149999999999999" customHeight="1" thickBot="1">
      <c r="B9" s="30" t="s">
        <v>838</v>
      </c>
      <c r="C9" s="1543" t="s">
        <v>25</v>
      </c>
      <c r="D9" s="1544"/>
      <c r="E9"/>
      <c r="F9" s="213"/>
      <c r="H9" s="30" t="s">
        <v>313</v>
      </c>
      <c r="I9" s="1543" t="s">
        <v>12</v>
      </c>
      <c r="J9" s="1544"/>
      <c r="N9" s="265"/>
      <c r="P9" s="30" t="s">
        <v>142</v>
      </c>
      <c r="Q9" s="1543" t="s">
        <v>25</v>
      </c>
      <c r="R9" s="1544"/>
      <c r="W9" s="895"/>
    </row>
    <row r="10" spans="1:31" ht="17.149999999999999" customHeight="1" thickBot="1">
      <c r="B10" s="179" t="s">
        <v>75</v>
      </c>
      <c r="C10" s="32" t="str">
        <f>IF(Menu!$D$12="N/A",Menu!$D$10,Menu!$D$12)</f>
        <v>1S26</v>
      </c>
      <c r="D10" s="100" t="str">
        <f>IF(Menu!$D$13="N/A",Menu!$D$11,Menu!$D$13)</f>
        <v>1S25</v>
      </c>
      <c r="E10"/>
      <c r="F10" s="100" t="s">
        <v>557</v>
      </c>
      <c r="H10" s="179" t="s">
        <v>619</v>
      </c>
      <c r="I10" s="32" t="s">
        <v>1760</v>
      </c>
      <c r="J10" s="32" t="s">
        <v>1759</v>
      </c>
      <c r="N10" s="265"/>
      <c r="P10" s="179" t="s">
        <v>75</v>
      </c>
      <c r="Q10" s="32" t="str">
        <f>C10</f>
        <v>1S26</v>
      </c>
      <c r="R10" s="32" t="s">
        <v>1438</v>
      </c>
      <c r="T10" s="893" t="str">
        <f>$D$4</f>
        <v>2T26</v>
      </c>
      <c r="U10" s="204" t="s">
        <v>1434</v>
      </c>
      <c r="V10" s="897" t="s">
        <v>806</v>
      </c>
      <c r="W10" s="896"/>
    </row>
    <row r="11" spans="1:31" ht="17.149999999999999" customHeight="1" thickBot="1">
      <c r="B11" s="184" t="s">
        <v>143</v>
      </c>
      <c r="C11" s="201">
        <f>SUM(C12:C27)</f>
        <v>1932924.3119899994</v>
      </c>
      <c r="D11" s="201">
        <f>SUM(D12:D27)</f>
        <v>1694409.7206900003</v>
      </c>
      <c r="E11"/>
      <c r="F11" s="201">
        <f>C11-D11</f>
        <v>238514.59129999904</v>
      </c>
      <c r="G11" s="266"/>
      <c r="H11" s="184" t="s">
        <v>314</v>
      </c>
      <c r="I11" s="291">
        <f>C11</f>
        <v>1932924.3119899994</v>
      </c>
      <c r="J11" s="291">
        <f>D11</f>
        <v>1694409.7206900003</v>
      </c>
      <c r="L11" s="267">
        <f>I11-C11</f>
        <v>0</v>
      </c>
      <c r="M11" s="267">
        <f>J11-D11</f>
        <v>0</v>
      </c>
      <c r="N11" s="265"/>
      <c r="O11" s="267"/>
      <c r="P11" s="184" t="str">
        <f>B11</f>
        <v>Fluxo de caixa das atividades operacionais</v>
      </c>
      <c r="Q11" s="291">
        <f>C11</f>
        <v>1932924.3119899994</v>
      </c>
      <c r="R11" s="291">
        <v>1694409.7206900003</v>
      </c>
      <c r="T11" s="291">
        <f>Q11-R11</f>
        <v>238514.59129999904</v>
      </c>
      <c r="U11" s="291">
        <v>0</v>
      </c>
      <c r="V11" s="291">
        <f>T11-U11</f>
        <v>238514.59129999904</v>
      </c>
      <c r="W11" s="895"/>
      <c r="X11" s="267"/>
      <c r="Y11" s="267"/>
      <c r="Z11" s="267"/>
      <c r="AA11" s="268" t="s">
        <v>1012</v>
      </c>
      <c r="AB11" s="269" t="str">
        <f>C10</f>
        <v>1S26</v>
      </c>
      <c r="AC11" s="269" t="str">
        <f>LEFT(AB11,3)&amp;RIGHT(AB11,1)-1</f>
        <v>1S25</v>
      </c>
      <c r="AD11" s="269" t="s">
        <v>1013</v>
      </c>
      <c r="AE11" s="269" t="s">
        <v>1014</v>
      </c>
    </row>
    <row r="12" spans="1:31" ht="17.149999999999999" customHeight="1">
      <c r="B12" s="173" t="s">
        <v>601</v>
      </c>
      <c r="C12" s="277">
        <v>556440.77078999928</v>
      </c>
      <c r="D12" s="277">
        <v>621566.39469000022</v>
      </c>
      <c r="E12"/>
      <c r="F12" s="277">
        <f t="shared" ref="F12:F71" si="0">C12-D12</f>
        <v>-65125.623900000937</v>
      </c>
      <c r="G12" s="266"/>
      <c r="H12" s="173" t="s">
        <v>315</v>
      </c>
      <c r="I12" s="292">
        <f t="shared" ref="I12:I24" si="1">C12</f>
        <v>556440.77078999928</v>
      </c>
      <c r="J12" s="292">
        <f t="shared" ref="J12:J24" si="2">D12</f>
        <v>621566.39469000022</v>
      </c>
      <c r="L12" s="267">
        <f t="shared" ref="L12:L75" si="3">I12-C12</f>
        <v>0</v>
      </c>
      <c r="M12" s="267">
        <f t="shared" ref="M12:M74" si="4">J12-D12</f>
        <v>0</v>
      </c>
      <c r="N12" s="265"/>
      <c r="O12" s="267"/>
      <c r="P12" s="173" t="str">
        <f t="shared" ref="P12:P71" si="5">B12</f>
        <v>Lucro líquido do período</v>
      </c>
      <c r="Q12" s="292">
        <f t="shared" ref="Q12:Q25" si="6">C12</f>
        <v>556440.77078999928</v>
      </c>
      <c r="R12" s="292">
        <v>621566.39469000022</v>
      </c>
      <c r="T12" s="292">
        <f t="shared" ref="T12:T71" si="7">Q12-R12</f>
        <v>-65125.623900000937</v>
      </c>
      <c r="U12" s="292">
        <v>-1509319.6053099998</v>
      </c>
      <c r="V12" s="292">
        <f t="shared" ref="V12:V71" si="8">T12-U12</f>
        <v>1444193.9814099988</v>
      </c>
      <c r="W12" s="895"/>
      <c r="X12" s="267"/>
      <c r="Y12" s="267"/>
      <c r="Z12" s="267"/>
      <c r="AA12" s="270" t="s">
        <v>1010</v>
      </c>
      <c r="AB12" s="271">
        <f>C50/1000</f>
        <v>1809.5973119899993</v>
      </c>
      <c r="AC12" s="271">
        <f>D50/1000</f>
        <v>1718.5327206900004</v>
      </c>
      <c r="AD12" s="271">
        <f>AB12-AC12</f>
        <v>91.064591299998938</v>
      </c>
      <c r="AE12" s="272">
        <f>AD12/AC12</f>
        <v>5.2989733744165199E-2</v>
      </c>
    </row>
    <row r="13" spans="1:31" ht="17.149999999999999" customHeight="1">
      <c r="B13" s="173" t="s">
        <v>144</v>
      </c>
      <c r="C13" s="277">
        <v>2707</v>
      </c>
      <c r="D13" s="277">
        <v>0</v>
      </c>
      <c r="E13"/>
      <c r="F13" s="277">
        <f t="shared" si="0"/>
        <v>2707</v>
      </c>
      <c r="G13" s="266"/>
      <c r="H13" s="173" t="s">
        <v>316</v>
      </c>
      <c r="I13" s="292">
        <f t="shared" si="1"/>
        <v>2707</v>
      </c>
      <c r="J13" s="292">
        <f t="shared" si="2"/>
        <v>0</v>
      </c>
      <c r="L13" s="267">
        <f t="shared" si="3"/>
        <v>0</v>
      </c>
      <c r="M13" s="267">
        <f t="shared" si="4"/>
        <v>0</v>
      </c>
      <c r="N13" s="265"/>
      <c r="O13" s="267"/>
      <c r="P13" s="173" t="str">
        <f t="shared" si="5"/>
        <v>Benefício a empregados – déficit atuarial</v>
      </c>
      <c r="Q13" s="292">
        <f t="shared" si="6"/>
        <v>2707</v>
      </c>
      <c r="R13" s="292">
        <v>0</v>
      </c>
      <c r="T13" s="292">
        <f t="shared" si="7"/>
        <v>2707</v>
      </c>
      <c r="U13" s="292">
        <v>-44623</v>
      </c>
      <c r="V13" s="292">
        <f t="shared" si="8"/>
        <v>47330</v>
      </c>
      <c r="W13" s="895"/>
      <c r="X13" s="267"/>
      <c r="Y13" s="267"/>
      <c r="Z13" s="267"/>
      <c r="AA13" s="270" t="s">
        <v>108</v>
      </c>
      <c r="AB13" s="271">
        <f>C51/1000</f>
        <v>-2553.3510000000001</v>
      </c>
      <c r="AC13" s="271">
        <f>D51/1000</f>
        <v>-2624.9650000000001</v>
      </c>
      <c r="AD13" s="271">
        <f>AB13-AC13</f>
        <v>71.614000000000033</v>
      </c>
      <c r="AE13" s="272">
        <f>AD13/AC13</f>
        <v>-2.7281887568024729E-2</v>
      </c>
    </row>
    <row r="14" spans="1:31" ht="17.149999999999999" customHeight="1">
      <c r="B14" s="173" t="s">
        <v>145</v>
      </c>
      <c r="C14" s="277">
        <v>-2607</v>
      </c>
      <c r="D14" s="277">
        <v>-8306</v>
      </c>
      <c r="E14"/>
      <c r="F14" s="277">
        <f t="shared" si="0"/>
        <v>5699</v>
      </c>
      <c r="G14" s="266"/>
      <c r="H14" s="173" t="s">
        <v>317</v>
      </c>
      <c r="I14" s="292">
        <f t="shared" si="1"/>
        <v>-2607</v>
      </c>
      <c r="J14" s="292">
        <f t="shared" si="2"/>
        <v>-8306</v>
      </c>
      <c r="L14" s="267">
        <f t="shared" si="3"/>
        <v>0</v>
      </c>
      <c r="M14" s="267">
        <f t="shared" si="4"/>
        <v>0</v>
      </c>
      <c r="N14" s="265"/>
      <c r="O14" s="267"/>
      <c r="P14" s="173" t="str">
        <f t="shared" si="5"/>
        <v>PIS e COFINS diferidos</v>
      </c>
      <c r="Q14" s="292">
        <f t="shared" si="6"/>
        <v>-2607</v>
      </c>
      <c r="R14" s="292">
        <v>-8306</v>
      </c>
      <c r="T14" s="292">
        <f t="shared" si="7"/>
        <v>5699</v>
      </c>
      <c r="U14" s="292">
        <v>-13674</v>
      </c>
      <c r="V14" s="292">
        <f t="shared" si="8"/>
        <v>19373</v>
      </c>
      <c r="W14" s="895"/>
      <c r="X14" s="267"/>
      <c r="Y14" s="267"/>
      <c r="Z14" s="267"/>
      <c r="AA14" s="270" t="s">
        <v>1011</v>
      </c>
      <c r="AB14" s="271">
        <f>C59/1000</f>
        <v>-143.60900000000001</v>
      </c>
      <c r="AC14" s="271">
        <f>D59/1000</f>
        <v>-1354.741</v>
      </c>
      <c r="AD14" s="271">
        <f>AB14-AC14</f>
        <v>1211.1320000000001</v>
      </c>
      <c r="AE14" s="272">
        <f>AD14/AC14</f>
        <v>-0.8939952359897575</v>
      </c>
    </row>
    <row r="15" spans="1:31" ht="17.149999999999999" customHeight="1">
      <c r="B15" s="173" t="s">
        <v>146</v>
      </c>
      <c r="C15" s="277">
        <v>436861</v>
      </c>
      <c r="D15" s="277">
        <v>467194</v>
      </c>
      <c r="E15"/>
      <c r="F15" s="277">
        <f t="shared" si="0"/>
        <v>-30333</v>
      </c>
      <c r="G15" s="266"/>
      <c r="H15" s="173" t="s">
        <v>318</v>
      </c>
      <c r="I15" s="292">
        <f t="shared" si="1"/>
        <v>436861</v>
      </c>
      <c r="J15" s="292">
        <f t="shared" si="2"/>
        <v>467194</v>
      </c>
      <c r="L15" s="267">
        <f t="shared" si="3"/>
        <v>0</v>
      </c>
      <c r="M15" s="267">
        <f t="shared" si="4"/>
        <v>0</v>
      </c>
      <c r="N15" s="265"/>
      <c r="O15" s="267"/>
      <c r="P15" s="173" t="str">
        <f t="shared" si="5"/>
        <v>Depreciação e amortização</v>
      </c>
      <c r="Q15" s="292">
        <f t="shared" si="6"/>
        <v>436861</v>
      </c>
      <c r="R15" s="292">
        <v>467194</v>
      </c>
      <c r="T15" s="292">
        <f t="shared" si="7"/>
        <v>-30333</v>
      </c>
      <c r="U15" s="292">
        <v>-469571</v>
      </c>
      <c r="V15" s="292">
        <f t="shared" si="8"/>
        <v>439238</v>
      </c>
      <c r="W15" s="895"/>
      <c r="X15" s="267"/>
      <c r="Y15" s="267"/>
      <c r="Z15" s="267"/>
      <c r="AA15" s="268" t="s">
        <v>34</v>
      </c>
      <c r="AB15" s="273">
        <f>SUM(AB12:AB14)</f>
        <v>-887.36268801000085</v>
      </c>
      <c r="AC15" s="273">
        <f>SUM(AC12:AC14)</f>
        <v>-2261.17327931</v>
      </c>
      <c r="AD15" s="273">
        <f>AB15-AC15</f>
        <v>1373.810591299999</v>
      </c>
      <c r="AE15" s="274">
        <f>AD15/AC15</f>
        <v>-0.60756537496286844</v>
      </c>
    </row>
    <row r="16" spans="1:31" ht="17.149999999999999" customHeight="1">
      <c r="B16" s="173" t="s">
        <v>147</v>
      </c>
      <c r="C16" s="277">
        <v>-55456</v>
      </c>
      <c r="D16" s="277">
        <v>47320</v>
      </c>
      <c r="E16"/>
      <c r="F16" s="277">
        <f t="shared" si="0"/>
        <v>-102776</v>
      </c>
      <c r="G16" s="266"/>
      <c r="H16" s="173" t="s">
        <v>282</v>
      </c>
      <c r="I16" s="292">
        <f t="shared" si="1"/>
        <v>-55456</v>
      </c>
      <c r="J16" s="292">
        <f t="shared" si="2"/>
        <v>47320</v>
      </c>
      <c r="L16" s="267">
        <f t="shared" si="3"/>
        <v>0</v>
      </c>
      <c r="M16" s="267">
        <f t="shared" si="4"/>
        <v>0</v>
      </c>
      <c r="N16" s="265"/>
      <c r="O16" s="267"/>
      <c r="P16" s="173" t="str">
        <f t="shared" si="5"/>
        <v>Imposto de renda e contribuição social diferidos</v>
      </c>
      <c r="Q16" s="292">
        <f t="shared" si="6"/>
        <v>-55456</v>
      </c>
      <c r="R16" s="292">
        <v>47320</v>
      </c>
      <c r="T16" s="292">
        <f t="shared" si="7"/>
        <v>-102776</v>
      </c>
      <c r="U16" s="292">
        <v>127753</v>
      </c>
      <c r="V16" s="292">
        <f t="shared" si="8"/>
        <v>-230529</v>
      </c>
      <c r="W16" s="895"/>
      <c r="X16" s="267"/>
      <c r="Y16" s="267"/>
      <c r="Z16" s="267"/>
      <c r="AB16" s="275">
        <f>ROUND(AB15-C71/1000,0)</f>
        <v>0</v>
      </c>
      <c r="AC16" s="275">
        <f>ROUND(AC15-D71/1000,0)</f>
        <v>0</v>
      </c>
    </row>
    <row r="17" spans="2:31" ht="17.149999999999999" customHeight="1">
      <c r="B17" s="173" t="s">
        <v>1412</v>
      </c>
      <c r="C17" s="277">
        <v>-2120</v>
      </c>
      <c r="D17" s="277">
        <v>-42661</v>
      </c>
      <c r="E17"/>
      <c r="F17" s="277">
        <f t="shared" si="0"/>
        <v>40541</v>
      </c>
      <c r="G17" s="266"/>
      <c r="H17" s="173" t="s">
        <v>319</v>
      </c>
      <c r="I17" s="292">
        <f t="shared" si="1"/>
        <v>-2120</v>
      </c>
      <c r="J17" s="292">
        <f t="shared" si="2"/>
        <v>-42661</v>
      </c>
      <c r="L17" s="267">
        <f t="shared" si="3"/>
        <v>0</v>
      </c>
      <c r="M17" s="267">
        <f t="shared" si="4"/>
        <v>0</v>
      </c>
      <c r="N17" s="265"/>
      <c r="O17" s="267"/>
      <c r="P17" s="173" t="str">
        <f t="shared" si="5"/>
        <v>Provisão para Demandas judiciais</v>
      </c>
      <c r="Q17" s="292">
        <f t="shared" si="6"/>
        <v>-2120</v>
      </c>
      <c r="R17" s="292">
        <v>-42661</v>
      </c>
      <c r="T17" s="292">
        <f t="shared" si="7"/>
        <v>40541</v>
      </c>
      <c r="U17" s="292">
        <v>-120177</v>
      </c>
      <c r="V17" s="292">
        <f t="shared" si="8"/>
        <v>160718</v>
      </c>
      <c r="W17" s="895"/>
      <c r="X17" s="267"/>
      <c r="Y17" s="267"/>
      <c r="Z17" s="267"/>
      <c r="AA17" s="268" t="s">
        <v>1012</v>
      </c>
      <c r="AB17" s="269" t="s">
        <v>1438</v>
      </c>
      <c r="AC17" s="269" t="str">
        <f>LEFT(AB17,3)&amp;RIGHT(AB17,1)-1</f>
        <v>1S24</v>
      </c>
      <c r="AD17" s="269" t="s">
        <v>1013</v>
      </c>
      <c r="AE17" s="269" t="s">
        <v>1014</v>
      </c>
    </row>
    <row r="18" spans="2:31" ht="17.149999999999999" customHeight="1">
      <c r="B18" s="173" t="s">
        <v>148</v>
      </c>
      <c r="C18" s="277">
        <v>33951</v>
      </c>
      <c r="D18" s="277">
        <v>20881</v>
      </c>
      <c r="E18"/>
      <c r="F18" s="277">
        <f t="shared" si="0"/>
        <v>13070</v>
      </c>
      <c r="G18" s="266"/>
      <c r="H18" s="173" t="s">
        <v>320</v>
      </c>
      <c r="I18" s="292">
        <f t="shared" si="1"/>
        <v>33951</v>
      </c>
      <c r="J18" s="292">
        <f t="shared" si="2"/>
        <v>20881</v>
      </c>
      <c r="L18" s="267">
        <f t="shared" si="3"/>
        <v>0</v>
      </c>
      <c r="M18" s="267">
        <f t="shared" si="4"/>
        <v>0</v>
      </c>
      <c r="N18" s="265"/>
      <c r="O18" s="267"/>
      <c r="P18" s="173" t="str">
        <f t="shared" si="5"/>
        <v>Custo residual de ativo imobilizado/intangível baixado</v>
      </c>
      <c r="Q18" s="292">
        <f t="shared" si="6"/>
        <v>33951</v>
      </c>
      <c r="R18" s="292">
        <v>20881</v>
      </c>
      <c r="T18" s="292">
        <f t="shared" si="7"/>
        <v>13070</v>
      </c>
      <c r="U18" s="292">
        <v>-13676</v>
      </c>
      <c r="V18" s="292">
        <f t="shared" si="8"/>
        <v>26746</v>
      </c>
      <c r="W18" s="895"/>
      <c r="X18" s="267"/>
      <c r="Y18" s="267"/>
      <c r="Z18" s="267"/>
      <c r="AA18" s="270" t="s">
        <v>1010</v>
      </c>
      <c r="AB18" s="271">
        <v>-175.392</v>
      </c>
      <c r="AC18" s="271">
        <v>-192.88800000000001</v>
      </c>
      <c r="AD18" s="271">
        <f>AB18-AC18</f>
        <v>17.496000000000009</v>
      </c>
      <c r="AE18" s="272">
        <f>AD18/AC18</f>
        <v>-9.0705487122060516E-2</v>
      </c>
    </row>
    <row r="19" spans="2:31" ht="17.149999999999999" customHeight="1">
      <c r="B19" s="173" t="s">
        <v>149</v>
      </c>
      <c r="C19" s="277">
        <v>19</v>
      </c>
      <c r="D19" s="277">
        <v>18</v>
      </c>
      <c r="E19"/>
      <c r="F19" s="277">
        <f t="shared" si="0"/>
        <v>1</v>
      </c>
      <c r="G19" s="266"/>
      <c r="H19" s="173" t="s">
        <v>321</v>
      </c>
      <c r="I19" s="292">
        <f t="shared" si="1"/>
        <v>19</v>
      </c>
      <c r="J19" s="292">
        <f t="shared" si="2"/>
        <v>18</v>
      </c>
      <c r="L19" s="267">
        <f t="shared" si="3"/>
        <v>0</v>
      </c>
      <c r="M19" s="267">
        <f t="shared" si="4"/>
        <v>0</v>
      </c>
      <c r="N19" s="265"/>
      <c r="O19" s="267"/>
      <c r="P19" s="173" t="str">
        <f t="shared" si="5"/>
        <v>Beneficio fiscal – ágio incorporado</v>
      </c>
      <c r="Q19" s="292">
        <f t="shared" si="6"/>
        <v>19</v>
      </c>
      <c r="R19" s="292">
        <v>18</v>
      </c>
      <c r="T19" s="292">
        <f t="shared" si="7"/>
        <v>1</v>
      </c>
      <c r="U19" s="292">
        <v>-19</v>
      </c>
      <c r="V19" s="292">
        <f t="shared" si="8"/>
        <v>20</v>
      </c>
      <c r="W19" s="895"/>
      <c r="X19" s="267"/>
      <c r="Y19" s="267"/>
      <c r="Z19" s="267"/>
      <c r="AA19" s="270" t="s">
        <v>108</v>
      </c>
      <c r="AB19" s="271">
        <v>1718.5327206900004</v>
      </c>
      <c r="AC19" s="271">
        <v>1703.521</v>
      </c>
      <c r="AD19" s="271">
        <f>AB19-AC19</f>
        <v>15.011720690000402</v>
      </c>
      <c r="AE19" s="272">
        <f>AD19/AC19</f>
        <v>8.8121723712243066E-3</v>
      </c>
    </row>
    <row r="20" spans="2:31" ht="18" hidden="1" customHeight="1" outlineLevel="1">
      <c r="B20" s="173" t="s">
        <v>150</v>
      </c>
      <c r="C20" s="277">
        <v>0</v>
      </c>
      <c r="D20" s="277">
        <v>0</v>
      </c>
      <c r="E20"/>
      <c r="F20" s="277">
        <f t="shared" si="0"/>
        <v>0</v>
      </c>
      <c r="G20" s="266"/>
      <c r="H20" s="173" t="s">
        <v>322</v>
      </c>
      <c r="I20" s="292">
        <f t="shared" si="1"/>
        <v>0</v>
      </c>
      <c r="J20" s="292">
        <f t="shared" si="2"/>
        <v>0</v>
      </c>
      <c r="L20" s="267">
        <f t="shared" si="3"/>
        <v>0</v>
      </c>
      <c r="M20" s="267">
        <f t="shared" si="4"/>
        <v>0</v>
      </c>
      <c r="N20" s="265"/>
      <c r="O20" s="267"/>
      <c r="P20" s="173" t="str">
        <f t="shared" si="5"/>
        <v>Realização de ativo da concessão na aquisição de controlada</v>
      </c>
      <c r="Q20" s="292">
        <f t="shared" si="6"/>
        <v>0</v>
      </c>
      <c r="R20" s="292">
        <v>0</v>
      </c>
      <c r="T20" s="292">
        <f t="shared" si="7"/>
        <v>0</v>
      </c>
      <c r="U20" s="292">
        <v>0</v>
      </c>
      <c r="V20" s="292">
        <f t="shared" si="8"/>
        <v>0</v>
      </c>
      <c r="W20" s="895"/>
      <c r="X20" s="267"/>
      <c r="Y20" s="267"/>
      <c r="Z20" s="267"/>
      <c r="AA20" s="270" t="s">
        <v>1011</v>
      </c>
      <c r="AB20" s="271">
        <v>0</v>
      </c>
      <c r="AC20" s="271">
        <v>62.09</v>
      </c>
      <c r="AD20" s="271">
        <f>AB20-AC20</f>
        <v>-62.09</v>
      </c>
      <c r="AE20" s="272">
        <f>AD20/AC20</f>
        <v>-1</v>
      </c>
    </row>
    <row r="21" spans="2:31" ht="17.149999999999999" hidden="1" customHeight="1" outlineLevel="1">
      <c r="B21" s="173" t="s">
        <v>151</v>
      </c>
      <c r="C21" s="277">
        <v>0</v>
      </c>
      <c r="D21" s="277">
        <v>0</v>
      </c>
      <c r="E21"/>
      <c r="F21" s="277">
        <f t="shared" si="0"/>
        <v>0</v>
      </c>
      <c r="G21" s="266"/>
      <c r="H21" s="173" t="s">
        <v>323</v>
      </c>
      <c r="I21" s="292">
        <f t="shared" si="1"/>
        <v>0</v>
      </c>
      <c r="J21" s="292">
        <f t="shared" si="2"/>
        <v>0</v>
      </c>
      <c r="L21" s="267">
        <f t="shared" si="3"/>
        <v>0</v>
      </c>
      <c r="M21" s="267">
        <f t="shared" si="4"/>
        <v>0</v>
      </c>
      <c r="N21" s="265"/>
      <c r="O21" s="267"/>
      <c r="P21" s="173" t="str">
        <f t="shared" si="5"/>
        <v>Realização da perda em controlada em conjunto</v>
      </c>
      <c r="Q21" s="292">
        <f t="shared" si="6"/>
        <v>0</v>
      </c>
      <c r="R21" s="292">
        <v>0</v>
      </c>
      <c r="T21" s="292">
        <f t="shared" si="7"/>
        <v>0</v>
      </c>
      <c r="U21" s="292">
        <v>0</v>
      </c>
      <c r="V21" s="292">
        <f t="shared" si="8"/>
        <v>0</v>
      </c>
      <c r="W21" s="895"/>
      <c r="X21" s="267"/>
      <c r="Y21" s="267"/>
      <c r="Z21" s="267"/>
      <c r="AA21" s="268" t="s">
        <v>34</v>
      </c>
      <c r="AB21" s="273">
        <f>SUM(AB18:AB20)</f>
        <v>1543.1407206900003</v>
      </c>
      <c r="AC21" s="273">
        <f>SUM(AC18:AC20)</f>
        <v>1572.723</v>
      </c>
      <c r="AD21" s="273">
        <f>AB21-AC21</f>
        <v>-29.582279309999649</v>
      </c>
      <c r="AE21" s="274">
        <f>AD21/AC21</f>
        <v>-1.8809592859009277E-2</v>
      </c>
    </row>
    <row r="22" spans="2:31" ht="17.149999999999999" customHeight="1" collapsed="1">
      <c r="B22" s="173" t="s">
        <v>152</v>
      </c>
      <c r="C22" s="277">
        <v>-163053</v>
      </c>
      <c r="D22" s="277">
        <v>-166618</v>
      </c>
      <c r="E22"/>
      <c r="F22" s="277">
        <f t="shared" si="0"/>
        <v>3565</v>
      </c>
      <c r="G22" s="266"/>
      <c r="H22" s="173" t="s">
        <v>324</v>
      </c>
      <c r="I22" s="292">
        <f t="shared" si="1"/>
        <v>-163053</v>
      </c>
      <c r="J22" s="292">
        <f t="shared" si="2"/>
        <v>-166618</v>
      </c>
      <c r="L22" s="267">
        <f t="shared" si="3"/>
        <v>0</v>
      </c>
      <c r="M22" s="267">
        <f t="shared" si="4"/>
        <v>0</v>
      </c>
      <c r="N22" s="265"/>
      <c r="O22" s="267"/>
      <c r="P22" s="173" t="str">
        <f t="shared" si="5"/>
        <v>Resultado de equivalência patrimonial</v>
      </c>
      <c r="Q22" s="292">
        <f t="shared" si="6"/>
        <v>-163053</v>
      </c>
      <c r="R22" s="292">
        <v>-166618</v>
      </c>
      <c r="T22" s="292">
        <f t="shared" si="7"/>
        <v>3565</v>
      </c>
      <c r="U22" s="292">
        <v>210453</v>
      </c>
      <c r="V22" s="292">
        <f t="shared" si="8"/>
        <v>-206888</v>
      </c>
      <c r="W22" s="895"/>
      <c r="X22" s="267"/>
      <c r="Y22" s="267"/>
      <c r="Z22" s="267"/>
      <c r="AB22" s="275">
        <v>890</v>
      </c>
      <c r="AC22" s="275">
        <v>1501</v>
      </c>
    </row>
    <row r="23" spans="2:31" ht="17.149999999999999" customHeight="1">
      <c r="B23" s="173" t="s">
        <v>153</v>
      </c>
      <c r="C23" s="277">
        <v>-33335</v>
      </c>
      <c r="D23" s="277">
        <v>-57166</v>
      </c>
      <c r="E23"/>
      <c r="F23" s="277">
        <f t="shared" si="0"/>
        <v>23831</v>
      </c>
      <c r="G23" s="266"/>
      <c r="H23" s="173" t="s">
        <v>346</v>
      </c>
      <c r="I23" s="292">
        <f t="shared" si="1"/>
        <v>-33335</v>
      </c>
      <c r="J23" s="292">
        <f t="shared" si="2"/>
        <v>-57166</v>
      </c>
      <c r="L23" s="267">
        <f t="shared" si="3"/>
        <v>0</v>
      </c>
      <c r="M23" s="267">
        <f t="shared" si="4"/>
        <v>0</v>
      </c>
      <c r="N23" s="265"/>
      <c r="O23" s="267"/>
      <c r="P23" s="173" t="str">
        <f t="shared" si="5"/>
        <v>Receita sobre aplicações financeiras</v>
      </c>
      <c r="Q23" s="292">
        <f t="shared" si="6"/>
        <v>-33335</v>
      </c>
      <c r="R23" s="292">
        <v>-57166</v>
      </c>
      <c r="T23" s="292">
        <f t="shared" si="7"/>
        <v>23831</v>
      </c>
      <c r="U23" s="292">
        <v>106876</v>
      </c>
      <c r="V23" s="292">
        <f t="shared" si="8"/>
        <v>-83045</v>
      </c>
      <c r="W23" s="895"/>
      <c r="X23" s="267"/>
      <c r="Y23" s="267"/>
      <c r="Z23" s="267"/>
      <c r="AA23" s="268" t="s">
        <v>1012</v>
      </c>
      <c r="AB23" s="269" t="str">
        <f>T10</f>
        <v>2T26</v>
      </c>
      <c r="AC23" s="269" t="str">
        <f>LEFT(AB23,3)&amp;RIGHT(AB23,1)-1</f>
        <v>2T25</v>
      </c>
      <c r="AD23" s="269" t="s">
        <v>1013</v>
      </c>
      <c r="AE23" s="269" t="s">
        <v>1014</v>
      </c>
    </row>
    <row r="24" spans="2:31" ht="28.5" customHeight="1">
      <c r="B24" s="173" t="s">
        <v>221</v>
      </c>
      <c r="C24" s="277">
        <v>1206274</v>
      </c>
      <c r="D24" s="277">
        <v>877386</v>
      </c>
      <c r="E24"/>
      <c r="F24" s="277">
        <f t="shared" si="0"/>
        <v>328888</v>
      </c>
      <c r="G24" s="266"/>
      <c r="H24" s="173" t="s">
        <v>347</v>
      </c>
      <c r="I24" s="292">
        <f t="shared" si="1"/>
        <v>1206274</v>
      </c>
      <c r="J24" s="292">
        <f t="shared" si="2"/>
        <v>877386</v>
      </c>
      <c r="L24" s="267">
        <f t="shared" si="3"/>
        <v>0</v>
      </c>
      <c r="M24" s="267">
        <f t="shared" si="4"/>
        <v>0</v>
      </c>
      <c r="N24" s="265"/>
      <c r="O24" s="267"/>
      <c r="P24" s="173" t="str">
        <f t="shared" si="5"/>
        <v>Juros e variações cambiais sobre empréstimos, financiamentos e debêntures</v>
      </c>
      <c r="Q24" s="292">
        <f t="shared" si="6"/>
        <v>1206274</v>
      </c>
      <c r="R24" s="292">
        <v>877386</v>
      </c>
      <c r="T24" s="292">
        <f t="shared" si="7"/>
        <v>328888</v>
      </c>
      <c r="U24" s="292">
        <v>-332123</v>
      </c>
      <c r="V24" s="292">
        <f t="shared" si="8"/>
        <v>661011</v>
      </c>
      <c r="W24" s="895"/>
      <c r="X24" s="267"/>
      <c r="Y24" s="267"/>
      <c r="Z24" s="267"/>
      <c r="AA24" s="270" t="s">
        <v>1010</v>
      </c>
      <c r="AB24" s="271">
        <f>AB12-AB18</f>
        <v>1984.9893119899994</v>
      </c>
      <c r="AC24" s="271">
        <f>AC12-AC18</f>
        <v>1911.4207206900003</v>
      </c>
      <c r="AD24" s="271">
        <f>AB24-AC24</f>
        <v>73.568591299999071</v>
      </c>
      <c r="AE24" s="272">
        <f>AD24/AC24</f>
        <v>3.8488957718027496E-2</v>
      </c>
    </row>
    <row r="25" spans="2:31" ht="19" customHeight="1">
      <c r="B25" s="173" t="s">
        <v>154</v>
      </c>
      <c r="C25" s="277">
        <v>26</v>
      </c>
      <c r="D25" s="277">
        <v>-40288</v>
      </c>
      <c r="E25"/>
      <c r="F25" s="277">
        <f t="shared" si="0"/>
        <v>40314</v>
      </c>
      <c r="G25" s="266"/>
      <c r="H25" s="173" t="s">
        <v>348</v>
      </c>
      <c r="I25" s="292">
        <f t="shared" ref="I25:J27" si="9">C25</f>
        <v>26</v>
      </c>
      <c r="J25" s="292">
        <f t="shared" si="9"/>
        <v>-40288</v>
      </c>
      <c r="L25" s="267">
        <f>I25-C25</f>
        <v>0</v>
      </c>
      <c r="M25" s="267">
        <f>J25-D25</f>
        <v>0</v>
      </c>
      <c r="N25" s="265"/>
      <c r="O25" s="267"/>
      <c r="P25" s="173" t="str">
        <f t="shared" si="5"/>
        <v>Juros e variações monetárias e cambiais sobre ativos e passivos</v>
      </c>
      <c r="Q25" s="292">
        <f t="shared" si="6"/>
        <v>26</v>
      </c>
      <c r="R25" s="292">
        <v>-40288</v>
      </c>
      <c r="T25" s="292">
        <f t="shared" si="7"/>
        <v>40314</v>
      </c>
      <c r="U25" s="292">
        <v>-51333</v>
      </c>
      <c r="V25" s="292">
        <f t="shared" si="8"/>
        <v>91647</v>
      </c>
      <c r="W25" s="895"/>
      <c r="X25" s="267"/>
      <c r="Y25" s="267"/>
      <c r="Z25" s="267"/>
      <c r="AA25" s="270" t="s">
        <v>108</v>
      </c>
      <c r="AB25" s="271">
        <f>AB13-AB19</f>
        <v>-4271.8837206900007</v>
      </c>
      <c r="AC25" s="271">
        <f>AC13-AC19</f>
        <v>-4328.4859999999999</v>
      </c>
      <c r="AD25" s="271">
        <f>AB25-AC25</f>
        <v>56.602279309999176</v>
      </c>
      <c r="AE25" s="272">
        <f>AD25/AC25</f>
        <v>-1.3076692245279107E-2</v>
      </c>
    </row>
    <row r="26" spans="2:31" ht="19" customHeight="1">
      <c r="B26" s="173" t="s">
        <v>1486</v>
      </c>
      <c r="C26" s="277">
        <v>-21942.458800000004</v>
      </c>
      <c r="D26" s="277">
        <v>3655.3260000000009</v>
      </c>
      <c r="E26"/>
      <c r="F26" s="277">
        <f t="shared" si="0"/>
        <v>-25597.784800000005</v>
      </c>
      <c r="G26" s="266"/>
      <c r="H26" s="173" t="s">
        <v>1473</v>
      </c>
      <c r="I26" s="292">
        <f t="shared" si="9"/>
        <v>-21942.458800000004</v>
      </c>
      <c r="J26" s="292">
        <f t="shared" si="9"/>
        <v>3655.3260000000009</v>
      </c>
      <c r="L26" s="267"/>
      <c r="M26" s="267"/>
      <c r="N26" s="265"/>
      <c r="O26" s="267"/>
      <c r="P26" s="173" t="str">
        <f t="shared" si="5"/>
        <v xml:space="preserve">Instrumento Financeiro </v>
      </c>
      <c r="Q26" s="292"/>
      <c r="R26" s="292"/>
      <c r="T26" s="292"/>
      <c r="U26" s="292"/>
      <c r="V26" s="292"/>
      <c r="W26" s="895"/>
      <c r="X26" s="267"/>
      <c r="Y26" s="267"/>
      <c r="Z26" s="267"/>
      <c r="AA26" s="270"/>
      <c r="AB26" s="271"/>
      <c r="AC26" s="271"/>
      <c r="AD26" s="271"/>
      <c r="AE26" s="272"/>
    </row>
    <row r="27" spans="2:31" ht="17.149999999999999" customHeight="1" thickBot="1">
      <c r="B27" s="173" t="s">
        <v>172</v>
      </c>
      <c r="C27" s="277">
        <v>-24841</v>
      </c>
      <c r="D27" s="277">
        <v>-28572</v>
      </c>
      <c r="E27"/>
      <c r="F27" s="277">
        <f t="shared" si="0"/>
        <v>3731</v>
      </c>
      <c r="G27" s="266"/>
      <c r="H27" s="173" t="s">
        <v>340</v>
      </c>
      <c r="I27" s="292">
        <f t="shared" si="9"/>
        <v>-24841</v>
      </c>
      <c r="J27" s="292">
        <f t="shared" si="9"/>
        <v>-28572</v>
      </c>
      <c r="L27" s="267">
        <f t="shared" si="3"/>
        <v>0</v>
      </c>
      <c r="M27" s="267">
        <f t="shared" si="4"/>
        <v>0</v>
      </c>
      <c r="N27" s="265"/>
      <c r="O27" s="267"/>
      <c r="P27" s="173" t="str">
        <f t="shared" si="5"/>
        <v>Transações com acionistas não controladores</v>
      </c>
      <c r="Q27" s="292">
        <f t="shared" ref="Q27:Q70" si="10">C27</f>
        <v>-24841</v>
      </c>
      <c r="R27" s="292">
        <v>-28572</v>
      </c>
      <c r="T27" s="292">
        <f t="shared" si="7"/>
        <v>3731</v>
      </c>
      <c r="U27" s="292">
        <v>25743</v>
      </c>
      <c r="V27" s="292">
        <f t="shared" si="8"/>
        <v>-22012</v>
      </c>
      <c r="W27" s="895"/>
      <c r="X27" s="267"/>
      <c r="Y27" s="267"/>
      <c r="Z27" s="267"/>
      <c r="AA27" s="270" t="s">
        <v>1011</v>
      </c>
      <c r="AB27" s="271">
        <f>AB14-AB20</f>
        <v>-143.60900000000001</v>
      </c>
      <c r="AC27" s="271">
        <f>AC14-AC20</f>
        <v>-1416.8309999999999</v>
      </c>
      <c r="AD27" s="271">
        <f>AB27-AC27</f>
        <v>1273.222</v>
      </c>
      <c r="AE27" s="272">
        <f>AD27/AC27</f>
        <v>-0.89864069885540343</v>
      </c>
    </row>
    <row r="28" spans="2:31" ht="17.149999999999999" customHeight="1" thickBot="1">
      <c r="B28" s="184" t="s">
        <v>155</v>
      </c>
      <c r="C28" s="201">
        <f>SUM(C29:C37)</f>
        <v>-174913</v>
      </c>
      <c r="D28" s="201">
        <f>SUM(D29:D37)</f>
        <v>38185</v>
      </c>
      <c r="E28"/>
      <c r="F28" s="201">
        <f t="shared" si="0"/>
        <v>-213098</v>
      </c>
      <c r="G28" s="266"/>
      <c r="H28" s="184" t="s">
        <v>325</v>
      </c>
      <c r="I28" s="291">
        <f t="shared" ref="I28:I71" si="11">C28</f>
        <v>-174913</v>
      </c>
      <c r="J28" s="291">
        <f t="shared" ref="J28:J71" si="12">D28</f>
        <v>38185</v>
      </c>
      <c r="L28" s="267">
        <f t="shared" si="3"/>
        <v>0</v>
      </c>
      <c r="M28" s="267">
        <f t="shared" si="4"/>
        <v>0</v>
      </c>
      <c r="N28" s="265"/>
      <c r="O28" s="267"/>
      <c r="P28" s="184" t="str">
        <f t="shared" si="5"/>
        <v>(Aumento) diminuição de ativos</v>
      </c>
      <c r="Q28" s="291">
        <f t="shared" si="10"/>
        <v>-174913</v>
      </c>
      <c r="R28" s="291">
        <v>38185</v>
      </c>
      <c r="T28" s="291">
        <f t="shared" si="7"/>
        <v>-213098</v>
      </c>
      <c r="U28" s="291">
        <v>242796</v>
      </c>
      <c r="V28" s="291">
        <f t="shared" si="8"/>
        <v>-455894</v>
      </c>
      <c r="W28" s="895"/>
      <c r="X28" s="267"/>
      <c r="Y28" s="267"/>
      <c r="Z28" s="267"/>
      <c r="AA28" s="268" t="s">
        <v>34</v>
      </c>
      <c r="AB28" s="273">
        <f>SUM(AB24:AB27)</f>
        <v>-2430.5034087000013</v>
      </c>
      <c r="AC28" s="273">
        <f>SUM(AC24:AC27)</f>
        <v>-3833.89627931</v>
      </c>
      <c r="AD28" s="273">
        <f>AB28-AC28</f>
        <v>1403.3928706099987</v>
      </c>
      <c r="AE28" s="274">
        <f>AD28/AC28</f>
        <v>-0.36604873172588076</v>
      </c>
    </row>
    <row r="29" spans="2:31" ht="17.149999999999999" customHeight="1">
      <c r="B29" s="173" t="s">
        <v>106</v>
      </c>
      <c r="C29" s="277">
        <v>0</v>
      </c>
      <c r="D29" s="277">
        <v>0</v>
      </c>
      <c r="E29"/>
      <c r="F29" s="277">
        <f>C29-D29</f>
        <v>0</v>
      </c>
      <c r="G29" s="266"/>
      <c r="H29" s="173" t="s">
        <v>278</v>
      </c>
      <c r="I29" s="292">
        <f>C29</f>
        <v>0</v>
      </c>
      <c r="J29" s="292">
        <f>D29</f>
        <v>0</v>
      </c>
      <c r="L29" s="267">
        <f>I29-C29</f>
        <v>0</v>
      </c>
      <c r="M29" s="267">
        <f>J29-D29</f>
        <v>0</v>
      </c>
      <c r="N29" s="265"/>
      <c r="O29" s="267"/>
      <c r="P29" s="173" t="str">
        <f>B29</f>
        <v>Caixa restrito</v>
      </c>
      <c r="Q29" s="292">
        <f>C29</f>
        <v>0</v>
      </c>
      <c r="R29" s="292">
        <v>0</v>
      </c>
      <c r="T29" s="292">
        <f>Q29-R29</f>
        <v>0</v>
      </c>
      <c r="U29" s="292">
        <v>0</v>
      </c>
      <c r="V29" s="292">
        <f>T29-U29</f>
        <v>0</v>
      </c>
      <c r="W29" s="895"/>
      <c r="X29" s="267"/>
      <c r="Y29" s="267"/>
      <c r="Z29" s="267"/>
      <c r="AB29" s="275" t="e">
        <f>AB4-(#REF!-#REF!)</f>
        <v>#REF!</v>
      </c>
      <c r="AC29" s="275" t="e">
        <f>AC4-(#REF!-#REF!)</f>
        <v>#REF!</v>
      </c>
    </row>
    <row r="30" spans="2:31" ht="17.149999999999999" customHeight="1">
      <c r="B30" s="173" t="s">
        <v>156</v>
      </c>
      <c r="C30" s="277">
        <v>59382</v>
      </c>
      <c r="D30" s="277">
        <v>80675</v>
      </c>
      <c r="E30"/>
      <c r="F30" s="277">
        <f t="shared" si="0"/>
        <v>-21293</v>
      </c>
      <c r="G30" s="266"/>
      <c r="H30" s="173" t="s">
        <v>271</v>
      </c>
      <c r="I30" s="292">
        <f t="shared" si="11"/>
        <v>59382</v>
      </c>
      <c r="J30" s="292">
        <f t="shared" si="12"/>
        <v>80675</v>
      </c>
      <c r="L30" s="267">
        <f t="shared" si="3"/>
        <v>0</v>
      </c>
      <c r="M30" s="267">
        <f t="shared" si="4"/>
        <v>0</v>
      </c>
      <c r="N30" s="265"/>
      <c r="O30" s="267"/>
      <c r="P30" s="173" t="str">
        <f t="shared" si="5"/>
        <v>Contas a receber – Concessionárias e Permissionárias</v>
      </c>
      <c r="Q30" s="292">
        <f t="shared" si="10"/>
        <v>59382</v>
      </c>
      <c r="R30" s="292">
        <v>80675</v>
      </c>
      <c r="T30" s="292">
        <f t="shared" si="7"/>
        <v>-21293</v>
      </c>
      <c r="U30" s="292">
        <v>156697</v>
      </c>
      <c r="V30" s="292">
        <f t="shared" si="8"/>
        <v>-177990</v>
      </c>
      <c r="W30" s="895"/>
      <c r="X30" s="267"/>
      <c r="Y30" s="267"/>
      <c r="Z30" s="267"/>
    </row>
    <row r="31" spans="2:31" ht="17.149999999999999" customHeight="1">
      <c r="B31" s="173" t="s">
        <v>157</v>
      </c>
      <c r="C31" s="277">
        <v>-6625</v>
      </c>
      <c r="D31" s="277">
        <v>-5732</v>
      </c>
      <c r="E31"/>
      <c r="F31" s="277">
        <f t="shared" si="0"/>
        <v>-893</v>
      </c>
      <c r="G31" s="266"/>
      <c r="H31" s="173" t="s">
        <v>326</v>
      </c>
      <c r="I31" s="292">
        <f t="shared" si="11"/>
        <v>-6625</v>
      </c>
      <c r="J31" s="292">
        <f t="shared" si="12"/>
        <v>-5732</v>
      </c>
      <c r="L31" s="267">
        <f t="shared" si="3"/>
        <v>0</v>
      </c>
      <c r="M31" s="267">
        <f t="shared" si="4"/>
        <v>0</v>
      </c>
      <c r="N31" s="265"/>
      <c r="O31" s="267"/>
      <c r="P31" s="173" t="str">
        <f t="shared" si="5"/>
        <v>Estoques</v>
      </c>
      <c r="Q31" s="292">
        <f t="shared" si="10"/>
        <v>-6625</v>
      </c>
      <c r="R31" s="292">
        <v>-5732</v>
      </c>
      <c r="T31" s="292">
        <f t="shared" si="7"/>
        <v>-893</v>
      </c>
      <c r="U31" s="292">
        <v>3542</v>
      </c>
      <c r="V31" s="292">
        <f t="shared" si="8"/>
        <v>-4435</v>
      </c>
      <c r="W31" s="895"/>
      <c r="X31" s="267"/>
      <c r="Y31" s="267"/>
      <c r="Z31" s="267"/>
    </row>
    <row r="32" spans="2:31" ht="17.149999999999999" customHeight="1">
      <c r="B32" s="173" t="s">
        <v>158</v>
      </c>
      <c r="C32" s="277">
        <v>-68733</v>
      </c>
      <c r="D32" s="277">
        <v>-90715</v>
      </c>
      <c r="E32"/>
      <c r="F32" s="1477">
        <f t="shared" si="0"/>
        <v>21982</v>
      </c>
      <c r="G32" s="266"/>
      <c r="H32" s="173" t="s">
        <v>281</v>
      </c>
      <c r="I32" s="292">
        <f t="shared" si="11"/>
        <v>-68733</v>
      </c>
      <c r="J32" s="292">
        <f t="shared" si="12"/>
        <v>-90715</v>
      </c>
      <c r="L32" s="267">
        <f t="shared" si="3"/>
        <v>0</v>
      </c>
      <c r="M32" s="267">
        <f t="shared" si="4"/>
        <v>0</v>
      </c>
      <c r="N32" s="265"/>
      <c r="O32" s="267"/>
      <c r="P32" s="173" t="str">
        <f t="shared" si="5"/>
        <v>Valores a receber - Secretaria da Fazenda</v>
      </c>
      <c r="Q32" s="292">
        <f t="shared" si="10"/>
        <v>-68733</v>
      </c>
      <c r="R32" s="292">
        <v>-90715</v>
      </c>
      <c r="T32" s="292">
        <f t="shared" si="7"/>
        <v>21982</v>
      </c>
      <c r="U32" s="292">
        <v>101233</v>
      </c>
      <c r="V32" s="292">
        <f t="shared" si="8"/>
        <v>-79251</v>
      </c>
      <c r="W32" s="895"/>
      <c r="X32" s="267"/>
      <c r="Y32" s="267"/>
      <c r="Z32" s="267"/>
    </row>
    <row r="33" spans="2:26" ht="17.149999999999999" customHeight="1">
      <c r="B33" s="173" t="s">
        <v>103</v>
      </c>
      <c r="C33" s="277">
        <v>-84680</v>
      </c>
      <c r="D33" s="277">
        <v>73103</v>
      </c>
      <c r="E33"/>
      <c r="F33" s="1477">
        <f t="shared" si="0"/>
        <v>-157783</v>
      </c>
      <c r="G33" s="266"/>
      <c r="H33" s="173" t="s">
        <v>274</v>
      </c>
      <c r="I33" s="292">
        <f t="shared" si="11"/>
        <v>-84680</v>
      </c>
      <c r="J33" s="292">
        <f t="shared" si="12"/>
        <v>73103</v>
      </c>
      <c r="L33" s="267">
        <f t="shared" si="3"/>
        <v>0</v>
      </c>
      <c r="M33" s="267">
        <f t="shared" si="4"/>
        <v>0</v>
      </c>
      <c r="N33" s="265"/>
      <c r="O33" s="267"/>
      <c r="P33" s="173" t="str">
        <f t="shared" si="5"/>
        <v>Tributos e contribuições a compensar</v>
      </c>
      <c r="Q33" s="292">
        <f t="shared" si="10"/>
        <v>-84680</v>
      </c>
      <c r="R33" s="292">
        <v>73103</v>
      </c>
      <c r="T33" s="292">
        <f t="shared" si="7"/>
        <v>-157783</v>
      </c>
      <c r="U33" s="292">
        <v>248825</v>
      </c>
      <c r="V33" s="292">
        <f t="shared" si="8"/>
        <v>-406608</v>
      </c>
      <c r="W33" s="895"/>
      <c r="X33" s="267"/>
      <c r="Y33" s="267"/>
      <c r="Z33" s="267"/>
    </row>
    <row r="34" spans="2:26" ht="17.149999999999999" customHeight="1">
      <c r="B34" s="173" t="s">
        <v>105</v>
      </c>
      <c r="C34" s="277">
        <v>-56496</v>
      </c>
      <c r="D34" s="277">
        <v>-26514</v>
      </c>
      <c r="E34"/>
      <c r="F34" s="277">
        <f t="shared" si="0"/>
        <v>-29982</v>
      </c>
      <c r="G34" s="266"/>
      <c r="H34" s="173" t="s">
        <v>277</v>
      </c>
      <c r="I34" s="292">
        <f t="shared" si="11"/>
        <v>-56496</v>
      </c>
      <c r="J34" s="292">
        <f t="shared" si="12"/>
        <v>-26514</v>
      </c>
      <c r="L34" s="267">
        <f t="shared" si="3"/>
        <v>0</v>
      </c>
      <c r="M34" s="267">
        <f t="shared" si="4"/>
        <v>0</v>
      </c>
      <c r="N34" s="265"/>
      <c r="O34" s="267"/>
      <c r="P34" s="173" t="str">
        <f t="shared" si="5"/>
        <v>Despesas pagas antecipadamente</v>
      </c>
      <c r="Q34" s="292">
        <f t="shared" si="10"/>
        <v>-56496</v>
      </c>
      <c r="R34" s="292">
        <v>-26514</v>
      </c>
      <c r="T34" s="292">
        <f t="shared" si="7"/>
        <v>-29982</v>
      </c>
      <c r="U34" s="292">
        <v>-19785</v>
      </c>
      <c r="V34" s="292">
        <f t="shared" si="8"/>
        <v>-10197</v>
      </c>
      <c r="W34" s="895"/>
      <c r="X34" s="267"/>
      <c r="Y34" s="267"/>
      <c r="Z34" s="267"/>
    </row>
    <row r="35" spans="2:26" ht="17.149999999999999" customHeight="1">
      <c r="B35" s="173" t="s">
        <v>159</v>
      </c>
      <c r="C35" s="277">
        <v>694</v>
      </c>
      <c r="D35" s="277">
        <v>-73</v>
      </c>
      <c r="E35"/>
      <c r="F35" s="277">
        <f t="shared" si="0"/>
        <v>767</v>
      </c>
      <c r="G35" s="266"/>
      <c r="H35" s="173" t="s">
        <v>283</v>
      </c>
      <c r="I35" s="292">
        <f t="shared" si="11"/>
        <v>694</v>
      </c>
      <c r="J35" s="292">
        <f t="shared" si="12"/>
        <v>-73</v>
      </c>
      <c r="L35" s="267">
        <f t="shared" si="3"/>
        <v>0</v>
      </c>
      <c r="M35" s="267">
        <f t="shared" si="4"/>
        <v>0</v>
      </c>
      <c r="N35" s="265"/>
      <c r="O35" s="267"/>
      <c r="P35" s="173" t="str">
        <f t="shared" si="5"/>
        <v>Cauções e depósitos vinculados</v>
      </c>
      <c r="Q35" s="292">
        <f t="shared" si="10"/>
        <v>694</v>
      </c>
      <c r="R35" s="292">
        <v>-73</v>
      </c>
      <c r="T35" s="292">
        <f t="shared" si="7"/>
        <v>767</v>
      </c>
      <c r="U35" s="292">
        <v>-521</v>
      </c>
      <c r="V35" s="292">
        <f t="shared" si="8"/>
        <v>1288</v>
      </c>
      <c r="W35" s="895"/>
      <c r="X35" s="267"/>
      <c r="Y35" s="267"/>
      <c r="Z35" s="267"/>
    </row>
    <row r="36" spans="2:26" ht="17.149999999999999" hidden="1" customHeight="1">
      <c r="B36" s="173" t="s">
        <v>160</v>
      </c>
      <c r="C36" s="277">
        <v>0</v>
      </c>
      <c r="D36" s="277">
        <v>0</v>
      </c>
      <c r="E36"/>
      <c r="F36" s="277">
        <f t="shared" si="0"/>
        <v>0</v>
      </c>
      <c r="G36" s="266"/>
      <c r="H36" s="173" t="s">
        <v>327</v>
      </c>
      <c r="I36" s="292">
        <f t="shared" si="11"/>
        <v>0</v>
      </c>
      <c r="J36" s="292">
        <f t="shared" si="12"/>
        <v>0</v>
      </c>
      <c r="L36" s="267">
        <f t="shared" si="3"/>
        <v>0</v>
      </c>
      <c r="M36" s="267">
        <f t="shared" si="4"/>
        <v>0</v>
      </c>
      <c r="N36" s="265"/>
      <c r="O36" s="267"/>
      <c r="P36" s="173" t="str">
        <f t="shared" si="5"/>
        <v>Crédito com controladas</v>
      </c>
      <c r="Q36" s="292">
        <f t="shared" si="10"/>
        <v>0</v>
      </c>
      <c r="R36" s="292">
        <v>0</v>
      </c>
      <c r="T36" s="292">
        <f t="shared" si="7"/>
        <v>0</v>
      </c>
      <c r="U36" s="292">
        <v>0</v>
      </c>
      <c r="V36" s="292">
        <f t="shared" si="8"/>
        <v>0</v>
      </c>
      <c r="W36" s="895"/>
      <c r="X36" s="267"/>
      <c r="Y36" s="267"/>
      <c r="Z36" s="267"/>
    </row>
    <row r="37" spans="2:26" ht="17.149999999999999" customHeight="1" thickBot="1">
      <c r="B37" s="173" t="s">
        <v>602</v>
      </c>
      <c r="C37" s="277">
        <v>-18455</v>
      </c>
      <c r="D37" s="277">
        <v>7441</v>
      </c>
      <c r="E37"/>
      <c r="F37" s="1477">
        <f t="shared" si="0"/>
        <v>-25896</v>
      </c>
      <c r="G37" s="266"/>
      <c r="H37" s="173" t="s">
        <v>20</v>
      </c>
      <c r="I37" s="292">
        <f t="shared" si="11"/>
        <v>-18455</v>
      </c>
      <c r="J37" s="292">
        <f t="shared" si="12"/>
        <v>7441</v>
      </c>
      <c r="L37" s="267">
        <f t="shared" si="3"/>
        <v>0</v>
      </c>
      <c r="M37" s="267">
        <f t="shared" si="4"/>
        <v>0</v>
      </c>
      <c r="N37" s="265"/>
      <c r="O37" s="267"/>
      <c r="P37" s="173" t="str">
        <f t="shared" si="5"/>
        <v xml:space="preserve">Outros </v>
      </c>
      <c r="Q37" s="292">
        <f t="shared" si="10"/>
        <v>-18455</v>
      </c>
      <c r="R37" s="292">
        <v>7441</v>
      </c>
      <c r="T37" s="292">
        <f t="shared" si="7"/>
        <v>-25896</v>
      </c>
      <c r="U37" s="292">
        <v>-247195</v>
      </c>
      <c r="V37" s="292">
        <f t="shared" si="8"/>
        <v>221299</v>
      </c>
      <c r="W37" s="895"/>
      <c r="X37" s="267"/>
      <c r="Y37" s="267"/>
      <c r="Z37" s="267"/>
    </row>
    <row r="38" spans="2:26" ht="17.149999999999999" customHeight="1" thickBot="1">
      <c r="B38" s="184" t="s">
        <v>161</v>
      </c>
      <c r="C38" s="201">
        <f>SUM(C39:C49)</f>
        <v>51586</v>
      </c>
      <c r="D38" s="201">
        <f>SUM(D39:D49)</f>
        <v>-14062</v>
      </c>
      <c r="E38"/>
      <c r="F38" s="201">
        <f t="shared" si="0"/>
        <v>65648</v>
      </c>
      <c r="G38" s="266"/>
      <c r="H38" s="184" t="s">
        <v>328</v>
      </c>
      <c r="I38" s="291">
        <f t="shared" si="11"/>
        <v>51586</v>
      </c>
      <c r="J38" s="291">
        <f t="shared" si="12"/>
        <v>-14062</v>
      </c>
      <c r="L38" s="267">
        <f t="shared" si="3"/>
        <v>0</v>
      </c>
      <c r="M38" s="267">
        <f t="shared" si="4"/>
        <v>0</v>
      </c>
      <c r="N38" s="265"/>
      <c r="O38" s="267"/>
      <c r="P38" s="184" t="str">
        <f t="shared" si="5"/>
        <v>Aumento (diminuição) de passivos</v>
      </c>
      <c r="Q38" s="291">
        <f t="shared" si="10"/>
        <v>51586</v>
      </c>
      <c r="R38" s="291">
        <v>-14062</v>
      </c>
      <c r="T38" s="291">
        <f t="shared" si="7"/>
        <v>65648</v>
      </c>
      <c r="U38" s="291">
        <v>236307</v>
      </c>
      <c r="V38" s="291">
        <f t="shared" si="8"/>
        <v>-170659</v>
      </c>
      <c r="W38" s="895"/>
      <c r="X38" s="267"/>
      <c r="Y38" s="267"/>
      <c r="Z38" s="267"/>
    </row>
    <row r="39" spans="2:26" ht="17.149999999999999" customHeight="1">
      <c r="B39" s="173" t="s">
        <v>81</v>
      </c>
      <c r="C39" s="277">
        <v>-23958</v>
      </c>
      <c r="D39" s="277">
        <v>70145</v>
      </c>
      <c r="E39"/>
      <c r="F39" s="1477">
        <f t="shared" si="0"/>
        <v>-94103</v>
      </c>
      <c r="G39" s="266"/>
      <c r="H39" s="173" t="s">
        <v>293</v>
      </c>
      <c r="I39" s="292">
        <f t="shared" si="11"/>
        <v>-23958</v>
      </c>
      <c r="J39" s="292">
        <f t="shared" si="12"/>
        <v>70145</v>
      </c>
      <c r="L39" s="267">
        <f t="shared" si="3"/>
        <v>0</v>
      </c>
      <c r="M39" s="267">
        <f t="shared" si="4"/>
        <v>0</v>
      </c>
      <c r="N39" s="265"/>
      <c r="O39" s="267"/>
      <c r="P39" s="173" t="str">
        <f t="shared" si="5"/>
        <v>Fornecedores</v>
      </c>
      <c r="Q39" s="292">
        <f t="shared" si="10"/>
        <v>-23958</v>
      </c>
      <c r="R39" s="292">
        <v>70145</v>
      </c>
      <c r="T39" s="292">
        <f t="shared" si="7"/>
        <v>-94103</v>
      </c>
      <c r="U39" s="292">
        <v>65861</v>
      </c>
      <c r="V39" s="292">
        <f t="shared" si="8"/>
        <v>-159964</v>
      </c>
      <c r="W39" s="895"/>
      <c r="X39" s="267"/>
      <c r="Y39" s="267"/>
      <c r="Z39" s="267"/>
    </row>
    <row r="40" spans="2:26" ht="17.149999999999999" customHeight="1">
      <c r="B40" s="173" t="s">
        <v>162</v>
      </c>
      <c r="C40" s="277">
        <v>168242</v>
      </c>
      <c r="D40" s="277">
        <v>193939</v>
      </c>
      <c r="E40"/>
      <c r="F40" s="277">
        <f t="shared" si="0"/>
        <v>-25697</v>
      </c>
      <c r="G40" s="266"/>
      <c r="H40" s="173" t="s">
        <v>294</v>
      </c>
      <c r="I40" s="292">
        <f t="shared" si="11"/>
        <v>168242</v>
      </c>
      <c r="J40" s="292">
        <f t="shared" si="12"/>
        <v>193939</v>
      </c>
      <c r="L40" s="267">
        <f t="shared" si="3"/>
        <v>0</v>
      </c>
      <c r="M40" s="267">
        <f t="shared" si="4"/>
        <v>0</v>
      </c>
      <c r="N40" s="265"/>
      <c r="O40" s="267"/>
      <c r="P40" s="173" t="str">
        <f t="shared" si="5"/>
        <v>Tributos e encargos sociais a recolher</v>
      </c>
      <c r="Q40" s="292">
        <f t="shared" si="10"/>
        <v>168242</v>
      </c>
      <c r="R40" s="292">
        <v>193939</v>
      </c>
      <c r="T40" s="292">
        <f t="shared" si="7"/>
        <v>-25697</v>
      </c>
      <c r="U40" s="292">
        <v>-19521</v>
      </c>
      <c r="V40" s="292">
        <f t="shared" si="8"/>
        <v>-6176</v>
      </c>
      <c r="W40" s="895"/>
      <c r="X40" s="267"/>
      <c r="Y40" s="267"/>
      <c r="Z40" s="267"/>
    </row>
    <row r="41" spans="2:26" ht="17.149999999999999" customHeight="1">
      <c r="B41" s="173" t="s">
        <v>83</v>
      </c>
      <c r="C41" s="277">
        <v>639</v>
      </c>
      <c r="D41" s="277">
        <v>4136</v>
      </c>
      <c r="E41"/>
      <c r="F41" s="277">
        <f t="shared" si="0"/>
        <v>-3497</v>
      </c>
      <c r="G41" s="266"/>
      <c r="H41" s="173" t="s">
        <v>329</v>
      </c>
      <c r="I41" s="292">
        <f t="shared" si="11"/>
        <v>639</v>
      </c>
      <c r="J41" s="292">
        <f t="shared" si="12"/>
        <v>4136</v>
      </c>
      <c r="L41" s="267">
        <f t="shared" si="3"/>
        <v>0</v>
      </c>
      <c r="M41" s="267">
        <f t="shared" si="4"/>
        <v>0</v>
      </c>
      <c r="N41" s="265"/>
      <c r="O41" s="267"/>
      <c r="P41" s="173" t="str">
        <f t="shared" si="5"/>
        <v>Obrigações trabalhistas</v>
      </c>
      <c r="Q41" s="292">
        <f t="shared" si="10"/>
        <v>639</v>
      </c>
      <c r="R41" s="292">
        <v>4136</v>
      </c>
      <c r="T41" s="292">
        <f t="shared" si="7"/>
        <v>-3497</v>
      </c>
      <c r="U41" s="292">
        <v>-3582</v>
      </c>
      <c r="V41" s="292">
        <f t="shared" si="8"/>
        <v>85</v>
      </c>
      <c r="W41" s="895"/>
      <c r="X41" s="267"/>
      <c r="Y41" s="267"/>
      <c r="Z41" s="267"/>
    </row>
    <row r="42" spans="2:26" ht="17.149999999999999" customHeight="1">
      <c r="B42" s="173" t="s">
        <v>1023</v>
      </c>
      <c r="C42" s="277">
        <v>-113840</v>
      </c>
      <c r="D42" s="277">
        <v>-82747</v>
      </c>
      <c r="E42"/>
      <c r="F42" s="277">
        <f>C42-D42</f>
        <v>-31093</v>
      </c>
      <c r="G42" s="266"/>
      <c r="H42" s="173" t="s">
        <v>1022</v>
      </c>
      <c r="I42" s="292">
        <f>C42</f>
        <v>-113840</v>
      </c>
      <c r="J42" s="292">
        <f>D42</f>
        <v>-82747</v>
      </c>
      <c r="L42" s="267">
        <f>I42-C42</f>
        <v>0</v>
      </c>
      <c r="M42" s="267">
        <f>J42-D42</f>
        <v>0</v>
      </c>
      <c r="N42" s="265"/>
      <c r="O42" s="267"/>
      <c r="P42" s="173" t="str">
        <f t="shared" si="5"/>
        <v>Pagamentos de impostos</v>
      </c>
      <c r="Q42" s="292">
        <f t="shared" si="10"/>
        <v>-113840</v>
      </c>
      <c r="R42" s="292">
        <v>-82747</v>
      </c>
      <c r="T42" s="292">
        <f t="shared" si="7"/>
        <v>-31093</v>
      </c>
      <c r="U42" s="292">
        <v>339570</v>
      </c>
      <c r="V42" s="292">
        <f t="shared" si="8"/>
        <v>-370663</v>
      </c>
      <c r="W42" s="895"/>
      <c r="X42" s="267"/>
      <c r="Y42" s="267"/>
      <c r="Z42" s="267"/>
    </row>
    <row r="43" spans="2:26" ht="17.149999999999999" customHeight="1">
      <c r="B43" s="173" t="s">
        <v>163</v>
      </c>
      <c r="C43" s="277">
        <v>-25897</v>
      </c>
      <c r="D43" s="277">
        <v>-10901</v>
      </c>
      <c r="E43"/>
      <c r="F43" s="277">
        <f t="shared" si="0"/>
        <v>-14996</v>
      </c>
      <c r="G43" s="266"/>
      <c r="H43" s="173" t="s">
        <v>296</v>
      </c>
      <c r="I43" s="292">
        <f t="shared" si="11"/>
        <v>-25897</v>
      </c>
      <c r="J43" s="292">
        <f t="shared" si="12"/>
        <v>-10901</v>
      </c>
      <c r="L43" s="267">
        <f t="shared" si="3"/>
        <v>0</v>
      </c>
      <c r="M43" s="267">
        <f t="shared" si="4"/>
        <v>0</v>
      </c>
      <c r="N43" s="265"/>
      <c r="O43" s="267"/>
      <c r="P43" s="173" t="str">
        <f t="shared" si="5"/>
        <v>Encargos regulatórios a recolher</v>
      </c>
      <c r="Q43" s="292">
        <f t="shared" si="10"/>
        <v>-25897</v>
      </c>
      <c r="R43" s="292">
        <v>-10901</v>
      </c>
      <c r="T43" s="292">
        <f t="shared" si="7"/>
        <v>-14996</v>
      </c>
      <c r="U43" s="292">
        <v>-19164</v>
      </c>
      <c r="V43" s="292">
        <f t="shared" si="8"/>
        <v>4168</v>
      </c>
      <c r="W43" s="895"/>
      <c r="X43" s="267"/>
      <c r="Y43" s="267"/>
      <c r="Z43" s="267"/>
    </row>
    <row r="44" spans="2:26" ht="17.149999999999999" customHeight="1">
      <c r="B44" s="173" t="s">
        <v>89</v>
      </c>
      <c r="C44" s="277">
        <v>224651</v>
      </c>
      <c r="D44" s="277">
        <v>-4762</v>
      </c>
      <c r="E44"/>
      <c r="F44" s="1477">
        <f t="shared" si="0"/>
        <v>229413</v>
      </c>
      <c r="G44" s="266"/>
      <c r="H44" s="173" t="s">
        <v>298</v>
      </c>
      <c r="I44" s="292">
        <f t="shared" si="11"/>
        <v>224651</v>
      </c>
      <c r="J44" s="292">
        <f t="shared" si="12"/>
        <v>-4762</v>
      </c>
      <c r="L44" s="267">
        <f t="shared" si="3"/>
        <v>0</v>
      </c>
      <c r="M44" s="267">
        <f t="shared" si="4"/>
        <v>0</v>
      </c>
      <c r="N44" s="265"/>
      <c r="O44" s="267"/>
      <c r="P44" s="173" t="str">
        <f t="shared" si="5"/>
        <v>Provisões</v>
      </c>
      <c r="Q44" s="292">
        <f t="shared" si="10"/>
        <v>224651</v>
      </c>
      <c r="R44" s="292">
        <v>-4762</v>
      </c>
      <c r="T44" s="292">
        <f t="shared" si="7"/>
        <v>229413</v>
      </c>
      <c r="U44" s="292">
        <v>15953</v>
      </c>
      <c r="V44" s="292">
        <f t="shared" si="8"/>
        <v>213460</v>
      </c>
      <c r="W44" s="895"/>
      <c r="X44" s="267"/>
      <c r="Y44" s="267"/>
      <c r="Z44" s="267"/>
    </row>
    <row r="45" spans="2:26" ht="17.149999999999999" customHeight="1" outlineLevel="1">
      <c r="B45" s="173" t="s">
        <v>624</v>
      </c>
      <c r="C45" s="277">
        <v>-393</v>
      </c>
      <c r="D45" s="277">
        <v>406</v>
      </c>
      <c r="E45"/>
      <c r="F45" s="277">
        <f>C45-D45</f>
        <v>-799</v>
      </c>
      <c r="G45" s="266"/>
      <c r="H45" s="173" t="s">
        <v>1024</v>
      </c>
      <c r="I45" s="292">
        <f>C45</f>
        <v>-393</v>
      </c>
      <c r="J45" s="292">
        <f>D45</f>
        <v>406</v>
      </c>
      <c r="L45" s="267">
        <f>I45-C45</f>
        <v>0</v>
      </c>
      <c r="M45" s="267">
        <f>J45-D45</f>
        <v>0</v>
      </c>
      <c r="N45" s="265"/>
      <c r="O45" s="267"/>
      <c r="P45" s="173" t="str">
        <f t="shared" si="5"/>
        <v>Valores a pagar Vivest</v>
      </c>
      <c r="Q45" s="292">
        <f t="shared" si="10"/>
        <v>-393</v>
      </c>
      <c r="R45" s="292">
        <v>406</v>
      </c>
      <c r="T45" s="292">
        <f t="shared" si="7"/>
        <v>-799</v>
      </c>
      <c r="U45" s="292">
        <v>786</v>
      </c>
      <c r="V45" s="292">
        <f t="shared" si="8"/>
        <v>-1585</v>
      </c>
      <c r="W45" s="895"/>
      <c r="X45" s="267"/>
      <c r="Y45" s="267"/>
      <c r="Z45" s="267"/>
    </row>
    <row r="46" spans="2:26" ht="17.149999999999999" customHeight="1">
      <c r="B46" s="173" t="s">
        <v>164</v>
      </c>
      <c r="C46" s="277">
        <v>-1240</v>
      </c>
      <c r="D46" s="277">
        <v>-1240</v>
      </c>
      <c r="E46"/>
      <c r="F46" s="277">
        <f t="shared" si="0"/>
        <v>0</v>
      </c>
      <c r="G46" s="266"/>
      <c r="H46" s="173" t="s">
        <v>303</v>
      </c>
      <c r="I46" s="292">
        <f t="shared" si="11"/>
        <v>-1240</v>
      </c>
      <c r="J46" s="292">
        <f t="shared" si="12"/>
        <v>-1240</v>
      </c>
      <c r="L46" s="267">
        <f t="shared" si="3"/>
        <v>0</v>
      </c>
      <c r="M46" s="267">
        <f t="shared" si="4"/>
        <v>0</v>
      </c>
      <c r="N46" s="265"/>
      <c r="O46" s="267"/>
      <c r="P46" s="173" t="str">
        <f t="shared" si="5"/>
        <v>Reserva Global de Reversão</v>
      </c>
      <c r="Q46" s="292">
        <f t="shared" si="10"/>
        <v>-1240</v>
      </c>
      <c r="R46" s="292">
        <v>-1240</v>
      </c>
      <c r="T46" s="292">
        <f t="shared" si="7"/>
        <v>0</v>
      </c>
      <c r="U46" s="292">
        <v>1240</v>
      </c>
      <c r="V46" s="292">
        <f t="shared" si="8"/>
        <v>-1240</v>
      </c>
      <c r="W46" s="895"/>
      <c r="X46" s="267"/>
      <c r="Y46" s="267"/>
      <c r="Z46" s="267"/>
    </row>
    <row r="47" spans="2:26" ht="17.149999999999999" customHeight="1">
      <c r="B47" s="173" t="s">
        <v>90</v>
      </c>
      <c r="C47" s="277">
        <v>50310</v>
      </c>
      <c r="D47" s="277">
        <v>-7646</v>
      </c>
      <c r="E47"/>
      <c r="F47" s="277">
        <f t="shared" si="0"/>
        <v>57956</v>
      </c>
      <c r="G47" s="266"/>
      <c r="H47" s="173" t="s">
        <v>1100</v>
      </c>
      <c r="I47" s="292">
        <f>C47</f>
        <v>50310</v>
      </c>
      <c r="J47" s="292">
        <f>D47</f>
        <v>-7646</v>
      </c>
      <c r="L47" s="267"/>
      <c r="M47" s="267"/>
      <c r="N47" s="265"/>
      <c r="O47" s="267"/>
      <c r="P47" s="173" t="str">
        <f t="shared" si="5"/>
        <v>Obrigações vinculadas à concessão do serviço</v>
      </c>
      <c r="Q47" s="292">
        <f>C47</f>
        <v>50310</v>
      </c>
      <c r="R47" s="292">
        <v>-7646</v>
      </c>
      <c r="T47" s="292">
        <f>Q47-R47</f>
        <v>57956</v>
      </c>
      <c r="U47" s="292">
        <v>51135</v>
      </c>
      <c r="V47" s="292">
        <f t="shared" si="8"/>
        <v>6821</v>
      </c>
      <c r="W47" s="895"/>
      <c r="X47" s="267"/>
      <c r="Y47" s="267"/>
      <c r="Z47" s="267"/>
    </row>
    <row r="48" spans="2:26" ht="17.149999999999999" customHeight="1">
      <c r="B48" s="173" t="s">
        <v>1098</v>
      </c>
      <c r="C48" s="277">
        <v>-20597</v>
      </c>
      <c r="D48" s="277">
        <v>0</v>
      </c>
      <c r="E48"/>
      <c r="F48" s="277">
        <f t="shared" si="0"/>
        <v>-20597</v>
      </c>
      <c r="G48" s="266"/>
      <c r="H48" s="173" t="s">
        <v>1099</v>
      </c>
      <c r="I48" s="292">
        <f t="shared" si="11"/>
        <v>-20597</v>
      </c>
      <c r="J48" s="292">
        <f t="shared" si="12"/>
        <v>0</v>
      </c>
      <c r="L48" s="267">
        <f t="shared" si="3"/>
        <v>0</v>
      </c>
      <c r="M48" s="267">
        <f t="shared" si="4"/>
        <v>0</v>
      </c>
      <c r="N48" s="265"/>
      <c r="O48" s="267"/>
      <c r="P48" s="173" t="str">
        <f t="shared" si="5"/>
        <v>Benefício pós emprego - passivo atuarial</v>
      </c>
      <c r="Q48" s="292">
        <f t="shared" si="10"/>
        <v>-20597</v>
      </c>
      <c r="R48" s="292">
        <v>0</v>
      </c>
      <c r="T48" s="292">
        <f t="shared" si="7"/>
        <v>-20597</v>
      </c>
      <c r="U48" s="292">
        <v>36385</v>
      </c>
      <c r="V48" s="292">
        <f t="shared" si="8"/>
        <v>-56982</v>
      </c>
      <c r="W48" s="895"/>
      <c r="X48" s="267"/>
      <c r="Y48" s="267"/>
      <c r="Z48" s="267"/>
    </row>
    <row r="49" spans="1:29" ht="17.149999999999999" customHeight="1" thickBot="1">
      <c r="B49" s="173" t="s">
        <v>30</v>
      </c>
      <c r="C49" s="277">
        <v>-206331</v>
      </c>
      <c r="D49" s="277">
        <v>-175392</v>
      </c>
      <c r="E49"/>
      <c r="F49" s="1477">
        <f t="shared" si="0"/>
        <v>-30939</v>
      </c>
      <c r="G49" s="266"/>
      <c r="H49" s="173" t="s">
        <v>20</v>
      </c>
      <c r="I49" s="292">
        <f t="shared" si="11"/>
        <v>-206331</v>
      </c>
      <c r="J49" s="292">
        <f t="shared" si="12"/>
        <v>-175392</v>
      </c>
      <c r="L49" s="267">
        <f t="shared" si="3"/>
        <v>0</v>
      </c>
      <c r="M49" s="267">
        <f t="shared" si="4"/>
        <v>0</v>
      </c>
      <c r="N49" s="265"/>
      <c r="O49" s="267"/>
      <c r="P49" s="173" t="str">
        <f t="shared" si="5"/>
        <v>Outros</v>
      </c>
      <c r="Q49" s="292">
        <f t="shared" si="10"/>
        <v>-206331</v>
      </c>
      <c r="R49" s="292">
        <v>-175392</v>
      </c>
      <c r="T49" s="292">
        <f t="shared" si="7"/>
        <v>-30939</v>
      </c>
      <c r="U49" s="292">
        <v>-232356</v>
      </c>
      <c r="V49" s="292">
        <f t="shared" si="8"/>
        <v>201417</v>
      </c>
      <c r="W49" s="895"/>
      <c r="X49" s="267"/>
      <c r="Y49" s="267"/>
      <c r="Z49" s="267"/>
    </row>
    <row r="50" spans="1:29" ht="17.149999999999999" customHeight="1" thickBot="1">
      <c r="B50" s="142" t="s">
        <v>165</v>
      </c>
      <c r="C50" s="203">
        <f>C38+C28+C11</f>
        <v>1809597.3119899994</v>
      </c>
      <c r="D50" s="203">
        <f>D38+D28+D11</f>
        <v>1718532.7206900003</v>
      </c>
      <c r="E50"/>
      <c r="F50" s="203">
        <f t="shared" si="0"/>
        <v>91064.59129999904</v>
      </c>
      <c r="G50" s="777">
        <f>C50/D50-1</f>
        <v>5.2989733744165157E-2</v>
      </c>
      <c r="H50" s="142" t="s">
        <v>330</v>
      </c>
      <c r="I50" s="293">
        <f t="shared" si="11"/>
        <v>1809597.3119899994</v>
      </c>
      <c r="J50" s="293">
        <f t="shared" si="12"/>
        <v>1718532.7206900003</v>
      </c>
      <c r="L50" s="267">
        <f t="shared" si="3"/>
        <v>0</v>
      </c>
      <c r="M50" s="267">
        <f t="shared" si="4"/>
        <v>0</v>
      </c>
      <c r="N50" s="265"/>
      <c r="O50" s="267"/>
      <c r="P50" s="142" t="str">
        <f t="shared" si="5"/>
        <v>Caixa líquido gerado nas atividades operacionais</v>
      </c>
      <c r="Q50" s="293">
        <f t="shared" si="10"/>
        <v>1809597.3119899994</v>
      </c>
      <c r="R50" s="293">
        <v>1718532.7206900003</v>
      </c>
      <c r="T50" s="293">
        <f t="shared" si="7"/>
        <v>91064.59129999904</v>
      </c>
      <c r="U50" s="293">
        <v>-1600932.2793099997</v>
      </c>
      <c r="V50" s="293">
        <f t="shared" si="8"/>
        <v>1691996.8706099987</v>
      </c>
      <c r="W50" s="895"/>
      <c r="X50" s="267"/>
      <c r="Y50" s="267"/>
      <c r="Z50" s="267"/>
    </row>
    <row r="51" spans="1:29" ht="17.149999999999999" customHeight="1" thickBot="1">
      <c r="B51" s="184" t="s">
        <v>166</v>
      </c>
      <c r="C51" s="201">
        <f>SUM(C52:C58)</f>
        <v>-2553351</v>
      </c>
      <c r="D51" s="201">
        <f>SUM(D52:D58)</f>
        <v>-2624965</v>
      </c>
      <c r="E51"/>
      <c r="F51" s="201">
        <f t="shared" si="0"/>
        <v>71614</v>
      </c>
      <c r="G51" s="266"/>
      <c r="H51" s="184" t="s">
        <v>331</v>
      </c>
      <c r="I51" s="291">
        <f t="shared" si="11"/>
        <v>-2553351</v>
      </c>
      <c r="J51" s="291">
        <f t="shared" si="12"/>
        <v>-2624965</v>
      </c>
      <c r="L51" s="267">
        <f t="shared" si="3"/>
        <v>0</v>
      </c>
      <c r="M51" s="267">
        <f t="shared" si="4"/>
        <v>0</v>
      </c>
      <c r="N51" s="265"/>
      <c r="O51" s="267"/>
      <c r="P51" s="184" t="str">
        <f t="shared" si="5"/>
        <v>Caixa gerado (utilizado) nas atividades de investimentos</v>
      </c>
      <c r="Q51" s="291">
        <f t="shared" si="10"/>
        <v>-2553351</v>
      </c>
      <c r="R51" s="291">
        <v>-2624965</v>
      </c>
      <c r="T51" s="291">
        <f t="shared" si="7"/>
        <v>71614</v>
      </c>
      <c r="U51" s="291">
        <v>-441801</v>
      </c>
      <c r="V51" s="291">
        <f t="shared" si="8"/>
        <v>513415</v>
      </c>
      <c r="W51" s="895"/>
      <c r="X51" s="267"/>
      <c r="Y51" s="267"/>
      <c r="Z51" s="267"/>
    </row>
    <row r="52" spans="1:29" ht="17.149999999999999" customHeight="1">
      <c r="B52" s="173" t="s">
        <v>639</v>
      </c>
      <c r="C52" s="277">
        <v>-1183</v>
      </c>
      <c r="D52" s="277">
        <v>246</v>
      </c>
      <c r="E52"/>
      <c r="F52" s="277">
        <f>C52-D52</f>
        <v>-1429</v>
      </c>
      <c r="G52" s="266"/>
      <c r="H52" s="173" t="s">
        <v>278</v>
      </c>
      <c r="I52" s="292">
        <f>C52</f>
        <v>-1183</v>
      </c>
      <c r="J52" s="292">
        <f>D52</f>
        <v>246</v>
      </c>
      <c r="L52" s="267">
        <f>I52-C52</f>
        <v>0</v>
      </c>
      <c r="M52" s="267">
        <f>J52-D52</f>
        <v>0</v>
      </c>
      <c r="N52" s="265"/>
      <c r="O52" s="267"/>
      <c r="P52" s="173" t="str">
        <f>B52</f>
        <v xml:space="preserve">Caixa restrito </v>
      </c>
      <c r="Q52" s="292">
        <f>C52</f>
        <v>-1183</v>
      </c>
      <c r="R52" s="292">
        <v>0</v>
      </c>
      <c r="T52" s="292">
        <f>Q52-R52</f>
        <v>-1183</v>
      </c>
      <c r="U52" s="292">
        <v>-5100</v>
      </c>
      <c r="V52" s="292">
        <f>T52-U52</f>
        <v>3917</v>
      </c>
      <c r="W52" s="895"/>
      <c r="X52" s="267"/>
      <c r="Y52" s="267"/>
      <c r="Z52" s="267"/>
      <c r="AB52" s="275">
        <f>AB28-(AB15-AB21)</f>
        <v>0</v>
      </c>
      <c r="AC52" s="275">
        <f>AC28-(AC15-AC21)</f>
        <v>0</v>
      </c>
    </row>
    <row r="53" spans="1:29" ht="17.149999999999999" customHeight="1">
      <c r="B53" s="173" t="s">
        <v>99</v>
      </c>
      <c r="C53" s="277">
        <v>-1763999</v>
      </c>
      <c r="D53" s="277">
        <v>-2925957</v>
      </c>
      <c r="E53"/>
      <c r="F53" s="277">
        <f t="shared" si="0"/>
        <v>1161958</v>
      </c>
      <c r="G53" s="266"/>
      <c r="H53" s="173" t="s">
        <v>270</v>
      </c>
      <c r="I53" s="292">
        <f t="shared" si="11"/>
        <v>-1763999</v>
      </c>
      <c r="J53" s="292">
        <f t="shared" si="12"/>
        <v>-2925957</v>
      </c>
      <c r="L53" s="267">
        <f t="shared" si="3"/>
        <v>0</v>
      </c>
      <c r="M53" s="267">
        <f t="shared" si="4"/>
        <v>0</v>
      </c>
      <c r="N53" s="265"/>
      <c r="O53" s="267"/>
      <c r="P53" s="173" t="str">
        <f t="shared" si="5"/>
        <v>Aplicações financeiras</v>
      </c>
      <c r="Q53" s="292">
        <f t="shared" si="10"/>
        <v>-1763999</v>
      </c>
      <c r="R53" s="292">
        <v>0</v>
      </c>
      <c r="T53" s="292">
        <f t="shared" si="7"/>
        <v>-1763999</v>
      </c>
      <c r="U53" s="292">
        <v>0</v>
      </c>
      <c r="V53" s="292">
        <f t="shared" si="8"/>
        <v>-1763999</v>
      </c>
      <c r="W53" s="895"/>
      <c r="X53" s="267"/>
      <c r="Y53" s="267"/>
      <c r="Z53" s="267"/>
    </row>
    <row r="54" spans="1:29" ht="17.149999999999999" customHeight="1">
      <c r="B54" s="173" t="s">
        <v>1609</v>
      </c>
      <c r="C54" s="277">
        <v>1353656</v>
      </c>
      <c r="D54" s="277">
        <v>2484460</v>
      </c>
      <c r="E54"/>
      <c r="F54" s="277">
        <f t="shared" si="0"/>
        <v>-1130804</v>
      </c>
      <c r="G54" s="266"/>
      <c r="H54" s="173" t="s">
        <v>332</v>
      </c>
      <c r="I54" s="292">
        <f t="shared" si="11"/>
        <v>1353656</v>
      </c>
      <c r="J54" s="292">
        <f t="shared" si="12"/>
        <v>2484460</v>
      </c>
      <c r="L54" s="267">
        <f t="shared" si="3"/>
        <v>0</v>
      </c>
      <c r="M54" s="267">
        <f t="shared" si="4"/>
        <v>0</v>
      </c>
      <c r="N54" s="265"/>
      <c r="O54" s="267"/>
      <c r="P54" s="173" t="str">
        <f t="shared" si="5"/>
        <v>Resgates de Aplicações financeiras</v>
      </c>
      <c r="Q54" s="292">
        <f t="shared" si="10"/>
        <v>1353656</v>
      </c>
      <c r="R54" s="292">
        <v>0</v>
      </c>
      <c r="T54" s="292">
        <f t="shared" si="7"/>
        <v>1353656</v>
      </c>
      <c r="U54" s="292">
        <v>0</v>
      </c>
      <c r="V54" s="292">
        <f t="shared" si="8"/>
        <v>1353656</v>
      </c>
      <c r="W54" s="895"/>
      <c r="X54" s="267"/>
      <c r="Y54" s="267"/>
      <c r="Z54" s="267"/>
    </row>
    <row r="55" spans="1:29" ht="17.149999999999999" customHeight="1">
      <c r="A55" s="213" t="s">
        <v>1490</v>
      </c>
      <c r="B55" s="173" t="s">
        <v>1485</v>
      </c>
      <c r="C55" s="277">
        <v>-2317405</v>
      </c>
      <c r="D55" s="277">
        <v>-2183714</v>
      </c>
      <c r="E55"/>
      <c r="F55" s="277">
        <f t="shared" si="0"/>
        <v>-133691</v>
      </c>
      <c r="G55" s="266"/>
      <c r="H55" s="173" t="s">
        <v>333</v>
      </c>
      <c r="I55" s="292">
        <f t="shared" si="11"/>
        <v>-2317405</v>
      </c>
      <c r="J55" s="292">
        <f t="shared" si="12"/>
        <v>-2183714</v>
      </c>
      <c r="L55" s="267">
        <f t="shared" si="3"/>
        <v>0</v>
      </c>
      <c r="M55" s="267">
        <f t="shared" si="4"/>
        <v>0</v>
      </c>
      <c r="N55" s="265"/>
      <c r="O55" s="267"/>
      <c r="P55" s="173" t="str">
        <f t="shared" si="5"/>
        <v xml:space="preserve">Imobilizado </v>
      </c>
      <c r="Q55" s="292">
        <f t="shared" si="10"/>
        <v>-2317405</v>
      </c>
      <c r="R55" s="292">
        <v>-2183714</v>
      </c>
      <c r="T55" s="292">
        <f t="shared" si="7"/>
        <v>-133691</v>
      </c>
      <c r="U55" s="292">
        <v>-2183714</v>
      </c>
      <c r="V55" s="292">
        <f t="shared" si="8"/>
        <v>2050023</v>
      </c>
      <c r="W55" s="895"/>
      <c r="X55" s="267"/>
      <c r="Y55" s="267"/>
      <c r="Z55" s="267"/>
    </row>
    <row r="56" spans="1:29" ht="17.149999999999999" hidden="1" customHeight="1" outlineLevel="1">
      <c r="B56" s="173" t="s">
        <v>108</v>
      </c>
      <c r="C56" s="277">
        <v>0</v>
      </c>
      <c r="D56" s="277">
        <v>0</v>
      </c>
      <c r="E56"/>
      <c r="F56" s="277">
        <f t="shared" si="0"/>
        <v>0</v>
      </c>
      <c r="G56" s="266"/>
      <c r="H56" s="173" t="s">
        <v>284</v>
      </c>
      <c r="I56" s="292">
        <f t="shared" si="11"/>
        <v>0</v>
      </c>
      <c r="J56" s="292">
        <f t="shared" si="12"/>
        <v>0</v>
      </c>
      <c r="L56" s="267">
        <f t="shared" si="3"/>
        <v>0</v>
      </c>
      <c r="M56" s="267">
        <f t="shared" si="4"/>
        <v>0</v>
      </c>
      <c r="N56" s="265"/>
      <c r="O56" s="267"/>
      <c r="P56" s="173" t="str">
        <f t="shared" si="5"/>
        <v>Investimentos</v>
      </c>
      <c r="Q56" s="292">
        <f t="shared" si="10"/>
        <v>0</v>
      </c>
      <c r="R56" s="292">
        <v>0</v>
      </c>
      <c r="T56" s="292">
        <f t="shared" si="7"/>
        <v>0</v>
      </c>
      <c r="U56" s="292">
        <v>0</v>
      </c>
      <c r="V56" s="292">
        <f t="shared" si="8"/>
        <v>0</v>
      </c>
      <c r="W56" s="895"/>
      <c r="X56" s="267"/>
      <c r="Y56" s="267"/>
      <c r="Z56" s="267"/>
    </row>
    <row r="57" spans="1:29" ht="17.149999999999999" hidden="1" customHeight="1" outlineLevel="1">
      <c r="B57" s="173" t="s">
        <v>1127</v>
      </c>
      <c r="C57" s="277">
        <v>0</v>
      </c>
      <c r="D57" s="277">
        <v>0</v>
      </c>
      <c r="E57"/>
      <c r="F57" s="277">
        <f t="shared" si="0"/>
        <v>0</v>
      </c>
      <c r="G57" s="266"/>
      <c r="H57" s="173" t="s">
        <v>1128</v>
      </c>
      <c r="I57" s="292">
        <f>C57</f>
        <v>0</v>
      </c>
      <c r="J57" s="292">
        <f>D57</f>
        <v>0</v>
      </c>
      <c r="L57" s="267"/>
      <c r="M57" s="267"/>
      <c r="N57" s="265"/>
      <c r="O57" s="267"/>
      <c r="P57" s="173"/>
      <c r="Q57" s="292"/>
      <c r="R57" s="292"/>
      <c r="T57" s="292"/>
      <c r="U57" s="292"/>
      <c r="V57" s="292"/>
      <c r="W57" s="895"/>
      <c r="X57" s="267"/>
      <c r="Y57" s="267"/>
      <c r="Z57" s="267"/>
    </row>
    <row r="58" spans="1:29" ht="17.149999999999999" customHeight="1" collapsed="1" thickBot="1">
      <c r="B58" s="173" t="s">
        <v>168</v>
      </c>
      <c r="C58" s="277">
        <v>175580</v>
      </c>
      <c r="D58" s="277">
        <v>0</v>
      </c>
      <c r="E58"/>
      <c r="F58" s="277">
        <f t="shared" si="0"/>
        <v>175580</v>
      </c>
      <c r="G58" s="266"/>
      <c r="H58" s="173" t="s">
        <v>334</v>
      </c>
      <c r="I58" s="292">
        <f t="shared" si="11"/>
        <v>175580</v>
      </c>
      <c r="J58" s="292">
        <f t="shared" si="12"/>
        <v>0</v>
      </c>
      <c r="L58" s="267">
        <f t="shared" si="3"/>
        <v>0</v>
      </c>
      <c r="M58" s="267">
        <f t="shared" si="4"/>
        <v>0</v>
      </c>
      <c r="N58" s="265"/>
      <c r="O58" s="267"/>
      <c r="P58" s="173" t="str">
        <f t="shared" si="5"/>
        <v>Dividendos recebidos</v>
      </c>
      <c r="Q58" s="292">
        <f t="shared" si="10"/>
        <v>175580</v>
      </c>
      <c r="R58" s="292">
        <v>0</v>
      </c>
      <c r="T58" s="292">
        <f t="shared" si="7"/>
        <v>175580</v>
      </c>
      <c r="U58" s="292">
        <v>-205422</v>
      </c>
      <c r="V58" s="292">
        <f t="shared" si="8"/>
        <v>381002</v>
      </c>
      <c r="W58" s="895"/>
      <c r="X58" s="267"/>
      <c r="Y58" s="267"/>
      <c r="Z58" s="267"/>
    </row>
    <row r="59" spans="1:29" ht="17.149999999999999" customHeight="1" thickBot="1">
      <c r="B59" s="184" t="s">
        <v>169</v>
      </c>
      <c r="C59" s="201">
        <f>SUM(C60:C67)</f>
        <v>-143609</v>
      </c>
      <c r="D59" s="201">
        <f>SUM(D60:D67)</f>
        <v>-1354741</v>
      </c>
      <c r="E59"/>
      <c r="F59" s="201">
        <f t="shared" si="0"/>
        <v>1211132</v>
      </c>
      <c r="G59" s="266"/>
      <c r="H59" s="184" t="s">
        <v>335</v>
      </c>
      <c r="I59" s="291">
        <f t="shared" si="11"/>
        <v>-143609</v>
      </c>
      <c r="J59" s="291">
        <f t="shared" si="12"/>
        <v>-1354741</v>
      </c>
      <c r="L59" s="267">
        <f t="shared" si="3"/>
        <v>0</v>
      </c>
      <c r="M59" s="267">
        <f t="shared" si="4"/>
        <v>0</v>
      </c>
      <c r="N59" s="265"/>
      <c r="O59" s="267"/>
      <c r="P59" s="184" t="str">
        <f t="shared" si="5"/>
        <v>Caixa utilizado nas atividades de financiamentos</v>
      </c>
      <c r="Q59" s="291">
        <f t="shared" si="10"/>
        <v>-143609</v>
      </c>
      <c r="R59" s="291">
        <v>-1354741</v>
      </c>
      <c r="T59" s="291">
        <f t="shared" si="7"/>
        <v>1211132</v>
      </c>
      <c r="U59" s="291">
        <v>-2887368</v>
      </c>
      <c r="V59" s="291">
        <f t="shared" si="8"/>
        <v>4098500</v>
      </c>
      <c r="W59" s="895"/>
      <c r="X59" s="267"/>
      <c r="Y59" s="267"/>
      <c r="Z59" s="267"/>
    </row>
    <row r="60" spans="1:29" ht="17.149999999999999" customHeight="1">
      <c r="B60" s="173" t="s">
        <v>605</v>
      </c>
      <c r="C60" s="277">
        <v>4789453</v>
      </c>
      <c r="D60" s="277">
        <v>1446492</v>
      </c>
      <c r="E60"/>
      <c r="F60" s="277">
        <f t="shared" si="0"/>
        <v>3342961</v>
      </c>
      <c r="G60" s="266"/>
      <c r="H60" s="173" t="s">
        <v>608</v>
      </c>
      <c r="I60" s="292">
        <f t="shared" si="11"/>
        <v>4789453</v>
      </c>
      <c r="J60" s="292">
        <f t="shared" si="12"/>
        <v>1446492</v>
      </c>
      <c r="L60" s="267">
        <f t="shared" si="3"/>
        <v>0</v>
      </c>
      <c r="M60" s="267">
        <f t="shared" si="4"/>
        <v>0</v>
      </c>
      <c r="N60" s="265"/>
      <c r="O60" s="267"/>
      <c r="P60" s="173" t="str">
        <f t="shared" si="5"/>
        <v>Adições Empréstimos e Debêntures</v>
      </c>
      <c r="Q60" s="292">
        <f t="shared" si="10"/>
        <v>4789453</v>
      </c>
      <c r="R60" s="292">
        <v>1446492</v>
      </c>
      <c r="T60" s="292">
        <f t="shared" si="7"/>
        <v>3342961</v>
      </c>
      <c r="U60" s="292">
        <v>-2670176</v>
      </c>
      <c r="V60" s="292">
        <f t="shared" si="8"/>
        <v>6013137</v>
      </c>
      <c r="W60" s="895"/>
      <c r="X60" s="267"/>
      <c r="Y60" s="267"/>
      <c r="Z60" s="267"/>
    </row>
    <row r="61" spans="1:29" ht="17.149999999999999" customHeight="1">
      <c r="B61" s="173" t="s">
        <v>606</v>
      </c>
      <c r="C61" s="277">
        <v>-3698909</v>
      </c>
      <c r="D61" s="277">
        <v>-988165</v>
      </c>
      <c r="E61"/>
      <c r="F61" s="277">
        <f t="shared" si="0"/>
        <v>-2710744</v>
      </c>
      <c r="G61" s="266"/>
      <c r="H61" s="173" t="s">
        <v>609</v>
      </c>
      <c r="I61" s="292">
        <f t="shared" si="11"/>
        <v>-3698909</v>
      </c>
      <c r="J61" s="292">
        <f t="shared" si="12"/>
        <v>-988165</v>
      </c>
      <c r="L61" s="267">
        <f t="shared" si="3"/>
        <v>0</v>
      </c>
      <c r="M61" s="267">
        <f t="shared" si="4"/>
        <v>0</v>
      </c>
      <c r="N61" s="265"/>
      <c r="O61" s="267"/>
      <c r="P61" s="173" t="str">
        <f t="shared" si="5"/>
        <v>Pagamentos Empréstimos e Debêntures (principal)</v>
      </c>
      <c r="Q61" s="292">
        <f t="shared" si="10"/>
        <v>-3698909</v>
      </c>
      <c r="R61" s="292">
        <v>-988165</v>
      </c>
      <c r="T61" s="292">
        <f t="shared" si="7"/>
        <v>-2710744</v>
      </c>
      <c r="U61" s="292">
        <v>-433228</v>
      </c>
      <c r="V61" s="292">
        <f t="shared" si="8"/>
        <v>-2277516</v>
      </c>
      <c r="W61" s="895"/>
      <c r="X61" s="267"/>
      <c r="Y61" s="267"/>
      <c r="Z61" s="267"/>
    </row>
    <row r="62" spans="1:29" ht="17.149999999999999" customHeight="1">
      <c r="B62" s="173" t="s">
        <v>607</v>
      </c>
      <c r="C62" s="277">
        <v>-568150</v>
      </c>
      <c r="D62" s="277">
        <v>-508518</v>
      </c>
      <c r="E62"/>
      <c r="F62" s="277">
        <f t="shared" si="0"/>
        <v>-59632</v>
      </c>
      <c r="G62" s="266"/>
      <c r="H62" s="173" t="s">
        <v>610</v>
      </c>
      <c r="I62" s="292">
        <f t="shared" si="11"/>
        <v>-568150</v>
      </c>
      <c r="J62" s="292">
        <f t="shared" si="12"/>
        <v>-508518</v>
      </c>
      <c r="L62" s="267">
        <f t="shared" si="3"/>
        <v>0</v>
      </c>
      <c r="M62" s="267">
        <f t="shared" si="4"/>
        <v>0</v>
      </c>
      <c r="N62" s="265"/>
      <c r="O62" s="267"/>
      <c r="P62" s="173" t="str">
        <f t="shared" si="5"/>
        <v>Pagamentos Empréstimos e Debêntures (juros)</v>
      </c>
      <c r="Q62" s="292">
        <f t="shared" si="10"/>
        <v>-568150</v>
      </c>
      <c r="R62" s="292">
        <v>-508518</v>
      </c>
      <c r="T62" s="292">
        <f t="shared" si="7"/>
        <v>-59632</v>
      </c>
      <c r="U62" s="292">
        <v>264224</v>
      </c>
      <c r="V62" s="292">
        <f t="shared" si="8"/>
        <v>-323856</v>
      </c>
      <c r="W62" s="895"/>
      <c r="X62" s="267"/>
      <c r="Y62" s="267"/>
      <c r="Z62" s="267"/>
    </row>
    <row r="63" spans="1:29" ht="17.149999999999999" customHeight="1">
      <c r="B63" s="173" t="s">
        <v>170</v>
      </c>
      <c r="C63" s="277">
        <v>-11973</v>
      </c>
      <c r="D63" s="277">
        <v>-8500</v>
      </c>
      <c r="E63"/>
      <c r="F63" s="277">
        <f t="shared" si="0"/>
        <v>-3473</v>
      </c>
      <c r="G63" s="266"/>
      <c r="H63" s="173" t="s">
        <v>338</v>
      </c>
      <c r="I63" s="277">
        <f t="shared" si="11"/>
        <v>-11973</v>
      </c>
      <c r="J63" s="277">
        <f t="shared" si="12"/>
        <v>-8500</v>
      </c>
      <c r="L63" s="267">
        <f t="shared" si="3"/>
        <v>0</v>
      </c>
      <c r="M63" s="267">
        <f t="shared" si="4"/>
        <v>0</v>
      </c>
      <c r="N63" s="265"/>
      <c r="O63" s="267"/>
      <c r="P63" s="173" t="str">
        <f t="shared" si="5"/>
        <v>Pagamentos Arrendamento Mercantil (principal e juros)</v>
      </c>
      <c r="Q63" s="292">
        <f t="shared" si="10"/>
        <v>-11973</v>
      </c>
      <c r="R63" s="292">
        <v>-8500</v>
      </c>
      <c r="T63" s="292">
        <f t="shared" si="7"/>
        <v>-3473</v>
      </c>
      <c r="U63" s="292">
        <v>11795</v>
      </c>
      <c r="V63" s="292">
        <f t="shared" si="8"/>
        <v>-15268</v>
      </c>
      <c r="W63" s="895"/>
      <c r="X63" s="267"/>
      <c r="Y63" s="267"/>
      <c r="Z63" s="267"/>
    </row>
    <row r="64" spans="1:29" ht="17.149999999999999" hidden="1" customHeight="1" outlineLevel="1">
      <c r="B64" s="173" t="s">
        <v>171</v>
      </c>
      <c r="C64" s="277">
        <v>0</v>
      </c>
      <c r="D64" s="277">
        <v>0</v>
      </c>
      <c r="E64"/>
      <c r="F64" s="277">
        <f t="shared" si="0"/>
        <v>0</v>
      </c>
      <c r="G64" s="266"/>
      <c r="H64" s="173" t="s">
        <v>339</v>
      </c>
      <c r="I64" s="277">
        <f t="shared" si="11"/>
        <v>0</v>
      </c>
      <c r="J64" s="277">
        <f t="shared" si="12"/>
        <v>0</v>
      </c>
      <c r="L64" s="267">
        <f t="shared" si="3"/>
        <v>0</v>
      </c>
      <c r="M64" s="267">
        <f t="shared" si="4"/>
        <v>0</v>
      </c>
      <c r="N64" s="265"/>
      <c r="O64" s="267"/>
      <c r="P64" s="834" t="str">
        <f t="shared" si="5"/>
        <v>Pagamentos Arrendamento Mercantil (juros)</v>
      </c>
      <c r="Q64" s="835">
        <f t="shared" si="10"/>
        <v>0</v>
      </c>
      <c r="R64" s="835">
        <v>0</v>
      </c>
      <c r="T64" s="835">
        <f t="shared" si="7"/>
        <v>0</v>
      </c>
      <c r="U64" s="835">
        <v>0</v>
      </c>
      <c r="V64" s="835">
        <f t="shared" si="8"/>
        <v>0</v>
      </c>
      <c r="W64" s="895"/>
      <c r="X64" s="267"/>
      <c r="Y64" s="267"/>
      <c r="Z64" s="267"/>
    </row>
    <row r="65" spans="2:26" ht="17.149999999999999" customHeight="1" collapsed="1">
      <c r="B65" s="173" t="s">
        <v>87</v>
      </c>
      <c r="C65" s="277">
        <v>9759</v>
      </c>
      <c r="D65" s="277">
        <v>39856</v>
      </c>
      <c r="E65"/>
      <c r="F65" s="277">
        <f t="shared" si="0"/>
        <v>-30097</v>
      </c>
      <c r="G65" s="266"/>
      <c r="H65" s="173" t="s">
        <v>275</v>
      </c>
      <c r="I65" s="277">
        <f t="shared" si="11"/>
        <v>9759</v>
      </c>
      <c r="J65" s="277">
        <f t="shared" si="12"/>
        <v>39856</v>
      </c>
      <c r="L65" s="267">
        <f t="shared" si="3"/>
        <v>0</v>
      </c>
      <c r="M65" s="267">
        <f t="shared" si="4"/>
        <v>0</v>
      </c>
      <c r="N65" s="265"/>
      <c r="O65" s="267"/>
      <c r="P65" s="173" t="str">
        <f t="shared" si="5"/>
        <v>Instrumentos financeiros derivativos</v>
      </c>
      <c r="Q65" s="292">
        <f t="shared" si="10"/>
        <v>9759</v>
      </c>
      <c r="R65" s="292">
        <v>39856</v>
      </c>
      <c r="T65" s="292">
        <f t="shared" si="7"/>
        <v>-30097</v>
      </c>
      <c r="U65" s="292">
        <v>36853</v>
      </c>
      <c r="V65" s="292">
        <f t="shared" si="8"/>
        <v>-66950</v>
      </c>
      <c r="W65" s="895"/>
      <c r="X65" s="267"/>
      <c r="Y65" s="267"/>
      <c r="Z65" s="267"/>
    </row>
    <row r="66" spans="2:26" ht="15.5" hidden="1" outlineLevel="1">
      <c r="B66" s="173" t="s">
        <v>173</v>
      </c>
      <c r="C66" s="277">
        <v>0</v>
      </c>
      <c r="D66" s="277">
        <v>0</v>
      </c>
      <c r="E66"/>
      <c r="F66" s="277">
        <f t="shared" si="0"/>
        <v>0</v>
      </c>
      <c r="G66" s="266"/>
      <c r="H66" s="173" t="s">
        <v>349</v>
      </c>
      <c r="I66" s="277">
        <f t="shared" si="11"/>
        <v>0</v>
      </c>
      <c r="J66" s="277">
        <f t="shared" si="12"/>
        <v>0</v>
      </c>
      <c r="L66" s="267">
        <f t="shared" si="3"/>
        <v>0</v>
      </c>
      <c r="M66" s="267">
        <f t="shared" si="4"/>
        <v>0</v>
      </c>
      <c r="N66" s="265"/>
      <c r="O66" s="267"/>
      <c r="P66" s="834" t="str">
        <f t="shared" si="5"/>
        <v>Integralização de capital</v>
      </c>
      <c r="Q66" s="835">
        <f t="shared" si="10"/>
        <v>0</v>
      </c>
      <c r="R66" s="835">
        <v>0</v>
      </c>
      <c r="T66" s="835">
        <f t="shared" si="7"/>
        <v>0</v>
      </c>
      <c r="U66" s="835">
        <v>0</v>
      </c>
      <c r="V66" s="835">
        <f t="shared" si="8"/>
        <v>0</v>
      </c>
      <c r="W66" s="895"/>
      <c r="X66" s="267"/>
      <c r="Y66" s="267"/>
      <c r="Z66" s="267"/>
    </row>
    <row r="67" spans="2:26" ht="17.149999999999999" customHeight="1" collapsed="1" thickBot="1">
      <c r="B67" s="173" t="s">
        <v>174</v>
      </c>
      <c r="C67" s="277">
        <v>-663789</v>
      </c>
      <c r="D67" s="277">
        <v>-1335906</v>
      </c>
      <c r="E67"/>
      <c r="F67" s="277">
        <f t="shared" si="0"/>
        <v>672117</v>
      </c>
      <c r="G67" s="266"/>
      <c r="H67" s="173" t="s">
        <v>341</v>
      </c>
      <c r="I67" s="277">
        <f t="shared" si="11"/>
        <v>-663789</v>
      </c>
      <c r="J67" s="277">
        <f t="shared" si="12"/>
        <v>-1335906</v>
      </c>
      <c r="L67" s="267">
        <f t="shared" si="3"/>
        <v>0</v>
      </c>
      <c r="M67" s="267">
        <f t="shared" si="4"/>
        <v>0</v>
      </c>
      <c r="N67" s="265"/>
      <c r="O67" s="267"/>
      <c r="P67" s="173" t="str">
        <f t="shared" si="5"/>
        <v>Dividendos e juros sobre capital próprios pagos</v>
      </c>
      <c r="Q67" s="292">
        <f t="shared" si="10"/>
        <v>-663789</v>
      </c>
      <c r="R67" s="292">
        <v>-1335906</v>
      </c>
      <c r="T67" s="292">
        <f t="shared" si="7"/>
        <v>672117</v>
      </c>
      <c r="U67" s="292">
        <v>-96836</v>
      </c>
      <c r="V67" s="292">
        <f t="shared" si="8"/>
        <v>768953</v>
      </c>
      <c r="W67" s="895"/>
      <c r="X67" s="267"/>
      <c r="Y67" s="267"/>
      <c r="Z67" s="267"/>
    </row>
    <row r="68" spans="2:26" ht="31.5" thickBot="1">
      <c r="B68" s="206" t="s">
        <v>175</v>
      </c>
      <c r="C68" s="201">
        <f>C50+C51+C59</f>
        <v>-887362.68801000062</v>
      </c>
      <c r="D68" s="201">
        <f>D50+D51+D59</f>
        <v>-2261173.2793099997</v>
      </c>
      <c r="E68"/>
      <c r="F68" s="201">
        <f t="shared" si="0"/>
        <v>1373810.591299999</v>
      </c>
      <c r="G68" s="266"/>
      <c r="H68" s="206" t="s">
        <v>342</v>
      </c>
      <c r="I68" s="201">
        <f t="shared" si="11"/>
        <v>-887362.68801000062</v>
      </c>
      <c r="J68" s="201">
        <f t="shared" si="12"/>
        <v>-2261173.2793099997</v>
      </c>
      <c r="L68" s="267">
        <f t="shared" si="3"/>
        <v>0</v>
      </c>
      <c r="M68" s="267">
        <f t="shared" si="4"/>
        <v>0</v>
      </c>
      <c r="N68" s="265"/>
      <c r="O68" s="267"/>
      <c r="P68" s="206" t="str">
        <f t="shared" si="5"/>
        <v>Aumento (redução) líquido em caixa e equivalentes de caixa</v>
      </c>
      <c r="Q68" s="291">
        <f t="shared" si="10"/>
        <v>-887362.68801000062</v>
      </c>
      <c r="R68" s="291">
        <v>-2261173.2793099997</v>
      </c>
      <c r="T68" s="291">
        <f t="shared" si="7"/>
        <v>1373810.591299999</v>
      </c>
      <c r="U68" s="291">
        <v>-4930101.2793099992</v>
      </c>
      <c r="V68" s="291">
        <f t="shared" si="8"/>
        <v>6303911.8706099987</v>
      </c>
      <c r="W68" s="895"/>
      <c r="X68" s="267"/>
      <c r="Y68" s="267"/>
      <c r="Z68" s="267"/>
    </row>
    <row r="69" spans="2:26" ht="17.149999999999999" customHeight="1">
      <c r="B69" s="173" t="s">
        <v>176</v>
      </c>
      <c r="C69" s="277">
        <v>1356062</v>
      </c>
      <c r="D69" s="277">
        <v>2914747</v>
      </c>
      <c r="E69"/>
      <c r="F69" s="277">
        <f t="shared" si="0"/>
        <v>-1558685</v>
      </c>
      <c r="G69" s="266"/>
      <c r="H69" s="173" t="s">
        <v>343</v>
      </c>
      <c r="I69" s="277">
        <f t="shared" si="11"/>
        <v>1356062</v>
      </c>
      <c r="J69" s="277">
        <f t="shared" si="12"/>
        <v>2914747</v>
      </c>
      <c r="L69" s="267">
        <f t="shared" si="3"/>
        <v>0</v>
      </c>
      <c r="M69" s="267">
        <f t="shared" si="4"/>
        <v>0</v>
      </c>
      <c r="N69" s="265"/>
      <c r="O69" s="267"/>
      <c r="P69" s="173" t="str">
        <f t="shared" si="5"/>
        <v>Caixa e equivalentes de caixa no início do exercício</v>
      </c>
      <c r="Q69" s="292">
        <f t="shared" si="10"/>
        <v>1356062</v>
      </c>
      <c r="R69" s="292">
        <v>2914747</v>
      </c>
      <c r="T69" s="292">
        <f t="shared" si="7"/>
        <v>-1558685</v>
      </c>
      <c r="U69" s="292">
        <v>2668928</v>
      </c>
      <c r="V69" s="292">
        <f t="shared" si="8"/>
        <v>-4227613</v>
      </c>
      <c r="W69" s="895"/>
      <c r="X69" s="267"/>
      <c r="Y69" s="267"/>
      <c r="Z69" s="267"/>
    </row>
    <row r="70" spans="2:26" ht="17.149999999999999" customHeight="1" thickBot="1">
      <c r="B70" s="173" t="s">
        <v>177</v>
      </c>
      <c r="C70" s="277">
        <v>468699</v>
      </c>
      <c r="D70" s="277">
        <v>653574</v>
      </c>
      <c r="E70"/>
      <c r="F70" s="277">
        <f t="shared" si="0"/>
        <v>-184875</v>
      </c>
      <c r="G70" s="266"/>
      <c r="H70" s="173" t="s">
        <v>344</v>
      </c>
      <c r="I70" s="277">
        <f t="shared" si="11"/>
        <v>468699</v>
      </c>
      <c r="J70" s="277">
        <f t="shared" si="12"/>
        <v>653574</v>
      </c>
      <c r="L70" s="267">
        <f t="shared" si="3"/>
        <v>0</v>
      </c>
      <c r="M70" s="267">
        <f t="shared" si="4"/>
        <v>0</v>
      </c>
      <c r="N70" s="265"/>
      <c r="O70" s="267"/>
      <c r="P70" s="173" t="str">
        <f t="shared" si="5"/>
        <v>Caixa e equivalentes de caixa no final do exercício</v>
      </c>
      <c r="Q70" s="292">
        <f t="shared" si="10"/>
        <v>468699</v>
      </c>
      <c r="R70" s="292">
        <v>653574</v>
      </c>
      <c r="T70" s="292">
        <f t="shared" si="7"/>
        <v>-184875</v>
      </c>
      <c r="U70" s="292">
        <v>-2261173</v>
      </c>
      <c r="V70" s="292">
        <f t="shared" si="8"/>
        <v>2076298</v>
      </c>
      <c r="W70" s="895"/>
      <c r="X70" s="267"/>
      <c r="Y70" s="267"/>
      <c r="Z70" s="267"/>
    </row>
    <row r="71" spans="2:26" ht="17.149999999999999" customHeight="1" thickBot="1">
      <c r="B71" s="142" t="s">
        <v>178</v>
      </c>
      <c r="C71" s="203">
        <f>C70-C69</f>
        <v>-887363</v>
      </c>
      <c r="D71" s="203">
        <f>D70-D69</f>
        <v>-2261173</v>
      </c>
      <c r="E71"/>
      <c r="F71" s="203">
        <f t="shared" si="0"/>
        <v>1373810</v>
      </c>
      <c r="G71" s="266"/>
      <c r="H71" s="142" t="s">
        <v>345</v>
      </c>
      <c r="I71" s="203">
        <f t="shared" si="11"/>
        <v>-887363</v>
      </c>
      <c r="J71" s="203">
        <f t="shared" si="12"/>
        <v>-2261173</v>
      </c>
      <c r="L71" s="267">
        <f t="shared" si="3"/>
        <v>0</v>
      </c>
      <c r="M71" s="267">
        <f t="shared" si="4"/>
        <v>0</v>
      </c>
      <c r="N71" s="265"/>
      <c r="O71" s="267"/>
      <c r="P71" s="142" t="str">
        <f t="shared" si="5"/>
        <v>Variação em caixa e equivalentes de caixa</v>
      </c>
      <c r="Q71" s="293">
        <f>Q70-Q69</f>
        <v>-887363</v>
      </c>
      <c r="R71" s="293">
        <v>-2261173</v>
      </c>
      <c r="T71" s="293">
        <f t="shared" si="7"/>
        <v>1373810</v>
      </c>
      <c r="U71" s="293">
        <v>-4930101</v>
      </c>
      <c r="V71" s="293">
        <f t="shared" si="8"/>
        <v>6303911</v>
      </c>
      <c r="W71" s="895"/>
      <c r="X71" s="267"/>
      <c r="Y71" s="267"/>
      <c r="Z71" s="267"/>
    </row>
    <row r="72" spans="2:26" ht="17.149999999999999" customHeight="1">
      <c r="C72" s="1486"/>
      <c r="D72" s="276"/>
      <c r="E72" s="276"/>
      <c r="F72" s="276"/>
      <c r="I72" s="276"/>
      <c r="J72" s="276"/>
      <c r="L72" s="267">
        <f t="shared" si="3"/>
        <v>0</v>
      </c>
      <c r="M72" s="267">
        <f t="shared" si="4"/>
        <v>0</v>
      </c>
      <c r="N72" s="265"/>
      <c r="O72" s="267"/>
      <c r="P72" s="267"/>
      <c r="Q72" s="267"/>
      <c r="R72" s="267"/>
      <c r="T72" s="267"/>
      <c r="U72" s="267"/>
      <c r="V72" s="267"/>
      <c r="W72" s="895"/>
      <c r="X72" s="267"/>
      <c r="Y72" s="267"/>
      <c r="Z72" s="267"/>
    </row>
    <row r="73" spans="2:26" ht="17.149999999999999" customHeight="1">
      <c r="B73" s="302" t="s">
        <v>412</v>
      </c>
      <c r="C73" s="303">
        <f>C70-'Balanço Reg'!C14</f>
        <v>0</v>
      </c>
      <c r="D73" s="303">
        <v>0</v>
      </c>
      <c r="E73" s="303"/>
      <c r="F73" s="303"/>
      <c r="I73" s="276"/>
      <c r="J73" s="276"/>
      <c r="L73" s="267">
        <f t="shared" si="3"/>
        <v>0</v>
      </c>
      <c r="M73" s="267">
        <f t="shared" si="4"/>
        <v>0</v>
      </c>
      <c r="N73" s="265"/>
      <c r="O73" s="267"/>
      <c r="P73" s="267"/>
      <c r="Q73" s="267"/>
      <c r="R73" s="267"/>
      <c r="T73" s="267"/>
      <c r="U73" s="267"/>
      <c r="V73" s="267"/>
      <c r="W73" s="895"/>
      <c r="X73" s="267"/>
      <c r="Y73" s="267"/>
      <c r="Z73" s="267"/>
    </row>
    <row r="74" spans="2:26" ht="17.149999999999999" customHeight="1">
      <c r="B74" s="302" t="s">
        <v>412</v>
      </c>
      <c r="C74" s="303">
        <f>C68-C71</f>
        <v>0.31198999937623739</v>
      </c>
      <c r="D74" s="303">
        <f>D68-D71</f>
        <v>-0.27930999966338277</v>
      </c>
      <c r="E74" s="303"/>
      <c r="F74" s="303"/>
      <c r="I74" s="276"/>
      <c r="J74" s="276"/>
      <c r="L74" s="267">
        <f t="shared" si="3"/>
        <v>-0.31198999937623739</v>
      </c>
      <c r="M74" s="267">
        <f t="shared" si="4"/>
        <v>0.27930999966338277</v>
      </c>
      <c r="N74" s="265"/>
      <c r="O74" s="267"/>
      <c r="P74" s="267"/>
      <c r="Q74" s="267"/>
      <c r="R74" s="267"/>
      <c r="T74" s="267"/>
      <c r="U74" s="267"/>
      <c r="V74" s="267"/>
      <c r="W74" s="895"/>
      <c r="X74" s="267"/>
      <c r="Y74" s="267"/>
      <c r="Z74" s="267"/>
    </row>
    <row r="75" spans="2:26" ht="17.149999999999999" customHeight="1">
      <c r="B75" s="302" t="s">
        <v>412</v>
      </c>
      <c r="C75" s="303">
        <f>C12-'DRE Reg'!F38</f>
        <v>0</v>
      </c>
      <c r="D75" s="303">
        <f>D12-'DRE Reg'!G38</f>
        <v>0</v>
      </c>
      <c r="E75" s="303"/>
      <c r="F75" s="303"/>
      <c r="I75" s="276"/>
      <c r="J75" s="276"/>
      <c r="L75" s="267">
        <f t="shared" si="3"/>
        <v>0</v>
      </c>
      <c r="M75" s="267">
        <f t="shared" ref="M75:M89" si="13">J75-D75</f>
        <v>0</v>
      </c>
      <c r="N75" s="265"/>
      <c r="O75" s="267"/>
      <c r="P75" s="267"/>
      <c r="Q75" s="267"/>
      <c r="R75" s="267"/>
      <c r="T75" s="267"/>
      <c r="U75" s="267"/>
      <c r="V75" s="267"/>
      <c r="W75" s="895"/>
      <c r="X75" s="267"/>
      <c r="Y75" s="267"/>
      <c r="Z75" s="267"/>
    </row>
    <row r="76" spans="2:26" ht="17.149999999999999" customHeight="1">
      <c r="C76" s="276"/>
      <c r="D76" s="276"/>
      <c r="E76" s="276"/>
      <c r="F76" s="276"/>
      <c r="I76" s="276"/>
      <c r="J76" s="276"/>
      <c r="L76" s="267">
        <f t="shared" ref="L76:L89" si="14">I76-C76</f>
        <v>0</v>
      </c>
      <c r="M76" s="267">
        <f t="shared" si="13"/>
        <v>0</v>
      </c>
      <c r="N76" s="265"/>
      <c r="O76" s="267"/>
      <c r="P76" s="267"/>
      <c r="Q76" s="267"/>
      <c r="R76" s="267"/>
      <c r="T76" s="267"/>
      <c r="U76" s="267"/>
      <c r="V76" s="267"/>
      <c r="W76" s="895"/>
      <c r="X76" s="267"/>
      <c r="Y76" s="267"/>
      <c r="Z76" s="267"/>
    </row>
    <row r="77" spans="2:26" ht="17.149999999999999" customHeight="1">
      <c r="C77" s="276"/>
      <c r="D77" s="276"/>
      <c r="E77" s="276"/>
      <c r="F77" s="276"/>
      <c r="I77" s="276"/>
      <c r="J77" s="276"/>
      <c r="L77" s="267">
        <f t="shared" si="14"/>
        <v>0</v>
      </c>
      <c r="M77" s="267">
        <f t="shared" si="13"/>
        <v>0</v>
      </c>
      <c r="N77" s="265"/>
      <c r="O77" s="267"/>
      <c r="P77" s="267"/>
      <c r="Q77" s="267"/>
      <c r="R77" s="267"/>
      <c r="T77" s="267"/>
      <c r="U77" s="267"/>
      <c r="V77" s="267"/>
      <c r="W77" s="895"/>
      <c r="X77" s="267"/>
      <c r="Y77" s="267"/>
      <c r="Z77" s="267"/>
    </row>
    <row r="78" spans="2:26" ht="17.149999999999999" customHeight="1">
      <c r="C78" s="276"/>
      <c r="D78" s="276"/>
      <c r="E78" s="276"/>
      <c r="F78" s="276"/>
      <c r="I78" s="276"/>
      <c r="J78" s="276"/>
      <c r="L78" s="267">
        <f t="shared" si="14"/>
        <v>0</v>
      </c>
      <c r="M78" s="267">
        <f t="shared" si="13"/>
        <v>0</v>
      </c>
      <c r="N78" s="265"/>
      <c r="O78" s="267"/>
      <c r="P78" s="267"/>
      <c r="Q78" s="267"/>
      <c r="R78" s="267"/>
      <c r="T78" s="267"/>
      <c r="U78" s="267"/>
      <c r="V78" s="267"/>
      <c r="W78" s="895"/>
      <c r="X78" s="267"/>
      <c r="Y78" s="267"/>
      <c r="Z78" s="267"/>
    </row>
    <row r="79" spans="2:26" ht="17.149999999999999" customHeight="1">
      <c r="I79" s="276"/>
      <c r="J79" s="276"/>
      <c r="L79" s="267" t="e">
        <f t="shared" ref="L79:M83" si="15">I79-AA11</f>
        <v>#VALUE!</v>
      </c>
      <c r="M79" s="267" t="e">
        <f t="shared" si="15"/>
        <v>#VALUE!</v>
      </c>
      <c r="N79" s="265"/>
      <c r="O79" s="267"/>
      <c r="P79" s="267"/>
      <c r="Q79" s="267"/>
      <c r="R79" s="267"/>
      <c r="T79" s="267"/>
      <c r="U79" s="267"/>
      <c r="V79" s="267"/>
      <c r="W79" s="895"/>
      <c r="X79" s="267"/>
      <c r="Y79" s="267"/>
      <c r="Z79" s="267"/>
    </row>
    <row r="80" spans="2:26" ht="17.149999999999999" customHeight="1">
      <c r="I80" s="276"/>
      <c r="J80" s="276"/>
      <c r="L80" s="267" t="e">
        <f t="shared" si="15"/>
        <v>#VALUE!</v>
      </c>
      <c r="M80" s="267">
        <f t="shared" si="15"/>
        <v>-1809.5973119899993</v>
      </c>
      <c r="N80" s="265"/>
      <c r="O80" s="267"/>
      <c r="P80" s="267"/>
      <c r="Q80" s="267"/>
      <c r="R80" s="267"/>
      <c r="T80" s="267"/>
      <c r="U80" s="267"/>
      <c r="V80" s="267"/>
      <c r="W80" s="895"/>
      <c r="X80" s="267"/>
      <c r="Y80" s="267"/>
      <c r="Z80" s="267"/>
    </row>
    <row r="81" spans="3:26" ht="17.149999999999999" customHeight="1">
      <c r="I81" s="276"/>
      <c r="J81" s="276"/>
      <c r="L81" s="267" t="e">
        <f t="shared" si="15"/>
        <v>#VALUE!</v>
      </c>
      <c r="M81" s="267">
        <f t="shared" si="15"/>
        <v>2553.3510000000001</v>
      </c>
      <c r="N81" s="265"/>
      <c r="O81" s="267"/>
      <c r="P81" s="267"/>
      <c r="Q81" s="267"/>
      <c r="R81" s="267"/>
      <c r="T81" s="267"/>
      <c r="U81" s="267"/>
      <c r="V81" s="267"/>
      <c r="W81" s="895"/>
      <c r="X81" s="267"/>
      <c r="Y81" s="267"/>
      <c r="Z81" s="267"/>
    </row>
    <row r="82" spans="3:26" ht="17.149999999999999" customHeight="1">
      <c r="I82" s="276"/>
      <c r="J82" s="276"/>
      <c r="L82" s="267" t="e">
        <f t="shared" si="15"/>
        <v>#VALUE!</v>
      </c>
      <c r="M82" s="267">
        <f t="shared" si="15"/>
        <v>143.60900000000001</v>
      </c>
      <c r="N82" s="265"/>
      <c r="O82" s="267"/>
      <c r="P82" s="267"/>
      <c r="Q82" s="267"/>
      <c r="R82" s="267"/>
      <c r="T82" s="267"/>
      <c r="U82" s="267"/>
      <c r="V82" s="267"/>
      <c r="W82" s="895"/>
      <c r="X82" s="267"/>
      <c r="Y82" s="267"/>
      <c r="Z82" s="267"/>
    </row>
    <row r="83" spans="3:26" ht="17.149999999999999" customHeight="1">
      <c r="I83" s="276"/>
      <c r="J83" s="276"/>
      <c r="L83" s="267" t="e">
        <f t="shared" si="15"/>
        <v>#VALUE!</v>
      </c>
      <c r="M83" s="267">
        <f t="shared" si="15"/>
        <v>887.36268801000085</v>
      </c>
      <c r="N83" s="265"/>
      <c r="O83" s="267"/>
      <c r="P83" s="267"/>
      <c r="Q83" s="267"/>
      <c r="R83" s="267"/>
      <c r="T83" s="267"/>
      <c r="U83" s="267"/>
      <c r="V83" s="267"/>
      <c r="W83" s="895"/>
      <c r="X83" s="267"/>
      <c r="Y83" s="267"/>
      <c r="Z83" s="267"/>
    </row>
    <row r="84" spans="3:26" ht="17.149999999999999" customHeight="1">
      <c r="C84" s="276"/>
      <c r="D84" s="276"/>
      <c r="E84" s="276"/>
      <c r="F84" s="276"/>
      <c r="I84" s="276"/>
      <c r="J84" s="276"/>
      <c r="L84" s="267">
        <f t="shared" si="14"/>
        <v>0</v>
      </c>
      <c r="M84" s="267">
        <f t="shared" si="13"/>
        <v>0</v>
      </c>
      <c r="N84" s="265"/>
      <c r="O84" s="267"/>
      <c r="P84" s="267"/>
      <c r="Q84" s="267"/>
      <c r="R84" s="267"/>
      <c r="T84" s="267"/>
      <c r="U84" s="267"/>
      <c r="V84" s="267"/>
      <c r="W84" s="895"/>
      <c r="X84" s="267"/>
      <c r="Y84" s="267"/>
      <c r="Z84" s="267"/>
    </row>
    <row r="85" spans="3:26" ht="17.149999999999999" customHeight="1">
      <c r="C85" s="276"/>
      <c r="D85" s="276"/>
      <c r="E85" s="276"/>
      <c r="F85" s="276"/>
      <c r="I85" s="276"/>
      <c r="J85" s="276"/>
      <c r="L85" s="267">
        <f t="shared" si="14"/>
        <v>0</v>
      </c>
      <c r="M85" s="267">
        <f t="shared" si="13"/>
        <v>0</v>
      </c>
      <c r="N85" s="265"/>
      <c r="O85" s="267"/>
      <c r="P85" s="267"/>
      <c r="Q85" s="267"/>
      <c r="R85" s="267"/>
      <c r="T85" s="267"/>
      <c r="U85" s="267"/>
      <c r="V85" s="267"/>
      <c r="W85" s="895"/>
      <c r="X85" s="267"/>
      <c r="Y85" s="267"/>
      <c r="Z85" s="267"/>
    </row>
    <row r="86" spans="3:26" ht="17.149999999999999" customHeight="1">
      <c r="C86" s="276"/>
      <c r="D86" s="276"/>
      <c r="E86" s="276"/>
      <c r="F86" s="276"/>
      <c r="I86" s="276"/>
      <c r="J86" s="276"/>
      <c r="L86" s="267">
        <f t="shared" si="14"/>
        <v>0</v>
      </c>
      <c r="M86" s="267">
        <f t="shared" si="13"/>
        <v>0</v>
      </c>
      <c r="N86" s="265"/>
      <c r="O86" s="267"/>
      <c r="P86" s="267"/>
      <c r="Q86" s="267"/>
      <c r="R86" s="267"/>
      <c r="T86" s="267"/>
      <c r="U86" s="267"/>
      <c r="V86" s="267"/>
      <c r="W86" s="895"/>
      <c r="X86" s="267"/>
      <c r="Y86" s="267"/>
      <c r="Z86" s="267"/>
    </row>
    <row r="87" spans="3:26" ht="17.149999999999999" customHeight="1">
      <c r="C87" s="276"/>
      <c r="D87" s="276"/>
      <c r="E87" s="276"/>
      <c r="F87" s="276"/>
      <c r="I87" s="276"/>
      <c r="J87" s="276"/>
      <c r="L87" s="267">
        <f t="shared" si="14"/>
        <v>0</v>
      </c>
      <c r="M87" s="267">
        <f t="shared" si="13"/>
        <v>0</v>
      </c>
      <c r="N87" s="265"/>
      <c r="O87" s="267"/>
      <c r="P87" s="267"/>
      <c r="Q87" s="267"/>
      <c r="R87" s="267"/>
      <c r="T87" s="267"/>
      <c r="U87" s="267"/>
      <c r="V87" s="267"/>
      <c r="W87" s="895"/>
      <c r="X87" s="267"/>
      <c r="Y87" s="267"/>
      <c r="Z87" s="267"/>
    </row>
    <row r="88" spans="3:26" ht="17.149999999999999" customHeight="1">
      <c r="C88" s="276"/>
      <c r="D88" s="276"/>
      <c r="E88" s="276"/>
      <c r="F88" s="276"/>
      <c r="I88" s="276"/>
      <c r="J88" s="276"/>
      <c r="L88" s="267">
        <f t="shared" si="14"/>
        <v>0</v>
      </c>
      <c r="M88" s="267">
        <f t="shared" si="13"/>
        <v>0</v>
      </c>
      <c r="N88" s="265"/>
      <c r="O88" s="267"/>
      <c r="P88" s="267"/>
      <c r="Q88" s="267"/>
      <c r="R88" s="267"/>
      <c r="T88" s="267"/>
      <c r="U88" s="267"/>
      <c r="V88" s="267"/>
      <c r="W88" s="895"/>
      <c r="X88" s="267"/>
      <c r="Y88" s="267"/>
      <c r="Z88" s="267"/>
    </row>
    <row r="89" spans="3:26" ht="17.149999999999999" customHeight="1">
      <c r="C89" s="276"/>
      <c r="D89" s="276"/>
      <c r="E89" s="276"/>
      <c r="F89" s="276"/>
      <c r="I89" s="276"/>
      <c r="J89" s="276"/>
      <c r="L89" s="267">
        <f t="shared" si="14"/>
        <v>0</v>
      </c>
      <c r="M89" s="267">
        <f t="shared" si="13"/>
        <v>0</v>
      </c>
      <c r="N89" s="265"/>
      <c r="O89" s="267"/>
      <c r="P89" s="267"/>
      <c r="Q89" s="267"/>
      <c r="R89" s="267"/>
      <c r="T89" s="267"/>
      <c r="U89" s="267"/>
      <c r="V89" s="267"/>
      <c r="W89" s="895"/>
      <c r="X89" s="267"/>
      <c r="Y89" s="267"/>
      <c r="Z89" s="267"/>
    </row>
  </sheetData>
  <mergeCells count="4">
    <mergeCell ref="C9:D9"/>
    <mergeCell ref="I9:J9"/>
    <mergeCell ref="Q9:R9"/>
    <mergeCell ref="B2:B5"/>
  </mergeCells>
  <hyperlinks>
    <hyperlink ref="G3" location="Menu!A1" display="→Menu←" xr:uid="{081502B3-32D3-4E33-9D12-1B24FD188068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C59 C6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F644-32DA-4C00-BDC4-C598303DC2FA}">
  <sheetPr codeName="Planilha2">
    <tabColor rgb="FF0099FF"/>
  </sheetPr>
  <dimension ref="A1:Y44"/>
  <sheetViews>
    <sheetView showGridLines="0" zoomScale="85" zoomScaleNormal="85" workbookViewId="0">
      <pane xSplit="2" ySplit="5" topLeftCell="C40" activePane="bottomRight" state="frozen"/>
      <selection activeCell="N14" sqref="N14"/>
      <selection pane="topRight" activeCell="N14" sqref="N14"/>
      <selection pane="bottomLeft" activeCell="N14" sqref="N14"/>
      <selection pane="bottomRight" activeCell="M35" sqref="M35"/>
    </sheetView>
  </sheetViews>
  <sheetFormatPr defaultColWidth="0" defaultRowHeight="0" customHeight="1" zeroHeight="1"/>
  <cols>
    <col min="1" max="1" width="1.453125" style="208" customWidth="1"/>
    <col min="2" max="2" width="21.54296875" style="208" customWidth="1"/>
    <col min="3" max="8" width="10.1796875" style="208" customWidth="1"/>
    <col min="9" max="9" width="2.6328125" style="208" customWidth="1"/>
    <col min="10" max="10" width="10.54296875" style="208" customWidth="1"/>
    <col min="11" max="11" width="10" style="208" bestFit="1" customWidth="1"/>
    <col min="12" max="12" width="3.08984375" style="208" customWidth="1"/>
    <col min="13" max="13" width="24.6328125" style="208" bestFit="1" customWidth="1"/>
    <col min="14" max="14" width="9.54296875" style="208" bestFit="1" customWidth="1"/>
    <col min="15" max="17" width="8.81640625" style="208" customWidth="1"/>
    <col min="18" max="18" width="5.453125" style="208" hidden="1" customWidth="1"/>
    <col min="19" max="25" width="0" style="208" hidden="1" customWidth="1"/>
    <col min="26" max="16384" width="8.81640625" style="208" hidden="1"/>
  </cols>
  <sheetData>
    <row r="1" spans="1:25" ht="7.5" customHeight="1" thickBot="1"/>
    <row r="2" spans="1:25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7"/>
    </row>
    <row r="3" spans="1:25" ht="15.5">
      <c r="A3" s="64"/>
      <c r="B3" s="1489"/>
      <c r="C3" s="248" t="s">
        <v>775</v>
      </c>
      <c r="D3" s="249" t="str">
        <f>Menu!C3</f>
        <v>Mês: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50"/>
    </row>
    <row r="4" spans="1:25" ht="15.5">
      <c r="A4" s="64"/>
      <c r="B4" s="1489"/>
      <c r="C4" s="248" t="s">
        <v>830</v>
      </c>
      <c r="D4" s="251" t="str">
        <f>Menu!C4</f>
        <v>Trim: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50"/>
    </row>
    <row r="5" spans="1:25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5"/>
    </row>
    <row r="6" spans="1:25" ht="15" customHeight="1"/>
    <row r="7" spans="1:25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</row>
    <row r="8" spans="1:25" ht="15" customHeight="1" thickBot="1"/>
    <row r="9" spans="1:25" ht="33" customHeight="1" thickBot="1">
      <c r="B9" s="30" t="s">
        <v>819</v>
      </c>
      <c r="C9" s="1500" t="s">
        <v>1</v>
      </c>
      <c r="D9" s="1501"/>
      <c r="E9" s="1501"/>
      <c r="F9" s="1501"/>
      <c r="G9" s="1501"/>
      <c r="H9" s="1501"/>
      <c r="I9"/>
    </row>
    <row r="10" spans="1:25" ht="15" customHeight="1">
      <c r="B10" s="179" t="s">
        <v>2</v>
      </c>
      <c r="C10" s="32" t="str">
        <f>Menu!$D$10</f>
        <v>2T26</v>
      </c>
      <c r="D10" s="100" t="str">
        <f>Menu!D11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I10"/>
      <c r="J10" s="32" t="s">
        <v>556</v>
      </c>
      <c r="K10" s="32" t="s">
        <v>557</v>
      </c>
      <c r="M10" s="478" t="s">
        <v>788</v>
      </c>
      <c r="N10" s="479">
        <f>SUM(N11:N14)</f>
        <v>1841.1910422100177</v>
      </c>
    </row>
    <row r="11" spans="1:25" ht="25" customHeight="1">
      <c r="B11" s="502" t="s">
        <v>138</v>
      </c>
      <c r="C11" s="503">
        <f>'DRE Reg'!C17/1000</f>
        <v>1243.374</v>
      </c>
      <c r="D11" s="503">
        <f>'DRE Reg'!D17/1000</f>
        <v>1028.6309000000001</v>
      </c>
      <c r="E11" s="504">
        <f>C11/D11-1</f>
        <v>0.20876594315803643</v>
      </c>
      <c r="F11" s="503">
        <f>'DRE Reg'!F17/1000</f>
        <v>2469.6378999999997</v>
      </c>
      <c r="G11" s="503">
        <f>'DRE Reg'!G17/1000</f>
        <v>2160.4829</v>
      </c>
      <c r="H11" s="504">
        <f>F11/G11-1</f>
        <v>0.14309532373526301</v>
      </c>
      <c r="I11"/>
      <c r="J11" s="1388">
        <f>C11-D11</f>
        <v>214.74309999999991</v>
      </c>
      <c r="K11" s="1388">
        <f t="shared" ref="K11:K19" si="0">F11-G11</f>
        <v>309.15499999999975</v>
      </c>
      <c r="M11" s="209" t="str">
        <f>C10</f>
        <v>2T26</v>
      </c>
      <c r="N11" s="954">
        <f>C16</f>
        <v>173.86504478999944</v>
      </c>
      <c r="O11" s="481"/>
      <c r="P11" s="482"/>
      <c r="Q11" s="482"/>
      <c r="R11" s="483"/>
    </row>
    <row r="12" spans="1:25" ht="25" customHeight="1">
      <c r="B12" s="352" t="s">
        <v>795</v>
      </c>
      <c r="C12" s="353">
        <f>'Custos e Despesas'!C18</f>
        <v>-210.84670504000019</v>
      </c>
      <c r="D12" s="353">
        <f>'Custos e Despesas'!D18</f>
        <v>-186.65637494000151</v>
      </c>
      <c r="E12" s="354">
        <f>C12/D12-1</f>
        <v>0.1295981994066604</v>
      </c>
      <c r="F12" s="353">
        <f>'Custos e Despesas'!F18</f>
        <v>-389.9216485000004</v>
      </c>
      <c r="G12" s="353">
        <f>'Custos e Despesas'!G18</f>
        <v>-364.41522864000149</v>
      </c>
      <c r="H12" s="354">
        <f>F12/G12-1</f>
        <v>6.999273865471789E-2</v>
      </c>
      <c r="I12"/>
      <c r="J12" s="1389">
        <f t="shared" ref="J12:J20" si="1">C12-D12</f>
        <v>-24.190330099998675</v>
      </c>
      <c r="K12" s="1389">
        <f t="shared" si="0"/>
        <v>-25.506419859998914</v>
      </c>
      <c r="M12" s="209" t="s">
        <v>1155</v>
      </c>
      <c r="N12" s="480">
        <v>810.14499742001829</v>
      </c>
      <c r="O12" s="481"/>
      <c r="P12" s="482"/>
      <c r="Q12" s="482"/>
      <c r="R12" s="483"/>
    </row>
    <row r="13" spans="1:25" ht="25" customHeight="1">
      <c r="B13" s="349" t="s">
        <v>803</v>
      </c>
      <c r="C13" s="199">
        <f>'Custos e Despesas'!C15</f>
        <v>-209.49320680000019</v>
      </c>
      <c r="D13" s="199">
        <f>'Custos e Despesas'!D15</f>
        <v>-184.73330590000151</v>
      </c>
      <c r="E13" s="200">
        <f>C13/D13-1</f>
        <v>0.1340305191820772</v>
      </c>
      <c r="F13" s="199">
        <f>'Custos e Despesas'!F15</f>
        <v>-387.21465202000041</v>
      </c>
      <c r="G13" s="199">
        <f>'Custos e Despesas'!G15</f>
        <v>-360.56909054000147</v>
      </c>
      <c r="H13" s="200">
        <f>F13/G13-1</f>
        <v>7.3898629081304623E-2</v>
      </c>
      <c r="I13"/>
      <c r="J13" s="1390">
        <f t="shared" si="1"/>
        <v>-24.759900899998684</v>
      </c>
      <c r="K13" s="1390">
        <f t="shared" si="0"/>
        <v>-26.645561479998946</v>
      </c>
      <c r="M13" s="209" t="s">
        <v>1154</v>
      </c>
      <c r="N13" s="480">
        <v>431.58799999999991</v>
      </c>
      <c r="O13" s="481"/>
      <c r="P13" s="482"/>
      <c r="Q13" s="482"/>
      <c r="R13" s="483"/>
    </row>
    <row r="14" spans="1:25" ht="25" customHeight="1">
      <c r="B14" s="502" t="s">
        <v>41</v>
      </c>
      <c r="C14" s="503">
        <f>EBITDA!C14</f>
        <v>966.89185436999981</v>
      </c>
      <c r="D14" s="503">
        <f>EBITDA!D14</f>
        <v>789.54308801999866</v>
      </c>
      <c r="E14" s="504">
        <f>C14/D14-1</f>
        <v>0.22462202385274876</v>
      </c>
      <c r="F14" s="503">
        <f>EBITDA!F14</f>
        <v>1988.0675603999994</v>
      </c>
      <c r="G14" s="503">
        <f>EBITDA!G14</f>
        <v>1712.7937026499987</v>
      </c>
      <c r="H14" s="504">
        <f>F14/G14-1</f>
        <v>0.16071629486032246</v>
      </c>
      <c r="I14"/>
      <c r="J14" s="1388">
        <f t="shared" si="1"/>
        <v>177.34876635000114</v>
      </c>
      <c r="K14" s="1388">
        <f t="shared" si="0"/>
        <v>275.27385775000062</v>
      </c>
      <c r="M14" s="209" t="s">
        <v>1152</v>
      </c>
      <c r="N14" s="480">
        <v>425.59300000000002</v>
      </c>
      <c r="O14" s="481"/>
      <c r="P14" s="482"/>
      <c r="Q14" s="482"/>
    </row>
    <row r="15" spans="1:25" ht="25" customHeight="1">
      <c r="B15" s="350" t="s">
        <v>665</v>
      </c>
      <c r="C15" s="351">
        <f>C14/C11</f>
        <v>0.77763557414744056</v>
      </c>
      <c r="D15" s="351">
        <f>D14/D11</f>
        <v>0.76756695528007046</v>
      </c>
      <c r="E15" s="543">
        <f>(C15-D15)*100</f>
        <v>1.0068618867370094</v>
      </c>
      <c r="F15" s="351">
        <f>F14/F11</f>
        <v>0.80500366486925046</v>
      </c>
      <c r="G15" s="351">
        <f>G14/G11</f>
        <v>0.79278280918122457</v>
      </c>
      <c r="H15" s="543">
        <f>(F15-G15)*100</f>
        <v>1.2220855688025889</v>
      </c>
      <c r="I15"/>
      <c r="J15" s="1391">
        <f t="shared" si="1"/>
        <v>1.0068618867370094E-2</v>
      </c>
      <c r="K15" s="1391">
        <f t="shared" si="0"/>
        <v>1.2220855688025889E-2</v>
      </c>
      <c r="M15" s="1387" t="s">
        <v>1075</v>
      </c>
      <c r="N15" s="1387"/>
      <c r="O15" s="481"/>
      <c r="P15" s="482"/>
      <c r="Q15" s="482"/>
    </row>
    <row r="16" spans="1:25" ht="25" customHeight="1">
      <c r="B16" s="352" t="s">
        <v>667</v>
      </c>
      <c r="C16" s="353">
        <f>'DRE Reg'!C40/1000</f>
        <v>173.86504478999944</v>
      </c>
      <c r="D16" s="353">
        <f>'DRE Reg'!D40/1000</f>
        <v>255.6409367900003</v>
      </c>
      <c r="E16" s="354">
        <f>C16/D16-1</f>
        <v>-0.31988574688715354</v>
      </c>
      <c r="F16" s="353">
        <f>'DRE Reg'!F40/1000</f>
        <v>531.60000990999913</v>
      </c>
      <c r="G16" s="353">
        <f>'DRE Reg'!G40/1000</f>
        <v>592.99393679000002</v>
      </c>
      <c r="H16" s="354">
        <f>F16/G16-1</f>
        <v>-0.10353213257514748</v>
      </c>
      <c r="I16"/>
      <c r="J16" s="1389">
        <f t="shared" si="1"/>
        <v>-81.775892000000852</v>
      </c>
      <c r="K16" s="1389">
        <f t="shared" si="0"/>
        <v>-61.39392688000089</v>
      </c>
      <c r="M16" s="484" t="str">
        <f>C10</f>
        <v>2T26</v>
      </c>
      <c r="N16" s="484" t="str">
        <f>F10</f>
        <v>1S26</v>
      </c>
      <c r="O16" s="481"/>
      <c r="P16" s="482"/>
      <c r="Q16" s="482"/>
    </row>
    <row r="17" spans="2:21" ht="25" customHeight="1">
      <c r="B17" s="508" t="s">
        <v>139</v>
      </c>
      <c r="C17" s="509">
        <f>C16/C$11</f>
        <v>0.13983326399779908</v>
      </c>
      <c r="D17" s="509">
        <f>D16/D$11</f>
        <v>0.24852543005464864</v>
      </c>
      <c r="E17" s="545">
        <f>(C17-D17)*100</f>
        <v>-10.869216605684956</v>
      </c>
      <c r="F17" s="509">
        <f>F16/F$11</f>
        <v>0.21525423217306439</v>
      </c>
      <c r="G17" s="509">
        <f>G16/G$11</f>
        <v>0.27447286751957167</v>
      </c>
      <c r="H17" s="545">
        <f>(F17-G17)*100</f>
        <v>-5.9218635346507291</v>
      </c>
      <c r="I17"/>
      <c r="J17" s="1392">
        <f t="shared" si="1"/>
        <v>-0.10869216605684956</v>
      </c>
      <c r="K17" s="1392">
        <f t="shared" si="0"/>
        <v>-5.9218635346507287E-2</v>
      </c>
      <c r="M17" s="395">
        <f>'DFC Reg'!T50/1000</f>
        <v>91.064591299999037</v>
      </c>
      <c r="N17" s="395">
        <f>'DFC Reg'!C50/1000</f>
        <v>1809.5973119899993</v>
      </c>
      <c r="O17" s="481"/>
      <c r="P17" s="482"/>
      <c r="Q17" s="485"/>
    </row>
    <row r="18" spans="2:21" ht="25" customHeight="1">
      <c r="B18" s="502" t="s">
        <v>1077</v>
      </c>
      <c r="C18" s="504">
        <f>N10/('Balanço Reg'!C86/1000)</f>
        <v>0.17099865130426742</v>
      </c>
      <c r="D18" s="504">
        <v>0.18021485524599831</v>
      </c>
      <c r="E18" s="544">
        <f>(C18-D18)*100</f>
        <v>-0.92162039417308939</v>
      </c>
      <c r="F18" s="504">
        <f>C18</f>
        <v>0.17099865130426742</v>
      </c>
      <c r="G18" s="504">
        <f>D18</f>
        <v>0.18021485524599831</v>
      </c>
      <c r="H18" s="544">
        <f>(F18-G18)*100</f>
        <v>-0.92162039417308939</v>
      </c>
      <c r="I18"/>
      <c r="J18" s="1388">
        <f t="shared" si="1"/>
        <v>-9.2162039417308939E-3</v>
      </c>
      <c r="K18" s="1388">
        <f t="shared" si="0"/>
        <v>-9.2162039417308939E-3</v>
      </c>
      <c r="P18" s="482"/>
      <c r="Q18" s="482"/>
      <c r="S18" s="396"/>
      <c r="T18" s="396"/>
      <c r="U18" s="486"/>
    </row>
    <row r="19" spans="2:21" ht="25" customHeight="1">
      <c r="B19" s="349" t="s">
        <v>471</v>
      </c>
      <c r="C19" s="199">
        <f>Endividamento!C18</f>
        <v>16289.942000000001</v>
      </c>
      <c r="D19" s="199">
        <v>12830.523000000001</v>
      </c>
      <c r="E19" s="200">
        <f>C19/D19-1</f>
        <v>0.2696241610727792</v>
      </c>
      <c r="F19" s="199">
        <f>C19</f>
        <v>16289.942000000001</v>
      </c>
      <c r="G19" s="199">
        <f>D19</f>
        <v>12830.523000000001</v>
      </c>
      <c r="H19" s="200">
        <f>F19/G19-1</f>
        <v>0.2696241610727792</v>
      </c>
      <c r="I19"/>
      <c r="J19" s="1390">
        <f t="shared" si="1"/>
        <v>3459.4189999999999</v>
      </c>
      <c r="K19" s="1390">
        <f t="shared" si="0"/>
        <v>3459.4189999999999</v>
      </c>
      <c r="M19" s="484"/>
      <c r="N19" s="484" t="str">
        <f>Menu!$D$10</f>
        <v>2T26</v>
      </c>
      <c r="O19" s="484" t="str">
        <f>Menu!$D$11</f>
        <v>2T25</v>
      </c>
      <c r="P19" s="484" t="s">
        <v>1013</v>
      </c>
      <c r="Q19" s="484" t="s">
        <v>1014</v>
      </c>
      <c r="S19" s="396"/>
      <c r="T19" s="396"/>
      <c r="U19" s="486"/>
    </row>
    <row r="20" spans="2:21" ht="24.65" customHeight="1" thickBot="1">
      <c r="B20" s="510" t="s">
        <v>1076</v>
      </c>
      <c r="C20" s="511">
        <v>1053.4586365200003</v>
      </c>
      <c r="D20" s="511">
        <v>1102.1109999999999</v>
      </c>
      <c r="E20" s="512">
        <f>C20/D20-1</f>
        <v>-4.4144703646002648E-2</v>
      </c>
      <c r="F20" s="511">
        <v>2275.8766365200004</v>
      </c>
      <c r="G20" s="511">
        <v>2210.1410000000001</v>
      </c>
      <c r="H20" s="512">
        <f>F20/G20-1</f>
        <v>2.9742734296137829E-2</v>
      </c>
      <c r="I20"/>
      <c r="J20" s="1393">
        <f t="shared" si="1"/>
        <v>-48.652363479999622</v>
      </c>
      <c r="K20" s="1393">
        <f>F20-G20</f>
        <v>65.735636520000298</v>
      </c>
      <c r="M20" s="491" t="s">
        <v>788</v>
      </c>
      <c r="N20" s="492">
        <f>N10</f>
        <v>1841.1910422100177</v>
      </c>
      <c r="O20" s="492">
        <v>1922.9669342100187</v>
      </c>
      <c r="P20" s="493">
        <f>N20-O20</f>
        <v>-81.775892000001022</v>
      </c>
      <c r="Q20" s="485">
        <f>P20/O20</f>
        <v>-4.2525896075064691E-2</v>
      </c>
      <c r="S20" s="396"/>
      <c r="T20" s="396"/>
      <c r="U20" s="486"/>
    </row>
    <row r="21" spans="2:21" ht="26.5" customHeight="1">
      <c r="M21" s="491" t="s">
        <v>1017</v>
      </c>
      <c r="N21" s="492">
        <f>'Balanço Reg'!C86/1000</f>
        <v>10767.284</v>
      </c>
      <c r="O21" s="492">
        <v>10670.413</v>
      </c>
      <c r="P21" s="493">
        <f>N21-O21</f>
        <v>96.870999999999185</v>
      </c>
      <c r="Q21" s="485">
        <f>P21/O21</f>
        <v>9.078467721914717E-3</v>
      </c>
    </row>
    <row r="22" spans="2:21" ht="15" customHeight="1">
      <c r="B22" s="487" t="s">
        <v>666</v>
      </c>
      <c r="M22" s="484" t="s">
        <v>1018</v>
      </c>
      <c r="N22" s="494">
        <f>N20/N21</f>
        <v>0.17099865130426742</v>
      </c>
      <c r="O22" s="494">
        <f>O20/O21</f>
        <v>0.18021485524599831</v>
      </c>
      <c r="P22" s="484" t="str">
        <f>ROUND(N22-O22,3)*100&amp;" p.p."</f>
        <v>-0,9 p.p.</v>
      </c>
      <c r="Q22" s="484" t="s">
        <v>676</v>
      </c>
    </row>
    <row r="23" spans="2:21" ht="15" customHeight="1"/>
    <row r="24" spans="2:21" ht="16.399999999999999" customHeight="1">
      <c r="B24" s="211" t="s">
        <v>792</v>
      </c>
      <c r="C24" s="212"/>
      <c r="D24" s="212"/>
      <c r="E24" s="212"/>
      <c r="F24" s="212"/>
      <c r="G24" s="212"/>
      <c r="H24" s="212"/>
      <c r="I24" s="489"/>
    </row>
    <row r="25" spans="2:21" ht="16.399999999999999" customHeight="1" thickBot="1">
      <c r="B25" s="488"/>
      <c r="C25" s="489"/>
      <c r="D25" s="489"/>
      <c r="E25" s="489"/>
      <c r="F25" s="489"/>
      <c r="G25" s="489"/>
      <c r="H25" s="489"/>
      <c r="I25" s="489"/>
    </row>
    <row r="26" spans="2:21" ht="27" customHeight="1" thickBot="1">
      <c r="B26" s="30" t="s">
        <v>833</v>
      </c>
      <c r="C26" s="1500" t="s">
        <v>1060</v>
      </c>
      <c r="D26" s="1501"/>
      <c r="E26" s="1501"/>
      <c r="F26" s="1501"/>
      <c r="G26" s="1501"/>
      <c r="H26" s="1501"/>
      <c r="I26" s="1279"/>
    </row>
    <row r="27" spans="2:21" ht="16.399999999999999" customHeight="1">
      <c r="B27" s="179" t="s">
        <v>617</v>
      </c>
      <c r="C27" s="32" t="str">
        <f>Menu!D15</f>
        <v>2Q26</v>
      </c>
      <c r="D27" s="100" t="str">
        <f>Menu!D16</f>
        <v>2Q25</v>
      </c>
      <c r="E27" s="32" t="s">
        <v>13</v>
      </c>
      <c r="F27" s="32" t="str">
        <f>Menu!$D$17</f>
        <v>1H26</v>
      </c>
      <c r="G27" s="32" t="str">
        <f>Menu!$D$18</f>
        <v>1H25</v>
      </c>
      <c r="H27" s="32" t="s">
        <v>13</v>
      </c>
      <c r="I27" s="1279"/>
    </row>
    <row r="28" spans="2:21" ht="25" customHeight="1">
      <c r="B28" s="502" t="s">
        <v>23</v>
      </c>
      <c r="C28" s="503">
        <f t="shared" ref="C28:H37" si="2">C11</f>
        <v>1243.374</v>
      </c>
      <c r="D28" s="503">
        <f t="shared" si="2"/>
        <v>1028.6309000000001</v>
      </c>
      <c r="E28" s="504">
        <f t="shared" si="2"/>
        <v>0.20876594315803643</v>
      </c>
      <c r="F28" s="503">
        <f t="shared" si="2"/>
        <v>2469.6378999999997</v>
      </c>
      <c r="G28" s="503">
        <f t="shared" si="2"/>
        <v>2160.4829</v>
      </c>
      <c r="H28" s="504">
        <f t="shared" si="2"/>
        <v>0.14309532373526301</v>
      </c>
      <c r="I28" s="504"/>
      <c r="R28" s="483"/>
    </row>
    <row r="29" spans="2:21" ht="25" customHeight="1">
      <c r="B29" s="352" t="s">
        <v>795</v>
      </c>
      <c r="C29" s="353">
        <f t="shared" si="2"/>
        <v>-210.84670504000019</v>
      </c>
      <c r="D29" s="353">
        <f t="shared" si="2"/>
        <v>-186.65637494000151</v>
      </c>
      <c r="E29" s="354">
        <f>C29/D29-1</f>
        <v>0.1295981994066604</v>
      </c>
      <c r="F29" s="353">
        <f t="shared" si="2"/>
        <v>-389.9216485000004</v>
      </c>
      <c r="G29" s="353">
        <f t="shared" si="2"/>
        <v>-364.41522864000149</v>
      </c>
      <c r="H29" s="354">
        <f>F29/G29-1</f>
        <v>6.999273865471789E-2</v>
      </c>
      <c r="I29" s="354"/>
      <c r="R29" s="483"/>
    </row>
    <row r="30" spans="2:21" ht="25" customHeight="1">
      <c r="B30" s="505" t="s">
        <v>1036</v>
      </c>
      <c r="C30" s="506">
        <f t="shared" si="2"/>
        <v>-209.49320680000019</v>
      </c>
      <c r="D30" s="506">
        <f t="shared" si="2"/>
        <v>-184.73330590000151</v>
      </c>
      <c r="E30" s="507">
        <f>C30/D30-1</f>
        <v>0.1340305191820772</v>
      </c>
      <c r="F30" s="506">
        <f t="shared" si="2"/>
        <v>-387.21465202000041</v>
      </c>
      <c r="G30" s="506">
        <f t="shared" si="2"/>
        <v>-360.56909054000147</v>
      </c>
      <c r="H30" s="507">
        <f>F30/G30-1</f>
        <v>7.3898629081304623E-2</v>
      </c>
      <c r="I30" s="507"/>
      <c r="O30" s="482"/>
      <c r="P30" s="482"/>
      <c r="R30" s="483"/>
    </row>
    <row r="31" spans="2:21" ht="25" customHeight="1">
      <c r="B31" s="502" t="s">
        <v>41</v>
      </c>
      <c r="C31" s="503">
        <f t="shared" si="2"/>
        <v>966.89185436999981</v>
      </c>
      <c r="D31" s="503">
        <f t="shared" si="2"/>
        <v>789.54308801999866</v>
      </c>
      <c r="E31" s="504">
        <f t="shared" si="2"/>
        <v>0.22462202385274876</v>
      </c>
      <c r="F31" s="503">
        <f t="shared" si="2"/>
        <v>1988.0675603999994</v>
      </c>
      <c r="G31" s="503">
        <f t="shared" si="2"/>
        <v>1712.7937026499987</v>
      </c>
      <c r="H31" s="504">
        <f t="shared" si="2"/>
        <v>0.16071629486032246</v>
      </c>
      <c r="I31" s="504"/>
      <c r="O31" s="482"/>
      <c r="P31" s="482"/>
    </row>
    <row r="32" spans="2:21" ht="25" customHeight="1">
      <c r="B32" s="350" t="s">
        <v>613</v>
      </c>
      <c r="C32" s="351">
        <f t="shared" si="2"/>
        <v>0.77763557414744056</v>
      </c>
      <c r="D32" s="351">
        <f t="shared" si="2"/>
        <v>0.76756695528007046</v>
      </c>
      <c r="E32" s="543">
        <f t="shared" si="2"/>
        <v>1.0068618867370094</v>
      </c>
      <c r="F32" s="351">
        <f t="shared" si="2"/>
        <v>0.80500366486925046</v>
      </c>
      <c r="G32" s="351">
        <f t="shared" si="2"/>
        <v>0.79278280918122457</v>
      </c>
      <c r="H32" s="543">
        <f t="shared" si="2"/>
        <v>1.2220855688025889</v>
      </c>
      <c r="I32" s="543"/>
      <c r="O32" s="482"/>
      <c r="P32" s="482"/>
    </row>
    <row r="33" spans="2:21" ht="25" customHeight="1">
      <c r="B33" s="352" t="s">
        <v>668</v>
      </c>
      <c r="C33" s="353">
        <f t="shared" si="2"/>
        <v>173.86504478999944</v>
      </c>
      <c r="D33" s="353">
        <f t="shared" si="2"/>
        <v>255.6409367900003</v>
      </c>
      <c r="E33" s="354">
        <f t="shared" si="2"/>
        <v>-0.31988574688715354</v>
      </c>
      <c r="F33" s="353">
        <f t="shared" si="2"/>
        <v>531.60000990999913</v>
      </c>
      <c r="G33" s="353">
        <f t="shared" si="2"/>
        <v>592.99393679000002</v>
      </c>
      <c r="H33" s="354">
        <f t="shared" si="2"/>
        <v>-0.10353213257514748</v>
      </c>
      <c r="I33" s="354"/>
      <c r="O33" s="482"/>
      <c r="P33" s="482"/>
    </row>
    <row r="34" spans="2:21" ht="25" customHeight="1">
      <c r="B34" s="508" t="s">
        <v>226</v>
      </c>
      <c r="C34" s="509">
        <f t="shared" si="2"/>
        <v>0.13983326399779908</v>
      </c>
      <c r="D34" s="509">
        <f t="shared" si="2"/>
        <v>0.24852543005464864</v>
      </c>
      <c r="E34" s="545">
        <f t="shared" si="2"/>
        <v>-10.869216605684956</v>
      </c>
      <c r="F34" s="509">
        <f t="shared" si="2"/>
        <v>0.21525423217306439</v>
      </c>
      <c r="G34" s="509">
        <f t="shared" si="2"/>
        <v>0.27447286751957167</v>
      </c>
      <c r="H34" s="545">
        <f t="shared" si="2"/>
        <v>-5.9218635346507291</v>
      </c>
      <c r="I34" s="545"/>
      <c r="O34" s="482"/>
      <c r="P34" s="482"/>
    </row>
    <row r="35" spans="2:21" ht="25" customHeight="1">
      <c r="B35" s="502" t="s">
        <v>834</v>
      </c>
      <c r="C35" s="504">
        <f t="shared" si="2"/>
        <v>0.17099865130426742</v>
      </c>
      <c r="D35" s="504">
        <f t="shared" si="2"/>
        <v>0.18021485524599831</v>
      </c>
      <c r="E35" s="544">
        <f t="shared" si="2"/>
        <v>-0.92162039417308939</v>
      </c>
      <c r="F35" s="504">
        <f t="shared" si="2"/>
        <v>0.17099865130426742</v>
      </c>
      <c r="G35" s="504">
        <f t="shared" si="2"/>
        <v>0.18021485524599831</v>
      </c>
      <c r="H35" s="544">
        <f t="shared" si="2"/>
        <v>-0.92162039417308939</v>
      </c>
      <c r="I35" s="544"/>
      <c r="O35" s="482"/>
      <c r="P35" s="482"/>
      <c r="S35" s="396"/>
      <c r="T35" s="396"/>
      <c r="U35" s="486"/>
    </row>
    <row r="36" spans="2:21" ht="25" customHeight="1">
      <c r="B36" s="349" t="s">
        <v>460</v>
      </c>
      <c r="C36" s="199">
        <f>C19</f>
        <v>16289.942000000001</v>
      </c>
      <c r="D36" s="199">
        <f>D19</f>
        <v>12830.523000000001</v>
      </c>
      <c r="E36" s="200">
        <f t="shared" si="2"/>
        <v>0.2696241610727792</v>
      </c>
      <c r="F36" s="199">
        <f>F19</f>
        <v>16289.942000000001</v>
      </c>
      <c r="G36" s="199">
        <f>G19</f>
        <v>12830.523000000001</v>
      </c>
      <c r="H36" s="200">
        <f t="shared" si="2"/>
        <v>0.2696241610727792</v>
      </c>
      <c r="I36" s="200"/>
      <c r="O36" s="482"/>
      <c r="P36" s="482"/>
      <c r="S36" s="396"/>
      <c r="T36" s="396"/>
      <c r="U36" s="486"/>
    </row>
    <row r="37" spans="2:21" ht="25" customHeight="1" thickBot="1">
      <c r="B37" s="510" t="s">
        <v>802</v>
      </c>
      <c r="C37" s="511">
        <f>C20</f>
        <v>1053.4586365200003</v>
      </c>
      <c r="D37" s="511">
        <f>D20</f>
        <v>1102.1109999999999</v>
      </c>
      <c r="E37" s="512">
        <f t="shared" si="2"/>
        <v>-4.4144703646002648E-2</v>
      </c>
      <c r="F37" s="511">
        <f>F20</f>
        <v>2275.8766365200004</v>
      </c>
      <c r="G37" s="511">
        <f>G20</f>
        <v>2210.1410000000001</v>
      </c>
      <c r="H37" s="512">
        <f t="shared" si="2"/>
        <v>2.9742734296137829E-2</v>
      </c>
      <c r="I37" s="354"/>
      <c r="O37" s="482"/>
      <c r="P37" s="482"/>
      <c r="S37" s="396"/>
      <c r="T37" s="396"/>
      <c r="U37" s="486"/>
    </row>
    <row r="38" spans="2:21" ht="15" customHeight="1">
      <c r="B38" s="490"/>
    </row>
    <row r="39" spans="2:21" ht="15" customHeight="1">
      <c r="B39" s="490" t="s">
        <v>796</v>
      </c>
    </row>
    <row r="40" spans="2:21" ht="15" customHeight="1"/>
    <row r="41" spans="2:21" ht="15" customHeight="1"/>
    <row r="42" spans="2:21" ht="15" customHeight="1"/>
    <row r="43" spans="2:21" ht="15" customHeight="1"/>
    <row r="44" spans="2:21" ht="15" customHeight="1"/>
  </sheetData>
  <mergeCells count="3">
    <mergeCell ref="C9:H9"/>
    <mergeCell ref="C26:H26"/>
    <mergeCell ref="B2:B5"/>
  </mergeCells>
  <hyperlinks>
    <hyperlink ref="F3" location="Menu!A1" display="→Menu←" xr:uid="{72EA877D-23D4-4349-AF2A-0094AB31804D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E15:E17 E29:E30 H15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64CC-9562-4FC3-9930-C83A30F1054E}">
  <sheetPr codeName="Planilha20">
    <tabColor rgb="FF0099FF"/>
  </sheetPr>
  <dimension ref="A1:T98"/>
  <sheetViews>
    <sheetView showGridLines="0" zoomScale="80" zoomScaleNormal="80" workbookViewId="0">
      <pane xSplit="2" ySplit="12" topLeftCell="C78" activePane="bottomRight" state="frozen"/>
      <selection activeCell="N14" sqref="N14"/>
      <selection pane="topRight" activeCell="N14" sqref="N14"/>
      <selection pane="bottomLeft" activeCell="N14" sqref="N14"/>
      <selection pane="bottomRight" activeCell="H44" sqref="H44:J87"/>
    </sheetView>
  </sheetViews>
  <sheetFormatPr defaultColWidth="0" defaultRowHeight="0" customHeight="1" zeroHeight="1"/>
  <cols>
    <col min="1" max="1" width="1" style="213" customWidth="1"/>
    <col min="2" max="2" width="56.1796875" style="823" customWidth="1"/>
    <col min="3" max="4" width="12.6328125" style="214" customWidth="1"/>
    <col min="5" max="5" width="1.54296875" style="213" customWidth="1"/>
    <col min="6" max="6" width="1.81640625" style="213" customWidth="1"/>
    <col min="7" max="7" width="3.81640625" style="1400" customWidth="1"/>
    <col min="8" max="8" width="47.81640625" style="213" customWidth="1"/>
    <col min="9" max="10" width="12.6328125" style="213" customWidth="1"/>
    <col min="11" max="11" width="9.1796875" style="213" bestFit="1" customWidth="1"/>
    <col min="12" max="12" width="56.1796875" style="823" customWidth="1"/>
    <col min="13" max="14" width="14.453125" style="214" customWidth="1"/>
    <col min="15" max="15" width="9.1796875" style="213" customWidth="1"/>
    <col min="16" max="19" width="8.81640625" style="213" customWidth="1"/>
    <col min="20" max="20" width="0" style="213" hidden="1" customWidth="1"/>
    <col min="21" max="16384" width="8.81640625" style="213" hidden="1"/>
  </cols>
  <sheetData>
    <row r="1" spans="1:18" s="208" customFormat="1" ht="3.65" customHeight="1" thickBot="1">
      <c r="C1" s="209"/>
      <c r="D1" s="209"/>
      <c r="E1" s="209"/>
      <c r="F1" s="209"/>
      <c r="G1" s="1395"/>
      <c r="H1" s="209"/>
      <c r="I1" s="209"/>
      <c r="J1" s="209"/>
      <c r="K1" s="209"/>
      <c r="M1" s="209"/>
      <c r="N1" s="209"/>
      <c r="O1" s="209"/>
      <c r="P1" s="209"/>
    </row>
    <row r="2" spans="1:18" s="208" customFormat="1" ht="14.15" customHeight="1">
      <c r="A2" s="210"/>
      <c r="B2" s="1488" t="e" vm="1">
        <v>#VALUE!</v>
      </c>
      <c r="C2" s="230"/>
      <c r="D2" s="230"/>
      <c r="E2" s="230"/>
      <c r="F2" s="232"/>
      <c r="G2" s="1396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3"/>
    </row>
    <row r="3" spans="1:18" s="208" customFormat="1" ht="14.15" customHeight="1">
      <c r="A3" s="210"/>
      <c r="B3" s="1489"/>
      <c r="C3" s="234" t="s">
        <v>775</v>
      </c>
      <c r="D3" s="241">
        <f>Menu!D3</f>
        <v>46203</v>
      </c>
      <c r="E3" s="234"/>
      <c r="F3" s="234"/>
      <c r="G3" s="1397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5"/>
    </row>
    <row r="4" spans="1:18" s="208" customFormat="1" ht="14.15" customHeight="1">
      <c r="A4" s="210"/>
      <c r="B4" s="1489"/>
      <c r="C4" s="234" t="s">
        <v>830</v>
      </c>
      <c r="D4" s="242" t="str">
        <f>Menu!D4</f>
        <v>2T26</v>
      </c>
      <c r="E4" s="236"/>
      <c r="F4" s="234"/>
      <c r="G4" s="1397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5"/>
    </row>
    <row r="5" spans="1:18" s="208" customFormat="1" ht="16" hidden="1" thickBot="1">
      <c r="A5" s="210"/>
      <c r="B5" s="1490"/>
      <c r="C5" s="237"/>
      <c r="D5" s="237"/>
      <c r="E5" s="237"/>
      <c r="F5" s="238"/>
      <c r="G5" s="1398"/>
      <c r="H5" s="254"/>
      <c r="I5" s="238"/>
      <c r="J5" s="238"/>
      <c r="K5" s="238"/>
      <c r="L5" s="238"/>
      <c r="M5" s="238"/>
      <c r="N5" s="238"/>
      <c r="O5" s="238"/>
      <c r="P5" s="238"/>
      <c r="Q5" s="238"/>
      <c r="R5" s="239"/>
    </row>
    <row r="6" spans="1:18" s="208" customFormat="1" ht="14" hidden="1">
      <c r="C6" s="209"/>
      <c r="D6" s="209"/>
      <c r="E6" s="209"/>
      <c r="F6" s="209"/>
      <c r="G6" s="1395"/>
      <c r="H6" s="209"/>
      <c r="I6" s="209"/>
      <c r="J6" s="209"/>
      <c r="K6" s="209"/>
      <c r="M6" s="209"/>
      <c r="N6" s="209"/>
      <c r="O6" s="209"/>
      <c r="P6" s="209"/>
      <c r="Q6" s="209"/>
    </row>
    <row r="7" spans="1:18" s="208" customFormat="1" ht="15" customHeight="1">
      <c r="B7" s="211" t="s">
        <v>790</v>
      </c>
      <c r="C7" s="212"/>
      <c r="D7" s="212"/>
      <c r="E7" s="212"/>
      <c r="F7" s="212"/>
      <c r="G7" s="1399"/>
      <c r="H7" s="211" t="s">
        <v>792</v>
      </c>
      <c r="I7" s="212"/>
      <c r="J7" s="212"/>
      <c r="K7" s="212"/>
      <c r="L7" s="211"/>
      <c r="M7" s="212"/>
      <c r="N7" s="212"/>
      <c r="O7" s="212"/>
      <c r="P7" s="212"/>
      <c r="Q7" s="212"/>
    </row>
    <row r="8" spans="1:18" ht="15" customHeight="1">
      <c r="C8" s="823"/>
      <c r="D8" s="823"/>
      <c r="M8" s="823"/>
      <c r="N8" s="823"/>
    </row>
    <row r="9" spans="1:18" ht="15" customHeight="1">
      <c r="B9" s="824" t="s">
        <v>125</v>
      </c>
      <c r="C9" s="825"/>
      <c r="D9" s="825"/>
      <c r="E9" s="825"/>
      <c r="F9" s="825"/>
      <c r="G9" s="1401"/>
      <c r="H9" s="825"/>
      <c r="I9" s="825"/>
      <c r="J9" s="825"/>
      <c r="L9" s="824"/>
      <c r="M9" s="825"/>
      <c r="N9" s="825"/>
      <c r="O9" s="825"/>
      <c r="P9" s="825"/>
      <c r="Q9" s="825"/>
    </row>
    <row r="10" spans="1:18" ht="15" customHeight="1">
      <c r="B10" s="826"/>
      <c r="C10" s="827"/>
      <c r="D10" s="827"/>
      <c r="F10"/>
      <c r="G10" s="1402"/>
      <c r="L10" s="826"/>
      <c r="M10" s="827"/>
      <c r="N10" s="827"/>
    </row>
    <row r="11" spans="1:18" ht="15" customHeight="1" thickBot="1">
      <c r="B11" s="190" t="s">
        <v>112</v>
      </c>
      <c r="C11" s="1545" t="s">
        <v>25</v>
      </c>
      <c r="D11" s="1546"/>
      <c r="H11" s="190" t="s">
        <v>267</v>
      </c>
      <c r="I11" s="1545" t="s">
        <v>12</v>
      </c>
      <c r="J11" s="1546"/>
      <c r="L11" s="190" t="s">
        <v>112</v>
      </c>
      <c r="M11" s="1545" t="s">
        <v>25</v>
      </c>
      <c r="N11" s="1546"/>
    </row>
    <row r="12" spans="1:18" ht="15" customHeight="1" thickBot="1">
      <c r="B12" s="679" t="s">
        <v>75</v>
      </c>
      <c r="C12" s="680">
        <f>Menu!F10</f>
        <v>46203</v>
      </c>
      <c r="D12" s="681">
        <f>Menu!F11</f>
        <v>45838</v>
      </c>
      <c r="H12" s="679" t="s">
        <v>619</v>
      </c>
      <c r="I12" s="680">
        <f>Menu!F10</f>
        <v>46203</v>
      </c>
      <c r="J12" s="681">
        <f>Menu!F11</f>
        <v>45838</v>
      </c>
      <c r="L12" s="679" t="s">
        <v>75</v>
      </c>
      <c r="M12" s="680">
        <f>C12</f>
        <v>46203</v>
      </c>
      <c r="N12" s="681">
        <v>45838</v>
      </c>
    </row>
    <row r="13" spans="1:18" ht="15" customHeight="1" thickBot="1">
      <c r="B13" s="294" t="s">
        <v>76</v>
      </c>
      <c r="C13" s="60"/>
      <c r="D13" s="60"/>
      <c r="H13" s="294" t="s">
        <v>268</v>
      </c>
      <c r="I13" s="60"/>
      <c r="J13" s="60"/>
      <c r="L13" s="294" t="s">
        <v>76</v>
      </c>
      <c r="M13" s="60"/>
      <c r="N13" s="60"/>
    </row>
    <row r="14" spans="1:18" ht="15" customHeight="1">
      <c r="B14" s="173" t="s">
        <v>98</v>
      </c>
      <c r="C14" s="277">
        <v>468699</v>
      </c>
      <c r="D14" s="277">
        <v>1356062</v>
      </c>
      <c r="G14" s="1400" t="s">
        <v>269</v>
      </c>
      <c r="H14" s="173" t="s">
        <v>269</v>
      </c>
      <c r="I14" s="277">
        <f t="shared" ref="I14:I25" si="0">C14</f>
        <v>468699</v>
      </c>
      <c r="J14" s="277">
        <f t="shared" ref="J14:J25" si="1">D14</f>
        <v>1356062</v>
      </c>
      <c r="L14" s="173" t="s">
        <v>98</v>
      </c>
      <c r="M14" s="277">
        <f t="shared" ref="M14:M25" si="2">C14</f>
        <v>468699</v>
      </c>
      <c r="N14" s="277">
        <v>653574</v>
      </c>
      <c r="O14" s="790">
        <f>(SUM(M14:M15)-SUM(N14:N15))/SUM(N14:N15)</f>
        <v>-3.9883382752514532E-2</v>
      </c>
      <c r="P14" s="267">
        <f t="shared" ref="P14:P32" si="3">I14-C14</f>
        <v>0</v>
      </c>
      <c r="Q14" s="267">
        <f t="shared" ref="Q14:Q32" si="4">J14-D14</f>
        <v>0</v>
      </c>
    </row>
    <row r="15" spans="1:18" ht="15" customHeight="1">
      <c r="B15" s="173" t="s">
        <v>99</v>
      </c>
      <c r="C15" s="277">
        <v>1288565</v>
      </c>
      <c r="D15" s="277">
        <v>808924</v>
      </c>
      <c r="G15" s="1400" t="s">
        <v>270</v>
      </c>
      <c r="H15" s="173" t="s">
        <v>270</v>
      </c>
      <c r="I15" s="277">
        <f t="shared" si="0"/>
        <v>1288565</v>
      </c>
      <c r="J15" s="277">
        <f t="shared" si="1"/>
        <v>808924</v>
      </c>
      <c r="L15" s="173" t="s">
        <v>99</v>
      </c>
      <c r="M15" s="277">
        <f t="shared" si="2"/>
        <v>1288565</v>
      </c>
      <c r="N15" s="277">
        <v>1176687</v>
      </c>
      <c r="P15" s="267">
        <f t="shared" si="3"/>
        <v>0</v>
      </c>
      <c r="Q15" s="267">
        <f t="shared" si="4"/>
        <v>0</v>
      </c>
    </row>
    <row r="16" spans="1:18" ht="15" customHeight="1">
      <c r="B16" s="173" t="s">
        <v>100</v>
      </c>
      <c r="C16" s="277">
        <v>456479</v>
      </c>
      <c r="D16" s="277">
        <v>469745</v>
      </c>
      <c r="G16" s="1400" t="s">
        <v>730</v>
      </c>
      <c r="H16" s="173" t="s">
        <v>271</v>
      </c>
      <c r="I16" s="277">
        <f t="shared" si="0"/>
        <v>456479</v>
      </c>
      <c r="J16" s="277">
        <f t="shared" si="1"/>
        <v>469745</v>
      </c>
      <c r="L16" s="173" t="s">
        <v>100</v>
      </c>
      <c r="M16" s="277">
        <f t="shared" si="2"/>
        <v>456479</v>
      </c>
      <c r="N16" s="277">
        <v>588981</v>
      </c>
      <c r="P16" s="267">
        <f t="shared" si="3"/>
        <v>0</v>
      </c>
      <c r="Q16" s="267">
        <f t="shared" si="4"/>
        <v>0</v>
      </c>
    </row>
    <row r="17" spans="2:17" ht="15" customHeight="1">
      <c r="B17" s="173" t="s">
        <v>101</v>
      </c>
      <c r="C17" s="277">
        <v>54679</v>
      </c>
      <c r="D17" s="277">
        <v>48054</v>
      </c>
      <c r="G17" s="1400" t="s">
        <v>272</v>
      </c>
      <c r="H17" s="173" t="s">
        <v>272</v>
      </c>
      <c r="I17" s="277">
        <f t="shared" si="0"/>
        <v>54679</v>
      </c>
      <c r="J17" s="277">
        <f t="shared" si="1"/>
        <v>48054</v>
      </c>
      <c r="L17" s="173" t="s">
        <v>101</v>
      </c>
      <c r="M17" s="277">
        <f t="shared" si="2"/>
        <v>54679</v>
      </c>
      <c r="N17" s="277">
        <v>45660</v>
      </c>
      <c r="P17" s="267">
        <f t="shared" si="3"/>
        <v>0</v>
      </c>
      <c r="Q17" s="267">
        <f t="shared" si="4"/>
        <v>0</v>
      </c>
    </row>
    <row r="18" spans="2:17" ht="15" hidden="1" customHeight="1">
      <c r="B18" s="173" t="s">
        <v>102</v>
      </c>
      <c r="C18" s="277">
        <v>0</v>
      </c>
      <c r="D18" s="277">
        <v>0</v>
      </c>
      <c r="G18" s="1400" t="s">
        <v>731</v>
      </c>
      <c r="H18" s="173" t="s">
        <v>273</v>
      </c>
      <c r="I18" s="277">
        <f t="shared" si="0"/>
        <v>0</v>
      </c>
      <c r="J18" s="277">
        <f t="shared" si="1"/>
        <v>0</v>
      </c>
      <c r="L18" s="173" t="s">
        <v>102</v>
      </c>
      <c r="M18" s="277">
        <f t="shared" si="2"/>
        <v>0</v>
      </c>
      <c r="N18" s="277">
        <v>0</v>
      </c>
      <c r="P18" s="267">
        <f t="shared" si="3"/>
        <v>0</v>
      </c>
      <c r="Q18" s="267">
        <f t="shared" si="4"/>
        <v>0</v>
      </c>
    </row>
    <row r="19" spans="2:17" ht="15" customHeight="1">
      <c r="B19" s="173" t="s">
        <v>103</v>
      </c>
      <c r="C19" s="277">
        <v>322473</v>
      </c>
      <c r="D19" s="277">
        <v>229311</v>
      </c>
      <c r="G19" s="1400" t="s">
        <v>732</v>
      </c>
      <c r="H19" s="173" t="s">
        <v>274</v>
      </c>
      <c r="I19" s="277">
        <f t="shared" si="0"/>
        <v>322473</v>
      </c>
      <c r="J19" s="277">
        <f t="shared" si="1"/>
        <v>229311</v>
      </c>
      <c r="L19" s="173" t="s">
        <v>103</v>
      </c>
      <c r="M19" s="277">
        <f t="shared" si="2"/>
        <v>322473</v>
      </c>
      <c r="N19" s="277">
        <v>444644</v>
      </c>
      <c r="P19" s="267">
        <f t="shared" si="3"/>
        <v>0</v>
      </c>
      <c r="Q19" s="267">
        <f t="shared" si="4"/>
        <v>0</v>
      </c>
    </row>
    <row r="20" spans="2:17" ht="15" customHeight="1">
      <c r="B20" s="173" t="s">
        <v>80</v>
      </c>
      <c r="C20" s="277">
        <v>0</v>
      </c>
      <c r="D20" s="277">
        <v>37384</v>
      </c>
      <c r="G20" s="1400" t="s">
        <v>275</v>
      </c>
      <c r="H20" s="173" t="s">
        <v>275</v>
      </c>
      <c r="I20" s="277">
        <f t="shared" si="0"/>
        <v>0</v>
      </c>
      <c r="J20" s="277">
        <f t="shared" si="1"/>
        <v>37384</v>
      </c>
      <c r="L20" s="173" t="s">
        <v>80</v>
      </c>
      <c r="M20" s="277">
        <f t="shared" si="2"/>
        <v>0</v>
      </c>
      <c r="N20" s="277">
        <v>26668</v>
      </c>
      <c r="P20" s="267">
        <f t="shared" si="3"/>
        <v>0</v>
      </c>
      <c r="Q20" s="267">
        <f t="shared" si="4"/>
        <v>0</v>
      </c>
    </row>
    <row r="21" spans="2:17" ht="15" customHeight="1">
      <c r="B21" s="173" t="s">
        <v>104</v>
      </c>
      <c r="C21" s="277">
        <v>84798.732079999987</v>
      </c>
      <c r="D21" s="277">
        <v>126060.73207999999</v>
      </c>
      <c r="G21" s="1400" t="s">
        <v>733</v>
      </c>
      <c r="H21" s="173" t="s">
        <v>276</v>
      </c>
      <c r="I21" s="277">
        <f t="shared" si="0"/>
        <v>84798.732079999987</v>
      </c>
      <c r="J21" s="277">
        <f t="shared" si="1"/>
        <v>126060.73207999999</v>
      </c>
      <c r="L21" s="173" t="s">
        <v>104</v>
      </c>
      <c r="M21" s="277">
        <f t="shared" si="2"/>
        <v>84798.732079999987</v>
      </c>
      <c r="N21" s="277">
        <v>127961.73207999999</v>
      </c>
      <c r="P21" s="267">
        <f t="shared" si="3"/>
        <v>0</v>
      </c>
      <c r="Q21" s="267">
        <f t="shared" si="4"/>
        <v>0</v>
      </c>
    </row>
    <row r="22" spans="2:17" ht="15" customHeight="1">
      <c r="B22" s="173" t="s">
        <v>105</v>
      </c>
      <c r="C22" s="277">
        <v>62557</v>
      </c>
      <c r="D22" s="277">
        <v>6061</v>
      </c>
      <c r="G22" s="1400" t="s">
        <v>277</v>
      </c>
      <c r="H22" s="173" t="s">
        <v>277</v>
      </c>
      <c r="I22" s="277">
        <f t="shared" si="0"/>
        <v>62557</v>
      </c>
      <c r="J22" s="277">
        <f t="shared" si="1"/>
        <v>6061</v>
      </c>
      <c r="L22" s="173" t="s">
        <v>105</v>
      </c>
      <c r="M22" s="277">
        <f t="shared" si="2"/>
        <v>62557</v>
      </c>
      <c r="N22" s="277">
        <v>45975</v>
      </c>
      <c r="P22" s="267">
        <f t="shared" si="3"/>
        <v>0</v>
      </c>
      <c r="Q22" s="267">
        <f t="shared" si="4"/>
        <v>0</v>
      </c>
    </row>
    <row r="23" spans="2:17" ht="15" customHeight="1">
      <c r="B23" s="173" t="s">
        <v>106</v>
      </c>
      <c r="C23" s="277">
        <v>0</v>
      </c>
      <c r="D23" s="277">
        <v>0</v>
      </c>
      <c r="G23" s="1400" t="s">
        <v>278</v>
      </c>
      <c r="H23" s="173" t="s">
        <v>278</v>
      </c>
      <c r="I23" s="277">
        <f t="shared" si="0"/>
        <v>0</v>
      </c>
      <c r="J23" s="277">
        <f t="shared" si="1"/>
        <v>0</v>
      </c>
      <c r="L23" s="173" t="s">
        <v>106</v>
      </c>
      <c r="M23" s="277">
        <f t="shared" si="2"/>
        <v>0</v>
      </c>
      <c r="N23" s="277">
        <v>0</v>
      </c>
      <c r="P23" s="267">
        <f t="shared" si="3"/>
        <v>0</v>
      </c>
      <c r="Q23" s="267">
        <f t="shared" si="4"/>
        <v>0</v>
      </c>
    </row>
    <row r="24" spans="2:17" ht="15" customHeight="1" thickBot="1">
      <c r="B24" s="173" t="s">
        <v>30</v>
      </c>
      <c r="C24" s="277">
        <v>164965</v>
      </c>
      <c r="D24" s="277">
        <v>165619</v>
      </c>
      <c r="G24" s="1400" t="s">
        <v>20</v>
      </c>
      <c r="H24" s="173" t="s">
        <v>20</v>
      </c>
      <c r="I24" s="277">
        <f t="shared" si="0"/>
        <v>164965</v>
      </c>
      <c r="J24" s="277">
        <f t="shared" si="1"/>
        <v>165619</v>
      </c>
      <c r="L24" s="173" t="s">
        <v>30</v>
      </c>
      <c r="M24" s="277">
        <f t="shared" si="2"/>
        <v>164965</v>
      </c>
      <c r="N24" s="277">
        <v>126892</v>
      </c>
      <c r="P24" s="267">
        <f t="shared" si="3"/>
        <v>0</v>
      </c>
      <c r="Q24" s="267">
        <f t="shared" si="4"/>
        <v>0</v>
      </c>
    </row>
    <row r="25" spans="2:17" ht="15" customHeight="1" thickBot="1">
      <c r="B25" s="142"/>
      <c r="C25" s="203">
        <f>SUM(C14:C24)</f>
        <v>2903215.73208</v>
      </c>
      <c r="D25" s="203">
        <f>SUM(D14:D24)</f>
        <v>3247220.73208</v>
      </c>
      <c r="H25" s="142"/>
      <c r="I25" s="203">
        <f t="shared" si="0"/>
        <v>2903215.73208</v>
      </c>
      <c r="J25" s="203">
        <f t="shared" si="1"/>
        <v>3247220.73208</v>
      </c>
      <c r="L25" s="142"/>
      <c r="M25" s="203">
        <f t="shared" si="2"/>
        <v>2903215.73208</v>
      </c>
      <c r="N25" s="203">
        <v>3237042.73208</v>
      </c>
      <c r="P25" s="267">
        <f t="shared" si="3"/>
        <v>0</v>
      </c>
      <c r="Q25" s="267">
        <f t="shared" si="4"/>
        <v>0</v>
      </c>
    </row>
    <row r="26" spans="2:17" ht="15" customHeight="1" thickBot="1">
      <c r="B26" s="294" t="s">
        <v>84</v>
      </c>
      <c r="C26" s="295"/>
      <c r="D26" s="295"/>
      <c r="H26" s="294" t="s">
        <v>279</v>
      </c>
      <c r="I26" s="295"/>
      <c r="J26" s="295"/>
      <c r="L26" s="294" t="s">
        <v>84</v>
      </c>
      <c r="M26" s="295"/>
      <c r="N26" s="295"/>
      <c r="P26" s="267">
        <f t="shared" si="3"/>
        <v>0</v>
      </c>
      <c r="Q26" s="267">
        <f t="shared" si="4"/>
        <v>0</v>
      </c>
    </row>
    <row r="27" spans="2:17" ht="15" customHeight="1">
      <c r="B27" s="215" t="s">
        <v>107</v>
      </c>
      <c r="C27" s="278"/>
      <c r="D27" s="278"/>
      <c r="H27" s="215" t="s">
        <v>280</v>
      </c>
      <c r="I27" s="278"/>
      <c r="J27" s="278"/>
      <c r="L27" s="215" t="s">
        <v>107</v>
      </c>
      <c r="M27" s="278"/>
      <c r="N27" s="278"/>
      <c r="P27" s="267">
        <f t="shared" si="3"/>
        <v>0</v>
      </c>
      <c r="Q27" s="267">
        <f t="shared" si="4"/>
        <v>0</v>
      </c>
    </row>
    <row r="28" spans="2:17" ht="15" customHeight="1">
      <c r="B28" s="173" t="s">
        <v>639</v>
      </c>
      <c r="C28" s="277">
        <v>20071</v>
      </c>
      <c r="D28" s="277">
        <v>18888</v>
      </c>
      <c r="G28" s="1400" t="s">
        <v>734</v>
      </c>
      <c r="H28" s="173" t="s">
        <v>278</v>
      </c>
      <c r="I28" s="277">
        <f t="shared" ref="I28:I42" si="5">C28</f>
        <v>20071</v>
      </c>
      <c r="J28" s="277">
        <f t="shared" ref="J28:J42" si="6">D28</f>
        <v>18888</v>
      </c>
      <c r="L28" s="173" t="s">
        <v>639</v>
      </c>
      <c r="M28" s="277">
        <f t="shared" ref="M28:M42" si="7">C28</f>
        <v>20071</v>
      </c>
      <c r="N28" s="277">
        <v>18889</v>
      </c>
      <c r="P28" s="267">
        <f t="shared" si="3"/>
        <v>0</v>
      </c>
      <c r="Q28" s="267">
        <f t="shared" si="4"/>
        <v>0</v>
      </c>
    </row>
    <row r="29" spans="2:17" ht="15" customHeight="1">
      <c r="B29" s="173" t="s">
        <v>650</v>
      </c>
      <c r="C29" s="277">
        <v>159267</v>
      </c>
      <c r="D29" s="277">
        <v>205383</v>
      </c>
      <c r="G29" s="1400" t="s">
        <v>738</v>
      </c>
      <c r="H29" s="173" t="s">
        <v>271</v>
      </c>
      <c r="I29" s="277">
        <f t="shared" si="5"/>
        <v>159267</v>
      </c>
      <c r="J29" s="277">
        <f t="shared" si="6"/>
        <v>205383</v>
      </c>
      <c r="L29" s="173" t="s">
        <v>650</v>
      </c>
      <c r="M29" s="277">
        <f t="shared" si="7"/>
        <v>159267</v>
      </c>
      <c r="N29" s="277">
        <v>214298</v>
      </c>
      <c r="P29" s="267">
        <f t="shared" si="3"/>
        <v>0</v>
      </c>
      <c r="Q29" s="267">
        <f t="shared" si="4"/>
        <v>0</v>
      </c>
    </row>
    <row r="30" spans="2:17" ht="15" customHeight="1">
      <c r="B30" s="173" t="s">
        <v>678</v>
      </c>
      <c r="C30" s="277">
        <v>2829539</v>
      </c>
      <c r="D30" s="277">
        <v>2760806</v>
      </c>
      <c r="G30" s="1400" t="s">
        <v>735</v>
      </c>
      <c r="H30" s="173" t="s">
        <v>281</v>
      </c>
      <c r="I30" s="277">
        <f t="shared" si="5"/>
        <v>2829539</v>
      </c>
      <c r="J30" s="277">
        <f t="shared" si="6"/>
        <v>2760806</v>
      </c>
      <c r="L30" s="173" t="s">
        <v>678</v>
      </c>
      <c r="M30" s="277">
        <f t="shared" si="7"/>
        <v>2829539</v>
      </c>
      <c r="N30" s="277">
        <v>2653970</v>
      </c>
      <c r="P30" s="267">
        <f t="shared" si="3"/>
        <v>0</v>
      </c>
      <c r="Q30" s="267">
        <f t="shared" si="4"/>
        <v>0</v>
      </c>
    </row>
    <row r="31" spans="2:17" ht="15" customHeight="1">
      <c r="B31" s="173" t="s">
        <v>651</v>
      </c>
      <c r="C31" s="277">
        <v>0</v>
      </c>
      <c r="D31" s="277">
        <v>0</v>
      </c>
      <c r="G31" s="1400" t="s">
        <v>736</v>
      </c>
      <c r="H31" s="173" t="s">
        <v>282</v>
      </c>
      <c r="I31" s="277">
        <f t="shared" si="5"/>
        <v>0</v>
      </c>
      <c r="J31" s="277">
        <f t="shared" si="6"/>
        <v>0</v>
      </c>
      <c r="L31" s="173" t="s">
        <v>651</v>
      </c>
      <c r="M31" s="277">
        <f t="shared" si="7"/>
        <v>0</v>
      </c>
      <c r="N31" s="277">
        <v>363</v>
      </c>
      <c r="P31" s="267">
        <f t="shared" si="3"/>
        <v>0</v>
      </c>
      <c r="Q31" s="267">
        <f t="shared" si="4"/>
        <v>0</v>
      </c>
    </row>
    <row r="32" spans="2:17" ht="15" customHeight="1">
      <c r="B32" s="173" t="s">
        <v>652</v>
      </c>
      <c r="C32" s="277">
        <v>46317</v>
      </c>
      <c r="D32" s="277">
        <v>46049</v>
      </c>
      <c r="G32" s="1400" t="s">
        <v>737</v>
      </c>
      <c r="H32" s="173" t="s">
        <v>283</v>
      </c>
      <c r="I32" s="277">
        <f t="shared" si="5"/>
        <v>46317</v>
      </c>
      <c r="J32" s="277">
        <f t="shared" si="6"/>
        <v>46049</v>
      </c>
      <c r="L32" s="173" t="s">
        <v>652</v>
      </c>
      <c r="M32" s="277">
        <f t="shared" si="7"/>
        <v>46317</v>
      </c>
      <c r="N32" s="277">
        <v>44590</v>
      </c>
      <c r="P32" s="267">
        <f t="shared" si="3"/>
        <v>0</v>
      </c>
      <c r="Q32" s="267">
        <f t="shared" si="4"/>
        <v>0</v>
      </c>
    </row>
    <row r="33" spans="2:17" ht="15" hidden="1" customHeight="1">
      <c r="B33" s="173" t="s">
        <v>936</v>
      </c>
      <c r="C33" s="277">
        <v>0</v>
      </c>
      <c r="D33" s="277">
        <v>0</v>
      </c>
      <c r="G33" s="1400" t="s">
        <v>937</v>
      </c>
      <c r="H33" s="173" t="s">
        <v>937</v>
      </c>
      <c r="I33" s="277">
        <f t="shared" si="5"/>
        <v>0</v>
      </c>
      <c r="J33" s="277">
        <f t="shared" si="6"/>
        <v>0</v>
      </c>
      <c r="L33" s="173" t="s">
        <v>936</v>
      </c>
      <c r="M33" s="277">
        <f t="shared" si="7"/>
        <v>0</v>
      </c>
      <c r="N33" s="277">
        <v>0</v>
      </c>
      <c r="P33" s="267"/>
      <c r="Q33" s="267"/>
    </row>
    <row r="34" spans="2:17" ht="15" customHeight="1">
      <c r="B34" s="173" t="s">
        <v>191</v>
      </c>
      <c r="C34" s="277">
        <v>27399</v>
      </c>
      <c r="D34" s="277">
        <v>20406</v>
      </c>
      <c r="G34" s="1400" t="s">
        <v>292</v>
      </c>
      <c r="H34" s="173" t="s">
        <v>292</v>
      </c>
      <c r="I34" s="277">
        <f t="shared" si="5"/>
        <v>27399</v>
      </c>
      <c r="J34" s="277">
        <f t="shared" si="6"/>
        <v>20406</v>
      </c>
      <c r="L34" s="173" t="s">
        <v>191</v>
      </c>
      <c r="M34" s="277">
        <f t="shared" si="7"/>
        <v>27399</v>
      </c>
      <c r="N34" s="277">
        <v>12561</v>
      </c>
      <c r="P34" s="267"/>
      <c r="Q34" s="267"/>
    </row>
    <row r="35" spans="2:17" ht="15" customHeight="1" thickBot="1">
      <c r="B35" s="173" t="s">
        <v>602</v>
      </c>
      <c r="C35" s="277">
        <v>76672</v>
      </c>
      <c r="D35" s="277">
        <v>76525</v>
      </c>
      <c r="G35" s="1400" t="s">
        <v>720</v>
      </c>
      <c r="H35" s="173" t="s">
        <v>20</v>
      </c>
      <c r="I35" s="277">
        <f t="shared" si="5"/>
        <v>76672</v>
      </c>
      <c r="J35" s="277">
        <f t="shared" si="6"/>
        <v>76525</v>
      </c>
      <c r="L35" s="173" t="s">
        <v>602</v>
      </c>
      <c r="M35" s="277">
        <f t="shared" si="7"/>
        <v>76672</v>
      </c>
      <c r="N35" s="277">
        <v>92360</v>
      </c>
      <c r="P35" s="267">
        <f t="shared" ref="P35:P43" si="8">I35-C35</f>
        <v>0</v>
      </c>
      <c r="Q35" s="267">
        <f t="shared" ref="Q35:Q43" si="9">J35-D35</f>
        <v>0</v>
      </c>
    </row>
    <row r="36" spans="2:17" ht="15" customHeight="1" thickBot="1">
      <c r="B36" s="142"/>
      <c r="C36" s="203">
        <f>SUM(C28:C35)</f>
        <v>3159265</v>
      </c>
      <c r="D36" s="203">
        <f>SUM(D28:D35)</f>
        <v>3128057</v>
      </c>
      <c r="H36" s="142"/>
      <c r="I36" s="203">
        <f t="shared" si="5"/>
        <v>3159265</v>
      </c>
      <c r="J36" s="203">
        <f t="shared" si="6"/>
        <v>3128057</v>
      </c>
      <c r="L36" s="142"/>
      <c r="M36" s="203">
        <f t="shared" si="7"/>
        <v>3159265</v>
      </c>
      <c r="N36" s="203">
        <v>3037031</v>
      </c>
      <c r="P36" s="267">
        <f t="shared" si="8"/>
        <v>0</v>
      </c>
      <c r="Q36" s="267">
        <f t="shared" si="9"/>
        <v>0</v>
      </c>
    </row>
    <row r="37" spans="2:17" ht="15" customHeight="1">
      <c r="B37" s="173" t="s">
        <v>108</v>
      </c>
      <c r="C37" s="277">
        <v>1395576</v>
      </c>
      <c r="D37" s="277">
        <v>1366474</v>
      </c>
      <c r="G37" s="1400" t="s">
        <v>284</v>
      </c>
      <c r="H37" s="173" t="s">
        <v>284</v>
      </c>
      <c r="I37" s="277">
        <f t="shared" si="5"/>
        <v>1395576</v>
      </c>
      <c r="J37" s="277">
        <f t="shared" si="6"/>
        <v>1366474</v>
      </c>
      <c r="L37" s="173" t="s">
        <v>108</v>
      </c>
      <c r="M37" s="277">
        <f t="shared" si="7"/>
        <v>1395576</v>
      </c>
      <c r="N37" s="277">
        <v>1888005</v>
      </c>
      <c r="P37" s="267">
        <f t="shared" si="8"/>
        <v>0</v>
      </c>
      <c r="Q37" s="267">
        <f t="shared" si="9"/>
        <v>0</v>
      </c>
    </row>
    <row r="38" spans="2:17" ht="15" customHeight="1">
      <c r="B38" s="173" t="s">
        <v>167</v>
      </c>
      <c r="C38" s="277">
        <v>22687269</v>
      </c>
      <c r="D38" s="277">
        <v>20832086</v>
      </c>
      <c r="G38" s="1400" t="s">
        <v>739</v>
      </c>
      <c r="H38" s="173" t="s">
        <v>285</v>
      </c>
      <c r="I38" s="277">
        <f t="shared" si="5"/>
        <v>22687269</v>
      </c>
      <c r="J38" s="277">
        <f t="shared" si="6"/>
        <v>20832086</v>
      </c>
      <c r="L38" s="173" t="s">
        <v>167</v>
      </c>
      <c r="M38" s="277">
        <f t="shared" si="7"/>
        <v>22687269</v>
      </c>
      <c r="N38" s="277">
        <v>18201479</v>
      </c>
      <c r="P38" s="267">
        <f t="shared" si="8"/>
        <v>0</v>
      </c>
      <c r="Q38" s="267">
        <f t="shared" si="9"/>
        <v>0</v>
      </c>
    </row>
    <row r="39" spans="2:17" ht="15" customHeight="1" thickBot="1">
      <c r="B39" s="173" t="s">
        <v>109</v>
      </c>
      <c r="C39" s="277">
        <v>1812433</v>
      </c>
      <c r="D39" s="277">
        <v>1819316</v>
      </c>
      <c r="G39" s="1400" t="s">
        <v>704</v>
      </c>
      <c r="H39" s="173" t="s">
        <v>286</v>
      </c>
      <c r="I39" s="277">
        <f t="shared" si="5"/>
        <v>1812433</v>
      </c>
      <c r="J39" s="277">
        <f t="shared" si="6"/>
        <v>1819316</v>
      </c>
      <c r="L39" s="173" t="s">
        <v>109</v>
      </c>
      <c r="M39" s="277">
        <f t="shared" si="7"/>
        <v>1812433</v>
      </c>
      <c r="N39" s="277">
        <v>1774851</v>
      </c>
      <c r="P39" s="267">
        <f t="shared" si="8"/>
        <v>0</v>
      </c>
      <c r="Q39" s="267">
        <f t="shared" si="9"/>
        <v>0</v>
      </c>
    </row>
    <row r="40" spans="2:17" ht="15" customHeight="1">
      <c r="B40" s="296"/>
      <c r="C40" s="297">
        <f>SUM(C37:C39)</f>
        <v>25895278</v>
      </c>
      <c r="D40" s="297">
        <f>SUM(D37:D39)</f>
        <v>24017876</v>
      </c>
      <c r="H40" s="296"/>
      <c r="I40" s="297">
        <f t="shared" si="5"/>
        <v>25895278</v>
      </c>
      <c r="J40" s="297">
        <f t="shared" si="6"/>
        <v>24017876</v>
      </c>
      <c r="L40" s="296"/>
      <c r="M40" s="297">
        <f t="shared" si="7"/>
        <v>25895278</v>
      </c>
      <c r="N40" s="297">
        <v>21864335</v>
      </c>
      <c r="P40" s="267">
        <f t="shared" si="8"/>
        <v>0</v>
      </c>
      <c r="Q40" s="267">
        <f t="shared" si="9"/>
        <v>0</v>
      </c>
    </row>
    <row r="41" spans="2:17" ht="15" customHeight="1">
      <c r="B41" s="298"/>
      <c r="C41" s="299">
        <f>C40+C36</f>
        <v>29054543</v>
      </c>
      <c r="D41" s="299">
        <f>D40+D36</f>
        <v>27145933</v>
      </c>
      <c r="H41" s="298"/>
      <c r="I41" s="299">
        <f t="shared" si="5"/>
        <v>29054543</v>
      </c>
      <c r="J41" s="299">
        <f t="shared" si="6"/>
        <v>27145933</v>
      </c>
      <c r="L41" s="298"/>
      <c r="M41" s="299">
        <f t="shared" si="7"/>
        <v>29054543</v>
      </c>
      <c r="N41" s="299">
        <v>24901366</v>
      </c>
      <c r="P41" s="267">
        <f t="shared" si="8"/>
        <v>0</v>
      </c>
      <c r="Q41" s="267">
        <f t="shared" si="9"/>
        <v>0</v>
      </c>
    </row>
    <row r="42" spans="2:17" ht="15" customHeight="1" thickBot="1">
      <c r="B42" s="300" t="s">
        <v>110</v>
      </c>
      <c r="C42" s="301">
        <f>C41+C25</f>
        <v>31957758.732080001</v>
      </c>
      <c r="D42" s="301">
        <f>D41+D25</f>
        <v>30393153.732080001</v>
      </c>
      <c r="H42" s="300" t="s">
        <v>287</v>
      </c>
      <c r="I42" s="301">
        <f t="shared" si="5"/>
        <v>31957758.732080001</v>
      </c>
      <c r="J42" s="301">
        <f t="shared" si="6"/>
        <v>30393153.732080001</v>
      </c>
      <c r="L42" s="300" t="s">
        <v>110</v>
      </c>
      <c r="M42" s="301">
        <f t="shared" si="7"/>
        <v>31957758.732080001</v>
      </c>
      <c r="N42" s="301">
        <v>28138408.732080001</v>
      </c>
      <c r="P42" s="267">
        <f t="shared" si="8"/>
        <v>0</v>
      </c>
      <c r="Q42" s="267">
        <f t="shared" si="9"/>
        <v>0</v>
      </c>
    </row>
    <row r="43" spans="2:17" ht="15" customHeight="1">
      <c r="B43" s="828"/>
      <c r="C43" s="829"/>
      <c r="D43" s="829"/>
      <c r="H43" s="828"/>
      <c r="I43" s="830"/>
      <c r="J43" s="830"/>
      <c r="L43" s="828"/>
      <c r="M43" s="829"/>
      <c r="N43" s="829"/>
      <c r="P43" s="267">
        <f t="shared" si="8"/>
        <v>0</v>
      </c>
      <c r="Q43" s="267">
        <f t="shared" si="9"/>
        <v>0</v>
      </c>
    </row>
    <row r="44" spans="2:17" ht="15" customHeight="1" thickBot="1">
      <c r="B44" s="190" t="s">
        <v>111</v>
      </c>
      <c r="C44" s="1545" t="s">
        <v>25</v>
      </c>
      <c r="D44" s="1547"/>
      <c r="H44" s="190" t="s">
        <v>288</v>
      </c>
      <c r="I44" s="1545" t="s">
        <v>12</v>
      </c>
      <c r="J44" s="1546"/>
      <c r="L44" s="190" t="s">
        <v>111</v>
      </c>
      <c r="M44" s="1545" t="s">
        <v>25</v>
      </c>
      <c r="N44" s="1547"/>
      <c r="P44" s="267"/>
      <c r="Q44" s="267">
        <f t="shared" ref="Q44:Q65" si="10">J44-D44</f>
        <v>0</v>
      </c>
    </row>
    <row r="45" spans="2:17" ht="15" customHeight="1" thickBot="1">
      <c r="B45" s="179" t="s">
        <v>75</v>
      </c>
      <c r="C45" s="204">
        <f>C12</f>
        <v>46203</v>
      </c>
      <c r="D45" s="205">
        <f>D12</f>
        <v>45838</v>
      </c>
      <c r="H45" s="179" t="s">
        <v>619</v>
      </c>
      <c r="I45" s="680">
        <f>I12</f>
        <v>46203</v>
      </c>
      <c r="J45" s="681">
        <f>J12</f>
        <v>45838</v>
      </c>
      <c r="L45" s="179" t="s">
        <v>75</v>
      </c>
      <c r="M45" s="204">
        <f>M12</f>
        <v>46203</v>
      </c>
      <c r="N45" s="205">
        <f>N12</f>
        <v>45838</v>
      </c>
      <c r="P45" s="267">
        <f t="shared" ref="P45:P65" si="11">I45-C45</f>
        <v>0</v>
      </c>
      <c r="Q45" s="267">
        <f t="shared" si="10"/>
        <v>0</v>
      </c>
    </row>
    <row r="46" spans="2:17" ht="15" customHeight="1" thickBot="1">
      <c r="B46" s="294" t="s">
        <v>76</v>
      </c>
      <c r="C46" s="295"/>
      <c r="D46" s="295"/>
      <c r="H46" s="294" t="s">
        <v>268</v>
      </c>
      <c r="I46" s="295"/>
      <c r="J46" s="295"/>
      <c r="L46" s="294" t="s">
        <v>76</v>
      </c>
      <c r="M46" s="295"/>
      <c r="N46" s="295"/>
      <c r="P46" s="267">
        <f t="shared" si="11"/>
        <v>0</v>
      </c>
      <c r="Q46" s="267">
        <f t="shared" si="10"/>
        <v>0</v>
      </c>
    </row>
    <row r="47" spans="2:17" ht="15" customHeight="1">
      <c r="B47" s="173" t="s">
        <v>77</v>
      </c>
      <c r="C47" s="277">
        <v>92069</v>
      </c>
      <c r="D47" s="277">
        <v>90082</v>
      </c>
      <c r="G47" s="1400" t="s">
        <v>289</v>
      </c>
      <c r="H47" s="173" t="s">
        <v>289</v>
      </c>
      <c r="I47" s="277">
        <f t="shared" ref="I47:I60" si="12">C47</f>
        <v>92069</v>
      </c>
      <c r="J47" s="277">
        <f t="shared" ref="J47:J60" si="13">D47</f>
        <v>90082</v>
      </c>
      <c r="L47" s="173" t="s">
        <v>77</v>
      </c>
      <c r="M47" s="277">
        <f t="shared" ref="M47:M60" si="14">C47</f>
        <v>92069</v>
      </c>
      <c r="N47" s="277">
        <v>88762</v>
      </c>
      <c r="P47" s="267">
        <f t="shared" si="11"/>
        <v>0</v>
      </c>
      <c r="Q47" s="267">
        <f t="shared" si="10"/>
        <v>0</v>
      </c>
    </row>
    <row r="48" spans="2:17" ht="15" customHeight="1">
      <c r="B48" s="173" t="s">
        <v>78</v>
      </c>
      <c r="C48" s="277">
        <v>350737</v>
      </c>
      <c r="D48" s="277">
        <v>496001</v>
      </c>
      <c r="G48" s="1400" t="s">
        <v>740</v>
      </c>
      <c r="H48" s="173" t="s">
        <v>290</v>
      </c>
      <c r="I48" s="277">
        <f t="shared" si="12"/>
        <v>350737</v>
      </c>
      <c r="J48" s="277">
        <f t="shared" si="13"/>
        <v>496001</v>
      </c>
      <c r="L48" s="173" t="s">
        <v>78</v>
      </c>
      <c r="M48" s="277">
        <f t="shared" si="14"/>
        <v>350737</v>
      </c>
      <c r="N48" s="277">
        <v>246018</v>
      </c>
      <c r="P48" s="267">
        <f t="shared" si="11"/>
        <v>0</v>
      </c>
      <c r="Q48" s="267">
        <f t="shared" si="10"/>
        <v>0</v>
      </c>
    </row>
    <row r="49" spans="1:17" ht="15" customHeight="1">
      <c r="B49" s="173" t="s">
        <v>79</v>
      </c>
      <c r="C49" s="277">
        <v>17140</v>
      </c>
      <c r="D49" s="277">
        <v>18677</v>
      </c>
      <c r="G49" s="1400" t="s">
        <v>291</v>
      </c>
      <c r="H49" s="173" t="s">
        <v>291</v>
      </c>
      <c r="I49" s="277">
        <f t="shared" si="12"/>
        <v>17140</v>
      </c>
      <c r="J49" s="277">
        <f t="shared" si="13"/>
        <v>18677</v>
      </c>
      <c r="K49" s="775"/>
      <c r="L49" s="173" t="s">
        <v>79</v>
      </c>
      <c r="M49" s="277">
        <f t="shared" si="14"/>
        <v>17140</v>
      </c>
      <c r="N49" s="277">
        <v>14086</v>
      </c>
      <c r="O49" s="775"/>
      <c r="P49" s="267">
        <f t="shared" si="11"/>
        <v>0</v>
      </c>
      <c r="Q49" s="267">
        <f t="shared" si="10"/>
        <v>0</v>
      </c>
    </row>
    <row r="50" spans="1:17" ht="15" customHeight="1">
      <c r="B50" s="173" t="s">
        <v>87</v>
      </c>
      <c r="C50" s="277">
        <v>5443</v>
      </c>
      <c r="D50" s="277">
        <v>2916</v>
      </c>
      <c r="G50" s="1400" t="s">
        <v>745</v>
      </c>
      <c r="H50" s="173" t="s">
        <v>292</v>
      </c>
      <c r="I50" s="277">
        <f t="shared" si="12"/>
        <v>5443</v>
      </c>
      <c r="J50" s="277">
        <f t="shared" si="13"/>
        <v>2916</v>
      </c>
      <c r="K50" s="790"/>
      <c r="L50" s="173" t="s">
        <v>87</v>
      </c>
      <c r="M50" s="277">
        <f t="shared" si="14"/>
        <v>5443</v>
      </c>
      <c r="N50" s="277">
        <v>23396</v>
      </c>
      <c r="O50" s="790"/>
      <c r="P50" s="267">
        <f t="shared" si="11"/>
        <v>0</v>
      </c>
      <c r="Q50" s="267">
        <f t="shared" si="10"/>
        <v>0</v>
      </c>
    </row>
    <row r="51" spans="1:17" ht="15" customHeight="1">
      <c r="B51" s="173" t="s">
        <v>81</v>
      </c>
      <c r="C51" s="277">
        <v>229978.73207999999</v>
      </c>
      <c r="D51" s="277">
        <v>254341.73207999999</v>
      </c>
      <c r="G51" s="1400" t="s">
        <v>293</v>
      </c>
      <c r="H51" s="173" t="s">
        <v>293</v>
      </c>
      <c r="I51" s="277">
        <f t="shared" si="12"/>
        <v>229978.73207999999</v>
      </c>
      <c r="J51" s="277">
        <f t="shared" si="13"/>
        <v>254341.73207999999</v>
      </c>
      <c r="K51" s="775"/>
      <c r="L51" s="173" t="s">
        <v>81</v>
      </c>
      <c r="M51" s="277">
        <f t="shared" si="14"/>
        <v>229978.73207999999</v>
      </c>
      <c r="N51" s="277">
        <v>253952.73207999999</v>
      </c>
      <c r="O51" s="775"/>
      <c r="P51" s="267">
        <f t="shared" si="11"/>
        <v>0</v>
      </c>
      <c r="Q51" s="267">
        <f t="shared" si="10"/>
        <v>0</v>
      </c>
    </row>
    <row r="52" spans="1:17" ht="15" customHeight="1">
      <c r="B52" s="173" t="s">
        <v>162</v>
      </c>
      <c r="C52" s="277">
        <v>296085</v>
      </c>
      <c r="D52" s="277">
        <v>213752</v>
      </c>
      <c r="G52" s="1400" t="s">
        <v>741</v>
      </c>
      <c r="H52" s="173" t="s">
        <v>294</v>
      </c>
      <c r="I52" s="277">
        <f t="shared" si="12"/>
        <v>296085</v>
      </c>
      <c r="J52" s="277">
        <f t="shared" si="13"/>
        <v>213752</v>
      </c>
      <c r="L52" s="173" t="s">
        <v>162</v>
      </c>
      <c r="M52" s="277">
        <f t="shared" si="14"/>
        <v>296085</v>
      </c>
      <c r="N52" s="277">
        <v>249750</v>
      </c>
      <c r="P52" s="267">
        <f t="shared" si="11"/>
        <v>0</v>
      </c>
      <c r="Q52" s="267">
        <f t="shared" si="10"/>
        <v>0</v>
      </c>
    </row>
    <row r="53" spans="1:17" ht="15" customHeight="1">
      <c r="B53" s="173" t="s">
        <v>147</v>
      </c>
      <c r="C53" s="277">
        <v>0</v>
      </c>
      <c r="D53" s="277">
        <v>0</v>
      </c>
      <c r="G53" s="1400" t="s">
        <v>742</v>
      </c>
      <c r="H53" s="173" t="s">
        <v>295</v>
      </c>
      <c r="I53" s="277">
        <f t="shared" si="12"/>
        <v>0</v>
      </c>
      <c r="J53" s="277">
        <f t="shared" si="13"/>
        <v>0</v>
      </c>
      <c r="L53" s="173" t="s">
        <v>147</v>
      </c>
      <c r="M53" s="277">
        <f t="shared" si="14"/>
        <v>0</v>
      </c>
      <c r="N53" s="277">
        <v>0</v>
      </c>
      <c r="P53" s="267">
        <f t="shared" si="11"/>
        <v>0</v>
      </c>
      <c r="Q53" s="267">
        <f t="shared" si="10"/>
        <v>0</v>
      </c>
    </row>
    <row r="54" spans="1:17" ht="15" customHeight="1">
      <c r="B54" s="173" t="s">
        <v>163</v>
      </c>
      <c r="C54" s="277">
        <v>33001</v>
      </c>
      <c r="D54" s="277">
        <v>66723</v>
      </c>
      <c r="G54" s="1400" t="s">
        <v>743</v>
      </c>
      <c r="H54" s="173" t="s">
        <v>296</v>
      </c>
      <c r="I54" s="277">
        <f t="shared" si="12"/>
        <v>33001</v>
      </c>
      <c r="J54" s="277">
        <f t="shared" si="13"/>
        <v>66723</v>
      </c>
      <c r="L54" s="173" t="s">
        <v>163</v>
      </c>
      <c r="M54" s="277">
        <f t="shared" si="14"/>
        <v>33001</v>
      </c>
      <c r="N54" s="277">
        <v>53247</v>
      </c>
      <c r="P54" s="267">
        <f t="shared" si="11"/>
        <v>0</v>
      </c>
      <c r="Q54" s="267">
        <f t="shared" si="10"/>
        <v>0</v>
      </c>
    </row>
    <row r="55" spans="1:17" ht="15" customHeight="1">
      <c r="B55" s="173" t="s">
        <v>643</v>
      </c>
      <c r="C55" s="277">
        <v>12484</v>
      </c>
      <c r="D55" s="277">
        <v>422540</v>
      </c>
      <c r="G55" s="1400" t="s">
        <v>744</v>
      </c>
      <c r="H55" s="173" t="s">
        <v>297</v>
      </c>
      <c r="I55" s="277">
        <f t="shared" si="12"/>
        <v>12484</v>
      </c>
      <c r="J55" s="277">
        <f t="shared" si="13"/>
        <v>422540</v>
      </c>
      <c r="L55" s="173" t="s">
        <v>643</v>
      </c>
      <c r="M55" s="277">
        <f t="shared" si="14"/>
        <v>12484</v>
      </c>
      <c r="N55" s="277">
        <v>6519</v>
      </c>
      <c r="P55" s="267">
        <f t="shared" si="11"/>
        <v>0</v>
      </c>
      <c r="Q55" s="267">
        <f t="shared" si="10"/>
        <v>0</v>
      </c>
    </row>
    <row r="56" spans="1:17" ht="15" customHeight="1">
      <c r="B56" s="173" t="s">
        <v>83</v>
      </c>
      <c r="C56" s="277">
        <v>80601</v>
      </c>
      <c r="D56" s="277">
        <v>79962</v>
      </c>
      <c r="G56" s="1400" t="s">
        <v>298</v>
      </c>
      <c r="H56" s="173" t="s">
        <v>298</v>
      </c>
      <c r="I56" s="277">
        <f t="shared" si="12"/>
        <v>80601</v>
      </c>
      <c r="J56" s="277">
        <f t="shared" si="13"/>
        <v>79962</v>
      </c>
      <c r="L56" s="173" t="s">
        <v>83</v>
      </c>
      <c r="M56" s="277">
        <f t="shared" si="14"/>
        <v>80601</v>
      </c>
      <c r="N56" s="277">
        <v>75794</v>
      </c>
      <c r="P56" s="267">
        <f t="shared" si="11"/>
        <v>0</v>
      </c>
      <c r="Q56" s="267">
        <f t="shared" si="10"/>
        <v>0</v>
      </c>
    </row>
    <row r="57" spans="1:17" ht="15" customHeight="1">
      <c r="A57" s="173" t="s">
        <v>653</v>
      </c>
      <c r="B57" s="173" t="s">
        <v>644</v>
      </c>
      <c r="C57" s="277">
        <v>942</v>
      </c>
      <c r="D57" s="277">
        <v>1335</v>
      </c>
      <c r="G57" s="1400" t="s">
        <v>709</v>
      </c>
      <c r="H57" s="173" t="s">
        <v>299</v>
      </c>
      <c r="I57" s="277">
        <f t="shared" si="12"/>
        <v>942</v>
      </c>
      <c r="J57" s="277">
        <f t="shared" si="13"/>
        <v>1335</v>
      </c>
      <c r="L57" s="173" t="s">
        <v>653</v>
      </c>
      <c r="M57" s="277">
        <f t="shared" si="14"/>
        <v>942</v>
      </c>
      <c r="N57" s="277">
        <v>757</v>
      </c>
      <c r="P57" s="267">
        <f t="shared" si="11"/>
        <v>0</v>
      </c>
      <c r="Q57" s="267">
        <f t="shared" si="10"/>
        <v>0</v>
      </c>
    </row>
    <row r="58" spans="1:17" ht="15" customHeight="1">
      <c r="B58" s="173" t="s">
        <v>1612</v>
      </c>
      <c r="C58" s="277">
        <v>226118</v>
      </c>
      <c r="D58" s="277">
        <v>210460.41263000001</v>
      </c>
      <c r="H58" s="173" t="s">
        <v>1645</v>
      </c>
      <c r="I58" s="277">
        <f t="shared" si="12"/>
        <v>226118</v>
      </c>
      <c r="J58" s="277">
        <f t="shared" si="13"/>
        <v>210460.41263000001</v>
      </c>
      <c r="L58" s="173"/>
      <c r="M58" s="277">
        <f t="shared" si="14"/>
        <v>226118</v>
      </c>
      <c r="N58" s="277"/>
      <c r="P58" s="267">
        <f t="shared" si="11"/>
        <v>0</v>
      </c>
      <c r="Q58" s="267">
        <f t="shared" si="10"/>
        <v>0</v>
      </c>
    </row>
    <row r="59" spans="1:17" ht="15" customHeight="1" thickBot="1">
      <c r="B59" s="173" t="s">
        <v>30</v>
      </c>
      <c r="C59" s="277">
        <v>-3433</v>
      </c>
      <c r="D59" s="277">
        <v>30298.587370000001</v>
      </c>
      <c r="G59" s="1400" t="s">
        <v>727</v>
      </c>
      <c r="H59" s="173" t="s">
        <v>20</v>
      </c>
      <c r="I59" s="277">
        <f t="shared" si="12"/>
        <v>-3433</v>
      </c>
      <c r="J59" s="277">
        <f t="shared" si="13"/>
        <v>30298.587370000001</v>
      </c>
      <c r="L59" s="173" t="s">
        <v>30</v>
      </c>
      <c r="M59" s="277">
        <f t="shared" si="14"/>
        <v>-3433</v>
      </c>
      <c r="N59" s="277">
        <v>98526</v>
      </c>
      <c r="P59" s="267">
        <f t="shared" si="11"/>
        <v>0</v>
      </c>
      <c r="Q59" s="267">
        <f t="shared" si="10"/>
        <v>0</v>
      </c>
    </row>
    <row r="60" spans="1:17" ht="15" customHeight="1" thickBot="1">
      <c r="B60" s="142"/>
      <c r="C60" s="203">
        <f>SUM(C47:C59)</f>
        <v>1341165.73208</v>
      </c>
      <c r="D60" s="203">
        <f>SUM(D47:D59)</f>
        <v>1887088.73208</v>
      </c>
      <c r="H60" s="142"/>
      <c r="I60" s="203">
        <f t="shared" si="12"/>
        <v>1341165.73208</v>
      </c>
      <c r="J60" s="203">
        <f t="shared" si="13"/>
        <v>1887088.73208</v>
      </c>
      <c r="L60" s="142"/>
      <c r="M60" s="203">
        <f t="shared" si="14"/>
        <v>1341165.73208</v>
      </c>
      <c r="N60" s="203">
        <v>1110807.73208</v>
      </c>
      <c r="P60" s="267">
        <f t="shared" si="11"/>
        <v>0</v>
      </c>
      <c r="Q60" s="267">
        <f t="shared" si="10"/>
        <v>0</v>
      </c>
    </row>
    <row r="61" spans="1:17" ht="15" customHeight="1" thickBot="1">
      <c r="B61" s="294" t="s">
        <v>84</v>
      </c>
      <c r="C61" s="295"/>
      <c r="D61" s="295"/>
      <c r="H61" s="294" t="s">
        <v>279</v>
      </c>
      <c r="I61" s="295"/>
      <c r="J61" s="295"/>
      <c r="L61" s="294" t="s">
        <v>84</v>
      </c>
      <c r="M61" s="295"/>
      <c r="N61" s="295"/>
      <c r="P61" s="267">
        <f t="shared" si="11"/>
        <v>0</v>
      </c>
      <c r="Q61" s="267">
        <f t="shared" si="10"/>
        <v>0</v>
      </c>
    </row>
    <row r="62" spans="1:17" ht="15" customHeight="1">
      <c r="B62" s="215" t="s">
        <v>85</v>
      </c>
      <c r="C62" s="278"/>
      <c r="D62" s="278"/>
      <c r="H62" s="215" t="s">
        <v>300</v>
      </c>
      <c r="I62" s="278"/>
      <c r="J62" s="278"/>
      <c r="L62" s="215" t="s">
        <v>85</v>
      </c>
      <c r="M62" s="278"/>
      <c r="N62" s="278"/>
      <c r="P62" s="267">
        <f t="shared" si="11"/>
        <v>0</v>
      </c>
      <c r="Q62" s="267">
        <f t="shared" si="10"/>
        <v>0</v>
      </c>
    </row>
    <row r="63" spans="1:17" ht="15" customHeight="1">
      <c r="B63" s="173" t="s">
        <v>641</v>
      </c>
      <c r="C63" s="277">
        <v>642406</v>
      </c>
      <c r="D63" s="277">
        <v>669117</v>
      </c>
      <c r="G63" s="1400" t="s">
        <v>746</v>
      </c>
      <c r="H63" s="173" t="s">
        <v>289</v>
      </c>
      <c r="I63" s="277">
        <f t="shared" ref="I63:I76" si="15">C63</f>
        <v>642406</v>
      </c>
      <c r="J63" s="277">
        <f t="shared" ref="J63:J76" si="16">D63</f>
        <v>669117</v>
      </c>
      <c r="L63" s="173" t="s">
        <v>641</v>
      </c>
      <c r="M63" s="277">
        <f t="shared" ref="M63:M76" si="17">C63</f>
        <v>642406</v>
      </c>
      <c r="N63" s="277">
        <v>704383</v>
      </c>
      <c r="P63" s="267">
        <f t="shared" si="11"/>
        <v>0</v>
      </c>
      <c r="Q63" s="267">
        <f t="shared" si="10"/>
        <v>0</v>
      </c>
    </row>
    <row r="64" spans="1:17" ht="15" customHeight="1">
      <c r="B64" s="173" t="s">
        <v>645</v>
      </c>
      <c r="C64" s="277">
        <v>16592622</v>
      </c>
      <c r="D64" s="277">
        <v>14696513</v>
      </c>
      <c r="G64" s="1400" t="s">
        <v>747</v>
      </c>
      <c r="H64" s="173" t="s">
        <v>290</v>
      </c>
      <c r="I64" s="277">
        <f t="shared" si="15"/>
        <v>16592622</v>
      </c>
      <c r="J64" s="277">
        <f t="shared" si="16"/>
        <v>14696513</v>
      </c>
      <c r="L64" s="173" t="s">
        <v>645</v>
      </c>
      <c r="M64" s="277">
        <f t="shared" si="17"/>
        <v>16592622</v>
      </c>
      <c r="N64" s="277">
        <v>13022977</v>
      </c>
      <c r="P64" s="267">
        <f t="shared" si="11"/>
        <v>0</v>
      </c>
      <c r="Q64" s="267">
        <f t="shared" si="10"/>
        <v>0</v>
      </c>
    </row>
    <row r="65" spans="1:17" ht="15" customHeight="1">
      <c r="B65" s="173" t="s">
        <v>646</v>
      </c>
      <c r="C65" s="277">
        <v>30725</v>
      </c>
      <c r="D65" s="277">
        <v>36959</v>
      </c>
      <c r="G65" s="1400" t="s">
        <v>713</v>
      </c>
      <c r="H65" s="173" t="s">
        <v>291</v>
      </c>
      <c r="I65" s="277">
        <f t="shared" si="15"/>
        <v>30725</v>
      </c>
      <c r="J65" s="277">
        <f t="shared" si="16"/>
        <v>36959</v>
      </c>
      <c r="L65" s="173" t="s">
        <v>646</v>
      </c>
      <c r="M65" s="174">
        <f t="shared" si="17"/>
        <v>30725</v>
      </c>
      <c r="N65" s="277">
        <v>35828</v>
      </c>
      <c r="P65" s="267">
        <f t="shared" si="11"/>
        <v>0</v>
      </c>
      <c r="Q65" s="267">
        <f t="shared" si="10"/>
        <v>0</v>
      </c>
    </row>
    <row r="66" spans="1:17" ht="15" customHeight="1">
      <c r="B66" s="173" t="s">
        <v>191</v>
      </c>
      <c r="C66" s="277">
        <v>-6402</v>
      </c>
      <c r="D66" s="277">
        <v>17312</v>
      </c>
      <c r="G66" s="1400" t="s">
        <v>754</v>
      </c>
      <c r="H66" s="173" t="s">
        <v>292</v>
      </c>
      <c r="I66" s="277">
        <f t="shared" si="15"/>
        <v>-6402</v>
      </c>
      <c r="J66" s="277">
        <f t="shared" si="16"/>
        <v>17312</v>
      </c>
      <c r="L66" s="173" t="s">
        <v>191</v>
      </c>
      <c r="M66" s="277">
        <f t="shared" si="17"/>
        <v>-6402</v>
      </c>
      <c r="N66" s="277">
        <v>23765</v>
      </c>
      <c r="P66" s="267"/>
      <c r="Q66" s="267"/>
    </row>
    <row r="67" spans="1:17" ht="15" customHeight="1">
      <c r="B67" s="173" t="s">
        <v>647</v>
      </c>
      <c r="C67" s="277">
        <v>3861</v>
      </c>
      <c r="D67" s="277">
        <v>3456</v>
      </c>
      <c r="G67" s="1400" t="s">
        <v>714</v>
      </c>
      <c r="H67" s="173" t="s">
        <v>293</v>
      </c>
      <c r="I67" s="277">
        <f t="shared" si="15"/>
        <v>3861</v>
      </c>
      <c r="J67" s="277">
        <f t="shared" si="16"/>
        <v>3456</v>
      </c>
      <c r="L67" s="173" t="s">
        <v>647</v>
      </c>
      <c r="M67" s="277">
        <f t="shared" si="17"/>
        <v>3861</v>
      </c>
      <c r="N67" s="277">
        <v>2229</v>
      </c>
      <c r="P67" s="267">
        <f t="shared" ref="P67:P82" si="18">I67-C67</f>
        <v>0</v>
      </c>
      <c r="Q67" s="267">
        <f t="shared" ref="Q67:Q82" si="19">J67-D67</f>
        <v>0</v>
      </c>
    </row>
    <row r="68" spans="1:17" ht="15" hidden="1" customHeight="1">
      <c r="B68" s="173" t="s">
        <v>654</v>
      </c>
      <c r="C68" s="277">
        <v>0</v>
      </c>
      <c r="D68" s="277">
        <v>0</v>
      </c>
      <c r="G68" s="1400" t="s">
        <v>748</v>
      </c>
      <c r="H68" s="173" t="s">
        <v>301</v>
      </c>
      <c r="I68" s="277">
        <f t="shared" si="15"/>
        <v>0</v>
      </c>
      <c r="J68" s="277">
        <f t="shared" si="16"/>
        <v>0</v>
      </c>
      <c r="L68" s="173" t="s">
        <v>654</v>
      </c>
      <c r="M68" s="277">
        <f t="shared" si="17"/>
        <v>0</v>
      </c>
      <c r="N68" s="277">
        <v>0</v>
      </c>
      <c r="P68" s="267">
        <f t="shared" si="18"/>
        <v>0</v>
      </c>
      <c r="Q68" s="267">
        <f t="shared" si="19"/>
        <v>0</v>
      </c>
    </row>
    <row r="69" spans="1:17" ht="15" customHeight="1">
      <c r="B69" s="173" t="s">
        <v>88</v>
      </c>
      <c r="C69" s="277">
        <v>23165</v>
      </c>
      <c r="D69" s="277">
        <v>25773</v>
      </c>
      <c r="G69" s="1400" t="s">
        <v>749</v>
      </c>
      <c r="H69" s="173" t="s">
        <v>302</v>
      </c>
      <c r="I69" s="277">
        <f t="shared" si="15"/>
        <v>23165</v>
      </c>
      <c r="J69" s="277">
        <f t="shared" si="16"/>
        <v>25773</v>
      </c>
      <c r="L69" s="173" t="s">
        <v>88</v>
      </c>
      <c r="M69" s="277">
        <f t="shared" si="17"/>
        <v>23165</v>
      </c>
      <c r="N69" s="277">
        <v>29777</v>
      </c>
      <c r="P69" s="267">
        <f t="shared" si="18"/>
        <v>0</v>
      </c>
      <c r="Q69" s="267">
        <f t="shared" si="19"/>
        <v>0</v>
      </c>
    </row>
    <row r="70" spans="1:17" ht="15" customHeight="1">
      <c r="B70" s="173" t="s">
        <v>648</v>
      </c>
      <c r="C70" s="277">
        <v>1455352</v>
      </c>
      <c r="D70" s="277">
        <v>1524834</v>
      </c>
      <c r="G70" s="1400" t="s">
        <v>750</v>
      </c>
      <c r="H70" s="173" t="s">
        <v>282</v>
      </c>
      <c r="I70" s="277">
        <f t="shared" si="15"/>
        <v>1455352</v>
      </c>
      <c r="J70" s="277">
        <f t="shared" si="16"/>
        <v>1524834</v>
      </c>
      <c r="L70" s="173" t="s">
        <v>648</v>
      </c>
      <c r="M70" s="277">
        <f t="shared" si="17"/>
        <v>1455352</v>
      </c>
      <c r="N70" s="277">
        <v>1678737</v>
      </c>
      <c r="P70" s="267">
        <f t="shared" si="18"/>
        <v>0</v>
      </c>
      <c r="Q70" s="267">
        <f t="shared" si="19"/>
        <v>0</v>
      </c>
    </row>
    <row r="71" spans="1:17" ht="15" customHeight="1">
      <c r="B71" s="173" t="s">
        <v>649</v>
      </c>
      <c r="C71" s="277">
        <v>43843</v>
      </c>
      <c r="D71" s="277">
        <v>35404</v>
      </c>
      <c r="G71" s="1400" t="s">
        <v>751</v>
      </c>
      <c r="H71" s="173" t="s">
        <v>296</v>
      </c>
      <c r="I71" s="277">
        <f t="shared" si="15"/>
        <v>43843</v>
      </c>
      <c r="J71" s="277">
        <f t="shared" si="16"/>
        <v>35404</v>
      </c>
      <c r="L71" s="173" t="s">
        <v>649</v>
      </c>
      <c r="M71" s="277">
        <f t="shared" si="17"/>
        <v>43843</v>
      </c>
      <c r="N71" s="277">
        <v>27173</v>
      </c>
      <c r="P71" s="267">
        <f t="shared" si="18"/>
        <v>0</v>
      </c>
      <c r="Q71" s="267">
        <f t="shared" si="19"/>
        <v>0</v>
      </c>
    </row>
    <row r="72" spans="1:17" ht="15" customHeight="1">
      <c r="A72" s="173" t="s">
        <v>655</v>
      </c>
      <c r="B72" s="173" t="s">
        <v>1620</v>
      </c>
      <c r="C72" s="277">
        <v>162726</v>
      </c>
      <c r="D72" s="277">
        <v>157457</v>
      </c>
      <c r="G72" s="1400" t="s">
        <v>719</v>
      </c>
      <c r="H72" s="173" t="s">
        <v>298</v>
      </c>
      <c r="I72" s="277">
        <f t="shared" si="15"/>
        <v>162726</v>
      </c>
      <c r="J72" s="277">
        <f t="shared" si="16"/>
        <v>157457</v>
      </c>
      <c r="L72" s="173" t="s">
        <v>655</v>
      </c>
      <c r="M72" s="277">
        <f t="shared" si="17"/>
        <v>162726</v>
      </c>
      <c r="N72" s="277">
        <v>153480</v>
      </c>
      <c r="P72" s="267">
        <f t="shared" si="18"/>
        <v>0</v>
      </c>
      <c r="Q72" s="267">
        <f t="shared" si="19"/>
        <v>0</v>
      </c>
    </row>
    <row r="73" spans="1:17" ht="15" hidden="1" customHeight="1">
      <c r="B73" s="173" t="s">
        <v>656</v>
      </c>
      <c r="C73" s="277">
        <v>0</v>
      </c>
      <c r="D73" s="277">
        <v>0</v>
      </c>
      <c r="G73" s="1400" t="s">
        <v>752</v>
      </c>
      <c r="H73" s="173" t="s">
        <v>303</v>
      </c>
      <c r="I73" s="277">
        <f t="shared" si="15"/>
        <v>0</v>
      </c>
      <c r="J73" s="277">
        <f t="shared" si="16"/>
        <v>0</v>
      </c>
      <c r="L73" s="173" t="s">
        <v>656</v>
      </c>
      <c r="M73" s="277">
        <f t="shared" si="17"/>
        <v>0</v>
      </c>
      <c r="N73" s="277">
        <v>0</v>
      </c>
      <c r="P73" s="267">
        <f t="shared" si="18"/>
        <v>0</v>
      </c>
      <c r="Q73" s="267">
        <f t="shared" si="19"/>
        <v>0</v>
      </c>
    </row>
    <row r="74" spans="1:17" ht="15" customHeight="1">
      <c r="B74" s="173" t="s">
        <v>657</v>
      </c>
      <c r="C74" s="277">
        <v>900615</v>
      </c>
      <c r="D74" s="277">
        <v>850307</v>
      </c>
      <c r="G74" s="1400" t="s">
        <v>753</v>
      </c>
      <c r="H74" s="173" t="s">
        <v>304</v>
      </c>
      <c r="I74" s="277">
        <f t="shared" si="15"/>
        <v>900615</v>
      </c>
      <c r="J74" s="277">
        <f t="shared" si="16"/>
        <v>850307</v>
      </c>
      <c r="L74" s="173" t="s">
        <v>657</v>
      </c>
      <c r="M74" s="277">
        <f t="shared" si="17"/>
        <v>900615</v>
      </c>
      <c r="N74" s="277">
        <v>678503</v>
      </c>
      <c r="P74" s="267">
        <f t="shared" si="18"/>
        <v>0</v>
      </c>
      <c r="Q74" s="267">
        <f t="shared" si="19"/>
        <v>0</v>
      </c>
    </row>
    <row r="75" spans="1:17" ht="15" customHeight="1" thickBot="1">
      <c r="B75" s="173" t="s">
        <v>602</v>
      </c>
      <c r="C75" s="277">
        <v>396</v>
      </c>
      <c r="D75" s="277">
        <v>334</v>
      </c>
      <c r="G75" s="1400" t="s">
        <v>755</v>
      </c>
      <c r="H75" s="173" t="s">
        <v>20</v>
      </c>
      <c r="I75" s="277">
        <f t="shared" si="15"/>
        <v>396</v>
      </c>
      <c r="J75" s="277">
        <f t="shared" si="16"/>
        <v>334</v>
      </c>
      <c r="L75" s="173" t="s">
        <v>602</v>
      </c>
      <c r="M75" s="277">
        <f t="shared" si="17"/>
        <v>396</v>
      </c>
      <c r="N75" s="277">
        <v>338</v>
      </c>
      <c r="P75" s="267">
        <f t="shared" si="18"/>
        <v>0</v>
      </c>
      <c r="Q75" s="267">
        <f t="shared" si="19"/>
        <v>0</v>
      </c>
    </row>
    <row r="76" spans="1:17" ht="15" customHeight="1" thickBot="1">
      <c r="B76" s="142"/>
      <c r="C76" s="203">
        <f>SUM(C63:C75)</f>
        <v>19849309</v>
      </c>
      <c r="D76" s="203">
        <f>SUM(D63:D75)</f>
        <v>18017466</v>
      </c>
      <c r="H76" s="142"/>
      <c r="I76" s="203">
        <f t="shared" si="15"/>
        <v>19849309</v>
      </c>
      <c r="J76" s="203">
        <f t="shared" si="16"/>
        <v>18017466</v>
      </c>
      <c r="L76" s="142"/>
      <c r="M76" s="203">
        <f t="shared" si="17"/>
        <v>19849309</v>
      </c>
      <c r="N76" s="203">
        <v>16357190</v>
      </c>
      <c r="P76" s="267">
        <f t="shared" si="18"/>
        <v>0</v>
      </c>
      <c r="Q76" s="267">
        <f t="shared" si="19"/>
        <v>0</v>
      </c>
    </row>
    <row r="77" spans="1:17" ht="15" customHeight="1" thickBot="1">
      <c r="B77" s="294" t="s">
        <v>91</v>
      </c>
      <c r="C77" s="295"/>
      <c r="D77" s="295"/>
      <c r="H77" s="294" t="s">
        <v>305</v>
      </c>
      <c r="I77" s="295"/>
      <c r="J77" s="295"/>
      <c r="L77" s="294" t="s">
        <v>91</v>
      </c>
      <c r="M77" s="295"/>
      <c r="N77" s="295"/>
      <c r="P77" s="267">
        <f t="shared" si="18"/>
        <v>0</v>
      </c>
      <c r="Q77" s="267">
        <f t="shared" si="19"/>
        <v>0</v>
      </c>
    </row>
    <row r="78" spans="1:17" ht="15" customHeight="1">
      <c r="B78" s="173" t="s">
        <v>658</v>
      </c>
      <c r="C78" s="277">
        <v>3590020</v>
      </c>
      <c r="D78" s="277">
        <v>3590020</v>
      </c>
      <c r="G78" s="1400" t="s">
        <v>306</v>
      </c>
      <c r="H78" s="173" t="s">
        <v>306</v>
      </c>
      <c r="I78" s="277">
        <f t="shared" ref="I78:I87" si="20">C78</f>
        <v>3590020</v>
      </c>
      <c r="J78" s="277">
        <f t="shared" ref="J78:J87" si="21">D78</f>
        <v>3590020</v>
      </c>
      <c r="L78" s="173" t="s">
        <v>658</v>
      </c>
      <c r="M78" s="277">
        <f>C78</f>
        <v>3590020</v>
      </c>
      <c r="N78" s="277">
        <v>3590020</v>
      </c>
      <c r="P78" s="267">
        <f t="shared" si="18"/>
        <v>0</v>
      </c>
      <c r="Q78" s="267">
        <f t="shared" si="19"/>
        <v>0</v>
      </c>
    </row>
    <row r="79" spans="1:17" ht="15" customHeight="1">
      <c r="B79" s="173" t="s">
        <v>659</v>
      </c>
      <c r="C79" s="277">
        <v>666</v>
      </c>
      <c r="D79" s="277">
        <v>666</v>
      </c>
      <c r="G79" s="1400" t="s">
        <v>307</v>
      </c>
      <c r="H79" s="173" t="s">
        <v>307</v>
      </c>
      <c r="I79" s="277">
        <f t="shared" si="20"/>
        <v>666</v>
      </c>
      <c r="J79" s="277">
        <f t="shared" si="21"/>
        <v>666</v>
      </c>
      <c r="L79" s="173" t="s">
        <v>659</v>
      </c>
      <c r="M79" s="277">
        <f>C79</f>
        <v>666</v>
      </c>
      <c r="N79" s="277">
        <v>666</v>
      </c>
      <c r="P79" s="267">
        <f t="shared" si="18"/>
        <v>0</v>
      </c>
      <c r="Q79" s="267">
        <f t="shared" si="19"/>
        <v>0</v>
      </c>
    </row>
    <row r="80" spans="1:17" ht="15" customHeight="1">
      <c r="B80" s="173" t="s">
        <v>660</v>
      </c>
      <c r="C80" s="277">
        <v>4070802</v>
      </c>
      <c r="D80" s="277">
        <v>3742461</v>
      </c>
      <c r="G80" s="1400" t="s">
        <v>308</v>
      </c>
      <c r="H80" s="173" t="s">
        <v>308</v>
      </c>
      <c r="I80" s="277">
        <f t="shared" si="20"/>
        <v>4070802</v>
      </c>
      <c r="J80" s="277">
        <f t="shared" si="21"/>
        <v>3742461</v>
      </c>
      <c r="L80" s="173" t="s">
        <v>660</v>
      </c>
      <c r="M80" s="277">
        <f>C80</f>
        <v>4070802</v>
      </c>
      <c r="N80" s="277">
        <v>3697689</v>
      </c>
      <c r="P80" s="267">
        <f t="shared" si="18"/>
        <v>0</v>
      </c>
      <c r="Q80" s="267">
        <f t="shared" si="19"/>
        <v>0</v>
      </c>
    </row>
    <row r="81" spans="2:17" ht="15" customHeight="1">
      <c r="B81" s="173" t="s">
        <v>94</v>
      </c>
      <c r="C81" s="277">
        <v>2415437</v>
      </c>
      <c r="D81" s="277">
        <v>2493015</v>
      </c>
      <c r="G81" s="1400" t="s">
        <v>757</v>
      </c>
      <c r="H81" s="173" t="s">
        <v>309</v>
      </c>
      <c r="I81" s="277">
        <f t="shared" si="20"/>
        <v>2415437</v>
      </c>
      <c r="J81" s="277">
        <f t="shared" si="21"/>
        <v>2493015</v>
      </c>
      <c r="L81" s="173" t="s">
        <v>94</v>
      </c>
      <c r="M81" s="277">
        <f>C81</f>
        <v>2415437</v>
      </c>
      <c r="N81" s="277">
        <v>2705763</v>
      </c>
      <c r="P81" s="267">
        <f t="shared" si="18"/>
        <v>0</v>
      </c>
      <c r="Q81" s="267">
        <f t="shared" si="19"/>
        <v>0</v>
      </c>
    </row>
    <row r="82" spans="2:17" ht="15" customHeight="1">
      <c r="B82" s="173" t="s">
        <v>95</v>
      </c>
      <c r="C82" s="277">
        <v>89530</v>
      </c>
      <c r="D82" s="277">
        <v>97571</v>
      </c>
      <c r="G82" s="1400" t="s">
        <v>310</v>
      </c>
      <c r="H82" s="173" t="s">
        <v>310</v>
      </c>
      <c r="I82" s="277">
        <f t="shared" si="20"/>
        <v>89530</v>
      </c>
      <c r="J82" s="277">
        <f t="shared" si="21"/>
        <v>97571</v>
      </c>
      <c r="L82" s="173" t="s">
        <v>95</v>
      </c>
      <c r="M82" s="277">
        <f>C82</f>
        <v>89530</v>
      </c>
      <c r="N82" s="277">
        <v>127545</v>
      </c>
      <c r="P82" s="267">
        <f t="shared" si="18"/>
        <v>0</v>
      </c>
      <c r="Q82" s="267">
        <f t="shared" si="19"/>
        <v>0</v>
      </c>
    </row>
    <row r="83" spans="2:17" ht="15" customHeight="1" thickBot="1">
      <c r="B83" s="1112" t="s">
        <v>967</v>
      </c>
      <c r="C83" s="1272">
        <v>279322</v>
      </c>
      <c r="D83" s="1272">
        <v>279322</v>
      </c>
      <c r="G83" s="1400" t="s">
        <v>1684</v>
      </c>
      <c r="H83" s="1112" t="s">
        <v>1684</v>
      </c>
      <c r="I83" s="1272">
        <f t="shared" si="20"/>
        <v>279322</v>
      </c>
      <c r="J83" s="1272">
        <f t="shared" si="21"/>
        <v>279322</v>
      </c>
      <c r="L83" s="1112"/>
      <c r="M83" s="1272"/>
      <c r="N83" s="1272"/>
      <c r="P83" s="267">
        <f>I83-C83</f>
        <v>0</v>
      </c>
      <c r="Q83" s="267"/>
    </row>
    <row r="84" spans="2:17" ht="15" customHeight="1" thickBot="1">
      <c r="B84" s="142"/>
      <c r="C84" s="203">
        <f>SUM(C78:C83)</f>
        <v>10445777</v>
      </c>
      <c r="D84" s="203">
        <f>SUM(D78:D83)</f>
        <v>10203055</v>
      </c>
      <c r="H84" s="142"/>
      <c r="I84" s="203">
        <f t="shared" si="20"/>
        <v>10445777</v>
      </c>
      <c r="J84" s="203">
        <f t="shared" si="21"/>
        <v>10203055</v>
      </c>
      <c r="L84" s="142"/>
      <c r="M84" s="203">
        <f>C84</f>
        <v>10445777</v>
      </c>
      <c r="N84" s="203">
        <v>10121683</v>
      </c>
      <c r="P84" s="267">
        <f>I84-C84</f>
        <v>0</v>
      </c>
      <c r="Q84" s="267">
        <f>J84-D84</f>
        <v>0</v>
      </c>
    </row>
    <row r="85" spans="2:17" ht="31.5" customHeight="1" thickBot="1">
      <c r="B85" s="173" t="s">
        <v>96</v>
      </c>
      <c r="C85" s="277">
        <v>321507</v>
      </c>
      <c r="D85" s="277">
        <v>285544</v>
      </c>
      <c r="G85" s="1400" t="s">
        <v>756</v>
      </c>
      <c r="H85" s="173" t="s">
        <v>415</v>
      </c>
      <c r="I85" s="279">
        <f t="shared" si="20"/>
        <v>321507</v>
      </c>
      <c r="J85" s="279">
        <f t="shared" si="21"/>
        <v>285544</v>
      </c>
      <c r="L85" s="173" t="s">
        <v>96</v>
      </c>
      <c r="M85" s="277">
        <f>C85</f>
        <v>321507</v>
      </c>
      <c r="N85" s="277">
        <v>548730</v>
      </c>
      <c r="P85" s="267">
        <f>I85-C85</f>
        <v>0</v>
      </c>
      <c r="Q85" s="267">
        <f>J85-D85</f>
        <v>0</v>
      </c>
    </row>
    <row r="86" spans="2:17" ht="15" customHeight="1">
      <c r="B86" s="296"/>
      <c r="C86" s="297">
        <f>C84+C85</f>
        <v>10767284</v>
      </c>
      <c r="D86" s="297">
        <f>D84+D85</f>
        <v>10488599</v>
      </c>
      <c r="H86" s="296"/>
      <c r="I86" s="297">
        <f t="shared" si="20"/>
        <v>10767284</v>
      </c>
      <c r="J86" s="297">
        <f t="shared" si="21"/>
        <v>10488599</v>
      </c>
      <c r="L86" s="296"/>
      <c r="M86" s="297">
        <f>C86</f>
        <v>10767284</v>
      </c>
      <c r="N86" s="297">
        <v>10670413</v>
      </c>
      <c r="P86" s="267">
        <f>I86-C86</f>
        <v>0</v>
      </c>
      <c r="Q86" s="267">
        <f>J86-D86</f>
        <v>0</v>
      </c>
    </row>
    <row r="87" spans="2:17" ht="15" customHeight="1" thickBot="1">
      <c r="B87" s="300" t="s">
        <v>97</v>
      </c>
      <c r="C87" s="301">
        <f>C86+C76+C60</f>
        <v>31957758.732080001</v>
      </c>
      <c r="D87" s="301">
        <f>D86+D76+D60</f>
        <v>30393153.732080001</v>
      </c>
      <c r="H87" s="300" t="s">
        <v>312</v>
      </c>
      <c r="I87" s="301">
        <f t="shared" si="20"/>
        <v>31957758.732080001</v>
      </c>
      <c r="J87" s="301">
        <f t="shared" si="21"/>
        <v>30393153.732080001</v>
      </c>
      <c r="L87" s="300" t="s">
        <v>97</v>
      </c>
      <c r="M87" s="301">
        <f>C87</f>
        <v>31957758.732080001</v>
      </c>
      <c r="N87" s="301">
        <v>28138410.732080001</v>
      </c>
      <c r="P87" s="267">
        <f>I87-C87</f>
        <v>0</v>
      </c>
      <c r="Q87" s="267">
        <f>J87-D87</f>
        <v>0</v>
      </c>
    </row>
    <row r="88" spans="2:17" ht="15" customHeight="1">
      <c r="C88" s="831"/>
      <c r="L88" s="213"/>
      <c r="M88" s="213"/>
      <c r="N88" s="213"/>
    </row>
    <row r="89" spans="2:17" ht="15" customHeight="1">
      <c r="B89" s="832" t="s">
        <v>413</v>
      </c>
      <c r="C89" s="833">
        <v>0</v>
      </c>
      <c r="D89" s="833">
        <v>0</v>
      </c>
      <c r="L89" s="213"/>
      <c r="M89" s="213"/>
      <c r="N89" s="213"/>
    </row>
    <row r="90" spans="2:17" ht="15" customHeight="1">
      <c r="B90" s="832" t="s">
        <v>414</v>
      </c>
      <c r="C90" s="833">
        <v>0</v>
      </c>
      <c r="D90" s="833">
        <v>0</v>
      </c>
      <c r="L90" s="213"/>
      <c r="M90" s="213"/>
      <c r="N90" s="213"/>
    </row>
    <row r="91" spans="2:17" ht="15" customHeight="1">
      <c r="B91" s="832" t="s">
        <v>412</v>
      </c>
      <c r="C91" s="833">
        <f>C87-C42</f>
        <v>0</v>
      </c>
      <c r="D91" s="833">
        <f>D87-D42</f>
        <v>0</v>
      </c>
      <c r="L91" s="213"/>
      <c r="M91" s="213"/>
      <c r="N91" s="213"/>
    </row>
    <row r="92" spans="2:17" ht="15" customHeight="1">
      <c r="L92" s="213"/>
      <c r="M92" s="213"/>
      <c r="N92" s="213"/>
    </row>
    <row r="93" spans="2:17" ht="15" customHeight="1">
      <c r="B93" s="213" t="s">
        <v>626</v>
      </c>
      <c r="C93" s="831">
        <f>C84*1000/658883304</f>
        <v>15.85375883192815</v>
      </c>
      <c r="D93" s="831">
        <f>D84*1000/658883304</f>
        <v>15.485374933707533</v>
      </c>
      <c r="L93" s="213"/>
      <c r="M93" s="213"/>
      <c r="N93" s="213"/>
    </row>
    <row r="94" spans="2:17" ht="15" customHeight="1"/>
    <row r="95" spans="2:17" ht="15" customHeight="1"/>
    <row r="96" spans="2:17" ht="15" customHeight="1"/>
    <row r="97" ht="15" customHeight="1"/>
    <row r="98" ht="15" customHeight="1"/>
  </sheetData>
  <mergeCells count="7">
    <mergeCell ref="B2:B5"/>
    <mergeCell ref="M11:N11"/>
    <mergeCell ref="M44:N44"/>
    <mergeCell ref="I11:J11"/>
    <mergeCell ref="C11:D11"/>
    <mergeCell ref="C44:D44"/>
    <mergeCell ref="I44:J44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C84:D84 C36:D36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14C4-6CCB-4D57-9C21-1A855F461C49}">
  <sheetPr codeName="Planilha21">
    <tabColor rgb="FF0099FF"/>
  </sheetPr>
  <dimension ref="A1:W90"/>
  <sheetViews>
    <sheetView showGridLines="0" zoomScale="80" zoomScaleNormal="80" workbookViewId="0">
      <pane xSplit="2" ySplit="12" topLeftCell="C13" activePane="bottomRight" state="frozen"/>
      <selection activeCell="N14" sqref="N14"/>
      <selection pane="topRight" activeCell="N14" sqref="N14"/>
      <selection pane="bottomLeft" activeCell="N14" sqref="N14"/>
      <selection pane="bottomRight" activeCell="D12" sqref="D12"/>
    </sheetView>
  </sheetViews>
  <sheetFormatPr defaultColWidth="0" defaultRowHeight="15" customHeight="1"/>
  <cols>
    <col min="1" max="1" width="1" style="2" customWidth="1"/>
    <col min="2" max="2" width="47.81640625" style="160" customWidth="1"/>
    <col min="3" max="3" width="14.453125" style="3" customWidth="1"/>
    <col min="4" max="4" width="16.26953125" style="3" bestFit="1" customWidth="1"/>
    <col min="5" max="5" width="1.54296875" style="2" customWidth="1"/>
    <col min="6" max="6" width="12.81640625" style="2" customWidth="1"/>
    <col min="7" max="7" width="12.1796875" style="515" customWidth="1"/>
    <col min="8" max="15" width="8.81640625" style="2" customWidth="1"/>
    <col min="16" max="16" width="1.81640625" style="2" customWidth="1"/>
    <col min="17" max="23" width="0" style="2" hidden="1" customWidth="1"/>
    <col min="24" max="16384" width="8.81640625" style="2" hidden="1"/>
  </cols>
  <sheetData>
    <row r="1" spans="1:23" ht="3.65" customHeight="1" thickBot="1">
      <c r="B1" s="2"/>
      <c r="E1" s="3"/>
      <c r="F1" s="3"/>
      <c r="H1" s="3"/>
      <c r="I1" s="3"/>
      <c r="J1" s="3"/>
      <c r="K1" s="3"/>
      <c r="L1" s="3"/>
      <c r="M1" s="3"/>
      <c r="N1" s="3"/>
      <c r="O1" s="3"/>
      <c r="P1" s="3"/>
    </row>
    <row r="2" spans="1:23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7"/>
    </row>
    <row r="3" spans="1:23" ht="15.5">
      <c r="A3" s="64"/>
      <c r="B3" s="1489"/>
      <c r="C3" s="248" t="s">
        <v>775</v>
      </c>
      <c r="D3" s="249">
        <f>Menu!D3</f>
        <v>46203</v>
      </c>
      <c r="E3" s="248"/>
      <c r="F3" s="30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50"/>
    </row>
    <row r="4" spans="1:23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50"/>
    </row>
    <row r="5" spans="1:23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5"/>
    </row>
    <row r="6" spans="1:23" ht="15.5">
      <c r="B6" s="2"/>
      <c r="E6" s="3"/>
      <c r="F6" s="3"/>
      <c r="H6" s="3"/>
      <c r="I6" s="3"/>
      <c r="J6" s="3"/>
      <c r="K6" s="3"/>
      <c r="L6" s="3"/>
      <c r="M6" s="3"/>
      <c r="N6" s="3"/>
      <c r="O6" s="3"/>
      <c r="P6" s="3"/>
    </row>
    <row r="7" spans="1:23" ht="15" customHeight="1">
      <c r="B7" s="4" t="s">
        <v>790</v>
      </c>
      <c r="C7" s="5"/>
      <c r="D7" s="5"/>
      <c r="E7" s="5"/>
      <c r="F7" s="4"/>
      <c r="G7" s="516"/>
      <c r="H7" s="4"/>
      <c r="I7" s="4"/>
      <c r="J7" s="4"/>
      <c r="K7" s="4"/>
      <c r="L7" s="4"/>
      <c r="M7" s="4"/>
      <c r="N7" s="4"/>
      <c r="O7" s="4"/>
      <c r="P7" s="5"/>
    </row>
    <row r="8" spans="1:23" ht="15" customHeight="1">
      <c r="C8" s="160"/>
      <c r="D8" s="160"/>
    </row>
    <row r="9" spans="1:23" ht="15" customHeight="1">
      <c r="B9" s="517" t="s">
        <v>125</v>
      </c>
      <c r="C9" s="518"/>
      <c r="D9" s="518"/>
      <c r="E9" s="518"/>
      <c r="F9" s="518"/>
      <c r="G9" s="519"/>
      <c r="H9" s="518"/>
      <c r="I9" s="518"/>
      <c r="J9" s="518"/>
      <c r="K9" s="518"/>
      <c r="L9" s="518"/>
      <c r="M9" s="518"/>
      <c r="N9" s="518"/>
      <c r="O9" s="518"/>
      <c r="P9" s="518"/>
    </row>
    <row r="10" spans="1:23" ht="15" customHeight="1">
      <c r="B10" s="520"/>
      <c r="C10" s="521"/>
      <c r="D10" s="521"/>
    </row>
    <row r="11" spans="1:23" ht="15" customHeight="1" thickBot="1">
      <c r="B11" s="207" t="s">
        <v>112</v>
      </c>
      <c r="C11" s="1548" t="s">
        <v>25</v>
      </c>
      <c r="D11" s="1549"/>
    </row>
    <row r="12" spans="1:23" ht="15" customHeight="1" thickBot="1">
      <c r="B12" s="305" t="s">
        <v>75</v>
      </c>
      <c r="C12" s="204">
        <f>Menu!F10</f>
        <v>46203</v>
      </c>
      <c r="D12" s="205">
        <v>45838</v>
      </c>
    </row>
    <row r="13" spans="1:23" ht="15" customHeight="1" thickBot="1">
      <c r="B13" s="294" t="s">
        <v>76</v>
      </c>
      <c r="C13" s="60"/>
      <c r="D13" s="60"/>
    </row>
    <row r="14" spans="1:23" ht="15" customHeight="1">
      <c r="B14" s="173" t="s">
        <v>98</v>
      </c>
      <c r="C14" s="277">
        <v>468699</v>
      </c>
      <c r="D14" s="277">
        <v>653574</v>
      </c>
      <c r="F14" s="522">
        <f>C14-D14</f>
        <v>-184875</v>
      </c>
      <c r="G14" s="523">
        <f>F14/D14</f>
        <v>-0.28286773953676247</v>
      </c>
      <c r="J14" s="524"/>
      <c r="K14" s="524"/>
    </row>
    <row r="15" spans="1:23" ht="15" customHeight="1">
      <c r="B15" s="173" t="s">
        <v>99</v>
      </c>
      <c r="C15" s="277">
        <v>1288565</v>
      </c>
      <c r="D15" s="277">
        <v>1176687</v>
      </c>
      <c r="F15" s="522">
        <f t="shared" ref="F15:F78" si="0">C15-D15</f>
        <v>111878</v>
      </c>
      <c r="G15" s="523">
        <f t="shared" ref="G15:G41" si="1">F15/D15</f>
        <v>9.5078810252853987E-2</v>
      </c>
      <c r="J15" s="524"/>
      <c r="K15" s="524"/>
    </row>
    <row r="16" spans="1:23" ht="15" customHeight="1">
      <c r="B16" s="173" t="s">
        <v>100</v>
      </c>
      <c r="C16" s="277">
        <v>456479</v>
      </c>
      <c r="D16" s="277">
        <v>588981</v>
      </c>
      <c r="F16" s="522">
        <f t="shared" si="0"/>
        <v>-132502</v>
      </c>
      <c r="G16" s="523">
        <f t="shared" si="1"/>
        <v>-0.22496820780296817</v>
      </c>
      <c r="J16" s="524"/>
      <c r="K16" s="524"/>
    </row>
    <row r="17" spans="2:11" ht="15" customHeight="1">
      <c r="B17" s="173" t="s">
        <v>101</v>
      </c>
      <c r="C17" s="277">
        <v>54679</v>
      </c>
      <c r="D17" s="277">
        <v>45660</v>
      </c>
      <c r="F17" s="522">
        <f t="shared" si="0"/>
        <v>9019</v>
      </c>
      <c r="G17" s="523">
        <f t="shared" si="1"/>
        <v>0.19752518615856329</v>
      </c>
      <c r="J17" s="524"/>
      <c r="K17" s="524"/>
    </row>
    <row r="18" spans="2:11" ht="15" customHeight="1">
      <c r="B18" s="173" t="s">
        <v>102</v>
      </c>
      <c r="C18" s="277">
        <v>0</v>
      </c>
      <c r="D18" s="277">
        <v>0</v>
      </c>
      <c r="F18" s="522">
        <f t="shared" si="0"/>
        <v>0</v>
      </c>
      <c r="G18" s="523" t="e">
        <f t="shared" si="1"/>
        <v>#DIV/0!</v>
      </c>
      <c r="J18" s="524"/>
      <c r="K18" s="524"/>
    </row>
    <row r="19" spans="2:11" ht="15" customHeight="1">
      <c r="B19" s="173" t="s">
        <v>103</v>
      </c>
      <c r="C19" s="277">
        <v>322473</v>
      </c>
      <c r="D19" s="277">
        <v>444644</v>
      </c>
      <c r="F19" s="522">
        <f t="shared" si="0"/>
        <v>-122171</v>
      </c>
      <c r="G19" s="523">
        <f t="shared" si="1"/>
        <v>-0.27476138213941942</v>
      </c>
      <c r="J19" s="524"/>
      <c r="K19" s="524"/>
    </row>
    <row r="20" spans="2:11" ht="15" customHeight="1">
      <c r="B20" s="173" t="s">
        <v>80</v>
      </c>
      <c r="C20" s="277">
        <v>0</v>
      </c>
      <c r="D20" s="277">
        <v>26668</v>
      </c>
      <c r="F20" s="522">
        <f t="shared" si="0"/>
        <v>-26668</v>
      </c>
      <c r="G20" s="523">
        <f t="shared" si="1"/>
        <v>-1</v>
      </c>
      <c r="J20" s="524"/>
      <c r="K20" s="524"/>
    </row>
    <row r="21" spans="2:11" ht="15" customHeight="1">
      <c r="B21" s="173" t="s">
        <v>104</v>
      </c>
      <c r="C21" s="277">
        <v>84798.732079999987</v>
      </c>
      <c r="D21" s="277">
        <v>127961.73207999999</v>
      </c>
      <c r="F21" s="522">
        <f t="shared" si="0"/>
        <v>-43163</v>
      </c>
      <c r="G21" s="523">
        <f t="shared" si="1"/>
        <v>-0.33731178297129538</v>
      </c>
      <c r="J21" s="524"/>
      <c r="K21" s="524"/>
    </row>
    <row r="22" spans="2:11" ht="15" customHeight="1">
      <c r="B22" s="173" t="s">
        <v>105</v>
      </c>
      <c r="C22" s="277">
        <v>62557</v>
      </c>
      <c r="D22" s="277">
        <v>45975</v>
      </c>
      <c r="F22" s="522">
        <f t="shared" si="0"/>
        <v>16582</v>
      </c>
      <c r="G22" s="523">
        <f t="shared" si="1"/>
        <v>0.36067427949972813</v>
      </c>
      <c r="J22" s="524"/>
      <c r="K22" s="524"/>
    </row>
    <row r="23" spans="2:11" ht="15" customHeight="1">
      <c r="B23" s="173" t="s">
        <v>106</v>
      </c>
      <c r="C23" s="277">
        <v>0</v>
      </c>
      <c r="D23" s="277">
        <v>0</v>
      </c>
      <c r="F23" s="522">
        <f t="shared" si="0"/>
        <v>0</v>
      </c>
      <c r="G23" s="523" t="e">
        <f t="shared" si="1"/>
        <v>#DIV/0!</v>
      </c>
      <c r="J23" s="524"/>
      <c r="K23" s="524"/>
    </row>
    <row r="24" spans="2:11" ht="15" customHeight="1">
      <c r="B24" s="173" t="s">
        <v>30</v>
      </c>
      <c r="C24" s="277">
        <v>164965</v>
      </c>
      <c r="D24" s="277">
        <v>126892</v>
      </c>
      <c r="F24" s="522">
        <f t="shared" si="0"/>
        <v>38073</v>
      </c>
      <c r="G24" s="523">
        <f t="shared" si="1"/>
        <v>0.3000425558742868</v>
      </c>
      <c r="J24" s="524"/>
      <c r="K24" s="524"/>
    </row>
    <row r="25" spans="2:11" ht="15" customHeight="1" thickBot="1">
      <c r="B25" s="305"/>
      <c r="C25" s="525">
        <f>SUM(C14:C24)</f>
        <v>2903215.73208</v>
      </c>
      <c r="D25" s="525">
        <f>SUM(D14:D24)</f>
        <v>3237042.73208</v>
      </c>
      <c r="F25" s="522">
        <f t="shared" si="0"/>
        <v>-333827</v>
      </c>
      <c r="G25" s="523">
        <f t="shared" si="1"/>
        <v>-0.10312715266056915</v>
      </c>
      <c r="J25" s="524"/>
      <c r="K25" s="524"/>
    </row>
    <row r="26" spans="2:11" ht="15" customHeight="1" thickBot="1">
      <c r="B26" s="294" t="s">
        <v>84</v>
      </c>
      <c r="C26" s="60"/>
      <c r="D26" s="60"/>
      <c r="F26" s="522"/>
      <c r="G26" s="523"/>
      <c r="J26" s="524"/>
      <c r="K26" s="524"/>
    </row>
    <row r="27" spans="2:11" ht="15" customHeight="1">
      <c r="B27" s="356" t="s">
        <v>107</v>
      </c>
      <c r="C27" s="526"/>
      <c r="D27" s="527"/>
      <c r="F27" s="522"/>
      <c r="G27" s="523"/>
      <c r="J27" s="524"/>
      <c r="K27" s="524"/>
    </row>
    <row r="28" spans="2:11" ht="15" customHeight="1">
      <c r="B28" s="357" t="s">
        <v>639</v>
      </c>
      <c r="C28" s="358">
        <v>20071</v>
      </c>
      <c r="D28" s="277">
        <v>18889</v>
      </c>
      <c r="F28" s="522">
        <f t="shared" si="0"/>
        <v>1182</v>
      </c>
      <c r="G28" s="523">
        <f t="shared" si="1"/>
        <v>6.2576102493514738E-2</v>
      </c>
      <c r="J28" s="524"/>
      <c r="K28" s="524"/>
    </row>
    <row r="29" spans="2:11" ht="15" customHeight="1">
      <c r="B29" s="173" t="s">
        <v>650</v>
      </c>
      <c r="C29" s="277">
        <v>159267</v>
      </c>
      <c r="D29" s="277">
        <v>214298</v>
      </c>
      <c r="F29" s="522">
        <f t="shared" si="0"/>
        <v>-55031</v>
      </c>
      <c r="G29" s="523">
        <f t="shared" si="1"/>
        <v>-0.25679661032767453</v>
      </c>
      <c r="J29" s="524"/>
      <c r="K29" s="524"/>
    </row>
    <row r="30" spans="2:11" ht="15" customHeight="1">
      <c r="B30" s="173" t="s">
        <v>678</v>
      </c>
      <c r="C30" s="277">
        <v>2829539</v>
      </c>
      <c r="D30" s="277">
        <v>2653970</v>
      </c>
      <c r="F30" s="522">
        <f t="shared" si="0"/>
        <v>175569</v>
      </c>
      <c r="G30" s="523">
        <f t="shared" si="1"/>
        <v>6.6153347626386125E-2</v>
      </c>
      <c r="J30" s="524"/>
      <c r="K30" s="524"/>
    </row>
    <row r="31" spans="2:11" ht="15" customHeight="1">
      <c r="B31" s="173" t="s">
        <v>651</v>
      </c>
      <c r="C31" s="277">
        <v>0</v>
      </c>
      <c r="D31" s="277">
        <v>363</v>
      </c>
      <c r="F31" s="522">
        <f t="shared" si="0"/>
        <v>-363</v>
      </c>
      <c r="G31" s="523">
        <f t="shared" si="1"/>
        <v>-1</v>
      </c>
      <c r="J31" s="524"/>
      <c r="K31" s="524"/>
    </row>
    <row r="32" spans="2:11" ht="15" customHeight="1">
      <c r="B32" s="173" t="s">
        <v>652</v>
      </c>
      <c r="C32" s="277">
        <v>46317</v>
      </c>
      <c r="D32" s="277">
        <v>44590</v>
      </c>
      <c r="F32" s="522">
        <f t="shared" si="0"/>
        <v>1727</v>
      </c>
      <c r="G32" s="523">
        <f t="shared" si="1"/>
        <v>3.8730657098004037E-2</v>
      </c>
      <c r="J32" s="524"/>
      <c r="K32" s="524"/>
    </row>
    <row r="33" spans="2:11" ht="15" customHeight="1">
      <c r="B33" s="173" t="s">
        <v>191</v>
      </c>
      <c r="C33" s="277">
        <v>27399</v>
      </c>
      <c r="D33" s="277">
        <v>12561</v>
      </c>
      <c r="F33" s="522">
        <f t="shared" si="0"/>
        <v>14838</v>
      </c>
      <c r="G33" s="523">
        <f t="shared" si="1"/>
        <v>1.1812753761643182</v>
      </c>
      <c r="J33" s="524"/>
      <c r="K33" s="524"/>
    </row>
    <row r="34" spans="2:11" ht="15" customHeight="1">
      <c r="B34" s="173" t="s">
        <v>602</v>
      </c>
      <c r="C34" s="277">
        <v>76672</v>
      </c>
      <c r="D34" s="277">
        <v>92360</v>
      </c>
      <c r="F34" s="522">
        <f t="shared" si="0"/>
        <v>-15688</v>
      </c>
      <c r="G34" s="523">
        <f t="shared" si="1"/>
        <v>-0.16985708098744046</v>
      </c>
      <c r="J34" s="524"/>
      <c r="K34" s="524"/>
    </row>
    <row r="35" spans="2:11" ht="15" customHeight="1">
      <c r="B35" s="305"/>
      <c r="C35" s="525">
        <f>SUM(C28:C34)</f>
        <v>3159265</v>
      </c>
      <c r="D35" s="525">
        <f>SUM(D28:D34)</f>
        <v>3037031</v>
      </c>
      <c r="F35" s="522">
        <f t="shared" si="0"/>
        <v>122234</v>
      </c>
      <c r="G35" s="523">
        <f t="shared" si="1"/>
        <v>4.0247860492698295E-2</v>
      </c>
      <c r="J35" s="524"/>
      <c r="K35" s="524"/>
    </row>
    <row r="36" spans="2:11" ht="15" customHeight="1">
      <c r="B36" s="173" t="s">
        <v>108</v>
      </c>
      <c r="C36" s="277">
        <v>1395576</v>
      </c>
      <c r="D36" s="277">
        <v>1888005</v>
      </c>
      <c r="F36" s="522">
        <f t="shared" si="0"/>
        <v>-492429</v>
      </c>
      <c r="G36" s="523">
        <f t="shared" si="1"/>
        <v>-0.26081975418497305</v>
      </c>
      <c r="J36" s="524"/>
      <c r="K36" s="524"/>
    </row>
    <row r="37" spans="2:11" ht="15" customHeight="1">
      <c r="B37" s="173" t="s">
        <v>167</v>
      </c>
      <c r="C37" s="277">
        <v>22687269</v>
      </c>
      <c r="D37" s="277">
        <v>18201479</v>
      </c>
      <c r="F37" s="522">
        <f t="shared" si="0"/>
        <v>4485790</v>
      </c>
      <c r="G37" s="523">
        <f t="shared" si="1"/>
        <v>0.24645195041567775</v>
      </c>
      <c r="J37" s="524"/>
      <c r="K37" s="524"/>
    </row>
    <row r="38" spans="2:11" ht="15" customHeight="1">
      <c r="B38" s="173" t="s">
        <v>109</v>
      </c>
      <c r="C38" s="277">
        <v>1812433</v>
      </c>
      <c r="D38" s="277">
        <v>1774851</v>
      </c>
      <c r="F38" s="522">
        <f t="shared" si="0"/>
        <v>37582</v>
      </c>
      <c r="G38" s="523">
        <f t="shared" si="1"/>
        <v>2.1174735231295472E-2</v>
      </c>
      <c r="J38" s="524"/>
      <c r="K38" s="524"/>
    </row>
    <row r="39" spans="2:11" ht="15" customHeight="1">
      <c r="B39" s="305"/>
      <c r="C39" s="525">
        <f>SUM(C36:C38)</f>
        <v>25895278</v>
      </c>
      <c r="D39" s="525">
        <f>SUM(D36:D38)</f>
        <v>21864335</v>
      </c>
      <c r="F39" s="522">
        <f t="shared" si="0"/>
        <v>4030943</v>
      </c>
      <c r="G39" s="523">
        <f t="shared" si="1"/>
        <v>0.18436156416373972</v>
      </c>
      <c r="J39" s="524"/>
      <c r="K39" s="524"/>
    </row>
    <row r="40" spans="2:11" ht="15" customHeight="1">
      <c r="B40" s="305"/>
      <c r="C40" s="525">
        <f>C39+C35</f>
        <v>29054543</v>
      </c>
      <c r="D40" s="525">
        <f>D39+D35</f>
        <v>24901366</v>
      </c>
      <c r="F40" s="522">
        <f t="shared" si="0"/>
        <v>4153177</v>
      </c>
      <c r="G40" s="523">
        <f t="shared" si="1"/>
        <v>0.16678510729090124</v>
      </c>
      <c r="J40" s="524"/>
      <c r="K40" s="524"/>
    </row>
    <row r="41" spans="2:11" ht="15" customHeight="1">
      <c r="B41" s="305" t="s">
        <v>110</v>
      </c>
      <c r="C41" s="525">
        <f>C40+C25</f>
        <v>31957758.732080001</v>
      </c>
      <c r="D41" s="525">
        <f>D40+D25</f>
        <v>28138408.732080001</v>
      </c>
      <c r="F41" s="522">
        <f t="shared" si="0"/>
        <v>3819350</v>
      </c>
      <c r="G41" s="523">
        <f t="shared" si="1"/>
        <v>0.135734399068759</v>
      </c>
      <c r="J41" s="524"/>
      <c r="K41" s="524"/>
    </row>
    <row r="42" spans="2:11" ht="15" customHeight="1">
      <c r="B42" s="528"/>
      <c r="C42" s="529"/>
      <c r="D42" s="529"/>
      <c r="F42" s="522"/>
      <c r="G42" s="523"/>
      <c r="J42" s="524"/>
      <c r="K42" s="524"/>
    </row>
    <row r="43" spans="2:11" ht="15" customHeight="1" thickBot="1">
      <c r="B43" s="207" t="s">
        <v>111</v>
      </c>
      <c r="C43" s="1548" t="s">
        <v>25</v>
      </c>
      <c r="D43" s="1549"/>
      <c r="F43" s="522"/>
      <c r="G43" s="523"/>
      <c r="J43" s="524"/>
      <c r="K43" s="524"/>
    </row>
    <row r="44" spans="2:11" ht="15" customHeight="1" thickBot="1">
      <c r="B44" s="305" t="s">
        <v>75</v>
      </c>
      <c r="C44" s="204">
        <f>C12</f>
        <v>46203</v>
      </c>
      <c r="D44" s="205">
        <f>D12</f>
        <v>45838</v>
      </c>
      <c r="F44" s="522">
        <f t="shared" si="0"/>
        <v>365</v>
      </c>
      <c r="G44" s="523">
        <f t="shared" ref="G44:G84" si="2">F44/D44</f>
        <v>7.9628256032113088E-3</v>
      </c>
      <c r="J44" s="524"/>
      <c r="K44" s="524"/>
    </row>
    <row r="45" spans="2:11" ht="15" customHeight="1" thickBot="1">
      <c r="B45" s="294" t="s">
        <v>76</v>
      </c>
      <c r="C45" s="60"/>
      <c r="D45" s="60"/>
      <c r="F45" s="522"/>
      <c r="G45" s="523"/>
      <c r="J45" s="524"/>
      <c r="K45" s="524"/>
    </row>
    <row r="46" spans="2:11" ht="15" customHeight="1">
      <c r="B46" s="173" t="s">
        <v>77</v>
      </c>
      <c r="C46" s="277">
        <v>92069</v>
      </c>
      <c r="D46" s="277">
        <v>88762</v>
      </c>
      <c r="F46" s="522">
        <f t="shared" si="0"/>
        <v>3307</v>
      </c>
      <c r="G46" s="523">
        <f t="shared" si="2"/>
        <v>3.7256934273675671E-2</v>
      </c>
      <c r="J46" s="524"/>
      <c r="K46" s="524"/>
    </row>
    <row r="47" spans="2:11" ht="15" customHeight="1">
      <c r="B47" s="173" t="s">
        <v>78</v>
      </c>
      <c r="C47" s="277">
        <v>350737</v>
      </c>
      <c r="D47" s="277">
        <v>246018</v>
      </c>
      <c r="F47" s="522">
        <f t="shared" si="0"/>
        <v>104719</v>
      </c>
      <c r="G47" s="523">
        <f t="shared" si="2"/>
        <v>0.42565584632018794</v>
      </c>
      <c r="J47" s="524"/>
      <c r="K47" s="524"/>
    </row>
    <row r="48" spans="2:11" ht="15" customHeight="1">
      <c r="B48" s="173" t="s">
        <v>79</v>
      </c>
      <c r="C48" s="277">
        <v>17140</v>
      </c>
      <c r="D48" s="277">
        <v>14086</v>
      </c>
      <c r="F48" s="522">
        <f t="shared" si="0"/>
        <v>3054</v>
      </c>
      <c r="G48" s="523">
        <f t="shared" si="2"/>
        <v>0.2168110180320886</v>
      </c>
      <c r="J48" s="524"/>
      <c r="K48" s="524"/>
    </row>
    <row r="49" spans="2:11" ht="15" customHeight="1">
      <c r="B49" s="173" t="s">
        <v>87</v>
      </c>
      <c r="C49" s="277">
        <v>5443</v>
      </c>
      <c r="D49" s="277">
        <v>23396</v>
      </c>
      <c r="F49" s="522">
        <f t="shared" si="0"/>
        <v>-17953</v>
      </c>
      <c r="G49" s="523">
        <f t="shared" si="2"/>
        <v>-0.7673533937425201</v>
      </c>
      <c r="J49" s="524"/>
      <c r="K49" s="524"/>
    </row>
    <row r="50" spans="2:11" ht="15" customHeight="1">
      <c r="B50" s="173" t="s">
        <v>81</v>
      </c>
      <c r="C50" s="277">
        <v>229978.73207999999</v>
      </c>
      <c r="D50" s="277">
        <v>253952.73207999999</v>
      </c>
      <c r="F50" s="522">
        <f t="shared" si="0"/>
        <v>-23974</v>
      </c>
      <c r="G50" s="523">
        <f t="shared" si="2"/>
        <v>-9.4403394693338957E-2</v>
      </c>
      <c r="J50" s="524"/>
      <c r="K50" s="524"/>
    </row>
    <row r="51" spans="2:11" ht="15" customHeight="1">
      <c r="B51" s="173" t="s">
        <v>162</v>
      </c>
      <c r="C51" s="277">
        <v>296085</v>
      </c>
      <c r="D51" s="277">
        <v>249750</v>
      </c>
      <c r="F51" s="522">
        <f t="shared" si="0"/>
        <v>46335</v>
      </c>
      <c r="G51" s="523">
        <f t="shared" si="2"/>
        <v>0.18552552552552554</v>
      </c>
      <c r="J51" s="524"/>
      <c r="K51" s="524"/>
    </row>
    <row r="52" spans="2:11" ht="15" customHeight="1">
      <c r="B52" s="173" t="s">
        <v>147</v>
      </c>
      <c r="C52" s="277">
        <v>0</v>
      </c>
      <c r="D52" s="277">
        <v>0</v>
      </c>
      <c r="F52" s="522">
        <f t="shared" si="0"/>
        <v>0</v>
      </c>
      <c r="G52" s="523" t="e">
        <f t="shared" si="2"/>
        <v>#DIV/0!</v>
      </c>
      <c r="J52" s="524"/>
      <c r="K52" s="524"/>
    </row>
    <row r="53" spans="2:11" ht="15" customHeight="1">
      <c r="B53" s="173" t="s">
        <v>163</v>
      </c>
      <c r="C53" s="277">
        <v>33001</v>
      </c>
      <c r="D53" s="277">
        <v>53247</v>
      </c>
      <c r="F53" s="522">
        <f t="shared" si="0"/>
        <v>-20246</v>
      </c>
      <c r="G53" s="523">
        <f t="shared" si="2"/>
        <v>-0.38022799406539337</v>
      </c>
      <c r="J53" s="524"/>
      <c r="K53" s="524"/>
    </row>
    <row r="54" spans="2:11" ht="15" customHeight="1">
      <c r="B54" s="173" t="s">
        <v>643</v>
      </c>
      <c r="C54" s="277">
        <v>12484</v>
      </c>
      <c r="D54" s="277">
        <v>6519</v>
      </c>
      <c r="F54" s="522">
        <f t="shared" si="0"/>
        <v>5965</v>
      </c>
      <c r="G54" s="523">
        <f t="shared" si="2"/>
        <v>0.91501764074244518</v>
      </c>
      <c r="J54" s="524"/>
      <c r="K54" s="524"/>
    </row>
    <row r="55" spans="2:11" ht="15" customHeight="1">
      <c r="B55" s="173" t="s">
        <v>83</v>
      </c>
      <c r="C55" s="277">
        <v>80601</v>
      </c>
      <c r="D55" s="277">
        <v>75794</v>
      </c>
      <c r="F55" s="522">
        <f t="shared" si="0"/>
        <v>4807</v>
      </c>
      <c r="G55" s="523">
        <f t="shared" si="2"/>
        <v>6.3421906747235926E-2</v>
      </c>
      <c r="J55" s="524"/>
      <c r="K55" s="524"/>
    </row>
    <row r="56" spans="2:11" ht="15" customHeight="1">
      <c r="B56" s="173" t="s">
        <v>653</v>
      </c>
      <c r="C56" s="277">
        <v>942</v>
      </c>
      <c r="D56" s="277">
        <v>757</v>
      </c>
      <c r="F56" s="522">
        <f t="shared" si="0"/>
        <v>185</v>
      </c>
      <c r="G56" s="523">
        <f t="shared" si="2"/>
        <v>0.24438573315719947</v>
      </c>
      <c r="J56" s="524"/>
      <c r="K56" s="524"/>
    </row>
    <row r="57" spans="2:11" ht="15" customHeight="1">
      <c r="B57" s="173" t="s">
        <v>30</v>
      </c>
      <c r="C57" s="277">
        <v>-3433</v>
      </c>
      <c r="D57" s="277">
        <v>98526</v>
      </c>
      <c r="F57" s="522">
        <f t="shared" si="0"/>
        <v>-101959</v>
      </c>
      <c r="G57" s="523">
        <f t="shared" si="2"/>
        <v>-1.0348435945841707</v>
      </c>
      <c r="J57" s="524"/>
      <c r="K57" s="524"/>
    </row>
    <row r="58" spans="2:11" ht="15" customHeight="1" thickBot="1">
      <c r="B58" s="305"/>
      <c r="C58" s="525">
        <f>SUM(C46:C57)</f>
        <v>1115047.73208</v>
      </c>
      <c r="D58" s="525">
        <f>SUM(D46:D57)</f>
        <v>1110807.73208</v>
      </c>
      <c r="F58" s="522">
        <f t="shared" si="0"/>
        <v>4240</v>
      </c>
      <c r="G58" s="523">
        <f t="shared" si="2"/>
        <v>3.8170422095105084E-3</v>
      </c>
      <c r="J58" s="524"/>
      <c r="K58" s="524"/>
    </row>
    <row r="59" spans="2:11" ht="15" customHeight="1" thickBot="1">
      <c r="B59" s="294" t="s">
        <v>84</v>
      </c>
      <c r="C59" s="60"/>
      <c r="D59" s="60"/>
      <c r="F59" s="522"/>
      <c r="G59" s="523"/>
      <c r="J59" s="524"/>
      <c r="K59" s="524"/>
    </row>
    <row r="60" spans="2:11" ht="15" customHeight="1">
      <c r="B60" s="356" t="s">
        <v>85</v>
      </c>
      <c r="C60" s="526"/>
      <c r="D60" s="527"/>
      <c r="F60" s="522"/>
      <c r="G60" s="523"/>
      <c r="J60" s="524"/>
      <c r="K60" s="524"/>
    </row>
    <row r="61" spans="2:11" ht="15" customHeight="1">
      <c r="B61" s="173" t="s">
        <v>641</v>
      </c>
      <c r="C61" s="277">
        <v>642406</v>
      </c>
      <c r="D61" s="277">
        <v>704383</v>
      </c>
      <c r="F61" s="522">
        <f t="shared" si="0"/>
        <v>-61977</v>
      </c>
      <c r="G61" s="523">
        <f t="shared" si="2"/>
        <v>-8.7987643086218717E-2</v>
      </c>
      <c r="J61" s="524"/>
      <c r="K61" s="524"/>
    </row>
    <row r="62" spans="2:11" ht="15" customHeight="1">
      <c r="B62" s="173" t="s">
        <v>645</v>
      </c>
      <c r="C62" s="277">
        <v>16592622</v>
      </c>
      <c r="D62" s="277">
        <v>13022977</v>
      </c>
      <c r="F62" s="522">
        <f t="shared" si="0"/>
        <v>3569645</v>
      </c>
      <c r="G62" s="523">
        <f t="shared" si="2"/>
        <v>0.27410360933602201</v>
      </c>
      <c r="J62" s="524"/>
      <c r="K62" s="524"/>
    </row>
    <row r="63" spans="2:11" ht="15" customHeight="1">
      <c r="B63" s="173" t="s">
        <v>646</v>
      </c>
      <c r="C63" s="277">
        <v>30725</v>
      </c>
      <c r="D63" s="277">
        <v>35828</v>
      </c>
      <c r="F63" s="522">
        <f t="shared" si="0"/>
        <v>-5103</v>
      </c>
      <c r="G63" s="523">
        <f t="shared" si="2"/>
        <v>-0.14243050128391202</v>
      </c>
      <c r="J63" s="524"/>
      <c r="K63" s="524"/>
    </row>
    <row r="64" spans="2:11" ht="15" customHeight="1">
      <c r="B64" s="173" t="s">
        <v>191</v>
      </c>
      <c r="C64" s="277">
        <v>-6402</v>
      </c>
      <c r="D64" s="277">
        <v>23765</v>
      </c>
      <c r="F64" s="522">
        <f t="shared" si="0"/>
        <v>-30167</v>
      </c>
      <c r="G64" s="523">
        <f t="shared" si="2"/>
        <v>-1.2693877551020407</v>
      </c>
      <c r="J64" s="524"/>
      <c r="K64" s="524"/>
    </row>
    <row r="65" spans="2:11" ht="15" customHeight="1">
      <c r="B65" s="173" t="s">
        <v>647</v>
      </c>
      <c r="C65" s="277">
        <v>3861</v>
      </c>
      <c r="D65" s="277">
        <v>2229</v>
      </c>
      <c r="F65" s="522">
        <f t="shared" si="0"/>
        <v>1632</v>
      </c>
      <c r="G65" s="523">
        <f t="shared" si="2"/>
        <v>0.73216689098250332</v>
      </c>
      <c r="J65" s="524"/>
      <c r="K65" s="524"/>
    </row>
    <row r="66" spans="2:11" ht="15" customHeight="1">
      <c r="B66" s="173" t="s">
        <v>654</v>
      </c>
      <c r="C66" s="277">
        <v>0</v>
      </c>
      <c r="D66" s="277">
        <v>0</v>
      </c>
      <c r="F66" s="522">
        <f t="shared" si="0"/>
        <v>0</v>
      </c>
      <c r="G66" s="523" t="e">
        <f t="shared" si="2"/>
        <v>#DIV/0!</v>
      </c>
      <c r="J66" s="524"/>
      <c r="K66" s="524"/>
    </row>
    <row r="67" spans="2:11" ht="15" customHeight="1">
      <c r="B67" s="173" t="s">
        <v>88</v>
      </c>
      <c r="C67" s="277">
        <v>23165</v>
      </c>
      <c r="D67" s="277">
        <v>29777</v>
      </c>
      <c r="F67" s="522">
        <f t="shared" si="0"/>
        <v>-6612</v>
      </c>
      <c r="G67" s="523">
        <f t="shared" si="2"/>
        <v>-0.22205057594787925</v>
      </c>
      <c r="J67" s="524"/>
      <c r="K67" s="524"/>
    </row>
    <row r="68" spans="2:11" ht="15" customHeight="1">
      <c r="B68" s="173" t="s">
        <v>648</v>
      </c>
      <c r="C68" s="277">
        <v>1455352</v>
      </c>
      <c r="D68" s="277">
        <v>1678737</v>
      </c>
      <c r="F68" s="522">
        <f t="shared" si="0"/>
        <v>-223385</v>
      </c>
      <c r="G68" s="523">
        <f t="shared" si="2"/>
        <v>-0.13306729999994044</v>
      </c>
      <c r="J68" s="524"/>
      <c r="K68" s="524"/>
    </row>
    <row r="69" spans="2:11" ht="15" customHeight="1">
      <c r="B69" s="173" t="s">
        <v>649</v>
      </c>
      <c r="C69" s="277">
        <v>43843</v>
      </c>
      <c r="D69" s="277">
        <v>27173</v>
      </c>
      <c r="F69" s="522">
        <f t="shared" si="0"/>
        <v>16670</v>
      </c>
      <c r="G69" s="523">
        <f t="shared" si="2"/>
        <v>0.61347661281419053</v>
      </c>
      <c r="J69" s="524"/>
      <c r="K69" s="524"/>
    </row>
    <row r="70" spans="2:11" ht="15" customHeight="1">
      <c r="B70" s="173" t="s">
        <v>655</v>
      </c>
      <c r="C70" s="277">
        <v>162726</v>
      </c>
      <c r="D70" s="277">
        <v>153480</v>
      </c>
      <c r="F70" s="522">
        <f t="shared" si="0"/>
        <v>9246</v>
      </c>
      <c r="G70" s="523">
        <f t="shared" si="2"/>
        <v>6.0242376856919466E-2</v>
      </c>
      <c r="J70" s="524"/>
      <c r="K70" s="524"/>
    </row>
    <row r="71" spans="2:11" ht="15" customHeight="1">
      <c r="B71" s="173" t="s">
        <v>656</v>
      </c>
      <c r="C71" s="277">
        <v>0</v>
      </c>
      <c r="D71" s="277">
        <v>0</v>
      </c>
      <c r="F71" s="522">
        <f t="shared" si="0"/>
        <v>0</v>
      </c>
      <c r="G71" s="523" t="e">
        <f t="shared" si="2"/>
        <v>#DIV/0!</v>
      </c>
      <c r="J71" s="524"/>
      <c r="K71" s="524"/>
    </row>
    <row r="72" spans="2:11" ht="15" customHeight="1">
      <c r="B72" s="173" t="s">
        <v>657</v>
      </c>
      <c r="C72" s="277">
        <v>900615</v>
      </c>
      <c r="D72" s="277">
        <v>678503</v>
      </c>
      <c r="F72" s="522">
        <f t="shared" si="0"/>
        <v>222112</v>
      </c>
      <c r="G72" s="523">
        <f t="shared" si="2"/>
        <v>0.32735595863245998</v>
      </c>
      <c r="J72" s="524"/>
      <c r="K72" s="524"/>
    </row>
    <row r="73" spans="2:11" ht="15" customHeight="1">
      <c r="B73" s="173" t="s">
        <v>602</v>
      </c>
      <c r="C73" s="277">
        <v>396</v>
      </c>
      <c r="D73" s="277">
        <v>338</v>
      </c>
      <c r="F73" s="522">
        <f t="shared" si="0"/>
        <v>58</v>
      </c>
      <c r="G73" s="523">
        <f t="shared" si="2"/>
        <v>0.17159763313609466</v>
      </c>
      <c r="J73" s="524"/>
      <c r="K73" s="524"/>
    </row>
    <row r="74" spans="2:11" ht="15" customHeight="1" thickBot="1">
      <c r="B74" s="305"/>
      <c r="C74" s="525">
        <f>SUM(C61:C73)</f>
        <v>19849309</v>
      </c>
      <c r="D74" s="525">
        <f>SUM(D61:D73)</f>
        <v>16357190</v>
      </c>
      <c r="F74" s="522">
        <f t="shared" si="0"/>
        <v>3492119</v>
      </c>
      <c r="G74" s="523">
        <f t="shared" si="2"/>
        <v>0.21349137596371992</v>
      </c>
      <c r="J74" s="524"/>
      <c r="K74" s="524"/>
    </row>
    <row r="75" spans="2:11" ht="15" customHeight="1" thickBot="1">
      <c r="B75" s="294" t="s">
        <v>91</v>
      </c>
      <c r="C75" s="60"/>
      <c r="D75" s="60"/>
      <c r="F75" s="522"/>
      <c r="G75" s="523"/>
      <c r="J75" s="524"/>
      <c r="K75" s="524"/>
    </row>
    <row r="76" spans="2:11" ht="15" customHeight="1">
      <c r="B76" s="173" t="s">
        <v>658</v>
      </c>
      <c r="C76" s="277">
        <v>3590020</v>
      </c>
      <c r="D76" s="277">
        <v>3590020</v>
      </c>
      <c r="F76" s="522"/>
      <c r="G76" s="523"/>
      <c r="J76" s="524"/>
      <c r="K76" s="524"/>
    </row>
    <row r="77" spans="2:11" ht="15" customHeight="1">
      <c r="B77" s="173" t="s">
        <v>659</v>
      </c>
      <c r="C77" s="277">
        <v>666</v>
      </c>
      <c r="D77" s="277">
        <v>666</v>
      </c>
      <c r="F77" s="522"/>
      <c r="G77" s="523"/>
      <c r="J77" s="524"/>
      <c r="K77" s="524"/>
    </row>
    <row r="78" spans="2:11" ht="15" customHeight="1">
      <c r="B78" s="173" t="s">
        <v>660</v>
      </c>
      <c r="C78" s="277">
        <v>4070802</v>
      </c>
      <c r="D78" s="277">
        <v>3697689</v>
      </c>
      <c r="F78" s="522">
        <f t="shared" si="0"/>
        <v>373113</v>
      </c>
      <c r="G78" s="523">
        <f t="shared" si="2"/>
        <v>0.10090437567897138</v>
      </c>
      <c r="J78" s="524"/>
      <c r="K78" s="524"/>
    </row>
    <row r="79" spans="2:11" ht="15" customHeight="1">
      <c r="B79" s="173" t="s">
        <v>94</v>
      </c>
      <c r="C79" s="277">
        <v>2415437</v>
      </c>
      <c r="D79" s="277">
        <v>2705763</v>
      </c>
      <c r="F79" s="522">
        <f t="shared" ref="F79:F84" si="3">C79-D79</f>
        <v>-290326</v>
      </c>
      <c r="G79" s="523">
        <f t="shared" si="2"/>
        <v>-0.10729912412875776</v>
      </c>
      <c r="J79" s="524"/>
      <c r="K79" s="524"/>
    </row>
    <row r="80" spans="2:11" ht="15" customHeight="1">
      <c r="B80" s="173" t="s">
        <v>95</v>
      </c>
      <c r="C80" s="277">
        <v>89530</v>
      </c>
      <c r="D80" s="277">
        <v>127545</v>
      </c>
      <c r="F80" s="522">
        <f t="shared" si="3"/>
        <v>-38015</v>
      </c>
      <c r="G80" s="523">
        <f t="shared" si="2"/>
        <v>-0.29805166803873145</v>
      </c>
      <c r="J80" s="524"/>
      <c r="K80" s="524"/>
    </row>
    <row r="81" spans="2:11" ht="15" customHeight="1">
      <c r="B81" s="305"/>
      <c r="C81" s="525">
        <f>SUM(C76:C80)</f>
        <v>10166455</v>
      </c>
      <c r="D81" s="525">
        <f>SUM(D76:D80)</f>
        <v>10121683</v>
      </c>
      <c r="F81" s="522">
        <f t="shared" si="3"/>
        <v>44772</v>
      </c>
      <c r="G81" s="523">
        <f t="shared" si="2"/>
        <v>4.423375045434638E-3</v>
      </c>
      <c r="J81" s="524"/>
      <c r="K81" s="524"/>
    </row>
    <row r="82" spans="2:11" ht="31" customHeight="1">
      <c r="B82" s="530" t="s">
        <v>96</v>
      </c>
      <c r="C82" s="277">
        <v>321507</v>
      </c>
      <c r="D82" s="277">
        <v>548730</v>
      </c>
      <c r="F82" s="522">
        <f t="shared" si="3"/>
        <v>-227223</v>
      </c>
      <c r="G82" s="523">
        <f t="shared" si="2"/>
        <v>-0.41408889617844841</v>
      </c>
      <c r="J82" s="524"/>
      <c r="K82" s="524"/>
    </row>
    <row r="83" spans="2:11" ht="15" customHeight="1">
      <c r="B83" s="305"/>
      <c r="C83" s="525">
        <f>C81+C82</f>
        <v>10487962</v>
      </c>
      <c r="D83" s="525">
        <f>D81+D82</f>
        <v>10670413</v>
      </c>
      <c r="F83" s="522">
        <f t="shared" si="3"/>
        <v>-182451</v>
      </c>
      <c r="G83" s="523">
        <f t="shared" si="2"/>
        <v>-1.7098775839323184E-2</v>
      </c>
      <c r="J83" s="524"/>
      <c r="K83" s="524"/>
    </row>
    <row r="84" spans="2:11" ht="15" customHeight="1" thickBot="1">
      <c r="B84" s="305" t="s">
        <v>97</v>
      </c>
      <c r="C84" s="525">
        <f>C83+C74+C58</f>
        <v>31452318.732080001</v>
      </c>
      <c r="D84" s="301">
        <f>D83+D74+D58</f>
        <v>28138410.732080001</v>
      </c>
      <c r="F84" s="522">
        <f t="shared" si="3"/>
        <v>3313908</v>
      </c>
      <c r="G84" s="523">
        <f t="shared" si="2"/>
        <v>0.11777168339581753</v>
      </c>
      <c r="J84" s="524"/>
      <c r="K84" s="524"/>
    </row>
    <row r="85" spans="2:11" ht="15" customHeight="1">
      <c r="C85" s="531"/>
    </row>
    <row r="86" spans="2:11" ht="15" customHeight="1">
      <c r="B86" s="532" t="s">
        <v>413</v>
      </c>
      <c r="C86" s="533">
        <v>0</v>
      </c>
      <c r="D86" s="533">
        <v>0</v>
      </c>
    </row>
    <row r="87" spans="2:11" ht="15" customHeight="1">
      <c r="B87" s="532" t="s">
        <v>414</v>
      </c>
      <c r="C87" s="533">
        <v>-31452318.732080001</v>
      </c>
      <c r="D87" s="533">
        <v>0</v>
      </c>
    </row>
    <row r="88" spans="2:11" ht="15" customHeight="1">
      <c r="B88" s="532" t="s">
        <v>412</v>
      </c>
      <c r="C88" s="533">
        <f>C84-C41</f>
        <v>-505440</v>
      </c>
      <c r="D88" s="533">
        <v>0</v>
      </c>
    </row>
    <row r="90" spans="2:11" ht="15" customHeight="1">
      <c r="B90" s="2" t="s">
        <v>626</v>
      </c>
      <c r="C90" s="531">
        <f>C81*1000/658883304</f>
        <v>15.429826402157552</v>
      </c>
      <c r="D90" s="531">
        <f>D81*1000/658883304</f>
        <v>15.361875067333623</v>
      </c>
    </row>
  </sheetData>
  <mergeCells count="3">
    <mergeCell ref="C11:D11"/>
    <mergeCell ref="C43:D43"/>
    <mergeCell ref="B2:B5"/>
  </mergeCells>
  <hyperlinks>
    <hyperlink ref="F3" location="Menu!A1" display="→Menu←" xr:uid="{3B729729-A7C1-429F-ADD4-D3EDAD5C669D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57F6-C0D9-401F-A825-5EF4619BDDA1}">
  <sheetPr codeName="Planilha22">
    <tabColor theme="5" tint="0.79998168889431442"/>
    <pageSetUpPr fitToPage="1"/>
  </sheetPr>
  <dimension ref="A1:CG108"/>
  <sheetViews>
    <sheetView showGridLines="0" topLeftCell="A26" zoomScale="55" zoomScaleNormal="55" zoomScaleSheetLayoutView="100" workbookViewId="0">
      <selection activeCell="J13" sqref="J13"/>
    </sheetView>
  </sheetViews>
  <sheetFormatPr defaultColWidth="0" defaultRowHeight="14" zeroHeight="1"/>
  <cols>
    <col min="1" max="1" width="8.81640625" style="1174" customWidth="1"/>
    <col min="2" max="2" width="28.6328125" style="800" customWidth="1"/>
    <col min="3" max="3" width="37.6328125" style="816" customWidth="1"/>
    <col min="4" max="4" width="15.1796875" style="816" customWidth="1"/>
    <col min="5" max="6" width="15.1796875" style="800" customWidth="1"/>
    <col min="7" max="7" width="2.81640625" style="800" customWidth="1"/>
    <col min="8" max="8" width="12.453125" style="805" customWidth="1"/>
    <col min="9" max="9" width="3.81640625" style="803" customWidth="1"/>
    <col min="10" max="10" width="28.6328125" style="800" customWidth="1"/>
    <col min="11" max="11" width="37.6328125" style="816" customWidth="1"/>
    <col min="12" max="12" width="15.1796875" style="816" customWidth="1"/>
    <col min="13" max="14" width="15.1796875" style="800" customWidth="1"/>
    <col min="15" max="15" width="13.453125" style="800" customWidth="1"/>
    <col min="16" max="16" width="17.1796875" style="800" customWidth="1"/>
    <col min="17" max="17" width="11.453125" style="800" customWidth="1"/>
    <col min="18" max="18" width="5.81640625" style="800" hidden="1" customWidth="1"/>
    <col min="19" max="19" width="17" style="800" hidden="1" customWidth="1"/>
    <col min="20" max="20" width="16.1796875" style="800" hidden="1" customWidth="1"/>
    <col min="21" max="21" width="12.1796875" style="800" hidden="1" customWidth="1"/>
    <col min="22" max="85" width="0" style="800" hidden="1" customWidth="1"/>
    <col min="86" max="16384" width="9.1796875" style="800" hidden="1"/>
  </cols>
  <sheetData>
    <row r="1" spans="1:84" s="208" customFormat="1" ht="3.65" customHeight="1" thickBot="1">
      <c r="A1" s="1171"/>
      <c r="C1" s="209"/>
      <c r="D1" s="209"/>
      <c r="E1" s="209"/>
      <c r="F1" s="209"/>
      <c r="G1" s="209"/>
      <c r="H1" s="209"/>
      <c r="I1" s="209"/>
      <c r="K1" s="209"/>
      <c r="L1" s="209"/>
      <c r="M1" s="209"/>
      <c r="N1" s="209"/>
    </row>
    <row r="2" spans="1:84" s="208" customFormat="1">
      <c r="A2" s="1172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84" s="208" customFormat="1">
      <c r="A3" s="1172"/>
      <c r="B3" s="1489"/>
      <c r="C3" s="234" t="s">
        <v>775</v>
      </c>
      <c r="D3" s="241">
        <f>Menu!D3</f>
        <v>46203</v>
      </c>
      <c r="E3" s="234"/>
      <c r="F3" s="240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84" s="208" customFormat="1">
      <c r="A4" s="1172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84" s="208" customFormat="1" ht="16" thickBot="1">
      <c r="A5" s="1172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84" s="208" customFormat="1">
      <c r="A6" s="1171"/>
      <c r="C6" s="209"/>
      <c r="D6" s="209"/>
      <c r="E6" s="209"/>
      <c r="F6" s="209"/>
      <c r="G6" s="209"/>
      <c r="H6" s="209"/>
      <c r="I6" s="209"/>
      <c r="K6" s="209"/>
      <c r="L6" s="209"/>
      <c r="M6" s="209"/>
      <c r="N6" s="209"/>
      <c r="O6" s="209"/>
      <c r="P6" s="209"/>
      <c r="Q6" s="209"/>
    </row>
    <row r="7" spans="1:84" s="208" customFormat="1" ht="15" customHeight="1">
      <c r="A7" s="1171"/>
      <c r="B7" s="211" t="s">
        <v>790</v>
      </c>
      <c r="C7" s="212"/>
      <c r="D7" s="212"/>
      <c r="E7" s="211"/>
      <c r="F7" s="212"/>
      <c r="G7" s="212"/>
      <c r="H7" s="212"/>
      <c r="I7" s="212"/>
      <c r="J7" s="211" t="s">
        <v>792</v>
      </c>
      <c r="K7" s="212"/>
      <c r="L7" s="212"/>
      <c r="M7" s="212"/>
      <c r="N7" s="211"/>
      <c r="O7" s="212"/>
      <c r="P7" s="212"/>
      <c r="Q7" s="212"/>
    </row>
    <row r="8" spans="1:84" s="795" customFormat="1" ht="14.5" thickBot="1">
      <c r="A8" s="1173"/>
      <c r="B8" s="796"/>
      <c r="C8" s="797"/>
      <c r="D8" s="797" t="s">
        <v>1443</v>
      </c>
      <c r="E8" s="1218">
        <f>SUM(E11:E13)/E49</f>
        <v>3.7513607436930031E-2</v>
      </c>
      <c r="F8" s="1190">
        <v>4.1054719742650549E-2</v>
      </c>
      <c r="H8" s="798"/>
      <c r="I8" s="799"/>
      <c r="J8" s="796"/>
      <c r="K8" s="797"/>
      <c r="L8" s="797"/>
    </row>
    <row r="9" spans="1:84" s="795" customFormat="1" ht="20.149999999999999" customHeight="1" thickBot="1">
      <c r="A9" s="1174"/>
      <c r="B9" s="705" t="s">
        <v>425</v>
      </c>
      <c r="C9" s="706" t="s">
        <v>426</v>
      </c>
      <c r="D9" s="706" t="s">
        <v>427</v>
      </c>
      <c r="E9" s="677">
        <f>Menu!$F$10</f>
        <v>46203</v>
      </c>
      <c r="F9" s="677">
        <v>46112</v>
      </c>
      <c r="G9" s="801"/>
      <c r="H9" s="802"/>
      <c r="I9" s="803"/>
      <c r="J9" s="705" t="s">
        <v>428</v>
      </c>
      <c r="K9" s="706" t="s">
        <v>429</v>
      </c>
      <c r="L9" s="706" t="s">
        <v>430</v>
      </c>
      <c r="M9" s="677">
        <f>E9</f>
        <v>46203</v>
      </c>
      <c r="N9" s="677">
        <f>F9</f>
        <v>46112</v>
      </c>
      <c r="O9" s="800"/>
      <c r="P9" s="800"/>
      <c r="Q9" s="800"/>
      <c r="R9" s="800"/>
      <c r="S9" s="800"/>
      <c r="T9" s="800"/>
      <c r="U9" s="800"/>
      <c r="V9" s="800"/>
      <c r="W9" s="800"/>
      <c r="X9" s="800"/>
      <c r="Y9" s="800"/>
      <c r="Z9" s="800"/>
      <c r="AA9" s="800"/>
      <c r="AB9" s="800"/>
      <c r="AC9" s="800"/>
      <c r="AD9" s="800"/>
      <c r="AE9" s="800"/>
      <c r="AF9" s="800"/>
      <c r="AG9" s="800"/>
      <c r="AH9" s="800"/>
      <c r="AI9" s="800"/>
      <c r="AJ9" s="800"/>
      <c r="AK9" s="800"/>
      <c r="AL9" s="800"/>
      <c r="AM9" s="800"/>
      <c r="AN9" s="800"/>
      <c r="AO9" s="800"/>
      <c r="AP9" s="800"/>
      <c r="AQ9" s="800"/>
      <c r="AR9" s="800"/>
      <c r="AS9" s="800"/>
      <c r="AT9" s="800"/>
      <c r="AU9" s="800"/>
      <c r="AV9" s="800"/>
      <c r="AW9" s="800"/>
      <c r="AX9" s="800"/>
      <c r="AY9" s="800"/>
      <c r="AZ9" s="800"/>
      <c r="BA9" s="800"/>
      <c r="BB9" s="800"/>
      <c r="BC9" s="800"/>
      <c r="BD9" s="800"/>
      <c r="BE9" s="800"/>
      <c r="BF9" s="800"/>
      <c r="BG9" s="800"/>
      <c r="BH9" s="800"/>
      <c r="BI9" s="800"/>
      <c r="BJ9" s="800"/>
      <c r="BK9" s="800"/>
      <c r="BL9" s="800"/>
      <c r="BM9" s="800"/>
      <c r="BN9" s="800"/>
      <c r="BO9" s="800"/>
      <c r="BP9" s="800"/>
      <c r="BQ9" s="800"/>
      <c r="BR9" s="800"/>
      <c r="BS9" s="800"/>
      <c r="BT9" s="800"/>
      <c r="BU9" s="800"/>
      <c r="BV9" s="800"/>
      <c r="BW9" s="800"/>
      <c r="BX9" s="800"/>
      <c r="BY9" s="800"/>
      <c r="BZ9" s="800"/>
      <c r="CA9" s="800"/>
      <c r="CB9" s="800"/>
      <c r="CC9" s="800"/>
      <c r="CD9" s="800"/>
      <c r="CE9" s="800"/>
      <c r="CF9" s="800"/>
    </row>
    <row r="10" spans="1:84" s="795" customFormat="1" ht="20.149999999999999" customHeight="1">
      <c r="A10" s="1214"/>
      <c r="B10" s="720" t="s">
        <v>219</v>
      </c>
      <c r="C10" s="721"/>
      <c r="D10" s="721"/>
      <c r="E10" s="721"/>
      <c r="F10" s="721"/>
      <c r="I10" s="804"/>
      <c r="J10" s="720" t="s">
        <v>219</v>
      </c>
      <c r="K10" s="721"/>
      <c r="L10" s="721"/>
      <c r="M10" s="721"/>
      <c r="N10" s="721"/>
      <c r="O10" s="803"/>
      <c r="P10" s="805">
        <f>M11-E11</f>
        <v>0</v>
      </c>
      <c r="Q10" s="805">
        <f>N11-F11</f>
        <v>0</v>
      </c>
      <c r="R10" s="803"/>
      <c r="S10" s="803"/>
      <c r="T10" s="803"/>
      <c r="U10" s="803"/>
      <c r="V10" s="803"/>
      <c r="W10" s="803"/>
      <c r="X10" s="803"/>
      <c r="Y10" s="800"/>
      <c r="Z10" s="800"/>
      <c r="AA10" s="800"/>
      <c r="AB10" s="800"/>
      <c r="AC10" s="800"/>
      <c r="AD10" s="800"/>
      <c r="AE10" s="800"/>
      <c r="AF10" s="800"/>
      <c r="AG10" s="800"/>
      <c r="AH10" s="800"/>
      <c r="AI10" s="800"/>
      <c r="AJ10" s="800"/>
      <c r="AK10" s="800"/>
      <c r="AL10" s="800"/>
      <c r="AM10" s="800"/>
      <c r="AN10" s="800"/>
      <c r="AO10" s="800"/>
      <c r="AP10" s="800"/>
      <c r="AQ10" s="800"/>
      <c r="AR10" s="800"/>
      <c r="AS10" s="800"/>
      <c r="AT10" s="800"/>
      <c r="AU10" s="800"/>
      <c r="AV10" s="800"/>
      <c r="AW10" s="800"/>
      <c r="AX10" s="800"/>
      <c r="AY10" s="800"/>
      <c r="AZ10" s="800"/>
      <c r="BA10" s="800"/>
      <c r="BB10" s="800"/>
      <c r="BC10" s="800"/>
      <c r="BD10" s="800"/>
      <c r="BE10" s="800"/>
      <c r="BF10" s="800"/>
      <c r="BG10" s="800"/>
      <c r="BH10" s="800"/>
      <c r="BI10" s="800"/>
      <c r="BJ10" s="800"/>
      <c r="BK10" s="800"/>
      <c r="BL10" s="800"/>
      <c r="BM10" s="800"/>
      <c r="BN10" s="800"/>
      <c r="BO10" s="800"/>
      <c r="BP10" s="800"/>
      <c r="BQ10" s="800"/>
      <c r="BR10" s="800"/>
      <c r="BS10" s="800"/>
      <c r="BT10" s="800"/>
      <c r="BU10" s="800"/>
      <c r="BV10" s="800"/>
      <c r="BW10" s="800"/>
      <c r="BX10" s="800"/>
      <c r="BY10" s="800"/>
      <c r="BZ10" s="800"/>
      <c r="CA10" s="800"/>
      <c r="CB10" s="800"/>
      <c r="CC10" s="800"/>
      <c r="CD10" s="800"/>
      <c r="CE10" s="800"/>
      <c r="CF10" s="800"/>
    </row>
    <row r="11" spans="1:84" s="795" customFormat="1" ht="20.149999999999999" customHeight="1">
      <c r="A11" s="1214" t="s">
        <v>219</v>
      </c>
      <c r="B11" s="176"/>
      <c r="C11" s="713" t="s">
        <v>1135</v>
      </c>
      <c r="D11" s="714">
        <v>47192</v>
      </c>
      <c r="E11" s="715">
        <v>57.634740499999928</v>
      </c>
      <c r="F11" s="715">
        <v>62.210407059999916</v>
      </c>
      <c r="G11" s="806"/>
      <c r="H11" s="1025">
        <f>E11-F11</f>
        <v>-4.5756665599999877</v>
      </c>
      <c r="I11" s="804"/>
      <c r="J11" s="176"/>
      <c r="K11" s="713" t="s">
        <v>1138</v>
      </c>
      <c r="L11" s="1031">
        <f t="shared" ref="L11:N13" si="0">D11</f>
        <v>47192</v>
      </c>
      <c r="M11" s="715">
        <f t="shared" si="0"/>
        <v>57.634740499999928</v>
      </c>
      <c r="N11" s="715">
        <f t="shared" si="0"/>
        <v>62.210407059999916</v>
      </c>
      <c r="O11" s="803"/>
      <c r="P11" s="805"/>
      <c r="Q11" s="805"/>
      <c r="R11" s="803"/>
      <c r="S11" s="803"/>
      <c r="T11" s="803"/>
      <c r="U11" s="803"/>
      <c r="V11" s="803"/>
      <c r="W11" s="803"/>
      <c r="X11" s="803"/>
      <c r="Y11" s="800"/>
      <c r="Z11" s="800"/>
      <c r="AA11" s="800"/>
      <c r="AB11" s="800"/>
      <c r="AC11" s="800"/>
      <c r="AD11" s="800"/>
      <c r="AE11" s="800"/>
      <c r="AF11" s="800"/>
      <c r="AG11" s="800"/>
      <c r="AH11" s="800"/>
      <c r="AI11" s="800"/>
      <c r="AJ11" s="800"/>
      <c r="AK11" s="800"/>
      <c r="AL11" s="800"/>
      <c r="AM11" s="800"/>
      <c r="AN11" s="800"/>
      <c r="AO11" s="800"/>
      <c r="AP11" s="800"/>
      <c r="AQ11" s="800"/>
      <c r="AR11" s="800"/>
      <c r="AS11" s="800"/>
      <c r="AT11" s="800"/>
      <c r="AU11" s="800"/>
      <c r="AV11" s="800"/>
      <c r="AW11" s="800"/>
      <c r="AX11" s="800"/>
      <c r="AY11" s="800"/>
      <c r="AZ11" s="800"/>
      <c r="BA11" s="800"/>
      <c r="BB11" s="800"/>
      <c r="BC11" s="800"/>
      <c r="BD11" s="800"/>
      <c r="BE11" s="800"/>
      <c r="BF11" s="800"/>
      <c r="BG11" s="800"/>
      <c r="BH11" s="800"/>
      <c r="BI11" s="800"/>
      <c r="BJ11" s="800"/>
      <c r="BK11" s="800"/>
      <c r="BL11" s="800"/>
      <c r="BM11" s="800"/>
      <c r="BN11" s="800"/>
      <c r="BO11" s="800"/>
      <c r="BP11" s="800"/>
      <c r="BQ11" s="800"/>
      <c r="BR11" s="800"/>
      <c r="BS11" s="800"/>
      <c r="BT11" s="800"/>
      <c r="BU11" s="800"/>
      <c r="BV11" s="800"/>
      <c r="BW11" s="800"/>
      <c r="BX11" s="800"/>
      <c r="BY11" s="800"/>
      <c r="BZ11" s="800"/>
      <c r="CA11" s="800"/>
      <c r="CB11" s="800"/>
      <c r="CC11" s="800"/>
      <c r="CD11" s="800"/>
      <c r="CE11" s="800"/>
      <c r="CF11" s="800"/>
    </row>
    <row r="12" spans="1:84" s="795" customFormat="1" ht="20.149999999999999" customHeight="1">
      <c r="A12" s="1214" t="s">
        <v>219</v>
      </c>
      <c r="B12" s="173"/>
      <c r="C12" s="277" t="s">
        <v>1136</v>
      </c>
      <c r="D12" s="686">
        <v>48288</v>
      </c>
      <c r="E12" s="174">
        <v>120.70025679999992</v>
      </c>
      <c r="F12" s="174">
        <v>124.88131465999993</v>
      </c>
      <c r="G12" s="806"/>
      <c r="H12" s="1025">
        <f t="shared" ref="H12:H49" si="1">E12-F12</f>
        <v>-4.1810578600000099</v>
      </c>
      <c r="I12" s="804"/>
      <c r="J12" s="173"/>
      <c r="K12" s="277" t="s">
        <v>1139</v>
      </c>
      <c r="L12" s="1031">
        <f t="shared" si="0"/>
        <v>48288</v>
      </c>
      <c r="M12" s="174">
        <f t="shared" si="0"/>
        <v>120.70025679999992</v>
      </c>
      <c r="N12" s="174">
        <f t="shared" si="0"/>
        <v>124.88131465999993</v>
      </c>
      <c r="O12" s="803"/>
      <c r="P12" s="805">
        <f t="shared" ref="P12:Q14" si="2">M12-E12</f>
        <v>0</v>
      </c>
      <c r="Q12" s="805">
        <f t="shared" si="2"/>
        <v>0</v>
      </c>
      <c r="R12" s="803"/>
      <c r="S12" s="803"/>
      <c r="T12" s="803"/>
      <c r="U12" s="803"/>
      <c r="V12" s="803"/>
      <c r="W12" s="803"/>
      <c r="X12" s="803"/>
      <c r="Y12" s="800"/>
      <c r="Z12" s="800"/>
      <c r="AA12" s="800"/>
      <c r="AB12" s="800"/>
      <c r="AC12" s="800"/>
      <c r="AD12" s="800"/>
      <c r="AE12" s="800"/>
      <c r="AF12" s="800"/>
      <c r="AG12" s="800"/>
      <c r="AH12" s="800"/>
      <c r="AI12" s="800"/>
      <c r="AJ12" s="800"/>
      <c r="AK12" s="800"/>
      <c r="AL12" s="800"/>
      <c r="AM12" s="800"/>
      <c r="AN12" s="800"/>
      <c r="AO12" s="800"/>
      <c r="AP12" s="800"/>
      <c r="AQ12" s="800"/>
      <c r="AR12" s="800"/>
      <c r="AS12" s="800"/>
      <c r="AT12" s="800"/>
      <c r="AU12" s="800"/>
      <c r="AV12" s="800"/>
      <c r="AW12" s="800"/>
      <c r="AX12" s="800"/>
      <c r="AY12" s="800"/>
      <c r="AZ12" s="800"/>
      <c r="BA12" s="800"/>
      <c r="BB12" s="800"/>
      <c r="BC12" s="800"/>
      <c r="BD12" s="800"/>
      <c r="BE12" s="800"/>
      <c r="BF12" s="800"/>
      <c r="BG12" s="800"/>
      <c r="BH12" s="800"/>
      <c r="BI12" s="800"/>
      <c r="BJ12" s="800"/>
      <c r="BK12" s="800"/>
      <c r="BL12" s="800"/>
      <c r="BM12" s="800"/>
      <c r="BN12" s="800"/>
      <c r="BO12" s="800"/>
      <c r="BP12" s="800"/>
      <c r="BQ12" s="800"/>
      <c r="BR12" s="800"/>
      <c r="BS12" s="800"/>
      <c r="BT12" s="800"/>
      <c r="BU12" s="800"/>
      <c r="BV12" s="800"/>
      <c r="BW12" s="800"/>
      <c r="BX12" s="800"/>
      <c r="BY12" s="800"/>
      <c r="BZ12" s="800"/>
      <c r="CA12" s="800"/>
      <c r="CB12" s="800"/>
      <c r="CC12" s="800"/>
      <c r="CD12" s="800"/>
      <c r="CE12" s="800"/>
      <c r="CF12" s="800"/>
    </row>
    <row r="13" spans="1:84" s="795" customFormat="1" ht="20.149999999999999" customHeight="1" thickBot="1">
      <c r="A13" s="1214" t="s">
        <v>219</v>
      </c>
      <c r="B13" s="173"/>
      <c r="C13" s="277" t="s">
        <v>1137</v>
      </c>
      <c r="D13" s="686">
        <v>51850</v>
      </c>
      <c r="E13" s="174">
        <v>486.61565082547588</v>
      </c>
      <c r="F13" s="174">
        <v>481.97133072547604</v>
      </c>
      <c r="G13" s="806"/>
      <c r="H13" s="1025">
        <f t="shared" si="1"/>
        <v>4.6443200999998453</v>
      </c>
      <c r="I13" s="804"/>
      <c r="J13" s="173"/>
      <c r="K13" s="277" t="s">
        <v>1140</v>
      </c>
      <c r="L13" s="1031">
        <f t="shared" si="0"/>
        <v>51850</v>
      </c>
      <c r="M13" s="174">
        <f t="shared" si="0"/>
        <v>486.61565082547588</v>
      </c>
      <c r="N13" s="174">
        <f t="shared" si="0"/>
        <v>481.97133072547604</v>
      </c>
      <c r="O13" s="803"/>
      <c r="P13" s="805">
        <f t="shared" si="2"/>
        <v>0</v>
      </c>
      <c r="Q13" s="805">
        <f t="shared" si="2"/>
        <v>0</v>
      </c>
      <c r="R13" s="803"/>
      <c r="S13" s="803"/>
      <c r="T13" s="803"/>
      <c r="U13" s="803"/>
      <c r="V13" s="803"/>
      <c r="W13" s="803"/>
      <c r="X13" s="803"/>
      <c r="Y13" s="800"/>
      <c r="Z13" s="800"/>
      <c r="AA13" s="800"/>
      <c r="AB13" s="800"/>
      <c r="AC13" s="800"/>
      <c r="AD13" s="800"/>
      <c r="AE13" s="800"/>
      <c r="AF13" s="800"/>
      <c r="AG13" s="800"/>
      <c r="AH13" s="800"/>
      <c r="AI13" s="800"/>
      <c r="AJ13" s="800"/>
      <c r="AK13" s="800"/>
      <c r="AL13" s="800"/>
      <c r="AM13" s="800"/>
      <c r="AN13" s="800"/>
      <c r="AO13" s="800"/>
      <c r="AP13" s="800"/>
      <c r="AQ13" s="800"/>
      <c r="AR13" s="800"/>
      <c r="AS13" s="800"/>
      <c r="AT13" s="800"/>
      <c r="AU13" s="800"/>
      <c r="AV13" s="800"/>
      <c r="AW13" s="800"/>
      <c r="AX13" s="800"/>
      <c r="AY13" s="800"/>
      <c r="AZ13" s="800"/>
      <c r="BA13" s="800"/>
      <c r="BB13" s="800"/>
      <c r="BC13" s="800"/>
      <c r="BD13" s="800"/>
      <c r="BE13" s="800"/>
      <c r="BF13" s="800"/>
      <c r="BG13" s="800"/>
      <c r="BH13" s="800"/>
      <c r="BI13" s="800"/>
      <c r="BJ13" s="800"/>
      <c r="BK13" s="800"/>
      <c r="BL13" s="800"/>
      <c r="BM13" s="800"/>
      <c r="BN13" s="800"/>
      <c r="BO13" s="800"/>
      <c r="BP13" s="800"/>
      <c r="BQ13" s="800"/>
      <c r="BR13" s="800"/>
      <c r="BS13" s="800"/>
      <c r="BT13" s="800"/>
      <c r="BU13" s="800"/>
      <c r="BV13" s="800"/>
      <c r="BW13" s="800"/>
      <c r="BX13" s="800"/>
      <c r="BY13" s="800"/>
      <c r="BZ13" s="800"/>
      <c r="CA13" s="800"/>
      <c r="CB13" s="800"/>
      <c r="CC13" s="800"/>
      <c r="CD13" s="800"/>
      <c r="CE13" s="800"/>
      <c r="CF13" s="800"/>
    </row>
    <row r="14" spans="1:84" s="795" customFormat="1" ht="20.149999999999999" customHeight="1">
      <c r="A14" s="1214"/>
      <c r="B14" s="716" t="s">
        <v>1428</v>
      </c>
      <c r="C14" s="717"/>
      <c r="D14" s="718"/>
      <c r="E14" s="719"/>
      <c r="F14" s="719"/>
      <c r="G14" s="807"/>
      <c r="H14" s="1025">
        <f t="shared" si="1"/>
        <v>0</v>
      </c>
      <c r="I14" s="803"/>
      <c r="J14" s="716" t="s">
        <v>1431</v>
      </c>
      <c r="K14" s="717"/>
      <c r="L14" s="718"/>
      <c r="M14" s="719"/>
      <c r="N14" s="719"/>
      <c r="O14" s="803"/>
      <c r="P14" s="805">
        <f t="shared" si="2"/>
        <v>0</v>
      </c>
      <c r="Q14" s="805">
        <f t="shared" si="2"/>
        <v>0</v>
      </c>
      <c r="R14" s="803"/>
      <c r="S14" s="803"/>
      <c r="T14" s="803"/>
      <c r="U14" s="803"/>
      <c r="V14" s="803"/>
      <c r="W14" s="803"/>
      <c r="X14" s="803"/>
      <c r="Y14" s="800"/>
      <c r="Z14" s="800"/>
      <c r="AA14" s="800"/>
      <c r="AB14" s="800"/>
      <c r="AC14" s="800"/>
      <c r="AD14" s="800"/>
      <c r="AE14" s="800"/>
      <c r="AF14" s="800"/>
      <c r="AG14" s="800"/>
      <c r="AH14" s="800"/>
      <c r="AI14" s="800"/>
      <c r="AJ14" s="800"/>
      <c r="AK14" s="800"/>
      <c r="AL14" s="800"/>
      <c r="AM14" s="800"/>
      <c r="AN14" s="800"/>
      <c r="AO14" s="800"/>
      <c r="AP14" s="800"/>
      <c r="AQ14" s="800"/>
      <c r="AR14" s="800"/>
      <c r="AS14" s="800"/>
      <c r="AT14" s="800"/>
      <c r="AU14" s="800"/>
      <c r="AV14" s="800"/>
      <c r="AW14" s="800"/>
      <c r="AX14" s="800"/>
      <c r="AY14" s="800"/>
      <c r="AZ14" s="800"/>
      <c r="BA14" s="800"/>
      <c r="BB14" s="800"/>
      <c r="BC14" s="800"/>
      <c r="BD14" s="800"/>
      <c r="BE14" s="800"/>
      <c r="BF14" s="800"/>
      <c r="BG14" s="800"/>
      <c r="BH14" s="800"/>
      <c r="BI14" s="800"/>
      <c r="BJ14" s="800"/>
      <c r="BK14" s="800"/>
      <c r="BL14" s="800"/>
      <c r="BM14" s="800"/>
      <c r="BN14" s="800"/>
      <c r="BO14" s="800"/>
      <c r="BP14" s="800"/>
      <c r="BQ14" s="800"/>
      <c r="BR14" s="800"/>
      <c r="BS14" s="800"/>
      <c r="BT14" s="800"/>
      <c r="BU14" s="800"/>
      <c r="BV14" s="800"/>
      <c r="BW14" s="800"/>
      <c r="BX14" s="800"/>
      <c r="BY14" s="800"/>
      <c r="BZ14" s="800"/>
      <c r="CA14" s="800"/>
      <c r="CB14" s="800"/>
      <c r="CC14" s="800"/>
      <c r="CD14" s="800"/>
      <c r="CE14" s="800"/>
      <c r="CF14" s="800"/>
    </row>
    <row r="15" spans="1:84" s="795" customFormat="1" ht="20.149999999999999" hidden="1" customHeight="1">
      <c r="A15" s="1214" t="str">
        <f t="shared" ref="A15:A36" si="3">LEFT(C15,4)</f>
        <v>IPCA</v>
      </c>
      <c r="B15" s="173" t="s">
        <v>431</v>
      </c>
      <c r="C15" s="277" t="s">
        <v>432</v>
      </c>
      <c r="D15" s="686">
        <v>45762</v>
      </c>
      <c r="E15" s="174">
        <v>0</v>
      </c>
      <c r="F15" s="174">
        <v>0</v>
      </c>
      <c r="G15" s="806"/>
      <c r="H15" s="1025">
        <f t="shared" si="1"/>
        <v>0</v>
      </c>
      <c r="I15" s="804"/>
      <c r="J15" s="173" t="s">
        <v>1082</v>
      </c>
      <c r="K15" s="277" t="s">
        <v>433</v>
      </c>
      <c r="L15" s="1031">
        <f t="shared" ref="L15:L31" si="4">D15</f>
        <v>45762</v>
      </c>
      <c r="M15" s="174">
        <f t="shared" ref="M15:N19" si="5">E15</f>
        <v>0</v>
      </c>
      <c r="N15" s="174">
        <f t="shared" si="5"/>
        <v>0</v>
      </c>
      <c r="O15" s="800"/>
      <c r="P15" s="805">
        <f t="shared" ref="P15:Q19" si="6">M15-E15</f>
        <v>0</v>
      </c>
      <c r="Q15" s="805">
        <f t="shared" si="6"/>
        <v>0</v>
      </c>
      <c r="R15" s="800"/>
      <c r="S15" s="800"/>
      <c r="T15" s="808"/>
      <c r="U15" s="809"/>
      <c r="V15" s="800"/>
      <c r="W15" s="800"/>
      <c r="X15" s="800"/>
      <c r="Y15" s="800"/>
      <c r="Z15" s="800"/>
      <c r="AA15" s="800"/>
      <c r="AB15" s="800"/>
      <c r="AC15" s="800"/>
      <c r="AD15" s="800"/>
      <c r="AE15" s="800"/>
      <c r="AF15" s="800"/>
      <c r="AG15" s="800"/>
      <c r="AH15" s="800"/>
      <c r="AI15" s="800"/>
      <c r="AJ15" s="800"/>
      <c r="AK15" s="800"/>
      <c r="AL15" s="800"/>
      <c r="AM15" s="800"/>
      <c r="AN15" s="800"/>
      <c r="AO15" s="800"/>
      <c r="AP15" s="800"/>
      <c r="AQ15" s="800"/>
      <c r="AR15" s="800"/>
      <c r="AS15" s="800"/>
      <c r="AT15" s="800"/>
      <c r="AU15" s="800"/>
      <c r="AV15" s="800"/>
      <c r="AW15" s="800"/>
      <c r="AX15" s="800"/>
      <c r="AY15" s="800"/>
      <c r="AZ15" s="800"/>
      <c r="BA15" s="800"/>
      <c r="BB15" s="800"/>
      <c r="BC15" s="800"/>
      <c r="BD15" s="800"/>
      <c r="BE15" s="800"/>
      <c r="BF15" s="800"/>
      <c r="BG15" s="800"/>
      <c r="BH15" s="800"/>
      <c r="BI15" s="800"/>
      <c r="BJ15" s="800"/>
      <c r="BK15" s="800"/>
      <c r="BL15" s="800"/>
      <c r="BM15" s="800"/>
      <c r="BN15" s="800"/>
      <c r="BO15" s="800"/>
      <c r="BP15" s="800"/>
      <c r="BQ15" s="800"/>
      <c r="BR15" s="800"/>
      <c r="BS15" s="800"/>
      <c r="BT15" s="800"/>
      <c r="BU15" s="800"/>
      <c r="BV15" s="800"/>
      <c r="BW15" s="800"/>
      <c r="BX15" s="800"/>
      <c r="BY15" s="800"/>
      <c r="BZ15" s="800"/>
      <c r="CA15" s="800"/>
      <c r="CB15" s="800"/>
      <c r="CC15" s="800"/>
      <c r="CD15" s="800"/>
      <c r="CE15" s="800"/>
      <c r="CF15" s="800"/>
    </row>
    <row r="16" spans="1:84" s="795" customFormat="1" ht="20.149999999999999" customHeight="1">
      <c r="A16" s="1214" t="str">
        <f t="shared" si="3"/>
        <v>IPCA</v>
      </c>
      <c r="B16" s="173" t="s">
        <v>434</v>
      </c>
      <c r="C16" s="277" t="s">
        <v>435</v>
      </c>
      <c r="D16" s="686">
        <v>47467</v>
      </c>
      <c r="E16" s="174">
        <v>586.50970690074973</v>
      </c>
      <c r="F16" s="174">
        <v>576.86095065074983</v>
      </c>
      <c r="G16" s="806"/>
      <c r="H16" s="1025">
        <f t="shared" si="1"/>
        <v>9.6487562499999058</v>
      </c>
      <c r="I16" s="804"/>
      <c r="J16" s="173" t="s">
        <v>1083</v>
      </c>
      <c r="K16" s="277" t="s">
        <v>436</v>
      </c>
      <c r="L16" s="1031">
        <f t="shared" si="4"/>
        <v>47467</v>
      </c>
      <c r="M16" s="174">
        <f t="shared" si="5"/>
        <v>586.50970690074973</v>
      </c>
      <c r="N16" s="174">
        <f t="shared" si="5"/>
        <v>576.86095065074983</v>
      </c>
      <c r="O16" s="800"/>
      <c r="P16" s="805">
        <f t="shared" si="6"/>
        <v>0</v>
      </c>
      <c r="Q16" s="805">
        <f t="shared" si="6"/>
        <v>0</v>
      </c>
      <c r="R16" s="800"/>
      <c r="S16" s="800"/>
      <c r="T16" s="808"/>
      <c r="U16" s="809"/>
      <c r="V16" s="800"/>
      <c r="W16" s="800"/>
      <c r="X16" s="800"/>
      <c r="Y16" s="800"/>
      <c r="Z16" s="800"/>
      <c r="AA16" s="800"/>
      <c r="AB16" s="800"/>
      <c r="AC16" s="800"/>
      <c r="AD16" s="800"/>
      <c r="AE16" s="800"/>
      <c r="AF16" s="800"/>
      <c r="AG16" s="800"/>
      <c r="AH16" s="800"/>
      <c r="AI16" s="800"/>
      <c r="AJ16" s="800"/>
      <c r="AK16" s="800"/>
      <c r="AL16" s="800"/>
      <c r="AM16" s="800"/>
      <c r="AN16" s="800"/>
      <c r="AO16" s="800"/>
      <c r="AP16" s="800"/>
      <c r="AQ16" s="800"/>
      <c r="AR16" s="800"/>
      <c r="AS16" s="800"/>
      <c r="AT16" s="800"/>
      <c r="AU16" s="800"/>
      <c r="AV16" s="800"/>
      <c r="AW16" s="800"/>
      <c r="AX16" s="800"/>
      <c r="AY16" s="800"/>
      <c r="AZ16" s="800"/>
      <c r="BA16" s="800"/>
      <c r="BB16" s="800"/>
      <c r="BC16" s="800"/>
      <c r="BD16" s="800"/>
      <c r="BE16" s="800"/>
      <c r="BF16" s="800"/>
      <c r="BG16" s="800"/>
      <c r="BH16" s="800"/>
      <c r="BI16" s="800"/>
      <c r="BJ16" s="800"/>
      <c r="BK16" s="800"/>
      <c r="BL16" s="800"/>
      <c r="BM16" s="800"/>
      <c r="BN16" s="800"/>
      <c r="BO16" s="800"/>
      <c r="BP16" s="800"/>
      <c r="BQ16" s="800"/>
      <c r="BR16" s="800"/>
      <c r="BS16" s="800"/>
      <c r="BT16" s="800"/>
      <c r="BU16" s="800"/>
      <c r="BV16" s="800"/>
      <c r="BW16" s="800"/>
      <c r="BX16" s="800"/>
      <c r="BY16" s="800"/>
      <c r="BZ16" s="800"/>
      <c r="CA16" s="800"/>
      <c r="CB16" s="800"/>
      <c r="CC16" s="800"/>
      <c r="CD16" s="800"/>
      <c r="CE16" s="800"/>
      <c r="CF16" s="800"/>
    </row>
    <row r="17" spans="1:84" s="795" customFormat="1" ht="20.149999999999999" customHeight="1">
      <c r="A17" s="1214" t="str">
        <f t="shared" si="3"/>
        <v xml:space="preserve">CDI </v>
      </c>
      <c r="B17" s="173" t="s">
        <v>437</v>
      </c>
      <c r="C17" s="277" t="s">
        <v>469</v>
      </c>
      <c r="D17" s="686">
        <v>47072</v>
      </c>
      <c r="E17" s="174">
        <v>27.490482662377314</v>
      </c>
      <c r="F17" s="174">
        <v>25.970636932377314</v>
      </c>
      <c r="G17" s="806"/>
      <c r="H17" s="1025">
        <f t="shared" si="1"/>
        <v>1.5198457300000001</v>
      </c>
      <c r="I17" s="804"/>
      <c r="J17" s="173" t="s">
        <v>1084</v>
      </c>
      <c r="K17" s="277" t="s">
        <v>469</v>
      </c>
      <c r="L17" s="1031">
        <f t="shared" si="4"/>
        <v>47072</v>
      </c>
      <c r="M17" s="174">
        <f t="shared" si="5"/>
        <v>27.490482662377314</v>
      </c>
      <c r="N17" s="174">
        <f t="shared" si="5"/>
        <v>25.970636932377314</v>
      </c>
      <c r="O17" s="800"/>
      <c r="P17" s="805">
        <f t="shared" si="6"/>
        <v>0</v>
      </c>
      <c r="Q17" s="805">
        <f t="shared" si="6"/>
        <v>0</v>
      </c>
      <c r="R17" s="800"/>
      <c r="S17" s="800"/>
      <c r="T17" s="808"/>
      <c r="U17" s="809"/>
      <c r="V17" s="800"/>
      <c r="W17" s="800"/>
      <c r="X17" s="800"/>
      <c r="Y17" s="800"/>
      <c r="Z17" s="800"/>
      <c r="AA17" s="800"/>
      <c r="AB17" s="800"/>
      <c r="AC17" s="800"/>
      <c r="AD17" s="800"/>
      <c r="AE17" s="800"/>
      <c r="AF17" s="800"/>
      <c r="AG17" s="800"/>
      <c r="AH17" s="800"/>
      <c r="AI17" s="800"/>
      <c r="AJ17" s="800"/>
      <c r="AK17" s="800"/>
      <c r="AL17" s="800"/>
      <c r="AM17" s="800"/>
      <c r="AN17" s="800"/>
      <c r="AO17" s="800"/>
      <c r="AP17" s="800"/>
      <c r="AQ17" s="800"/>
      <c r="AR17" s="800"/>
      <c r="AS17" s="800"/>
      <c r="AT17" s="800"/>
      <c r="AU17" s="800"/>
      <c r="AV17" s="800"/>
      <c r="AW17" s="800"/>
      <c r="AX17" s="800"/>
      <c r="AY17" s="800"/>
      <c r="AZ17" s="800"/>
      <c r="BA17" s="800"/>
      <c r="BB17" s="800"/>
      <c r="BC17" s="800"/>
      <c r="BD17" s="800"/>
      <c r="BE17" s="800"/>
      <c r="BF17" s="800"/>
      <c r="BG17" s="800"/>
      <c r="BH17" s="800"/>
      <c r="BI17" s="800"/>
      <c r="BJ17" s="800"/>
      <c r="BK17" s="800"/>
      <c r="BL17" s="800"/>
      <c r="BM17" s="800"/>
      <c r="BN17" s="800"/>
      <c r="BO17" s="800"/>
      <c r="BP17" s="800"/>
      <c r="BQ17" s="800"/>
      <c r="BR17" s="800"/>
      <c r="BS17" s="800"/>
      <c r="BT17" s="800"/>
      <c r="BU17" s="800"/>
      <c r="BV17" s="800"/>
      <c r="BW17" s="800"/>
      <c r="BX17" s="800"/>
      <c r="BY17" s="800"/>
      <c r="BZ17" s="800"/>
      <c r="CA17" s="800"/>
      <c r="CB17" s="800"/>
      <c r="CC17" s="800"/>
      <c r="CD17" s="800"/>
      <c r="CE17" s="800"/>
      <c r="CF17" s="800"/>
    </row>
    <row r="18" spans="1:84" s="795" customFormat="1" ht="20.149999999999999" customHeight="1">
      <c r="A18" s="1214" t="str">
        <f t="shared" si="3"/>
        <v>IPCA</v>
      </c>
      <c r="B18" s="173" t="s">
        <v>437</v>
      </c>
      <c r="C18" s="277" t="s">
        <v>595</v>
      </c>
      <c r="D18" s="686">
        <v>52732</v>
      </c>
      <c r="E18" s="174">
        <v>892.48915622962249</v>
      </c>
      <c r="F18" s="174">
        <v>900.73789801962232</v>
      </c>
      <c r="G18" s="806"/>
      <c r="H18" s="1025">
        <f t="shared" si="1"/>
        <v>-8.2487417899998263</v>
      </c>
      <c r="I18" s="804"/>
      <c r="J18" s="173" t="s">
        <v>1084</v>
      </c>
      <c r="K18" s="277" t="s">
        <v>595</v>
      </c>
      <c r="L18" s="1031">
        <f t="shared" si="4"/>
        <v>52732</v>
      </c>
      <c r="M18" s="174">
        <f t="shared" si="5"/>
        <v>892.48915622962249</v>
      </c>
      <c r="N18" s="174">
        <f t="shared" si="5"/>
        <v>900.73789801962232</v>
      </c>
      <c r="O18" s="800"/>
      <c r="P18" s="805">
        <f t="shared" si="6"/>
        <v>0</v>
      </c>
      <c r="Q18" s="805">
        <f t="shared" si="6"/>
        <v>0</v>
      </c>
      <c r="R18" s="800"/>
      <c r="S18" s="800"/>
      <c r="T18" s="808"/>
      <c r="U18" s="809"/>
      <c r="V18" s="800"/>
      <c r="W18" s="800"/>
      <c r="X18" s="800"/>
      <c r="Y18" s="800"/>
      <c r="Z18" s="800"/>
      <c r="AA18" s="800"/>
      <c r="AB18" s="800"/>
      <c r="AC18" s="800"/>
      <c r="AD18" s="800"/>
      <c r="AE18" s="800"/>
      <c r="AF18" s="800"/>
      <c r="AG18" s="800"/>
      <c r="AH18" s="800"/>
      <c r="AI18" s="800"/>
      <c r="AJ18" s="800"/>
      <c r="AK18" s="800"/>
      <c r="AL18" s="800"/>
      <c r="AM18" s="800"/>
      <c r="AN18" s="800"/>
      <c r="AO18" s="800"/>
      <c r="AP18" s="800"/>
      <c r="AQ18" s="800"/>
      <c r="AR18" s="800"/>
      <c r="AS18" s="800"/>
      <c r="AT18" s="800"/>
      <c r="AU18" s="800"/>
      <c r="AV18" s="800"/>
      <c r="AW18" s="800"/>
      <c r="AX18" s="800"/>
      <c r="AY18" s="800"/>
      <c r="AZ18" s="800"/>
      <c r="BA18" s="800"/>
      <c r="BB18" s="800"/>
      <c r="BC18" s="800"/>
      <c r="BD18" s="800"/>
      <c r="BE18" s="800"/>
      <c r="BF18" s="800"/>
      <c r="BG18" s="800"/>
      <c r="BH18" s="800"/>
      <c r="BI18" s="800"/>
      <c r="BJ18" s="800"/>
      <c r="BK18" s="800"/>
      <c r="BL18" s="800"/>
      <c r="BM18" s="800"/>
      <c r="BN18" s="800"/>
      <c r="BO18" s="800"/>
      <c r="BP18" s="800"/>
      <c r="BQ18" s="800"/>
      <c r="BR18" s="800"/>
      <c r="BS18" s="800"/>
      <c r="BT18" s="800"/>
      <c r="BU18" s="800"/>
      <c r="BV18" s="800"/>
      <c r="BW18" s="800"/>
      <c r="BX18" s="800"/>
      <c r="BY18" s="800"/>
      <c r="BZ18" s="800"/>
      <c r="CA18" s="800"/>
      <c r="CB18" s="800"/>
      <c r="CC18" s="800"/>
      <c r="CD18" s="800"/>
      <c r="CE18" s="800"/>
      <c r="CF18" s="800"/>
    </row>
    <row r="19" spans="1:84" s="795" customFormat="1" ht="20.149999999999999" customHeight="1">
      <c r="A19" s="1214" t="str">
        <f t="shared" si="3"/>
        <v>IPCA</v>
      </c>
      <c r="B19" s="173" t="s">
        <v>470</v>
      </c>
      <c r="C19" s="277" t="s">
        <v>596</v>
      </c>
      <c r="D19" s="686">
        <v>45855</v>
      </c>
      <c r="E19" s="174">
        <v>952.64142472281992</v>
      </c>
      <c r="F19" s="174">
        <v>925.63098526281999</v>
      </c>
      <c r="G19" s="806"/>
      <c r="H19" s="1025">
        <f t="shared" si="1"/>
        <v>27.01043945999993</v>
      </c>
      <c r="I19" s="804"/>
      <c r="J19" s="173" t="s">
        <v>1085</v>
      </c>
      <c r="K19" s="277" t="s">
        <v>596</v>
      </c>
      <c r="L19" s="1031">
        <f t="shared" si="4"/>
        <v>45855</v>
      </c>
      <c r="M19" s="174">
        <f t="shared" si="5"/>
        <v>952.64142472281992</v>
      </c>
      <c r="N19" s="174">
        <f t="shared" si="5"/>
        <v>925.63098526281999</v>
      </c>
      <c r="O19" s="800"/>
      <c r="P19" s="805">
        <f t="shared" si="6"/>
        <v>0</v>
      </c>
      <c r="Q19" s="805">
        <f t="shared" si="6"/>
        <v>0</v>
      </c>
      <c r="R19" s="800"/>
      <c r="S19" s="800"/>
      <c r="T19" s="808"/>
      <c r="U19" s="809"/>
      <c r="V19" s="800"/>
      <c r="W19" s="800"/>
      <c r="X19" s="800"/>
      <c r="Y19" s="800"/>
      <c r="Z19" s="800"/>
      <c r="AA19" s="800"/>
      <c r="AB19" s="800"/>
      <c r="AC19" s="800"/>
      <c r="AD19" s="800"/>
      <c r="AE19" s="800"/>
      <c r="AF19" s="800"/>
      <c r="AG19" s="800"/>
      <c r="AH19" s="800"/>
      <c r="AI19" s="800"/>
      <c r="AJ19" s="800"/>
      <c r="AK19" s="800"/>
      <c r="AL19" s="800"/>
      <c r="AM19" s="800"/>
      <c r="AN19" s="800"/>
      <c r="AO19" s="800"/>
      <c r="AP19" s="800"/>
      <c r="AQ19" s="800"/>
      <c r="AR19" s="800"/>
      <c r="AS19" s="800"/>
      <c r="AT19" s="800"/>
      <c r="AU19" s="800"/>
      <c r="AV19" s="800"/>
      <c r="AW19" s="800"/>
      <c r="AX19" s="800"/>
      <c r="AY19" s="800"/>
      <c r="AZ19" s="800"/>
      <c r="BA19" s="800"/>
      <c r="BB19" s="800"/>
      <c r="BC19" s="800"/>
      <c r="BD19" s="800"/>
      <c r="BE19" s="800"/>
      <c r="BF19" s="800"/>
      <c r="BG19" s="800"/>
      <c r="BH19" s="800"/>
      <c r="BI19" s="800"/>
      <c r="BJ19" s="800"/>
      <c r="BK19" s="800"/>
      <c r="BL19" s="800"/>
      <c r="BM19" s="800"/>
      <c r="BN19" s="800"/>
      <c r="BO19" s="800"/>
      <c r="BP19" s="800"/>
      <c r="BQ19" s="800"/>
      <c r="BR19" s="800"/>
      <c r="BS19" s="800"/>
      <c r="BT19" s="800"/>
      <c r="BU19" s="800"/>
      <c r="BV19" s="800"/>
      <c r="BW19" s="800"/>
      <c r="BX19" s="800"/>
      <c r="BY19" s="800"/>
      <c r="BZ19" s="800"/>
      <c r="CA19" s="800"/>
      <c r="CB19" s="800"/>
      <c r="CC19" s="800"/>
      <c r="CD19" s="800"/>
      <c r="CE19" s="800"/>
      <c r="CF19" s="800"/>
    </row>
    <row r="20" spans="1:84" s="795" customFormat="1" ht="20.149999999999999" customHeight="1">
      <c r="A20" s="1214" t="str">
        <f t="shared" si="3"/>
        <v>IPCA</v>
      </c>
      <c r="B20" s="173" t="s">
        <v>594</v>
      </c>
      <c r="C20" s="277" t="s">
        <v>597</v>
      </c>
      <c r="D20" s="686">
        <v>48136</v>
      </c>
      <c r="E20" s="174">
        <v>846.36534215392771</v>
      </c>
      <c r="F20" s="174">
        <v>837.40006034392763</v>
      </c>
      <c r="G20" s="806"/>
      <c r="H20" s="1025">
        <f t="shared" si="1"/>
        <v>8.9652818100000786</v>
      </c>
      <c r="I20" s="804"/>
      <c r="J20" s="173" t="s">
        <v>1086</v>
      </c>
      <c r="K20" s="277" t="s">
        <v>597</v>
      </c>
      <c r="L20" s="1031">
        <f t="shared" si="4"/>
        <v>48136</v>
      </c>
      <c r="M20" s="174">
        <f t="shared" ref="M20:N22" si="7">E20</f>
        <v>846.36534215392771</v>
      </c>
      <c r="N20" s="174">
        <f t="shared" si="7"/>
        <v>837.40006034392763</v>
      </c>
      <c r="O20" s="800"/>
      <c r="P20" s="805">
        <f t="shared" ref="P20:Q22" si="8">M20-E20</f>
        <v>0</v>
      </c>
      <c r="Q20" s="805">
        <f t="shared" si="8"/>
        <v>0</v>
      </c>
      <c r="R20" s="800"/>
      <c r="S20" s="800"/>
      <c r="T20" s="808"/>
      <c r="U20" s="809"/>
      <c r="V20" s="800"/>
      <c r="W20" s="800"/>
      <c r="X20" s="800"/>
      <c r="Y20" s="800"/>
      <c r="Z20" s="800"/>
      <c r="AA20" s="800"/>
      <c r="AB20" s="800"/>
      <c r="AC20" s="800"/>
      <c r="AD20" s="800"/>
      <c r="AE20" s="800"/>
      <c r="AF20" s="800"/>
      <c r="AG20" s="800"/>
      <c r="AH20" s="800"/>
      <c r="AI20" s="800"/>
      <c r="AJ20" s="800"/>
      <c r="AK20" s="800"/>
      <c r="AL20" s="800"/>
      <c r="AM20" s="800"/>
      <c r="AN20" s="800"/>
      <c r="AO20" s="800"/>
      <c r="AP20" s="800"/>
      <c r="AQ20" s="800"/>
      <c r="AR20" s="800"/>
      <c r="AS20" s="800"/>
      <c r="AT20" s="800"/>
      <c r="AU20" s="800"/>
      <c r="AV20" s="800"/>
      <c r="AW20" s="800"/>
      <c r="AX20" s="800"/>
      <c r="AY20" s="800"/>
      <c r="AZ20" s="800"/>
      <c r="BA20" s="800"/>
      <c r="BB20" s="800"/>
      <c r="BC20" s="800"/>
      <c r="BD20" s="800"/>
      <c r="BE20" s="800"/>
      <c r="BF20" s="800"/>
      <c r="BG20" s="800"/>
      <c r="BH20" s="800"/>
      <c r="BI20" s="800"/>
      <c r="BJ20" s="800"/>
      <c r="BK20" s="800"/>
      <c r="BL20" s="800"/>
      <c r="BM20" s="800"/>
      <c r="BN20" s="800"/>
      <c r="BO20" s="800"/>
      <c r="BP20" s="800"/>
      <c r="BQ20" s="800"/>
      <c r="BR20" s="800"/>
      <c r="BS20" s="800"/>
      <c r="BT20" s="800"/>
      <c r="BU20" s="800"/>
      <c r="BV20" s="800"/>
      <c r="BW20" s="800"/>
      <c r="BX20" s="800"/>
      <c r="BY20" s="800"/>
      <c r="BZ20" s="800"/>
      <c r="CA20" s="800"/>
      <c r="CB20" s="800"/>
      <c r="CC20" s="800"/>
      <c r="CD20" s="800"/>
      <c r="CE20" s="800"/>
      <c r="CF20" s="800"/>
    </row>
    <row r="21" spans="1:84" s="795" customFormat="1" ht="20.149999999999999" customHeight="1">
      <c r="A21" s="1214" t="str">
        <f t="shared" si="3"/>
        <v>IPCA</v>
      </c>
      <c r="B21" s="173" t="s">
        <v>594</v>
      </c>
      <c r="C21" s="277" t="s">
        <v>598</v>
      </c>
      <c r="D21" s="686">
        <v>51058</v>
      </c>
      <c r="E21" s="174">
        <v>348.22695039607237</v>
      </c>
      <c r="F21" s="174">
        <v>344.57512893607236</v>
      </c>
      <c r="G21" s="806"/>
      <c r="H21" s="1025">
        <f t="shared" si="1"/>
        <v>3.6518214600000078</v>
      </c>
      <c r="I21" s="804"/>
      <c r="J21" s="173" t="s">
        <v>1087</v>
      </c>
      <c r="K21" s="277" t="s">
        <v>598</v>
      </c>
      <c r="L21" s="1031">
        <f t="shared" si="4"/>
        <v>51058</v>
      </c>
      <c r="M21" s="174">
        <f t="shared" si="7"/>
        <v>348.22695039607237</v>
      </c>
      <c r="N21" s="174">
        <f t="shared" si="7"/>
        <v>344.57512893607236</v>
      </c>
      <c r="O21" s="800"/>
      <c r="P21" s="805">
        <f t="shared" si="8"/>
        <v>0</v>
      </c>
      <c r="Q21" s="805">
        <f t="shared" si="8"/>
        <v>0</v>
      </c>
      <c r="R21" s="800"/>
      <c r="S21" s="800"/>
      <c r="T21" s="808"/>
      <c r="U21" s="809"/>
      <c r="V21" s="800"/>
      <c r="W21" s="800"/>
      <c r="X21" s="800"/>
      <c r="Y21" s="800"/>
      <c r="Z21" s="800"/>
      <c r="AA21" s="800"/>
      <c r="AB21" s="800"/>
      <c r="AC21" s="800"/>
      <c r="AD21" s="800"/>
      <c r="AE21" s="800"/>
      <c r="AF21" s="800"/>
      <c r="AG21" s="800"/>
      <c r="AH21" s="800"/>
      <c r="AI21" s="800"/>
      <c r="AJ21" s="800"/>
      <c r="AK21" s="800"/>
      <c r="AL21" s="800"/>
      <c r="AM21" s="800"/>
      <c r="AN21" s="800"/>
      <c r="AO21" s="800"/>
      <c r="AP21" s="800"/>
      <c r="AQ21" s="800"/>
      <c r="AR21" s="800"/>
      <c r="AS21" s="800"/>
      <c r="AT21" s="800"/>
      <c r="AU21" s="800"/>
      <c r="AV21" s="800"/>
      <c r="AW21" s="800"/>
      <c r="AX21" s="800"/>
      <c r="AY21" s="800"/>
      <c r="AZ21" s="800"/>
      <c r="BA21" s="800"/>
      <c r="BB21" s="800"/>
      <c r="BC21" s="800"/>
      <c r="BD21" s="800"/>
      <c r="BE21" s="800"/>
      <c r="BF21" s="800"/>
      <c r="BG21" s="800"/>
      <c r="BH21" s="800"/>
      <c r="BI21" s="800"/>
      <c r="BJ21" s="800"/>
      <c r="BK21" s="800"/>
      <c r="BL21" s="800"/>
      <c r="BM21" s="800"/>
      <c r="BN21" s="800"/>
      <c r="BO21" s="800"/>
      <c r="BP21" s="800"/>
      <c r="BQ21" s="800"/>
      <c r="BR21" s="800"/>
      <c r="BS21" s="800"/>
      <c r="BT21" s="800"/>
      <c r="BU21" s="800"/>
      <c r="BV21" s="800"/>
      <c r="BW21" s="800"/>
      <c r="BX21" s="800"/>
      <c r="BY21" s="800"/>
      <c r="BZ21" s="800"/>
      <c r="CA21" s="800"/>
      <c r="CB21" s="800"/>
      <c r="CC21" s="800"/>
      <c r="CD21" s="800"/>
      <c r="CE21" s="800"/>
      <c r="CF21" s="800"/>
    </row>
    <row r="22" spans="1:84" s="795" customFormat="1" ht="20.149999999999999" customHeight="1">
      <c r="A22" s="1214" t="str">
        <f t="shared" si="3"/>
        <v xml:space="preserve">CDI </v>
      </c>
      <c r="B22" s="173" t="s">
        <v>768</v>
      </c>
      <c r="C22" s="277" t="s">
        <v>769</v>
      </c>
      <c r="D22" s="686">
        <v>47222</v>
      </c>
      <c r="E22" s="174">
        <v>-2.4028122425079344E-13</v>
      </c>
      <c r="F22" s="174">
        <v>-2.4028122425079344E-13</v>
      </c>
      <c r="G22" s="806"/>
      <c r="H22" s="1025">
        <f t="shared" ref="H22:H36" si="9">E22-F22</f>
        <v>0</v>
      </c>
      <c r="I22" s="804"/>
      <c r="J22" s="173" t="s">
        <v>1088</v>
      </c>
      <c r="K22" s="277" t="s">
        <v>769</v>
      </c>
      <c r="L22" s="1031">
        <f t="shared" si="4"/>
        <v>47222</v>
      </c>
      <c r="M22" s="174">
        <f t="shared" si="7"/>
        <v>-2.4028122425079344E-13</v>
      </c>
      <c r="N22" s="174">
        <f t="shared" si="7"/>
        <v>-2.4028122425079344E-13</v>
      </c>
      <c r="O22" s="800"/>
      <c r="P22" s="805">
        <f t="shared" si="8"/>
        <v>0</v>
      </c>
      <c r="Q22" s="805">
        <f t="shared" si="8"/>
        <v>0</v>
      </c>
      <c r="R22" s="800"/>
      <c r="S22" s="800"/>
      <c r="T22" s="808"/>
      <c r="U22" s="809"/>
      <c r="V22" s="800"/>
      <c r="W22" s="800"/>
      <c r="X22" s="800"/>
      <c r="Y22" s="800"/>
      <c r="Z22" s="800"/>
      <c r="AA22" s="800"/>
      <c r="AB22" s="800"/>
      <c r="AC22" s="800"/>
      <c r="AD22" s="800"/>
      <c r="AE22" s="800"/>
      <c r="AF22" s="800"/>
      <c r="AG22" s="800"/>
      <c r="AH22" s="800"/>
      <c r="AI22" s="800"/>
      <c r="AJ22" s="800"/>
      <c r="AK22" s="800"/>
      <c r="AL22" s="800"/>
      <c r="AM22" s="800"/>
      <c r="AN22" s="800"/>
      <c r="AO22" s="800"/>
      <c r="AP22" s="800"/>
      <c r="AQ22" s="800"/>
      <c r="AR22" s="800"/>
      <c r="AS22" s="800"/>
      <c r="AT22" s="800"/>
      <c r="AU22" s="800"/>
      <c r="AV22" s="800"/>
      <c r="AW22" s="800"/>
      <c r="AX22" s="800"/>
      <c r="AY22" s="800"/>
      <c r="AZ22" s="800"/>
      <c r="BA22" s="800"/>
      <c r="BB22" s="800"/>
      <c r="BC22" s="800"/>
      <c r="BD22" s="800"/>
      <c r="BE22" s="800"/>
      <c r="BF22" s="800"/>
      <c r="BG22" s="800"/>
      <c r="BH22" s="800"/>
      <c r="BI22" s="800"/>
      <c r="BJ22" s="800"/>
      <c r="BK22" s="800"/>
      <c r="BL22" s="800"/>
      <c r="BM22" s="800"/>
      <c r="BN22" s="800"/>
      <c r="BO22" s="800"/>
      <c r="BP22" s="800"/>
      <c r="BQ22" s="800"/>
      <c r="BR22" s="800"/>
      <c r="BS22" s="800"/>
      <c r="BT22" s="800"/>
      <c r="BU22" s="800"/>
      <c r="BV22" s="800"/>
      <c r="BW22" s="800"/>
      <c r="BX22" s="800"/>
      <c r="BY22" s="800"/>
      <c r="BZ22" s="800"/>
      <c r="CA22" s="800"/>
      <c r="CB22" s="800"/>
      <c r="CC22" s="800"/>
      <c r="CD22" s="800"/>
      <c r="CE22" s="800"/>
      <c r="CF22" s="800"/>
    </row>
    <row r="23" spans="1:84" s="795" customFormat="1" ht="20.149999999999999" customHeight="1">
      <c r="A23" s="1214" t="str">
        <f t="shared" si="3"/>
        <v xml:space="preserve">CDI </v>
      </c>
      <c r="B23" s="173" t="s">
        <v>998</v>
      </c>
      <c r="C23" s="277" t="s">
        <v>999</v>
      </c>
      <c r="D23" s="686">
        <v>47557</v>
      </c>
      <c r="E23" s="174">
        <v>4.2949786235007865</v>
      </c>
      <c r="F23" s="174">
        <v>-38.289936946499203</v>
      </c>
      <c r="G23" s="806"/>
      <c r="H23" s="1025">
        <f t="shared" si="9"/>
        <v>42.584915569999993</v>
      </c>
      <c r="I23" s="804"/>
      <c r="J23" s="173" t="s">
        <v>1089</v>
      </c>
      <c r="K23" s="277" t="s">
        <v>769</v>
      </c>
      <c r="L23" s="1031">
        <f t="shared" si="4"/>
        <v>47557</v>
      </c>
      <c r="M23" s="174">
        <f t="shared" ref="M23:N42" si="10">E23</f>
        <v>4.2949786235007865</v>
      </c>
      <c r="N23" s="174">
        <f t="shared" si="10"/>
        <v>-38.289936946499203</v>
      </c>
      <c r="O23" s="800"/>
      <c r="P23" s="805"/>
      <c r="Q23" s="805"/>
      <c r="R23" s="800"/>
      <c r="S23" s="800"/>
      <c r="T23" s="808"/>
      <c r="U23" s="809"/>
      <c r="V23" s="800"/>
      <c r="W23" s="800"/>
      <c r="X23" s="800"/>
      <c r="Y23" s="800"/>
      <c r="Z23" s="800"/>
      <c r="AA23" s="800"/>
      <c r="AB23" s="800"/>
      <c r="AC23" s="800"/>
      <c r="AD23" s="800"/>
      <c r="AE23" s="800"/>
      <c r="AF23" s="800"/>
      <c r="AG23" s="800"/>
      <c r="AH23" s="800"/>
      <c r="AI23" s="800"/>
      <c r="AJ23" s="800"/>
      <c r="AK23" s="800"/>
      <c r="AL23" s="800"/>
      <c r="AM23" s="800"/>
      <c r="AN23" s="800"/>
      <c r="AO23" s="800"/>
      <c r="AP23" s="800"/>
      <c r="AQ23" s="800"/>
      <c r="AR23" s="800"/>
      <c r="AS23" s="800"/>
      <c r="AT23" s="800"/>
      <c r="AU23" s="800"/>
      <c r="AV23" s="800"/>
      <c r="AW23" s="800"/>
      <c r="AX23" s="800"/>
      <c r="AY23" s="800"/>
      <c r="AZ23" s="800"/>
      <c r="BA23" s="800"/>
      <c r="BB23" s="800"/>
      <c r="BC23" s="800"/>
      <c r="BD23" s="800"/>
      <c r="BE23" s="800"/>
      <c r="BF23" s="800"/>
      <c r="BG23" s="800"/>
      <c r="BH23" s="800"/>
      <c r="BI23" s="800"/>
      <c r="BJ23" s="800"/>
      <c r="BK23" s="800"/>
      <c r="BL23" s="800"/>
      <c r="BM23" s="800"/>
      <c r="BN23" s="800"/>
      <c r="BO23" s="800"/>
      <c r="BP23" s="800"/>
      <c r="BQ23" s="800"/>
      <c r="BR23" s="800"/>
      <c r="BS23" s="800"/>
      <c r="BT23" s="800"/>
      <c r="BU23" s="800"/>
      <c r="BV23" s="800"/>
      <c r="BW23" s="800"/>
      <c r="BX23" s="800"/>
      <c r="BY23" s="800"/>
      <c r="BZ23" s="800"/>
      <c r="CA23" s="800"/>
      <c r="CB23" s="800"/>
      <c r="CC23" s="800"/>
      <c r="CD23" s="800"/>
      <c r="CE23" s="800"/>
      <c r="CF23" s="800"/>
    </row>
    <row r="24" spans="1:84" s="795" customFormat="1" ht="20.149999999999999" customHeight="1">
      <c r="A24" s="1214" t="str">
        <f t="shared" si="3"/>
        <v>IPCA</v>
      </c>
      <c r="B24" s="173" t="s">
        <v>1104</v>
      </c>
      <c r="C24" s="277" t="s">
        <v>1133</v>
      </c>
      <c r="D24" s="686">
        <v>48867</v>
      </c>
      <c r="E24" s="174">
        <v>878.61241579071384</v>
      </c>
      <c r="F24" s="174">
        <v>871.36147984071374</v>
      </c>
      <c r="G24" s="806"/>
      <c r="H24" s="1025">
        <f t="shared" si="9"/>
        <v>7.2509359500000983</v>
      </c>
      <c r="I24" s="804"/>
      <c r="J24" s="173" t="s">
        <v>1105</v>
      </c>
      <c r="K24" s="277" t="str">
        <f t="shared" ref="K24:K31" si="11">C24</f>
        <v>IPCA + 6,26%</v>
      </c>
      <c r="L24" s="1031">
        <f t="shared" si="4"/>
        <v>48867</v>
      </c>
      <c r="M24" s="174">
        <f t="shared" si="10"/>
        <v>878.61241579071384</v>
      </c>
      <c r="N24" s="174">
        <f t="shared" si="10"/>
        <v>871.36147984071374</v>
      </c>
      <c r="O24" s="800"/>
      <c r="P24" s="805"/>
      <c r="Q24" s="805"/>
      <c r="R24" s="800"/>
      <c r="S24" s="800"/>
      <c r="T24" s="808"/>
      <c r="U24" s="809"/>
      <c r="V24" s="800"/>
      <c r="W24" s="800"/>
      <c r="X24" s="800"/>
      <c r="Y24" s="800"/>
      <c r="Z24" s="800"/>
      <c r="AA24" s="800"/>
      <c r="AB24" s="800"/>
      <c r="AC24" s="800"/>
      <c r="AD24" s="800"/>
      <c r="AE24" s="800"/>
      <c r="AF24" s="800"/>
      <c r="AG24" s="800"/>
      <c r="AH24" s="800"/>
      <c r="AI24" s="800"/>
      <c r="AJ24" s="800"/>
      <c r="AK24" s="800"/>
      <c r="AL24" s="800"/>
      <c r="AM24" s="800"/>
      <c r="AN24" s="800"/>
      <c r="AO24" s="800"/>
      <c r="AP24" s="800"/>
      <c r="AQ24" s="800"/>
      <c r="AR24" s="800"/>
      <c r="AS24" s="800"/>
      <c r="AT24" s="800"/>
      <c r="AU24" s="800"/>
      <c r="AV24" s="800"/>
      <c r="AW24" s="800"/>
      <c r="AX24" s="800"/>
      <c r="AY24" s="800"/>
      <c r="AZ24" s="800"/>
      <c r="BA24" s="800"/>
      <c r="BB24" s="800"/>
      <c r="BC24" s="800"/>
      <c r="BD24" s="800"/>
      <c r="BE24" s="800"/>
      <c r="BF24" s="800"/>
      <c r="BG24" s="800"/>
      <c r="BH24" s="800"/>
      <c r="BI24" s="800"/>
      <c r="BJ24" s="800"/>
      <c r="BK24" s="800"/>
      <c r="BL24" s="800"/>
      <c r="BM24" s="800"/>
      <c r="BN24" s="800"/>
      <c r="BO24" s="800"/>
      <c r="BP24" s="800"/>
      <c r="BQ24" s="800"/>
      <c r="BR24" s="800"/>
      <c r="BS24" s="800"/>
      <c r="BT24" s="800"/>
      <c r="BU24" s="800"/>
      <c r="BV24" s="800"/>
      <c r="BW24" s="800"/>
      <c r="BX24" s="800"/>
      <c r="BY24" s="800"/>
      <c r="BZ24" s="800"/>
      <c r="CA24" s="800"/>
      <c r="CB24" s="800"/>
      <c r="CC24" s="800"/>
      <c r="CD24" s="800"/>
      <c r="CE24" s="800"/>
      <c r="CF24" s="800"/>
    </row>
    <row r="25" spans="1:84" s="795" customFormat="1" ht="20.149999999999999" customHeight="1">
      <c r="A25" s="1214" t="str">
        <f t="shared" si="3"/>
        <v>IPCA</v>
      </c>
      <c r="B25" s="173" t="s">
        <v>1104</v>
      </c>
      <c r="C25" s="277" t="s">
        <v>1134</v>
      </c>
      <c r="D25" s="686">
        <v>50693</v>
      </c>
      <c r="E25" s="174">
        <v>1232.0407923000503</v>
      </c>
      <c r="F25" s="174">
        <v>1222.3428669700502</v>
      </c>
      <c r="G25" s="806"/>
      <c r="H25" s="1025">
        <f t="shared" si="9"/>
        <v>9.6979253300000892</v>
      </c>
      <c r="I25" s="804"/>
      <c r="J25" s="173" t="s">
        <v>1105</v>
      </c>
      <c r="K25" s="277" t="str">
        <f t="shared" si="11"/>
        <v>IPCA + 6,44%</v>
      </c>
      <c r="L25" s="1031">
        <f t="shared" si="4"/>
        <v>50693</v>
      </c>
      <c r="M25" s="174">
        <f t="shared" si="10"/>
        <v>1232.0407923000503</v>
      </c>
      <c r="N25" s="174">
        <f t="shared" si="10"/>
        <v>1222.3428669700502</v>
      </c>
      <c r="O25" s="800"/>
      <c r="P25" s="805"/>
      <c r="Q25" s="805"/>
      <c r="R25" s="800"/>
      <c r="S25" s="800"/>
      <c r="T25" s="808"/>
      <c r="U25" s="809"/>
      <c r="V25" s="800"/>
      <c r="W25" s="800"/>
      <c r="X25" s="800"/>
      <c r="Y25" s="800"/>
      <c r="Z25" s="800"/>
      <c r="AA25" s="800"/>
      <c r="AB25" s="800"/>
      <c r="AC25" s="800"/>
      <c r="AD25" s="800"/>
      <c r="AE25" s="800"/>
      <c r="AF25" s="800"/>
      <c r="AG25" s="800"/>
      <c r="AH25" s="800"/>
      <c r="AI25" s="800"/>
      <c r="AJ25" s="800"/>
      <c r="AK25" s="800"/>
      <c r="AL25" s="800"/>
      <c r="AM25" s="800"/>
      <c r="AN25" s="800"/>
      <c r="AO25" s="800"/>
      <c r="AP25" s="800"/>
      <c r="AQ25" s="800"/>
      <c r="AR25" s="800"/>
      <c r="AS25" s="800"/>
      <c r="AT25" s="800"/>
      <c r="AU25" s="800"/>
      <c r="AV25" s="800"/>
      <c r="AW25" s="800"/>
      <c r="AX25" s="800"/>
      <c r="AY25" s="800"/>
      <c r="AZ25" s="800"/>
      <c r="BA25" s="800"/>
      <c r="BB25" s="800"/>
      <c r="BC25" s="800"/>
      <c r="BD25" s="800"/>
      <c r="BE25" s="800"/>
      <c r="BF25" s="800"/>
      <c r="BG25" s="800"/>
      <c r="BH25" s="800"/>
      <c r="BI25" s="800"/>
      <c r="BJ25" s="800"/>
      <c r="BK25" s="800"/>
      <c r="BL25" s="800"/>
      <c r="BM25" s="800"/>
      <c r="BN25" s="800"/>
      <c r="BO25" s="800"/>
      <c r="BP25" s="800"/>
      <c r="BQ25" s="800"/>
      <c r="BR25" s="800"/>
      <c r="BS25" s="800"/>
      <c r="BT25" s="800"/>
      <c r="BU25" s="800"/>
      <c r="BV25" s="800"/>
      <c r="BW25" s="800"/>
      <c r="BX25" s="800"/>
      <c r="BY25" s="800"/>
      <c r="BZ25" s="800"/>
      <c r="CA25" s="800"/>
      <c r="CB25" s="800"/>
      <c r="CC25" s="800"/>
      <c r="CD25" s="800"/>
      <c r="CE25" s="800"/>
      <c r="CF25" s="800"/>
    </row>
    <row r="26" spans="1:84" s="795" customFormat="1" ht="20.149999999999999" customHeight="1">
      <c r="A26" s="1214" t="str">
        <f t="shared" si="3"/>
        <v xml:space="preserve">CDI </v>
      </c>
      <c r="B26" s="173" t="s">
        <v>1118</v>
      </c>
      <c r="C26" s="277" t="s">
        <v>769</v>
      </c>
      <c r="D26" s="686">
        <v>47192</v>
      </c>
      <c r="E26" s="174">
        <v>6.1958900272915649</v>
      </c>
      <c r="F26" s="174">
        <v>-34.912584472708431</v>
      </c>
      <c r="H26" s="1025">
        <f t="shared" si="9"/>
        <v>41.1084745</v>
      </c>
      <c r="I26" s="804"/>
      <c r="J26" s="173" t="s">
        <v>1119</v>
      </c>
      <c r="K26" s="277" t="str">
        <f t="shared" si="11"/>
        <v>CDI + 1,55%</v>
      </c>
      <c r="L26" s="1031">
        <f t="shared" si="4"/>
        <v>47192</v>
      </c>
      <c r="M26" s="174">
        <f t="shared" si="10"/>
        <v>6.1958900272915649</v>
      </c>
      <c r="N26" s="174">
        <f t="shared" si="10"/>
        <v>-34.912584472708431</v>
      </c>
      <c r="O26" s="800"/>
      <c r="P26" s="805"/>
      <c r="Q26" s="805"/>
      <c r="R26" s="800"/>
      <c r="S26" s="800"/>
      <c r="T26" s="808"/>
      <c r="U26" s="809"/>
      <c r="V26" s="800"/>
      <c r="W26" s="800"/>
      <c r="X26" s="800"/>
      <c r="Y26" s="800"/>
      <c r="Z26" s="800"/>
      <c r="AA26" s="800"/>
      <c r="AB26" s="800"/>
      <c r="AC26" s="800"/>
      <c r="AD26" s="800"/>
      <c r="AE26" s="800"/>
      <c r="AF26" s="800"/>
      <c r="AG26" s="800"/>
      <c r="AH26" s="800"/>
      <c r="AI26" s="800"/>
      <c r="AJ26" s="800"/>
      <c r="AK26" s="800"/>
      <c r="AL26" s="800"/>
      <c r="AM26" s="800"/>
      <c r="AN26" s="800"/>
      <c r="AO26" s="800"/>
      <c r="AP26" s="800"/>
      <c r="AQ26" s="800"/>
      <c r="AR26" s="800"/>
      <c r="AS26" s="800"/>
      <c r="AT26" s="800"/>
      <c r="AU26" s="800"/>
      <c r="AV26" s="800"/>
      <c r="AW26" s="800"/>
      <c r="AX26" s="800"/>
      <c r="AY26" s="800"/>
      <c r="AZ26" s="800"/>
      <c r="BA26" s="800"/>
      <c r="BB26" s="800"/>
      <c r="BC26" s="800"/>
      <c r="BD26" s="800"/>
      <c r="BE26" s="800"/>
      <c r="BF26" s="800"/>
      <c r="BG26" s="800"/>
      <c r="BH26" s="800"/>
      <c r="BI26" s="800"/>
      <c r="BJ26" s="800"/>
      <c r="BK26" s="800"/>
      <c r="BL26" s="800"/>
      <c r="BM26" s="800"/>
      <c r="BN26" s="800"/>
      <c r="BO26" s="800"/>
      <c r="BP26" s="800"/>
      <c r="BQ26" s="800"/>
      <c r="BR26" s="800"/>
      <c r="BS26" s="800"/>
      <c r="BT26" s="800"/>
      <c r="BU26" s="800"/>
      <c r="BV26" s="800"/>
      <c r="BW26" s="800"/>
      <c r="BX26" s="800"/>
      <c r="BY26" s="800"/>
      <c r="BZ26" s="800"/>
      <c r="CA26" s="800"/>
      <c r="CB26" s="800"/>
      <c r="CC26" s="800"/>
      <c r="CD26" s="800"/>
      <c r="CE26" s="800"/>
      <c r="CF26" s="800"/>
    </row>
    <row r="27" spans="1:84" s="795" customFormat="1" ht="20.149999999999999" customHeight="1">
      <c r="A27" s="1214" t="str">
        <f t="shared" si="3"/>
        <v xml:space="preserve">CDI </v>
      </c>
      <c r="B27" s="173" t="s">
        <v>1118</v>
      </c>
      <c r="C27" s="277" t="s">
        <v>999</v>
      </c>
      <c r="D27" s="686">
        <v>47922</v>
      </c>
      <c r="E27" s="174">
        <v>25.828982053678157</v>
      </c>
      <c r="F27" s="174">
        <v>-4.680479566321825</v>
      </c>
      <c r="H27" s="1025">
        <f t="shared" si="9"/>
        <v>30.509461619999982</v>
      </c>
      <c r="I27" s="804"/>
      <c r="J27" s="173" t="s">
        <v>1119</v>
      </c>
      <c r="K27" s="277" t="str">
        <f t="shared" si="11"/>
        <v>CDI + 1,50%</v>
      </c>
      <c r="L27" s="1031">
        <f t="shared" si="4"/>
        <v>47922</v>
      </c>
      <c r="M27" s="174">
        <f t="shared" si="10"/>
        <v>25.828982053678157</v>
      </c>
      <c r="N27" s="174">
        <f t="shared" si="10"/>
        <v>-4.680479566321825</v>
      </c>
      <c r="O27" s="800"/>
      <c r="P27" s="805"/>
      <c r="Q27" s="805"/>
      <c r="R27" s="800"/>
      <c r="S27" s="800"/>
      <c r="T27" s="808"/>
      <c r="U27" s="809"/>
      <c r="V27" s="800"/>
      <c r="W27" s="800"/>
      <c r="X27" s="800"/>
      <c r="Y27" s="800"/>
      <c r="Z27" s="800"/>
      <c r="AA27" s="800"/>
      <c r="AB27" s="800"/>
      <c r="AC27" s="800"/>
      <c r="AD27" s="800"/>
      <c r="AE27" s="800"/>
      <c r="AF27" s="800"/>
      <c r="AG27" s="800"/>
      <c r="AH27" s="800"/>
      <c r="AI27" s="800"/>
      <c r="AJ27" s="800"/>
      <c r="AK27" s="800"/>
      <c r="AL27" s="800"/>
      <c r="AM27" s="800"/>
      <c r="AN27" s="800"/>
      <c r="AO27" s="800"/>
      <c r="AP27" s="800"/>
      <c r="AQ27" s="800"/>
      <c r="AR27" s="800"/>
      <c r="AS27" s="800"/>
      <c r="AT27" s="800"/>
      <c r="AU27" s="800"/>
      <c r="AV27" s="800"/>
      <c r="AW27" s="800"/>
      <c r="AX27" s="800"/>
      <c r="AY27" s="800"/>
      <c r="AZ27" s="800"/>
      <c r="BA27" s="800"/>
      <c r="BB27" s="800"/>
      <c r="BC27" s="800"/>
      <c r="BD27" s="800"/>
      <c r="BE27" s="800"/>
      <c r="BF27" s="800"/>
      <c r="BG27" s="800"/>
      <c r="BH27" s="800"/>
      <c r="BI27" s="800"/>
      <c r="BJ27" s="800"/>
      <c r="BK27" s="800"/>
      <c r="BL27" s="800"/>
      <c r="BM27" s="800"/>
      <c r="BN27" s="800"/>
      <c r="BO27" s="800"/>
      <c r="BP27" s="800"/>
      <c r="BQ27" s="800"/>
      <c r="BR27" s="800"/>
      <c r="BS27" s="800"/>
      <c r="BT27" s="800"/>
      <c r="BU27" s="800"/>
      <c r="BV27" s="800"/>
      <c r="BW27" s="800"/>
      <c r="BX27" s="800"/>
      <c r="BY27" s="800"/>
      <c r="BZ27" s="800"/>
      <c r="CA27" s="800"/>
      <c r="CB27" s="800"/>
      <c r="CC27" s="800"/>
      <c r="CD27" s="800"/>
      <c r="CE27" s="800"/>
      <c r="CF27" s="800"/>
    </row>
    <row r="28" spans="1:84" s="795" customFormat="1" ht="20.149999999999999" customHeight="1">
      <c r="A28" s="1214" t="str">
        <f t="shared" si="3"/>
        <v xml:space="preserve">CDI </v>
      </c>
      <c r="B28" s="173" t="s">
        <v>1118</v>
      </c>
      <c r="C28" s="277" t="s">
        <v>769</v>
      </c>
      <c r="D28" s="686">
        <v>49018</v>
      </c>
      <c r="E28" s="174">
        <v>0</v>
      </c>
      <c r="F28" s="174">
        <v>-1.1832664163218447</v>
      </c>
      <c r="H28" s="1025">
        <f>E28-F28</f>
        <v>1.1832664163218447</v>
      </c>
      <c r="I28" s="804"/>
      <c r="J28" s="173" t="s">
        <v>1119</v>
      </c>
      <c r="K28" s="277" t="str">
        <f t="shared" si="11"/>
        <v>CDI + 1,55%</v>
      </c>
      <c r="L28" s="1031">
        <f t="shared" si="4"/>
        <v>49018</v>
      </c>
      <c r="M28" s="174">
        <f t="shared" si="10"/>
        <v>0</v>
      </c>
      <c r="N28" s="174">
        <f t="shared" si="10"/>
        <v>-1.1832664163218447</v>
      </c>
      <c r="O28" s="800"/>
      <c r="P28" s="805"/>
      <c r="Q28" s="805"/>
      <c r="R28" s="800"/>
      <c r="S28" s="800"/>
      <c r="T28" s="808"/>
      <c r="U28" s="809"/>
      <c r="V28" s="800"/>
      <c r="W28" s="800"/>
      <c r="X28" s="800"/>
      <c r="Y28" s="800"/>
      <c r="Z28" s="800"/>
      <c r="AA28" s="800"/>
      <c r="AB28" s="800"/>
      <c r="AC28" s="800"/>
      <c r="AD28" s="800"/>
      <c r="AE28" s="800"/>
      <c r="AF28" s="800"/>
      <c r="AG28" s="800"/>
      <c r="AH28" s="800"/>
      <c r="AI28" s="800"/>
      <c r="AJ28" s="800"/>
      <c r="AK28" s="800"/>
      <c r="AL28" s="800"/>
      <c r="AM28" s="800"/>
      <c r="AN28" s="800"/>
      <c r="AO28" s="800"/>
      <c r="AP28" s="800"/>
      <c r="AQ28" s="800"/>
      <c r="AR28" s="800"/>
      <c r="AS28" s="800"/>
      <c r="AT28" s="800"/>
      <c r="AU28" s="800"/>
      <c r="AV28" s="800"/>
      <c r="AW28" s="800"/>
      <c r="AX28" s="800"/>
      <c r="AY28" s="800"/>
      <c r="AZ28" s="800"/>
      <c r="BA28" s="800"/>
      <c r="BB28" s="800"/>
      <c r="BC28" s="800"/>
      <c r="BD28" s="800"/>
      <c r="BE28" s="800"/>
      <c r="BF28" s="800"/>
      <c r="BG28" s="800"/>
      <c r="BH28" s="800"/>
      <c r="BI28" s="800"/>
      <c r="BJ28" s="800"/>
      <c r="BK28" s="800"/>
      <c r="BL28" s="800"/>
      <c r="BM28" s="800"/>
      <c r="BN28" s="800"/>
      <c r="BO28" s="800"/>
      <c r="BP28" s="800"/>
      <c r="BQ28" s="800"/>
      <c r="BR28" s="800"/>
      <c r="BS28" s="800"/>
      <c r="BT28" s="800"/>
      <c r="BU28" s="800"/>
      <c r="BV28" s="800"/>
      <c r="BW28" s="800"/>
      <c r="BX28" s="800"/>
      <c r="BY28" s="800"/>
      <c r="BZ28" s="800"/>
      <c r="CA28" s="800"/>
      <c r="CB28" s="800"/>
      <c r="CC28" s="800"/>
      <c r="CD28" s="800"/>
      <c r="CE28" s="800"/>
      <c r="CF28" s="800"/>
    </row>
    <row r="29" spans="1:84" s="795" customFormat="1" ht="20.149999999999999" customHeight="1">
      <c r="A29" s="1214" t="str">
        <f t="shared" si="3"/>
        <v xml:space="preserve">CDI </v>
      </c>
      <c r="B29" s="173" t="s">
        <v>1157</v>
      </c>
      <c r="C29" s="277" t="s">
        <v>999</v>
      </c>
      <c r="D29" s="686">
        <v>47557</v>
      </c>
      <c r="E29" s="174">
        <v>0</v>
      </c>
      <c r="F29" s="174">
        <v>-27.3199833746643</v>
      </c>
      <c r="H29" s="1025">
        <f>E29-F29</f>
        <v>27.3199833746643</v>
      </c>
      <c r="I29" s="804"/>
      <c r="J29" s="173" t="s">
        <v>1158</v>
      </c>
      <c r="K29" s="277" t="str">
        <f t="shared" ref="K29:N30" si="12">C29</f>
        <v>CDI + 1,50%</v>
      </c>
      <c r="L29" s="1031">
        <f t="shared" si="12"/>
        <v>47557</v>
      </c>
      <c r="M29" s="174">
        <f t="shared" si="12"/>
        <v>0</v>
      </c>
      <c r="N29" s="174">
        <f t="shared" si="12"/>
        <v>-27.3199833746643</v>
      </c>
      <c r="O29" s="800"/>
      <c r="P29" s="805"/>
      <c r="Q29" s="805"/>
      <c r="R29" s="800"/>
      <c r="S29" s="800"/>
      <c r="T29" s="808"/>
      <c r="U29" s="809"/>
      <c r="V29" s="800"/>
      <c r="W29" s="800"/>
      <c r="X29" s="800"/>
      <c r="Y29" s="800"/>
      <c r="Z29" s="800"/>
      <c r="AA29" s="800"/>
      <c r="AB29" s="800"/>
      <c r="AC29" s="800"/>
      <c r="AD29" s="800"/>
      <c r="AE29" s="800"/>
      <c r="AF29" s="800"/>
      <c r="AG29" s="800"/>
      <c r="AH29" s="800"/>
      <c r="AI29" s="800"/>
      <c r="AJ29" s="800"/>
      <c r="AK29" s="800"/>
      <c r="AL29" s="800"/>
      <c r="AM29" s="800"/>
      <c r="AN29" s="800"/>
      <c r="AO29" s="800"/>
      <c r="AP29" s="800"/>
      <c r="AQ29" s="800"/>
      <c r="AR29" s="800"/>
      <c r="AS29" s="800"/>
      <c r="AT29" s="800"/>
      <c r="AU29" s="800"/>
      <c r="AV29" s="800"/>
      <c r="AW29" s="800"/>
      <c r="AX29" s="800"/>
      <c r="AY29" s="800"/>
      <c r="AZ29" s="800"/>
      <c r="BA29" s="800"/>
      <c r="BB29" s="800"/>
      <c r="BC29" s="800"/>
      <c r="BD29" s="800"/>
      <c r="BE29" s="800"/>
      <c r="BF29" s="800"/>
      <c r="BG29" s="800"/>
      <c r="BH29" s="800"/>
      <c r="BI29" s="800"/>
      <c r="BJ29" s="800"/>
      <c r="BK29" s="800"/>
      <c r="BL29" s="800"/>
      <c r="BM29" s="800"/>
      <c r="BN29" s="800"/>
      <c r="BO29" s="800"/>
      <c r="BP29" s="800"/>
      <c r="BQ29" s="800"/>
      <c r="BR29" s="800"/>
      <c r="BS29" s="800"/>
      <c r="BT29" s="800"/>
      <c r="BU29" s="800"/>
      <c r="BV29" s="800"/>
      <c r="BW29" s="800"/>
      <c r="BX29" s="800"/>
      <c r="BY29" s="800"/>
      <c r="BZ29" s="800"/>
      <c r="CA29" s="800"/>
      <c r="CB29" s="800"/>
      <c r="CC29" s="800"/>
      <c r="CD29" s="800"/>
      <c r="CE29" s="800"/>
      <c r="CF29" s="800"/>
    </row>
    <row r="30" spans="1:84" s="795" customFormat="1" ht="20.149999999999999" customHeight="1">
      <c r="A30" s="1214" t="str">
        <f t="shared" si="3"/>
        <v>IPCA</v>
      </c>
      <c r="B30" s="173" t="s">
        <v>1385</v>
      </c>
      <c r="C30" s="277" t="s">
        <v>1444</v>
      </c>
      <c r="D30" s="686">
        <v>49963</v>
      </c>
      <c r="E30" s="174">
        <v>1218.8654143963454</v>
      </c>
      <c r="F30" s="174">
        <v>1176.2809492563456</v>
      </c>
      <c r="H30" s="1025">
        <f>E30-F30</f>
        <v>42.584465139999793</v>
      </c>
      <c r="I30" s="804"/>
      <c r="J30" s="173" t="s">
        <v>1386</v>
      </c>
      <c r="K30" s="277" t="str">
        <f t="shared" si="12"/>
        <v>IPCA + 6,71%</v>
      </c>
      <c r="L30" s="1031">
        <f t="shared" si="12"/>
        <v>49963</v>
      </c>
      <c r="M30" s="174">
        <f t="shared" si="12"/>
        <v>1218.8654143963454</v>
      </c>
      <c r="N30" s="174">
        <f t="shared" si="12"/>
        <v>1176.2809492563456</v>
      </c>
      <c r="O30" s="800"/>
      <c r="P30" s="805"/>
      <c r="Q30" s="805"/>
      <c r="R30" s="800"/>
      <c r="S30" s="800"/>
      <c r="T30" s="808"/>
      <c r="U30" s="809"/>
      <c r="V30" s="800"/>
      <c r="W30" s="800"/>
      <c r="X30" s="800"/>
      <c r="Y30" s="800"/>
      <c r="Z30" s="800"/>
      <c r="AA30" s="800"/>
      <c r="AB30" s="800"/>
      <c r="AC30" s="800"/>
      <c r="AD30" s="800"/>
      <c r="AE30" s="800"/>
      <c r="AF30" s="800"/>
      <c r="AG30" s="800"/>
      <c r="AH30" s="800"/>
      <c r="AI30" s="800"/>
      <c r="AJ30" s="800"/>
      <c r="AK30" s="800"/>
      <c r="AL30" s="800"/>
      <c r="AM30" s="800"/>
      <c r="AN30" s="800"/>
      <c r="AO30" s="800"/>
      <c r="AP30" s="800"/>
      <c r="AQ30" s="800"/>
      <c r="AR30" s="800"/>
      <c r="AS30" s="800"/>
      <c r="AT30" s="800"/>
      <c r="AU30" s="800"/>
      <c r="AV30" s="800"/>
      <c r="AW30" s="800"/>
      <c r="AX30" s="800"/>
      <c r="AY30" s="800"/>
      <c r="AZ30" s="800"/>
      <c r="BA30" s="800"/>
      <c r="BB30" s="800"/>
      <c r="BC30" s="800"/>
      <c r="BD30" s="800"/>
      <c r="BE30" s="800"/>
      <c r="BF30" s="800"/>
      <c r="BG30" s="800"/>
      <c r="BH30" s="800"/>
      <c r="BI30" s="800"/>
      <c r="BJ30" s="800"/>
      <c r="BK30" s="800"/>
      <c r="BL30" s="800"/>
      <c r="BM30" s="800"/>
      <c r="BN30" s="800"/>
      <c r="BO30" s="800"/>
      <c r="BP30" s="800"/>
      <c r="BQ30" s="800"/>
      <c r="BR30" s="800"/>
      <c r="BS30" s="800"/>
      <c r="BT30" s="800"/>
      <c r="BU30" s="800"/>
      <c r="BV30" s="800"/>
      <c r="BW30" s="800"/>
      <c r="BX30" s="800"/>
      <c r="BY30" s="800"/>
      <c r="BZ30" s="800"/>
      <c r="CA30" s="800"/>
      <c r="CB30" s="800"/>
      <c r="CC30" s="800"/>
      <c r="CD30" s="800"/>
      <c r="CE30" s="800"/>
      <c r="CF30" s="800"/>
    </row>
    <row r="31" spans="1:84" s="795" customFormat="1" ht="20.149999999999999" customHeight="1">
      <c r="A31" s="1214" t="str">
        <f t="shared" si="3"/>
        <v>IPCA</v>
      </c>
      <c r="B31" s="173" t="s">
        <v>1385</v>
      </c>
      <c r="C31" s="277" t="s">
        <v>1445</v>
      </c>
      <c r="D31" s="686">
        <v>51058</v>
      </c>
      <c r="E31" s="174">
        <v>789.66018885098765</v>
      </c>
      <c r="F31" s="174">
        <v>784.28129983098756</v>
      </c>
      <c r="H31" s="1025">
        <f t="shared" si="9"/>
        <v>5.3788890200000878</v>
      </c>
      <c r="I31" s="804"/>
      <c r="J31" s="173" t="s">
        <v>1386</v>
      </c>
      <c r="K31" s="277" t="str">
        <f t="shared" si="11"/>
        <v>IPCA + 6,61%</v>
      </c>
      <c r="L31" s="1031">
        <f t="shared" si="4"/>
        <v>51058</v>
      </c>
      <c r="M31" s="174">
        <f t="shared" si="10"/>
        <v>789.66018885098765</v>
      </c>
      <c r="N31" s="174">
        <f t="shared" si="10"/>
        <v>784.28129983098756</v>
      </c>
      <c r="O31" s="800"/>
      <c r="P31" s="805"/>
      <c r="Q31" s="805"/>
      <c r="R31" s="800"/>
      <c r="S31" s="800"/>
      <c r="T31" s="808"/>
      <c r="U31" s="809"/>
      <c r="V31" s="800"/>
      <c r="W31" s="800"/>
      <c r="X31" s="800"/>
      <c r="Y31" s="800"/>
      <c r="Z31" s="800"/>
      <c r="AA31" s="800"/>
      <c r="AB31" s="800"/>
      <c r="AC31" s="800"/>
      <c r="AD31" s="800"/>
      <c r="AE31" s="800"/>
      <c r="AF31" s="800"/>
      <c r="AG31" s="800"/>
      <c r="AH31" s="800"/>
      <c r="AI31" s="800"/>
      <c r="AJ31" s="800"/>
      <c r="AK31" s="800"/>
      <c r="AL31" s="800"/>
      <c r="AM31" s="800"/>
      <c r="AN31" s="800"/>
      <c r="AO31" s="800"/>
      <c r="AP31" s="800"/>
      <c r="AQ31" s="800"/>
      <c r="AR31" s="800"/>
      <c r="AS31" s="800"/>
      <c r="AT31" s="800"/>
      <c r="AU31" s="800"/>
      <c r="AV31" s="800"/>
      <c r="AW31" s="800"/>
      <c r="AX31" s="800"/>
      <c r="AY31" s="800"/>
      <c r="AZ31" s="800"/>
      <c r="BA31" s="800"/>
      <c r="BB31" s="800"/>
      <c r="BC31" s="800"/>
      <c r="BD31" s="800"/>
      <c r="BE31" s="800"/>
      <c r="BF31" s="800"/>
      <c r="BG31" s="800"/>
      <c r="BH31" s="800"/>
      <c r="BI31" s="800"/>
      <c r="BJ31" s="800"/>
      <c r="BK31" s="800"/>
      <c r="BL31" s="800"/>
      <c r="BM31" s="800"/>
      <c r="BN31" s="800"/>
      <c r="BO31" s="800"/>
      <c r="BP31" s="800"/>
      <c r="BQ31" s="800"/>
      <c r="BR31" s="800"/>
      <c r="BS31" s="800"/>
      <c r="BT31" s="800"/>
      <c r="BU31" s="800"/>
      <c r="BV31" s="800"/>
      <c r="BW31" s="800"/>
      <c r="BX31" s="800"/>
      <c r="BY31" s="800"/>
      <c r="BZ31" s="800"/>
      <c r="CA31" s="800"/>
      <c r="CB31" s="800"/>
      <c r="CC31" s="800"/>
      <c r="CD31" s="800"/>
      <c r="CE31" s="800"/>
      <c r="CF31" s="800"/>
    </row>
    <row r="32" spans="1:84" s="795" customFormat="1" ht="20.149999999999999" customHeight="1">
      <c r="A32" s="1214" t="str">
        <f t="shared" si="3"/>
        <v>IPCA</v>
      </c>
      <c r="B32" s="173" t="s">
        <v>1441</v>
      </c>
      <c r="C32" s="277" t="s">
        <v>1446</v>
      </c>
      <c r="D32" s="686">
        <v>12298</v>
      </c>
      <c r="E32" s="174">
        <v>515.74789548000001</v>
      </c>
      <c r="F32" s="174">
        <v>513.32411002999993</v>
      </c>
      <c r="H32" s="1025">
        <f t="shared" si="9"/>
        <v>2.4237854500000822</v>
      </c>
      <c r="I32" s="804"/>
      <c r="J32" s="173" t="s">
        <v>1442</v>
      </c>
      <c r="K32" s="277" t="str">
        <f t="shared" ref="K32:N33" si="13">C32</f>
        <v>IPCA + 7,41%</v>
      </c>
      <c r="L32" s="1031">
        <f t="shared" si="13"/>
        <v>12298</v>
      </c>
      <c r="M32" s="174">
        <f t="shared" si="13"/>
        <v>515.74789548000001</v>
      </c>
      <c r="N32" s="174">
        <f t="shared" si="13"/>
        <v>513.32411002999993</v>
      </c>
      <c r="O32" s="800"/>
      <c r="P32" s="805"/>
      <c r="Q32" s="805"/>
      <c r="R32" s="800"/>
      <c r="S32" s="800"/>
      <c r="T32" s="808"/>
      <c r="U32" s="809"/>
      <c r="V32" s="800"/>
      <c r="W32" s="800"/>
      <c r="X32" s="800"/>
      <c r="Y32" s="800"/>
      <c r="Z32" s="800"/>
      <c r="AA32" s="800"/>
      <c r="AB32" s="800"/>
      <c r="AC32" s="800"/>
      <c r="AD32" s="800"/>
      <c r="AE32" s="800"/>
      <c r="AF32" s="800"/>
      <c r="AG32" s="800"/>
      <c r="AH32" s="800"/>
      <c r="AI32" s="800"/>
      <c r="AJ32" s="800"/>
      <c r="AK32" s="800"/>
      <c r="AL32" s="800"/>
      <c r="AM32" s="800"/>
      <c r="AN32" s="800"/>
      <c r="AO32" s="800"/>
      <c r="AP32" s="800"/>
      <c r="AQ32" s="800"/>
      <c r="AR32" s="800"/>
      <c r="AS32" s="800"/>
      <c r="AT32" s="800"/>
      <c r="AU32" s="800"/>
      <c r="AV32" s="800"/>
      <c r="AW32" s="800"/>
      <c r="AX32" s="800"/>
      <c r="AY32" s="800"/>
      <c r="AZ32" s="800"/>
      <c r="BA32" s="800"/>
      <c r="BB32" s="800"/>
      <c r="BC32" s="800"/>
      <c r="BD32" s="800"/>
      <c r="BE32" s="800"/>
      <c r="BF32" s="800"/>
      <c r="BG32" s="800"/>
      <c r="BH32" s="800"/>
      <c r="BI32" s="800"/>
      <c r="BJ32" s="800"/>
      <c r="BK32" s="800"/>
      <c r="BL32" s="800"/>
      <c r="BM32" s="800"/>
      <c r="BN32" s="800"/>
      <c r="BO32" s="800"/>
      <c r="BP32" s="800"/>
      <c r="BQ32" s="800"/>
      <c r="BR32" s="800"/>
      <c r="BS32" s="800"/>
      <c r="BT32" s="800"/>
      <c r="BU32" s="800"/>
      <c r="BV32" s="800"/>
      <c r="BW32" s="800"/>
      <c r="BX32" s="800"/>
      <c r="BY32" s="800"/>
      <c r="BZ32" s="800"/>
      <c r="CA32" s="800"/>
      <c r="CB32" s="800"/>
      <c r="CC32" s="800"/>
      <c r="CD32" s="800"/>
      <c r="CE32" s="800"/>
      <c r="CF32" s="800"/>
    </row>
    <row r="33" spans="1:84" s="795" customFormat="1" ht="20.149999999999999" customHeight="1">
      <c r="A33" s="1215" t="s">
        <v>1389</v>
      </c>
      <c r="B33" s="173" t="s">
        <v>1441</v>
      </c>
      <c r="C33" s="277" t="s">
        <v>1505</v>
      </c>
      <c r="D33" s="686">
        <v>12206</v>
      </c>
      <c r="E33" s="174">
        <v>944.55540691000044</v>
      </c>
      <c r="F33" s="174">
        <v>909.1019612800003</v>
      </c>
      <c r="H33" s="1025">
        <f t="shared" si="9"/>
        <v>35.453445630000147</v>
      </c>
      <c r="I33" s="804"/>
      <c r="J33" s="173" t="s">
        <v>1442</v>
      </c>
      <c r="K33" s="277" t="str">
        <f t="shared" si="13"/>
        <v>IPCA + 7,41% | Swap CDI - (0,60%)</v>
      </c>
      <c r="L33" s="1031">
        <f t="shared" si="13"/>
        <v>12206</v>
      </c>
      <c r="M33" s="174">
        <f t="shared" si="13"/>
        <v>944.55540691000044</v>
      </c>
      <c r="N33" s="174">
        <f t="shared" si="13"/>
        <v>909.1019612800003</v>
      </c>
      <c r="O33" s="800"/>
      <c r="P33" s="805"/>
      <c r="Q33" s="805"/>
      <c r="R33" s="800"/>
      <c r="S33" s="800"/>
      <c r="T33" s="808"/>
      <c r="U33" s="809"/>
      <c r="V33" s="800"/>
      <c r="W33" s="800"/>
      <c r="X33" s="800"/>
      <c r="Y33" s="800"/>
      <c r="Z33" s="800"/>
      <c r="AA33" s="800"/>
      <c r="AB33" s="800"/>
      <c r="AC33" s="800"/>
      <c r="AD33" s="800"/>
      <c r="AE33" s="800"/>
      <c r="AF33" s="800"/>
      <c r="AG33" s="800"/>
      <c r="AH33" s="800"/>
      <c r="AI33" s="800"/>
      <c r="AJ33" s="800"/>
      <c r="AK33" s="800"/>
      <c r="AL33" s="800"/>
      <c r="AM33" s="800"/>
      <c r="AN33" s="800"/>
      <c r="AO33" s="800"/>
      <c r="AP33" s="800"/>
      <c r="AQ33" s="800"/>
      <c r="AR33" s="800"/>
      <c r="AS33" s="800"/>
      <c r="AT33" s="800"/>
      <c r="AU33" s="800"/>
      <c r="AV33" s="800"/>
      <c r="AW33" s="800"/>
      <c r="AX33" s="800"/>
      <c r="AY33" s="800"/>
      <c r="AZ33" s="800"/>
      <c r="BA33" s="800"/>
      <c r="BB33" s="800"/>
      <c r="BC33" s="800"/>
      <c r="BD33" s="800"/>
      <c r="BE33" s="800"/>
      <c r="BF33" s="800"/>
      <c r="BG33" s="800"/>
      <c r="BH33" s="800"/>
      <c r="BI33" s="800"/>
      <c r="BJ33" s="800"/>
      <c r="BK33" s="800"/>
      <c r="BL33" s="800"/>
      <c r="BM33" s="800"/>
      <c r="BN33" s="800"/>
      <c r="BO33" s="800"/>
      <c r="BP33" s="800"/>
      <c r="BQ33" s="800"/>
      <c r="BR33" s="800"/>
      <c r="BS33" s="800"/>
      <c r="BT33" s="800"/>
      <c r="BU33" s="800"/>
      <c r="BV33" s="800"/>
      <c r="BW33" s="800"/>
      <c r="BX33" s="800"/>
      <c r="BY33" s="800"/>
      <c r="BZ33" s="800"/>
      <c r="CA33" s="800"/>
      <c r="CB33" s="800"/>
      <c r="CC33" s="800"/>
      <c r="CD33" s="800"/>
      <c r="CE33" s="800"/>
      <c r="CF33" s="800"/>
    </row>
    <row r="34" spans="1:84" s="795" customFormat="1" ht="20.149999999999999" customHeight="1">
      <c r="A34" s="1214" t="str">
        <f t="shared" si="3"/>
        <v>IPCA</v>
      </c>
      <c r="B34" s="173" t="s">
        <v>1499</v>
      </c>
      <c r="C34" s="277" t="s">
        <v>1500</v>
      </c>
      <c r="D34" s="686">
        <v>12936</v>
      </c>
      <c r="E34" s="174">
        <v>622.71529369000029</v>
      </c>
      <c r="F34" s="174">
        <v>600.20990385000016</v>
      </c>
      <c r="H34" s="1025">
        <f t="shared" si="9"/>
        <v>22.505389840000134</v>
      </c>
      <c r="I34" s="804"/>
      <c r="J34" s="173" t="s">
        <v>1672</v>
      </c>
      <c r="K34" s="277" t="str">
        <f t="shared" ref="K34:K39" si="14">C34</f>
        <v>IPCA+6,70%</v>
      </c>
      <c r="L34" s="1031">
        <f t="shared" ref="L34:L39" si="15">D34</f>
        <v>12936</v>
      </c>
      <c r="M34" s="174">
        <f t="shared" ref="M34:M39" si="16">E34</f>
        <v>622.71529369000029</v>
      </c>
      <c r="N34" s="174">
        <f t="shared" ref="N34:N41" si="17">F34</f>
        <v>600.20990385000016</v>
      </c>
      <c r="O34" s="800"/>
      <c r="P34" s="805"/>
      <c r="Q34" s="805"/>
      <c r="R34" s="800"/>
      <c r="S34" s="800"/>
      <c r="T34" s="808"/>
      <c r="U34" s="809"/>
      <c r="V34" s="800"/>
      <c r="W34" s="800"/>
      <c r="X34" s="800"/>
      <c r="Y34" s="800"/>
      <c r="Z34" s="800"/>
      <c r="AA34" s="800"/>
      <c r="AB34" s="800"/>
      <c r="AC34" s="800"/>
      <c r="AD34" s="800"/>
      <c r="AE34" s="800"/>
      <c r="AF34" s="800"/>
      <c r="AG34" s="800"/>
      <c r="AH34" s="800"/>
      <c r="AI34" s="800"/>
      <c r="AJ34" s="800"/>
      <c r="AK34" s="800"/>
      <c r="AL34" s="800"/>
      <c r="AM34" s="800"/>
      <c r="AN34" s="800"/>
      <c r="AO34" s="800"/>
      <c r="AP34" s="800"/>
      <c r="AQ34" s="800"/>
      <c r="AR34" s="800"/>
      <c r="AS34" s="800"/>
      <c r="AT34" s="800"/>
      <c r="AU34" s="800"/>
      <c r="AV34" s="800"/>
      <c r="AW34" s="800"/>
      <c r="AX34" s="800"/>
      <c r="AY34" s="800"/>
      <c r="AZ34" s="800"/>
      <c r="BA34" s="800"/>
      <c r="BB34" s="800"/>
      <c r="BC34" s="800"/>
      <c r="BD34" s="800"/>
      <c r="BE34" s="800"/>
      <c r="BF34" s="800"/>
      <c r="BG34" s="800"/>
      <c r="BH34" s="800"/>
      <c r="BI34" s="800"/>
      <c r="BJ34" s="800"/>
      <c r="BK34" s="800"/>
      <c r="BL34" s="800"/>
      <c r="BM34" s="800"/>
      <c r="BN34" s="800"/>
      <c r="BO34" s="800"/>
      <c r="BP34" s="800"/>
      <c r="BQ34" s="800"/>
      <c r="BR34" s="800"/>
      <c r="BS34" s="800"/>
      <c r="BT34" s="800"/>
      <c r="BU34" s="800"/>
      <c r="BV34" s="800"/>
      <c r="BW34" s="800"/>
      <c r="BX34" s="800"/>
      <c r="BY34" s="800"/>
      <c r="BZ34" s="800"/>
      <c r="CA34" s="800"/>
      <c r="CB34" s="800"/>
      <c r="CC34" s="800"/>
      <c r="CD34" s="800"/>
      <c r="CE34" s="800"/>
      <c r="CF34" s="800"/>
    </row>
    <row r="35" spans="1:84" s="795" customFormat="1" ht="20.149999999999999" customHeight="1">
      <c r="A35" s="1214" t="str">
        <f t="shared" si="3"/>
        <v>IPCA</v>
      </c>
      <c r="B35" s="173" t="s">
        <v>1502</v>
      </c>
      <c r="C35" s="277" t="s">
        <v>1503</v>
      </c>
      <c r="D35" s="686">
        <v>50328</v>
      </c>
      <c r="E35" s="174">
        <v>1010.750449167316</v>
      </c>
      <c r="F35" s="174">
        <v>1003.2775607873158</v>
      </c>
      <c r="H35" s="1025">
        <f t="shared" si="9"/>
        <v>7.4728883800001995</v>
      </c>
      <c r="I35" s="804"/>
      <c r="J35" s="173" t="s">
        <v>1673</v>
      </c>
      <c r="K35" s="277" t="str">
        <f t="shared" si="14"/>
        <v>IPCA + 6,66%</v>
      </c>
      <c r="L35" s="1031">
        <f t="shared" si="15"/>
        <v>50328</v>
      </c>
      <c r="M35" s="174">
        <f t="shared" si="16"/>
        <v>1010.750449167316</v>
      </c>
      <c r="N35" s="174">
        <f t="shared" si="17"/>
        <v>1003.2775607873158</v>
      </c>
      <c r="O35" s="800"/>
      <c r="P35" s="805"/>
      <c r="Q35" s="805"/>
      <c r="R35" s="800"/>
      <c r="S35" s="800"/>
      <c r="T35" s="808"/>
      <c r="U35" s="809"/>
      <c r="V35" s="800"/>
      <c r="W35" s="800"/>
      <c r="X35" s="800"/>
      <c r="Y35" s="800"/>
      <c r="Z35" s="800"/>
      <c r="AA35" s="800"/>
      <c r="AB35" s="800"/>
      <c r="AC35" s="800"/>
      <c r="AD35" s="800"/>
      <c r="AE35" s="800"/>
      <c r="AF35" s="800"/>
      <c r="AG35" s="800"/>
      <c r="AH35" s="800"/>
      <c r="AI35" s="800"/>
      <c r="AJ35" s="800"/>
      <c r="AK35" s="800"/>
      <c r="AL35" s="800"/>
      <c r="AM35" s="800"/>
      <c r="AN35" s="800"/>
      <c r="AO35" s="800"/>
      <c r="AP35" s="800"/>
      <c r="AQ35" s="800"/>
      <c r="AR35" s="800"/>
      <c r="AS35" s="800"/>
      <c r="AT35" s="800"/>
      <c r="AU35" s="800"/>
      <c r="AV35" s="800"/>
      <c r="AW35" s="800"/>
      <c r="AX35" s="800"/>
      <c r="AY35" s="800"/>
      <c r="AZ35" s="800"/>
      <c r="BA35" s="800"/>
      <c r="BB35" s="800"/>
      <c r="BC35" s="800"/>
      <c r="BD35" s="800"/>
      <c r="BE35" s="800"/>
      <c r="BF35" s="800"/>
      <c r="BG35" s="800"/>
      <c r="BH35" s="800"/>
      <c r="BI35" s="800"/>
      <c r="BJ35" s="800"/>
      <c r="BK35" s="800"/>
      <c r="BL35" s="800"/>
      <c r="BM35" s="800"/>
      <c r="BN35" s="800"/>
      <c r="BO35" s="800"/>
      <c r="BP35" s="800"/>
      <c r="BQ35" s="800"/>
      <c r="BR35" s="800"/>
      <c r="BS35" s="800"/>
      <c r="BT35" s="800"/>
      <c r="BU35" s="800"/>
      <c r="BV35" s="800"/>
      <c r="BW35" s="800"/>
      <c r="BX35" s="800"/>
      <c r="BY35" s="800"/>
      <c r="BZ35" s="800"/>
      <c r="CA35" s="800"/>
      <c r="CB35" s="800"/>
      <c r="CC35" s="800"/>
      <c r="CD35" s="800"/>
      <c r="CE35" s="800"/>
      <c r="CF35" s="800"/>
    </row>
    <row r="36" spans="1:84" s="795" customFormat="1" ht="20.149999999999999" customHeight="1">
      <c r="A36" s="1214" t="str">
        <f t="shared" si="3"/>
        <v>IPCA</v>
      </c>
      <c r="B36" s="173" t="s">
        <v>1502</v>
      </c>
      <c r="C36" s="277" t="s">
        <v>1504</v>
      </c>
      <c r="D36" s="686">
        <v>51424</v>
      </c>
      <c r="E36" s="174">
        <v>1002.9975053596737</v>
      </c>
      <c r="F36" s="174">
        <v>995.53137988967364</v>
      </c>
      <c r="H36" s="1025">
        <f t="shared" si="9"/>
        <v>7.4661254700000654</v>
      </c>
      <c r="I36" s="804"/>
      <c r="J36" s="173" t="s">
        <v>1673</v>
      </c>
      <c r="K36" s="277" t="str">
        <f t="shared" si="14"/>
        <v>IPCA + 6,64%</v>
      </c>
      <c r="L36" s="1031">
        <f t="shared" si="15"/>
        <v>51424</v>
      </c>
      <c r="M36" s="174">
        <f t="shared" si="16"/>
        <v>1002.9975053596737</v>
      </c>
      <c r="N36" s="174">
        <f t="shared" si="17"/>
        <v>995.53137988967364</v>
      </c>
      <c r="O36" s="800"/>
      <c r="P36" s="805"/>
      <c r="Q36" s="805"/>
      <c r="R36" s="800"/>
      <c r="S36" s="800"/>
      <c r="T36" s="808"/>
      <c r="U36" s="809"/>
      <c r="V36" s="800"/>
      <c r="W36" s="800"/>
      <c r="X36" s="800"/>
      <c r="Y36" s="800"/>
      <c r="Z36" s="800"/>
      <c r="AA36" s="800"/>
      <c r="AB36" s="800"/>
      <c r="AC36" s="800"/>
      <c r="AD36" s="800"/>
      <c r="AE36" s="800"/>
      <c r="AF36" s="800"/>
      <c r="AG36" s="800"/>
      <c r="AH36" s="800"/>
      <c r="AI36" s="800"/>
      <c r="AJ36" s="800"/>
      <c r="AK36" s="800"/>
      <c r="AL36" s="800"/>
      <c r="AM36" s="800"/>
      <c r="AN36" s="800"/>
      <c r="AO36" s="800"/>
      <c r="AP36" s="800"/>
      <c r="AQ36" s="800"/>
      <c r="AR36" s="800"/>
      <c r="AS36" s="800"/>
      <c r="AT36" s="800"/>
      <c r="AU36" s="800"/>
      <c r="AV36" s="800"/>
      <c r="AW36" s="800"/>
      <c r="AX36" s="800"/>
      <c r="AY36" s="800"/>
      <c r="AZ36" s="800"/>
      <c r="BA36" s="800"/>
      <c r="BB36" s="800"/>
      <c r="BC36" s="800"/>
      <c r="BD36" s="800"/>
      <c r="BE36" s="800"/>
      <c r="BF36" s="800"/>
      <c r="BG36" s="800"/>
      <c r="BH36" s="800"/>
      <c r="BI36" s="800"/>
      <c r="BJ36" s="800"/>
      <c r="BK36" s="800"/>
      <c r="BL36" s="800"/>
      <c r="BM36" s="800"/>
      <c r="BN36" s="800"/>
      <c r="BO36" s="800"/>
      <c r="BP36" s="800"/>
      <c r="BQ36" s="800"/>
      <c r="BR36" s="800"/>
      <c r="BS36" s="800"/>
      <c r="BT36" s="800"/>
      <c r="BU36" s="800"/>
      <c r="BV36" s="800"/>
      <c r="BW36" s="800"/>
      <c r="BX36" s="800"/>
      <c r="BY36" s="800"/>
      <c r="BZ36" s="800"/>
      <c r="CA36" s="800"/>
      <c r="CB36" s="800"/>
      <c r="CC36" s="800"/>
      <c r="CD36" s="800"/>
      <c r="CE36" s="800"/>
      <c r="CF36" s="800"/>
    </row>
    <row r="37" spans="1:84" s="795" customFormat="1" ht="20.149999999999999" customHeight="1">
      <c r="A37" s="1215" t="s">
        <v>1389</v>
      </c>
      <c r="B37" s="173" t="s">
        <v>1668</v>
      </c>
      <c r="C37" s="277" t="s">
        <v>1669</v>
      </c>
      <c r="D37" s="686">
        <v>47498</v>
      </c>
      <c r="E37" s="174">
        <v>877.78789180305546</v>
      </c>
      <c r="F37" s="174">
        <v>848.5437839930554</v>
      </c>
      <c r="H37" s="1025"/>
      <c r="I37" s="804"/>
      <c r="J37" s="173" t="s">
        <v>1674</v>
      </c>
      <c r="K37" s="277" t="str">
        <f t="shared" si="14"/>
        <v>CDI + 0,55%</v>
      </c>
      <c r="L37" s="1031">
        <f t="shared" si="15"/>
        <v>47498</v>
      </c>
      <c r="M37" s="174">
        <f t="shared" si="16"/>
        <v>877.78789180305546</v>
      </c>
      <c r="N37" s="174">
        <f t="shared" si="17"/>
        <v>848.5437839930554</v>
      </c>
      <c r="O37" s="800"/>
      <c r="P37" s="805"/>
      <c r="Q37" s="805"/>
      <c r="R37" s="800"/>
      <c r="S37" s="800"/>
      <c r="T37" s="808"/>
      <c r="U37" s="809"/>
      <c r="V37" s="800"/>
      <c r="W37" s="800"/>
      <c r="X37" s="800"/>
      <c r="Y37" s="800"/>
      <c r="Z37" s="800"/>
      <c r="AA37" s="800"/>
      <c r="AB37" s="800"/>
      <c r="AC37" s="800"/>
      <c r="AD37" s="800"/>
      <c r="AE37" s="800"/>
      <c r="AF37" s="800"/>
      <c r="AG37" s="800"/>
      <c r="AH37" s="800"/>
      <c r="AI37" s="800"/>
      <c r="AJ37" s="800"/>
      <c r="AK37" s="800"/>
      <c r="AL37" s="800"/>
      <c r="AM37" s="800"/>
      <c r="AN37" s="800"/>
      <c r="AO37" s="800"/>
      <c r="AP37" s="800"/>
      <c r="AQ37" s="800"/>
      <c r="AR37" s="800"/>
      <c r="AS37" s="800"/>
      <c r="AT37" s="800"/>
      <c r="AU37" s="800"/>
      <c r="AV37" s="800"/>
      <c r="AW37" s="800"/>
      <c r="AX37" s="800"/>
      <c r="AY37" s="800"/>
      <c r="AZ37" s="800"/>
      <c r="BA37" s="800"/>
      <c r="BB37" s="800"/>
      <c r="BC37" s="800"/>
      <c r="BD37" s="800"/>
      <c r="BE37" s="800"/>
      <c r="BF37" s="800"/>
      <c r="BG37" s="800"/>
      <c r="BH37" s="800"/>
      <c r="BI37" s="800"/>
      <c r="BJ37" s="800"/>
      <c r="BK37" s="800"/>
      <c r="BL37" s="800"/>
      <c r="BM37" s="800"/>
      <c r="BN37" s="800"/>
      <c r="BO37" s="800"/>
      <c r="BP37" s="800"/>
      <c r="BQ37" s="800"/>
      <c r="BR37" s="800"/>
      <c r="BS37" s="800"/>
      <c r="BT37" s="800"/>
      <c r="BU37" s="800"/>
      <c r="BV37" s="800"/>
      <c r="BW37" s="800"/>
      <c r="BX37" s="800"/>
      <c r="BY37" s="800"/>
      <c r="BZ37" s="800"/>
      <c r="CA37" s="800"/>
      <c r="CB37" s="800"/>
      <c r="CC37" s="800"/>
      <c r="CD37" s="800"/>
      <c r="CE37" s="800"/>
      <c r="CF37" s="800"/>
    </row>
    <row r="38" spans="1:84" s="795" customFormat="1" ht="20.149999999999999" customHeight="1">
      <c r="A38" s="1215" t="s">
        <v>1389</v>
      </c>
      <c r="B38" s="173" t="s">
        <v>1668</v>
      </c>
      <c r="C38" s="277" t="s">
        <v>1670</v>
      </c>
      <c r="D38" s="686">
        <v>47863</v>
      </c>
      <c r="E38" s="174">
        <v>761.73084864305599</v>
      </c>
      <c r="F38" s="174">
        <v>736.5781324130561</v>
      </c>
      <c r="H38" s="1025"/>
      <c r="I38" s="804"/>
      <c r="J38" s="173" t="s">
        <v>1674</v>
      </c>
      <c r="K38" s="277" t="str">
        <f t="shared" si="14"/>
        <v>CDI +0,60%</v>
      </c>
      <c r="L38" s="1031">
        <f t="shared" si="15"/>
        <v>47863</v>
      </c>
      <c r="M38" s="174">
        <f t="shared" si="16"/>
        <v>761.73084864305599</v>
      </c>
      <c r="N38" s="174">
        <f t="shared" si="17"/>
        <v>736.5781324130561</v>
      </c>
      <c r="O38" s="800"/>
      <c r="P38" s="805"/>
      <c r="Q38" s="805"/>
      <c r="R38" s="800"/>
      <c r="S38" s="800"/>
      <c r="T38" s="808"/>
      <c r="U38" s="809"/>
      <c r="V38" s="800"/>
      <c r="W38" s="800"/>
      <c r="X38" s="800"/>
      <c r="Y38" s="800"/>
      <c r="Z38" s="800"/>
      <c r="AA38" s="800"/>
      <c r="AB38" s="800"/>
      <c r="AC38" s="800"/>
      <c r="AD38" s="800"/>
      <c r="AE38" s="800"/>
      <c r="AF38" s="800"/>
      <c r="AG38" s="800"/>
      <c r="AH38" s="800"/>
      <c r="AI38" s="800"/>
      <c r="AJ38" s="800"/>
      <c r="AK38" s="800"/>
      <c r="AL38" s="800"/>
      <c r="AM38" s="800"/>
      <c r="AN38" s="800"/>
      <c r="AO38" s="800"/>
      <c r="AP38" s="800"/>
      <c r="AQ38" s="800"/>
      <c r="AR38" s="800"/>
      <c r="AS38" s="800"/>
      <c r="AT38" s="800"/>
      <c r="AU38" s="800"/>
      <c r="AV38" s="800"/>
      <c r="AW38" s="800"/>
      <c r="AX38" s="800"/>
      <c r="AY38" s="800"/>
      <c r="AZ38" s="800"/>
      <c r="BA38" s="800"/>
      <c r="BB38" s="800"/>
      <c r="BC38" s="800"/>
      <c r="BD38" s="800"/>
      <c r="BE38" s="800"/>
      <c r="BF38" s="800"/>
      <c r="BG38" s="800"/>
      <c r="BH38" s="800"/>
      <c r="BI38" s="800"/>
      <c r="BJ38" s="800"/>
      <c r="BK38" s="800"/>
      <c r="BL38" s="800"/>
      <c r="BM38" s="800"/>
      <c r="BN38" s="800"/>
      <c r="BO38" s="800"/>
      <c r="BP38" s="800"/>
      <c r="BQ38" s="800"/>
      <c r="BR38" s="800"/>
      <c r="BS38" s="800"/>
      <c r="BT38" s="800"/>
      <c r="BU38" s="800"/>
      <c r="BV38" s="800"/>
      <c r="BW38" s="800"/>
      <c r="BX38" s="800"/>
      <c r="BY38" s="800"/>
      <c r="BZ38" s="800"/>
      <c r="CA38" s="800"/>
      <c r="CB38" s="800"/>
      <c r="CC38" s="800"/>
      <c r="CD38" s="800"/>
      <c r="CE38" s="800"/>
      <c r="CF38" s="800"/>
    </row>
    <row r="39" spans="1:84" s="795" customFormat="1" ht="20.149999999999999" customHeight="1">
      <c r="A39" s="1215" t="s">
        <v>1389</v>
      </c>
      <c r="B39" s="173" t="s">
        <v>1668</v>
      </c>
      <c r="C39" s="277" t="s">
        <v>1671</v>
      </c>
      <c r="D39" s="686">
        <v>49324</v>
      </c>
      <c r="E39" s="174">
        <v>2417.7880535271975</v>
      </c>
      <c r="F39" s="174">
        <v>2337.7981712671976</v>
      </c>
      <c r="H39" s="1025"/>
      <c r="I39" s="804"/>
      <c r="J39" s="173" t="s">
        <v>1674</v>
      </c>
      <c r="K39" s="277" t="str">
        <f t="shared" si="14"/>
        <v>CDI + 0,84%</v>
      </c>
      <c r="L39" s="1031">
        <f t="shared" si="15"/>
        <v>49324</v>
      </c>
      <c r="M39" s="174">
        <f t="shared" si="16"/>
        <v>2417.7880535271975</v>
      </c>
      <c r="N39" s="174">
        <f t="shared" si="17"/>
        <v>2337.7981712671976</v>
      </c>
      <c r="O39" s="800"/>
      <c r="P39" s="805"/>
      <c r="Q39" s="805"/>
      <c r="R39" s="800"/>
      <c r="S39" s="800"/>
      <c r="T39" s="808"/>
      <c r="U39" s="809"/>
      <c r="V39" s="800"/>
      <c r="W39" s="800"/>
      <c r="X39" s="800"/>
      <c r="Y39" s="800"/>
      <c r="Z39" s="800"/>
      <c r="AA39" s="800"/>
      <c r="AB39" s="800"/>
      <c r="AC39" s="800"/>
      <c r="AD39" s="800"/>
      <c r="AE39" s="800"/>
      <c r="AF39" s="800"/>
      <c r="AG39" s="800"/>
      <c r="AH39" s="800"/>
      <c r="AI39" s="800"/>
      <c r="AJ39" s="800"/>
      <c r="AK39" s="800"/>
      <c r="AL39" s="800"/>
      <c r="AM39" s="800"/>
      <c r="AN39" s="800"/>
      <c r="AO39" s="800"/>
      <c r="AP39" s="800"/>
      <c r="AQ39" s="800"/>
      <c r="AR39" s="800"/>
      <c r="AS39" s="800"/>
      <c r="AT39" s="800"/>
      <c r="AU39" s="800"/>
      <c r="AV39" s="800"/>
      <c r="AW39" s="800"/>
      <c r="AX39" s="800"/>
      <c r="AY39" s="800"/>
      <c r="AZ39" s="800"/>
      <c r="BA39" s="800"/>
      <c r="BB39" s="800"/>
      <c r="BC39" s="800"/>
      <c r="BD39" s="800"/>
      <c r="BE39" s="800"/>
      <c r="BF39" s="800"/>
      <c r="BG39" s="800"/>
      <c r="BH39" s="800"/>
      <c r="BI39" s="800"/>
      <c r="BJ39" s="800"/>
      <c r="BK39" s="800"/>
      <c r="BL39" s="800"/>
      <c r="BM39" s="800"/>
      <c r="BN39" s="800"/>
      <c r="BO39" s="800"/>
      <c r="BP39" s="800"/>
      <c r="BQ39" s="800"/>
      <c r="BR39" s="800"/>
      <c r="BS39" s="800"/>
      <c r="BT39" s="800"/>
      <c r="BU39" s="800"/>
      <c r="BV39" s="800"/>
      <c r="BW39" s="800"/>
      <c r="BX39" s="800"/>
      <c r="BY39" s="800"/>
      <c r="BZ39" s="800"/>
      <c r="CA39" s="800"/>
      <c r="CB39" s="800"/>
      <c r="CC39" s="800"/>
      <c r="CD39" s="800"/>
      <c r="CE39" s="800"/>
      <c r="CF39" s="800"/>
    </row>
    <row r="40" spans="1:84" s="795" customFormat="1" ht="20.149999999999999" customHeight="1">
      <c r="A40" s="1214" t="str">
        <f t="shared" ref="A40:A41" si="18">LEFT(C40,4)</f>
        <v>IPCA</v>
      </c>
      <c r="B40" s="173" t="s">
        <v>1693</v>
      </c>
      <c r="C40" s="277" t="s">
        <v>1694</v>
      </c>
      <c r="D40" s="686">
        <v>51575</v>
      </c>
      <c r="E40" s="174">
        <v>735.04839375250003</v>
      </c>
      <c r="F40" s="174">
        <v>0</v>
      </c>
      <c r="H40" s="1025"/>
      <c r="I40" s="804"/>
      <c r="J40" s="1112"/>
      <c r="K40" s="1272"/>
      <c r="L40" s="1406"/>
      <c r="M40" s="1188"/>
      <c r="N40" s="1188">
        <f t="shared" si="17"/>
        <v>0</v>
      </c>
      <c r="O40" s="800"/>
      <c r="P40" s="805"/>
      <c r="Q40" s="805"/>
      <c r="R40" s="800"/>
      <c r="S40" s="800"/>
      <c r="T40" s="808"/>
      <c r="U40" s="809"/>
      <c r="V40" s="800"/>
      <c r="W40" s="800"/>
      <c r="X40" s="800"/>
      <c r="Y40" s="800"/>
      <c r="Z40" s="800"/>
      <c r="AA40" s="800"/>
      <c r="AB40" s="800"/>
      <c r="AC40" s="800"/>
      <c r="AD40" s="800"/>
      <c r="AE40" s="800"/>
      <c r="AF40" s="800"/>
      <c r="AG40" s="800"/>
      <c r="AH40" s="800"/>
      <c r="AI40" s="800"/>
      <c r="AJ40" s="800"/>
      <c r="AK40" s="800"/>
      <c r="AL40" s="800"/>
      <c r="AM40" s="800"/>
      <c r="AN40" s="800"/>
      <c r="AO40" s="800"/>
      <c r="AP40" s="800"/>
      <c r="AQ40" s="800"/>
      <c r="AR40" s="800"/>
      <c r="AS40" s="800"/>
      <c r="AT40" s="800"/>
      <c r="AU40" s="800"/>
      <c r="AV40" s="800"/>
      <c r="AW40" s="800"/>
      <c r="AX40" s="800"/>
      <c r="AY40" s="800"/>
      <c r="AZ40" s="800"/>
      <c r="BA40" s="800"/>
      <c r="BB40" s="800"/>
      <c r="BC40" s="800"/>
      <c r="BD40" s="800"/>
      <c r="BE40" s="800"/>
      <c r="BF40" s="800"/>
      <c r="BG40" s="800"/>
      <c r="BH40" s="800"/>
      <c r="BI40" s="800"/>
      <c r="BJ40" s="800"/>
      <c r="BK40" s="800"/>
      <c r="BL40" s="800"/>
      <c r="BM40" s="800"/>
      <c r="BN40" s="800"/>
      <c r="BO40" s="800"/>
      <c r="BP40" s="800"/>
      <c r="BQ40" s="800"/>
      <c r="BR40" s="800"/>
      <c r="BS40" s="800"/>
      <c r="BT40" s="800"/>
      <c r="BU40" s="800"/>
      <c r="BV40" s="800"/>
      <c r="BW40" s="800"/>
      <c r="BX40" s="800"/>
      <c r="BY40" s="800"/>
      <c r="BZ40" s="800"/>
      <c r="CA40" s="800"/>
      <c r="CB40" s="800"/>
      <c r="CC40" s="800"/>
      <c r="CD40" s="800"/>
      <c r="CE40" s="800"/>
      <c r="CF40" s="800"/>
    </row>
    <row r="41" spans="1:84" s="795" customFormat="1" ht="20.149999999999999" customHeight="1" thickBot="1">
      <c r="A41" s="1214" t="str">
        <f t="shared" si="18"/>
        <v>IPCA</v>
      </c>
      <c r="B41" s="173" t="s">
        <v>1693</v>
      </c>
      <c r="C41" s="277" t="s">
        <v>1694</v>
      </c>
      <c r="D41" s="686">
        <v>51575</v>
      </c>
      <c r="E41" s="174">
        <v>245.01613161750004</v>
      </c>
      <c r="F41" s="174">
        <v>0</v>
      </c>
      <c r="H41" s="1025"/>
      <c r="I41" s="804"/>
      <c r="J41" s="1112"/>
      <c r="K41" s="1272"/>
      <c r="L41" s="1406"/>
      <c r="M41" s="1188"/>
      <c r="N41" s="1188">
        <f t="shared" si="17"/>
        <v>0</v>
      </c>
      <c r="O41" s="800"/>
      <c r="P41" s="805"/>
      <c r="Q41" s="805"/>
      <c r="R41" s="800"/>
      <c r="S41" s="800"/>
      <c r="T41" s="808"/>
      <c r="U41" s="809"/>
      <c r="V41" s="800"/>
      <c r="W41" s="800"/>
      <c r="X41" s="800"/>
      <c r="Y41" s="800"/>
      <c r="Z41" s="800"/>
      <c r="AA41" s="800"/>
      <c r="AB41" s="800"/>
      <c r="AC41" s="800"/>
      <c r="AD41" s="800"/>
      <c r="AE41" s="800"/>
      <c r="AF41" s="800"/>
      <c r="AG41" s="800"/>
      <c r="AH41" s="800"/>
      <c r="AI41" s="800"/>
      <c r="AJ41" s="800"/>
      <c r="AK41" s="800"/>
      <c r="AL41" s="800"/>
      <c r="AM41" s="800"/>
      <c r="AN41" s="800"/>
      <c r="AO41" s="800"/>
      <c r="AP41" s="800"/>
      <c r="AQ41" s="800"/>
      <c r="AR41" s="800"/>
      <c r="AS41" s="800"/>
      <c r="AT41" s="800"/>
      <c r="AU41" s="800"/>
      <c r="AV41" s="800"/>
      <c r="AW41" s="800"/>
      <c r="AX41" s="800"/>
      <c r="AY41" s="800"/>
      <c r="AZ41" s="800"/>
      <c r="BA41" s="800"/>
      <c r="BB41" s="800"/>
      <c r="BC41" s="800"/>
      <c r="BD41" s="800"/>
      <c r="BE41" s="800"/>
      <c r="BF41" s="800"/>
      <c r="BG41" s="800"/>
      <c r="BH41" s="800"/>
      <c r="BI41" s="800"/>
      <c r="BJ41" s="800"/>
      <c r="BK41" s="800"/>
      <c r="BL41" s="800"/>
      <c r="BM41" s="800"/>
      <c r="BN41" s="800"/>
      <c r="BO41" s="800"/>
      <c r="BP41" s="800"/>
      <c r="BQ41" s="800"/>
      <c r="BR41" s="800"/>
      <c r="BS41" s="800"/>
      <c r="BT41" s="800"/>
      <c r="BU41" s="800"/>
      <c r="BV41" s="800"/>
      <c r="BW41" s="800"/>
      <c r="BX41" s="800"/>
      <c r="BY41" s="800"/>
      <c r="BZ41" s="800"/>
      <c r="CA41" s="800"/>
      <c r="CB41" s="800"/>
      <c r="CC41" s="800"/>
      <c r="CD41" s="800"/>
      <c r="CE41" s="800"/>
      <c r="CF41" s="800"/>
    </row>
    <row r="42" spans="1:84" s="795" customFormat="1" ht="20.149999999999999" customHeight="1" thickBot="1">
      <c r="A42" s="1174"/>
      <c r="B42" s="716" t="s">
        <v>675</v>
      </c>
      <c r="C42" s="717" t="s">
        <v>676</v>
      </c>
      <c r="D42" s="718"/>
      <c r="E42" s="719">
        <v>46.731399889999928</v>
      </c>
      <c r="F42" s="719">
        <v>49.786942929999924</v>
      </c>
      <c r="G42" s="806"/>
      <c r="H42" s="1025">
        <f t="shared" si="1"/>
        <v>-3.0555430399999963</v>
      </c>
      <c r="I42" s="810"/>
      <c r="J42" s="716" t="s">
        <v>291</v>
      </c>
      <c r="K42" s="717" t="s">
        <v>676</v>
      </c>
      <c r="L42" s="718" t="s">
        <v>676</v>
      </c>
      <c r="M42" s="719">
        <f t="shared" si="10"/>
        <v>46.731399889999928</v>
      </c>
      <c r="N42" s="719">
        <f t="shared" si="10"/>
        <v>49.786942929999924</v>
      </c>
      <c r="O42" s="800"/>
      <c r="P42" s="1262"/>
      <c r="Q42" s="805">
        <f>N42-F42</f>
        <v>0</v>
      </c>
      <c r="R42" s="800"/>
      <c r="S42" s="800"/>
      <c r="T42" s="808"/>
      <c r="U42" s="809"/>
      <c r="V42" s="800"/>
      <c r="W42" s="800"/>
      <c r="X42" s="800"/>
      <c r="Y42" s="800"/>
      <c r="Z42" s="800"/>
      <c r="AA42" s="800"/>
      <c r="AB42" s="800"/>
      <c r="AC42" s="800"/>
      <c r="AD42" s="800"/>
      <c r="AE42" s="800"/>
      <c r="AF42" s="800"/>
      <c r="AG42" s="800"/>
      <c r="AH42" s="800"/>
      <c r="AI42" s="800"/>
      <c r="AJ42" s="800"/>
      <c r="AK42" s="800"/>
      <c r="AL42" s="800"/>
      <c r="AM42" s="800"/>
      <c r="AN42" s="800"/>
      <c r="AO42" s="800"/>
      <c r="AP42" s="800"/>
      <c r="AQ42" s="800"/>
      <c r="AR42" s="800"/>
      <c r="AS42" s="800"/>
      <c r="AT42" s="800"/>
      <c r="AU42" s="800"/>
      <c r="AV42" s="800"/>
      <c r="AW42" s="800"/>
      <c r="AX42" s="800"/>
      <c r="AY42" s="800"/>
      <c r="AZ42" s="800"/>
      <c r="BA42" s="800"/>
      <c r="BB42" s="800"/>
      <c r="BC42" s="800"/>
      <c r="BD42" s="800"/>
      <c r="BE42" s="800"/>
      <c r="BF42" s="800"/>
      <c r="BG42" s="800"/>
      <c r="BH42" s="800"/>
      <c r="BI42" s="800"/>
      <c r="BJ42" s="800"/>
      <c r="BK42" s="800"/>
      <c r="BL42" s="800"/>
      <c r="BM42" s="800"/>
      <c r="BN42" s="800"/>
      <c r="BO42" s="800"/>
      <c r="BP42" s="800"/>
      <c r="BQ42" s="800"/>
      <c r="BR42" s="800"/>
      <c r="BS42" s="800"/>
      <c r="BT42" s="800"/>
      <c r="BU42" s="800"/>
      <c r="BV42" s="800"/>
      <c r="BW42" s="800"/>
      <c r="BX42" s="800"/>
      <c r="BY42" s="800"/>
      <c r="BZ42" s="800"/>
      <c r="CA42" s="800"/>
      <c r="CB42" s="800"/>
      <c r="CC42" s="800"/>
      <c r="CD42" s="800"/>
      <c r="CE42" s="800"/>
      <c r="CF42" s="800"/>
    </row>
    <row r="43" spans="1:84" s="795" customFormat="1" ht="20.149999999999999" customHeight="1" thickBot="1">
      <c r="A43" s="1174"/>
      <c r="B43" s="142" t="s">
        <v>1429</v>
      </c>
      <c r="C43" s="143"/>
      <c r="D43" s="687"/>
      <c r="E43" s="534">
        <f>SUM(E11:E42)</f>
        <v>17655.041643073906</v>
      </c>
      <c r="F43" s="534">
        <v>16222.271004152924</v>
      </c>
      <c r="G43" s="811"/>
      <c r="H43" s="1025">
        <f t="shared" si="1"/>
        <v>1432.7706389209816</v>
      </c>
      <c r="I43" s="810"/>
      <c r="J43" s="142" t="s">
        <v>1430</v>
      </c>
      <c r="K43" s="143"/>
      <c r="L43" s="687"/>
      <c r="M43" s="534">
        <f t="shared" ref="M43:N45" si="19">E43</f>
        <v>17655.041643073906</v>
      </c>
      <c r="N43" s="534">
        <f t="shared" si="19"/>
        <v>16222.271004152924</v>
      </c>
      <c r="O43" s="800"/>
      <c r="P43" s="1262">
        <f>M43-E43</f>
        <v>0</v>
      </c>
      <c r="Q43" s="805">
        <f>N43-F43</f>
        <v>0</v>
      </c>
      <c r="R43" s="800"/>
      <c r="S43" s="800"/>
      <c r="T43" s="808"/>
      <c r="U43" s="809"/>
      <c r="V43" s="800"/>
      <c r="W43" s="800"/>
      <c r="X43" s="800"/>
      <c r="Y43" s="800"/>
      <c r="Z43" s="800"/>
      <c r="AA43" s="800"/>
      <c r="AB43" s="800"/>
      <c r="AC43" s="800"/>
      <c r="AD43" s="800"/>
      <c r="AE43" s="800"/>
      <c r="AF43" s="800"/>
      <c r="AG43" s="800"/>
      <c r="AH43" s="800"/>
      <c r="AI43" s="800"/>
      <c r="AJ43" s="800"/>
      <c r="AK43" s="800"/>
      <c r="AL43" s="800"/>
      <c r="AM43" s="800"/>
      <c r="AN43" s="800"/>
      <c r="AO43" s="800"/>
      <c r="AP43" s="800"/>
      <c r="AQ43" s="800"/>
      <c r="AR43" s="800"/>
      <c r="AS43" s="800"/>
      <c r="AT43" s="800"/>
      <c r="AU43" s="800"/>
      <c r="AV43" s="800"/>
      <c r="AW43" s="800"/>
      <c r="AX43" s="800"/>
      <c r="AY43" s="800"/>
      <c r="AZ43" s="800"/>
      <c r="BA43" s="800"/>
      <c r="BB43" s="800"/>
      <c r="BC43" s="800"/>
      <c r="BD43" s="800"/>
      <c r="BE43" s="800"/>
      <c r="BF43" s="800"/>
      <c r="BG43" s="800"/>
      <c r="BH43" s="800"/>
      <c r="BI43" s="800"/>
      <c r="BJ43" s="800"/>
      <c r="BK43" s="800"/>
      <c r="BL43" s="800"/>
      <c r="BM43" s="800"/>
      <c r="BN43" s="800"/>
      <c r="BO43" s="800"/>
      <c r="BP43" s="800"/>
      <c r="BQ43" s="800"/>
      <c r="BR43" s="800"/>
      <c r="BS43" s="800"/>
      <c r="BT43" s="800"/>
      <c r="BU43" s="800"/>
      <c r="BV43" s="800"/>
      <c r="BW43" s="800"/>
      <c r="BX43" s="800"/>
      <c r="BY43" s="800"/>
      <c r="BZ43" s="800"/>
      <c r="CA43" s="800"/>
      <c r="CB43" s="800"/>
      <c r="CC43" s="800"/>
      <c r="CD43" s="800"/>
      <c r="CE43" s="800"/>
      <c r="CF43" s="800"/>
    </row>
    <row r="44" spans="1:84" s="208" customFormat="1" ht="5.15" customHeight="1" thickBot="1">
      <c r="A44" s="1171"/>
      <c r="C44" s="397"/>
      <c r="D44" s="812"/>
      <c r="H44" s="1026"/>
      <c r="K44" s="397"/>
      <c r="L44" s="812"/>
    </row>
    <row r="45" spans="1:84" s="795" customFormat="1" ht="20.149999999999999" customHeight="1" thickBot="1">
      <c r="A45" s="1174"/>
      <c r="B45" s="705" t="s">
        <v>425</v>
      </c>
      <c r="C45" s="706" t="s">
        <v>426</v>
      </c>
      <c r="D45" s="707" t="s">
        <v>427</v>
      </c>
      <c r="E45" s="677">
        <f>Menu!$F$10</f>
        <v>46203</v>
      </c>
      <c r="F45" s="677">
        <v>46112</v>
      </c>
      <c r="G45" s="811"/>
      <c r="H45" s="1025"/>
      <c r="I45" s="810"/>
      <c r="J45" s="705" t="s">
        <v>428</v>
      </c>
      <c r="K45" s="706" t="s">
        <v>429</v>
      </c>
      <c r="L45" s="707" t="s">
        <v>430</v>
      </c>
      <c r="M45" s="677">
        <f t="shared" si="19"/>
        <v>46203</v>
      </c>
      <c r="N45" s="677">
        <f t="shared" si="19"/>
        <v>46112</v>
      </c>
      <c r="O45" s="800"/>
      <c r="P45" s="1262">
        <f t="shared" ref="P45:Q49" si="20">M45-E45</f>
        <v>0</v>
      </c>
      <c r="Q45" s="805">
        <f t="shared" si="20"/>
        <v>0</v>
      </c>
      <c r="R45" s="800"/>
      <c r="S45" s="800"/>
      <c r="T45" s="808"/>
      <c r="U45" s="809"/>
      <c r="V45" s="800"/>
      <c r="W45" s="800"/>
      <c r="X45" s="800"/>
      <c r="Y45" s="800"/>
      <c r="Z45" s="800"/>
      <c r="AA45" s="800"/>
      <c r="AB45" s="800"/>
      <c r="AC45" s="800"/>
      <c r="AD45" s="800"/>
      <c r="AE45" s="800"/>
      <c r="AF45" s="800"/>
      <c r="AG45" s="800"/>
      <c r="AH45" s="800"/>
      <c r="AI45" s="800"/>
      <c r="AJ45" s="800"/>
      <c r="AK45" s="800"/>
      <c r="AL45" s="800"/>
      <c r="AM45" s="800"/>
      <c r="AN45" s="800"/>
      <c r="AO45" s="800"/>
      <c r="AP45" s="800"/>
      <c r="AQ45" s="800"/>
      <c r="AR45" s="800"/>
      <c r="AS45" s="800"/>
      <c r="AT45" s="800"/>
      <c r="AU45" s="800"/>
      <c r="AV45" s="800"/>
      <c r="AW45" s="800"/>
      <c r="AX45" s="800"/>
      <c r="AY45" s="800"/>
      <c r="AZ45" s="800"/>
      <c r="BA45" s="800"/>
      <c r="BB45" s="800"/>
      <c r="BC45" s="800"/>
      <c r="BD45" s="800"/>
      <c r="BE45" s="800"/>
      <c r="BF45" s="800"/>
      <c r="BG45" s="800"/>
      <c r="BH45" s="800"/>
      <c r="BI45" s="800"/>
      <c r="BJ45" s="800"/>
      <c r="BK45" s="800"/>
      <c r="BL45" s="800"/>
      <c r="BM45" s="800"/>
      <c r="BN45" s="800"/>
      <c r="BO45" s="800"/>
      <c r="BP45" s="800"/>
      <c r="BQ45" s="800"/>
      <c r="BR45" s="800"/>
      <c r="BS45" s="800"/>
      <c r="BT45" s="800"/>
      <c r="BU45" s="800"/>
      <c r="BV45" s="800"/>
      <c r="BW45" s="800"/>
      <c r="BX45" s="800"/>
      <c r="BY45" s="800"/>
      <c r="BZ45" s="800"/>
      <c r="CA45" s="800"/>
      <c r="CB45" s="800"/>
      <c r="CC45" s="800"/>
      <c r="CD45" s="800"/>
      <c r="CE45" s="800"/>
      <c r="CF45" s="800"/>
    </row>
    <row r="46" spans="1:84" s="795" customFormat="1" ht="19.5" customHeight="1" thickBot="1">
      <c r="A46" s="1174" t="s">
        <v>30</v>
      </c>
      <c r="B46" s="173" t="s">
        <v>439</v>
      </c>
      <c r="C46" s="277" t="s">
        <v>440</v>
      </c>
      <c r="D46" s="686">
        <v>47622</v>
      </c>
      <c r="E46" s="174">
        <v>69.408189985596252</v>
      </c>
      <c r="F46" s="174">
        <v>73.455280025596267</v>
      </c>
      <c r="G46" s="806"/>
      <c r="H46" s="1025">
        <f t="shared" si="1"/>
        <v>-4.0470900400000147</v>
      </c>
      <c r="I46" s="803"/>
      <c r="J46" s="173" t="s">
        <v>439</v>
      </c>
      <c r="K46" s="277" t="s">
        <v>1141</v>
      </c>
      <c r="L46" s="1031">
        <f t="shared" ref="L46:N47" si="21">D46</f>
        <v>47622</v>
      </c>
      <c r="M46" s="174">
        <f t="shared" si="21"/>
        <v>69.408189985596252</v>
      </c>
      <c r="N46" s="174">
        <f t="shared" si="21"/>
        <v>73.455280025596267</v>
      </c>
      <c r="O46" s="800"/>
      <c r="P46" s="805">
        <f t="shared" si="20"/>
        <v>0</v>
      </c>
      <c r="Q46" s="805">
        <f t="shared" si="20"/>
        <v>0</v>
      </c>
      <c r="R46" s="800"/>
      <c r="S46" s="800"/>
      <c r="T46" s="808"/>
      <c r="U46" s="800"/>
      <c r="V46" s="800"/>
      <c r="W46" s="800"/>
      <c r="X46" s="800"/>
      <c r="Y46" s="800"/>
      <c r="Z46" s="800"/>
      <c r="AA46" s="800"/>
      <c r="AB46" s="800"/>
      <c r="AC46" s="800"/>
      <c r="AD46" s="800"/>
      <c r="AE46" s="800"/>
      <c r="AF46" s="800"/>
      <c r="AG46" s="800"/>
      <c r="AH46" s="800"/>
      <c r="AI46" s="800"/>
      <c r="AJ46" s="800"/>
      <c r="AK46" s="800"/>
      <c r="AL46" s="800"/>
      <c r="AM46" s="800"/>
      <c r="AN46" s="800"/>
      <c r="AO46" s="800"/>
      <c r="AP46" s="800"/>
      <c r="AQ46" s="800"/>
      <c r="AR46" s="800"/>
      <c r="AS46" s="800"/>
      <c r="AT46" s="800"/>
      <c r="AU46" s="800"/>
      <c r="AV46" s="800"/>
      <c r="AW46" s="800"/>
      <c r="AX46" s="800"/>
      <c r="AY46" s="800"/>
      <c r="AZ46" s="800"/>
      <c r="BA46" s="800"/>
      <c r="BB46" s="800"/>
      <c r="BC46" s="800"/>
      <c r="BD46" s="800"/>
      <c r="BE46" s="800"/>
      <c r="BF46" s="800"/>
      <c r="BG46" s="800"/>
      <c r="BH46" s="800"/>
      <c r="BI46" s="800"/>
      <c r="BJ46" s="800"/>
      <c r="BK46" s="800"/>
      <c r="BL46" s="800"/>
      <c r="BM46" s="800"/>
      <c r="BN46" s="800"/>
      <c r="BO46" s="800"/>
      <c r="BP46" s="800"/>
      <c r="BQ46" s="800"/>
      <c r="BR46" s="800"/>
      <c r="BS46" s="800"/>
      <c r="BT46" s="800"/>
      <c r="BU46" s="800"/>
      <c r="BV46" s="800"/>
      <c r="BW46" s="800"/>
      <c r="BX46" s="800"/>
      <c r="BY46" s="800"/>
      <c r="BZ46" s="800"/>
      <c r="CA46" s="800"/>
      <c r="CB46" s="800"/>
      <c r="CC46" s="800"/>
      <c r="CD46" s="800"/>
      <c r="CE46" s="800"/>
      <c r="CF46" s="800"/>
    </row>
    <row r="47" spans="1:84" s="795" customFormat="1" ht="19.5" customHeight="1" thickBot="1">
      <c r="A47" s="1174"/>
      <c r="B47" s="716" t="s">
        <v>677</v>
      </c>
      <c r="C47" s="717" t="s">
        <v>676</v>
      </c>
      <c r="D47" s="718" t="s">
        <v>676</v>
      </c>
      <c r="E47" s="719">
        <v>1.1354560499999948</v>
      </c>
      <c r="F47" s="719">
        <v>1.1345064799999989</v>
      </c>
      <c r="G47" s="1028"/>
      <c r="H47" s="1025">
        <f t="shared" si="1"/>
        <v>9.4956999999595837E-4</v>
      </c>
      <c r="I47" s="1029"/>
      <c r="J47" s="716" t="s">
        <v>291</v>
      </c>
      <c r="K47" s="1030" t="s">
        <v>676</v>
      </c>
      <c r="L47" s="1030" t="str">
        <f t="shared" si="21"/>
        <v>-</v>
      </c>
      <c r="M47" s="1027">
        <f t="shared" si="21"/>
        <v>1.1354560499999948</v>
      </c>
      <c r="N47" s="1027">
        <f t="shared" si="21"/>
        <v>1.1345064799999989</v>
      </c>
      <c r="O47" s="800"/>
      <c r="P47" s="805">
        <f t="shared" si="20"/>
        <v>0</v>
      </c>
      <c r="Q47" s="805">
        <f t="shared" si="20"/>
        <v>0</v>
      </c>
      <c r="R47" s="800"/>
      <c r="S47" s="800"/>
      <c r="T47" s="808"/>
      <c r="U47" s="800"/>
      <c r="V47" s="800"/>
      <c r="W47" s="800"/>
      <c r="X47" s="800"/>
      <c r="Y47" s="800"/>
      <c r="Z47" s="800"/>
      <c r="AA47" s="800"/>
      <c r="AB47" s="800"/>
      <c r="AC47" s="800"/>
      <c r="AD47" s="800"/>
      <c r="AE47" s="800"/>
      <c r="AF47" s="800"/>
      <c r="AG47" s="800"/>
      <c r="AH47" s="800"/>
      <c r="AI47" s="800"/>
      <c r="AJ47" s="800"/>
      <c r="AK47" s="800"/>
      <c r="AL47" s="800"/>
      <c r="AM47" s="800"/>
      <c r="AN47" s="800"/>
      <c r="AO47" s="800"/>
      <c r="AP47" s="800"/>
      <c r="AQ47" s="800"/>
      <c r="AR47" s="800"/>
      <c r="AS47" s="800"/>
      <c r="AT47" s="800"/>
      <c r="AU47" s="800"/>
      <c r="AV47" s="800"/>
      <c r="AW47" s="800"/>
      <c r="AX47" s="800"/>
      <c r="AY47" s="800"/>
      <c r="AZ47" s="800"/>
      <c r="BA47" s="800"/>
      <c r="BB47" s="800"/>
      <c r="BC47" s="800"/>
      <c r="BD47" s="800"/>
      <c r="BE47" s="800"/>
      <c r="BF47" s="800"/>
      <c r="BG47" s="800"/>
      <c r="BH47" s="800"/>
      <c r="BI47" s="800"/>
      <c r="BJ47" s="800"/>
      <c r="BK47" s="800"/>
      <c r="BL47" s="800"/>
      <c r="BM47" s="800"/>
      <c r="BN47" s="800"/>
      <c r="BO47" s="800"/>
      <c r="BP47" s="800"/>
      <c r="BQ47" s="800"/>
      <c r="BR47" s="800"/>
      <c r="BS47" s="800"/>
      <c r="BT47" s="800"/>
      <c r="BU47" s="800"/>
      <c r="BV47" s="800"/>
      <c r="BW47" s="800"/>
      <c r="BX47" s="800"/>
      <c r="BY47" s="800"/>
      <c r="BZ47" s="800"/>
      <c r="CA47" s="800"/>
      <c r="CB47" s="800"/>
      <c r="CC47" s="800"/>
      <c r="CD47" s="800"/>
      <c r="CE47" s="800"/>
      <c r="CF47" s="800"/>
    </row>
    <row r="48" spans="1:84" s="795" customFormat="1" ht="20.149999999999999" customHeight="1">
      <c r="A48" s="1174"/>
      <c r="B48" s="296" t="s">
        <v>441</v>
      </c>
      <c r="C48" s="708"/>
      <c r="D48" s="708"/>
      <c r="E48" s="708">
        <f>SUM(E46:E47)</f>
        <v>70.543646035596254</v>
      </c>
      <c r="F48" s="708">
        <v>74.589786505596265</v>
      </c>
      <c r="G48" s="806"/>
      <c r="H48" s="1025">
        <f t="shared" si="1"/>
        <v>-4.0461404700000116</v>
      </c>
      <c r="I48" s="803"/>
      <c r="J48" s="296" t="s">
        <v>442</v>
      </c>
      <c r="K48" s="708"/>
      <c r="L48" s="708"/>
      <c r="M48" s="708">
        <f>E48</f>
        <v>70.543646035596254</v>
      </c>
      <c r="N48" s="708">
        <f>F48</f>
        <v>74.589786505596265</v>
      </c>
      <c r="O48" s="800"/>
      <c r="P48" s="1262">
        <f t="shared" si="20"/>
        <v>0</v>
      </c>
      <c r="Q48" s="805">
        <f t="shared" si="20"/>
        <v>0</v>
      </c>
      <c r="R48" s="800"/>
      <c r="S48" s="800"/>
      <c r="T48" s="808"/>
      <c r="U48" s="800"/>
      <c r="V48" s="800"/>
      <c r="W48" s="800"/>
      <c r="X48" s="800"/>
      <c r="Y48" s="800"/>
      <c r="Z48" s="800"/>
      <c r="AA48" s="800"/>
      <c r="AB48" s="800"/>
      <c r="AC48" s="800"/>
      <c r="AD48" s="800"/>
      <c r="AE48" s="800"/>
      <c r="AF48" s="800"/>
      <c r="AG48" s="800"/>
      <c r="AH48" s="800"/>
      <c r="AI48" s="800"/>
      <c r="AJ48" s="800"/>
      <c r="AK48" s="800"/>
      <c r="AL48" s="800"/>
      <c r="AM48" s="800"/>
      <c r="AN48" s="800"/>
      <c r="AO48" s="800"/>
      <c r="AP48" s="800"/>
      <c r="AQ48" s="800"/>
      <c r="AR48" s="800"/>
      <c r="AS48" s="800"/>
      <c r="AT48" s="800"/>
      <c r="AU48" s="800"/>
      <c r="AV48" s="800"/>
      <c r="AW48" s="800"/>
      <c r="AX48" s="800"/>
      <c r="AY48" s="800"/>
      <c r="AZ48" s="800"/>
      <c r="BA48" s="800"/>
      <c r="BB48" s="800"/>
      <c r="BC48" s="800"/>
      <c r="BD48" s="800"/>
      <c r="BE48" s="800"/>
      <c r="BF48" s="800"/>
      <c r="BG48" s="800"/>
      <c r="BH48" s="800"/>
      <c r="BI48" s="800"/>
      <c r="BJ48" s="800"/>
      <c r="BK48" s="800"/>
      <c r="BL48" s="800"/>
      <c r="BM48" s="800"/>
      <c r="BN48" s="800"/>
      <c r="BO48" s="800"/>
      <c r="BP48" s="800"/>
      <c r="BQ48" s="800"/>
      <c r="BR48" s="800"/>
      <c r="BS48" s="800"/>
      <c r="BT48" s="800"/>
      <c r="BU48" s="800"/>
      <c r="BV48" s="800"/>
      <c r="BW48" s="800"/>
      <c r="BX48" s="800"/>
      <c r="BY48" s="800"/>
      <c r="BZ48" s="800"/>
      <c r="CA48" s="800"/>
      <c r="CB48" s="800"/>
      <c r="CC48" s="800"/>
      <c r="CD48" s="800"/>
      <c r="CE48" s="800"/>
      <c r="CF48" s="800"/>
    </row>
    <row r="49" spans="1:84" s="795" customFormat="1" ht="20.149999999999999" customHeight="1" thickBot="1">
      <c r="A49" s="1174"/>
      <c r="B49" s="300" t="s">
        <v>443</v>
      </c>
      <c r="C49" s="709"/>
      <c r="D49" s="709"/>
      <c r="E49" s="709">
        <f>SUM(E43+E48)</f>
        <v>17725.585289109502</v>
      </c>
      <c r="F49" s="709">
        <v>16296.86079065852</v>
      </c>
      <c r="G49" s="813"/>
      <c r="H49" s="1025">
        <f t="shared" si="1"/>
        <v>1428.7244984509816</v>
      </c>
      <c r="I49" s="803"/>
      <c r="J49" s="300" t="s">
        <v>444</v>
      </c>
      <c r="K49" s="709"/>
      <c r="L49" s="709"/>
      <c r="M49" s="709">
        <f>E49</f>
        <v>17725.585289109502</v>
      </c>
      <c r="N49" s="709">
        <f>F49</f>
        <v>16296.86079065852</v>
      </c>
      <c r="O49" s="800"/>
      <c r="P49" s="1262">
        <f t="shared" si="20"/>
        <v>0</v>
      </c>
      <c r="Q49" s="805">
        <f t="shared" si="20"/>
        <v>0</v>
      </c>
      <c r="R49" s="800"/>
      <c r="S49" s="800"/>
      <c r="T49" s="808"/>
      <c r="U49" s="809"/>
      <c r="V49" s="800"/>
      <c r="W49" s="800"/>
      <c r="X49" s="800"/>
      <c r="Y49" s="800"/>
      <c r="Z49" s="800"/>
      <c r="AA49" s="800"/>
      <c r="AB49" s="800"/>
      <c r="AC49" s="800"/>
      <c r="AD49" s="800"/>
      <c r="AE49" s="800"/>
      <c r="AF49" s="800"/>
      <c r="AG49" s="800"/>
      <c r="AH49" s="800"/>
      <c r="AI49" s="800"/>
      <c r="AJ49" s="800"/>
      <c r="AK49" s="800"/>
      <c r="AL49" s="800"/>
      <c r="AM49" s="800"/>
      <c r="AN49" s="800"/>
      <c r="AO49" s="800"/>
      <c r="AP49" s="800"/>
      <c r="AQ49" s="800"/>
      <c r="AR49" s="800"/>
      <c r="AS49" s="800"/>
      <c r="AT49" s="800"/>
      <c r="AU49" s="800"/>
      <c r="AV49" s="800"/>
      <c r="AW49" s="800"/>
      <c r="AX49" s="800"/>
      <c r="AY49" s="800"/>
      <c r="AZ49" s="800"/>
      <c r="BA49" s="800"/>
      <c r="BB49" s="800"/>
      <c r="BC49" s="800"/>
      <c r="BD49" s="800"/>
      <c r="BE49" s="800"/>
      <c r="BF49" s="800"/>
      <c r="BG49" s="800"/>
      <c r="BH49" s="800"/>
      <c r="BI49" s="800"/>
      <c r="BJ49" s="800"/>
      <c r="BK49" s="800"/>
      <c r="BL49" s="800"/>
      <c r="BM49" s="800"/>
      <c r="BN49" s="800"/>
      <c r="BO49" s="800"/>
      <c r="BP49" s="800"/>
      <c r="BQ49" s="800"/>
      <c r="BR49" s="800"/>
      <c r="BS49" s="800"/>
      <c r="BT49" s="800"/>
      <c r="BU49" s="800"/>
      <c r="BV49" s="800"/>
      <c r="BW49" s="800"/>
      <c r="BX49" s="800"/>
      <c r="BY49" s="800"/>
      <c r="BZ49" s="800"/>
      <c r="CA49" s="800"/>
      <c r="CB49" s="800"/>
      <c r="CC49" s="800"/>
      <c r="CD49" s="800"/>
      <c r="CE49" s="800"/>
      <c r="CF49" s="800"/>
    </row>
    <row r="50" spans="1:84">
      <c r="C50" s="814"/>
      <c r="D50" s="814"/>
      <c r="E50" s="805"/>
      <c r="F50" s="805"/>
      <c r="J50" s="815"/>
      <c r="K50" s="814"/>
      <c r="N50" s="805"/>
    </row>
    <row r="51" spans="1:84">
      <c r="C51" s="814"/>
      <c r="D51" s="817" t="s">
        <v>553</v>
      </c>
      <c r="E51" s="818">
        <v>0.11540506414530682</v>
      </c>
      <c r="F51" s="818">
        <v>0.11070900270533457</v>
      </c>
      <c r="J51" s="815"/>
      <c r="K51" s="814"/>
      <c r="N51" s="816"/>
      <c r="P51" s="795"/>
    </row>
    <row r="52" spans="1:84">
      <c r="C52" s="814"/>
      <c r="D52" s="817" t="s">
        <v>553</v>
      </c>
      <c r="E52" s="818">
        <f>E49-Endividamento!$C$12</f>
        <v>-0.11371089049862348</v>
      </c>
      <c r="F52" s="818">
        <v>-0.11020934147927619</v>
      </c>
      <c r="J52" s="815"/>
      <c r="K52" s="814"/>
      <c r="N52" s="819"/>
    </row>
    <row r="53" spans="1:84">
      <c r="C53" s="814"/>
      <c r="E53" s="1127">
        <f>1-(E42+E47)/E49</f>
        <v>0.99729956133130293</v>
      </c>
      <c r="F53" s="1127">
        <v>0.9968753829302397</v>
      </c>
      <c r="J53" s="815"/>
      <c r="K53" s="814"/>
    </row>
    <row r="54" spans="1:84">
      <c r="C54" s="814"/>
      <c r="D54" s="814"/>
      <c r="E54" s="820"/>
      <c r="F54" s="820"/>
      <c r="J54" s="815"/>
      <c r="K54" s="814"/>
    </row>
    <row r="55" spans="1:84" ht="14.5">
      <c r="C55" s="814"/>
      <c r="D55" s="814"/>
      <c r="J55" s="815"/>
      <c r="K55"/>
      <c r="L55"/>
      <c r="M55"/>
      <c r="N55"/>
      <c r="O55"/>
    </row>
    <row r="56" spans="1:84" ht="16" thickBot="1">
      <c r="B56" s="160" t="s">
        <v>774</v>
      </c>
      <c r="C56" s="1033" t="str">
        <f>D4</f>
        <v>2T26</v>
      </c>
      <c r="D56" s="209"/>
      <c r="F56" s="1033"/>
      <c r="I56" s="805"/>
      <c r="J56" s="821"/>
      <c r="K56"/>
      <c r="L56"/>
      <c r="M56"/>
      <c r="N56"/>
      <c r="O56"/>
    </row>
    <row r="57" spans="1:84" ht="16" thickBot="1">
      <c r="B57" s="1003" t="s">
        <v>770</v>
      </c>
      <c r="C57" s="706" t="s">
        <v>771</v>
      </c>
      <c r="D57" s="706" t="s">
        <v>540</v>
      </c>
      <c r="F57" s="706"/>
      <c r="H57" s="1034" t="s">
        <v>1013</v>
      </c>
      <c r="I57" s="805"/>
      <c r="J57" s="1220" t="s">
        <v>1014</v>
      </c>
      <c r="K57"/>
      <c r="L57"/>
      <c r="M57"/>
      <c r="N57"/>
      <c r="O57"/>
    </row>
    <row r="58" spans="1:84" ht="15.5">
      <c r="A58" s="1174" t="s">
        <v>219</v>
      </c>
      <c r="B58" s="530" t="s">
        <v>219</v>
      </c>
      <c r="C58" s="174">
        <f>SUMIF($A$11:$A$47,A58,$E$11:$E$47)</f>
        <v>664.95064812547571</v>
      </c>
      <c r="D58" s="1273">
        <f>C58/$C$62</f>
        <v>3.7615184936863721E-2</v>
      </c>
      <c r="F58" s="174"/>
      <c r="H58" s="805">
        <f>C58-F58</f>
        <v>664.95064812547571</v>
      </c>
      <c r="I58" s="805"/>
      <c r="J58" s="1221" t="e">
        <f>C58/Dívida_Consolidado!F58-1</f>
        <v>#DIV/0!</v>
      </c>
      <c r="K58"/>
      <c r="L58"/>
      <c r="M58"/>
      <c r="N58"/>
      <c r="O58"/>
    </row>
    <row r="59" spans="1:84" ht="15.5">
      <c r="A59" s="1174" t="s">
        <v>489</v>
      </c>
      <c r="B59" s="1004" t="s">
        <v>772</v>
      </c>
      <c r="C59" s="1006">
        <f>SUMIF($A$11:$A$47,A59,$E$11:$E$47)</f>
        <v>11877.687060808279</v>
      </c>
      <c r="D59" s="1274">
        <f>C59/$C$62</f>
        <v>0.67190158649215925</v>
      </c>
      <c r="F59" s="1006"/>
      <c r="H59" s="805">
        <f>C59-F59</f>
        <v>11877.687060808279</v>
      </c>
      <c r="I59" s="805"/>
      <c r="J59" s="1221" t="e">
        <f>C59/Dívida_Consolidado!F59-1</f>
        <v>#DIV/0!</v>
      </c>
      <c r="K59"/>
      <c r="L59"/>
      <c r="M59"/>
      <c r="N59"/>
      <c r="O59"/>
    </row>
    <row r="60" spans="1:84" ht="15.5">
      <c r="A60" s="1174" t="s">
        <v>1389</v>
      </c>
      <c r="B60" s="530" t="s">
        <v>773</v>
      </c>
      <c r="C60" s="174">
        <f>SUMIF($A$11:$A$47,A60,$E$11:$E$47)</f>
        <v>5065.6725342501568</v>
      </c>
      <c r="D60" s="1273">
        <f>C60/$C$62</f>
        <v>0.28655691928802335</v>
      </c>
      <c r="F60" s="174"/>
      <c r="H60" s="805">
        <f>C60-F60</f>
        <v>5065.6725342501568</v>
      </c>
      <c r="I60" s="805"/>
      <c r="J60" s="1221" t="e">
        <f>C60/Dívida_Consolidado!F60-1</f>
        <v>#DIV/0!</v>
      </c>
      <c r="K60"/>
      <c r="L60"/>
      <c r="M60"/>
      <c r="N60"/>
      <c r="O60"/>
    </row>
    <row r="61" spans="1:84" ht="16" thickBot="1">
      <c r="A61" s="1174" t="s">
        <v>30</v>
      </c>
      <c r="B61" s="1004" t="s">
        <v>30</v>
      </c>
      <c r="C61" s="1006">
        <f>SUMIF($A$11:$A$47,A61,$E$11:$E$47)</f>
        <v>69.408189985596252</v>
      </c>
      <c r="D61" s="1274">
        <f>C61/$C$62</f>
        <v>3.9263092829537613E-3</v>
      </c>
      <c r="F61" s="1006"/>
      <c r="H61" s="805">
        <f>C61-F61</f>
        <v>69.408189985596252</v>
      </c>
      <c r="I61" s="805"/>
      <c r="J61" s="1221" t="e">
        <f>C61/Dívida_Consolidado!F61-1</f>
        <v>#DIV/0!</v>
      </c>
      <c r="K61"/>
      <c r="L61"/>
      <c r="M61"/>
      <c r="N61"/>
      <c r="O61"/>
    </row>
    <row r="62" spans="1:84" ht="16" thickBot="1">
      <c r="B62" s="1005" t="s">
        <v>1390</v>
      </c>
      <c r="C62" s="534">
        <f>SUM(C58:C61)</f>
        <v>17677.718433169506</v>
      </c>
      <c r="D62" s="194">
        <f>C62/$C$62</f>
        <v>1</v>
      </c>
      <c r="F62" s="534"/>
      <c r="H62" s="805">
        <f>C62-F62</f>
        <v>17677.718433169506</v>
      </c>
      <c r="I62" s="805"/>
      <c r="J62" s="1221" t="e">
        <f>C62/Dívida_Consolidado!F62-1</f>
        <v>#DIV/0!</v>
      </c>
      <c r="K62"/>
      <c r="L62"/>
      <c r="M62"/>
      <c r="N62"/>
      <c r="O62"/>
    </row>
    <row r="63" spans="1:84" ht="14.5">
      <c r="C63" s="822">
        <f>ROUND(E49-C62-E42-E47,0)</f>
        <v>0</v>
      </c>
      <c r="D63" s="814"/>
      <c r="F63" s="822"/>
      <c r="I63" s="805"/>
      <c r="J63" s="821"/>
      <c r="K63"/>
      <c r="L63"/>
      <c r="M63"/>
      <c r="N63"/>
      <c r="O63"/>
    </row>
    <row r="64" spans="1:84" ht="14.5">
      <c r="C64" s="814"/>
      <c r="D64" s="814"/>
      <c r="J64" s="815"/>
      <c r="K64"/>
      <c r="L64"/>
      <c r="M64"/>
      <c r="N64"/>
      <c r="O64"/>
    </row>
    <row r="65" spans="2:15" ht="14.5">
      <c r="B65" s="1170"/>
      <c r="C65" s="814"/>
      <c r="D65" s="814"/>
      <c r="J65" s="815"/>
      <c r="K65"/>
      <c r="L65"/>
      <c r="M65"/>
      <c r="N65"/>
      <c r="O65"/>
    </row>
    <row r="66" spans="2:15" ht="14.5">
      <c r="C66" s="814"/>
      <c r="D66" s="814"/>
      <c r="J66" s="815"/>
      <c r="K66"/>
      <c r="L66"/>
      <c r="M66"/>
      <c r="N66"/>
      <c r="O66"/>
    </row>
    <row r="67" spans="2:15" ht="14.5">
      <c r="C67" s="814"/>
      <c r="D67" s="814"/>
      <c r="J67" s="815"/>
      <c r="K67"/>
      <c r="L67"/>
      <c r="M67"/>
      <c r="N67"/>
      <c r="O67"/>
    </row>
    <row r="68" spans="2:15">
      <c r="C68" s="814"/>
      <c r="D68" s="814"/>
      <c r="J68" s="815"/>
      <c r="K68" s="814"/>
    </row>
    <row r="69" spans="2:15">
      <c r="C69" s="814"/>
      <c r="D69" s="814"/>
      <c r="J69" s="815"/>
      <c r="K69" s="814"/>
    </row>
    <row r="70" spans="2:15">
      <c r="C70" s="814"/>
      <c r="D70" s="814"/>
      <c r="J70" s="815"/>
      <c r="K70" s="814"/>
    </row>
    <row r="71" spans="2:15">
      <c r="C71" s="814"/>
      <c r="D71" s="814"/>
      <c r="J71" s="815"/>
      <c r="K71" s="814"/>
    </row>
    <row r="72" spans="2:15">
      <c r="C72" s="814"/>
      <c r="D72" s="814"/>
      <c r="J72" s="815"/>
      <c r="K72" s="814"/>
    </row>
    <row r="73" spans="2:15">
      <c r="C73" s="814"/>
      <c r="D73" s="814"/>
      <c r="J73" s="815"/>
      <c r="K73" s="814"/>
    </row>
    <row r="74" spans="2:15">
      <c r="C74" s="814"/>
      <c r="D74" s="814"/>
      <c r="J74" s="815"/>
      <c r="K74" s="814"/>
    </row>
    <row r="75" spans="2:15">
      <c r="C75" s="814"/>
      <c r="D75" s="814"/>
      <c r="J75" s="815"/>
      <c r="K75" s="814"/>
    </row>
    <row r="76" spans="2:15">
      <c r="C76" s="814"/>
      <c r="D76" s="814"/>
      <c r="J76" s="815"/>
      <c r="K76" s="814"/>
    </row>
    <row r="77" spans="2:15">
      <c r="C77" s="814"/>
      <c r="D77" s="814"/>
      <c r="J77" s="815"/>
      <c r="K77" s="814"/>
    </row>
    <row r="78" spans="2:15">
      <c r="C78" s="814"/>
      <c r="D78" s="814"/>
      <c r="J78" s="815"/>
      <c r="K78" s="814"/>
    </row>
    <row r="79" spans="2:15">
      <c r="C79" s="814"/>
      <c r="D79" s="814"/>
      <c r="J79" s="815"/>
      <c r="K79" s="814"/>
    </row>
    <row r="80" spans="2:15">
      <c r="C80" s="814"/>
      <c r="D80" s="814"/>
      <c r="J80" s="815"/>
      <c r="K80" s="814"/>
    </row>
    <row r="81" spans="3:11">
      <c r="C81" s="814"/>
      <c r="D81" s="814"/>
      <c r="J81" s="815"/>
      <c r="K81" s="814"/>
    </row>
    <row r="82" spans="3:11">
      <c r="C82" s="814"/>
      <c r="D82" s="814"/>
      <c r="J82" s="815"/>
      <c r="K82" s="814"/>
    </row>
    <row r="83" spans="3:11">
      <c r="C83" s="814"/>
      <c r="D83" s="814"/>
      <c r="J83" s="815"/>
      <c r="K83" s="814"/>
    </row>
    <row r="84" spans="3:11">
      <c r="C84" s="814"/>
      <c r="D84" s="814"/>
      <c r="J84" s="815"/>
      <c r="K84" s="814"/>
    </row>
    <row r="85" spans="3:11">
      <c r="C85" s="814"/>
      <c r="D85" s="814"/>
      <c r="J85" s="815"/>
      <c r="K85" s="814"/>
    </row>
    <row r="86" spans="3:11">
      <c r="C86" s="814"/>
      <c r="D86" s="814"/>
      <c r="J86" s="815"/>
      <c r="K86" s="814"/>
    </row>
    <row r="87" spans="3:11">
      <c r="C87" s="814"/>
      <c r="D87" s="814"/>
      <c r="J87" s="815"/>
      <c r="K87" s="814"/>
    </row>
    <row r="88" spans="3:11" hidden="1">
      <c r="C88" s="814"/>
      <c r="D88" s="814"/>
      <c r="J88" s="815"/>
      <c r="K88" s="814"/>
    </row>
    <row r="89" spans="3:11" hidden="1">
      <c r="C89" s="814"/>
      <c r="D89" s="814"/>
      <c r="J89" s="815"/>
      <c r="K89" s="814"/>
    </row>
    <row r="90" spans="3:11" hidden="1">
      <c r="C90" s="814"/>
      <c r="D90" s="814"/>
      <c r="J90" s="815"/>
      <c r="K90" s="814"/>
    </row>
    <row r="91" spans="3:11" hidden="1">
      <c r="C91" s="814"/>
      <c r="D91" s="814"/>
      <c r="J91" s="815"/>
      <c r="K91" s="814"/>
    </row>
    <row r="92" spans="3:11" hidden="1">
      <c r="C92" s="814"/>
      <c r="D92" s="814"/>
      <c r="J92" s="815"/>
      <c r="K92" s="814"/>
    </row>
    <row r="93" spans="3:11" hidden="1">
      <c r="C93" s="814"/>
      <c r="D93" s="814"/>
      <c r="J93" s="815"/>
      <c r="K93" s="814"/>
    </row>
    <row r="94" spans="3:11" hidden="1">
      <c r="C94" s="814"/>
      <c r="D94" s="814"/>
      <c r="J94" s="815"/>
      <c r="K94" s="814"/>
    </row>
    <row r="95" spans="3:11" hidden="1">
      <c r="C95" s="814"/>
      <c r="D95" s="814"/>
      <c r="J95" s="815"/>
      <c r="K95" s="814"/>
    </row>
    <row r="96" spans="3:11" hidden="1">
      <c r="C96" s="814"/>
      <c r="D96" s="814"/>
      <c r="J96" s="815"/>
      <c r="K96" s="814"/>
    </row>
    <row r="97" spans="3:11" hidden="1">
      <c r="C97" s="814"/>
      <c r="D97" s="814"/>
      <c r="J97" s="815"/>
      <c r="K97" s="814"/>
    </row>
    <row r="98" spans="3:11"/>
    <row r="99" spans="3:11"/>
    <row r="100" spans="3:11"/>
    <row r="101" spans="3:11"/>
    <row r="102" spans="3:11"/>
    <row r="103" spans="3:11"/>
    <row r="104" spans="3:11"/>
    <row r="105" spans="3:11"/>
    <row r="106" spans="3:11"/>
    <row r="107" spans="3:11"/>
    <row r="108" spans="3:11"/>
  </sheetData>
  <mergeCells count="1">
    <mergeCell ref="B2:B5"/>
  </mergeCells>
  <phoneticPr fontId="152" type="noConversion"/>
  <hyperlinks>
    <hyperlink ref="F3" location="Menu!A1" display="→Menu←" xr:uid="{47B3C70A-7E76-44B0-B005-1C0BD522E644}"/>
  </hyperlinks>
  <pageMargins left="0.78740157499999996" right="0.78740157499999996" top="0.984251969" bottom="0.984251969" header="0.49212598499999999" footer="0.49212598499999999"/>
  <pageSetup paperSize="9" scale="3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E61F-DEBC-426D-8D07-BABF8D072A16}">
  <sheetPr codeName="Planilha23">
    <tabColor theme="5" tint="0.79998168889431442"/>
  </sheetPr>
  <dimension ref="A1:P43"/>
  <sheetViews>
    <sheetView showGridLines="0" zoomScale="80" zoomScaleNormal="80" workbookViewId="0">
      <pane xSplit="2" ySplit="5" topLeftCell="C6" activePane="bottomRight" state="frozen"/>
      <selection activeCell="N14" sqref="N14"/>
      <selection pane="topRight" activeCell="N14" sqref="N14"/>
      <selection pane="bottomLeft" activeCell="N14" sqref="N14"/>
      <selection pane="bottomRight" activeCell="B10" sqref="B10:E18"/>
    </sheetView>
  </sheetViews>
  <sheetFormatPr defaultColWidth="0" defaultRowHeight="15" customHeight="1"/>
  <cols>
    <col min="1" max="1" width="0.54296875" style="208" customWidth="1"/>
    <col min="2" max="2" width="42.6328125" style="208" customWidth="1"/>
    <col min="3" max="3" width="12.08984375" style="208" bestFit="1" customWidth="1"/>
    <col min="4" max="4" width="12.6328125" style="208" customWidth="1"/>
    <col min="5" max="5" width="12.81640625" style="208" customWidth="1"/>
    <col min="6" max="6" width="8.81640625" style="208" customWidth="1"/>
    <col min="7" max="7" width="12.81640625" style="208" bestFit="1" customWidth="1"/>
    <col min="8" max="8" width="5.54296875" style="208" customWidth="1"/>
    <col min="9" max="9" width="14" style="208" customWidth="1"/>
    <col min="10" max="10" width="11.1796875" style="208" customWidth="1"/>
    <col min="11" max="11" width="13.54296875" style="208" customWidth="1"/>
    <col min="12" max="12" width="8.81640625" style="208" customWidth="1"/>
    <col min="13" max="21" width="8.81640625" style="208" hidden="1" customWidth="1"/>
    <col min="22" max="16384" width="8.81640625" style="208" hidden="1"/>
  </cols>
  <sheetData>
    <row r="1" spans="1:16" ht="3.65" customHeight="1" thickBot="1"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6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3"/>
    </row>
    <row r="3" spans="1:16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5"/>
    </row>
    <row r="4" spans="1:16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5"/>
    </row>
    <row r="5" spans="1:16" ht="16" thickBot="1">
      <c r="A5" s="210"/>
      <c r="B5" s="1490"/>
      <c r="C5" s="237"/>
      <c r="D5" s="237"/>
      <c r="E5" s="237"/>
      <c r="F5" s="238"/>
      <c r="G5" s="238"/>
      <c r="H5" s="238"/>
      <c r="I5" s="238"/>
      <c r="J5" s="238"/>
      <c r="K5" s="238"/>
      <c r="L5" s="254"/>
      <c r="M5" s="238"/>
      <c r="N5" s="238"/>
      <c r="O5" s="238"/>
      <c r="P5" s="239"/>
    </row>
    <row r="6" spans="1:16" ht="14">
      <c r="C6" s="209"/>
      <c r="D6" s="209"/>
      <c r="E6" s="209"/>
      <c r="F6" s="209"/>
      <c r="G6" s="209"/>
      <c r="H6" s="209"/>
      <c r="I6" s="209"/>
      <c r="J6" s="209"/>
      <c r="K6" s="209"/>
      <c r="L6" s="209"/>
    </row>
    <row r="7" spans="1:16" ht="15" customHeight="1">
      <c r="B7" s="211" t="s">
        <v>790</v>
      </c>
      <c r="C7" s="212"/>
      <c r="D7" s="212"/>
      <c r="E7" s="212"/>
      <c r="F7" s="211"/>
      <c r="G7" s="212"/>
      <c r="H7" s="212"/>
      <c r="I7" s="211" t="s">
        <v>799</v>
      </c>
      <c r="J7" s="212"/>
      <c r="K7" s="212"/>
      <c r="L7" s="212"/>
    </row>
    <row r="8" spans="1:16" ht="15" customHeight="1">
      <c r="C8" s="402"/>
    </row>
    <row r="9" spans="1:16" ht="15" customHeight="1">
      <c r="C9" s="1032" t="str">
        <f>Menu!$D$10</f>
        <v>2T26</v>
      </c>
      <c r="D9" s="1032" t="s">
        <v>1436</v>
      </c>
      <c r="I9" s="1032" t="s">
        <v>1434</v>
      </c>
    </row>
    <row r="10" spans="1:16" ht="15.5">
      <c r="B10" s="207" t="s">
        <v>86</v>
      </c>
      <c r="C10" s="1554">
        <f>Menu!$F$10</f>
        <v>46203</v>
      </c>
      <c r="D10" s="1554">
        <f>Menu!$G$11</f>
        <v>46022</v>
      </c>
      <c r="E10" s="1552" t="s">
        <v>3</v>
      </c>
      <c r="I10" s="1554">
        <v>45838</v>
      </c>
      <c r="J10" s="1550" t="s">
        <v>1095</v>
      </c>
      <c r="K10" s="1552" t="s">
        <v>3</v>
      </c>
    </row>
    <row r="11" spans="1:16" ht="15" customHeight="1" thickBot="1">
      <c r="B11" s="305" t="s">
        <v>126</v>
      </c>
      <c r="C11" s="1554"/>
      <c r="D11" s="1554"/>
      <c r="E11" s="1552"/>
      <c r="G11" s="406" t="str">
        <f>"vs "&amp; D9</f>
        <v>vs 4T25</v>
      </c>
      <c r="I11" s="1555"/>
      <c r="J11" s="1551"/>
      <c r="K11" s="1553"/>
    </row>
    <row r="12" spans="1:16" ht="15" customHeight="1" thickBot="1">
      <c r="B12" s="408" t="s">
        <v>1751</v>
      </c>
      <c r="C12" s="409">
        <f>SUM(C13:C14)</f>
        <v>17725.699000000001</v>
      </c>
      <c r="D12" s="409">
        <f>SUM(D13:D14)</f>
        <v>16007.349</v>
      </c>
      <c r="E12" s="992">
        <f t="shared" ref="E12:E18" si="0">IF(OR(AND(D12&gt;0,C12&lt;0),AND(D12&lt;0,C12&gt;0)),"n.a",IFERROR(C12/D12-1,"N.A."))</f>
        <v>0.1073475689197505</v>
      </c>
      <c r="G12" s="412">
        <f t="shared" ref="G12:G18" si="1">C12-D12</f>
        <v>1718.3500000000004</v>
      </c>
      <c r="I12" s="409">
        <f>SUM(I13:I14)</f>
        <v>14112.054</v>
      </c>
      <c r="J12" s="412">
        <f t="shared" ref="J12:J18" si="2">C12-I12</f>
        <v>3613.6450000000004</v>
      </c>
      <c r="K12" s="576">
        <f t="shared" ref="K12:K18" si="3">C12/I12-1</f>
        <v>0.25606796856077785</v>
      </c>
    </row>
    <row r="13" spans="1:16" ht="15" customHeight="1">
      <c r="B13" s="176" t="s">
        <v>128</v>
      </c>
      <c r="C13" s="413">
        <f>SUM('Balanço Reg'!C47:C49)/1000</f>
        <v>459.94600000000003</v>
      </c>
      <c r="D13" s="413">
        <f>SUM('Balanço Reg'!D47:D49)/1000</f>
        <v>604.76</v>
      </c>
      <c r="E13" s="405">
        <f t="shared" si="0"/>
        <v>-0.23945697466763671</v>
      </c>
      <c r="G13" s="415">
        <f t="shared" si="1"/>
        <v>-144.81399999999996</v>
      </c>
      <c r="I13" s="415">
        <v>348.86599999999999</v>
      </c>
      <c r="J13" s="415">
        <f t="shared" si="2"/>
        <v>111.08000000000004</v>
      </c>
      <c r="K13" s="577">
        <f t="shared" si="3"/>
        <v>0.31840305446790462</v>
      </c>
    </row>
    <row r="14" spans="1:16" ht="15" customHeight="1" thickBot="1">
      <c r="B14" s="173" t="s">
        <v>129</v>
      </c>
      <c r="C14" s="414">
        <f>SUM('Balanço Reg'!C63:C65)/1000</f>
        <v>17265.753000000001</v>
      </c>
      <c r="D14" s="414">
        <f>SUM('Balanço Reg'!D63:D65)/1000</f>
        <v>15402.589</v>
      </c>
      <c r="E14" s="193">
        <f t="shared" si="0"/>
        <v>0.12096433917700455</v>
      </c>
      <c r="G14" s="415">
        <f t="shared" si="1"/>
        <v>1863.1640000000007</v>
      </c>
      <c r="I14" s="415">
        <v>13763.188</v>
      </c>
      <c r="J14" s="415">
        <f t="shared" si="2"/>
        <v>3502.5650000000005</v>
      </c>
      <c r="K14" s="577">
        <f t="shared" si="3"/>
        <v>0.25448791370138957</v>
      </c>
    </row>
    <row r="15" spans="1:16" ht="15.65" customHeight="1" thickBot="1">
      <c r="B15" s="410" t="s">
        <v>130</v>
      </c>
      <c r="C15" s="411">
        <f>SUM(C16:C17)</f>
        <v>1757.2639999999999</v>
      </c>
      <c r="D15" s="411">
        <f>SUM(D16:D17)</f>
        <v>2164.9859999999999</v>
      </c>
      <c r="E15" s="993">
        <f t="shared" si="0"/>
        <v>-0.18832546723165877</v>
      </c>
      <c r="G15" s="412">
        <f t="shared" si="1"/>
        <v>-407.72199999999998</v>
      </c>
      <c r="I15" s="411">
        <f>SUM(I16:I17)</f>
        <v>1830.261</v>
      </c>
      <c r="J15" s="412">
        <f t="shared" si="2"/>
        <v>-72.997000000000071</v>
      </c>
      <c r="K15" s="576">
        <f t="shared" si="3"/>
        <v>-3.9883382752514573E-2</v>
      </c>
    </row>
    <row r="16" spans="1:16" ht="15" customHeight="1">
      <c r="B16" s="176" t="s">
        <v>1352</v>
      </c>
      <c r="C16" s="413">
        <f>('Balanço Reg'!C14+'Balanço Reg'!C15)/1000-C17</f>
        <v>1435.7569999999998</v>
      </c>
      <c r="D16" s="413">
        <f>('Balanço Reg'!D14+'Balanço Reg'!D15)/1000-D17</f>
        <v>1879.442</v>
      </c>
      <c r="E16" s="405">
        <f t="shared" si="0"/>
        <v>-0.23607272796925904</v>
      </c>
      <c r="G16" s="415">
        <f t="shared" si="1"/>
        <v>-443.68500000000017</v>
      </c>
      <c r="I16" s="415">
        <v>1281.5309999999999</v>
      </c>
      <c r="J16" s="415">
        <f t="shared" si="2"/>
        <v>154.22599999999989</v>
      </c>
      <c r="K16" s="577">
        <f t="shared" si="3"/>
        <v>0.12034511845597162</v>
      </c>
    </row>
    <row r="17" spans="1:12" ht="15" customHeight="1" thickBot="1">
      <c r="B17" s="173" t="s">
        <v>1752</v>
      </c>
      <c r="C17" s="414">
        <f>'Balanço Reg'!C85/1000</f>
        <v>321.50700000000001</v>
      </c>
      <c r="D17" s="414">
        <f>'Balanço Reg'!D85/1000</f>
        <v>285.54399999999998</v>
      </c>
      <c r="E17" s="193">
        <f t="shared" si="0"/>
        <v>0.12594556355587949</v>
      </c>
      <c r="G17" s="415">
        <f t="shared" si="1"/>
        <v>35.963000000000022</v>
      </c>
      <c r="I17" s="415">
        <v>548.73</v>
      </c>
      <c r="J17" s="415">
        <f t="shared" si="2"/>
        <v>-227.22300000000001</v>
      </c>
      <c r="K17" s="577">
        <f t="shared" si="3"/>
        <v>-0.41408889617844846</v>
      </c>
    </row>
    <row r="18" spans="1:12" ht="15" customHeight="1" thickBot="1">
      <c r="B18" s="142" t="s">
        <v>1753</v>
      </c>
      <c r="C18" s="143">
        <f>C12-C16</f>
        <v>16289.942000000001</v>
      </c>
      <c r="D18" s="143">
        <f>D12-D16</f>
        <v>14127.906999999999</v>
      </c>
      <c r="E18" s="194">
        <f t="shared" si="0"/>
        <v>0.15303292978924632</v>
      </c>
      <c r="G18" s="143">
        <f t="shared" si="1"/>
        <v>2162.0350000000017</v>
      </c>
      <c r="I18" s="143">
        <f>I12-I16</f>
        <v>12830.523000000001</v>
      </c>
      <c r="J18" s="143">
        <f t="shared" si="2"/>
        <v>3459.4189999999999</v>
      </c>
      <c r="K18" s="194">
        <f t="shared" si="3"/>
        <v>0.2696241610727792</v>
      </c>
    </row>
    <row r="19" spans="1:12" s="398" customFormat="1" ht="14">
      <c r="A19" s="208"/>
      <c r="B19" s="1557" t="s">
        <v>1353</v>
      </c>
      <c r="C19" s="1558"/>
      <c r="D19" s="1558"/>
      <c r="E19" s="1559"/>
      <c r="I19" s="404">
        <v>0</v>
      </c>
    </row>
    <row r="21" spans="1:12" ht="15" customHeight="1">
      <c r="B21" s="1019" t="s">
        <v>974</v>
      </c>
      <c r="C21" s="407">
        <f>C22/C23</f>
        <v>3.7758831292906048</v>
      </c>
      <c r="D21" s="407">
        <v>3.4312663998544171</v>
      </c>
      <c r="E21" s="1022">
        <f>C21-D21</f>
        <v>0.34461672943618771</v>
      </c>
      <c r="F21" s="1017"/>
      <c r="G21" s="208">
        <v>11542.5</v>
      </c>
      <c r="I21" s="407">
        <v>3.4312663998544171</v>
      </c>
      <c r="J21" s="1022">
        <f>C21-I21</f>
        <v>0.34461672943618771</v>
      </c>
    </row>
    <row r="22" spans="1:12" s="398" customFormat="1" ht="15" customHeight="1">
      <c r="A22" s="208"/>
      <c r="B22" s="1020" t="s">
        <v>1130</v>
      </c>
      <c r="C22" s="1021">
        <f>Covenants!J12</f>
        <v>17774.639879999999</v>
      </c>
      <c r="D22" s="1021">
        <v>14204.405586860901</v>
      </c>
      <c r="E22" s="1018">
        <f>IF(OR(AND(D22&gt;0,C22&lt;0),AND(D22&lt;0,C22&gt;0)),"n.a",IFERROR(C22/D22-1,"N.A."))</f>
        <v>0.25134696917142163</v>
      </c>
      <c r="F22" s="1017"/>
      <c r="I22" s="1021">
        <v>14204.405586860901</v>
      </c>
      <c r="J22" s="1018">
        <f>IF(OR(AND(I22&gt;0,C22&lt;0),AND(I22&lt;0,C22&gt;0)),"n.a",IFERROR(C22/I22-1,"N.A."))</f>
        <v>0.25134696917142163</v>
      </c>
    </row>
    <row r="23" spans="1:12" s="398" customFormat="1" ht="15" customHeight="1">
      <c r="A23" s="208"/>
      <c r="B23" s="1020" t="s">
        <v>1131</v>
      </c>
      <c r="C23" s="1021">
        <f>Covenants!J13</f>
        <v>4707.4126161683971</v>
      </c>
      <c r="D23" s="1021">
        <v>4139.6976893031597</v>
      </c>
      <c r="E23" s="1018">
        <f>IF(OR(AND(D23&gt;0,C23&lt;0),AND(D23&lt;0,C23&gt;0)),"n.a",IFERROR(C23/D23-1,"N.A."))</f>
        <v>0.13713922355542874</v>
      </c>
      <c r="F23" s="399"/>
      <c r="G23" s="398">
        <f>IF(OR(AND(G21&gt;0,C12&lt;0),AND(G21&lt;0,C12&gt;0)),"n.a",IFERROR(C12/G21-1,"N.A."))</f>
        <v>0.53568975525232831</v>
      </c>
      <c r="I23" s="1021">
        <v>4139.6976893031597</v>
      </c>
      <c r="J23" s="1018">
        <f>IF(OR(AND(I23&gt;0,C23&lt;0),AND(I23&lt;0,C23&gt;0)),"n.a",IFERROR(C23/I23-1,"N.A."))</f>
        <v>0.13713922355542874</v>
      </c>
    </row>
    <row r="24" spans="1:12" s="398" customFormat="1" ht="15" customHeight="1">
      <c r="A24" s="208"/>
      <c r="B24" s="399"/>
      <c r="C24" s="1039"/>
      <c r="D24" s="399"/>
      <c r="E24" s="399"/>
      <c r="F24" s="399"/>
      <c r="I24" s="399"/>
      <c r="J24" s="399"/>
    </row>
    <row r="25" spans="1:12" s="398" customFormat="1" ht="15" customHeight="1">
      <c r="A25" s="208"/>
      <c r="B25" s="1019" t="s">
        <v>973</v>
      </c>
      <c r="C25" s="407" t="e">
        <f>C18/C27</f>
        <v>#REF!</v>
      </c>
      <c r="D25" s="407">
        <f>D18/D27</f>
        <v>4.114653118440601</v>
      </c>
      <c r="E25" s="1022" t="e">
        <f>C25-D25</f>
        <v>#REF!</v>
      </c>
      <c r="F25" s="399"/>
      <c r="I25" s="407">
        <v>3.7367991927731308</v>
      </c>
      <c r="J25" s="1022" t="e">
        <f>C25-I25</f>
        <v>#REF!</v>
      </c>
    </row>
    <row r="26" spans="1:12" s="398" customFormat="1" ht="15" customHeight="1">
      <c r="A26" s="208"/>
      <c r="B26" s="1020" t="s">
        <v>1132</v>
      </c>
      <c r="C26" s="1021">
        <f>C18</f>
        <v>16289.942000000001</v>
      </c>
      <c r="D26" s="1021">
        <f>D18</f>
        <v>14127.906999999999</v>
      </c>
      <c r="E26" s="1018">
        <f>IF(OR(AND(D26&gt;0,C26&lt;0),AND(D26&lt;0,C26&gt;0)),"n.a",IFERROR(C26/D26-1,"N.A."))</f>
        <v>0.15303292978924632</v>
      </c>
      <c r="F26" s="399"/>
      <c r="I26" s="1021">
        <v>12830.523000000001</v>
      </c>
      <c r="J26" s="1018">
        <f>IF(OR(AND(I26&gt;0,C26&lt;0),AND(I26&lt;0,C26&gt;0)),"n.a",IFERROR(C26/I26-1,"N.A."))</f>
        <v>0.2696241610727792</v>
      </c>
    </row>
    <row r="27" spans="1:12" s="398" customFormat="1" ht="15" customHeight="1">
      <c r="A27" s="208"/>
      <c r="B27" s="1020" t="s">
        <v>1096</v>
      </c>
      <c r="C27" s="1021" t="e">
        <f>SUM(#REF!)</f>
        <v>#REF!</v>
      </c>
      <c r="D27" s="1021">
        <v>3433.5596691451569</v>
      </c>
      <c r="E27" s="1018" t="e">
        <f>IF(OR(AND(D27&gt;0,C27&lt;0),AND(D27&lt;0,C27&gt;0)),"n.a",IFERROR(C27/D27-1,"N.A."))</f>
        <v>#REF!</v>
      </c>
      <c r="F27" s="399"/>
      <c r="I27" s="1021">
        <v>3433.5596691451569</v>
      </c>
      <c r="J27" s="1018" t="e">
        <f>IF(OR(AND(I27&gt;0,C27&lt;0),AND(I27&lt;0,C27&gt;0)),"n.a",IFERROR(C27/I27-1,"N.A."))</f>
        <v>#REF!</v>
      </c>
    </row>
    <row r="28" spans="1:12" s="398" customFormat="1" ht="15" customHeight="1">
      <c r="A28" s="208"/>
      <c r="B28" s="399"/>
      <c r="C28" s="399"/>
      <c r="D28" s="399"/>
      <c r="E28" s="399"/>
      <c r="F28" s="399"/>
    </row>
    <row r="29" spans="1:12" ht="15" customHeight="1">
      <c r="B29" s="211" t="s">
        <v>792</v>
      </c>
      <c r="C29" s="400"/>
      <c r="D29" s="400"/>
      <c r="E29" s="212"/>
      <c r="F29" s="211"/>
      <c r="G29" s="212"/>
      <c r="H29" s="212"/>
      <c r="I29" s="212"/>
      <c r="J29" s="212"/>
      <c r="K29" s="212"/>
      <c r="L29" s="212"/>
    </row>
    <row r="30" spans="1:12" ht="15" customHeight="1">
      <c r="C30" s="397"/>
      <c r="D30" s="397"/>
    </row>
    <row r="31" spans="1:12" ht="15" customHeight="1">
      <c r="B31" s="207" t="s">
        <v>131</v>
      </c>
      <c r="C31" s="1556">
        <f>$C$10</f>
        <v>46203</v>
      </c>
      <c r="D31" s="1556">
        <f>$D$10</f>
        <v>46022</v>
      </c>
      <c r="E31" s="1552" t="s">
        <v>849</v>
      </c>
    </row>
    <row r="32" spans="1:12" ht="15" customHeight="1" thickBot="1">
      <c r="B32" s="305" t="s">
        <v>622</v>
      </c>
      <c r="C32" s="1556"/>
      <c r="D32" s="1556"/>
      <c r="E32" s="1552"/>
    </row>
    <row r="33" spans="2:10" ht="15" customHeight="1">
      <c r="B33" s="408" t="s">
        <v>623</v>
      </c>
      <c r="C33" s="409">
        <f t="shared" ref="C33:D39" si="4">C12</f>
        <v>17725.699000000001</v>
      </c>
      <c r="D33" s="409">
        <f t="shared" si="4"/>
        <v>16007.349</v>
      </c>
      <c r="E33" s="992">
        <f t="shared" ref="E33:E39" si="5">IF(OR(AND(D33&gt;0,C33&lt;0),AND(D33&lt;0,C33&gt;0)),"n.a",IFERROR(C33/D33-1,"N.A."))</f>
        <v>0.1073475689197505</v>
      </c>
      <c r="G33" s="1023">
        <f t="shared" ref="G33:I39" si="6">C33-C12</f>
        <v>0</v>
      </c>
      <c r="H33" s="1023">
        <f t="shared" si="6"/>
        <v>0</v>
      </c>
      <c r="I33" s="1023">
        <f t="shared" si="6"/>
        <v>0</v>
      </c>
      <c r="J33" s="401"/>
    </row>
    <row r="34" spans="2:10" ht="15" customHeight="1">
      <c r="B34" s="176" t="s">
        <v>133</v>
      </c>
      <c r="C34" s="413">
        <f t="shared" si="4"/>
        <v>459.94600000000003</v>
      </c>
      <c r="D34" s="413">
        <f t="shared" si="4"/>
        <v>604.76</v>
      </c>
      <c r="E34" s="405">
        <f t="shared" si="5"/>
        <v>-0.23945697466763671</v>
      </c>
      <c r="G34" s="1023">
        <f t="shared" si="6"/>
        <v>0</v>
      </c>
      <c r="H34" s="1023">
        <f t="shared" si="6"/>
        <v>0</v>
      </c>
      <c r="I34" s="1023">
        <f t="shared" si="6"/>
        <v>0</v>
      </c>
      <c r="J34" s="401"/>
    </row>
    <row r="35" spans="2:10" ht="15" customHeight="1" thickBot="1">
      <c r="B35" s="173" t="s">
        <v>134</v>
      </c>
      <c r="C35" s="414">
        <f t="shared" si="4"/>
        <v>17265.753000000001</v>
      </c>
      <c r="D35" s="414">
        <f t="shared" si="4"/>
        <v>15402.589</v>
      </c>
      <c r="E35" s="193">
        <f t="shared" si="5"/>
        <v>0.12096433917700455</v>
      </c>
      <c r="G35" s="1023">
        <f t="shared" si="6"/>
        <v>0</v>
      </c>
      <c r="H35" s="1023">
        <f t="shared" si="6"/>
        <v>0</v>
      </c>
      <c r="I35" s="1023">
        <f t="shared" si="6"/>
        <v>0</v>
      </c>
      <c r="J35" s="401"/>
    </row>
    <row r="36" spans="2:10" ht="15" customHeight="1">
      <c r="B36" s="410" t="s">
        <v>616</v>
      </c>
      <c r="C36" s="411">
        <f t="shared" si="4"/>
        <v>1757.2639999999999</v>
      </c>
      <c r="D36" s="411">
        <f t="shared" si="4"/>
        <v>2164.9859999999999</v>
      </c>
      <c r="E36" s="993">
        <f t="shared" si="5"/>
        <v>-0.18832546723165877</v>
      </c>
      <c r="G36" s="1023">
        <f t="shared" si="6"/>
        <v>0</v>
      </c>
      <c r="H36" s="1023">
        <f t="shared" si="6"/>
        <v>0</v>
      </c>
      <c r="I36" s="1023">
        <f t="shared" si="6"/>
        <v>0</v>
      </c>
      <c r="J36" s="401"/>
    </row>
    <row r="37" spans="2:10" ht="15" customHeight="1">
      <c r="B37" s="176" t="s">
        <v>1354</v>
      </c>
      <c r="C37" s="413">
        <f t="shared" si="4"/>
        <v>1435.7569999999998</v>
      </c>
      <c r="D37" s="413">
        <f t="shared" si="4"/>
        <v>1879.442</v>
      </c>
      <c r="E37" s="405">
        <f t="shared" si="5"/>
        <v>-0.23607272796925904</v>
      </c>
      <c r="G37" s="1023">
        <f t="shared" si="6"/>
        <v>0</v>
      </c>
      <c r="H37" s="1023">
        <f t="shared" si="6"/>
        <v>0</v>
      </c>
      <c r="I37" s="1023">
        <f t="shared" si="6"/>
        <v>0</v>
      </c>
      <c r="J37" s="401"/>
    </row>
    <row r="38" spans="2:10" ht="15" customHeight="1" thickBot="1">
      <c r="B38" s="173" t="s">
        <v>1419</v>
      </c>
      <c r="C38" s="414">
        <f t="shared" si="4"/>
        <v>321.50700000000001</v>
      </c>
      <c r="D38" s="414">
        <f t="shared" si="4"/>
        <v>285.54399999999998</v>
      </c>
      <c r="E38" s="193">
        <f t="shared" si="5"/>
        <v>0.12594556355587949</v>
      </c>
      <c r="G38" s="1023">
        <f t="shared" si="6"/>
        <v>0</v>
      </c>
      <c r="H38" s="1023">
        <f t="shared" si="6"/>
        <v>0</v>
      </c>
      <c r="I38" s="1023">
        <f t="shared" si="6"/>
        <v>0</v>
      </c>
      <c r="J38" s="401"/>
    </row>
    <row r="39" spans="2:10" ht="15" customHeight="1" thickBot="1">
      <c r="B39" s="142" t="s">
        <v>135</v>
      </c>
      <c r="C39" s="143">
        <f t="shared" si="4"/>
        <v>16289.942000000001</v>
      </c>
      <c r="D39" s="143">
        <f t="shared" si="4"/>
        <v>14127.906999999999</v>
      </c>
      <c r="E39" s="194">
        <f t="shared" si="5"/>
        <v>0.15303292978924632</v>
      </c>
      <c r="G39" s="1023">
        <f t="shared" si="6"/>
        <v>0</v>
      </c>
      <c r="H39" s="1023">
        <f t="shared" si="6"/>
        <v>0</v>
      </c>
      <c r="I39" s="1023">
        <f t="shared" si="6"/>
        <v>0</v>
      </c>
      <c r="J39" s="401"/>
    </row>
    <row r="40" spans="2:10" ht="15" customHeight="1">
      <c r="C40" s="397"/>
      <c r="D40" s="397"/>
    </row>
    <row r="41" spans="2:10" ht="15" customHeight="1">
      <c r="B41" s="403" t="s">
        <v>483</v>
      </c>
      <c r="C41" s="404">
        <f>'Balanço Reg'!C47+'Balanço Reg'!C48+'Balanço Reg'!C49+'Balanço Reg'!C63+'Balanço Reg'!C64+'Balanço Reg'!C65-C12*1000</f>
        <v>0</v>
      </c>
      <c r="D41" s="404">
        <f>'Balanço Reg'!D47+'Balanço Reg'!D48+'Balanço Reg'!D49+'Balanço Reg'!D63+'Balanço Reg'!D64+'Balanço Reg'!D65-D12*1000</f>
        <v>0</v>
      </c>
      <c r="E41" s="403"/>
    </row>
    <row r="42" spans="2:10" ht="15" customHeight="1">
      <c r="B42" s="403" t="s">
        <v>484</v>
      </c>
      <c r="C42" s="404">
        <f>('Balanço Reg'!C14+'Balanço Reg'!C15)/1000-C15</f>
        <v>0</v>
      </c>
      <c r="D42" s="404">
        <f>('Balanço Reg'!D14+'Balanço Reg'!D15)/1000-D15</f>
        <v>0</v>
      </c>
      <c r="E42" s="403"/>
    </row>
    <row r="43" spans="2:10" ht="15" customHeight="1">
      <c r="C43" s="397"/>
      <c r="D43" s="397"/>
    </row>
  </sheetData>
  <mergeCells count="11">
    <mergeCell ref="B2:B5"/>
    <mergeCell ref="J10:J11"/>
    <mergeCell ref="K10:K11"/>
    <mergeCell ref="I10:I11"/>
    <mergeCell ref="C31:C32"/>
    <mergeCell ref="D31:D32"/>
    <mergeCell ref="E31:E32"/>
    <mergeCell ref="C10:C11"/>
    <mergeCell ref="D10:D11"/>
    <mergeCell ref="E10:E11"/>
    <mergeCell ref="B19:E19"/>
  </mergeCells>
  <hyperlinks>
    <hyperlink ref="F3" location="Menu!A1" display="→Menu←" xr:uid="{402E4FB1-442F-487D-BDA6-BA20A9C992B3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7EC1-F84A-4AFB-B685-641A0721872B}">
  <sheetPr codeName="Planilha24">
    <tabColor theme="5" tint="0.79998168889431442"/>
  </sheetPr>
  <dimension ref="A1:O86"/>
  <sheetViews>
    <sheetView showGridLines="0" zoomScale="80" zoomScaleNormal="80" workbookViewId="0">
      <pane xSplit="2" ySplit="5" topLeftCell="C14" activePane="bottomRight" state="frozen"/>
      <selection activeCell="N14" sqref="N14"/>
      <selection pane="topRight" activeCell="N14" sqref="N14"/>
      <selection pane="bottomLeft" activeCell="N14" sqref="N14"/>
      <selection pane="bottomRight" activeCell="B20" sqref="B20:C27"/>
    </sheetView>
  </sheetViews>
  <sheetFormatPr defaultColWidth="0" defaultRowHeight="14"/>
  <cols>
    <col min="1" max="1" width="2" style="208" customWidth="1"/>
    <col min="2" max="2" width="31.36328125" style="208" customWidth="1"/>
    <col min="3" max="3" width="15.1796875" style="208" customWidth="1"/>
    <col min="4" max="4" width="3.1796875" style="208" customWidth="1"/>
    <col min="5" max="5" width="14.453125" style="208" customWidth="1"/>
    <col min="6" max="6" width="2.453125" style="208" customWidth="1"/>
    <col min="7" max="7" width="0.81640625" style="208" customWidth="1"/>
    <col min="8" max="8" width="9.54296875" style="208" customWidth="1"/>
    <col min="9" max="9" width="28.54296875" style="208" bestFit="1" customWidth="1"/>
    <col min="10" max="13" width="10" style="208" customWidth="1"/>
    <col min="14" max="14" width="6.54296875" style="208" customWidth="1"/>
    <col min="15" max="15" width="16.453125" style="208" customWidth="1"/>
    <col min="16" max="16384" width="16.453125" style="208" hidden="1"/>
  </cols>
  <sheetData>
    <row r="1" spans="1:14" ht="3.65" customHeight="1" thickBot="1"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3"/>
    </row>
    <row r="3" spans="1:14">
      <c r="A3" s="210"/>
      <c r="B3" s="1489"/>
      <c r="C3" s="234" t="s">
        <v>775</v>
      </c>
      <c r="D3" s="234"/>
      <c r="E3" s="241">
        <f>Menu!D3</f>
        <v>46203</v>
      </c>
      <c r="F3" s="234"/>
      <c r="G3" s="234"/>
      <c r="H3" s="240" t="s">
        <v>989</v>
      </c>
      <c r="I3" s="234"/>
      <c r="J3" s="234"/>
      <c r="K3" s="234"/>
      <c r="L3" s="234"/>
      <c r="M3" s="234"/>
      <c r="N3" s="235"/>
    </row>
    <row r="4" spans="1:14">
      <c r="A4" s="210"/>
      <c r="B4" s="1489"/>
      <c r="C4" s="234" t="s">
        <v>830</v>
      </c>
      <c r="D4" s="234"/>
      <c r="E4" s="242" t="str">
        <f>Menu!D4</f>
        <v>2T26</v>
      </c>
      <c r="F4" s="234"/>
      <c r="G4" s="234"/>
      <c r="H4" s="234"/>
      <c r="I4" s="234"/>
      <c r="J4" s="234"/>
      <c r="K4" s="234"/>
      <c r="L4" s="234"/>
      <c r="M4" s="234"/>
      <c r="N4" s="235"/>
    </row>
    <row r="5" spans="1:14" ht="14.5" thickBot="1">
      <c r="A5" s="210"/>
      <c r="B5" s="1490"/>
      <c r="C5" s="237"/>
      <c r="D5" s="237"/>
      <c r="E5" s="237"/>
      <c r="F5" s="238"/>
      <c r="G5" s="238"/>
      <c r="H5" s="238"/>
      <c r="I5" s="238"/>
      <c r="J5" s="238"/>
      <c r="K5" s="238"/>
      <c r="L5" s="238"/>
      <c r="M5" s="238"/>
      <c r="N5" s="239"/>
    </row>
    <row r="7" spans="1:14" ht="15" customHeight="1">
      <c r="B7" s="211" t="s">
        <v>790</v>
      </c>
      <c r="C7" s="212"/>
      <c r="D7" s="212"/>
      <c r="E7" s="212"/>
      <c r="F7" s="211"/>
      <c r="G7" s="212"/>
      <c r="H7" s="212"/>
      <c r="I7" s="489"/>
      <c r="J7" s="489"/>
      <c r="K7" s="489"/>
      <c r="L7" s="489"/>
      <c r="M7" s="489"/>
    </row>
    <row r="8" spans="1:14" ht="15.5">
      <c r="I8" s="1569" t="s">
        <v>794</v>
      </c>
      <c r="J8" s="1569"/>
      <c r="K8" s="1569"/>
      <c r="L8" s="1569"/>
      <c r="M8" s="1569"/>
    </row>
    <row r="9" spans="1:14" ht="15.65" customHeight="1">
      <c r="B9" s="1571" t="s">
        <v>219</v>
      </c>
      <c r="C9" s="1572"/>
      <c r="D9" s="1560"/>
      <c r="I9" s="1567" t="s">
        <v>219</v>
      </c>
      <c r="J9" s="1568"/>
      <c r="K9" s="1568"/>
      <c r="L9" s="1568"/>
      <c r="M9" s="1568"/>
    </row>
    <row r="10" spans="1:14">
      <c r="B10" s="1567"/>
      <c r="C10" s="1573"/>
      <c r="D10" s="1560"/>
      <c r="I10" s="1567"/>
      <c r="J10" s="1568"/>
      <c r="K10" s="1568"/>
      <c r="L10" s="1568"/>
      <c r="M10" s="1568"/>
    </row>
    <row r="11" spans="1:14">
      <c r="B11" s="1570" t="s">
        <v>220</v>
      </c>
      <c r="C11" s="1570"/>
      <c r="D11" s="1560"/>
      <c r="I11" s="886"/>
      <c r="J11" s="887" t="str">
        <f>E4</f>
        <v>2T26</v>
      </c>
      <c r="K11" s="887" t="s">
        <v>1434</v>
      </c>
      <c r="L11" s="887" t="s">
        <v>806</v>
      </c>
      <c r="M11" s="885" t="s">
        <v>1097</v>
      </c>
    </row>
    <row r="12" spans="1:14" ht="27.65" customHeight="1">
      <c r="B12" s="871" t="str">
        <f>"Dívida Líquida 
"&amp;TEXT($E$3,"dd/mm/aa")</f>
        <v>Dívida Líquida 
30/06/26</v>
      </c>
      <c r="C12" s="870">
        <v>17774.639879999999</v>
      </c>
      <c r="D12" s="209"/>
      <c r="E12" s="1189"/>
      <c r="I12" s="871" t="s">
        <v>471</v>
      </c>
      <c r="J12" s="870">
        <f>C12</f>
        <v>17774.639879999999</v>
      </c>
      <c r="K12" s="870">
        <v>14204.405586860901</v>
      </c>
      <c r="L12" s="870">
        <f>J12-K12</f>
        <v>3570.2342931390976</v>
      </c>
      <c r="M12" s="888">
        <f>L12/K12</f>
        <v>0.25134696917142174</v>
      </c>
    </row>
    <row r="13" spans="1:14" ht="27.65" customHeight="1">
      <c r="B13" s="871" t="s">
        <v>1094</v>
      </c>
      <c r="C13" s="870">
        <v>4707.4126161683971</v>
      </c>
      <c r="D13" s="873"/>
      <c r="E13" s="1189"/>
      <c r="I13" s="871" t="s">
        <v>1094</v>
      </c>
      <c r="J13" s="870">
        <f>C13</f>
        <v>4707.4126161683971</v>
      </c>
      <c r="K13" s="870">
        <v>4139.6976893031597</v>
      </c>
      <c r="L13" s="870">
        <f>J13-K13</f>
        <v>567.71492686523743</v>
      </c>
      <c r="M13" s="888">
        <f>L13/K13</f>
        <v>0.13713922355542865</v>
      </c>
    </row>
    <row r="14" spans="1:14" ht="27.65" customHeight="1">
      <c r="B14" s="876" t="str">
        <f>"Dívida Líquida/EBITDA 
"&amp;TEXT($E$3,"dd/mm/aa")</f>
        <v>Dívida Líquida/EBITDA 
30/06/26</v>
      </c>
      <c r="C14" s="877">
        <f>C12/C13</f>
        <v>3.7758831292906048</v>
      </c>
      <c r="D14" s="875"/>
      <c r="E14" s="1189"/>
      <c r="I14" s="876" t="s">
        <v>1129</v>
      </c>
      <c r="J14" s="877">
        <f>C14</f>
        <v>3.7758831292906048</v>
      </c>
      <c r="K14" s="877">
        <v>3.4312663998544171</v>
      </c>
      <c r="L14" s="877">
        <f>J14-K14</f>
        <v>0.34461672943618771</v>
      </c>
      <c r="M14" s="889">
        <f>L14/K14</f>
        <v>0.10043426807397095</v>
      </c>
    </row>
    <row r="15" spans="1:14" ht="27.65" customHeight="1">
      <c r="B15" s="871" t="str">
        <f>"Patrimônio Líquido
"&amp;TEXT($E$3," dd/mm/aa")</f>
        <v>Patrimônio Líquido
 30/06/26</v>
      </c>
      <c r="C15" s="870">
        <v>22480.937000000002</v>
      </c>
      <c r="D15" s="875"/>
      <c r="I15" s="871" t="str">
        <f>"Patrimônio Líquido"</f>
        <v>Patrimônio Líquido</v>
      </c>
      <c r="J15" s="870">
        <f>C15</f>
        <v>22480.937000000002</v>
      </c>
      <c r="K15" s="870">
        <v>21150.705999999998</v>
      </c>
      <c r="L15" s="870">
        <f>J15-K15</f>
        <v>1330.2310000000034</v>
      </c>
      <c r="M15" s="888">
        <f>L15/K15</f>
        <v>6.2892983335875577E-2</v>
      </c>
    </row>
    <row r="16" spans="1:14" ht="27.65" customHeight="1">
      <c r="B16" s="876" t="str">
        <f>"Divida Liq./(Divida Liq. + PL)
 "&amp;TEXT($E$3,"dd/mm/aa")</f>
        <v>Divida Liq./(Divida Liq. + PL)
 30/06/26</v>
      </c>
      <c r="C16" s="877">
        <f>C12/(C12+C15)</f>
        <v>0.44154478106189787</v>
      </c>
      <c r="D16" s="875"/>
      <c r="I16" s="876" t="str">
        <f>"Divida Liq./(Divida Liq. + PL)"</f>
        <v>Divida Liq./(Divida Liq. + PL)</v>
      </c>
      <c r="J16" s="877">
        <f>C16</f>
        <v>0.44154478106189787</v>
      </c>
      <c r="K16" s="877">
        <v>0.40176384543330695</v>
      </c>
      <c r="L16" s="877">
        <f>J16-K16</f>
        <v>3.9780935628590919E-2</v>
      </c>
      <c r="M16" s="889">
        <f>L16/K16</f>
        <v>9.9015718016355406E-2</v>
      </c>
    </row>
    <row r="17" spans="2:13">
      <c r="C17" s="397"/>
      <c r="D17" s="397"/>
    </row>
    <row r="18" spans="2:13" ht="15" customHeight="1">
      <c r="B18" s="211" t="s">
        <v>792</v>
      </c>
      <c r="C18" s="400"/>
      <c r="D18" s="400"/>
      <c r="E18" s="212"/>
      <c r="F18" s="211"/>
      <c r="G18" s="212"/>
      <c r="H18" s="212"/>
      <c r="I18" s="212"/>
      <c r="J18" s="212"/>
      <c r="K18" s="212"/>
      <c r="L18" s="212"/>
      <c r="M18" s="212"/>
    </row>
    <row r="19" spans="2:13">
      <c r="C19" s="397"/>
      <c r="D19" s="397"/>
    </row>
    <row r="20" spans="2:13" ht="14.15" customHeight="1">
      <c r="B20" s="1563" t="s">
        <v>219</v>
      </c>
      <c r="C20" s="1564"/>
      <c r="D20" s="1560"/>
    </row>
    <row r="21" spans="2:13" ht="14.9" customHeight="1">
      <c r="B21" s="1565"/>
      <c r="C21" s="1566"/>
      <c r="D21" s="1560"/>
    </row>
    <row r="22" spans="2:13" ht="15" customHeight="1">
      <c r="B22" s="1561" t="s">
        <v>357</v>
      </c>
      <c r="C22" s="1562"/>
      <c r="D22" s="1560"/>
    </row>
    <row r="23" spans="2:13" ht="26.5" customHeight="1">
      <c r="B23" s="872" t="str">
        <f>"Net Debt 
"&amp;TEXT($E$3,"mm/dd/aa")</f>
        <v>Net Debt 
06/30/26</v>
      </c>
      <c r="C23" s="570">
        <f>C12</f>
        <v>17774.639879999999</v>
      </c>
      <c r="D23" s="209"/>
    </row>
    <row r="24" spans="2:13" ht="26.5" customHeight="1">
      <c r="B24" s="874" t="s">
        <v>140</v>
      </c>
      <c r="C24" s="571">
        <f>C13</f>
        <v>4707.4126161683971</v>
      </c>
      <c r="D24" s="873"/>
    </row>
    <row r="25" spans="2:13" ht="26.5" customHeight="1">
      <c r="B25" s="876" t="str">
        <f>"Net Debt/EBITDA 
"&amp;TEXT($E$3,"mm/dd/aa")</f>
        <v>Net Debt/EBITDA 
06/30/26</v>
      </c>
      <c r="C25" s="877">
        <f>C14</f>
        <v>3.7758831292906048</v>
      </c>
      <c r="D25" s="875"/>
    </row>
    <row r="26" spans="2:13" ht="26.5" customHeight="1">
      <c r="B26" s="874" t="str">
        <f>"Shareholders' Equity 
"&amp;TEXT($E$3,"mm/dd/aa")</f>
        <v>Shareholders' Equity 
06/30/26</v>
      </c>
      <c r="C26" s="571">
        <f>C15</f>
        <v>22480.937000000002</v>
      </c>
      <c r="D26" s="875"/>
    </row>
    <row r="27" spans="2:13" ht="26.5" customHeight="1">
      <c r="B27" s="876" t="str">
        <f>"Net Debt/(Net Debt + Shareholders' Equity) "&amp;TEXT($E$3,"mm/dd/aa")</f>
        <v>Net Debt/(Net Debt + Shareholders' Equity) 06/30/26</v>
      </c>
      <c r="C27" s="877">
        <f>C16</f>
        <v>0.44154478106189787</v>
      </c>
      <c r="D27" s="875"/>
    </row>
    <row r="28" spans="2:13">
      <c r="C28" s="397"/>
      <c r="D28" s="397"/>
    </row>
    <row r="29" spans="2:13">
      <c r="C29" s="397"/>
      <c r="D29" s="397"/>
    </row>
    <row r="30" spans="2:13">
      <c r="C30" s="397"/>
      <c r="D30" s="397"/>
    </row>
    <row r="31" spans="2:13">
      <c r="C31" s="397"/>
      <c r="D31" s="397"/>
    </row>
    <row r="32" spans="2:13">
      <c r="C32" s="397"/>
      <c r="D32" s="397"/>
    </row>
    <row r="33" spans="3:4">
      <c r="C33" s="397"/>
      <c r="D33" s="397"/>
    </row>
    <row r="34" spans="3:4">
      <c r="C34" s="397"/>
      <c r="D34" s="397"/>
    </row>
    <row r="35" spans="3:4">
      <c r="C35" s="397"/>
      <c r="D35" s="397"/>
    </row>
    <row r="36" spans="3:4">
      <c r="C36" s="397"/>
      <c r="D36" s="397"/>
    </row>
    <row r="37" spans="3:4">
      <c r="C37" s="397"/>
      <c r="D37" s="397"/>
    </row>
    <row r="38" spans="3:4">
      <c r="C38" s="397"/>
      <c r="D38" s="397"/>
    </row>
    <row r="39" spans="3:4">
      <c r="C39" s="397"/>
      <c r="D39" s="397"/>
    </row>
    <row r="40" spans="3:4">
      <c r="C40" s="397"/>
      <c r="D40" s="397"/>
    </row>
    <row r="41" spans="3:4">
      <c r="C41" s="397"/>
      <c r="D41" s="397"/>
    </row>
    <row r="42" spans="3:4">
      <c r="C42" s="397"/>
      <c r="D42" s="397"/>
    </row>
    <row r="43" spans="3:4">
      <c r="C43" s="397"/>
      <c r="D43" s="397"/>
    </row>
    <row r="48" spans="3:4">
      <c r="C48" s="397"/>
      <c r="D48" s="397"/>
    </row>
    <row r="49" spans="3:4">
      <c r="C49" s="397"/>
      <c r="D49" s="397"/>
    </row>
    <row r="50" spans="3:4">
      <c r="C50" s="397"/>
      <c r="D50" s="397"/>
    </row>
    <row r="51" spans="3:4">
      <c r="C51" s="397"/>
      <c r="D51" s="397"/>
    </row>
    <row r="52" spans="3:4">
      <c r="C52" s="397"/>
      <c r="D52" s="397"/>
    </row>
    <row r="53" spans="3:4">
      <c r="C53" s="397"/>
      <c r="D53" s="397"/>
    </row>
    <row r="54" spans="3:4">
      <c r="C54" s="397"/>
      <c r="D54" s="397"/>
    </row>
    <row r="55" spans="3:4">
      <c r="C55" s="397"/>
      <c r="D55" s="397"/>
    </row>
    <row r="56" spans="3:4">
      <c r="C56" s="397"/>
      <c r="D56" s="397"/>
    </row>
    <row r="57" spans="3:4">
      <c r="C57" s="397"/>
      <c r="D57" s="397"/>
    </row>
    <row r="58" spans="3:4">
      <c r="C58" s="397"/>
      <c r="D58" s="397"/>
    </row>
    <row r="59" spans="3:4">
      <c r="C59" s="397"/>
      <c r="D59" s="397"/>
    </row>
    <row r="60" spans="3:4">
      <c r="C60" s="397"/>
      <c r="D60" s="397"/>
    </row>
    <row r="61" spans="3:4">
      <c r="C61" s="397"/>
      <c r="D61" s="397"/>
    </row>
    <row r="62" spans="3:4">
      <c r="C62" s="397"/>
      <c r="D62" s="397"/>
    </row>
    <row r="63" spans="3:4">
      <c r="C63" s="397"/>
      <c r="D63" s="397"/>
    </row>
    <row r="64" spans="3:4">
      <c r="C64" s="397"/>
      <c r="D64" s="397"/>
    </row>
    <row r="65" spans="3:4">
      <c r="C65" s="397"/>
      <c r="D65" s="397"/>
    </row>
    <row r="66" spans="3:4">
      <c r="C66" s="397"/>
      <c r="D66" s="397"/>
    </row>
    <row r="67" spans="3:4">
      <c r="C67" s="397"/>
      <c r="D67" s="397"/>
    </row>
    <row r="68" spans="3:4">
      <c r="C68" s="397"/>
      <c r="D68" s="397"/>
    </row>
    <row r="69" spans="3:4">
      <c r="C69" s="397"/>
      <c r="D69" s="397"/>
    </row>
    <row r="70" spans="3:4">
      <c r="C70" s="397"/>
      <c r="D70" s="397"/>
    </row>
    <row r="71" spans="3:4">
      <c r="C71" s="397"/>
      <c r="D71" s="397"/>
    </row>
    <row r="72" spans="3:4">
      <c r="C72" s="397"/>
      <c r="D72" s="397"/>
    </row>
    <row r="73" spans="3:4">
      <c r="C73" s="397"/>
      <c r="D73" s="397"/>
    </row>
    <row r="74" spans="3:4">
      <c r="C74" s="397"/>
      <c r="D74" s="397"/>
    </row>
    <row r="75" spans="3:4">
      <c r="C75" s="397"/>
      <c r="D75" s="397"/>
    </row>
    <row r="76" spans="3:4">
      <c r="C76" s="397"/>
      <c r="D76" s="397"/>
    </row>
    <row r="77" spans="3:4">
      <c r="C77" s="397"/>
      <c r="D77" s="397"/>
    </row>
    <row r="78" spans="3:4">
      <c r="C78" s="397"/>
      <c r="D78" s="397"/>
    </row>
    <row r="79" spans="3:4">
      <c r="C79" s="397"/>
      <c r="D79" s="397"/>
    </row>
    <row r="80" spans="3:4">
      <c r="C80" s="397"/>
      <c r="D80" s="397"/>
    </row>
    <row r="81" spans="3:4">
      <c r="C81" s="397"/>
      <c r="D81" s="397"/>
    </row>
    <row r="82" spans="3:4">
      <c r="C82" s="397"/>
      <c r="D82" s="397"/>
    </row>
    <row r="83" spans="3:4">
      <c r="C83" s="397"/>
      <c r="D83" s="397"/>
    </row>
    <row r="84" spans="3:4">
      <c r="C84" s="397"/>
      <c r="D84" s="397"/>
    </row>
    <row r="85" spans="3:4">
      <c r="C85" s="397"/>
      <c r="D85" s="397"/>
    </row>
    <row r="86" spans="3:4">
      <c r="C86" s="397"/>
      <c r="D86" s="397"/>
    </row>
  </sheetData>
  <mergeCells count="9">
    <mergeCell ref="B2:B5"/>
    <mergeCell ref="D20:D22"/>
    <mergeCell ref="B22:C22"/>
    <mergeCell ref="B20:C21"/>
    <mergeCell ref="I9:M10"/>
    <mergeCell ref="I8:M8"/>
    <mergeCell ref="B11:C11"/>
    <mergeCell ref="D9:D11"/>
    <mergeCell ref="B9:C10"/>
  </mergeCells>
  <hyperlinks>
    <hyperlink ref="H3" location="Menu!A1" display="→Menu←" xr:uid="{5720765E-4868-4F17-BA52-716D3A090762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8E83-C08C-4283-9779-9F4041006E2A}">
  <sheetPr codeName="Planilha25">
    <tabColor theme="5" tint="0.79998168889431442"/>
  </sheetPr>
  <dimension ref="A1:W86"/>
  <sheetViews>
    <sheetView showGridLines="0" zoomScale="80" zoomScaleNormal="80" workbookViewId="0">
      <selection activeCell="J13" sqref="J13"/>
    </sheetView>
  </sheetViews>
  <sheetFormatPr defaultColWidth="0" defaultRowHeight="14" zeroHeight="1"/>
  <cols>
    <col min="1" max="1" width="1" style="208" customWidth="1"/>
    <col min="2" max="2" width="18.1796875" style="213" bestFit="1" customWidth="1"/>
    <col min="3" max="12" width="10.81640625" style="213" customWidth="1"/>
    <col min="13" max="17" width="8.81640625" style="213" customWidth="1"/>
    <col min="18" max="18" width="0" style="213" hidden="1" customWidth="1"/>
    <col min="19" max="16384" width="8.81640625" style="213" hidden="1"/>
  </cols>
  <sheetData>
    <row r="1" spans="1:23" s="208" customFormat="1" ht="3.65" customHeight="1" thickBot="1"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23" s="208" customFormat="1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23" s="208" customFormat="1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23" s="208" customFormat="1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23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23" s="208" customFormat="1"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</row>
    <row r="7" spans="1:23" s="208" customFormat="1" ht="15" customHeight="1">
      <c r="B7" s="211" t="s">
        <v>790</v>
      </c>
      <c r="C7" s="212"/>
      <c r="D7" s="212"/>
      <c r="E7" s="212"/>
      <c r="F7" s="211"/>
      <c r="G7" s="212"/>
      <c r="H7" s="212"/>
      <c r="I7" s="212"/>
      <c r="J7" s="212"/>
      <c r="K7" s="211"/>
      <c r="L7" s="212"/>
      <c r="M7" s="212"/>
      <c r="N7" s="212"/>
      <c r="O7" s="212"/>
      <c r="P7" s="212"/>
      <c r="Q7" s="212"/>
    </row>
    <row r="8" spans="1:23">
      <c r="B8" s="791"/>
      <c r="C8" s="791"/>
      <c r="D8" s="791"/>
      <c r="E8" s="791"/>
      <c r="F8" s="791"/>
      <c r="G8" s="791"/>
      <c r="H8" s="791"/>
      <c r="I8" s="791"/>
      <c r="J8" s="791"/>
      <c r="K8" s="792"/>
    </row>
    <row r="9" spans="1:23">
      <c r="B9" s="979" t="s">
        <v>669</v>
      </c>
      <c r="C9" s="980">
        <v>2026</v>
      </c>
      <c r="D9" s="980">
        <v>2027</v>
      </c>
      <c r="E9" s="980">
        <v>2028</v>
      </c>
      <c r="F9" s="980">
        <v>2029</v>
      </c>
      <c r="G9" s="980">
        <v>2030</v>
      </c>
      <c r="H9" s="980">
        <f>G9+1</f>
        <v>2031</v>
      </c>
      <c r="I9" s="980">
        <f>H9+1</f>
        <v>2032</v>
      </c>
      <c r="J9" s="980">
        <f>I9+1</f>
        <v>2033</v>
      </c>
      <c r="K9" s="980">
        <f>J9+1</f>
        <v>2034</v>
      </c>
      <c r="L9" s="980">
        <f>K9+1</f>
        <v>2035</v>
      </c>
      <c r="M9" s="980" t="s">
        <v>1470</v>
      </c>
      <c r="N9" s="792"/>
    </row>
    <row r="10" spans="1:23" ht="4.5" customHeight="1">
      <c r="C10" s="977"/>
      <c r="D10" s="977"/>
      <c r="E10" s="977"/>
      <c r="F10" s="977"/>
      <c r="G10" s="977"/>
      <c r="H10" s="977"/>
      <c r="I10" s="977"/>
      <c r="J10" s="977"/>
      <c r="M10" s="977"/>
      <c r="N10" s="792"/>
    </row>
    <row r="11" spans="1:23">
      <c r="B11" s="794">
        <f>Endividamento!C15</f>
        <v>1757.2639999999999</v>
      </c>
      <c r="C11" s="978">
        <v>357.25628545927111</v>
      </c>
      <c r="D11" s="978">
        <v>414.24529961797259</v>
      </c>
      <c r="E11" s="978">
        <v>375.99162179754217</v>
      </c>
      <c r="F11" s="978">
        <v>360.89069241310995</v>
      </c>
      <c r="G11" s="978">
        <v>997.04592262835308</v>
      </c>
      <c r="H11" s="978">
        <v>1721.4760078057416</v>
      </c>
      <c r="I11" s="978">
        <v>1289.9474810898009</v>
      </c>
      <c r="J11" s="978">
        <v>1744.8813562121134</v>
      </c>
      <c r="K11" s="978">
        <v>582.99503152685998</v>
      </c>
      <c r="L11" s="978">
        <v>2733.5998491151504</v>
      </c>
      <c r="M11" s="978">
        <v>7099.5042905677383</v>
      </c>
      <c r="N11" s="892">
        <v>0</v>
      </c>
    </row>
    <row r="12" spans="1:23">
      <c r="C12" s="777">
        <f>C11/$M$13</f>
        <v>2.0209279526465316E-2</v>
      </c>
      <c r="D12" s="777">
        <f t="shared" ref="D12:M12" si="0">D11/$M$13</f>
        <v>2.3433035031817196E-2</v>
      </c>
      <c r="E12" s="777">
        <f t="shared" si="0"/>
        <v>2.1269100345560822E-2</v>
      </c>
      <c r="F12" s="777">
        <f t="shared" si="0"/>
        <v>2.0414870719769686E-2</v>
      </c>
      <c r="G12" s="777">
        <f t="shared" si="0"/>
        <v>5.6400910414257904E-2</v>
      </c>
      <c r="H12" s="777">
        <f t="shared" si="0"/>
        <v>9.738048357952829E-2</v>
      </c>
      <c r="I12" s="777">
        <f t="shared" si="0"/>
        <v>7.296977066838925E-2</v>
      </c>
      <c r="J12" s="777">
        <f t="shared" si="0"/>
        <v>9.8704477719339156E-2</v>
      </c>
      <c r="K12" s="777">
        <f t="shared" si="0"/>
        <v>3.2978872686649945E-2</v>
      </c>
      <c r="L12" s="777">
        <f t="shared" si="0"/>
        <v>0.15463432194972415</v>
      </c>
      <c r="M12" s="777">
        <f t="shared" si="0"/>
        <v>0.40160487735849837</v>
      </c>
      <c r="N12" s="1355">
        <f>SUM(C12:M12)</f>
        <v>1</v>
      </c>
    </row>
    <row r="13" spans="1:23">
      <c r="C13" s="771"/>
      <c r="D13" s="771"/>
      <c r="E13" s="771"/>
      <c r="F13" s="771"/>
      <c r="G13" s="771"/>
      <c r="H13" s="771"/>
      <c r="I13" s="771"/>
      <c r="J13" s="792"/>
      <c r="M13" s="863">
        <f>SUM(C11:M11)</f>
        <v>17677.833838233651</v>
      </c>
    </row>
    <row r="14" spans="1:23" s="208" customFormat="1" ht="15" customHeight="1">
      <c r="B14" s="211" t="s">
        <v>792</v>
      </c>
      <c r="C14" s="981"/>
      <c r="D14" s="982"/>
      <c r="E14" s="982"/>
      <c r="F14" s="982"/>
      <c r="G14" s="982"/>
      <c r="H14" s="983"/>
      <c r="I14" s="982"/>
      <c r="J14" s="212"/>
      <c r="K14" s="212"/>
      <c r="L14" s="212"/>
      <c r="M14" s="212"/>
      <c r="N14" s="212"/>
      <c r="O14" s="212"/>
      <c r="P14" s="212"/>
      <c r="Q14" s="212"/>
    </row>
    <row r="15" spans="1:23">
      <c r="C15" s="771"/>
      <c r="D15" s="771"/>
      <c r="E15" s="771"/>
      <c r="F15" s="771"/>
      <c r="G15" s="771"/>
      <c r="H15" s="984"/>
      <c r="I15" s="771"/>
    </row>
    <row r="16" spans="1:23">
      <c r="B16" s="979" t="s">
        <v>684</v>
      </c>
      <c r="C16" s="980">
        <v>2026</v>
      </c>
      <c r="D16" s="980">
        <v>2027</v>
      </c>
      <c r="E16" s="980" t="s">
        <v>1296</v>
      </c>
      <c r="F16" s="980" t="s">
        <v>1297</v>
      </c>
      <c r="G16" s="980" t="s">
        <v>1298</v>
      </c>
      <c r="H16" s="980" t="s">
        <v>1299</v>
      </c>
      <c r="I16" s="792"/>
    </row>
    <row r="17" spans="2:11" ht="5.15" customHeight="1">
      <c r="C17" s="977"/>
      <c r="D17" s="977"/>
      <c r="E17" s="977"/>
      <c r="F17" s="977"/>
      <c r="G17" s="985"/>
      <c r="H17" s="985"/>
      <c r="I17" s="792"/>
    </row>
    <row r="18" spans="2:11">
      <c r="B18" s="794">
        <f t="shared" ref="B18" si="1">B11</f>
        <v>1757.2639999999999</v>
      </c>
      <c r="C18" s="986">
        <f>C11</f>
        <v>357.25628545927111</v>
      </c>
      <c r="D18" s="986">
        <f>D11</f>
        <v>414.24529961797259</v>
      </c>
      <c r="E18" s="986">
        <f>E11</f>
        <v>375.99162179754217</v>
      </c>
      <c r="F18" s="986">
        <f>F11</f>
        <v>360.89069241310995</v>
      </c>
      <c r="G18" s="986">
        <f>G11</f>
        <v>997.04592262835308</v>
      </c>
      <c r="H18" s="986">
        <f>M11</f>
        <v>7099.5042905677383</v>
      </c>
      <c r="I18" s="793">
        <f>SUM(C18:H18)-SUM(C11:M11)</f>
        <v>-8072.8997257496649</v>
      </c>
    </row>
    <row r="19" spans="2:11">
      <c r="C19" s="735"/>
      <c r="D19" s="735"/>
      <c r="J19" s="735"/>
      <c r="K19" s="792"/>
    </row>
    <row r="20" spans="2:11">
      <c r="C20" s="735"/>
      <c r="D20" s="735"/>
      <c r="J20" s="735"/>
      <c r="K20" s="792"/>
    </row>
    <row r="21" spans="2:11">
      <c r="C21" s="735"/>
      <c r="D21" s="735"/>
      <c r="J21" s="735"/>
      <c r="K21" s="735"/>
    </row>
    <row r="22" spans="2:11">
      <c r="C22" s="735"/>
      <c r="D22" s="735"/>
      <c r="J22" s="735"/>
      <c r="K22" s="735"/>
    </row>
    <row r="23" spans="2:11">
      <c r="C23" s="735"/>
      <c r="D23" s="735"/>
      <c r="J23" s="735"/>
      <c r="K23" s="735"/>
    </row>
    <row r="24" spans="2:11" hidden="1">
      <c r="C24" s="735"/>
      <c r="D24" s="735"/>
      <c r="J24" s="735"/>
      <c r="K24" s="735"/>
    </row>
    <row r="25" spans="2:11" hidden="1">
      <c r="C25" s="735"/>
      <c r="D25" s="735"/>
      <c r="J25" s="735"/>
      <c r="K25" s="735"/>
    </row>
    <row r="26" spans="2:11" hidden="1">
      <c r="C26" s="735"/>
      <c r="D26" s="735"/>
      <c r="J26" s="735"/>
      <c r="K26" s="735"/>
    </row>
    <row r="27" spans="2:11" hidden="1">
      <c r="C27" s="735"/>
      <c r="D27" s="735"/>
      <c r="J27" s="735"/>
      <c r="K27" s="735"/>
    </row>
    <row r="28" spans="2:11" hidden="1">
      <c r="C28" s="735"/>
      <c r="D28" s="735"/>
      <c r="J28" s="735"/>
      <c r="K28" s="735"/>
    </row>
    <row r="29" spans="2:11" hidden="1">
      <c r="C29" s="735"/>
      <c r="D29" s="735"/>
      <c r="J29" s="735"/>
      <c r="K29" s="735"/>
    </row>
    <row r="30" spans="2:11" hidden="1">
      <c r="C30" s="735"/>
      <c r="D30" s="735"/>
      <c r="J30" s="735"/>
      <c r="K30" s="735"/>
    </row>
    <row r="31" spans="2:11" hidden="1">
      <c r="C31" s="735"/>
      <c r="D31" s="735"/>
      <c r="J31" s="735"/>
      <c r="K31" s="735"/>
    </row>
    <row r="32" spans="2:11" hidden="1">
      <c r="C32" s="735"/>
      <c r="D32" s="735"/>
      <c r="J32" s="735"/>
      <c r="K32" s="735"/>
    </row>
    <row r="33" spans="3:11" hidden="1">
      <c r="C33" s="735"/>
      <c r="D33" s="735"/>
      <c r="J33" s="735"/>
      <c r="K33" s="735"/>
    </row>
    <row r="34" spans="3:11" hidden="1">
      <c r="C34" s="735"/>
      <c r="D34" s="735"/>
      <c r="J34" s="735"/>
      <c r="K34" s="735"/>
    </row>
    <row r="35" spans="3:11" hidden="1">
      <c r="C35" s="735"/>
      <c r="D35" s="735"/>
      <c r="J35" s="735"/>
      <c r="K35" s="735"/>
    </row>
    <row r="36" spans="3:11" hidden="1">
      <c r="C36" s="735"/>
      <c r="D36" s="735"/>
      <c r="J36" s="735"/>
      <c r="K36" s="735"/>
    </row>
    <row r="37" spans="3:11" hidden="1">
      <c r="C37" s="735"/>
      <c r="D37" s="735"/>
      <c r="J37" s="735"/>
      <c r="K37" s="735"/>
    </row>
    <row r="38" spans="3:11" hidden="1">
      <c r="C38" s="735"/>
      <c r="D38" s="735"/>
      <c r="J38" s="735"/>
      <c r="K38" s="735"/>
    </row>
    <row r="39" spans="3:11" hidden="1">
      <c r="C39" s="735"/>
      <c r="D39" s="735"/>
      <c r="J39" s="735"/>
      <c r="K39" s="735"/>
    </row>
    <row r="40" spans="3:11" hidden="1">
      <c r="C40" s="735"/>
      <c r="D40" s="735"/>
      <c r="J40" s="735"/>
      <c r="K40" s="735"/>
    </row>
    <row r="41" spans="3:11" hidden="1">
      <c r="C41" s="735"/>
      <c r="D41" s="735"/>
      <c r="J41" s="735"/>
      <c r="K41" s="735"/>
    </row>
    <row r="42" spans="3:11" hidden="1">
      <c r="C42" s="735"/>
      <c r="D42" s="735"/>
      <c r="J42" s="735"/>
      <c r="K42" s="735"/>
    </row>
    <row r="43" spans="3:11" hidden="1">
      <c r="C43" s="735"/>
      <c r="D43" s="735"/>
      <c r="J43" s="735"/>
      <c r="K43" s="735"/>
    </row>
    <row r="44" spans="3:11" hidden="1">
      <c r="J44" s="735"/>
      <c r="K44" s="735"/>
    </row>
    <row r="45" spans="3:11" hidden="1">
      <c r="J45" s="735"/>
      <c r="K45" s="735"/>
    </row>
    <row r="46" spans="3:11" hidden="1">
      <c r="J46" s="735"/>
      <c r="K46" s="735"/>
    </row>
    <row r="47" spans="3:11" hidden="1">
      <c r="J47" s="735"/>
      <c r="K47" s="735"/>
    </row>
    <row r="48" spans="3:11" hidden="1">
      <c r="C48" s="735"/>
      <c r="D48" s="735"/>
      <c r="J48" s="735"/>
      <c r="K48" s="735"/>
    </row>
    <row r="49" spans="3:11" hidden="1">
      <c r="C49" s="735"/>
      <c r="D49" s="735"/>
      <c r="J49" s="735"/>
      <c r="K49" s="735"/>
    </row>
    <row r="50" spans="3:11" hidden="1">
      <c r="C50" s="735"/>
      <c r="D50" s="735"/>
      <c r="J50" s="735"/>
      <c r="K50" s="735"/>
    </row>
    <row r="51" spans="3:11" hidden="1">
      <c r="C51" s="735"/>
      <c r="D51" s="735"/>
      <c r="J51" s="735"/>
      <c r="K51" s="735"/>
    </row>
    <row r="52" spans="3:11" hidden="1">
      <c r="C52" s="735"/>
      <c r="D52" s="735"/>
      <c r="J52" s="735"/>
      <c r="K52" s="735"/>
    </row>
    <row r="53" spans="3:11" hidden="1">
      <c r="C53" s="735"/>
      <c r="D53" s="735"/>
      <c r="J53" s="735"/>
      <c r="K53" s="735"/>
    </row>
    <row r="54" spans="3:11" hidden="1">
      <c r="C54" s="735"/>
      <c r="D54" s="735"/>
      <c r="J54" s="735"/>
      <c r="K54" s="735"/>
    </row>
    <row r="55" spans="3:11" hidden="1">
      <c r="C55" s="735"/>
      <c r="D55" s="735"/>
      <c r="J55" s="735"/>
      <c r="K55" s="735"/>
    </row>
    <row r="56" spans="3:11" hidden="1">
      <c r="C56" s="735"/>
      <c r="D56" s="735"/>
      <c r="J56" s="735"/>
      <c r="K56" s="735"/>
    </row>
    <row r="57" spans="3:11" hidden="1">
      <c r="C57" s="735"/>
      <c r="D57" s="735"/>
      <c r="J57" s="735"/>
      <c r="K57" s="735"/>
    </row>
    <row r="58" spans="3:11" hidden="1">
      <c r="C58" s="735"/>
      <c r="D58" s="735"/>
      <c r="J58" s="735"/>
      <c r="K58" s="735"/>
    </row>
    <row r="59" spans="3:11" hidden="1">
      <c r="C59" s="735"/>
      <c r="D59" s="735"/>
      <c r="J59" s="735"/>
      <c r="K59" s="735"/>
    </row>
    <row r="60" spans="3:11" hidden="1">
      <c r="C60" s="735"/>
      <c r="D60" s="735"/>
      <c r="J60" s="735"/>
      <c r="K60" s="735"/>
    </row>
    <row r="61" spans="3:11" hidden="1">
      <c r="C61" s="735"/>
      <c r="D61" s="735"/>
      <c r="J61" s="735"/>
      <c r="K61" s="735"/>
    </row>
    <row r="62" spans="3:11" hidden="1">
      <c r="C62" s="735"/>
      <c r="D62" s="735"/>
      <c r="J62" s="735"/>
      <c r="K62" s="735"/>
    </row>
    <row r="63" spans="3:11" hidden="1">
      <c r="C63" s="735"/>
      <c r="D63" s="735"/>
      <c r="J63" s="735"/>
      <c r="K63" s="735"/>
    </row>
    <row r="64" spans="3:11" hidden="1">
      <c r="C64" s="735"/>
      <c r="D64" s="735"/>
      <c r="J64" s="735"/>
      <c r="K64" s="735"/>
    </row>
    <row r="65" spans="3:11" hidden="1">
      <c r="C65" s="735"/>
      <c r="D65" s="735"/>
      <c r="J65" s="735"/>
      <c r="K65" s="735"/>
    </row>
    <row r="66" spans="3:11" hidden="1">
      <c r="C66" s="735"/>
      <c r="D66" s="735"/>
      <c r="J66" s="735"/>
      <c r="K66" s="735"/>
    </row>
    <row r="67" spans="3:11" hidden="1">
      <c r="C67" s="735"/>
      <c r="D67" s="735"/>
      <c r="J67" s="735"/>
      <c r="K67" s="735"/>
    </row>
    <row r="68" spans="3:11" hidden="1">
      <c r="C68" s="735"/>
      <c r="D68" s="735"/>
      <c r="J68" s="735"/>
      <c r="K68" s="735"/>
    </row>
    <row r="69" spans="3:11" hidden="1">
      <c r="C69" s="735"/>
      <c r="D69" s="735"/>
      <c r="J69" s="735"/>
      <c r="K69" s="735"/>
    </row>
    <row r="70" spans="3:11" hidden="1">
      <c r="C70" s="735"/>
      <c r="D70" s="735"/>
      <c r="J70" s="735"/>
      <c r="K70" s="735"/>
    </row>
    <row r="71" spans="3:11" hidden="1">
      <c r="C71" s="735"/>
      <c r="D71" s="735"/>
      <c r="J71" s="735"/>
      <c r="K71" s="735"/>
    </row>
    <row r="72" spans="3:11" hidden="1">
      <c r="C72" s="735"/>
      <c r="D72" s="735"/>
      <c r="J72" s="735"/>
      <c r="K72" s="735"/>
    </row>
    <row r="73" spans="3:11" hidden="1">
      <c r="C73" s="735"/>
      <c r="D73" s="735"/>
      <c r="J73" s="735"/>
      <c r="K73" s="735"/>
    </row>
    <row r="74" spans="3:11" hidden="1">
      <c r="C74" s="735"/>
      <c r="D74" s="735"/>
      <c r="J74" s="735"/>
      <c r="K74" s="735"/>
    </row>
    <row r="75" spans="3:11" hidden="1">
      <c r="C75" s="735"/>
      <c r="D75" s="735"/>
      <c r="J75" s="735"/>
      <c r="K75" s="735"/>
    </row>
    <row r="76" spans="3:11" hidden="1">
      <c r="C76" s="735"/>
      <c r="D76" s="735"/>
      <c r="J76" s="735"/>
      <c r="K76" s="735"/>
    </row>
    <row r="77" spans="3:11" hidden="1">
      <c r="C77" s="735"/>
      <c r="D77" s="735"/>
      <c r="J77" s="735"/>
      <c r="K77" s="735"/>
    </row>
    <row r="78" spans="3:11" hidden="1">
      <c r="C78" s="735"/>
      <c r="D78" s="735"/>
      <c r="J78" s="735"/>
      <c r="K78" s="735"/>
    </row>
    <row r="79" spans="3:11" hidden="1">
      <c r="C79" s="735"/>
      <c r="D79" s="735"/>
      <c r="J79" s="735"/>
      <c r="K79" s="735"/>
    </row>
    <row r="80" spans="3:11" hidden="1">
      <c r="C80" s="735"/>
      <c r="D80" s="735"/>
      <c r="J80" s="735"/>
      <c r="K80" s="735"/>
    </row>
    <row r="81" spans="3:11" hidden="1">
      <c r="C81" s="735"/>
      <c r="D81" s="735"/>
      <c r="J81" s="735"/>
      <c r="K81" s="735"/>
    </row>
    <row r="82" spans="3:11" hidden="1">
      <c r="C82" s="735"/>
      <c r="D82" s="735"/>
      <c r="J82" s="735"/>
      <c r="K82" s="735"/>
    </row>
    <row r="83" spans="3:11" hidden="1">
      <c r="C83" s="735"/>
      <c r="D83" s="735"/>
      <c r="J83" s="735"/>
      <c r="K83" s="735"/>
    </row>
    <row r="84" spans="3:11" hidden="1">
      <c r="C84" s="735"/>
      <c r="D84" s="735"/>
      <c r="J84" s="735"/>
      <c r="K84" s="735"/>
    </row>
    <row r="85" spans="3:11" hidden="1">
      <c r="C85" s="735"/>
      <c r="D85" s="735"/>
      <c r="J85" s="735"/>
      <c r="K85" s="735"/>
    </row>
    <row r="86" spans="3:11" hidden="1">
      <c r="C86" s="735"/>
      <c r="D86" s="735"/>
      <c r="J86" s="735"/>
      <c r="K86" s="735"/>
    </row>
  </sheetData>
  <mergeCells count="1">
    <mergeCell ref="B2:B5"/>
  </mergeCells>
  <hyperlinks>
    <hyperlink ref="F3" location="Menu!A1" display="→Menu←" xr:uid="{8F227AF6-87C3-40A1-A18D-96F7D4480DCB}"/>
  </hyperlink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7C0F-1C36-4F30-AE0B-508027AE2685}">
  <sheetPr codeName="Planilha26">
    <tabColor theme="5" tint="0.79998168889431442"/>
  </sheetPr>
  <dimension ref="A1:W106"/>
  <sheetViews>
    <sheetView showGridLines="0" zoomScale="80" zoomScaleNormal="80" workbookViewId="0">
      <pane xSplit="2" ySplit="6" topLeftCell="C7" activePane="bottomRight" state="frozen"/>
      <selection activeCell="J13" sqref="J13"/>
      <selection pane="topRight" activeCell="J13" sqref="J13"/>
      <selection pane="bottomLeft" activeCell="J13" sqref="J13"/>
      <selection pane="bottomRight" activeCell="E17" sqref="E17"/>
    </sheetView>
  </sheetViews>
  <sheetFormatPr defaultColWidth="0" defaultRowHeight="14" zeroHeight="1"/>
  <cols>
    <col min="1" max="1" width="2.26953125" style="209" hidden="1" customWidth="1"/>
    <col min="2" max="2" width="17.6328125" style="209" customWidth="1"/>
    <col min="3" max="3" width="15.6328125" style="209" customWidth="1"/>
    <col min="4" max="4" width="19.90625" style="209" bestFit="1" customWidth="1"/>
    <col min="5" max="5" width="15.6328125" style="209" customWidth="1"/>
    <col min="6" max="6" width="17.1796875" style="364" customWidth="1"/>
    <col min="7" max="7" width="15.6328125" style="209" customWidth="1"/>
    <col min="8" max="8" width="5.1796875" style="209" bestFit="1" customWidth="1"/>
    <col min="9" max="9" width="2.81640625" style="1395" customWidth="1"/>
    <col min="10" max="13" width="17.6328125" style="209" customWidth="1"/>
    <col min="14" max="14" width="17.6328125" style="364" customWidth="1"/>
    <col min="15" max="15" width="17.6328125" style="209" customWidth="1"/>
    <col min="16" max="16" width="11.81640625" style="209" customWidth="1"/>
    <col min="17" max="23" width="0" style="209" hidden="1" customWidth="1"/>
    <col min="24" max="16384" width="11.81640625" style="209" hidden="1"/>
  </cols>
  <sheetData>
    <row r="1" spans="1:15" s="208" customFormat="1" ht="3.65" customHeight="1" thickBot="1">
      <c r="C1" s="209"/>
      <c r="D1" s="209"/>
      <c r="E1" s="209"/>
      <c r="F1" s="209"/>
      <c r="G1" s="209"/>
      <c r="H1" s="209"/>
      <c r="I1" s="1395"/>
      <c r="J1" s="209"/>
      <c r="K1" s="209"/>
      <c r="L1" s="209"/>
    </row>
    <row r="2" spans="1:15" s="208" customFormat="1">
      <c r="A2" s="210"/>
      <c r="B2" s="1488" t="e" vm="1">
        <v>#VALUE!</v>
      </c>
      <c r="C2" s="230"/>
      <c r="D2" s="230"/>
      <c r="E2" s="230"/>
      <c r="F2" s="231"/>
      <c r="G2" s="232"/>
      <c r="H2" s="232"/>
      <c r="I2" s="1396"/>
      <c r="J2" s="232"/>
      <c r="K2" s="232"/>
      <c r="L2" s="232"/>
      <c r="M2" s="232"/>
      <c r="N2" s="232"/>
      <c r="O2" s="232"/>
    </row>
    <row r="3" spans="1:15" s="208" customFormat="1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1397"/>
      <c r="J3" s="234"/>
      <c r="K3" s="234"/>
      <c r="L3" s="234"/>
      <c r="M3" s="234"/>
      <c r="N3" s="234"/>
      <c r="O3" s="234"/>
    </row>
    <row r="4" spans="1:15" s="208" customFormat="1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1397"/>
      <c r="J4" s="234"/>
      <c r="K4" s="234"/>
      <c r="L4" s="234"/>
      <c r="M4" s="234"/>
      <c r="N4" s="234"/>
      <c r="O4" s="234"/>
    </row>
    <row r="5" spans="1:15" s="208" customFormat="1" ht="14.5" thickBot="1">
      <c r="A5" s="210"/>
      <c r="B5" s="1490"/>
      <c r="C5" s="237"/>
      <c r="D5" s="237"/>
      <c r="E5" s="237"/>
      <c r="F5" s="238"/>
      <c r="G5" s="238"/>
      <c r="H5" s="238"/>
      <c r="I5" s="1398"/>
      <c r="J5" s="238"/>
      <c r="K5" s="238"/>
      <c r="L5" s="238"/>
      <c r="M5" s="238"/>
      <c r="N5" s="238"/>
      <c r="O5" s="238"/>
    </row>
    <row r="6" spans="1:15" s="208" customFormat="1" ht="14.5" customHeight="1">
      <c r="C6" s="209"/>
      <c r="D6" s="209"/>
      <c r="E6" s="209"/>
      <c r="F6" s="209"/>
      <c r="G6" s="209"/>
      <c r="H6" s="209"/>
      <c r="I6" s="1395"/>
      <c r="J6" s="209"/>
      <c r="K6" s="209"/>
      <c r="L6" s="209"/>
      <c r="M6" s="209"/>
      <c r="N6" s="209"/>
      <c r="O6" s="209"/>
    </row>
    <row r="7" spans="1:15" s="208" customFormat="1" ht="15" customHeight="1">
      <c r="B7" s="211" t="s">
        <v>790</v>
      </c>
      <c r="C7" s="212"/>
      <c r="D7" s="212"/>
      <c r="E7" s="212"/>
      <c r="F7" s="211"/>
      <c r="G7" s="212"/>
      <c r="H7" s="212"/>
      <c r="I7" s="1399"/>
      <c r="J7" s="211" t="s">
        <v>792</v>
      </c>
      <c r="K7" s="212"/>
      <c r="L7" s="212"/>
      <c r="M7" s="212"/>
      <c r="N7" s="212"/>
      <c r="O7" s="212"/>
    </row>
    <row r="8" spans="1:15">
      <c r="G8" s="365"/>
    </row>
    <row r="9" spans="1:15" ht="45" customHeight="1">
      <c r="B9" s="1492" t="s">
        <v>445</v>
      </c>
      <c r="C9" s="1493" t="s">
        <v>425</v>
      </c>
      <c r="D9" s="1493" t="s">
        <v>1150</v>
      </c>
      <c r="E9" s="1493" t="s">
        <v>446</v>
      </c>
      <c r="F9" s="1491" t="s">
        <v>1465</v>
      </c>
      <c r="G9" s="360" t="s">
        <v>583</v>
      </c>
      <c r="J9" s="1492" t="s">
        <v>447</v>
      </c>
      <c r="K9" s="1493" t="s">
        <v>448</v>
      </c>
      <c r="L9" s="1493" t="s">
        <v>1149</v>
      </c>
      <c r="M9" s="1493" t="s">
        <v>449</v>
      </c>
      <c r="N9" s="1491" t="s">
        <v>1355</v>
      </c>
      <c r="O9" s="360" t="s">
        <v>584</v>
      </c>
    </row>
    <row r="10" spans="1:15" ht="16.5" customHeight="1" thickBot="1">
      <c r="B10" s="1492"/>
      <c r="C10" s="1493"/>
      <c r="D10" s="1493"/>
      <c r="E10" s="1493"/>
      <c r="F10" s="1491"/>
      <c r="G10" s="361">
        <f>Menu!F10</f>
        <v>46203</v>
      </c>
      <c r="J10" s="1492"/>
      <c r="K10" s="1493"/>
      <c r="L10" s="1493"/>
      <c r="M10" s="1493"/>
      <c r="N10" s="1491"/>
      <c r="O10" s="361">
        <f>Menu!F15</f>
        <v>46203</v>
      </c>
    </row>
    <row r="11" spans="1:15" ht="16.5" customHeight="1">
      <c r="B11" s="731" t="s">
        <v>1356</v>
      </c>
      <c r="C11" s="732"/>
      <c r="D11" s="732"/>
      <c r="E11" s="732"/>
      <c r="F11" s="732"/>
      <c r="G11" s="732"/>
      <c r="J11" s="731" t="str">
        <f>B11</f>
        <v>IE MADEIRA (51% ISA ENERGIA BRASIL)</v>
      </c>
      <c r="K11" s="732"/>
      <c r="L11" s="732"/>
      <c r="M11" s="732"/>
      <c r="N11" s="732"/>
      <c r="O11" s="732"/>
    </row>
    <row r="12" spans="1:15" ht="16.399999999999999" customHeight="1">
      <c r="A12" s="1487" t="s">
        <v>179</v>
      </c>
      <c r="B12" s="729"/>
      <c r="C12" s="713" t="s">
        <v>463</v>
      </c>
      <c r="D12" s="713" t="s">
        <v>1148</v>
      </c>
      <c r="E12" s="730">
        <v>45734</v>
      </c>
      <c r="F12" s="715">
        <v>0</v>
      </c>
      <c r="G12" s="715">
        <f>F12/51%</f>
        <v>0</v>
      </c>
      <c r="J12" s="729"/>
      <c r="K12" s="713" t="s">
        <v>450</v>
      </c>
      <c r="L12" s="713" t="s">
        <v>1142</v>
      </c>
      <c r="M12" s="730" t="s">
        <v>451</v>
      </c>
      <c r="N12" s="715">
        <f>F12</f>
        <v>0</v>
      </c>
      <c r="O12" s="715">
        <f>G12</f>
        <v>0</v>
      </c>
    </row>
    <row r="13" spans="1:15" ht="16.399999999999999" customHeight="1">
      <c r="A13" s="1487" t="s">
        <v>179</v>
      </c>
      <c r="B13" s="724"/>
      <c r="C13" s="277" t="s">
        <v>219</v>
      </c>
      <c r="D13" s="277" t="s">
        <v>1765</v>
      </c>
      <c r="E13" s="359">
        <v>47529</v>
      </c>
      <c r="F13" s="715">
        <v>210.53997973412436</v>
      </c>
      <c r="G13" s="174">
        <f>F13/51%</f>
        <v>412.82348967475366</v>
      </c>
      <c r="J13" s="724"/>
      <c r="K13" s="277" t="s">
        <v>219</v>
      </c>
      <c r="L13" s="277" t="s">
        <v>1143</v>
      </c>
      <c r="M13" s="359" t="s">
        <v>452</v>
      </c>
      <c r="N13" s="174">
        <f t="shared" ref="N13:N46" si="0">F13</f>
        <v>210.53997973412436</v>
      </c>
      <c r="O13" s="174">
        <f t="shared" ref="O13:O46" si="1">G13</f>
        <v>412.82348967475366</v>
      </c>
    </row>
    <row r="14" spans="1:15" ht="16.399999999999999" customHeight="1">
      <c r="A14" s="1487" t="s">
        <v>179</v>
      </c>
      <c r="B14" s="723"/>
      <c r="C14" s="277" t="s">
        <v>219</v>
      </c>
      <c r="D14" s="277" t="s">
        <v>453</v>
      </c>
      <c r="E14" s="359">
        <v>47529</v>
      </c>
      <c r="F14" s="715">
        <v>1.6244997437756472</v>
      </c>
      <c r="G14" s="174">
        <f>F14/51%</f>
        <v>3.1852936152463669</v>
      </c>
      <c r="J14" s="723"/>
      <c r="K14" s="277" t="s">
        <v>219</v>
      </c>
      <c r="L14" s="277" t="s">
        <v>453</v>
      </c>
      <c r="M14" s="359" t="s">
        <v>452</v>
      </c>
      <c r="N14" s="174">
        <f t="shared" si="0"/>
        <v>1.6244997437756472</v>
      </c>
      <c r="O14" s="174">
        <f t="shared" si="1"/>
        <v>3.1852936152463669</v>
      </c>
    </row>
    <row r="15" spans="1:15" ht="16.399999999999999" customHeight="1">
      <c r="A15" s="1487" t="s">
        <v>179</v>
      </c>
      <c r="B15" s="724"/>
      <c r="C15" s="277" t="s">
        <v>219</v>
      </c>
      <c r="D15" s="1024" t="s">
        <v>1766</v>
      </c>
      <c r="E15" s="359">
        <v>44849</v>
      </c>
      <c r="F15" s="715">
        <v>0</v>
      </c>
      <c r="G15" s="174">
        <f>F15/51%</f>
        <v>0</v>
      </c>
      <c r="I15" s="1403"/>
      <c r="J15" s="724"/>
      <c r="K15" s="277" t="s">
        <v>219</v>
      </c>
      <c r="L15" s="277" t="s">
        <v>1144</v>
      </c>
      <c r="M15" s="359" t="s">
        <v>454</v>
      </c>
      <c r="N15" s="174">
        <f t="shared" si="0"/>
        <v>0</v>
      </c>
      <c r="O15" s="174">
        <f t="shared" si="1"/>
        <v>0</v>
      </c>
    </row>
    <row r="16" spans="1:15" ht="16.399999999999999" customHeight="1">
      <c r="A16" s="1487" t="s">
        <v>179</v>
      </c>
      <c r="B16" s="724"/>
      <c r="C16" s="277" t="s">
        <v>455</v>
      </c>
      <c r="D16" s="1024" t="s">
        <v>1767</v>
      </c>
      <c r="E16" s="359">
        <v>48589</v>
      </c>
      <c r="F16" s="715">
        <v>100.0439554605</v>
      </c>
      <c r="G16" s="174">
        <f>F16/51%</f>
        <v>196.16461855</v>
      </c>
      <c r="I16" s="1403"/>
      <c r="J16" s="724"/>
      <c r="K16" s="277" t="s">
        <v>455</v>
      </c>
      <c r="L16" s="277" t="s">
        <v>1145</v>
      </c>
      <c r="M16" s="359">
        <v>48497</v>
      </c>
      <c r="N16" s="174">
        <f t="shared" si="0"/>
        <v>100.0439554605</v>
      </c>
      <c r="O16" s="174">
        <f t="shared" si="1"/>
        <v>196.16461855</v>
      </c>
    </row>
    <row r="17" spans="1:15" ht="16.399999999999999" customHeight="1">
      <c r="B17" s="722" t="s">
        <v>456</v>
      </c>
      <c r="C17" s="710"/>
      <c r="D17" s="710"/>
      <c r="E17" s="711"/>
      <c r="F17" s="712">
        <f>SUM(F12:F16)</f>
        <v>312.20843493840005</v>
      </c>
      <c r="G17" s="712">
        <f>SUM(G12:G16)</f>
        <v>612.17340184</v>
      </c>
      <c r="I17" s="1403"/>
      <c r="J17" s="722" t="s">
        <v>132</v>
      </c>
      <c r="K17" s="710"/>
      <c r="L17" s="710"/>
      <c r="M17" s="711"/>
      <c r="N17" s="712">
        <f t="shared" si="0"/>
        <v>312.20843493840005</v>
      </c>
      <c r="O17" s="712">
        <f t="shared" si="1"/>
        <v>612.17340184</v>
      </c>
    </row>
    <row r="18" spans="1:15" ht="16.399999999999999" customHeight="1">
      <c r="B18" s="723" t="s">
        <v>457</v>
      </c>
      <c r="C18" s="277"/>
      <c r="D18" s="277"/>
      <c r="E18" s="359"/>
      <c r="F18" s="174">
        <f>$G$18*51%</f>
        <v>59.44509</v>
      </c>
      <c r="G18" s="174">
        <v>116.559</v>
      </c>
      <c r="I18" s="1403"/>
      <c r="J18" s="723" t="s">
        <v>458</v>
      </c>
      <c r="K18" s="277"/>
      <c r="L18" s="277"/>
      <c r="M18" s="359"/>
      <c r="N18" s="174">
        <f t="shared" si="0"/>
        <v>59.44509</v>
      </c>
      <c r="O18" s="174">
        <f t="shared" si="1"/>
        <v>116.559</v>
      </c>
    </row>
    <row r="19" spans="1:15" ht="16.399999999999999" customHeight="1" thickBot="1">
      <c r="B19" s="722" t="s">
        <v>459</v>
      </c>
      <c r="C19" s="710"/>
      <c r="D19" s="710"/>
      <c r="E19" s="711"/>
      <c r="F19" s="712">
        <f>F17-F18</f>
        <v>252.76334493840005</v>
      </c>
      <c r="G19" s="712">
        <f>G17-G18</f>
        <v>495.61440184000003</v>
      </c>
      <c r="I19" s="1403"/>
      <c r="J19" s="722" t="s">
        <v>460</v>
      </c>
      <c r="K19" s="710"/>
      <c r="L19" s="710"/>
      <c r="M19" s="711"/>
      <c r="N19" s="712">
        <f t="shared" si="0"/>
        <v>252.76334493840005</v>
      </c>
      <c r="O19" s="712">
        <f t="shared" si="1"/>
        <v>495.61440184000003</v>
      </c>
    </row>
    <row r="20" spans="1:15" ht="2.5" customHeight="1" thickBot="1">
      <c r="B20" s="725"/>
      <c r="C20" s="143"/>
      <c r="D20" s="143"/>
      <c r="E20" s="143"/>
      <c r="F20" s="143"/>
      <c r="G20" s="143"/>
      <c r="I20" s="1403"/>
      <c r="J20" s="725"/>
      <c r="K20" s="143"/>
      <c r="L20" s="143"/>
      <c r="M20" s="143"/>
      <c r="N20" s="143"/>
      <c r="O20" s="143"/>
    </row>
    <row r="21" spans="1:15" ht="16.399999999999999" customHeight="1">
      <c r="B21" s="731" t="s">
        <v>1357</v>
      </c>
      <c r="C21" s="732"/>
      <c r="D21" s="732"/>
      <c r="E21" s="732"/>
      <c r="F21" s="732"/>
      <c r="G21" s="732"/>
      <c r="I21" s="1403"/>
      <c r="J21" s="731" t="str">
        <f>B21</f>
        <v>IE GARANHUNS (51% ISA ENERGIA BRASIL)</v>
      </c>
      <c r="K21" s="732"/>
      <c r="L21" s="732"/>
      <c r="M21" s="732"/>
      <c r="N21" s="732"/>
      <c r="O21" s="732"/>
    </row>
    <row r="22" spans="1:15" ht="16.399999999999999" customHeight="1">
      <c r="A22" s="1487" t="s">
        <v>1761</v>
      </c>
      <c r="B22" s="723"/>
      <c r="C22" s="277" t="s">
        <v>219</v>
      </c>
      <c r="D22" s="1024" t="s">
        <v>1768</v>
      </c>
      <c r="E22" s="359">
        <v>47102</v>
      </c>
      <c r="F22" s="174">
        <v>23.98032217947323</v>
      </c>
      <c r="G22" s="174">
        <f>F22/51%</f>
        <v>47.020239567594565</v>
      </c>
      <c r="I22" s="1403"/>
      <c r="J22" s="723"/>
      <c r="K22" s="277" t="s">
        <v>219</v>
      </c>
      <c r="L22" s="277" t="s">
        <v>1146</v>
      </c>
      <c r="M22" s="359" t="s">
        <v>461</v>
      </c>
      <c r="N22" s="174">
        <f t="shared" si="0"/>
        <v>23.98032217947323</v>
      </c>
      <c r="O22" s="174">
        <f t="shared" si="1"/>
        <v>47.020239567594565</v>
      </c>
    </row>
    <row r="23" spans="1:15" ht="16.399999999999999" customHeight="1">
      <c r="A23" s="1487" t="s">
        <v>1761</v>
      </c>
      <c r="B23" s="723"/>
      <c r="C23" s="277" t="s">
        <v>219</v>
      </c>
      <c r="D23" s="277" t="s">
        <v>453</v>
      </c>
      <c r="E23" s="359">
        <v>47102</v>
      </c>
      <c r="F23" s="174">
        <v>1.3442877342267683</v>
      </c>
      <c r="G23" s="174">
        <f>F23/51%</f>
        <v>2.6358583024054281</v>
      </c>
      <c r="I23" s="1403"/>
      <c r="J23" s="723"/>
      <c r="K23" s="277" t="s">
        <v>219</v>
      </c>
      <c r="L23" s="277" t="s">
        <v>453</v>
      </c>
      <c r="M23" s="359" t="s">
        <v>461</v>
      </c>
      <c r="N23" s="174">
        <f t="shared" si="0"/>
        <v>1.3442877342267683</v>
      </c>
      <c r="O23" s="174">
        <f t="shared" si="1"/>
        <v>2.6358583024054281</v>
      </c>
    </row>
    <row r="24" spans="1:15" ht="16.399999999999999" customHeight="1">
      <c r="A24" s="1487"/>
      <c r="B24" s="722" t="s">
        <v>456</v>
      </c>
      <c r="C24" s="710"/>
      <c r="D24" s="710"/>
      <c r="E24" s="711"/>
      <c r="F24" s="712">
        <f>SUM(F22:F23)</f>
        <v>25.324609913699998</v>
      </c>
      <c r="G24" s="712">
        <f>SUM(G22:G23)</f>
        <v>49.656097869999996</v>
      </c>
      <c r="H24" s="1176"/>
      <c r="I24" s="1403"/>
      <c r="J24" s="722" t="s">
        <v>132</v>
      </c>
      <c r="K24" s="710"/>
      <c r="L24" s="710"/>
      <c r="M24" s="711"/>
      <c r="N24" s="712">
        <f t="shared" si="0"/>
        <v>25.324609913699998</v>
      </c>
      <c r="O24" s="712">
        <f t="shared" si="1"/>
        <v>49.656097869999996</v>
      </c>
    </row>
    <row r="25" spans="1:15" ht="16.399999999999999" customHeight="1">
      <c r="A25" s="1487"/>
      <c r="B25" s="723" t="s">
        <v>457</v>
      </c>
      <c r="C25" s="277"/>
      <c r="D25" s="277"/>
      <c r="E25" s="359"/>
      <c r="F25" s="174">
        <f>$G$25*51%</f>
        <v>20.354099999999999</v>
      </c>
      <c r="G25" s="174">
        <v>39.909999999999997</v>
      </c>
      <c r="H25" s="365"/>
      <c r="I25" s="1403"/>
      <c r="J25" s="723" t="s">
        <v>458</v>
      </c>
      <c r="K25" s="277"/>
      <c r="L25" s="277"/>
      <c r="M25" s="359"/>
      <c r="N25" s="174">
        <f t="shared" si="0"/>
        <v>20.354099999999999</v>
      </c>
      <c r="O25" s="174">
        <f t="shared" si="1"/>
        <v>39.909999999999997</v>
      </c>
    </row>
    <row r="26" spans="1:15" ht="16.399999999999999" customHeight="1" thickBot="1">
      <c r="A26" s="1487"/>
      <c r="B26" s="722" t="s">
        <v>459</v>
      </c>
      <c r="C26" s="710"/>
      <c r="D26" s="710"/>
      <c r="E26" s="711"/>
      <c r="F26" s="712">
        <f>F24-F25</f>
        <v>4.9705099136999991</v>
      </c>
      <c r="G26" s="712">
        <f>G24-G25</f>
        <v>9.7460978699999998</v>
      </c>
      <c r="I26" s="1403"/>
      <c r="J26" s="722" t="s">
        <v>460</v>
      </c>
      <c r="K26" s="710"/>
      <c r="L26" s="710"/>
      <c r="M26" s="711"/>
      <c r="N26" s="712">
        <f t="shared" si="0"/>
        <v>4.9705099136999991</v>
      </c>
      <c r="O26" s="712">
        <f t="shared" si="1"/>
        <v>9.7460978699999998</v>
      </c>
    </row>
    <row r="27" spans="1:15" ht="2.5" customHeight="1" thickBot="1">
      <c r="A27" s="1487"/>
      <c r="B27" s="725"/>
      <c r="C27" s="143"/>
      <c r="D27" s="143"/>
      <c r="E27" s="143"/>
      <c r="F27" s="143"/>
      <c r="G27" s="143"/>
      <c r="I27" s="1403"/>
      <c r="J27" s="725"/>
      <c r="K27" s="143"/>
      <c r="L27" s="143"/>
      <c r="M27" s="143"/>
      <c r="N27" s="143"/>
      <c r="O27" s="143"/>
    </row>
    <row r="28" spans="1:15" ht="15.5">
      <c r="A28" s="1487"/>
      <c r="B28" s="731" t="s">
        <v>1358</v>
      </c>
      <c r="C28" s="732"/>
      <c r="D28" s="732"/>
      <c r="E28" s="732"/>
      <c r="F28" s="732"/>
      <c r="G28" s="732"/>
      <c r="I28" s="1403"/>
      <c r="J28" s="731" t="str">
        <f>B28</f>
        <v>IE IVAÍ (50% ISA ENERGIA BRASIL)</v>
      </c>
      <c r="K28" s="732"/>
      <c r="L28" s="732"/>
      <c r="M28" s="732"/>
      <c r="N28" s="732"/>
      <c r="O28" s="732"/>
    </row>
    <row r="29" spans="1:15" ht="16.399999999999999" customHeight="1">
      <c r="A29" s="1487" t="s">
        <v>1762</v>
      </c>
      <c r="B29" s="723"/>
      <c r="C29" s="277" t="s">
        <v>463</v>
      </c>
      <c r="D29" s="277" t="s">
        <v>1769</v>
      </c>
      <c r="E29" s="359">
        <v>52580</v>
      </c>
      <c r="F29" s="174">
        <v>1154.917776704435</v>
      </c>
      <c r="G29" s="174">
        <f>F29/50%</f>
        <v>2309.8355534088701</v>
      </c>
      <c r="I29" s="1403"/>
      <c r="J29" s="723"/>
      <c r="K29" s="277" t="s">
        <v>463</v>
      </c>
      <c r="L29" s="277" t="s">
        <v>1147</v>
      </c>
      <c r="M29" s="359" t="s">
        <v>464</v>
      </c>
      <c r="N29" s="174">
        <f t="shared" si="0"/>
        <v>1154.917776704435</v>
      </c>
      <c r="O29" s="174">
        <f t="shared" si="1"/>
        <v>2309.8355534088701</v>
      </c>
    </row>
    <row r="30" spans="1:15" ht="16.399999999999999" customHeight="1">
      <c r="A30" s="1487"/>
      <c r="B30" s="722" t="s">
        <v>456</v>
      </c>
      <c r="C30" s="710"/>
      <c r="D30" s="710"/>
      <c r="E30" s="711"/>
      <c r="F30" s="712">
        <f>SUM(F29)</f>
        <v>1154.917776704435</v>
      </c>
      <c r="G30" s="712">
        <f>SUM(G29)</f>
        <v>2309.8355534088701</v>
      </c>
      <c r="I30" s="1403"/>
      <c r="J30" s="722" t="s">
        <v>132</v>
      </c>
      <c r="K30" s="710"/>
      <c r="L30" s="710"/>
      <c r="M30" s="711"/>
      <c r="N30" s="712">
        <f t="shared" si="0"/>
        <v>1154.917776704435</v>
      </c>
      <c r="O30" s="712">
        <f t="shared" si="1"/>
        <v>2309.8355534088701</v>
      </c>
    </row>
    <row r="31" spans="1:15" ht="16.399999999999999" customHeight="1">
      <c r="A31" s="1487"/>
      <c r="B31" s="723" t="s">
        <v>457</v>
      </c>
      <c r="C31" s="277"/>
      <c r="D31" s="277"/>
      <c r="E31" s="359"/>
      <c r="F31" s="174">
        <f>$G$31*50%</f>
        <v>32.969000000000001</v>
      </c>
      <c r="G31" s="174">
        <v>65.938000000000002</v>
      </c>
      <c r="H31" s="363"/>
      <c r="I31" s="1404"/>
      <c r="J31" s="723" t="s">
        <v>458</v>
      </c>
      <c r="K31" s="277"/>
      <c r="L31" s="277"/>
      <c r="M31" s="359"/>
      <c r="N31" s="174">
        <f t="shared" si="0"/>
        <v>32.969000000000001</v>
      </c>
      <c r="O31" s="174">
        <f t="shared" si="1"/>
        <v>65.938000000000002</v>
      </c>
    </row>
    <row r="32" spans="1:15" ht="16.399999999999999" customHeight="1" thickBot="1">
      <c r="A32" s="1487"/>
      <c r="B32" s="722" t="s">
        <v>459</v>
      </c>
      <c r="C32" s="710"/>
      <c r="D32" s="710"/>
      <c r="E32" s="711"/>
      <c r="F32" s="712">
        <f>+F30-F31</f>
        <v>1121.948776704435</v>
      </c>
      <c r="G32" s="712">
        <f>+G30-G31</f>
        <v>2243.89755340887</v>
      </c>
      <c r="I32" s="1403"/>
      <c r="J32" s="722" t="s">
        <v>460</v>
      </c>
      <c r="K32" s="710"/>
      <c r="L32" s="710"/>
      <c r="M32" s="711"/>
      <c r="N32" s="712">
        <f t="shared" si="0"/>
        <v>1121.948776704435</v>
      </c>
      <c r="O32" s="712">
        <f t="shared" si="1"/>
        <v>2243.89755340887</v>
      </c>
    </row>
    <row r="33" spans="1:15" ht="16.399999999999999" customHeight="1">
      <c r="A33" s="1487"/>
      <c r="B33" s="731" t="s">
        <v>1458</v>
      </c>
      <c r="C33" s="732"/>
      <c r="D33" s="732"/>
      <c r="E33" s="732"/>
      <c r="F33" s="732"/>
      <c r="G33" s="732"/>
      <c r="I33" s="1403"/>
      <c r="J33" s="731" t="s">
        <v>1458</v>
      </c>
      <c r="K33" s="732"/>
      <c r="L33" s="732"/>
      <c r="M33" s="732"/>
      <c r="N33" s="732"/>
      <c r="O33" s="732"/>
    </row>
    <row r="34" spans="1:15" ht="16.399999999999999" customHeight="1">
      <c r="A34" s="1487" t="s">
        <v>1763</v>
      </c>
      <c r="B34" s="723"/>
      <c r="C34" s="277" t="s">
        <v>1460</v>
      </c>
      <c r="D34" s="277" t="s">
        <v>1461</v>
      </c>
      <c r="E34" s="359">
        <v>47649</v>
      </c>
      <c r="F34" s="174">
        <v>208.73833195596001</v>
      </c>
      <c r="G34" s="174">
        <v>100.5</v>
      </c>
      <c r="I34" s="1403"/>
      <c r="J34" s="723"/>
      <c r="K34" s="277" t="s">
        <v>1460</v>
      </c>
      <c r="L34" s="277" t="s">
        <v>1463</v>
      </c>
      <c r="M34" s="359">
        <v>47649</v>
      </c>
      <c r="N34" s="174">
        <v>201</v>
      </c>
      <c r="O34" s="195">
        <f>N34/50%</f>
        <v>402</v>
      </c>
    </row>
    <row r="35" spans="1:15" ht="16.399999999999999" customHeight="1">
      <c r="A35" s="1487" t="s">
        <v>1763</v>
      </c>
      <c r="B35" s="723"/>
      <c r="C35" s="277" t="s">
        <v>1460</v>
      </c>
      <c r="D35" s="277" t="s">
        <v>1462</v>
      </c>
      <c r="E35" s="359">
        <v>48380</v>
      </c>
      <c r="F35" s="174">
        <v>50.886459034040001</v>
      </c>
      <c r="G35" s="174">
        <v>24.5</v>
      </c>
      <c r="I35" s="1403"/>
      <c r="J35" s="723"/>
      <c r="K35" s="277" t="s">
        <v>1460</v>
      </c>
      <c r="L35" s="277" t="s">
        <v>1464</v>
      </c>
      <c r="M35" s="359">
        <v>48380</v>
      </c>
      <c r="N35" s="174">
        <v>49</v>
      </c>
      <c r="O35" s="195">
        <f>N35/50%</f>
        <v>98</v>
      </c>
    </row>
    <row r="36" spans="1:15" ht="16.399999999999999" customHeight="1">
      <c r="A36" s="1487"/>
      <c r="B36" s="722" t="s">
        <v>456</v>
      </c>
      <c r="C36" s="710"/>
      <c r="D36" s="710"/>
      <c r="E36" s="711"/>
      <c r="F36" s="712">
        <f>SUM(F34:F35)</f>
        <v>259.62479099000001</v>
      </c>
      <c r="G36" s="712">
        <f>SUM(G34:G35)</f>
        <v>125</v>
      </c>
      <c r="I36" s="1403"/>
      <c r="J36" s="722" t="s">
        <v>456</v>
      </c>
      <c r="K36" s="710"/>
      <c r="L36" s="710"/>
      <c r="M36" s="711"/>
      <c r="N36" s="712">
        <f>SUM(N34)</f>
        <v>201</v>
      </c>
      <c r="O36" s="712">
        <f>SUM(O34)</f>
        <v>402</v>
      </c>
    </row>
    <row r="37" spans="1:15" ht="16.399999999999999" customHeight="1">
      <c r="A37" s="1487"/>
      <c r="B37" s="723" t="s">
        <v>457</v>
      </c>
      <c r="C37" s="277"/>
      <c r="D37" s="277"/>
      <c r="E37" s="359"/>
      <c r="F37" s="174">
        <f>$G$37*50%</f>
        <v>7.2815000000000003</v>
      </c>
      <c r="G37" s="195">
        <v>14.563000000000001</v>
      </c>
      <c r="I37" s="1403"/>
      <c r="J37" s="723" t="s">
        <v>457</v>
      </c>
      <c r="K37" s="277"/>
      <c r="L37" s="277"/>
      <c r="M37" s="359"/>
      <c r="N37" s="174">
        <f>$G$37*50%</f>
        <v>7.2815000000000003</v>
      </c>
      <c r="O37" s="195">
        <v>22.939</v>
      </c>
    </row>
    <row r="38" spans="1:15" ht="16.399999999999999" customHeight="1" thickBot="1">
      <c r="A38" s="1487"/>
      <c r="B38" s="722" t="s">
        <v>459</v>
      </c>
      <c r="C38" s="710"/>
      <c r="D38" s="710"/>
      <c r="E38" s="711"/>
      <c r="F38" s="712">
        <f>+F36-F37</f>
        <v>252.34329099000001</v>
      </c>
      <c r="G38" s="712">
        <f>+G36-G37</f>
        <v>110.437</v>
      </c>
      <c r="I38" s="1403"/>
      <c r="J38" s="722" t="s">
        <v>459</v>
      </c>
      <c r="K38" s="710"/>
      <c r="L38" s="710"/>
      <c r="M38" s="711"/>
      <c r="N38" s="712">
        <f>+N36-N37</f>
        <v>193.71850000000001</v>
      </c>
      <c r="O38" s="712">
        <f>+O36-O37</f>
        <v>379.06099999999998</v>
      </c>
    </row>
    <row r="39" spans="1:15" ht="16.399999999999999" customHeight="1">
      <c r="A39" s="1487"/>
      <c r="B39" s="731" t="s">
        <v>1459</v>
      </c>
      <c r="C39" s="732"/>
      <c r="D39" s="732"/>
      <c r="E39" s="732"/>
      <c r="F39" s="732"/>
      <c r="G39" s="732"/>
      <c r="I39" s="1403"/>
      <c r="J39" s="731" t="s">
        <v>1459</v>
      </c>
      <c r="K39" s="732"/>
      <c r="L39" s="732"/>
      <c r="M39" s="732"/>
      <c r="N39" s="732"/>
      <c r="O39" s="732"/>
    </row>
    <row r="40" spans="1:15" ht="16.399999999999999" customHeight="1">
      <c r="A40" s="1487" t="s">
        <v>1764</v>
      </c>
      <c r="B40" s="723"/>
      <c r="C40" s="277" t="s">
        <v>1460</v>
      </c>
      <c r="D40" s="277" t="s">
        <v>1461</v>
      </c>
      <c r="E40" s="359">
        <v>47649</v>
      </c>
      <c r="F40" s="174">
        <v>378.08851216702197</v>
      </c>
      <c r="G40" s="195">
        <v>182</v>
      </c>
      <c r="I40" s="1403"/>
      <c r="J40" s="723"/>
      <c r="K40" s="277" t="s">
        <v>1460</v>
      </c>
      <c r="L40" s="277" t="s">
        <v>1463</v>
      </c>
      <c r="M40" s="359">
        <v>47649</v>
      </c>
      <c r="N40" s="174">
        <v>364</v>
      </c>
      <c r="O40" s="195">
        <f>N40/50%</f>
        <v>728</v>
      </c>
    </row>
    <row r="41" spans="1:15" ht="16.399999999999999" customHeight="1">
      <c r="A41" s="1487" t="s">
        <v>1764</v>
      </c>
      <c r="B41" s="723"/>
      <c r="C41" s="277" t="s">
        <v>1460</v>
      </c>
      <c r="D41" s="277" t="s">
        <v>1462</v>
      </c>
      <c r="E41" s="359">
        <v>48380</v>
      </c>
      <c r="F41" s="174">
        <v>89.328604522977798</v>
      </c>
      <c r="G41" s="195">
        <v>43</v>
      </c>
      <c r="I41" s="1403"/>
      <c r="J41" s="723"/>
      <c r="K41" s="277" t="s">
        <v>1460</v>
      </c>
      <c r="L41" s="277" t="s">
        <v>1464</v>
      </c>
      <c r="M41" s="359">
        <v>48380</v>
      </c>
      <c r="N41" s="174">
        <v>86</v>
      </c>
      <c r="O41" s="195">
        <f>N41/50%</f>
        <v>172</v>
      </c>
    </row>
    <row r="42" spans="1:15" ht="16.399999999999999" customHeight="1">
      <c r="A42" s="1487"/>
      <c r="B42" s="722" t="s">
        <v>456</v>
      </c>
      <c r="C42" s="710"/>
      <c r="D42" s="710"/>
      <c r="E42" s="711"/>
      <c r="F42" s="712">
        <f>SUM(F40:F41)</f>
        <v>467.41711668999977</v>
      </c>
      <c r="G42" s="712">
        <f>SUM(G40:G41)</f>
        <v>225</v>
      </c>
      <c r="I42" s="1403"/>
      <c r="J42" s="722" t="s">
        <v>456</v>
      </c>
      <c r="K42" s="710"/>
      <c r="L42" s="710"/>
      <c r="M42" s="711"/>
      <c r="N42" s="712">
        <f>SUM(N40)</f>
        <v>364</v>
      </c>
      <c r="O42" s="712">
        <f>SUM(O40)</f>
        <v>728</v>
      </c>
    </row>
    <row r="43" spans="1:15" ht="16.399999999999999" customHeight="1">
      <c r="A43" s="1487"/>
      <c r="B43" s="723" t="s">
        <v>457</v>
      </c>
      <c r="C43" s="277"/>
      <c r="D43" s="277"/>
      <c r="E43" s="359"/>
      <c r="F43" s="174">
        <f>$G$43*50%</f>
        <v>8.1155000000000008</v>
      </c>
      <c r="G43" s="195">
        <v>16.231000000000002</v>
      </c>
      <c r="I43" s="1403"/>
      <c r="J43" s="723" t="s">
        <v>457</v>
      </c>
      <c r="K43" s="277"/>
      <c r="L43" s="277"/>
      <c r="M43" s="359"/>
      <c r="N43" s="174">
        <f>$G$31*50%</f>
        <v>32.969000000000001</v>
      </c>
      <c r="O43" s="195">
        <v>22.939</v>
      </c>
    </row>
    <row r="44" spans="1:15" ht="16.399999999999999" customHeight="1" thickBot="1">
      <c r="A44" s="1487"/>
      <c r="B44" s="722" t="s">
        <v>459</v>
      </c>
      <c r="C44" s="710"/>
      <c r="D44" s="710"/>
      <c r="E44" s="711"/>
      <c r="F44" s="712">
        <f>+F42-F43</f>
        <v>459.30161668999978</v>
      </c>
      <c r="G44" s="712">
        <f>+G42-G43</f>
        <v>208.76900000000001</v>
      </c>
      <c r="I44" s="1403"/>
      <c r="J44" s="722" t="s">
        <v>459</v>
      </c>
      <c r="K44" s="710"/>
      <c r="L44" s="710"/>
      <c r="M44" s="711"/>
      <c r="N44" s="712">
        <f>+N42-N43</f>
        <v>331.03100000000001</v>
      </c>
      <c r="O44" s="712">
        <f>+O42-O43</f>
        <v>705.06100000000004</v>
      </c>
    </row>
    <row r="45" spans="1:15" ht="16.399999999999999" customHeight="1">
      <c r="A45" s="1487"/>
      <c r="B45" s="733" t="s">
        <v>465</v>
      </c>
      <c r="C45" s="708"/>
      <c r="D45" s="708"/>
      <c r="E45" s="708"/>
      <c r="F45" s="708">
        <f>SUM(F17,F24,F30,F36,F42)</f>
        <v>2219.4927292365351</v>
      </c>
      <c r="G45" s="708">
        <f>SUM(G17,G24,G30,G36,G42)</f>
        <v>3321.6650531188698</v>
      </c>
      <c r="I45" s="1403"/>
      <c r="J45" s="733" t="s">
        <v>466</v>
      </c>
      <c r="K45" s="708"/>
      <c r="L45" s="708"/>
      <c r="M45" s="708"/>
      <c r="N45" s="708">
        <f t="shared" si="0"/>
        <v>2219.4927292365351</v>
      </c>
      <c r="O45" s="708">
        <f t="shared" si="1"/>
        <v>3321.6650531188698</v>
      </c>
    </row>
    <row r="46" spans="1:15" ht="16.399999999999999" customHeight="1" thickBot="1">
      <c r="B46" s="734" t="s">
        <v>467</v>
      </c>
      <c r="C46" s="709"/>
      <c r="D46" s="709"/>
      <c r="E46" s="709"/>
      <c r="F46" s="709">
        <f>SUM(F19,F26,F32,F38,F44)</f>
        <v>2091.3275392365349</v>
      </c>
      <c r="G46" s="709">
        <f>SUM(G19,G26,G32,G38,G44)</f>
        <v>3068.4640531188697</v>
      </c>
      <c r="I46" s="1403"/>
      <c r="J46" s="734" t="s">
        <v>468</v>
      </c>
      <c r="K46" s="709"/>
      <c r="L46" s="709"/>
      <c r="M46" s="709"/>
      <c r="N46" s="709">
        <f t="shared" si="0"/>
        <v>2091.3275392365349</v>
      </c>
      <c r="O46" s="709">
        <f t="shared" si="1"/>
        <v>3068.4640531188697</v>
      </c>
    </row>
    <row r="47" spans="1:15">
      <c r="C47" s="362"/>
      <c r="D47" s="362"/>
      <c r="G47" s="364"/>
      <c r="I47" s="1403"/>
      <c r="J47" s="362"/>
      <c r="O47" s="364"/>
    </row>
    <row r="48" spans="1:15" ht="15.5">
      <c r="B48" s="726" t="s">
        <v>127</v>
      </c>
      <c r="C48" s="727"/>
      <c r="D48" s="727"/>
      <c r="E48" s="312"/>
      <c r="F48" s="728">
        <v>0</v>
      </c>
      <c r="N48" s="209"/>
    </row>
    <row r="49" spans="2:14" ht="15.5">
      <c r="B49" s="726" t="s">
        <v>457</v>
      </c>
      <c r="C49" s="727"/>
      <c r="D49" s="727"/>
      <c r="E49" s="312"/>
      <c r="F49" s="728">
        <v>0</v>
      </c>
      <c r="N49" s="209"/>
    </row>
    <row r="50" spans="2:14" ht="13.75" customHeight="1">
      <c r="C50" s="362"/>
      <c r="D50" s="362"/>
      <c r="F50" s="364">
        <f>F12+F29</f>
        <v>1154.917776704435</v>
      </c>
      <c r="I50" s="1403"/>
      <c r="J50" s="362"/>
    </row>
    <row r="51" spans="2:14" ht="14.5" customHeight="1">
      <c r="C51" s="362"/>
      <c r="D51" s="362"/>
      <c r="F51" s="365">
        <f>F50/F45</f>
        <v>0.52035213339117614</v>
      </c>
      <c r="I51" s="1403"/>
      <c r="J51" s="362"/>
    </row>
    <row r="52" spans="2:14">
      <c r="C52" s="362"/>
      <c r="D52" s="362"/>
      <c r="I52" s="1403"/>
      <c r="J52" s="362"/>
    </row>
    <row r="53" spans="2:14" ht="15.65" hidden="1" customHeight="1">
      <c r="C53" s="362"/>
      <c r="D53" s="362"/>
      <c r="I53" s="1403"/>
      <c r="J53" s="362"/>
    </row>
    <row r="54" spans="2:14" ht="15.65" hidden="1" customHeight="1">
      <c r="C54" s="362"/>
      <c r="D54" s="362"/>
      <c r="I54" s="1403"/>
      <c r="J54" s="362"/>
    </row>
    <row r="55" spans="2:14" ht="15" hidden="1" customHeight="1">
      <c r="C55" s="362"/>
      <c r="D55" s="362"/>
      <c r="I55" s="1403"/>
      <c r="J55" s="362"/>
    </row>
    <row r="56" spans="2:14" ht="15.65" hidden="1" customHeight="1">
      <c r="C56" s="362"/>
      <c r="D56" s="362"/>
      <c r="I56" s="1403"/>
      <c r="J56" s="362"/>
    </row>
    <row r="57" spans="2:14" ht="15.65" hidden="1" customHeight="1">
      <c r="C57" s="362"/>
      <c r="D57" s="362"/>
      <c r="I57" s="1403"/>
      <c r="J57" s="362"/>
    </row>
    <row r="58" spans="2:14" ht="15.65" hidden="1" customHeight="1">
      <c r="C58" s="362"/>
      <c r="D58" s="362"/>
      <c r="I58" s="1403"/>
      <c r="J58" s="362"/>
    </row>
    <row r="59" spans="2:14" ht="15" hidden="1" customHeight="1">
      <c r="I59" s="1403"/>
      <c r="J59" s="362"/>
    </row>
    <row r="60" spans="2:14" ht="15.65" hidden="1" customHeight="1">
      <c r="I60" s="1403"/>
      <c r="J60" s="362"/>
    </row>
    <row r="61" spans="2:14" ht="16.399999999999999" hidden="1" customHeight="1" thickBot="1">
      <c r="I61" s="1403"/>
      <c r="J61" s="362"/>
    </row>
    <row r="62" spans="2:14" ht="15.65" hidden="1" customHeight="1">
      <c r="I62" s="1403"/>
      <c r="J62" s="362"/>
    </row>
    <row r="63" spans="2:14" ht="15" hidden="1" customHeight="1">
      <c r="C63" s="362"/>
      <c r="D63" s="362"/>
      <c r="I63" s="1403"/>
      <c r="J63" s="362"/>
    </row>
    <row r="64" spans="2:14" ht="15" hidden="1" customHeight="1">
      <c r="C64" s="362"/>
      <c r="D64" s="362"/>
      <c r="I64" s="1403"/>
      <c r="J64" s="362"/>
    </row>
    <row r="65" spans="3:14" ht="15" hidden="1" customHeight="1">
      <c r="C65" s="362"/>
      <c r="D65" s="362"/>
      <c r="I65" s="1403"/>
      <c r="J65" s="362"/>
      <c r="N65" s="209"/>
    </row>
    <row r="66" spans="3:14" ht="15.65" hidden="1" customHeight="1">
      <c r="C66" s="362"/>
      <c r="D66" s="362"/>
      <c r="I66" s="1403"/>
      <c r="J66" s="362"/>
      <c r="N66" s="209"/>
    </row>
    <row r="67" spans="3:14" ht="15" hidden="1" customHeight="1">
      <c r="C67" s="362"/>
      <c r="D67" s="362"/>
      <c r="I67" s="1403"/>
      <c r="J67" s="362"/>
      <c r="N67" s="209"/>
    </row>
    <row r="68" spans="3:14" ht="15.65" hidden="1" customHeight="1">
      <c r="C68" s="362"/>
      <c r="D68" s="362"/>
      <c r="I68" s="1403"/>
      <c r="J68" s="362"/>
      <c r="N68" s="209"/>
    </row>
    <row r="69" spans="3:14" ht="16.399999999999999" hidden="1" customHeight="1" thickBot="1">
      <c r="C69" s="362"/>
      <c r="D69" s="362"/>
      <c r="I69" s="1403"/>
      <c r="J69" s="362"/>
      <c r="N69" s="209"/>
    </row>
    <row r="70" spans="3:14" ht="15.65" hidden="1" customHeight="1">
      <c r="C70" s="362"/>
      <c r="D70" s="362"/>
      <c r="I70" s="1403"/>
      <c r="J70" s="362"/>
      <c r="N70" s="209"/>
    </row>
    <row r="71" spans="3:14" ht="15.65" hidden="1" customHeight="1">
      <c r="C71" s="362"/>
      <c r="D71" s="362"/>
      <c r="I71" s="1403"/>
      <c r="J71" s="362"/>
      <c r="N71" s="209"/>
    </row>
    <row r="72" spans="3:14" ht="15" hidden="1" customHeight="1">
      <c r="C72" s="362"/>
      <c r="D72" s="362"/>
      <c r="I72" s="1403"/>
      <c r="J72" s="362"/>
      <c r="N72" s="209"/>
    </row>
    <row r="73" spans="3:14" ht="15" hidden="1" customHeight="1">
      <c r="C73" s="362"/>
      <c r="D73" s="362"/>
      <c r="I73" s="1403"/>
      <c r="J73" s="362"/>
      <c r="N73" s="209"/>
    </row>
    <row r="74" spans="3:14" ht="15" hidden="1" customHeight="1">
      <c r="C74" s="362"/>
      <c r="D74" s="362"/>
      <c r="I74" s="1403"/>
      <c r="J74" s="362"/>
      <c r="N74" s="209"/>
    </row>
    <row r="75" spans="3:14" ht="15.65" hidden="1" customHeight="1">
      <c r="C75" s="362"/>
      <c r="D75" s="362"/>
      <c r="I75" s="1403"/>
      <c r="J75" s="362"/>
      <c r="N75" s="209"/>
    </row>
    <row r="76" spans="3:14" ht="16.399999999999999" hidden="1" customHeight="1" thickBot="1">
      <c r="C76" s="362"/>
      <c r="D76" s="362"/>
      <c r="I76" s="1403"/>
      <c r="J76" s="362"/>
      <c r="N76" s="209"/>
    </row>
    <row r="77" spans="3:14" hidden="1">
      <c r="C77" s="362"/>
      <c r="D77" s="362"/>
      <c r="I77" s="1403"/>
      <c r="J77" s="362"/>
      <c r="N77" s="209"/>
    </row>
    <row r="78" spans="3:14" hidden="1">
      <c r="C78" s="362"/>
      <c r="D78" s="362"/>
      <c r="I78" s="1403"/>
      <c r="J78" s="362"/>
      <c r="N78" s="209"/>
    </row>
    <row r="79" spans="3:14" hidden="1">
      <c r="C79" s="362"/>
      <c r="D79" s="362"/>
      <c r="I79" s="1403"/>
      <c r="J79" s="362"/>
      <c r="N79" s="209"/>
    </row>
    <row r="80" spans="3:14" hidden="1">
      <c r="C80" s="362"/>
      <c r="D80" s="362"/>
      <c r="I80" s="1403"/>
      <c r="J80" s="362"/>
      <c r="N80" s="209"/>
    </row>
    <row r="81" spans="3:14" hidden="1">
      <c r="C81" s="362"/>
      <c r="D81" s="362"/>
      <c r="I81" s="1403"/>
      <c r="J81" s="362"/>
      <c r="N81" s="209"/>
    </row>
    <row r="82" spans="3:14" hidden="1">
      <c r="C82" s="362"/>
      <c r="D82" s="362"/>
      <c r="I82" s="1403"/>
      <c r="J82" s="362"/>
      <c r="N82" s="209"/>
    </row>
    <row r="83" spans="3:14" hidden="1">
      <c r="C83" s="362"/>
      <c r="D83" s="362"/>
      <c r="I83" s="1403"/>
      <c r="J83" s="362"/>
      <c r="N83" s="209"/>
    </row>
    <row r="84" spans="3:14" hidden="1">
      <c r="C84" s="362"/>
      <c r="D84" s="362"/>
      <c r="I84" s="1403"/>
      <c r="J84" s="362"/>
      <c r="N84" s="209"/>
    </row>
    <row r="85" spans="3:14" hidden="1">
      <c r="C85" s="362"/>
      <c r="D85" s="362"/>
      <c r="I85" s="1403"/>
      <c r="J85" s="362"/>
      <c r="N85" s="209"/>
    </row>
    <row r="86" spans="3:14" hidden="1">
      <c r="C86" s="362"/>
      <c r="D86" s="362"/>
      <c r="I86" s="1403"/>
      <c r="J86" s="362"/>
      <c r="N86" s="209"/>
    </row>
    <row r="87" spans="3:14" hidden="1">
      <c r="C87" s="362"/>
      <c r="D87" s="362"/>
      <c r="I87" s="1403"/>
      <c r="J87" s="362"/>
      <c r="N87" s="209"/>
    </row>
    <row r="88" spans="3:14" hidden="1">
      <c r="C88" s="362"/>
      <c r="D88" s="362"/>
      <c r="I88" s="1403"/>
      <c r="J88" s="362"/>
      <c r="N88" s="209"/>
    </row>
    <row r="89" spans="3:14" hidden="1">
      <c r="C89" s="362"/>
      <c r="D89" s="362"/>
      <c r="I89" s="1403"/>
      <c r="J89" s="362"/>
      <c r="N89" s="209"/>
    </row>
    <row r="90" spans="3:14" hidden="1">
      <c r="C90" s="362"/>
      <c r="D90" s="362"/>
      <c r="I90" s="1403"/>
      <c r="J90" s="362"/>
      <c r="N90" s="209"/>
    </row>
    <row r="91" spans="3:14" hidden="1">
      <c r="C91" s="362"/>
      <c r="D91" s="362"/>
      <c r="I91" s="1403"/>
      <c r="J91" s="362"/>
      <c r="N91" s="209"/>
    </row>
    <row r="92" spans="3:14" hidden="1">
      <c r="C92" s="362"/>
      <c r="D92" s="362"/>
      <c r="I92" s="1403"/>
      <c r="J92" s="362"/>
      <c r="N92" s="209"/>
    </row>
    <row r="93" spans="3:14" hidden="1">
      <c r="C93" s="362"/>
      <c r="D93" s="362"/>
      <c r="I93" s="1403"/>
      <c r="J93" s="362"/>
      <c r="N93" s="209"/>
    </row>
    <row r="94" spans="3:14" hidden="1">
      <c r="C94" s="362"/>
      <c r="D94" s="362"/>
      <c r="I94" s="1403"/>
      <c r="J94" s="362"/>
      <c r="N94" s="209"/>
    </row>
    <row r="95" spans="3:14" hidden="1">
      <c r="C95" s="362"/>
      <c r="D95" s="362"/>
      <c r="I95" s="1403"/>
      <c r="J95" s="362"/>
      <c r="N95" s="209"/>
    </row>
    <row r="96" spans="3:14" hidden="1">
      <c r="C96" s="362"/>
      <c r="D96" s="362"/>
      <c r="I96" s="1403"/>
      <c r="J96" s="362"/>
      <c r="N96" s="209"/>
    </row>
    <row r="97" spans="3:14" hidden="1">
      <c r="C97" s="362"/>
      <c r="D97" s="362"/>
      <c r="I97" s="1403"/>
      <c r="J97" s="362"/>
      <c r="N97" s="209"/>
    </row>
    <row r="98" spans="3:14" hidden="1">
      <c r="C98" s="362"/>
      <c r="D98" s="362"/>
      <c r="I98" s="1403"/>
      <c r="J98" s="362"/>
      <c r="N98" s="209"/>
    </row>
    <row r="99" spans="3:14" hidden="1">
      <c r="C99" s="362"/>
      <c r="D99" s="362"/>
      <c r="I99" s="1403"/>
      <c r="J99" s="362"/>
      <c r="N99" s="209"/>
    </row>
    <row r="100" spans="3:14" hidden="1">
      <c r="C100" s="362"/>
      <c r="D100" s="362"/>
      <c r="I100" s="1403"/>
      <c r="J100" s="362"/>
      <c r="N100" s="209"/>
    </row>
    <row r="101" spans="3:14" hidden="1">
      <c r="C101" s="362"/>
      <c r="D101" s="362"/>
      <c r="I101" s="1403"/>
      <c r="J101" s="362"/>
      <c r="N101" s="209"/>
    </row>
    <row r="102" spans="3:14">
      <c r="N102" s="209"/>
    </row>
    <row r="103" spans="3:14">
      <c r="N103" s="209"/>
    </row>
    <row r="104" spans="3:14">
      <c r="N104" s="209"/>
    </row>
    <row r="105" spans="3:14">
      <c r="N105" s="209"/>
    </row>
    <row r="106" spans="3:14">
      <c r="N106" s="209"/>
    </row>
  </sheetData>
  <mergeCells count="11">
    <mergeCell ref="B2:B5"/>
    <mergeCell ref="N9:N10"/>
    <mergeCell ref="J9:J10"/>
    <mergeCell ref="K9:K10"/>
    <mergeCell ref="L9:L10"/>
    <mergeCell ref="M9:M10"/>
    <mergeCell ref="B9:B10"/>
    <mergeCell ref="C9:C10"/>
    <mergeCell ref="D9:D10"/>
    <mergeCell ref="E9:E10"/>
    <mergeCell ref="F9:F10"/>
  </mergeCells>
  <hyperlinks>
    <hyperlink ref="F3" location="Menu!A1" display="→Menu←" xr:uid="{D43A854C-FA21-49A2-82E1-DA65F5A29D91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5A10-BDD7-4364-9777-B15A8926D181}">
  <sheetPr codeName="Planilha27">
    <tabColor theme="9" tint="0.79998168889431442"/>
  </sheetPr>
  <dimension ref="A1:W87"/>
  <sheetViews>
    <sheetView showGridLines="0" zoomScale="80" zoomScaleNormal="80" workbookViewId="0">
      <pane xSplit="2" ySplit="10" topLeftCell="C11" activePane="bottomRight" state="frozen"/>
      <selection activeCell="N14" sqref="N14"/>
      <selection pane="topRight" activeCell="N14" sqref="N14"/>
      <selection pane="bottomLeft" activeCell="N14" sqref="N14"/>
      <selection pane="bottomRight" activeCell="C37" sqref="C37"/>
    </sheetView>
  </sheetViews>
  <sheetFormatPr defaultColWidth="10.54296875" defaultRowHeight="0" customHeight="1" zeroHeight="1" outlineLevelRow="1" outlineLevelCol="5"/>
  <cols>
    <col min="1" max="1" width="1.1796875" style="213" customWidth="1"/>
    <col min="2" max="2" width="58.54296875" style="213" customWidth="1"/>
    <col min="3" max="5" width="11.1796875" style="213" customWidth="1"/>
    <col min="6" max="8" width="11.1796875" style="213" customWidth="1" outlineLevel="5"/>
    <col min="9" max="9" width="7" style="208" customWidth="1"/>
    <col min="10" max="10" width="11.54296875" style="745" bestFit="1" customWidth="1"/>
    <col min="11" max="11" width="11.54296875" style="745" hidden="1" customWidth="1"/>
    <col min="12" max="12" width="12.453125" style="208" customWidth="1"/>
    <col min="13" max="13" width="50.7265625" style="213" customWidth="1"/>
    <col min="14" max="19" width="11.1796875" style="213" customWidth="1"/>
    <col min="20" max="20" width="8.36328125" style="213" customWidth="1"/>
    <col min="21" max="16384" width="10.54296875" style="213"/>
  </cols>
  <sheetData>
    <row r="1" spans="1:23" s="208" customFormat="1" ht="3.65" customHeight="1" thickBot="1">
      <c r="C1" s="209"/>
      <c r="D1" s="209"/>
      <c r="E1" s="209"/>
      <c r="F1" s="209"/>
      <c r="G1" s="209"/>
      <c r="H1" s="209"/>
      <c r="I1" s="209"/>
      <c r="J1" s="209"/>
    </row>
    <row r="2" spans="1:23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23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23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23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23" ht="12.5">
      <c r="I6" s="213"/>
      <c r="J6" s="213"/>
      <c r="K6" s="213"/>
      <c r="L6" s="213"/>
    </row>
    <row r="7" spans="1:23" s="208" customFormat="1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1" t="s">
        <v>792</v>
      </c>
      <c r="N7" s="212"/>
      <c r="O7" s="212"/>
      <c r="P7" s="212"/>
      <c r="Q7" s="212"/>
      <c r="R7" s="212"/>
      <c r="S7" s="212"/>
    </row>
    <row r="8" spans="1:23" ht="14.5" thickBot="1"/>
    <row r="9" spans="1:23" ht="15" customHeight="1" thickBot="1">
      <c r="B9" s="30" t="s">
        <v>141</v>
      </c>
      <c r="C9" s="1506" t="s">
        <v>25</v>
      </c>
      <c r="D9" s="1507"/>
      <c r="E9" s="1507"/>
      <c r="F9" s="1507"/>
      <c r="G9" s="1507"/>
      <c r="H9" s="1507"/>
      <c r="M9" s="30" t="s">
        <v>249</v>
      </c>
      <c r="N9" s="1506" t="s">
        <v>12</v>
      </c>
      <c r="O9" s="1507"/>
      <c r="P9" s="1507"/>
      <c r="Q9" s="1507"/>
      <c r="R9" s="1507"/>
      <c r="S9" s="1507"/>
    </row>
    <row r="10" spans="1:23" ht="15" customHeight="1" thickBot="1">
      <c r="B10" s="179" t="s">
        <v>26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J10" s="32" t="s">
        <v>556</v>
      </c>
      <c r="K10" s="32" t="s">
        <v>557</v>
      </c>
      <c r="M10" s="179" t="s">
        <v>619</v>
      </c>
      <c r="N10" s="32" t="str">
        <f>Menu!$D$15</f>
        <v>2Q26</v>
      </c>
      <c r="O10" s="100" t="str">
        <f>Menu!$D$16</f>
        <v>2Q25</v>
      </c>
      <c r="P10" s="32" t="s">
        <v>13</v>
      </c>
      <c r="Q10" s="32" t="str">
        <f>Menu!D17</f>
        <v>1H26</v>
      </c>
      <c r="R10" s="32" t="str">
        <f>Menu!D18</f>
        <v>1H25</v>
      </c>
      <c r="S10" s="32" t="s">
        <v>13</v>
      </c>
    </row>
    <row r="11" spans="1:23" ht="15" customHeight="1" thickBot="1">
      <c r="B11" s="104" t="s">
        <v>55</v>
      </c>
      <c r="C11" s="555">
        <f>SUM(C12:C16)</f>
        <v>2904.192</v>
      </c>
      <c r="D11" s="555">
        <f>SUM(D12:D16)</f>
        <v>1626.579</v>
      </c>
      <c r="E11" s="106">
        <f>IFERROR(C11/D11-1,"N.A.")</f>
        <v>0.78546015902086541</v>
      </c>
      <c r="F11" s="555">
        <f>SUM(F12:F16)</f>
        <v>5704.2210000000005</v>
      </c>
      <c r="G11" s="555">
        <f>SUM(G12:G16)</f>
        <v>4313.7619999999997</v>
      </c>
      <c r="H11" s="106">
        <f>IFERROR(F11/G11-1,"N.A.")</f>
        <v>0.32233094918078486</v>
      </c>
      <c r="J11" s="105">
        <f t="shared" ref="J11:J42" si="0">C11-D11</f>
        <v>1277.6130000000001</v>
      </c>
      <c r="K11" s="105">
        <f t="shared" ref="K11:K42" si="1">F11-G11</f>
        <v>1390.4590000000007</v>
      </c>
      <c r="M11" s="104" t="s">
        <v>350</v>
      </c>
      <c r="N11" s="555">
        <f t="shared" ref="N11:N42" si="2">C11</f>
        <v>2904.192</v>
      </c>
      <c r="O11" s="555">
        <f t="shared" ref="O11:O42" si="3">D11</f>
        <v>1626.579</v>
      </c>
      <c r="P11" s="106">
        <f t="shared" ref="P11:P42" si="4">E11</f>
        <v>0.78546015902086541</v>
      </c>
      <c r="Q11" s="105">
        <f t="shared" ref="Q11:Q42" si="5">F11</f>
        <v>5704.2210000000005</v>
      </c>
      <c r="R11" s="105">
        <f t="shared" ref="R11:R42" si="6">G11</f>
        <v>4313.7619999999997</v>
      </c>
      <c r="S11" s="106">
        <f t="shared" ref="S11:S42" si="7">H11</f>
        <v>0.32233094918078486</v>
      </c>
    </row>
    <row r="12" spans="1:23" s="747" customFormat="1" ht="15" customHeight="1" outlineLevel="1">
      <c r="B12" s="131" t="s">
        <v>981</v>
      </c>
      <c r="C12" s="556">
        <v>1398.3340000000001</v>
      </c>
      <c r="D12" s="556">
        <v>1362.829</v>
      </c>
      <c r="E12" s="126">
        <f t="shared" ref="E12:E42" si="8">IFERROR(C12/D12-1,"N.A.")</f>
        <v>2.6052424772293525E-2</v>
      </c>
      <c r="F12" s="556">
        <v>2898.096</v>
      </c>
      <c r="G12" s="556">
        <v>2701.4749999999999</v>
      </c>
      <c r="H12" s="126">
        <f t="shared" ref="H12:H42" si="9">IFERROR(F12/G12-1,"N.A.")</f>
        <v>7.2782831601254872E-2</v>
      </c>
      <c r="I12" s="208"/>
      <c r="J12" s="125">
        <f t="shared" si="0"/>
        <v>35.505000000000109</v>
      </c>
      <c r="K12" s="125">
        <f t="shared" si="1"/>
        <v>196.62100000000009</v>
      </c>
      <c r="L12" s="789" t="s">
        <v>692</v>
      </c>
      <c r="M12" s="131" t="s">
        <v>233</v>
      </c>
      <c r="N12" s="556">
        <f t="shared" si="2"/>
        <v>1398.3340000000001</v>
      </c>
      <c r="O12" s="556">
        <f t="shared" si="3"/>
        <v>1362.829</v>
      </c>
      <c r="P12" s="126">
        <f t="shared" si="4"/>
        <v>2.6052424772293525E-2</v>
      </c>
      <c r="Q12" s="125">
        <f t="shared" si="5"/>
        <v>2898.096</v>
      </c>
      <c r="R12" s="125">
        <f t="shared" si="6"/>
        <v>2701.4749999999999</v>
      </c>
      <c r="S12" s="126">
        <f t="shared" si="7"/>
        <v>7.2782831601254872E-2</v>
      </c>
    </row>
    <row r="13" spans="1:23" s="747" customFormat="1" ht="15" customHeight="1" outlineLevel="1">
      <c r="B13" s="131" t="s">
        <v>215</v>
      </c>
      <c r="C13" s="556">
        <v>350.66300000000001</v>
      </c>
      <c r="D13" s="556">
        <v>318.83100000000002</v>
      </c>
      <c r="E13" s="126">
        <f t="shared" si="8"/>
        <v>9.9839727002706713E-2</v>
      </c>
      <c r="F13" s="556">
        <v>706.12699999999995</v>
      </c>
      <c r="G13" s="556">
        <v>651.49300000000005</v>
      </c>
      <c r="H13" s="126">
        <f t="shared" si="9"/>
        <v>8.3859688438709057E-2</v>
      </c>
      <c r="I13" s="208"/>
      <c r="J13" s="125">
        <f t="shared" si="0"/>
        <v>31.831999999999994</v>
      </c>
      <c r="K13" s="125">
        <f t="shared" si="1"/>
        <v>54.633999999999901</v>
      </c>
      <c r="L13" s="789" t="s">
        <v>691</v>
      </c>
      <c r="M13" s="131" t="s">
        <v>383</v>
      </c>
      <c r="N13" s="556">
        <f t="shared" si="2"/>
        <v>350.66300000000001</v>
      </c>
      <c r="O13" s="556">
        <f t="shared" si="3"/>
        <v>318.83100000000002</v>
      </c>
      <c r="P13" s="126">
        <f t="shared" si="4"/>
        <v>9.9839727002706713E-2</v>
      </c>
      <c r="Q13" s="125">
        <f t="shared" si="5"/>
        <v>706.12699999999995</v>
      </c>
      <c r="R13" s="125">
        <f t="shared" si="6"/>
        <v>651.49300000000005</v>
      </c>
      <c r="S13" s="126">
        <f t="shared" si="7"/>
        <v>8.3859688438709057E-2</v>
      </c>
    </row>
    <row r="14" spans="1:23" s="747" customFormat="1" ht="15" hidden="1" customHeight="1" outlineLevel="1">
      <c r="B14" s="131" t="s">
        <v>224</v>
      </c>
      <c r="C14" s="556">
        <v>0</v>
      </c>
      <c r="D14" s="556">
        <v>0</v>
      </c>
      <c r="E14" s="126" t="str">
        <f t="shared" si="8"/>
        <v>N.A.</v>
      </c>
      <c r="F14" s="556">
        <v>0</v>
      </c>
      <c r="G14" s="556">
        <v>0</v>
      </c>
      <c r="H14" s="126" t="str">
        <f t="shared" si="9"/>
        <v>N.A.</v>
      </c>
      <c r="I14" s="208"/>
      <c r="J14" s="125">
        <f t="shared" si="0"/>
        <v>0</v>
      </c>
      <c r="K14" s="125">
        <f t="shared" si="1"/>
        <v>0</v>
      </c>
      <c r="L14" s="789" t="s">
        <v>384</v>
      </c>
      <c r="M14" s="131" t="s">
        <v>384</v>
      </c>
      <c r="N14" s="556">
        <f t="shared" si="2"/>
        <v>0</v>
      </c>
      <c r="O14" s="556">
        <f t="shared" si="3"/>
        <v>0</v>
      </c>
      <c r="P14" s="126" t="str">
        <f t="shared" si="4"/>
        <v>N.A.</v>
      </c>
      <c r="Q14" s="125">
        <f t="shared" si="5"/>
        <v>0</v>
      </c>
      <c r="R14" s="125">
        <f t="shared" si="6"/>
        <v>0</v>
      </c>
      <c r="S14" s="126" t="str">
        <f t="shared" si="7"/>
        <v>N.A.</v>
      </c>
    </row>
    <row r="15" spans="1:23" s="747" customFormat="1" ht="15" customHeight="1" outlineLevel="1">
      <c r="A15" s="1453"/>
      <c r="B15" s="131" t="s">
        <v>216</v>
      </c>
      <c r="C15" s="556">
        <v>1146.69</v>
      </c>
      <c r="D15" s="556">
        <v>-64.625</v>
      </c>
      <c r="E15" s="126">
        <f t="shared" si="8"/>
        <v>-18.743752417794973</v>
      </c>
      <c r="F15" s="556">
        <v>2081.0120000000002</v>
      </c>
      <c r="G15" s="556">
        <v>942.60400000000004</v>
      </c>
      <c r="H15" s="126">
        <f t="shared" si="9"/>
        <v>1.2077266805572648</v>
      </c>
      <c r="I15" s="208"/>
      <c r="J15" s="125">
        <f t="shared" si="0"/>
        <v>1211.3150000000001</v>
      </c>
      <c r="K15" s="125">
        <f t="shared" si="1"/>
        <v>1138.4080000000001</v>
      </c>
      <c r="L15" s="789" t="s">
        <v>385</v>
      </c>
      <c r="M15" s="131" t="s">
        <v>385</v>
      </c>
      <c r="N15" s="556">
        <f t="shared" si="2"/>
        <v>1146.69</v>
      </c>
      <c r="O15" s="556">
        <f t="shared" si="3"/>
        <v>-64.625</v>
      </c>
      <c r="P15" s="126">
        <f t="shared" si="4"/>
        <v>-18.743752417794973</v>
      </c>
      <c r="Q15" s="125">
        <f t="shared" si="5"/>
        <v>2081.0120000000002</v>
      </c>
      <c r="R15" s="125">
        <f t="shared" si="6"/>
        <v>942.60400000000004</v>
      </c>
      <c r="S15" s="126">
        <f t="shared" si="7"/>
        <v>1.2077266805572648</v>
      </c>
    </row>
    <row r="16" spans="1:23" s="747" customFormat="1" ht="15" customHeight="1" outlineLevel="1" thickBot="1">
      <c r="B16" s="131" t="s">
        <v>217</v>
      </c>
      <c r="C16" s="556">
        <v>8.5050000000000008</v>
      </c>
      <c r="D16" s="556">
        <v>9.5440000000000005</v>
      </c>
      <c r="E16" s="126">
        <f t="shared" si="8"/>
        <v>-0.10886420787929585</v>
      </c>
      <c r="F16" s="556">
        <v>18.986000000000001</v>
      </c>
      <c r="G16" s="556">
        <v>18.190000000000001</v>
      </c>
      <c r="H16" s="126">
        <f t="shared" si="9"/>
        <v>4.3760307861462344E-2</v>
      </c>
      <c r="I16" s="208"/>
      <c r="J16" s="125">
        <f t="shared" si="0"/>
        <v>-1.0389999999999997</v>
      </c>
      <c r="K16" s="125">
        <f t="shared" si="1"/>
        <v>0.79599999999999937</v>
      </c>
      <c r="L16" s="789" t="s">
        <v>386</v>
      </c>
      <c r="M16" s="131" t="s">
        <v>386</v>
      </c>
      <c r="N16" s="556">
        <f t="shared" si="2"/>
        <v>8.5050000000000008</v>
      </c>
      <c r="O16" s="556">
        <f t="shared" si="3"/>
        <v>9.5440000000000005</v>
      </c>
      <c r="P16" s="126">
        <f t="shared" si="4"/>
        <v>-0.10886420787929585</v>
      </c>
      <c r="Q16" s="125">
        <f t="shared" si="5"/>
        <v>18.986000000000001</v>
      </c>
      <c r="R16" s="125">
        <f t="shared" si="6"/>
        <v>18.190000000000001</v>
      </c>
      <c r="S16" s="126">
        <f t="shared" si="7"/>
        <v>4.3760307861462344E-2</v>
      </c>
    </row>
    <row r="17" spans="2:19" s="747" customFormat="1" ht="15" customHeight="1" thickBot="1">
      <c r="B17" s="101" t="s">
        <v>56</v>
      </c>
      <c r="C17" s="557">
        <v>-306.66699999999997</v>
      </c>
      <c r="D17" s="558">
        <v>-193.70500000000001</v>
      </c>
      <c r="E17" s="103">
        <f t="shared" si="8"/>
        <v>0.58316512222193517</v>
      </c>
      <c r="F17" s="558">
        <v>-595.94100000000003</v>
      </c>
      <c r="G17" s="558">
        <v>-468.84800000000001</v>
      </c>
      <c r="H17" s="103">
        <f t="shared" si="9"/>
        <v>0.27107506057400266</v>
      </c>
      <c r="I17" s="208"/>
      <c r="J17" s="102">
        <f t="shared" si="0"/>
        <v>-112.96199999999996</v>
      </c>
      <c r="K17" s="102">
        <f t="shared" si="1"/>
        <v>-127.09300000000002</v>
      </c>
      <c r="L17" s="789" t="s">
        <v>693</v>
      </c>
      <c r="M17" s="101" t="s">
        <v>387</v>
      </c>
      <c r="N17" s="557">
        <f t="shared" si="2"/>
        <v>-306.66699999999997</v>
      </c>
      <c r="O17" s="558">
        <f t="shared" si="3"/>
        <v>-193.70500000000001</v>
      </c>
      <c r="P17" s="103">
        <f t="shared" si="4"/>
        <v>0.58316512222193517</v>
      </c>
      <c r="Q17" s="102">
        <f t="shared" si="5"/>
        <v>-595.94100000000003</v>
      </c>
      <c r="R17" s="102">
        <f t="shared" si="6"/>
        <v>-468.84800000000001</v>
      </c>
      <c r="S17" s="103">
        <f t="shared" si="7"/>
        <v>0.27107506057400266</v>
      </c>
    </row>
    <row r="18" spans="2:19" ht="15" customHeight="1" thickBot="1">
      <c r="B18" s="104" t="s">
        <v>57</v>
      </c>
      <c r="C18" s="559">
        <f>(SUM(C17,C11))</f>
        <v>2597.5250000000001</v>
      </c>
      <c r="D18" s="555">
        <f>(SUM(D17,D11))</f>
        <v>1432.874</v>
      </c>
      <c r="E18" s="106">
        <f t="shared" si="8"/>
        <v>0.81280768581187179</v>
      </c>
      <c r="F18" s="555">
        <f>(SUM(F17,F11))</f>
        <v>5108.2800000000007</v>
      </c>
      <c r="G18" s="555">
        <f>(SUM(G17,G11))</f>
        <v>3844.9139999999998</v>
      </c>
      <c r="H18" s="106">
        <f t="shared" si="9"/>
        <v>0.3285810813973995</v>
      </c>
      <c r="J18" s="105">
        <f t="shared" si="0"/>
        <v>1164.6510000000001</v>
      </c>
      <c r="K18" s="105">
        <f t="shared" si="1"/>
        <v>1263.3660000000009</v>
      </c>
      <c r="L18" s="789" t="s">
        <v>694</v>
      </c>
      <c r="M18" s="104" t="s">
        <v>352</v>
      </c>
      <c r="N18" s="559">
        <f t="shared" si="2"/>
        <v>2597.5250000000001</v>
      </c>
      <c r="O18" s="555">
        <f t="shared" si="3"/>
        <v>1432.874</v>
      </c>
      <c r="P18" s="106">
        <f t="shared" si="4"/>
        <v>0.81280768581187179</v>
      </c>
      <c r="Q18" s="105">
        <f t="shared" si="5"/>
        <v>5108.2800000000007</v>
      </c>
      <c r="R18" s="105">
        <f t="shared" si="6"/>
        <v>3844.9139999999998</v>
      </c>
      <c r="S18" s="106">
        <f t="shared" si="7"/>
        <v>0.3285810813973995</v>
      </c>
    </row>
    <row r="19" spans="2:19" s="747" customFormat="1" ht="15" customHeight="1" thickBot="1">
      <c r="B19" s="107" t="s">
        <v>58</v>
      </c>
      <c r="C19" s="560">
        <f>((SUM(C20:C24)))</f>
        <v>-1290.7001475200029</v>
      </c>
      <c r="D19" s="561">
        <f>((SUM(D20:D24)))</f>
        <v>-1327.6080626100027</v>
      </c>
      <c r="E19" s="109">
        <f t="shared" si="8"/>
        <v>-2.7800309541236801E-2</v>
      </c>
      <c r="F19" s="561">
        <f>((SUM(F20:F24)))</f>
        <v>-2700.6702488600031</v>
      </c>
      <c r="G19" s="561">
        <f>((SUM(G20:G24)))</f>
        <v>-2631.9049592900019</v>
      </c>
      <c r="H19" s="109">
        <f t="shared" si="9"/>
        <v>2.6127573234465018E-2</v>
      </c>
      <c r="I19" s="208"/>
      <c r="J19" s="108">
        <f t="shared" si="0"/>
        <v>36.907915089999733</v>
      </c>
      <c r="K19" s="108">
        <f t="shared" si="1"/>
        <v>-68.765289570001187</v>
      </c>
      <c r="L19" s="789" t="s">
        <v>695</v>
      </c>
      <c r="M19" s="107" t="s">
        <v>388</v>
      </c>
      <c r="N19" s="560">
        <f t="shared" si="2"/>
        <v>-1290.7001475200029</v>
      </c>
      <c r="O19" s="561">
        <f t="shared" si="3"/>
        <v>-1327.6080626100027</v>
      </c>
      <c r="P19" s="109">
        <f t="shared" si="4"/>
        <v>-2.7800309541236801E-2</v>
      </c>
      <c r="Q19" s="108">
        <f t="shared" si="5"/>
        <v>-2700.6702488600031</v>
      </c>
      <c r="R19" s="108">
        <f t="shared" si="6"/>
        <v>-2631.9049592900019</v>
      </c>
      <c r="S19" s="109">
        <f t="shared" si="7"/>
        <v>2.6127573234465018E-2</v>
      </c>
    </row>
    <row r="20" spans="2:19" s="747" customFormat="1" ht="15" customHeight="1" outlineLevel="1">
      <c r="B20" s="131" t="s">
        <v>27</v>
      </c>
      <c r="C20" s="556">
        <v>-133.80600000000001</v>
      </c>
      <c r="D20" s="556">
        <v>-128.32400000000001</v>
      </c>
      <c r="E20" s="126">
        <f t="shared" si="8"/>
        <v>4.2719990025248622E-2</v>
      </c>
      <c r="F20" s="556">
        <v>-328.07900000000001</v>
      </c>
      <c r="G20" s="556">
        <v>-252.66399999999999</v>
      </c>
      <c r="H20" s="126">
        <f t="shared" si="9"/>
        <v>0.29847940347655388</v>
      </c>
      <c r="I20" s="208"/>
      <c r="J20" s="125">
        <f t="shared" si="0"/>
        <v>-5.4819999999999993</v>
      </c>
      <c r="K20" s="125">
        <f t="shared" si="1"/>
        <v>-75.41500000000002</v>
      </c>
      <c r="L20" s="789" t="s">
        <v>36</v>
      </c>
      <c r="M20" s="131" t="s">
        <v>36</v>
      </c>
      <c r="N20" s="556">
        <f t="shared" si="2"/>
        <v>-133.80600000000001</v>
      </c>
      <c r="O20" s="556">
        <f t="shared" si="3"/>
        <v>-128.32400000000001</v>
      </c>
      <c r="P20" s="126">
        <f t="shared" si="4"/>
        <v>4.2719990025248622E-2</v>
      </c>
      <c r="Q20" s="125">
        <f t="shared" si="5"/>
        <v>-328.07900000000001</v>
      </c>
      <c r="R20" s="125">
        <f t="shared" si="6"/>
        <v>-252.66399999999999</v>
      </c>
      <c r="S20" s="126">
        <f t="shared" si="7"/>
        <v>0.29847940347655388</v>
      </c>
    </row>
    <row r="21" spans="2:19" s="747" customFormat="1" ht="15" customHeight="1" outlineLevel="1">
      <c r="B21" s="131" t="s">
        <v>37</v>
      </c>
      <c r="C21" s="556">
        <v>-387.81900000000002</v>
      </c>
      <c r="D21" s="556">
        <v>-439.83100000000002</v>
      </c>
      <c r="E21" s="126">
        <f t="shared" si="8"/>
        <v>-0.11825451139187548</v>
      </c>
      <c r="F21" s="556">
        <v>-1038.3240000000001</v>
      </c>
      <c r="G21" s="556">
        <v>-990.37199999999996</v>
      </c>
      <c r="H21" s="126">
        <f t="shared" si="9"/>
        <v>4.8418170142128458E-2</v>
      </c>
      <c r="I21" s="208"/>
      <c r="J21" s="125">
        <f t="shared" si="0"/>
        <v>52.012</v>
      </c>
      <c r="K21" s="125">
        <f t="shared" si="1"/>
        <v>-47.952000000000112</v>
      </c>
      <c r="L21" s="789" t="s">
        <v>389</v>
      </c>
      <c r="M21" s="131" t="s">
        <v>389</v>
      </c>
      <c r="N21" s="556">
        <f t="shared" si="2"/>
        <v>-387.81900000000002</v>
      </c>
      <c r="O21" s="556">
        <f t="shared" si="3"/>
        <v>-439.83100000000002</v>
      </c>
      <c r="P21" s="126">
        <f t="shared" si="4"/>
        <v>-0.11825451139187548</v>
      </c>
      <c r="Q21" s="125">
        <f t="shared" si="5"/>
        <v>-1038.3240000000001</v>
      </c>
      <c r="R21" s="125">
        <f t="shared" si="6"/>
        <v>-990.37199999999996</v>
      </c>
      <c r="S21" s="126">
        <f t="shared" si="7"/>
        <v>4.8418170142128458E-2</v>
      </c>
    </row>
    <row r="22" spans="2:19" s="747" customFormat="1" ht="15" customHeight="1" outlineLevel="1">
      <c r="B22" s="131" t="s">
        <v>59</v>
      </c>
      <c r="C22" s="556">
        <v>-667.81600000000003</v>
      </c>
      <c r="D22" s="556">
        <v>-671.36800000000005</v>
      </c>
      <c r="E22" s="126">
        <f t="shared" si="8"/>
        <v>-5.2906900537410539E-3</v>
      </c>
      <c r="F22" s="556">
        <v>-1179.7329999999999</v>
      </c>
      <c r="G22" s="556">
        <v>-1224.559</v>
      </c>
      <c r="H22" s="126">
        <f t="shared" si="9"/>
        <v>-3.6605831160442248E-2</v>
      </c>
      <c r="I22" s="208"/>
      <c r="J22" s="125">
        <f t="shared" si="0"/>
        <v>3.5520000000000209</v>
      </c>
      <c r="K22" s="125">
        <f t="shared" si="1"/>
        <v>44.826000000000022</v>
      </c>
      <c r="L22" s="789" t="s">
        <v>38</v>
      </c>
      <c r="M22" s="131" t="s">
        <v>38</v>
      </c>
      <c r="N22" s="556">
        <f t="shared" si="2"/>
        <v>-667.81600000000003</v>
      </c>
      <c r="O22" s="556">
        <f t="shared" si="3"/>
        <v>-671.36800000000005</v>
      </c>
      <c r="P22" s="126">
        <f t="shared" si="4"/>
        <v>-5.2906900537410539E-3</v>
      </c>
      <c r="Q22" s="125">
        <f t="shared" si="5"/>
        <v>-1179.7329999999999</v>
      </c>
      <c r="R22" s="125">
        <f t="shared" si="6"/>
        <v>-1224.559</v>
      </c>
      <c r="S22" s="126">
        <f t="shared" si="7"/>
        <v>-3.6605831160442248E-2</v>
      </c>
    </row>
    <row r="23" spans="2:19" s="747" customFormat="1" ht="15" customHeight="1" outlineLevel="1">
      <c r="B23" s="131" t="s">
        <v>982</v>
      </c>
      <c r="C23" s="556">
        <v>-9.3710000000000004</v>
      </c>
      <c r="D23" s="556">
        <v>-8.3320000000000007</v>
      </c>
      <c r="E23" s="126">
        <f t="shared" si="8"/>
        <v>0.12469995199231865</v>
      </c>
      <c r="F23" s="556">
        <v>-18.149000000000001</v>
      </c>
      <c r="G23" s="556">
        <v>-16.927</v>
      </c>
      <c r="H23" s="126">
        <f t="shared" si="9"/>
        <v>7.2192355408519093E-2</v>
      </c>
      <c r="I23" s="208"/>
      <c r="J23" s="125">
        <f t="shared" si="0"/>
        <v>-1.0389999999999997</v>
      </c>
      <c r="K23" s="125">
        <f t="shared" si="1"/>
        <v>-1.2220000000000013</v>
      </c>
      <c r="L23" s="789" t="s">
        <v>40</v>
      </c>
      <c r="M23" s="131" t="s">
        <v>40</v>
      </c>
      <c r="N23" s="556">
        <f t="shared" si="2"/>
        <v>-9.3710000000000004</v>
      </c>
      <c r="O23" s="556">
        <f t="shared" si="3"/>
        <v>-8.3320000000000007</v>
      </c>
      <c r="P23" s="126">
        <f t="shared" si="4"/>
        <v>0.12469995199231865</v>
      </c>
      <c r="Q23" s="125">
        <f t="shared" si="5"/>
        <v>-18.149000000000001</v>
      </c>
      <c r="R23" s="125">
        <f t="shared" si="6"/>
        <v>-16.927</v>
      </c>
      <c r="S23" s="126">
        <f t="shared" si="7"/>
        <v>7.2192355408519093E-2</v>
      </c>
    </row>
    <row r="24" spans="2:19" s="747" customFormat="1" ht="15" customHeight="1" outlineLevel="1">
      <c r="B24" s="131" t="s">
        <v>30</v>
      </c>
      <c r="C24" s="556">
        <v>-91.888147520002804</v>
      </c>
      <c r="D24" s="556">
        <v>-79.753062610002416</v>
      </c>
      <c r="E24" s="126">
        <f t="shared" si="8"/>
        <v>0.15215823082985191</v>
      </c>
      <c r="F24" s="556">
        <v>-136.38524886000323</v>
      </c>
      <c r="G24" s="556">
        <v>-147.38295929000151</v>
      </c>
      <c r="H24" s="126">
        <f t="shared" si="9"/>
        <v>-7.4619959342506981E-2</v>
      </c>
      <c r="I24" s="208"/>
      <c r="J24" s="125">
        <f t="shared" si="0"/>
        <v>-12.135084910000387</v>
      </c>
      <c r="K24" s="125">
        <f t="shared" si="1"/>
        <v>10.997710429998278</v>
      </c>
      <c r="L24" s="789" t="s">
        <v>696</v>
      </c>
      <c r="M24" s="131" t="s">
        <v>20</v>
      </c>
      <c r="N24" s="556">
        <f t="shared" si="2"/>
        <v>-91.888147520002804</v>
      </c>
      <c r="O24" s="556">
        <f t="shared" si="3"/>
        <v>-79.753062610002416</v>
      </c>
      <c r="P24" s="126">
        <f t="shared" si="4"/>
        <v>0.15215823082985191</v>
      </c>
      <c r="Q24" s="125">
        <f t="shared" si="5"/>
        <v>-136.38524886000323</v>
      </c>
      <c r="R24" s="125">
        <f t="shared" si="6"/>
        <v>-147.38295929000151</v>
      </c>
      <c r="S24" s="126">
        <f t="shared" si="7"/>
        <v>-7.4619959342506981E-2</v>
      </c>
    </row>
    <row r="25" spans="2:19" s="747" customFormat="1" ht="15" customHeight="1" thickBot="1">
      <c r="B25" s="107" t="s">
        <v>549</v>
      </c>
      <c r="C25" s="561">
        <v>0</v>
      </c>
      <c r="D25" s="561">
        <v>166.33099999999999</v>
      </c>
      <c r="E25" s="109">
        <f t="shared" si="8"/>
        <v>-1</v>
      </c>
      <c r="F25" s="561">
        <v>0</v>
      </c>
      <c r="G25" s="561">
        <v>166.33099999999999</v>
      </c>
      <c r="H25" s="109">
        <f t="shared" si="9"/>
        <v>-1</v>
      </c>
      <c r="I25" s="208"/>
      <c r="J25" s="108">
        <f t="shared" si="0"/>
        <v>-166.33099999999999</v>
      </c>
      <c r="K25" s="108">
        <f t="shared" si="1"/>
        <v>-166.33099999999999</v>
      </c>
      <c r="L25" s="789" t="s">
        <v>416</v>
      </c>
      <c r="M25" s="107" t="s">
        <v>416</v>
      </c>
      <c r="N25" s="561">
        <f t="shared" si="2"/>
        <v>0</v>
      </c>
      <c r="O25" s="561">
        <f t="shared" si="3"/>
        <v>166.33099999999999</v>
      </c>
      <c r="P25" s="109">
        <f t="shared" si="4"/>
        <v>-1</v>
      </c>
      <c r="Q25" s="108">
        <f t="shared" si="5"/>
        <v>0</v>
      </c>
      <c r="R25" s="108">
        <f t="shared" si="6"/>
        <v>166.33099999999999</v>
      </c>
      <c r="S25" s="109">
        <f t="shared" si="7"/>
        <v>-1</v>
      </c>
    </row>
    <row r="26" spans="2:19" ht="15" customHeight="1" thickBot="1">
      <c r="B26" s="104" t="s">
        <v>60</v>
      </c>
      <c r="C26" s="559">
        <f>((SUM(C18:C19)+C25))</f>
        <v>1306.8248524799972</v>
      </c>
      <c r="D26" s="555">
        <f>((SUM(D18:D19)+D25))</f>
        <v>271.59693738999738</v>
      </c>
      <c r="E26" s="106">
        <f t="shared" si="8"/>
        <v>3.8116332424009363</v>
      </c>
      <c r="F26" s="555">
        <f>((SUM(F18:F19)+F25))</f>
        <v>2407.6097511399976</v>
      </c>
      <c r="G26" s="555">
        <f>((SUM(G18:G19)+G25))</f>
        <v>1379.3400407099978</v>
      </c>
      <c r="H26" s="106">
        <f t="shared" si="9"/>
        <v>0.74547949025006988</v>
      </c>
      <c r="J26" s="105">
        <f t="shared" si="0"/>
        <v>1035.2279150899999</v>
      </c>
      <c r="K26" s="105">
        <f t="shared" si="1"/>
        <v>1028.2697104299998</v>
      </c>
      <c r="L26" s="789" t="s">
        <v>253</v>
      </c>
      <c r="M26" s="104" t="s">
        <v>390</v>
      </c>
      <c r="N26" s="559">
        <f t="shared" si="2"/>
        <v>1306.8248524799972</v>
      </c>
      <c r="O26" s="555">
        <f t="shared" si="3"/>
        <v>271.59693738999738</v>
      </c>
      <c r="P26" s="106">
        <f t="shared" si="4"/>
        <v>3.8116332424009363</v>
      </c>
      <c r="Q26" s="105">
        <f t="shared" si="5"/>
        <v>2407.6097511399976</v>
      </c>
      <c r="R26" s="105">
        <f t="shared" si="6"/>
        <v>1379.3400407099978</v>
      </c>
      <c r="S26" s="106">
        <f t="shared" si="7"/>
        <v>0.74547949025006988</v>
      </c>
    </row>
    <row r="27" spans="2:19" ht="15" customHeight="1" thickBot="1">
      <c r="B27" s="110" t="s">
        <v>61</v>
      </c>
      <c r="C27" s="562">
        <f>SUM(C28:C32)</f>
        <v>-639.21400000000006</v>
      </c>
      <c r="D27" s="562">
        <f>SUM(D28:D32)</f>
        <v>-351.90907980999998</v>
      </c>
      <c r="E27" s="112">
        <f t="shared" si="8"/>
        <v>0.81641803713936434</v>
      </c>
      <c r="F27" s="562">
        <f>SUM(F28:F32)</f>
        <v>-1122.2570798100001</v>
      </c>
      <c r="G27" s="562">
        <f>SUM(G28:G32)</f>
        <v>-703.48407981000003</v>
      </c>
      <c r="H27" s="112">
        <f t="shared" si="9"/>
        <v>0.59528426018269531</v>
      </c>
      <c r="J27" s="111">
        <f t="shared" si="0"/>
        <v>-287.30492019000008</v>
      </c>
      <c r="K27" s="111">
        <f t="shared" si="1"/>
        <v>-418.77300000000002</v>
      </c>
      <c r="L27" s="789" t="s">
        <v>51</v>
      </c>
      <c r="M27" s="110" t="s">
        <v>51</v>
      </c>
      <c r="N27" s="562">
        <f>C27</f>
        <v>-639.21400000000006</v>
      </c>
      <c r="O27" s="562">
        <f t="shared" si="3"/>
        <v>-351.90907980999998</v>
      </c>
      <c r="P27" s="112">
        <f t="shared" si="4"/>
        <v>0.81641803713936434</v>
      </c>
      <c r="Q27" s="111">
        <f t="shared" si="5"/>
        <v>-1122.2570798100001</v>
      </c>
      <c r="R27" s="111">
        <f t="shared" si="6"/>
        <v>-703.48407981000003</v>
      </c>
      <c r="S27" s="112">
        <f t="shared" si="7"/>
        <v>0.59528426018269531</v>
      </c>
    </row>
    <row r="28" spans="2:19" s="747" customFormat="1" ht="15" customHeight="1" outlineLevel="1">
      <c r="B28" s="131" t="s">
        <v>62</v>
      </c>
      <c r="C28" s="556">
        <v>63.249000000000002</v>
      </c>
      <c r="D28" s="556">
        <v>72.947999999999993</v>
      </c>
      <c r="E28" s="126">
        <f t="shared" si="8"/>
        <v>-0.13295772330975475</v>
      </c>
      <c r="F28" s="556">
        <v>120.325</v>
      </c>
      <c r="G28" s="556">
        <v>153.36099999999999</v>
      </c>
      <c r="H28" s="126">
        <f t="shared" si="9"/>
        <v>-0.21541330586002949</v>
      </c>
      <c r="I28" s="208"/>
      <c r="J28" s="125">
        <f t="shared" si="0"/>
        <v>-9.698999999999991</v>
      </c>
      <c r="K28" s="125">
        <f t="shared" si="1"/>
        <v>-33.035999999999987</v>
      </c>
      <c r="L28" s="789" t="s">
        <v>255</v>
      </c>
      <c r="M28" s="131" t="s">
        <v>255</v>
      </c>
      <c r="N28" s="556">
        <f t="shared" si="2"/>
        <v>63.249000000000002</v>
      </c>
      <c r="O28" s="556">
        <f t="shared" si="3"/>
        <v>72.947999999999993</v>
      </c>
      <c r="P28" s="126">
        <f t="shared" si="4"/>
        <v>-0.13295772330975475</v>
      </c>
      <c r="Q28" s="125">
        <f t="shared" si="5"/>
        <v>120.325</v>
      </c>
      <c r="R28" s="125">
        <f t="shared" si="6"/>
        <v>153.36099999999999</v>
      </c>
      <c r="S28" s="126">
        <f t="shared" si="7"/>
        <v>-0.21541330586002949</v>
      </c>
    </row>
    <row r="29" spans="2:19" s="747" customFormat="1" ht="15" customHeight="1" outlineLevel="1">
      <c r="B29" s="131" t="s">
        <v>63</v>
      </c>
      <c r="C29" s="556">
        <v>-281.20100000000002</v>
      </c>
      <c r="D29" s="556">
        <v>-89.784999999999997</v>
      </c>
      <c r="E29" s="126">
        <f t="shared" si="8"/>
        <v>2.1319374060255059</v>
      </c>
      <c r="F29" s="556">
        <v>-442.83600000000001</v>
      </c>
      <c r="G29" s="556">
        <v>-241.017</v>
      </c>
      <c r="H29" s="126">
        <f t="shared" si="9"/>
        <v>0.83736416933245383</v>
      </c>
      <c r="I29" s="208"/>
      <c r="J29" s="125">
        <f t="shared" si="0"/>
        <v>-191.41600000000003</v>
      </c>
      <c r="K29" s="125">
        <f t="shared" si="1"/>
        <v>-201.81900000000002</v>
      </c>
      <c r="L29" s="789" t="s">
        <v>256</v>
      </c>
      <c r="M29" s="131" t="s">
        <v>256</v>
      </c>
      <c r="N29" s="556">
        <f t="shared" si="2"/>
        <v>-281.20100000000002</v>
      </c>
      <c r="O29" s="556">
        <f t="shared" si="3"/>
        <v>-89.784999999999997</v>
      </c>
      <c r="P29" s="126">
        <f t="shared" si="4"/>
        <v>2.1319374060255059</v>
      </c>
      <c r="Q29" s="125">
        <f t="shared" si="5"/>
        <v>-442.83600000000001</v>
      </c>
      <c r="R29" s="125">
        <f t="shared" si="6"/>
        <v>-241.017</v>
      </c>
      <c r="S29" s="126">
        <f t="shared" si="7"/>
        <v>0.83736416933245383</v>
      </c>
    </row>
    <row r="30" spans="2:19" s="747" customFormat="1" ht="15" customHeight="1" outlineLevel="1">
      <c r="B30" s="131" t="s">
        <v>64</v>
      </c>
      <c r="C30" s="556">
        <v>-2.3E-2</v>
      </c>
      <c r="D30" s="556">
        <v>-1.2929999999999999</v>
      </c>
      <c r="E30" s="126">
        <f t="shared" si="8"/>
        <v>-0.98221191028615618</v>
      </c>
      <c r="F30" s="556">
        <v>0.16600000000000001</v>
      </c>
      <c r="G30" s="556">
        <v>-2.8149999999999999</v>
      </c>
      <c r="H30" s="126">
        <f t="shared" si="9"/>
        <v>-1.0589698046181173</v>
      </c>
      <c r="I30" s="208"/>
      <c r="J30" s="125">
        <f t="shared" si="0"/>
        <v>1.27</v>
      </c>
      <c r="K30" s="125">
        <f t="shared" si="1"/>
        <v>2.9809999999999999</v>
      </c>
      <c r="L30" s="789" t="s">
        <v>391</v>
      </c>
      <c r="M30" s="131" t="s">
        <v>391</v>
      </c>
      <c r="N30" s="556">
        <f t="shared" si="2"/>
        <v>-2.3E-2</v>
      </c>
      <c r="O30" s="556">
        <f t="shared" si="3"/>
        <v>-1.2929999999999999</v>
      </c>
      <c r="P30" s="126">
        <f t="shared" si="4"/>
        <v>-0.98221191028615618</v>
      </c>
      <c r="Q30" s="125">
        <f t="shared" si="5"/>
        <v>0.16600000000000001</v>
      </c>
      <c r="R30" s="125">
        <f t="shared" si="6"/>
        <v>-2.8149999999999999</v>
      </c>
      <c r="S30" s="126">
        <f t="shared" si="7"/>
        <v>-1.0589698046181173</v>
      </c>
    </row>
    <row r="31" spans="2:19" s="747" customFormat="1" ht="15" customHeight="1" outlineLevel="1">
      <c r="B31" s="131" t="s">
        <v>65</v>
      </c>
      <c r="C31" s="556">
        <v>-397.09199999999998</v>
      </c>
      <c r="D31" s="556">
        <v>-324.40600000000001</v>
      </c>
      <c r="E31" s="126">
        <f t="shared" si="8"/>
        <v>0.22405874120700586</v>
      </c>
      <c r="F31" s="556">
        <v>-778.75599999999997</v>
      </c>
      <c r="G31" s="556">
        <v>-596.75400000000002</v>
      </c>
      <c r="H31" s="126">
        <f t="shared" si="9"/>
        <v>0.30498664441294054</v>
      </c>
      <c r="I31" s="208"/>
      <c r="J31" s="125">
        <f t="shared" si="0"/>
        <v>-72.685999999999979</v>
      </c>
      <c r="K31" s="125">
        <f t="shared" si="1"/>
        <v>-182.00199999999995</v>
      </c>
      <c r="L31" s="789" t="s">
        <v>258</v>
      </c>
      <c r="M31" s="131" t="s">
        <v>258</v>
      </c>
      <c r="N31" s="556">
        <f t="shared" si="2"/>
        <v>-397.09199999999998</v>
      </c>
      <c r="O31" s="556">
        <f t="shared" si="3"/>
        <v>-324.40600000000001</v>
      </c>
      <c r="P31" s="126">
        <f t="shared" si="4"/>
        <v>0.22405874120700586</v>
      </c>
      <c r="Q31" s="125">
        <f t="shared" si="5"/>
        <v>-778.75599999999997</v>
      </c>
      <c r="R31" s="125">
        <f t="shared" si="6"/>
        <v>-596.75400000000002</v>
      </c>
      <c r="S31" s="126">
        <f t="shared" si="7"/>
        <v>0.30498664441294054</v>
      </c>
    </row>
    <row r="32" spans="2:19" s="747" customFormat="1" ht="15" customHeight="1" outlineLevel="1" thickBot="1">
      <c r="B32" s="131" t="s">
        <v>48</v>
      </c>
      <c r="C32" s="556">
        <v>-24.146999999999998</v>
      </c>
      <c r="D32" s="556">
        <v>-9.3730798099999877</v>
      </c>
      <c r="E32" s="126">
        <f t="shared" si="8"/>
        <v>1.5762076595398189</v>
      </c>
      <c r="F32" s="556">
        <v>-21.156079809999987</v>
      </c>
      <c r="G32" s="556">
        <v>-16.259079809999989</v>
      </c>
      <c r="H32" s="126">
        <f t="shared" si="9"/>
        <v>0.30118555645370204</v>
      </c>
      <c r="I32" s="208"/>
      <c r="J32" s="125">
        <f t="shared" si="0"/>
        <v>-14.773920190000011</v>
      </c>
      <c r="K32" s="125">
        <f t="shared" si="1"/>
        <v>-4.8969999999999985</v>
      </c>
      <c r="L32" s="789" t="s">
        <v>20</v>
      </c>
      <c r="M32" s="131" t="s">
        <v>20</v>
      </c>
      <c r="N32" s="556">
        <f t="shared" si="2"/>
        <v>-24.146999999999998</v>
      </c>
      <c r="O32" s="556">
        <f t="shared" si="3"/>
        <v>-9.3730798099999877</v>
      </c>
      <c r="P32" s="126">
        <f t="shared" si="4"/>
        <v>1.5762076595398189</v>
      </c>
      <c r="Q32" s="125">
        <f t="shared" si="5"/>
        <v>-21.156079809999987</v>
      </c>
      <c r="R32" s="125">
        <f t="shared" si="6"/>
        <v>-16.259079809999989</v>
      </c>
      <c r="S32" s="126">
        <f t="shared" si="7"/>
        <v>0.30118555645370204</v>
      </c>
    </row>
    <row r="33" spans="2:19" ht="15" customHeight="1" thickBot="1">
      <c r="B33" s="104" t="s">
        <v>66</v>
      </c>
      <c r="C33" s="559">
        <f>SUM(C26:C27)</f>
        <v>667.61085247999711</v>
      </c>
      <c r="D33" s="555">
        <f>SUM(D26:D27)</f>
        <v>-80.312142420002601</v>
      </c>
      <c r="E33" s="106">
        <f t="shared" si="8"/>
        <v>-9.3127013221567534</v>
      </c>
      <c r="F33" s="555">
        <f>SUM(F26:F27)</f>
        <v>1285.3526713299975</v>
      </c>
      <c r="G33" s="555">
        <f>SUM(G26:G27)</f>
        <v>675.85596089999774</v>
      </c>
      <c r="H33" s="106">
        <f t="shared" si="9"/>
        <v>0.90181450736687863</v>
      </c>
      <c r="J33" s="105">
        <f t="shared" si="0"/>
        <v>747.92299489999971</v>
      </c>
      <c r="K33" s="105">
        <f t="shared" si="1"/>
        <v>609.49671042999978</v>
      </c>
      <c r="L33" s="789" t="s">
        <v>697</v>
      </c>
      <c r="M33" s="104" t="s">
        <v>259</v>
      </c>
      <c r="N33" s="559">
        <f t="shared" si="2"/>
        <v>667.61085247999711</v>
      </c>
      <c r="O33" s="555">
        <f t="shared" si="3"/>
        <v>-80.312142420002601</v>
      </c>
      <c r="P33" s="106">
        <f t="shared" si="4"/>
        <v>-9.3127013221567534</v>
      </c>
      <c r="Q33" s="105">
        <f t="shared" si="5"/>
        <v>1285.3526713299975</v>
      </c>
      <c r="R33" s="105">
        <f t="shared" si="6"/>
        <v>675.85596089999774</v>
      </c>
      <c r="S33" s="106">
        <f t="shared" si="7"/>
        <v>0.90181450736687863</v>
      </c>
    </row>
    <row r="34" spans="2:19" s="747" customFormat="1" ht="15" customHeight="1" thickBot="1">
      <c r="B34" s="110" t="s">
        <v>67</v>
      </c>
      <c r="C34" s="562">
        <v>168.35900000000001</v>
      </c>
      <c r="D34" s="562">
        <v>138.83483800000002</v>
      </c>
      <c r="E34" s="112">
        <f t="shared" si="8"/>
        <v>0.21265672525220203</v>
      </c>
      <c r="F34" s="562">
        <v>299.28100000000001</v>
      </c>
      <c r="G34" s="562">
        <v>294.18250300000005</v>
      </c>
      <c r="H34" s="112">
        <f t="shared" si="9"/>
        <v>1.7331068122701909E-2</v>
      </c>
      <c r="I34" s="208"/>
      <c r="J34" s="111">
        <f t="shared" si="0"/>
        <v>29.52416199999999</v>
      </c>
      <c r="K34" s="111">
        <f t="shared" si="1"/>
        <v>5.0984969999999521</v>
      </c>
      <c r="L34" s="789" t="s">
        <v>242</v>
      </c>
      <c r="M34" s="110" t="s">
        <v>242</v>
      </c>
      <c r="N34" s="562">
        <f t="shared" si="2"/>
        <v>168.35900000000001</v>
      </c>
      <c r="O34" s="562">
        <f t="shared" si="3"/>
        <v>138.83483800000002</v>
      </c>
      <c r="P34" s="112">
        <f t="shared" si="4"/>
        <v>0.21265672525220203</v>
      </c>
      <c r="Q34" s="111">
        <f t="shared" si="5"/>
        <v>299.28100000000001</v>
      </c>
      <c r="R34" s="111">
        <f t="shared" si="6"/>
        <v>294.18250300000005</v>
      </c>
      <c r="S34" s="112">
        <f t="shared" si="7"/>
        <v>1.7331068122701909E-2</v>
      </c>
    </row>
    <row r="35" spans="2:19" s="747" customFormat="1" ht="15" customHeight="1" thickBot="1">
      <c r="B35" s="110" t="s">
        <v>68</v>
      </c>
      <c r="C35" s="562">
        <v>4.7938420700000002</v>
      </c>
      <c r="D35" s="562">
        <v>-2.4657269299998879</v>
      </c>
      <c r="E35" s="112">
        <f t="shared" si="8"/>
        <v>-2.9441901743759669</v>
      </c>
      <c r="F35" s="562">
        <v>6.0046221199999996</v>
      </c>
      <c r="G35" s="562">
        <v>0.28499999999999998</v>
      </c>
      <c r="H35" s="112">
        <f t="shared" si="9"/>
        <v>20.068849543859649</v>
      </c>
      <c r="I35" s="208"/>
      <c r="J35" s="111">
        <f t="shared" si="0"/>
        <v>7.259568999999888</v>
      </c>
      <c r="K35" s="111">
        <f t="shared" si="1"/>
        <v>5.7196221199999995</v>
      </c>
      <c r="L35" s="789" t="s">
        <v>392</v>
      </c>
      <c r="M35" s="110" t="s">
        <v>392</v>
      </c>
      <c r="N35" s="562">
        <f t="shared" si="2"/>
        <v>4.7938420700000002</v>
      </c>
      <c r="O35" s="562">
        <f t="shared" si="3"/>
        <v>-2.4657269299998879</v>
      </c>
      <c r="P35" s="112">
        <f t="shared" si="4"/>
        <v>-2.9441901743759669</v>
      </c>
      <c r="Q35" s="111">
        <f t="shared" si="5"/>
        <v>6.0046221199999996</v>
      </c>
      <c r="R35" s="111">
        <f t="shared" si="6"/>
        <v>0.28499999999999998</v>
      </c>
      <c r="S35" s="112">
        <f t="shared" si="7"/>
        <v>20.068849543859649</v>
      </c>
    </row>
    <row r="36" spans="2:19" ht="15" customHeight="1" thickBot="1">
      <c r="B36" s="104" t="s">
        <v>69</v>
      </c>
      <c r="C36" s="559">
        <f>SUM(C33:C35)</f>
        <v>840.76369454999713</v>
      </c>
      <c r="D36" s="555">
        <f>SUM(D33:D35)</f>
        <v>56.056968649997529</v>
      </c>
      <c r="E36" s="106">
        <f t="shared" si="8"/>
        <v>13.998379591295189</v>
      </c>
      <c r="F36" s="555">
        <f>SUM(F33:F35)</f>
        <v>1590.6382934499975</v>
      </c>
      <c r="G36" s="555">
        <f>SUM(G33:G35)</f>
        <v>970.32346389999782</v>
      </c>
      <c r="H36" s="106">
        <f t="shared" si="9"/>
        <v>0.6392866426797339</v>
      </c>
      <c r="J36" s="105">
        <f t="shared" si="0"/>
        <v>784.70672589999958</v>
      </c>
      <c r="K36" s="105">
        <f t="shared" si="1"/>
        <v>620.31482954999967</v>
      </c>
      <c r="L36" s="789" t="s">
        <v>393</v>
      </c>
      <c r="M36" s="104" t="s">
        <v>393</v>
      </c>
      <c r="N36" s="559">
        <f t="shared" si="2"/>
        <v>840.76369454999713</v>
      </c>
      <c r="O36" s="555">
        <f t="shared" si="3"/>
        <v>56.056968649997529</v>
      </c>
      <c r="P36" s="106">
        <f t="shared" si="4"/>
        <v>13.998379591295189</v>
      </c>
      <c r="Q36" s="105">
        <f t="shared" si="5"/>
        <v>1590.6382934499975</v>
      </c>
      <c r="R36" s="105">
        <f t="shared" si="6"/>
        <v>970.32346389999782</v>
      </c>
      <c r="S36" s="106">
        <f t="shared" si="7"/>
        <v>0.6392866426797339</v>
      </c>
    </row>
    <row r="37" spans="2:19" s="747" customFormat="1" ht="14.5" customHeight="1" thickBot="1">
      <c r="B37" s="110" t="s">
        <v>70</v>
      </c>
      <c r="C37" s="562">
        <f>SUM(C38:C39)</f>
        <v>-137.39400000000001</v>
      </c>
      <c r="D37" s="562">
        <f>SUM(D38:D39)</f>
        <v>176.21799999999999</v>
      </c>
      <c r="E37" s="112">
        <f t="shared" si="8"/>
        <v>-1.7796819848142642</v>
      </c>
      <c r="F37" s="562">
        <f>SUM(F38:F39)</f>
        <v>-268.11947972999997</v>
      </c>
      <c r="G37" s="562">
        <f>SUM(G38:G39)</f>
        <v>-13.343479729999999</v>
      </c>
      <c r="H37" s="112">
        <f t="shared" si="9"/>
        <v>19.093670103697907</v>
      </c>
      <c r="I37" s="208"/>
      <c r="J37" s="111">
        <f t="shared" si="0"/>
        <v>-313.61199999999997</v>
      </c>
      <c r="K37" s="111">
        <f t="shared" si="1"/>
        <v>-254.77599999999995</v>
      </c>
      <c r="L37" s="789" t="s">
        <v>394</v>
      </c>
      <c r="M37" s="110" t="s">
        <v>394</v>
      </c>
      <c r="N37" s="562">
        <f t="shared" si="2"/>
        <v>-137.39400000000001</v>
      </c>
      <c r="O37" s="562">
        <f t="shared" si="3"/>
        <v>176.21799999999999</v>
      </c>
      <c r="P37" s="112">
        <f t="shared" si="4"/>
        <v>-1.7796819848142642</v>
      </c>
      <c r="Q37" s="111">
        <f t="shared" si="5"/>
        <v>-268.11947972999997</v>
      </c>
      <c r="R37" s="111">
        <f t="shared" si="6"/>
        <v>-13.343479729999999</v>
      </c>
      <c r="S37" s="112">
        <f t="shared" si="7"/>
        <v>19.093670103697907</v>
      </c>
    </row>
    <row r="38" spans="2:19" s="747" customFormat="1" ht="15" customHeight="1" outlineLevel="1">
      <c r="B38" s="131" t="s">
        <v>71</v>
      </c>
      <c r="C38" s="556">
        <v>-55.024000000000001</v>
      </c>
      <c r="D38" s="556">
        <v>11.308</v>
      </c>
      <c r="E38" s="126">
        <f t="shared" si="8"/>
        <v>-5.8659356207994344</v>
      </c>
      <c r="F38" s="556">
        <v>-138.19200000000001</v>
      </c>
      <c r="G38" s="556">
        <v>-83.625</v>
      </c>
      <c r="H38" s="126">
        <f t="shared" si="9"/>
        <v>0.65252017937219731</v>
      </c>
      <c r="I38" s="208"/>
      <c r="J38" s="125">
        <f t="shared" si="0"/>
        <v>-66.331999999999994</v>
      </c>
      <c r="K38" s="125">
        <f t="shared" si="1"/>
        <v>-54.567000000000007</v>
      </c>
      <c r="L38" s="789" t="s">
        <v>263</v>
      </c>
      <c r="M38" s="131" t="s">
        <v>263</v>
      </c>
      <c r="N38" s="556">
        <f t="shared" si="2"/>
        <v>-55.024000000000001</v>
      </c>
      <c r="O38" s="556">
        <f t="shared" si="3"/>
        <v>11.308</v>
      </c>
      <c r="P38" s="126">
        <f t="shared" si="4"/>
        <v>-5.8659356207994344</v>
      </c>
      <c r="Q38" s="125">
        <f t="shared" si="5"/>
        <v>-138.19200000000001</v>
      </c>
      <c r="R38" s="125">
        <f t="shared" si="6"/>
        <v>-83.625</v>
      </c>
      <c r="S38" s="126">
        <f t="shared" si="7"/>
        <v>0.65252017937219731</v>
      </c>
    </row>
    <row r="39" spans="2:19" s="747" customFormat="1" ht="15" customHeight="1" outlineLevel="1" thickBot="1">
      <c r="B39" s="131" t="s">
        <v>72</v>
      </c>
      <c r="C39" s="556">
        <v>-82.37</v>
      </c>
      <c r="D39" s="556">
        <v>164.91</v>
      </c>
      <c r="E39" s="126">
        <f t="shared" si="8"/>
        <v>-1.4994845673397612</v>
      </c>
      <c r="F39" s="556">
        <v>-129.92747972999999</v>
      </c>
      <c r="G39" s="556">
        <v>70.281520270000001</v>
      </c>
      <c r="H39" s="126">
        <f t="shared" si="9"/>
        <v>-2.8486720155007825</v>
      </c>
      <c r="I39" s="208"/>
      <c r="J39" s="125">
        <f t="shared" si="0"/>
        <v>-247.28</v>
      </c>
      <c r="K39" s="125">
        <f t="shared" si="1"/>
        <v>-200.209</v>
      </c>
      <c r="L39" s="789" t="s">
        <v>264</v>
      </c>
      <c r="M39" s="131" t="s">
        <v>264</v>
      </c>
      <c r="N39" s="556">
        <f t="shared" si="2"/>
        <v>-82.37</v>
      </c>
      <c r="O39" s="556">
        <f t="shared" si="3"/>
        <v>164.91</v>
      </c>
      <c r="P39" s="126">
        <f t="shared" si="4"/>
        <v>-1.4994845673397612</v>
      </c>
      <c r="Q39" s="125">
        <f t="shared" si="5"/>
        <v>-129.92747972999999</v>
      </c>
      <c r="R39" s="125">
        <f t="shared" si="6"/>
        <v>70.281520270000001</v>
      </c>
      <c r="S39" s="126">
        <f t="shared" si="7"/>
        <v>-2.8486720155007825</v>
      </c>
    </row>
    <row r="40" spans="2:19" ht="16" thickBot="1">
      <c r="B40" s="104" t="s">
        <v>73</v>
      </c>
      <c r="C40" s="559">
        <f>SUM(C36:C37)</f>
        <v>703.36969454999712</v>
      </c>
      <c r="D40" s="555">
        <f>SUM(D36:D37)</f>
        <v>232.2749686499975</v>
      </c>
      <c r="E40" s="106">
        <f t="shared" si="8"/>
        <v>2.028176900154345</v>
      </c>
      <c r="F40" s="555">
        <f>SUM(F36:F37)</f>
        <v>1322.5188137199975</v>
      </c>
      <c r="G40" s="555">
        <f>SUM(G36:G37)</f>
        <v>956.97998416999781</v>
      </c>
      <c r="H40" s="106">
        <f t="shared" si="9"/>
        <v>0.38197123826684498</v>
      </c>
      <c r="J40" s="105">
        <f t="shared" si="0"/>
        <v>471.09472589999962</v>
      </c>
      <c r="K40" s="105">
        <f t="shared" si="1"/>
        <v>365.53882954999972</v>
      </c>
      <c r="L40" s="789" t="s">
        <v>698</v>
      </c>
      <c r="M40" s="104" t="s">
        <v>614</v>
      </c>
      <c r="N40" s="559">
        <f t="shared" si="2"/>
        <v>703.36969454999712</v>
      </c>
      <c r="O40" s="555">
        <f t="shared" si="3"/>
        <v>232.2749686499975</v>
      </c>
      <c r="P40" s="106">
        <f t="shared" si="4"/>
        <v>2.028176900154345</v>
      </c>
      <c r="Q40" s="105">
        <f t="shared" si="5"/>
        <v>1322.5188137199975</v>
      </c>
      <c r="R40" s="105">
        <f t="shared" si="6"/>
        <v>956.97998416999781</v>
      </c>
      <c r="S40" s="106">
        <f t="shared" si="7"/>
        <v>0.38197123826684498</v>
      </c>
    </row>
    <row r="41" spans="2:19" s="747" customFormat="1" ht="15" customHeight="1">
      <c r="B41" s="173" t="s">
        <v>74</v>
      </c>
      <c r="C41" s="174">
        <v>-14.752000000000002</v>
      </c>
      <c r="D41" s="174">
        <v>-17.102457899999923</v>
      </c>
      <c r="E41" s="193">
        <f t="shared" si="8"/>
        <v>-0.13743392404432875</v>
      </c>
      <c r="F41" s="174">
        <v>-24.840760880000001</v>
      </c>
      <c r="G41" s="174">
        <v>-28.572457899999922</v>
      </c>
      <c r="H41" s="193">
        <f t="shared" si="9"/>
        <v>-0.13060469047011636</v>
      </c>
      <c r="I41" s="208"/>
      <c r="J41" s="114">
        <f t="shared" si="0"/>
        <v>2.3504578999999204</v>
      </c>
      <c r="K41" s="114">
        <f t="shared" si="1"/>
        <v>3.7316970199999204</v>
      </c>
      <c r="L41" s="789" t="s">
        <v>395</v>
      </c>
      <c r="M41" s="113" t="s">
        <v>395</v>
      </c>
      <c r="N41" s="1362">
        <f t="shared" si="2"/>
        <v>-14.752000000000002</v>
      </c>
      <c r="O41" s="1249">
        <f t="shared" si="3"/>
        <v>-17.102457899999923</v>
      </c>
      <c r="P41" s="115">
        <f t="shared" si="4"/>
        <v>-0.13743392404432875</v>
      </c>
      <c r="Q41" s="114">
        <f t="shared" si="5"/>
        <v>-24.840760880000001</v>
      </c>
      <c r="R41" s="114">
        <f t="shared" si="6"/>
        <v>-28.572457899999922</v>
      </c>
      <c r="S41" s="115">
        <f t="shared" si="7"/>
        <v>-0.13060469047011636</v>
      </c>
    </row>
    <row r="42" spans="2:19" ht="16.399999999999999" customHeight="1" thickBot="1">
      <c r="B42" s="134" t="s">
        <v>218</v>
      </c>
      <c r="C42" s="563">
        <f>SUM(C40:C41)</f>
        <v>688.61769454999717</v>
      </c>
      <c r="D42" s="563">
        <f>SUM(D40:D41)</f>
        <v>215.17251074999757</v>
      </c>
      <c r="E42" s="135">
        <f t="shared" si="8"/>
        <v>2.2003051512006624</v>
      </c>
      <c r="F42" s="563">
        <f>SUM(F40:F41)</f>
        <v>1297.6780528399975</v>
      </c>
      <c r="G42" s="563">
        <f>SUM(G40:G41)</f>
        <v>928.4075262699979</v>
      </c>
      <c r="H42" s="135">
        <f t="shared" si="9"/>
        <v>0.39774615793302925</v>
      </c>
      <c r="J42" s="133">
        <f t="shared" si="0"/>
        <v>473.4451837999996</v>
      </c>
      <c r="K42" s="133">
        <f t="shared" si="1"/>
        <v>369.27052656999956</v>
      </c>
      <c r="L42" s="789" t="s">
        <v>396</v>
      </c>
      <c r="M42" s="134" t="s">
        <v>396</v>
      </c>
      <c r="N42" s="563">
        <f t="shared" si="2"/>
        <v>688.61769454999717</v>
      </c>
      <c r="O42" s="563">
        <f t="shared" si="3"/>
        <v>215.17251074999757</v>
      </c>
      <c r="P42" s="135">
        <f t="shared" si="4"/>
        <v>2.2003051512006624</v>
      </c>
      <c r="Q42" s="133">
        <f t="shared" si="5"/>
        <v>1297.6780528399975</v>
      </c>
      <c r="R42" s="133">
        <f t="shared" si="6"/>
        <v>928.4075262699979</v>
      </c>
      <c r="S42" s="135">
        <f t="shared" si="7"/>
        <v>0.39774615793302925</v>
      </c>
    </row>
    <row r="43" spans="2:19" ht="15" customHeight="1">
      <c r="B43" s="213" t="s">
        <v>953</v>
      </c>
      <c r="C43" s="790">
        <f>C37/C36</f>
        <v>-0.16341571465397009</v>
      </c>
      <c r="D43" s="790">
        <f>D37/D36</f>
        <v>3.1435520728966098</v>
      </c>
      <c r="E43" s="790"/>
      <c r="F43" s="790">
        <f>F37/F36</f>
        <v>-0.16856093609343778</v>
      </c>
      <c r="G43" s="790">
        <f>G37/G36</f>
        <v>-1.3751578959421295E-2</v>
      </c>
      <c r="J43" s="748"/>
      <c r="K43" s="748"/>
      <c r="L43" s="213"/>
    </row>
    <row r="44" spans="2:19" ht="15" customHeight="1">
      <c r="B44" s="213" t="s">
        <v>1411</v>
      </c>
      <c r="C44" s="790">
        <f>C37/(C36-C34)</f>
        <v>-0.20433230331913452</v>
      </c>
      <c r="D44" s="790">
        <f>D37/(D36-D34)</f>
        <v>-2.1288056987177657</v>
      </c>
      <c r="E44" s="790"/>
      <c r="F44" s="790">
        <f>F37/(F36-F34)</f>
        <v>-0.20762610091719111</v>
      </c>
      <c r="G44" s="790">
        <f>G37/(G36-G34)</f>
        <v>-1.9734760207751296E-2</v>
      </c>
      <c r="J44" s="748"/>
      <c r="K44" s="748"/>
      <c r="L44" s="213"/>
    </row>
    <row r="45" spans="2:19" ht="15" customHeight="1">
      <c r="B45" s="749" t="s">
        <v>412</v>
      </c>
      <c r="C45" s="1454">
        <v>-3.0545000288384472E-4</v>
      </c>
      <c r="D45" s="1454">
        <v>-4.8925000243116301E-4</v>
      </c>
      <c r="E45" s="750"/>
      <c r="F45" s="1454">
        <v>5.2839997351838974E-5</v>
      </c>
      <c r="G45" s="1454">
        <v>-4.7373000211337057E-4</v>
      </c>
      <c r="H45" s="749"/>
      <c r="J45" s="748"/>
      <c r="K45" s="748"/>
    </row>
    <row r="46" spans="2:19" ht="15" customHeight="1">
      <c r="C46" s="777">
        <f>C38/C36</f>
        <v>-6.5445261678967429E-2</v>
      </c>
      <c r="D46" s="777">
        <f>D38/D36</f>
        <v>0.20172335879600758</v>
      </c>
      <c r="F46" s="777">
        <f>F38/F36</f>
        <v>-8.6878330899647832E-2</v>
      </c>
      <c r="G46" s="777">
        <f>G38/G36</f>
        <v>-8.6182601071902398E-2</v>
      </c>
      <c r="J46" s="748"/>
      <c r="K46" s="748"/>
    </row>
    <row r="47" spans="2:19" ht="15" customHeight="1">
      <c r="B47" s="1233" t="s">
        <v>688</v>
      </c>
      <c r="C47" s="1234">
        <f>SUM(C18,C20,C21,C22,C24,C25,C34,C35)</f>
        <v>1489.3486945499972</v>
      </c>
      <c r="D47" s="1234">
        <f>SUM(D18,D20,D21,D22,D24,D25,D34,D35)</f>
        <v>416.29804845999757</v>
      </c>
      <c r="E47" s="1235">
        <f>IFERROR(C47/D47-1,"N.A.")</f>
        <v>2.5776019130032264</v>
      </c>
      <c r="F47" s="1234">
        <f>SUM(F18,F20,F21,F22,F24,F25,F34,F35)</f>
        <v>2731.0443732599979</v>
      </c>
      <c r="G47" s="1234">
        <f>SUM(G18,G20,G21,G22,G24,G25,G34,G35)</f>
        <v>1690.7345437099987</v>
      </c>
      <c r="H47" s="1235">
        <f>IFERROR(F47/G47-1,"N.A.")</f>
        <v>0.61530051149675757</v>
      </c>
      <c r="J47" s="748"/>
      <c r="K47" s="748"/>
    </row>
    <row r="48" spans="2:19" ht="15" customHeight="1">
      <c r="C48" s="243"/>
      <c r="D48" s="243"/>
      <c r="E48" s="243"/>
      <c r="F48" s="243"/>
      <c r="G48" s="243"/>
      <c r="H48" s="243"/>
      <c r="J48" s="748"/>
      <c r="K48" s="748"/>
    </row>
    <row r="49" spans="3:11" ht="15" customHeight="1">
      <c r="C49" s="735"/>
      <c r="D49" s="735"/>
      <c r="J49" s="748"/>
      <c r="K49" s="748"/>
    </row>
    <row r="50" spans="3:11" ht="15" customHeight="1">
      <c r="C50" s="735"/>
      <c r="D50" s="735"/>
      <c r="J50" s="748"/>
      <c r="K50" s="748"/>
    </row>
    <row r="51" spans="3:11" ht="15" customHeight="1">
      <c r="C51" s="735"/>
      <c r="D51" s="735"/>
      <c r="J51" s="748"/>
      <c r="K51" s="748"/>
    </row>
    <row r="52" spans="3:11" ht="15" customHeight="1">
      <c r="C52" s="735"/>
      <c r="D52" s="735"/>
      <c r="J52" s="748"/>
      <c r="K52" s="748"/>
    </row>
    <row r="53" spans="3:11" ht="15" customHeight="1">
      <c r="C53" s="735"/>
      <c r="D53" s="735"/>
      <c r="J53" s="748"/>
      <c r="K53" s="748"/>
    </row>
    <row r="54" spans="3:11" ht="15" customHeight="1">
      <c r="C54" s="735"/>
      <c r="D54" s="735"/>
      <c r="J54" s="748"/>
      <c r="K54" s="748"/>
    </row>
    <row r="55" spans="3:11" ht="15" hidden="1" customHeight="1">
      <c r="C55" s="735"/>
      <c r="D55" s="735"/>
      <c r="J55" s="748"/>
      <c r="K55" s="748"/>
    </row>
    <row r="56" spans="3:11" ht="15" hidden="1" customHeight="1">
      <c r="C56" s="735"/>
      <c r="D56" s="735"/>
      <c r="J56" s="748"/>
      <c r="K56" s="748"/>
    </row>
    <row r="57" spans="3:11" ht="15" hidden="1" customHeight="1">
      <c r="C57" s="735"/>
      <c r="D57" s="735"/>
      <c r="J57" s="748"/>
      <c r="K57" s="748"/>
    </row>
    <row r="58" spans="3:11" ht="15" hidden="1" customHeight="1">
      <c r="C58" s="735"/>
      <c r="D58" s="735"/>
      <c r="J58" s="748"/>
      <c r="K58" s="748"/>
    </row>
    <row r="59" spans="3:11" ht="15" hidden="1" customHeight="1">
      <c r="C59" s="735"/>
      <c r="D59" s="735"/>
      <c r="J59" s="748"/>
      <c r="K59" s="748"/>
    </row>
    <row r="60" spans="3:11" ht="15" hidden="1" customHeight="1">
      <c r="C60" s="735"/>
      <c r="D60" s="735"/>
      <c r="J60" s="748"/>
      <c r="K60" s="748"/>
    </row>
    <row r="61" spans="3:11" ht="15" hidden="1" customHeight="1">
      <c r="C61" s="735"/>
      <c r="D61" s="735"/>
      <c r="J61" s="748"/>
      <c r="K61" s="748"/>
    </row>
    <row r="62" spans="3:11" ht="15" hidden="1" customHeight="1">
      <c r="C62" s="735"/>
      <c r="D62" s="735"/>
      <c r="J62" s="748"/>
      <c r="K62" s="748"/>
    </row>
    <row r="63" spans="3:11" ht="15" hidden="1" customHeight="1">
      <c r="C63" s="735"/>
      <c r="D63" s="735"/>
      <c r="J63" s="748"/>
      <c r="K63" s="748"/>
    </row>
    <row r="64" spans="3:11" ht="15" hidden="1" customHeight="1">
      <c r="C64" s="735"/>
      <c r="D64" s="735"/>
      <c r="J64" s="748"/>
      <c r="K64" s="748"/>
    </row>
    <row r="65" spans="3:11" ht="15" hidden="1" customHeight="1">
      <c r="C65" s="735"/>
      <c r="D65" s="735"/>
      <c r="J65" s="748"/>
      <c r="K65" s="748"/>
    </row>
    <row r="66" spans="3:11" ht="15" hidden="1" customHeight="1">
      <c r="C66" s="735"/>
      <c r="D66" s="735"/>
      <c r="J66" s="748"/>
      <c r="K66" s="748"/>
    </row>
    <row r="67" spans="3:11" ht="15" hidden="1" customHeight="1">
      <c r="C67" s="735"/>
      <c r="D67" s="735"/>
      <c r="J67" s="748"/>
      <c r="K67" s="748"/>
    </row>
    <row r="68" spans="3:11" ht="15" hidden="1" customHeight="1">
      <c r="C68" s="735"/>
      <c r="D68" s="735"/>
      <c r="J68" s="748"/>
      <c r="K68" s="748"/>
    </row>
    <row r="69" spans="3:11" ht="15" hidden="1" customHeight="1">
      <c r="C69" s="735"/>
      <c r="D69" s="735"/>
      <c r="J69" s="748"/>
      <c r="K69" s="748"/>
    </row>
    <row r="70" spans="3:11" ht="14">
      <c r="C70" s="735"/>
      <c r="D70" s="735"/>
      <c r="J70" s="748"/>
      <c r="K70" s="748"/>
    </row>
    <row r="71" spans="3:11" ht="14.5" hidden="1" customHeight="1">
      <c r="C71" s="735"/>
      <c r="D71" s="735"/>
      <c r="J71" s="748"/>
      <c r="K71" s="748"/>
    </row>
    <row r="72" spans="3:11" ht="14.5" hidden="1" customHeight="1">
      <c r="C72" s="735"/>
      <c r="D72" s="735"/>
      <c r="J72" s="748"/>
      <c r="K72" s="748"/>
    </row>
    <row r="73" spans="3:11" ht="14.5" hidden="1" customHeight="1">
      <c r="C73" s="735"/>
      <c r="D73" s="735"/>
      <c r="J73" s="748"/>
      <c r="K73" s="748"/>
    </row>
    <row r="74" spans="3:11" ht="14.5" hidden="1" customHeight="1">
      <c r="C74" s="735"/>
      <c r="D74" s="735"/>
      <c r="J74" s="748"/>
      <c r="K74" s="748"/>
    </row>
    <row r="75" spans="3:11" ht="14.5" hidden="1" customHeight="1">
      <c r="C75" s="735"/>
      <c r="D75" s="735"/>
      <c r="J75" s="748"/>
      <c r="K75" s="748"/>
    </row>
    <row r="76" spans="3:11" ht="14.5" hidden="1" customHeight="1">
      <c r="C76" s="735"/>
      <c r="D76" s="735"/>
      <c r="J76" s="748"/>
      <c r="K76" s="748"/>
    </row>
    <row r="77" spans="3:11" ht="14.5" hidden="1" customHeight="1">
      <c r="C77" s="735"/>
      <c r="D77" s="735"/>
      <c r="J77" s="748"/>
      <c r="K77" s="748"/>
    </row>
    <row r="78" spans="3:11" ht="14.5" hidden="1" customHeight="1">
      <c r="C78" s="735"/>
      <c r="D78" s="735"/>
      <c r="J78" s="748"/>
      <c r="K78" s="748"/>
    </row>
    <row r="79" spans="3:11" ht="14.5" hidden="1" customHeight="1">
      <c r="C79" s="735"/>
      <c r="D79" s="735"/>
      <c r="J79" s="748"/>
      <c r="K79" s="748"/>
    </row>
    <row r="80" spans="3:11" ht="14.5" hidden="1" customHeight="1">
      <c r="C80" s="735"/>
      <c r="D80" s="735"/>
      <c r="J80" s="748"/>
      <c r="K80" s="748"/>
    </row>
    <row r="81" spans="3:11" ht="14.5" hidden="1" customHeight="1">
      <c r="C81" s="735"/>
      <c r="D81" s="735"/>
      <c r="J81" s="748"/>
      <c r="K81" s="748"/>
    </row>
    <row r="82" spans="3:11" ht="14.5" hidden="1" customHeight="1">
      <c r="C82" s="735"/>
      <c r="D82" s="735"/>
      <c r="J82" s="748"/>
      <c r="K82" s="748"/>
    </row>
    <row r="83" spans="3:11" ht="14.5" hidden="1" customHeight="1">
      <c r="C83" s="735"/>
      <c r="D83" s="735"/>
      <c r="J83" s="748"/>
      <c r="K83" s="748"/>
    </row>
    <row r="84" spans="3:11" ht="14.5" hidden="1" customHeight="1">
      <c r="C84" s="735"/>
      <c r="D84" s="735"/>
      <c r="J84" s="748"/>
      <c r="K84" s="748"/>
    </row>
    <row r="85" spans="3:11" ht="14.5" hidden="1" customHeight="1">
      <c r="C85" s="735"/>
      <c r="D85" s="735"/>
      <c r="J85" s="748"/>
      <c r="K85" s="748"/>
    </row>
    <row r="86" spans="3:11" ht="14.5" hidden="1" customHeight="1">
      <c r="C86" s="735"/>
      <c r="D86" s="735"/>
      <c r="J86" s="748"/>
      <c r="K86" s="748"/>
    </row>
    <row r="87" spans="3:11" ht="14.5" hidden="1" customHeight="1">
      <c r="C87" s="735"/>
      <c r="D87" s="735"/>
      <c r="J87" s="748"/>
      <c r="K87" s="748"/>
    </row>
  </sheetData>
  <mergeCells count="3">
    <mergeCell ref="C9:H9"/>
    <mergeCell ref="N9:S9"/>
    <mergeCell ref="B2:B5"/>
  </mergeCells>
  <hyperlinks>
    <hyperlink ref="F3" location="Menu!A1" display="→Menu←" xr:uid="{C1788F91-0942-439A-A280-A389CB53C42B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3BE8-6E93-4656-BA07-6B56D8C6A223}">
  <sheetPr codeName="Planilha28">
    <tabColor theme="9" tint="0.79998168889431442"/>
  </sheetPr>
  <dimension ref="A1:W86"/>
  <sheetViews>
    <sheetView showGridLines="0" zoomScale="80" zoomScaleNormal="80" workbookViewId="0">
      <pane xSplit="2" ySplit="10" topLeftCell="C11" activePane="bottomRight" state="frozen"/>
      <selection activeCell="E47" sqref="E47"/>
      <selection pane="topRight" activeCell="E47" sqref="E47"/>
      <selection pane="bottomLeft" activeCell="E47" sqref="E47"/>
      <selection pane="bottomRight" activeCell="D14" sqref="D14"/>
    </sheetView>
  </sheetViews>
  <sheetFormatPr defaultColWidth="10.54296875" defaultRowHeight="15.5" zeroHeight="1" outlineLevelRow="1"/>
  <cols>
    <col min="1" max="1" width="1.1796875" style="2" customWidth="1"/>
    <col min="2" max="2" width="63" style="2" customWidth="1"/>
    <col min="3" max="4" width="12" style="2" customWidth="1"/>
    <col min="5" max="5" width="11.1796875" style="2" customWidth="1"/>
    <col min="6" max="6" width="13.81640625" style="2" customWidth="1"/>
    <col min="7" max="8" width="11.1796875" style="2" customWidth="1"/>
    <col min="9" max="9" width="3.81640625" style="2" customWidth="1"/>
    <col min="10" max="10" width="11.54296875" style="14" customWidth="1"/>
    <col min="11" max="11" width="11.54296875" style="14" hidden="1" customWidth="1"/>
    <col min="12" max="12" width="5.54296875" style="2" customWidth="1"/>
    <col min="13" max="13" width="4.54296875" style="2" customWidth="1"/>
    <col min="14" max="14" width="64.453125" style="2" customWidth="1"/>
    <col min="15" max="20" width="11.1796875" style="2" customWidth="1"/>
    <col min="21" max="21" width="10.54296875" style="2" customWidth="1"/>
    <col min="22" max="16384" width="10.54296875" style="2"/>
  </cols>
  <sheetData>
    <row r="1" spans="1:23" ht="3.65" customHeight="1" thickBot="1">
      <c r="C1" s="3"/>
      <c r="D1" s="3"/>
      <c r="E1" s="3"/>
      <c r="F1" s="3"/>
      <c r="G1" s="3"/>
      <c r="H1" s="3"/>
      <c r="I1" s="3"/>
      <c r="J1" s="3"/>
      <c r="K1" s="2"/>
    </row>
    <row r="2" spans="1:23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7"/>
    </row>
    <row r="3" spans="1:23">
      <c r="A3" s="64"/>
      <c r="B3" s="1489"/>
      <c r="C3" s="248" t="s">
        <v>775</v>
      </c>
      <c r="D3" s="249">
        <f>Menu!D3</f>
        <v>46203</v>
      </c>
      <c r="E3" s="248"/>
      <c r="F3" s="30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50"/>
    </row>
    <row r="4" spans="1:23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50"/>
    </row>
    <row r="5" spans="1:23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5"/>
    </row>
    <row r="6" spans="1:23">
      <c r="J6" s="2"/>
      <c r="K6" s="2"/>
    </row>
    <row r="7" spans="1:23" ht="15" customHeight="1">
      <c r="B7" s="4" t="s">
        <v>790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4" t="s">
        <v>792</v>
      </c>
      <c r="O7" s="5"/>
      <c r="P7" s="5"/>
      <c r="Q7" s="5"/>
      <c r="R7" s="5"/>
      <c r="S7" s="5"/>
      <c r="T7" s="5"/>
      <c r="U7" s="5"/>
    </row>
    <row r="8" spans="1:23" ht="16" thickBot="1">
      <c r="C8" s="2">
        <v>21</v>
      </c>
      <c r="D8" s="2">
        <v>23</v>
      </c>
      <c r="F8" s="2">
        <v>25</v>
      </c>
      <c r="G8" s="2">
        <v>27</v>
      </c>
      <c r="L8" s="28"/>
    </row>
    <row r="9" spans="1:23" ht="15" customHeight="1" thickBot="1">
      <c r="B9" s="30" t="s">
        <v>1413</v>
      </c>
      <c r="C9" s="1506" t="s">
        <v>25</v>
      </c>
      <c r="D9" s="1507"/>
      <c r="E9" s="1507"/>
      <c r="F9" s="1507"/>
      <c r="G9" s="1507"/>
      <c r="H9" s="1507"/>
      <c r="L9" s="15"/>
      <c r="N9" s="30" t="s">
        <v>1456</v>
      </c>
      <c r="O9" s="1506" t="s">
        <v>12</v>
      </c>
      <c r="P9" s="1507"/>
      <c r="Q9" s="1507"/>
      <c r="R9" s="1507"/>
      <c r="S9" s="1507"/>
      <c r="T9" s="1507"/>
    </row>
    <row r="10" spans="1:23" ht="15" customHeight="1" thickBot="1">
      <c r="B10" s="305" t="s">
        <v>26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J10" s="32" t="s">
        <v>556</v>
      </c>
      <c r="K10" s="32" t="s">
        <v>557</v>
      </c>
      <c r="L10" s="15"/>
      <c r="N10" s="305" t="s">
        <v>618</v>
      </c>
      <c r="O10" s="32" t="str">
        <f>Menu!$D$15</f>
        <v>2Q26</v>
      </c>
      <c r="P10" s="100" t="str">
        <f>Menu!$D$16</f>
        <v>2Q25</v>
      </c>
      <c r="Q10" s="32" t="s">
        <v>13</v>
      </c>
      <c r="R10" s="32" t="str">
        <f>Menu!D17</f>
        <v>1H26</v>
      </c>
      <c r="S10" s="32" t="str">
        <f>Menu!D18</f>
        <v>1H25</v>
      </c>
      <c r="T10" s="32" t="s">
        <v>13</v>
      </c>
    </row>
    <row r="11" spans="1:23" ht="15.65" customHeight="1" thickBot="1">
      <c r="B11" s="104" t="s">
        <v>57</v>
      </c>
      <c r="C11" s="555">
        <f>SUM(C12:C13)</f>
        <v>2597.5249999999996</v>
      </c>
      <c r="D11" s="555">
        <f>SUM(D12:D13)</f>
        <v>1432.874</v>
      </c>
      <c r="E11" s="106">
        <f t="shared" ref="E11:E32" si="0">IFERROR(C11/D11-1,"N.A.")</f>
        <v>0.81280768581187157</v>
      </c>
      <c r="F11" s="555">
        <f>SUM(F12:F13)</f>
        <v>5108.28</v>
      </c>
      <c r="G11" s="555">
        <f>SUM(G12:G13)</f>
        <v>3844.9140000000002</v>
      </c>
      <c r="H11" s="106">
        <f t="shared" ref="H11:H32" si="1">IFERROR(F11/G11-1,"N.A.")</f>
        <v>0.32858108139739906</v>
      </c>
      <c r="J11" s="555">
        <f t="shared" ref="J11:J32" si="2">C11-D11</f>
        <v>1164.6509999999996</v>
      </c>
      <c r="K11" s="555">
        <f t="shared" ref="K11:K32" si="3">F11-G11</f>
        <v>1263.3659999999995</v>
      </c>
      <c r="L11" s="15"/>
      <c r="N11" s="104" t="s">
        <v>694</v>
      </c>
      <c r="O11" s="555">
        <f>C11</f>
        <v>2597.5249999999996</v>
      </c>
      <c r="P11" s="555">
        <f t="shared" ref="P11:P32" si="4">D11</f>
        <v>1432.874</v>
      </c>
      <c r="Q11" s="106">
        <f t="shared" ref="Q11:Q32" si="5">E11</f>
        <v>0.81280768581187157</v>
      </c>
      <c r="R11" s="555">
        <f t="shared" ref="R11:R32" si="6">F11</f>
        <v>5108.28</v>
      </c>
      <c r="S11" s="555">
        <f t="shared" ref="S11:S32" si="7">G11</f>
        <v>3844.9140000000002</v>
      </c>
      <c r="T11" s="106">
        <f t="shared" ref="T11:T32" si="8">H11</f>
        <v>0.32858108139739906</v>
      </c>
    </row>
    <row r="12" spans="1:23" s="70" customFormat="1" ht="32.15" hidden="1" customHeight="1" outlineLevel="1">
      <c r="B12" s="173" t="s">
        <v>983</v>
      </c>
      <c r="C12" s="174">
        <v>1556.9038249999999</v>
      </c>
      <c r="D12" s="174">
        <v>1491.5211875</v>
      </c>
      <c r="E12" s="193">
        <f t="shared" si="0"/>
        <v>4.3836211009238513E-2</v>
      </c>
      <c r="F12" s="174">
        <v>3219.76161</v>
      </c>
      <c r="G12" s="174">
        <v>2989.5008700000003</v>
      </c>
      <c r="H12" s="193">
        <f t="shared" si="1"/>
        <v>7.7023138648559586E-2</v>
      </c>
      <c r="I12" s="2"/>
      <c r="J12" s="174">
        <f t="shared" si="2"/>
        <v>65.382637499999873</v>
      </c>
      <c r="K12" s="174">
        <f t="shared" si="3"/>
        <v>230.26073999999971</v>
      </c>
      <c r="L12" s="15"/>
      <c r="M12" s="2"/>
      <c r="N12" s="173" t="s">
        <v>964</v>
      </c>
      <c r="O12" s="174">
        <f t="shared" ref="O12:O32" si="9">C12</f>
        <v>1556.9038249999999</v>
      </c>
      <c r="P12" s="174">
        <f t="shared" si="4"/>
        <v>1491.5211875</v>
      </c>
      <c r="Q12" s="193">
        <f t="shared" si="5"/>
        <v>4.3836211009238513E-2</v>
      </c>
      <c r="R12" s="174">
        <f t="shared" si="6"/>
        <v>3219.76161</v>
      </c>
      <c r="S12" s="174">
        <f t="shared" si="7"/>
        <v>2989.5008700000003</v>
      </c>
      <c r="T12" s="193">
        <f t="shared" si="8"/>
        <v>7.7023138648559586E-2</v>
      </c>
      <c r="U12" s="2"/>
    </row>
    <row r="13" spans="1:23" s="70" customFormat="1" ht="15.65" hidden="1" customHeight="1" outlineLevel="1">
      <c r="B13" s="173" t="s">
        <v>954</v>
      </c>
      <c r="C13" s="174">
        <v>1040.6211749999998</v>
      </c>
      <c r="D13" s="174">
        <v>-58.647187500000001</v>
      </c>
      <c r="E13" s="193">
        <f t="shared" si="0"/>
        <v>-18.743752417794965</v>
      </c>
      <c r="F13" s="174">
        <v>1888.51839</v>
      </c>
      <c r="G13" s="174">
        <v>855.41313000000002</v>
      </c>
      <c r="H13" s="193">
        <f t="shared" si="1"/>
        <v>1.2077266805572648</v>
      </c>
      <c r="I13" s="2"/>
      <c r="J13" s="174">
        <f t="shared" si="2"/>
        <v>1099.2683624999997</v>
      </c>
      <c r="K13" s="174">
        <f t="shared" si="3"/>
        <v>1033.1052599999998</v>
      </c>
      <c r="L13" s="15"/>
      <c r="M13" s="2"/>
      <c r="N13" s="173" t="s">
        <v>968</v>
      </c>
      <c r="O13" s="174">
        <f t="shared" si="9"/>
        <v>1040.6211749999998</v>
      </c>
      <c r="P13" s="174">
        <f t="shared" si="4"/>
        <v>-58.647187500000001</v>
      </c>
      <c r="Q13" s="193">
        <f t="shared" si="5"/>
        <v>-18.743752417794965</v>
      </c>
      <c r="R13" s="174">
        <f t="shared" si="6"/>
        <v>1888.51839</v>
      </c>
      <c r="S13" s="174">
        <f t="shared" si="7"/>
        <v>855.41313000000002</v>
      </c>
      <c r="T13" s="193">
        <f t="shared" si="8"/>
        <v>1.2077266805572648</v>
      </c>
      <c r="U13" s="2"/>
    </row>
    <row r="14" spans="1:23" ht="29.15" customHeight="1" collapsed="1" thickBot="1">
      <c r="B14" s="173" t="s">
        <v>955</v>
      </c>
      <c r="C14" s="174">
        <v>-1209.52</v>
      </c>
      <c r="D14" s="174">
        <v>-1244.3420000000001</v>
      </c>
      <c r="E14" s="193">
        <f t="shared" si="0"/>
        <v>-2.7984267990632916E-2</v>
      </c>
      <c r="F14" s="174">
        <v>-2566.4989999999998</v>
      </c>
      <c r="G14" s="174">
        <v>-2490.7170000000001</v>
      </c>
      <c r="H14" s="193">
        <f t="shared" si="1"/>
        <v>3.0425776995138154E-2</v>
      </c>
      <c r="J14" s="174">
        <f t="shared" si="2"/>
        <v>34.822000000000116</v>
      </c>
      <c r="K14" s="174">
        <f t="shared" si="3"/>
        <v>-75.781999999999698</v>
      </c>
      <c r="L14" s="15"/>
      <c r="N14" s="173" t="s">
        <v>969</v>
      </c>
      <c r="O14" s="174">
        <f t="shared" si="9"/>
        <v>-1209.52</v>
      </c>
      <c r="P14" s="174">
        <f t="shared" si="4"/>
        <v>-1244.3420000000001</v>
      </c>
      <c r="Q14" s="193">
        <f t="shared" si="5"/>
        <v>-2.7984267990632916E-2</v>
      </c>
      <c r="R14" s="174">
        <f t="shared" si="6"/>
        <v>-2566.4989999999998</v>
      </c>
      <c r="S14" s="174">
        <f t="shared" si="7"/>
        <v>-2490.7170000000001</v>
      </c>
      <c r="T14" s="193">
        <f t="shared" si="8"/>
        <v>3.0425776995138154E-2</v>
      </c>
    </row>
    <row r="15" spans="1:23" ht="15.65" customHeight="1" thickBot="1">
      <c r="B15" s="104" t="s">
        <v>956</v>
      </c>
      <c r="C15" s="555">
        <f>SUM(C11,C14)</f>
        <v>1388.0049999999997</v>
      </c>
      <c r="D15" s="555">
        <f>SUM(D11,D14)</f>
        <v>188.53199999999993</v>
      </c>
      <c r="E15" s="106">
        <f t="shared" si="0"/>
        <v>6.3621719389811817</v>
      </c>
      <c r="F15" s="555">
        <f>SUM(F11,F14)</f>
        <v>2541.7809999999999</v>
      </c>
      <c r="G15" s="555">
        <f>SUM(G11,G14)</f>
        <v>1354.1970000000001</v>
      </c>
      <c r="H15" s="106">
        <f t="shared" si="1"/>
        <v>0.87696546366592143</v>
      </c>
      <c r="J15" s="555">
        <f t="shared" si="2"/>
        <v>1199.4729999999997</v>
      </c>
      <c r="K15" s="555">
        <f t="shared" si="3"/>
        <v>1187.5839999999998</v>
      </c>
      <c r="L15" s="15"/>
      <c r="N15" s="104" t="s">
        <v>354</v>
      </c>
      <c r="O15" s="555">
        <f t="shared" si="9"/>
        <v>1388.0049999999997</v>
      </c>
      <c r="P15" s="555">
        <f t="shared" si="4"/>
        <v>188.53199999999993</v>
      </c>
      <c r="Q15" s="106">
        <f t="shared" si="5"/>
        <v>6.3621719389811817</v>
      </c>
      <c r="R15" s="555">
        <f t="shared" si="6"/>
        <v>2541.7809999999999</v>
      </c>
      <c r="S15" s="555">
        <f t="shared" si="7"/>
        <v>1354.1970000000001</v>
      </c>
      <c r="T15" s="106">
        <f t="shared" si="8"/>
        <v>0.87696546366592143</v>
      </c>
    </row>
    <row r="16" spans="1:23" ht="15.65" customHeight="1" thickBot="1">
      <c r="B16" s="101" t="s">
        <v>970</v>
      </c>
      <c r="C16" s="558">
        <f>SUM(C17:C21)</f>
        <v>91.9726945499972</v>
      </c>
      <c r="D16" s="558">
        <f>SUM(D17:D21)</f>
        <v>219.43404845999737</v>
      </c>
      <c r="E16" s="103">
        <f t="shared" si="0"/>
        <v>-0.58086406737938967</v>
      </c>
      <c r="F16" s="558">
        <f>SUM(F17:F21)</f>
        <v>171.11437325999719</v>
      </c>
      <c r="G16" s="558">
        <f>SUM(G17:G21)</f>
        <v>319.6105437099979</v>
      </c>
      <c r="H16" s="103">
        <f t="shared" si="1"/>
        <v>-0.46461599397277809</v>
      </c>
      <c r="J16" s="558">
        <f t="shared" si="2"/>
        <v>-127.46135391000017</v>
      </c>
      <c r="K16" s="558">
        <f t="shared" si="3"/>
        <v>-148.4961704500007</v>
      </c>
      <c r="L16" s="15"/>
      <c r="N16" s="101" t="s">
        <v>971</v>
      </c>
      <c r="O16" s="560">
        <f t="shared" si="9"/>
        <v>91.9726945499972</v>
      </c>
      <c r="P16" s="560">
        <f t="shared" si="4"/>
        <v>219.43404845999737</v>
      </c>
      <c r="Q16" s="103">
        <f t="shared" si="5"/>
        <v>-0.58086406737938967</v>
      </c>
      <c r="R16" s="558">
        <f t="shared" si="6"/>
        <v>171.11437325999719</v>
      </c>
      <c r="S16" s="558">
        <f t="shared" si="7"/>
        <v>319.6105437099979</v>
      </c>
      <c r="T16" s="103">
        <f t="shared" si="8"/>
        <v>-0.46461599397277809</v>
      </c>
    </row>
    <row r="17" spans="1:21" s="70" customFormat="1" ht="15.65" hidden="1" customHeight="1" outlineLevel="1">
      <c r="B17" s="173" t="s">
        <v>549</v>
      </c>
      <c r="C17" s="174">
        <v>0</v>
      </c>
      <c r="D17" s="174">
        <v>166.33099999999999</v>
      </c>
      <c r="E17" s="193">
        <f t="shared" si="0"/>
        <v>-1</v>
      </c>
      <c r="F17" s="174">
        <v>0</v>
      </c>
      <c r="G17" s="174">
        <v>166.33099999999999</v>
      </c>
      <c r="H17" s="193">
        <f t="shared" si="1"/>
        <v>-1</v>
      </c>
      <c r="I17" s="2"/>
      <c r="J17" s="174">
        <f t="shared" si="2"/>
        <v>-166.33099999999999</v>
      </c>
      <c r="K17" s="174">
        <f t="shared" si="3"/>
        <v>-166.33099999999999</v>
      </c>
      <c r="L17" s="15"/>
      <c r="M17" s="2"/>
      <c r="N17" s="173" t="s">
        <v>416</v>
      </c>
      <c r="O17" s="715">
        <f t="shared" si="9"/>
        <v>0</v>
      </c>
      <c r="P17" s="715">
        <f t="shared" si="4"/>
        <v>166.33099999999999</v>
      </c>
      <c r="Q17" s="193">
        <f t="shared" si="5"/>
        <v>-1</v>
      </c>
      <c r="R17" s="174">
        <f t="shared" si="6"/>
        <v>0</v>
      </c>
      <c r="S17" s="174">
        <f t="shared" si="7"/>
        <v>166.33099999999999</v>
      </c>
      <c r="T17" s="193">
        <f t="shared" si="8"/>
        <v>-1</v>
      </c>
      <c r="U17" s="2"/>
    </row>
    <row r="18" spans="1:21" s="70" customFormat="1" ht="15.65" hidden="1" customHeight="1" outlineLevel="1">
      <c r="B18" s="173" t="s">
        <v>957</v>
      </c>
      <c r="C18" s="174">
        <v>-77.904038010002807</v>
      </c>
      <c r="D18" s="174">
        <v>-80.162496060002752</v>
      </c>
      <c r="E18" s="193">
        <f t="shared" si="0"/>
        <v>-2.8173499591497952E-2</v>
      </c>
      <c r="F18" s="174">
        <v>-122.34324886000282</v>
      </c>
      <c r="G18" s="174">
        <v>-130.73877997000213</v>
      </c>
      <c r="H18" s="193">
        <f t="shared" si="1"/>
        <v>-6.4216073547004648E-2</v>
      </c>
      <c r="I18" s="2"/>
      <c r="J18" s="174">
        <f t="shared" si="2"/>
        <v>2.2584580499999447</v>
      </c>
      <c r="K18" s="174">
        <f t="shared" si="3"/>
        <v>8.3955311099993111</v>
      </c>
      <c r="L18" s="15"/>
      <c r="M18" s="2"/>
      <c r="N18" s="173" t="s">
        <v>984</v>
      </c>
      <c r="O18" s="174">
        <f t="shared" si="9"/>
        <v>-77.904038010002807</v>
      </c>
      <c r="P18" s="174">
        <f t="shared" si="4"/>
        <v>-80.162496060002752</v>
      </c>
      <c r="Q18" s="193">
        <f t="shared" si="5"/>
        <v>-2.8173499591497952E-2</v>
      </c>
      <c r="R18" s="174">
        <f t="shared" si="6"/>
        <v>-122.34324886000282</v>
      </c>
      <c r="S18" s="174">
        <f t="shared" si="7"/>
        <v>-130.73877997000213</v>
      </c>
      <c r="T18" s="193">
        <f t="shared" si="8"/>
        <v>-6.4216073547004648E-2</v>
      </c>
      <c r="U18" s="2"/>
    </row>
    <row r="19" spans="1:21" s="70" customFormat="1" ht="15.65" hidden="1" customHeight="1" outlineLevel="1">
      <c r="B19" s="173" t="s">
        <v>958</v>
      </c>
      <c r="C19" s="174">
        <v>-3.2761095100000004</v>
      </c>
      <c r="D19" s="174">
        <v>-3.1035665500000014</v>
      </c>
      <c r="E19" s="193">
        <f t="shared" si="0"/>
        <v>5.559505724148206E-2</v>
      </c>
      <c r="F19" s="174">
        <v>-11.827999999999999</v>
      </c>
      <c r="G19" s="174">
        <v>-10.449179320000001</v>
      </c>
      <c r="H19" s="193">
        <f t="shared" si="1"/>
        <v>0.13195492562376643</v>
      </c>
      <c r="I19" s="2"/>
      <c r="J19" s="174">
        <f t="shared" si="2"/>
        <v>-0.17254295999999902</v>
      </c>
      <c r="K19" s="174">
        <f t="shared" si="3"/>
        <v>-1.3788206799999987</v>
      </c>
      <c r="L19" s="15"/>
      <c r="M19" s="2"/>
      <c r="N19" s="173" t="s">
        <v>985</v>
      </c>
      <c r="O19" s="174">
        <f t="shared" si="9"/>
        <v>-3.2761095100000004</v>
      </c>
      <c r="P19" s="174">
        <f t="shared" si="4"/>
        <v>-3.1035665500000014</v>
      </c>
      <c r="Q19" s="193">
        <f t="shared" si="5"/>
        <v>5.559505724148206E-2</v>
      </c>
      <c r="R19" s="174">
        <f t="shared" si="6"/>
        <v>-11.827999999999999</v>
      </c>
      <c r="S19" s="174">
        <f t="shared" si="7"/>
        <v>-10.449179320000001</v>
      </c>
      <c r="T19" s="193">
        <f t="shared" si="8"/>
        <v>0.13195492562376643</v>
      </c>
      <c r="U19" s="2"/>
    </row>
    <row r="20" spans="1:21" s="70" customFormat="1" ht="15.65" hidden="1" customHeight="1" outlineLevel="1">
      <c r="B20" s="173" t="s">
        <v>959</v>
      </c>
      <c r="C20" s="174">
        <v>4.7938420700000002</v>
      </c>
      <c r="D20" s="174">
        <v>-2.4657269299998879</v>
      </c>
      <c r="E20" s="193">
        <f t="shared" si="0"/>
        <v>-2.9441901743759669</v>
      </c>
      <c r="F20" s="174">
        <v>6.0046221199999996</v>
      </c>
      <c r="G20" s="174">
        <v>0.28499999999999998</v>
      </c>
      <c r="H20" s="193">
        <f t="shared" si="1"/>
        <v>20.068849543859649</v>
      </c>
      <c r="I20" s="2"/>
      <c r="J20" s="174">
        <f t="shared" si="2"/>
        <v>7.259568999999888</v>
      </c>
      <c r="K20" s="174">
        <f t="shared" si="3"/>
        <v>5.7196221199999995</v>
      </c>
      <c r="L20" s="15"/>
      <c r="M20" s="2"/>
      <c r="N20" s="173" t="s">
        <v>986</v>
      </c>
      <c r="O20" s="174">
        <f t="shared" si="9"/>
        <v>4.7938420700000002</v>
      </c>
      <c r="P20" s="174">
        <f t="shared" si="4"/>
        <v>-2.4657269299998879</v>
      </c>
      <c r="Q20" s="193">
        <f t="shared" si="5"/>
        <v>-2.9441901743759669</v>
      </c>
      <c r="R20" s="174">
        <f t="shared" si="6"/>
        <v>6.0046221199999996</v>
      </c>
      <c r="S20" s="174">
        <f t="shared" si="7"/>
        <v>0.28499999999999998</v>
      </c>
      <c r="T20" s="193">
        <f t="shared" si="8"/>
        <v>20.068849543859649</v>
      </c>
      <c r="U20" s="2"/>
    </row>
    <row r="21" spans="1:21" s="70" customFormat="1" ht="15.65" hidden="1" customHeight="1" outlineLevel="1" thickBot="1">
      <c r="B21" s="173" t="s">
        <v>152</v>
      </c>
      <c r="C21" s="174">
        <v>168.35900000000001</v>
      </c>
      <c r="D21" s="174">
        <v>138.83483800000002</v>
      </c>
      <c r="E21" s="193">
        <f t="shared" si="0"/>
        <v>0.21265672525220203</v>
      </c>
      <c r="F21" s="174">
        <v>299.28100000000001</v>
      </c>
      <c r="G21" s="174">
        <v>294.18250300000005</v>
      </c>
      <c r="H21" s="193">
        <f t="shared" si="1"/>
        <v>1.7331068122701909E-2</v>
      </c>
      <c r="I21" s="2"/>
      <c r="J21" s="174">
        <f t="shared" si="2"/>
        <v>29.52416199999999</v>
      </c>
      <c r="K21" s="174">
        <f t="shared" si="3"/>
        <v>5.0984969999999521</v>
      </c>
      <c r="L21" s="15"/>
      <c r="M21" s="2"/>
      <c r="N21" s="173" t="s">
        <v>242</v>
      </c>
      <c r="O21" s="174">
        <f t="shared" si="9"/>
        <v>168.35900000000001</v>
      </c>
      <c r="P21" s="174">
        <f t="shared" si="4"/>
        <v>138.83483800000002</v>
      </c>
      <c r="Q21" s="193">
        <f t="shared" si="5"/>
        <v>0.21265672525220203</v>
      </c>
      <c r="R21" s="174">
        <f t="shared" si="6"/>
        <v>299.28100000000001</v>
      </c>
      <c r="S21" s="174">
        <f t="shared" si="7"/>
        <v>294.18250300000005</v>
      </c>
      <c r="T21" s="193">
        <f t="shared" si="8"/>
        <v>1.7331068122701909E-2</v>
      </c>
      <c r="U21" s="2"/>
    </row>
    <row r="22" spans="1:21" ht="31.5" collapsed="1" thickBot="1">
      <c r="B22" s="899" t="s">
        <v>960</v>
      </c>
      <c r="C22" s="555">
        <f>SUM(C15:C16)</f>
        <v>1479.9776945499968</v>
      </c>
      <c r="D22" s="555">
        <f>SUM(D15:D16)</f>
        <v>407.9660484599973</v>
      </c>
      <c r="E22" s="106">
        <f t="shared" si="0"/>
        <v>2.6276981874758008</v>
      </c>
      <c r="F22" s="555">
        <f>SUM(F15:F16)</f>
        <v>2712.8953732599971</v>
      </c>
      <c r="G22" s="555">
        <f>SUM(G15:G16)</f>
        <v>1673.8075437099981</v>
      </c>
      <c r="H22" s="106">
        <f t="shared" si="1"/>
        <v>0.62079289429348528</v>
      </c>
      <c r="J22" s="555">
        <f t="shared" si="2"/>
        <v>1072.0116460899994</v>
      </c>
      <c r="K22" s="555">
        <f t="shared" si="3"/>
        <v>1039.087829549999</v>
      </c>
      <c r="L22" s="15"/>
      <c r="N22" s="899" t="s">
        <v>972</v>
      </c>
      <c r="O22" s="555">
        <f t="shared" si="9"/>
        <v>1479.9776945499968</v>
      </c>
      <c r="P22" s="555">
        <f t="shared" si="4"/>
        <v>407.9660484599973</v>
      </c>
      <c r="Q22" s="106">
        <f t="shared" si="5"/>
        <v>2.6276981874758008</v>
      </c>
      <c r="R22" s="555">
        <f t="shared" si="6"/>
        <v>2712.8953732599971</v>
      </c>
      <c r="S22" s="555">
        <f t="shared" si="7"/>
        <v>1673.8075437099981</v>
      </c>
      <c r="T22" s="106">
        <f t="shared" si="8"/>
        <v>0.62079289429348528</v>
      </c>
    </row>
    <row r="23" spans="1:21" s="70" customFormat="1" ht="15.65" customHeight="1" thickBot="1">
      <c r="B23" s="101" t="s">
        <v>61</v>
      </c>
      <c r="C23" s="558">
        <f>SUM(C24:C25)</f>
        <v>-639.21399999999994</v>
      </c>
      <c r="D23" s="558">
        <f>SUM(D24:D25)</f>
        <v>-351.90907980999998</v>
      </c>
      <c r="E23" s="103">
        <f t="shared" si="0"/>
        <v>0.81641803713936389</v>
      </c>
      <c r="F23" s="558">
        <f>SUM(F24:F25)</f>
        <v>-1122.2570798100001</v>
      </c>
      <c r="G23" s="558">
        <f>SUM(G24:G25)</f>
        <v>-703.48407981000003</v>
      </c>
      <c r="H23" s="103">
        <f t="shared" si="1"/>
        <v>0.59528426018269531</v>
      </c>
      <c r="I23" s="2"/>
      <c r="J23" s="558">
        <f t="shared" si="2"/>
        <v>-287.30492018999996</v>
      </c>
      <c r="K23" s="558">
        <f t="shared" si="3"/>
        <v>-418.77300000000002</v>
      </c>
      <c r="L23" s="15"/>
      <c r="M23" s="2"/>
      <c r="N23" s="101" t="s">
        <v>51</v>
      </c>
      <c r="O23" s="560">
        <f t="shared" si="9"/>
        <v>-639.21399999999994</v>
      </c>
      <c r="P23" s="560">
        <f t="shared" si="4"/>
        <v>-351.90907980999998</v>
      </c>
      <c r="Q23" s="103">
        <f t="shared" si="5"/>
        <v>0.81641803713936389</v>
      </c>
      <c r="R23" s="558">
        <f t="shared" si="6"/>
        <v>-1122.2570798100001</v>
      </c>
      <c r="S23" s="558">
        <f t="shared" si="7"/>
        <v>-703.48407981000003</v>
      </c>
      <c r="T23" s="103">
        <f t="shared" si="8"/>
        <v>0.59528426018269531</v>
      </c>
      <c r="U23" s="2"/>
    </row>
    <row r="24" spans="1:21" s="70" customFormat="1" ht="15.65" hidden="1" customHeight="1" outlineLevel="1">
      <c r="B24" s="173" t="s">
        <v>961</v>
      </c>
      <c r="C24" s="174">
        <v>89.790999999999997</v>
      </c>
      <c r="D24" s="174">
        <v>124.11199999999999</v>
      </c>
      <c r="E24" s="193">
        <f t="shared" si="0"/>
        <v>-0.27653248678612863</v>
      </c>
      <c r="F24" s="174">
        <v>174.465</v>
      </c>
      <c r="G24" s="174">
        <v>216.86699999999999</v>
      </c>
      <c r="H24" s="193">
        <f t="shared" si="1"/>
        <v>-0.19552075696164006</v>
      </c>
      <c r="I24" s="2"/>
      <c r="J24" s="174">
        <f t="shared" si="2"/>
        <v>-34.320999999999998</v>
      </c>
      <c r="K24" s="174">
        <f t="shared" si="3"/>
        <v>-42.401999999999987</v>
      </c>
      <c r="L24" s="15"/>
      <c r="M24" s="2"/>
      <c r="N24" s="173" t="s">
        <v>987</v>
      </c>
      <c r="O24" s="715">
        <f t="shared" si="9"/>
        <v>89.790999999999997</v>
      </c>
      <c r="P24" s="715">
        <f t="shared" si="4"/>
        <v>124.11199999999999</v>
      </c>
      <c r="Q24" s="193">
        <f t="shared" si="5"/>
        <v>-0.27653248678612863</v>
      </c>
      <c r="R24" s="174">
        <f t="shared" si="6"/>
        <v>174.465</v>
      </c>
      <c r="S24" s="174">
        <f t="shared" si="7"/>
        <v>216.86699999999999</v>
      </c>
      <c r="T24" s="193">
        <f t="shared" si="8"/>
        <v>-0.19552075696164006</v>
      </c>
      <c r="U24" s="2"/>
    </row>
    <row r="25" spans="1:21" s="70" customFormat="1" ht="15.65" hidden="1" customHeight="1" outlineLevel="1" thickBot="1">
      <c r="B25" s="173" t="s">
        <v>962</v>
      </c>
      <c r="C25" s="174">
        <v>-729.005</v>
      </c>
      <c r="D25" s="174">
        <v>-476.02107981</v>
      </c>
      <c r="E25" s="193">
        <f t="shared" si="0"/>
        <v>0.53145528826365518</v>
      </c>
      <c r="F25" s="174">
        <v>-1296.72207981</v>
      </c>
      <c r="G25" s="174">
        <v>-920.35107980999999</v>
      </c>
      <c r="H25" s="193">
        <f t="shared" si="1"/>
        <v>0.40894285697768629</v>
      </c>
      <c r="I25" s="2"/>
      <c r="J25" s="174">
        <f t="shared" si="2"/>
        <v>-252.98392018999999</v>
      </c>
      <c r="K25" s="174">
        <f t="shared" si="3"/>
        <v>-376.37099999999998</v>
      </c>
      <c r="L25" s="15"/>
      <c r="M25" s="2"/>
      <c r="N25" s="173" t="s">
        <v>988</v>
      </c>
      <c r="O25" s="174">
        <f t="shared" si="9"/>
        <v>-729.005</v>
      </c>
      <c r="P25" s="174">
        <f t="shared" si="4"/>
        <v>-476.02107981</v>
      </c>
      <c r="Q25" s="193">
        <f t="shared" si="5"/>
        <v>0.53145528826365518</v>
      </c>
      <c r="R25" s="174">
        <f t="shared" si="6"/>
        <v>-1296.72207981</v>
      </c>
      <c r="S25" s="174">
        <f t="shared" si="7"/>
        <v>-920.35107980999999</v>
      </c>
      <c r="T25" s="193">
        <f t="shared" si="8"/>
        <v>0.40894285697768629</v>
      </c>
      <c r="U25" s="2"/>
    </row>
    <row r="26" spans="1:21" ht="15.65" customHeight="1" collapsed="1" thickBot="1">
      <c r="B26" s="104" t="s">
        <v>963</v>
      </c>
      <c r="C26" s="555">
        <f>SUM(C22:C23)</f>
        <v>840.7636945499969</v>
      </c>
      <c r="D26" s="555">
        <f>SUM(D22:D23)</f>
        <v>56.056968649997316</v>
      </c>
      <c r="E26" s="106">
        <f t="shared" si="0"/>
        <v>13.998379591295242</v>
      </c>
      <c r="F26" s="555">
        <f>SUM(F22:F23)</f>
        <v>1590.638293449997</v>
      </c>
      <c r="G26" s="555">
        <f>SUM(G22:G23)</f>
        <v>970.32346389999805</v>
      </c>
      <c r="H26" s="106">
        <f t="shared" si="1"/>
        <v>0.63928664267973323</v>
      </c>
      <c r="J26" s="555">
        <f t="shared" si="2"/>
        <v>784.70672589999958</v>
      </c>
      <c r="K26" s="555">
        <f t="shared" si="3"/>
        <v>620.31482954999899</v>
      </c>
      <c r="L26" s="15"/>
      <c r="N26" s="104" t="s">
        <v>393</v>
      </c>
      <c r="O26" s="555">
        <f t="shared" si="9"/>
        <v>840.7636945499969</v>
      </c>
      <c r="P26" s="555">
        <f t="shared" si="4"/>
        <v>56.056968649997316</v>
      </c>
      <c r="Q26" s="106">
        <f t="shared" si="5"/>
        <v>13.998379591295242</v>
      </c>
      <c r="R26" s="555">
        <f t="shared" si="6"/>
        <v>1590.638293449997</v>
      </c>
      <c r="S26" s="555">
        <f t="shared" si="7"/>
        <v>970.32346389999805</v>
      </c>
      <c r="T26" s="106">
        <f t="shared" si="8"/>
        <v>0.63928664267973323</v>
      </c>
    </row>
    <row r="27" spans="1:21" s="70" customFormat="1" ht="15.65" customHeight="1" thickBot="1">
      <c r="B27" s="101" t="s">
        <v>70</v>
      </c>
      <c r="C27" s="558">
        <f>SUM(C28:C29)</f>
        <v>-137.393</v>
      </c>
      <c r="D27" s="558">
        <f>SUM(D28:D29)</f>
        <v>176.21799999999999</v>
      </c>
      <c r="E27" s="103">
        <f t="shared" si="0"/>
        <v>-1.7796763100250828</v>
      </c>
      <c r="F27" s="558">
        <f>SUM(F28:F29)</f>
        <v>-268.11947972999997</v>
      </c>
      <c r="G27" s="558">
        <f>SUM(G28:G29)</f>
        <v>-13.343479729999999</v>
      </c>
      <c r="H27" s="103">
        <f t="shared" si="1"/>
        <v>19.093670103697907</v>
      </c>
      <c r="I27" s="2"/>
      <c r="J27" s="558">
        <f t="shared" si="2"/>
        <v>-313.61099999999999</v>
      </c>
      <c r="K27" s="558">
        <f t="shared" si="3"/>
        <v>-254.77599999999995</v>
      </c>
      <c r="L27" s="15"/>
      <c r="M27" s="2"/>
      <c r="N27" s="101" t="s">
        <v>394</v>
      </c>
      <c r="O27" s="560">
        <f t="shared" si="9"/>
        <v>-137.393</v>
      </c>
      <c r="P27" s="560">
        <f t="shared" si="4"/>
        <v>176.21799999999999</v>
      </c>
      <c r="Q27" s="103">
        <f t="shared" si="5"/>
        <v>-1.7796763100250828</v>
      </c>
      <c r="R27" s="558">
        <f t="shared" si="6"/>
        <v>-268.11947972999997</v>
      </c>
      <c r="S27" s="558">
        <f t="shared" si="7"/>
        <v>-13.343479729999999</v>
      </c>
      <c r="T27" s="103">
        <f t="shared" si="8"/>
        <v>19.093670103697907</v>
      </c>
      <c r="U27" s="2"/>
    </row>
    <row r="28" spans="1:21" s="70" customFormat="1" ht="15.65" hidden="1" customHeight="1" outlineLevel="1">
      <c r="B28" s="173" t="s">
        <v>71</v>
      </c>
      <c r="C28" s="174">
        <v>-55.024000000000001</v>
      </c>
      <c r="D28" s="174">
        <v>11.308</v>
      </c>
      <c r="E28" s="193">
        <f t="shared" si="0"/>
        <v>-5.8659356207994344</v>
      </c>
      <c r="F28" s="174">
        <v>-138.19200000000001</v>
      </c>
      <c r="G28" s="174">
        <v>-83.625</v>
      </c>
      <c r="H28" s="193">
        <f t="shared" si="1"/>
        <v>0.65252017937219731</v>
      </c>
      <c r="I28" s="2"/>
      <c r="J28" s="174">
        <f t="shared" si="2"/>
        <v>-66.331999999999994</v>
      </c>
      <c r="K28" s="174">
        <f t="shared" si="3"/>
        <v>-54.567000000000007</v>
      </c>
      <c r="L28" s="15"/>
      <c r="M28" s="2"/>
      <c r="N28" s="173" t="s">
        <v>263</v>
      </c>
      <c r="O28" s="715">
        <f t="shared" si="9"/>
        <v>-55.024000000000001</v>
      </c>
      <c r="P28" s="715">
        <f t="shared" si="4"/>
        <v>11.308</v>
      </c>
      <c r="Q28" s="193">
        <f t="shared" si="5"/>
        <v>-5.8659356207994344</v>
      </c>
      <c r="R28" s="174">
        <f t="shared" si="6"/>
        <v>-138.19200000000001</v>
      </c>
      <c r="S28" s="174">
        <f t="shared" si="7"/>
        <v>-83.625</v>
      </c>
      <c r="T28" s="193">
        <f t="shared" si="8"/>
        <v>0.65252017937219731</v>
      </c>
      <c r="U28" s="2"/>
    </row>
    <row r="29" spans="1:21" s="70" customFormat="1" ht="15.65" hidden="1" customHeight="1" outlineLevel="1" thickBot="1">
      <c r="B29" s="173" t="s">
        <v>72</v>
      </c>
      <c r="C29" s="174">
        <v>-82.369</v>
      </c>
      <c r="D29" s="174">
        <v>164.91</v>
      </c>
      <c r="E29" s="193">
        <f t="shared" si="0"/>
        <v>-1.4994785034261113</v>
      </c>
      <c r="F29" s="174">
        <v>-129.92747972999999</v>
      </c>
      <c r="G29" s="174">
        <v>70.281520270000001</v>
      </c>
      <c r="H29" s="193">
        <f t="shared" si="1"/>
        <v>-2.8486720155007825</v>
      </c>
      <c r="I29" s="2"/>
      <c r="J29" s="174">
        <f t="shared" si="2"/>
        <v>-247.279</v>
      </c>
      <c r="K29" s="174">
        <f t="shared" si="3"/>
        <v>-200.209</v>
      </c>
      <c r="L29" s="15"/>
      <c r="M29" s="2"/>
      <c r="N29" s="173" t="s">
        <v>264</v>
      </c>
      <c r="O29" s="174">
        <f t="shared" si="9"/>
        <v>-82.369</v>
      </c>
      <c r="P29" s="174">
        <f t="shared" si="4"/>
        <v>164.91</v>
      </c>
      <c r="Q29" s="193">
        <f t="shared" si="5"/>
        <v>-1.4994785034261113</v>
      </c>
      <c r="R29" s="174">
        <f t="shared" si="6"/>
        <v>-129.92747972999999</v>
      </c>
      <c r="S29" s="174">
        <f t="shared" si="7"/>
        <v>70.281520270000001</v>
      </c>
      <c r="T29" s="193">
        <f t="shared" si="8"/>
        <v>-2.8486720155007825</v>
      </c>
      <c r="U29" s="2"/>
    </row>
    <row r="30" spans="1:21" ht="15.65" customHeight="1" collapsed="1" thickBot="1">
      <c r="B30" s="104" t="s">
        <v>73</v>
      </c>
      <c r="C30" s="555">
        <f>SUM(C26:C27)</f>
        <v>703.37069454999687</v>
      </c>
      <c r="D30" s="555">
        <f>SUM(D26:D27)</f>
        <v>232.27496864999731</v>
      </c>
      <c r="E30" s="106">
        <f t="shared" si="0"/>
        <v>2.0281812053965593</v>
      </c>
      <c r="F30" s="555">
        <f>SUM(F26:F27)</f>
        <v>1322.5188137199971</v>
      </c>
      <c r="G30" s="555">
        <f>SUM(G26:G27)</f>
        <v>956.97998416999803</v>
      </c>
      <c r="H30" s="106">
        <f t="shared" si="1"/>
        <v>0.38197123826684409</v>
      </c>
      <c r="J30" s="555">
        <f t="shared" si="2"/>
        <v>471.09572589999959</v>
      </c>
      <c r="K30" s="555">
        <f t="shared" si="3"/>
        <v>365.53882954999904</v>
      </c>
      <c r="L30" s="15"/>
      <c r="N30" s="104" t="s">
        <v>614</v>
      </c>
      <c r="O30" s="555">
        <f t="shared" si="9"/>
        <v>703.37069454999687</v>
      </c>
      <c r="P30" s="555">
        <f t="shared" si="4"/>
        <v>232.27496864999731</v>
      </c>
      <c r="Q30" s="106">
        <f t="shared" si="5"/>
        <v>2.0281812053965593</v>
      </c>
      <c r="R30" s="555">
        <f t="shared" si="6"/>
        <v>1322.5188137199971</v>
      </c>
      <c r="S30" s="555">
        <f t="shared" si="7"/>
        <v>956.97998416999803</v>
      </c>
      <c r="T30" s="106">
        <f t="shared" si="8"/>
        <v>0.38197123826684409</v>
      </c>
    </row>
    <row r="31" spans="1:21" s="70" customFormat="1" ht="15.65" customHeight="1">
      <c r="A31" s="70" t="s">
        <v>1007</v>
      </c>
      <c r="B31" s="173" t="s">
        <v>74</v>
      </c>
      <c r="C31" s="174">
        <v>-14.752000000000002</v>
      </c>
      <c r="D31" s="174">
        <v>-17.102457899999923</v>
      </c>
      <c r="E31" s="193">
        <f t="shared" si="0"/>
        <v>-0.13743392404432875</v>
      </c>
      <c r="F31" s="174">
        <v>-24.840760880000001</v>
      </c>
      <c r="G31" s="174">
        <v>-28.572457899999922</v>
      </c>
      <c r="H31" s="193">
        <f t="shared" si="1"/>
        <v>-0.13060469047011636</v>
      </c>
      <c r="I31" s="2"/>
      <c r="J31" s="174">
        <f t="shared" si="2"/>
        <v>2.3504578999999204</v>
      </c>
      <c r="K31" s="174">
        <f t="shared" si="3"/>
        <v>3.7316970199999204</v>
      </c>
      <c r="L31" s="15"/>
      <c r="M31" s="2"/>
      <c r="N31" s="173" t="s">
        <v>395</v>
      </c>
      <c r="O31" s="174">
        <f t="shared" si="9"/>
        <v>-14.752000000000002</v>
      </c>
      <c r="P31" s="174">
        <f t="shared" si="4"/>
        <v>-17.102457899999923</v>
      </c>
      <c r="Q31" s="193">
        <f t="shared" si="5"/>
        <v>-0.13743392404432875</v>
      </c>
      <c r="R31" s="174">
        <f t="shared" si="6"/>
        <v>-24.840760880000001</v>
      </c>
      <c r="S31" s="174">
        <f t="shared" si="7"/>
        <v>-28.572457899999922</v>
      </c>
      <c r="T31" s="193">
        <f t="shared" si="8"/>
        <v>-0.13060469047011636</v>
      </c>
      <c r="U31" s="2"/>
    </row>
    <row r="32" spans="1:21" ht="15.65" customHeight="1" thickBot="1">
      <c r="B32" s="134" t="s">
        <v>218</v>
      </c>
      <c r="C32" s="563">
        <f>SUM(C30:C31)</f>
        <v>688.61869454999692</v>
      </c>
      <c r="D32" s="563">
        <f>SUM(D30:D31)</f>
        <v>215.17251074999737</v>
      </c>
      <c r="E32" s="135">
        <f t="shared" si="0"/>
        <v>2.2003097986344677</v>
      </c>
      <c r="F32" s="563">
        <f>SUM(F30:F31)</f>
        <v>1297.678052839997</v>
      </c>
      <c r="G32" s="563">
        <f>SUM(G30:G31)</f>
        <v>928.40752626999813</v>
      </c>
      <c r="H32" s="135">
        <f t="shared" si="1"/>
        <v>0.39774615793302837</v>
      </c>
      <c r="J32" s="563">
        <f t="shared" si="2"/>
        <v>473.44618379999952</v>
      </c>
      <c r="K32" s="563">
        <f t="shared" si="3"/>
        <v>369.27052656999888</v>
      </c>
      <c r="L32" s="15"/>
      <c r="N32" s="134" t="s">
        <v>396</v>
      </c>
      <c r="O32" s="563">
        <f t="shared" si="9"/>
        <v>688.61869454999692</v>
      </c>
      <c r="P32" s="563">
        <f t="shared" si="4"/>
        <v>215.17251074999737</v>
      </c>
      <c r="Q32" s="135">
        <f t="shared" si="5"/>
        <v>2.2003097986344677</v>
      </c>
      <c r="R32" s="563">
        <f t="shared" si="6"/>
        <v>1297.678052839997</v>
      </c>
      <c r="S32" s="563">
        <f t="shared" si="7"/>
        <v>928.40752626999813</v>
      </c>
      <c r="T32" s="135">
        <f t="shared" si="8"/>
        <v>0.39774615793302837</v>
      </c>
    </row>
    <row r="33" spans="2:12" ht="15" customHeight="1">
      <c r="C33" s="524"/>
      <c r="D33" s="524"/>
      <c r="J33" s="751"/>
      <c r="K33" s="751"/>
      <c r="L33" s="15"/>
    </row>
    <row r="34" spans="2:12" ht="15" customHeight="1">
      <c r="B34" s="281" t="s">
        <v>412</v>
      </c>
      <c r="C34" s="752">
        <f>C32-'DRE IFRS'!C42</f>
        <v>9.9999999974897946E-4</v>
      </c>
      <c r="D34" s="752">
        <f>D32-'DRE IFRS'!D42</f>
        <v>0</v>
      </c>
      <c r="E34" s="752"/>
      <c r="F34" s="752">
        <f>F32-'DRE IFRS'!F42</f>
        <v>0</v>
      </c>
      <c r="G34" s="752">
        <f>G32-'DRE IFRS'!G42</f>
        <v>0</v>
      </c>
      <c r="H34" s="752"/>
      <c r="J34" s="751"/>
      <c r="K34" s="751"/>
      <c r="L34" s="15"/>
    </row>
    <row r="35" spans="2:12" ht="15" customHeight="1">
      <c r="B35" s="281" t="s">
        <v>412</v>
      </c>
      <c r="C35" s="752">
        <f>ROUND(C32-'DRE IFRS'!C42,2)</f>
        <v>0</v>
      </c>
      <c r="D35" s="752">
        <f>ROUND(D32-'DRE IFRS'!D42,2)</f>
        <v>0</v>
      </c>
      <c r="E35" s="752"/>
      <c r="F35" s="752">
        <f>ROUND(F32-'DRE IFRS'!F42,2)</f>
        <v>0</v>
      </c>
      <c r="G35" s="752">
        <f>ROUND(G32-'DRE IFRS'!G42,2)</f>
        <v>0</v>
      </c>
      <c r="H35" s="752"/>
      <c r="J35" s="751"/>
      <c r="K35" s="751"/>
      <c r="L35" s="15"/>
    </row>
    <row r="36" spans="2:12" ht="15" customHeight="1">
      <c r="C36" s="524"/>
      <c r="D36" s="524"/>
      <c r="J36" s="751"/>
      <c r="K36" s="751"/>
      <c r="L36" s="15"/>
    </row>
    <row r="37" spans="2:12" ht="15" customHeight="1">
      <c r="C37" s="524"/>
      <c r="D37" s="524"/>
      <c r="J37" s="751"/>
      <c r="K37" s="751"/>
      <c r="L37" s="15"/>
    </row>
    <row r="38" spans="2:12" ht="15" customHeight="1">
      <c r="C38" s="524"/>
      <c r="D38" s="524"/>
      <c r="J38" s="751"/>
      <c r="K38" s="751"/>
      <c r="L38" s="15"/>
    </row>
    <row r="39" spans="2:12" ht="15" customHeight="1">
      <c r="C39" s="524"/>
      <c r="D39" s="524"/>
      <c r="J39" s="751"/>
      <c r="K39" s="751"/>
      <c r="L39" s="15"/>
    </row>
    <row r="40" spans="2:12" ht="15" customHeight="1">
      <c r="C40" s="524"/>
      <c r="D40" s="524"/>
      <c r="J40" s="751"/>
      <c r="K40" s="751"/>
      <c r="L40" s="15"/>
    </row>
    <row r="41" spans="2:12" ht="15" customHeight="1">
      <c r="C41" s="524" t="e">
        <v>#N/A</v>
      </c>
      <c r="D41" s="524"/>
      <c r="J41" s="751"/>
      <c r="K41" s="751"/>
      <c r="L41" s="15"/>
    </row>
    <row r="42" spans="2:12" ht="15" customHeight="1">
      <c r="C42" s="524"/>
      <c r="D42" s="524"/>
      <c r="J42" s="751"/>
      <c r="K42" s="751"/>
      <c r="L42" s="15"/>
    </row>
    <row r="43" spans="2:12" ht="15" customHeight="1">
      <c r="C43" s="524"/>
      <c r="D43" s="524"/>
      <c r="J43" s="751"/>
      <c r="K43" s="751"/>
      <c r="L43" s="15"/>
    </row>
    <row r="44" spans="2:12" ht="15" hidden="1" customHeight="1">
      <c r="J44" s="751"/>
      <c r="K44" s="751"/>
    </row>
    <row r="45" spans="2:12" ht="15" hidden="1" customHeight="1">
      <c r="J45" s="751"/>
      <c r="K45" s="751"/>
    </row>
    <row r="46" spans="2:12" ht="15" hidden="1" customHeight="1">
      <c r="J46" s="751"/>
      <c r="K46" s="751"/>
    </row>
    <row r="47" spans="2:12" ht="15" hidden="1" customHeight="1">
      <c r="J47" s="751"/>
      <c r="K47" s="751"/>
    </row>
    <row r="48" spans="2:12" ht="15" hidden="1" customHeight="1">
      <c r="C48" s="524"/>
      <c r="D48" s="524"/>
      <c r="J48" s="751"/>
      <c r="K48" s="751"/>
    </row>
    <row r="49" spans="3:11" ht="15" hidden="1" customHeight="1">
      <c r="C49" s="524"/>
      <c r="D49" s="524"/>
      <c r="J49" s="751"/>
      <c r="K49" s="751"/>
    </row>
    <row r="50" spans="3:11" ht="15" hidden="1" customHeight="1">
      <c r="C50" s="524"/>
      <c r="D50" s="524"/>
      <c r="J50" s="751"/>
      <c r="K50" s="751"/>
    </row>
    <row r="51" spans="3:11" ht="15" hidden="1" customHeight="1">
      <c r="C51" s="524"/>
      <c r="D51" s="524"/>
      <c r="J51" s="751"/>
      <c r="K51" s="751"/>
    </row>
    <row r="52" spans="3:11" ht="15" hidden="1" customHeight="1">
      <c r="C52" s="524"/>
      <c r="D52" s="524"/>
      <c r="J52" s="751"/>
      <c r="K52" s="751"/>
    </row>
    <row r="53" spans="3:11" ht="15" hidden="1" customHeight="1">
      <c r="C53" s="524"/>
      <c r="D53" s="524"/>
      <c r="J53" s="751"/>
      <c r="K53" s="751"/>
    </row>
    <row r="54" spans="3:11" hidden="1">
      <c r="C54" s="524"/>
      <c r="D54" s="524"/>
      <c r="J54" s="751"/>
      <c r="K54" s="751"/>
    </row>
    <row r="55" spans="3:11" hidden="1">
      <c r="C55" s="524"/>
      <c r="D55" s="524"/>
      <c r="J55" s="751"/>
      <c r="K55" s="751"/>
    </row>
    <row r="56" spans="3:11" hidden="1">
      <c r="C56" s="524"/>
      <c r="D56" s="524"/>
      <c r="J56" s="751"/>
      <c r="K56" s="751"/>
    </row>
    <row r="57" spans="3:11" hidden="1">
      <c r="C57" s="524"/>
      <c r="D57" s="524"/>
      <c r="J57" s="751"/>
      <c r="K57" s="751"/>
    </row>
    <row r="58" spans="3:11" hidden="1">
      <c r="C58" s="524"/>
      <c r="D58" s="524"/>
      <c r="J58" s="751"/>
      <c r="K58" s="751"/>
    </row>
    <row r="59" spans="3:11" hidden="1">
      <c r="C59" s="524"/>
      <c r="D59" s="524"/>
      <c r="J59" s="751"/>
      <c r="K59" s="751"/>
    </row>
    <row r="60" spans="3:11" hidden="1">
      <c r="C60" s="524"/>
      <c r="D60" s="524"/>
      <c r="J60" s="751"/>
      <c r="K60" s="751"/>
    </row>
    <row r="61" spans="3:11" hidden="1">
      <c r="C61" s="524"/>
      <c r="D61" s="524"/>
      <c r="J61" s="751"/>
      <c r="K61" s="751"/>
    </row>
    <row r="62" spans="3:11" hidden="1">
      <c r="C62" s="524"/>
      <c r="D62" s="524"/>
      <c r="J62" s="751"/>
      <c r="K62" s="751"/>
    </row>
    <row r="63" spans="3:11" hidden="1">
      <c r="C63" s="524"/>
      <c r="D63" s="524"/>
      <c r="J63" s="751"/>
      <c r="K63" s="751"/>
    </row>
    <row r="64" spans="3:11" hidden="1">
      <c r="C64" s="524"/>
      <c r="D64" s="524"/>
      <c r="J64" s="751"/>
      <c r="K64" s="751"/>
    </row>
    <row r="65" spans="3:11" hidden="1">
      <c r="C65" s="524"/>
      <c r="D65" s="524"/>
      <c r="J65" s="751"/>
      <c r="K65" s="751"/>
    </row>
    <row r="66" spans="3:11" hidden="1">
      <c r="C66" s="524"/>
      <c r="D66" s="524"/>
      <c r="J66" s="751"/>
      <c r="K66" s="751"/>
    </row>
    <row r="67" spans="3:11" hidden="1">
      <c r="C67" s="524"/>
      <c r="D67" s="524"/>
      <c r="J67" s="751"/>
      <c r="K67" s="751"/>
    </row>
    <row r="68" spans="3:11" hidden="1">
      <c r="C68" s="524"/>
      <c r="D68" s="524"/>
      <c r="J68" s="751"/>
      <c r="K68" s="751"/>
    </row>
    <row r="69" spans="3:11" hidden="1">
      <c r="C69" s="524"/>
      <c r="D69" s="524"/>
      <c r="J69" s="751"/>
      <c r="K69" s="751"/>
    </row>
    <row r="70" spans="3:11" hidden="1">
      <c r="C70" s="524"/>
      <c r="D70" s="524"/>
      <c r="J70" s="751"/>
      <c r="K70" s="751"/>
    </row>
    <row r="71" spans="3:11" hidden="1">
      <c r="C71" s="524"/>
      <c r="D71" s="524"/>
      <c r="J71" s="751"/>
      <c r="K71" s="751"/>
    </row>
    <row r="72" spans="3:11" hidden="1">
      <c r="C72" s="524"/>
      <c r="D72" s="524"/>
      <c r="J72" s="751"/>
      <c r="K72" s="751"/>
    </row>
    <row r="73" spans="3:11" hidden="1">
      <c r="C73" s="524"/>
      <c r="D73" s="524"/>
      <c r="J73" s="751"/>
      <c r="K73" s="751"/>
    </row>
    <row r="74" spans="3:11" hidden="1">
      <c r="C74" s="524"/>
      <c r="D74" s="524"/>
      <c r="J74" s="751"/>
      <c r="K74" s="751"/>
    </row>
    <row r="75" spans="3:11" hidden="1">
      <c r="C75" s="524"/>
      <c r="D75" s="524"/>
      <c r="J75" s="751"/>
      <c r="K75" s="751"/>
    </row>
    <row r="76" spans="3:11" hidden="1">
      <c r="C76" s="524"/>
      <c r="D76" s="524"/>
      <c r="J76" s="751"/>
      <c r="K76" s="751"/>
    </row>
    <row r="77" spans="3:11" hidden="1">
      <c r="C77" s="524"/>
      <c r="D77" s="524"/>
      <c r="J77" s="751"/>
      <c r="K77" s="751"/>
    </row>
    <row r="78" spans="3:11" hidden="1">
      <c r="C78" s="524"/>
      <c r="D78" s="524"/>
      <c r="J78" s="751"/>
      <c r="K78" s="751"/>
    </row>
    <row r="79" spans="3:11" hidden="1">
      <c r="C79" s="524"/>
      <c r="D79" s="524"/>
      <c r="J79" s="751"/>
      <c r="K79" s="751"/>
    </row>
    <row r="80" spans="3:11" hidden="1">
      <c r="C80" s="524"/>
      <c r="D80" s="524"/>
      <c r="J80" s="751"/>
      <c r="K80" s="751"/>
    </row>
    <row r="81" spans="3:11" hidden="1">
      <c r="C81" s="524"/>
      <c r="D81" s="524"/>
      <c r="J81" s="751"/>
      <c r="K81" s="751"/>
    </row>
    <row r="82" spans="3:11" hidden="1">
      <c r="C82" s="524"/>
      <c r="D82" s="524"/>
      <c r="J82" s="751"/>
      <c r="K82" s="751"/>
    </row>
    <row r="83" spans="3:11" hidden="1">
      <c r="C83" s="524"/>
      <c r="D83" s="524"/>
      <c r="J83" s="751"/>
      <c r="K83" s="751"/>
    </row>
    <row r="84" spans="3:11" hidden="1">
      <c r="C84" s="524"/>
      <c r="D84" s="524"/>
      <c r="J84" s="751"/>
      <c r="K84" s="751"/>
    </row>
    <row r="85" spans="3:11" hidden="1">
      <c r="C85" s="524"/>
      <c r="D85" s="524"/>
      <c r="J85" s="751"/>
      <c r="K85" s="751"/>
    </row>
    <row r="86" spans="3:11" hidden="1">
      <c r="C86" s="524"/>
      <c r="D86" s="524"/>
      <c r="J86" s="751"/>
      <c r="K86" s="751"/>
    </row>
  </sheetData>
  <mergeCells count="3">
    <mergeCell ref="C9:H9"/>
    <mergeCell ref="O9:T9"/>
    <mergeCell ref="B2:B5"/>
  </mergeCells>
  <hyperlinks>
    <hyperlink ref="F3" location="Menu!A1" display="→Menu←" xr:uid="{A2EE257B-6E5B-43F4-A69D-7C31A95330CF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78F95-6125-4BE6-A906-CB8B6DC4015A}">
  <sheetPr codeName="Planilha29">
    <tabColor theme="9" tint="0.79998168889431442"/>
  </sheetPr>
  <dimension ref="A1:AC87"/>
  <sheetViews>
    <sheetView showGridLines="0" zoomScale="80" zoomScaleNormal="80" workbookViewId="0">
      <pane xSplit="2" ySplit="5" topLeftCell="C17" activePane="bottomRight" state="frozen"/>
      <selection activeCell="N14" sqref="N14"/>
      <selection pane="topRight" activeCell="N14" sqref="N14"/>
      <selection pane="bottomLeft" activeCell="N14" sqref="N14"/>
      <selection pane="bottomRight" activeCell="B26" sqref="B26:H36"/>
    </sheetView>
  </sheetViews>
  <sheetFormatPr defaultColWidth="0" defaultRowHeight="0" customHeight="1" zeroHeight="1"/>
  <cols>
    <col min="1" max="1" width="2.54296875" style="208" customWidth="1"/>
    <col min="2" max="2" width="44.81640625" style="208" customWidth="1"/>
    <col min="3" max="7" width="11.1796875" style="209" customWidth="1"/>
    <col min="8" max="8" width="11.1796875" style="208" customWidth="1"/>
    <col min="9" max="9" width="8.81640625" customWidth="1"/>
    <col min="10" max="10" width="10.81640625" style="209" customWidth="1"/>
    <col min="11" max="11" width="10.81640625" style="209" hidden="1" customWidth="1"/>
    <col min="12" max="12" width="4.1796875" style="208" customWidth="1"/>
    <col min="13" max="13" width="8.54296875" style="208" customWidth="1"/>
    <col min="14" max="29" width="0" style="208" hidden="1" customWidth="1"/>
    <col min="30" max="16384" width="8.54296875" style="208" hidden="1"/>
  </cols>
  <sheetData>
    <row r="1" spans="1:25" ht="3.65" customHeight="1" thickBot="1">
      <c r="C1" s="208"/>
      <c r="D1" s="208"/>
      <c r="E1" s="208"/>
      <c r="F1" s="208"/>
      <c r="G1" s="208"/>
    </row>
    <row r="2" spans="1:25" ht="14">
      <c r="A2" s="210"/>
      <c r="B2" s="1488" t="e" vm="1">
        <v>#VALUE!</v>
      </c>
      <c r="C2" s="230"/>
      <c r="D2" s="230"/>
      <c r="E2" s="230"/>
      <c r="F2" s="230"/>
      <c r="G2" s="231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3"/>
    </row>
    <row r="3" spans="1:25" ht="14">
      <c r="A3" s="210"/>
      <c r="B3" s="1489"/>
      <c r="C3" s="234" t="s">
        <v>775</v>
      </c>
      <c r="D3" s="241">
        <f>Menu!D3</f>
        <v>46203</v>
      </c>
      <c r="E3" s="234"/>
      <c r="F3" s="234"/>
      <c r="G3" s="240" t="s">
        <v>989</v>
      </c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5"/>
    </row>
    <row r="4" spans="1:25" ht="14">
      <c r="A4" s="210"/>
      <c r="B4" s="1489"/>
      <c r="C4" s="234" t="s">
        <v>828</v>
      </c>
      <c r="D4" s="242" t="str">
        <f>Menu!D4</f>
        <v>2T26</v>
      </c>
      <c r="E4" s="236"/>
      <c r="F4" s="236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5"/>
    </row>
    <row r="5" spans="1:25" ht="16" thickBot="1">
      <c r="A5" s="210"/>
      <c r="B5" s="1490"/>
      <c r="C5" s="237"/>
      <c r="D5" s="237"/>
      <c r="E5" s="237"/>
      <c r="F5" s="237"/>
      <c r="G5" s="238"/>
      <c r="H5" s="238"/>
      <c r="I5" s="238"/>
      <c r="J5" s="238"/>
      <c r="K5" s="254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9"/>
    </row>
    <row r="6" spans="1:25" ht="14.5">
      <c r="C6" s="208"/>
      <c r="D6" s="208"/>
      <c r="E6" s="208"/>
      <c r="F6" s="208"/>
      <c r="G6" s="208"/>
    </row>
    <row r="7" spans="1:25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778"/>
      <c r="K7" s="778"/>
      <c r="L7" s="212"/>
      <c r="M7" s="212"/>
    </row>
    <row r="8" spans="1:25" ht="14.5" customHeight="1">
      <c r="B8" s="488"/>
      <c r="C8" s="489"/>
      <c r="D8" s="489"/>
      <c r="E8" s="489"/>
      <c r="F8" s="489"/>
      <c r="G8" s="489"/>
      <c r="H8" s="489"/>
      <c r="J8" s="779"/>
      <c r="K8" s="779"/>
      <c r="L8" s="489"/>
      <c r="M8" s="489"/>
    </row>
    <row r="9" spans="1:25" ht="15" customHeight="1" thickBot="1">
      <c r="C9" s="364"/>
      <c r="F9" s="364"/>
      <c r="G9" s="364"/>
    </row>
    <row r="10" spans="1:25" ht="15" customHeight="1" thickBot="1">
      <c r="B10" s="30"/>
      <c r="C10" s="1500" t="s">
        <v>25</v>
      </c>
      <c r="D10" s="1501"/>
      <c r="E10" s="1501"/>
      <c r="F10" s="1501"/>
      <c r="G10" s="1501"/>
      <c r="H10" s="1501"/>
    </row>
    <row r="11" spans="1:25" ht="15" customHeight="1" thickBot="1">
      <c r="B11" s="190" t="s">
        <v>26</v>
      </c>
      <c r="C11" s="32" t="str">
        <f>Menu!$D$10</f>
        <v>2T26</v>
      </c>
      <c r="D11" s="100" t="str">
        <f>Menu!$D$11</f>
        <v>2T25</v>
      </c>
      <c r="E11" s="32" t="s">
        <v>137</v>
      </c>
      <c r="F11" s="32" t="str">
        <f>Destaques!F10</f>
        <v>1S26</v>
      </c>
      <c r="G11" s="32" t="str">
        <f>Destaques!G10</f>
        <v>1S25</v>
      </c>
      <c r="H11" s="32" t="s">
        <v>137</v>
      </c>
      <c r="J11" s="32" t="s">
        <v>556</v>
      </c>
      <c r="K11" s="32" t="s">
        <v>557</v>
      </c>
    </row>
    <row r="12" spans="1:25" ht="20.149999999999999" customHeight="1" thickBot="1">
      <c r="B12" s="184" t="s">
        <v>1033</v>
      </c>
      <c r="C12" s="185">
        <f>'DRE IFRS'!C42</f>
        <v>688.61769454999717</v>
      </c>
      <c r="D12" s="185">
        <f>'DRE IFRS'!D42</f>
        <v>215.17251074999757</v>
      </c>
      <c r="E12" s="186">
        <f t="shared" ref="E12:E20" si="0">IF(OR(AND(D12&gt;0,C12&lt;0),AND(D12&lt;0,C12&gt;0)),"n.a",IFERROR(C12/D12-1,"N.A."))</f>
        <v>2.2003051512006624</v>
      </c>
      <c r="F12" s="185">
        <f>'DRE IFRS'!F42</f>
        <v>1297.6780528399975</v>
      </c>
      <c r="G12" s="185">
        <f>'DRE IFRS'!G42</f>
        <v>928.4075262699979</v>
      </c>
      <c r="H12" s="186">
        <f t="shared" ref="H12:H20" si="1">IF(OR(AND(G12&gt;0,F12&lt;0),AND(G12&lt;0,F12&gt;0)),"n.a",IFERROR(F12/G12-1,"N.A."))</f>
        <v>0.39774615793302925</v>
      </c>
      <c r="J12" s="185">
        <f t="shared" ref="J12:J20" si="2">C12-D12</f>
        <v>473.4451837999996</v>
      </c>
      <c r="K12" s="185">
        <f t="shared" ref="K12:K20" si="3">F12-G12</f>
        <v>369.27052656999956</v>
      </c>
    </row>
    <row r="13" spans="1:25" ht="15.5">
      <c r="B13" s="173" t="s">
        <v>947</v>
      </c>
      <c r="C13" s="174">
        <f>-'DRE IFRS'!C41</f>
        <v>14.752000000000002</v>
      </c>
      <c r="D13" s="174">
        <f>-'DRE IFRS'!D41</f>
        <v>17.102457899999923</v>
      </c>
      <c r="E13" s="193">
        <f t="shared" si="0"/>
        <v>-0.13743392404432875</v>
      </c>
      <c r="F13" s="174">
        <f>-'DRE IFRS'!F41</f>
        <v>24.840760880000001</v>
      </c>
      <c r="G13" s="174">
        <f>-'DRE IFRS'!G41</f>
        <v>28.572457899999922</v>
      </c>
      <c r="H13" s="193">
        <f t="shared" si="1"/>
        <v>-0.13060469047011636</v>
      </c>
      <c r="J13" s="174">
        <f t="shared" si="2"/>
        <v>-2.3504578999999204</v>
      </c>
      <c r="K13" s="174">
        <f t="shared" si="3"/>
        <v>-3.7316970199999204</v>
      </c>
    </row>
    <row r="14" spans="1:25" ht="20.5" customHeight="1">
      <c r="B14" s="173" t="s">
        <v>944</v>
      </c>
      <c r="C14" s="174">
        <f>-'DRE IFRS'!C37</f>
        <v>137.39400000000001</v>
      </c>
      <c r="D14" s="174">
        <f>-'DRE IFRS'!D37</f>
        <v>-176.21799999999999</v>
      </c>
      <c r="E14" s="193" t="str">
        <f t="shared" si="0"/>
        <v>n.a</v>
      </c>
      <c r="F14" s="174">
        <f>-'DRE IFRS'!F37</f>
        <v>268.11947972999997</v>
      </c>
      <c r="G14" s="174">
        <f>-'DRE IFRS'!G37</f>
        <v>13.343479729999999</v>
      </c>
      <c r="H14" s="193">
        <f t="shared" si="1"/>
        <v>19.093670103697907</v>
      </c>
      <c r="J14" s="174">
        <f t="shared" si="2"/>
        <v>313.61199999999997</v>
      </c>
      <c r="K14" s="174">
        <f t="shared" si="3"/>
        <v>254.77599999999995</v>
      </c>
      <c r="L14" s="397"/>
      <c r="M14" s="397"/>
    </row>
    <row r="15" spans="1:25" ht="20.5" customHeight="1">
      <c r="B15" s="173" t="s">
        <v>569</v>
      </c>
      <c r="C15" s="174">
        <f>-'DRE IFRS'!C34</f>
        <v>-168.35900000000001</v>
      </c>
      <c r="D15" s="174">
        <f>-'DRE IFRS'!D34</f>
        <v>-138.83483800000002</v>
      </c>
      <c r="E15" s="193">
        <f t="shared" si="0"/>
        <v>0.21265672525220203</v>
      </c>
      <c r="F15" s="174">
        <f>-'DRE IFRS'!F34</f>
        <v>-299.28100000000001</v>
      </c>
      <c r="G15" s="174">
        <f>-'DRE IFRS'!G34</f>
        <v>-294.18250300000005</v>
      </c>
      <c r="H15" s="193">
        <f t="shared" si="1"/>
        <v>1.7331068122701909E-2</v>
      </c>
      <c r="J15" s="174">
        <f t="shared" si="2"/>
        <v>-29.52416199999999</v>
      </c>
      <c r="K15" s="174">
        <f t="shared" si="3"/>
        <v>-5.0984969999999521</v>
      </c>
      <c r="L15" s="397"/>
      <c r="M15" s="397"/>
    </row>
    <row r="16" spans="1:25" ht="20.5" customHeight="1">
      <c r="B16" s="173" t="s">
        <v>948</v>
      </c>
      <c r="C16" s="174">
        <f>-'DRE IFRS'!C27</f>
        <v>639.21400000000006</v>
      </c>
      <c r="D16" s="174">
        <f>-'DRE IFRS'!D27</f>
        <v>351.90907980999998</v>
      </c>
      <c r="E16" s="193">
        <f t="shared" si="0"/>
        <v>0.81641803713936434</v>
      </c>
      <c r="F16" s="174">
        <f>-'DRE IFRS'!F27</f>
        <v>1122.2570798100001</v>
      </c>
      <c r="G16" s="174">
        <f>-'DRE IFRS'!G27</f>
        <v>703.48407981000003</v>
      </c>
      <c r="H16" s="193">
        <f t="shared" si="1"/>
        <v>0.59528426018269531</v>
      </c>
      <c r="J16" s="174">
        <f t="shared" si="2"/>
        <v>287.30492019000008</v>
      </c>
      <c r="K16" s="174">
        <f t="shared" si="3"/>
        <v>418.77300000000002</v>
      </c>
      <c r="L16" s="397"/>
      <c r="M16" s="397"/>
    </row>
    <row r="17" spans="2:13" ht="20.5" customHeight="1" thickBot="1">
      <c r="B17" s="173" t="s">
        <v>945</v>
      </c>
      <c r="C17" s="174">
        <f>-'DRE IFRS'!C23</f>
        <v>9.3710000000000004</v>
      </c>
      <c r="D17" s="174">
        <f>-'DRE IFRS'!D23</f>
        <v>8.3320000000000007</v>
      </c>
      <c r="E17" s="193">
        <f t="shared" si="0"/>
        <v>0.12469995199231865</v>
      </c>
      <c r="F17" s="174">
        <f>-'DRE IFRS'!F23</f>
        <v>18.149000000000001</v>
      </c>
      <c r="G17" s="174">
        <f>-'DRE IFRS'!G23</f>
        <v>16.927</v>
      </c>
      <c r="H17" s="193">
        <f t="shared" si="1"/>
        <v>7.2192355408519093E-2</v>
      </c>
      <c r="J17" s="174">
        <f t="shared" si="2"/>
        <v>1.0389999999999997</v>
      </c>
      <c r="K17" s="174">
        <f t="shared" si="3"/>
        <v>1.2220000000000013</v>
      </c>
      <c r="L17" s="397"/>
      <c r="M17" s="397"/>
    </row>
    <row r="18" spans="2:13" ht="21.65" customHeight="1" thickBot="1">
      <c r="B18" s="142" t="s">
        <v>1034</v>
      </c>
      <c r="C18" s="143">
        <f>SUM(C12:C17)</f>
        <v>1320.9896945499972</v>
      </c>
      <c r="D18" s="143">
        <f>SUM(D12:D17)</f>
        <v>277.46321045999747</v>
      </c>
      <c r="E18" s="194">
        <f t="shared" si="0"/>
        <v>3.7609544067480885</v>
      </c>
      <c r="F18" s="143">
        <f>SUM(F12:F17)</f>
        <v>2431.7633732599975</v>
      </c>
      <c r="G18" s="143">
        <f>SUM(G12:G17)</f>
        <v>1396.5520407099978</v>
      </c>
      <c r="H18" s="194">
        <f t="shared" si="1"/>
        <v>0.74126226762284153</v>
      </c>
      <c r="J18" s="143">
        <f t="shared" si="2"/>
        <v>1043.5264840899997</v>
      </c>
      <c r="K18" s="143">
        <f t="shared" si="3"/>
        <v>1035.2113325499997</v>
      </c>
      <c r="L18" s="397"/>
      <c r="M18" s="397"/>
    </row>
    <row r="19" spans="2:13" ht="20.5" customHeight="1" thickBot="1">
      <c r="B19" s="173" t="s">
        <v>946</v>
      </c>
      <c r="C19" s="174">
        <f>-C15</f>
        <v>168.35900000000001</v>
      </c>
      <c r="D19" s="174">
        <f>-D15</f>
        <v>138.83483800000002</v>
      </c>
      <c r="E19" s="193">
        <f t="shared" si="0"/>
        <v>0.21265672525220203</v>
      </c>
      <c r="F19" s="174">
        <f>-F15</f>
        <v>299.28100000000001</v>
      </c>
      <c r="G19" s="174">
        <f>-G15</f>
        <v>294.18250300000005</v>
      </c>
      <c r="H19" s="193">
        <f t="shared" si="1"/>
        <v>1.7331068122701909E-2</v>
      </c>
      <c r="J19" s="174">
        <f t="shared" si="2"/>
        <v>29.52416199999999</v>
      </c>
      <c r="K19" s="174">
        <f t="shared" si="3"/>
        <v>5.0984969999999521</v>
      </c>
      <c r="L19" s="397"/>
      <c r="M19" s="397"/>
    </row>
    <row r="20" spans="2:13" ht="21.65" customHeight="1" thickBot="1">
      <c r="B20" s="142" t="s">
        <v>1035</v>
      </c>
      <c r="C20" s="143">
        <f>SUM(C18:C19)</f>
        <v>1489.3486945499972</v>
      </c>
      <c r="D20" s="143">
        <f>SUM(D18:D19)</f>
        <v>416.29804845999752</v>
      </c>
      <c r="E20" s="194">
        <f t="shared" si="0"/>
        <v>2.5776019130032268</v>
      </c>
      <c r="F20" s="143">
        <f>SUM(F18:F19)</f>
        <v>2731.0443732599974</v>
      </c>
      <c r="G20" s="143">
        <f>SUM(G18:G19)</f>
        <v>1690.7345437099978</v>
      </c>
      <c r="H20" s="194">
        <f t="shared" si="1"/>
        <v>0.61530051149675824</v>
      </c>
      <c r="J20" s="143">
        <f t="shared" si="2"/>
        <v>1073.0506460899996</v>
      </c>
      <c r="K20" s="143">
        <f t="shared" si="3"/>
        <v>1040.3098295499997</v>
      </c>
      <c r="L20" s="397"/>
      <c r="M20" s="397"/>
    </row>
    <row r="21" spans="2:13" ht="15" customHeight="1">
      <c r="B21" s="780" t="s">
        <v>1080</v>
      </c>
      <c r="C21" s="781">
        <v>-9.0000000000145519E-3</v>
      </c>
      <c r="D21" s="781">
        <v>-8.9999999999008651E-3</v>
      </c>
      <c r="E21" s="781"/>
      <c r="F21" s="781">
        <v>-1.8186280002282729E-2</v>
      </c>
      <c r="G21" s="781">
        <v>-1.8000000000256478E-2</v>
      </c>
      <c r="H21" s="781"/>
      <c r="L21" s="397"/>
      <c r="M21" s="397"/>
    </row>
    <row r="22" spans="2:13" ht="15" customHeight="1">
      <c r="B22" s="780" t="s">
        <v>952</v>
      </c>
      <c r="C22" s="781">
        <f>C20-'EBITDA  IFRSxReg'!C11</f>
        <v>-9.0000000000145519E-3</v>
      </c>
      <c r="D22" s="781">
        <f>D20-'EBITDA  IFRSxReg'!D11</f>
        <v>-8.9999999999008651E-3</v>
      </c>
      <c r="E22" s="781"/>
      <c r="F22" s="781">
        <f>F20-'EBITDA  IFRSxReg'!F11</f>
        <v>-1.8186280002282729E-2</v>
      </c>
      <c r="G22" s="781">
        <f>G20-'EBITDA  IFRSxReg'!G11</f>
        <v>-1.8000000000256478E-2</v>
      </c>
      <c r="H22" s="781"/>
      <c r="L22" s="397"/>
      <c r="M22" s="397"/>
    </row>
    <row r="23" spans="2:13" ht="15" customHeight="1">
      <c r="C23" s="208"/>
      <c r="D23" s="208"/>
      <c r="E23" s="208"/>
      <c r="F23" s="208"/>
      <c r="G23" s="208"/>
      <c r="L23" s="397"/>
      <c r="M23" s="397"/>
    </row>
    <row r="24" spans="2:13" ht="15" customHeight="1">
      <c r="B24" s="211" t="s">
        <v>792</v>
      </c>
      <c r="C24" s="400"/>
      <c r="D24" s="400"/>
      <c r="E24" s="400"/>
      <c r="F24" s="212"/>
      <c r="G24" s="212"/>
      <c r="H24" s="212"/>
      <c r="J24" s="778"/>
      <c r="K24" s="778"/>
      <c r="L24" s="400"/>
      <c r="M24" s="400"/>
    </row>
    <row r="25" spans="2:13" ht="15" customHeight="1" thickBot="1">
      <c r="C25" s="397"/>
      <c r="D25" s="397"/>
      <c r="E25" s="397"/>
      <c r="F25" s="208"/>
      <c r="G25" s="208"/>
      <c r="L25" s="397"/>
      <c r="M25" s="397"/>
    </row>
    <row r="26" spans="2:13" ht="15" customHeight="1" thickBot="1">
      <c r="B26" s="30"/>
      <c r="C26" s="1500" t="s">
        <v>12</v>
      </c>
      <c r="D26" s="1501"/>
      <c r="E26" s="1501"/>
      <c r="F26" s="1501"/>
      <c r="G26" s="1501"/>
      <c r="H26" s="1501"/>
    </row>
    <row r="27" spans="2:13" ht="15" customHeight="1" thickBot="1">
      <c r="B27" s="190" t="s">
        <v>618</v>
      </c>
      <c r="C27" s="32" t="str">
        <f>Menu!$D$15</f>
        <v>2Q26</v>
      </c>
      <c r="D27" s="100" t="str">
        <f>Menu!$D$16</f>
        <v>2Q25</v>
      </c>
      <c r="E27" s="32" t="s">
        <v>137</v>
      </c>
      <c r="F27" s="32" t="str">
        <f>Destaques!F27</f>
        <v>1H26</v>
      </c>
      <c r="G27" s="32" t="str">
        <f>Destaques!G27</f>
        <v>1H25</v>
      </c>
      <c r="H27" s="32" t="s">
        <v>137</v>
      </c>
    </row>
    <row r="28" spans="2:13" ht="20.149999999999999" customHeight="1" thickBot="1">
      <c r="B28" s="184" t="s">
        <v>1037</v>
      </c>
      <c r="C28" s="185">
        <f t="shared" ref="C28:G33" si="4">C12</f>
        <v>688.61769454999717</v>
      </c>
      <c r="D28" s="185">
        <f t="shared" si="4"/>
        <v>215.17251074999757</v>
      </c>
      <c r="E28" s="186">
        <f t="shared" ref="E28:E36" si="5">IF(OR(AND(D28&gt;0,C28&lt;0),AND(D28&lt;0,C28&gt;0)),"n.a",IFERROR(C28/D28-1,"N.A."))</f>
        <v>2.2003051512006624</v>
      </c>
      <c r="F28" s="185">
        <f t="shared" si="4"/>
        <v>1297.6780528399975</v>
      </c>
      <c r="G28" s="185">
        <f t="shared" si="4"/>
        <v>928.4075262699979</v>
      </c>
      <c r="H28" s="186">
        <f t="shared" ref="H28:H36" si="6">IF(OR(AND(G28&gt;0,F28&lt;0),AND(G28&lt;0,F28&gt;0)),"n.a",IFERROR(F28/G28-1,"N.A."))</f>
        <v>0.39774615793302925</v>
      </c>
    </row>
    <row r="29" spans="2:13" ht="20.5" customHeight="1">
      <c r="B29" s="173" t="s">
        <v>979</v>
      </c>
      <c r="C29" s="174">
        <f t="shared" si="4"/>
        <v>14.752000000000002</v>
      </c>
      <c r="D29" s="174">
        <f t="shared" si="4"/>
        <v>17.102457899999923</v>
      </c>
      <c r="E29" s="193">
        <f t="shared" si="5"/>
        <v>-0.13743392404432875</v>
      </c>
      <c r="F29" s="174">
        <f t="shared" si="4"/>
        <v>24.840760880000001</v>
      </c>
      <c r="G29" s="174">
        <f t="shared" si="4"/>
        <v>28.572457899999922</v>
      </c>
      <c r="H29" s="193">
        <f t="shared" si="6"/>
        <v>-0.13060469047011636</v>
      </c>
    </row>
    <row r="30" spans="2:13" ht="20.5" customHeight="1">
      <c r="B30" s="173" t="s">
        <v>944</v>
      </c>
      <c r="C30" s="174">
        <f t="shared" si="4"/>
        <v>137.39400000000001</v>
      </c>
      <c r="D30" s="174">
        <f t="shared" si="4"/>
        <v>-176.21799999999999</v>
      </c>
      <c r="E30" s="193" t="str">
        <f t="shared" si="5"/>
        <v>n.a</v>
      </c>
      <c r="F30" s="174">
        <f t="shared" si="4"/>
        <v>268.11947972999997</v>
      </c>
      <c r="G30" s="174">
        <f t="shared" si="4"/>
        <v>13.343479729999999</v>
      </c>
      <c r="H30" s="193">
        <f t="shared" si="6"/>
        <v>19.093670103697907</v>
      </c>
      <c r="L30" s="397"/>
      <c r="M30" s="397"/>
    </row>
    <row r="31" spans="2:13" ht="20.5" customHeight="1">
      <c r="B31" s="173" t="s">
        <v>367</v>
      </c>
      <c r="C31" s="174">
        <f t="shared" si="4"/>
        <v>-168.35900000000001</v>
      </c>
      <c r="D31" s="174">
        <f t="shared" si="4"/>
        <v>-138.83483800000002</v>
      </c>
      <c r="E31" s="193">
        <f t="shared" si="5"/>
        <v>0.21265672525220203</v>
      </c>
      <c r="F31" s="174">
        <f t="shared" si="4"/>
        <v>-299.28100000000001</v>
      </c>
      <c r="G31" s="174">
        <f t="shared" si="4"/>
        <v>-294.18250300000005</v>
      </c>
      <c r="H31" s="193">
        <f t="shared" si="6"/>
        <v>1.7331068122701909E-2</v>
      </c>
      <c r="L31" s="397"/>
      <c r="M31" s="397"/>
    </row>
    <row r="32" spans="2:13" ht="20.5" customHeight="1">
      <c r="B32" s="173" t="s">
        <v>977</v>
      </c>
      <c r="C32" s="174">
        <f t="shared" si="4"/>
        <v>639.21400000000006</v>
      </c>
      <c r="D32" s="174">
        <f t="shared" si="4"/>
        <v>351.90907980999998</v>
      </c>
      <c r="E32" s="193">
        <f t="shared" si="5"/>
        <v>0.81641803713936434</v>
      </c>
      <c r="F32" s="174">
        <f t="shared" si="4"/>
        <v>1122.2570798100001</v>
      </c>
      <c r="G32" s="174">
        <f t="shared" si="4"/>
        <v>703.48407981000003</v>
      </c>
      <c r="H32" s="193">
        <f t="shared" si="6"/>
        <v>0.59528426018269531</v>
      </c>
      <c r="L32" s="397"/>
      <c r="M32" s="397"/>
    </row>
    <row r="33" spans="2:13" ht="20.5" customHeight="1" thickBot="1">
      <c r="B33" s="173" t="s">
        <v>978</v>
      </c>
      <c r="C33" s="174">
        <f t="shared" si="4"/>
        <v>9.3710000000000004</v>
      </c>
      <c r="D33" s="174">
        <f t="shared" si="4"/>
        <v>8.3320000000000007</v>
      </c>
      <c r="E33" s="193">
        <f t="shared" si="5"/>
        <v>0.12469995199231865</v>
      </c>
      <c r="F33" s="174">
        <f t="shared" si="4"/>
        <v>18.149000000000001</v>
      </c>
      <c r="G33" s="174">
        <f t="shared" si="4"/>
        <v>16.927</v>
      </c>
      <c r="H33" s="193">
        <f t="shared" si="6"/>
        <v>7.2192355408519093E-2</v>
      </c>
      <c r="L33" s="397"/>
      <c r="M33" s="397"/>
    </row>
    <row r="34" spans="2:13" ht="21.65" customHeight="1" thickBot="1">
      <c r="B34" s="142" t="s">
        <v>1034</v>
      </c>
      <c r="C34" s="143">
        <f>SUM(C28:C33)</f>
        <v>1320.9896945499972</v>
      </c>
      <c r="D34" s="143">
        <f>SUM(D28:D33)</f>
        <v>277.46321045999747</v>
      </c>
      <c r="E34" s="194">
        <f t="shared" si="5"/>
        <v>3.7609544067480885</v>
      </c>
      <c r="F34" s="143">
        <f>SUM(F28:F33)</f>
        <v>2431.7633732599975</v>
      </c>
      <c r="G34" s="143">
        <f>SUM(G28:G33)</f>
        <v>1396.5520407099978</v>
      </c>
      <c r="H34" s="194">
        <f t="shared" si="6"/>
        <v>0.74126226762284153</v>
      </c>
      <c r="L34" s="397"/>
      <c r="M34" s="397"/>
    </row>
    <row r="35" spans="2:13" ht="20.5" customHeight="1" thickBot="1">
      <c r="B35" s="173" t="s">
        <v>976</v>
      </c>
      <c r="C35" s="174">
        <f>C19</f>
        <v>168.35900000000001</v>
      </c>
      <c r="D35" s="174">
        <f>D19</f>
        <v>138.83483800000002</v>
      </c>
      <c r="E35" s="193">
        <f t="shared" si="5"/>
        <v>0.21265672525220203</v>
      </c>
      <c r="F35" s="174">
        <f>F19</f>
        <v>299.28100000000001</v>
      </c>
      <c r="G35" s="174">
        <f>G19</f>
        <v>294.18250300000005</v>
      </c>
      <c r="H35" s="193">
        <f t="shared" si="6"/>
        <v>1.7331068122701909E-2</v>
      </c>
      <c r="L35" s="397"/>
      <c r="M35" s="397"/>
    </row>
    <row r="36" spans="2:13" ht="21.65" customHeight="1" thickBot="1">
      <c r="B36" s="142" t="s">
        <v>1038</v>
      </c>
      <c r="C36" s="143">
        <f>SUM(C34:C35)</f>
        <v>1489.3486945499972</v>
      </c>
      <c r="D36" s="143">
        <f>SUM(D34:D35)</f>
        <v>416.29804845999752</v>
      </c>
      <c r="E36" s="194">
        <f t="shared" si="5"/>
        <v>2.5776019130032268</v>
      </c>
      <c r="F36" s="143">
        <f>SUM(F34:F35)</f>
        <v>2731.0443732599974</v>
      </c>
      <c r="G36" s="143">
        <f>SUM(G34:G35)</f>
        <v>1690.7345437099978</v>
      </c>
      <c r="H36" s="194">
        <f t="shared" si="6"/>
        <v>0.61530051149675824</v>
      </c>
      <c r="L36" s="397"/>
      <c r="M36" s="397"/>
    </row>
    <row r="37" spans="2:13" ht="15" customHeight="1">
      <c r="B37" s="208" t="s">
        <v>943</v>
      </c>
      <c r="C37" s="362"/>
      <c r="D37" s="362"/>
      <c r="E37" s="362"/>
      <c r="L37" s="397"/>
      <c r="M37" s="397"/>
    </row>
    <row r="38" spans="2:13" ht="15" customHeight="1">
      <c r="C38" s="362"/>
      <c r="D38" s="362"/>
      <c r="E38" s="362"/>
      <c r="L38" s="397"/>
      <c r="M38" s="397"/>
    </row>
    <row r="39" spans="2:13" ht="15" customHeight="1">
      <c r="C39" s="362"/>
      <c r="D39" s="362"/>
      <c r="E39" s="362"/>
      <c r="L39" s="397"/>
      <c r="M39" s="397"/>
    </row>
    <row r="40" spans="2:13" ht="15" customHeight="1">
      <c r="C40" s="362"/>
      <c r="D40" s="362"/>
      <c r="E40" s="362"/>
      <c r="L40" s="397"/>
      <c r="M40" s="397"/>
    </row>
    <row r="41" spans="2:13" ht="15" hidden="1" customHeight="1">
      <c r="C41" s="362"/>
      <c r="D41" s="362"/>
      <c r="E41" s="362"/>
      <c r="L41" s="397"/>
      <c r="M41" s="397"/>
    </row>
    <row r="42" spans="2:13" ht="15" hidden="1" customHeight="1">
      <c r="C42" s="362"/>
      <c r="D42" s="362"/>
      <c r="E42" s="362"/>
      <c r="L42" s="397"/>
      <c r="M42" s="397"/>
    </row>
    <row r="43" spans="2:13" ht="15" hidden="1" customHeight="1">
      <c r="C43" s="362"/>
      <c r="D43" s="362"/>
      <c r="E43" s="362"/>
      <c r="L43" s="397"/>
      <c r="M43" s="397"/>
    </row>
    <row r="44" spans="2:13" ht="15" hidden="1" customHeight="1">
      <c r="C44" s="362"/>
      <c r="D44" s="362"/>
      <c r="E44" s="362"/>
      <c r="L44" s="397"/>
      <c r="M44" s="397"/>
    </row>
    <row r="45" spans="2:13" ht="15" hidden="1" customHeight="1">
      <c r="B45" s="209"/>
      <c r="L45" s="397"/>
      <c r="M45" s="397"/>
    </row>
    <row r="46" spans="2:13" ht="15" hidden="1" customHeight="1">
      <c r="B46" s="209"/>
      <c r="L46" s="397"/>
      <c r="M46" s="397"/>
    </row>
    <row r="47" spans="2:13" ht="15" customHeight="1">
      <c r="L47" s="397"/>
      <c r="M47" s="397"/>
    </row>
    <row r="48" spans="2:13" ht="15" customHeight="1">
      <c r="L48" s="397"/>
      <c r="M48" s="397"/>
    </row>
    <row r="49" spans="3:13" ht="15" customHeight="1">
      <c r="C49" s="362"/>
      <c r="D49" s="362"/>
      <c r="E49" s="362"/>
      <c r="L49" s="397"/>
      <c r="M49" s="397"/>
    </row>
    <row r="50" spans="3:13" ht="0" hidden="1" customHeight="1">
      <c r="C50" s="362"/>
      <c r="D50" s="362"/>
      <c r="E50" s="362"/>
      <c r="L50" s="397"/>
      <c r="M50" s="397"/>
    </row>
    <row r="51" spans="3:13" ht="0" hidden="1" customHeight="1">
      <c r="C51" s="362"/>
      <c r="D51" s="362"/>
      <c r="E51" s="362"/>
      <c r="L51" s="397"/>
      <c r="M51" s="397"/>
    </row>
    <row r="52" spans="3:13" ht="0" hidden="1" customHeight="1">
      <c r="C52" s="362"/>
      <c r="D52" s="362"/>
      <c r="E52" s="362"/>
      <c r="L52" s="397"/>
      <c r="M52" s="397"/>
    </row>
    <row r="53" spans="3:13" ht="0" hidden="1" customHeight="1">
      <c r="C53" s="362"/>
      <c r="D53" s="362"/>
      <c r="E53" s="362"/>
      <c r="L53" s="397"/>
      <c r="M53" s="397"/>
    </row>
    <row r="54" spans="3:13" ht="0" hidden="1" customHeight="1">
      <c r="C54" s="362"/>
      <c r="D54" s="362"/>
      <c r="E54" s="362"/>
      <c r="L54" s="397"/>
      <c r="M54" s="397"/>
    </row>
    <row r="55" spans="3:13" ht="0" hidden="1" customHeight="1">
      <c r="C55" s="362"/>
      <c r="D55" s="362"/>
      <c r="E55" s="362"/>
      <c r="L55" s="397"/>
      <c r="M55" s="397"/>
    </row>
    <row r="56" spans="3:13" ht="0" hidden="1" customHeight="1">
      <c r="C56" s="362"/>
      <c r="D56" s="362"/>
      <c r="E56" s="362"/>
      <c r="L56" s="397"/>
      <c r="M56" s="397"/>
    </row>
    <row r="57" spans="3:13" ht="0" hidden="1" customHeight="1">
      <c r="C57" s="362"/>
      <c r="D57" s="362"/>
      <c r="E57" s="362"/>
      <c r="L57" s="397"/>
      <c r="M57" s="397"/>
    </row>
    <row r="58" spans="3:13" ht="0" hidden="1" customHeight="1">
      <c r="C58" s="362"/>
      <c r="D58" s="362"/>
      <c r="E58" s="362"/>
      <c r="L58" s="397"/>
      <c r="M58" s="397"/>
    </row>
    <row r="59" spans="3:13" ht="0" hidden="1" customHeight="1">
      <c r="C59" s="362"/>
      <c r="D59" s="362"/>
      <c r="E59" s="362"/>
      <c r="L59" s="397"/>
      <c r="M59" s="397"/>
    </row>
    <row r="60" spans="3:13" ht="0" hidden="1" customHeight="1">
      <c r="C60" s="362"/>
      <c r="D60" s="362"/>
      <c r="E60" s="362"/>
      <c r="L60" s="397"/>
      <c r="M60" s="397"/>
    </row>
    <row r="61" spans="3:13" ht="0" hidden="1" customHeight="1">
      <c r="C61" s="362"/>
      <c r="D61" s="362"/>
      <c r="E61" s="362"/>
      <c r="L61" s="397"/>
      <c r="M61" s="397"/>
    </row>
    <row r="62" spans="3:13" ht="0" hidden="1" customHeight="1">
      <c r="C62" s="362"/>
      <c r="D62" s="362"/>
      <c r="E62" s="362"/>
      <c r="L62" s="397"/>
      <c r="M62" s="397"/>
    </row>
    <row r="63" spans="3:13" ht="0" hidden="1" customHeight="1">
      <c r="C63" s="362"/>
      <c r="D63" s="362"/>
      <c r="E63" s="362"/>
      <c r="L63" s="397"/>
      <c r="M63" s="397"/>
    </row>
    <row r="64" spans="3:13" ht="0" hidden="1" customHeight="1">
      <c r="C64" s="362"/>
      <c r="D64" s="362"/>
      <c r="E64" s="362"/>
      <c r="L64" s="397"/>
      <c r="M64" s="397"/>
    </row>
    <row r="65" spans="3:13" ht="0" hidden="1" customHeight="1">
      <c r="C65" s="362"/>
      <c r="D65" s="362"/>
      <c r="E65" s="362"/>
      <c r="L65" s="397"/>
      <c r="M65" s="397"/>
    </row>
    <row r="66" spans="3:13" ht="0" hidden="1" customHeight="1">
      <c r="C66" s="362"/>
      <c r="D66" s="362"/>
      <c r="E66" s="362"/>
      <c r="L66" s="397"/>
      <c r="M66" s="397"/>
    </row>
    <row r="67" spans="3:13" ht="0" hidden="1" customHeight="1">
      <c r="C67" s="362"/>
      <c r="D67" s="362"/>
      <c r="E67" s="362"/>
      <c r="L67" s="397"/>
      <c r="M67" s="397"/>
    </row>
    <row r="68" spans="3:13" ht="0" hidden="1" customHeight="1">
      <c r="C68" s="362"/>
      <c r="D68" s="362"/>
      <c r="E68" s="362"/>
      <c r="L68" s="397"/>
      <c r="M68" s="397"/>
    </row>
    <row r="69" spans="3:13" ht="0" hidden="1" customHeight="1">
      <c r="C69" s="362"/>
      <c r="D69" s="362"/>
      <c r="E69" s="362"/>
      <c r="L69" s="397"/>
      <c r="M69" s="397"/>
    </row>
    <row r="70" spans="3:13" ht="0" hidden="1" customHeight="1">
      <c r="C70" s="362"/>
      <c r="D70" s="362"/>
      <c r="E70" s="362"/>
      <c r="L70" s="397"/>
      <c r="M70" s="397"/>
    </row>
    <row r="71" spans="3:13" ht="0" hidden="1" customHeight="1">
      <c r="C71" s="362"/>
      <c r="D71" s="362"/>
      <c r="E71" s="362"/>
      <c r="L71" s="397"/>
      <c r="M71" s="397"/>
    </row>
    <row r="72" spans="3:13" ht="0" hidden="1" customHeight="1">
      <c r="C72" s="362"/>
      <c r="D72" s="362"/>
      <c r="E72" s="362"/>
      <c r="L72" s="397"/>
      <c r="M72" s="397"/>
    </row>
    <row r="73" spans="3:13" ht="0" hidden="1" customHeight="1">
      <c r="C73" s="362"/>
      <c r="D73" s="362"/>
      <c r="E73" s="362"/>
      <c r="L73" s="397"/>
      <c r="M73" s="397"/>
    </row>
    <row r="74" spans="3:13" ht="0" hidden="1" customHeight="1">
      <c r="C74" s="362"/>
      <c r="D74" s="362"/>
      <c r="E74" s="362"/>
      <c r="L74" s="397"/>
      <c r="M74" s="397"/>
    </row>
    <row r="75" spans="3:13" ht="0" hidden="1" customHeight="1">
      <c r="C75" s="362"/>
      <c r="D75" s="362"/>
      <c r="E75" s="362"/>
      <c r="L75" s="397"/>
      <c r="M75" s="397"/>
    </row>
    <row r="76" spans="3:13" ht="0" hidden="1" customHeight="1">
      <c r="C76" s="362"/>
      <c r="D76" s="362"/>
      <c r="E76" s="362"/>
      <c r="L76" s="397"/>
      <c r="M76" s="397"/>
    </row>
    <row r="77" spans="3:13" ht="0" hidden="1" customHeight="1">
      <c r="C77" s="362"/>
      <c r="D77" s="362"/>
      <c r="E77" s="362"/>
      <c r="L77" s="397"/>
      <c r="M77" s="397"/>
    </row>
    <row r="78" spans="3:13" ht="0" hidden="1" customHeight="1">
      <c r="C78" s="362"/>
      <c r="D78" s="362"/>
      <c r="E78" s="362"/>
      <c r="L78" s="397"/>
      <c r="M78" s="397"/>
    </row>
    <row r="79" spans="3:13" ht="0" hidden="1" customHeight="1">
      <c r="C79" s="362"/>
      <c r="D79" s="362"/>
      <c r="E79" s="362"/>
      <c r="L79" s="397"/>
      <c r="M79" s="397"/>
    </row>
    <row r="80" spans="3:13" ht="0" hidden="1" customHeight="1">
      <c r="C80" s="362"/>
      <c r="D80" s="362"/>
      <c r="E80" s="362"/>
      <c r="L80" s="397"/>
      <c r="M80" s="397"/>
    </row>
    <row r="81" spans="3:13" ht="0" hidden="1" customHeight="1">
      <c r="C81" s="362"/>
      <c r="D81" s="362"/>
      <c r="E81" s="362"/>
      <c r="L81" s="397"/>
      <c r="M81" s="397"/>
    </row>
    <row r="82" spans="3:13" ht="0" hidden="1" customHeight="1">
      <c r="C82" s="362"/>
      <c r="D82" s="362"/>
      <c r="E82" s="362"/>
      <c r="L82" s="397"/>
      <c r="M82" s="397"/>
    </row>
    <row r="83" spans="3:13" ht="0" hidden="1" customHeight="1">
      <c r="C83" s="362"/>
      <c r="D83" s="362"/>
      <c r="E83" s="362"/>
      <c r="L83" s="397"/>
      <c r="M83" s="397"/>
    </row>
    <row r="84" spans="3:13" ht="0" hidden="1" customHeight="1">
      <c r="C84" s="362"/>
      <c r="D84" s="362"/>
      <c r="E84" s="362"/>
      <c r="L84" s="397"/>
      <c r="M84" s="397"/>
    </row>
    <row r="85" spans="3:13" ht="0" hidden="1" customHeight="1">
      <c r="C85" s="362"/>
      <c r="D85" s="362"/>
      <c r="E85" s="362"/>
      <c r="L85" s="397"/>
      <c r="M85" s="397"/>
    </row>
    <row r="86" spans="3:13" ht="0" hidden="1" customHeight="1">
      <c r="C86" s="362"/>
      <c r="D86" s="362"/>
      <c r="E86" s="362"/>
      <c r="L86" s="397"/>
      <c r="M86" s="397"/>
    </row>
    <row r="87" spans="3:13" ht="0" hidden="1" customHeight="1">
      <c r="C87" s="362"/>
      <c r="D87" s="362"/>
      <c r="E87" s="362"/>
      <c r="L87" s="397"/>
      <c r="M87" s="397"/>
    </row>
  </sheetData>
  <mergeCells count="3">
    <mergeCell ref="B2:B5"/>
    <mergeCell ref="C10:H10"/>
    <mergeCell ref="C26:H26"/>
  </mergeCells>
  <hyperlinks>
    <hyperlink ref="G3" location="Menu!A1" display="→Menu←" xr:uid="{2E7ADF87-6B7B-47B0-A4BC-B3B3A94CDEB1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J24:XFD25 A13:B14 A12 A19 A18 A28 A34 J37:XFD1048576 A36 A20:A22 A26:B26 L26:XFD36 A2:A5 C2:D5 A6:D9 A27:D27 C36:D36 A37:D1048576 C34:D34 A35 C28:D28 A29:D30 A24:D25 A1:D1 F11:G11 J1:XFD1 F1:H5 F6:H6 F37:H1048576 F24:H25 H21:H22 A11:D11 A10:C10 F27:G36 J6:XFD22 K2:XFD5 F8:H9 F7:G7 A16:B17 A15 A32:D33 A31 C31:D31 C35:D35 E28:E36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D9C8-E761-4486-B186-B5838A5EFE82}">
  <sheetPr codeName="Planilha3">
    <tabColor theme="4" tint="0.79998168889431442"/>
  </sheetPr>
  <dimension ref="A1:Y64"/>
  <sheetViews>
    <sheetView showGridLines="0" zoomScale="70" zoomScaleNormal="70" workbookViewId="0">
      <pane xSplit="2" ySplit="5" topLeftCell="C6" activePane="bottomRight" state="frozen"/>
      <selection activeCell="N14" sqref="N14"/>
      <selection pane="topRight" activeCell="N14" sqref="N14"/>
      <selection pane="bottomLeft" activeCell="N14" sqref="N14"/>
      <selection pane="bottomRight" activeCell="B40" sqref="B40:H57"/>
    </sheetView>
  </sheetViews>
  <sheetFormatPr defaultColWidth="0" defaultRowHeight="0" customHeight="1" zeroHeight="1"/>
  <cols>
    <col min="1" max="1" width="2" style="2" customWidth="1"/>
    <col min="2" max="2" width="52.54296875" style="2" customWidth="1"/>
    <col min="3" max="3" width="10.81640625" style="2" customWidth="1"/>
    <col min="4" max="8" width="10.1796875" style="2" customWidth="1"/>
    <col min="9" max="9" width="4.1796875" style="2" customWidth="1"/>
    <col min="10" max="10" width="10.453125" style="2" customWidth="1"/>
    <col min="11" max="11" width="10.81640625" style="2" customWidth="1"/>
    <col min="12" max="12" width="10.453125" style="2" customWidth="1"/>
    <col min="13" max="13" width="6.54296875" style="2" customWidth="1"/>
    <col min="14" max="14" width="3.1796875" style="2" customWidth="1"/>
    <col min="15" max="15" width="59.1796875" style="2" bestFit="1" customWidth="1"/>
    <col min="16" max="18" width="9.6328125" style="2" customWidth="1"/>
    <col min="19" max="19" width="3" style="2" customWidth="1"/>
    <col min="20" max="20" width="10.81640625" style="2" customWidth="1"/>
    <col min="21" max="25" width="8.81640625" style="2" customWidth="1"/>
    <col min="26" max="16384" width="8.81640625" style="2" hidden="1"/>
  </cols>
  <sheetData>
    <row r="1" spans="1:24" ht="3.65" customHeight="1" thickBot="1"/>
    <row r="2" spans="1:24" s="208" customFormat="1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7"/>
    </row>
    <row r="3" spans="1:24" s="208" customFormat="1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50"/>
    </row>
    <row r="4" spans="1:24" s="208" customFormat="1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50"/>
    </row>
    <row r="5" spans="1:24" s="208" customFormat="1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5"/>
    </row>
    <row r="6" spans="1:24" ht="15.5">
      <c r="O6" s="1502" t="s">
        <v>794</v>
      </c>
      <c r="P6" s="1502"/>
      <c r="Q6" s="1502"/>
      <c r="R6" s="1502"/>
      <c r="S6" s="1502"/>
      <c r="T6" s="1502"/>
      <c r="U6" s="1502"/>
    </row>
    <row r="7" spans="1:24" ht="15" customHeight="1">
      <c r="B7" s="4" t="s">
        <v>790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5"/>
      <c r="Q7" s="5"/>
      <c r="R7" s="5"/>
      <c r="S7" s="5"/>
      <c r="T7" s="5"/>
      <c r="U7" s="5"/>
      <c r="V7" s="5"/>
    </row>
    <row r="8" spans="1:24" ht="15" customHeight="1" thickBot="1">
      <c r="C8" s="13"/>
      <c r="D8" s="13"/>
      <c r="E8" s="166"/>
      <c r="M8" s="28"/>
    </row>
    <row r="9" spans="1:24" ht="21" customHeight="1" thickBot="1">
      <c r="B9" s="30" t="s">
        <v>0</v>
      </c>
      <c r="C9" s="1503" t="s">
        <v>1</v>
      </c>
      <c r="D9" s="1504"/>
      <c r="E9" s="1504"/>
      <c r="F9" s="1504"/>
      <c r="G9" s="1504"/>
      <c r="H9" s="1505"/>
      <c r="M9" s="15"/>
      <c r="O9" s="30" t="str">
        <f>B9</f>
        <v xml:space="preserve">Receita Operacional </v>
      </c>
      <c r="P9" s="1503" t="s">
        <v>1</v>
      </c>
      <c r="Q9" s="1504"/>
      <c r="R9" s="1504"/>
    </row>
    <row r="10" spans="1:24" ht="21" customHeight="1" thickBot="1">
      <c r="B10" s="179" t="s">
        <v>2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J10" s="32" t="s">
        <v>791</v>
      </c>
      <c r="K10" s="32" t="s">
        <v>556</v>
      </c>
      <c r="L10" s="32" t="s">
        <v>557</v>
      </c>
      <c r="M10" s="15"/>
      <c r="O10" s="179" t="str">
        <f t="shared" ref="O10:P28" si="0">B10</f>
        <v xml:space="preserve"> (R$ Milhões) </v>
      </c>
      <c r="P10" s="32" t="str">
        <f>Menu!$D$10</f>
        <v>2T26</v>
      </c>
      <c r="Q10" s="100" t="s">
        <v>1675</v>
      </c>
      <c r="R10" s="32" t="s">
        <v>3</v>
      </c>
      <c r="T10" s="32" t="s">
        <v>556</v>
      </c>
    </row>
    <row r="11" spans="1:24" ht="21" customHeight="1">
      <c r="B11" s="1014" t="s">
        <v>1055</v>
      </c>
      <c r="C11" s="547">
        <f>SUM(C12,C13,C16,C17,C18,C19)</f>
        <v>1412.9998141630363</v>
      </c>
      <c r="D11" s="547">
        <f>SUM(D12,D13,D16,D17,D18,D19)</f>
        <v>1163.6012045428445</v>
      </c>
      <c r="E11" s="149">
        <f>IF(OR(AND(D11&gt;0,C11&lt;0),AND(D11&lt;0,C11&gt;0)),"n.a",IFERROR(C11/D11-1,"N.A."))</f>
        <v>0.21433340619321162</v>
      </c>
      <c r="F11" s="547">
        <f>SUM(F12,F13,F16,F17,F18,F19)</f>
        <v>2795.2792980016798</v>
      </c>
      <c r="G11" s="547">
        <f>SUM(G12,G13,G16,G17,G18,G19)</f>
        <v>2445.4233212542463</v>
      </c>
      <c r="H11" s="149">
        <f>IF(OR(AND(G11&gt;0,F11&lt;0),AND(G11&lt;0,F11&gt;0)),"n.a",IFERROR(F11/G11-1,"N.A."))</f>
        <v>0.14306560901201926</v>
      </c>
      <c r="J11" s="149">
        <f t="shared" ref="J11:J26" si="1">C11/$C$21</f>
        <v>0.99425414323220518</v>
      </c>
      <c r="K11" s="148">
        <f>C11-D11</f>
        <v>249.39860962019179</v>
      </c>
      <c r="L11" s="148">
        <f t="shared" ref="L11:L25" si="2">F11-G11</f>
        <v>349.85597674743349</v>
      </c>
      <c r="M11" s="15"/>
      <c r="O11" s="147" t="str">
        <f t="shared" si="0"/>
        <v xml:space="preserve">Receita de Uso da Rede Elétrica </v>
      </c>
      <c r="P11" s="148">
        <f>SUM(P12,P13,P16,P17,P18,P19)</f>
        <v>1412.9998141630363</v>
      </c>
      <c r="Q11" s="148">
        <v>1379.5127023986438</v>
      </c>
      <c r="R11" s="149">
        <f>IF(OR(AND(Q11&gt;0,P11&lt;0),AND(Q11&lt;0,P11&gt;0)),"n.a",IFERROR(P11/Q11-1,"N.A."))</f>
        <v>2.4274594721865439E-2</v>
      </c>
      <c r="T11" s="148">
        <f t="shared" ref="T11:T26" si="3">P11-Q11</f>
        <v>33.487111764392466</v>
      </c>
    </row>
    <row r="12" spans="1:24" s="14" customFormat="1" ht="21" customHeight="1">
      <c r="B12" s="1010" t="s">
        <v>476</v>
      </c>
      <c r="C12" s="45">
        <f>Receita!C12</f>
        <v>511.53667204013198</v>
      </c>
      <c r="D12" s="45">
        <f>Receita!D12</f>
        <v>568.60525787395579</v>
      </c>
      <c r="E12" s="46">
        <f t="shared" ref="E12:E26" si="4">IF(OR(AND(D12&gt;0,C12&lt;0),AND(D12&lt;0,C12&gt;0)),"n.a",IFERROR(C12/D12-1,"N.A."))</f>
        <v>-0.10036591298365083</v>
      </c>
      <c r="F12" s="45">
        <f>Receita!F12</f>
        <v>1023.073344080264</v>
      </c>
      <c r="G12" s="45">
        <f>Receita!G12</f>
        <v>1137.2105157479116</v>
      </c>
      <c r="H12" s="46">
        <f t="shared" ref="H12:H26" si="5">IF(OR(AND(G12&gt;0,F12&lt;0),AND(G12&lt;0,F12&gt;0)),"n.a",IFERROR(F12/G12-1,"N.A."))</f>
        <v>-0.10036591298365083</v>
      </c>
      <c r="J12" s="46">
        <f t="shared" si="1"/>
        <v>0.35994162949863728</v>
      </c>
      <c r="K12" s="45">
        <f>C12-D12</f>
        <v>-57.068585833823818</v>
      </c>
      <c r="L12" s="45">
        <f>F12-G12</f>
        <v>-114.13717166764764</v>
      </c>
      <c r="M12" s="15"/>
      <c r="N12" s="2"/>
      <c r="O12" s="44" t="str">
        <f>B12</f>
        <v xml:space="preserve">RBSE </v>
      </c>
      <c r="P12" s="45">
        <f>C12</f>
        <v>511.53667204013198</v>
      </c>
      <c r="Q12" s="45">
        <v>511.53667204013198</v>
      </c>
      <c r="R12" s="46">
        <f t="shared" ref="R12:R26" si="6">IF(OR(AND(Q12&gt;0,P12&lt;0),AND(Q12&lt;0,P12&gt;0)),"n.a",IFERROR(P12/Q12-1,"N.A."))</f>
        <v>0</v>
      </c>
      <c r="T12" s="45">
        <f>P12-Q12</f>
        <v>0</v>
      </c>
    </row>
    <row r="13" spans="1:24" ht="21" customHeight="1">
      <c r="B13" s="1010" t="s">
        <v>1393</v>
      </c>
      <c r="C13" s="45">
        <f>SUM(C14:C15)</f>
        <v>497.45688087433609</v>
      </c>
      <c r="D13" s="45">
        <f>SUM(D14:D15)</f>
        <v>435.75542861112223</v>
      </c>
      <c r="E13" s="46">
        <f t="shared" si="4"/>
        <v>0.14159652000176814</v>
      </c>
      <c r="F13" s="45">
        <f>SUM(F14:F15)</f>
        <v>1002.430791805496</v>
      </c>
      <c r="G13" s="45">
        <f>SUM(G14:G15)</f>
        <v>893.7173454717049</v>
      </c>
      <c r="H13" s="46">
        <f t="shared" si="5"/>
        <v>0.12164186684371892</v>
      </c>
      <c r="J13" s="46">
        <f t="shared" si="1"/>
        <v>0.3500344160920108</v>
      </c>
      <c r="K13" s="45">
        <f>C13-D13</f>
        <v>61.701452263213866</v>
      </c>
      <c r="L13" s="45">
        <f t="shared" si="2"/>
        <v>108.71344633379113</v>
      </c>
      <c r="M13" s="15"/>
      <c r="O13" s="44" t="str">
        <f t="shared" si="0"/>
        <v>Concessão Paulista (contrato 059)</v>
      </c>
      <c r="P13" s="45">
        <f>SUM(P14:P15)</f>
        <v>497.45688087433609</v>
      </c>
      <c r="Q13" s="45">
        <v>504.72637149115985</v>
      </c>
      <c r="R13" s="46">
        <f t="shared" si="6"/>
        <v>-1.4402834936773412E-2</v>
      </c>
      <c r="T13" s="45">
        <f t="shared" si="3"/>
        <v>-7.2694906168237594</v>
      </c>
    </row>
    <row r="14" spans="1:24" s="14" customFormat="1" ht="21" customHeight="1">
      <c r="B14" s="1013" t="s">
        <v>1394</v>
      </c>
      <c r="C14" s="40">
        <f>Receita!C15</f>
        <v>238.25492943369758</v>
      </c>
      <c r="D14" s="40">
        <f>Receita!D15</f>
        <v>235.129274704555</v>
      </c>
      <c r="E14" s="39">
        <f t="shared" si="4"/>
        <v>1.3293345684283864E-2</v>
      </c>
      <c r="F14" s="40">
        <f>Receita!F15</f>
        <v>476.50985886739517</v>
      </c>
      <c r="G14" s="40">
        <f>Receita!G15</f>
        <v>470.25854940911</v>
      </c>
      <c r="H14" s="39">
        <f t="shared" si="5"/>
        <v>1.3293345684283864E-2</v>
      </c>
      <c r="J14" s="39">
        <f t="shared" si="1"/>
        <v>0.16764754556975325</v>
      </c>
      <c r="K14" s="40">
        <f>C14-D14</f>
        <v>3.1256547291425818</v>
      </c>
      <c r="L14" s="40">
        <f t="shared" si="2"/>
        <v>6.2513094582851636</v>
      </c>
      <c r="M14" s="15"/>
      <c r="N14" s="2"/>
      <c r="O14" s="150" t="str">
        <f t="shared" si="0"/>
        <v>Operação e Manutenção (O&amp;M)¹</v>
      </c>
      <c r="P14" s="40">
        <f t="shared" si="0"/>
        <v>238.25492943369758</v>
      </c>
      <c r="Q14" s="40">
        <v>238.25492943369758</v>
      </c>
      <c r="R14" s="39">
        <f t="shared" si="6"/>
        <v>0</v>
      </c>
      <c r="T14" s="40">
        <f t="shared" si="3"/>
        <v>0</v>
      </c>
    </row>
    <row r="15" spans="1:24" s="14" customFormat="1" ht="21" customHeight="1">
      <c r="B15" s="1013" t="s">
        <v>1171</v>
      </c>
      <c r="C15" s="40">
        <f>Receita!C16</f>
        <v>259.20195144063848</v>
      </c>
      <c r="D15" s="40">
        <f>Receita!D16</f>
        <v>200.62615390656723</v>
      </c>
      <c r="E15" s="39">
        <f t="shared" si="4"/>
        <v>0.29196491281665282</v>
      </c>
      <c r="F15" s="40">
        <f>Receita!F16</f>
        <v>525.9209329381008</v>
      </c>
      <c r="G15" s="40">
        <f>Receita!G16</f>
        <v>423.45879606259484</v>
      </c>
      <c r="H15" s="39">
        <f t="shared" si="5"/>
        <v>0.24196483300906624</v>
      </c>
      <c r="J15" s="39">
        <f t="shared" si="1"/>
        <v>0.18238687052225755</v>
      </c>
      <c r="K15" s="40">
        <f t="shared" ref="K15:K20" si="7">C15-D15</f>
        <v>58.575797534071256</v>
      </c>
      <c r="L15" s="40">
        <f t="shared" ref="L15:L20" si="8">F15-G15</f>
        <v>102.46213687550596</v>
      </c>
      <c r="M15" s="15"/>
      <c r="N15" s="2"/>
      <c r="O15" s="150" t="str">
        <f>B15</f>
        <v>Reforços e Melhorias (R&amp;M)</v>
      </c>
      <c r="P15" s="40">
        <f>C15</f>
        <v>259.20195144063848</v>
      </c>
      <c r="Q15" s="40">
        <v>266.4714420574623</v>
      </c>
      <c r="R15" s="39">
        <f t="shared" si="6"/>
        <v>-2.7280561701828465E-2</v>
      </c>
      <c r="T15" s="40">
        <f>P15-Q15</f>
        <v>-7.2694906168238163</v>
      </c>
    </row>
    <row r="16" spans="1:24" ht="21" customHeight="1">
      <c r="B16" s="1010" t="s">
        <v>600</v>
      </c>
      <c r="C16" s="45">
        <f>Receita!C19</f>
        <v>369.7413736832882</v>
      </c>
      <c r="D16" s="45">
        <f>Receita!D19</f>
        <v>254.71146419059863</v>
      </c>
      <c r="E16" s="46">
        <f t="shared" si="4"/>
        <v>0.45160868537355503</v>
      </c>
      <c r="F16" s="45">
        <f>Receita!F19</f>
        <v>687.60528744335727</v>
      </c>
      <c r="G16" s="45">
        <f>Receita!G19</f>
        <v>486.95104438174252</v>
      </c>
      <c r="H16" s="46">
        <f t="shared" si="5"/>
        <v>0.41206245551105747</v>
      </c>
      <c r="J16" s="46">
        <f t="shared" si="1"/>
        <v>0.26016768652353095</v>
      </c>
      <c r="K16" s="45">
        <f t="shared" si="7"/>
        <v>115.02990949268957</v>
      </c>
      <c r="L16" s="45">
        <f t="shared" si="8"/>
        <v>200.65424306161475</v>
      </c>
      <c r="M16" s="15"/>
      <c r="O16" s="44" t="str">
        <f t="shared" si="0"/>
        <v>Contratos Licitados</v>
      </c>
      <c r="P16" s="45">
        <f t="shared" si="0"/>
        <v>369.7413736832882</v>
      </c>
      <c r="Q16" s="45">
        <v>315.34467176006905</v>
      </c>
      <c r="R16" s="46">
        <f t="shared" si="6"/>
        <v>0.17249919467358898</v>
      </c>
      <c r="T16" s="45">
        <f t="shared" si="3"/>
        <v>54.396701923219155</v>
      </c>
    </row>
    <row r="17" spans="2:20" ht="21" customHeight="1">
      <c r="B17" s="1010" t="s">
        <v>758</v>
      </c>
      <c r="C17" s="45">
        <f>Receita!C22</f>
        <v>6.7064288790206801</v>
      </c>
      <c r="D17" s="45">
        <f>Receita!D22</f>
        <v>-112.22535814383275</v>
      </c>
      <c r="E17" s="46" t="str">
        <f t="shared" si="4"/>
        <v>n.a</v>
      </c>
      <c r="F17" s="45">
        <f>Receita!F22</f>
        <v>43.680381665282049</v>
      </c>
      <c r="G17" s="45">
        <f>Receita!G22</f>
        <v>-111.35976340404399</v>
      </c>
      <c r="H17" s="46" t="str">
        <f t="shared" si="5"/>
        <v>n.a</v>
      </c>
      <c r="J17" s="46">
        <f t="shared" si="1"/>
        <v>4.7189636066640433E-3</v>
      </c>
      <c r="K17" s="45">
        <f t="shared" si="7"/>
        <v>118.93178702285343</v>
      </c>
      <c r="L17" s="45">
        <f t="shared" si="8"/>
        <v>155.04014506932603</v>
      </c>
      <c r="M17" s="15"/>
      <c r="O17" s="44" t="str">
        <f t="shared" si="0"/>
        <v>Parcela de Ajuste (PA) e Antecipações</v>
      </c>
      <c r="P17" s="45">
        <f t="shared" si="0"/>
        <v>6.7064288790206801</v>
      </c>
      <c r="Q17" s="45">
        <v>36.973952786261371</v>
      </c>
      <c r="R17" s="46">
        <f t="shared" si="6"/>
        <v>-0.81861747598940449</v>
      </c>
      <c r="T17" s="45">
        <f t="shared" si="3"/>
        <v>-30.26752390724069</v>
      </c>
    </row>
    <row r="18" spans="2:20" ht="21" customHeight="1">
      <c r="B18" s="1010" t="s">
        <v>759</v>
      </c>
      <c r="C18" s="45">
        <f>Receita!C27</f>
        <v>-12.592755803740786</v>
      </c>
      <c r="D18" s="45">
        <f>Receita!D27</f>
        <v>-12.683904158999729</v>
      </c>
      <c r="E18" s="46">
        <f t="shared" si="4"/>
        <v>-7.1861434867646068E-3</v>
      </c>
      <c r="F18" s="45">
        <f>Receita!F27</f>
        <v>-33.650151632719442</v>
      </c>
      <c r="G18" s="45">
        <f>Receita!G27</f>
        <v>-28.603431763068844</v>
      </c>
      <c r="H18" s="46">
        <f t="shared" si="5"/>
        <v>0.17643756565485402</v>
      </c>
      <c r="J18" s="46">
        <f t="shared" si="1"/>
        <v>-8.8608643165299338E-3</v>
      </c>
      <c r="K18" s="45">
        <f t="shared" si="7"/>
        <v>9.1148355258942715E-2</v>
      </c>
      <c r="L18" s="45">
        <f t="shared" si="8"/>
        <v>-5.0467198696505982</v>
      </c>
      <c r="M18" s="15"/>
      <c r="O18" s="44" t="str">
        <f t="shared" si="0"/>
        <v>Parcela Variável (PV)</v>
      </c>
      <c r="P18" s="45">
        <f t="shared" si="0"/>
        <v>-12.592755803740786</v>
      </c>
      <c r="Q18" s="45">
        <v>-21.057395828978652</v>
      </c>
      <c r="R18" s="46">
        <f t="shared" si="6"/>
        <v>-0.40197943249891532</v>
      </c>
      <c r="T18" s="45">
        <f t="shared" si="3"/>
        <v>8.4646400252378662</v>
      </c>
    </row>
    <row r="19" spans="2:20" ht="21" customHeight="1" thickBot="1">
      <c r="B19" s="1012" t="s">
        <v>1677</v>
      </c>
      <c r="C19" s="152">
        <f>Receita!C28</f>
        <v>40.151214490000001</v>
      </c>
      <c r="D19" s="152">
        <f>Receita!D28</f>
        <v>29.438316169999997</v>
      </c>
      <c r="E19" s="153">
        <f t="shared" si="4"/>
        <v>0.36391002318662857</v>
      </c>
      <c r="F19" s="152">
        <f>Receita!F28</f>
        <v>72.13964464</v>
      </c>
      <c r="G19" s="152">
        <f>Receita!G28</f>
        <v>67.507610819999996</v>
      </c>
      <c r="H19" s="153">
        <f t="shared" si="5"/>
        <v>6.861498672128552E-2</v>
      </c>
      <c r="J19" s="153">
        <f t="shared" si="1"/>
        <v>2.8252311827891934E-2</v>
      </c>
      <c r="K19" s="152">
        <f t="shared" si="7"/>
        <v>10.712898320000004</v>
      </c>
      <c r="L19" s="152">
        <f t="shared" si="8"/>
        <v>4.6320338200000037</v>
      </c>
      <c r="M19" s="15"/>
      <c r="O19" s="151" t="str">
        <f t="shared" si="0"/>
        <v>Encargos Regulatórios ex RAP (CDE e PROINFA)</v>
      </c>
      <c r="P19" s="152">
        <f t="shared" si="0"/>
        <v>40.151214490000001</v>
      </c>
      <c r="Q19" s="152">
        <v>31.988430149999999</v>
      </c>
      <c r="R19" s="153">
        <f t="shared" si="6"/>
        <v>0.25517927268462715</v>
      </c>
      <c r="T19" s="152">
        <f t="shared" si="3"/>
        <v>8.1627843400000017</v>
      </c>
    </row>
    <row r="20" spans="2:20" ht="21" customHeight="1" thickBot="1">
      <c r="B20" s="1015" t="s">
        <v>7</v>
      </c>
      <c r="C20" s="550">
        <f>Receita!C29</f>
        <v>8.1658141435628568</v>
      </c>
      <c r="D20" s="550">
        <f>Receita!D29</f>
        <v>10.541303170000013</v>
      </c>
      <c r="E20" s="146">
        <f t="shared" si="4"/>
        <v>-0.22535060306373422</v>
      </c>
      <c r="F20" s="550">
        <f>Receita!F29</f>
        <v>19.366701998320213</v>
      </c>
      <c r="G20" s="550">
        <f>Receita!G29</f>
        <v>22.696114890000029</v>
      </c>
      <c r="H20" s="146">
        <f t="shared" si="5"/>
        <v>-0.14669527836884388</v>
      </c>
      <c r="J20" s="146">
        <f t="shared" si="1"/>
        <v>5.7458567677948248E-3</v>
      </c>
      <c r="K20" s="145">
        <f t="shared" si="7"/>
        <v>-2.3754890264371564</v>
      </c>
      <c r="L20" s="145">
        <f t="shared" si="8"/>
        <v>-3.3294128916798158</v>
      </c>
      <c r="M20" s="15"/>
      <c r="O20" s="144" t="str">
        <f t="shared" si="0"/>
        <v xml:space="preserve"> Outras </v>
      </c>
      <c r="P20" s="145">
        <f t="shared" si="0"/>
        <v>8.1658141435628568</v>
      </c>
      <c r="Q20" s="145">
        <v>13.965896839999971</v>
      </c>
      <c r="R20" s="146">
        <f t="shared" si="6"/>
        <v>-0.41530327503386644</v>
      </c>
      <c r="T20" s="145">
        <f t="shared" si="3"/>
        <v>-5.8000826964371139</v>
      </c>
    </row>
    <row r="21" spans="2:20" s="256" customFormat="1" ht="21" customHeight="1" thickBot="1">
      <c r="B21" s="1016" t="s">
        <v>8</v>
      </c>
      <c r="C21" s="552">
        <f>C11+C20</f>
        <v>1421.165628306599</v>
      </c>
      <c r="D21" s="552">
        <f>D11+D20</f>
        <v>1174.1425077128445</v>
      </c>
      <c r="E21" s="117">
        <f t="shared" si="4"/>
        <v>0.21038597867897657</v>
      </c>
      <c r="F21" s="552">
        <f>F11+F20</f>
        <v>2814.6460000000002</v>
      </c>
      <c r="G21" s="552">
        <f>G11+G20</f>
        <v>2468.1194361442463</v>
      </c>
      <c r="H21" s="117">
        <f t="shared" si="5"/>
        <v>0.14040105141633896</v>
      </c>
      <c r="J21" s="117">
        <f t="shared" si="1"/>
        <v>1</v>
      </c>
      <c r="K21" s="552">
        <f t="shared" ref="K21:K26" si="9">C21-D21</f>
        <v>247.02312059375458</v>
      </c>
      <c r="L21" s="552">
        <f t="shared" si="2"/>
        <v>346.52656385575392</v>
      </c>
      <c r="M21" s="554"/>
      <c r="O21" s="551" t="str">
        <f t="shared" si="0"/>
        <v xml:space="preserve"> Receita Bruta </v>
      </c>
      <c r="P21" s="552">
        <f t="shared" si="0"/>
        <v>1421.165628306599</v>
      </c>
      <c r="Q21" s="552">
        <v>1393.4785992386437</v>
      </c>
      <c r="R21" s="117">
        <f t="shared" si="6"/>
        <v>1.9869001994779589E-2</v>
      </c>
      <c r="T21" s="552">
        <f t="shared" si="3"/>
        <v>27.687029067955336</v>
      </c>
    </row>
    <row r="22" spans="2:20" ht="21" customHeight="1" thickBot="1">
      <c r="B22" s="1015" t="s">
        <v>9</v>
      </c>
      <c r="C22" s="547">
        <f>Receita!C31</f>
        <v>-177.79300000000001</v>
      </c>
      <c r="D22" s="550">
        <f>Receita!D31</f>
        <v>-145.51309999999998</v>
      </c>
      <c r="E22" s="146">
        <f t="shared" si="4"/>
        <v>0.22183501004376938</v>
      </c>
      <c r="F22" s="550">
        <f>Receita!F31</f>
        <v>-345.00810000000001</v>
      </c>
      <c r="G22" s="550">
        <f>Receita!G31</f>
        <v>-307.63709999999998</v>
      </c>
      <c r="H22" s="146">
        <f t="shared" si="5"/>
        <v>0.12147754610871075</v>
      </c>
      <c r="J22" s="146">
        <f t="shared" si="1"/>
        <v>-0.12510364482417904</v>
      </c>
      <c r="K22" s="145">
        <f t="shared" si="9"/>
        <v>-32.279900000000026</v>
      </c>
      <c r="L22" s="145">
        <f t="shared" si="2"/>
        <v>-37.371000000000038</v>
      </c>
      <c r="M22" s="15"/>
      <c r="O22" s="144" t="str">
        <f t="shared" si="0"/>
        <v xml:space="preserve"> Deduções </v>
      </c>
      <c r="P22" s="145">
        <f t="shared" si="0"/>
        <v>-177.79300000000001</v>
      </c>
      <c r="Q22" s="145">
        <v>-167.21499999999997</v>
      </c>
      <c r="R22" s="146">
        <f t="shared" si="6"/>
        <v>6.3259875011213218E-2</v>
      </c>
      <c r="T22" s="145">
        <f t="shared" si="3"/>
        <v>-10.578000000000031</v>
      </c>
    </row>
    <row r="23" spans="2:20" s="14" customFormat="1" ht="21" customHeight="1">
      <c r="B23" s="1013" t="s">
        <v>1161</v>
      </c>
      <c r="C23" s="40">
        <f>Receita!C32</f>
        <v>-122.32599999999999</v>
      </c>
      <c r="D23" s="40">
        <f>Receita!D32</f>
        <v>-101.351</v>
      </c>
      <c r="E23" s="39">
        <f>IF(OR(AND(D23&gt;0,C23&lt;0),AND(D23&lt;0,C23&gt;0)),"n.a",IFERROR(C23/D23-1,"N.A."))</f>
        <v>0.20695405077404261</v>
      </c>
      <c r="F23" s="40">
        <f>Receita!F32</f>
        <v>-242.48500000000001</v>
      </c>
      <c r="G23" s="40">
        <f>Receita!G32</f>
        <v>-213.887</v>
      </c>
      <c r="H23" s="39">
        <f>IF(OR(AND(G23&gt;0,F23&lt;0),AND(G23&lt;0,F23&gt;0)),"n.a",IFERROR(F23/G23-1,"N.A."))</f>
        <v>0.13370611584621783</v>
      </c>
      <c r="J23" s="39">
        <f>C23/$C$21</f>
        <v>-8.6074414947509309E-2</v>
      </c>
      <c r="K23" s="40">
        <f t="shared" si="9"/>
        <v>-20.974999999999994</v>
      </c>
      <c r="L23" s="40">
        <f t="shared" si="2"/>
        <v>-28.598000000000013</v>
      </c>
      <c r="M23" s="15"/>
      <c r="N23" s="2"/>
      <c r="O23" s="150" t="str">
        <f t="shared" ref="O23:P25" si="10">B23</f>
        <v>Tributos e Contribuições (PIS e Cofins)</v>
      </c>
      <c r="P23" s="40">
        <f t="shared" si="10"/>
        <v>-122.32599999999999</v>
      </c>
      <c r="Q23" s="40">
        <v>-120.15900000000001</v>
      </c>
      <c r="R23" s="39">
        <f>IF(OR(AND(Q23&gt;0,P23&lt;0),AND(Q23&lt;0,P23&gt;0)),"n.a",IFERROR(P23/Q23-1,"N.A."))</f>
        <v>1.8034437703376316E-2</v>
      </c>
      <c r="T23" s="40">
        <f t="shared" si="3"/>
        <v>-2.1669999999999874</v>
      </c>
    </row>
    <row r="24" spans="2:20" s="14" customFormat="1" ht="21" customHeight="1">
      <c r="B24" s="1013" t="s">
        <v>1678</v>
      </c>
      <c r="C24" s="40">
        <f>Receita!C33</f>
        <v>-36.768000000000001</v>
      </c>
      <c r="D24" s="40">
        <f>Receita!D33</f>
        <v>-26.4681</v>
      </c>
      <c r="E24" s="39">
        <f>IF(OR(AND(D24&gt;0,C24&lt;0),AND(D24&lt;0,C24&gt;0)),"n.a",IFERROR(C24/D24-1,"N.A."))</f>
        <v>0.38914391286114225</v>
      </c>
      <c r="F24" s="40">
        <f>Receita!F33</f>
        <v>-65.006100000000004</v>
      </c>
      <c r="G24" s="40">
        <f>Receita!G33</f>
        <v>-59.079099999999997</v>
      </c>
      <c r="H24" s="39">
        <f>IF(OR(AND(G24&gt;0,F24&lt;0),AND(G24&lt;0,F24&gt;0)),"n.a",IFERROR(F24/G24-1,"N.A."))</f>
        <v>0.10032312611397276</v>
      </c>
      <c r="J24" s="39">
        <f>C24/$C$21</f>
        <v>-2.587172055646406E-2</v>
      </c>
      <c r="K24" s="40">
        <f t="shared" si="9"/>
        <v>-10.299900000000001</v>
      </c>
      <c r="L24" s="40">
        <f t="shared" si="2"/>
        <v>-5.9270000000000067</v>
      </c>
      <c r="M24" s="15"/>
      <c r="N24" s="2"/>
      <c r="O24" s="150" t="str">
        <f t="shared" si="10"/>
        <v>Encargos Regulatórios ex RAP (CDE e PROINFA)</v>
      </c>
      <c r="P24" s="40">
        <f t="shared" si="10"/>
        <v>-36.768000000000001</v>
      </c>
      <c r="Q24" s="40">
        <v>-28.238</v>
      </c>
      <c r="R24" s="39">
        <f>IF(OR(AND(Q24&gt;0,P24&lt;0),AND(Q24&lt;0,P24&gt;0)),"n.a",IFERROR(P24/Q24-1,"N.A."))</f>
        <v>0.30207521779162838</v>
      </c>
      <c r="T24" s="40">
        <f>P24-Q24</f>
        <v>-8.5300000000000011</v>
      </c>
    </row>
    <row r="25" spans="2:20" s="14" customFormat="1" ht="21" customHeight="1" thickBot="1">
      <c r="B25" s="1013" t="s">
        <v>1163</v>
      </c>
      <c r="C25" s="40">
        <f>Receita!C34</f>
        <v>-18.698999999999998</v>
      </c>
      <c r="D25" s="40">
        <f>Receita!D34</f>
        <v>-17.693999999999996</v>
      </c>
      <c r="E25" s="39">
        <f>IF(OR(AND(D25&gt;0,C25&lt;0),AND(D25&lt;0,C25&gt;0)),"n.a",IFERROR(C25/D25-1,"N.A."))</f>
        <v>5.6798914886402319E-2</v>
      </c>
      <c r="F25" s="40">
        <f>Receita!F34</f>
        <v>-37.516999999999996</v>
      </c>
      <c r="G25" s="40">
        <f>Receita!G34</f>
        <v>-34.671000000000006</v>
      </c>
      <c r="H25" s="39">
        <f>IF(OR(AND(G25&gt;0,F25&lt;0),AND(G25&lt;0,F25&gt;0)),"n.a",IFERROR(F25/G25-1,"N.A."))</f>
        <v>8.2085893109514751E-2</v>
      </c>
      <c r="J25" s="39">
        <f>C25/$C$21</f>
        <v>-1.3157509320205651E-2</v>
      </c>
      <c r="K25" s="40">
        <f t="shared" si="9"/>
        <v>-1.0050000000000026</v>
      </c>
      <c r="L25" s="40">
        <f t="shared" si="2"/>
        <v>-2.8459999999999894</v>
      </c>
      <c r="M25" s="15"/>
      <c r="N25" s="2"/>
      <c r="O25" s="150" t="str">
        <f t="shared" si="10"/>
        <v>Encargos Regulatórios in RAP (P&amp;D, RGR e TFSEE)</v>
      </c>
      <c r="P25" s="40">
        <f t="shared" si="10"/>
        <v>-18.698999999999998</v>
      </c>
      <c r="Q25" s="40">
        <v>-18.817999999999998</v>
      </c>
      <c r="R25" s="39">
        <f>IF(OR(AND(Q25&gt;0,P25&lt;0),AND(Q25&lt;0,P25&gt;0)),"n.a",IFERROR(P25/Q25-1,"N.A."))</f>
        <v>-6.3237325964502489E-3</v>
      </c>
      <c r="T25" s="40">
        <f t="shared" si="3"/>
        <v>0.11899999999999977</v>
      </c>
    </row>
    <row r="26" spans="2:20" ht="21" customHeight="1" thickBot="1">
      <c r="B26" s="1016" t="s">
        <v>10</v>
      </c>
      <c r="C26" s="552">
        <f>SUM(C21:C22)</f>
        <v>1243.3726283065989</v>
      </c>
      <c r="D26" s="552">
        <f>SUM(D21:D22)</f>
        <v>1028.6294077128446</v>
      </c>
      <c r="E26" s="117">
        <f t="shared" si="4"/>
        <v>0.20876636326316533</v>
      </c>
      <c r="F26" s="552">
        <f>SUM(F21:F22)</f>
        <v>2469.6379000000002</v>
      </c>
      <c r="G26" s="552">
        <f>SUM(G21:G22)</f>
        <v>2160.4823361442463</v>
      </c>
      <c r="H26" s="117">
        <f t="shared" si="5"/>
        <v>0.14309562206719795</v>
      </c>
      <c r="J26" s="117">
        <f t="shared" si="1"/>
        <v>0.87489635517582087</v>
      </c>
      <c r="K26" s="143">
        <f t="shared" si="9"/>
        <v>214.74322059375436</v>
      </c>
      <c r="L26" s="143">
        <f>F26-G26</f>
        <v>309.15556385575383</v>
      </c>
      <c r="M26" s="15"/>
      <c r="O26" s="142" t="str">
        <f t="shared" si="0"/>
        <v xml:space="preserve"> Receita Líquida </v>
      </c>
      <c r="P26" s="143">
        <f t="shared" si="0"/>
        <v>1243.3726283065989</v>
      </c>
      <c r="Q26" s="143">
        <v>1226.2635992386438</v>
      </c>
      <c r="R26" s="117">
        <f t="shared" si="6"/>
        <v>1.3952162551818192E-2</v>
      </c>
      <c r="T26" s="143">
        <f t="shared" si="3"/>
        <v>17.109029067955134</v>
      </c>
    </row>
    <row r="27" spans="2:20" ht="15" customHeight="1">
      <c r="M27" s="15"/>
    </row>
    <row r="28" spans="2:20" ht="15" customHeight="1" thickBot="1">
      <c r="B28" s="47" t="s">
        <v>612</v>
      </c>
      <c r="C28" s="48">
        <f>Receita!C38</f>
        <v>464.21952987641976</v>
      </c>
      <c r="D28" s="48">
        <f>Receita!D38</f>
        <v>516.0092715206149</v>
      </c>
      <c r="E28" s="49">
        <f>IF(OR(AND(D28&gt;0,C28&lt;0),AND(D28&lt;0,C28&gt;0)),"n.a",IFERROR(C28/D28-1,"N.A."))</f>
        <v>-0.10036591298365094</v>
      </c>
      <c r="F28" s="48">
        <f>Receita!F38</f>
        <v>928.43905975283951</v>
      </c>
      <c r="G28" s="48">
        <f>Receita!G38</f>
        <v>1032.0185430412298</v>
      </c>
      <c r="H28" s="49">
        <f>IF(OR(AND(G28&gt;0,F28&lt;0),AND(G28&lt;0,F28&gt;0)),"n.a",IFERROR(F28/G28-1,"N.A."))</f>
        <v>-0.10036591298365094</v>
      </c>
      <c r="J28" s="48">
        <f>C28/$C$29</f>
        <v>0.59580014609672893</v>
      </c>
      <c r="K28" s="48">
        <f>C28-D28</f>
        <v>-51.789741644195146</v>
      </c>
      <c r="L28" s="48">
        <f>D28-E28</f>
        <v>516.10963743359855</v>
      </c>
      <c r="M28" s="15"/>
      <c r="O28" s="16" t="str">
        <f t="shared" si="0"/>
        <v>RBSE Líquida</v>
      </c>
      <c r="P28" s="17">
        <f>P12*(1-9.25%)</f>
        <v>464.21952987641976</v>
      </c>
      <c r="Q28" s="17">
        <f>Q12*(1-9.25%)</f>
        <v>464.21952987641976</v>
      </c>
      <c r="R28" s="18">
        <f>IFERROR(P28/Q28-1,"N.A.")</f>
        <v>0</v>
      </c>
    </row>
    <row r="29" spans="2:20" ht="15" customHeight="1" thickBot="1">
      <c r="B29" s="55" t="s">
        <v>831</v>
      </c>
      <c r="C29" s="56">
        <f>C26-C28</f>
        <v>779.15309843017917</v>
      </c>
      <c r="D29" s="56">
        <f>D26-D28</f>
        <v>512.62013619222967</v>
      </c>
      <c r="E29" s="57">
        <f>IF(OR(AND(D29&gt;0,C29&lt;0),AND(D29&lt;0,C29&gt;0)),"n.a",IFERROR(C29/D29-1,"N.A."))</f>
        <v>0.51994243577275534</v>
      </c>
      <c r="F29" s="56">
        <f>F26-F28</f>
        <v>1541.1988402471607</v>
      </c>
      <c r="G29" s="56">
        <f>G26-G28</f>
        <v>1128.4637931030165</v>
      </c>
      <c r="H29" s="57">
        <f>IF(OR(AND(G29&gt;0,F29&lt;0),AND(G29&lt;0,F29&gt;0)),"n.a",IFERROR(F29/G29-1,"N.A."))</f>
        <v>0.36574948143370856</v>
      </c>
      <c r="J29" s="117">
        <f t="shared" ref="J29" si="11">C29/$C$21</f>
        <v>0.54824932640580759</v>
      </c>
      <c r="K29" s="56">
        <f>C29-D29</f>
        <v>266.5329622379495</v>
      </c>
      <c r="L29" s="56">
        <f>D29-E29</f>
        <v>512.10019375645686</v>
      </c>
      <c r="M29" s="15"/>
    </row>
    <row r="30" spans="2:20" ht="15" customHeight="1">
      <c r="M30" s="15"/>
    </row>
    <row r="31" spans="2:20" ht="15" customHeight="1">
      <c r="B31" s="16" t="s">
        <v>1420</v>
      </c>
      <c r="C31" s="18">
        <f>'Custos e Despesas'!C18/'Receita (resumo)'!C29</f>
        <v>-0.27061010918753908</v>
      </c>
      <c r="D31" s="18">
        <f>'Custos e Despesas'!D18/'Receita (resumo)'!D29</f>
        <v>-0.3641222062139331</v>
      </c>
      <c r="E31" s="18"/>
      <c r="F31" s="18">
        <f>'Custos e Despesas'!F18/'Receita (resumo)'!F29</f>
        <v>-0.25299892416053793</v>
      </c>
      <c r="G31" s="18">
        <f>'Custos e Despesas'!G18/'Receita (resumo)'!G29</f>
        <v>-0.32293036858359736</v>
      </c>
      <c r="H31" s="18"/>
      <c r="I31" s="19"/>
      <c r="J31" s="19"/>
      <c r="K31" s="29"/>
      <c r="L31" s="19"/>
      <c r="M31" s="15"/>
    </row>
    <row r="32" spans="2:20" ht="5.15" customHeight="1">
      <c r="M32" s="15"/>
    </row>
    <row r="33" spans="1:22" ht="15" customHeight="1">
      <c r="B33" s="157" t="s">
        <v>479</v>
      </c>
      <c r="C33" s="727">
        <f>C21-'DRE Reg'!C11/1000</f>
        <v>-1.3716934008698445E-3</v>
      </c>
      <c r="D33" s="727">
        <f>D21-'DRE Reg'!D11/1000</f>
        <v>-1.4922871555427264E-3</v>
      </c>
      <c r="E33" s="1278"/>
      <c r="F33" s="727">
        <f>F21-'DRE Reg'!F11/1000</f>
        <v>0</v>
      </c>
      <c r="G33" s="727">
        <f>G21-'DRE Reg'!G11/1000</f>
        <v>-5.638557536258304E-4</v>
      </c>
      <c r="H33" s="158"/>
      <c r="K33" s="20"/>
      <c r="M33" s="15"/>
      <c r="O33" s="157" t="s">
        <v>553</v>
      </c>
      <c r="P33" s="158">
        <f>P26-'Receita (resumo)'!P26</f>
        <v>0</v>
      </c>
      <c r="Q33" s="158">
        <v>0</v>
      </c>
      <c r="R33" s="158"/>
    </row>
    <row r="34" spans="1:22" ht="15" customHeight="1">
      <c r="B34" s="157" t="s">
        <v>480</v>
      </c>
      <c r="C34" s="727">
        <f>C26-'DRE Reg'!C17/1000</f>
        <v>-1.3716934010972182E-3</v>
      </c>
      <c r="D34" s="727">
        <f>D26-'DRE Reg'!D17/1000</f>
        <v>-1.4922871555427264E-3</v>
      </c>
      <c r="E34" s="1278"/>
      <c r="F34" s="727">
        <f>F26-'DRE Reg'!F17/1000</f>
        <v>0</v>
      </c>
      <c r="G34" s="727">
        <f>G26-'DRE Reg'!G17/1000</f>
        <v>-5.638557536258304E-4</v>
      </c>
      <c r="H34" s="158"/>
      <c r="K34" s="20"/>
      <c r="M34" s="15"/>
    </row>
    <row r="35" spans="1:22" ht="15" customHeight="1">
      <c r="B35" s="157" t="s">
        <v>662</v>
      </c>
      <c r="C35" s="727">
        <f>C11-'DRE Reg'!C12/1000</f>
        <v>1.6168141630362243</v>
      </c>
      <c r="D35" s="727">
        <f>D11-'DRE Reg'!D12/1000</f>
        <v>-1.7954571555947041E-3</v>
      </c>
      <c r="E35" s="1278"/>
      <c r="F35" s="727">
        <f>F11-'DRE Reg'!F12/1000</f>
        <v>2.1122980016798465</v>
      </c>
      <c r="G35" s="727">
        <f>G11-'DRE Reg'!G12/1000</f>
        <v>-6.7874575370296952E-4</v>
      </c>
      <c r="H35" s="158"/>
      <c r="M35" s="15"/>
    </row>
    <row r="36" spans="1:22" ht="15" customHeight="1">
      <c r="B36" s="157" t="s">
        <v>801</v>
      </c>
      <c r="C36" s="727">
        <v>-4.3059900003754592E-3</v>
      </c>
      <c r="D36" s="727">
        <v>2.4434300003122189E-3</v>
      </c>
      <c r="E36" s="1278"/>
      <c r="F36" s="727">
        <v>-2.6335352431487991E-3</v>
      </c>
      <c r="G36" s="727">
        <v>4.2463200002202939E-3</v>
      </c>
      <c r="H36" s="158"/>
      <c r="M36" s="15"/>
    </row>
    <row r="37" spans="1:22" ht="15" customHeight="1">
      <c r="B37" s="157"/>
      <c r="H37" s="21"/>
      <c r="M37" s="15"/>
    </row>
    <row r="38" spans="1:22" ht="15" customHeight="1">
      <c r="B38" s="4" t="s">
        <v>792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22"/>
      <c r="N38" s="5"/>
      <c r="O38" s="5"/>
      <c r="P38" s="5"/>
      <c r="Q38" s="5"/>
      <c r="R38" s="5"/>
      <c r="S38" s="5"/>
      <c r="T38" s="5"/>
      <c r="U38" s="5"/>
      <c r="V38" s="5"/>
    </row>
    <row r="39" spans="1:22" ht="15" customHeight="1" thickBot="1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24"/>
    </row>
    <row r="40" spans="1:22" ht="21" customHeight="1" thickBot="1">
      <c r="B40" s="30" t="s">
        <v>1454</v>
      </c>
      <c r="C40" s="1503" t="s">
        <v>12</v>
      </c>
      <c r="D40" s="1504"/>
      <c r="E40" s="1504"/>
      <c r="F40" s="1504"/>
      <c r="G40" s="1504"/>
      <c r="H40" s="1505"/>
      <c r="M40" s="15"/>
    </row>
    <row r="41" spans="1:22" ht="21" customHeight="1" thickBot="1">
      <c r="B41" s="179" t="s">
        <v>618</v>
      </c>
      <c r="C41" s="32" t="str">
        <f>Menu!$D$15</f>
        <v>2Q26</v>
      </c>
      <c r="D41" s="100" t="str">
        <f>Menu!$D$16</f>
        <v>2Q25</v>
      </c>
      <c r="E41" s="32" t="s">
        <v>13</v>
      </c>
      <c r="F41" s="32" t="str">
        <f>Menu!$D$17</f>
        <v>1H26</v>
      </c>
      <c r="G41" s="32" t="str">
        <f>Menu!$D$18</f>
        <v>1H25</v>
      </c>
      <c r="H41" s="32" t="s">
        <v>13</v>
      </c>
      <c r="J41" s="32" t="s">
        <v>791</v>
      </c>
      <c r="K41" s="32" t="s">
        <v>556</v>
      </c>
      <c r="L41" s="32" t="s">
        <v>557</v>
      </c>
      <c r="M41" s="15"/>
    </row>
    <row r="42" spans="1:22" ht="21" customHeight="1">
      <c r="B42" s="546" t="s">
        <v>14</v>
      </c>
      <c r="C42" s="547">
        <f t="shared" ref="C42:H52" si="12">C11</f>
        <v>1412.9998141630363</v>
      </c>
      <c r="D42" s="547">
        <f t="shared" si="12"/>
        <v>1163.6012045428445</v>
      </c>
      <c r="E42" s="149">
        <f t="shared" si="12"/>
        <v>0.21433340619321162</v>
      </c>
      <c r="F42" s="547">
        <f t="shared" si="12"/>
        <v>2795.2792980016798</v>
      </c>
      <c r="G42" s="547">
        <f t="shared" si="12"/>
        <v>2445.4233212542463</v>
      </c>
      <c r="H42" s="149">
        <f t="shared" si="12"/>
        <v>0.14306560901201926</v>
      </c>
      <c r="J42" s="149">
        <f t="shared" ref="J42:J57" si="13">C42/$C$21</f>
        <v>0.99425414323220518</v>
      </c>
      <c r="K42" s="148">
        <f>C42-D42</f>
        <v>249.39860962019179</v>
      </c>
      <c r="L42" s="148">
        <f>F42-G42</f>
        <v>349.85597674743349</v>
      </c>
      <c r="M42" s="15"/>
    </row>
    <row r="43" spans="1:22" s="14" customFormat="1" ht="21" customHeight="1">
      <c r="B43" s="548" t="s">
        <v>15</v>
      </c>
      <c r="C43" s="45">
        <f t="shared" si="12"/>
        <v>511.53667204013198</v>
      </c>
      <c r="D43" s="45">
        <f t="shared" si="12"/>
        <v>568.60525787395579</v>
      </c>
      <c r="E43" s="46">
        <f t="shared" si="12"/>
        <v>-0.10036591298365083</v>
      </c>
      <c r="F43" s="45">
        <f t="shared" si="12"/>
        <v>1023.073344080264</v>
      </c>
      <c r="G43" s="45">
        <f t="shared" si="12"/>
        <v>1137.2105157479116</v>
      </c>
      <c r="H43" s="46">
        <f t="shared" si="12"/>
        <v>-0.10036591298365083</v>
      </c>
      <c r="J43" s="46">
        <f t="shared" si="13"/>
        <v>0.35994162949863728</v>
      </c>
      <c r="K43" s="45">
        <f>C43-D43</f>
        <v>-57.068585833823818</v>
      </c>
      <c r="L43" s="45">
        <f>F43-G43</f>
        <v>-114.13717166764764</v>
      </c>
      <c r="M43" s="15"/>
      <c r="N43" s="2"/>
      <c r="O43" s="2"/>
      <c r="P43" s="2"/>
      <c r="Q43" s="2"/>
      <c r="R43" s="2"/>
      <c r="S43" s="2"/>
      <c r="T43" s="2"/>
    </row>
    <row r="44" spans="1:22" ht="21" customHeight="1">
      <c r="B44" s="548" t="s">
        <v>1451</v>
      </c>
      <c r="C44" s="45">
        <f t="shared" si="12"/>
        <v>497.45688087433609</v>
      </c>
      <c r="D44" s="45">
        <f t="shared" si="12"/>
        <v>435.75542861112223</v>
      </c>
      <c r="E44" s="46">
        <f t="shared" si="12"/>
        <v>0.14159652000176814</v>
      </c>
      <c r="F44" s="45">
        <f t="shared" si="12"/>
        <v>1002.430791805496</v>
      </c>
      <c r="G44" s="45">
        <f t="shared" si="12"/>
        <v>893.7173454717049</v>
      </c>
      <c r="H44" s="46">
        <f t="shared" si="12"/>
        <v>0.12164186684371892</v>
      </c>
      <c r="J44" s="46">
        <f t="shared" si="13"/>
        <v>0.3500344160920108</v>
      </c>
      <c r="K44" s="45">
        <f t="shared" ref="K44:K57" si="14">C44-D44</f>
        <v>61.701452263213866</v>
      </c>
      <c r="L44" s="45">
        <f t="shared" ref="L44:L57" si="15">F44-G44</f>
        <v>108.71344633379113</v>
      </c>
      <c r="M44" s="15"/>
    </row>
    <row r="45" spans="1:22" s="14" customFormat="1" ht="21" customHeight="1">
      <c r="B45" s="553" t="s">
        <v>1452</v>
      </c>
      <c r="C45" s="40">
        <f t="shared" si="12"/>
        <v>238.25492943369758</v>
      </c>
      <c r="D45" s="40">
        <f t="shared" si="12"/>
        <v>235.129274704555</v>
      </c>
      <c r="E45" s="39">
        <f t="shared" si="12"/>
        <v>1.3293345684283864E-2</v>
      </c>
      <c r="F45" s="40">
        <f t="shared" si="12"/>
        <v>476.50985886739517</v>
      </c>
      <c r="G45" s="40">
        <f t="shared" si="12"/>
        <v>470.25854940911</v>
      </c>
      <c r="H45" s="39">
        <f t="shared" si="12"/>
        <v>1.3293345684283864E-2</v>
      </c>
      <c r="J45" s="39">
        <f t="shared" si="13"/>
        <v>0.16764754556975325</v>
      </c>
      <c r="K45" s="40">
        <f t="shared" si="14"/>
        <v>3.1256547291425818</v>
      </c>
      <c r="L45" s="40">
        <f t="shared" si="15"/>
        <v>6.2513094582851636</v>
      </c>
      <c r="M45" s="15"/>
      <c r="N45" s="2"/>
      <c r="O45" s="2"/>
      <c r="P45" s="2"/>
      <c r="Q45" s="2"/>
      <c r="R45" s="2"/>
      <c r="S45" s="2"/>
      <c r="T45" s="2"/>
    </row>
    <row r="46" spans="1:22" s="14" customFormat="1" ht="21" customHeight="1">
      <c r="B46" s="553" t="s">
        <v>1453</v>
      </c>
      <c r="C46" s="40">
        <f t="shared" si="12"/>
        <v>259.20195144063848</v>
      </c>
      <c r="D46" s="40">
        <f t="shared" si="12"/>
        <v>200.62615390656723</v>
      </c>
      <c r="E46" s="39">
        <f t="shared" si="12"/>
        <v>0.29196491281665282</v>
      </c>
      <c r="F46" s="40">
        <f t="shared" si="12"/>
        <v>525.9209329381008</v>
      </c>
      <c r="G46" s="40">
        <f t="shared" si="12"/>
        <v>423.45879606259484</v>
      </c>
      <c r="H46" s="39">
        <f t="shared" si="12"/>
        <v>0.24196483300906624</v>
      </c>
      <c r="J46" s="39">
        <f t="shared" si="13"/>
        <v>0.18238687052225755</v>
      </c>
      <c r="K46" s="40">
        <f t="shared" si="14"/>
        <v>58.575797534071256</v>
      </c>
      <c r="L46" s="40">
        <f t="shared" si="15"/>
        <v>102.46213687550596</v>
      </c>
      <c r="M46" s="15"/>
      <c r="N46" s="2"/>
      <c r="O46" s="2"/>
      <c r="P46" s="2"/>
      <c r="Q46" s="2"/>
      <c r="R46" s="2"/>
      <c r="S46" s="2"/>
      <c r="T46" s="2"/>
    </row>
    <row r="47" spans="1:22" ht="21" customHeight="1">
      <c r="B47" s="548" t="s">
        <v>1233</v>
      </c>
      <c r="C47" s="45">
        <f t="shared" si="12"/>
        <v>369.7413736832882</v>
      </c>
      <c r="D47" s="45">
        <f t="shared" si="12"/>
        <v>254.71146419059863</v>
      </c>
      <c r="E47" s="46">
        <f t="shared" si="12"/>
        <v>0.45160868537355503</v>
      </c>
      <c r="F47" s="45">
        <f t="shared" si="12"/>
        <v>687.60528744335727</v>
      </c>
      <c r="G47" s="45">
        <f t="shared" si="12"/>
        <v>486.95104438174252</v>
      </c>
      <c r="H47" s="46">
        <f t="shared" si="12"/>
        <v>0.41206245551105747</v>
      </c>
      <c r="J47" s="46">
        <f t="shared" si="13"/>
        <v>0.26016768652353095</v>
      </c>
      <c r="K47" s="45">
        <f t="shared" si="14"/>
        <v>115.02990949268957</v>
      </c>
      <c r="L47" s="45">
        <f t="shared" si="15"/>
        <v>200.65424306161475</v>
      </c>
      <c r="M47" s="15"/>
    </row>
    <row r="48" spans="1:22" ht="21" customHeight="1">
      <c r="B48" s="548" t="s">
        <v>1681</v>
      </c>
      <c r="C48" s="45">
        <f t="shared" si="12"/>
        <v>6.7064288790206801</v>
      </c>
      <c r="D48" s="45">
        <f t="shared" si="12"/>
        <v>-112.22535814383275</v>
      </c>
      <c r="E48" s="46" t="str">
        <f t="shared" si="12"/>
        <v>n.a</v>
      </c>
      <c r="F48" s="45">
        <f t="shared" si="12"/>
        <v>43.680381665282049</v>
      </c>
      <c r="G48" s="45">
        <f t="shared" si="12"/>
        <v>-111.35976340404399</v>
      </c>
      <c r="H48" s="46" t="str">
        <f t="shared" si="12"/>
        <v>n.a</v>
      </c>
      <c r="J48" s="46">
        <f t="shared" si="13"/>
        <v>4.7189636066640433E-3</v>
      </c>
      <c r="K48" s="45">
        <f t="shared" si="14"/>
        <v>118.93178702285343</v>
      </c>
      <c r="L48" s="45">
        <f t="shared" si="15"/>
        <v>155.04014506932603</v>
      </c>
      <c r="M48" s="15"/>
    </row>
    <row r="49" spans="2:20" ht="21" customHeight="1">
      <c r="B49" s="548" t="s">
        <v>835</v>
      </c>
      <c r="C49" s="45">
        <f t="shared" si="12"/>
        <v>-12.592755803740786</v>
      </c>
      <c r="D49" s="45">
        <f t="shared" si="12"/>
        <v>-12.683904158999729</v>
      </c>
      <c r="E49" s="46">
        <f t="shared" si="12"/>
        <v>-7.1861434867646068E-3</v>
      </c>
      <c r="F49" s="45">
        <f t="shared" si="12"/>
        <v>-33.650151632719442</v>
      </c>
      <c r="G49" s="45">
        <f t="shared" si="12"/>
        <v>-28.603431763068844</v>
      </c>
      <c r="H49" s="46">
        <f t="shared" si="12"/>
        <v>0.17643756565485402</v>
      </c>
      <c r="J49" s="46">
        <f t="shared" si="13"/>
        <v>-8.8608643165299338E-3</v>
      </c>
      <c r="K49" s="45">
        <f t="shared" si="14"/>
        <v>9.1148355258942715E-2</v>
      </c>
      <c r="L49" s="45">
        <f t="shared" si="15"/>
        <v>-5.0467198696505982</v>
      </c>
      <c r="M49" s="15"/>
    </row>
    <row r="50" spans="2:20" ht="21" customHeight="1" thickBot="1">
      <c r="B50" s="1012" t="s">
        <v>1736</v>
      </c>
      <c r="C50" s="152">
        <f t="shared" si="12"/>
        <v>40.151214490000001</v>
      </c>
      <c r="D50" s="152">
        <f t="shared" si="12"/>
        <v>29.438316169999997</v>
      </c>
      <c r="E50" s="153">
        <f t="shared" si="12"/>
        <v>0.36391002318662857</v>
      </c>
      <c r="F50" s="152">
        <f t="shared" si="12"/>
        <v>72.13964464</v>
      </c>
      <c r="G50" s="152">
        <f t="shared" si="12"/>
        <v>67.507610819999996</v>
      </c>
      <c r="H50" s="153">
        <f t="shared" si="12"/>
        <v>6.861498672128552E-2</v>
      </c>
      <c r="J50" s="153">
        <f t="shared" si="13"/>
        <v>2.8252311827891934E-2</v>
      </c>
      <c r="K50" s="152">
        <f t="shared" si="14"/>
        <v>10.712898320000004</v>
      </c>
      <c r="L50" s="152">
        <f t="shared" si="15"/>
        <v>4.6320338200000037</v>
      </c>
      <c r="M50" s="15"/>
    </row>
    <row r="51" spans="2:20" ht="21" customHeight="1" thickBot="1">
      <c r="B51" s="549" t="s">
        <v>20</v>
      </c>
      <c r="C51" s="550">
        <f t="shared" si="12"/>
        <v>8.1658141435628568</v>
      </c>
      <c r="D51" s="550">
        <f t="shared" si="12"/>
        <v>10.541303170000013</v>
      </c>
      <c r="E51" s="146">
        <f t="shared" si="12"/>
        <v>-0.22535060306373422</v>
      </c>
      <c r="F51" s="550">
        <f t="shared" si="12"/>
        <v>19.366701998320213</v>
      </c>
      <c r="G51" s="550">
        <f t="shared" si="12"/>
        <v>22.696114890000029</v>
      </c>
      <c r="H51" s="146">
        <f t="shared" si="12"/>
        <v>-0.14669527836884388</v>
      </c>
      <c r="J51" s="146">
        <f t="shared" si="13"/>
        <v>5.7458567677948248E-3</v>
      </c>
      <c r="K51" s="145">
        <f t="shared" si="14"/>
        <v>-2.3754890264371564</v>
      </c>
      <c r="L51" s="145">
        <f t="shared" si="15"/>
        <v>-3.3294128916798158</v>
      </c>
      <c r="M51" s="15"/>
    </row>
    <row r="52" spans="2:20" s="256" customFormat="1" ht="21" customHeight="1" thickBot="1">
      <c r="B52" s="551" t="s">
        <v>21</v>
      </c>
      <c r="C52" s="552">
        <f t="shared" si="12"/>
        <v>1421.165628306599</v>
      </c>
      <c r="D52" s="552">
        <f t="shared" si="12"/>
        <v>1174.1425077128445</v>
      </c>
      <c r="E52" s="117">
        <f t="shared" si="12"/>
        <v>0.21038597867897657</v>
      </c>
      <c r="F52" s="552">
        <f t="shared" si="12"/>
        <v>2814.6460000000002</v>
      </c>
      <c r="G52" s="552">
        <f t="shared" si="12"/>
        <v>2468.1194361442463</v>
      </c>
      <c r="H52" s="117">
        <f t="shared" si="12"/>
        <v>0.14040105141633896</v>
      </c>
      <c r="J52" s="117">
        <f t="shared" si="13"/>
        <v>1</v>
      </c>
      <c r="K52" s="552">
        <f t="shared" si="14"/>
        <v>247.02312059375458</v>
      </c>
      <c r="L52" s="552">
        <f t="shared" si="15"/>
        <v>346.52656385575392</v>
      </c>
      <c r="M52" s="554"/>
      <c r="O52" s="2"/>
      <c r="P52" s="2"/>
      <c r="Q52" s="2"/>
      <c r="R52" s="2"/>
      <c r="S52" s="2"/>
      <c r="T52" s="2"/>
    </row>
    <row r="53" spans="2:20" ht="21" customHeight="1" thickBot="1">
      <c r="B53" s="549" t="s">
        <v>22</v>
      </c>
      <c r="C53" s="547">
        <f t="shared" ref="C53:H53" si="16">C22</f>
        <v>-177.79300000000001</v>
      </c>
      <c r="D53" s="550">
        <f t="shared" si="16"/>
        <v>-145.51309999999998</v>
      </c>
      <c r="E53" s="146">
        <f t="shared" si="16"/>
        <v>0.22183501004376938</v>
      </c>
      <c r="F53" s="550">
        <f t="shared" si="16"/>
        <v>-345.00810000000001</v>
      </c>
      <c r="G53" s="550">
        <f t="shared" si="16"/>
        <v>-307.63709999999998</v>
      </c>
      <c r="H53" s="146">
        <f t="shared" si="16"/>
        <v>0.12147754610871075</v>
      </c>
      <c r="J53" s="146">
        <f t="shared" si="13"/>
        <v>-0.12510364482417904</v>
      </c>
      <c r="K53" s="145">
        <f t="shared" si="14"/>
        <v>-32.279900000000026</v>
      </c>
      <c r="L53" s="145">
        <f t="shared" si="15"/>
        <v>-37.371000000000038</v>
      </c>
      <c r="M53" s="15"/>
    </row>
    <row r="54" spans="2:20" ht="21" customHeight="1">
      <c r="B54" s="1011" t="s">
        <v>1232</v>
      </c>
      <c r="C54" s="40">
        <f t="shared" ref="C54:H54" si="17">C23</f>
        <v>-122.32599999999999</v>
      </c>
      <c r="D54" s="40">
        <f t="shared" si="17"/>
        <v>-101.351</v>
      </c>
      <c r="E54" s="39">
        <f t="shared" si="17"/>
        <v>0.20695405077404261</v>
      </c>
      <c r="F54" s="40">
        <f t="shared" si="17"/>
        <v>-242.48500000000001</v>
      </c>
      <c r="G54" s="40">
        <f t="shared" si="17"/>
        <v>-213.887</v>
      </c>
      <c r="H54" s="39">
        <f t="shared" si="17"/>
        <v>0.13370611584621783</v>
      </c>
      <c r="J54" s="39">
        <f t="shared" si="13"/>
        <v>-8.6074414947509309E-2</v>
      </c>
      <c r="K54" s="40">
        <f t="shared" si="14"/>
        <v>-20.974999999999994</v>
      </c>
      <c r="L54" s="40">
        <f t="shared" si="15"/>
        <v>-28.598000000000013</v>
      </c>
      <c r="M54" s="15"/>
    </row>
    <row r="55" spans="2:20" ht="21" customHeight="1">
      <c r="B55" s="1011" t="s">
        <v>1737</v>
      </c>
      <c r="C55" s="40">
        <f t="shared" ref="C55:H56" si="18">C24</f>
        <v>-36.768000000000001</v>
      </c>
      <c r="D55" s="40">
        <f t="shared" si="18"/>
        <v>-26.4681</v>
      </c>
      <c r="E55" s="39">
        <f t="shared" si="18"/>
        <v>0.38914391286114225</v>
      </c>
      <c r="F55" s="40">
        <f t="shared" si="18"/>
        <v>-65.006100000000004</v>
      </c>
      <c r="G55" s="40">
        <f t="shared" si="18"/>
        <v>-59.079099999999997</v>
      </c>
      <c r="H55" s="39">
        <f t="shared" si="18"/>
        <v>0.10032312611397276</v>
      </c>
      <c r="J55" s="39">
        <f t="shared" ref="J55" si="19">C55/$C$21</f>
        <v>-2.587172055646406E-2</v>
      </c>
      <c r="K55" s="40">
        <f t="shared" ref="K55" si="20">C55-D55</f>
        <v>-10.299900000000001</v>
      </c>
      <c r="L55" s="40">
        <f t="shared" ref="L55" si="21">F55-G55</f>
        <v>-5.9270000000000067</v>
      </c>
      <c r="M55" s="15"/>
    </row>
    <row r="56" spans="2:20" ht="16" thickBot="1">
      <c r="B56" s="1111" t="s">
        <v>1738</v>
      </c>
      <c r="C56" s="40">
        <f t="shared" si="18"/>
        <v>-18.698999999999998</v>
      </c>
      <c r="D56" s="40">
        <f t="shared" si="18"/>
        <v>-17.693999999999996</v>
      </c>
      <c r="E56" s="39">
        <f t="shared" si="18"/>
        <v>5.6798914886402319E-2</v>
      </c>
      <c r="F56" s="40">
        <f t="shared" si="18"/>
        <v>-37.516999999999996</v>
      </c>
      <c r="G56" s="40">
        <f t="shared" si="18"/>
        <v>-34.671000000000006</v>
      </c>
      <c r="H56" s="39">
        <f t="shared" si="18"/>
        <v>8.2085893109514751E-2</v>
      </c>
      <c r="J56" s="39">
        <f t="shared" si="13"/>
        <v>-1.3157509320205651E-2</v>
      </c>
      <c r="K56" s="40">
        <f t="shared" si="14"/>
        <v>-1.0050000000000026</v>
      </c>
      <c r="L56" s="40">
        <f t="shared" si="15"/>
        <v>-2.8459999999999894</v>
      </c>
      <c r="M56" s="15"/>
    </row>
    <row r="57" spans="2:20" ht="21" customHeight="1" thickBot="1">
      <c r="B57" s="1016" t="s">
        <v>23</v>
      </c>
      <c r="C57" s="552">
        <f t="shared" ref="C57:H57" si="22">C26</f>
        <v>1243.3726283065989</v>
      </c>
      <c r="D57" s="552">
        <f t="shared" si="22"/>
        <v>1028.6294077128446</v>
      </c>
      <c r="E57" s="117">
        <f t="shared" si="22"/>
        <v>0.20876636326316533</v>
      </c>
      <c r="F57" s="552">
        <f t="shared" si="22"/>
        <v>2469.6379000000002</v>
      </c>
      <c r="G57" s="552">
        <f t="shared" si="22"/>
        <v>2160.4823361442463</v>
      </c>
      <c r="H57" s="117">
        <f t="shared" si="22"/>
        <v>0.14309562206719795</v>
      </c>
      <c r="J57" s="117">
        <f t="shared" si="13"/>
        <v>0.87489635517582087</v>
      </c>
      <c r="K57" s="143">
        <f t="shared" si="14"/>
        <v>214.74322059375436</v>
      </c>
      <c r="L57" s="143">
        <f t="shared" si="15"/>
        <v>309.15556385575383</v>
      </c>
      <c r="M57" s="15"/>
    </row>
    <row r="58" spans="2:20" ht="15" customHeight="1">
      <c r="M58" s="15"/>
    </row>
    <row r="59" spans="2:20" ht="15" customHeight="1">
      <c r="M59" s="15"/>
    </row>
    <row r="60" spans="2:20" ht="15" customHeight="1">
      <c r="M60" s="15"/>
    </row>
    <row r="61" spans="2:20" ht="15" customHeight="1"/>
    <row r="62" spans="2:20" ht="15" customHeight="1"/>
    <row r="63" spans="2:20" ht="15" customHeight="1"/>
    <row r="64" spans="2:20" ht="15" customHeight="1"/>
  </sheetData>
  <mergeCells count="5">
    <mergeCell ref="O6:U6"/>
    <mergeCell ref="C9:H9"/>
    <mergeCell ref="C40:H40"/>
    <mergeCell ref="P9:R9"/>
    <mergeCell ref="B2:B5"/>
  </mergeCells>
  <hyperlinks>
    <hyperlink ref="F3" location="Menu!A1" display="→Menu←" xr:uid="{D8E1E4AF-76A5-4214-AF05-E2D1D9A9DF0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1:XFD1 A59:XFD1048576 A42:B43 I56:I57 A44:A45 A41:E41 H41:I41 A38:XFD38 A36:B36 I36:XFD36 A32:XFD32 A35:B35 A33:P33 R33:XFD33 A34:N34 S34:XFD34 A10:P10 R10:XFD10 A6:XFD7 A4 D4:XFD4 A51:A53 A26:D26 A18 C18:D18 A48 I42:I48 A56:A57 A12:D12 A11 F26:G26 I26:K26 S26:XFD26 A58:N58 A39:N39 V39:XFD48 A3 G3:XFD3 S11:XFD22 I11:P22 F11:G14 A20:D22 C11:D11 A9:C9 I9:XFD9 V51:XFD53 I51:I53 V56:XFD58 M56:N57 M41:N48 M51:N53 A27:XFD27 A28:A29 M28:XFD29 A19 C19:D19 A46 A47 A17:D17 A15 C15:D15 A8:B8 L8:XFD8 A2 C2:XFD2 A5 C5:XFD5 C3:E3 F18:G22 G15 A14 A13 C13:D13 C14:D14 A31 E31 H31:XFD31 A40 C40:N40 A16:B16 M26:P26 D35:XFD35 F17 A37 D37:XFD37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E53D-A277-4629-B67F-A2CFF3C2B4E6}">
  <sheetPr codeName="Planilha30">
    <tabColor theme="9" tint="0.79998168889431442"/>
  </sheetPr>
  <dimension ref="A1:W86"/>
  <sheetViews>
    <sheetView showGridLines="0" zoomScale="80" zoomScaleNormal="80" workbookViewId="0">
      <pane xSplit="2" ySplit="10" topLeftCell="C11" activePane="bottomRight" state="frozen"/>
      <selection activeCell="B14" sqref="B14"/>
      <selection pane="topRight" activeCell="B14" sqref="B14"/>
      <selection pane="bottomLeft" activeCell="B14" sqref="B14"/>
      <selection pane="bottomRight" activeCell="B43" sqref="B43:F47"/>
    </sheetView>
  </sheetViews>
  <sheetFormatPr defaultColWidth="0" defaultRowHeight="15" customHeight="1"/>
  <cols>
    <col min="1" max="1" width="1.1796875" style="2" customWidth="1"/>
    <col min="2" max="2" width="47.1796875" style="2" customWidth="1"/>
    <col min="3" max="4" width="14.6328125" style="741" customWidth="1"/>
    <col min="5" max="5" width="5.81640625" style="2" customWidth="1"/>
    <col min="6" max="6" width="11.81640625" style="737" customWidth="1"/>
    <col min="7" max="7" width="45.54296875" style="2" customWidth="1"/>
    <col min="8" max="9" width="14.6328125" style="2" customWidth="1"/>
    <col min="10" max="11" width="8.81640625" style="2" customWidth="1"/>
    <col min="12" max="23" width="0" style="2" hidden="1" customWidth="1"/>
    <col min="24" max="16384" width="8.81640625" style="2" hidden="1"/>
  </cols>
  <sheetData>
    <row r="1" spans="1:10" ht="3.65" customHeight="1" thickBot="1">
      <c r="C1" s="3"/>
      <c r="D1" s="3"/>
      <c r="E1" s="3"/>
      <c r="F1" s="3"/>
      <c r="G1" s="3"/>
      <c r="H1" s="3"/>
      <c r="I1" s="3"/>
      <c r="J1" s="3"/>
    </row>
    <row r="2" spans="1:10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</row>
    <row r="3" spans="1:10" ht="15.5">
      <c r="A3" s="64"/>
      <c r="B3" s="1489"/>
      <c r="C3" s="248" t="s">
        <v>775</v>
      </c>
      <c r="D3" s="249">
        <f>Menu!D3</f>
        <v>46203</v>
      </c>
      <c r="E3" s="248"/>
      <c r="F3" s="304" t="s">
        <v>989</v>
      </c>
      <c r="G3" s="248"/>
      <c r="H3" s="248"/>
      <c r="I3" s="248"/>
      <c r="J3" s="248"/>
    </row>
    <row r="4" spans="1:10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</row>
    <row r="5" spans="1:10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</row>
    <row r="6" spans="1:10" ht="15.5">
      <c r="C6" s="2"/>
      <c r="D6" s="2"/>
      <c r="F6" s="2"/>
    </row>
    <row r="7" spans="1:10" ht="15" customHeight="1">
      <c r="B7" s="4" t="s">
        <v>790</v>
      </c>
      <c r="C7" s="5"/>
      <c r="D7" s="5"/>
      <c r="E7" s="5"/>
      <c r="F7" s="5"/>
      <c r="G7" s="4" t="s">
        <v>792</v>
      </c>
      <c r="H7" s="5"/>
      <c r="I7" s="5"/>
      <c r="J7" s="5"/>
    </row>
    <row r="8" spans="1:10" ht="15" customHeight="1" thickBot="1"/>
    <row r="9" spans="1:10" ht="15" customHeight="1" thickBot="1">
      <c r="B9" s="30" t="s">
        <v>112</v>
      </c>
      <c r="C9" s="1548" t="s">
        <v>25</v>
      </c>
      <c r="D9" s="1574"/>
      <c r="G9" s="30" t="s">
        <v>267</v>
      </c>
      <c r="H9" s="1548" t="s">
        <v>12</v>
      </c>
      <c r="I9" s="1574"/>
    </row>
    <row r="10" spans="1:10" ht="15" customHeight="1" thickBot="1">
      <c r="B10" s="305" t="s">
        <v>75</v>
      </c>
      <c r="C10" s="204">
        <f>Menu!F10</f>
        <v>46203</v>
      </c>
      <c r="D10" s="205">
        <f>Menu!F11</f>
        <v>45838</v>
      </c>
      <c r="G10" s="305" t="s">
        <v>619</v>
      </c>
      <c r="H10" s="204">
        <f>'Balanço Reg'!$I$12</f>
        <v>46203</v>
      </c>
      <c r="I10" s="205">
        <f>'Balanço Reg'!$J$12</f>
        <v>45838</v>
      </c>
    </row>
    <row r="11" spans="1:10" ht="15" customHeight="1" thickBot="1">
      <c r="B11" s="104" t="s">
        <v>76</v>
      </c>
      <c r="C11" s="104"/>
      <c r="D11" s="104"/>
      <c r="G11" s="676" t="s">
        <v>268</v>
      </c>
      <c r="H11" s="104"/>
      <c r="I11" s="104"/>
    </row>
    <row r="12" spans="1:10" ht="15" customHeight="1">
      <c r="B12" s="176" t="s">
        <v>98</v>
      </c>
      <c r="C12" s="573">
        <v>468699</v>
      </c>
      <c r="D12" s="573">
        <v>1356062</v>
      </c>
      <c r="F12" s="737" t="s">
        <v>381</v>
      </c>
      <c r="G12" s="173" t="s">
        <v>381</v>
      </c>
      <c r="H12" s="573">
        <f t="shared" ref="H12:I19" si="0">C12</f>
        <v>468699</v>
      </c>
      <c r="I12" s="573">
        <f t="shared" si="0"/>
        <v>1356062</v>
      </c>
    </row>
    <row r="13" spans="1:10" s="74" customFormat="1" ht="15" customHeight="1">
      <c r="A13" s="2"/>
      <c r="B13" s="173" t="s">
        <v>188</v>
      </c>
      <c r="C13" s="573">
        <v>1288565</v>
      </c>
      <c r="D13" s="573">
        <v>808924</v>
      </c>
      <c r="E13" s="2"/>
      <c r="F13" s="737" t="s">
        <v>378</v>
      </c>
      <c r="G13" s="173" t="s">
        <v>378</v>
      </c>
      <c r="H13" s="573">
        <f t="shared" si="0"/>
        <v>1288565</v>
      </c>
      <c r="I13" s="573">
        <f t="shared" si="0"/>
        <v>808924</v>
      </c>
      <c r="J13" s="2"/>
    </row>
    <row r="14" spans="1:10" ht="15" customHeight="1">
      <c r="B14" s="173" t="s">
        <v>189</v>
      </c>
      <c r="C14" s="573">
        <v>4390375</v>
      </c>
      <c r="D14" s="573">
        <v>4106084</v>
      </c>
      <c r="F14" s="737" t="s">
        <v>700</v>
      </c>
      <c r="G14" s="173" t="s">
        <v>397</v>
      </c>
      <c r="H14" s="573">
        <f t="shared" si="0"/>
        <v>4390375</v>
      </c>
      <c r="I14" s="573">
        <f t="shared" si="0"/>
        <v>4106084</v>
      </c>
      <c r="J14" s="524"/>
    </row>
    <row r="15" spans="1:10" ht="15" customHeight="1">
      <c r="B15" s="173" t="s">
        <v>103</v>
      </c>
      <c r="C15" s="573">
        <v>322473</v>
      </c>
      <c r="D15" s="573">
        <v>229311</v>
      </c>
      <c r="F15" s="737" t="s">
        <v>398</v>
      </c>
      <c r="G15" s="173" t="s">
        <v>398</v>
      </c>
      <c r="H15" s="573">
        <f t="shared" si="0"/>
        <v>322473</v>
      </c>
      <c r="I15" s="573">
        <f t="shared" si="0"/>
        <v>229311</v>
      </c>
      <c r="J15" s="524"/>
    </row>
    <row r="16" spans="1:10" ht="15" customHeight="1">
      <c r="B16" s="173" t="s">
        <v>80</v>
      </c>
      <c r="C16" s="573">
        <v>0</v>
      </c>
      <c r="D16" s="573">
        <v>37384</v>
      </c>
      <c r="F16" s="737" t="s">
        <v>710</v>
      </c>
      <c r="G16" s="173" t="s">
        <v>275</v>
      </c>
      <c r="H16" s="573">
        <f t="shared" si="0"/>
        <v>0</v>
      </c>
      <c r="I16" s="573">
        <f t="shared" si="0"/>
        <v>37384</v>
      </c>
      <c r="J16" s="524"/>
    </row>
    <row r="17" spans="2:10" ht="15" customHeight="1">
      <c r="B17" s="173" t="s">
        <v>104</v>
      </c>
      <c r="C17" s="573">
        <v>84184.023210000014</v>
      </c>
      <c r="D17" s="573">
        <v>126578.81922</v>
      </c>
      <c r="F17" s="737" t="s">
        <v>701</v>
      </c>
      <c r="G17" s="173" t="s">
        <v>399</v>
      </c>
      <c r="H17" s="573">
        <f t="shared" si="0"/>
        <v>84184.023210000014</v>
      </c>
      <c r="I17" s="573">
        <f t="shared" si="0"/>
        <v>126578.81922</v>
      </c>
      <c r="J17" s="524"/>
    </row>
    <row r="18" spans="2:10" ht="15" customHeight="1" thickBot="1">
      <c r="B18" s="173" t="s">
        <v>30</v>
      </c>
      <c r="C18" s="573">
        <v>610878</v>
      </c>
      <c r="D18" s="573">
        <v>423095</v>
      </c>
      <c r="F18" s="737" t="s">
        <v>20</v>
      </c>
      <c r="G18" s="173" t="s">
        <v>20</v>
      </c>
      <c r="H18" s="573">
        <f t="shared" si="0"/>
        <v>610878</v>
      </c>
      <c r="I18" s="573">
        <f t="shared" si="0"/>
        <v>423095</v>
      </c>
      <c r="J18" s="524"/>
    </row>
    <row r="19" spans="2:10" ht="15" customHeight="1" thickBot="1">
      <c r="B19" s="142"/>
      <c r="C19" s="574">
        <f>SUM(C12:C18)</f>
        <v>7165174.0232100002</v>
      </c>
      <c r="D19" s="574">
        <f>SUM(D12:D18)</f>
        <v>7087438.8192199999</v>
      </c>
      <c r="G19" s="142"/>
      <c r="H19" s="574">
        <f t="shared" si="0"/>
        <v>7165174.0232100002</v>
      </c>
      <c r="I19" s="574">
        <f t="shared" si="0"/>
        <v>7087438.8192199999</v>
      </c>
      <c r="J19" s="524"/>
    </row>
    <row r="20" spans="2:10" ht="15" customHeight="1" thickBot="1">
      <c r="B20" s="104" t="s">
        <v>84</v>
      </c>
      <c r="C20" s="667"/>
      <c r="D20" s="667"/>
      <c r="G20" s="104" t="s">
        <v>279</v>
      </c>
      <c r="H20" s="667"/>
      <c r="I20" s="667"/>
      <c r="J20" s="524"/>
    </row>
    <row r="21" spans="2:10" ht="15" customHeight="1">
      <c r="B21" s="173" t="s">
        <v>190</v>
      </c>
      <c r="C21" s="573"/>
      <c r="D21" s="573"/>
      <c r="G21" s="173" t="s">
        <v>401</v>
      </c>
      <c r="H21" s="573"/>
      <c r="I21" s="573"/>
      <c r="J21" s="524"/>
    </row>
    <row r="22" spans="2:10" ht="15" customHeight="1">
      <c r="B22" s="173" t="s">
        <v>640</v>
      </c>
      <c r="C22" s="573">
        <v>34742650</v>
      </c>
      <c r="D22" s="573">
        <v>32325214</v>
      </c>
      <c r="F22" s="737" t="s">
        <v>700</v>
      </c>
      <c r="G22" s="173" t="s">
        <v>397</v>
      </c>
      <c r="H22" s="573">
        <f t="shared" ref="H22:I33" si="1">C22</f>
        <v>34742650</v>
      </c>
      <c r="I22" s="573">
        <f t="shared" si="1"/>
        <v>32325214</v>
      </c>
      <c r="J22" s="524"/>
    </row>
    <row r="23" spans="2:10" ht="15" customHeight="1">
      <c r="B23" s="173" t="s">
        <v>678</v>
      </c>
      <c r="C23" s="573">
        <v>35026.034</v>
      </c>
      <c r="D23" s="573">
        <v>20406</v>
      </c>
      <c r="F23" s="737" t="s">
        <v>702</v>
      </c>
      <c r="G23" s="173" t="s">
        <v>281</v>
      </c>
      <c r="H23" s="573">
        <f t="shared" si="1"/>
        <v>35026.034</v>
      </c>
      <c r="I23" s="573">
        <f t="shared" si="1"/>
        <v>20406</v>
      </c>
      <c r="J23" s="524"/>
    </row>
    <row r="24" spans="2:10" ht="15" customHeight="1">
      <c r="B24" s="173" t="s">
        <v>652</v>
      </c>
      <c r="C24" s="573">
        <v>46317</v>
      </c>
      <c r="D24" s="573">
        <v>46049</v>
      </c>
      <c r="F24" s="737" t="s">
        <v>283</v>
      </c>
      <c r="G24" s="173" t="s">
        <v>283</v>
      </c>
      <c r="H24" s="573">
        <f t="shared" si="1"/>
        <v>46317</v>
      </c>
      <c r="I24" s="573">
        <f t="shared" si="1"/>
        <v>46049</v>
      </c>
      <c r="J24" s="524"/>
    </row>
    <row r="25" spans="2:10" ht="15" customHeight="1">
      <c r="B25" s="173" t="s">
        <v>191</v>
      </c>
      <c r="C25" s="573">
        <v>2829539</v>
      </c>
      <c r="D25" s="573">
        <v>2760806</v>
      </c>
      <c r="F25" s="737" t="s">
        <v>723</v>
      </c>
      <c r="G25" s="173" t="s">
        <v>275</v>
      </c>
      <c r="H25" s="573">
        <f t="shared" si="1"/>
        <v>2829539</v>
      </c>
      <c r="I25" s="573">
        <f t="shared" si="1"/>
        <v>2760806</v>
      </c>
      <c r="J25" s="524"/>
    </row>
    <row r="26" spans="2:10" ht="15" customHeight="1" thickBot="1">
      <c r="B26" s="173" t="s">
        <v>602</v>
      </c>
      <c r="C26" s="573">
        <v>211472</v>
      </c>
      <c r="D26" s="573">
        <v>190284</v>
      </c>
      <c r="F26" s="737" t="s">
        <v>20</v>
      </c>
      <c r="G26" s="173" t="s">
        <v>20</v>
      </c>
      <c r="H26" s="573">
        <f t="shared" si="1"/>
        <v>211472</v>
      </c>
      <c r="I26" s="573">
        <f t="shared" si="1"/>
        <v>190284</v>
      </c>
      <c r="J26" s="524"/>
    </row>
    <row r="27" spans="2:10" ht="15" customHeight="1" thickBot="1">
      <c r="B27" s="142"/>
      <c r="C27" s="574">
        <f>SUM(C22:C26)</f>
        <v>37865004.034000002</v>
      </c>
      <c r="D27" s="574">
        <f>SUM(D22:D26)</f>
        <v>35342759</v>
      </c>
      <c r="G27" s="142"/>
      <c r="H27" s="574">
        <f t="shared" si="1"/>
        <v>37865004.034000002</v>
      </c>
      <c r="I27" s="574">
        <f t="shared" si="1"/>
        <v>35342759</v>
      </c>
      <c r="J27" s="524"/>
    </row>
    <row r="28" spans="2:10" ht="15" customHeight="1">
      <c r="B28" s="173" t="s">
        <v>108</v>
      </c>
      <c r="C28" s="573">
        <v>4320138</v>
      </c>
      <c r="D28" s="573">
        <v>4154815</v>
      </c>
      <c r="F28" s="737" t="s">
        <v>284</v>
      </c>
      <c r="G28" s="173" t="s">
        <v>284</v>
      </c>
      <c r="H28" s="573">
        <f t="shared" si="1"/>
        <v>4320138</v>
      </c>
      <c r="I28" s="573">
        <f t="shared" si="1"/>
        <v>4154815</v>
      </c>
      <c r="J28" s="524"/>
    </row>
    <row r="29" spans="2:10" ht="15.5">
      <c r="B29" s="173" t="s">
        <v>167</v>
      </c>
      <c r="C29" s="573">
        <v>168491</v>
      </c>
      <c r="D29" s="573">
        <v>180126</v>
      </c>
      <c r="F29" s="737" t="s">
        <v>703</v>
      </c>
      <c r="G29" s="173" t="s">
        <v>285</v>
      </c>
      <c r="H29" s="573">
        <f t="shared" si="1"/>
        <v>168491</v>
      </c>
      <c r="I29" s="573">
        <f t="shared" si="1"/>
        <v>180126</v>
      </c>
      <c r="J29" s="524"/>
    </row>
    <row r="30" spans="2:10" ht="15" customHeight="1" thickBot="1">
      <c r="B30" s="173" t="s">
        <v>109</v>
      </c>
      <c r="C30" s="573">
        <v>435950</v>
      </c>
      <c r="D30" s="573">
        <v>436233</v>
      </c>
      <c r="F30" s="737" t="s">
        <v>704</v>
      </c>
      <c r="G30" s="173" t="s">
        <v>286</v>
      </c>
      <c r="H30" s="573">
        <f t="shared" si="1"/>
        <v>435950</v>
      </c>
      <c r="I30" s="573">
        <f t="shared" si="1"/>
        <v>436233</v>
      </c>
      <c r="J30" s="524"/>
    </row>
    <row r="31" spans="2:10" ht="15" customHeight="1">
      <c r="B31" s="296"/>
      <c r="C31" s="668">
        <f>SUM(C28:C30)</f>
        <v>4924579</v>
      </c>
      <c r="D31" s="668">
        <f>SUM(D28:D30)</f>
        <v>4771174</v>
      </c>
      <c r="G31" s="296"/>
      <c r="H31" s="668">
        <f t="shared" si="1"/>
        <v>4924579</v>
      </c>
      <c r="I31" s="668">
        <f t="shared" si="1"/>
        <v>4771174</v>
      </c>
      <c r="J31" s="524"/>
    </row>
    <row r="32" spans="2:10" ht="15" customHeight="1">
      <c r="B32" s="298"/>
      <c r="C32" s="669">
        <f>C31+C27</f>
        <v>42789583.034000002</v>
      </c>
      <c r="D32" s="669">
        <f>D31+D27</f>
        <v>40113933</v>
      </c>
      <c r="G32" s="298"/>
      <c r="H32" s="669">
        <f t="shared" si="1"/>
        <v>42789583.034000002</v>
      </c>
      <c r="I32" s="669">
        <f t="shared" si="1"/>
        <v>40113933</v>
      </c>
      <c r="J32" s="524"/>
    </row>
    <row r="33" spans="2:10" ht="15" customHeight="1" thickBot="1">
      <c r="B33" s="300" t="s">
        <v>110</v>
      </c>
      <c r="C33" s="670">
        <f>C32+C19</f>
        <v>49954757.057209998</v>
      </c>
      <c r="D33" s="670">
        <f>D32+D19</f>
        <v>47201371.819219999</v>
      </c>
      <c r="E33" s="742"/>
      <c r="F33" s="743"/>
      <c r="G33" s="300" t="s">
        <v>287</v>
      </c>
      <c r="H33" s="670">
        <f t="shared" si="1"/>
        <v>49954757.057209998</v>
      </c>
      <c r="I33" s="670">
        <f t="shared" si="1"/>
        <v>47201371.819219999</v>
      </c>
      <c r="J33" s="524"/>
    </row>
    <row r="34" spans="2:10" ht="15" customHeight="1" thickBot="1">
      <c r="C34" s="738"/>
      <c r="D34" s="738"/>
      <c r="H34" s="738"/>
      <c r="I34" s="738"/>
      <c r="J34" s="524"/>
    </row>
    <row r="35" spans="2:10" ht="15" customHeight="1" thickBot="1">
      <c r="B35" s="30" t="s">
        <v>192</v>
      </c>
      <c r="C35" s="1548" t="s">
        <v>25</v>
      </c>
      <c r="D35" s="1574"/>
      <c r="G35" s="30" t="s">
        <v>288</v>
      </c>
      <c r="H35" s="1575" t="s">
        <v>12</v>
      </c>
      <c r="I35" s="1576"/>
      <c r="J35" s="524"/>
    </row>
    <row r="36" spans="2:10" ht="15" customHeight="1" thickBot="1">
      <c r="B36" s="305" t="s">
        <v>75</v>
      </c>
      <c r="C36" s="204">
        <f>Menu!F10</f>
        <v>46203</v>
      </c>
      <c r="D36" s="205">
        <f>Menu!F11</f>
        <v>45838</v>
      </c>
      <c r="G36" s="305" t="s">
        <v>619</v>
      </c>
      <c r="H36" s="572">
        <f>'Balanço Reg'!$I$12</f>
        <v>46203</v>
      </c>
      <c r="I36" s="572">
        <f>'Balanço Reg'!$J$12</f>
        <v>45838</v>
      </c>
      <c r="J36" s="524"/>
    </row>
    <row r="37" spans="2:10" ht="15" customHeight="1" thickBot="1">
      <c r="B37" s="104" t="s">
        <v>76</v>
      </c>
      <c r="C37" s="104"/>
      <c r="D37" s="104"/>
      <c r="G37" s="104" t="s">
        <v>268</v>
      </c>
      <c r="H37" s="104"/>
      <c r="I37" s="104"/>
      <c r="J37" s="524"/>
    </row>
    <row r="38" spans="2:10" ht="15" customHeight="1">
      <c r="B38" s="173" t="s">
        <v>641</v>
      </c>
      <c r="C38" s="573">
        <v>92069</v>
      </c>
      <c r="D38" s="573">
        <v>90082</v>
      </c>
      <c r="F38" s="737" t="s">
        <v>402</v>
      </c>
      <c r="G38" s="173" t="s">
        <v>402</v>
      </c>
      <c r="H38" s="573">
        <f>C38</f>
        <v>92069</v>
      </c>
      <c r="I38" s="573">
        <f t="shared" ref="I38:I45" si="2">D38</f>
        <v>90082</v>
      </c>
      <c r="J38" s="524"/>
    </row>
    <row r="39" spans="2:10" ht="15" customHeight="1">
      <c r="B39" s="173" t="s">
        <v>645</v>
      </c>
      <c r="C39" s="573">
        <v>350737</v>
      </c>
      <c r="D39" s="573">
        <v>496001</v>
      </c>
      <c r="F39" s="737" t="s">
        <v>290</v>
      </c>
      <c r="G39" s="173" t="s">
        <v>290</v>
      </c>
      <c r="H39" s="573">
        <f t="shared" ref="H39:H45" si="3">C39</f>
        <v>350737</v>
      </c>
      <c r="I39" s="573">
        <f t="shared" si="2"/>
        <v>496001</v>
      </c>
      <c r="J39" s="524"/>
    </row>
    <row r="40" spans="2:10" ht="15" customHeight="1">
      <c r="B40" s="173" t="s">
        <v>646</v>
      </c>
      <c r="C40" s="573">
        <v>17140</v>
      </c>
      <c r="D40" s="573">
        <v>18677</v>
      </c>
      <c r="F40" s="737" t="s">
        <v>291</v>
      </c>
      <c r="G40" s="173" t="s">
        <v>291</v>
      </c>
      <c r="H40" s="573">
        <f t="shared" si="3"/>
        <v>17140</v>
      </c>
      <c r="I40" s="573">
        <f t="shared" si="2"/>
        <v>18677</v>
      </c>
      <c r="J40" s="524"/>
    </row>
    <row r="41" spans="2:10" ht="15" customHeight="1">
      <c r="B41" s="173" t="s">
        <v>647</v>
      </c>
      <c r="C41" s="573" t="e">
        <v>#N/A</v>
      </c>
      <c r="D41" s="573" t="e">
        <v>#N/A</v>
      </c>
      <c r="F41" s="737" t="s">
        <v>293</v>
      </c>
      <c r="G41" s="173" t="s">
        <v>293</v>
      </c>
      <c r="H41" s="573" t="e">
        <f t="shared" si="3"/>
        <v>#N/A</v>
      </c>
      <c r="I41" s="573" t="e">
        <f t="shared" si="2"/>
        <v>#N/A</v>
      </c>
      <c r="J41" s="524"/>
    </row>
    <row r="42" spans="2:10" ht="15" customHeight="1">
      <c r="B42" s="173" t="s">
        <v>642</v>
      </c>
      <c r="C42" s="573" t="e">
        <v>#N/A</v>
      </c>
      <c r="D42" s="573" t="e">
        <v>#N/A</v>
      </c>
      <c r="F42" s="737" t="s">
        <v>707</v>
      </c>
      <c r="G42" s="173" t="s">
        <v>294</v>
      </c>
      <c r="H42" s="573" t="e">
        <f t="shared" si="3"/>
        <v>#N/A</v>
      </c>
      <c r="I42" s="573" t="e">
        <f t="shared" si="2"/>
        <v>#N/A</v>
      </c>
      <c r="J42" s="524"/>
    </row>
    <row r="43" spans="2:10" ht="15" customHeight="1">
      <c r="B43" s="173" t="s">
        <v>966</v>
      </c>
      <c r="C43" s="573">
        <v>43843</v>
      </c>
      <c r="D43" s="573">
        <v>35404</v>
      </c>
      <c r="F43" s="737" t="s">
        <v>708</v>
      </c>
      <c r="G43" s="173" t="s">
        <v>403</v>
      </c>
      <c r="H43" s="573">
        <f t="shared" si="3"/>
        <v>43843</v>
      </c>
      <c r="I43" s="573">
        <f t="shared" si="2"/>
        <v>35404</v>
      </c>
      <c r="J43" s="524"/>
    </row>
    <row r="44" spans="2:10" ht="15" customHeight="1">
      <c r="B44" s="173" t="s">
        <v>1676</v>
      </c>
      <c r="C44" s="573" t="e">
        <v>#N/A</v>
      </c>
      <c r="D44" s="573" t="e">
        <v>#N/A</v>
      </c>
      <c r="F44" s="737" t="s">
        <v>611</v>
      </c>
      <c r="G44" s="173" t="s">
        <v>611</v>
      </c>
      <c r="H44" s="573" t="e">
        <f t="shared" si="3"/>
        <v>#N/A</v>
      </c>
      <c r="I44" s="573" t="e">
        <f t="shared" si="2"/>
        <v>#N/A</v>
      </c>
      <c r="J44" s="524"/>
    </row>
    <row r="45" spans="2:10" ht="15" customHeight="1" thickBot="1">
      <c r="B45" s="173" t="s">
        <v>602</v>
      </c>
      <c r="C45" s="573">
        <v>7210.0339999999997</v>
      </c>
      <c r="D45" s="573">
        <v>22837</v>
      </c>
      <c r="F45" s="737" t="s">
        <v>20</v>
      </c>
      <c r="G45" s="173" t="s">
        <v>20</v>
      </c>
      <c r="H45" s="573">
        <f t="shared" si="3"/>
        <v>7210.0339999999997</v>
      </c>
      <c r="I45" s="573">
        <f t="shared" si="2"/>
        <v>22837</v>
      </c>
      <c r="J45" s="524"/>
    </row>
    <row r="46" spans="2:10" ht="15" customHeight="1" thickBot="1">
      <c r="B46" s="142"/>
      <c r="C46" s="574" t="e">
        <f>SUM(C38:C45)</f>
        <v>#N/A</v>
      </c>
      <c r="D46" s="574" t="e">
        <f>SUM(D38:D45)</f>
        <v>#N/A</v>
      </c>
      <c r="G46" s="142"/>
      <c r="H46" s="574" t="e">
        <f>C46</f>
        <v>#N/A</v>
      </c>
      <c r="I46" s="574" t="e">
        <f>D46</f>
        <v>#N/A</v>
      </c>
      <c r="J46" s="524"/>
    </row>
    <row r="47" spans="2:10" ht="15" customHeight="1">
      <c r="B47" s="672" t="s">
        <v>84</v>
      </c>
      <c r="C47" s="673"/>
      <c r="D47" s="673"/>
      <c r="G47" s="672" t="s">
        <v>279</v>
      </c>
      <c r="H47" s="673"/>
      <c r="I47" s="673"/>
      <c r="J47" s="524"/>
    </row>
    <row r="48" spans="2:10" ht="15" customHeight="1" thickBot="1">
      <c r="B48" s="674" t="s">
        <v>85</v>
      </c>
      <c r="C48" s="675"/>
      <c r="D48" s="675"/>
      <c r="G48" s="674" t="s">
        <v>404</v>
      </c>
      <c r="H48" s="675"/>
      <c r="I48" s="675"/>
      <c r="J48" s="524"/>
    </row>
    <row r="49" spans="2:10" ht="15" customHeight="1">
      <c r="B49" s="173" t="s">
        <v>77</v>
      </c>
      <c r="C49" s="573" t="e">
        <v>#N/A</v>
      </c>
      <c r="D49" s="573" t="e">
        <v>#N/A</v>
      </c>
      <c r="F49" s="737" t="s">
        <v>711</v>
      </c>
      <c r="G49" s="173" t="s">
        <v>402</v>
      </c>
      <c r="H49" s="573" t="e">
        <f t="shared" ref="H49:I58" si="4">C49</f>
        <v>#N/A</v>
      </c>
      <c r="I49" s="573" t="e">
        <f t="shared" si="4"/>
        <v>#N/A</v>
      </c>
      <c r="J49" s="524"/>
    </row>
    <row r="50" spans="2:10" ht="15" customHeight="1">
      <c r="B50" s="173" t="s">
        <v>78</v>
      </c>
      <c r="C50" s="573" t="e">
        <v>#N/A</v>
      </c>
      <c r="D50" s="573" t="e">
        <v>#N/A</v>
      </c>
      <c r="F50" s="737" t="s">
        <v>712</v>
      </c>
      <c r="G50" s="173" t="s">
        <v>290</v>
      </c>
      <c r="H50" s="573" t="e">
        <f t="shared" si="4"/>
        <v>#N/A</v>
      </c>
      <c r="I50" s="573" t="e">
        <f t="shared" si="4"/>
        <v>#N/A</v>
      </c>
      <c r="J50" s="524"/>
    </row>
    <row r="51" spans="2:10" ht="15" customHeight="1">
      <c r="B51" s="173" t="s">
        <v>79</v>
      </c>
      <c r="C51" s="573" t="e">
        <v>#N/A</v>
      </c>
      <c r="D51" s="573" t="e">
        <v>#N/A</v>
      </c>
      <c r="F51" s="737" t="s">
        <v>713</v>
      </c>
      <c r="G51" s="173" t="s">
        <v>291</v>
      </c>
      <c r="H51" s="573" t="e">
        <f t="shared" si="4"/>
        <v>#N/A</v>
      </c>
      <c r="I51" s="573" t="e">
        <f t="shared" si="4"/>
        <v>#N/A</v>
      </c>
      <c r="J51" s="524"/>
    </row>
    <row r="52" spans="2:10" ht="15" customHeight="1">
      <c r="B52" s="173" t="s">
        <v>145</v>
      </c>
      <c r="C52" s="573" t="e">
        <v>#N/A</v>
      </c>
      <c r="D52" s="573" t="e">
        <v>#N/A</v>
      </c>
      <c r="F52" s="737" t="s">
        <v>717</v>
      </c>
      <c r="G52" s="173" t="s">
        <v>317</v>
      </c>
      <c r="H52" s="573" t="e">
        <f t="shared" si="4"/>
        <v>#N/A</v>
      </c>
      <c r="I52" s="573" t="e">
        <f t="shared" si="4"/>
        <v>#N/A</v>
      </c>
      <c r="J52" s="524"/>
    </row>
    <row r="53" spans="2:10" ht="15" customHeight="1">
      <c r="B53" s="173" t="s">
        <v>147</v>
      </c>
      <c r="C53" s="573" t="e">
        <v>#N/A</v>
      </c>
      <c r="D53" s="573" t="e">
        <v>#N/A</v>
      </c>
      <c r="F53" s="737" t="s">
        <v>718</v>
      </c>
      <c r="G53" s="173" t="s">
        <v>295</v>
      </c>
      <c r="H53" s="573" t="e">
        <f t="shared" si="4"/>
        <v>#N/A</v>
      </c>
      <c r="I53" s="573" t="e">
        <f t="shared" si="4"/>
        <v>#N/A</v>
      </c>
      <c r="J53" s="524"/>
    </row>
    <row r="54" spans="2:10" ht="15" customHeight="1">
      <c r="B54" s="173" t="s">
        <v>163</v>
      </c>
      <c r="C54" s="573">
        <v>33001</v>
      </c>
      <c r="D54" s="573">
        <v>66723</v>
      </c>
      <c r="F54" s="737" t="s">
        <v>721</v>
      </c>
      <c r="G54" s="173" t="s">
        <v>403</v>
      </c>
      <c r="H54" s="573">
        <f t="shared" si="4"/>
        <v>33001</v>
      </c>
      <c r="I54" s="573">
        <f t="shared" si="4"/>
        <v>66723</v>
      </c>
      <c r="J54" s="524"/>
    </row>
    <row r="55" spans="2:10" ht="15" customHeight="1">
      <c r="B55" s="173" t="s">
        <v>89</v>
      </c>
      <c r="C55" s="573" t="e">
        <v>#N/A</v>
      </c>
      <c r="D55" s="573" t="e">
        <v>#N/A</v>
      </c>
      <c r="F55" s="737" t="s">
        <v>715</v>
      </c>
      <c r="G55" s="173" t="s">
        <v>298</v>
      </c>
      <c r="H55" s="573" t="e">
        <f t="shared" si="4"/>
        <v>#N/A</v>
      </c>
      <c r="I55" s="573" t="e">
        <f t="shared" si="4"/>
        <v>#N/A</v>
      </c>
      <c r="J55" s="524"/>
    </row>
    <row r="56" spans="2:10" ht="15" customHeight="1">
      <c r="B56" s="173" t="s">
        <v>144</v>
      </c>
      <c r="C56" s="573" t="e">
        <v>#N/A</v>
      </c>
      <c r="D56" s="573" t="e">
        <v>#N/A</v>
      </c>
      <c r="F56" s="737" t="s">
        <v>716</v>
      </c>
      <c r="G56" s="173" t="s">
        <v>405</v>
      </c>
      <c r="H56" s="573" t="e">
        <f t="shared" si="4"/>
        <v>#N/A</v>
      </c>
      <c r="I56" s="573" t="e">
        <f t="shared" si="4"/>
        <v>#N/A</v>
      </c>
      <c r="J56" s="524"/>
    </row>
    <row r="57" spans="2:10" ht="15" customHeight="1" thickBot="1">
      <c r="B57" s="173" t="s">
        <v>30</v>
      </c>
      <c r="C57" s="573">
        <v>327566</v>
      </c>
      <c r="D57" s="573">
        <v>324978</v>
      </c>
      <c r="F57" s="737" t="s">
        <v>20</v>
      </c>
      <c r="G57" s="173" t="s">
        <v>20</v>
      </c>
      <c r="H57" s="573">
        <f t="shared" si="4"/>
        <v>327566</v>
      </c>
      <c r="I57" s="573">
        <f t="shared" si="4"/>
        <v>324978</v>
      </c>
      <c r="J57" s="524"/>
    </row>
    <row r="58" spans="2:10" ht="15" customHeight="1" thickBot="1">
      <c r="B58" s="142"/>
      <c r="C58" s="574" t="e">
        <f>SUM(C49:C57)</f>
        <v>#N/A</v>
      </c>
      <c r="D58" s="574" t="e">
        <f>SUM(D49:D57)</f>
        <v>#N/A</v>
      </c>
      <c r="G58" s="142" t="s">
        <v>406</v>
      </c>
      <c r="H58" s="574" t="e">
        <f t="shared" si="4"/>
        <v>#N/A</v>
      </c>
      <c r="I58" s="574" t="e">
        <f t="shared" si="4"/>
        <v>#N/A</v>
      </c>
      <c r="J58" s="524"/>
    </row>
    <row r="59" spans="2:10" ht="15" customHeight="1" thickBot="1">
      <c r="B59" s="104" t="s">
        <v>91</v>
      </c>
      <c r="C59" s="667"/>
      <c r="D59" s="667"/>
      <c r="G59" s="104" t="s">
        <v>407</v>
      </c>
      <c r="H59" s="667"/>
      <c r="I59" s="667"/>
      <c r="J59" s="524"/>
    </row>
    <row r="60" spans="2:10" ht="15" customHeight="1">
      <c r="B60" s="173" t="s">
        <v>658</v>
      </c>
      <c r="C60" s="573">
        <v>3590020</v>
      </c>
      <c r="D60" s="573">
        <v>3590020</v>
      </c>
      <c r="F60" s="737" t="s">
        <v>408</v>
      </c>
      <c r="G60" s="173" t="s">
        <v>408</v>
      </c>
      <c r="H60" s="573">
        <f t="shared" ref="H60:I68" si="5">C60</f>
        <v>3590020</v>
      </c>
      <c r="I60" s="573">
        <f t="shared" si="5"/>
        <v>3590020</v>
      </c>
      <c r="J60" s="524"/>
    </row>
    <row r="61" spans="2:10" ht="15" customHeight="1">
      <c r="B61" s="173" t="s">
        <v>659</v>
      </c>
      <c r="C61" s="573">
        <v>666</v>
      </c>
      <c r="D61" s="573">
        <v>666</v>
      </c>
      <c r="F61" s="737" t="s">
        <v>307</v>
      </c>
      <c r="G61" s="173" t="s">
        <v>307</v>
      </c>
      <c r="H61" s="573">
        <f t="shared" si="5"/>
        <v>666</v>
      </c>
      <c r="I61" s="573">
        <f t="shared" si="5"/>
        <v>666</v>
      </c>
      <c r="J61" s="524"/>
    </row>
    <row r="62" spans="2:10" ht="15" customHeight="1">
      <c r="B62" s="173" t="s">
        <v>660</v>
      </c>
      <c r="C62" s="573">
        <v>18199688</v>
      </c>
      <c r="D62" s="573">
        <v>17183674</v>
      </c>
      <c r="F62" s="737" t="s">
        <v>409</v>
      </c>
      <c r="G62" s="173" t="s">
        <v>409</v>
      </c>
      <c r="H62" s="573">
        <f t="shared" si="5"/>
        <v>18199688</v>
      </c>
      <c r="I62" s="573">
        <f t="shared" si="5"/>
        <v>17183674</v>
      </c>
      <c r="J62" s="524"/>
    </row>
    <row r="63" spans="2:10" ht="15" customHeight="1">
      <c r="B63" s="173" t="s">
        <v>95</v>
      </c>
      <c r="C63" s="683">
        <v>89734</v>
      </c>
      <c r="D63" s="683">
        <v>97785</v>
      </c>
      <c r="F63" s="737" t="s">
        <v>410</v>
      </c>
      <c r="G63" s="173" t="s">
        <v>410</v>
      </c>
      <c r="H63" s="671">
        <f t="shared" si="5"/>
        <v>89734</v>
      </c>
      <c r="I63" s="671">
        <f t="shared" si="5"/>
        <v>97785</v>
      </c>
      <c r="J63" s="524"/>
    </row>
    <row r="64" spans="2:10" ht="15" customHeight="1" thickBot="1">
      <c r="B64" s="173" t="s">
        <v>967</v>
      </c>
      <c r="C64" s="573">
        <v>279322</v>
      </c>
      <c r="D64" s="573">
        <v>279322</v>
      </c>
      <c r="F64" s="737" t="s">
        <v>411</v>
      </c>
      <c r="G64" s="173" t="s">
        <v>411</v>
      </c>
      <c r="H64" s="573">
        <f t="shared" si="5"/>
        <v>279322</v>
      </c>
      <c r="I64" s="573">
        <f t="shared" si="5"/>
        <v>279322</v>
      </c>
      <c r="J64" s="524"/>
    </row>
    <row r="65" spans="2:10" ht="15" customHeight="1" thickBot="1">
      <c r="B65" s="142"/>
      <c r="C65" s="574">
        <f>SUM(C60:C64)</f>
        <v>22159430</v>
      </c>
      <c r="D65" s="574">
        <f>SUM(D60:D64)</f>
        <v>21151467</v>
      </c>
      <c r="G65" s="142"/>
      <c r="H65" s="574">
        <f t="shared" si="5"/>
        <v>22159430</v>
      </c>
      <c r="I65" s="574">
        <f t="shared" si="5"/>
        <v>21151467</v>
      </c>
      <c r="J65" s="524"/>
    </row>
    <row r="66" spans="2:10" ht="32.15" customHeight="1" thickBot="1">
      <c r="B66" s="216" t="s">
        <v>96</v>
      </c>
      <c r="C66" s="573">
        <v>321507</v>
      </c>
      <c r="D66" s="573">
        <v>285544</v>
      </c>
      <c r="F66" s="737" t="s">
        <v>311</v>
      </c>
      <c r="G66" s="216" t="s">
        <v>311</v>
      </c>
      <c r="H66" s="573">
        <f t="shared" si="5"/>
        <v>321507</v>
      </c>
      <c r="I66" s="573">
        <f t="shared" si="5"/>
        <v>285544</v>
      </c>
      <c r="J66" s="524"/>
    </row>
    <row r="67" spans="2:10" ht="15" customHeight="1">
      <c r="B67" s="296"/>
      <c r="C67" s="668">
        <f>C65+C66</f>
        <v>22480937</v>
      </c>
      <c r="D67" s="668">
        <f>D65+D66</f>
        <v>21437011</v>
      </c>
      <c r="G67" s="296"/>
      <c r="H67" s="668">
        <f t="shared" si="5"/>
        <v>22480937</v>
      </c>
      <c r="I67" s="668">
        <f t="shared" si="5"/>
        <v>21437011</v>
      </c>
      <c r="J67" s="524"/>
    </row>
    <row r="68" spans="2:10" ht="15" customHeight="1" thickBot="1">
      <c r="B68" s="300" t="s">
        <v>97</v>
      </c>
      <c r="C68" s="670" t="e">
        <f>C67+C58+C46</f>
        <v>#N/A</v>
      </c>
      <c r="D68" s="670" t="e">
        <f>D67+D58+D46</f>
        <v>#N/A</v>
      </c>
      <c r="G68" s="300" t="s">
        <v>312</v>
      </c>
      <c r="H68" s="670" t="e">
        <f t="shared" si="5"/>
        <v>#N/A</v>
      </c>
      <c r="I68" s="670" t="e">
        <f t="shared" si="5"/>
        <v>#N/A</v>
      </c>
      <c r="J68" s="524"/>
    </row>
    <row r="69" spans="2:10" ht="15" customHeight="1">
      <c r="C69" s="739"/>
      <c r="D69" s="738"/>
      <c r="J69" s="524"/>
    </row>
    <row r="70" spans="2:10" ht="15" customHeight="1">
      <c r="B70" s="532" t="s">
        <v>413</v>
      </c>
      <c r="C70" s="740">
        <v>0</v>
      </c>
      <c r="D70" s="740">
        <v>0</v>
      </c>
      <c r="J70" s="524"/>
    </row>
    <row r="71" spans="2:10" ht="15" customHeight="1">
      <c r="B71" s="532" t="s">
        <v>414</v>
      </c>
      <c r="C71" s="740" t="e">
        <v>#N/A</v>
      </c>
      <c r="D71" s="740" t="e">
        <v>#N/A</v>
      </c>
      <c r="J71" s="524"/>
    </row>
    <row r="72" spans="2:10" ht="15" customHeight="1">
      <c r="B72" s="532" t="s">
        <v>412</v>
      </c>
      <c r="C72" s="740" t="e">
        <f>C68-C33</f>
        <v>#N/A</v>
      </c>
      <c r="D72" s="740" t="e">
        <f>D68-D33</f>
        <v>#N/A</v>
      </c>
      <c r="J72" s="524"/>
    </row>
    <row r="73" spans="2:10" ht="15" customHeight="1">
      <c r="C73" s="738"/>
      <c r="D73" s="738"/>
      <c r="J73" s="524"/>
    </row>
    <row r="74" spans="2:10" ht="15" customHeight="1">
      <c r="B74" s="2" t="s">
        <v>965</v>
      </c>
      <c r="C74" s="739">
        <f>C65*1000/658883304</f>
        <v>33.631797718158602</v>
      </c>
      <c r="D74" s="744">
        <f>D65*1000/658883304</f>
        <v>32.101992676991557</v>
      </c>
      <c r="J74" s="524"/>
    </row>
    <row r="75" spans="2:10" ht="15" customHeight="1">
      <c r="C75" s="738"/>
      <c r="D75" s="738"/>
      <c r="J75" s="524"/>
    </row>
    <row r="76" spans="2:10" ht="15" customHeight="1">
      <c r="C76" s="738"/>
      <c r="D76" s="738"/>
      <c r="J76" s="524"/>
    </row>
    <row r="77" spans="2:10" ht="15" customHeight="1">
      <c r="C77" s="738"/>
      <c r="D77" s="738"/>
      <c r="J77" s="524"/>
    </row>
    <row r="78" spans="2:10" ht="15" customHeight="1">
      <c r="C78" s="738"/>
      <c r="D78" s="738"/>
      <c r="J78" s="524"/>
    </row>
    <row r="79" spans="2:10" ht="15" customHeight="1">
      <c r="C79" s="738"/>
      <c r="D79" s="738"/>
      <c r="J79" s="524"/>
    </row>
    <row r="80" spans="2:10" ht="15" customHeight="1">
      <c r="C80" s="738"/>
      <c r="D80" s="738"/>
      <c r="J80" s="524"/>
    </row>
    <row r="81" spans="3:10" ht="15" customHeight="1">
      <c r="C81" s="738"/>
      <c r="D81" s="738"/>
      <c r="J81" s="524"/>
    </row>
    <row r="82" spans="3:10" ht="15" customHeight="1">
      <c r="C82" s="738"/>
      <c r="D82" s="738"/>
      <c r="J82" s="524"/>
    </row>
    <row r="83" spans="3:10" ht="15" customHeight="1">
      <c r="C83" s="738"/>
      <c r="D83" s="738"/>
      <c r="J83" s="524"/>
    </row>
    <row r="84" spans="3:10" ht="15" customHeight="1">
      <c r="C84" s="738"/>
      <c r="D84" s="738"/>
      <c r="J84" s="524"/>
    </row>
    <row r="85" spans="3:10" ht="15" customHeight="1">
      <c r="C85" s="738"/>
      <c r="D85" s="738"/>
      <c r="J85" s="524"/>
    </row>
    <row r="86" spans="3:10" ht="15" customHeight="1">
      <c r="C86" s="738"/>
      <c r="D86" s="738"/>
      <c r="J86" s="524"/>
    </row>
  </sheetData>
  <mergeCells count="5">
    <mergeCell ref="C9:D9"/>
    <mergeCell ref="H9:I9"/>
    <mergeCell ref="C35:D35"/>
    <mergeCell ref="H35:I35"/>
    <mergeCell ref="B2:B5"/>
  </mergeCells>
  <hyperlinks>
    <hyperlink ref="F3" location="Menu!A1" display="→Menu←" xr:uid="{9F21EFD2-67B9-47A7-A50E-D9CCD2C87683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ECE5-05C9-4918-99D7-A530B548B9C1}">
  <sheetPr codeName="Planilha31">
    <tabColor theme="9" tint="0.79998168889431442"/>
  </sheetPr>
  <dimension ref="A1:W87"/>
  <sheetViews>
    <sheetView showGridLines="0" zoomScale="80" zoomScaleNormal="80" workbookViewId="0">
      <pane xSplit="2" ySplit="10" topLeftCell="C11" activePane="bottomRight" state="frozen"/>
      <selection activeCell="N14" sqref="N14"/>
      <selection pane="topRight" activeCell="N14" sqref="N14"/>
      <selection pane="bottomLeft" activeCell="N14" sqref="N14"/>
      <selection pane="bottomRight" activeCell="C25" sqref="C25"/>
    </sheetView>
  </sheetViews>
  <sheetFormatPr defaultColWidth="0" defaultRowHeight="15" customHeight="1"/>
  <cols>
    <col min="1" max="1" width="1.1796875" style="2" customWidth="1"/>
    <col min="2" max="2" width="47.81640625" style="2" customWidth="1"/>
    <col min="3" max="4" width="15.1796875" style="741" customWidth="1"/>
    <col min="5" max="5" width="5.81640625" style="2" customWidth="1"/>
    <col min="6" max="6" width="9.453125" style="737" customWidth="1"/>
    <col min="7" max="7" width="47.81640625" style="2" customWidth="1"/>
    <col min="8" max="9" width="14.1796875" style="2" customWidth="1"/>
    <col min="10" max="12" width="8.81640625" style="2" customWidth="1"/>
    <col min="13" max="23" width="0" style="2" hidden="1" customWidth="1"/>
    <col min="24" max="16384" width="8.81640625" style="2" hidden="1"/>
  </cols>
  <sheetData>
    <row r="1" spans="1:11" ht="3.65" customHeight="1" thickBot="1">
      <c r="C1" s="3"/>
      <c r="D1" s="3"/>
      <c r="E1" s="3"/>
      <c r="F1" s="3"/>
      <c r="G1" s="3"/>
      <c r="H1" s="3"/>
      <c r="I1" s="3"/>
      <c r="J1" s="3"/>
    </row>
    <row r="2" spans="1:11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7"/>
    </row>
    <row r="3" spans="1:11" ht="15.5">
      <c r="A3" s="64"/>
      <c r="B3" s="1489"/>
      <c r="C3" s="248" t="s">
        <v>775</v>
      </c>
      <c r="D3" s="249">
        <f>Menu!D3</f>
        <v>46203</v>
      </c>
      <c r="E3" s="248"/>
      <c r="F3" s="304" t="s">
        <v>989</v>
      </c>
      <c r="G3" s="248"/>
      <c r="H3" s="248"/>
      <c r="I3" s="248"/>
      <c r="J3" s="248"/>
      <c r="K3" s="250"/>
    </row>
    <row r="4" spans="1:11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50"/>
    </row>
    <row r="5" spans="1:11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5"/>
    </row>
    <row r="6" spans="1:11" ht="15.5">
      <c r="C6" s="2"/>
      <c r="D6" s="2"/>
      <c r="F6" s="2"/>
    </row>
    <row r="7" spans="1:11" ht="15" customHeight="1">
      <c r="B7" s="4" t="s">
        <v>790</v>
      </c>
      <c r="C7" s="5"/>
      <c r="D7" s="5"/>
      <c r="E7" s="5"/>
      <c r="F7" s="5"/>
      <c r="G7" s="4" t="s">
        <v>792</v>
      </c>
      <c r="H7" s="5"/>
      <c r="I7" s="5"/>
      <c r="J7" s="5"/>
    </row>
    <row r="8" spans="1:11" ht="15" customHeight="1" thickBot="1">
      <c r="C8" s="736"/>
      <c r="D8" s="736"/>
    </row>
    <row r="9" spans="1:11" ht="15" customHeight="1" thickBot="1">
      <c r="B9" s="30" t="s">
        <v>112</v>
      </c>
      <c r="C9" s="1548" t="s">
        <v>25</v>
      </c>
      <c r="D9" s="1549"/>
      <c r="G9" s="30" t="s">
        <v>267</v>
      </c>
      <c r="H9" s="1548" t="s">
        <v>12</v>
      </c>
      <c r="I9" s="1549"/>
    </row>
    <row r="10" spans="1:11" ht="15" customHeight="1" thickBot="1">
      <c r="B10" s="305" t="s">
        <v>75</v>
      </c>
      <c r="C10" s="677">
        <f>Menu!F10</f>
        <v>46203</v>
      </c>
      <c r="D10" s="678">
        <v>45838</v>
      </c>
      <c r="G10" s="305" t="s">
        <v>619</v>
      </c>
      <c r="H10" s="677">
        <f>'Balanço Reg'!$I$12</f>
        <v>46203</v>
      </c>
      <c r="I10" s="678">
        <f>'Balanço Reg'!$J$12</f>
        <v>45838</v>
      </c>
    </row>
    <row r="11" spans="1:11" ht="15" customHeight="1" thickBot="1">
      <c r="B11" s="104" t="s">
        <v>76</v>
      </c>
      <c r="C11" s="104"/>
      <c r="D11" s="104"/>
      <c r="G11" s="104" t="s">
        <v>268</v>
      </c>
      <c r="H11" s="104"/>
      <c r="I11" s="104"/>
    </row>
    <row r="12" spans="1:11" ht="15" customHeight="1">
      <c r="B12" s="173" t="s">
        <v>98</v>
      </c>
      <c r="C12" s="671">
        <v>468699</v>
      </c>
      <c r="D12" s="671">
        <v>1356062</v>
      </c>
      <c r="F12" s="737" t="s">
        <v>381</v>
      </c>
      <c r="G12" s="173" t="s">
        <v>381</v>
      </c>
      <c r="H12" s="671">
        <f t="shared" ref="H12:H23" si="0">C12</f>
        <v>468699</v>
      </c>
      <c r="I12" s="671">
        <f t="shared" ref="I12:I23" si="1">D12</f>
        <v>1356062</v>
      </c>
    </row>
    <row r="13" spans="1:11" ht="15" customHeight="1">
      <c r="B13" s="173" t="s">
        <v>188</v>
      </c>
      <c r="C13" s="671">
        <v>1288565</v>
      </c>
      <c r="D13" s="671">
        <v>808924</v>
      </c>
      <c r="F13" s="737" t="s">
        <v>378</v>
      </c>
      <c r="G13" s="173" t="s">
        <v>378</v>
      </c>
      <c r="H13" s="671">
        <f t="shared" si="0"/>
        <v>1288565</v>
      </c>
      <c r="I13" s="671">
        <f t="shared" si="1"/>
        <v>808924</v>
      </c>
    </row>
    <row r="14" spans="1:11" ht="15" customHeight="1">
      <c r="B14" s="173" t="s">
        <v>189</v>
      </c>
      <c r="C14" s="671">
        <v>4390375</v>
      </c>
      <c r="D14" s="671">
        <v>4106084</v>
      </c>
      <c r="F14" s="737" t="s">
        <v>700</v>
      </c>
      <c r="G14" s="173" t="s">
        <v>397</v>
      </c>
      <c r="H14" s="671">
        <f t="shared" si="0"/>
        <v>4390375</v>
      </c>
      <c r="I14" s="671">
        <f t="shared" si="1"/>
        <v>4106084</v>
      </c>
      <c r="J14" s="524"/>
    </row>
    <row r="15" spans="1:11" ht="15" customHeight="1">
      <c r="B15" s="173" t="s">
        <v>157</v>
      </c>
      <c r="C15" s="671">
        <v>83887</v>
      </c>
      <c r="D15" s="671">
        <v>72704</v>
      </c>
      <c r="F15" s="737" t="s">
        <v>326</v>
      </c>
      <c r="G15" s="173" t="s">
        <v>326</v>
      </c>
      <c r="H15" s="671">
        <f t="shared" si="0"/>
        <v>83887</v>
      </c>
      <c r="I15" s="671">
        <f t="shared" si="1"/>
        <v>72704</v>
      </c>
      <c r="J15" s="524"/>
    </row>
    <row r="16" spans="1:11" ht="15" customHeight="1">
      <c r="B16" s="173" t="s">
        <v>103</v>
      </c>
      <c r="C16" s="671">
        <v>322473</v>
      </c>
      <c r="D16" s="671">
        <v>229311</v>
      </c>
      <c r="F16" s="737" t="s">
        <v>398</v>
      </c>
      <c r="G16" s="173" t="s">
        <v>398</v>
      </c>
      <c r="H16" s="671">
        <f t="shared" si="0"/>
        <v>322473</v>
      </c>
      <c r="I16" s="671">
        <f t="shared" si="1"/>
        <v>229311</v>
      </c>
      <c r="J16" s="524"/>
    </row>
    <row r="17" spans="2:10" ht="15" customHeight="1">
      <c r="B17" s="173" t="s">
        <v>80</v>
      </c>
      <c r="C17" s="671">
        <v>0</v>
      </c>
      <c r="D17" s="671">
        <v>37384</v>
      </c>
      <c r="F17" s="737" t="s">
        <v>710</v>
      </c>
      <c r="G17" s="173" t="s">
        <v>275</v>
      </c>
      <c r="H17" s="671">
        <f t="shared" si="0"/>
        <v>0</v>
      </c>
      <c r="I17" s="671">
        <f t="shared" si="1"/>
        <v>37384</v>
      </c>
      <c r="J17" s="524"/>
    </row>
    <row r="18" spans="2:10" ht="15" customHeight="1">
      <c r="B18" s="173" t="s">
        <v>104</v>
      </c>
      <c r="C18" s="671">
        <v>84184.023210000014</v>
      </c>
      <c r="D18" s="671">
        <v>126578.81922</v>
      </c>
      <c r="F18" s="737" t="s">
        <v>701</v>
      </c>
      <c r="G18" s="173" t="s">
        <v>399</v>
      </c>
      <c r="H18" s="671">
        <f t="shared" si="0"/>
        <v>84184.023210000014</v>
      </c>
      <c r="I18" s="671">
        <f t="shared" si="1"/>
        <v>126578.81922</v>
      </c>
      <c r="J18" s="524"/>
    </row>
    <row r="19" spans="2:10" ht="15" customHeight="1">
      <c r="B19" s="173" t="s">
        <v>105</v>
      </c>
      <c r="C19" s="671">
        <v>62557</v>
      </c>
      <c r="D19" s="671">
        <v>6061</v>
      </c>
      <c r="F19" s="737" t="s">
        <v>374</v>
      </c>
      <c r="G19" s="173" t="s">
        <v>374</v>
      </c>
      <c r="H19" s="671">
        <f t="shared" si="0"/>
        <v>62557</v>
      </c>
      <c r="I19" s="671">
        <f t="shared" si="1"/>
        <v>6061</v>
      </c>
      <c r="J19" s="524"/>
    </row>
    <row r="20" spans="2:10" ht="15" customHeight="1">
      <c r="B20" s="173" t="s">
        <v>106</v>
      </c>
      <c r="C20" s="671">
        <v>0</v>
      </c>
      <c r="D20" s="671">
        <v>0</v>
      </c>
      <c r="F20" s="737" t="s">
        <v>706</v>
      </c>
      <c r="G20" s="173" t="s">
        <v>706</v>
      </c>
      <c r="H20" s="671">
        <f t="shared" si="0"/>
        <v>0</v>
      </c>
      <c r="I20" s="671">
        <f t="shared" si="1"/>
        <v>0</v>
      </c>
      <c r="J20" s="524"/>
    </row>
    <row r="21" spans="2:10" ht="15" customHeight="1">
      <c r="B21" s="173" t="s">
        <v>637</v>
      </c>
      <c r="C21" s="671">
        <v>0</v>
      </c>
      <c r="D21" s="671">
        <v>0</v>
      </c>
      <c r="F21" s="737" t="s">
        <v>638</v>
      </c>
      <c r="G21" s="173" t="s">
        <v>638</v>
      </c>
      <c r="H21" s="671">
        <f t="shared" si="0"/>
        <v>0</v>
      </c>
      <c r="I21" s="671">
        <f t="shared" si="1"/>
        <v>0</v>
      </c>
      <c r="J21" s="524"/>
    </row>
    <row r="22" spans="2:10" ht="15" customHeight="1" thickBot="1">
      <c r="B22" s="173" t="s">
        <v>30</v>
      </c>
      <c r="C22" s="671">
        <v>464434</v>
      </c>
      <c r="D22" s="671">
        <v>344330</v>
      </c>
      <c r="F22" s="737" t="s">
        <v>20</v>
      </c>
      <c r="G22" s="173" t="s">
        <v>20</v>
      </c>
      <c r="H22" s="671">
        <f t="shared" si="0"/>
        <v>464434</v>
      </c>
      <c r="I22" s="671">
        <f t="shared" si="1"/>
        <v>344330</v>
      </c>
      <c r="J22" s="524"/>
    </row>
    <row r="23" spans="2:10" ht="15" customHeight="1" thickBot="1">
      <c r="B23" s="142"/>
      <c r="C23" s="703">
        <f>SUM(C12:C22)</f>
        <v>7165174.0232100002</v>
      </c>
      <c r="D23" s="703">
        <f>SUM(D12:D22)</f>
        <v>7087438.8192199999</v>
      </c>
      <c r="G23" s="142"/>
      <c r="H23" s="703">
        <f t="shared" si="0"/>
        <v>7165174.0232100002</v>
      </c>
      <c r="I23" s="703">
        <f t="shared" si="1"/>
        <v>7087438.8192199999</v>
      </c>
      <c r="J23" s="524"/>
    </row>
    <row r="24" spans="2:10" ht="15" customHeight="1" thickBot="1">
      <c r="B24" s="104" t="s">
        <v>84</v>
      </c>
      <c r="C24" s="702"/>
      <c r="D24" s="702"/>
      <c r="G24" s="104" t="s">
        <v>279</v>
      </c>
      <c r="H24" s="702"/>
      <c r="I24" s="702"/>
      <c r="J24" s="524"/>
    </row>
    <row r="25" spans="2:10" ht="15" customHeight="1">
      <c r="B25" s="173" t="s">
        <v>190</v>
      </c>
      <c r="C25" s="671"/>
      <c r="D25" s="671"/>
      <c r="G25" s="173" t="s">
        <v>401</v>
      </c>
      <c r="H25" s="671"/>
      <c r="I25" s="671"/>
      <c r="J25" s="524"/>
    </row>
    <row r="26" spans="2:10" ht="15" customHeight="1">
      <c r="B26" s="173" t="s">
        <v>639</v>
      </c>
      <c r="C26" s="671">
        <v>20071</v>
      </c>
      <c r="D26" s="671">
        <v>18888</v>
      </c>
      <c r="F26" s="737" t="s">
        <v>400</v>
      </c>
      <c r="G26" s="173" t="s">
        <v>400</v>
      </c>
      <c r="H26" s="671">
        <f t="shared" ref="H26:H40" si="2">C26</f>
        <v>20071</v>
      </c>
      <c r="I26" s="671">
        <f t="shared" ref="I26:I40" si="3">D26</f>
        <v>18888</v>
      </c>
      <c r="J26" s="524"/>
    </row>
    <row r="27" spans="2:10" ht="15" customHeight="1">
      <c r="B27" s="173" t="s">
        <v>640</v>
      </c>
      <c r="C27" s="671">
        <v>34742650</v>
      </c>
      <c r="D27" s="671">
        <v>32325214</v>
      </c>
      <c r="F27" s="737" t="s">
        <v>397</v>
      </c>
      <c r="G27" s="173" t="s">
        <v>397</v>
      </c>
      <c r="H27" s="671">
        <f t="shared" si="2"/>
        <v>34742650</v>
      </c>
      <c r="I27" s="671">
        <f t="shared" si="3"/>
        <v>32325214</v>
      </c>
      <c r="J27" s="524"/>
    </row>
    <row r="28" spans="2:10" ht="15" customHeight="1">
      <c r="B28" s="173" t="s">
        <v>678</v>
      </c>
      <c r="C28" s="671">
        <v>2829539</v>
      </c>
      <c r="D28" s="671">
        <v>2760806</v>
      </c>
      <c r="F28" s="737" t="s">
        <v>702</v>
      </c>
      <c r="G28" s="173" t="s">
        <v>281</v>
      </c>
      <c r="H28" s="671">
        <f t="shared" si="2"/>
        <v>2829539</v>
      </c>
      <c r="I28" s="671">
        <f t="shared" si="3"/>
        <v>2760806</v>
      </c>
      <c r="J28" s="524"/>
    </row>
    <row r="29" spans="2:10" ht="15" customHeight="1">
      <c r="B29" s="173" t="s">
        <v>652</v>
      </c>
      <c r="C29" s="671">
        <v>46317</v>
      </c>
      <c r="D29" s="671">
        <v>46049</v>
      </c>
      <c r="F29" s="737" t="s">
        <v>283</v>
      </c>
      <c r="G29" s="173" t="s">
        <v>283</v>
      </c>
      <c r="H29" s="671">
        <f t="shared" si="2"/>
        <v>46317</v>
      </c>
      <c r="I29" s="671">
        <f t="shared" si="3"/>
        <v>46049</v>
      </c>
      <c r="J29" s="524"/>
    </row>
    <row r="30" spans="2:10" ht="15" customHeight="1">
      <c r="B30" s="173" t="s">
        <v>101</v>
      </c>
      <c r="C30" s="671">
        <v>96839</v>
      </c>
      <c r="D30" s="671">
        <v>94871</v>
      </c>
      <c r="F30" s="737" t="s">
        <v>705</v>
      </c>
      <c r="G30" s="173" t="s">
        <v>326</v>
      </c>
      <c r="H30" s="671">
        <f t="shared" si="2"/>
        <v>96839</v>
      </c>
      <c r="I30" s="671">
        <f t="shared" si="3"/>
        <v>94871</v>
      </c>
      <c r="J30" s="524"/>
    </row>
    <row r="31" spans="2:10" ht="15" customHeight="1">
      <c r="B31" s="173" t="s">
        <v>191</v>
      </c>
      <c r="C31" s="671">
        <v>35026.034</v>
      </c>
      <c r="D31" s="671">
        <v>20406</v>
      </c>
      <c r="F31" s="737" t="s">
        <v>723</v>
      </c>
      <c r="G31" s="173" t="s">
        <v>275</v>
      </c>
      <c r="H31" s="671">
        <f t="shared" si="2"/>
        <v>35026.034</v>
      </c>
      <c r="I31" s="671">
        <f t="shared" si="3"/>
        <v>20406</v>
      </c>
      <c r="J31" s="524"/>
    </row>
    <row r="32" spans="2:10" ht="15" hidden="1" customHeight="1">
      <c r="B32" s="173" t="s">
        <v>938</v>
      </c>
      <c r="C32" s="671">
        <v>0</v>
      </c>
      <c r="D32" s="671">
        <v>0</v>
      </c>
      <c r="F32" s="737" t="s">
        <v>939</v>
      </c>
      <c r="G32" s="173" t="s">
        <v>939</v>
      </c>
      <c r="H32" s="671">
        <f>C32</f>
        <v>0</v>
      </c>
      <c r="I32" s="671">
        <f>D32</f>
        <v>0</v>
      </c>
      <c r="J32" s="524"/>
    </row>
    <row r="33" spans="2:10" ht="15" customHeight="1" thickBot="1">
      <c r="B33" s="173" t="s">
        <v>602</v>
      </c>
      <c r="C33" s="671">
        <v>94562</v>
      </c>
      <c r="D33" s="671">
        <v>76525</v>
      </c>
      <c r="F33" s="737" t="s">
        <v>699</v>
      </c>
      <c r="G33" s="173" t="s">
        <v>20</v>
      </c>
      <c r="H33" s="671">
        <f t="shared" si="2"/>
        <v>94562</v>
      </c>
      <c r="I33" s="671">
        <f t="shared" si="3"/>
        <v>76525</v>
      </c>
      <c r="J33" s="524"/>
    </row>
    <row r="34" spans="2:10" ht="15" customHeight="1" thickBot="1">
      <c r="B34" s="142"/>
      <c r="C34" s="293">
        <f>SUM(C26:C33)</f>
        <v>37865004.034000002</v>
      </c>
      <c r="D34" s="293">
        <f>SUM(D26:D33)</f>
        <v>35342759</v>
      </c>
      <c r="G34" s="142"/>
      <c r="H34" s="293">
        <f t="shared" si="2"/>
        <v>37865004.034000002</v>
      </c>
      <c r="I34" s="293">
        <f t="shared" si="3"/>
        <v>35342759</v>
      </c>
      <c r="J34" s="524"/>
    </row>
    <row r="35" spans="2:10" ht="15" customHeight="1">
      <c r="B35" s="173" t="s">
        <v>108</v>
      </c>
      <c r="C35" s="671">
        <v>4320138</v>
      </c>
      <c r="D35" s="671">
        <v>4154815</v>
      </c>
      <c r="F35" s="737" t="s">
        <v>284</v>
      </c>
      <c r="G35" s="173" t="s">
        <v>284</v>
      </c>
      <c r="H35" s="671">
        <f t="shared" si="2"/>
        <v>4320138</v>
      </c>
      <c r="I35" s="671">
        <f t="shared" si="3"/>
        <v>4154815</v>
      </c>
      <c r="J35" s="524"/>
    </row>
    <row r="36" spans="2:10" ht="15.5">
      <c r="B36" s="173" t="s">
        <v>167</v>
      </c>
      <c r="C36" s="671">
        <v>168491</v>
      </c>
      <c r="D36" s="671">
        <v>180126</v>
      </c>
      <c r="F36" s="737" t="s">
        <v>703</v>
      </c>
      <c r="G36" s="173" t="s">
        <v>285</v>
      </c>
      <c r="H36" s="671">
        <f t="shared" si="2"/>
        <v>168491</v>
      </c>
      <c r="I36" s="671">
        <f t="shared" si="3"/>
        <v>180126</v>
      </c>
      <c r="J36" s="524"/>
    </row>
    <row r="37" spans="2:10" ht="15" customHeight="1" thickBot="1">
      <c r="B37" s="173" t="s">
        <v>109</v>
      </c>
      <c r="C37" s="671">
        <v>435950</v>
      </c>
      <c r="D37" s="671">
        <v>436233</v>
      </c>
      <c r="F37" s="737" t="s">
        <v>704</v>
      </c>
      <c r="G37" s="173" t="s">
        <v>286</v>
      </c>
      <c r="H37" s="671">
        <f t="shared" si="2"/>
        <v>435950</v>
      </c>
      <c r="I37" s="671">
        <f t="shared" si="3"/>
        <v>436233</v>
      </c>
      <c r="J37" s="524"/>
    </row>
    <row r="38" spans="2:10" ht="15" customHeight="1">
      <c r="B38" s="296"/>
      <c r="C38" s="668">
        <f>SUM(C35:C37)</f>
        <v>4924579</v>
      </c>
      <c r="D38" s="668">
        <f>SUM(D35:D37)</f>
        <v>4771174</v>
      </c>
      <c r="G38" s="296"/>
      <c r="H38" s="668">
        <f t="shared" si="2"/>
        <v>4924579</v>
      </c>
      <c r="I38" s="668">
        <f t="shared" si="3"/>
        <v>4771174</v>
      </c>
      <c r="J38" s="524"/>
    </row>
    <row r="39" spans="2:10" ht="15" customHeight="1">
      <c r="B39" s="298"/>
      <c r="C39" s="669">
        <f>C38+C34</f>
        <v>42789583.034000002</v>
      </c>
      <c r="D39" s="669">
        <f>D38+D34</f>
        <v>40113933</v>
      </c>
      <c r="G39" s="298"/>
      <c r="H39" s="669">
        <f t="shared" si="2"/>
        <v>42789583.034000002</v>
      </c>
      <c r="I39" s="669">
        <f t="shared" si="3"/>
        <v>40113933</v>
      </c>
      <c r="J39" s="524"/>
    </row>
    <row r="40" spans="2:10" ht="15" customHeight="1" thickBot="1">
      <c r="B40" s="300" t="s">
        <v>110</v>
      </c>
      <c r="C40" s="670">
        <f>C39+C23</f>
        <v>49954757.057209998</v>
      </c>
      <c r="D40" s="670">
        <f>D39+D23</f>
        <v>47201371.819219999</v>
      </c>
      <c r="G40" s="300" t="s">
        <v>287</v>
      </c>
      <c r="H40" s="670">
        <f t="shared" si="2"/>
        <v>49954757.057209998</v>
      </c>
      <c r="I40" s="670">
        <f t="shared" si="3"/>
        <v>47201371.819219999</v>
      </c>
      <c r="J40" s="524"/>
    </row>
    <row r="41" spans="2:10" ht="15" customHeight="1" thickBot="1">
      <c r="C41" s="738"/>
      <c r="D41" s="738"/>
      <c r="H41" s="738"/>
      <c r="I41" s="738"/>
      <c r="J41" s="524"/>
    </row>
    <row r="42" spans="2:10" ht="15" customHeight="1" thickBot="1">
      <c r="B42" s="30" t="s">
        <v>192</v>
      </c>
      <c r="C42" s="1548" t="s">
        <v>25</v>
      </c>
      <c r="D42" s="1549"/>
      <c r="G42" s="30" t="s">
        <v>288</v>
      </c>
      <c r="H42" s="1548" t="s">
        <v>12</v>
      </c>
      <c r="I42" s="1549"/>
      <c r="J42" s="524"/>
    </row>
    <row r="43" spans="2:10" ht="15" customHeight="1" thickBot="1">
      <c r="B43" s="305" t="s">
        <v>75</v>
      </c>
      <c r="C43" s="677">
        <f>Menu!F10</f>
        <v>46203</v>
      </c>
      <c r="D43" s="678">
        <f>Menu!F11</f>
        <v>45838</v>
      </c>
      <c r="G43" s="305" t="s">
        <v>619</v>
      </c>
      <c r="H43" s="677">
        <f>'Balanço Reg'!$I$12</f>
        <v>46203</v>
      </c>
      <c r="I43" s="678">
        <f>'Balanço Reg'!$J$12</f>
        <v>45838</v>
      </c>
      <c r="J43" s="524"/>
    </row>
    <row r="44" spans="2:10" ht="15" customHeight="1" thickBot="1">
      <c r="B44" s="104" t="s">
        <v>76</v>
      </c>
      <c r="C44" s="104"/>
      <c r="D44" s="104"/>
      <c r="G44" s="104" t="s">
        <v>268</v>
      </c>
      <c r="H44" s="104"/>
      <c r="I44" s="104"/>
      <c r="J44" s="524"/>
    </row>
    <row r="45" spans="2:10" ht="15" customHeight="1">
      <c r="B45" s="173" t="s">
        <v>77</v>
      </c>
      <c r="C45" s="573">
        <v>92069</v>
      </c>
      <c r="D45" s="573">
        <v>90082</v>
      </c>
      <c r="F45" s="737" t="s">
        <v>402</v>
      </c>
      <c r="G45" s="173" t="s">
        <v>402</v>
      </c>
      <c r="H45" s="573">
        <f t="shared" ref="H45:H56" si="4">C45</f>
        <v>92069</v>
      </c>
      <c r="I45" s="573">
        <f t="shared" ref="I45:I56" si="5">D45</f>
        <v>90082</v>
      </c>
      <c r="J45" s="524"/>
    </row>
    <row r="46" spans="2:10" ht="15" customHeight="1">
      <c r="B46" s="173" t="s">
        <v>78</v>
      </c>
      <c r="C46" s="573">
        <v>350737</v>
      </c>
      <c r="D46" s="573">
        <v>496001</v>
      </c>
      <c r="F46" s="737" t="s">
        <v>290</v>
      </c>
      <c r="G46" s="173" t="s">
        <v>290</v>
      </c>
      <c r="H46" s="573">
        <f t="shared" si="4"/>
        <v>350737</v>
      </c>
      <c r="I46" s="573">
        <f t="shared" si="5"/>
        <v>496001</v>
      </c>
      <c r="J46" s="524"/>
    </row>
    <row r="47" spans="2:10" ht="15" customHeight="1">
      <c r="B47" s="173" t="s">
        <v>79</v>
      </c>
      <c r="C47" s="573">
        <v>17140</v>
      </c>
      <c r="D47" s="573">
        <v>18677</v>
      </c>
      <c r="F47" s="737" t="s">
        <v>291</v>
      </c>
      <c r="G47" s="173" t="s">
        <v>291</v>
      </c>
      <c r="H47" s="573">
        <f t="shared" si="4"/>
        <v>17140</v>
      </c>
      <c r="I47" s="573">
        <f t="shared" si="5"/>
        <v>18677</v>
      </c>
      <c r="J47" s="524"/>
    </row>
    <row r="48" spans="2:10" ht="15" customHeight="1">
      <c r="B48" s="173" t="s">
        <v>87</v>
      </c>
      <c r="C48" s="573">
        <v>5443</v>
      </c>
      <c r="D48" s="573">
        <v>2916</v>
      </c>
      <c r="F48" s="737" t="s">
        <v>817</v>
      </c>
      <c r="G48" s="173" t="s">
        <v>292</v>
      </c>
      <c r="H48" s="573">
        <f t="shared" si="4"/>
        <v>5443</v>
      </c>
      <c r="I48" s="573">
        <f t="shared" si="5"/>
        <v>2916</v>
      </c>
      <c r="J48" s="524"/>
    </row>
    <row r="49" spans="2:10" ht="15" customHeight="1">
      <c r="B49" s="173" t="s">
        <v>81</v>
      </c>
      <c r="C49" s="573">
        <v>228937.02321000001</v>
      </c>
      <c r="D49" s="573">
        <v>254444.81922</v>
      </c>
      <c r="F49" s="737" t="s">
        <v>293</v>
      </c>
      <c r="G49" s="173" t="s">
        <v>293</v>
      </c>
      <c r="H49" s="573">
        <f t="shared" si="4"/>
        <v>228937.02321000001</v>
      </c>
      <c r="I49" s="573">
        <f t="shared" si="5"/>
        <v>254444.81922</v>
      </c>
      <c r="J49" s="524"/>
    </row>
    <row r="50" spans="2:10" ht="15" customHeight="1">
      <c r="B50" s="173" t="s">
        <v>642</v>
      </c>
      <c r="C50" s="573">
        <v>295495</v>
      </c>
      <c r="D50" s="573">
        <v>213325</v>
      </c>
      <c r="F50" s="737" t="s">
        <v>707</v>
      </c>
      <c r="G50" s="173" t="s">
        <v>294</v>
      </c>
      <c r="H50" s="573">
        <f t="shared" si="4"/>
        <v>295495</v>
      </c>
      <c r="I50" s="573">
        <f t="shared" si="5"/>
        <v>213325</v>
      </c>
      <c r="J50" s="524"/>
    </row>
    <row r="51" spans="2:10" ht="15" customHeight="1">
      <c r="B51" s="173" t="s">
        <v>82</v>
      </c>
      <c r="C51" s="573">
        <v>33001</v>
      </c>
      <c r="D51" s="573">
        <v>66723</v>
      </c>
      <c r="F51" s="737" t="s">
        <v>708</v>
      </c>
      <c r="G51" s="173" t="s">
        <v>403</v>
      </c>
      <c r="H51" s="573">
        <f t="shared" si="4"/>
        <v>33001</v>
      </c>
      <c r="I51" s="573">
        <f t="shared" si="5"/>
        <v>66723</v>
      </c>
      <c r="J51" s="524"/>
    </row>
    <row r="52" spans="2:10" ht="15" customHeight="1">
      <c r="B52" s="173" t="s">
        <v>643</v>
      </c>
      <c r="C52" s="573">
        <v>12484</v>
      </c>
      <c r="D52" s="573">
        <v>422540</v>
      </c>
      <c r="F52" s="737" t="s">
        <v>611</v>
      </c>
      <c r="G52" s="173" t="s">
        <v>611</v>
      </c>
      <c r="H52" s="573">
        <f t="shared" si="4"/>
        <v>12484</v>
      </c>
      <c r="I52" s="573">
        <f t="shared" si="5"/>
        <v>422540</v>
      </c>
      <c r="J52" s="524"/>
    </row>
    <row r="53" spans="2:10" ht="15" customHeight="1">
      <c r="B53" s="173" t="s">
        <v>83</v>
      </c>
      <c r="C53" s="573">
        <v>80601</v>
      </c>
      <c r="D53" s="573">
        <v>79962</v>
      </c>
      <c r="F53" s="737" t="s">
        <v>329</v>
      </c>
      <c r="G53" s="173" t="s">
        <v>329</v>
      </c>
      <c r="H53" s="573">
        <f t="shared" si="4"/>
        <v>80601</v>
      </c>
      <c r="I53" s="573">
        <f t="shared" si="5"/>
        <v>79962</v>
      </c>
      <c r="J53" s="524"/>
    </row>
    <row r="54" spans="2:10" ht="15" customHeight="1">
      <c r="B54" s="173" t="s">
        <v>644</v>
      </c>
      <c r="C54" s="573">
        <v>942</v>
      </c>
      <c r="D54" s="573">
        <v>1335</v>
      </c>
      <c r="F54" s="737" t="s">
        <v>709</v>
      </c>
      <c r="G54" s="173" t="s">
        <v>376</v>
      </c>
      <c r="H54" s="573">
        <f t="shared" si="4"/>
        <v>942</v>
      </c>
      <c r="I54" s="573">
        <f t="shared" si="5"/>
        <v>1335</v>
      </c>
      <c r="J54" s="524"/>
    </row>
    <row r="55" spans="2:10" ht="15" customHeight="1" thickBot="1">
      <c r="B55" s="173" t="s">
        <v>30</v>
      </c>
      <c r="C55" s="573">
        <v>240580</v>
      </c>
      <c r="D55" s="573">
        <v>240765</v>
      </c>
      <c r="F55" s="737" t="s">
        <v>696</v>
      </c>
      <c r="G55" s="173" t="s">
        <v>20</v>
      </c>
      <c r="H55" s="573">
        <f t="shared" si="4"/>
        <v>240580</v>
      </c>
      <c r="I55" s="573">
        <f t="shared" si="5"/>
        <v>240765</v>
      </c>
      <c r="J55" s="524"/>
    </row>
    <row r="56" spans="2:10" ht="15" customHeight="1" thickBot="1">
      <c r="B56" s="142"/>
      <c r="C56" s="574">
        <f>SUM(C45:C55)</f>
        <v>1357429.02321</v>
      </c>
      <c r="D56" s="574">
        <f>SUM(D45:D55)</f>
        <v>1886770.8192199999</v>
      </c>
      <c r="G56" s="142"/>
      <c r="H56" s="574">
        <f t="shared" si="4"/>
        <v>1357429.02321</v>
      </c>
      <c r="I56" s="574">
        <f t="shared" si="5"/>
        <v>1886770.8192199999</v>
      </c>
      <c r="J56" s="524"/>
    </row>
    <row r="57" spans="2:10" ht="15" customHeight="1" thickBot="1">
      <c r="B57" s="672" t="s">
        <v>84</v>
      </c>
      <c r="C57" s="546"/>
      <c r="D57" s="546"/>
      <c r="G57" s="672" t="s">
        <v>279</v>
      </c>
      <c r="H57" s="546"/>
      <c r="I57" s="546"/>
      <c r="J57" s="524"/>
    </row>
    <row r="58" spans="2:10" ht="15" customHeight="1" thickBot="1">
      <c r="B58" s="104" t="s">
        <v>85</v>
      </c>
      <c r="C58" s="104"/>
      <c r="D58" s="104"/>
      <c r="G58" s="104" t="s">
        <v>404</v>
      </c>
      <c r="H58" s="104"/>
      <c r="I58" s="104"/>
      <c r="J58" s="524"/>
    </row>
    <row r="59" spans="2:10" ht="15" customHeight="1">
      <c r="B59" s="176" t="s">
        <v>641</v>
      </c>
      <c r="C59" s="682">
        <v>642406</v>
      </c>
      <c r="D59" s="682">
        <v>669117</v>
      </c>
      <c r="F59" s="737" t="s">
        <v>711</v>
      </c>
      <c r="G59" s="176" t="s">
        <v>402</v>
      </c>
      <c r="H59" s="682">
        <f t="shared" ref="H59:H70" si="6">C59</f>
        <v>642406</v>
      </c>
      <c r="I59" s="682">
        <f t="shared" ref="I59:I70" si="7">D59</f>
        <v>669117</v>
      </c>
      <c r="J59" s="524"/>
    </row>
    <row r="60" spans="2:10" ht="15" customHeight="1">
      <c r="B60" s="173" t="s">
        <v>645</v>
      </c>
      <c r="C60" s="573">
        <v>16592622</v>
      </c>
      <c r="D60" s="573">
        <v>14696513</v>
      </c>
      <c r="F60" s="737" t="s">
        <v>712</v>
      </c>
      <c r="G60" s="173" t="s">
        <v>290</v>
      </c>
      <c r="H60" s="573">
        <f t="shared" si="6"/>
        <v>16592622</v>
      </c>
      <c r="I60" s="573">
        <f t="shared" si="7"/>
        <v>14696513</v>
      </c>
      <c r="J60" s="524"/>
    </row>
    <row r="61" spans="2:10" ht="15" customHeight="1">
      <c r="B61" s="173" t="s">
        <v>646</v>
      </c>
      <c r="C61" s="573">
        <v>30725</v>
      </c>
      <c r="D61" s="573">
        <v>36959</v>
      </c>
      <c r="F61" s="737" t="s">
        <v>713</v>
      </c>
      <c r="G61" s="173" t="s">
        <v>291</v>
      </c>
      <c r="H61" s="573">
        <f t="shared" si="6"/>
        <v>30725</v>
      </c>
      <c r="I61" s="573">
        <f t="shared" si="7"/>
        <v>36959</v>
      </c>
      <c r="J61" s="524"/>
    </row>
    <row r="62" spans="2:10" ht="15" customHeight="1">
      <c r="B62" s="173" t="s">
        <v>191</v>
      </c>
      <c r="C62" s="573">
        <v>1225.0339999999997</v>
      </c>
      <c r="D62" s="573">
        <v>17312</v>
      </c>
      <c r="F62" s="737" t="s">
        <v>1491</v>
      </c>
      <c r="G62" s="173" t="s">
        <v>292</v>
      </c>
      <c r="H62" s="573">
        <f t="shared" si="6"/>
        <v>1225.0339999999997</v>
      </c>
      <c r="I62" s="573">
        <f t="shared" si="7"/>
        <v>17312</v>
      </c>
      <c r="J62" s="524"/>
    </row>
    <row r="63" spans="2:10" ht="15" customHeight="1">
      <c r="B63" s="173" t="s">
        <v>647</v>
      </c>
      <c r="C63" s="573">
        <v>3861</v>
      </c>
      <c r="D63" s="573">
        <v>3456</v>
      </c>
      <c r="F63" s="737" t="s">
        <v>714</v>
      </c>
      <c r="G63" s="173" t="s">
        <v>293</v>
      </c>
      <c r="H63" s="573">
        <f t="shared" si="6"/>
        <v>3861</v>
      </c>
      <c r="I63" s="573">
        <f t="shared" si="7"/>
        <v>3456</v>
      </c>
      <c r="J63" s="524"/>
    </row>
    <row r="64" spans="2:10" ht="15" customHeight="1">
      <c r="B64" s="173" t="s">
        <v>689</v>
      </c>
      <c r="C64" s="573">
        <v>180046</v>
      </c>
      <c r="D64" s="573">
        <v>163035</v>
      </c>
      <c r="F64" s="737" t="s">
        <v>715</v>
      </c>
      <c r="G64" s="173" t="s">
        <v>715</v>
      </c>
      <c r="H64" s="573">
        <f t="shared" si="6"/>
        <v>180046</v>
      </c>
      <c r="I64" s="573">
        <f t="shared" si="7"/>
        <v>163035</v>
      </c>
      <c r="J64" s="524"/>
    </row>
    <row r="65" spans="2:10" ht="15" hidden="1" customHeight="1">
      <c r="B65" s="173" t="s">
        <v>683</v>
      </c>
      <c r="C65" s="573">
        <v>0</v>
      </c>
      <c r="D65" s="573">
        <v>0</v>
      </c>
      <c r="F65" s="737" t="s">
        <v>716</v>
      </c>
      <c r="G65" s="173" t="s">
        <v>405</v>
      </c>
      <c r="H65" s="573">
        <f t="shared" si="6"/>
        <v>0</v>
      </c>
      <c r="I65" s="573">
        <f t="shared" si="7"/>
        <v>0</v>
      </c>
      <c r="J65" s="524"/>
    </row>
    <row r="66" spans="2:10" ht="15" customHeight="1">
      <c r="B66" s="173" t="s">
        <v>690</v>
      </c>
      <c r="C66" s="573">
        <v>3216050</v>
      </c>
      <c r="D66" s="573">
        <v>2966130</v>
      </c>
      <c r="F66" s="737" t="s">
        <v>717</v>
      </c>
      <c r="G66" s="173" t="s">
        <v>317</v>
      </c>
      <c r="H66" s="573">
        <f t="shared" si="6"/>
        <v>3216050</v>
      </c>
      <c r="I66" s="573">
        <f t="shared" si="7"/>
        <v>2966130</v>
      </c>
      <c r="J66" s="524"/>
    </row>
    <row r="67" spans="2:10" ht="15" customHeight="1">
      <c r="B67" s="173" t="s">
        <v>648</v>
      </c>
      <c r="C67" s="573">
        <v>5403489</v>
      </c>
      <c r="D67" s="573">
        <v>5287595</v>
      </c>
      <c r="F67" s="737" t="s">
        <v>718</v>
      </c>
      <c r="G67" s="173" t="s">
        <v>295</v>
      </c>
      <c r="H67" s="573">
        <f t="shared" si="6"/>
        <v>5403489</v>
      </c>
      <c r="I67" s="573">
        <f t="shared" si="7"/>
        <v>5287595</v>
      </c>
      <c r="J67" s="524"/>
    </row>
    <row r="68" spans="2:10" ht="15" customHeight="1">
      <c r="B68" s="173" t="s">
        <v>649</v>
      </c>
      <c r="C68" s="573">
        <v>43843</v>
      </c>
      <c r="D68" s="573">
        <v>35404</v>
      </c>
      <c r="F68" s="737" t="s">
        <v>721</v>
      </c>
      <c r="G68" s="173" t="s">
        <v>403</v>
      </c>
      <c r="H68" s="573">
        <f t="shared" si="6"/>
        <v>43843</v>
      </c>
      <c r="I68" s="573">
        <f t="shared" si="7"/>
        <v>35404</v>
      </c>
      <c r="J68" s="524"/>
    </row>
    <row r="69" spans="2:10" ht="15" customHeight="1" thickBot="1">
      <c r="B69" s="173" t="s">
        <v>602</v>
      </c>
      <c r="C69" s="573">
        <v>2124</v>
      </c>
      <c r="D69" s="573">
        <v>2069</v>
      </c>
      <c r="F69" s="737" t="s">
        <v>722</v>
      </c>
      <c r="G69" s="173" t="s">
        <v>20</v>
      </c>
      <c r="H69" s="573">
        <f t="shared" si="6"/>
        <v>2124</v>
      </c>
      <c r="I69" s="573">
        <f t="shared" si="7"/>
        <v>2069</v>
      </c>
      <c r="J69" s="524"/>
    </row>
    <row r="70" spans="2:10" ht="15" customHeight="1" thickBot="1">
      <c r="B70" s="142"/>
      <c r="C70" s="574">
        <f>SUM(C59:C69)</f>
        <v>26116391.034000002</v>
      </c>
      <c r="D70" s="574">
        <f>SUM(D59:D69)</f>
        <v>23877590</v>
      </c>
      <c r="G70" s="142" t="s">
        <v>406</v>
      </c>
      <c r="H70" s="574">
        <f t="shared" si="6"/>
        <v>26116391.034000002</v>
      </c>
      <c r="I70" s="574">
        <f t="shared" si="7"/>
        <v>23877590</v>
      </c>
      <c r="J70" s="524"/>
    </row>
    <row r="71" spans="2:10" ht="15" customHeight="1" thickBot="1">
      <c r="B71" s="104" t="s">
        <v>91</v>
      </c>
      <c r="C71" s="575"/>
      <c r="D71" s="575"/>
      <c r="G71" s="104" t="s">
        <v>407</v>
      </c>
      <c r="H71" s="575"/>
      <c r="I71" s="575"/>
      <c r="J71" s="524"/>
    </row>
    <row r="72" spans="2:10" ht="15" customHeight="1">
      <c r="B72" s="173" t="s">
        <v>92</v>
      </c>
      <c r="C72" s="573">
        <v>3590020</v>
      </c>
      <c r="D72" s="573">
        <v>3590020</v>
      </c>
      <c r="F72" s="737" t="s">
        <v>408</v>
      </c>
      <c r="G72" s="173" t="s">
        <v>408</v>
      </c>
      <c r="H72" s="573">
        <f t="shared" ref="H72:I80" si="8">C72</f>
        <v>3590020</v>
      </c>
      <c r="I72" s="573">
        <f t="shared" si="8"/>
        <v>3590020</v>
      </c>
      <c r="J72" s="524"/>
    </row>
    <row r="73" spans="2:10" ht="15" customHeight="1">
      <c r="B73" s="173" t="s">
        <v>93</v>
      </c>
      <c r="C73" s="573">
        <v>666</v>
      </c>
      <c r="D73" s="573">
        <v>666</v>
      </c>
      <c r="F73" s="737" t="s">
        <v>307</v>
      </c>
      <c r="G73" s="173" t="s">
        <v>307</v>
      </c>
      <c r="H73" s="573">
        <f t="shared" si="8"/>
        <v>666</v>
      </c>
      <c r="I73" s="573">
        <f t="shared" si="8"/>
        <v>666</v>
      </c>
      <c r="J73" s="524"/>
    </row>
    <row r="74" spans="2:10" ht="15" customHeight="1">
      <c r="B74" s="173" t="s">
        <v>193</v>
      </c>
      <c r="C74" s="573">
        <v>18199688</v>
      </c>
      <c r="D74" s="573">
        <v>17183674</v>
      </c>
      <c r="F74" s="737" t="s">
        <v>409</v>
      </c>
      <c r="G74" s="173" t="s">
        <v>409</v>
      </c>
      <c r="H74" s="573">
        <f t="shared" si="8"/>
        <v>18199688</v>
      </c>
      <c r="I74" s="573">
        <f t="shared" si="8"/>
        <v>17183674</v>
      </c>
      <c r="J74" s="524"/>
    </row>
    <row r="75" spans="2:10" ht="15" customHeight="1">
      <c r="B75" s="173" t="s">
        <v>95</v>
      </c>
      <c r="C75" s="573">
        <v>89734</v>
      </c>
      <c r="D75" s="573">
        <v>97785</v>
      </c>
      <c r="F75" s="737" t="s">
        <v>411</v>
      </c>
      <c r="G75" s="173" t="s">
        <v>411</v>
      </c>
      <c r="H75" s="573">
        <f t="shared" si="8"/>
        <v>89734</v>
      </c>
      <c r="I75" s="573">
        <f t="shared" si="8"/>
        <v>97785</v>
      </c>
      <c r="J75" s="524"/>
    </row>
    <row r="76" spans="2:10" ht="15" customHeight="1" thickBot="1">
      <c r="B76" s="1112" t="s">
        <v>967</v>
      </c>
      <c r="C76" s="1327">
        <v>279322</v>
      </c>
      <c r="D76" s="1327">
        <v>279322</v>
      </c>
      <c r="G76" s="1112" t="s">
        <v>1646</v>
      </c>
      <c r="H76" s="1327">
        <f t="shared" si="8"/>
        <v>279322</v>
      </c>
      <c r="I76" s="1327">
        <f t="shared" si="8"/>
        <v>279322</v>
      </c>
      <c r="J76" s="524"/>
    </row>
    <row r="77" spans="2:10" ht="15" customHeight="1" thickBot="1">
      <c r="B77" s="142"/>
      <c r="C77" s="574">
        <f>SUM(C72:C76)</f>
        <v>22159430</v>
      </c>
      <c r="D77" s="574">
        <f>SUM(D72:D76)</f>
        <v>21151467</v>
      </c>
      <c r="G77" s="142"/>
      <c r="H77" s="574">
        <f t="shared" si="8"/>
        <v>22159430</v>
      </c>
      <c r="I77" s="574">
        <f t="shared" si="8"/>
        <v>21151467</v>
      </c>
      <c r="J77" s="524"/>
    </row>
    <row r="78" spans="2:10" ht="30" customHeight="1" thickBot="1">
      <c r="B78" s="216" t="s">
        <v>96</v>
      </c>
      <c r="C78" s="573">
        <v>321507</v>
      </c>
      <c r="D78" s="573">
        <v>285544</v>
      </c>
      <c r="F78" s="737" t="s">
        <v>311</v>
      </c>
      <c r="G78" s="216" t="s">
        <v>311</v>
      </c>
      <c r="H78" s="573">
        <f t="shared" si="8"/>
        <v>321507</v>
      </c>
      <c r="I78" s="573">
        <f t="shared" si="8"/>
        <v>285544</v>
      </c>
      <c r="J78" s="524"/>
    </row>
    <row r="79" spans="2:10" ht="15" customHeight="1">
      <c r="B79" s="296"/>
      <c r="C79" s="668">
        <f>C77+C78</f>
        <v>22480937</v>
      </c>
      <c r="D79" s="668">
        <f>D77+D78</f>
        <v>21437011</v>
      </c>
      <c r="G79" s="296"/>
      <c r="H79" s="668">
        <f t="shared" si="8"/>
        <v>22480937</v>
      </c>
      <c r="I79" s="668">
        <f t="shared" si="8"/>
        <v>21437011</v>
      </c>
      <c r="J79" s="524"/>
    </row>
    <row r="80" spans="2:10" ht="15" customHeight="1" thickBot="1">
      <c r="B80" s="300" t="s">
        <v>97</v>
      </c>
      <c r="C80" s="670">
        <f>C79+C70+C56</f>
        <v>49954757.057209998</v>
      </c>
      <c r="D80" s="670">
        <f>D79+D70+D56</f>
        <v>47201371.819219999</v>
      </c>
      <c r="G80" s="300" t="s">
        <v>312</v>
      </c>
      <c r="H80" s="670">
        <f t="shared" si="8"/>
        <v>49954757.057209998</v>
      </c>
      <c r="I80" s="670">
        <f t="shared" si="8"/>
        <v>47201371.819219999</v>
      </c>
      <c r="J80" s="524"/>
    </row>
    <row r="81" spans="2:10" ht="15" customHeight="1">
      <c r="C81" s="739"/>
      <c r="D81" s="738"/>
      <c r="J81" s="524"/>
    </row>
    <row r="82" spans="2:10" ht="15" customHeight="1">
      <c r="B82" s="532" t="s">
        <v>413</v>
      </c>
      <c r="C82" s="740">
        <v>0</v>
      </c>
      <c r="D82" s="740">
        <v>0</v>
      </c>
      <c r="J82" s="524"/>
    </row>
    <row r="83" spans="2:10" ht="15" customHeight="1">
      <c r="B83" s="532" t="s">
        <v>414</v>
      </c>
      <c r="C83" s="740">
        <v>0</v>
      </c>
      <c r="D83" s="740">
        <v>0</v>
      </c>
      <c r="J83" s="524"/>
    </row>
    <row r="84" spans="2:10" ht="15" customHeight="1">
      <c r="B84" s="532" t="s">
        <v>412</v>
      </c>
      <c r="C84" s="740">
        <f>C80-C40</f>
        <v>0</v>
      </c>
      <c r="D84" s="740">
        <f>D80-D40</f>
        <v>0</v>
      </c>
      <c r="J84" s="524"/>
    </row>
    <row r="85" spans="2:10" ht="15" customHeight="1">
      <c r="C85" s="738"/>
      <c r="D85" s="738"/>
      <c r="J85" s="524"/>
    </row>
    <row r="86" spans="2:10" ht="15" customHeight="1">
      <c r="B86" s="2" t="s">
        <v>627</v>
      </c>
      <c r="C86" s="739">
        <f>C77*1000/658883304</f>
        <v>33.631797718158602</v>
      </c>
      <c r="D86" s="739">
        <f>D77*1000/658883304</f>
        <v>32.101992676991557</v>
      </c>
      <c r="J86" s="524"/>
    </row>
    <row r="87" spans="2:10" ht="15" customHeight="1">
      <c r="C87" s="738"/>
      <c r="D87" s="738"/>
      <c r="J87" s="524"/>
    </row>
  </sheetData>
  <mergeCells count="5">
    <mergeCell ref="H9:I9"/>
    <mergeCell ref="H42:I42"/>
    <mergeCell ref="C9:D9"/>
    <mergeCell ref="C42:D42"/>
    <mergeCell ref="B2:B5"/>
  </mergeCells>
  <hyperlinks>
    <hyperlink ref="F3" location="Menu!A1" display="→Menu←" xr:uid="{DF33AC22-2B5A-475D-8C20-124BB152B8D7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7FB5-48F3-4E68-A9CC-FEA379BDDE35}">
  <sheetPr codeName="Planilha32">
    <tabColor theme="9" tint="0.79998168889431442"/>
  </sheetPr>
  <dimension ref="A1:AA86"/>
  <sheetViews>
    <sheetView showGridLines="0" zoomScale="80" zoomScaleNormal="80" workbookViewId="0">
      <pane xSplit="2" ySplit="5" topLeftCell="C6" activePane="bottomRight" state="frozen"/>
      <selection activeCell="N14" sqref="N14"/>
      <selection pane="topRight" activeCell="N14" sqref="N14"/>
      <selection pane="bottomLeft" activeCell="N14" sqref="N14"/>
      <selection pane="bottomRight" activeCell="G14" sqref="G14"/>
    </sheetView>
  </sheetViews>
  <sheetFormatPr defaultColWidth="0" defaultRowHeight="0" customHeight="1" zeroHeight="1"/>
  <cols>
    <col min="1" max="1" width="2.453125" style="213" customWidth="1"/>
    <col min="2" max="2" width="67.36328125" style="2" customWidth="1"/>
    <col min="3" max="4" width="11.1796875" style="3" customWidth="1"/>
    <col min="5" max="5" width="11.1796875" style="2" customWidth="1"/>
    <col min="6" max="7" width="11.1796875" style="3" customWidth="1"/>
    <col min="8" max="8" width="11.1796875" style="213" customWidth="1"/>
    <col min="9" max="9" width="5.81640625" style="213" customWidth="1"/>
    <col min="10" max="10" width="56.1796875" style="213" customWidth="1"/>
    <col min="11" max="16" width="11.1796875" style="214" customWidth="1"/>
    <col min="17" max="17" width="8.81640625" style="213" customWidth="1" collapsed="1"/>
    <col min="18" max="27" width="8.81640625" style="213" customWidth="1"/>
    <col min="28" max="16384" width="8.81640625" style="213" hidden="1"/>
  </cols>
  <sheetData>
    <row r="1" spans="1:27" s="208" customFormat="1" ht="3.65" customHeight="1" thickBot="1">
      <c r="B1" s="2"/>
      <c r="C1" s="3"/>
      <c r="D1" s="3"/>
      <c r="E1" s="3"/>
      <c r="F1" s="3"/>
      <c r="G1" s="3"/>
      <c r="H1" s="209"/>
      <c r="I1" s="209"/>
      <c r="J1" s="209"/>
    </row>
    <row r="2" spans="1:27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27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27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27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27" ht="15.5">
      <c r="C6" s="2"/>
      <c r="D6" s="2"/>
      <c r="F6" s="2"/>
      <c r="G6" s="2"/>
      <c r="K6" s="213"/>
      <c r="L6" s="213"/>
      <c r="M6" s="213"/>
      <c r="N6" s="213"/>
      <c r="O6" s="213"/>
      <c r="P6" s="213"/>
    </row>
    <row r="7" spans="1:27" s="208" customFormat="1" ht="15" customHeight="1">
      <c r="B7" s="4" t="s">
        <v>790</v>
      </c>
      <c r="C7" s="5"/>
      <c r="D7" s="5"/>
      <c r="E7" s="5"/>
      <c r="F7" s="5"/>
      <c r="G7" s="5"/>
      <c r="H7" s="212"/>
      <c r="I7" s="212"/>
      <c r="J7" s="211" t="s">
        <v>792</v>
      </c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</row>
    <row r="8" spans="1:27" ht="15" customHeight="1" thickBot="1"/>
    <row r="9" spans="1:27" ht="18" customHeight="1" thickBot="1">
      <c r="B9" s="30"/>
      <c r="C9" s="1506" t="s">
        <v>25</v>
      </c>
      <c r="D9" s="1507"/>
      <c r="E9" s="1507"/>
      <c r="F9" s="1507"/>
      <c r="G9" s="1507"/>
      <c r="H9" s="1507"/>
      <c r="J9" s="30"/>
      <c r="K9" s="1506" t="s">
        <v>12</v>
      </c>
      <c r="L9" s="1507"/>
      <c r="M9" s="1507"/>
      <c r="N9" s="1507"/>
      <c r="O9" s="1507"/>
      <c r="P9" s="1507"/>
    </row>
    <row r="10" spans="1:27" ht="17.5" customHeight="1" thickBot="1">
      <c r="B10" s="179" t="s">
        <v>26</v>
      </c>
      <c r="C10" s="32" t="str">
        <f>Menu!D10</f>
        <v>2T26</v>
      </c>
      <c r="D10" s="100" t="str">
        <f>Menu!D11</f>
        <v>2T25</v>
      </c>
      <c r="E10" s="32" t="s">
        <v>137</v>
      </c>
      <c r="F10" s="32" t="str">
        <f>Destaques!$F$10</f>
        <v>1S26</v>
      </c>
      <c r="G10" s="32" t="str">
        <f>Destaques!$G$10</f>
        <v>1S25</v>
      </c>
      <c r="H10" s="32" t="s">
        <v>137</v>
      </c>
      <c r="J10" s="190" t="s">
        <v>618</v>
      </c>
      <c r="K10" s="32" t="str">
        <f>Menu!$D$15</f>
        <v>2Q26</v>
      </c>
      <c r="L10" s="100" t="str">
        <f>Menu!$D$16</f>
        <v>2Q25</v>
      </c>
      <c r="M10" s="32" t="s">
        <v>13</v>
      </c>
      <c r="N10" s="32" t="str">
        <f>Destaques!$F$27</f>
        <v>1H26</v>
      </c>
      <c r="O10" s="32" t="str">
        <f>Destaques!$G$27</f>
        <v>1H25</v>
      </c>
      <c r="P10" s="32" t="s">
        <v>13</v>
      </c>
    </row>
    <row r="11" spans="1:27" ht="17.5" customHeight="1" thickBot="1">
      <c r="B11" s="184" t="s">
        <v>949</v>
      </c>
      <c r="C11" s="185">
        <v>1489.3576945499972</v>
      </c>
      <c r="D11" s="185">
        <v>416.30704845999742</v>
      </c>
      <c r="E11" s="186">
        <f t="shared" ref="E11:E27" si="0">IF(OR(AND(D11&gt;0,C11&lt;0),AND(D11&lt;0,C11&gt;0)),"n.a",IFERROR(C11/D11-1,"N.A."))</f>
        <v>2.5775461887071756</v>
      </c>
      <c r="F11" s="185">
        <v>2731.0625595399997</v>
      </c>
      <c r="G11" s="185">
        <v>1690.752543709998</v>
      </c>
      <c r="H11" s="186">
        <f t="shared" ref="H11:H27" si="1">IF(OR(AND(G11&gt;0,F11&lt;0),AND(G11&lt;0,F11&gt;0)),"n.a",IFERROR(F11/G11-1,"N.A."))</f>
        <v>0.61529407109290046</v>
      </c>
      <c r="J11" s="184" t="s">
        <v>949</v>
      </c>
      <c r="K11" s="185">
        <f>C11</f>
        <v>1489.3576945499972</v>
      </c>
      <c r="L11" s="185">
        <f t="shared" ref="L11:L27" si="2">D11</f>
        <v>416.30704845999742</v>
      </c>
      <c r="M11" s="186">
        <f>IFERROR(K11/L11-1,"N.A.")</f>
        <v>2.5775461887071756</v>
      </c>
      <c r="N11" s="185">
        <f>F11</f>
        <v>2731.0625595399997</v>
      </c>
      <c r="O11" s="185">
        <f t="shared" ref="O11:O27" si="3">G11</f>
        <v>1690.752543709998</v>
      </c>
      <c r="P11" s="186">
        <f>IFERROR(N11/O11-1,"N.A.")</f>
        <v>0.61529407109290046</v>
      </c>
      <c r="R11" s="773">
        <f>C11-K11</f>
        <v>0</v>
      </c>
      <c r="S11" s="773">
        <f>D11-L11</f>
        <v>0</v>
      </c>
      <c r="T11" s="773">
        <f t="shared" ref="T11:T27" si="4">F11-N11</f>
        <v>0</v>
      </c>
      <c r="U11" s="773">
        <f t="shared" ref="U11:U27" si="5">G11-O11</f>
        <v>0</v>
      </c>
    </row>
    <row r="12" spans="1:27" ht="17.5" customHeight="1">
      <c r="B12" s="173" t="s">
        <v>113</v>
      </c>
      <c r="C12" s="174">
        <v>-1368.7239999999999</v>
      </c>
      <c r="D12" s="174">
        <v>-1380.7370000000001</v>
      </c>
      <c r="E12" s="193">
        <f t="shared" si="0"/>
        <v>-8.7004259319480859E-3</v>
      </c>
      <c r="F12" s="174">
        <v>-2849.509</v>
      </c>
      <c r="G12" s="174">
        <v>-2712.1350000000002</v>
      </c>
      <c r="H12" s="193">
        <f t="shared" si="1"/>
        <v>5.0651608419197247E-2</v>
      </c>
      <c r="J12" s="173" t="s">
        <v>358</v>
      </c>
      <c r="K12" s="174">
        <f t="shared" ref="K12:K27" si="6">C12</f>
        <v>-1368.7239999999999</v>
      </c>
      <c r="L12" s="174">
        <f t="shared" si="2"/>
        <v>-1380.7370000000001</v>
      </c>
      <c r="M12" s="193">
        <f t="shared" ref="M12:M27" si="7">IFERROR(K12/L12-1,"N.A.")</f>
        <v>-8.7004259319480859E-3</v>
      </c>
      <c r="N12" s="174">
        <f t="shared" ref="N12:N27" si="8">F12</f>
        <v>-2849.509</v>
      </c>
      <c r="O12" s="174">
        <f t="shared" si="3"/>
        <v>-2712.1350000000002</v>
      </c>
      <c r="P12" s="193">
        <f t="shared" ref="P12:P27" si="9">IFERROR(N12/O12-1,"N.A.")</f>
        <v>5.0651608419197247E-2</v>
      </c>
      <c r="R12" s="773">
        <f t="shared" ref="R12:S27" si="10">C12-K12</f>
        <v>0</v>
      </c>
      <c r="S12" s="773">
        <f t="shared" si="10"/>
        <v>0</v>
      </c>
      <c r="T12" s="773">
        <f t="shared" si="4"/>
        <v>0</v>
      </c>
      <c r="U12" s="773">
        <f t="shared" si="5"/>
        <v>0</v>
      </c>
    </row>
    <row r="13" spans="1:27" ht="17.5" customHeight="1">
      <c r="B13" s="173" t="s">
        <v>114</v>
      </c>
      <c r="C13" s="174">
        <v>-1146.69</v>
      </c>
      <c r="D13" s="174">
        <v>64.625</v>
      </c>
      <c r="E13" s="193" t="str">
        <f t="shared" si="0"/>
        <v>n.a</v>
      </c>
      <c r="F13" s="174">
        <v>-2081.0120000000002</v>
      </c>
      <c r="G13" s="174">
        <v>-942.60400000000004</v>
      </c>
      <c r="H13" s="193">
        <f t="shared" si="1"/>
        <v>1.2077266805572648</v>
      </c>
      <c r="J13" s="173" t="s">
        <v>359</v>
      </c>
      <c r="K13" s="174">
        <f t="shared" si="6"/>
        <v>-1146.69</v>
      </c>
      <c r="L13" s="174">
        <f t="shared" si="2"/>
        <v>64.625</v>
      </c>
      <c r="M13" s="193">
        <f t="shared" si="7"/>
        <v>-18.743752417794973</v>
      </c>
      <c r="N13" s="174">
        <f t="shared" si="8"/>
        <v>-2081.0120000000002</v>
      </c>
      <c r="O13" s="174">
        <f t="shared" si="3"/>
        <v>-942.60400000000004</v>
      </c>
      <c r="P13" s="193">
        <f t="shared" si="9"/>
        <v>1.2077266805572648</v>
      </c>
      <c r="R13" s="773">
        <f t="shared" si="10"/>
        <v>0</v>
      </c>
      <c r="S13" s="773">
        <f t="shared" si="10"/>
        <v>0</v>
      </c>
      <c r="T13" s="773">
        <f t="shared" si="4"/>
        <v>0</v>
      </c>
      <c r="U13" s="773">
        <f t="shared" si="5"/>
        <v>0</v>
      </c>
    </row>
    <row r="14" spans="1:27" ht="16.5" customHeight="1">
      <c r="B14" s="173" t="s">
        <v>115</v>
      </c>
      <c r="C14" s="174">
        <v>-29.61</v>
      </c>
      <c r="D14" s="174">
        <v>17.908000000000001</v>
      </c>
      <c r="E14" s="193" t="str">
        <f t="shared" si="0"/>
        <v>n.a</v>
      </c>
      <c r="F14" s="174">
        <v>-48.587000000000003</v>
      </c>
      <c r="G14" s="174">
        <v>10.66</v>
      </c>
      <c r="H14" s="193" t="str">
        <f t="shared" si="1"/>
        <v>n.a</v>
      </c>
      <c r="J14" s="173" t="s">
        <v>360</v>
      </c>
      <c r="K14" s="174">
        <f t="shared" si="6"/>
        <v>-29.61</v>
      </c>
      <c r="L14" s="174">
        <f t="shared" si="2"/>
        <v>17.908000000000001</v>
      </c>
      <c r="M14" s="193">
        <f t="shared" si="7"/>
        <v>-2.6534509716327896</v>
      </c>
      <c r="N14" s="174">
        <f t="shared" si="8"/>
        <v>-48.587000000000003</v>
      </c>
      <c r="O14" s="174">
        <f t="shared" si="3"/>
        <v>10.66</v>
      </c>
      <c r="P14" s="193">
        <f t="shared" si="9"/>
        <v>-5.5578799249530961</v>
      </c>
      <c r="R14" s="773">
        <f t="shared" si="10"/>
        <v>0</v>
      </c>
      <c r="S14" s="773">
        <f t="shared" si="10"/>
        <v>0</v>
      </c>
      <c r="T14" s="773">
        <f t="shared" si="4"/>
        <v>0</v>
      </c>
      <c r="U14" s="773">
        <f t="shared" si="5"/>
        <v>0</v>
      </c>
    </row>
    <row r="15" spans="1:27" ht="17.5" customHeight="1">
      <c r="B15" s="173" t="s">
        <v>116</v>
      </c>
      <c r="C15" s="174">
        <v>-350.66300000000001</v>
      </c>
      <c r="D15" s="174">
        <v>-318.83100000000002</v>
      </c>
      <c r="E15" s="193">
        <f t="shared" si="0"/>
        <v>9.9839727002706713E-2</v>
      </c>
      <c r="F15" s="174">
        <v>-706.12699999999995</v>
      </c>
      <c r="G15" s="174">
        <v>-651.49300000000005</v>
      </c>
      <c r="H15" s="193">
        <f t="shared" si="1"/>
        <v>8.3859688438709057E-2</v>
      </c>
      <c r="J15" s="173" t="s">
        <v>361</v>
      </c>
      <c r="K15" s="174">
        <f t="shared" si="6"/>
        <v>-350.66300000000001</v>
      </c>
      <c r="L15" s="174">
        <f t="shared" si="2"/>
        <v>-318.83100000000002</v>
      </c>
      <c r="M15" s="193">
        <f t="shared" si="7"/>
        <v>9.9839727002706713E-2</v>
      </c>
      <c r="N15" s="174">
        <f t="shared" si="8"/>
        <v>-706.12699999999995</v>
      </c>
      <c r="O15" s="174">
        <f t="shared" si="3"/>
        <v>-651.49300000000005</v>
      </c>
      <c r="P15" s="193">
        <f t="shared" si="9"/>
        <v>8.3859688438709057E-2</v>
      </c>
      <c r="R15" s="773">
        <f t="shared" si="10"/>
        <v>0</v>
      </c>
      <c r="S15" s="773">
        <f t="shared" si="10"/>
        <v>0</v>
      </c>
      <c r="T15" s="773">
        <f t="shared" si="4"/>
        <v>0</v>
      </c>
      <c r="U15" s="773">
        <f t="shared" si="5"/>
        <v>0</v>
      </c>
    </row>
    <row r="16" spans="1:27" ht="17.5" customHeight="1">
      <c r="B16" s="173" t="s">
        <v>117</v>
      </c>
      <c r="C16" s="174">
        <v>1411.383</v>
      </c>
      <c r="D16" s="174">
        <v>1163.6030000000001</v>
      </c>
      <c r="E16" s="193">
        <f t="shared" si="0"/>
        <v>0.21294204294763763</v>
      </c>
      <c r="F16" s="174">
        <v>2793.1669999999999</v>
      </c>
      <c r="G16" s="174">
        <v>2445.424</v>
      </c>
      <c r="H16" s="193">
        <f t="shared" si="1"/>
        <v>0.14220151597432595</v>
      </c>
      <c r="J16" s="173" t="s">
        <v>362</v>
      </c>
      <c r="K16" s="174">
        <f t="shared" si="6"/>
        <v>1411.383</v>
      </c>
      <c r="L16" s="174">
        <f t="shared" si="2"/>
        <v>1163.6030000000001</v>
      </c>
      <c r="M16" s="193">
        <f t="shared" si="7"/>
        <v>0.21294204294763763</v>
      </c>
      <c r="N16" s="174">
        <f t="shared" si="8"/>
        <v>2793.1669999999999</v>
      </c>
      <c r="O16" s="174">
        <f t="shared" si="3"/>
        <v>2445.424</v>
      </c>
      <c r="P16" s="193">
        <f t="shared" si="9"/>
        <v>0.14220151597432595</v>
      </c>
      <c r="R16" s="773">
        <f t="shared" si="10"/>
        <v>0</v>
      </c>
      <c r="S16" s="773">
        <f t="shared" si="10"/>
        <v>0</v>
      </c>
      <c r="T16" s="773">
        <f t="shared" si="4"/>
        <v>0</v>
      </c>
      <c r="U16" s="773">
        <f t="shared" si="5"/>
        <v>0</v>
      </c>
    </row>
    <row r="17" spans="2:21" ht="17.5" customHeight="1">
      <c r="B17" s="173" t="s">
        <v>472</v>
      </c>
      <c r="C17" s="174">
        <v>1.2789999999999999</v>
      </c>
      <c r="D17" s="174">
        <v>0.997</v>
      </c>
      <c r="E17" s="193">
        <f t="shared" si="0"/>
        <v>0.28284854563691075</v>
      </c>
      <c r="F17" s="174">
        <v>2.4929999999999999</v>
      </c>
      <c r="G17" s="174">
        <v>4.5060000000000002</v>
      </c>
      <c r="H17" s="193">
        <f t="shared" si="1"/>
        <v>-0.44673768308921447</v>
      </c>
      <c r="J17" s="173" t="s">
        <v>473</v>
      </c>
      <c r="K17" s="174">
        <f>C17</f>
        <v>1.2789999999999999</v>
      </c>
      <c r="L17" s="174">
        <f>D17</f>
        <v>0.997</v>
      </c>
      <c r="M17" s="193">
        <f>IFERROR(K17/L17-1,"N.A.")</f>
        <v>0.28284854563691075</v>
      </c>
      <c r="N17" s="174">
        <f>F17</f>
        <v>2.4929999999999999</v>
      </c>
      <c r="O17" s="174">
        <f>G17</f>
        <v>4.5060000000000002</v>
      </c>
      <c r="P17" s="193">
        <f>IFERROR(N17/O17-1,"N.A.")</f>
        <v>-0.44673768308921447</v>
      </c>
      <c r="R17" s="773">
        <f t="shared" si="10"/>
        <v>0</v>
      </c>
      <c r="S17" s="773">
        <f t="shared" si="10"/>
        <v>0</v>
      </c>
      <c r="T17" s="773">
        <f t="shared" si="4"/>
        <v>0</v>
      </c>
      <c r="U17" s="773">
        <f t="shared" si="5"/>
        <v>0</v>
      </c>
    </row>
    <row r="18" spans="2:21" ht="17.5" customHeight="1">
      <c r="B18" s="173" t="s">
        <v>118</v>
      </c>
      <c r="C18" s="174">
        <v>128.874</v>
      </c>
      <c r="D18" s="174">
        <v>48.192</v>
      </c>
      <c r="E18" s="193">
        <f t="shared" si="0"/>
        <v>1.6741782868525896</v>
      </c>
      <c r="F18" s="174">
        <v>250.93299999999999</v>
      </c>
      <c r="G18" s="174">
        <v>161.21100000000001</v>
      </c>
      <c r="H18" s="193">
        <f t="shared" si="1"/>
        <v>0.55655011134475929</v>
      </c>
      <c r="J18" s="173" t="s">
        <v>363</v>
      </c>
      <c r="K18" s="174">
        <f t="shared" si="6"/>
        <v>128.874</v>
      </c>
      <c r="L18" s="174">
        <f t="shared" si="2"/>
        <v>48.192</v>
      </c>
      <c r="M18" s="193">
        <f t="shared" si="7"/>
        <v>1.6741782868525896</v>
      </c>
      <c r="N18" s="174">
        <f t="shared" si="8"/>
        <v>250.93299999999999</v>
      </c>
      <c r="O18" s="174">
        <f t="shared" si="3"/>
        <v>161.21100000000001</v>
      </c>
      <c r="P18" s="193">
        <f t="shared" si="9"/>
        <v>0.55655011134475929</v>
      </c>
      <c r="R18" s="773">
        <f t="shared" si="10"/>
        <v>0</v>
      </c>
      <c r="S18" s="773">
        <f t="shared" si="10"/>
        <v>0</v>
      </c>
      <c r="T18" s="773">
        <f t="shared" si="4"/>
        <v>0</v>
      </c>
      <c r="U18" s="773">
        <f t="shared" si="5"/>
        <v>0</v>
      </c>
    </row>
    <row r="19" spans="2:21" ht="17.5" customHeight="1">
      <c r="B19" s="173" t="s">
        <v>119</v>
      </c>
      <c r="C19" s="174">
        <v>1051.3810000000001</v>
      </c>
      <c r="D19" s="174">
        <v>1102.1110000000001</v>
      </c>
      <c r="E19" s="193">
        <f t="shared" si="0"/>
        <v>-4.6029846358488391E-2</v>
      </c>
      <c r="F19" s="174">
        <v>2270.7840000000001</v>
      </c>
      <c r="G19" s="174">
        <v>2210.14</v>
      </c>
      <c r="H19" s="193">
        <f t="shared" si="1"/>
        <v>2.743898576560766E-2</v>
      </c>
      <c r="J19" s="173" t="s">
        <v>364</v>
      </c>
      <c r="K19" s="174">
        <f t="shared" si="6"/>
        <v>1051.3810000000001</v>
      </c>
      <c r="L19" s="174">
        <f t="shared" si="2"/>
        <v>1102.1110000000001</v>
      </c>
      <c r="M19" s="193">
        <f t="shared" si="7"/>
        <v>-4.6029846358488391E-2</v>
      </c>
      <c r="N19" s="174">
        <f t="shared" si="8"/>
        <v>2270.7840000000001</v>
      </c>
      <c r="O19" s="174">
        <f t="shared" si="3"/>
        <v>2210.14</v>
      </c>
      <c r="P19" s="193">
        <f t="shared" si="9"/>
        <v>2.743898576560766E-2</v>
      </c>
      <c r="R19" s="773">
        <f t="shared" si="10"/>
        <v>0</v>
      </c>
      <c r="S19" s="773">
        <f t="shared" si="10"/>
        <v>0</v>
      </c>
      <c r="T19" s="773">
        <f t="shared" si="4"/>
        <v>0</v>
      </c>
      <c r="U19" s="773">
        <f t="shared" si="5"/>
        <v>0</v>
      </c>
    </row>
    <row r="20" spans="2:21" ht="17.5" customHeight="1">
      <c r="B20" s="173" t="s">
        <v>120</v>
      </c>
      <c r="C20" s="174">
        <v>2.996</v>
      </c>
      <c r="D20" s="174">
        <v>7.7839999999999998</v>
      </c>
      <c r="E20" s="193">
        <f t="shared" si="0"/>
        <v>-0.6151079136690647</v>
      </c>
      <c r="F20" s="174">
        <v>7.5119999999999996</v>
      </c>
      <c r="G20" s="174">
        <v>12.048</v>
      </c>
      <c r="H20" s="193">
        <f t="shared" si="1"/>
        <v>-0.37649402390438247</v>
      </c>
      <c r="J20" s="173" t="s">
        <v>365</v>
      </c>
      <c r="K20" s="174">
        <f t="shared" si="6"/>
        <v>2.996</v>
      </c>
      <c r="L20" s="174">
        <f t="shared" si="2"/>
        <v>7.7839999999999998</v>
      </c>
      <c r="M20" s="193">
        <f t="shared" si="7"/>
        <v>-0.6151079136690647</v>
      </c>
      <c r="N20" s="174">
        <f t="shared" si="8"/>
        <v>7.5119999999999996</v>
      </c>
      <c r="O20" s="174">
        <f t="shared" si="3"/>
        <v>12.048</v>
      </c>
      <c r="P20" s="193">
        <f t="shared" si="9"/>
        <v>-0.37649402390438247</v>
      </c>
      <c r="R20" s="773">
        <f t="shared" si="10"/>
        <v>0</v>
      </c>
      <c r="S20" s="773">
        <f t="shared" si="10"/>
        <v>0</v>
      </c>
      <c r="T20" s="773">
        <f t="shared" si="4"/>
        <v>0</v>
      </c>
      <c r="U20" s="773">
        <f t="shared" si="5"/>
        <v>0</v>
      </c>
    </row>
    <row r="21" spans="2:21" ht="17.5" customHeight="1">
      <c r="B21" s="173" t="s">
        <v>121</v>
      </c>
      <c r="C21" s="174">
        <v>11.76</v>
      </c>
      <c r="D21" s="174">
        <v>3.944</v>
      </c>
      <c r="E21" s="193">
        <f t="shared" si="0"/>
        <v>1.9817444219066935</v>
      </c>
      <c r="F21" s="174">
        <v>9.3369999999999997</v>
      </c>
      <c r="G21" s="174">
        <v>7.7690000000000001</v>
      </c>
      <c r="H21" s="193">
        <f t="shared" si="1"/>
        <v>0.20182777706268507</v>
      </c>
      <c r="J21" s="173" t="s">
        <v>366</v>
      </c>
      <c r="K21" s="174">
        <f t="shared" si="6"/>
        <v>11.76</v>
      </c>
      <c r="L21" s="174">
        <f t="shared" si="2"/>
        <v>3.944</v>
      </c>
      <c r="M21" s="193">
        <f>E21</f>
        <v>1.9817444219066935</v>
      </c>
      <c r="N21" s="174">
        <f t="shared" si="8"/>
        <v>9.3369999999999997</v>
      </c>
      <c r="O21" s="174">
        <f t="shared" si="3"/>
        <v>7.7690000000000001</v>
      </c>
      <c r="P21" s="193">
        <f>H21</f>
        <v>0.20182777706268507</v>
      </c>
      <c r="R21" s="773">
        <f t="shared" si="10"/>
        <v>0</v>
      </c>
      <c r="S21" s="773">
        <f t="shared" si="10"/>
        <v>0</v>
      </c>
      <c r="T21" s="773">
        <f t="shared" si="4"/>
        <v>0</v>
      </c>
      <c r="U21" s="773">
        <f t="shared" si="5"/>
        <v>0</v>
      </c>
    </row>
    <row r="22" spans="2:21" ht="17.5" customHeight="1">
      <c r="B22" s="173" t="s">
        <v>122</v>
      </c>
      <c r="C22" s="174">
        <v>-89.088999999999999</v>
      </c>
      <c r="D22" s="174">
        <v>-47.33</v>
      </c>
      <c r="E22" s="193">
        <f t="shared" si="0"/>
        <v>0.8822945277836467</v>
      </c>
      <c r="F22" s="174">
        <v>-136.226</v>
      </c>
      <c r="G22" s="174">
        <v>-127.56399999999999</v>
      </c>
      <c r="H22" s="193">
        <f t="shared" si="1"/>
        <v>6.7903170173403193E-2</v>
      </c>
      <c r="J22" s="173" t="s">
        <v>367</v>
      </c>
      <c r="K22" s="174">
        <f t="shared" si="6"/>
        <v>-89.088999999999999</v>
      </c>
      <c r="L22" s="174">
        <f t="shared" si="2"/>
        <v>-47.33</v>
      </c>
      <c r="M22" s="193">
        <f t="shared" si="7"/>
        <v>0.8822945277836467</v>
      </c>
      <c r="N22" s="174">
        <f t="shared" si="8"/>
        <v>-136.226</v>
      </c>
      <c r="O22" s="174">
        <f t="shared" si="3"/>
        <v>-127.56399999999999</v>
      </c>
      <c r="P22" s="193">
        <f t="shared" si="9"/>
        <v>6.7903170173403193E-2</v>
      </c>
      <c r="R22" s="773">
        <f t="shared" si="10"/>
        <v>0</v>
      </c>
      <c r="S22" s="773">
        <f t="shared" si="10"/>
        <v>0</v>
      </c>
      <c r="T22" s="773">
        <f t="shared" si="4"/>
        <v>0</v>
      </c>
      <c r="U22" s="773">
        <f t="shared" si="5"/>
        <v>0</v>
      </c>
    </row>
    <row r="23" spans="2:21" ht="17.5" hidden="1" customHeight="1">
      <c r="B23" s="782" t="s">
        <v>123</v>
      </c>
      <c r="C23" s="174">
        <v>0</v>
      </c>
      <c r="D23" s="174">
        <v>-166.33099999999999</v>
      </c>
      <c r="E23" s="193">
        <f t="shared" si="0"/>
        <v>-1</v>
      </c>
      <c r="F23" s="174">
        <v>0</v>
      </c>
      <c r="G23" s="174">
        <v>-166.33099999999999</v>
      </c>
      <c r="H23" s="193">
        <f t="shared" si="1"/>
        <v>-1</v>
      </c>
      <c r="J23" s="782" t="s">
        <v>538</v>
      </c>
      <c r="K23" s="174">
        <f t="shared" si="6"/>
        <v>0</v>
      </c>
      <c r="L23" s="174">
        <f t="shared" si="2"/>
        <v>-166.33099999999999</v>
      </c>
      <c r="M23" s="193">
        <f t="shared" si="7"/>
        <v>-1</v>
      </c>
      <c r="N23" s="174">
        <f t="shared" si="8"/>
        <v>0</v>
      </c>
      <c r="O23" s="174">
        <f t="shared" si="3"/>
        <v>-166.33099999999999</v>
      </c>
      <c r="P23" s="193">
        <f t="shared" si="9"/>
        <v>-1</v>
      </c>
      <c r="R23" s="773">
        <f t="shared" si="10"/>
        <v>0</v>
      </c>
      <c r="S23" s="773">
        <f t="shared" si="10"/>
        <v>0</v>
      </c>
      <c r="T23" s="773">
        <f t="shared" si="4"/>
        <v>0</v>
      </c>
      <c r="U23" s="773">
        <f t="shared" si="5"/>
        <v>0</v>
      </c>
    </row>
    <row r="24" spans="2:21" ht="17.5" customHeight="1" thickBot="1">
      <c r="B24" s="173" t="s">
        <v>124</v>
      </c>
      <c r="C24" s="174">
        <v>-66.694999999999993</v>
      </c>
      <c r="D24" s="174">
        <v>-31.184950000000001</v>
      </c>
      <c r="E24" s="193">
        <f t="shared" si="0"/>
        <v>1.1386919010612488</v>
      </c>
      <c r="F24" s="174">
        <v>-93.296000000000006</v>
      </c>
      <c r="G24" s="174">
        <v>-62.953830000000004</v>
      </c>
      <c r="H24" s="193">
        <f t="shared" si="1"/>
        <v>0.4819749648273981</v>
      </c>
      <c r="J24" s="173" t="s">
        <v>368</v>
      </c>
      <c r="K24" s="174">
        <f t="shared" si="6"/>
        <v>-66.694999999999993</v>
      </c>
      <c r="L24" s="174">
        <f t="shared" si="2"/>
        <v>-31.184950000000001</v>
      </c>
      <c r="M24" s="193">
        <f t="shared" si="7"/>
        <v>1.1386919010612488</v>
      </c>
      <c r="N24" s="174">
        <f t="shared" si="8"/>
        <v>-93.296000000000006</v>
      </c>
      <c r="O24" s="174">
        <f t="shared" si="3"/>
        <v>-62.953830000000004</v>
      </c>
      <c r="P24" s="193">
        <f t="shared" si="9"/>
        <v>0.4819749648273981</v>
      </c>
      <c r="R24" s="773">
        <f t="shared" si="10"/>
        <v>0</v>
      </c>
      <c r="S24" s="773">
        <f t="shared" si="10"/>
        <v>0</v>
      </c>
      <c r="T24" s="773">
        <f t="shared" si="4"/>
        <v>0</v>
      </c>
      <c r="U24" s="773">
        <f t="shared" si="5"/>
        <v>0</v>
      </c>
    </row>
    <row r="25" spans="2:21" ht="17.5" customHeight="1" thickBot="1">
      <c r="B25" s="184" t="s">
        <v>950</v>
      </c>
      <c r="C25" s="185">
        <f>SUM(C11:C24)</f>
        <v>1045.5596945499976</v>
      </c>
      <c r="D25" s="185">
        <v>881.05709845999763</v>
      </c>
      <c r="E25" s="186">
        <f t="shared" si="0"/>
        <v>0.18671048264355927</v>
      </c>
      <c r="F25" s="185">
        <f>SUM(F11:F24)</f>
        <v>2150.5315595399998</v>
      </c>
      <c r="G25" s="185">
        <v>1879.4297137099977</v>
      </c>
      <c r="H25" s="186">
        <f t="shared" si="1"/>
        <v>0.14424686587233237</v>
      </c>
      <c r="J25" s="184" t="s">
        <v>1039</v>
      </c>
      <c r="K25" s="185">
        <f t="shared" si="6"/>
        <v>1045.5596945499976</v>
      </c>
      <c r="L25" s="185">
        <f t="shared" si="2"/>
        <v>881.05709845999763</v>
      </c>
      <c r="M25" s="186">
        <f t="shared" si="7"/>
        <v>0.18671048264355927</v>
      </c>
      <c r="N25" s="185">
        <f t="shared" si="8"/>
        <v>2150.5315595399998</v>
      </c>
      <c r="O25" s="185">
        <f t="shared" si="3"/>
        <v>1879.4297137099977</v>
      </c>
      <c r="P25" s="186">
        <f t="shared" si="9"/>
        <v>0.14424686587233237</v>
      </c>
      <c r="R25" s="773">
        <f t="shared" si="10"/>
        <v>0</v>
      </c>
      <c r="S25" s="773">
        <f t="shared" si="10"/>
        <v>0</v>
      </c>
      <c r="T25" s="773">
        <f t="shared" si="4"/>
        <v>0</v>
      </c>
      <c r="U25" s="773">
        <f t="shared" si="5"/>
        <v>0</v>
      </c>
    </row>
    <row r="26" spans="2:21" ht="17.5" customHeight="1" thickBot="1">
      <c r="B26" s="173" t="s">
        <v>569</v>
      </c>
      <c r="C26" s="174">
        <f>-'DRE Reg'!C32/1000</f>
        <v>-79.270235170000063</v>
      </c>
      <c r="D26" s="174">
        <v>-91.50501343000002</v>
      </c>
      <c r="E26" s="193">
        <f t="shared" si="0"/>
        <v>-0.13370609763758334</v>
      </c>
      <c r="F26" s="174">
        <f>-'DRE Reg'!F32/1000</f>
        <v>-163.05463404000002</v>
      </c>
      <c r="G26" s="174">
        <v>-166.61801343000002</v>
      </c>
      <c r="H26" s="193">
        <f t="shared" si="1"/>
        <v>-2.138651948036252E-2</v>
      </c>
      <c r="J26" s="173" t="s">
        <v>242</v>
      </c>
      <c r="K26" s="174">
        <f t="shared" si="6"/>
        <v>-79.270235170000063</v>
      </c>
      <c r="L26" s="174">
        <f t="shared" si="2"/>
        <v>-91.50501343000002</v>
      </c>
      <c r="M26" s="193">
        <f t="shared" si="7"/>
        <v>-0.13370609763758334</v>
      </c>
      <c r="N26" s="174">
        <f t="shared" si="8"/>
        <v>-163.05463404000002</v>
      </c>
      <c r="O26" s="174">
        <f t="shared" si="3"/>
        <v>-166.61801343000002</v>
      </c>
      <c r="P26" s="193">
        <f t="shared" si="9"/>
        <v>-2.138651948036252E-2</v>
      </c>
      <c r="R26" s="773">
        <f t="shared" si="10"/>
        <v>0</v>
      </c>
      <c r="S26" s="773">
        <f t="shared" si="10"/>
        <v>0</v>
      </c>
      <c r="T26" s="773">
        <f t="shared" si="4"/>
        <v>0</v>
      </c>
      <c r="U26" s="773">
        <f t="shared" si="5"/>
        <v>0</v>
      </c>
    </row>
    <row r="27" spans="2:21" ht="17.5" customHeight="1" thickBot="1">
      <c r="B27" s="142" t="s">
        <v>664</v>
      </c>
      <c r="C27" s="143">
        <f>SUM(C25:C26)</f>
        <v>966.28945937999754</v>
      </c>
      <c r="D27" s="143">
        <v>789.55208502999767</v>
      </c>
      <c r="E27" s="194">
        <f t="shared" si="0"/>
        <v>0.22384511129912976</v>
      </c>
      <c r="F27" s="143">
        <f>SUM(F25:F26)</f>
        <v>1987.4769254999997</v>
      </c>
      <c r="G27" s="143">
        <v>1712.8117002799977</v>
      </c>
      <c r="H27" s="194">
        <f t="shared" si="1"/>
        <v>0.16035926492976538</v>
      </c>
      <c r="J27" s="142" t="s">
        <v>1040</v>
      </c>
      <c r="K27" s="143">
        <f t="shared" si="6"/>
        <v>966.28945937999754</v>
      </c>
      <c r="L27" s="143">
        <f t="shared" si="2"/>
        <v>789.55208502999767</v>
      </c>
      <c r="M27" s="194">
        <f t="shared" si="7"/>
        <v>0.22384511129912976</v>
      </c>
      <c r="N27" s="143">
        <f t="shared" si="8"/>
        <v>1987.4769254999997</v>
      </c>
      <c r="O27" s="143">
        <f t="shared" si="3"/>
        <v>1712.8117002799977</v>
      </c>
      <c r="P27" s="194">
        <f t="shared" si="9"/>
        <v>0.16035926492976538</v>
      </c>
      <c r="R27" s="773">
        <f t="shared" si="10"/>
        <v>0</v>
      </c>
      <c r="S27" s="773">
        <f t="shared" si="10"/>
        <v>0</v>
      </c>
      <c r="T27" s="773">
        <f t="shared" si="4"/>
        <v>0</v>
      </c>
      <c r="U27" s="773">
        <f t="shared" si="5"/>
        <v>0</v>
      </c>
    </row>
    <row r="28" spans="2:21" ht="15" customHeight="1">
      <c r="C28" s="85"/>
      <c r="D28" s="85"/>
      <c r="F28" s="783"/>
      <c r="J28" s="735"/>
      <c r="K28" s="229"/>
    </row>
    <row r="29" spans="2:21" ht="15" customHeight="1">
      <c r="B29" s="312" t="s">
        <v>481</v>
      </c>
      <c r="C29" s="159">
        <f>SUM(C11:C24)-C25</f>
        <v>0</v>
      </c>
      <c r="D29" s="159">
        <f>SUM(D11:D24)-D25</f>
        <v>0</v>
      </c>
      <c r="E29" s="784"/>
      <c r="F29" s="785">
        <f>SUM(F11:F24)-F25</f>
        <v>0</v>
      </c>
      <c r="G29" s="785">
        <f>SUM(G11:G24)-G25</f>
        <v>0</v>
      </c>
      <c r="H29" s="786"/>
      <c r="J29" s="735"/>
      <c r="K29" s="229"/>
    </row>
    <row r="30" spans="2:21" ht="15" customHeight="1">
      <c r="B30" s="312" t="s">
        <v>482</v>
      </c>
      <c r="C30" s="159">
        <f>C27-EBITDA!C14</f>
        <v>-0.60239499000226715</v>
      </c>
      <c r="D30" s="159">
        <f>D27-EBITDA!D14</f>
        <v>8.9970099990068775E-3</v>
      </c>
      <c r="E30" s="785"/>
      <c r="F30" s="785">
        <f>F27-EBITDA!F14</f>
        <v>-0.59063489999971353</v>
      </c>
      <c r="G30" s="785">
        <f>G27-EBITDA!G14</f>
        <v>1.7997629998944831E-2</v>
      </c>
      <c r="H30" s="786"/>
      <c r="J30" s="735"/>
      <c r="K30" s="229"/>
    </row>
    <row r="31" spans="2:21" ht="15" customHeight="1">
      <c r="C31" s="787"/>
      <c r="D31" s="787"/>
      <c r="F31" s="788"/>
      <c r="G31" s="788"/>
      <c r="J31" s="735"/>
      <c r="K31" s="229"/>
    </row>
    <row r="32" spans="2:21" ht="15" customHeight="1">
      <c r="C32" s="85"/>
      <c r="D32" s="85"/>
      <c r="J32" s="735"/>
      <c r="K32" s="229"/>
    </row>
    <row r="33" spans="3:11" ht="15" customHeight="1">
      <c r="C33" s="85"/>
      <c r="D33" s="85"/>
      <c r="F33" s="309"/>
      <c r="G33" s="783"/>
      <c r="J33" s="735"/>
      <c r="K33" s="229"/>
    </row>
    <row r="34" spans="3:11" ht="15" customHeight="1">
      <c r="C34" s="85"/>
      <c r="D34" s="85"/>
      <c r="F34" s="309"/>
      <c r="G34" s="783"/>
      <c r="J34" s="735"/>
      <c r="K34" s="229"/>
    </row>
    <row r="35" spans="3:11" ht="15" customHeight="1">
      <c r="C35" s="85"/>
      <c r="D35" s="85"/>
      <c r="J35" s="735"/>
      <c r="K35" s="229"/>
    </row>
    <row r="36" spans="3:11" ht="0" hidden="1" customHeight="1">
      <c r="C36" s="85"/>
      <c r="D36" s="85"/>
      <c r="J36" s="735"/>
      <c r="K36" s="229"/>
    </row>
    <row r="37" spans="3:11" ht="0" hidden="1" customHeight="1">
      <c r="C37" s="85"/>
      <c r="D37" s="85"/>
      <c r="J37" s="735"/>
      <c r="K37" s="229"/>
    </row>
    <row r="38" spans="3:11" ht="0" hidden="1" customHeight="1">
      <c r="C38" s="85"/>
      <c r="D38" s="85"/>
      <c r="J38" s="735"/>
      <c r="K38" s="229"/>
    </row>
    <row r="39" spans="3:11" ht="0" hidden="1" customHeight="1">
      <c r="C39" s="85"/>
      <c r="D39" s="85"/>
      <c r="J39" s="735"/>
      <c r="K39" s="229"/>
    </row>
    <row r="40" spans="3:11" ht="0" hidden="1" customHeight="1">
      <c r="C40" s="85"/>
      <c r="D40" s="85"/>
      <c r="J40" s="735"/>
      <c r="K40" s="229"/>
    </row>
    <row r="41" spans="3:11" ht="0" hidden="1" customHeight="1">
      <c r="C41" s="85"/>
      <c r="D41" s="85"/>
      <c r="J41" s="735"/>
      <c r="K41" s="229"/>
    </row>
    <row r="42" spans="3:11" ht="0" hidden="1" customHeight="1">
      <c r="C42" s="85"/>
      <c r="D42" s="85"/>
      <c r="J42" s="735"/>
      <c r="K42" s="229"/>
    </row>
    <row r="43" spans="3:11" ht="0" hidden="1" customHeight="1">
      <c r="C43" s="85"/>
      <c r="D43" s="85"/>
      <c r="J43" s="735"/>
      <c r="K43" s="229"/>
    </row>
    <row r="44" spans="3:11" ht="0" hidden="1" customHeight="1">
      <c r="J44" s="735"/>
      <c r="K44" s="229"/>
    </row>
    <row r="45" spans="3:11" ht="0" hidden="1" customHeight="1">
      <c r="J45" s="735"/>
      <c r="K45" s="229"/>
    </row>
    <row r="46" spans="3:11" ht="0" hidden="1" customHeight="1">
      <c r="J46" s="735"/>
      <c r="K46" s="229"/>
    </row>
    <row r="47" spans="3:11" ht="0" hidden="1" customHeight="1">
      <c r="J47" s="735"/>
      <c r="K47" s="229"/>
    </row>
    <row r="48" spans="3:11" ht="0" hidden="1" customHeight="1">
      <c r="C48" s="85"/>
      <c r="D48" s="85"/>
      <c r="J48" s="735"/>
      <c r="K48" s="229"/>
    </row>
    <row r="49" spans="3:11" ht="0" hidden="1" customHeight="1">
      <c r="C49" s="85"/>
      <c r="D49" s="85"/>
      <c r="J49" s="735"/>
      <c r="K49" s="229"/>
    </row>
    <row r="50" spans="3:11" ht="0" hidden="1" customHeight="1">
      <c r="C50" s="85"/>
      <c r="D50" s="85"/>
      <c r="J50" s="735"/>
      <c r="K50" s="229"/>
    </row>
    <row r="51" spans="3:11" ht="0" hidden="1" customHeight="1">
      <c r="C51" s="85"/>
      <c r="D51" s="85"/>
      <c r="J51" s="735"/>
      <c r="K51" s="229"/>
    </row>
    <row r="52" spans="3:11" ht="0" hidden="1" customHeight="1">
      <c r="C52" s="85"/>
      <c r="D52" s="85"/>
      <c r="J52" s="735"/>
      <c r="K52" s="229"/>
    </row>
    <row r="53" spans="3:11" ht="0" hidden="1" customHeight="1">
      <c r="C53" s="85"/>
      <c r="D53" s="85"/>
      <c r="J53" s="735"/>
      <c r="K53" s="229"/>
    </row>
    <row r="54" spans="3:11" ht="0" hidden="1" customHeight="1">
      <c r="C54" s="85"/>
      <c r="D54" s="85"/>
      <c r="J54" s="735"/>
      <c r="K54" s="229"/>
    </row>
    <row r="55" spans="3:11" ht="0" hidden="1" customHeight="1">
      <c r="C55" s="85"/>
      <c r="D55" s="85"/>
      <c r="J55" s="735"/>
      <c r="K55" s="229"/>
    </row>
    <row r="56" spans="3:11" ht="0" hidden="1" customHeight="1">
      <c r="C56" s="85"/>
      <c r="D56" s="85"/>
      <c r="J56" s="735"/>
      <c r="K56" s="229"/>
    </row>
    <row r="57" spans="3:11" ht="0" hidden="1" customHeight="1">
      <c r="C57" s="85"/>
      <c r="D57" s="85"/>
      <c r="J57" s="735"/>
      <c r="K57" s="229"/>
    </row>
    <row r="58" spans="3:11" ht="0" hidden="1" customHeight="1">
      <c r="C58" s="85"/>
      <c r="D58" s="85"/>
      <c r="J58" s="735"/>
      <c r="K58" s="229"/>
    </row>
    <row r="59" spans="3:11" ht="0" hidden="1" customHeight="1">
      <c r="C59" s="85"/>
      <c r="D59" s="85"/>
      <c r="J59" s="735"/>
      <c r="K59" s="229"/>
    </row>
    <row r="60" spans="3:11" ht="0" hidden="1" customHeight="1">
      <c r="C60" s="85"/>
      <c r="D60" s="85"/>
      <c r="J60" s="735"/>
      <c r="K60" s="229"/>
    </row>
    <row r="61" spans="3:11" ht="0" hidden="1" customHeight="1">
      <c r="C61" s="85"/>
      <c r="D61" s="85"/>
      <c r="J61" s="735"/>
      <c r="K61" s="229"/>
    </row>
    <row r="62" spans="3:11" ht="0" hidden="1" customHeight="1">
      <c r="C62" s="85"/>
      <c r="D62" s="85"/>
      <c r="J62" s="735"/>
      <c r="K62" s="229"/>
    </row>
    <row r="63" spans="3:11" ht="0" hidden="1" customHeight="1">
      <c r="C63" s="85"/>
      <c r="D63" s="85"/>
      <c r="J63" s="735"/>
      <c r="K63" s="229"/>
    </row>
    <row r="64" spans="3:11" ht="0" hidden="1" customHeight="1">
      <c r="C64" s="85"/>
      <c r="D64" s="85"/>
      <c r="J64" s="735"/>
      <c r="K64" s="229"/>
    </row>
    <row r="65" spans="3:11" ht="0" hidden="1" customHeight="1">
      <c r="C65" s="85"/>
      <c r="D65" s="85"/>
      <c r="J65" s="735"/>
      <c r="K65" s="229"/>
    </row>
    <row r="66" spans="3:11" ht="0" hidden="1" customHeight="1">
      <c r="C66" s="85"/>
      <c r="D66" s="85"/>
      <c r="J66" s="735"/>
      <c r="K66" s="229"/>
    </row>
    <row r="67" spans="3:11" ht="0" hidden="1" customHeight="1">
      <c r="C67" s="85"/>
      <c r="D67" s="85"/>
      <c r="J67" s="735"/>
      <c r="K67" s="229"/>
    </row>
    <row r="68" spans="3:11" ht="0" hidden="1" customHeight="1">
      <c r="C68" s="85"/>
      <c r="D68" s="85"/>
      <c r="J68" s="735"/>
      <c r="K68" s="229"/>
    </row>
    <row r="69" spans="3:11" ht="0" hidden="1" customHeight="1">
      <c r="C69" s="85"/>
      <c r="D69" s="85"/>
      <c r="J69" s="735"/>
      <c r="K69" s="229"/>
    </row>
    <row r="70" spans="3:11" ht="0" hidden="1" customHeight="1">
      <c r="C70" s="85"/>
      <c r="D70" s="85"/>
      <c r="J70" s="735"/>
      <c r="K70" s="229"/>
    </row>
    <row r="71" spans="3:11" ht="0" hidden="1" customHeight="1">
      <c r="C71" s="85"/>
      <c r="D71" s="85"/>
      <c r="J71" s="735"/>
      <c r="K71" s="229"/>
    </row>
    <row r="72" spans="3:11" ht="0" hidden="1" customHeight="1">
      <c r="C72" s="85"/>
      <c r="D72" s="85"/>
      <c r="J72" s="735"/>
      <c r="K72" s="229"/>
    </row>
    <row r="73" spans="3:11" ht="0" hidden="1" customHeight="1">
      <c r="C73" s="85"/>
      <c r="D73" s="85"/>
      <c r="J73" s="735"/>
      <c r="K73" s="229"/>
    </row>
    <row r="74" spans="3:11" ht="0" hidden="1" customHeight="1">
      <c r="C74" s="85"/>
      <c r="D74" s="85"/>
      <c r="J74" s="735"/>
      <c r="K74" s="229"/>
    </row>
    <row r="75" spans="3:11" ht="0" hidden="1" customHeight="1">
      <c r="C75" s="85"/>
      <c r="D75" s="85"/>
      <c r="J75" s="735"/>
      <c r="K75" s="229"/>
    </row>
    <row r="76" spans="3:11" ht="0" hidden="1" customHeight="1">
      <c r="C76" s="85"/>
      <c r="D76" s="85"/>
      <c r="J76" s="735"/>
      <c r="K76" s="229"/>
    </row>
    <row r="77" spans="3:11" ht="0" hidden="1" customHeight="1">
      <c r="C77" s="85"/>
      <c r="D77" s="85"/>
      <c r="J77" s="735"/>
      <c r="K77" s="229"/>
    </row>
    <row r="78" spans="3:11" ht="0" hidden="1" customHeight="1">
      <c r="C78" s="85"/>
      <c r="D78" s="85"/>
      <c r="J78" s="735"/>
      <c r="K78" s="229"/>
    </row>
    <row r="79" spans="3:11" ht="0" hidden="1" customHeight="1">
      <c r="C79" s="85"/>
      <c r="D79" s="85"/>
      <c r="J79" s="735"/>
      <c r="K79" s="229"/>
    </row>
    <row r="80" spans="3:11" ht="0" hidden="1" customHeight="1">
      <c r="C80" s="85"/>
      <c r="D80" s="85"/>
      <c r="J80" s="735"/>
      <c r="K80" s="229"/>
    </row>
    <row r="81" spans="3:11" ht="0" hidden="1" customHeight="1">
      <c r="C81" s="85"/>
      <c r="D81" s="85"/>
      <c r="J81" s="735"/>
      <c r="K81" s="229"/>
    </row>
    <row r="82" spans="3:11" ht="0" hidden="1" customHeight="1">
      <c r="C82" s="85"/>
      <c r="D82" s="85"/>
      <c r="J82" s="735"/>
      <c r="K82" s="229"/>
    </row>
    <row r="83" spans="3:11" ht="0" hidden="1" customHeight="1">
      <c r="C83" s="85"/>
      <c r="D83" s="85"/>
      <c r="J83" s="735"/>
      <c r="K83" s="229"/>
    </row>
    <row r="84" spans="3:11" ht="0" hidden="1" customHeight="1">
      <c r="C84" s="85"/>
      <c r="D84" s="85"/>
      <c r="J84" s="735"/>
      <c r="K84" s="229"/>
    </row>
    <row r="85" spans="3:11" ht="0" hidden="1" customHeight="1">
      <c r="C85" s="85"/>
      <c r="D85" s="85"/>
      <c r="J85" s="735"/>
      <c r="K85" s="229"/>
    </row>
    <row r="86" spans="3:11" ht="0" hidden="1" customHeight="1">
      <c r="C86" s="85"/>
      <c r="D86" s="85"/>
      <c r="J86" s="735"/>
      <c r="K86" s="229"/>
    </row>
  </sheetData>
  <mergeCells count="3">
    <mergeCell ref="C9:H9"/>
    <mergeCell ref="K9:P9"/>
    <mergeCell ref="B2:B5"/>
  </mergeCells>
  <hyperlinks>
    <hyperlink ref="F3" location="Menu!A1" display="→Menu←" xr:uid="{1CF7E9EA-240C-4A19-965E-BC1A3B990C26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J8:P8 J28:P1048576 K26:P26 K25:P25 J12:P24 K11:P11 K27:P27 K10:P10 L9:P9" formula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B9DF-BF28-4069-9D8F-549FFCC29739}">
  <sheetPr codeName="Planilha33">
    <tabColor theme="9" tint="0.79998168889431442"/>
  </sheetPr>
  <dimension ref="A1:AA86"/>
  <sheetViews>
    <sheetView showGridLines="0" tabSelected="1" zoomScale="70" zoomScaleNormal="70" workbookViewId="0">
      <pane xSplit="2" ySplit="10" topLeftCell="C11" activePane="bottomRight" state="frozen"/>
      <selection activeCell="N14" sqref="N14"/>
      <selection pane="topRight" activeCell="N14" sqref="N14"/>
      <selection pane="bottomLeft" activeCell="N14" sqref="N14"/>
      <selection pane="bottomRight" activeCell="L10" sqref="L10"/>
    </sheetView>
  </sheetViews>
  <sheetFormatPr defaultColWidth="17.81640625" defaultRowHeight="12.5" outlineLevelCol="1"/>
  <cols>
    <col min="1" max="1" width="1.81640625" style="213" customWidth="1"/>
    <col min="2" max="2" width="54" style="213" bestFit="1" customWidth="1"/>
    <col min="3" max="3" width="11.81640625" style="213" customWidth="1"/>
    <col min="4" max="4" width="14.1796875" style="214" customWidth="1"/>
    <col min="5" max="6" width="11.81640625" style="213" customWidth="1"/>
    <col min="7" max="7" width="13" style="214" customWidth="1"/>
    <col min="8" max="8" width="11.81640625" style="213" customWidth="1"/>
    <col min="9" max="10" width="5" style="213" customWidth="1"/>
    <col min="11" max="11" width="53.81640625" style="213" customWidth="1"/>
    <col min="12" max="14" width="12.81640625" style="213" customWidth="1"/>
    <col min="15" max="17" width="12.81640625" style="213" customWidth="1" outlineLevel="1"/>
    <col min="18" max="16384" width="17.81640625" style="213"/>
  </cols>
  <sheetData>
    <row r="1" spans="1:27" s="208" customFormat="1" ht="3.65" customHeight="1" thickBot="1">
      <c r="C1" s="209"/>
      <c r="D1" s="209"/>
      <c r="E1" s="209"/>
      <c r="F1" s="209"/>
      <c r="G1" s="209"/>
      <c r="H1" s="209"/>
      <c r="I1" s="209"/>
      <c r="J1" s="209"/>
    </row>
    <row r="2" spans="1:27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27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27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27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27">
      <c r="D6" s="213"/>
      <c r="G6" s="213"/>
    </row>
    <row r="7" spans="1:27" s="208" customFormat="1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212"/>
      <c r="K7" s="211" t="s">
        <v>792</v>
      </c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</row>
    <row r="8" spans="1:27" ht="13" thickBot="1">
      <c r="C8" s="772">
        <v>13</v>
      </c>
      <c r="D8" s="772">
        <v>16</v>
      </c>
      <c r="F8" s="772">
        <v>18</v>
      </c>
      <c r="G8" s="772">
        <v>22</v>
      </c>
    </row>
    <row r="9" spans="1:27" ht="15" customHeight="1">
      <c r="A9" s="772"/>
      <c r="B9" s="30" t="s">
        <v>194</v>
      </c>
      <c r="C9" s="564" t="s">
        <v>195</v>
      </c>
      <c r="D9" s="564" t="s">
        <v>196</v>
      </c>
      <c r="E9" s="1577" t="s">
        <v>1009</v>
      </c>
      <c r="F9" s="564" t="s">
        <v>195</v>
      </c>
      <c r="G9" s="564" t="s">
        <v>196</v>
      </c>
      <c r="H9" s="1575" t="s">
        <v>197</v>
      </c>
      <c r="K9" s="30" t="s">
        <v>620</v>
      </c>
      <c r="L9" s="564" t="s">
        <v>195</v>
      </c>
      <c r="M9" s="564" t="s">
        <v>227</v>
      </c>
      <c r="N9" s="1577" t="s">
        <v>228</v>
      </c>
      <c r="O9" s="566" t="s">
        <v>195</v>
      </c>
      <c r="P9" s="564" t="s">
        <v>227</v>
      </c>
      <c r="Q9" s="1575" t="s">
        <v>228</v>
      </c>
    </row>
    <row r="10" spans="1:27" ht="18" customHeight="1" thickBot="1">
      <c r="A10" s="772"/>
      <c r="B10" s="569" t="s">
        <v>1081</v>
      </c>
      <c r="C10" s="565" t="str">
        <f>Menu!$D$10</f>
        <v>2T26</v>
      </c>
      <c r="D10" s="565" t="str">
        <f>Menu!$D$10</f>
        <v>2T26</v>
      </c>
      <c r="E10" s="1550"/>
      <c r="F10" s="565" t="str">
        <f>Destaques!$F$10</f>
        <v>1S26</v>
      </c>
      <c r="G10" s="565" t="str">
        <f>Destaques!$F$10</f>
        <v>1S26</v>
      </c>
      <c r="H10" s="1552"/>
      <c r="K10" s="568" t="s">
        <v>229</v>
      </c>
      <c r="L10" s="565" t="str">
        <f>Menu!D15</f>
        <v>2Q26</v>
      </c>
      <c r="M10" s="565" t="str">
        <f>D10</f>
        <v>2T26</v>
      </c>
      <c r="N10" s="1550"/>
      <c r="O10" s="567" t="str">
        <f>Destaques!F27</f>
        <v>1H26</v>
      </c>
      <c r="P10" s="565" t="str">
        <f>Destaques!G27</f>
        <v>1H25</v>
      </c>
      <c r="Q10" s="1552"/>
    </row>
    <row r="11" spans="1:27" ht="18" customHeight="1" thickBot="1">
      <c r="A11" s="772"/>
      <c r="B11" s="184" t="s">
        <v>55</v>
      </c>
      <c r="C11" s="185">
        <f t="shared" ref="C11:H11" si="0">SUM(C12:C18)</f>
        <v>2904.192</v>
      </c>
      <c r="D11" s="185">
        <f>SUM(D12:D18)</f>
        <v>1421.1670000000001</v>
      </c>
      <c r="E11" s="185">
        <f t="shared" si="0"/>
        <v>1483.0249999999999</v>
      </c>
      <c r="F11" s="185">
        <f>SUM(F12:F18)</f>
        <v>5704.2210000000005</v>
      </c>
      <c r="G11" s="185">
        <f>SUM(G12:G18)</f>
        <v>2814.6459999999997</v>
      </c>
      <c r="H11" s="185">
        <f t="shared" si="0"/>
        <v>2889.5749999999998</v>
      </c>
      <c r="K11" s="184" t="s">
        <v>21</v>
      </c>
      <c r="L11" s="185">
        <f>C11</f>
        <v>2904.192</v>
      </c>
      <c r="M11" s="185">
        <f t="shared" ref="M11:M35" si="1">D11</f>
        <v>1421.1670000000001</v>
      </c>
      <c r="N11" s="185">
        <f t="shared" ref="N11:N35" si="2">E11</f>
        <v>1483.0249999999999</v>
      </c>
      <c r="O11" s="185">
        <f t="shared" ref="O11:O35" si="3">F11</f>
        <v>5704.2210000000005</v>
      </c>
      <c r="P11" s="185">
        <f t="shared" ref="P11:P35" si="4">G11</f>
        <v>2814.6459999999997</v>
      </c>
      <c r="Q11" s="185">
        <f t="shared" ref="Q11:Q35" si="5">H11</f>
        <v>2889.5749999999998</v>
      </c>
      <c r="S11" s="773"/>
      <c r="T11" s="773"/>
      <c r="U11" s="773"/>
      <c r="V11" s="773"/>
      <c r="W11" s="773"/>
      <c r="X11" s="773"/>
    </row>
    <row r="12" spans="1:27" ht="15" customHeight="1">
      <c r="A12" s="772" t="s">
        <v>544</v>
      </c>
      <c r="B12" s="173" t="s">
        <v>198</v>
      </c>
      <c r="C12" s="174">
        <v>350.66300000000001</v>
      </c>
      <c r="D12" s="174">
        <v>350.66300000000001</v>
      </c>
      <c r="E12" s="174">
        <f t="shared" ref="E12:E20" si="6">C12-D12</f>
        <v>0</v>
      </c>
      <c r="F12" s="174">
        <v>706.12699999999995</v>
      </c>
      <c r="G12" s="174">
        <v>706.12699999999995</v>
      </c>
      <c r="H12" s="174">
        <f t="shared" ref="H12:H35" si="7">F12-G12</f>
        <v>0</v>
      </c>
      <c r="K12" s="173" t="s">
        <v>230</v>
      </c>
      <c r="L12" s="174">
        <f t="shared" ref="L12:L35" si="8">C12</f>
        <v>350.66300000000001</v>
      </c>
      <c r="M12" s="174">
        <f t="shared" si="1"/>
        <v>350.66300000000001</v>
      </c>
      <c r="N12" s="174">
        <f t="shared" si="2"/>
        <v>0</v>
      </c>
      <c r="O12" s="174">
        <f t="shared" si="3"/>
        <v>706.12699999999995</v>
      </c>
      <c r="P12" s="174">
        <f t="shared" si="4"/>
        <v>706.12699999999995</v>
      </c>
      <c r="Q12" s="174">
        <f t="shared" si="5"/>
        <v>0</v>
      </c>
      <c r="S12" s="773"/>
      <c r="T12" s="773"/>
      <c r="U12" s="773"/>
      <c r="V12" s="773"/>
      <c r="W12" s="773"/>
      <c r="X12" s="773"/>
    </row>
    <row r="13" spans="1:27" ht="15" customHeight="1">
      <c r="A13" s="772" t="s">
        <v>545</v>
      </c>
      <c r="B13" s="173" t="s">
        <v>199</v>
      </c>
      <c r="C13" s="174">
        <v>0</v>
      </c>
      <c r="D13" s="174">
        <v>556.24596444999986</v>
      </c>
      <c r="E13" s="195">
        <f t="shared" si="6"/>
        <v>-556.24596444999986</v>
      </c>
      <c r="F13" s="174">
        <v>0</v>
      </c>
      <c r="G13" s="174">
        <v>1078.0919288999999</v>
      </c>
      <c r="H13" s="174">
        <f t="shared" si="7"/>
        <v>-1078.0919288999999</v>
      </c>
      <c r="K13" s="173" t="s">
        <v>231</v>
      </c>
      <c r="L13" s="174">
        <f t="shared" si="8"/>
        <v>0</v>
      </c>
      <c r="M13" s="174">
        <f t="shared" si="1"/>
        <v>556.24596444999986</v>
      </c>
      <c r="N13" s="174">
        <f t="shared" si="2"/>
        <v>-556.24596444999986</v>
      </c>
      <c r="O13" s="174">
        <f t="shared" si="3"/>
        <v>0</v>
      </c>
      <c r="P13" s="174">
        <f t="shared" si="4"/>
        <v>1078.0919288999999</v>
      </c>
      <c r="Q13" s="174">
        <f t="shared" si="5"/>
        <v>-1078.0919288999999</v>
      </c>
      <c r="S13" s="773"/>
      <c r="T13" s="773"/>
      <c r="U13" s="773"/>
      <c r="V13" s="773"/>
      <c r="W13" s="773"/>
      <c r="X13" s="773"/>
    </row>
    <row r="14" spans="1:27" ht="15" customHeight="1">
      <c r="A14" s="772" t="s">
        <v>1734</v>
      </c>
      <c r="B14" s="173" t="s">
        <v>200</v>
      </c>
      <c r="C14" s="174">
        <v>230.71700000000001</v>
      </c>
      <c r="D14" s="174">
        <v>504.47403555000011</v>
      </c>
      <c r="E14" s="195">
        <f t="shared" si="6"/>
        <v>-273.75703555000007</v>
      </c>
      <c r="F14" s="174">
        <v>437.69099999999997</v>
      </c>
      <c r="G14" s="174">
        <v>1008.9480711000001</v>
      </c>
      <c r="H14" s="174">
        <f t="shared" si="7"/>
        <v>-571.25707110000008</v>
      </c>
      <c r="J14" s="735"/>
      <c r="K14" s="173" t="s">
        <v>232</v>
      </c>
      <c r="L14" s="174">
        <f t="shared" si="8"/>
        <v>230.71700000000001</v>
      </c>
      <c r="M14" s="174">
        <f t="shared" si="1"/>
        <v>504.47403555000011</v>
      </c>
      <c r="N14" s="174">
        <f t="shared" si="2"/>
        <v>-273.75703555000007</v>
      </c>
      <c r="O14" s="174">
        <f t="shared" si="3"/>
        <v>437.69099999999997</v>
      </c>
      <c r="P14" s="174">
        <f t="shared" si="4"/>
        <v>1008.9480711000001</v>
      </c>
      <c r="Q14" s="174">
        <f t="shared" si="5"/>
        <v>-571.25707110000008</v>
      </c>
      <c r="S14" s="773"/>
      <c r="T14" s="773"/>
      <c r="U14" s="773"/>
      <c r="V14" s="773"/>
      <c r="W14" s="773"/>
      <c r="X14" s="773"/>
    </row>
    <row r="15" spans="1:27" ht="15" customHeight="1">
      <c r="A15" s="772" t="s">
        <v>541</v>
      </c>
      <c r="B15" s="173" t="s">
        <v>201</v>
      </c>
      <c r="C15" s="174">
        <v>1368.7239999999999</v>
      </c>
      <c r="D15" s="174">
        <v>0</v>
      </c>
      <c r="E15" s="195">
        <f t="shared" si="6"/>
        <v>1368.7239999999999</v>
      </c>
      <c r="F15" s="174">
        <v>2849.509</v>
      </c>
      <c r="G15" s="174">
        <v>0</v>
      </c>
      <c r="H15" s="174">
        <f t="shared" si="7"/>
        <v>2849.509</v>
      </c>
      <c r="J15" s="735"/>
      <c r="K15" s="173" t="s">
        <v>233</v>
      </c>
      <c r="L15" s="174">
        <f t="shared" si="8"/>
        <v>1368.7239999999999</v>
      </c>
      <c r="M15" s="174">
        <f t="shared" si="1"/>
        <v>0</v>
      </c>
      <c r="N15" s="174">
        <f t="shared" si="2"/>
        <v>1368.7239999999999</v>
      </c>
      <c r="O15" s="174">
        <f t="shared" si="3"/>
        <v>2849.509</v>
      </c>
      <c r="P15" s="174">
        <f t="shared" si="4"/>
        <v>0</v>
      </c>
      <c r="Q15" s="174">
        <f t="shared" si="5"/>
        <v>2849.509</v>
      </c>
      <c r="S15" s="773"/>
      <c r="T15" s="773"/>
      <c r="U15" s="773"/>
      <c r="V15" s="773"/>
      <c r="W15" s="773"/>
      <c r="X15" s="773"/>
    </row>
    <row r="16" spans="1:27" ht="15" customHeight="1">
      <c r="A16" s="772" t="s">
        <v>1735</v>
      </c>
      <c r="B16" s="173" t="s">
        <v>202</v>
      </c>
      <c r="C16" s="174">
        <v>915.97299999999996</v>
      </c>
      <c r="D16" s="174">
        <v>0</v>
      </c>
      <c r="E16" s="195">
        <f t="shared" si="6"/>
        <v>915.97299999999996</v>
      </c>
      <c r="F16" s="174">
        <v>1643.3209999999999</v>
      </c>
      <c r="G16" s="174">
        <v>0</v>
      </c>
      <c r="H16" s="174">
        <f t="shared" si="7"/>
        <v>1643.3209999999999</v>
      </c>
      <c r="J16" s="735"/>
      <c r="K16" s="173" t="s">
        <v>234</v>
      </c>
      <c r="L16" s="174">
        <f t="shared" si="8"/>
        <v>915.97299999999996</v>
      </c>
      <c r="M16" s="174">
        <f t="shared" si="1"/>
        <v>0</v>
      </c>
      <c r="N16" s="174">
        <f t="shared" si="2"/>
        <v>915.97299999999996</v>
      </c>
      <c r="O16" s="174">
        <f t="shared" si="3"/>
        <v>1643.3209999999999</v>
      </c>
      <c r="P16" s="174">
        <f t="shared" si="4"/>
        <v>0</v>
      </c>
      <c r="Q16" s="174">
        <f t="shared" si="5"/>
        <v>1643.3209999999999</v>
      </c>
      <c r="S16" s="773"/>
      <c r="T16" s="773"/>
      <c r="U16" s="773"/>
      <c r="V16" s="773"/>
      <c r="W16" s="773"/>
      <c r="X16" s="773"/>
    </row>
    <row r="17" spans="1:24" ht="15" customHeight="1">
      <c r="A17" s="772" t="s">
        <v>542</v>
      </c>
      <c r="B17" s="173" t="s">
        <v>418</v>
      </c>
      <c r="C17" s="174">
        <v>29.61</v>
      </c>
      <c r="D17" s="174">
        <v>0</v>
      </c>
      <c r="E17" s="195">
        <f t="shared" si="6"/>
        <v>29.61</v>
      </c>
      <c r="F17" s="174">
        <v>48.587000000000003</v>
      </c>
      <c r="G17" s="174">
        <v>0</v>
      </c>
      <c r="H17" s="174">
        <f t="shared" si="7"/>
        <v>48.587000000000003</v>
      </c>
      <c r="J17" s="735"/>
      <c r="K17" s="173" t="s">
        <v>235</v>
      </c>
      <c r="L17" s="174">
        <f t="shared" si="8"/>
        <v>29.61</v>
      </c>
      <c r="M17" s="174">
        <f t="shared" si="1"/>
        <v>0</v>
      </c>
      <c r="N17" s="174">
        <f t="shared" si="2"/>
        <v>29.61</v>
      </c>
      <c r="O17" s="174">
        <f t="shared" si="3"/>
        <v>48.587000000000003</v>
      </c>
      <c r="P17" s="174">
        <f t="shared" si="4"/>
        <v>0</v>
      </c>
      <c r="Q17" s="174">
        <f t="shared" si="5"/>
        <v>48.587000000000003</v>
      </c>
      <c r="S17" s="773"/>
      <c r="T17" s="773"/>
      <c r="U17" s="773"/>
      <c r="V17" s="773"/>
      <c r="W17" s="773"/>
      <c r="X17" s="773"/>
    </row>
    <row r="18" spans="1:24" ht="15" customHeight="1" thickBot="1">
      <c r="A18" s="772" t="s">
        <v>203</v>
      </c>
      <c r="B18" s="173" t="s">
        <v>203</v>
      </c>
      <c r="C18" s="174">
        <v>8.5050000000000008</v>
      </c>
      <c r="D18" s="174">
        <v>9.7840000000000007</v>
      </c>
      <c r="E18" s="174">
        <f t="shared" si="6"/>
        <v>-1.2789999999999999</v>
      </c>
      <c r="F18" s="174">
        <v>18.986000000000001</v>
      </c>
      <c r="G18" s="174">
        <v>21.478999999999999</v>
      </c>
      <c r="H18" s="174">
        <f t="shared" si="7"/>
        <v>-2.4929999999999986</v>
      </c>
      <c r="J18" s="735"/>
      <c r="K18" s="173" t="s">
        <v>236</v>
      </c>
      <c r="L18" s="174">
        <f t="shared" si="8"/>
        <v>8.5050000000000008</v>
      </c>
      <c r="M18" s="174">
        <f t="shared" si="1"/>
        <v>9.7840000000000007</v>
      </c>
      <c r="N18" s="174">
        <f t="shared" si="2"/>
        <v>-1.2789999999999999</v>
      </c>
      <c r="O18" s="174">
        <f t="shared" si="3"/>
        <v>18.986000000000001</v>
      </c>
      <c r="P18" s="174">
        <f t="shared" si="4"/>
        <v>21.478999999999999</v>
      </c>
      <c r="Q18" s="174">
        <f t="shared" si="5"/>
        <v>-2.4929999999999986</v>
      </c>
      <c r="S18" s="773"/>
      <c r="T18" s="773"/>
      <c r="U18" s="773"/>
      <c r="V18" s="773"/>
      <c r="W18" s="773"/>
      <c r="X18" s="773"/>
    </row>
    <row r="19" spans="1:24" ht="15" customHeight="1" thickBot="1">
      <c r="A19" s="772" t="s">
        <v>543</v>
      </c>
      <c r="B19" s="184" t="s">
        <v>204</v>
      </c>
      <c r="C19" s="185">
        <v>-306.66699999999997</v>
      </c>
      <c r="D19" s="185">
        <v>-177.79299999999998</v>
      </c>
      <c r="E19" s="185">
        <f t="shared" si="6"/>
        <v>-128.874</v>
      </c>
      <c r="F19" s="185">
        <v>-595.94100000000003</v>
      </c>
      <c r="G19" s="185">
        <v>-345.00809999999996</v>
      </c>
      <c r="H19" s="185">
        <f t="shared" ref="H19:H20" si="9">F19-G19</f>
        <v>-250.93290000000007</v>
      </c>
      <c r="J19" s="735"/>
      <c r="K19" s="184" t="s">
        <v>237</v>
      </c>
      <c r="L19" s="185">
        <f t="shared" si="8"/>
        <v>-306.66699999999997</v>
      </c>
      <c r="M19" s="185">
        <f t="shared" si="1"/>
        <v>-177.79299999999998</v>
      </c>
      <c r="N19" s="185">
        <f t="shared" si="2"/>
        <v>-128.874</v>
      </c>
      <c r="O19" s="185">
        <f t="shared" si="3"/>
        <v>-595.94100000000003</v>
      </c>
      <c r="P19" s="185">
        <f t="shared" si="4"/>
        <v>-345.00809999999996</v>
      </c>
      <c r="Q19" s="185">
        <f t="shared" si="5"/>
        <v>-250.93290000000007</v>
      </c>
      <c r="S19" s="773"/>
      <c r="T19" s="773"/>
      <c r="U19" s="773"/>
      <c r="V19" s="773"/>
      <c r="W19" s="773"/>
      <c r="X19" s="773"/>
    </row>
    <row r="20" spans="1:24" ht="15" customHeight="1" thickBot="1">
      <c r="A20" s="772" t="s">
        <v>182</v>
      </c>
      <c r="B20" s="184" t="s">
        <v>57</v>
      </c>
      <c r="C20" s="185">
        <f>C19+C11</f>
        <v>2597.5250000000001</v>
      </c>
      <c r="D20" s="185">
        <f>D19+D11</f>
        <v>1243.3740000000003</v>
      </c>
      <c r="E20" s="185">
        <f t="shared" si="6"/>
        <v>1354.1509999999998</v>
      </c>
      <c r="F20" s="185">
        <v>5108.28</v>
      </c>
      <c r="G20" s="185">
        <v>2469.6378999999997</v>
      </c>
      <c r="H20" s="185">
        <f t="shared" si="9"/>
        <v>2638.6421</v>
      </c>
      <c r="J20" s="735"/>
      <c r="K20" s="184" t="s">
        <v>23</v>
      </c>
      <c r="L20" s="185">
        <f t="shared" si="8"/>
        <v>2597.5250000000001</v>
      </c>
      <c r="M20" s="185">
        <f t="shared" si="1"/>
        <v>1243.3740000000003</v>
      </c>
      <c r="N20" s="185">
        <f t="shared" si="2"/>
        <v>1354.1509999999998</v>
      </c>
      <c r="O20" s="185">
        <f t="shared" si="3"/>
        <v>5108.28</v>
      </c>
      <c r="P20" s="185">
        <f t="shared" si="4"/>
        <v>2469.6378999999997</v>
      </c>
      <c r="Q20" s="185">
        <f t="shared" si="5"/>
        <v>2638.6421</v>
      </c>
      <c r="S20" s="773"/>
      <c r="T20" s="773"/>
      <c r="U20" s="773"/>
      <c r="V20" s="773"/>
      <c r="W20" s="773"/>
      <c r="X20" s="773"/>
    </row>
    <row r="21" spans="1:24" ht="15" customHeight="1">
      <c r="A21" s="772" t="s">
        <v>546</v>
      </c>
      <c r="B21" s="173" t="s">
        <v>205</v>
      </c>
      <c r="C21" s="174">
        <v>-1053.2484978700002</v>
      </c>
      <c r="D21" s="174">
        <v>0</v>
      </c>
      <c r="E21" s="174">
        <f t="shared" ref="E21:E25" si="10">C21-D21</f>
        <v>-1053.2484978700002</v>
      </c>
      <c r="F21" s="174">
        <v>-2272.65049787</v>
      </c>
      <c r="G21" s="174">
        <v>0</v>
      </c>
      <c r="H21" s="174">
        <f t="shared" ref="H21:H25" si="11">F21-G21</f>
        <v>-2272.65049787</v>
      </c>
      <c r="J21" s="735"/>
      <c r="K21" s="173" t="s">
        <v>238</v>
      </c>
      <c r="L21" s="174">
        <f t="shared" si="8"/>
        <v>-1053.2484978700002</v>
      </c>
      <c r="M21" s="174">
        <f t="shared" si="1"/>
        <v>0</v>
      </c>
      <c r="N21" s="174">
        <f t="shared" si="2"/>
        <v>-1053.2484978700002</v>
      </c>
      <c r="O21" s="174">
        <f t="shared" si="3"/>
        <v>-2272.65049787</v>
      </c>
      <c r="P21" s="174">
        <f t="shared" si="4"/>
        <v>0</v>
      </c>
      <c r="Q21" s="174">
        <f t="shared" si="5"/>
        <v>-2272.65049787</v>
      </c>
      <c r="S21" s="773"/>
      <c r="T21" s="773"/>
      <c r="U21" s="773"/>
      <c r="V21" s="773"/>
      <c r="W21" s="773"/>
      <c r="X21" s="773"/>
    </row>
    <row r="22" spans="1:24" ht="15" customHeight="1">
      <c r="A22" s="774" t="s">
        <v>547</v>
      </c>
      <c r="B22" s="173" t="s">
        <v>206</v>
      </c>
      <c r="C22" s="174">
        <v>-154.43178917999975</v>
      </c>
      <c r="D22" s="174">
        <v>-152.6926508799996</v>
      </c>
      <c r="E22" s="174">
        <f t="shared" si="10"/>
        <v>-1.7391383000001497</v>
      </c>
      <c r="F22" s="174">
        <v>-292.00890602000027</v>
      </c>
      <c r="G22" s="174">
        <v>-285.75442320000019</v>
      </c>
      <c r="H22" s="174">
        <f t="shared" si="11"/>
        <v>-6.2544828200000779</v>
      </c>
      <c r="J22" s="735"/>
      <c r="K22" s="173" t="s">
        <v>239</v>
      </c>
      <c r="L22" s="174">
        <f t="shared" si="8"/>
        <v>-154.43178917999975</v>
      </c>
      <c r="M22" s="174">
        <f t="shared" si="1"/>
        <v>-152.6926508799996</v>
      </c>
      <c r="N22" s="174">
        <f t="shared" si="2"/>
        <v>-1.7391383000001497</v>
      </c>
      <c r="O22" s="174">
        <f t="shared" si="3"/>
        <v>-292.00890602000027</v>
      </c>
      <c r="P22" s="174">
        <f t="shared" si="4"/>
        <v>-285.75442320000019</v>
      </c>
      <c r="Q22" s="174">
        <f t="shared" si="5"/>
        <v>-6.2544828200000779</v>
      </c>
      <c r="S22" s="773"/>
      <c r="T22" s="773"/>
      <c r="U22" s="773"/>
      <c r="V22" s="773"/>
      <c r="W22" s="773"/>
      <c r="X22" s="773"/>
    </row>
    <row r="23" spans="1:24" ht="15" customHeight="1">
      <c r="A23" s="772" t="s">
        <v>548</v>
      </c>
      <c r="B23" s="173" t="s">
        <v>207</v>
      </c>
      <c r="C23" s="174">
        <v>-1.839</v>
      </c>
      <c r="D23" s="174">
        <v>-1.839</v>
      </c>
      <c r="E23" s="174">
        <f t="shared" si="10"/>
        <v>0</v>
      </c>
      <c r="F23" s="174">
        <v>-1.839</v>
      </c>
      <c r="G23" s="174">
        <v>-1.839</v>
      </c>
      <c r="H23" s="174">
        <f t="shared" si="11"/>
        <v>0</v>
      </c>
      <c r="J23" s="735"/>
      <c r="K23" s="173" t="s">
        <v>240</v>
      </c>
      <c r="L23" s="174">
        <f t="shared" si="8"/>
        <v>-1.839</v>
      </c>
      <c r="M23" s="174">
        <f t="shared" si="1"/>
        <v>-1.839</v>
      </c>
      <c r="N23" s="174">
        <f t="shared" si="2"/>
        <v>0</v>
      </c>
      <c r="O23" s="174">
        <f t="shared" si="3"/>
        <v>-1.839</v>
      </c>
      <c r="P23" s="174">
        <f t="shared" si="4"/>
        <v>-1.839</v>
      </c>
      <c r="Q23" s="174">
        <f t="shared" si="5"/>
        <v>0</v>
      </c>
      <c r="S23" s="773"/>
      <c r="T23" s="773"/>
      <c r="U23" s="773"/>
      <c r="V23" s="773"/>
      <c r="W23" s="773"/>
      <c r="X23" s="773"/>
    </row>
    <row r="24" spans="1:24" ht="15" customHeight="1">
      <c r="A24" s="772" t="s">
        <v>184</v>
      </c>
      <c r="B24" s="173" t="s">
        <v>33</v>
      </c>
      <c r="C24" s="174">
        <v>-9.3710000000000004</v>
      </c>
      <c r="D24" s="174">
        <v>-222.07004475000045</v>
      </c>
      <c r="E24" s="174">
        <f t="shared" si="10"/>
        <v>212.69904475000044</v>
      </c>
      <c r="F24" s="174">
        <v>-18.149000000000001</v>
      </c>
      <c r="G24" s="174">
        <v>-391.58152365000041</v>
      </c>
      <c r="H24" s="174">
        <f t="shared" si="11"/>
        <v>373.43252365000041</v>
      </c>
      <c r="J24" s="735"/>
      <c r="K24" s="173" t="s">
        <v>40</v>
      </c>
      <c r="L24" s="174">
        <f t="shared" si="8"/>
        <v>-9.3710000000000004</v>
      </c>
      <c r="M24" s="174">
        <f t="shared" si="1"/>
        <v>-222.07004475000045</v>
      </c>
      <c r="N24" s="174">
        <f t="shared" si="2"/>
        <v>212.69904475000044</v>
      </c>
      <c r="O24" s="174">
        <f t="shared" si="3"/>
        <v>-18.149000000000001</v>
      </c>
      <c r="P24" s="174">
        <f t="shared" si="4"/>
        <v>-391.58152365000041</v>
      </c>
      <c r="Q24" s="174">
        <f t="shared" si="5"/>
        <v>373.43252365000041</v>
      </c>
      <c r="S24" s="773"/>
      <c r="T24" s="773"/>
      <c r="U24" s="773"/>
      <c r="V24" s="773"/>
      <c r="W24" s="773"/>
      <c r="X24" s="773"/>
    </row>
    <row r="25" spans="1:24" ht="15" customHeight="1" thickBot="1">
      <c r="A25" s="772" t="s">
        <v>549</v>
      </c>
      <c r="B25" s="173" t="s">
        <v>549</v>
      </c>
      <c r="C25" s="174">
        <v>0</v>
      </c>
      <c r="D25" s="174">
        <v>0</v>
      </c>
      <c r="E25" s="174">
        <f t="shared" si="10"/>
        <v>0</v>
      </c>
      <c r="F25" s="174">
        <v>0</v>
      </c>
      <c r="G25" s="174">
        <v>0</v>
      </c>
      <c r="H25" s="174">
        <f t="shared" si="11"/>
        <v>0</v>
      </c>
      <c r="J25" s="735"/>
      <c r="K25" s="173" t="s">
        <v>416</v>
      </c>
      <c r="L25" s="174">
        <f t="shared" ref="L25:Q25" si="12">C25</f>
        <v>0</v>
      </c>
      <c r="M25" s="174">
        <f t="shared" si="12"/>
        <v>0</v>
      </c>
      <c r="N25" s="174">
        <f t="shared" si="12"/>
        <v>0</v>
      </c>
      <c r="O25" s="174">
        <f t="shared" si="12"/>
        <v>0</v>
      </c>
      <c r="P25" s="174">
        <f t="shared" si="12"/>
        <v>0</v>
      </c>
      <c r="Q25" s="174">
        <f t="shared" si="12"/>
        <v>0</v>
      </c>
      <c r="S25" s="773"/>
      <c r="T25" s="773"/>
      <c r="U25" s="773"/>
      <c r="V25" s="773"/>
      <c r="W25" s="773"/>
      <c r="X25" s="773"/>
    </row>
    <row r="26" spans="1:24" ht="15" customHeight="1" thickBot="1">
      <c r="A26" s="772"/>
      <c r="B26" s="184" t="s">
        <v>60</v>
      </c>
      <c r="C26" s="185">
        <f t="shared" ref="C26:H26" si="13">SUM(C20:C25)</f>
        <v>1378.6347129500002</v>
      </c>
      <c r="D26" s="185">
        <f t="shared" si="13"/>
        <v>866.77230437000037</v>
      </c>
      <c r="E26" s="185">
        <f t="shared" si="13"/>
        <v>511.86240857999996</v>
      </c>
      <c r="F26" s="185">
        <f t="shared" si="13"/>
        <v>2523.6325961099997</v>
      </c>
      <c r="G26" s="185">
        <f t="shared" si="13"/>
        <v>1790.4629531499993</v>
      </c>
      <c r="H26" s="185">
        <f t="shared" si="13"/>
        <v>733.16964296000037</v>
      </c>
      <c r="J26" s="735"/>
      <c r="K26" s="184" t="s">
        <v>241</v>
      </c>
      <c r="L26" s="185">
        <f t="shared" si="8"/>
        <v>1378.6347129500002</v>
      </c>
      <c r="M26" s="185">
        <f t="shared" si="1"/>
        <v>866.77230437000037</v>
      </c>
      <c r="N26" s="185">
        <f t="shared" si="2"/>
        <v>511.86240857999996</v>
      </c>
      <c r="O26" s="185">
        <f t="shared" si="3"/>
        <v>2523.6325961099997</v>
      </c>
      <c r="P26" s="185">
        <f t="shared" si="4"/>
        <v>1790.4629531499993</v>
      </c>
      <c r="Q26" s="185">
        <f t="shared" si="5"/>
        <v>733.16964296000037</v>
      </c>
      <c r="S26" s="773"/>
      <c r="T26" s="773"/>
      <c r="U26" s="773"/>
      <c r="V26" s="773"/>
      <c r="W26" s="773"/>
      <c r="X26" s="773"/>
    </row>
    <row r="27" spans="1:24" ht="15" customHeight="1">
      <c r="A27" s="772" t="s">
        <v>67</v>
      </c>
      <c r="B27" s="173" t="s">
        <v>67</v>
      </c>
      <c r="C27" s="174">
        <v>168.35900000000001</v>
      </c>
      <c r="D27" s="174">
        <v>79.270635170000048</v>
      </c>
      <c r="E27" s="174">
        <f t="shared" ref="E27:E29" si="14">C27-D27</f>
        <v>89.088364829999961</v>
      </c>
      <c r="F27" s="174">
        <v>299.28100000000001</v>
      </c>
      <c r="G27" s="174">
        <v>163.05503404000004</v>
      </c>
      <c r="H27" s="174">
        <f t="shared" ref="H27:H29" si="15">F27-G27</f>
        <v>136.22596595999997</v>
      </c>
      <c r="J27" s="735"/>
      <c r="K27" s="173" t="s">
        <v>242</v>
      </c>
      <c r="L27" s="174">
        <f t="shared" si="8"/>
        <v>168.35900000000001</v>
      </c>
      <c r="M27" s="174">
        <f t="shared" si="1"/>
        <v>79.270635170000048</v>
      </c>
      <c r="N27" s="174">
        <f t="shared" si="2"/>
        <v>89.088364829999961</v>
      </c>
      <c r="O27" s="174">
        <f t="shared" si="3"/>
        <v>299.28100000000001</v>
      </c>
      <c r="P27" s="174">
        <f t="shared" si="4"/>
        <v>163.05503404000004</v>
      </c>
      <c r="Q27" s="174">
        <f t="shared" si="5"/>
        <v>136.22596595999997</v>
      </c>
      <c r="S27" s="773"/>
      <c r="T27" s="773"/>
      <c r="U27" s="773"/>
      <c r="V27" s="773"/>
      <c r="W27" s="773"/>
      <c r="X27" s="773"/>
    </row>
    <row r="28" spans="1:24" ht="15" customHeight="1">
      <c r="A28" s="772" t="s">
        <v>208</v>
      </c>
      <c r="B28" s="173" t="s">
        <v>208</v>
      </c>
      <c r="C28" s="174">
        <v>-8.9999999999999993E-3</v>
      </c>
      <c r="D28" s="174">
        <v>-8.9999999999999993E-3</v>
      </c>
      <c r="E28" s="174">
        <f t="shared" si="14"/>
        <v>0</v>
      </c>
      <c r="F28" s="174">
        <v>-1.7999999999999999E-2</v>
      </c>
      <c r="G28" s="174">
        <v>-1.7999999999999999E-2</v>
      </c>
      <c r="H28" s="174">
        <f t="shared" si="15"/>
        <v>0</v>
      </c>
      <c r="J28" s="735"/>
      <c r="K28" s="173" t="s">
        <v>243</v>
      </c>
      <c r="L28" s="174">
        <f t="shared" si="8"/>
        <v>-8.9999999999999993E-3</v>
      </c>
      <c r="M28" s="174">
        <f t="shared" si="1"/>
        <v>-8.9999999999999993E-3</v>
      </c>
      <c r="N28" s="174">
        <f t="shared" si="2"/>
        <v>0</v>
      </c>
      <c r="O28" s="174">
        <f t="shared" si="3"/>
        <v>-1.7999999999999999E-2</v>
      </c>
      <c r="P28" s="174">
        <f t="shared" si="4"/>
        <v>-1.7999999999999999E-2</v>
      </c>
      <c r="Q28" s="174">
        <f t="shared" si="5"/>
        <v>0</v>
      </c>
      <c r="S28" s="773"/>
      <c r="T28" s="773"/>
      <c r="U28" s="773"/>
      <c r="V28" s="773"/>
      <c r="W28" s="773"/>
      <c r="X28" s="773"/>
    </row>
    <row r="29" spans="1:24" ht="15" customHeight="1" thickBot="1">
      <c r="A29" s="772" t="s">
        <v>209</v>
      </c>
      <c r="B29" s="173" t="s">
        <v>209</v>
      </c>
      <c r="C29" s="174">
        <v>4.8028420700000005</v>
      </c>
      <c r="D29" s="174">
        <v>-61.892399999999995</v>
      </c>
      <c r="E29" s="174">
        <f t="shared" si="14"/>
        <v>66.695242069999992</v>
      </c>
      <c r="F29" s="174">
        <v>6.0226221200000003</v>
      </c>
      <c r="G29" s="174">
        <v>-87.2744</v>
      </c>
      <c r="H29" s="174">
        <f t="shared" si="15"/>
        <v>93.297022119999994</v>
      </c>
      <c r="J29" s="735"/>
      <c r="K29" s="173" t="s">
        <v>244</v>
      </c>
      <c r="L29" s="174">
        <f t="shared" si="8"/>
        <v>4.8028420700000005</v>
      </c>
      <c r="M29" s="174">
        <f t="shared" si="1"/>
        <v>-61.892399999999995</v>
      </c>
      <c r="N29" s="174">
        <f t="shared" si="2"/>
        <v>66.695242069999992</v>
      </c>
      <c r="O29" s="174">
        <f t="shared" si="3"/>
        <v>6.0226221200000003</v>
      </c>
      <c r="P29" s="174">
        <f t="shared" si="4"/>
        <v>-87.2744</v>
      </c>
      <c r="Q29" s="174">
        <f t="shared" si="5"/>
        <v>93.297022119999994</v>
      </c>
      <c r="S29" s="773"/>
      <c r="T29" s="773"/>
      <c r="U29" s="773"/>
      <c r="V29" s="773"/>
      <c r="W29" s="773"/>
      <c r="X29" s="773"/>
    </row>
    <row r="30" spans="1:24" ht="15" customHeight="1" thickBot="1">
      <c r="A30" s="772"/>
      <c r="B30" s="184" t="s">
        <v>210</v>
      </c>
      <c r="C30" s="185">
        <f>SUM(C26:C29)</f>
        <v>1551.7875550200001</v>
      </c>
      <c r="D30" s="185">
        <f>SUM(D26:D29)</f>
        <v>884.14153954000039</v>
      </c>
      <c r="E30" s="185">
        <f t="shared" ref="E30:E35" si="16">C30-D30</f>
        <v>667.64601547999973</v>
      </c>
      <c r="F30" s="185">
        <f>SUM(F26:F29)</f>
        <v>2828.9182182299996</v>
      </c>
      <c r="G30" s="185">
        <f>SUM(G26:G29)</f>
        <v>1866.2255871899993</v>
      </c>
      <c r="H30" s="185">
        <f t="shared" si="7"/>
        <v>962.69263104000038</v>
      </c>
      <c r="J30" s="735"/>
      <c r="K30" s="184" t="s">
        <v>245</v>
      </c>
      <c r="L30" s="185">
        <f t="shared" si="8"/>
        <v>1551.7875550200001</v>
      </c>
      <c r="M30" s="185">
        <f t="shared" si="1"/>
        <v>884.14153954000039</v>
      </c>
      <c r="N30" s="185">
        <f t="shared" si="2"/>
        <v>667.64601547999973</v>
      </c>
      <c r="O30" s="185">
        <f t="shared" si="3"/>
        <v>2828.9182182299996</v>
      </c>
      <c r="P30" s="185">
        <f t="shared" si="4"/>
        <v>1866.2255871899993</v>
      </c>
      <c r="Q30" s="185">
        <f t="shared" si="5"/>
        <v>962.69263104000038</v>
      </c>
      <c r="S30" s="773"/>
      <c r="T30" s="773"/>
      <c r="U30" s="773"/>
      <c r="V30" s="773"/>
      <c r="W30" s="773"/>
      <c r="X30" s="773"/>
    </row>
    <row r="31" spans="1:24" ht="15" customHeight="1">
      <c r="A31" s="772" t="s">
        <v>550</v>
      </c>
      <c r="B31" s="173" t="s">
        <v>61</v>
      </c>
      <c r="C31" s="174">
        <v>-639.21400000000006</v>
      </c>
      <c r="D31" s="174">
        <v>-638.91899999999998</v>
      </c>
      <c r="E31" s="174">
        <f t="shared" si="16"/>
        <v>-0.29500000000007276</v>
      </c>
      <c r="F31" s="174">
        <v>-1122.2570798100001</v>
      </c>
      <c r="G31" s="174">
        <v>-1121.8230000000001</v>
      </c>
      <c r="H31" s="174">
        <f t="shared" ref="H31:H32" si="17">F31-G31</f>
        <v>-0.43407980999995743</v>
      </c>
      <c r="J31" s="735"/>
      <c r="K31" s="173" t="s">
        <v>50</v>
      </c>
      <c r="L31" s="174">
        <f t="shared" si="8"/>
        <v>-639.21400000000006</v>
      </c>
      <c r="M31" s="174">
        <f t="shared" si="1"/>
        <v>-638.91899999999998</v>
      </c>
      <c r="N31" s="174">
        <f t="shared" si="2"/>
        <v>-0.29500000000007276</v>
      </c>
      <c r="O31" s="174">
        <f t="shared" si="3"/>
        <v>-1122.2570798100001</v>
      </c>
      <c r="P31" s="174">
        <f t="shared" si="4"/>
        <v>-1121.8230000000001</v>
      </c>
      <c r="Q31" s="174">
        <f t="shared" si="5"/>
        <v>-0.43407980999995743</v>
      </c>
      <c r="S31" s="773"/>
      <c r="T31" s="773"/>
      <c r="U31" s="773"/>
      <c r="V31" s="773"/>
      <c r="W31" s="773"/>
      <c r="X31" s="773"/>
    </row>
    <row r="32" spans="1:24" ht="15" customHeight="1" thickBot="1">
      <c r="A32" s="772" t="s">
        <v>551</v>
      </c>
      <c r="B32" s="173" t="s">
        <v>211</v>
      </c>
      <c r="C32" s="174">
        <v>-137.39400000000003</v>
      </c>
      <c r="D32" s="174">
        <v>3.444</v>
      </c>
      <c r="E32" s="174">
        <f t="shared" si="16"/>
        <v>-140.83800000000002</v>
      </c>
      <c r="F32" s="174">
        <v>-268.11947973000002</v>
      </c>
      <c r="G32" s="174">
        <v>-81.276899999999998</v>
      </c>
      <c r="H32" s="174">
        <f t="shared" si="17"/>
        <v>-186.84257973000001</v>
      </c>
      <c r="J32" s="735"/>
      <c r="K32" s="173" t="s">
        <v>211</v>
      </c>
      <c r="L32" s="174">
        <f t="shared" si="8"/>
        <v>-137.39400000000003</v>
      </c>
      <c r="M32" s="174">
        <f t="shared" si="1"/>
        <v>3.444</v>
      </c>
      <c r="N32" s="174">
        <f t="shared" si="2"/>
        <v>-140.83800000000002</v>
      </c>
      <c r="O32" s="174">
        <f t="shared" si="3"/>
        <v>-268.11947973000002</v>
      </c>
      <c r="P32" s="174">
        <f t="shared" si="4"/>
        <v>-81.276899999999998</v>
      </c>
      <c r="Q32" s="174">
        <f t="shared" si="5"/>
        <v>-186.84257973000001</v>
      </c>
      <c r="S32" s="773"/>
      <c r="T32" s="773"/>
      <c r="U32" s="773"/>
      <c r="V32" s="773"/>
      <c r="W32" s="773"/>
      <c r="X32" s="773"/>
    </row>
    <row r="33" spans="1:24" ht="31.5" thickBot="1">
      <c r="A33" s="772"/>
      <c r="B33" s="206" t="s">
        <v>212</v>
      </c>
      <c r="C33" s="185">
        <f>SUM(C30:C32)</f>
        <v>775.17955502000007</v>
      </c>
      <c r="D33" s="185">
        <f>SUM(D30:D32)</f>
        <v>248.6665395400004</v>
      </c>
      <c r="E33" s="185">
        <f t="shared" si="16"/>
        <v>526.51301547999969</v>
      </c>
      <c r="F33" s="185">
        <f>SUM(F30:F32)</f>
        <v>1438.5416586899996</v>
      </c>
      <c r="G33" s="185">
        <f>SUM(G30:G32)</f>
        <v>663.12568718999921</v>
      </c>
      <c r="H33" s="185">
        <f t="shared" si="7"/>
        <v>775.41597150000041</v>
      </c>
      <c r="J33" s="735"/>
      <c r="K33" s="206" t="s">
        <v>246</v>
      </c>
      <c r="L33" s="185">
        <f t="shared" si="8"/>
        <v>775.17955502000007</v>
      </c>
      <c r="M33" s="185">
        <f t="shared" si="1"/>
        <v>248.6665395400004</v>
      </c>
      <c r="N33" s="185">
        <f t="shared" si="2"/>
        <v>526.51301547999969</v>
      </c>
      <c r="O33" s="185">
        <f t="shared" si="3"/>
        <v>1438.5416586899996</v>
      </c>
      <c r="P33" s="185">
        <f t="shared" si="4"/>
        <v>663.12568718999921</v>
      </c>
      <c r="Q33" s="185">
        <f t="shared" si="5"/>
        <v>775.41597150000041</v>
      </c>
      <c r="S33" s="773"/>
      <c r="T33" s="773"/>
      <c r="U33" s="773"/>
      <c r="V33" s="773"/>
      <c r="W33" s="773"/>
      <c r="X33" s="773"/>
    </row>
    <row r="34" spans="1:24" ht="15" customHeight="1" thickBot="1">
      <c r="A34" s="772" t="s">
        <v>552</v>
      </c>
      <c r="B34" s="173" t="s">
        <v>213</v>
      </c>
      <c r="C34" s="174">
        <v>-14.752000000000002</v>
      </c>
      <c r="D34" s="174">
        <v>-14.752000000000002</v>
      </c>
      <c r="E34" s="174">
        <f t="shared" si="16"/>
        <v>0</v>
      </c>
      <c r="F34" s="174">
        <v>-24.840760880000001</v>
      </c>
      <c r="G34" s="174">
        <v>-24.840760880000001</v>
      </c>
      <c r="H34" s="174">
        <f t="shared" ref="H34" si="18">F34-G34</f>
        <v>0</v>
      </c>
      <c r="J34" s="735"/>
      <c r="K34" s="173" t="s">
        <v>247</v>
      </c>
      <c r="L34" s="174">
        <f t="shared" si="8"/>
        <v>-14.752000000000002</v>
      </c>
      <c r="M34" s="174">
        <f t="shared" si="1"/>
        <v>-14.752000000000002</v>
      </c>
      <c r="N34" s="174">
        <f t="shared" si="2"/>
        <v>0</v>
      </c>
      <c r="O34" s="174">
        <f t="shared" si="3"/>
        <v>-24.840760880000001</v>
      </c>
      <c r="P34" s="174">
        <f t="shared" si="4"/>
        <v>-24.840760880000001</v>
      </c>
      <c r="Q34" s="174">
        <f t="shared" si="5"/>
        <v>0</v>
      </c>
      <c r="S34" s="773"/>
      <c r="T34" s="773"/>
      <c r="U34" s="773"/>
      <c r="V34" s="773"/>
      <c r="W34" s="773"/>
      <c r="X34" s="773"/>
    </row>
    <row r="35" spans="1:24" ht="15" customHeight="1" thickBot="1">
      <c r="A35" s="772"/>
      <c r="B35" s="142" t="s">
        <v>214</v>
      </c>
      <c r="C35" s="143">
        <f>C33+C34</f>
        <v>760.42755502000011</v>
      </c>
      <c r="D35" s="143">
        <f>D33+D34</f>
        <v>233.91453954000039</v>
      </c>
      <c r="E35" s="143">
        <f t="shared" si="16"/>
        <v>526.51301547999969</v>
      </c>
      <c r="F35" s="143">
        <f>F33+F34</f>
        <v>1413.7008978099996</v>
      </c>
      <c r="G35" s="143">
        <f>G33+G34</f>
        <v>638.28492630999926</v>
      </c>
      <c r="H35" s="143">
        <f t="shared" si="7"/>
        <v>775.4159715000003</v>
      </c>
      <c r="J35" s="735"/>
      <c r="K35" s="142" t="s">
        <v>248</v>
      </c>
      <c r="L35" s="143">
        <f t="shared" si="8"/>
        <v>760.42755502000011</v>
      </c>
      <c r="M35" s="143">
        <f t="shared" si="1"/>
        <v>233.91453954000039</v>
      </c>
      <c r="N35" s="143">
        <f t="shared" si="2"/>
        <v>526.51301547999969</v>
      </c>
      <c r="O35" s="143">
        <f t="shared" si="3"/>
        <v>1413.7008978099996</v>
      </c>
      <c r="P35" s="143">
        <f t="shared" si="4"/>
        <v>638.28492630999926</v>
      </c>
      <c r="Q35" s="143">
        <f t="shared" si="5"/>
        <v>775.4159715000003</v>
      </c>
      <c r="S35" s="773"/>
      <c r="T35" s="773"/>
      <c r="U35" s="773"/>
      <c r="V35" s="773"/>
      <c r="W35" s="773"/>
      <c r="X35" s="773"/>
    </row>
    <row r="36" spans="1:24" ht="15" customHeight="1">
      <c r="C36" s="735"/>
      <c r="D36" s="735"/>
      <c r="G36" s="213"/>
      <c r="J36" s="735"/>
      <c r="K36" s="735"/>
      <c r="L36" s="775"/>
      <c r="M36" s="775"/>
      <c r="N36" s="775"/>
      <c r="O36" s="775"/>
      <c r="P36" s="775"/>
      <c r="Q36" s="775"/>
      <c r="S36" s="773"/>
      <c r="T36" s="773"/>
      <c r="U36" s="773"/>
      <c r="V36" s="773"/>
      <c r="W36" s="773"/>
      <c r="X36" s="773"/>
    </row>
    <row r="37" spans="1:24" ht="15" customHeight="1">
      <c r="B37" s="302" t="s">
        <v>412</v>
      </c>
      <c r="C37" s="949">
        <f>C35-'DRE IFRS'!C42</f>
        <v>71.809860470002945</v>
      </c>
      <c r="D37" s="949">
        <f>D35-'DRE IFRS'!D42</f>
        <v>18.74202879000282</v>
      </c>
      <c r="E37" s="950"/>
      <c r="F37" s="949">
        <f>F35-'DRE IFRS'!F42</f>
        <v>116.0228449700021</v>
      </c>
      <c r="G37" s="949">
        <f>G35-'DRE IFRS'!G42</f>
        <v>-290.12259995999864</v>
      </c>
      <c r="H37" s="302"/>
      <c r="J37" s="735"/>
      <c r="K37" s="735"/>
      <c r="L37" s="775"/>
      <c r="M37" s="775"/>
      <c r="N37" s="775"/>
      <c r="O37" s="775"/>
      <c r="P37" s="775"/>
      <c r="Q37" s="775"/>
    </row>
    <row r="38" spans="1:24">
      <c r="C38" s="776"/>
      <c r="D38" s="776"/>
      <c r="E38" s="777"/>
      <c r="F38" s="777"/>
      <c r="G38" s="777"/>
      <c r="H38" s="777"/>
      <c r="J38" s="735"/>
      <c r="K38" s="735"/>
      <c r="L38" s="775"/>
      <c r="M38" s="775"/>
      <c r="N38" s="775"/>
      <c r="O38" s="775"/>
      <c r="P38" s="775"/>
      <c r="Q38" s="775"/>
    </row>
    <row r="39" spans="1:24" ht="13" thickBot="1">
      <c r="C39" s="735"/>
      <c r="D39" s="229"/>
      <c r="J39" s="735"/>
      <c r="K39" s="735"/>
      <c r="L39" s="775"/>
      <c r="M39" s="775"/>
      <c r="N39" s="775"/>
      <c r="O39" s="775"/>
      <c r="P39" s="775"/>
      <c r="Q39" s="775"/>
    </row>
    <row r="40" spans="1:24" ht="16" thickBot="1">
      <c r="B40" s="684" t="s">
        <v>685</v>
      </c>
      <c r="C40" s="685">
        <f t="shared" ref="C40:H40" si="19">C30-C24-C28</f>
        <v>1561.1675550200002</v>
      </c>
      <c r="D40" s="685">
        <f>D30-D24-D28</f>
        <v>1106.2205842900009</v>
      </c>
      <c r="E40" s="208"/>
      <c r="F40" s="775">
        <f t="shared" si="19"/>
        <v>2847.0852182299996</v>
      </c>
      <c r="G40" s="775">
        <f t="shared" si="19"/>
        <v>2257.8251108399995</v>
      </c>
      <c r="H40" s="775">
        <f t="shared" si="19"/>
        <v>589.26010739000003</v>
      </c>
      <c r="J40" s="735"/>
      <c r="K40" s="735"/>
    </row>
    <row r="41" spans="1:24" ht="16" thickBot="1">
      <c r="B41" s="684" t="s">
        <v>686</v>
      </c>
      <c r="C41" s="685">
        <f>C30-C24-C28-C27</f>
        <v>1392.8085550200003</v>
      </c>
      <c r="D41" s="685">
        <f>D30-D24-D28-D27</f>
        <v>1026.9499491200008</v>
      </c>
      <c r="E41" s="208"/>
      <c r="J41" s="735"/>
      <c r="K41" s="735"/>
    </row>
    <row r="42" spans="1:24">
      <c r="C42" s="735"/>
      <c r="D42" s="229"/>
      <c r="J42" s="735"/>
      <c r="K42" s="735"/>
    </row>
    <row r="43" spans="1:24">
      <c r="B43" s="302" t="s">
        <v>412</v>
      </c>
      <c r="C43" s="949">
        <f>C40-'EBITDA  IFRSxReg'!C11</f>
        <v>71.809860470003059</v>
      </c>
      <c r="D43" s="949">
        <f>D40-'EBITDA  IFRSxReg'!C25</f>
        <v>60.660889740003313</v>
      </c>
      <c r="E43" s="950"/>
      <c r="J43" s="735"/>
      <c r="K43" s="735"/>
    </row>
    <row r="44" spans="1:24">
      <c r="B44" s="302" t="s">
        <v>412</v>
      </c>
      <c r="C44" s="951" t="s">
        <v>687</v>
      </c>
      <c r="D44" s="950">
        <f>D41-'EBITDA  IFRSxReg'!C27</f>
        <v>60.6604897400033</v>
      </c>
      <c r="E44" s="950"/>
      <c r="J44" s="735"/>
      <c r="K44" s="735"/>
    </row>
    <row r="45" spans="1:24">
      <c r="J45" s="735"/>
      <c r="K45" s="735"/>
    </row>
    <row r="46" spans="1:24">
      <c r="J46" s="735"/>
      <c r="K46" s="735"/>
    </row>
    <row r="47" spans="1:24">
      <c r="J47" s="735"/>
      <c r="K47" s="735"/>
    </row>
    <row r="48" spans="1:24">
      <c r="C48" s="735"/>
      <c r="D48" s="229"/>
      <c r="J48" s="735"/>
      <c r="K48" s="735"/>
    </row>
    <row r="49" spans="3:11">
      <c r="C49" s="735"/>
      <c r="D49" s="229"/>
      <c r="J49" s="735"/>
      <c r="K49" s="735"/>
    </row>
    <row r="50" spans="3:11">
      <c r="C50" s="735"/>
      <c r="D50" s="229"/>
      <c r="J50" s="735"/>
      <c r="K50" s="735"/>
    </row>
    <row r="51" spans="3:11">
      <c r="C51" s="735"/>
      <c r="D51" s="229"/>
      <c r="J51" s="735"/>
      <c r="K51" s="735"/>
    </row>
    <row r="52" spans="3:11">
      <c r="C52" s="735"/>
      <c r="D52" s="229"/>
      <c r="J52" s="735"/>
      <c r="K52" s="735"/>
    </row>
    <row r="53" spans="3:11">
      <c r="C53" s="735"/>
      <c r="D53" s="229"/>
      <c r="J53" s="735"/>
      <c r="K53" s="735"/>
    </row>
    <row r="54" spans="3:11">
      <c r="C54" s="735"/>
      <c r="D54" s="229"/>
      <c r="J54" s="735"/>
      <c r="K54" s="735"/>
    </row>
    <row r="55" spans="3:11">
      <c r="C55" s="735"/>
      <c r="D55" s="229"/>
      <c r="J55" s="735"/>
      <c r="K55" s="735"/>
    </row>
    <row r="56" spans="3:11">
      <c r="C56" s="735"/>
      <c r="D56" s="229"/>
      <c r="J56" s="735"/>
      <c r="K56" s="735"/>
    </row>
    <row r="57" spans="3:11">
      <c r="C57" s="735"/>
      <c r="D57" s="229"/>
      <c r="J57" s="735"/>
      <c r="K57" s="735"/>
    </row>
    <row r="58" spans="3:11">
      <c r="C58" s="735"/>
      <c r="D58" s="229"/>
      <c r="J58" s="735"/>
      <c r="K58" s="735"/>
    </row>
    <row r="59" spans="3:11">
      <c r="C59" s="735"/>
      <c r="D59" s="229"/>
      <c r="J59" s="735"/>
      <c r="K59" s="735"/>
    </row>
    <row r="60" spans="3:11">
      <c r="C60" s="735"/>
      <c r="D60" s="229"/>
      <c r="J60" s="735"/>
      <c r="K60" s="735"/>
    </row>
    <row r="61" spans="3:11">
      <c r="C61" s="735"/>
      <c r="D61" s="229"/>
      <c r="J61" s="735"/>
      <c r="K61" s="735"/>
    </row>
    <row r="62" spans="3:11">
      <c r="C62" s="735"/>
      <c r="D62" s="229"/>
      <c r="J62" s="735"/>
      <c r="K62" s="735"/>
    </row>
    <row r="63" spans="3:11">
      <c r="C63" s="735"/>
      <c r="D63" s="229"/>
      <c r="J63" s="735"/>
      <c r="K63" s="735"/>
    </row>
    <row r="64" spans="3:11">
      <c r="C64" s="735"/>
      <c r="D64" s="229"/>
      <c r="J64" s="735"/>
      <c r="K64" s="735"/>
    </row>
    <row r="65" spans="3:11">
      <c r="C65" s="735"/>
      <c r="D65" s="229"/>
      <c r="J65" s="735"/>
      <c r="K65" s="735"/>
    </row>
    <row r="66" spans="3:11">
      <c r="C66" s="735"/>
      <c r="D66" s="229"/>
      <c r="J66" s="735"/>
      <c r="K66" s="735"/>
    </row>
    <row r="67" spans="3:11">
      <c r="C67" s="735"/>
      <c r="D67" s="229"/>
      <c r="J67" s="735"/>
      <c r="K67" s="735"/>
    </row>
    <row r="68" spans="3:11">
      <c r="C68" s="735"/>
      <c r="D68" s="229"/>
      <c r="J68" s="735"/>
      <c r="K68" s="735"/>
    </row>
    <row r="69" spans="3:11">
      <c r="C69" s="735"/>
      <c r="D69" s="229"/>
      <c r="J69" s="735"/>
      <c r="K69" s="735"/>
    </row>
    <row r="70" spans="3:11">
      <c r="C70" s="735"/>
      <c r="D70" s="229"/>
      <c r="J70" s="735"/>
      <c r="K70" s="735"/>
    </row>
    <row r="71" spans="3:11">
      <c r="C71" s="735"/>
      <c r="D71" s="229"/>
      <c r="J71" s="735"/>
      <c r="K71" s="735"/>
    </row>
    <row r="72" spans="3:11">
      <c r="C72" s="735"/>
      <c r="D72" s="229"/>
      <c r="J72" s="735"/>
      <c r="K72" s="735"/>
    </row>
    <row r="73" spans="3:11">
      <c r="C73" s="735"/>
      <c r="D73" s="229"/>
      <c r="J73" s="735"/>
      <c r="K73" s="735"/>
    </row>
    <row r="74" spans="3:11">
      <c r="C74" s="735"/>
      <c r="D74" s="229"/>
      <c r="J74" s="735"/>
      <c r="K74" s="735"/>
    </row>
    <row r="75" spans="3:11">
      <c r="C75" s="735"/>
      <c r="D75" s="229"/>
      <c r="J75" s="735"/>
      <c r="K75" s="735"/>
    </row>
    <row r="76" spans="3:11">
      <c r="C76" s="735"/>
      <c r="D76" s="229"/>
      <c r="J76" s="735"/>
      <c r="K76" s="735"/>
    </row>
    <row r="77" spans="3:11">
      <c r="C77" s="735"/>
      <c r="D77" s="229"/>
      <c r="J77" s="735"/>
      <c r="K77" s="735"/>
    </row>
    <row r="78" spans="3:11">
      <c r="C78" s="735"/>
      <c r="D78" s="229"/>
      <c r="J78" s="735"/>
      <c r="K78" s="735"/>
    </row>
    <row r="79" spans="3:11">
      <c r="C79" s="735"/>
      <c r="D79" s="229"/>
      <c r="J79" s="735"/>
      <c r="K79" s="735"/>
    </row>
    <row r="80" spans="3:11">
      <c r="C80" s="735"/>
      <c r="D80" s="229"/>
      <c r="J80" s="735"/>
      <c r="K80" s="735"/>
    </row>
    <row r="81" spans="3:11">
      <c r="C81" s="735"/>
      <c r="D81" s="229"/>
      <c r="J81" s="735"/>
      <c r="K81" s="735"/>
    </row>
    <row r="82" spans="3:11">
      <c r="C82" s="735"/>
      <c r="D82" s="229"/>
      <c r="J82" s="735"/>
      <c r="K82" s="735"/>
    </row>
    <row r="83" spans="3:11">
      <c r="C83" s="735"/>
      <c r="D83" s="229"/>
      <c r="J83" s="735"/>
      <c r="K83" s="735"/>
    </row>
    <row r="84" spans="3:11">
      <c r="C84" s="735"/>
      <c r="D84" s="229"/>
      <c r="J84" s="735"/>
      <c r="K84" s="735"/>
    </row>
    <row r="85" spans="3:11">
      <c r="C85" s="735"/>
      <c r="D85" s="229"/>
      <c r="J85" s="735"/>
      <c r="K85" s="735"/>
    </row>
    <row r="86" spans="3:11">
      <c r="C86" s="735"/>
      <c r="D86" s="229"/>
      <c r="J86" s="735"/>
      <c r="K86" s="735"/>
    </row>
  </sheetData>
  <mergeCells count="5">
    <mergeCell ref="N9:N10"/>
    <mergeCell ref="E9:E10"/>
    <mergeCell ref="H9:H10"/>
    <mergeCell ref="Q9:Q10"/>
    <mergeCell ref="B2:B5"/>
  </mergeCells>
  <hyperlinks>
    <hyperlink ref="F3" location="Menu!A1" display="→Menu←" xr:uid="{AB135C09-4A07-41D3-A953-7DD4E78054C3}"/>
  </hyperlinks>
  <pageMargins left="0.511811024" right="0.511811024" top="0.78740157499999996" bottom="0.78740157499999996" header="0.31496062000000002" footer="0.31496062000000002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9B3C-4479-4B5C-8B26-F129BFBBF50C}">
  <sheetPr codeName="Planilha34">
    <tabColor theme="9" tint="0.79998168889431442"/>
  </sheetPr>
  <dimension ref="A1:W139"/>
  <sheetViews>
    <sheetView showGridLines="0" zoomScale="80" zoomScaleNormal="80" workbookViewId="0">
      <pane xSplit="1" ySplit="10" topLeftCell="B11" activePane="bottomRight" state="frozen"/>
      <selection activeCell="N14" sqref="N14"/>
      <selection pane="topRight" activeCell="N14" sqref="N14"/>
      <selection pane="bottomLeft" activeCell="N14" sqref="N14"/>
      <selection pane="bottomRight" activeCell="D14" sqref="D14"/>
    </sheetView>
  </sheetViews>
  <sheetFormatPr defaultColWidth="0" defaultRowHeight="0" customHeight="1" zeroHeight="1" outlineLevelRow="1"/>
  <cols>
    <col min="1" max="1" width="0.81640625" style="213" customWidth="1"/>
    <col min="2" max="2" width="77.26953125" style="213" customWidth="1"/>
    <col min="3" max="3" width="14.6328125" style="213" customWidth="1"/>
    <col min="4" max="4" width="14.6328125" style="771" customWidth="1"/>
    <col min="5" max="5" width="5.81640625" style="213" customWidth="1"/>
    <col min="6" max="6" width="72.08984375" style="213" customWidth="1"/>
    <col min="7" max="8" width="14.6328125" style="213" customWidth="1"/>
    <col min="9" max="11" width="8.81640625" style="213" customWidth="1"/>
    <col min="12" max="18" width="0" style="213" hidden="1" customWidth="1"/>
    <col min="19" max="16384" width="8.81640625" style="213" hidden="1"/>
  </cols>
  <sheetData>
    <row r="1" spans="1:23" s="208" customFormat="1" ht="3.65" customHeight="1" thickBot="1">
      <c r="C1" s="209"/>
      <c r="D1" s="209"/>
      <c r="E1" s="209"/>
      <c r="F1" s="209"/>
      <c r="G1" s="209"/>
      <c r="H1" s="209"/>
      <c r="I1" s="209"/>
      <c r="J1" s="209"/>
    </row>
    <row r="2" spans="1:23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3"/>
    </row>
    <row r="3" spans="1:23" s="208" customFormat="1" ht="14">
      <c r="A3" s="210"/>
      <c r="B3" s="1489"/>
      <c r="C3" s="234" t="s">
        <v>775</v>
      </c>
      <c r="D3" s="241">
        <f>Menu!D3</f>
        <v>46203</v>
      </c>
      <c r="E3" s="234"/>
      <c r="F3" s="234"/>
      <c r="G3" s="240" t="s">
        <v>989</v>
      </c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5"/>
    </row>
    <row r="4" spans="1:23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5"/>
    </row>
    <row r="5" spans="1:23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9"/>
    </row>
    <row r="6" spans="1:23" ht="12.5">
      <c r="D6" s="213"/>
    </row>
    <row r="7" spans="1:23" s="208" customFormat="1" ht="15" customHeight="1">
      <c r="B7" s="211" t="s">
        <v>790</v>
      </c>
      <c r="C7" s="212"/>
      <c r="D7" s="212"/>
      <c r="E7" s="212"/>
      <c r="F7" s="211" t="s">
        <v>792</v>
      </c>
      <c r="G7" s="212"/>
      <c r="H7" s="212"/>
      <c r="I7" s="212"/>
      <c r="J7" s="212"/>
      <c r="K7" s="212"/>
    </row>
    <row r="8" spans="1:23" s="208" customFormat="1" ht="15" customHeight="1" thickBot="1">
      <c r="B8" s="488"/>
      <c r="C8" s="489"/>
      <c r="D8" s="489"/>
      <c r="E8" s="489"/>
      <c r="F8" s="488"/>
      <c r="G8" s="489"/>
      <c r="H8" s="489"/>
      <c r="I8" s="488"/>
      <c r="J8" s="489"/>
      <c r="K8" s="489"/>
    </row>
    <row r="9" spans="1:23" ht="17.149999999999999" customHeight="1" thickBot="1">
      <c r="B9" s="30" t="s">
        <v>142</v>
      </c>
      <c r="C9" s="1548" t="s">
        <v>25</v>
      </c>
      <c r="D9" s="1549"/>
      <c r="F9" s="30" t="s">
        <v>369</v>
      </c>
      <c r="G9" s="1548" t="str">
        <f>'DFC Reg'!I9</f>
        <v>Consolidated</v>
      </c>
      <c r="H9" s="1549"/>
    </row>
    <row r="10" spans="1:23" ht="17.149999999999999" customHeight="1" thickBot="1">
      <c r="B10" s="305" t="s">
        <v>75</v>
      </c>
      <c r="C10" s="32" t="str">
        <f>IF(Menu!$D$12="N/A",Menu!$D$10,Menu!$D$12)</f>
        <v>1S26</v>
      </c>
      <c r="D10" s="100" t="str">
        <f>IF(Menu!$D$13="N/A",Menu!$D$11,Menu!$D$13)</f>
        <v>1S25</v>
      </c>
      <c r="F10" s="305" t="s">
        <v>619</v>
      </c>
      <c r="G10" s="32" t="str">
        <f>IF(Menu!$D$17="N/A",Menu!$D$15,Menu!$D$12)</f>
        <v>1S26</v>
      </c>
      <c r="H10" s="32" t="str">
        <f>IF(Menu!$D$18="N/A",Menu!$D$16,Menu!$D$12)</f>
        <v>1S26</v>
      </c>
    </row>
    <row r="11" spans="1:23" ht="16.75" customHeight="1" thickBot="1">
      <c r="B11" s="184" t="s">
        <v>143</v>
      </c>
      <c r="C11" s="201">
        <f>SUM(C12:C29)</f>
        <v>-3116864</v>
      </c>
      <c r="D11" s="201">
        <f>SUM(D12:D29)</f>
        <v>-2905291.1477300017</v>
      </c>
      <c r="F11" s="184" t="s">
        <v>370</v>
      </c>
      <c r="G11" s="201">
        <f>C11</f>
        <v>-3116864</v>
      </c>
      <c r="H11" s="201">
        <f t="shared" ref="H11:H71" si="0">D11</f>
        <v>-2905291.1477300017</v>
      </c>
    </row>
    <row r="12" spans="1:23" ht="16.75" customHeight="1">
      <c r="B12" s="173" t="s">
        <v>601</v>
      </c>
      <c r="C12" s="277">
        <v>1322519</v>
      </c>
      <c r="D12" s="277">
        <v>956979.98416999797</v>
      </c>
      <c r="F12" s="173" t="s">
        <v>371</v>
      </c>
      <c r="G12" s="277">
        <f t="shared" ref="G12:G71" si="1">C12</f>
        <v>1322519</v>
      </c>
      <c r="H12" s="277">
        <f t="shared" si="0"/>
        <v>956979.98416999797</v>
      </c>
    </row>
    <row r="13" spans="1:23" ht="16.75" customHeight="1">
      <c r="B13" s="173" t="s">
        <v>144</v>
      </c>
      <c r="C13" s="277">
        <v>2707</v>
      </c>
      <c r="D13" s="277">
        <v>3846</v>
      </c>
      <c r="F13" s="173" t="s">
        <v>316</v>
      </c>
      <c r="G13" s="277">
        <f t="shared" si="1"/>
        <v>2707</v>
      </c>
      <c r="H13" s="277">
        <f t="shared" si="0"/>
        <v>3846</v>
      </c>
    </row>
    <row r="14" spans="1:23" ht="16.75" customHeight="1">
      <c r="B14" s="173" t="s">
        <v>845</v>
      </c>
      <c r="C14" s="277">
        <v>18149</v>
      </c>
      <c r="D14" s="277">
        <v>16927</v>
      </c>
      <c r="F14" s="173" t="s">
        <v>318</v>
      </c>
      <c r="G14" s="277">
        <f>C14</f>
        <v>18149</v>
      </c>
      <c r="H14" s="277">
        <f>D14</f>
        <v>16927</v>
      </c>
      <c r="J14" s="735"/>
      <c r="K14" s="735"/>
    </row>
    <row r="15" spans="1:23" ht="16.75" customHeight="1">
      <c r="B15" s="173" t="s">
        <v>145</v>
      </c>
      <c r="C15" s="277">
        <v>249920</v>
      </c>
      <c r="D15" s="277">
        <v>153145</v>
      </c>
      <c r="F15" s="173" t="s">
        <v>372</v>
      </c>
      <c r="G15" s="277">
        <f t="shared" si="1"/>
        <v>249920</v>
      </c>
      <c r="H15" s="277">
        <f t="shared" si="0"/>
        <v>153145</v>
      </c>
      <c r="J15" s="735"/>
      <c r="K15" s="735"/>
    </row>
    <row r="16" spans="1:23" ht="16.75" customHeight="1">
      <c r="B16" s="173" t="s">
        <v>839</v>
      </c>
      <c r="C16" s="277">
        <v>129927</v>
      </c>
      <c r="D16" s="277">
        <v>-70283</v>
      </c>
      <c r="F16" s="173" t="s">
        <v>846</v>
      </c>
      <c r="G16" s="277">
        <f t="shared" si="1"/>
        <v>129927</v>
      </c>
      <c r="H16" s="277">
        <f t="shared" si="0"/>
        <v>-70283</v>
      </c>
      <c r="J16" s="735"/>
      <c r="K16" s="735"/>
    </row>
    <row r="17" spans="2:11" ht="16.75" customHeight="1">
      <c r="B17" s="173" t="s">
        <v>840</v>
      </c>
      <c r="C17" s="277">
        <v>9622</v>
      </c>
      <c r="D17" s="277">
        <v>20508</v>
      </c>
      <c r="F17" s="173" t="s">
        <v>1026</v>
      </c>
      <c r="G17" s="277">
        <f t="shared" si="1"/>
        <v>9622</v>
      </c>
      <c r="H17" s="277">
        <f t="shared" si="0"/>
        <v>20508</v>
      </c>
      <c r="J17" s="735"/>
      <c r="K17" s="735"/>
    </row>
    <row r="18" spans="2:11" ht="16.75" customHeight="1">
      <c r="B18" s="173" t="s">
        <v>841</v>
      </c>
      <c r="C18" s="277">
        <v>0</v>
      </c>
      <c r="D18" s="277">
        <v>61</v>
      </c>
      <c r="F18" s="173" t="s">
        <v>1027</v>
      </c>
      <c r="G18" s="277">
        <f t="shared" si="1"/>
        <v>0</v>
      </c>
      <c r="H18" s="277">
        <f t="shared" si="0"/>
        <v>61</v>
      </c>
      <c r="J18" s="735"/>
      <c r="K18" s="735"/>
    </row>
    <row r="19" spans="2:11" ht="16.75" customHeight="1">
      <c r="B19" s="173" t="s">
        <v>842</v>
      </c>
      <c r="C19" s="277">
        <v>19</v>
      </c>
      <c r="D19" s="277">
        <v>18</v>
      </c>
      <c r="F19" s="173" t="s">
        <v>321</v>
      </c>
      <c r="G19" s="277">
        <f t="shared" si="1"/>
        <v>19</v>
      </c>
      <c r="H19" s="277">
        <f t="shared" si="0"/>
        <v>18</v>
      </c>
      <c r="J19" s="735"/>
      <c r="K19" s="735"/>
    </row>
    <row r="20" spans="2:11" ht="16.75" customHeight="1">
      <c r="B20" s="173" t="s">
        <v>153</v>
      </c>
      <c r="C20" s="277">
        <v>-33335</v>
      </c>
      <c r="D20" s="277">
        <v>-57166</v>
      </c>
      <c r="F20" s="173" t="s">
        <v>346</v>
      </c>
      <c r="G20" s="277">
        <f t="shared" ref="G20:H22" si="2">C20</f>
        <v>-33335</v>
      </c>
      <c r="H20" s="277">
        <f t="shared" si="2"/>
        <v>-57166</v>
      </c>
      <c r="J20" s="735"/>
      <c r="K20" s="735"/>
    </row>
    <row r="21" spans="2:11" ht="16" customHeight="1">
      <c r="B21" s="173" t="s">
        <v>221</v>
      </c>
      <c r="C21" s="277">
        <v>1206273</v>
      </c>
      <c r="D21" s="277">
        <v>877386</v>
      </c>
      <c r="F21" s="173" t="s">
        <v>347</v>
      </c>
      <c r="G21" s="277">
        <f t="shared" si="2"/>
        <v>1206273</v>
      </c>
      <c r="H21" s="277">
        <f t="shared" si="2"/>
        <v>877386</v>
      </c>
      <c r="J21" s="735"/>
      <c r="K21" s="735"/>
    </row>
    <row r="22" spans="2:11" ht="16.75" customHeight="1">
      <c r="B22" s="173" t="s">
        <v>1610</v>
      </c>
      <c r="C22" s="277">
        <v>-23</v>
      </c>
      <c r="D22" s="277">
        <v>-39919</v>
      </c>
      <c r="F22" s="173" t="s">
        <v>847</v>
      </c>
      <c r="G22" s="277">
        <f t="shared" si="2"/>
        <v>-23</v>
      </c>
      <c r="H22" s="277">
        <f t="shared" si="2"/>
        <v>-39919</v>
      </c>
      <c r="J22" s="735"/>
      <c r="K22" s="735"/>
    </row>
    <row r="23" spans="2:11" ht="16.75" customHeight="1">
      <c r="B23" s="173" t="s">
        <v>152</v>
      </c>
      <c r="C23" s="277">
        <v>-299281</v>
      </c>
      <c r="D23" s="277">
        <v>-294181</v>
      </c>
      <c r="F23" s="173" t="s">
        <v>324</v>
      </c>
      <c r="G23" s="277">
        <f t="shared" ref="G23:H29" si="3">C23</f>
        <v>-299281</v>
      </c>
      <c r="H23" s="277">
        <f t="shared" si="3"/>
        <v>-294181</v>
      </c>
      <c r="J23" s="735"/>
      <c r="K23" s="735"/>
    </row>
    <row r="24" spans="2:11" ht="16.75" hidden="1" customHeight="1">
      <c r="B24" s="173" t="s">
        <v>843</v>
      </c>
      <c r="C24" s="277">
        <v>0</v>
      </c>
      <c r="D24" s="277">
        <v>0</v>
      </c>
      <c r="F24" s="173" t="s">
        <v>1028</v>
      </c>
      <c r="G24" s="277">
        <f t="shared" si="3"/>
        <v>0</v>
      </c>
      <c r="H24" s="277">
        <f t="shared" si="3"/>
        <v>0</v>
      </c>
      <c r="J24" s="735"/>
      <c r="K24" s="735"/>
    </row>
    <row r="25" spans="2:11" ht="16.75" customHeight="1">
      <c r="B25" s="173" t="s">
        <v>682</v>
      </c>
      <c r="C25" s="277">
        <v>-5685235</v>
      </c>
      <c r="D25" s="277">
        <v>-4457617</v>
      </c>
      <c r="F25" s="173" t="s">
        <v>1046</v>
      </c>
      <c r="G25" s="277">
        <f t="shared" si="3"/>
        <v>-5685235</v>
      </c>
      <c r="H25" s="277">
        <f t="shared" si="3"/>
        <v>-4457617</v>
      </c>
      <c r="J25" s="735"/>
      <c r="K25" s="735"/>
    </row>
    <row r="26" spans="2:11" ht="16.75" customHeight="1" outlineLevel="1">
      <c r="B26" s="173" t="s">
        <v>1472</v>
      </c>
      <c r="C26" s="277">
        <v>-21942</v>
      </c>
      <c r="D26" s="277">
        <v>3655.3260000000009</v>
      </c>
      <c r="F26" s="173" t="s">
        <v>1473</v>
      </c>
      <c r="G26" s="277">
        <f t="shared" si="3"/>
        <v>-21942</v>
      </c>
      <c r="H26" s="277">
        <f t="shared" si="3"/>
        <v>3655.3260000000009</v>
      </c>
      <c r="J26" s="735"/>
      <c r="K26" s="735"/>
    </row>
    <row r="27" spans="2:11" ht="16.75" customHeight="1">
      <c r="B27" s="173" t="s">
        <v>990</v>
      </c>
      <c r="C27" s="277">
        <v>8657</v>
      </c>
      <c r="D27" s="277">
        <v>9922</v>
      </c>
      <c r="F27" s="173" t="s">
        <v>1029</v>
      </c>
      <c r="G27" s="277">
        <f t="shared" si="3"/>
        <v>8657</v>
      </c>
      <c r="H27" s="277">
        <f t="shared" si="3"/>
        <v>9922</v>
      </c>
      <c r="J27" s="735"/>
      <c r="K27" s="735"/>
    </row>
    <row r="28" spans="2:11" ht="16.75" hidden="1" customHeight="1" outlineLevel="1">
      <c r="B28" s="173" t="s">
        <v>844</v>
      </c>
      <c r="C28" s="277">
        <v>0</v>
      </c>
      <c r="D28" s="277">
        <v>0</v>
      </c>
      <c r="F28" s="173" t="s">
        <v>1032</v>
      </c>
      <c r="G28" s="277">
        <f t="shared" si="3"/>
        <v>0</v>
      </c>
      <c r="H28" s="277">
        <f t="shared" si="3"/>
        <v>0</v>
      </c>
      <c r="J28" s="735"/>
      <c r="K28" s="735"/>
    </row>
    <row r="29" spans="2:11" ht="16.75" customHeight="1" collapsed="1" thickBot="1">
      <c r="B29" s="173" t="s">
        <v>172</v>
      </c>
      <c r="C29" s="277">
        <v>-24841</v>
      </c>
      <c r="D29" s="277">
        <v>-28573.457899999921</v>
      </c>
      <c r="F29" s="173" t="s">
        <v>340</v>
      </c>
      <c r="G29" s="277">
        <f t="shared" si="3"/>
        <v>-24841</v>
      </c>
      <c r="H29" s="277">
        <f t="shared" si="3"/>
        <v>-28573.457899999921</v>
      </c>
      <c r="J29" s="735"/>
      <c r="K29" s="735"/>
    </row>
    <row r="30" spans="2:11" ht="16.75" customHeight="1" thickBot="1">
      <c r="B30" s="184" t="s">
        <v>155</v>
      </c>
      <c r="C30" s="201">
        <f>SUM(C31:C39)</f>
        <v>2623109</v>
      </c>
      <c r="D30" s="201">
        <f>SUM(D31:D39)</f>
        <v>2507959</v>
      </c>
      <c r="F30" s="184" t="s">
        <v>373</v>
      </c>
      <c r="G30" s="201">
        <f t="shared" si="1"/>
        <v>2623109</v>
      </c>
      <c r="H30" s="201">
        <f t="shared" si="0"/>
        <v>2507959</v>
      </c>
      <c r="J30" s="735"/>
      <c r="K30" s="735"/>
    </row>
    <row r="31" spans="2:11" ht="16.75" customHeight="1">
      <c r="B31" s="173" t="s">
        <v>106</v>
      </c>
      <c r="C31" s="277">
        <v>0</v>
      </c>
      <c r="D31" s="277">
        <v>0</v>
      </c>
      <c r="F31" s="173" t="s">
        <v>278</v>
      </c>
      <c r="G31" s="277">
        <f>C31</f>
        <v>0</v>
      </c>
      <c r="H31" s="277">
        <f>D31</f>
        <v>0</v>
      </c>
      <c r="J31" s="735"/>
      <c r="K31" s="735"/>
    </row>
    <row r="32" spans="2:11" ht="16.75" customHeight="1">
      <c r="B32" s="173" t="s">
        <v>818</v>
      </c>
      <c r="C32" s="277">
        <v>2983508</v>
      </c>
      <c r="D32" s="277">
        <v>2567604</v>
      </c>
      <c r="F32" s="173" t="s">
        <v>271</v>
      </c>
      <c r="G32" s="277">
        <f t="shared" si="1"/>
        <v>2983508</v>
      </c>
      <c r="H32" s="277">
        <f t="shared" si="0"/>
        <v>2567604</v>
      </c>
      <c r="J32" s="735"/>
      <c r="K32" s="735"/>
    </row>
    <row r="33" spans="2:11" ht="16.75" customHeight="1">
      <c r="B33" s="173" t="s">
        <v>157</v>
      </c>
      <c r="C33" s="277">
        <v>-13151</v>
      </c>
      <c r="D33" s="277">
        <v>33138</v>
      </c>
      <c r="F33" s="173" t="s">
        <v>326</v>
      </c>
      <c r="G33" s="277">
        <f t="shared" si="1"/>
        <v>-13151</v>
      </c>
      <c r="H33" s="277">
        <f t="shared" si="0"/>
        <v>33138</v>
      </c>
      <c r="J33" s="735"/>
      <c r="K33" s="735"/>
    </row>
    <row r="34" spans="2:11" ht="16.75" customHeight="1">
      <c r="B34" s="173" t="s">
        <v>158</v>
      </c>
      <c r="C34" s="277">
        <v>-68733</v>
      </c>
      <c r="D34" s="277">
        <v>-89443</v>
      </c>
      <c r="F34" s="173" t="s">
        <v>281</v>
      </c>
      <c r="G34" s="277">
        <f t="shared" si="1"/>
        <v>-68733</v>
      </c>
      <c r="H34" s="277">
        <f t="shared" si="0"/>
        <v>-89443</v>
      </c>
      <c r="J34" s="735"/>
      <c r="K34" s="735"/>
    </row>
    <row r="35" spans="2:11" ht="16.75" customHeight="1">
      <c r="B35" s="173" t="s">
        <v>103</v>
      </c>
      <c r="C35" s="277">
        <v>-84637</v>
      </c>
      <c r="D35" s="277">
        <v>73715</v>
      </c>
      <c r="F35" s="173" t="s">
        <v>274</v>
      </c>
      <c r="G35" s="277">
        <f t="shared" si="1"/>
        <v>-84637</v>
      </c>
      <c r="H35" s="277">
        <f t="shared" si="0"/>
        <v>73715</v>
      </c>
      <c r="J35" s="735"/>
      <c r="K35" s="735"/>
    </row>
    <row r="36" spans="2:11" ht="16.75" customHeight="1">
      <c r="B36" s="173" t="s">
        <v>159</v>
      </c>
      <c r="C36" s="277">
        <v>694</v>
      </c>
      <c r="D36" s="277">
        <v>-73</v>
      </c>
      <c r="F36" s="173" t="s">
        <v>615</v>
      </c>
      <c r="G36" s="277">
        <f t="shared" si="1"/>
        <v>694</v>
      </c>
      <c r="H36" s="277">
        <f t="shared" si="0"/>
        <v>-73</v>
      </c>
      <c r="J36" s="735"/>
      <c r="K36" s="735"/>
    </row>
    <row r="37" spans="2:11" ht="16.75" customHeight="1">
      <c r="B37" s="173" t="s">
        <v>105</v>
      </c>
      <c r="C37" s="277">
        <v>-56496</v>
      </c>
      <c r="D37" s="277">
        <v>-26514</v>
      </c>
      <c r="F37" s="173" t="s">
        <v>374</v>
      </c>
      <c r="G37" s="277">
        <f>C37</f>
        <v>-56496</v>
      </c>
      <c r="H37" s="277">
        <f>D37</f>
        <v>-26514</v>
      </c>
      <c r="J37" s="735"/>
      <c r="K37" s="735"/>
    </row>
    <row r="38" spans="2:11" ht="16.75" customHeight="1" outlineLevel="1">
      <c r="B38" s="173" t="s">
        <v>160</v>
      </c>
      <c r="C38" s="277">
        <v>0</v>
      </c>
      <c r="D38" s="277">
        <v>0</v>
      </c>
      <c r="F38" s="173" t="s">
        <v>327</v>
      </c>
      <c r="G38" s="277">
        <f t="shared" si="1"/>
        <v>0</v>
      </c>
      <c r="H38" s="277">
        <f t="shared" si="0"/>
        <v>0</v>
      </c>
      <c r="J38" s="735"/>
      <c r="K38" s="735"/>
    </row>
    <row r="39" spans="2:11" ht="16.75" customHeight="1" thickBot="1">
      <c r="B39" s="173" t="s">
        <v>602</v>
      </c>
      <c r="C39" s="277">
        <v>-138076</v>
      </c>
      <c r="D39" s="277">
        <v>-50468</v>
      </c>
      <c r="F39" s="173" t="s">
        <v>20</v>
      </c>
      <c r="G39" s="277">
        <f t="shared" si="1"/>
        <v>-138076</v>
      </c>
      <c r="H39" s="277">
        <f t="shared" si="0"/>
        <v>-50468</v>
      </c>
      <c r="J39" s="735"/>
      <c r="K39" s="735"/>
    </row>
    <row r="40" spans="2:11" ht="16.75" customHeight="1" thickBot="1">
      <c r="B40" s="184" t="s">
        <v>161</v>
      </c>
      <c r="C40" s="201">
        <f>SUM(C41:C51)</f>
        <v>-819</v>
      </c>
      <c r="D40" s="201">
        <f>SUM(D41:D51)</f>
        <v>-70625</v>
      </c>
      <c r="F40" s="184" t="s">
        <v>375</v>
      </c>
      <c r="G40" s="201">
        <f t="shared" si="1"/>
        <v>-819</v>
      </c>
      <c r="H40" s="201">
        <f t="shared" si="0"/>
        <v>-70625</v>
      </c>
      <c r="J40" s="735"/>
      <c r="K40" s="735"/>
    </row>
    <row r="41" spans="2:11" ht="16.75" customHeight="1">
      <c r="B41" s="173" t="s">
        <v>81</v>
      </c>
      <c r="C41" s="277">
        <v>-25103</v>
      </c>
      <c r="D41" s="277">
        <v>71909</v>
      </c>
      <c r="F41" s="173" t="s">
        <v>293</v>
      </c>
      <c r="G41" s="277">
        <f t="shared" si="1"/>
        <v>-25103</v>
      </c>
      <c r="H41" s="277">
        <f t="shared" si="0"/>
        <v>71909</v>
      </c>
      <c r="J41" s="735"/>
      <c r="K41" s="735"/>
    </row>
    <row r="42" spans="2:11" ht="16.75" customHeight="1">
      <c r="B42" s="173" t="s">
        <v>162</v>
      </c>
      <c r="C42" s="277">
        <v>168077</v>
      </c>
      <c r="D42" s="277">
        <v>193086</v>
      </c>
      <c r="F42" s="173" t="s">
        <v>294</v>
      </c>
      <c r="G42" s="277">
        <f t="shared" si="1"/>
        <v>168077</v>
      </c>
      <c r="H42" s="277">
        <f t="shared" si="0"/>
        <v>193086</v>
      </c>
      <c r="J42" s="735"/>
      <c r="K42" s="735"/>
    </row>
    <row r="43" spans="2:11" ht="16.75" customHeight="1">
      <c r="B43" s="173" t="s">
        <v>603</v>
      </c>
      <c r="C43" s="277">
        <v>-113840</v>
      </c>
      <c r="D43" s="277">
        <v>-82747</v>
      </c>
      <c r="F43" s="173" t="s">
        <v>1025</v>
      </c>
      <c r="G43" s="277">
        <f>C43</f>
        <v>-113840</v>
      </c>
      <c r="H43" s="277">
        <f>D43</f>
        <v>-82747</v>
      </c>
      <c r="J43" s="735"/>
      <c r="K43" s="735"/>
    </row>
    <row r="44" spans="2:11" ht="16.75" customHeight="1">
      <c r="B44" s="173" t="s">
        <v>83</v>
      </c>
      <c r="C44" s="277">
        <v>639</v>
      </c>
      <c r="D44" s="277">
        <v>4136</v>
      </c>
      <c r="F44" s="173" t="s">
        <v>329</v>
      </c>
      <c r="G44" s="277">
        <f t="shared" si="1"/>
        <v>639</v>
      </c>
      <c r="H44" s="277">
        <f t="shared" si="0"/>
        <v>4136</v>
      </c>
      <c r="J44" s="735"/>
      <c r="K44" s="735"/>
    </row>
    <row r="45" spans="2:11" ht="16.5" customHeight="1">
      <c r="B45" s="173" t="s">
        <v>163</v>
      </c>
      <c r="C45" s="277">
        <v>-25897</v>
      </c>
      <c r="D45" s="277">
        <v>-10901</v>
      </c>
      <c r="F45" s="173" t="s">
        <v>296</v>
      </c>
      <c r="G45" s="277">
        <f t="shared" ref="G45:H47" si="4">C45</f>
        <v>-25897</v>
      </c>
      <c r="H45" s="277">
        <f t="shared" si="4"/>
        <v>-10901</v>
      </c>
      <c r="J45" s="735"/>
      <c r="K45" s="735"/>
    </row>
    <row r="46" spans="2:11" ht="16.75" hidden="1" customHeight="1">
      <c r="B46" s="173" t="s">
        <v>1101</v>
      </c>
      <c r="C46" s="277">
        <v>0</v>
      </c>
      <c r="D46" s="277">
        <v>0</v>
      </c>
      <c r="F46" s="173" t="s">
        <v>1102</v>
      </c>
      <c r="G46" s="277">
        <f t="shared" si="4"/>
        <v>0</v>
      </c>
      <c r="H46" s="277">
        <f t="shared" si="4"/>
        <v>0</v>
      </c>
      <c r="J46" s="735"/>
      <c r="K46" s="735"/>
    </row>
    <row r="47" spans="2:11" ht="16.75" hidden="1" customHeight="1" outlineLevel="1">
      <c r="B47" s="173" t="s">
        <v>1192</v>
      </c>
      <c r="C47" s="277">
        <v>0</v>
      </c>
      <c r="D47" s="277">
        <v>0</v>
      </c>
      <c r="F47" s="173" t="s">
        <v>1103</v>
      </c>
      <c r="G47" s="277">
        <f t="shared" si="4"/>
        <v>0</v>
      </c>
      <c r="H47" s="277">
        <f t="shared" si="4"/>
        <v>0</v>
      </c>
      <c r="J47" s="735"/>
      <c r="K47" s="735"/>
    </row>
    <row r="48" spans="2:11" ht="16.75" customHeight="1" collapsed="1">
      <c r="B48" s="173" t="s">
        <v>89</v>
      </c>
      <c r="C48" s="277">
        <v>0</v>
      </c>
      <c r="D48" s="277">
        <v>-66038</v>
      </c>
      <c r="F48" s="173" t="s">
        <v>298</v>
      </c>
      <c r="G48" s="277">
        <f t="shared" si="1"/>
        <v>0</v>
      </c>
      <c r="H48" s="277">
        <f t="shared" si="0"/>
        <v>-66038</v>
      </c>
      <c r="J48" s="735"/>
      <c r="K48" s="735"/>
    </row>
    <row r="49" spans="2:11" ht="16.75" customHeight="1">
      <c r="B49" s="173" t="s">
        <v>624</v>
      </c>
      <c r="C49" s="277">
        <v>-1467</v>
      </c>
      <c r="D49" s="277">
        <v>0</v>
      </c>
      <c r="F49" s="173" t="s">
        <v>625</v>
      </c>
      <c r="G49" s="277">
        <f t="shared" si="1"/>
        <v>-1467</v>
      </c>
      <c r="H49" s="277">
        <f t="shared" si="0"/>
        <v>0</v>
      </c>
      <c r="J49" s="735"/>
      <c r="K49" s="735"/>
    </row>
    <row r="50" spans="2:11" ht="16.75" customHeight="1">
      <c r="B50" s="173" t="s">
        <v>164</v>
      </c>
      <c r="C50" s="277">
        <v>-1240</v>
      </c>
      <c r="D50" s="277">
        <v>-1240</v>
      </c>
      <c r="F50" s="173" t="s">
        <v>382</v>
      </c>
      <c r="G50" s="277">
        <f t="shared" si="1"/>
        <v>-1240</v>
      </c>
      <c r="H50" s="277">
        <f t="shared" si="0"/>
        <v>-1240</v>
      </c>
      <c r="J50" s="735"/>
      <c r="K50" s="735"/>
    </row>
    <row r="51" spans="2:11" ht="16.75" customHeight="1" thickBot="1">
      <c r="B51" s="173" t="s">
        <v>30</v>
      </c>
      <c r="C51" s="277">
        <v>-1988</v>
      </c>
      <c r="D51" s="277">
        <v>-178830</v>
      </c>
      <c r="F51" s="173" t="s">
        <v>20</v>
      </c>
      <c r="G51" s="277">
        <f t="shared" si="1"/>
        <v>-1988</v>
      </c>
      <c r="H51" s="277">
        <f t="shared" si="0"/>
        <v>-178830</v>
      </c>
      <c r="J51" s="735"/>
      <c r="K51" s="735"/>
    </row>
    <row r="52" spans="2:11" ht="16.75" customHeight="1" thickBot="1">
      <c r="B52" s="142" t="s">
        <v>165</v>
      </c>
      <c r="C52" s="203">
        <f>SUM(C11,C30,C40)</f>
        <v>-494574</v>
      </c>
      <c r="D52" s="203">
        <f>SUM(D11,D30,D40)</f>
        <v>-467957.14773000171</v>
      </c>
      <c r="F52" s="142" t="s">
        <v>377</v>
      </c>
      <c r="G52" s="203">
        <f t="shared" si="1"/>
        <v>-494574</v>
      </c>
      <c r="H52" s="203">
        <f t="shared" si="0"/>
        <v>-467957.14773000171</v>
      </c>
      <c r="J52" s="735"/>
      <c r="K52" s="735"/>
    </row>
    <row r="53" spans="2:11" ht="16.75" customHeight="1" thickBot="1">
      <c r="B53" s="184" t="s">
        <v>166</v>
      </c>
      <c r="C53" s="201">
        <f>SUM(C54:C60)</f>
        <v>-249179</v>
      </c>
      <c r="D53" s="201">
        <f>SUM(D54:D60)</f>
        <v>-438474</v>
      </c>
      <c r="F53" s="184" t="s">
        <v>331</v>
      </c>
      <c r="G53" s="201">
        <f t="shared" si="1"/>
        <v>-249179</v>
      </c>
      <c r="H53" s="201">
        <f t="shared" si="0"/>
        <v>-438474</v>
      </c>
      <c r="J53" s="735"/>
      <c r="K53" s="735"/>
    </row>
    <row r="54" spans="2:11" ht="16.75" customHeight="1">
      <c r="B54" s="173" t="s">
        <v>639</v>
      </c>
      <c r="C54" s="277">
        <v>-1183</v>
      </c>
      <c r="D54" s="277">
        <v>-1027</v>
      </c>
      <c r="F54" s="173" t="s">
        <v>278</v>
      </c>
      <c r="G54" s="277">
        <f>C54</f>
        <v>-1183</v>
      </c>
      <c r="H54" s="277">
        <f>D54</f>
        <v>-1027</v>
      </c>
      <c r="J54" s="735"/>
      <c r="K54" s="735"/>
    </row>
    <row r="55" spans="2:11" ht="16.75" customHeight="1">
      <c r="B55" s="173" t="s">
        <v>99</v>
      </c>
      <c r="C55" s="277">
        <v>-1763999</v>
      </c>
      <c r="D55" s="277">
        <v>-2925957</v>
      </c>
      <c r="F55" s="173" t="s">
        <v>378</v>
      </c>
      <c r="G55" s="277">
        <f t="shared" si="1"/>
        <v>-1763999</v>
      </c>
      <c r="H55" s="277">
        <f t="shared" si="0"/>
        <v>-2925957</v>
      </c>
      <c r="J55" s="735"/>
      <c r="K55" s="735"/>
    </row>
    <row r="56" spans="2:11" ht="16.75" customHeight="1">
      <c r="B56" s="173" t="s">
        <v>1609</v>
      </c>
      <c r="C56" s="277">
        <v>1353656</v>
      </c>
      <c r="D56" s="277">
        <v>2484460</v>
      </c>
      <c r="F56" s="173" t="s">
        <v>332</v>
      </c>
      <c r="G56" s="277">
        <f t="shared" si="1"/>
        <v>1353656</v>
      </c>
      <c r="H56" s="277">
        <f t="shared" si="0"/>
        <v>2484460</v>
      </c>
      <c r="J56" s="735"/>
      <c r="K56" s="735"/>
    </row>
    <row r="57" spans="2:11" ht="16.75" customHeight="1">
      <c r="B57" s="173" t="s">
        <v>604</v>
      </c>
      <c r="C57" s="277">
        <v>-1347</v>
      </c>
      <c r="D57" s="277">
        <v>-7364</v>
      </c>
      <c r="F57" s="173" t="s">
        <v>1030</v>
      </c>
      <c r="G57" s="277">
        <f>C57</f>
        <v>-1347</v>
      </c>
      <c r="H57" s="277">
        <f>D57</f>
        <v>-7364</v>
      </c>
      <c r="J57" s="735"/>
      <c r="K57" s="735"/>
    </row>
    <row r="58" spans="2:11" ht="16.75" customHeight="1">
      <c r="B58" s="173" t="s">
        <v>1031</v>
      </c>
      <c r="C58" s="277">
        <v>-11886</v>
      </c>
      <c r="D58" s="277">
        <v>-2997</v>
      </c>
      <c r="F58" s="173" t="s">
        <v>286</v>
      </c>
      <c r="G58" s="277">
        <f>C58</f>
        <v>-11886</v>
      </c>
      <c r="H58" s="277">
        <f>D58</f>
        <v>-2997</v>
      </c>
      <c r="J58" s="735"/>
      <c r="K58" s="735"/>
    </row>
    <row r="59" spans="2:11" ht="16.75" hidden="1" customHeight="1" outlineLevel="1">
      <c r="B59" s="173" t="s">
        <v>108</v>
      </c>
      <c r="C59" s="277">
        <v>0</v>
      </c>
      <c r="D59" s="277">
        <v>0</v>
      </c>
      <c r="F59" s="173" t="s">
        <v>284</v>
      </c>
      <c r="G59" s="277">
        <f t="shared" si="1"/>
        <v>0</v>
      </c>
      <c r="H59" s="277">
        <f t="shared" si="0"/>
        <v>0</v>
      </c>
      <c r="J59" s="735"/>
      <c r="K59" s="735"/>
    </row>
    <row r="60" spans="2:11" ht="16.75" customHeight="1" collapsed="1" thickBot="1">
      <c r="B60" s="173" t="s">
        <v>168</v>
      </c>
      <c r="C60" s="277">
        <v>175580</v>
      </c>
      <c r="D60" s="277">
        <v>14411</v>
      </c>
      <c r="F60" s="173" t="s">
        <v>334</v>
      </c>
      <c r="G60" s="277">
        <f t="shared" si="1"/>
        <v>175580</v>
      </c>
      <c r="H60" s="277">
        <f t="shared" si="0"/>
        <v>14411</v>
      </c>
      <c r="J60" s="735"/>
      <c r="K60" s="735"/>
    </row>
    <row r="61" spans="2:11" ht="16.75" customHeight="1" thickBot="1">
      <c r="B61" s="184" t="s">
        <v>169</v>
      </c>
      <c r="C61" s="201">
        <f>SUM(C62:C67)</f>
        <v>-143610</v>
      </c>
      <c r="D61" s="201">
        <f>SUM(D62:D67)</f>
        <v>-1354741.5624500001</v>
      </c>
      <c r="F61" s="184" t="s">
        <v>335</v>
      </c>
      <c r="G61" s="201">
        <f t="shared" si="1"/>
        <v>-143610</v>
      </c>
      <c r="H61" s="201">
        <f t="shared" si="0"/>
        <v>-1354741.5624500001</v>
      </c>
      <c r="J61" s="735"/>
      <c r="K61" s="735"/>
    </row>
    <row r="62" spans="2:11" ht="16.75" customHeight="1">
      <c r="B62" s="173" t="s">
        <v>605</v>
      </c>
      <c r="C62" s="277">
        <v>4789453</v>
      </c>
      <c r="D62" s="277">
        <v>1446492</v>
      </c>
      <c r="F62" s="173" t="s">
        <v>379</v>
      </c>
      <c r="G62" s="277">
        <f t="shared" si="1"/>
        <v>4789453</v>
      </c>
      <c r="H62" s="277">
        <f t="shared" si="0"/>
        <v>1446492</v>
      </c>
      <c r="J62" s="735"/>
      <c r="K62" s="735"/>
    </row>
    <row r="63" spans="2:11" ht="16.75" customHeight="1">
      <c r="B63" s="173" t="s">
        <v>606</v>
      </c>
      <c r="C63" s="277">
        <v>-3698909</v>
      </c>
      <c r="D63" s="277">
        <v>-988165</v>
      </c>
      <c r="F63" s="173" t="s">
        <v>336</v>
      </c>
      <c r="G63" s="277">
        <f t="shared" si="1"/>
        <v>-3698909</v>
      </c>
      <c r="H63" s="277">
        <f t="shared" si="0"/>
        <v>-988165</v>
      </c>
      <c r="J63" s="735"/>
      <c r="K63" s="735"/>
    </row>
    <row r="64" spans="2:11" ht="16.75" customHeight="1">
      <c r="B64" s="173" t="s">
        <v>607</v>
      </c>
      <c r="C64" s="277">
        <v>-568150</v>
      </c>
      <c r="D64" s="277">
        <v>-508518</v>
      </c>
      <c r="F64" s="173" t="s">
        <v>337</v>
      </c>
      <c r="G64" s="277">
        <f t="shared" si="1"/>
        <v>-568150</v>
      </c>
      <c r="H64" s="277">
        <f t="shared" si="0"/>
        <v>-508518</v>
      </c>
      <c r="J64" s="735"/>
      <c r="K64" s="735"/>
    </row>
    <row r="65" spans="2:11" ht="16.75" customHeight="1">
      <c r="B65" s="173" t="s">
        <v>170</v>
      </c>
      <c r="C65" s="277">
        <v>-11973</v>
      </c>
      <c r="D65" s="277">
        <v>-8500</v>
      </c>
      <c r="F65" s="173" t="s">
        <v>380</v>
      </c>
      <c r="G65" s="277">
        <f t="shared" si="1"/>
        <v>-11973</v>
      </c>
      <c r="H65" s="277">
        <f t="shared" si="0"/>
        <v>-8500</v>
      </c>
      <c r="J65" s="735"/>
      <c r="K65" s="735"/>
    </row>
    <row r="66" spans="2:11" ht="16.75" customHeight="1" outlineLevel="1">
      <c r="B66" s="173" t="s">
        <v>87</v>
      </c>
      <c r="C66" s="277">
        <v>9759</v>
      </c>
      <c r="D66" s="277">
        <v>39856.437549999995</v>
      </c>
      <c r="F66" s="173" t="s">
        <v>275</v>
      </c>
      <c r="G66" s="277">
        <f t="shared" si="1"/>
        <v>9759</v>
      </c>
      <c r="H66" s="277">
        <f t="shared" si="0"/>
        <v>39856.437549999995</v>
      </c>
      <c r="J66" s="735"/>
      <c r="K66" s="735"/>
    </row>
    <row r="67" spans="2:11" ht="16.75" customHeight="1" thickBot="1">
      <c r="B67" s="173" t="s">
        <v>174</v>
      </c>
      <c r="C67" s="277">
        <v>-663790</v>
      </c>
      <c r="D67" s="277">
        <v>-1335907</v>
      </c>
      <c r="F67" s="173" t="s">
        <v>991</v>
      </c>
      <c r="G67" s="277">
        <f t="shared" si="1"/>
        <v>-663790</v>
      </c>
      <c r="H67" s="277">
        <f t="shared" si="0"/>
        <v>-1335907</v>
      </c>
      <c r="J67" s="735"/>
      <c r="K67" s="735"/>
    </row>
    <row r="68" spans="2:11" ht="16.75" customHeight="1" thickBot="1">
      <c r="B68" s="184" t="s">
        <v>175</v>
      </c>
      <c r="C68" s="201">
        <f>SUM(C61,C52,C53)</f>
        <v>-887363</v>
      </c>
      <c r="D68" s="201">
        <f>SUM(D61,D52,D53)</f>
        <v>-2261172.7101800018</v>
      </c>
      <c r="F68" s="184" t="s">
        <v>342</v>
      </c>
      <c r="G68" s="201">
        <f t="shared" si="1"/>
        <v>-887363</v>
      </c>
      <c r="H68" s="201">
        <f t="shared" si="0"/>
        <v>-2261172.7101800018</v>
      </c>
      <c r="J68" s="735"/>
      <c r="K68" s="735"/>
    </row>
    <row r="69" spans="2:11" ht="16.75" customHeight="1">
      <c r="B69" s="173" t="s">
        <v>176</v>
      </c>
      <c r="C69" s="277">
        <v>1356062</v>
      </c>
      <c r="D69" s="277">
        <v>2914747</v>
      </c>
      <c r="F69" s="173" t="s">
        <v>343</v>
      </c>
      <c r="G69" s="277">
        <f t="shared" si="1"/>
        <v>1356062</v>
      </c>
      <c r="H69" s="277">
        <f t="shared" si="0"/>
        <v>2914747</v>
      </c>
      <c r="J69" s="735"/>
      <c r="K69" s="735"/>
    </row>
    <row r="70" spans="2:11" ht="16.75" customHeight="1" thickBot="1">
      <c r="B70" s="173" t="s">
        <v>177</v>
      </c>
      <c r="C70" s="277">
        <v>468699</v>
      </c>
      <c r="D70" s="277">
        <v>653574</v>
      </c>
      <c r="F70" s="173" t="s">
        <v>345</v>
      </c>
      <c r="G70" s="277">
        <f t="shared" si="1"/>
        <v>468699</v>
      </c>
      <c r="H70" s="277">
        <f t="shared" si="0"/>
        <v>653574</v>
      </c>
      <c r="J70" s="735"/>
      <c r="K70" s="735"/>
    </row>
    <row r="71" spans="2:11" ht="16.75" customHeight="1" thickBot="1">
      <c r="B71" s="142" t="s">
        <v>178</v>
      </c>
      <c r="C71" s="203">
        <f>C70-C69</f>
        <v>-887363</v>
      </c>
      <c r="D71" s="203">
        <f>D70-D69</f>
        <v>-2261173</v>
      </c>
      <c r="F71" s="142" t="s">
        <v>381</v>
      </c>
      <c r="G71" s="203">
        <f t="shared" si="1"/>
        <v>-887363</v>
      </c>
      <c r="H71" s="203">
        <f t="shared" si="0"/>
        <v>-2261173</v>
      </c>
      <c r="J71" s="735"/>
      <c r="K71" s="735"/>
    </row>
    <row r="72" spans="2:11" ht="17.149999999999999" customHeight="1">
      <c r="C72" s="229"/>
      <c r="D72" s="229"/>
      <c r="G72" s="276"/>
      <c r="H72" s="276"/>
      <c r="J72" s="735"/>
      <c r="K72" s="735"/>
    </row>
    <row r="73" spans="2:11" ht="17.149999999999999" customHeight="1">
      <c r="B73" s="302" t="s">
        <v>412</v>
      </c>
      <c r="C73" s="898">
        <f>C69-'DFC Reg'!C69</f>
        <v>0</v>
      </c>
      <c r="D73" s="898">
        <f>D69-'DFC Reg'!D69</f>
        <v>0</v>
      </c>
      <c r="G73" s="276"/>
      <c r="H73" s="276"/>
      <c r="J73" s="735"/>
      <c r="K73" s="735"/>
    </row>
    <row r="74" spans="2:11" ht="17.149999999999999" customHeight="1">
      <c r="B74" s="302" t="s">
        <v>412</v>
      </c>
      <c r="C74" s="898">
        <f>C70-'DFC Reg'!C70</f>
        <v>0</v>
      </c>
      <c r="D74" s="898">
        <v>0</v>
      </c>
      <c r="G74" s="276"/>
      <c r="H74" s="276"/>
      <c r="J74" s="735"/>
      <c r="K74" s="735"/>
    </row>
    <row r="75" spans="2:11" ht="17.149999999999999" customHeight="1">
      <c r="B75" s="302" t="s">
        <v>412</v>
      </c>
      <c r="C75" s="898">
        <f>C70-'Balanço IFRS'!C12</f>
        <v>0</v>
      </c>
      <c r="D75" s="898">
        <v>0</v>
      </c>
      <c r="G75" s="276"/>
      <c r="H75" s="276"/>
      <c r="J75" s="735"/>
      <c r="K75" s="735"/>
    </row>
    <row r="76" spans="2:11" ht="17.149999999999999" customHeight="1">
      <c r="B76" s="302" t="s">
        <v>412</v>
      </c>
      <c r="C76" s="898">
        <f>C71-C68</f>
        <v>0</v>
      </c>
      <c r="D76" s="898">
        <f>D71-D68</f>
        <v>-0.28981999820098281</v>
      </c>
      <c r="G76" s="276"/>
      <c r="H76" s="276"/>
      <c r="J76" s="735"/>
      <c r="K76" s="735"/>
    </row>
    <row r="77" spans="2:11" ht="17.149999999999999" customHeight="1">
      <c r="B77" s="302" t="s">
        <v>412</v>
      </c>
      <c r="C77" s="898">
        <f>C12-'DRE IFRS (DFP)'!F30*1000</f>
        <v>0.18628000281751156</v>
      </c>
      <c r="D77" s="898">
        <f>D12-'DRE IFRS (DFP)'!G30*1000</f>
        <v>0</v>
      </c>
      <c r="G77" s="276"/>
      <c r="H77" s="276"/>
      <c r="J77" s="735"/>
      <c r="K77" s="735"/>
    </row>
    <row r="78" spans="2:11" ht="17.149999999999999" customHeight="1">
      <c r="C78" s="229"/>
      <c r="D78" s="229"/>
      <c r="G78" s="276"/>
      <c r="H78" s="276"/>
      <c r="J78" s="735"/>
      <c r="K78" s="735"/>
    </row>
    <row r="79" spans="2:11" ht="17.149999999999999" customHeight="1">
      <c r="C79" s="229"/>
      <c r="D79" s="229"/>
      <c r="G79" s="276"/>
      <c r="H79" s="276"/>
      <c r="J79" s="735"/>
      <c r="K79" s="735"/>
    </row>
    <row r="80" spans="2:11" ht="17.149999999999999" customHeight="1">
      <c r="C80" s="229"/>
      <c r="D80" s="229"/>
      <c r="G80" s="276"/>
      <c r="H80" s="276"/>
      <c r="J80" s="735"/>
      <c r="K80" s="735"/>
    </row>
    <row r="81" spans="3:11" ht="17.149999999999999" customHeight="1">
      <c r="C81" s="229"/>
      <c r="D81" s="229"/>
      <c r="G81" s="276"/>
      <c r="H81" s="276"/>
      <c r="J81" s="735"/>
      <c r="K81" s="735"/>
    </row>
    <row r="82" spans="3:11" ht="17.149999999999999" customHeight="1">
      <c r="C82" s="229"/>
      <c r="D82" s="229"/>
      <c r="G82" s="276"/>
      <c r="H82" s="276"/>
      <c r="J82" s="735"/>
      <c r="K82" s="735"/>
    </row>
    <row r="83" spans="3:11" ht="17.149999999999999" customHeight="1">
      <c r="C83" s="229"/>
      <c r="D83" s="229"/>
      <c r="G83" s="276"/>
      <c r="H83" s="276"/>
      <c r="J83" s="735"/>
      <c r="K83" s="735"/>
    </row>
    <row r="84" spans="3:11" ht="17.149999999999999" hidden="1" customHeight="1">
      <c r="C84" s="229"/>
      <c r="D84" s="229"/>
      <c r="G84" s="276"/>
      <c r="H84" s="276"/>
      <c r="J84" s="735"/>
      <c r="K84" s="735"/>
    </row>
    <row r="85" spans="3:11" ht="17.149999999999999" hidden="1" customHeight="1">
      <c r="C85" s="229"/>
      <c r="D85" s="229"/>
      <c r="G85" s="276"/>
      <c r="H85" s="276"/>
      <c r="J85" s="735"/>
      <c r="K85" s="735"/>
    </row>
    <row r="86" spans="3:11" ht="17.149999999999999" hidden="1" customHeight="1">
      <c r="C86" s="229"/>
      <c r="D86" s="229"/>
      <c r="G86" s="276"/>
      <c r="H86" s="276"/>
      <c r="J86" s="735"/>
      <c r="K86" s="735"/>
    </row>
    <row r="87" spans="3:11" ht="17.149999999999999" hidden="1" customHeight="1">
      <c r="C87" s="229"/>
      <c r="D87" s="229"/>
      <c r="G87" s="276"/>
      <c r="H87" s="276"/>
      <c r="J87" s="735"/>
      <c r="K87" s="735"/>
    </row>
    <row r="88" spans="3:11" ht="17.149999999999999" hidden="1" customHeight="1">
      <c r="C88" s="229"/>
      <c r="D88" s="229"/>
      <c r="G88" s="276"/>
      <c r="H88" s="276"/>
      <c r="J88" s="735"/>
      <c r="K88" s="735"/>
    </row>
    <row r="89" spans="3:11" ht="17.149999999999999" hidden="1" customHeight="1">
      <c r="C89" s="229"/>
      <c r="D89" s="229"/>
      <c r="G89" s="276"/>
      <c r="H89" s="276"/>
      <c r="J89" s="735"/>
      <c r="K89" s="735"/>
    </row>
    <row r="90" spans="3:11" ht="17.149999999999999" hidden="1" customHeight="1">
      <c r="C90" s="229"/>
      <c r="D90" s="229"/>
      <c r="G90" s="276"/>
      <c r="H90" s="276"/>
      <c r="J90" s="735"/>
      <c r="K90" s="735"/>
    </row>
    <row r="91" spans="3:11" ht="17.149999999999999" hidden="1" customHeight="1">
      <c r="C91" s="276"/>
      <c r="D91" s="276"/>
      <c r="G91" s="276"/>
      <c r="H91" s="276"/>
    </row>
    <row r="92" spans="3:11" ht="17.149999999999999" hidden="1" customHeight="1">
      <c r="C92" s="276"/>
      <c r="D92" s="276"/>
      <c r="G92" s="276"/>
      <c r="H92" s="276"/>
    </row>
    <row r="93" spans="3:11" ht="17.149999999999999" hidden="1" customHeight="1">
      <c r="C93" s="276"/>
      <c r="D93" s="276"/>
      <c r="G93" s="276"/>
      <c r="H93" s="276"/>
    </row>
    <row r="94" spans="3:11" ht="17.149999999999999" hidden="1" customHeight="1">
      <c r="C94" s="276"/>
      <c r="D94" s="276"/>
      <c r="G94" s="276"/>
      <c r="H94" s="276"/>
    </row>
    <row r="95" spans="3:11" ht="17.149999999999999" hidden="1" customHeight="1">
      <c r="C95" s="276"/>
      <c r="D95" s="276"/>
    </row>
    <row r="96" spans="3:11" ht="17.149999999999999" hidden="1" customHeight="1">
      <c r="C96" s="276"/>
      <c r="D96" s="276"/>
    </row>
    <row r="97" spans="3:4" ht="17.149999999999999" hidden="1" customHeight="1">
      <c r="C97" s="276"/>
      <c r="D97" s="276"/>
    </row>
    <row r="98" spans="3:4" ht="17.149999999999999" hidden="1" customHeight="1">
      <c r="C98" s="276"/>
      <c r="D98" s="276"/>
    </row>
    <row r="99" spans="3:4" ht="17.149999999999999" hidden="1" customHeight="1">
      <c r="C99" s="276"/>
      <c r="D99" s="276"/>
    </row>
    <row r="100" spans="3:4" ht="17.149999999999999" hidden="1" customHeight="1">
      <c r="C100" s="276"/>
      <c r="D100" s="276"/>
    </row>
    <row r="101" spans="3:4" ht="17.149999999999999" hidden="1" customHeight="1">
      <c r="C101" s="276"/>
      <c r="D101" s="276"/>
    </row>
    <row r="102" spans="3:4" ht="17.149999999999999" hidden="1" customHeight="1">
      <c r="C102" s="276"/>
      <c r="D102" s="276"/>
    </row>
    <row r="103" spans="3:4" ht="17.149999999999999" hidden="1" customHeight="1">
      <c r="C103" s="276"/>
      <c r="D103" s="276"/>
    </row>
    <row r="104" spans="3:4" ht="17.149999999999999" hidden="1" customHeight="1">
      <c r="C104" s="276"/>
      <c r="D104" s="276"/>
    </row>
    <row r="105" spans="3:4" ht="17.149999999999999" hidden="1" customHeight="1">
      <c r="C105" s="276"/>
      <c r="D105" s="276"/>
    </row>
    <row r="106" spans="3:4" ht="17.149999999999999" hidden="1" customHeight="1">
      <c r="C106" s="276"/>
      <c r="D106" s="276"/>
    </row>
    <row r="107" spans="3:4" ht="17.149999999999999" hidden="1" customHeight="1">
      <c r="C107" s="276"/>
      <c r="D107" s="276"/>
    </row>
    <row r="108" spans="3:4" ht="17.149999999999999" hidden="1" customHeight="1">
      <c r="C108" s="276"/>
      <c r="D108" s="276"/>
    </row>
    <row r="109" spans="3:4" ht="17.149999999999999" hidden="1" customHeight="1">
      <c r="C109" s="276"/>
      <c r="D109" s="276"/>
    </row>
    <row r="110" spans="3:4" ht="17.149999999999999" hidden="1" customHeight="1">
      <c r="C110" s="276"/>
      <c r="D110" s="276"/>
    </row>
    <row r="111" spans="3:4" ht="17.149999999999999" hidden="1" customHeight="1">
      <c r="C111" s="276"/>
      <c r="D111" s="276"/>
    </row>
    <row r="112" spans="3:4" ht="17.149999999999999" hidden="1" customHeight="1">
      <c r="C112" s="276"/>
      <c r="D112" s="276"/>
    </row>
    <row r="113" spans="3:4" ht="17.149999999999999" hidden="1" customHeight="1">
      <c r="C113" s="276"/>
      <c r="D113" s="276"/>
    </row>
    <row r="114" spans="3:4" ht="17.149999999999999" hidden="1" customHeight="1">
      <c r="C114" s="276"/>
      <c r="D114" s="276"/>
    </row>
    <row r="115" spans="3:4" ht="17.149999999999999" hidden="1" customHeight="1">
      <c r="C115" s="276"/>
      <c r="D115" s="276"/>
    </row>
    <row r="116" spans="3:4" ht="17.149999999999999" hidden="1" customHeight="1">
      <c r="C116" s="276"/>
      <c r="D116" s="276"/>
    </row>
    <row r="117" spans="3:4" ht="17.149999999999999" hidden="1" customHeight="1">
      <c r="C117" s="276"/>
      <c r="D117" s="276"/>
    </row>
    <row r="118" spans="3:4" ht="17.149999999999999" hidden="1" customHeight="1">
      <c r="C118" s="276"/>
      <c r="D118" s="276"/>
    </row>
    <row r="119" spans="3:4" ht="17.149999999999999" hidden="1" customHeight="1">
      <c r="C119" s="276"/>
      <c r="D119" s="276"/>
    </row>
    <row r="120" spans="3:4" ht="17.149999999999999" hidden="1" customHeight="1">
      <c r="C120" s="276"/>
      <c r="D120" s="276"/>
    </row>
    <row r="121" spans="3:4" ht="17.149999999999999" customHeight="1"/>
    <row r="122" spans="3:4" ht="17.149999999999999" customHeight="1"/>
    <row r="123" spans="3:4" ht="17.149999999999999" customHeight="1"/>
    <row r="124" spans="3:4" ht="17.149999999999999" customHeight="1"/>
    <row r="125" spans="3:4" ht="17.149999999999999" customHeight="1"/>
    <row r="126" spans="3:4" ht="17.149999999999999" customHeight="1"/>
    <row r="127" spans="3:4" ht="17.149999999999999" customHeight="1"/>
    <row r="128" spans="3:4" ht="17.149999999999999" customHeight="1"/>
    <row r="129" ht="17.149999999999999" customHeight="1"/>
    <row r="130" ht="17.149999999999999" customHeight="1"/>
    <row r="131" ht="17.149999999999999" customHeight="1"/>
    <row r="132" ht="17.149999999999999" customHeight="1"/>
    <row r="133" ht="17.149999999999999" customHeight="1"/>
    <row r="134" ht="17.149999999999999" customHeight="1"/>
    <row r="135" ht="17.149999999999999" customHeight="1"/>
    <row r="136" ht="17.149999999999999" customHeight="1"/>
    <row r="137" ht="17.149999999999999" customHeight="1"/>
    <row r="138" ht="17.149999999999999" customHeight="1"/>
    <row r="139" ht="17.149999999999999" customHeight="1"/>
  </sheetData>
  <mergeCells count="3">
    <mergeCell ref="C9:D9"/>
    <mergeCell ref="G9:H9"/>
    <mergeCell ref="B2:B5"/>
  </mergeCells>
  <hyperlinks>
    <hyperlink ref="G3" location="Menu!A1" display="→Menu←" xr:uid="{9020803D-C0A0-4EFB-974C-4C5EC4FA5003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C61" formulaRange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00FA-2379-4DF1-89B4-762838DF2FB2}">
  <sheetPr codeName="Planilha35">
    <tabColor theme="0" tint="-0.499984740745262"/>
    <pageSetUpPr fitToPage="1"/>
  </sheetPr>
  <dimension ref="A1:BU229"/>
  <sheetViews>
    <sheetView showGridLines="0" zoomScale="70" zoomScaleNormal="70" workbookViewId="0">
      <pane xSplit="1" ySplit="7" topLeftCell="B23" activePane="bottomRight" state="frozen"/>
      <selection pane="topRight" activeCell="B1" sqref="B1"/>
      <selection pane="bottomLeft" activeCell="A8" sqref="A8"/>
      <selection pane="bottomRight" activeCell="AG44" sqref="AG44"/>
    </sheetView>
  </sheetViews>
  <sheetFormatPr defaultColWidth="0" defaultRowHeight="0" customHeight="1" zeroHeight="1"/>
  <cols>
    <col min="1" max="1" width="2.54296875" style="419" customWidth="1"/>
    <col min="2" max="2" width="76.7265625" style="419" bestFit="1" customWidth="1"/>
    <col min="3" max="3" width="21.1796875" style="421" hidden="1" customWidth="1"/>
    <col min="4" max="4" width="12.453125" style="421" hidden="1" customWidth="1"/>
    <col min="5" max="5" width="12.453125" style="419" hidden="1" customWidth="1"/>
    <col min="6" max="6" width="14.54296875" style="419" hidden="1" customWidth="1"/>
    <col min="7" max="9" width="21.54296875" style="419" customWidth="1"/>
    <col min="10" max="10" width="12.54296875" style="419" bestFit="1" customWidth="1"/>
    <col min="11" max="11" width="1" style="419" customWidth="1"/>
    <col min="12" max="12" width="4.54296875" style="419" customWidth="1"/>
    <col min="13" max="13" width="47.54296875" style="419" customWidth="1"/>
    <col min="14" max="15" width="12.54296875" style="421" customWidth="1"/>
    <col min="16" max="17" width="12.54296875" style="419" customWidth="1"/>
    <col min="18" max="18" width="13.1796875" style="419" customWidth="1"/>
    <col min="19" max="36" width="4.54296875" style="419" customWidth="1"/>
    <col min="37" max="37" width="10.81640625" style="419" customWidth="1"/>
    <col min="38" max="38" width="2.7265625" style="419" customWidth="1"/>
    <col min="39" max="45" width="9.1796875" style="419" hidden="1" customWidth="1"/>
    <col min="46" max="48" width="0" style="419" hidden="1" customWidth="1"/>
    <col min="49" max="55" width="9.1796875" style="419" hidden="1" customWidth="1"/>
    <col min="56" max="59" width="0" style="419" hidden="1" customWidth="1"/>
    <col min="60" max="61" width="9.1796875" style="419" hidden="1" customWidth="1"/>
    <col min="62" max="73" width="0" style="419" hidden="1" customWidth="1"/>
    <col min="74" max="16384" width="9.1796875" style="419" hidden="1"/>
  </cols>
  <sheetData>
    <row r="1" spans="1:38" s="366" customFormat="1" ht="3.65" customHeight="1" thickBot="1">
      <c r="A1" s="418"/>
      <c r="B1" s="418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418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</row>
    <row r="2" spans="1:38" s="208" customFormat="1" ht="20">
      <c r="A2" s="425"/>
      <c r="B2" s="1488" t="e" vm="1">
        <v>#VALUE!</v>
      </c>
      <c r="C2" s="426"/>
      <c r="D2" s="426"/>
      <c r="E2" s="426"/>
      <c r="F2" s="427"/>
      <c r="G2" s="428"/>
      <c r="H2" s="428"/>
      <c r="I2" s="428"/>
      <c r="J2" s="428"/>
      <c r="K2" s="428"/>
      <c r="L2" s="428"/>
      <c r="M2" s="428"/>
      <c r="N2" s="426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233"/>
    </row>
    <row r="3" spans="1:38" s="208" customFormat="1" ht="20">
      <c r="A3" s="425"/>
      <c r="B3" s="1489"/>
      <c r="C3" s="429" t="s">
        <v>775</v>
      </c>
      <c r="D3" s="430">
        <f>Menu!D3</f>
        <v>46203</v>
      </c>
      <c r="E3" s="429"/>
      <c r="F3" s="431" t="s">
        <v>989</v>
      </c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235"/>
    </row>
    <row r="4" spans="1:38" s="208" customFormat="1" ht="20">
      <c r="A4" s="425"/>
      <c r="B4" s="1489"/>
      <c r="C4" s="429" t="s">
        <v>830</v>
      </c>
      <c r="D4" s="432" t="str">
        <f>Menu!D4</f>
        <v>2T26</v>
      </c>
      <c r="E4" s="433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29"/>
      <c r="Y4" s="429"/>
      <c r="Z4" s="429"/>
      <c r="AA4" s="429"/>
      <c r="AB4" s="429"/>
      <c r="AC4" s="429"/>
      <c r="AD4" s="429"/>
      <c r="AE4" s="429"/>
      <c r="AF4" s="429"/>
      <c r="AG4" s="429"/>
      <c r="AH4" s="429"/>
      <c r="AI4" s="429"/>
      <c r="AJ4" s="429"/>
      <c r="AK4" s="235"/>
    </row>
    <row r="5" spans="1:38" s="208" customFormat="1" ht="22.75" customHeight="1" thickBot="1">
      <c r="A5" s="425"/>
      <c r="B5" s="1490"/>
      <c r="C5" s="434"/>
      <c r="D5" s="434"/>
      <c r="E5" s="434"/>
      <c r="F5" s="435"/>
      <c r="G5" s="435"/>
      <c r="H5" s="435"/>
      <c r="I5" s="435"/>
      <c r="J5" s="435"/>
      <c r="K5" s="435"/>
      <c r="L5" s="435"/>
      <c r="M5" s="435"/>
      <c r="N5" s="434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  <c r="Z5" s="435"/>
      <c r="AA5" s="435"/>
      <c r="AB5" s="435"/>
      <c r="AC5" s="435"/>
      <c r="AD5" s="435"/>
      <c r="AE5" s="435"/>
      <c r="AF5" s="435"/>
      <c r="AG5" s="435"/>
      <c r="AH5" s="435"/>
      <c r="AI5" s="435"/>
      <c r="AJ5" s="435"/>
      <c r="AK5" s="239"/>
    </row>
    <row r="6" spans="1:38" s="366" customFormat="1" ht="17.5">
      <c r="C6" s="1106"/>
      <c r="D6" s="1107"/>
      <c r="E6" s="1054" t="s">
        <v>940</v>
      </c>
      <c r="F6" s="1055">
        <v>3.9260166114551964E-2</v>
      </c>
      <c r="N6" s="1106"/>
      <c r="O6" s="1107"/>
      <c r="P6" s="1054"/>
      <c r="Q6" s="1055"/>
    </row>
    <row r="7" spans="1:38" s="418" customFormat="1" ht="18" customHeight="1">
      <c r="B7" s="417" t="s">
        <v>1168</v>
      </c>
      <c r="C7" s="436"/>
      <c r="D7" s="436"/>
      <c r="E7" s="437"/>
      <c r="F7" s="437"/>
      <c r="G7" s="438"/>
      <c r="H7" s="438"/>
      <c r="I7" s="438"/>
      <c r="J7" s="437"/>
      <c r="K7" s="437"/>
      <c r="L7" s="437"/>
      <c r="M7" s="417"/>
      <c r="N7" s="436"/>
      <c r="O7" s="436"/>
      <c r="P7" s="437"/>
      <c r="Q7" s="437"/>
      <c r="R7" s="438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</row>
    <row r="8" spans="1:38" ht="12" customHeight="1">
      <c r="C8" s="419"/>
      <c r="D8" s="419"/>
      <c r="N8" s="419"/>
      <c r="O8" s="419"/>
    </row>
    <row r="9" spans="1:38" s="448" customFormat="1" ht="5.5" customHeight="1">
      <c r="B9" s="281"/>
      <c r="C9" s="1041"/>
      <c r="D9" s="1041"/>
      <c r="E9" s="1042"/>
      <c r="F9" s="1042"/>
      <c r="G9" s="1042"/>
      <c r="H9" s="1042"/>
      <c r="I9" s="1042"/>
      <c r="J9" s="1042"/>
      <c r="K9" s="1042"/>
      <c r="L9" s="1042"/>
      <c r="M9" s="281"/>
      <c r="N9" s="1041"/>
      <c r="O9" s="1041"/>
      <c r="P9" s="1042"/>
      <c r="Q9" s="1042"/>
      <c r="R9" s="1042"/>
      <c r="S9" s="1042"/>
      <c r="T9" s="1042"/>
      <c r="U9" s="1042"/>
      <c r="V9" s="1042"/>
      <c r="W9" s="1042"/>
      <c r="X9" s="1042"/>
      <c r="Y9" s="1042"/>
      <c r="Z9" s="1042"/>
      <c r="AA9" s="1042"/>
      <c r="AB9" s="1042"/>
      <c r="AC9" s="1042"/>
      <c r="AD9" s="1042"/>
      <c r="AE9" s="1042"/>
      <c r="AF9" s="1042"/>
      <c r="AG9" s="1042"/>
      <c r="AH9" s="1042"/>
      <c r="AI9" s="1042"/>
      <c r="AJ9" s="1042"/>
      <c r="AK9" s="1041"/>
    </row>
    <row r="10" spans="1:38" customFormat="1" ht="5.5" customHeight="1">
      <c r="K10" s="1042"/>
    </row>
    <row r="11" spans="1:38" s="441" customFormat="1" ht="18" customHeight="1" thickBot="1">
      <c r="B11" s="207" t="s">
        <v>1166</v>
      </c>
      <c r="C11" s="1552" t="s">
        <v>1167</v>
      </c>
      <c r="D11" s="1578"/>
      <c r="E11" s="1578"/>
      <c r="F11" s="1578"/>
      <c r="G11" s="419"/>
      <c r="H11" s="419"/>
      <c r="I11" s="419"/>
      <c r="J11" s="419"/>
      <c r="K11" s="1042"/>
      <c r="L11" s="419"/>
      <c r="M11" s="207" t="s">
        <v>1260</v>
      </c>
      <c r="N11" s="1552" t="s">
        <v>1262</v>
      </c>
      <c r="O11" s="1578"/>
      <c r="P11" s="1578"/>
      <c r="Q11" s="1578"/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</row>
    <row r="12" spans="1:38" s="441" customFormat="1" ht="31.5" thickBot="1">
      <c r="B12" s="305" t="s">
        <v>1179</v>
      </c>
      <c r="C12" s="1038" t="s">
        <v>1172</v>
      </c>
      <c r="D12" s="1043" t="s">
        <v>1188</v>
      </c>
      <c r="E12" s="32" t="s">
        <v>1095</v>
      </c>
      <c r="F12" s="32" t="s">
        <v>3</v>
      </c>
      <c r="G12" s="419"/>
      <c r="H12" s="419"/>
      <c r="I12" s="419"/>
      <c r="J12" s="419"/>
      <c r="K12" s="1042"/>
      <c r="L12" s="419"/>
      <c r="M12" s="305" t="s">
        <v>1261</v>
      </c>
      <c r="N12" s="1038" t="s">
        <v>1263</v>
      </c>
      <c r="O12" s="1043" t="s">
        <v>1264</v>
      </c>
      <c r="P12" s="32" t="s">
        <v>1265</v>
      </c>
      <c r="Q12" s="32" t="s">
        <v>1266</v>
      </c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  <c r="AC12" s="419"/>
      <c r="AD12" s="419"/>
      <c r="AE12" s="419"/>
      <c r="AF12" s="419"/>
      <c r="AG12" s="419"/>
      <c r="AH12" s="419"/>
      <c r="AI12" s="419"/>
      <c r="AJ12" s="419"/>
    </row>
    <row r="13" spans="1:38" s="441" customFormat="1" ht="20.5" customHeight="1" thickBot="1">
      <c r="B13" s="184" t="s">
        <v>15</v>
      </c>
      <c r="C13" s="185">
        <f>SUM(C14:C16)</f>
        <v>2025.2696376000004</v>
      </c>
      <c r="D13" s="185">
        <f>SUM(D14:D16)</f>
        <v>2374.6078096900005</v>
      </c>
      <c r="E13" s="185">
        <f>SUM(E14:E16)</f>
        <v>-349.33817209000017</v>
      </c>
      <c r="F13" s="186">
        <f>IFERROR(E13/D13,"n.a")</f>
        <v>-0.14711405001889782</v>
      </c>
      <c r="K13" s="1042"/>
      <c r="L13" s="419"/>
      <c r="M13" s="184" t="s">
        <v>15</v>
      </c>
      <c r="N13" s="185">
        <f t="shared" ref="N13:N24" si="0">C13</f>
        <v>2025.2696376000004</v>
      </c>
      <c r="O13" s="185">
        <f t="shared" ref="O13:O24" si="1">D13</f>
        <v>2374.6078096900005</v>
      </c>
      <c r="P13" s="185">
        <f t="shared" ref="P13:P24" si="2">E13</f>
        <v>-349.33817209000017</v>
      </c>
      <c r="Q13" s="186">
        <f t="shared" ref="Q13:Q24" si="3">F13</f>
        <v>-0.14711405001889782</v>
      </c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419"/>
    </row>
    <row r="14" spans="1:38" s="447" customFormat="1" ht="20">
      <c r="A14" s="445"/>
      <c r="B14" s="173" t="s">
        <v>1169</v>
      </c>
      <c r="C14" s="195">
        <v>528.03617812864752</v>
      </c>
      <c r="D14" s="195">
        <v>895.18113300000005</v>
      </c>
      <c r="E14" s="195">
        <f>C14-D14</f>
        <v>-367.14495487135252</v>
      </c>
      <c r="F14" s="175">
        <f t="shared" ref="F14:F22" si="4">IFERROR(E14/D14,"n.a")</f>
        <v>-0.41013482225764525</v>
      </c>
      <c r="K14" s="1042"/>
      <c r="L14" s="419"/>
      <c r="M14" s="173" t="s">
        <v>1267</v>
      </c>
      <c r="N14" s="195">
        <f t="shared" si="0"/>
        <v>528.03617812864752</v>
      </c>
      <c r="O14" s="195">
        <f t="shared" si="1"/>
        <v>895.18113300000005</v>
      </c>
      <c r="P14" s="195">
        <f t="shared" si="2"/>
        <v>-367.14495487135252</v>
      </c>
      <c r="Q14" s="175">
        <f t="shared" si="3"/>
        <v>-0.41013482225764525</v>
      </c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41"/>
      <c r="AL14" s="441"/>
    </row>
    <row r="15" spans="1:38" s="448" customFormat="1" ht="19.5" customHeight="1">
      <c r="B15" s="173" t="s">
        <v>1181</v>
      </c>
      <c r="C15" s="195">
        <v>46.598258261352427</v>
      </c>
      <c r="D15" s="195">
        <v>28.791475480000098</v>
      </c>
      <c r="E15" s="195">
        <f>C15-D15</f>
        <v>17.806782781352329</v>
      </c>
      <c r="F15" s="175">
        <f t="shared" si="4"/>
        <v>0.61847413112682437</v>
      </c>
      <c r="G15" s="1147"/>
      <c r="H15" s="1147"/>
      <c r="I15" s="1147"/>
      <c r="J15" s="1147"/>
      <c r="K15" s="1042"/>
      <c r="L15" s="419"/>
      <c r="M15" s="173" t="s">
        <v>1268</v>
      </c>
      <c r="N15" s="195">
        <f t="shared" si="0"/>
        <v>46.598258261352427</v>
      </c>
      <c r="O15" s="195">
        <f t="shared" si="1"/>
        <v>28.791475480000098</v>
      </c>
      <c r="P15" s="195">
        <f t="shared" si="2"/>
        <v>17.806782781352329</v>
      </c>
      <c r="Q15" s="175">
        <f t="shared" si="3"/>
        <v>0.61847413112682437</v>
      </c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41"/>
      <c r="AL15" s="441"/>
    </row>
    <row r="16" spans="1:38" s="448" customFormat="1" ht="20.5" thickBot="1">
      <c r="B16" s="173" t="s">
        <v>1170</v>
      </c>
      <c r="C16" s="195">
        <v>1450.6352012100003</v>
      </c>
      <c r="D16" s="195">
        <v>1450.6352012100003</v>
      </c>
      <c r="E16" s="195">
        <f>C16-D16</f>
        <v>0</v>
      </c>
      <c r="F16" s="175">
        <f t="shared" si="4"/>
        <v>0</v>
      </c>
      <c r="J16" s="1148"/>
      <c r="K16" s="1042"/>
      <c r="L16" s="419"/>
      <c r="M16" s="173" t="s">
        <v>1269</v>
      </c>
      <c r="N16" s="195">
        <f t="shared" si="0"/>
        <v>1450.6352012100003</v>
      </c>
      <c r="O16" s="195">
        <f t="shared" si="1"/>
        <v>1450.6352012100003</v>
      </c>
      <c r="P16" s="195">
        <f t="shared" si="2"/>
        <v>0</v>
      </c>
      <c r="Q16" s="175">
        <f t="shared" si="3"/>
        <v>0</v>
      </c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41"/>
      <c r="AL16" s="441"/>
    </row>
    <row r="17" spans="1:38" s="448" customFormat="1" ht="20.5" thickBot="1">
      <c r="B17" s="184" t="s">
        <v>1171</v>
      </c>
      <c r="C17" s="185">
        <f>SUM(C18:C20)</f>
        <v>625.89176458121028</v>
      </c>
      <c r="D17" s="185">
        <f>SUM(D18:D20)</f>
        <v>558.66883014999951</v>
      </c>
      <c r="E17" s="185">
        <f>SUM(E18:E20)</f>
        <v>67.222934431210703</v>
      </c>
      <c r="F17" s="186">
        <f t="shared" si="4"/>
        <v>0.12032698228960029</v>
      </c>
      <c r="G17" s="419"/>
      <c r="H17" s="419"/>
      <c r="I17" s="419"/>
      <c r="J17" s="1061"/>
      <c r="K17" s="1042"/>
      <c r="L17" s="419"/>
      <c r="M17" s="184" t="s">
        <v>1270</v>
      </c>
      <c r="N17" s="185">
        <f t="shared" si="0"/>
        <v>625.89176458121028</v>
      </c>
      <c r="O17" s="185">
        <f t="shared" si="1"/>
        <v>558.66883014999951</v>
      </c>
      <c r="P17" s="185">
        <f t="shared" si="2"/>
        <v>67.222934431210703</v>
      </c>
      <c r="Q17" s="186">
        <f t="shared" si="3"/>
        <v>0.12032698228960029</v>
      </c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19"/>
      <c r="AH17" s="419"/>
      <c r="AI17" s="419"/>
      <c r="AJ17" s="419"/>
      <c r="AK17" s="441"/>
      <c r="AL17" s="441"/>
    </row>
    <row r="18" spans="1:38" s="448" customFormat="1" ht="20.5" customHeight="1">
      <c r="B18" s="173" t="s">
        <v>1189</v>
      </c>
      <c r="C18" s="195">
        <v>258.94186789222022</v>
      </c>
      <c r="D18" s="195">
        <v>320.58358222999942</v>
      </c>
      <c r="E18" s="195">
        <f t="shared" ref="E18:E24" si="5">C18-D18</f>
        <v>-61.641714337779206</v>
      </c>
      <c r="F18" s="175">
        <f>IFERROR(E18/D18,"n.a")</f>
        <v>-0.19227969788407626</v>
      </c>
      <c r="G18" s="419"/>
      <c r="H18" s="419"/>
      <c r="I18" s="419"/>
      <c r="K18" s="1042"/>
      <c r="L18" s="419"/>
      <c r="M18" s="173" t="s">
        <v>1271</v>
      </c>
      <c r="N18" s="195">
        <f t="shared" si="0"/>
        <v>258.94186789222022</v>
      </c>
      <c r="O18" s="195">
        <f t="shared" si="1"/>
        <v>320.58358222999942</v>
      </c>
      <c r="P18" s="195">
        <f t="shared" si="2"/>
        <v>-61.641714337779206</v>
      </c>
      <c r="Q18" s="175">
        <f t="shared" si="3"/>
        <v>-0.19227969788407626</v>
      </c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41"/>
      <c r="AL18" s="441"/>
    </row>
    <row r="19" spans="1:38" s="448" customFormat="1" ht="20.5" customHeight="1">
      <c r="B19" s="173" t="s">
        <v>1190</v>
      </c>
      <c r="C19" s="195">
        <v>255.85397974480972</v>
      </c>
      <c r="D19" s="195">
        <v>238.08524792000011</v>
      </c>
      <c r="E19" s="195">
        <f>C19-D19</f>
        <v>17.768731824809606</v>
      </c>
      <c r="F19" s="175">
        <f>IFERROR(E19/D19,"n.a")</f>
        <v>7.4631805120408568E-2</v>
      </c>
      <c r="G19" s="1108"/>
      <c r="H19" s="1108"/>
      <c r="I19" s="1108"/>
      <c r="K19" s="1042"/>
      <c r="L19" s="419"/>
      <c r="M19" s="173" t="s">
        <v>1272</v>
      </c>
      <c r="N19" s="195">
        <f t="shared" si="0"/>
        <v>255.85397974480972</v>
      </c>
      <c r="O19" s="195">
        <f t="shared" si="1"/>
        <v>238.08524792000011</v>
      </c>
      <c r="P19" s="195">
        <f t="shared" si="2"/>
        <v>17.768731824809606</v>
      </c>
      <c r="Q19" s="175">
        <f t="shared" si="3"/>
        <v>7.4631805120408568E-2</v>
      </c>
      <c r="R19" s="1108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41"/>
      <c r="AL19" s="441"/>
    </row>
    <row r="20" spans="1:38" s="448" customFormat="1" ht="20.5" customHeight="1" thickBot="1">
      <c r="B20" s="173" t="s">
        <v>1191</v>
      </c>
      <c r="C20" s="195">
        <v>111.0959169441803</v>
      </c>
      <c r="D20" s="195">
        <v>0</v>
      </c>
      <c r="E20" s="195">
        <f t="shared" si="5"/>
        <v>111.0959169441803</v>
      </c>
      <c r="F20" s="175" t="str">
        <f t="shared" si="4"/>
        <v>n.a</v>
      </c>
      <c r="G20" s="419"/>
      <c r="H20" s="419"/>
      <c r="I20" s="419"/>
      <c r="K20" s="1042"/>
      <c r="L20" s="419"/>
      <c r="M20" s="173" t="s">
        <v>1273</v>
      </c>
      <c r="N20" s="195">
        <f t="shared" si="0"/>
        <v>111.0959169441803</v>
      </c>
      <c r="O20" s="195">
        <f t="shared" si="1"/>
        <v>0</v>
      </c>
      <c r="P20" s="195">
        <f t="shared" si="2"/>
        <v>111.0959169441803</v>
      </c>
      <c r="Q20" s="175" t="str">
        <f t="shared" si="3"/>
        <v>n.a</v>
      </c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41"/>
      <c r="AL20" s="441"/>
    </row>
    <row r="21" spans="1:38" s="441" customFormat="1" ht="18" customHeight="1" thickBot="1">
      <c r="B21" s="184" t="s">
        <v>1164</v>
      </c>
      <c r="C21" s="185">
        <v>811.39229157</v>
      </c>
      <c r="D21" s="185">
        <v>824.94574851999994</v>
      </c>
      <c r="E21" s="185">
        <f t="shared" si="5"/>
        <v>-13.553456949999941</v>
      </c>
      <c r="F21" s="186">
        <f t="shared" si="4"/>
        <v>-1.6429513061089921E-2</v>
      </c>
      <c r="G21" s="419"/>
      <c r="H21" s="419"/>
      <c r="I21" s="419"/>
      <c r="J21" s="419"/>
      <c r="K21" s="1042"/>
      <c r="L21" s="419"/>
      <c r="M21" s="184" t="s">
        <v>1274</v>
      </c>
      <c r="N21" s="185">
        <f t="shared" si="0"/>
        <v>811.39229157</v>
      </c>
      <c r="O21" s="185">
        <f t="shared" si="1"/>
        <v>824.94574851999994</v>
      </c>
      <c r="P21" s="185">
        <f t="shared" si="2"/>
        <v>-13.553456949999941</v>
      </c>
      <c r="Q21" s="186">
        <f t="shared" si="3"/>
        <v>-1.6429513061089921E-2</v>
      </c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</row>
    <row r="22" spans="1:38" s="441" customFormat="1" ht="20.5" thickBot="1">
      <c r="B22" s="142" t="s">
        <v>34</v>
      </c>
      <c r="C22" s="143">
        <f>SUM(C13,C17,C21)</f>
        <v>3462.5536937512106</v>
      </c>
      <c r="D22" s="143">
        <f>SUM(D13,D17,D21)</f>
        <v>3758.22238836</v>
      </c>
      <c r="E22" s="143">
        <f t="shared" si="5"/>
        <v>-295.66869460878934</v>
      </c>
      <c r="F22" s="117">
        <f t="shared" si="4"/>
        <v>-7.8672485035621381E-2</v>
      </c>
      <c r="G22" s="419"/>
      <c r="H22" s="419"/>
      <c r="I22" s="419"/>
      <c r="J22" s="419"/>
      <c r="K22" s="1042"/>
      <c r="L22" s="419"/>
      <c r="M22" s="142" t="str">
        <f>B22</f>
        <v>Total</v>
      </c>
      <c r="N22" s="143">
        <f t="shared" si="0"/>
        <v>3462.5536937512106</v>
      </c>
      <c r="O22" s="143">
        <f t="shared" si="1"/>
        <v>3758.22238836</v>
      </c>
      <c r="P22" s="143">
        <f t="shared" si="2"/>
        <v>-295.66869460878934</v>
      </c>
      <c r="Q22" s="117">
        <f t="shared" si="3"/>
        <v>-7.8672485035621381E-2</v>
      </c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</row>
    <row r="23" spans="1:38" s="450" customFormat="1" ht="20">
      <c r="A23" s="449"/>
      <c r="B23" s="173" t="s">
        <v>15</v>
      </c>
      <c r="C23" s="195">
        <f>SUM(C14:C16)</f>
        <v>2025.2696376000004</v>
      </c>
      <c r="D23" s="195">
        <f>SUM(D14:D16)</f>
        <v>2374.6078096900005</v>
      </c>
      <c r="E23" s="195">
        <f t="shared" si="5"/>
        <v>-349.33817209000017</v>
      </c>
      <c r="F23" s="175">
        <f>E23/C23</f>
        <v>-0.17248970981660269</v>
      </c>
      <c r="G23" s="419"/>
      <c r="H23" s="419"/>
      <c r="I23" s="419"/>
      <c r="J23" s="419"/>
      <c r="K23" s="1042"/>
      <c r="L23" s="419"/>
      <c r="M23" s="173" t="str">
        <f>B23</f>
        <v>RBSE</v>
      </c>
      <c r="N23" s="195">
        <f t="shared" si="0"/>
        <v>2025.2696376000004</v>
      </c>
      <c r="O23" s="195">
        <f t="shared" si="1"/>
        <v>2374.6078096900005</v>
      </c>
      <c r="P23" s="195">
        <f t="shared" si="2"/>
        <v>-349.33817209000017</v>
      </c>
      <c r="Q23" s="175">
        <f t="shared" si="3"/>
        <v>-0.17248970981660269</v>
      </c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41"/>
      <c r="AL23" s="441"/>
    </row>
    <row r="24" spans="1:38" s="448" customFormat="1" ht="20">
      <c r="B24" s="1044" t="s">
        <v>1165</v>
      </c>
      <c r="C24" s="1045">
        <f>C22-C23</f>
        <v>1437.2840561512103</v>
      </c>
      <c r="D24" s="1045">
        <f>D22-D23</f>
        <v>1383.6145786699994</v>
      </c>
      <c r="E24" s="1045">
        <f t="shared" si="5"/>
        <v>53.669477481210834</v>
      </c>
      <c r="F24" s="1046">
        <f>E24/C24</f>
        <v>3.734089809980088E-2</v>
      </c>
      <c r="G24" s="419"/>
      <c r="H24" s="419"/>
      <c r="I24" s="419"/>
      <c r="J24" s="419"/>
      <c r="K24" s="1042"/>
      <c r="L24" s="419"/>
      <c r="M24" s="1044" t="str">
        <f>B24</f>
        <v>Ex RBSE</v>
      </c>
      <c r="N24" s="1045">
        <f t="shared" si="0"/>
        <v>1437.2840561512103</v>
      </c>
      <c r="O24" s="1045">
        <f t="shared" si="1"/>
        <v>1383.6145786699994</v>
      </c>
      <c r="P24" s="1045">
        <f t="shared" si="2"/>
        <v>53.669477481210834</v>
      </c>
      <c r="Q24" s="1046">
        <f t="shared" si="3"/>
        <v>3.734089809980088E-2</v>
      </c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</row>
    <row r="25" spans="1:38" s="448" customFormat="1" ht="10.5" customHeight="1">
      <c r="B25" s="1112"/>
      <c r="C25" s="1113"/>
      <c r="D25" s="1113"/>
      <c r="E25" s="1113"/>
      <c r="F25" s="1114"/>
      <c r="G25" s="419"/>
      <c r="H25" s="419"/>
      <c r="I25" s="419"/>
      <c r="J25" s="419"/>
      <c r="K25" s="1042"/>
      <c r="L25" s="419"/>
      <c r="M25" s="1112"/>
      <c r="N25" s="1113"/>
      <c r="O25" s="1113"/>
      <c r="P25" s="1113"/>
      <c r="Q25" s="1114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</row>
    <row r="26" spans="1:38" s="448" customFormat="1" ht="3.65" customHeight="1">
      <c r="B26" s="281"/>
      <c r="C26" s="1041"/>
      <c r="D26" s="1041"/>
      <c r="E26" s="1042"/>
      <c r="F26" s="1042"/>
      <c r="G26" s="1042"/>
      <c r="H26" s="1042"/>
      <c r="I26" s="1042"/>
      <c r="J26" s="1042"/>
      <c r="K26" s="1042"/>
      <c r="L26" s="1042"/>
      <c r="M26" s="281"/>
      <c r="N26" s="1041"/>
      <c r="O26" s="1041"/>
      <c r="P26" s="1042"/>
      <c r="Q26" s="1042"/>
      <c r="R26" s="1042"/>
      <c r="S26" s="1042"/>
      <c r="T26" s="1042"/>
      <c r="U26" s="1042"/>
      <c r="V26" s="1042"/>
      <c r="W26" s="1042"/>
      <c r="X26" s="1042"/>
      <c r="Y26" s="1042"/>
      <c r="Z26" s="1042"/>
      <c r="AA26" s="1042"/>
      <c r="AB26" s="1042"/>
      <c r="AC26" s="1042"/>
      <c r="AD26" s="1042"/>
      <c r="AE26" s="1042"/>
      <c r="AF26" s="1042"/>
      <c r="AG26" s="1042"/>
      <c r="AH26" s="1042"/>
      <c r="AI26" s="1042"/>
      <c r="AJ26" s="1042"/>
      <c r="AK26" s="1041"/>
    </row>
    <row r="27" spans="1:38" s="463" customFormat="1" ht="9.65" customHeight="1">
      <c r="B27" s="2"/>
      <c r="C27" s="2"/>
      <c r="D27" s="2"/>
      <c r="F27" s="2"/>
      <c r="G27" s="419"/>
      <c r="H27" s="419"/>
      <c r="I27" s="419"/>
      <c r="J27" s="419"/>
      <c r="K27" s="1042"/>
      <c r="L27" s="419"/>
      <c r="M27" s="2"/>
      <c r="N27" s="2"/>
      <c r="O27" s="2"/>
      <c r="Q27" s="2"/>
      <c r="R27" s="419"/>
      <c r="S27" s="419"/>
      <c r="T27" s="419"/>
      <c r="U27" s="419"/>
      <c r="V27" s="419"/>
      <c r="W27" s="419"/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</row>
    <row r="28" spans="1:38" s="463" customFormat="1" ht="20.5" customHeight="1" thickBot="1">
      <c r="B28" s="207" t="s">
        <v>1480</v>
      </c>
      <c r="C28" s="1552" t="s">
        <v>1483</v>
      </c>
      <c r="D28" s="1578"/>
      <c r="E28" s="1578"/>
      <c r="F28" s="1578"/>
      <c r="G28" s="1578"/>
      <c r="H28" s="1578"/>
      <c r="I28" s="1578"/>
      <c r="J28" s="419"/>
      <c r="K28" s="1042"/>
      <c r="L28" s="419"/>
      <c r="M28" s="207" t="s">
        <v>1260</v>
      </c>
      <c r="N28" s="1552" t="s">
        <v>1278</v>
      </c>
      <c r="O28" s="1578"/>
      <c r="P28" s="1578"/>
      <c r="Q28" s="1578"/>
      <c r="R28" s="1578"/>
      <c r="S28" s="419"/>
      <c r="T28" s="419"/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</row>
    <row r="29" spans="1:38" s="462" customFormat="1" ht="39.65" customHeight="1" thickBot="1">
      <c r="A29" s="460"/>
      <c r="B29" s="305" t="s">
        <v>1179</v>
      </c>
      <c r="C29" s="1038" t="s">
        <v>1174</v>
      </c>
      <c r="D29" s="1038" t="s">
        <v>1175</v>
      </c>
      <c r="E29" s="1038" t="s">
        <v>1176</v>
      </c>
      <c r="F29" s="1038" t="s">
        <v>1177</v>
      </c>
      <c r="G29" s="1038" t="s">
        <v>1481</v>
      </c>
      <c r="H29" s="1038" t="s">
        <v>1482</v>
      </c>
      <c r="I29" s="1038" t="s">
        <v>197</v>
      </c>
      <c r="J29" s="419"/>
      <c r="K29" s="1042"/>
      <c r="L29" s="419"/>
      <c r="M29" s="305" t="s">
        <v>1261</v>
      </c>
      <c r="N29" s="1038" t="s">
        <v>1279</v>
      </c>
      <c r="O29" s="1038" t="s">
        <v>1280</v>
      </c>
      <c r="P29" s="1038" t="s">
        <v>1281</v>
      </c>
      <c r="Q29" s="1038" t="s">
        <v>1282</v>
      </c>
      <c r="R29" s="1038" t="s">
        <v>1111</v>
      </c>
      <c r="S29" s="419"/>
      <c r="T29" s="419"/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61"/>
      <c r="AL29" s="461"/>
    </row>
    <row r="30" spans="1:38" s="448" customFormat="1" ht="20.5" thickBot="1">
      <c r="B30" s="184" t="s">
        <v>1180</v>
      </c>
      <c r="C30" s="185">
        <f>SUM(C31:C34)</f>
        <v>-263.42250435290737</v>
      </c>
      <c r="D30" s="185" t="s">
        <v>676</v>
      </c>
      <c r="E30" s="185" t="s">
        <v>676</v>
      </c>
      <c r="F30" s="185" t="s">
        <v>676</v>
      </c>
      <c r="G30" s="185">
        <f>SUM(C30:F30)</f>
        <v>-263.42250435290737</v>
      </c>
      <c r="H30" s="185">
        <f>SUM(H31:H34)</f>
        <v>-258.45054427999787</v>
      </c>
      <c r="I30" s="185">
        <f>H30-G30</f>
        <v>4.9719600729094964</v>
      </c>
      <c r="J30" s="419"/>
      <c r="K30" s="1042"/>
      <c r="L30" s="419"/>
      <c r="M30" s="184" t="s">
        <v>1277</v>
      </c>
      <c r="N30" s="185">
        <f t="shared" ref="N30:R34" si="6">C30</f>
        <v>-263.42250435290737</v>
      </c>
      <c r="O30" s="185" t="str">
        <f t="shared" si="6"/>
        <v>-</v>
      </c>
      <c r="P30" s="185" t="str">
        <f t="shared" si="6"/>
        <v>-</v>
      </c>
      <c r="Q30" s="185" t="str">
        <f t="shared" si="6"/>
        <v>-</v>
      </c>
      <c r="R30" s="185">
        <f t="shared" si="6"/>
        <v>-263.42250435290737</v>
      </c>
      <c r="S30" s="419"/>
      <c r="T30" s="419"/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</row>
    <row r="31" spans="1:38" s="448" customFormat="1" ht="25" customHeight="1">
      <c r="B31" s="173" t="s">
        <v>1182</v>
      </c>
      <c r="C31" s="195">
        <v>-363.53687871000443</v>
      </c>
      <c r="D31" s="195" t="s">
        <v>676</v>
      </c>
      <c r="E31" s="195" t="s">
        <v>676</v>
      </c>
      <c r="F31" s="195" t="s">
        <v>676</v>
      </c>
      <c r="G31" s="195">
        <f>SUM(C31:F31)</f>
        <v>-363.53687871000443</v>
      </c>
      <c r="H31" s="195">
        <v>-367.73959747999754</v>
      </c>
      <c r="I31" s="195">
        <f t="shared" ref="I31:I41" si="7">H31-G31</f>
        <v>-4.2027187699931119</v>
      </c>
      <c r="J31" s="419"/>
      <c r="K31" s="1042"/>
      <c r="L31" s="419"/>
      <c r="M31" s="173" t="s">
        <v>1283</v>
      </c>
      <c r="N31" s="195">
        <f t="shared" si="6"/>
        <v>-363.53687871000443</v>
      </c>
      <c r="O31" s="195" t="str">
        <f t="shared" si="6"/>
        <v>-</v>
      </c>
      <c r="P31" s="195" t="str">
        <f t="shared" si="6"/>
        <v>-</v>
      </c>
      <c r="Q31" s="195" t="str">
        <f t="shared" si="6"/>
        <v>-</v>
      </c>
      <c r="R31" s="195">
        <f t="shared" si="6"/>
        <v>-363.53687871000443</v>
      </c>
      <c r="S31" s="419"/>
      <c r="T31" s="419"/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</row>
    <row r="32" spans="1:38" s="448" customFormat="1" ht="25" customHeight="1">
      <c r="B32" s="173" t="s">
        <v>1189</v>
      </c>
      <c r="C32" s="195">
        <v>-61.62397656875833</v>
      </c>
      <c r="D32" s="195" t="s">
        <v>676</v>
      </c>
      <c r="E32" s="195" t="s">
        <v>676</v>
      </c>
      <c r="F32" s="195" t="s">
        <v>676</v>
      </c>
      <c r="G32" s="195">
        <f>SUM(C32:F32)</f>
        <v>-61.62397656875833</v>
      </c>
      <c r="H32" s="195">
        <v>-58.973945999999998</v>
      </c>
      <c r="I32" s="195">
        <f t="shared" si="7"/>
        <v>2.6500305687583321</v>
      </c>
      <c r="J32" s="419"/>
      <c r="K32" s="1042"/>
      <c r="L32" s="419"/>
      <c r="M32" s="173" t="s">
        <v>1254</v>
      </c>
      <c r="N32" s="195">
        <f t="shared" si="6"/>
        <v>-61.62397656875833</v>
      </c>
      <c r="O32" s="195" t="str">
        <f t="shared" si="6"/>
        <v>-</v>
      </c>
      <c r="P32" s="195" t="str">
        <f t="shared" si="6"/>
        <v>-</v>
      </c>
      <c r="Q32" s="195" t="str">
        <f t="shared" si="6"/>
        <v>-</v>
      </c>
      <c r="R32" s="195">
        <f t="shared" si="6"/>
        <v>-61.62397656875833</v>
      </c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</row>
    <row r="33" spans="1:38" ht="25" customHeight="1">
      <c r="B33" s="173" t="s">
        <v>1190</v>
      </c>
      <c r="C33" s="195">
        <v>17.735265178199963</v>
      </c>
      <c r="D33" s="195" t="s">
        <v>676</v>
      </c>
      <c r="E33" s="195" t="s">
        <v>676</v>
      </c>
      <c r="F33" s="195" t="s">
        <v>676</v>
      </c>
      <c r="G33" s="195">
        <f>SUM(C33:F33)</f>
        <v>17.735265178199963</v>
      </c>
      <c r="H33" s="195">
        <v>22.871582869999969</v>
      </c>
      <c r="I33" s="195">
        <f t="shared" si="7"/>
        <v>5.1363176918000057</v>
      </c>
      <c r="K33" s="1042"/>
      <c r="M33" s="173" t="s">
        <v>1255</v>
      </c>
      <c r="N33" s="195">
        <f t="shared" si="6"/>
        <v>17.735265178199963</v>
      </c>
      <c r="O33" s="195" t="str">
        <f t="shared" si="6"/>
        <v>-</v>
      </c>
      <c r="P33" s="195" t="str">
        <f t="shared" si="6"/>
        <v>-</v>
      </c>
      <c r="Q33" s="195" t="str">
        <f t="shared" si="6"/>
        <v>-</v>
      </c>
      <c r="R33" s="195">
        <f t="shared" si="6"/>
        <v>17.735265178199963</v>
      </c>
    </row>
    <row r="34" spans="1:38" ht="25" customHeight="1" thickBot="1">
      <c r="B34" s="173" t="s">
        <v>1191</v>
      </c>
      <c r="C34" s="195">
        <v>144.00308574765546</v>
      </c>
      <c r="D34" s="195" t="s">
        <v>676</v>
      </c>
      <c r="E34" s="195" t="s">
        <v>676</v>
      </c>
      <c r="F34" s="195" t="s">
        <v>676</v>
      </c>
      <c r="G34" s="195">
        <f>C34</f>
        <v>144.00308574765546</v>
      </c>
      <c r="H34" s="195">
        <v>145.39141632999971</v>
      </c>
      <c r="I34" s="195">
        <f t="shared" si="7"/>
        <v>1.3883305823442527</v>
      </c>
      <c r="J34" s="1050"/>
      <c r="K34" s="1042"/>
      <c r="L34" s="1050"/>
      <c r="M34" s="173" t="s">
        <v>1256</v>
      </c>
      <c r="N34" s="195">
        <f t="shared" si="6"/>
        <v>144.00308574765546</v>
      </c>
      <c r="O34" s="195" t="str">
        <f t="shared" si="6"/>
        <v>-</v>
      </c>
      <c r="P34" s="195" t="str">
        <f t="shared" si="6"/>
        <v>-</v>
      </c>
      <c r="Q34" s="195" t="str">
        <f t="shared" si="6"/>
        <v>-</v>
      </c>
      <c r="R34" s="195">
        <f t="shared" si="6"/>
        <v>144.00308574765546</v>
      </c>
      <c r="S34" s="1050"/>
      <c r="T34" s="1050"/>
      <c r="U34" s="1050"/>
      <c r="V34" s="1050"/>
      <c r="W34" s="1050"/>
      <c r="X34" s="1050"/>
      <c r="Y34" s="1050"/>
      <c r="Z34" s="1050"/>
      <c r="AA34" s="1050"/>
      <c r="AB34" s="1050"/>
      <c r="AC34" s="1050"/>
      <c r="AD34" s="1050"/>
      <c r="AE34" s="1050"/>
      <c r="AF34" s="1050"/>
      <c r="AG34" s="1050"/>
      <c r="AH34" s="1050"/>
      <c r="AI34" s="1050"/>
      <c r="AJ34" s="1050"/>
    </row>
    <row r="35" spans="1:38" s="441" customFormat="1" ht="18" customHeight="1" thickBot="1">
      <c r="B35" s="184" t="s">
        <v>1183</v>
      </c>
      <c r="C35" s="185">
        <f>SUM(C36:C37)</f>
        <v>85.745808512680995</v>
      </c>
      <c r="D35" s="185">
        <f>SUM(D36:D37)</f>
        <v>85.745808512680995</v>
      </c>
      <c r="E35" s="185">
        <f>SUM(E36:E37)</f>
        <v>85.745808512680995</v>
      </c>
      <c r="F35" s="185">
        <f>SUM(F36:F37)</f>
        <v>85.745808512680995</v>
      </c>
      <c r="G35" s="185">
        <f t="shared" ref="G35:G41" si="8">SUM(C35:F35)</f>
        <v>342.98323405072398</v>
      </c>
      <c r="H35" s="185">
        <f>SUM(H36:H37)</f>
        <v>366.05400860000157</v>
      </c>
      <c r="I35" s="185">
        <f t="shared" si="7"/>
        <v>23.070774549277587</v>
      </c>
      <c r="J35" s="419"/>
      <c r="K35" s="1042"/>
      <c r="L35" s="419"/>
      <c r="M35" s="184" t="s">
        <v>1284</v>
      </c>
      <c r="N35" s="185">
        <f t="shared" ref="N35:N41" si="9">C35</f>
        <v>85.745808512680995</v>
      </c>
      <c r="O35" s="185">
        <f t="shared" ref="O35:O41" si="10">D35</f>
        <v>85.745808512680995</v>
      </c>
      <c r="P35" s="185">
        <f t="shared" ref="P35:P41" si="11">E35</f>
        <v>85.745808512680995</v>
      </c>
      <c r="Q35" s="185">
        <f t="shared" ref="Q35:Q41" si="12">F35</f>
        <v>85.745808512680995</v>
      </c>
      <c r="R35" s="185">
        <f t="shared" ref="R35:R41" si="13">G35</f>
        <v>342.98323405072398</v>
      </c>
      <c r="S35" s="419"/>
      <c r="T35" s="419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19"/>
      <c r="AJ35" s="419"/>
    </row>
    <row r="36" spans="1:38" s="448" customFormat="1" ht="25" customHeight="1">
      <c r="B36" s="173" t="s">
        <v>1190</v>
      </c>
      <c r="C36" s="195">
        <v>51.717343289361835</v>
      </c>
      <c r="D36" s="195">
        <v>51.717343289361835</v>
      </c>
      <c r="E36" s="195">
        <v>51.717343289361835</v>
      </c>
      <c r="F36" s="195">
        <v>51.717343289361835</v>
      </c>
      <c r="G36" s="195">
        <f t="shared" si="8"/>
        <v>206.86937315744734</v>
      </c>
      <c r="H36" s="195">
        <v>157.57257977000046</v>
      </c>
      <c r="I36" s="195">
        <f t="shared" si="7"/>
        <v>-49.296793387446883</v>
      </c>
      <c r="J36" s="419"/>
      <c r="K36" s="1042"/>
      <c r="L36" s="419"/>
      <c r="M36" s="173" t="s">
        <v>1255</v>
      </c>
      <c r="N36" s="195">
        <f t="shared" si="9"/>
        <v>51.717343289361835</v>
      </c>
      <c r="O36" s="195">
        <f t="shared" si="10"/>
        <v>51.717343289361835</v>
      </c>
      <c r="P36" s="195">
        <f t="shared" si="11"/>
        <v>51.717343289361835</v>
      </c>
      <c r="Q36" s="195">
        <f t="shared" si="12"/>
        <v>51.717343289361835</v>
      </c>
      <c r="R36" s="195">
        <f t="shared" si="13"/>
        <v>206.86937315744734</v>
      </c>
      <c r="S36" s="419"/>
      <c r="T36" s="419"/>
      <c r="U36" s="419"/>
      <c r="V36" s="419"/>
      <c r="W36" s="419"/>
      <c r="X36" s="419"/>
      <c r="Y36" s="419"/>
      <c r="Z36" s="419"/>
      <c r="AA36" s="419"/>
      <c r="AB36" s="419"/>
      <c r="AC36" s="419"/>
      <c r="AD36" s="419"/>
      <c r="AE36" s="419"/>
      <c r="AF36" s="419"/>
      <c r="AG36" s="419"/>
      <c r="AH36" s="419"/>
      <c r="AI36" s="419"/>
      <c r="AJ36" s="419"/>
    </row>
    <row r="37" spans="1:38" ht="25" customHeight="1" thickBot="1">
      <c r="B37" s="173" t="s">
        <v>1191</v>
      </c>
      <c r="C37" s="195">
        <v>34.028465223319159</v>
      </c>
      <c r="D37" s="195">
        <v>34.028465223319159</v>
      </c>
      <c r="E37" s="195">
        <v>34.028465223319159</v>
      </c>
      <c r="F37" s="195">
        <v>34.028465223319159</v>
      </c>
      <c r="G37" s="195">
        <f t="shared" si="8"/>
        <v>136.11386089327664</v>
      </c>
      <c r="H37" s="195">
        <v>208.48142883000108</v>
      </c>
      <c r="I37" s="195">
        <f t="shared" si="7"/>
        <v>72.367567936724441</v>
      </c>
      <c r="K37" s="1042"/>
      <c r="M37" s="173" t="s">
        <v>1256</v>
      </c>
      <c r="N37" s="195">
        <f t="shared" si="9"/>
        <v>34.028465223319159</v>
      </c>
      <c r="O37" s="195">
        <f t="shared" si="10"/>
        <v>34.028465223319159</v>
      </c>
      <c r="P37" s="195">
        <f t="shared" si="11"/>
        <v>34.028465223319159</v>
      </c>
      <c r="Q37" s="195">
        <f t="shared" si="12"/>
        <v>34.028465223319159</v>
      </c>
      <c r="R37" s="195">
        <f t="shared" si="13"/>
        <v>136.11386089327664</v>
      </c>
    </row>
    <row r="38" spans="1:38" s="450" customFormat="1" ht="20.5" thickBot="1">
      <c r="A38" s="449"/>
      <c r="B38" s="184" t="s">
        <v>1184</v>
      </c>
      <c r="C38" s="185">
        <v>3.4314484700000003</v>
      </c>
      <c r="D38" s="185" t="s">
        <v>676</v>
      </c>
      <c r="E38" s="185" t="s">
        <v>676</v>
      </c>
      <c r="F38" s="185" t="s">
        <v>676</v>
      </c>
      <c r="G38" s="185">
        <f t="shared" si="8"/>
        <v>3.4314484700000003</v>
      </c>
      <c r="H38" s="185">
        <v>112.63290185</v>
      </c>
      <c r="I38" s="185">
        <f t="shared" si="7"/>
        <v>109.20145337999999</v>
      </c>
      <c r="J38" s="419"/>
      <c r="K38" s="1042"/>
      <c r="L38" s="419"/>
      <c r="M38" s="184" t="s">
        <v>760</v>
      </c>
      <c r="N38" s="185">
        <f t="shared" si="9"/>
        <v>3.4314484700000003</v>
      </c>
      <c r="O38" s="185" t="str">
        <f t="shared" si="10"/>
        <v>-</v>
      </c>
      <c r="P38" s="185" t="str">
        <f t="shared" si="11"/>
        <v>-</v>
      </c>
      <c r="Q38" s="185" t="str">
        <f t="shared" si="12"/>
        <v>-</v>
      </c>
      <c r="R38" s="185">
        <f t="shared" si="13"/>
        <v>3.4314484700000003</v>
      </c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419"/>
    </row>
    <row r="39" spans="1:38" s="447" customFormat="1" ht="20.5" thickBot="1">
      <c r="A39" s="445"/>
      <c r="B39" s="142" t="s">
        <v>1178</v>
      </c>
      <c r="C39" s="143">
        <f>SUM(C30,C35,C38)</f>
        <v>-174.24524737022639</v>
      </c>
      <c r="D39" s="143">
        <f>SUM(D30,D35,D38)</f>
        <v>85.745808512680995</v>
      </c>
      <c r="E39" s="143">
        <f>SUM(E30,E35,E38)</f>
        <v>85.745808512680995</v>
      </c>
      <c r="F39" s="143">
        <f>SUM(F30,F35,F38)</f>
        <v>85.745808512680995</v>
      </c>
      <c r="G39" s="143">
        <f t="shared" si="8"/>
        <v>82.99217816781659</v>
      </c>
      <c r="H39" s="143">
        <f>H38+H35+H30</f>
        <v>220.23636617000369</v>
      </c>
      <c r="I39" s="143">
        <f t="shared" si="7"/>
        <v>137.24418800218712</v>
      </c>
      <c r="J39" s="419"/>
      <c r="K39" s="1042"/>
      <c r="L39" s="419"/>
      <c r="M39" s="142" t="s">
        <v>1240</v>
      </c>
      <c r="N39" s="143">
        <f t="shared" si="9"/>
        <v>-174.24524737022639</v>
      </c>
      <c r="O39" s="143">
        <f t="shared" si="10"/>
        <v>85.745808512680995</v>
      </c>
      <c r="P39" s="143">
        <f t="shared" si="11"/>
        <v>85.745808512680995</v>
      </c>
      <c r="Q39" s="143">
        <f t="shared" si="12"/>
        <v>85.745808512680995</v>
      </c>
      <c r="R39" s="143">
        <f t="shared" si="13"/>
        <v>82.99217816781659</v>
      </c>
      <c r="S39" s="419"/>
      <c r="T39" s="419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19"/>
      <c r="AJ39" s="419"/>
    </row>
    <row r="40" spans="1:38" s="447" customFormat="1" ht="20.5" thickBot="1">
      <c r="A40" s="445"/>
      <c r="B40" s="184" t="s">
        <v>1185</v>
      </c>
      <c r="C40" s="185">
        <v>35.744650270000008</v>
      </c>
      <c r="D40" s="185">
        <v>35.744650270000008</v>
      </c>
      <c r="E40" s="185">
        <v>35.744650270000008</v>
      </c>
      <c r="F40" s="185">
        <v>35.744650270000008</v>
      </c>
      <c r="G40" s="185">
        <f t="shared" si="8"/>
        <v>142.97860108000003</v>
      </c>
      <c r="H40" s="185">
        <v>145.62781100000001</v>
      </c>
      <c r="I40" s="185">
        <f t="shared" si="7"/>
        <v>2.6492099199999757</v>
      </c>
      <c r="J40" s="1250">
        <f>I39+I40</f>
        <v>139.89339792218709</v>
      </c>
      <c r="K40" s="1042"/>
      <c r="L40" s="419"/>
      <c r="M40" s="184" t="s">
        <v>1258</v>
      </c>
      <c r="N40" s="185">
        <f t="shared" si="9"/>
        <v>35.744650270000008</v>
      </c>
      <c r="O40" s="185">
        <f t="shared" si="10"/>
        <v>35.744650270000008</v>
      </c>
      <c r="P40" s="185">
        <f t="shared" si="11"/>
        <v>35.744650270000008</v>
      </c>
      <c r="Q40" s="185">
        <f t="shared" si="12"/>
        <v>35.744650270000008</v>
      </c>
      <c r="R40" s="185">
        <f t="shared" si="13"/>
        <v>142.97860108000003</v>
      </c>
      <c r="S40" s="419"/>
      <c r="T40" s="419"/>
      <c r="U40" s="419"/>
      <c r="V40" s="419"/>
      <c r="W40" s="419"/>
      <c r="X40" s="419"/>
      <c r="Y40" s="419"/>
      <c r="Z40" s="419"/>
      <c r="AA40" s="419"/>
      <c r="AB40" s="419"/>
      <c r="AC40" s="419"/>
      <c r="AD40" s="419"/>
      <c r="AE40" s="419"/>
      <c r="AF40" s="419"/>
      <c r="AG40" s="419"/>
      <c r="AH40" s="419"/>
      <c r="AI40" s="419"/>
      <c r="AJ40" s="419"/>
    </row>
    <row r="41" spans="1:38" s="448" customFormat="1" ht="20.5" thickBot="1">
      <c r="B41" s="142" t="s">
        <v>1186</v>
      </c>
      <c r="C41" s="143">
        <f>SUM(C39:C40)</f>
        <v>-138.5005971002264</v>
      </c>
      <c r="D41" s="143">
        <f>SUM(D39:D40)</f>
        <v>121.490458782681</v>
      </c>
      <c r="E41" s="143">
        <f>SUM(E39:E40)</f>
        <v>121.490458782681</v>
      </c>
      <c r="F41" s="143">
        <f>SUM(F39:F40)</f>
        <v>121.490458782681</v>
      </c>
      <c r="G41" s="143">
        <f t="shared" si="8"/>
        <v>225.97077924781661</v>
      </c>
      <c r="H41" s="143">
        <f>SUM(D41:G41)</f>
        <v>590.44215559585962</v>
      </c>
      <c r="I41" s="143">
        <f t="shared" si="7"/>
        <v>364.47137634804301</v>
      </c>
      <c r="J41" s="419"/>
      <c r="K41" s="1042"/>
      <c r="L41" s="419"/>
      <c r="M41" s="142" t="s">
        <v>1285</v>
      </c>
      <c r="N41" s="143">
        <f t="shared" si="9"/>
        <v>-138.5005971002264</v>
      </c>
      <c r="O41" s="143">
        <f t="shared" si="10"/>
        <v>121.490458782681</v>
      </c>
      <c r="P41" s="143">
        <f t="shared" si="11"/>
        <v>121.490458782681</v>
      </c>
      <c r="Q41" s="143">
        <f t="shared" si="12"/>
        <v>121.490458782681</v>
      </c>
      <c r="R41" s="143">
        <f t="shared" si="13"/>
        <v>225.97077924781661</v>
      </c>
      <c r="S41" s="419"/>
      <c r="T41" s="419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19"/>
      <c r="AJ41" s="419"/>
    </row>
    <row r="42" spans="1:38" s="462" customFormat="1" ht="11.5" customHeight="1" thickBot="1">
      <c r="A42" s="460"/>
      <c r="G42" s="419"/>
      <c r="H42" s="419"/>
      <c r="I42" s="419"/>
      <c r="J42" s="419"/>
      <c r="K42" s="1042"/>
      <c r="L42" s="419"/>
      <c r="R42" s="419"/>
      <c r="S42" s="419"/>
      <c r="T42" s="419"/>
      <c r="U42" s="419"/>
      <c r="V42" s="419"/>
      <c r="W42" s="419"/>
      <c r="X42" s="419"/>
      <c r="Y42" s="419"/>
      <c r="Z42" s="419"/>
      <c r="AA42" s="419"/>
      <c r="AB42" s="419"/>
      <c r="AC42" s="419"/>
      <c r="AD42" s="419"/>
      <c r="AE42" s="419"/>
      <c r="AF42" s="419"/>
      <c r="AG42" s="419"/>
      <c r="AH42" s="419"/>
      <c r="AI42" s="419"/>
      <c r="AJ42" s="419"/>
      <c r="AK42" s="461"/>
      <c r="AL42" s="461"/>
    </row>
    <row r="43" spans="1:38" s="447" customFormat="1" ht="20.5" hidden="1" thickBot="1">
      <c r="A43" s="445"/>
      <c r="B43" s="207" t="s">
        <v>1166</v>
      </c>
      <c r="C43" s="1552" t="s">
        <v>1173</v>
      </c>
      <c r="D43" s="1578"/>
      <c r="E43" s="1578"/>
      <c r="F43" s="1578"/>
      <c r="G43" s="1578"/>
      <c r="H43" s="1240"/>
      <c r="I43" s="1240"/>
      <c r="J43" s="419"/>
      <c r="K43" s="1042"/>
      <c r="L43" s="419"/>
      <c r="M43" s="207"/>
      <c r="N43" s="1552"/>
      <c r="O43" s="1578"/>
      <c r="P43" s="1578"/>
      <c r="Q43" s="1578"/>
      <c r="R43" s="1578"/>
      <c r="S43" s="419"/>
      <c r="T43" s="419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19"/>
      <c r="AJ43" s="419"/>
    </row>
    <row r="44" spans="1:38" s="462" customFormat="1" ht="46.5">
      <c r="A44" s="460"/>
      <c r="B44" s="305" t="s">
        <v>1179</v>
      </c>
      <c r="C44" s="1038" t="s">
        <v>1174</v>
      </c>
      <c r="D44" s="1038" t="s">
        <v>1175</v>
      </c>
      <c r="E44" s="1038" t="s">
        <v>1176</v>
      </c>
      <c r="F44" s="1038" t="s">
        <v>1177</v>
      </c>
      <c r="G44" s="1038" t="s">
        <v>1187</v>
      </c>
      <c r="H44" s="1247"/>
      <c r="I44" s="1247"/>
      <c r="J44" s="419"/>
      <c r="K44" s="1042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61"/>
      <c r="AL44" s="461"/>
    </row>
    <row r="45" spans="1:38" ht="20">
      <c r="B45" s="173" t="s">
        <v>1180</v>
      </c>
      <c r="C45" s="195">
        <f>C30</f>
        <v>-263.42250435290737</v>
      </c>
      <c r="D45" s="195" t="str">
        <f>D30</f>
        <v>-</v>
      </c>
      <c r="E45" s="195" t="str">
        <f>E30</f>
        <v>-</v>
      </c>
      <c r="F45" s="195" t="str">
        <f>F30</f>
        <v>-</v>
      </c>
      <c r="G45" s="195">
        <f>G30</f>
        <v>-263.42250435290737</v>
      </c>
      <c r="H45" s="1113"/>
      <c r="I45" s="1113"/>
      <c r="K45" s="1042"/>
      <c r="N45" s="419"/>
      <c r="O45" s="419"/>
    </row>
    <row r="46" spans="1:38" ht="20">
      <c r="B46" s="173" t="s">
        <v>1183</v>
      </c>
      <c r="C46" s="195">
        <f>C35</f>
        <v>85.745808512680995</v>
      </c>
      <c r="D46" s="195">
        <f>D35</f>
        <v>85.745808512680995</v>
      </c>
      <c r="E46" s="195">
        <f>E35</f>
        <v>85.745808512680995</v>
      </c>
      <c r="F46" s="195">
        <f>F35</f>
        <v>85.745808512680995</v>
      </c>
      <c r="G46" s="195">
        <f>G35</f>
        <v>342.98323405072398</v>
      </c>
      <c r="H46" s="1113"/>
      <c r="I46" s="1113"/>
      <c r="K46" s="1042"/>
      <c r="N46" s="419"/>
      <c r="O46" s="419"/>
    </row>
    <row r="47" spans="1:38" ht="20.5" thickBot="1">
      <c r="B47" s="173" t="s">
        <v>1184</v>
      </c>
      <c r="C47" s="195">
        <f>C38</f>
        <v>3.4314484700000003</v>
      </c>
      <c r="D47" s="195" t="str">
        <f>D38</f>
        <v>-</v>
      </c>
      <c r="E47" s="195" t="str">
        <f>E38</f>
        <v>-</v>
      </c>
      <c r="F47" s="195" t="str">
        <f>F38</f>
        <v>-</v>
      </c>
      <c r="G47" s="195">
        <f>G38</f>
        <v>3.4314484700000003</v>
      </c>
      <c r="H47" s="1113"/>
      <c r="I47" s="1113"/>
      <c r="K47" s="1042"/>
      <c r="N47" s="419"/>
      <c r="O47" s="419"/>
    </row>
    <row r="48" spans="1:38" s="466" customFormat="1" ht="20.5" thickBot="1">
      <c r="A48" s="465"/>
      <c r="B48" s="142" t="s">
        <v>1178</v>
      </c>
      <c r="C48" s="143">
        <f>SUM(C45:C47)</f>
        <v>-174.24524737022639</v>
      </c>
      <c r="D48" s="143">
        <f>SUM(D45:D47)</f>
        <v>85.745808512680995</v>
      </c>
      <c r="E48" s="143">
        <f>SUM(E45:E47)</f>
        <v>85.745808512680995</v>
      </c>
      <c r="F48" s="143">
        <f>SUM(F45:F47)</f>
        <v>85.745808512680995</v>
      </c>
      <c r="G48" s="143">
        <f>SUM(G45:G47)</f>
        <v>82.992178167816618</v>
      </c>
      <c r="H48" s="1248"/>
      <c r="I48" s="1248"/>
      <c r="J48" s="419"/>
      <c r="K48" s="1042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  <c r="W48" s="419"/>
      <c r="X48" s="419"/>
      <c r="Y48" s="419"/>
      <c r="Z48" s="419"/>
      <c r="AA48" s="419"/>
      <c r="AB48" s="419"/>
      <c r="AC48" s="419"/>
      <c r="AD48" s="419"/>
      <c r="AE48" s="419"/>
      <c r="AF48" s="419"/>
      <c r="AG48" s="419"/>
      <c r="AH48" s="419"/>
      <c r="AI48" s="419"/>
      <c r="AJ48" s="419"/>
    </row>
    <row r="49" spans="1:37" ht="20.5" thickBot="1">
      <c r="B49" s="173" t="s">
        <v>1185</v>
      </c>
      <c r="C49" s="195">
        <f>C40</f>
        <v>35.744650270000008</v>
      </c>
      <c r="D49" s="195">
        <f>D40</f>
        <v>35.744650270000008</v>
      </c>
      <c r="E49" s="195">
        <f>E40</f>
        <v>35.744650270000008</v>
      </c>
      <c r="F49" s="195">
        <f>F40</f>
        <v>35.744650270000008</v>
      </c>
      <c r="G49" s="195">
        <f>G40</f>
        <v>142.97860108000003</v>
      </c>
      <c r="H49" s="1113"/>
      <c r="I49" s="1113"/>
      <c r="K49" s="1042"/>
      <c r="N49" s="419"/>
      <c r="O49" s="419"/>
    </row>
    <row r="50" spans="1:37" s="448" customFormat="1" ht="20.5" thickBot="1">
      <c r="B50" s="142" t="s">
        <v>1186</v>
      </c>
      <c r="C50" s="143">
        <f>SUM(C48:C49)</f>
        <v>-138.5005971002264</v>
      </c>
      <c r="D50" s="143">
        <f>SUM(D48:D49)</f>
        <v>121.490458782681</v>
      </c>
      <c r="E50" s="143">
        <f>SUM(E48:E49)</f>
        <v>121.490458782681</v>
      </c>
      <c r="F50" s="143">
        <f>SUM(F48:F49)</f>
        <v>121.490458782681</v>
      </c>
      <c r="G50" s="143">
        <f>SUM(G48:G49)</f>
        <v>225.97077924781667</v>
      </c>
      <c r="H50" s="1248"/>
      <c r="I50" s="1248"/>
      <c r="J50" s="419"/>
      <c r="K50" s="1042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  <c r="AC50" s="419"/>
      <c r="AD50" s="419"/>
      <c r="AE50" s="419"/>
      <c r="AF50" s="419"/>
      <c r="AG50" s="419"/>
      <c r="AH50" s="419"/>
      <c r="AI50" s="419"/>
      <c r="AJ50" s="419"/>
    </row>
    <row r="51" spans="1:37" s="448" customFormat="1" ht="20">
      <c r="B51" s="1040"/>
      <c r="C51" s="1040"/>
      <c r="D51" s="1040"/>
      <c r="E51" s="1040"/>
      <c r="F51" s="1040"/>
      <c r="G51" s="419"/>
      <c r="H51" s="419"/>
      <c r="I51" s="419"/>
      <c r="J51" s="419"/>
      <c r="K51" s="1042"/>
      <c r="L51" s="419"/>
      <c r="M51" s="1040"/>
      <c r="N51" s="1040"/>
      <c r="O51" s="1040"/>
      <c r="P51" s="1040"/>
      <c r="Q51" s="1040"/>
      <c r="R51" s="419"/>
      <c r="S51" s="419"/>
      <c r="T51" s="419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19"/>
      <c r="AJ51" s="419"/>
    </row>
    <row r="52" spans="1:37" s="448" customFormat="1" ht="3.65" customHeight="1">
      <c r="B52" s="281"/>
      <c r="C52" s="1041"/>
      <c r="D52" s="1041"/>
      <c r="E52" s="1042"/>
      <c r="F52" s="1042"/>
      <c r="G52" s="1042"/>
      <c r="H52" s="1042"/>
      <c r="I52" s="1042"/>
      <c r="J52" s="1042"/>
      <c r="K52" s="1042"/>
      <c r="L52" s="1042"/>
      <c r="M52" s="281"/>
      <c r="N52" s="1041"/>
      <c r="O52" s="1041"/>
      <c r="P52" s="1042"/>
      <c r="Q52" s="1042"/>
      <c r="R52" s="1042"/>
      <c r="S52" s="1042"/>
      <c r="T52" s="1042"/>
      <c r="U52" s="1042"/>
      <c r="V52" s="1042"/>
      <c r="W52" s="1042"/>
      <c r="X52" s="1042"/>
      <c r="Y52" s="1042"/>
      <c r="Z52" s="1042"/>
      <c r="AA52" s="1042"/>
      <c r="AB52" s="1042"/>
      <c r="AC52" s="1042"/>
      <c r="AD52" s="1042"/>
      <c r="AE52" s="1042"/>
      <c r="AF52" s="1042"/>
      <c r="AG52" s="1042"/>
      <c r="AH52" s="1042"/>
      <c r="AI52" s="1042"/>
      <c r="AJ52" s="1042"/>
      <c r="AK52" s="1041"/>
    </row>
    <row r="53" spans="1:37" customFormat="1" ht="20.5" customHeight="1">
      <c r="C53" t="s">
        <v>1179</v>
      </c>
      <c r="K53" s="1042"/>
      <c r="L53" s="419"/>
    </row>
    <row r="54" spans="1:37" s="466" customFormat="1" ht="20">
      <c r="A54" s="465"/>
      <c r="C54" s="1579" t="s">
        <v>1199</v>
      </c>
      <c r="D54" s="1580"/>
      <c r="E54" s="1580"/>
      <c r="F54" s="1580"/>
      <c r="G54" s="1580"/>
      <c r="H54" s="1239"/>
      <c r="I54" s="1239"/>
      <c r="J54" s="419"/>
      <c r="K54" s="1042"/>
      <c r="L54" s="419"/>
      <c r="N54" s="1581" t="s">
        <v>1286</v>
      </c>
      <c r="O54" s="1582"/>
      <c r="P54" s="1582"/>
      <c r="Q54" s="1582"/>
      <c r="R54" s="1582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  <c r="AC54" s="419"/>
      <c r="AD54" s="419"/>
      <c r="AE54" s="419"/>
      <c r="AF54" s="419"/>
      <c r="AG54" s="419"/>
      <c r="AH54" s="419"/>
      <c r="AI54" s="419"/>
      <c r="AJ54" s="419"/>
    </row>
    <row r="55" spans="1:37" s="448" customFormat="1" ht="31">
      <c r="C55" s="1051" t="s">
        <v>1198</v>
      </c>
      <c r="D55" s="1051" t="s">
        <v>1193</v>
      </c>
      <c r="E55" s="1051" t="s">
        <v>1194</v>
      </c>
      <c r="F55" s="1051" t="s">
        <v>1195</v>
      </c>
      <c r="G55" s="1051" t="s">
        <v>1196</v>
      </c>
      <c r="H55" s="1247"/>
      <c r="I55" s="1247"/>
      <c r="J55" s="419"/>
      <c r="K55" s="1042"/>
      <c r="L55" s="419"/>
      <c r="N55" s="1051" t="s">
        <v>1275</v>
      </c>
      <c r="O55" s="1051" t="s">
        <v>1248</v>
      </c>
      <c r="P55" s="1051" t="s">
        <v>1249</v>
      </c>
      <c r="Q55" s="1051" t="s">
        <v>1250</v>
      </c>
      <c r="R55" s="1051" t="s">
        <v>1251</v>
      </c>
      <c r="S55" s="419"/>
      <c r="T55" s="419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19"/>
      <c r="AJ55" s="419"/>
    </row>
    <row r="56" spans="1:37" s="448" customFormat="1" ht="20">
      <c r="C56" s="195">
        <f>C21</f>
        <v>811.39229157</v>
      </c>
      <c r="D56" s="195">
        <v>785.26905659139504</v>
      </c>
      <c r="E56" s="195">
        <v>759.92747281381162</v>
      </c>
      <c r="F56" s="195">
        <v>735.3441517388909</v>
      </c>
      <c r="G56" s="195">
        <v>711.4964048744182</v>
      </c>
      <c r="H56" s="1113"/>
      <c r="I56" s="1113"/>
      <c r="J56" s="419"/>
      <c r="K56" s="1042"/>
      <c r="L56" s="419"/>
      <c r="N56" s="195">
        <f>C56</f>
        <v>811.39229157</v>
      </c>
      <c r="O56" s="195">
        <f>D56</f>
        <v>785.26905659139504</v>
      </c>
      <c r="P56" s="195">
        <f>E56</f>
        <v>759.92747281381162</v>
      </c>
      <c r="Q56" s="195">
        <f>F56</f>
        <v>735.3441517388909</v>
      </c>
      <c r="R56" s="195">
        <f>G56</f>
        <v>711.4964048744182</v>
      </c>
      <c r="S56" s="419"/>
      <c r="T56" s="419"/>
      <c r="U56" s="419"/>
      <c r="V56" s="419"/>
      <c r="W56" s="419"/>
      <c r="X56" s="419"/>
      <c r="Y56" s="419"/>
      <c r="Z56" s="419"/>
      <c r="AA56" s="419"/>
      <c r="AB56" s="419"/>
      <c r="AC56" s="419"/>
      <c r="AD56" s="419"/>
      <c r="AE56" s="419"/>
      <c r="AF56" s="419"/>
      <c r="AG56" s="419"/>
      <c r="AH56" s="419"/>
      <c r="AI56" s="419"/>
      <c r="AJ56" s="419"/>
    </row>
    <row r="57" spans="1:37" s="448" customFormat="1" ht="20">
      <c r="B57" s="419"/>
      <c r="C57" s="1061"/>
      <c r="D57" s="1116"/>
      <c r="E57" s="1061"/>
      <c r="F57" s="1061"/>
      <c r="G57" s="419"/>
      <c r="H57" s="419"/>
      <c r="I57" s="419"/>
      <c r="J57" s="419"/>
      <c r="K57" s="1042"/>
      <c r="L57" s="419"/>
      <c r="M57" s="419"/>
      <c r="N57" s="1061"/>
      <c r="O57" s="1061"/>
      <c r="P57" s="1061"/>
      <c r="Q57" s="1061"/>
      <c r="R57" s="419"/>
      <c r="S57" s="419"/>
      <c r="T57" s="419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19"/>
      <c r="AJ57" s="419"/>
    </row>
    <row r="58" spans="1:37" s="448" customFormat="1" ht="20">
      <c r="C58" s="173" t="s">
        <v>1197</v>
      </c>
      <c r="D58" s="1052">
        <v>8.1700000000000002E-3</v>
      </c>
      <c r="E58" s="419"/>
      <c r="F58" s="419"/>
      <c r="G58" s="419"/>
      <c r="H58" s="419"/>
      <c r="I58" s="419"/>
      <c r="J58" s="419"/>
      <c r="K58" s="1042"/>
      <c r="L58" s="419"/>
      <c r="N58" s="173" t="s">
        <v>1276</v>
      </c>
      <c r="O58" s="1052">
        <f>D58</f>
        <v>8.1700000000000002E-3</v>
      </c>
      <c r="P58" s="419"/>
      <c r="Q58" s="419"/>
      <c r="R58" s="419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  <c r="AD58" s="419"/>
      <c r="AE58" s="419"/>
      <c r="AF58" s="419"/>
      <c r="AG58" s="419"/>
      <c r="AH58" s="419"/>
      <c r="AI58" s="419"/>
      <c r="AJ58" s="419"/>
    </row>
    <row r="59" spans="1:37" s="463" customFormat="1" ht="9" customHeight="1">
      <c r="D59" s="419"/>
      <c r="E59" s="419"/>
      <c r="F59" s="419"/>
      <c r="G59" s="419"/>
      <c r="H59" s="419"/>
      <c r="I59" s="419"/>
      <c r="J59" s="419"/>
      <c r="K59" s="1042"/>
      <c r="L59" s="419"/>
      <c r="O59" s="419"/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19"/>
      <c r="AD59" s="419"/>
      <c r="AE59" s="419"/>
      <c r="AF59" s="419"/>
      <c r="AG59" s="419"/>
      <c r="AH59" s="419"/>
      <c r="AI59" s="419"/>
      <c r="AJ59" s="419"/>
    </row>
    <row r="60" spans="1:37" s="448" customFormat="1" ht="21" customHeight="1">
      <c r="B60" s="419"/>
      <c r="C60" s="419"/>
      <c r="D60" s="419"/>
      <c r="E60" s="419"/>
      <c r="F60" s="419"/>
      <c r="G60" s="419"/>
      <c r="H60" s="419"/>
      <c r="I60" s="419"/>
      <c r="J60" s="419"/>
      <c r="K60" s="419"/>
      <c r="L60" s="419"/>
      <c r="M60" s="419"/>
      <c r="N60" s="419"/>
      <c r="O60" s="419"/>
      <c r="P60" s="419"/>
      <c r="Q60" s="419"/>
      <c r="R60" s="419"/>
      <c r="S60" s="419"/>
      <c r="T60" s="419"/>
      <c r="U60" s="419"/>
      <c r="V60" s="419"/>
      <c r="W60" s="419"/>
      <c r="X60" s="419"/>
      <c r="Y60" s="419"/>
      <c r="Z60" s="419"/>
      <c r="AA60" s="419"/>
      <c r="AB60" s="419"/>
      <c r="AC60" s="419"/>
      <c r="AD60" s="419"/>
      <c r="AE60" s="419"/>
      <c r="AF60" s="419"/>
      <c r="AG60" s="419"/>
      <c r="AH60" s="419"/>
      <c r="AI60" s="419"/>
      <c r="AJ60" s="419"/>
    </row>
    <row r="61" spans="1:37" ht="6" hidden="1" customHeight="1">
      <c r="C61" s="419"/>
      <c r="D61" s="419"/>
      <c r="N61" s="419"/>
      <c r="O61" s="419"/>
    </row>
    <row r="62" spans="1:37" s="448" customFormat="1" ht="20.5" hidden="1" customHeight="1">
      <c r="B62" s="419"/>
      <c r="C62" s="419"/>
      <c r="D62" s="419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419"/>
      <c r="R62" s="419"/>
      <c r="S62" s="419"/>
      <c r="T62" s="419"/>
      <c r="U62" s="419"/>
      <c r="V62" s="419"/>
      <c r="W62" s="419"/>
      <c r="X62" s="419"/>
      <c r="Y62" s="419"/>
      <c r="Z62" s="419"/>
      <c r="AA62" s="419"/>
      <c r="AB62" s="419"/>
      <c r="AC62" s="419"/>
      <c r="AD62" s="419"/>
      <c r="AE62" s="419"/>
      <c r="AF62" s="419"/>
      <c r="AG62" s="419"/>
      <c r="AH62" s="419"/>
      <c r="AI62" s="419"/>
      <c r="AJ62" s="419"/>
    </row>
    <row r="63" spans="1:37" s="463" customFormat="1" ht="20" hidden="1">
      <c r="B63" s="419"/>
      <c r="J63" s="419"/>
      <c r="K63" s="419"/>
      <c r="L63" s="419"/>
      <c r="M63" s="419"/>
      <c r="S63" s="419"/>
      <c r="T63" s="419"/>
      <c r="U63" s="419"/>
      <c r="V63" s="419"/>
      <c r="W63" s="419"/>
      <c r="X63" s="419"/>
      <c r="Y63" s="419"/>
      <c r="Z63" s="419"/>
      <c r="AA63" s="419"/>
      <c r="AB63" s="419"/>
      <c r="AC63" s="419"/>
      <c r="AD63" s="419"/>
      <c r="AE63" s="419"/>
      <c r="AF63" s="419"/>
      <c r="AG63" s="419"/>
      <c r="AH63" s="419"/>
      <c r="AI63" s="419"/>
      <c r="AJ63" s="419"/>
    </row>
    <row r="64" spans="1:37" ht="20" hidden="1">
      <c r="C64" s="419"/>
      <c r="D64" s="419"/>
      <c r="N64" s="419"/>
      <c r="O64" s="419"/>
    </row>
    <row r="65" s="419" customFormat="1" ht="20" hidden="1"/>
    <row r="66" s="419" customFormat="1" ht="20" hidden="1"/>
    <row r="67" s="419" customFormat="1" ht="20" hidden="1"/>
    <row r="68" s="419" customFormat="1" ht="20" hidden="1"/>
    <row r="69" s="419" customFormat="1" ht="20" hidden="1"/>
    <row r="70" s="419" customFormat="1" ht="20" hidden="1"/>
    <row r="71" s="419" customFormat="1" ht="20" hidden="1"/>
    <row r="72" s="419" customFormat="1" ht="20" hidden="1"/>
    <row r="73" s="419" customFormat="1" ht="20" hidden="1"/>
    <row r="74" s="419" customFormat="1" ht="20" hidden="1"/>
    <row r="75" s="419" customFormat="1" ht="20" hidden="1"/>
    <row r="76" s="419" customFormat="1" ht="20" hidden="1"/>
    <row r="77" s="419" customFormat="1" ht="20" hidden="1"/>
    <row r="78" s="419" customFormat="1" ht="20" hidden="1"/>
    <row r="79" s="419" customFormat="1" ht="20" hidden="1"/>
    <row r="80" s="419" customFormat="1" ht="20" hidden="1"/>
    <row r="81" s="419" customFormat="1" ht="20" hidden="1"/>
    <row r="82" s="419" customFormat="1" ht="20" hidden="1"/>
    <row r="83" s="419" customFormat="1" ht="20" hidden="1"/>
    <row r="84" s="419" customFormat="1" ht="20" hidden="1"/>
    <row r="85" s="419" customFormat="1" ht="20" hidden="1"/>
    <row r="86" s="419" customFormat="1" ht="20" hidden="1"/>
    <row r="87" s="419" customFormat="1" ht="20" hidden="1"/>
    <row r="88" s="419" customFormat="1" ht="20" hidden="1"/>
    <row r="89" s="419" customFormat="1" ht="20" hidden="1"/>
    <row r="90" s="419" customFormat="1" ht="20" hidden="1"/>
    <row r="91" s="419" customFormat="1" ht="20" hidden="1"/>
    <row r="92" s="419" customFormat="1" ht="20" hidden="1"/>
    <row r="93" s="419" customFormat="1" ht="20" hidden="1"/>
    <row r="94" s="419" customFormat="1" ht="20" hidden="1"/>
    <row r="95" s="419" customFormat="1" ht="20" hidden="1"/>
    <row r="96" s="419" customFormat="1" ht="20" hidden="1"/>
    <row r="97" spans="3:15" ht="20" hidden="1">
      <c r="C97" s="419"/>
      <c r="D97" s="419"/>
      <c r="N97" s="419"/>
      <c r="O97" s="419"/>
    </row>
    <row r="98" spans="3:15" ht="20" hidden="1">
      <c r="C98" s="419"/>
      <c r="D98" s="419"/>
      <c r="N98" s="419"/>
      <c r="O98" s="419"/>
    </row>
    <row r="99" spans="3:15" ht="20" hidden="1">
      <c r="C99" s="419"/>
      <c r="D99" s="419"/>
      <c r="N99" s="419"/>
      <c r="O99" s="419"/>
    </row>
    <row r="100" spans="3:15" ht="20" hidden="1">
      <c r="C100" s="419"/>
      <c r="D100" s="419"/>
      <c r="N100" s="419"/>
      <c r="O100" s="419"/>
    </row>
    <row r="101" spans="3:15" ht="20" hidden="1">
      <c r="C101" s="419"/>
      <c r="D101" s="419"/>
      <c r="N101" s="419"/>
      <c r="O101" s="419"/>
    </row>
    <row r="102" spans="3:15" ht="20" hidden="1">
      <c r="C102" s="419"/>
      <c r="D102" s="419"/>
      <c r="N102" s="419"/>
      <c r="O102" s="419"/>
    </row>
    <row r="103" spans="3:15" ht="20" hidden="1">
      <c r="C103" s="419"/>
      <c r="D103" s="419"/>
      <c r="N103" s="419"/>
      <c r="O103" s="419"/>
    </row>
    <row r="104" spans="3:15" ht="20" hidden="1">
      <c r="C104" s="419"/>
      <c r="D104" s="419"/>
      <c r="N104" s="419"/>
      <c r="O104" s="419"/>
    </row>
    <row r="105" spans="3:15" ht="20" hidden="1">
      <c r="C105" s="419"/>
      <c r="D105" s="419"/>
      <c r="N105" s="419"/>
      <c r="O105" s="419"/>
    </row>
    <row r="106" spans="3:15" ht="20" hidden="1">
      <c r="C106" s="419"/>
      <c r="D106" s="419"/>
      <c r="N106" s="419"/>
      <c r="O106" s="419"/>
    </row>
    <row r="107" spans="3:15" ht="20" hidden="1">
      <c r="C107" s="419"/>
      <c r="D107" s="419"/>
      <c r="N107" s="419"/>
      <c r="O107" s="419"/>
    </row>
    <row r="108" spans="3:15" ht="20" hidden="1">
      <c r="C108" s="419"/>
      <c r="D108" s="419"/>
      <c r="N108" s="419"/>
      <c r="O108" s="419"/>
    </row>
    <row r="109" spans="3:15" ht="20" hidden="1">
      <c r="C109" s="419"/>
      <c r="D109" s="419"/>
      <c r="N109" s="419"/>
      <c r="O109" s="419"/>
    </row>
    <row r="110" spans="3:15" ht="20" hidden="1"/>
    <row r="111" spans="3:15" ht="20" hidden="1"/>
    <row r="112" spans="3:15" ht="20" hidden="1"/>
    <row r="113" ht="20" hidden="1"/>
    <row r="114" ht="20" hidden="1"/>
    <row r="115" ht="20" hidden="1"/>
    <row r="116" ht="20" hidden="1"/>
    <row r="117" ht="20" hidden="1"/>
    <row r="118" ht="20.149999999999999" hidden="1" customHeight="1"/>
    <row r="119" ht="20.149999999999999" hidden="1" customHeight="1"/>
    <row r="120" ht="20.149999999999999" hidden="1" customHeight="1"/>
    <row r="121" ht="20.149999999999999" hidden="1" customHeight="1"/>
    <row r="122" ht="20.149999999999999" hidden="1" customHeight="1"/>
    <row r="123" ht="20.149999999999999" hidden="1" customHeight="1"/>
    <row r="124" ht="20.149999999999999" hidden="1" customHeight="1"/>
    <row r="125" ht="20.149999999999999" hidden="1" customHeight="1"/>
    <row r="126" ht="20.149999999999999" hidden="1" customHeight="1"/>
    <row r="127" ht="20.149999999999999" hidden="1" customHeight="1"/>
    <row r="128" ht="20.149999999999999" hidden="1" customHeight="1"/>
    <row r="129" ht="20.149999999999999" hidden="1" customHeight="1"/>
    <row r="130" ht="20.149999999999999" hidden="1" customHeight="1"/>
    <row r="131" ht="20.149999999999999" hidden="1" customHeight="1"/>
    <row r="132" ht="20.149999999999999" hidden="1" customHeight="1"/>
    <row r="133" ht="20.149999999999999" hidden="1" customHeight="1"/>
    <row r="134" ht="20.149999999999999" hidden="1" customHeight="1"/>
    <row r="135" ht="20.149999999999999" hidden="1" customHeight="1"/>
    <row r="136" ht="20.149999999999999" hidden="1" customHeight="1"/>
    <row r="137" ht="20.149999999999999" hidden="1" customHeight="1"/>
    <row r="138" ht="20.149999999999999" hidden="1" customHeight="1"/>
    <row r="139" ht="20.149999999999999" hidden="1" customHeight="1"/>
    <row r="140" ht="20.149999999999999" hidden="1" customHeight="1"/>
    <row r="141" ht="20.149999999999999" hidden="1" customHeight="1"/>
    <row r="142" ht="20.149999999999999" hidden="1" customHeight="1"/>
    <row r="143" ht="20.149999999999999" hidden="1" customHeight="1"/>
    <row r="144" ht="20.149999999999999" hidden="1" customHeight="1"/>
    <row r="145" ht="20.149999999999999" hidden="1" customHeight="1"/>
    <row r="146" ht="20.149999999999999" hidden="1" customHeight="1"/>
    <row r="147" ht="20.149999999999999" hidden="1" customHeight="1"/>
    <row r="148" ht="20.149999999999999" hidden="1" customHeight="1"/>
    <row r="149" ht="20.149999999999999" hidden="1" customHeight="1"/>
    <row r="150" ht="20.149999999999999" hidden="1" customHeight="1"/>
    <row r="151" ht="20.149999999999999" hidden="1" customHeight="1"/>
    <row r="152" ht="20.149999999999999" hidden="1" customHeight="1"/>
    <row r="153" ht="20.149999999999999" hidden="1" customHeight="1"/>
    <row r="154" ht="20.149999999999999" hidden="1" customHeight="1"/>
    <row r="155" ht="20.149999999999999" hidden="1" customHeight="1"/>
    <row r="156" ht="20.149999999999999" hidden="1" customHeight="1"/>
    <row r="157" ht="20.149999999999999" hidden="1" customHeight="1"/>
    <row r="158" ht="20.149999999999999" hidden="1" customHeight="1"/>
    <row r="159" ht="20.149999999999999" hidden="1" customHeight="1"/>
    <row r="160" ht="20.149999999999999" hidden="1" customHeight="1"/>
    <row r="161" ht="20.149999999999999" hidden="1" customHeight="1"/>
    <row r="162" ht="20.149999999999999" hidden="1" customHeight="1"/>
    <row r="163" ht="20.149999999999999" hidden="1" customHeight="1"/>
    <row r="164" ht="20.149999999999999" hidden="1" customHeight="1"/>
    <row r="165" ht="20.149999999999999" hidden="1" customHeight="1"/>
    <row r="166" ht="20.149999999999999" hidden="1" customHeight="1"/>
    <row r="167" ht="20.149999999999999" hidden="1" customHeight="1"/>
    <row r="168" ht="20.149999999999999" hidden="1" customHeight="1"/>
    <row r="169" ht="20.149999999999999" hidden="1" customHeight="1"/>
    <row r="170" ht="20.149999999999999" hidden="1" customHeight="1"/>
    <row r="171" ht="20.149999999999999" hidden="1" customHeight="1"/>
    <row r="172" ht="20.149999999999999" hidden="1" customHeight="1"/>
    <row r="173" ht="20.149999999999999" hidden="1" customHeight="1"/>
    <row r="174" ht="20.149999999999999" hidden="1" customHeight="1"/>
    <row r="175" ht="20.149999999999999" hidden="1" customHeight="1"/>
    <row r="176" ht="20.149999999999999" hidden="1" customHeight="1"/>
    <row r="177" ht="20.149999999999999" hidden="1" customHeight="1"/>
    <row r="178" ht="20.149999999999999" hidden="1" customHeight="1"/>
    <row r="179" ht="20.149999999999999" hidden="1" customHeight="1"/>
    <row r="180" ht="20.149999999999999" hidden="1" customHeight="1"/>
    <row r="181" ht="20.149999999999999" hidden="1" customHeight="1"/>
    <row r="182" ht="20.149999999999999" hidden="1" customHeight="1"/>
    <row r="183" ht="20.149999999999999" hidden="1" customHeight="1"/>
    <row r="184" ht="20.149999999999999" hidden="1" customHeight="1"/>
    <row r="185" ht="20.149999999999999" hidden="1" customHeight="1"/>
    <row r="186" ht="20.149999999999999" hidden="1" customHeight="1"/>
    <row r="187" ht="20.149999999999999" hidden="1" customHeight="1"/>
    <row r="188" ht="20.149999999999999" hidden="1" customHeight="1"/>
    <row r="189" ht="20.149999999999999" hidden="1" customHeight="1"/>
    <row r="190" ht="20.149999999999999" hidden="1" customHeight="1"/>
    <row r="191" ht="20.149999999999999" hidden="1" customHeight="1"/>
    <row r="192" ht="20.149999999999999" hidden="1" customHeight="1"/>
    <row r="193" ht="20.149999999999999" hidden="1" customHeight="1"/>
    <row r="194" ht="20.149999999999999" hidden="1" customHeight="1"/>
    <row r="195" ht="20.149999999999999" hidden="1" customHeight="1"/>
    <row r="196" ht="20.149999999999999" hidden="1" customHeight="1"/>
    <row r="197" ht="20.149999999999999" hidden="1" customHeight="1"/>
    <row r="198" ht="20" hidden="1"/>
    <row r="199" ht="20" hidden="1"/>
    <row r="200" ht="20" hidden="1"/>
    <row r="201" ht="20" hidden="1"/>
    <row r="202" ht="20" hidden="1"/>
    <row r="203" ht="20" hidden="1"/>
    <row r="204" ht="20" hidden="1"/>
    <row r="205" ht="20" hidden="1"/>
    <row r="206" ht="20" hidden="1"/>
    <row r="207" ht="20" hidden="1"/>
    <row r="208" ht="20" hidden="1"/>
    <row r="209" ht="20" hidden="1"/>
    <row r="210" ht="20" hidden="1"/>
    <row r="211" ht="20" hidden="1"/>
    <row r="212" ht="20" hidden="1"/>
    <row r="213" ht="20.149999999999999" hidden="1" customHeight="1"/>
    <row r="214" ht="20.149999999999999" hidden="1" customHeight="1"/>
    <row r="215" ht="20.149999999999999" hidden="1" customHeight="1"/>
    <row r="216" ht="20.149999999999999" hidden="1" customHeight="1"/>
    <row r="217" ht="20.149999999999999" hidden="1" customHeight="1"/>
    <row r="218" ht="20.149999999999999" hidden="1" customHeight="1"/>
    <row r="219" ht="20.149999999999999" hidden="1" customHeight="1"/>
    <row r="220" ht="20.149999999999999" hidden="1" customHeight="1"/>
    <row r="221" ht="20.149999999999999" hidden="1" customHeight="1"/>
    <row r="222" ht="20.149999999999999" hidden="1" customHeight="1"/>
    <row r="223" ht="20.149999999999999" hidden="1" customHeight="1"/>
    <row r="224" ht="20.149999999999999" hidden="1" customHeight="1"/>
    <row r="225" ht="20.149999999999999" hidden="1" customHeight="1"/>
    <row r="226" ht="20.149999999999999" hidden="1" customHeight="1"/>
    <row r="227" ht="20.149999999999999" hidden="1" customHeight="1"/>
    <row r="228" ht="20.149999999999999" hidden="1" customHeight="1"/>
    <row r="229" ht="20.149999999999999" hidden="1" customHeight="1"/>
  </sheetData>
  <mergeCells count="9">
    <mergeCell ref="C28:I28"/>
    <mergeCell ref="B2:B5"/>
    <mergeCell ref="C54:G54"/>
    <mergeCell ref="N11:Q11"/>
    <mergeCell ref="N54:R54"/>
    <mergeCell ref="N28:R28"/>
    <mergeCell ref="N43:R43"/>
    <mergeCell ref="C43:G43"/>
    <mergeCell ref="C11:F11"/>
  </mergeCells>
  <hyperlinks>
    <hyperlink ref="F3" location="Menu!A1" display="→Menu←" xr:uid="{DB18BC74-D092-4DFA-BC8D-C50BD226D731}"/>
  </hyperlinks>
  <pageMargins left="0.51181102362204722" right="0.51181102362204722" top="0.78740157480314965" bottom="0.78740157480314965" header="0.31496062992125984" footer="0.31496062992125984"/>
  <pageSetup paperSize="9" scale="40" orientation="landscape" r:id="rId1"/>
  <ignoredErrors>
    <ignoredError sqref="G34:G35" formula="1"/>
  </ignoredError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D94C2-C38A-43F2-BEFB-B53B94DC7318}">
  <sheetPr codeName="Planilha36">
    <tabColor rgb="FFC00000"/>
  </sheetPr>
  <dimension ref="B1:XFB137"/>
  <sheetViews>
    <sheetView showGridLines="0" zoomScale="55" zoomScaleNormal="55" workbookViewId="0">
      <pane xSplit="1" ySplit="5" topLeftCell="B46" activePane="bottomRight" state="frozen"/>
      <selection activeCell="O22" sqref="O22"/>
      <selection pane="topRight" activeCell="O22" sqref="O22"/>
      <selection pane="bottomLeft" activeCell="O22" sqref="O22"/>
      <selection pane="bottomRight" activeCell="S49" sqref="S49"/>
    </sheetView>
  </sheetViews>
  <sheetFormatPr defaultColWidth="0" defaultRowHeight="14.5"/>
  <cols>
    <col min="1" max="1" width="2.54296875" customWidth="1"/>
    <col min="2" max="2" width="48.26953125" customWidth="1"/>
    <col min="3" max="3" width="15.54296875" customWidth="1"/>
    <col min="4" max="4" width="30.7265625" customWidth="1"/>
    <col min="5" max="5" width="14.453125" customWidth="1"/>
    <col min="6" max="6" width="15.54296875" hidden="1" customWidth="1"/>
    <col min="7" max="7" width="17.1796875" hidden="1" customWidth="1"/>
    <col min="8" max="8" width="14.1796875" hidden="1" customWidth="1"/>
    <col min="9" max="9" width="15.453125" hidden="1" customWidth="1"/>
    <col min="10" max="10" width="15.54296875" hidden="1" customWidth="1"/>
    <col min="11" max="13" width="15.54296875" customWidth="1"/>
    <col min="14" max="14" width="1.54296875" customWidth="1"/>
    <col min="15" max="16" width="13.7265625" customWidth="1"/>
    <col min="17" max="17" width="8.7265625" customWidth="1"/>
    <col min="18" max="18" width="30.81640625" customWidth="1"/>
    <col min="19" max="19" width="18.54296875" customWidth="1"/>
    <col min="20" max="20" width="18.453125" customWidth="1"/>
    <col min="21" max="23" width="16.54296875" customWidth="1"/>
    <col min="24" max="24" width="30.54296875" customWidth="1"/>
    <col min="25" max="29" width="16.54296875" customWidth="1"/>
    <col min="30" max="31" width="8.7265625" customWidth="1"/>
  </cols>
  <sheetData>
    <row r="1" spans="2:16382" ht="3.65" customHeight="1" thickBot="1"/>
    <row r="2" spans="2:16382" ht="20">
      <c r="B2" s="1488" t="e" vm="1">
        <v>#VALUE!</v>
      </c>
      <c r="C2" s="426"/>
      <c r="D2" s="426"/>
      <c r="E2" s="426"/>
      <c r="F2" s="427"/>
      <c r="G2" s="428"/>
      <c r="H2" s="428"/>
      <c r="I2" s="428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3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  <c r="ER2" s="208"/>
      <c r="ES2" s="208"/>
      <c r="ET2" s="208"/>
      <c r="EU2" s="208"/>
      <c r="EV2" s="208"/>
      <c r="EW2" s="208"/>
      <c r="EX2" s="208"/>
      <c r="EY2" s="208"/>
      <c r="EZ2" s="208"/>
      <c r="FA2" s="208"/>
      <c r="FB2" s="208"/>
      <c r="FC2" s="208"/>
      <c r="FD2" s="208"/>
      <c r="FE2" s="208"/>
      <c r="FF2" s="208"/>
      <c r="FG2" s="208"/>
      <c r="FH2" s="208"/>
      <c r="FI2" s="208"/>
      <c r="FJ2" s="208"/>
      <c r="FK2" s="208"/>
      <c r="FL2" s="208"/>
      <c r="FM2" s="208"/>
      <c r="FN2" s="208"/>
      <c r="FO2" s="208"/>
      <c r="FP2" s="208"/>
      <c r="FQ2" s="208"/>
      <c r="FR2" s="208"/>
      <c r="FS2" s="208"/>
      <c r="FT2" s="208"/>
      <c r="FU2" s="208"/>
      <c r="FV2" s="208"/>
      <c r="FW2" s="208"/>
      <c r="FX2" s="208"/>
      <c r="FY2" s="208"/>
      <c r="FZ2" s="208"/>
      <c r="GA2" s="208"/>
      <c r="GB2" s="208"/>
      <c r="GC2" s="208"/>
      <c r="GD2" s="208"/>
      <c r="GE2" s="208"/>
      <c r="GF2" s="208"/>
      <c r="GG2" s="208"/>
      <c r="GH2" s="208"/>
      <c r="GI2" s="208"/>
      <c r="GJ2" s="208"/>
      <c r="GK2" s="208"/>
      <c r="GL2" s="208"/>
      <c r="GM2" s="208"/>
      <c r="GN2" s="208"/>
      <c r="GO2" s="208"/>
      <c r="GP2" s="208"/>
      <c r="GQ2" s="208"/>
      <c r="GR2" s="208"/>
      <c r="GS2" s="208"/>
      <c r="GT2" s="208"/>
      <c r="GU2" s="208"/>
      <c r="GV2" s="208"/>
      <c r="GW2" s="208"/>
      <c r="GX2" s="208"/>
      <c r="GY2" s="208"/>
      <c r="GZ2" s="208"/>
      <c r="HA2" s="208"/>
      <c r="HB2" s="208"/>
      <c r="HC2" s="208"/>
      <c r="HD2" s="208"/>
      <c r="HE2" s="208"/>
      <c r="HF2" s="208"/>
      <c r="HG2" s="208"/>
      <c r="HH2" s="208"/>
      <c r="HI2" s="208"/>
      <c r="HJ2" s="208"/>
      <c r="HK2" s="208"/>
      <c r="HL2" s="208"/>
      <c r="HM2" s="208"/>
      <c r="HN2" s="208"/>
      <c r="HO2" s="208"/>
      <c r="HP2" s="208"/>
      <c r="HQ2" s="208"/>
      <c r="HR2" s="208"/>
      <c r="HS2" s="208"/>
      <c r="HT2" s="208"/>
      <c r="HU2" s="208"/>
      <c r="HV2" s="208"/>
      <c r="HW2" s="208"/>
      <c r="HX2" s="208"/>
      <c r="HY2" s="208"/>
      <c r="HZ2" s="208"/>
      <c r="IA2" s="208"/>
      <c r="IB2" s="208"/>
      <c r="IC2" s="208"/>
      <c r="ID2" s="208"/>
      <c r="IE2" s="208"/>
      <c r="IF2" s="208"/>
      <c r="IG2" s="208"/>
      <c r="IH2" s="208"/>
      <c r="II2" s="208"/>
      <c r="IJ2" s="208"/>
      <c r="IK2" s="208"/>
      <c r="IL2" s="208"/>
      <c r="IM2" s="208"/>
      <c r="IN2" s="208"/>
      <c r="IO2" s="208"/>
      <c r="IP2" s="208"/>
      <c r="IQ2" s="208"/>
      <c r="IR2" s="208"/>
      <c r="IS2" s="208"/>
      <c r="IT2" s="208"/>
      <c r="IU2" s="208"/>
      <c r="IV2" s="208"/>
      <c r="IW2" s="208"/>
      <c r="IX2" s="208"/>
      <c r="IY2" s="208"/>
      <c r="IZ2" s="208"/>
      <c r="JA2" s="208"/>
      <c r="JB2" s="208"/>
      <c r="JC2" s="208"/>
      <c r="JD2" s="208"/>
      <c r="JE2" s="208"/>
      <c r="JF2" s="208"/>
      <c r="JG2" s="208"/>
      <c r="JH2" s="208"/>
      <c r="JI2" s="208"/>
      <c r="JJ2" s="208"/>
      <c r="JK2" s="208"/>
      <c r="JL2" s="208"/>
      <c r="JM2" s="208"/>
      <c r="JN2" s="208"/>
      <c r="JO2" s="208"/>
      <c r="JP2" s="208"/>
      <c r="JQ2" s="208"/>
      <c r="JR2" s="208"/>
      <c r="JS2" s="208"/>
      <c r="JT2" s="208"/>
      <c r="JU2" s="208"/>
      <c r="JV2" s="208"/>
      <c r="JW2" s="208"/>
      <c r="JX2" s="208"/>
      <c r="JY2" s="208"/>
      <c r="JZ2" s="208"/>
      <c r="KA2" s="208"/>
      <c r="KB2" s="208"/>
      <c r="KC2" s="208"/>
      <c r="KD2" s="208"/>
      <c r="KE2" s="208"/>
      <c r="KF2" s="208"/>
      <c r="KG2" s="208"/>
      <c r="KH2" s="208"/>
      <c r="KI2" s="208"/>
      <c r="KJ2" s="208"/>
      <c r="KK2" s="208"/>
      <c r="KL2" s="208"/>
      <c r="KM2" s="208"/>
      <c r="KN2" s="208"/>
      <c r="KO2" s="208"/>
      <c r="KP2" s="208"/>
      <c r="KQ2" s="208"/>
      <c r="KR2" s="208"/>
      <c r="KS2" s="208"/>
      <c r="KT2" s="208"/>
      <c r="KU2" s="208"/>
      <c r="KV2" s="208"/>
      <c r="KW2" s="208"/>
      <c r="KX2" s="208"/>
      <c r="KY2" s="208"/>
      <c r="KZ2" s="208"/>
      <c r="LA2" s="208"/>
      <c r="LB2" s="208"/>
      <c r="LC2" s="208"/>
      <c r="LD2" s="208"/>
      <c r="LE2" s="208"/>
      <c r="LF2" s="208"/>
      <c r="LG2" s="208"/>
      <c r="LH2" s="208"/>
      <c r="LI2" s="208"/>
      <c r="LJ2" s="208"/>
      <c r="LK2" s="208"/>
      <c r="LL2" s="208"/>
      <c r="LM2" s="208"/>
      <c r="LN2" s="208"/>
      <c r="LO2" s="208"/>
      <c r="LP2" s="208"/>
      <c r="LQ2" s="208"/>
      <c r="LR2" s="208"/>
      <c r="LS2" s="208"/>
      <c r="LT2" s="208"/>
      <c r="LU2" s="208"/>
      <c r="LV2" s="208"/>
      <c r="LW2" s="208"/>
      <c r="LX2" s="208"/>
      <c r="LY2" s="208"/>
      <c r="LZ2" s="208"/>
      <c r="MA2" s="208"/>
      <c r="MB2" s="208"/>
      <c r="MC2" s="208"/>
      <c r="MD2" s="208"/>
      <c r="ME2" s="208"/>
      <c r="MF2" s="208"/>
      <c r="MG2" s="208"/>
      <c r="MH2" s="208"/>
      <c r="MI2" s="208"/>
      <c r="MJ2" s="208"/>
      <c r="MK2" s="208"/>
      <c r="ML2" s="208"/>
      <c r="MM2" s="208"/>
      <c r="MN2" s="208"/>
      <c r="MO2" s="208"/>
      <c r="MP2" s="208"/>
      <c r="MQ2" s="208"/>
      <c r="MR2" s="208"/>
      <c r="MS2" s="208"/>
      <c r="MT2" s="208"/>
      <c r="MU2" s="208"/>
      <c r="MV2" s="208"/>
      <c r="MW2" s="208"/>
      <c r="MX2" s="208"/>
      <c r="MY2" s="208"/>
      <c r="MZ2" s="208"/>
      <c r="NA2" s="208"/>
      <c r="NB2" s="208"/>
      <c r="NC2" s="208"/>
      <c r="ND2" s="208"/>
      <c r="NE2" s="208"/>
      <c r="NF2" s="208"/>
      <c r="NG2" s="208"/>
      <c r="NH2" s="208"/>
      <c r="NI2" s="208"/>
      <c r="NJ2" s="208"/>
      <c r="NK2" s="208"/>
      <c r="NL2" s="208"/>
      <c r="NM2" s="208"/>
      <c r="NN2" s="208"/>
      <c r="NO2" s="208"/>
      <c r="NP2" s="208"/>
      <c r="NQ2" s="208"/>
      <c r="NR2" s="208"/>
      <c r="NS2" s="208"/>
      <c r="NT2" s="208"/>
      <c r="NU2" s="208"/>
      <c r="NV2" s="208"/>
      <c r="NW2" s="208"/>
      <c r="NX2" s="208"/>
      <c r="NY2" s="208"/>
      <c r="NZ2" s="208"/>
      <c r="OA2" s="208"/>
      <c r="OB2" s="208"/>
      <c r="OC2" s="208"/>
      <c r="OD2" s="208"/>
      <c r="OE2" s="208"/>
      <c r="OF2" s="208"/>
      <c r="OG2" s="208"/>
      <c r="OH2" s="208"/>
      <c r="OI2" s="208"/>
      <c r="OJ2" s="208"/>
      <c r="OK2" s="208"/>
      <c r="OL2" s="208"/>
      <c r="OM2" s="208"/>
      <c r="ON2" s="208"/>
      <c r="OO2" s="208"/>
      <c r="OP2" s="208"/>
      <c r="OQ2" s="208"/>
      <c r="OR2" s="208"/>
      <c r="OS2" s="208"/>
      <c r="OT2" s="208"/>
      <c r="OU2" s="208"/>
      <c r="OV2" s="208"/>
      <c r="OW2" s="208"/>
      <c r="OX2" s="208"/>
      <c r="OY2" s="208"/>
      <c r="OZ2" s="208"/>
      <c r="PA2" s="208"/>
      <c r="PB2" s="208"/>
      <c r="PC2" s="208"/>
      <c r="PD2" s="208"/>
      <c r="PE2" s="208"/>
      <c r="PF2" s="208"/>
      <c r="PG2" s="208"/>
      <c r="PH2" s="208"/>
      <c r="PI2" s="208"/>
      <c r="PJ2" s="208"/>
      <c r="PK2" s="208"/>
      <c r="PL2" s="208"/>
      <c r="PM2" s="208"/>
      <c r="PN2" s="208"/>
      <c r="PO2" s="208"/>
      <c r="PP2" s="208"/>
      <c r="PQ2" s="208"/>
      <c r="PR2" s="208"/>
      <c r="PS2" s="208"/>
      <c r="PT2" s="208"/>
      <c r="PU2" s="208"/>
      <c r="PV2" s="208"/>
      <c r="PW2" s="208"/>
      <c r="PX2" s="208"/>
      <c r="PY2" s="208"/>
      <c r="PZ2" s="208"/>
      <c r="QA2" s="208"/>
      <c r="QB2" s="208"/>
      <c r="QC2" s="208"/>
      <c r="QD2" s="208"/>
      <c r="QE2" s="208"/>
      <c r="QF2" s="208"/>
      <c r="QG2" s="208"/>
      <c r="QH2" s="208"/>
      <c r="QI2" s="208"/>
      <c r="QJ2" s="208"/>
      <c r="QK2" s="208"/>
      <c r="QL2" s="208"/>
      <c r="QM2" s="208"/>
      <c r="QN2" s="208"/>
      <c r="QO2" s="208"/>
      <c r="QP2" s="208"/>
      <c r="QQ2" s="208"/>
      <c r="QR2" s="208"/>
      <c r="QS2" s="208"/>
      <c r="QT2" s="208"/>
      <c r="QU2" s="208"/>
      <c r="QV2" s="208"/>
      <c r="QW2" s="208"/>
      <c r="QX2" s="208"/>
      <c r="QY2" s="208"/>
      <c r="QZ2" s="208"/>
      <c r="RA2" s="208"/>
      <c r="RB2" s="208"/>
      <c r="RC2" s="208"/>
      <c r="RD2" s="208"/>
      <c r="RE2" s="208"/>
      <c r="RF2" s="208"/>
      <c r="RG2" s="208"/>
      <c r="RH2" s="208"/>
      <c r="RI2" s="208"/>
      <c r="RJ2" s="208"/>
      <c r="RK2" s="208"/>
      <c r="RL2" s="208"/>
      <c r="RM2" s="208"/>
      <c r="RN2" s="208"/>
      <c r="RO2" s="208"/>
      <c r="RP2" s="208"/>
      <c r="RQ2" s="208"/>
      <c r="RR2" s="208"/>
      <c r="RS2" s="208"/>
      <c r="RT2" s="208"/>
      <c r="RU2" s="208"/>
      <c r="RV2" s="208"/>
      <c r="RW2" s="208"/>
      <c r="RX2" s="208"/>
      <c r="RY2" s="208"/>
      <c r="RZ2" s="208"/>
      <c r="SA2" s="208"/>
      <c r="SB2" s="208"/>
      <c r="SC2" s="208"/>
      <c r="SD2" s="208"/>
      <c r="SE2" s="208"/>
      <c r="SF2" s="208"/>
      <c r="SG2" s="208"/>
      <c r="SH2" s="208"/>
      <c r="SI2" s="208"/>
      <c r="SJ2" s="208"/>
      <c r="SK2" s="208"/>
      <c r="SL2" s="208"/>
      <c r="SM2" s="208"/>
      <c r="SN2" s="208"/>
      <c r="SO2" s="208"/>
      <c r="SP2" s="208"/>
      <c r="SQ2" s="208"/>
      <c r="SR2" s="208"/>
      <c r="SS2" s="208"/>
      <c r="ST2" s="208"/>
      <c r="SU2" s="208"/>
      <c r="SV2" s="208"/>
      <c r="SW2" s="208"/>
      <c r="SX2" s="208"/>
      <c r="SY2" s="208"/>
      <c r="SZ2" s="208"/>
      <c r="TA2" s="208"/>
      <c r="TB2" s="208"/>
      <c r="TC2" s="208"/>
      <c r="TD2" s="208"/>
      <c r="TE2" s="208"/>
      <c r="TF2" s="208"/>
      <c r="TG2" s="208"/>
      <c r="TH2" s="208"/>
      <c r="TI2" s="208"/>
      <c r="TJ2" s="208"/>
      <c r="TK2" s="208"/>
      <c r="TL2" s="208"/>
      <c r="TM2" s="208"/>
      <c r="TN2" s="208"/>
      <c r="TO2" s="208"/>
      <c r="TP2" s="208"/>
      <c r="TQ2" s="208"/>
      <c r="TR2" s="208"/>
      <c r="TS2" s="208"/>
      <c r="TT2" s="208"/>
      <c r="TU2" s="208"/>
      <c r="TV2" s="208"/>
      <c r="TW2" s="208"/>
      <c r="TX2" s="208"/>
      <c r="TY2" s="208"/>
      <c r="TZ2" s="208"/>
      <c r="UA2" s="208"/>
      <c r="UB2" s="208"/>
      <c r="UC2" s="208"/>
      <c r="UD2" s="208"/>
      <c r="UE2" s="208"/>
      <c r="UF2" s="208"/>
      <c r="UG2" s="208"/>
      <c r="UH2" s="208"/>
      <c r="UI2" s="208"/>
      <c r="UJ2" s="208"/>
      <c r="UK2" s="208"/>
      <c r="UL2" s="208"/>
      <c r="UM2" s="208"/>
      <c r="UN2" s="208"/>
      <c r="UO2" s="208"/>
      <c r="UP2" s="208"/>
      <c r="UQ2" s="208"/>
      <c r="UR2" s="208"/>
      <c r="US2" s="208"/>
      <c r="UT2" s="208"/>
      <c r="UU2" s="208"/>
      <c r="UV2" s="208"/>
      <c r="UW2" s="208"/>
      <c r="UX2" s="208"/>
      <c r="UY2" s="208"/>
      <c r="UZ2" s="208"/>
      <c r="VA2" s="208"/>
      <c r="VB2" s="208"/>
      <c r="VC2" s="208"/>
      <c r="VD2" s="208"/>
      <c r="VE2" s="208"/>
      <c r="VF2" s="208"/>
      <c r="VG2" s="208"/>
      <c r="VH2" s="208"/>
      <c r="VI2" s="208"/>
      <c r="VJ2" s="208"/>
      <c r="VK2" s="208"/>
      <c r="VL2" s="208"/>
      <c r="VM2" s="208"/>
      <c r="VN2" s="208"/>
      <c r="VO2" s="208"/>
      <c r="VP2" s="208"/>
      <c r="VQ2" s="208"/>
      <c r="VR2" s="208"/>
      <c r="VS2" s="208"/>
      <c r="VT2" s="208"/>
      <c r="VU2" s="208"/>
      <c r="VV2" s="208"/>
      <c r="VW2" s="208"/>
      <c r="VX2" s="208"/>
      <c r="VY2" s="208"/>
      <c r="VZ2" s="208"/>
      <c r="WA2" s="208"/>
      <c r="WB2" s="208"/>
      <c r="WC2" s="208"/>
      <c r="WD2" s="208"/>
      <c r="WE2" s="208"/>
      <c r="WF2" s="208"/>
      <c r="WG2" s="208"/>
      <c r="WH2" s="208"/>
      <c r="WI2" s="208"/>
      <c r="WJ2" s="208"/>
      <c r="WK2" s="208"/>
      <c r="WL2" s="208"/>
      <c r="WM2" s="208"/>
      <c r="WN2" s="208"/>
      <c r="WO2" s="208"/>
      <c r="WP2" s="208"/>
      <c r="WQ2" s="208"/>
      <c r="WR2" s="208"/>
      <c r="WS2" s="208"/>
      <c r="WT2" s="208"/>
      <c r="WU2" s="208"/>
      <c r="WV2" s="208"/>
      <c r="WW2" s="208"/>
      <c r="WX2" s="208"/>
      <c r="WY2" s="208"/>
      <c r="WZ2" s="208"/>
      <c r="XA2" s="208"/>
      <c r="XB2" s="208"/>
      <c r="XC2" s="208"/>
      <c r="XD2" s="208"/>
      <c r="XE2" s="208"/>
      <c r="XF2" s="208"/>
      <c r="XG2" s="208"/>
      <c r="XH2" s="208"/>
      <c r="XI2" s="208"/>
      <c r="XJ2" s="208"/>
      <c r="XK2" s="208"/>
      <c r="XL2" s="208"/>
      <c r="XM2" s="208"/>
      <c r="XN2" s="208"/>
      <c r="XO2" s="208"/>
      <c r="XP2" s="208"/>
      <c r="XQ2" s="208"/>
      <c r="XR2" s="208"/>
      <c r="XS2" s="208"/>
      <c r="XT2" s="208"/>
      <c r="XU2" s="208"/>
      <c r="XV2" s="208"/>
      <c r="XW2" s="208"/>
      <c r="XX2" s="208"/>
      <c r="XY2" s="208"/>
      <c r="XZ2" s="208"/>
      <c r="YA2" s="208"/>
      <c r="YB2" s="208"/>
      <c r="YC2" s="208"/>
      <c r="YD2" s="208"/>
      <c r="YE2" s="208"/>
      <c r="YF2" s="208"/>
      <c r="YG2" s="208"/>
      <c r="YH2" s="208"/>
      <c r="YI2" s="208"/>
      <c r="YJ2" s="208"/>
      <c r="YK2" s="208"/>
      <c r="YL2" s="208"/>
      <c r="YM2" s="208"/>
      <c r="YN2" s="208"/>
      <c r="YO2" s="208"/>
      <c r="YP2" s="208"/>
      <c r="YQ2" s="208"/>
      <c r="YR2" s="208"/>
      <c r="YS2" s="208"/>
      <c r="YT2" s="208"/>
      <c r="YU2" s="208"/>
      <c r="YV2" s="208"/>
      <c r="YW2" s="208"/>
      <c r="YX2" s="208"/>
      <c r="YY2" s="208"/>
      <c r="YZ2" s="208"/>
      <c r="ZA2" s="208"/>
      <c r="ZB2" s="208"/>
      <c r="ZC2" s="208"/>
      <c r="ZD2" s="208"/>
      <c r="ZE2" s="208"/>
      <c r="ZF2" s="208"/>
      <c r="ZG2" s="208"/>
      <c r="ZH2" s="208"/>
      <c r="ZI2" s="208"/>
      <c r="ZJ2" s="208"/>
      <c r="ZK2" s="208"/>
      <c r="ZL2" s="208"/>
      <c r="ZM2" s="208"/>
      <c r="ZN2" s="208"/>
      <c r="ZO2" s="208"/>
      <c r="ZP2" s="208"/>
      <c r="ZQ2" s="208"/>
      <c r="ZR2" s="208"/>
      <c r="ZS2" s="208"/>
      <c r="ZT2" s="208"/>
      <c r="ZU2" s="208"/>
      <c r="ZV2" s="208"/>
      <c r="ZW2" s="208"/>
      <c r="ZX2" s="208"/>
      <c r="ZY2" s="208"/>
      <c r="ZZ2" s="208"/>
      <c r="AAA2" s="208"/>
      <c r="AAB2" s="208"/>
      <c r="AAC2" s="208"/>
      <c r="AAD2" s="208"/>
      <c r="AAE2" s="208"/>
      <c r="AAF2" s="208"/>
      <c r="AAG2" s="208"/>
      <c r="AAH2" s="208"/>
      <c r="AAI2" s="208"/>
      <c r="AAJ2" s="208"/>
      <c r="AAK2" s="208"/>
      <c r="AAL2" s="208"/>
      <c r="AAM2" s="208"/>
      <c r="AAN2" s="208"/>
      <c r="AAO2" s="208"/>
      <c r="AAP2" s="208"/>
      <c r="AAQ2" s="208"/>
      <c r="AAR2" s="208"/>
      <c r="AAS2" s="208"/>
      <c r="AAT2" s="208"/>
      <c r="AAU2" s="208"/>
      <c r="AAV2" s="208"/>
      <c r="AAW2" s="208"/>
      <c r="AAX2" s="208"/>
      <c r="AAY2" s="208"/>
      <c r="AAZ2" s="208"/>
      <c r="ABA2" s="208"/>
      <c r="ABB2" s="208"/>
      <c r="ABC2" s="208"/>
      <c r="ABD2" s="208"/>
      <c r="ABE2" s="208"/>
      <c r="ABF2" s="208"/>
      <c r="ABG2" s="208"/>
      <c r="ABH2" s="208"/>
      <c r="ABI2" s="208"/>
      <c r="ABJ2" s="208"/>
      <c r="ABK2" s="208"/>
      <c r="ABL2" s="208"/>
      <c r="ABM2" s="208"/>
      <c r="ABN2" s="208"/>
      <c r="ABO2" s="208"/>
      <c r="ABP2" s="208"/>
      <c r="ABQ2" s="208"/>
      <c r="ABR2" s="208"/>
      <c r="ABS2" s="208"/>
      <c r="ABT2" s="208"/>
      <c r="ABU2" s="208"/>
      <c r="ABV2" s="208"/>
      <c r="ABW2" s="208"/>
      <c r="ABX2" s="208"/>
      <c r="ABY2" s="208"/>
      <c r="ABZ2" s="208"/>
      <c r="ACA2" s="208"/>
      <c r="ACB2" s="208"/>
      <c r="ACC2" s="208"/>
      <c r="ACD2" s="208"/>
      <c r="ACE2" s="208"/>
      <c r="ACF2" s="208"/>
      <c r="ACG2" s="208"/>
      <c r="ACH2" s="208"/>
      <c r="ACI2" s="208"/>
      <c r="ACJ2" s="208"/>
      <c r="ACK2" s="208"/>
      <c r="ACL2" s="208"/>
      <c r="ACM2" s="208"/>
      <c r="ACN2" s="208"/>
      <c r="ACO2" s="208"/>
      <c r="ACP2" s="208"/>
      <c r="ACQ2" s="208"/>
      <c r="ACR2" s="208"/>
      <c r="ACS2" s="208"/>
      <c r="ACT2" s="208"/>
      <c r="ACU2" s="208"/>
      <c r="ACV2" s="208"/>
      <c r="ACW2" s="208"/>
      <c r="ACX2" s="208"/>
      <c r="ACY2" s="208"/>
      <c r="ACZ2" s="208"/>
      <c r="ADA2" s="208"/>
      <c r="ADB2" s="208"/>
      <c r="ADC2" s="208"/>
      <c r="ADD2" s="208"/>
      <c r="ADE2" s="208"/>
      <c r="ADF2" s="208"/>
      <c r="ADG2" s="208"/>
      <c r="ADH2" s="208"/>
      <c r="ADI2" s="208"/>
      <c r="ADJ2" s="208"/>
      <c r="ADK2" s="208"/>
      <c r="ADL2" s="208"/>
      <c r="ADM2" s="208"/>
      <c r="ADN2" s="208"/>
      <c r="ADO2" s="208"/>
      <c r="ADP2" s="208"/>
      <c r="ADQ2" s="208"/>
      <c r="ADR2" s="208"/>
      <c r="ADS2" s="208"/>
      <c r="ADT2" s="208"/>
      <c r="ADU2" s="208"/>
      <c r="ADV2" s="208"/>
      <c r="ADW2" s="208"/>
      <c r="ADX2" s="208"/>
      <c r="ADY2" s="208"/>
      <c r="ADZ2" s="208"/>
      <c r="AEA2" s="208"/>
      <c r="AEB2" s="208"/>
      <c r="AEC2" s="208"/>
      <c r="AED2" s="208"/>
      <c r="AEE2" s="208"/>
      <c r="AEF2" s="208"/>
      <c r="AEG2" s="208"/>
      <c r="AEH2" s="208"/>
      <c r="AEI2" s="208"/>
      <c r="AEJ2" s="208"/>
      <c r="AEK2" s="208"/>
      <c r="AEL2" s="208"/>
      <c r="AEM2" s="208"/>
      <c r="AEN2" s="208"/>
      <c r="AEO2" s="208"/>
      <c r="AEP2" s="208"/>
      <c r="AEQ2" s="208"/>
      <c r="AER2" s="208"/>
      <c r="AES2" s="208"/>
      <c r="AET2" s="208"/>
      <c r="AEU2" s="208"/>
      <c r="AEV2" s="208"/>
      <c r="AEW2" s="208"/>
      <c r="AEX2" s="208"/>
      <c r="AEY2" s="208"/>
      <c r="AEZ2" s="208"/>
      <c r="AFA2" s="208"/>
      <c r="AFB2" s="208"/>
      <c r="AFC2" s="208"/>
      <c r="AFD2" s="208"/>
      <c r="AFE2" s="208"/>
      <c r="AFF2" s="208"/>
      <c r="AFG2" s="208"/>
      <c r="AFH2" s="208"/>
      <c r="AFI2" s="208"/>
      <c r="AFJ2" s="208"/>
      <c r="AFK2" s="208"/>
      <c r="AFL2" s="208"/>
      <c r="AFM2" s="208"/>
      <c r="AFN2" s="208"/>
      <c r="AFO2" s="208"/>
      <c r="AFP2" s="208"/>
      <c r="AFQ2" s="208"/>
      <c r="AFR2" s="208"/>
      <c r="AFS2" s="208"/>
      <c r="AFT2" s="208"/>
      <c r="AFU2" s="208"/>
      <c r="AFV2" s="208"/>
      <c r="AFW2" s="208"/>
      <c r="AFX2" s="208"/>
      <c r="AFY2" s="208"/>
      <c r="AFZ2" s="208"/>
      <c r="AGA2" s="208"/>
      <c r="AGB2" s="208"/>
      <c r="AGC2" s="208"/>
      <c r="AGD2" s="208"/>
      <c r="AGE2" s="208"/>
      <c r="AGF2" s="208"/>
      <c r="AGG2" s="208"/>
      <c r="AGH2" s="208"/>
      <c r="AGI2" s="208"/>
      <c r="AGJ2" s="208"/>
      <c r="AGK2" s="208"/>
      <c r="AGL2" s="208"/>
      <c r="AGM2" s="208"/>
      <c r="AGN2" s="208"/>
      <c r="AGO2" s="208"/>
      <c r="AGP2" s="208"/>
      <c r="AGQ2" s="208"/>
      <c r="AGR2" s="208"/>
      <c r="AGS2" s="208"/>
      <c r="AGT2" s="208"/>
      <c r="AGU2" s="208"/>
      <c r="AGV2" s="208"/>
      <c r="AGW2" s="208"/>
      <c r="AGX2" s="208"/>
      <c r="AGY2" s="208"/>
      <c r="AGZ2" s="208"/>
      <c r="AHA2" s="208"/>
      <c r="AHB2" s="208"/>
      <c r="AHC2" s="208"/>
      <c r="AHD2" s="208"/>
      <c r="AHE2" s="208"/>
      <c r="AHF2" s="208"/>
      <c r="AHG2" s="208"/>
      <c r="AHH2" s="208"/>
      <c r="AHI2" s="208"/>
      <c r="AHJ2" s="208"/>
      <c r="AHK2" s="208"/>
      <c r="AHL2" s="208"/>
      <c r="AHM2" s="208"/>
      <c r="AHN2" s="208"/>
      <c r="AHO2" s="208"/>
      <c r="AHP2" s="208"/>
      <c r="AHQ2" s="208"/>
      <c r="AHR2" s="208"/>
      <c r="AHS2" s="208"/>
      <c r="AHT2" s="208"/>
      <c r="AHU2" s="208"/>
      <c r="AHV2" s="208"/>
      <c r="AHW2" s="208"/>
      <c r="AHX2" s="208"/>
      <c r="AHY2" s="208"/>
      <c r="AHZ2" s="208"/>
      <c r="AIA2" s="208"/>
      <c r="AIB2" s="208"/>
      <c r="AIC2" s="208"/>
      <c r="AID2" s="208"/>
      <c r="AIE2" s="208"/>
      <c r="AIF2" s="208"/>
      <c r="AIG2" s="208"/>
      <c r="AIH2" s="208"/>
      <c r="AII2" s="208"/>
      <c r="AIJ2" s="208"/>
      <c r="AIK2" s="208"/>
      <c r="AIL2" s="208"/>
      <c r="AIM2" s="208"/>
      <c r="AIN2" s="208"/>
      <c r="AIO2" s="208"/>
      <c r="AIP2" s="208"/>
      <c r="AIQ2" s="208"/>
      <c r="AIR2" s="208"/>
      <c r="AIS2" s="208"/>
      <c r="AIT2" s="208"/>
      <c r="AIU2" s="208"/>
      <c r="AIV2" s="208"/>
      <c r="AIW2" s="208"/>
      <c r="AIX2" s="208"/>
      <c r="AIY2" s="208"/>
      <c r="AIZ2" s="208"/>
      <c r="AJA2" s="208"/>
      <c r="AJB2" s="208"/>
      <c r="AJC2" s="208"/>
      <c r="AJD2" s="208"/>
      <c r="AJE2" s="208"/>
      <c r="AJF2" s="208"/>
      <c r="AJG2" s="208"/>
      <c r="AJH2" s="208"/>
      <c r="AJI2" s="208"/>
      <c r="AJJ2" s="208"/>
      <c r="AJK2" s="208"/>
      <c r="AJL2" s="208"/>
      <c r="AJM2" s="208"/>
      <c r="AJN2" s="208"/>
      <c r="AJO2" s="208"/>
      <c r="AJP2" s="208"/>
      <c r="AJQ2" s="208"/>
      <c r="AJR2" s="208"/>
      <c r="AJS2" s="208"/>
      <c r="AJT2" s="208"/>
      <c r="AJU2" s="208"/>
      <c r="AJV2" s="208"/>
      <c r="AJW2" s="208"/>
      <c r="AJX2" s="208"/>
      <c r="AJY2" s="208"/>
      <c r="AJZ2" s="208"/>
      <c r="AKA2" s="208"/>
      <c r="AKB2" s="208"/>
      <c r="AKC2" s="208"/>
      <c r="AKD2" s="208"/>
      <c r="AKE2" s="208"/>
      <c r="AKF2" s="208"/>
      <c r="AKG2" s="208"/>
      <c r="AKH2" s="208"/>
      <c r="AKI2" s="208"/>
      <c r="AKJ2" s="208"/>
      <c r="AKK2" s="208"/>
      <c r="AKL2" s="208"/>
      <c r="AKM2" s="208"/>
      <c r="AKN2" s="208"/>
      <c r="AKO2" s="208"/>
      <c r="AKP2" s="208"/>
      <c r="AKQ2" s="208"/>
      <c r="AKR2" s="208"/>
      <c r="AKS2" s="208"/>
      <c r="AKT2" s="208"/>
      <c r="AKU2" s="208"/>
      <c r="AKV2" s="208"/>
      <c r="AKW2" s="208"/>
      <c r="AKX2" s="208"/>
      <c r="AKY2" s="208"/>
      <c r="AKZ2" s="208"/>
      <c r="ALA2" s="208"/>
      <c r="ALB2" s="208"/>
      <c r="ALC2" s="208"/>
      <c r="ALD2" s="208"/>
      <c r="ALE2" s="208"/>
      <c r="ALF2" s="208"/>
      <c r="ALG2" s="208"/>
      <c r="ALH2" s="208"/>
      <c r="ALI2" s="208"/>
      <c r="ALJ2" s="208"/>
      <c r="ALK2" s="208"/>
      <c r="ALL2" s="208"/>
      <c r="ALM2" s="208"/>
      <c r="ALN2" s="208"/>
      <c r="ALO2" s="208"/>
      <c r="ALP2" s="208"/>
      <c r="ALQ2" s="208"/>
      <c r="ALR2" s="208"/>
      <c r="ALS2" s="208"/>
      <c r="ALT2" s="208"/>
      <c r="ALU2" s="208"/>
      <c r="ALV2" s="208"/>
      <c r="ALW2" s="208"/>
      <c r="ALX2" s="208"/>
      <c r="ALY2" s="208"/>
      <c r="ALZ2" s="208"/>
      <c r="AMA2" s="208"/>
      <c r="AMB2" s="208"/>
      <c r="AMC2" s="208"/>
      <c r="AMD2" s="208"/>
      <c r="AME2" s="208"/>
      <c r="AMF2" s="208"/>
      <c r="AMG2" s="208"/>
      <c r="AMH2" s="208"/>
      <c r="AMI2" s="208"/>
      <c r="AMJ2" s="208"/>
      <c r="AMK2" s="208"/>
      <c r="AML2" s="208"/>
      <c r="AMM2" s="208"/>
      <c r="AMN2" s="208"/>
      <c r="AMO2" s="208"/>
      <c r="AMP2" s="208"/>
      <c r="AMQ2" s="208"/>
      <c r="AMR2" s="208"/>
      <c r="AMS2" s="208"/>
      <c r="AMT2" s="208"/>
      <c r="AMU2" s="208"/>
      <c r="AMV2" s="208"/>
      <c r="AMW2" s="208"/>
      <c r="AMX2" s="208"/>
      <c r="AMY2" s="208"/>
      <c r="AMZ2" s="208"/>
      <c r="ANA2" s="208"/>
      <c r="ANB2" s="208"/>
      <c r="ANC2" s="208"/>
      <c r="AND2" s="208"/>
      <c r="ANE2" s="208"/>
      <c r="ANF2" s="208"/>
      <c r="ANG2" s="208"/>
      <c r="ANH2" s="208"/>
      <c r="ANI2" s="208"/>
      <c r="ANJ2" s="208"/>
      <c r="ANK2" s="208"/>
      <c r="ANL2" s="208"/>
      <c r="ANM2" s="208"/>
      <c r="ANN2" s="208"/>
      <c r="ANO2" s="208"/>
      <c r="ANP2" s="208"/>
      <c r="ANQ2" s="208"/>
      <c r="ANR2" s="208"/>
      <c r="ANS2" s="208"/>
      <c r="ANT2" s="208"/>
      <c r="ANU2" s="208"/>
      <c r="ANV2" s="208"/>
      <c r="ANW2" s="208"/>
      <c r="ANX2" s="208"/>
      <c r="ANY2" s="208"/>
      <c r="ANZ2" s="208"/>
      <c r="AOA2" s="208"/>
      <c r="AOB2" s="208"/>
      <c r="AOC2" s="208"/>
      <c r="AOD2" s="208"/>
      <c r="AOE2" s="208"/>
      <c r="AOF2" s="208"/>
      <c r="AOG2" s="208"/>
      <c r="AOH2" s="208"/>
      <c r="AOI2" s="208"/>
      <c r="AOJ2" s="208"/>
      <c r="AOK2" s="208"/>
      <c r="AOL2" s="208"/>
      <c r="AOM2" s="208"/>
      <c r="AON2" s="208"/>
      <c r="AOO2" s="208"/>
      <c r="AOP2" s="208"/>
      <c r="AOQ2" s="208"/>
      <c r="AOR2" s="208"/>
      <c r="AOS2" s="208"/>
      <c r="AOT2" s="208"/>
      <c r="AOU2" s="208"/>
      <c r="AOV2" s="208"/>
      <c r="AOW2" s="208"/>
      <c r="AOX2" s="208"/>
      <c r="AOY2" s="208"/>
      <c r="AOZ2" s="208"/>
      <c r="APA2" s="208"/>
      <c r="APB2" s="208"/>
      <c r="APC2" s="208"/>
      <c r="APD2" s="208"/>
      <c r="APE2" s="208"/>
      <c r="APF2" s="208"/>
      <c r="APG2" s="208"/>
      <c r="APH2" s="208"/>
      <c r="API2" s="208"/>
      <c r="APJ2" s="208"/>
      <c r="APK2" s="208"/>
      <c r="APL2" s="208"/>
      <c r="APM2" s="208"/>
      <c r="APN2" s="208"/>
      <c r="APO2" s="208"/>
      <c r="APP2" s="208"/>
      <c r="APQ2" s="208"/>
      <c r="APR2" s="208"/>
      <c r="APS2" s="208"/>
      <c r="APT2" s="208"/>
      <c r="APU2" s="208"/>
      <c r="APV2" s="208"/>
      <c r="APW2" s="208"/>
      <c r="APX2" s="208"/>
      <c r="APY2" s="208"/>
      <c r="APZ2" s="208"/>
      <c r="AQA2" s="208"/>
      <c r="AQB2" s="208"/>
      <c r="AQC2" s="208"/>
      <c r="AQD2" s="208"/>
      <c r="AQE2" s="208"/>
      <c r="AQF2" s="208"/>
      <c r="AQG2" s="208"/>
      <c r="AQH2" s="208"/>
      <c r="AQI2" s="208"/>
      <c r="AQJ2" s="208"/>
      <c r="AQK2" s="208"/>
      <c r="AQL2" s="208"/>
      <c r="AQM2" s="208"/>
      <c r="AQN2" s="208"/>
      <c r="AQO2" s="208"/>
      <c r="AQP2" s="208"/>
      <c r="AQQ2" s="208"/>
      <c r="AQR2" s="208"/>
      <c r="AQS2" s="208"/>
      <c r="AQT2" s="208"/>
      <c r="AQU2" s="208"/>
      <c r="AQV2" s="208"/>
      <c r="AQW2" s="208"/>
      <c r="AQX2" s="208"/>
      <c r="AQY2" s="208"/>
      <c r="AQZ2" s="208"/>
      <c r="ARA2" s="208"/>
      <c r="ARB2" s="208"/>
      <c r="ARC2" s="208"/>
      <c r="ARD2" s="208"/>
      <c r="ARE2" s="208"/>
      <c r="ARF2" s="208"/>
      <c r="ARG2" s="208"/>
      <c r="ARH2" s="208"/>
      <c r="ARI2" s="208"/>
      <c r="ARJ2" s="208"/>
      <c r="ARK2" s="208"/>
      <c r="ARL2" s="208"/>
      <c r="ARM2" s="208"/>
      <c r="ARN2" s="208"/>
      <c r="ARO2" s="208"/>
      <c r="ARP2" s="208"/>
      <c r="ARQ2" s="208"/>
      <c r="ARR2" s="208"/>
      <c r="ARS2" s="208"/>
      <c r="ART2" s="208"/>
      <c r="ARU2" s="208"/>
      <c r="ARV2" s="208"/>
      <c r="ARW2" s="208"/>
      <c r="ARX2" s="208"/>
      <c r="ARY2" s="208"/>
      <c r="ARZ2" s="208"/>
      <c r="ASA2" s="208"/>
      <c r="ASB2" s="208"/>
      <c r="ASC2" s="208"/>
      <c r="ASD2" s="208"/>
      <c r="ASE2" s="208"/>
      <c r="ASF2" s="208"/>
      <c r="ASG2" s="208"/>
      <c r="ASH2" s="208"/>
      <c r="ASI2" s="208"/>
      <c r="ASJ2" s="208"/>
      <c r="ASK2" s="208"/>
      <c r="ASL2" s="208"/>
      <c r="ASM2" s="208"/>
      <c r="ASN2" s="208"/>
      <c r="ASO2" s="208"/>
      <c r="ASP2" s="208"/>
      <c r="ASQ2" s="208"/>
      <c r="ASR2" s="208"/>
      <c r="ASS2" s="208"/>
      <c r="AST2" s="208"/>
      <c r="ASU2" s="208"/>
      <c r="ASV2" s="208"/>
      <c r="ASW2" s="208"/>
      <c r="ASX2" s="208"/>
      <c r="ASY2" s="208"/>
      <c r="ASZ2" s="208"/>
      <c r="ATA2" s="208"/>
      <c r="ATB2" s="208"/>
      <c r="ATC2" s="208"/>
      <c r="ATD2" s="208"/>
      <c r="ATE2" s="208"/>
      <c r="ATF2" s="208"/>
      <c r="ATG2" s="208"/>
      <c r="ATH2" s="208"/>
      <c r="ATI2" s="208"/>
      <c r="ATJ2" s="208"/>
      <c r="ATK2" s="208"/>
      <c r="ATL2" s="208"/>
      <c r="ATM2" s="208"/>
      <c r="ATN2" s="208"/>
      <c r="ATO2" s="208"/>
      <c r="ATP2" s="208"/>
      <c r="ATQ2" s="208"/>
      <c r="ATR2" s="208"/>
      <c r="ATS2" s="208"/>
      <c r="ATT2" s="208"/>
      <c r="ATU2" s="208"/>
      <c r="ATV2" s="208"/>
      <c r="ATW2" s="208"/>
      <c r="ATX2" s="208"/>
      <c r="ATY2" s="208"/>
      <c r="ATZ2" s="208"/>
      <c r="AUA2" s="208"/>
      <c r="AUB2" s="208"/>
      <c r="AUC2" s="208"/>
      <c r="AUD2" s="208"/>
      <c r="AUE2" s="208"/>
      <c r="AUF2" s="208"/>
      <c r="AUG2" s="208"/>
      <c r="AUH2" s="208"/>
      <c r="AUI2" s="208"/>
      <c r="AUJ2" s="208"/>
      <c r="AUK2" s="208"/>
      <c r="AUL2" s="208"/>
      <c r="AUM2" s="208"/>
      <c r="AUN2" s="208"/>
      <c r="AUO2" s="208"/>
      <c r="AUP2" s="208"/>
      <c r="AUQ2" s="208"/>
      <c r="AUR2" s="208"/>
      <c r="AUS2" s="208"/>
      <c r="AUT2" s="208"/>
      <c r="AUU2" s="208"/>
      <c r="AUV2" s="208"/>
      <c r="AUW2" s="208"/>
      <c r="AUX2" s="208"/>
      <c r="AUY2" s="208"/>
      <c r="AUZ2" s="208"/>
      <c r="AVA2" s="208"/>
      <c r="AVB2" s="208"/>
      <c r="AVC2" s="208"/>
      <c r="AVD2" s="208"/>
      <c r="AVE2" s="208"/>
      <c r="AVF2" s="208"/>
      <c r="AVG2" s="208"/>
      <c r="AVH2" s="208"/>
      <c r="AVI2" s="208"/>
      <c r="AVJ2" s="208"/>
      <c r="AVK2" s="208"/>
      <c r="AVL2" s="208"/>
      <c r="AVM2" s="208"/>
      <c r="AVN2" s="208"/>
      <c r="AVO2" s="208"/>
      <c r="AVP2" s="208"/>
      <c r="AVQ2" s="208"/>
      <c r="AVR2" s="208"/>
      <c r="AVS2" s="208"/>
      <c r="AVT2" s="208"/>
      <c r="AVU2" s="208"/>
      <c r="AVV2" s="208"/>
      <c r="AVW2" s="208"/>
      <c r="AVX2" s="208"/>
      <c r="AVY2" s="208"/>
      <c r="AVZ2" s="208"/>
      <c r="AWA2" s="208"/>
      <c r="AWB2" s="208"/>
      <c r="AWC2" s="208"/>
      <c r="AWD2" s="208"/>
      <c r="AWE2" s="208"/>
      <c r="AWF2" s="208"/>
      <c r="AWG2" s="208"/>
      <c r="AWH2" s="208"/>
      <c r="AWI2" s="208"/>
      <c r="AWJ2" s="208"/>
      <c r="AWK2" s="208"/>
      <c r="AWL2" s="208"/>
      <c r="AWM2" s="208"/>
      <c r="AWN2" s="208"/>
      <c r="AWO2" s="208"/>
      <c r="AWP2" s="208"/>
      <c r="AWQ2" s="208"/>
      <c r="AWR2" s="208"/>
      <c r="AWS2" s="208"/>
      <c r="AWT2" s="208"/>
      <c r="AWU2" s="208"/>
      <c r="AWV2" s="208"/>
      <c r="AWW2" s="208"/>
      <c r="AWX2" s="208"/>
      <c r="AWY2" s="208"/>
      <c r="AWZ2" s="208"/>
      <c r="AXA2" s="208"/>
      <c r="AXB2" s="208"/>
      <c r="AXC2" s="208"/>
      <c r="AXD2" s="208"/>
      <c r="AXE2" s="208"/>
      <c r="AXF2" s="208"/>
      <c r="AXG2" s="208"/>
      <c r="AXH2" s="208"/>
      <c r="AXI2" s="208"/>
      <c r="AXJ2" s="208"/>
      <c r="AXK2" s="208"/>
      <c r="AXL2" s="208"/>
      <c r="AXM2" s="208"/>
      <c r="AXN2" s="208"/>
      <c r="AXO2" s="208"/>
      <c r="AXP2" s="208"/>
      <c r="AXQ2" s="208"/>
      <c r="AXR2" s="208"/>
      <c r="AXS2" s="208"/>
      <c r="AXT2" s="208"/>
      <c r="AXU2" s="208"/>
      <c r="AXV2" s="208"/>
      <c r="AXW2" s="208"/>
      <c r="AXX2" s="208"/>
      <c r="AXY2" s="208"/>
      <c r="AXZ2" s="208"/>
      <c r="AYA2" s="208"/>
      <c r="AYB2" s="208"/>
      <c r="AYC2" s="208"/>
      <c r="AYD2" s="208"/>
      <c r="AYE2" s="208"/>
      <c r="AYF2" s="208"/>
      <c r="AYG2" s="208"/>
      <c r="AYH2" s="208"/>
      <c r="AYI2" s="208"/>
      <c r="AYJ2" s="208"/>
      <c r="AYK2" s="208"/>
      <c r="AYL2" s="208"/>
      <c r="AYM2" s="208"/>
      <c r="AYN2" s="208"/>
      <c r="AYO2" s="208"/>
      <c r="AYP2" s="208"/>
      <c r="AYQ2" s="208"/>
      <c r="AYR2" s="208"/>
      <c r="AYS2" s="208"/>
      <c r="AYT2" s="208"/>
      <c r="AYU2" s="208"/>
      <c r="AYV2" s="208"/>
      <c r="AYW2" s="208"/>
      <c r="AYX2" s="208"/>
      <c r="AYY2" s="208"/>
      <c r="AYZ2" s="208"/>
      <c r="AZA2" s="208"/>
      <c r="AZB2" s="208"/>
      <c r="AZC2" s="208"/>
      <c r="AZD2" s="208"/>
      <c r="AZE2" s="208"/>
      <c r="AZF2" s="208"/>
      <c r="AZG2" s="208"/>
      <c r="AZH2" s="208"/>
      <c r="AZI2" s="208"/>
      <c r="AZJ2" s="208"/>
      <c r="AZK2" s="208"/>
      <c r="AZL2" s="208"/>
      <c r="AZM2" s="208"/>
      <c r="AZN2" s="208"/>
      <c r="AZO2" s="208"/>
      <c r="AZP2" s="208"/>
      <c r="AZQ2" s="208"/>
      <c r="AZR2" s="208"/>
      <c r="AZS2" s="208"/>
      <c r="AZT2" s="208"/>
      <c r="AZU2" s="208"/>
      <c r="AZV2" s="208"/>
      <c r="AZW2" s="208"/>
      <c r="AZX2" s="208"/>
      <c r="AZY2" s="208"/>
      <c r="AZZ2" s="208"/>
      <c r="BAA2" s="208"/>
      <c r="BAB2" s="208"/>
      <c r="BAC2" s="208"/>
      <c r="BAD2" s="208"/>
      <c r="BAE2" s="208"/>
      <c r="BAF2" s="208"/>
      <c r="BAG2" s="208"/>
      <c r="BAH2" s="208"/>
      <c r="BAI2" s="208"/>
      <c r="BAJ2" s="208"/>
      <c r="BAK2" s="208"/>
      <c r="BAL2" s="208"/>
      <c r="BAM2" s="208"/>
      <c r="BAN2" s="208"/>
      <c r="BAO2" s="208"/>
      <c r="BAP2" s="208"/>
      <c r="BAQ2" s="208"/>
      <c r="BAR2" s="208"/>
      <c r="BAS2" s="208"/>
      <c r="BAT2" s="208"/>
      <c r="BAU2" s="208"/>
      <c r="BAV2" s="208"/>
      <c r="BAW2" s="208"/>
      <c r="BAX2" s="208"/>
      <c r="BAY2" s="208"/>
      <c r="BAZ2" s="208"/>
      <c r="BBA2" s="208"/>
      <c r="BBB2" s="208"/>
      <c r="BBC2" s="208"/>
      <c r="BBD2" s="208"/>
      <c r="BBE2" s="208"/>
      <c r="BBF2" s="208"/>
      <c r="BBG2" s="208"/>
      <c r="BBH2" s="208"/>
      <c r="BBI2" s="208"/>
      <c r="BBJ2" s="208"/>
      <c r="BBK2" s="208"/>
      <c r="BBL2" s="208"/>
      <c r="BBM2" s="208"/>
      <c r="BBN2" s="208"/>
      <c r="BBO2" s="208"/>
      <c r="BBP2" s="208"/>
      <c r="BBQ2" s="208"/>
      <c r="BBR2" s="208"/>
      <c r="BBS2" s="208"/>
      <c r="BBT2" s="208"/>
      <c r="BBU2" s="208"/>
      <c r="BBV2" s="208"/>
      <c r="BBW2" s="208"/>
      <c r="BBX2" s="208"/>
      <c r="BBY2" s="208"/>
      <c r="BBZ2" s="208"/>
      <c r="BCA2" s="208"/>
      <c r="BCB2" s="208"/>
      <c r="BCC2" s="208"/>
      <c r="BCD2" s="208"/>
      <c r="BCE2" s="208"/>
      <c r="BCF2" s="208"/>
      <c r="BCG2" s="208"/>
      <c r="BCH2" s="208"/>
      <c r="BCI2" s="208"/>
      <c r="BCJ2" s="208"/>
      <c r="BCK2" s="208"/>
      <c r="BCL2" s="208"/>
      <c r="BCM2" s="208"/>
      <c r="BCN2" s="208"/>
      <c r="BCO2" s="208"/>
      <c r="BCP2" s="208"/>
      <c r="BCQ2" s="208"/>
      <c r="BCR2" s="208"/>
      <c r="BCS2" s="208"/>
      <c r="BCT2" s="208"/>
      <c r="BCU2" s="208"/>
      <c r="BCV2" s="208"/>
      <c r="BCW2" s="208"/>
      <c r="BCX2" s="208"/>
      <c r="BCY2" s="208"/>
      <c r="BCZ2" s="208"/>
      <c r="BDA2" s="208"/>
      <c r="BDB2" s="208"/>
      <c r="BDC2" s="208"/>
      <c r="BDD2" s="208"/>
      <c r="BDE2" s="208"/>
      <c r="BDF2" s="208"/>
      <c r="BDG2" s="208"/>
      <c r="BDH2" s="208"/>
      <c r="BDI2" s="208"/>
      <c r="BDJ2" s="208"/>
      <c r="BDK2" s="208"/>
      <c r="BDL2" s="208"/>
      <c r="BDM2" s="208"/>
      <c r="BDN2" s="208"/>
      <c r="BDO2" s="208"/>
      <c r="BDP2" s="208"/>
      <c r="BDQ2" s="208"/>
      <c r="BDR2" s="208"/>
      <c r="BDS2" s="208"/>
      <c r="BDT2" s="208"/>
      <c r="BDU2" s="208"/>
      <c r="BDV2" s="208"/>
      <c r="BDW2" s="208"/>
      <c r="BDX2" s="208"/>
      <c r="BDY2" s="208"/>
      <c r="BDZ2" s="208"/>
      <c r="BEA2" s="208"/>
      <c r="BEB2" s="208"/>
      <c r="BEC2" s="208"/>
      <c r="BED2" s="208"/>
      <c r="BEE2" s="208"/>
      <c r="BEF2" s="208"/>
      <c r="BEG2" s="208"/>
      <c r="BEH2" s="208"/>
      <c r="BEI2" s="208"/>
      <c r="BEJ2" s="208"/>
      <c r="BEK2" s="208"/>
      <c r="BEL2" s="208"/>
      <c r="BEM2" s="208"/>
      <c r="BEN2" s="208"/>
      <c r="BEO2" s="208"/>
      <c r="BEP2" s="208"/>
      <c r="BEQ2" s="208"/>
      <c r="BER2" s="208"/>
      <c r="BES2" s="208"/>
      <c r="BET2" s="208"/>
      <c r="BEU2" s="208"/>
      <c r="BEV2" s="208"/>
      <c r="BEW2" s="208"/>
      <c r="BEX2" s="208"/>
      <c r="BEY2" s="208"/>
      <c r="BEZ2" s="208"/>
      <c r="BFA2" s="208"/>
      <c r="BFB2" s="208"/>
      <c r="BFC2" s="208"/>
      <c r="BFD2" s="208"/>
      <c r="BFE2" s="208"/>
      <c r="BFF2" s="208"/>
      <c r="BFG2" s="208"/>
      <c r="BFH2" s="208"/>
      <c r="BFI2" s="208"/>
      <c r="BFJ2" s="208"/>
      <c r="BFK2" s="208"/>
      <c r="BFL2" s="208"/>
      <c r="BFM2" s="208"/>
      <c r="BFN2" s="208"/>
      <c r="BFO2" s="208"/>
      <c r="BFP2" s="208"/>
      <c r="BFQ2" s="208"/>
      <c r="BFR2" s="208"/>
      <c r="BFS2" s="208"/>
      <c r="BFT2" s="208"/>
      <c r="BFU2" s="208"/>
      <c r="BFV2" s="208"/>
      <c r="BFW2" s="208"/>
      <c r="BFX2" s="208"/>
      <c r="BFY2" s="208"/>
      <c r="BFZ2" s="208"/>
      <c r="BGA2" s="208"/>
      <c r="BGB2" s="208"/>
      <c r="BGC2" s="208"/>
      <c r="BGD2" s="208"/>
      <c r="BGE2" s="208"/>
      <c r="BGF2" s="208"/>
      <c r="BGG2" s="208"/>
      <c r="BGH2" s="208"/>
      <c r="BGI2" s="208"/>
      <c r="BGJ2" s="208"/>
      <c r="BGK2" s="208"/>
      <c r="BGL2" s="208"/>
      <c r="BGM2" s="208"/>
      <c r="BGN2" s="208"/>
      <c r="BGO2" s="208"/>
      <c r="BGP2" s="208"/>
      <c r="BGQ2" s="208"/>
      <c r="BGR2" s="208"/>
      <c r="BGS2" s="208"/>
      <c r="BGT2" s="208"/>
      <c r="BGU2" s="208"/>
      <c r="BGV2" s="208"/>
      <c r="BGW2" s="208"/>
      <c r="BGX2" s="208"/>
      <c r="BGY2" s="208"/>
      <c r="BGZ2" s="208"/>
      <c r="BHA2" s="208"/>
      <c r="BHB2" s="208"/>
      <c r="BHC2" s="208"/>
      <c r="BHD2" s="208"/>
      <c r="BHE2" s="208"/>
      <c r="BHF2" s="208"/>
      <c r="BHG2" s="208"/>
      <c r="BHH2" s="208"/>
      <c r="BHI2" s="208"/>
      <c r="BHJ2" s="208"/>
      <c r="BHK2" s="208"/>
      <c r="BHL2" s="208"/>
      <c r="BHM2" s="208"/>
      <c r="BHN2" s="208"/>
      <c r="BHO2" s="208"/>
      <c r="BHP2" s="208"/>
      <c r="BHQ2" s="208"/>
      <c r="BHR2" s="208"/>
      <c r="BHS2" s="208"/>
      <c r="BHT2" s="208"/>
      <c r="BHU2" s="208"/>
      <c r="BHV2" s="208"/>
      <c r="BHW2" s="208"/>
      <c r="BHX2" s="208"/>
      <c r="BHY2" s="208"/>
      <c r="BHZ2" s="208"/>
      <c r="BIA2" s="208"/>
      <c r="BIB2" s="208"/>
      <c r="BIC2" s="208"/>
      <c r="BID2" s="208"/>
      <c r="BIE2" s="208"/>
      <c r="BIF2" s="208"/>
      <c r="BIG2" s="208"/>
      <c r="BIH2" s="208"/>
      <c r="BII2" s="208"/>
      <c r="BIJ2" s="208"/>
      <c r="BIK2" s="208"/>
      <c r="BIL2" s="208"/>
      <c r="BIM2" s="208"/>
      <c r="BIN2" s="208"/>
      <c r="BIO2" s="208"/>
      <c r="BIP2" s="208"/>
      <c r="BIQ2" s="208"/>
      <c r="BIR2" s="208"/>
      <c r="BIS2" s="208"/>
      <c r="BIT2" s="208"/>
      <c r="BIU2" s="208"/>
      <c r="BIV2" s="208"/>
      <c r="BIW2" s="208"/>
      <c r="BIX2" s="208"/>
      <c r="BIY2" s="208"/>
      <c r="BIZ2" s="208"/>
      <c r="BJA2" s="208"/>
      <c r="BJB2" s="208"/>
      <c r="BJC2" s="208"/>
      <c r="BJD2" s="208"/>
      <c r="BJE2" s="208"/>
      <c r="BJF2" s="208"/>
      <c r="BJG2" s="208"/>
      <c r="BJH2" s="208"/>
      <c r="BJI2" s="208"/>
      <c r="BJJ2" s="208"/>
      <c r="BJK2" s="208"/>
      <c r="BJL2" s="208"/>
      <c r="BJM2" s="208"/>
      <c r="BJN2" s="208"/>
      <c r="BJO2" s="208"/>
      <c r="BJP2" s="208"/>
      <c r="BJQ2" s="208"/>
      <c r="BJR2" s="208"/>
      <c r="BJS2" s="208"/>
      <c r="BJT2" s="208"/>
      <c r="BJU2" s="208"/>
      <c r="BJV2" s="208"/>
      <c r="BJW2" s="208"/>
      <c r="BJX2" s="208"/>
      <c r="BJY2" s="208"/>
      <c r="BJZ2" s="208"/>
      <c r="BKA2" s="208"/>
      <c r="BKB2" s="208"/>
      <c r="BKC2" s="208"/>
      <c r="BKD2" s="208"/>
      <c r="BKE2" s="208"/>
      <c r="BKF2" s="208"/>
      <c r="BKG2" s="208"/>
      <c r="BKH2" s="208"/>
      <c r="BKI2" s="208"/>
      <c r="BKJ2" s="208"/>
      <c r="BKK2" s="208"/>
      <c r="BKL2" s="208"/>
      <c r="BKM2" s="208"/>
      <c r="BKN2" s="208"/>
      <c r="BKO2" s="208"/>
      <c r="BKP2" s="208"/>
      <c r="BKQ2" s="208"/>
      <c r="BKR2" s="208"/>
      <c r="BKS2" s="208"/>
      <c r="BKT2" s="208"/>
      <c r="BKU2" s="208"/>
      <c r="BKV2" s="208"/>
      <c r="BKW2" s="208"/>
      <c r="BKX2" s="208"/>
      <c r="BKY2" s="208"/>
      <c r="BKZ2" s="208"/>
      <c r="BLA2" s="208"/>
      <c r="BLB2" s="208"/>
      <c r="BLC2" s="208"/>
      <c r="BLD2" s="208"/>
      <c r="BLE2" s="208"/>
      <c r="BLF2" s="208"/>
      <c r="BLG2" s="208"/>
      <c r="BLH2" s="208"/>
      <c r="BLI2" s="208"/>
      <c r="BLJ2" s="208"/>
      <c r="BLK2" s="208"/>
      <c r="BLL2" s="208"/>
      <c r="BLM2" s="208"/>
      <c r="BLN2" s="208"/>
      <c r="BLO2" s="208"/>
      <c r="BLP2" s="208"/>
      <c r="BLQ2" s="208"/>
      <c r="BLR2" s="208"/>
      <c r="BLS2" s="208"/>
      <c r="BLT2" s="208"/>
      <c r="BLU2" s="208"/>
      <c r="BLV2" s="208"/>
      <c r="BLW2" s="208"/>
      <c r="BLX2" s="208"/>
      <c r="BLY2" s="208"/>
      <c r="BLZ2" s="208"/>
      <c r="BMA2" s="208"/>
      <c r="BMB2" s="208"/>
      <c r="BMC2" s="208"/>
      <c r="BMD2" s="208"/>
      <c r="BME2" s="208"/>
      <c r="BMF2" s="208"/>
      <c r="BMG2" s="208"/>
      <c r="BMH2" s="208"/>
      <c r="BMI2" s="208"/>
      <c r="BMJ2" s="208"/>
      <c r="BMK2" s="208"/>
      <c r="BML2" s="208"/>
      <c r="BMM2" s="208"/>
      <c r="BMN2" s="208"/>
      <c r="BMO2" s="208"/>
      <c r="BMP2" s="208"/>
      <c r="BMQ2" s="208"/>
      <c r="BMR2" s="208"/>
      <c r="BMS2" s="208"/>
      <c r="BMT2" s="208"/>
      <c r="BMU2" s="208"/>
      <c r="BMV2" s="208"/>
      <c r="BMW2" s="208"/>
      <c r="BMX2" s="208"/>
      <c r="BMY2" s="208"/>
      <c r="BMZ2" s="208"/>
      <c r="BNA2" s="208"/>
      <c r="BNB2" s="208"/>
      <c r="BNC2" s="208"/>
      <c r="BND2" s="208"/>
      <c r="BNE2" s="208"/>
      <c r="BNF2" s="208"/>
      <c r="BNG2" s="208"/>
      <c r="BNH2" s="208"/>
      <c r="BNI2" s="208"/>
      <c r="BNJ2" s="208"/>
      <c r="BNK2" s="208"/>
      <c r="BNL2" s="208"/>
      <c r="BNM2" s="208"/>
      <c r="BNN2" s="208"/>
      <c r="BNO2" s="208"/>
      <c r="BNP2" s="208"/>
      <c r="BNQ2" s="208"/>
      <c r="BNR2" s="208"/>
      <c r="BNS2" s="208"/>
      <c r="BNT2" s="208"/>
      <c r="BNU2" s="208"/>
      <c r="BNV2" s="208"/>
      <c r="BNW2" s="208"/>
      <c r="BNX2" s="208"/>
      <c r="BNY2" s="208"/>
      <c r="BNZ2" s="208"/>
      <c r="BOA2" s="208"/>
      <c r="BOB2" s="208"/>
      <c r="BOC2" s="208"/>
      <c r="BOD2" s="208"/>
      <c r="BOE2" s="208"/>
      <c r="BOF2" s="208"/>
      <c r="BOG2" s="208"/>
      <c r="BOH2" s="208"/>
      <c r="BOI2" s="208"/>
      <c r="BOJ2" s="208"/>
      <c r="BOK2" s="208"/>
      <c r="BOL2" s="208"/>
      <c r="BOM2" s="208"/>
      <c r="BON2" s="208"/>
      <c r="BOO2" s="208"/>
      <c r="BOP2" s="208"/>
      <c r="BOQ2" s="208"/>
      <c r="BOR2" s="208"/>
      <c r="BOS2" s="208"/>
      <c r="BOT2" s="208"/>
      <c r="BOU2" s="208"/>
      <c r="BOV2" s="208"/>
      <c r="BOW2" s="208"/>
      <c r="BOX2" s="208"/>
      <c r="BOY2" s="208"/>
      <c r="BOZ2" s="208"/>
      <c r="BPA2" s="208"/>
      <c r="BPB2" s="208"/>
      <c r="BPC2" s="208"/>
      <c r="BPD2" s="208"/>
      <c r="BPE2" s="208"/>
      <c r="BPF2" s="208"/>
      <c r="BPG2" s="208"/>
      <c r="BPH2" s="208"/>
      <c r="BPI2" s="208"/>
      <c r="BPJ2" s="208"/>
      <c r="BPK2" s="208"/>
      <c r="BPL2" s="208"/>
      <c r="BPM2" s="208"/>
      <c r="BPN2" s="208"/>
      <c r="BPO2" s="208"/>
      <c r="BPP2" s="208"/>
      <c r="BPQ2" s="208"/>
      <c r="BPR2" s="208"/>
      <c r="BPS2" s="208"/>
      <c r="BPT2" s="208"/>
      <c r="BPU2" s="208"/>
      <c r="BPV2" s="208"/>
      <c r="BPW2" s="208"/>
      <c r="BPX2" s="208"/>
      <c r="BPY2" s="208"/>
      <c r="BPZ2" s="208"/>
      <c r="BQA2" s="208"/>
      <c r="BQB2" s="208"/>
      <c r="BQC2" s="208"/>
      <c r="BQD2" s="208"/>
      <c r="BQE2" s="208"/>
      <c r="BQF2" s="208"/>
      <c r="BQG2" s="208"/>
      <c r="BQH2" s="208"/>
      <c r="BQI2" s="208"/>
      <c r="BQJ2" s="208"/>
      <c r="BQK2" s="208"/>
      <c r="BQL2" s="208"/>
      <c r="BQM2" s="208"/>
      <c r="BQN2" s="208"/>
      <c r="BQO2" s="208"/>
      <c r="BQP2" s="208"/>
      <c r="BQQ2" s="208"/>
      <c r="BQR2" s="208"/>
      <c r="BQS2" s="208"/>
      <c r="BQT2" s="208"/>
      <c r="BQU2" s="208"/>
      <c r="BQV2" s="208"/>
      <c r="BQW2" s="208"/>
      <c r="BQX2" s="208"/>
      <c r="BQY2" s="208"/>
      <c r="BQZ2" s="208"/>
      <c r="BRA2" s="208"/>
      <c r="BRB2" s="208"/>
      <c r="BRC2" s="208"/>
      <c r="BRD2" s="208"/>
      <c r="BRE2" s="208"/>
      <c r="BRF2" s="208"/>
      <c r="BRG2" s="208"/>
      <c r="BRH2" s="208"/>
      <c r="BRI2" s="208"/>
      <c r="BRJ2" s="208"/>
      <c r="BRK2" s="208"/>
      <c r="BRL2" s="208"/>
      <c r="BRM2" s="208"/>
      <c r="BRN2" s="208"/>
      <c r="BRO2" s="208"/>
      <c r="BRP2" s="208"/>
      <c r="BRQ2" s="208"/>
      <c r="BRR2" s="208"/>
      <c r="BRS2" s="208"/>
      <c r="BRT2" s="208"/>
      <c r="BRU2" s="208"/>
      <c r="BRV2" s="208"/>
      <c r="BRW2" s="208"/>
      <c r="BRX2" s="208"/>
      <c r="BRY2" s="208"/>
      <c r="BRZ2" s="208"/>
      <c r="BSA2" s="208"/>
      <c r="BSB2" s="208"/>
      <c r="BSC2" s="208"/>
      <c r="BSD2" s="208"/>
      <c r="BSE2" s="208"/>
      <c r="BSF2" s="208"/>
      <c r="BSG2" s="208"/>
      <c r="BSH2" s="208"/>
      <c r="BSI2" s="208"/>
      <c r="BSJ2" s="208"/>
      <c r="BSK2" s="208"/>
      <c r="BSL2" s="208"/>
      <c r="BSM2" s="208"/>
      <c r="BSN2" s="208"/>
      <c r="BSO2" s="208"/>
      <c r="BSP2" s="208"/>
      <c r="BSQ2" s="208"/>
      <c r="BSR2" s="208"/>
      <c r="BSS2" s="208"/>
      <c r="BST2" s="208"/>
      <c r="BSU2" s="208"/>
      <c r="BSV2" s="208"/>
      <c r="BSW2" s="208"/>
      <c r="BSX2" s="208"/>
      <c r="BSY2" s="208"/>
      <c r="BSZ2" s="208"/>
      <c r="BTA2" s="208"/>
      <c r="BTB2" s="208"/>
      <c r="BTC2" s="208"/>
      <c r="BTD2" s="208"/>
      <c r="BTE2" s="208"/>
      <c r="BTF2" s="208"/>
      <c r="BTG2" s="208"/>
      <c r="BTH2" s="208"/>
      <c r="BTI2" s="208"/>
      <c r="BTJ2" s="208"/>
      <c r="BTK2" s="208"/>
      <c r="BTL2" s="208"/>
      <c r="BTM2" s="208"/>
      <c r="BTN2" s="208"/>
      <c r="BTO2" s="208"/>
      <c r="BTP2" s="208"/>
      <c r="BTQ2" s="208"/>
      <c r="BTR2" s="208"/>
      <c r="BTS2" s="208"/>
      <c r="BTT2" s="208"/>
      <c r="BTU2" s="208"/>
      <c r="BTV2" s="208"/>
      <c r="BTW2" s="208"/>
      <c r="BTX2" s="208"/>
      <c r="BTY2" s="208"/>
      <c r="BTZ2" s="208"/>
      <c r="BUA2" s="208"/>
      <c r="BUB2" s="208"/>
      <c r="BUC2" s="208"/>
      <c r="BUD2" s="208"/>
      <c r="BUE2" s="208"/>
      <c r="BUF2" s="208"/>
      <c r="BUG2" s="208"/>
      <c r="BUH2" s="208"/>
      <c r="BUI2" s="208"/>
      <c r="BUJ2" s="208"/>
      <c r="BUK2" s="208"/>
      <c r="BUL2" s="208"/>
      <c r="BUM2" s="208"/>
      <c r="BUN2" s="208"/>
      <c r="BUO2" s="208"/>
      <c r="BUP2" s="208"/>
      <c r="BUQ2" s="208"/>
      <c r="BUR2" s="208"/>
      <c r="BUS2" s="208"/>
      <c r="BUT2" s="208"/>
      <c r="BUU2" s="208"/>
      <c r="BUV2" s="208"/>
      <c r="BUW2" s="208"/>
      <c r="BUX2" s="208"/>
      <c r="BUY2" s="208"/>
      <c r="BUZ2" s="208"/>
      <c r="BVA2" s="208"/>
      <c r="BVB2" s="208"/>
      <c r="BVC2" s="208"/>
      <c r="BVD2" s="208"/>
      <c r="BVE2" s="208"/>
      <c r="BVF2" s="208"/>
      <c r="BVG2" s="208"/>
      <c r="BVH2" s="208"/>
      <c r="BVI2" s="208"/>
      <c r="BVJ2" s="208"/>
      <c r="BVK2" s="208"/>
      <c r="BVL2" s="208"/>
      <c r="BVM2" s="208"/>
      <c r="BVN2" s="208"/>
      <c r="BVO2" s="208"/>
      <c r="BVP2" s="208"/>
      <c r="BVQ2" s="208"/>
      <c r="BVR2" s="208"/>
      <c r="BVS2" s="208"/>
      <c r="BVT2" s="208"/>
      <c r="BVU2" s="208"/>
      <c r="BVV2" s="208"/>
      <c r="BVW2" s="208"/>
      <c r="BVX2" s="208"/>
      <c r="BVY2" s="208"/>
      <c r="BVZ2" s="208"/>
      <c r="BWA2" s="208"/>
      <c r="BWB2" s="208"/>
      <c r="BWC2" s="208"/>
      <c r="BWD2" s="208"/>
      <c r="BWE2" s="208"/>
      <c r="BWF2" s="208"/>
      <c r="BWG2" s="208"/>
      <c r="BWH2" s="208"/>
      <c r="BWI2" s="208"/>
      <c r="BWJ2" s="208"/>
      <c r="BWK2" s="208"/>
      <c r="BWL2" s="208"/>
      <c r="BWM2" s="208"/>
      <c r="BWN2" s="208"/>
      <c r="BWO2" s="208"/>
      <c r="BWP2" s="208"/>
      <c r="BWQ2" s="208"/>
      <c r="BWR2" s="208"/>
      <c r="BWS2" s="208"/>
      <c r="BWT2" s="208"/>
      <c r="BWU2" s="208"/>
      <c r="BWV2" s="208"/>
      <c r="BWW2" s="208"/>
      <c r="BWX2" s="208"/>
      <c r="BWY2" s="208"/>
      <c r="BWZ2" s="208"/>
      <c r="BXA2" s="208"/>
      <c r="BXB2" s="208"/>
      <c r="BXC2" s="208"/>
      <c r="BXD2" s="208"/>
      <c r="BXE2" s="208"/>
      <c r="BXF2" s="208"/>
      <c r="BXG2" s="208"/>
      <c r="BXH2" s="208"/>
      <c r="BXI2" s="208"/>
      <c r="BXJ2" s="208"/>
      <c r="BXK2" s="208"/>
      <c r="BXL2" s="208"/>
      <c r="BXM2" s="208"/>
      <c r="BXN2" s="208"/>
      <c r="BXO2" s="208"/>
      <c r="BXP2" s="208"/>
      <c r="BXQ2" s="208"/>
      <c r="BXR2" s="208"/>
      <c r="BXS2" s="208"/>
      <c r="BXT2" s="208"/>
      <c r="BXU2" s="208"/>
      <c r="BXV2" s="208"/>
      <c r="BXW2" s="208"/>
      <c r="BXX2" s="208"/>
      <c r="BXY2" s="208"/>
      <c r="BXZ2" s="208"/>
      <c r="BYA2" s="208"/>
      <c r="BYB2" s="208"/>
      <c r="BYC2" s="208"/>
      <c r="BYD2" s="208"/>
      <c r="BYE2" s="208"/>
      <c r="BYF2" s="208"/>
      <c r="BYG2" s="208"/>
      <c r="BYH2" s="208"/>
      <c r="BYI2" s="208"/>
      <c r="BYJ2" s="208"/>
      <c r="BYK2" s="208"/>
      <c r="BYL2" s="208"/>
      <c r="BYM2" s="208"/>
      <c r="BYN2" s="208"/>
      <c r="BYO2" s="208"/>
      <c r="BYP2" s="208"/>
      <c r="BYQ2" s="208"/>
      <c r="BYR2" s="208"/>
      <c r="BYS2" s="208"/>
      <c r="BYT2" s="208"/>
      <c r="BYU2" s="208"/>
      <c r="BYV2" s="208"/>
      <c r="BYW2" s="208"/>
      <c r="BYX2" s="208"/>
      <c r="BYY2" s="208"/>
      <c r="BYZ2" s="208"/>
      <c r="BZA2" s="208"/>
      <c r="BZB2" s="208"/>
      <c r="BZC2" s="208"/>
      <c r="BZD2" s="208"/>
      <c r="BZE2" s="208"/>
      <c r="BZF2" s="208"/>
      <c r="BZG2" s="208"/>
      <c r="BZH2" s="208"/>
      <c r="BZI2" s="208"/>
      <c r="BZJ2" s="208"/>
      <c r="BZK2" s="208"/>
      <c r="BZL2" s="208"/>
      <c r="BZM2" s="208"/>
      <c r="BZN2" s="208"/>
      <c r="BZO2" s="208"/>
      <c r="BZP2" s="208"/>
      <c r="BZQ2" s="208"/>
      <c r="BZR2" s="208"/>
      <c r="BZS2" s="208"/>
      <c r="BZT2" s="208"/>
      <c r="BZU2" s="208"/>
      <c r="BZV2" s="208"/>
      <c r="BZW2" s="208"/>
      <c r="BZX2" s="208"/>
      <c r="BZY2" s="208"/>
      <c r="BZZ2" s="208"/>
      <c r="CAA2" s="208"/>
      <c r="CAB2" s="208"/>
      <c r="CAC2" s="208"/>
      <c r="CAD2" s="208"/>
      <c r="CAE2" s="208"/>
      <c r="CAF2" s="208"/>
      <c r="CAG2" s="208"/>
      <c r="CAH2" s="208"/>
      <c r="CAI2" s="208"/>
      <c r="CAJ2" s="208"/>
      <c r="CAK2" s="208"/>
      <c r="CAL2" s="208"/>
      <c r="CAM2" s="208"/>
      <c r="CAN2" s="208"/>
      <c r="CAO2" s="208"/>
      <c r="CAP2" s="208"/>
      <c r="CAQ2" s="208"/>
      <c r="CAR2" s="208"/>
      <c r="CAS2" s="208"/>
      <c r="CAT2" s="208"/>
      <c r="CAU2" s="208"/>
      <c r="CAV2" s="208"/>
      <c r="CAW2" s="208"/>
      <c r="CAX2" s="208"/>
      <c r="CAY2" s="208"/>
      <c r="CAZ2" s="208"/>
      <c r="CBA2" s="208"/>
      <c r="CBB2" s="208"/>
      <c r="CBC2" s="208"/>
      <c r="CBD2" s="208"/>
      <c r="CBE2" s="208"/>
      <c r="CBF2" s="208"/>
      <c r="CBG2" s="208"/>
      <c r="CBH2" s="208"/>
      <c r="CBI2" s="208"/>
      <c r="CBJ2" s="208"/>
      <c r="CBK2" s="208"/>
      <c r="CBL2" s="208"/>
      <c r="CBM2" s="208"/>
      <c r="CBN2" s="208"/>
      <c r="CBO2" s="208"/>
      <c r="CBP2" s="208"/>
      <c r="CBQ2" s="208"/>
      <c r="CBR2" s="208"/>
      <c r="CBS2" s="208"/>
      <c r="CBT2" s="208"/>
      <c r="CBU2" s="208"/>
      <c r="CBV2" s="208"/>
      <c r="CBW2" s="208"/>
      <c r="CBX2" s="208"/>
      <c r="CBY2" s="208"/>
      <c r="CBZ2" s="208"/>
      <c r="CCA2" s="208"/>
      <c r="CCB2" s="208"/>
      <c r="CCC2" s="208"/>
      <c r="CCD2" s="208"/>
      <c r="CCE2" s="208"/>
      <c r="CCF2" s="208"/>
      <c r="CCG2" s="208"/>
      <c r="CCH2" s="208"/>
      <c r="CCI2" s="208"/>
      <c r="CCJ2" s="208"/>
      <c r="CCK2" s="208"/>
      <c r="CCL2" s="208"/>
      <c r="CCM2" s="208"/>
      <c r="CCN2" s="208"/>
      <c r="CCO2" s="208"/>
      <c r="CCP2" s="208"/>
      <c r="CCQ2" s="208"/>
      <c r="CCR2" s="208"/>
      <c r="CCS2" s="208"/>
      <c r="CCT2" s="208"/>
      <c r="CCU2" s="208"/>
      <c r="CCV2" s="208"/>
      <c r="CCW2" s="208"/>
      <c r="CCX2" s="208"/>
      <c r="CCY2" s="208"/>
      <c r="CCZ2" s="208"/>
      <c r="CDA2" s="208"/>
      <c r="CDB2" s="208"/>
      <c r="CDC2" s="208"/>
      <c r="CDD2" s="208"/>
      <c r="CDE2" s="208"/>
      <c r="CDF2" s="208"/>
      <c r="CDG2" s="208"/>
      <c r="CDH2" s="208"/>
      <c r="CDI2" s="208"/>
      <c r="CDJ2" s="208"/>
      <c r="CDK2" s="208"/>
      <c r="CDL2" s="208"/>
      <c r="CDM2" s="208"/>
      <c r="CDN2" s="208"/>
      <c r="CDO2" s="208"/>
      <c r="CDP2" s="208"/>
      <c r="CDQ2" s="208"/>
      <c r="CDR2" s="208"/>
      <c r="CDS2" s="208"/>
      <c r="CDT2" s="208"/>
      <c r="CDU2" s="208"/>
      <c r="CDV2" s="208"/>
      <c r="CDW2" s="208"/>
      <c r="CDX2" s="208"/>
      <c r="CDY2" s="208"/>
      <c r="CDZ2" s="208"/>
      <c r="CEA2" s="208"/>
      <c r="CEB2" s="208"/>
      <c r="CEC2" s="208"/>
      <c r="CED2" s="208"/>
      <c r="CEE2" s="208"/>
      <c r="CEF2" s="208"/>
      <c r="CEG2" s="208"/>
      <c r="CEH2" s="208"/>
      <c r="CEI2" s="208"/>
      <c r="CEJ2" s="208"/>
      <c r="CEK2" s="208"/>
      <c r="CEL2" s="208"/>
      <c r="CEM2" s="208"/>
      <c r="CEN2" s="208"/>
      <c r="CEO2" s="208"/>
      <c r="CEP2" s="208"/>
      <c r="CEQ2" s="208"/>
      <c r="CER2" s="208"/>
      <c r="CES2" s="208"/>
      <c r="CET2" s="208"/>
      <c r="CEU2" s="208"/>
      <c r="CEV2" s="208"/>
      <c r="CEW2" s="208"/>
      <c r="CEX2" s="208"/>
      <c r="CEY2" s="208"/>
      <c r="CEZ2" s="208"/>
      <c r="CFA2" s="208"/>
      <c r="CFB2" s="208"/>
      <c r="CFC2" s="208"/>
      <c r="CFD2" s="208"/>
      <c r="CFE2" s="208"/>
      <c r="CFF2" s="208"/>
      <c r="CFG2" s="208"/>
      <c r="CFH2" s="208"/>
      <c r="CFI2" s="208"/>
      <c r="CFJ2" s="208"/>
      <c r="CFK2" s="208"/>
      <c r="CFL2" s="208"/>
      <c r="CFM2" s="208"/>
      <c r="CFN2" s="208"/>
      <c r="CFO2" s="208"/>
      <c r="CFP2" s="208"/>
      <c r="CFQ2" s="208"/>
      <c r="CFR2" s="208"/>
      <c r="CFS2" s="208"/>
      <c r="CFT2" s="208"/>
      <c r="CFU2" s="208"/>
      <c r="CFV2" s="208"/>
      <c r="CFW2" s="208"/>
      <c r="CFX2" s="208"/>
      <c r="CFY2" s="208"/>
      <c r="CFZ2" s="208"/>
      <c r="CGA2" s="208"/>
      <c r="CGB2" s="208"/>
      <c r="CGC2" s="208"/>
      <c r="CGD2" s="208"/>
      <c r="CGE2" s="208"/>
      <c r="CGF2" s="208"/>
      <c r="CGG2" s="208"/>
      <c r="CGH2" s="208"/>
      <c r="CGI2" s="208"/>
      <c r="CGJ2" s="208"/>
      <c r="CGK2" s="208"/>
      <c r="CGL2" s="208"/>
      <c r="CGM2" s="208"/>
      <c r="CGN2" s="208"/>
      <c r="CGO2" s="208"/>
      <c r="CGP2" s="208"/>
      <c r="CGQ2" s="208"/>
      <c r="CGR2" s="208"/>
      <c r="CGS2" s="208"/>
      <c r="CGT2" s="208"/>
      <c r="CGU2" s="208"/>
      <c r="CGV2" s="208"/>
      <c r="CGW2" s="208"/>
      <c r="CGX2" s="208"/>
      <c r="CGY2" s="208"/>
      <c r="CGZ2" s="208"/>
      <c r="CHA2" s="208"/>
      <c r="CHB2" s="208"/>
      <c r="CHC2" s="208"/>
      <c r="CHD2" s="208"/>
      <c r="CHE2" s="208"/>
      <c r="CHF2" s="208"/>
      <c r="CHG2" s="208"/>
      <c r="CHH2" s="208"/>
      <c r="CHI2" s="208"/>
      <c r="CHJ2" s="208"/>
      <c r="CHK2" s="208"/>
      <c r="CHL2" s="208"/>
      <c r="CHM2" s="208"/>
      <c r="CHN2" s="208"/>
      <c r="CHO2" s="208"/>
      <c r="CHP2" s="208"/>
      <c r="CHQ2" s="208"/>
      <c r="CHR2" s="208"/>
      <c r="CHS2" s="208"/>
      <c r="CHT2" s="208"/>
      <c r="CHU2" s="208"/>
      <c r="CHV2" s="208"/>
      <c r="CHW2" s="208"/>
      <c r="CHX2" s="208"/>
      <c r="CHY2" s="208"/>
      <c r="CHZ2" s="208"/>
      <c r="CIA2" s="208"/>
      <c r="CIB2" s="208"/>
      <c r="CIC2" s="208"/>
      <c r="CID2" s="208"/>
      <c r="CIE2" s="208"/>
      <c r="CIF2" s="208"/>
      <c r="CIG2" s="208"/>
      <c r="CIH2" s="208"/>
      <c r="CII2" s="208"/>
      <c r="CIJ2" s="208"/>
      <c r="CIK2" s="208"/>
      <c r="CIL2" s="208"/>
      <c r="CIM2" s="208"/>
      <c r="CIN2" s="208"/>
      <c r="CIO2" s="208"/>
      <c r="CIP2" s="208"/>
      <c r="CIQ2" s="208"/>
      <c r="CIR2" s="208"/>
      <c r="CIS2" s="208"/>
      <c r="CIT2" s="208"/>
      <c r="CIU2" s="208"/>
      <c r="CIV2" s="208"/>
      <c r="CIW2" s="208"/>
      <c r="CIX2" s="208"/>
      <c r="CIY2" s="208"/>
      <c r="CIZ2" s="208"/>
      <c r="CJA2" s="208"/>
      <c r="CJB2" s="208"/>
      <c r="CJC2" s="208"/>
      <c r="CJD2" s="208"/>
      <c r="CJE2" s="208"/>
      <c r="CJF2" s="208"/>
      <c r="CJG2" s="208"/>
      <c r="CJH2" s="208"/>
      <c r="CJI2" s="208"/>
      <c r="CJJ2" s="208"/>
      <c r="CJK2" s="208"/>
      <c r="CJL2" s="208"/>
      <c r="CJM2" s="208"/>
      <c r="CJN2" s="208"/>
      <c r="CJO2" s="208"/>
      <c r="CJP2" s="208"/>
      <c r="CJQ2" s="208"/>
      <c r="CJR2" s="208"/>
      <c r="CJS2" s="208"/>
      <c r="CJT2" s="208"/>
      <c r="CJU2" s="208"/>
      <c r="CJV2" s="208"/>
      <c r="CJW2" s="208"/>
      <c r="CJX2" s="208"/>
      <c r="CJY2" s="208"/>
      <c r="CJZ2" s="208"/>
      <c r="CKA2" s="208"/>
      <c r="CKB2" s="208"/>
      <c r="CKC2" s="208"/>
      <c r="CKD2" s="208"/>
      <c r="CKE2" s="208"/>
      <c r="CKF2" s="208"/>
      <c r="CKG2" s="208"/>
      <c r="CKH2" s="208"/>
      <c r="CKI2" s="208"/>
      <c r="CKJ2" s="208"/>
      <c r="CKK2" s="208"/>
      <c r="CKL2" s="208"/>
      <c r="CKM2" s="208"/>
      <c r="CKN2" s="208"/>
      <c r="CKO2" s="208"/>
      <c r="CKP2" s="208"/>
      <c r="CKQ2" s="208"/>
      <c r="CKR2" s="208"/>
      <c r="CKS2" s="208"/>
      <c r="CKT2" s="208"/>
      <c r="CKU2" s="208"/>
      <c r="CKV2" s="208"/>
      <c r="CKW2" s="208"/>
      <c r="CKX2" s="208"/>
      <c r="CKY2" s="208"/>
      <c r="CKZ2" s="208"/>
      <c r="CLA2" s="208"/>
      <c r="CLB2" s="208"/>
      <c r="CLC2" s="208"/>
      <c r="CLD2" s="208"/>
      <c r="CLE2" s="208"/>
      <c r="CLF2" s="208"/>
      <c r="CLG2" s="208"/>
      <c r="CLH2" s="208"/>
      <c r="CLI2" s="208"/>
      <c r="CLJ2" s="208"/>
      <c r="CLK2" s="208"/>
      <c r="CLL2" s="208"/>
      <c r="CLM2" s="208"/>
      <c r="CLN2" s="208"/>
      <c r="CLO2" s="208"/>
      <c r="CLP2" s="208"/>
      <c r="CLQ2" s="208"/>
      <c r="CLR2" s="208"/>
      <c r="CLS2" s="208"/>
      <c r="CLT2" s="208"/>
      <c r="CLU2" s="208"/>
      <c r="CLV2" s="208"/>
      <c r="CLW2" s="208"/>
      <c r="CLX2" s="208"/>
      <c r="CLY2" s="208"/>
      <c r="CLZ2" s="208"/>
      <c r="CMA2" s="208"/>
      <c r="CMB2" s="208"/>
      <c r="CMC2" s="208"/>
      <c r="CMD2" s="208"/>
      <c r="CME2" s="208"/>
      <c r="CMF2" s="208"/>
      <c r="CMG2" s="208"/>
      <c r="CMH2" s="208"/>
      <c r="CMI2" s="208"/>
      <c r="CMJ2" s="208"/>
      <c r="CMK2" s="208"/>
      <c r="CML2" s="208"/>
      <c r="CMM2" s="208"/>
      <c r="CMN2" s="208"/>
      <c r="CMO2" s="208"/>
      <c r="CMP2" s="208"/>
      <c r="CMQ2" s="208"/>
      <c r="CMR2" s="208"/>
      <c r="CMS2" s="208"/>
      <c r="CMT2" s="208"/>
      <c r="CMU2" s="208"/>
      <c r="CMV2" s="208"/>
      <c r="CMW2" s="208"/>
      <c r="CMX2" s="208"/>
      <c r="CMY2" s="208"/>
      <c r="CMZ2" s="208"/>
      <c r="CNA2" s="208"/>
      <c r="CNB2" s="208"/>
      <c r="CNC2" s="208"/>
      <c r="CND2" s="208"/>
      <c r="CNE2" s="208"/>
      <c r="CNF2" s="208"/>
      <c r="CNG2" s="208"/>
      <c r="CNH2" s="208"/>
      <c r="CNI2" s="208"/>
      <c r="CNJ2" s="208"/>
      <c r="CNK2" s="208"/>
      <c r="CNL2" s="208"/>
      <c r="CNM2" s="208"/>
      <c r="CNN2" s="208"/>
      <c r="CNO2" s="208"/>
      <c r="CNP2" s="208"/>
      <c r="CNQ2" s="208"/>
      <c r="CNR2" s="208"/>
      <c r="CNS2" s="208"/>
      <c r="CNT2" s="208"/>
      <c r="CNU2" s="208"/>
      <c r="CNV2" s="208"/>
      <c r="CNW2" s="208"/>
      <c r="CNX2" s="208"/>
      <c r="CNY2" s="208"/>
      <c r="CNZ2" s="208"/>
      <c r="COA2" s="208"/>
      <c r="COB2" s="208"/>
      <c r="COC2" s="208"/>
      <c r="COD2" s="208"/>
      <c r="COE2" s="208"/>
      <c r="COF2" s="208"/>
      <c r="COG2" s="208"/>
      <c r="COH2" s="208"/>
      <c r="COI2" s="208"/>
      <c r="COJ2" s="208"/>
      <c r="COK2" s="208"/>
      <c r="COL2" s="208"/>
      <c r="COM2" s="208"/>
      <c r="CON2" s="208"/>
      <c r="COO2" s="208"/>
      <c r="COP2" s="208"/>
      <c r="COQ2" s="208"/>
      <c r="COR2" s="208"/>
      <c r="COS2" s="208"/>
      <c r="COT2" s="208"/>
      <c r="COU2" s="208"/>
      <c r="COV2" s="208"/>
      <c r="COW2" s="208"/>
      <c r="COX2" s="208"/>
      <c r="COY2" s="208"/>
      <c r="COZ2" s="208"/>
      <c r="CPA2" s="208"/>
      <c r="CPB2" s="208"/>
      <c r="CPC2" s="208"/>
      <c r="CPD2" s="208"/>
      <c r="CPE2" s="208"/>
      <c r="CPF2" s="208"/>
      <c r="CPG2" s="208"/>
      <c r="CPH2" s="208"/>
      <c r="CPI2" s="208"/>
      <c r="CPJ2" s="208"/>
      <c r="CPK2" s="208"/>
      <c r="CPL2" s="208"/>
      <c r="CPM2" s="208"/>
      <c r="CPN2" s="208"/>
      <c r="CPO2" s="208"/>
      <c r="CPP2" s="208"/>
      <c r="CPQ2" s="208"/>
      <c r="CPR2" s="208"/>
      <c r="CPS2" s="208"/>
      <c r="CPT2" s="208"/>
      <c r="CPU2" s="208"/>
      <c r="CPV2" s="208"/>
      <c r="CPW2" s="208"/>
      <c r="CPX2" s="208"/>
      <c r="CPY2" s="208"/>
      <c r="CPZ2" s="208"/>
      <c r="CQA2" s="208"/>
      <c r="CQB2" s="208"/>
      <c r="CQC2" s="208"/>
      <c r="CQD2" s="208"/>
      <c r="CQE2" s="208"/>
      <c r="CQF2" s="208"/>
      <c r="CQG2" s="208"/>
      <c r="CQH2" s="208"/>
      <c r="CQI2" s="208"/>
      <c r="CQJ2" s="208"/>
      <c r="CQK2" s="208"/>
      <c r="CQL2" s="208"/>
      <c r="CQM2" s="208"/>
      <c r="CQN2" s="208"/>
      <c r="CQO2" s="208"/>
      <c r="CQP2" s="208"/>
      <c r="CQQ2" s="208"/>
      <c r="CQR2" s="208"/>
      <c r="CQS2" s="208"/>
      <c r="CQT2" s="208"/>
      <c r="CQU2" s="208"/>
      <c r="CQV2" s="208"/>
      <c r="CQW2" s="208"/>
      <c r="CQX2" s="208"/>
      <c r="CQY2" s="208"/>
      <c r="CQZ2" s="208"/>
      <c r="CRA2" s="208"/>
      <c r="CRB2" s="208"/>
      <c r="CRC2" s="208"/>
      <c r="CRD2" s="208"/>
      <c r="CRE2" s="208"/>
      <c r="CRF2" s="208"/>
      <c r="CRG2" s="208"/>
      <c r="CRH2" s="208"/>
      <c r="CRI2" s="208"/>
      <c r="CRJ2" s="208"/>
      <c r="CRK2" s="208"/>
      <c r="CRL2" s="208"/>
      <c r="CRM2" s="208"/>
      <c r="CRN2" s="208"/>
      <c r="CRO2" s="208"/>
      <c r="CRP2" s="208"/>
      <c r="CRQ2" s="208"/>
      <c r="CRR2" s="208"/>
      <c r="CRS2" s="208"/>
      <c r="CRT2" s="208"/>
      <c r="CRU2" s="208"/>
      <c r="CRV2" s="208"/>
      <c r="CRW2" s="208"/>
      <c r="CRX2" s="208"/>
      <c r="CRY2" s="208"/>
      <c r="CRZ2" s="208"/>
      <c r="CSA2" s="208"/>
      <c r="CSB2" s="208"/>
      <c r="CSC2" s="208"/>
      <c r="CSD2" s="208"/>
      <c r="CSE2" s="208"/>
      <c r="CSF2" s="208"/>
      <c r="CSG2" s="208"/>
      <c r="CSH2" s="208"/>
      <c r="CSI2" s="208"/>
      <c r="CSJ2" s="208"/>
      <c r="CSK2" s="208"/>
      <c r="CSL2" s="208"/>
      <c r="CSM2" s="208"/>
      <c r="CSN2" s="208"/>
      <c r="CSO2" s="208"/>
      <c r="CSP2" s="208"/>
      <c r="CSQ2" s="208"/>
      <c r="CSR2" s="208"/>
      <c r="CSS2" s="208"/>
      <c r="CST2" s="208"/>
      <c r="CSU2" s="208"/>
      <c r="CSV2" s="208"/>
      <c r="CSW2" s="208"/>
      <c r="CSX2" s="208"/>
      <c r="CSY2" s="208"/>
      <c r="CSZ2" s="208"/>
      <c r="CTA2" s="208"/>
      <c r="CTB2" s="208"/>
      <c r="CTC2" s="208"/>
      <c r="CTD2" s="208"/>
      <c r="CTE2" s="208"/>
      <c r="CTF2" s="208"/>
      <c r="CTG2" s="208"/>
      <c r="CTH2" s="208"/>
      <c r="CTI2" s="208"/>
      <c r="CTJ2" s="208"/>
      <c r="CTK2" s="208"/>
      <c r="CTL2" s="208"/>
      <c r="CTM2" s="208"/>
      <c r="CTN2" s="208"/>
      <c r="CTO2" s="208"/>
      <c r="CTP2" s="208"/>
      <c r="CTQ2" s="208"/>
      <c r="CTR2" s="208"/>
      <c r="CTS2" s="208"/>
      <c r="CTT2" s="208"/>
      <c r="CTU2" s="208"/>
      <c r="CTV2" s="208"/>
      <c r="CTW2" s="208"/>
      <c r="CTX2" s="208"/>
      <c r="CTY2" s="208"/>
      <c r="CTZ2" s="208"/>
      <c r="CUA2" s="208"/>
      <c r="CUB2" s="208"/>
      <c r="CUC2" s="208"/>
      <c r="CUD2" s="208"/>
      <c r="CUE2" s="208"/>
      <c r="CUF2" s="208"/>
      <c r="CUG2" s="208"/>
      <c r="CUH2" s="208"/>
      <c r="CUI2" s="208"/>
      <c r="CUJ2" s="208"/>
      <c r="CUK2" s="208"/>
      <c r="CUL2" s="208"/>
      <c r="CUM2" s="208"/>
      <c r="CUN2" s="208"/>
      <c r="CUO2" s="208"/>
      <c r="CUP2" s="208"/>
      <c r="CUQ2" s="208"/>
      <c r="CUR2" s="208"/>
      <c r="CUS2" s="208"/>
      <c r="CUT2" s="208"/>
      <c r="CUU2" s="208"/>
      <c r="CUV2" s="208"/>
      <c r="CUW2" s="208"/>
      <c r="CUX2" s="208"/>
      <c r="CUY2" s="208"/>
      <c r="CUZ2" s="208"/>
      <c r="CVA2" s="208"/>
      <c r="CVB2" s="208"/>
      <c r="CVC2" s="208"/>
      <c r="CVD2" s="208"/>
      <c r="CVE2" s="208"/>
      <c r="CVF2" s="208"/>
      <c r="CVG2" s="208"/>
      <c r="CVH2" s="208"/>
      <c r="CVI2" s="208"/>
      <c r="CVJ2" s="208"/>
      <c r="CVK2" s="208"/>
      <c r="CVL2" s="208"/>
      <c r="CVM2" s="208"/>
      <c r="CVN2" s="208"/>
      <c r="CVO2" s="208"/>
      <c r="CVP2" s="208"/>
      <c r="CVQ2" s="208"/>
      <c r="CVR2" s="208"/>
      <c r="CVS2" s="208"/>
      <c r="CVT2" s="208"/>
      <c r="CVU2" s="208"/>
      <c r="CVV2" s="208"/>
      <c r="CVW2" s="208"/>
      <c r="CVX2" s="208"/>
      <c r="CVY2" s="208"/>
      <c r="CVZ2" s="208"/>
      <c r="CWA2" s="208"/>
      <c r="CWB2" s="208"/>
      <c r="CWC2" s="208"/>
      <c r="CWD2" s="208"/>
      <c r="CWE2" s="208"/>
      <c r="CWF2" s="208"/>
      <c r="CWG2" s="208"/>
      <c r="CWH2" s="208"/>
      <c r="CWI2" s="208"/>
      <c r="CWJ2" s="208"/>
      <c r="CWK2" s="208"/>
      <c r="CWL2" s="208"/>
      <c r="CWM2" s="208"/>
      <c r="CWN2" s="208"/>
      <c r="CWO2" s="208"/>
      <c r="CWP2" s="208"/>
      <c r="CWQ2" s="208"/>
      <c r="CWR2" s="208"/>
      <c r="CWS2" s="208"/>
      <c r="CWT2" s="208"/>
      <c r="CWU2" s="208"/>
      <c r="CWV2" s="208"/>
      <c r="CWW2" s="208"/>
      <c r="CWX2" s="208"/>
      <c r="CWY2" s="208"/>
      <c r="CWZ2" s="208"/>
      <c r="CXA2" s="208"/>
      <c r="CXB2" s="208"/>
      <c r="CXC2" s="208"/>
      <c r="CXD2" s="208"/>
      <c r="CXE2" s="208"/>
      <c r="CXF2" s="208"/>
      <c r="CXG2" s="208"/>
      <c r="CXH2" s="208"/>
      <c r="CXI2" s="208"/>
      <c r="CXJ2" s="208"/>
      <c r="CXK2" s="208"/>
      <c r="CXL2" s="208"/>
      <c r="CXM2" s="208"/>
      <c r="CXN2" s="208"/>
      <c r="CXO2" s="208"/>
      <c r="CXP2" s="208"/>
      <c r="CXQ2" s="208"/>
      <c r="CXR2" s="208"/>
      <c r="CXS2" s="208"/>
      <c r="CXT2" s="208"/>
      <c r="CXU2" s="208"/>
      <c r="CXV2" s="208"/>
      <c r="CXW2" s="208"/>
      <c r="CXX2" s="208"/>
      <c r="CXY2" s="208"/>
      <c r="CXZ2" s="208"/>
      <c r="CYA2" s="208"/>
      <c r="CYB2" s="208"/>
      <c r="CYC2" s="208"/>
      <c r="CYD2" s="208"/>
      <c r="CYE2" s="208"/>
      <c r="CYF2" s="208"/>
      <c r="CYG2" s="208"/>
      <c r="CYH2" s="208"/>
      <c r="CYI2" s="208"/>
      <c r="CYJ2" s="208"/>
      <c r="CYK2" s="208"/>
      <c r="CYL2" s="208"/>
      <c r="CYM2" s="208"/>
      <c r="CYN2" s="208"/>
      <c r="CYO2" s="208"/>
      <c r="CYP2" s="208"/>
      <c r="CYQ2" s="208"/>
      <c r="CYR2" s="208"/>
      <c r="CYS2" s="208"/>
      <c r="CYT2" s="208"/>
      <c r="CYU2" s="208"/>
      <c r="CYV2" s="208"/>
      <c r="CYW2" s="208"/>
      <c r="CYX2" s="208"/>
      <c r="CYY2" s="208"/>
      <c r="CYZ2" s="208"/>
      <c r="CZA2" s="208"/>
      <c r="CZB2" s="208"/>
      <c r="CZC2" s="208"/>
      <c r="CZD2" s="208"/>
      <c r="CZE2" s="208"/>
      <c r="CZF2" s="208"/>
      <c r="CZG2" s="208"/>
      <c r="CZH2" s="208"/>
      <c r="CZI2" s="208"/>
      <c r="CZJ2" s="208"/>
      <c r="CZK2" s="208"/>
      <c r="CZL2" s="208"/>
      <c r="CZM2" s="208"/>
      <c r="CZN2" s="208"/>
      <c r="CZO2" s="208"/>
      <c r="CZP2" s="208"/>
      <c r="CZQ2" s="208"/>
      <c r="CZR2" s="208"/>
      <c r="CZS2" s="208"/>
      <c r="CZT2" s="208"/>
      <c r="CZU2" s="208"/>
      <c r="CZV2" s="208"/>
      <c r="CZW2" s="208"/>
      <c r="CZX2" s="208"/>
      <c r="CZY2" s="208"/>
      <c r="CZZ2" s="208"/>
      <c r="DAA2" s="208"/>
      <c r="DAB2" s="208"/>
      <c r="DAC2" s="208"/>
      <c r="DAD2" s="208"/>
      <c r="DAE2" s="208"/>
      <c r="DAF2" s="208"/>
      <c r="DAG2" s="208"/>
      <c r="DAH2" s="208"/>
      <c r="DAI2" s="208"/>
      <c r="DAJ2" s="208"/>
      <c r="DAK2" s="208"/>
      <c r="DAL2" s="208"/>
      <c r="DAM2" s="208"/>
      <c r="DAN2" s="208"/>
      <c r="DAO2" s="208"/>
      <c r="DAP2" s="208"/>
      <c r="DAQ2" s="208"/>
      <c r="DAR2" s="208"/>
      <c r="DAS2" s="208"/>
      <c r="DAT2" s="208"/>
      <c r="DAU2" s="208"/>
      <c r="DAV2" s="208"/>
      <c r="DAW2" s="208"/>
      <c r="DAX2" s="208"/>
      <c r="DAY2" s="208"/>
      <c r="DAZ2" s="208"/>
      <c r="DBA2" s="208"/>
      <c r="DBB2" s="208"/>
      <c r="DBC2" s="208"/>
      <c r="DBD2" s="208"/>
      <c r="DBE2" s="208"/>
      <c r="DBF2" s="208"/>
      <c r="DBG2" s="208"/>
      <c r="DBH2" s="208"/>
      <c r="DBI2" s="208"/>
      <c r="DBJ2" s="208"/>
      <c r="DBK2" s="208"/>
      <c r="DBL2" s="208"/>
      <c r="DBM2" s="208"/>
      <c r="DBN2" s="208"/>
      <c r="DBO2" s="208"/>
      <c r="DBP2" s="208"/>
      <c r="DBQ2" s="208"/>
      <c r="DBR2" s="208"/>
      <c r="DBS2" s="208"/>
      <c r="DBT2" s="208"/>
      <c r="DBU2" s="208"/>
      <c r="DBV2" s="208"/>
      <c r="DBW2" s="208"/>
      <c r="DBX2" s="208"/>
      <c r="DBY2" s="208"/>
      <c r="DBZ2" s="208"/>
      <c r="DCA2" s="208"/>
      <c r="DCB2" s="208"/>
      <c r="DCC2" s="208"/>
      <c r="DCD2" s="208"/>
      <c r="DCE2" s="208"/>
      <c r="DCF2" s="208"/>
      <c r="DCG2" s="208"/>
      <c r="DCH2" s="208"/>
      <c r="DCI2" s="208"/>
      <c r="DCJ2" s="208"/>
      <c r="DCK2" s="208"/>
      <c r="DCL2" s="208"/>
      <c r="DCM2" s="208"/>
      <c r="DCN2" s="208"/>
      <c r="DCO2" s="208"/>
      <c r="DCP2" s="208"/>
      <c r="DCQ2" s="208"/>
      <c r="DCR2" s="208"/>
      <c r="DCS2" s="208"/>
      <c r="DCT2" s="208"/>
      <c r="DCU2" s="208"/>
      <c r="DCV2" s="208"/>
      <c r="DCW2" s="208"/>
      <c r="DCX2" s="208"/>
      <c r="DCY2" s="208"/>
      <c r="DCZ2" s="208"/>
      <c r="DDA2" s="208"/>
      <c r="DDB2" s="208"/>
      <c r="DDC2" s="208"/>
      <c r="DDD2" s="208"/>
      <c r="DDE2" s="208"/>
      <c r="DDF2" s="208"/>
      <c r="DDG2" s="208"/>
      <c r="DDH2" s="208"/>
      <c r="DDI2" s="208"/>
      <c r="DDJ2" s="208"/>
      <c r="DDK2" s="208"/>
      <c r="DDL2" s="208"/>
      <c r="DDM2" s="208"/>
      <c r="DDN2" s="208"/>
      <c r="DDO2" s="208"/>
      <c r="DDP2" s="208"/>
      <c r="DDQ2" s="208"/>
      <c r="DDR2" s="208"/>
      <c r="DDS2" s="208"/>
      <c r="DDT2" s="208"/>
      <c r="DDU2" s="208"/>
      <c r="DDV2" s="208"/>
      <c r="DDW2" s="208"/>
      <c r="DDX2" s="208"/>
      <c r="DDY2" s="208"/>
      <c r="DDZ2" s="208"/>
      <c r="DEA2" s="208"/>
      <c r="DEB2" s="208"/>
      <c r="DEC2" s="208"/>
      <c r="DED2" s="208"/>
      <c r="DEE2" s="208"/>
      <c r="DEF2" s="208"/>
      <c r="DEG2" s="208"/>
      <c r="DEH2" s="208"/>
      <c r="DEI2" s="208"/>
      <c r="DEJ2" s="208"/>
      <c r="DEK2" s="208"/>
      <c r="DEL2" s="208"/>
      <c r="DEM2" s="208"/>
      <c r="DEN2" s="208"/>
      <c r="DEO2" s="208"/>
      <c r="DEP2" s="208"/>
      <c r="DEQ2" s="208"/>
      <c r="DER2" s="208"/>
      <c r="DES2" s="208"/>
      <c r="DET2" s="208"/>
      <c r="DEU2" s="208"/>
      <c r="DEV2" s="208"/>
      <c r="DEW2" s="208"/>
      <c r="DEX2" s="208"/>
      <c r="DEY2" s="208"/>
      <c r="DEZ2" s="208"/>
      <c r="DFA2" s="208"/>
      <c r="DFB2" s="208"/>
      <c r="DFC2" s="208"/>
      <c r="DFD2" s="208"/>
      <c r="DFE2" s="208"/>
      <c r="DFF2" s="208"/>
      <c r="DFG2" s="208"/>
      <c r="DFH2" s="208"/>
      <c r="DFI2" s="208"/>
      <c r="DFJ2" s="208"/>
      <c r="DFK2" s="208"/>
      <c r="DFL2" s="208"/>
      <c r="DFM2" s="208"/>
      <c r="DFN2" s="208"/>
      <c r="DFO2" s="208"/>
      <c r="DFP2" s="208"/>
      <c r="DFQ2" s="208"/>
      <c r="DFR2" s="208"/>
      <c r="DFS2" s="208"/>
      <c r="DFT2" s="208"/>
      <c r="DFU2" s="208"/>
      <c r="DFV2" s="208"/>
      <c r="DFW2" s="208"/>
      <c r="DFX2" s="208"/>
      <c r="DFY2" s="208"/>
      <c r="DFZ2" s="208"/>
      <c r="DGA2" s="208"/>
      <c r="DGB2" s="208"/>
      <c r="DGC2" s="208"/>
      <c r="DGD2" s="208"/>
      <c r="DGE2" s="208"/>
      <c r="DGF2" s="208"/>
      <c r="DGG2" s="208"/>
      <c r="DGH2" s="208"/>
      <c r="DGI2" s="208"/>
      <c r="DGJ2" s="208"/>
      <c r="DGK2" s="208"/>
      <c r="DGL2" s="208"/>
      <c r="DGM2" s="208"/>
      <c r="DGN2" s="208"/>
      <c r="DGO2" s="208"/>
      <c r="DGP2" s="208"/>
      <c r="DGQ2" s="208"/>
      <c r="DGR2" s="208"/>
      <c r="DGS2" s="208"/>
      <c r="DGT2" s="208"/>
      <c r="DGU2" s="208"/>
      <c r="DGV2" s="208"/>
      <c r="DGW2" s="208"/>
      <c r="DGX2" s="208"/>
      <c r="DGY2" s="208"/>
      <c r="DGZ2" s="208"/>
      <c r="DHA2" s="208"/>
      <c r="DHB2" s="208"/>
      <c r="DHC2" s="208"/>
      <c r="DHD2" s="208"/>
      <c r="DHE2" s="208"/>
      <c r="DHF2" s="208"/>
      <c r="DHG2" s="208"/>
      <c r="DHH2" s="208"/>
      <c r="DHI2" s="208"/>
      <c r="DHJ2" s="208"/>
      <c r="DHK2" s="208"/>
      <c r="DHL2" s="208"/>
      <c r="DHM2" s="208"/>
      <c r="DHN2" s="208"/>
      <c r="DHO2" s="208"/>
      <c r="DHP2" s="208"/>
      <c r="DHQ2" s="208"/>
      <c r="DHR2" s="208"/>
      <c r="DHS2" s="208"/>
      <c r="DHT2" s="208"/>
      <c r="DHU2" s="208"/>
      <c r="DHV2" s="208"/>
      <c r="DHW2" s="208"/>
      <c r="DHX2" s="208"/>
      <c r="DHY2" s="208"/>
      <c r="DHZ2" s="208"/>
      <c r="DIA2" s="208"/>
      <c r="DIB2" s="208"/>
      <c r="DIC2" s="208"/>
      <c r="DID2" s="208"/>
      <c r="DIE2" s="208"/>
      <c r="DIF2" s="208"/>
      <c r="DIG2" s="208"/>
      <c r="DIH2" s="208"/>
      <c r="DII2" s="208"/>
      <c r="DIJ2" s="208"/>
      <c r="DIK2" s="208"/>
      <c r="DIL2" s="208"/>
      <c r="DIM2" s="208"/>
      <c r="DIN2" s="208"/>
      <c r="DIO2" s="208"/>
      <c r="DIP2" s="208"/>
      <c r="DIQ2" s="208"/>
      <c r="DIR2" s="208"/>
      <c r="DIS2" s="208"/>
      <c r="DIT2" s="208"/>
      <c r="DIU2" s="208"/>
      <c r="DIV2" s="208"/>
      <c r="DIW2" s="208"/>
      <c r="DIX2" s="208"/>
      <c r="DIY2" s="208"/>
      <c r="DIZ2" s="208"/>
      <c r="DJA2" s="208"/>
      <c r="DJB2" s="208"/>
      <c r="DJC2" s="208"/>
      <c r="DJD2" s="208"/>
      <c r="DJE2" s="208"/>
      <c r="DJF2" s="208"/>
      <c r="DJG2" s="208"/>
      <c r="DJH2" s="208"/>
      <c r="DJI2" s="208"/>
      <c r="DJJ2" s="208"/>
      <c r="DJK2" s="208"/>
      <c r="DJL2" s="208"/>
      <c r="DJM2" s="208"/>
      <c r="DJN2" s="208"/>
      <c r="DJO2" s="208"/>
      <c r="DJP2" s="208"/>
      <c r="DJQ2" s="208"/>
      <c r="DJR2" s="208"/>
      <c r="DJS2" s="208"/>
      <c r="DJT2" s="208"/>
      <c r="DJU2" s="208"/>
      <c r="DJV2" s="208"/>
      <c r="DJW2" s="208"/>
      <c r="DJX2" s="208"/>
      <c r="DJY2" s="208"/>
      <c r="DJZ2" s="208"/>
      <c r="DKA2" s="208"/>
      <c r="DKB2" s="208"/>
      <c r="DKC2" s="208"/>
      <c r="DKD2" s="208"/>
      <c r="DKE2" s="208"/>
      <c r="DKF2" s="208"/>
      <c r="DKG2" s="208"/>
      <c r="DKH2" s="208"/>
      <c r="DKI2" s="208"/>
      <c r="DKJ2" s="208"/>
      <c r="DKK2" s="208"/>
      <c r="DKL2" s="208"/>
      <c r="DKM2" s="208"/>
      <c r="DKN2" s="208"/>
      <c r="DKO2" s="208"/>
      <c r="DKP2" s="208"/>
      <c r="DKQ2" s="208"/>
      <c r="DKR2" s="208"/>
      <c r="DKS2" s="208"/>
      <c r="DKT2" s="208"/>
      <c r="DKU2" s="208"/>
      <c r="DKV2" s="208"/>
      <c r="DKW2" s="208"/>
      <c r="DKX2" s="208"/>
      <c r="DKY2" s="208"/>
      <c r="DKZ2" s="208"/>
      <c r="DLA2" s="208"/>
      <c r="DLB2" s="208"/>
      <c r="DLC2" s="208"/>
      <c r="DLD2" s="208"/>
      <c r="DLE2" s="208"/>
      <c r="DLF2" s="208"/>
      <c r="DLG2" s="208"/>
      <c r="DLH2" s="208"/>
      <c r="DLI2" s="208"/>
      <c r="DLJ2" s="208"/>
      <c r="DLK2" s="208"/>
      <c r="DLL2" s="208"/>
      <c r="DLM2" s="208"/>
      <c r="DLN2" s="208"/>
      <c r="DLO2" s="208"/>
      <c r="DLP2" s="208"/>
      <c r="DLQ2" s="208"/>
      <c r="DLR2" s="208"/>
      <c r="DLS2" s="208"/>
      <c r="DLT2" s="208"/>
      <c r="DLU2" s="208"/>
      <c r="DLV2" s="208"/>
      <c r="DLW2" s="208"/>
      <c r="DLX2" s="208"/>
      <c r="DLY2" s="208"/>
      <c r="DLZ2" s="208"/>
      <c r="DMA2" s="208"/>
      <c r="DMB2" s="208"/>
      <c r="DMC2" s="208"/>
      <c r="DMD2" s="208"/>
      <c r="DME2" s="208"/>
      <c r="DMF2" s="208"/>
      <c r="DMG2" s="208"/>
      <c r="DMH2" s="208"/>
      <c r="DMI2" s="208"/>
      <c r="DMJ2" s="208"/>
      <c r="DMK2" s="208"/>
      <c r="DML2" s="208"/>
      <c r="DMM2" s="208"/>
      <c r="DMN2" s="208"/>
      <c r="DMO2" s="208"/>
      <c r="DMP2" s="208"/>
      <c r="DMQ2" s="208"/>
      <c r="DMR2" s="208"/>
      <c r="DMS2" s="208"/>
      <c r="DMT2" s="208"/>
      <c r="DMU2" s="208"/>
      <c r="DMV2" s="208"/>
      <c r="DMW2" s="208"/>
      <c r="DMX2" s="208"/>
      <c r="DMY2" s="208"/>
      <c r="DMZ2" s="208"/>
      <c r="DNA2" s="208"/>
      <c r="DNB2" s="208"/>
      <c r="DNC2" s="208"/>
      <c r="DND2" s="208"/>
      <c r="DNE2" s="208"/>
      <c r="DNF2" s="208"/>
      <c r="DNG2" s="208"/>
      <c r="DNH2" s="208"/>
      <c r="DNI2" s="208"/>
      <c r="DNJ2" s="208"/>
      <c r="DNK2" s="208"/>
      <c r="DNL2" s="208"/>
      <c r="DNM2" s="208"/>
      <c r="DNN2" s="208"/>
      <c r="DNO2" s="208"/>
      <c r="DNP2" s="208"/>
      <c r="DNQ2" s="208"/>
      <c r="DNR2" s="208"/>
      <c r="DNS2" s="208"/>
      <c r="DNT2" s="208"/>
      <c r="DNU2" s="208"/>
      <c r="DNV2" s="208"/>
      <c r="DNW2" s="208"/>
      <c r="DNX2" s="208"/>
      <c r="DNY2" s="208"/>
      <c r="DNZ2" s="208"/>
      <c r="DOA2" s="208"/>
      <c r="DOB2" s="208"/>
      <c r="DOC2" s="208"/>
      <c r="DOD2" s="208"/>
      <c r="DOE2" s="208"/>
      <c r="DOF2" s="208"/>
      <c r="DOG2" s="208"/>
      <c r="DOH2" s="208"/>
      <c r="DOI2" s="208"/>
      <c r="DOJ2" s="208"/>
      <c r="DOK2" s="208"/>
      <c r="DOL2" s="208"/>
      <c r="DOM2" s="208"/>
      <c r="DON2" s="208"/>
      <c r="DOO2" s="208"/>
      <c r="DOP2" s="208"/>
      <c r="DOQ2" s="208"/>
      <c r="DOR2" s="208"/>
      <c r="DOS2" s="208"/>
      <c r="DOT2" s="208"/>
      <c r="DOU2" s="208"/>
      <c r="DOV2" s="208"/>
      <c r="DOW2" s="208"/>
      <c r="DOX2" s="208"/>
      <c r="DOY2" s="208"/>
      <c r="DOZ2" s="208"/>
      <c r="DPA2" s="208"/>
      <c r="DPB2" s="208"/>
      <c r="DPC2" s="208"/>
      <c r="DPD2" s="208"/>
      <c r="DPE2" s="208"/>
      <c r="DPF2" s="208"/>
      <c r="DPG2" s="208"/>
      <c r="DPH2" s="208"/>
      <c r="DPI2" s="208"/>
      <c r="DPJ2" s="208"/>
      <c r="DPK2" s="208"/>
      <c r="DPL2" s="208"/>
      <c r="DPM2" s="208"/>
      <c r="DPN2" s="208"/>
      <c r="DPO2" s="208"/>
      <c r="DPP2" s="208"/>
      <c r="DPQ2" s="208"/>
      <c r="DPR2" s="208"/>
      <c r="DPS2" s="208"/>
      <c r="DPT2" s="208"/>
      <c r="DPU2" s="208"/>
      <c r="DPV2" s="208"/>
      <c r="DPW2" s="208"/>
      <c r="DPX2" s="208"/>
      <c r="DPY2" s="208"/>
      <c r="DPZ2" s="208"/>
      <c r="DQA2" s="208"/>
      <c r="DQB2" s="208"/>
      <c r="DQC2" s="208"/>
      <c r="DQD2" s="208"/>
      <c r="DQE2" s="208"/>
      <c r="DQF2" s="208"/>
      <c r="DQG2" s="208"/>
      <c r="DQH2" s="208"/>
      <c r="DQI2" s="208"/>
      <c r="DQJ2" s="208"/>
      <c r="DQK2" s="208"/>
      <c r="DQL2" s="208"/>
      <c r="DQM2" s="208"/>
      <c r="DQN2" s="208"/>
      <c r="DQO2" s="208"/>
      <c r="DQP2" s="208"/>
      <c r="DQQ2" s="208"/>
      <c r="DQR2" s="208"/>
      <c r="DQS2" s="208"/>
      <c r="DQT2" s="208"/>
      <c r="DQU2" s="208"/>
      <c r="DQV2" s="208"/>
      <c r="DQW2" s="208"/>
      <c r="DQX2" s="208"/>
      <c r="DQY2" s="208"/>
      <c r="DQZ2" s="208"/>
      <c r="DRA2" s="208"/>
      <c r="DRB2" s="208"/>
      <c r="DRC2" s="208"/>
      <c r="DRD2" s="208"/>
      <c r="DRE2" s="208"/>
      <c r="DRF2" s="208"/>
      <c r="DRG2" s="208"/>
      <c r="DRH2" s="208"/>
      <c r="DRI2" s="208"/>
      <c r="DRJ2" s="208"/>
      <c r="DRK2" s="208"/>
      <c r="DRL2" s="208"/>
      <c r="DRM2" s="208"/>
      <c r="DRN2" s="208"/>
      <c r="DRO2" s="208"/>
      <c r="DRP2" s="208"/>
      <c r="DRQ2" s="208"/>
      <c r="DRR2" s="208"/>
      <c r="DRS2" s="208"/>
      <c r="DRT2" s="208"/>
      <c r="DRU2" s="208"/>
      <c r="DRV2" s="208"/>
      <c r="DRW2" s="208"/>
      <c r="DRX2" s="208"/>
      <c r="DRY2" s="208"/>
      <c r="DRZ2" s="208"/>
      <c r="DSA2" s="208"/>
      <c r="DSB2" s="208"/>
      <c r="DSC2" s="208"/>
      <c r="DSD2" s="208"/>
      <c r="DSE2" s="208"/>
      <c r="DSF2" s="208"/>
      <c r="DSG2" s="208"/>
      <c r="DSH2" s="208"/>
      <c r="DSI2" s="208"/>
      <c r="DSJ2" s="208"/>
      <c r="DSK2" s="208"/>
      <c r="DSL2" s="208"/>
      <c r="DSM2" s="208"/>
      <c r="DSN2" s="208"/>
      <c r="DSO2" s="208"/>
      <c r="DSP2" s="208"/>
      <c r="DSQ2" s="208"/>
      <c r="DSR2" s="208"/>
      <c r="DSS2" s="208"/>
      <c r="DST2" s="208"/>
      <c r="DSU2" s="208"/>
      <c r="DSV2" s="208"/>
      <c r="DSW2" s="208"/>
      <c r="DSX2" s="208"/>
      <c r="DSY2" s="208"/>
      <c r="DSZ2" s="208"/>
      <c r="DTA2" s="208"/>
      <c r="DTB2" s="208"/>
      <c r="DTC2" s="208"/>
      <c r="DTD2" s="208"/>
      <c r="DTE2" s="208"/>
      <c r="DTF2" s="208"/>
      <c r="DTG2" s="208"/>
      <c r="DTH2" s="208"/>
      <c r="DTI2" s="208"/>
      <c r="DTJ2" s="208"/>
      <c r="DTK2" s="208"/>
      <c r="DTL2" s="208"/>
      <c r="DTM2" s="208"/>
      <c r="DTN2" s="208"/>
      <c r="DTO2" s="208"/>
      <c r="DTP2" s="208"/>
      <c r="DTQ2" s="208"/>
      <c r="DTR2" s="208"/>
      <c r="DTS2" s="208"/>
      <c r="DTT2" s="208"/>
      <c r="DTU2" s="208"/>
      <c r="DTV2" s="208"/>
      <c r="DTW2" s="208"/>
      <c r="DTX2" s="208"/>
      <c r="DTY2" s="208"/>
      <c r="DTZ2" s="208"/>
      <c r="DUA2" s="208"/>
      <c r="DUB2" s="208"/>
      <c r="DUC2" s="208"/>
      <c r="DUD2" s="208"/>
      <c r="DUE2" s="208"/>
      <c r="DUF2" s="208"/>
      <c r="DUG2" s="208"/>
      <c r="DUH2" s="208"/>
      <c r="DUI2" s="208"/>
      <c r="DUJ2" s="208"/>
      <c r="DUK2" s="208"/>
      <c r="DUL2" s="208"/>
      <c r="DUM2" s="208"/>
      <c r="DUN2" s="208"/>
      <c r="DUO2" s="208"/>
      <c r="DUP2" s="208"/>
      <c r="DUQ2" s="208"/>
      <c r="DUR2" s="208"/>
      <c r="DUS2" s="208"/>
      <c r="DUT2" s="208"/>
      <c r="DUU2" s="208"/>
      <c r="DUV2" s="208"/>
      <c r="DUW2" s="208"/>
      <c r="DUX2" s="208"/>
      <c r="DUY2" s="208"/>
      <c r="DUZ2" s="208"/>
      <c r="DVA2" s="208"/>
      <c r="DVB2" s="208"/>
      <c r="DVC2" s="208"/>
      <c r="DVD2" s="208"/>
      <c r="DVE2" s="208"/>
      <c r="DVF2" s="208"/>
      <c r="DVG2" s="208"/>
      <c r="DVH2" s="208"/>
      <c r="DVI2" s="208"/>
      <c r="DVJ2" s="208"/>
      <c r="DVK2" s="208"/>
      <c r="DVL2" s="208"/>
      <c r="DVM2" s="208"/>
      <c r="DVN2" s="208"/>
      <c r="DVO2" s="208"/>
      <c r="DVP2" s="208"/>
      <c r="DVQ2" s="208"/>
      <c r="DVR2" s="208"/>
      <c r="DVS2" s="208"/>
      <c r="DVT2" s="208"/>
      <c r="DVU2" s="208"/>
      <c r="DVV2" s="208"/>
      <c r="DVW2" s="208"/>
      <c r="DVX2" s="208"/>
      <c r="DVY2" s="208"/>
      <c r="DVZ2" s="208"/>
      <c r="DWA2" s="208"/>
      <c r="DWB2" s="208"/>
      <c r="DWC2" s="208"/>
      <c r="DWD2" s="208"/>
      <c r="DWE2" s="208"/>
      <c r="DWF2" s="208"/>
      <c r="DWG2" s="208"/>
      <c r="DWH2" s="208"/>
      <c r="DWI2" s="208"/>
      <c r="DWJ2" s="208"/>
      <c r="DWK2" s="208"/>
      <c r="DWL2" s="208"/>
      <c r="DWM2" s="208"/>
      <c r="DWN2" s="208"/>
      <c r="DWO2" s="208"/>
      <c r="DWP2" s="208"/>
      <c r="DWQ2" s="208"/>
      <c r="DWR2" s="208"/>
      <c r="DWS2" s="208"/>
      <c r="DWT2" s="208"/>
      <c r="DWU2" s="208"/>
      <c r="DWV2" s="208"/>
      <c r="DWW2" s="208"/>
      <c r="DWX2" s="208"/>
      <c r="DWY2" s="208"/>
      <c r="DWZ2" s="208"/>
      <c r="DXA2" s="208"/>
      <c r="DXB2" s="208"/>
      <c r="DXC2" s="208"/>
      <c r="DXD2" s="208"/>
      <c r="DXE2" s="208"/>
      <c r="DXF2" s="208"/>
      <c r="DXG2" s="208"/>
      <c r="DXH2" s="208"/>
      <c r="DXI2" s="208"/>
      <c r="DXJ2" s="208"/>
      <c r="DXK2" s="208"/>
      <c r="DXL2" s="208"/>
      <c r="DXM2" s="208"/>
      <c r="DXN2" s="208"/>
      <c r="DXO2" s="208"/>
      <c r="DXP2" s="208"/>
      <c r="DXQ2" s="208"/>
      <c r="DXR2" s="208"/>
      <c r="DXS2" s="208"/>
      <c r="DXT2" s="208"/>
      <c r="DXU2" s="208"/>
      <c r="DXV2" s="208"/>
      <c r="DXW2" s="208"/>
      <c r="DXX2" s="208"/>
      <c r="DXY2" s="208"/>
      <c r="DXZ2" s="208"/>
      <c r="DYA2" s="208"/>
      <c r="DYB2" s="208"/>
      <c r="DYC2" s="208"/>
      <c r="DYD2" s="208"/>
      <c r="DYE2" s="208"/>
      <c r="DYF2" s="208"/>
      <c r="DYG2" s="208"/>
      <c r="DYH2" s="208"/>
      <c r="DYI2" s="208"/>
      <c r="DYJ2" s="208"/>
      <c r="DYK2" s="208"/>
      <c r="DYL2" s="208"/>
      <c r="DYM2" s="208"/>
      <c r="DYN2" s="208"/>
      <c r="DYO2" s="208"/>
      <c r="DYP2" s="208"/>
      <c r="DYQ2" s="208"/>
      <c r="DYR2" s="208"/>
      <c r="DYS2" s="208"/>
      <c r="DYT2" s="208"/>
      <c r="DYU2" s="208"/>
      <c r="DYV2" s="208"/>
      <c r="DYW2" s="208"/>
      <c r="DYX2" s="208"/>
      <c r="DYY2" s="208"/>
      <c r="DYZ2" s="208"/>
      <c r="DZA2" s="208"/>
      <c r="DZB2" s="208"/>
      <c r="DZC2" s="208"/>
      <c r="DZD2" s="208"/>
      <c r="DZE2" s="208"/>
      <c r="DZF2" s="208"/>
      <c r="DZG2" s="208"/>
      <c r="DZH2" s="208"/>
      <c r="DZI2" s="208"/>
      <c r="DZJ2" s="208"/>
      <c r="DZK2" s="208"/>
      <c r="DZL2" s="208"/>
      <c r="DZM2" s="208"/>
      <c r="DZN2" s="208"/>
      <c r="DZO2" s="208"/>
      <c r="DZP2" s="208"/>
      <c r="DZQ2" s="208"/>
      <c r="DZR2" s="208"/>
      <c r="DZS2" s="208"/>
      <c r="DZT2" s="208"/>
      <c r="DZU2" s="208"/>
      <c r="DZV2" s="208"/>
      <c r="DZW2" s="208"/>
      <c r="DZX2" s="208"/>
      <c r="DZY2" s="208"/>
      <c r="DZZ2" s="208"/>
      <c r="EAA2" s="208"/>
      <c r="EAB2" s="208"/>
      <c r="EAC2" s="208"/>
      <c r="EAD2" s="208"/>
      <c r="EAE2" s="208"/>
      <c r="EAF2" s="208"/>
      <c r="EAG2" s="208"/>
      <c r="EAH2" s="208"/>
      <c r="EAI2" s="208"/>
      <c r="EAJ2" s="208"/>
      <c r="EAK2" s="208"/>
      <c r="EAL2" s="208"/>
      <c r="EAM2" s="208"/>
      <c r="EAN2" s="208"/>
      <c r="EAO2" s="208"/>
      <c r="EAP2" s="208"/>
      <c r="EAQ2" s="208"/>
      <c r="EAR2" s="208"/>
      <c r="EAS2" s="208"/>
      <c r="EAT2" s="208"/>
      <c r="EAU2" s="208"/>
      <c r="EAV2" s="208"/>
      <c r="EAW2" s="208"/>
      <c r="EAX2" s="208"/>
      <c r="EAY2" s="208"/>
      <c r="EAZ2" s="208"/>
      <c r="EBA2" s="208"/>
      <c r="EBB2" s="208"/>
      <c r="EBC2" s="208"/>
      <c r="EBD2" s="208"/>
      <c r="EBE2" s="208"/>
      <c r="EBF2" s="208"/>
      <c r="EBG2" s="208"/>
      <c r="EBH2" s="208"/>
      <c r="EBI2" s="208"/>
      <c r="EBJ2" s="208"/>
      <c r="EBK2" s="208"/>
      <c r="EBL2" s="208"/>
      <c r="EBM2" s="208"/>
      <c r="EBN2" s="208"/>
      <c r="EBO2" s="208"/>
      <c r="EBP2" s="208"/>
      <c r="EBQ2" s="208"/>
      <c r="EBR2" s="208"/>
      <c r="EBS2" s="208"/>
      <c r="EBT2" s="208"/>
      <c r="EBU2" s="208"/>
      <c r="EBV2" s="208"/>
      <c r="EBW2" s="208"/>
      <c r="EBX2" s="208"/>
      <c r="EBY2" s="208"/>
      <c r="EBZ2" s="208"/>
      <c r="ECA2" s="208"/>
      <c r="ECB2" s="208"/>
      <c r="ECC2" s="208"/>
      <c r="ECD2" s="208"/>
      <c r="ECE2" s="208"/>
      <c r="ECF2" s="208"/>
      <c r="ECG2" s="208"/>
      <c r="ECH2" s="208"/>
      <c r="ECI2" s="208"/>
      <c r="ECJ2" s="208"/>
      <c r="ECK2" s="208"/>
      <c r="ECL2" s="208"/>
      <c r="ECM2" s="208"/>
      <c r="ECN2" s="208"/>
      <c r="ECO2" s="208"/>
      <c r="ECP2" s="208"/>
      <c r="ECQ2" s="208"/>
      <c r="ECR2" s="208"/>
      <c r="ECS2" s="208"/>
      <c r="ECT2" s="208"/>
      <c r="ECU2" s="208"/>
      <c r="ECV2" s="208"/>
      <c r="ECW2" s="208"/>
      <c r="ECX2" s="208"/>
      <c r="ECY2" s="208"/>
      <c r="ECZ2" s="208"/>
      <c r="EDA2" s="208"/>
      <c r="EDB2" s="208"/>
      <c r="EDC2" s="208"/>
      <c r="EDD2" s="208"/>
      <c r="EDE2" s="208"/>
      <c r="EDF2" s="208"/>
      <c r="EDG2" s="208"/>
      <c r="EDH2" s="208"/>
      <c r="EDI2" s="208"/>
      <c r="EDJ2" s="208"/>
      <c r="EDK2" s="208"/>
      <c r="EDL2" s="208"/>
      <c r="EDM2" s="208"/>
      <c r="EDN2" s="208"/>
      <c r="EDO2" s="208"/>
      <c r="EDP2" s="208"/>
      <c r="EDQ2" s="208"/>
      <c r="EDR2" s="208"/>
      <c r="EDS2" s="208"/>
      <c r="EDT2" s="208"/>
      <c r="EDU2" s="208"/>
      <c r="EDV2" s="208"/>
      <c r="EDW2" s="208"/>
      <c r="EDX2" s="208"/>
      <c r="EDY2" s="208"/>
      <c r="EDZ2" s="208"/>
      <c r="EEA2" s="208"/>
      <c r="EEB2" s="208"/>
      <c r="EEC2" s="208"/>
      <c r="EED2" s="208"/>
      <c r="EEE2" s="208"/>
      <c r="EEF2" s="208"/>
      <c r="EEG2" s="208"/>
      <c r="EEH2" s="208"/>
      <c r="EEI2" s="208"/>
      <c r="EEJ2" s="208"/>
      <c r="EEK2" s="208"/>
      <c r="EEL2" s="208"/>
      <c r="EEM2" s="208"/>
      <c r="EEN2" s="208"/>
      <c r="EEO2" s="208"/>
      <c r="EEP2" s="208"/>
      <c r="EEQ2" s="208"/>
      <c r="EER2" s="208"/>
      <c r="EES2" s="208"/>
      <c r="EET2" s="208"/>
      <c r="EEU2" s="208"/>
      <c r="EEV2" s="208"/>
      <c r="EEW2" s="208"/>
      <c r="EEX2" s="208"/>
      <c r="EEY2" s="208"/>
      <c r="EEZ2" s="208"/>
      <c r="EFA2" s="208"/>
      <c r="EFB2" s="208"/>
      <c r="EFC2" s="208"/>
      <c r="EFD2" s="208"/>
      <c r="EFE2" s="208"/>
      <c r="EFF2" s="208"/>
      <c r="EFG2" s="208"/>
      <c r="EFH2" s="208"/>
      <c r="EFI2" s="208"/>
      <c r="EFJ2" s="208"/>
      <c r="EFK2" s="208"/>
      <c r="EFL2" s="208"/>
      <c r="EFM2" s="208"/>
      <c r="EFN2" s="208"/>
      <c r="EFO2" s="208"/>
      <c r="EFP2" s="208"/>
      <c r="EFQ2" s="208"/>
      <c r="EFR2" s="208"/>
      <c r="EFS2" s="208"/>
      <c r="EFT2" s="208"/>
      <c r="EFU2" s="208"/>
      <c r="EFV2" s="208"/>
      <c r="EFW2" s="208"/>
      <c r="EFX2" s="208"/>
      <c r="EFY2" s="208"/>
      <c r="EFZ2" s="208"/>
      <c r="EGA2" s="208"/>
      <c r="EGB2" s="208"/>
      <c r="EGC2" s="208"/>
      <c r="EGD2" s="208"/>
      <c r="EGE2" s="208"/>
      <c r="EGF2" s="208"/>
      <c r="EGG2" s="208"/>
      <c r="EGH2" s="208"/>
      <c r="EGI2" s="208"/>
      <c r="EGJ2" s="208"/>
      <c r="EGK2" s="208"/>
      <c r="EGL2" s="208"/>
      <c r="EGM2" s="208"/>
      <c r="EGN2" s="208"/>
      <c r="EGO2" s="208"/>
      <c r="EGP2" s="208"/>
      <c r="EGQ2" s="208"/>
      <c r="EGR2" s="208"/>
      <c r="EGS2" s="208"/>
      <c r="EGT2" s="208"/>
      <c r="EGU2" s="208"/>
      <c r="EGV2" s="208"/>
      <c r="EGW2" s="208"/>
      <c r="EGX2" s="208"/>
      <c r="EGY2" s="208"/>
      <c r="EGZ2" s="208"/>
      <c r="EHA2" s="208"/>
      <c r="EHB2" s="208"/>
      <c r="EHC2" s="208"/>
      <c r="EHD2" s="208"/>
      <c r="EHE2" s="208"/>
      <c r="EHF2" s="208"/>
      <c r="EHG2" s="208"/>
      <c r="EHH2" s="208"/>
      <c r="EHI2" s="208"/>
      <c r="EHJ2" s="208"/>
      <c r="EHK2" s="208"/>
      <c r="EHL2" s="208"/>
      <c r="EHM2" s="208"/>
      <c r="EHN2" s="208"/>
      <c r="EHO2" s="208"/>
      <c r="EHP2" s="208"/>
      <c r="EHQ2" s="208"/>
      <c r="EHR2" s="208"/>
      <c r="EHS2" s="208"/>
      <c r="EHT2" s="208"/>
      <c r="EHU2" s="208"/>
      <c r="EHV2" s="208"/>
      <c r="EHW2" s="208"/>
      <c r="EHX2" s="208"/>
      <c r="EHY2" s="208"/>
      <c r="EHZ2" s="208"/>
      <c r="EIA2" s="208"/>
      <c r="EIB2" s="208"/>
      <c r="EIC2" s="208"/>
      <c r="EID2" s="208"/>
      <c r="EIE2" s="208"/>
      <c r="EIF2" s="208"/>
      <c r="EIG2" s="208"/>
      <c r="EIH2" s="208"/>
      <c r="EII2" s="208"/>
      <c r="EIJ2" s="208"/>
      <c r="EIK2" s="208"/>
      <c r="EIL2" s="208"/>
      <c r="EIM2" s="208"/>
      <c r="EIN2" s="208"/>
      <c r="EIO2" s="208"/>
      <c r="EIP2" s="208"/>
      <c r="EIQ2" s="208"/>
      <c r="EIR2" s="208"/>
      <c r="EIS2" s="208"/>
      <c r="EIT2" s="208"/>
      <c r="EIU2" s="208"/>
      <c r="EIV2" s="208"/>
      <c r="EIW2" s="208"/>
      <c r="EIX2" s="208"/>
      <c r="EIY2" s="208"/>
      <c r="EIZ2" s="208"/>
      <c r="EJA2" s="208"/>
      <c r="EJB2" s="208"/>
      <c r="EJC2" s="208"/>
      <c r="EJD2" s="208"/>
      <c r="EJE2" s="208"/>
      <c r="EJF2" s="208"/>
      <c r="EJG2" s="208"/>
      <c r="EJH2" s="208"/>
      <c r="EJI2" s="208"/>
      <c r="EJJ2" s="208"/>
      <c r="EJK2" s="208"/>
      <c r="EJL2" s="208"/>
      <c r="EJM2" s="208"/>
      <c r="EJN2" s="208"/>
      <c r="EJO2" s="208"/>
      <c r="EJP2" s="208"/>
      <c r="EJQ2" s="208"/>
      <c r="EJR2" s="208"/>
      <c r="EJS2" s="208"/>
      <c r="EJT2" s="208"/>
      <c r="EJU2" s="208"/>
      <c r="EJV2" s="208"/>
      <c r="EJW2" s="208"/>
      <c r="EJX2" s="208"/>
      <c r="EJY2" s="208"/>
      <c r="EJZ2" s="208"/>
      <c r="EKA2" s="208"/>
      <c r="EKB2" s="208"/>
      <c r="EKC2" s="208"/>
      <c r="EKD2" s="208"/>
      <c r="EKE2" s="208"/>
      <c r="EKF2" s="208"/>
      <c r="EKG2" s="208"/>
      <c r="EKH2" s="208"/>
      <c r="EKI2" s="208"/>
      <c r="EKJ2" s="208"/>
      <c r="EKK2" s="208"/>
      <c r="EKL2" s="208"/>
      <c r="EKM2" s="208"/>
      <c r="EKN2" s="208"/>
      <c r="EKO2" s="208"/>
      <c r="EKP2" s="208"/>
      <c r="EKQ2" s="208"/>
      <c r="EKR2" s="208"/>
      <c r="EKS2" s="208"/>
      <c r="EKT2" s="208"/>
      <c r="EKU2" s="208"/>
      <c r="EKV2" s="208"/>
      <c r="EKW2" s="208"/>
      <c r="EKX2" s="208"/>
      <c r="EKY2" s="208"/>
      <c r="EKZ2" s="208"/>
      <c r="ELA2" s="208"/>
      <c r="ELB2" s="208"/>
      <c r="ELC2" s="208"/>
      <c r="ELD2" s="208"/>
      <c r="ELE2" s="208"/>
      <c r="ELF2" s="208"/>
      <c r="ELG2" s="208"/>
      <c r="ELH2" s="208"/>
      <c r="ELI2" s="208"/>
      <c r="ELJ2" s="208"/>
      <c r="ELK2" s="208"/>
      <c r="ELL2" s="208"/>
      <c r="ELM2" s="208"/>
      <c r="ELN2" s="208"/>
      <c r="ELO2" s="208"/>
      <c r="ELP2" s="208"/>
      <c r="ELQ2" s="208"/>
      <c r="ELR2" s="208"/>
      <c r="ELS2" s="208"/>
      <c r="ELT2" s="208"/>
      <c r="ELU2" s="208"/>
      <c r="ELV2" s="208"/>
      <c r="ELW2" s="208"/>
      <c r="ELX2" s="208"/>
      <c r="ELY2" s="208"/>
      <c r="ELZ2" s="208"/>
      <c r="EMA2" s="208"/>
      <c r="EMB2" s="208"/>
      <c r="EMC2" s="208"/>
      <c r="EMD2" s="208"/>
      <c r="EME2" s="208"/>
      <c r="EMF2" s="208"/>
      <c r="EMG2" s="208"/>
      <c r="EMH2" s="208"/>
      <c r="EMI2" s="208"/>
      <c r="EMJ2" s="208"/>
      <c r="EMK2" s="208"/>
      <c r="EML2" s="208"/>
      <c r="EMM2" s="208"/>
      <c r="EMN2" s="208"/>
      <c r="EMO2" s="208"/>
      <c r="EMP2" s="208"/>
      <c r="EMQ2" s="208"/>
      <c r="EMR2" s="208"/>
      <c r="EMS2" s="208"/>
      <c r="EMT2" s="208"/>
      <c r="EMU2" s="208"/>
      <c r="EMV2" s="208"/>
      <c r="EMW2" s="208"/>
      <c r="EMX2" s="208"/>
      <c r="EMY2" s="208"/>
      <c r="EMZ2" s="208"/>
      <c r="ENA2" s="208"/>
      <c r="ENB2" s="208"/>
      <c r="ENC2" s="208"/>
      <c r="END2" s="208"/>
      <c r="ENE2" s="208"/>
      <c r="ENF2" s="208"/>
      <c r="ENG2" s="208"/>
      <c r="ENH2" s="208"/>
      <c r="ENI2" s="208"/>
      <c r="ENJ2" s="208"/>
      <c r="ENK2" s="208"/>
      <c r="ENL2" s="208"/>
      <c r="ENM2" s="208"/>
      <c r="ENN2" s="208"/>
      <c r="ENO2" s="208"/>
      <c r="ENP2" s="208"/>
      <c r="ENQ2" s="208"/>
      <c r="ENR2" s="208"/>
      <c r="ENS2" s="208"/>
      <c r="ENT2" s="208"/>
      <c r="ENU2" s="208"/>
      <c r="ENV2" s="208"/>
      <c r="ENW2" s="208"/>
      <c r="ENX2" s="208"/>
      <c r="ENY2" s="208"/>
      <c r="ENZ2" s="208"/>
      <c r="EOA2" s="208"/>
      <c r="EOB2" s="208"/>
      <c r="EOC2" s="208"/>
      <c r="EOD2" s="208"/>
      <c r="EOE2" s="208"/>
      <c r="EOF2" s="208"/>
      <c r="EOG2" s="208"/>
      <c r="EOH2" s="208"/>
      <c r="EOI2" s="208"/>
      <c r="EOJ2" s="208"/>
      <c r="EOK2" s="208"/>
      <c r="EOL2" s="208"/>
      <c r="EOM2" s="208"/>
      <c r="EON2" s="208"/>
      <c r="EOO2" s="208"/>
      <c r="EOP2" s="208"/>
      <c r="EOQ2" s="208"/>
      <c r="EOR2" s="208"/>
      <c r="EOS2" s="208"/>
      <c r="EOT2" s="208"/>
      <c r="EOU2" s="208"/>
      <c r="EOV2" s="208"/>
      <c r="EOW2" s="208"/>
      <c r="EOX2" s="208"/>
      <c r="EOY2" s="208"/>
      <c r="EOZ2" s="208"/>
      <c r="EPA2" s="208"/>
      <c r="EPB2" s="208"/>
      <c r="EPC2" s="208"/>
      <c r="EPD2" s="208"/>
      <c r="EPE2" s="208"/>
      <c r="EPF2" s="208"/>
      <c r="EPG2" s="208"/>
      <c r="EPH2" s="208"/>
      <c r="EPI2" s="208"/>
      <c r="EPJ2" s="208"/>
      <c r="EPK2" s="208"/>
      <c r="EPL2" s="208"/>
      <c r="EPM2" s="208"/>
      <c r="EPN2" s="208"/>
      <c r="EPO2" s="208"/>
      <c r="EPP2" s="208"/>
      <c r="EPQ2" s="208"/>
      <c r="EPR2" s="208"/>
      <c r="EPS2" s="208"/>
      <c r="EPT2" s="208"/>
      <c r="EPU2" s="208"/>
      <c r="EPV2" s="208"/>
      <c r="EPW2" s="208"/>
      <c r="EPX2" s="208"/>
      <c r="EPY2" s="208"/>
      <c r="EPZ2" s="208"/>
      <c r="EQA2" s="208"/>
      <c r="EQB2" s="208"/>
      <c r="EQC2" s="208"/>
      <c r="EQD2" s="208"/>
      <c r="EQE2" s="208"/>
      <c r="EQF2" s="208"/>
      <c r="EQG2" s="208"/>
      <c r="EQH2" s="208"/>
      <c r="EQI2" s="208"/>
      <c r="EQJ2" s="208"/>
      <c r="EQK2" s="208"/>
      <c r="EQL2" s="208"/>
      <c r="EQM2" s="208"/>
      <c r="EQN2" s="208"/>
      <c r="EQO2" s="208"/>
      <c r="EQP2" s="208"/>
      <c r="EQQ2" s="208"/>
      <c r="EQR2" s="208"/>
      <c r="EQS2" s="208"/>
      <c r="EQT2" s="208"/>
      <c r="EQU2" s="208"/>
      <c r="EQV2" s="208"/>
      <c r="EQW2" s="208"/>
      <c r="EQX2" s="208"/>
      <c r="EQY2" s="208"/>
      <c r="EQZ2" s="208"/>
      <c r="ERA2" s="208"/>
      <c r="ERB2" s="208"/>
      <c r="ERC2" s="208"/>
      <c r="ERD2" s="208"/>
      <c r="ERE2" s="208"/>
      <c r="ERF2" s="208"/>
      <c r="ERG2" s="208"/>
      <c r="ERH2" s="208"/>
      <c r="ERI2" s="208"/>
      <c r="ERJ2" s="208"/>
      <c r="ERK2" s="208"/>
      <c r="ERL2" s="208"/>
      <c r="ERM2" s="208"/>
      <c r="ERN2" s="208"/>
      <c r="ERO2" s="208"/>
      <c r="ERP2" s="208"/>
      <c r="ERQ2" s="208"/>
      <c r="ERR2" s="208"/>
      <c r="ERS2" s="208"/>
      <c r="ERT2" s="208"/>
      <c r="ERU2" s="208"/>
      <c r="ERV2" s="208"/>
      <c r="ERW2" s="208"/>
      <c r="ERX2" s="208"/>
      <c r="ERY2" s="208"/>
      <c r="ERZ2" s="208"/>
      <c r="ESA2" s="208"/>
      <c r="ESB2" s="208"/>
      <c r="ESC2" s="208"/>
      <c r="ESD2" s="208"/>
      <c r="ESE2" s="208"/>
      <c r="ESF2" s="208"/>
      <c r="ESG2" s="208"/>
      <c r="ESH2" s="208"/>
      <c r="ESI2" s="208"/>
      <c r="ESJ2" s="208"/>
      <c r="ESK2" s="208"/>
      <c r="ESL2" s="208"/>
      <c r="ESM2" s="208"/>
      <c r="ESN2" s="208"/>
      <c r="ESO2" s="208"/>
      <c r="ESP2" s="208"/>
      <c r="ESQ2" s="208"/>
      <c r="ESR2" s="208"/>
      <c r="ESS2" s="208"/>
      <c r="EST2" s="208"/>
      <c r="ESU2" s="208"/>
      <c r="ESV2" s="208"/>
      <c r="ESW2" s="208"/>
      <c r="ESX2" s="208"/>
      <c r="ESY2" s="208"/>
      <c r="ESZ2" s="208"/>
      <c r="ETA2" s="208"/>
      <c r="ETB2" s="208"/>
      <c r="ETC2" s="208"/>
      <c r="ETD2" s="208"/>
      <c r="ETE2" s="208"/>
      <c r="ETF2" s="208"/>
      <c r="ETG2" s="208"/>
      <c r="ETH2" s="208"/>
      <c r="ETI2" s="208"/>
      <c r="ETJ2" s="208"/>
      <c r="ETK2" s="208"/>
      <c r="ETL2" s="208"/>
      <c r="ETM2" s="208"/>
      <c r="ETN2" s="208"/>
      <c r="ETO2" s="208"/>
      <c r="ETP2" s="208"/>
      <c r="ETQ2" s="208"/>
      <c r="ETR2" s="208"/>
      <c r="ETS2" s="208"/>
      <c r="ETT2" s="208"/>
      <c r="ETU2" s="208"/>
      <c r="ETV2" s="208"/>
      <c r="ETW2" s="208"/>
      <c r="ETX2" s="208"/>
      <c r="ETY2" s="208"/>
      <c r="ETZ2" s="208"/>
      <c r="EUA2" s="208"/>
      <c r="EUB2" s="208"/>
      <c r="EUC2" s="208"/>
      <c r="EUD2" s="208"/>
      <c r="EUE2" s="208"/>
      <c r="EUF2" s="208"/>
      <c r="EUG2" s="208"/>
      <c r="EUH2" s="208"/>
      <c r="EUI2" s="208"/>
      <c r="EUJ2" s="208"/>
      <c r="EUK2" s="208"/>
      <c r="EUL2" s="208"/>
      <c r="EUM2" s="208"/>
      <c r="EUN2" s="208"/>
      <c r="EUO2" s="208"/>
      <c r="EUP2" s="208"/>
      <c r="EUQ2" s="208"/>
      <c r="EUR2" s="208"/>
      <c r="EUS2" s="208"/>
      <c r="EUT2" s="208"/>
      <c r="EUU2" s="208"/>
      <c r="EUV2" s="208"/>
      <c r="EUW2" s="208"/>
      <c r="EUX2" s="208"/>
      <c r="EUY2" s="208"/>
      <c r="EUZ2" s="208"/>
      <c r="EVA2" s="208"/>
      <c r="EVB2" s="208"/>
      <c r="EVC2" s="208"/>
      <c r="EVD2" s="208"/>
      <c r="EVE2" s="208"/>
      <c r="EVF2" s="208"/>
      <c r="EVG2" s="208"/>
      <c r="EVH2" s="208"/>
      <c r="EVI2" s="208"/>
      <c r="EVJ2" s="208"/>
      <c r="EVK2" s="208"/>
      <c r="EVL2" s="208"/>
      <c r="EVM2" s="208"/>
      <c r="EVN2" s="208"/>
      <c r="EVO2" s="208"/>
      <c r="EVP2" s="208"/>
      <c r="EVQ2" s="208"/>
      <c r="EVR2" s="208"/>
      <c r="EVS2" s="208"/>
      <c r="EVT2" s="208"/>
      <c r="EVU2" s="208"/>
      <c r="EVV2" s="208"/>
      <c r="EVW2" s="208"/>
      <c r="EVX2" s="208"/>
      <c r="EVY2" s="208"/>
      <c r="EVZ2" s="208"/>
      <c r="EWA2" s="208"/>
      <c r="EWB2" s="208"/>
      <c r="EWC2" s="208"/>
      <c r="EWD2" s="208"/>
      <c r="EWE2" s="208"/>
      <c r="EWF2" s="208"/>
      <c r="EWG2" s="208"/>
      <c r="EWH2" s="208"/>
      <c r="EWI2" s="208"/>
      <c r="EWJ2" s="208"/>
      <c r="EWK2" s="208"/>
      <c r="EWL2" s="208"/>
      <c r="EWM2" s="208"/>
      <c r="EWN2" s="208"/>
      <c r="EWO2" s="208"/>
      <c r="EWP2" s="208"/>
      <c r="EWQ2" s="208"/>
      <c r="EWR2" s="208"/>
      <c r="EWS2" s="208"/>
      <c r="EWT2" s="208"/>
      <c r="EWU2" s="208"/>
      <c r="EWV2" s="208"/>
      <c r="EWW2" s="208"/>
      <c r="EWX2" s="208"/>
      <c r="EWY2" s="208"/>
      <c r="EWZ2" s="208"/>
      <c r="EXA2" s="208"/>
      <c r="EXB2" s="208"/>
      <c r="EXC2" s="208"/>
      <c r="EXD2" s="208"/>
      <c r="EXE2" s="208"/>
      <c r="EXF2" s="208"/>
      <c r="EXG2" s="208"/>
      <c r="EXH2" s="208"/>
      <c r="EXI2" s="208"/>
      <c r="EXJ2" s="208"/>
      <c r="EXK2" s="208"/>
      <c r="EXL2" s="208"/>
      <c r="EXM2" s="208"/>
      <c r="EXN2" s="208"/>
      <c r="EXO2" s="208"/>
      <c r="EXP2" s="208"/>
      <c r="EXQ2" s="208"/>
      <c r="EXR2" s="208"/>
      <c r="EXS2" s="208"/>
      <c r="EXT2" s="208"/>
      <c r="EXU2" s="208"/>
      <c r="EXV2" s="208"/>
      <c r="EXW2" s="208"/>
      <c r="EXX2" s="208"/>
      <c r="EXY2" s="208"/>
      <c r="EXZ2" s="208"/>
      <c r="EYA2" s="208"/>
      <c r="EYB2" s="208"/>
      <c r="EYC2" s="208"/>
      <c r="EYD2" s="208"/>
      <c r="EYE2" s="208"/>
      <c r="EYF2" s="208"/>
      <c r="EYG2" s="208"/>
      <c r="EYH2" s="208"/>
      <c r="EYI2" s="208"/>
      <c r="EYJ2" s="208"/>
      <c r="EYK2" s="208"/>
      <c r="EYL2" s="208"/>
      <c r="EYM2" s="208"/>
      <c r="EYN2" s="208"/>
      <c r="EYO2" s="208"/>
      <c r="EYP2" s="208"/>
      <c r="EYQ2" s="208"/>
      <c r="EYR2" s="208"/>
      <c r="EYS2" s="208"/>
      <c r="EYT2" s="208"/>
      <c r="EYU2" s="208"/>
      <c r="EYV2" s="208"/>
      <c r="EYW2" s="208"/>
      <c r="EYX2" s="208"/>
      <c r="EYY2" s="208"/>
      <c r="EYZ2" s="208"/>
      <c r="EZA2" s="208"/>
      <c r="EZB2" s="208"/>
      <c r="EZC2" s="208"/>
      <c r="EZD2" s="208"/>
      <c r="EZE2" s="208"/>
      <c r="EZF2" s="208"/>
      <c r="EZG2" s="208"/>
      <c r="EZH2" s="208"/>
      <c r="EZI2" s="208"/>
      <c r="EZJ2" s="208"/>
      <c r="EZK2" s="208"/>
      <c r="EZL2" s="208"/>
      <c r="EZM2" s="208"/>
      <c r="EZN2" s="208"/>
      <c r="EZO2" s="208"/>
      <c r="EZP2" s="208"/>
      <c r="EZQ2" s="208"/>
      <c r="EZR2" s="208"/>
      <c r="EZS2" s="208"/>
      <c r="EZT2" s="208"/>
      <c r="EZU2" s="208"/>
      <c r="EZV2" s="208"/>
      <c r="EZW2" s="208"/>
      <c r="EZX2" s="208"/>
      <c r="EZY2" s="208"/>
      <c r="EZZ2" s="208"/>
      <c r="FAA2" s="208"/>
      <c r="FAB2" s="208"/>
      <c r="FAC2" s="208"/>
      <c r="FAD2" s="208"/>
      <c r="FAE2" s="208"/>
      <c r="FAF2" s="208"/>
      <c r="FAG2" s="208"/>
      <c r="FAH2" s="208"/>
      <c r="FAI2" s="208"/>
      <c r="FAJ2" s="208"/>
      <c r="FAK2" s="208"/>
      <c r="FAL2" s="208"/>
      <c r="FAM2" s="208"/>
      <c r="FAN2" s="208"/>
      <c r="FAO2" s="208"/>
      <c r="FAP2" s="208"/>
      <c r="FAQ2" s="208"/>
      <c r="FAR2" s="208"/>
      <c r="FAS2" s="208"/>
      <c r="FAT2" s="208"/>
      <c r="FAU2" s="208"/>
      <c r="FAV2" s="208"/>
      <c r="FAW2" s="208"/>
      <c r="FAX2" s="208"/>
      <c r="FAY2" s="208"/>
      <c r="FAZ2" s="208"/>
      <c r="FBA2" s="208"/>
      <c r="FBB2" s="208"/>
      <c r="FBC2" s="208"/>
      <c r="FBD2" s="208"/>
      <c r="FBE2" s="208"/>
      <c r="FBF2" s="208"/>
      <c r="FBG2" s="208"/>
      <c r="FBH2" s="208"/>
      <c r="FBI2" s="208"/>
      <c r="FBJ2" s="208"/>
      <c r="FBK2" s="208"/>
      <c r="FBL2" s="208"/>
      <c r="FBM2" s="208"/>
      <c r="FBN2" s="208"/>
      <c r="FBO2" s="208"/>
      <c r="FBP2" s="208"/>
      <c r="FBQ2" s="208"/>
      <c r="FBR2" s="208"/>
      <c r="FBS2" s="208"/>
      <c r="FBT2" s="208"/>
      <c r="FBU2" s="208"/>
      <c r="FBV2" s="208"/>
      <c r="FBW2" s="208"/>
      <c r="FBX2" s="208"/>
      <c r="FBY2" s="208"/>
      <c r="FBZ2" s="208"/>
      <c r="FCA2" s="208"/>
      <c r="FCB2" s="208"/>
      <c r="FCC2" s="208"/>
      <c r="FCD2" s="208"/>
      <c r="FCE2" s="208"/>
      <c r="FCF2" s="208"/>
      <c r="FCG2" s="208"/>
      <c r="FCH2" s="208"/>
      <c r="FCI2" s="208"/>
      <c r="FCJ2" s="208"/>
      <c r="FCK2" s="208"/>
      <c r="FCL2" s="208"/>
      <c r="FCM2" s="208"/>
      <c r="FCN2" s="208"/>
      <c r="FCO2" s="208"/>
      <c r="FCP2" s="208"/>
      <c r="FCQ2" s="208"/>
      <c r="FCR2" s="208"/>
      <c r="FCS2" s="208"/>
      <c r="FCT2" s="208"/>
      <c r="FCU2" s="208"/>
      <c r="FCV2" s="208"/>
      <c r="FCW2" s="208"/>
      <c r="FCX2" s="208"/>
      <c r="FCY2" s="208"/>
      <c r="FCZ2" s="208"/>
      <c r="FDA2" s="208"/>
      <c r="FDB2" s="208"/>
      <c r="FDC2" s="208"/>
      <c r="FDD2" s="208"/>
      <c r="FDE2" s="208"/>
      <c r="FDF2" s="208"/>
      <c r="FDG2" s="208"/>
      <c r="FDH2" s="208"/>
      <c r="FDI2" s="208"/>
      <c r="FDJ2" s="208"/>
      <c r="FDK2" s="208"/>
      <c r="FDL2" s="208"/>
      <c r="FDM2" s="208"/>
      <c r="FDN2" s="208"/>
      <c r="FDO2" s="208"/>
      <c r="FDP2" s="208"/>
      <c r="FDQ2" s="208"/>
      <c r="FDR2" s="208"/>
      <c r="FDS2" s="208"/>
      <c r="FDT2" s="208"/>
      <c r="FDU2" s="208"/>
      <c r="FDV2" s="208"/>
      <c r="FDW2" s="208"/>
      <c r="FDX2" s="208"/>
      <c r="FDY2" s="208"/>
      <c r="FDZ2" s="208"/>
      <c r="FEA2" s="208"/>
      <c r="FEB2" s="208"/>
      <c r="FEC2" s="208"/>
      <c r="FED2" s="208"/>
      <c r="FEE2" s="208"/>
      <c r="FEF2" s="208"/>
      <c r="FEG2" s="208"/>
      <c r="FEH2" s="208"/>
      <c r="FEI2" s="208"/>
      <c r="FEJ2" s="208"/>
      <c r="FEK2" s="208"/>
      <c r="FEL2" s="208"/>
      <c r="FEM2" s="208"/>
      <c r="FEN2" s="208"/>
      <c r="FEO2" s="208"/>
      <c r="FEP2" s="208"/>
      <c r="FEQ2" s="208"/>
      <c r="FER2" s="208"/>
      <c r="FES2" s="208"/>
      <c r="FET2" s="208"/>
      <c r="FEU2" s="208"/>
      <c r="FEV2" s="208"/>
      <c r="FEW2" s="208"/>
      <c r="FEX2" s="208"/>
      <c r="FEY2" s="208"/>
      <c r="FEZ2" s="208"/>
      <c r="FFA2" s="208"/>
      <c r="FFB2" s="208"/>
      <c r="FFC2" s="208"/>
      <c r="FFD2" s="208"/>
      <c r="FFE2" s="208"/>
      <c r="FFF2" s="208"/>
      <c r="FFG2" s="208"/>
      <c r="FFH2" s="208"/>
      <c r="FFI2" s="208"/>
      <c r="FFJ2" s="208"/>
      <c r="FFK2" s="208"/>
      <c r="FFL2" s="208"/>
      <c r="FFM2" s="208"/>
      <c r="FFN2" s="208"/>
      <c r="FFO2" s="208"/>
      <c r="FFP2" s="208"/>
      <c r="FFQ2" s="208"/>
      <c r="FFR2" s="208"/>
      <c r="FFS2" s="208"/>
      <c r="FFT2" s="208"/>
      <c r="FFU2" s="208"/>
      <c r="FFV2" s="208"/>
      <c r="FFW2" s="208"/>
      <c r="FFX2" s="208"/>
      <c r="FFY2" s="208"/>
      <c r="FFZ2" s="208"/>
      <c r="FGA2" s="208"/>
      <c r="FGB2" s="208"/>
      <c r="FGC2" s="208"/>
      <c r="FGD2" s="208"/>
      <c r="FGE2" s="208"/>
      <c r="FGF2" s="208"/>
      <c r="FGG2" s="208"/>
      <c r="FGH2" s="208"/>
      <c r="FGI2" s="208"/>
      <c r="FGJ2" s="208"/>
      <c r="FGK2" s="208"/>
      <c r="FGL2" s="208"/>
      <c r="FGM2" s="208"/>
      <c r="FGN2" s="208"/>
      <c r="FGO2" s="208"/>
      <c r="FGP2" s="208"/>
      <c r="FGQ2" s="208"/>
      <c r="FGR2" s="208"/>
      <c r="FGS2" s="208"/>
      <c r="FGT2" s="208"/>
      <c r="FGU2" s="208"/>
      <c r="FGV2" s="208"/>
      <c r="FGW2" s="208"/>
      <c r="FGX2" s="208"/>
      <c r="FGY2" s="208"/>
      <c r="FGZ2" s="208"/>
      <c r="FHA2" s="208"/>
      <c r="FHB2" s="208"/>
      <c r="FHC2" s="208"/>
      <c r="FHD2" s="208"/>
      <c r="FHE2" s="208"/>
      <c r="FHF2" s="208"/>
      <c r="FHG2" s="208"/>
      <c r="FHH2" s="208"/>
      <c r="FHI2" s="208"/>
      <c r="FHJ2" s="208"/>
      <c r="FHK2" s="208"/>
      <c r="FHL2" s="208"/>
      <c r="FHM2" s="208"/>
      <c r="FHN2" s="208"/>
      <c r="FHO2" s="208"/>
      <c r="FHP2" s="208"/>
      <c r="FHQ2" s="208"/>
      <c r="FHR2" s="208"/>
      <c r="FHS2" s="208"/>
      <c r="FHT2" s="208"/>
      <c r="FHU2" s="208"/>
      <c r="FHV2" s="208"/>
      <c r="FHW2" s="208"/>
      <c r="FHX2" s="208"/>
      <c r="FHY2" s="208"/>
      <c r="FHZ2" s="208"/>
      <c r="FIA2" s="208"/>
      <c r="FIB2" s="208"/>
      <c r="FIC2" s="208"/>
      <c r="FID2" s="208"/>
      <c r="FIE2" s="208"/>
      <c r="FIF2" s="208"/>
      <c r="FIG2" s="208"/>
      <c r="FIH2" s="208"/>
      <c r="FII2" s="208"/>
      <c r="FIJ2" s="208"/>
      <c r="FIK2" s="208"/>
      <c r="FIL2" s="208"/>
      <c r="FIM2" s="208"/>
      <c r="FIN2" s="208"/>
      <c r="FIO2" s="208"/>
      <c r="FIP2" s="208"/>
      <c r="FIQ2" s="208"/>
      <c r="FIR2" s="208"/>
      <c r="FIS2" s="208"/>
      <c r="FIT2" s="208"/>
      <c r="FIU2" s="208"/>
      <c r="FIV2" s="208"/>
      <c r="FIW2" s="208"/>
      <c r="FIX2" s="208"/>
      <c r="FIY2" s="208"/>
      <c r="FIZ2" s="208"/>
      <c r="FJA2" s="208"/>
      <c r="FJB2" s="208"/>
      <c r="FJC2" s="208"/>
      <c r="FJD2" s="208"/>
      <c r="FJE2" s="208"/>
      <c r="FJF2" s="208"/>
      <c r="FJG2" s="208"/>
      <c r="FJH2" s="208"/>
      <c r="FJI2" s="208"/>
      <c r="FJJ2" s="208"/>
      <c r="FJK2" s="208"/>
      <c r="FJL2" s="208"/>
      <c r="FJM2" s="208"/>
      <c r="FJN2" s="208"/>
      <c r="FJO2" s="208"/>
      <c r="FJP2" s="208"/>
      <c r="FJQ2" s="208"/>
      <c r="FJR2" s="208"/>
      <c r="FJS2" s="208"/>
      <c r="FJT2" s="208"/>
      <c r="FJU2" s="208"/>
      <c r="FJV2" s="208"/>
      <c r="FJW2" s="208"/>
      <c r="FJX2" s="208"/>
      <c r="FJY2" s="208"/>
      <c r="FJZ2" s="208"/>
      <c r="FKA2" s="208"/>
      <c r="FKB2" s="208"/>
      <c r="FKC2" s="208"/>
      <c r="FKD2" s="208"/>
      <c r="FKE2" s="208"/>
      <c r="FKF2" s="208"/>
      <c r="FKG2" s="208"/>
      <c r="FKH2" s="208"/>
      <c r="FKI2" s="208"/>
      <c r="FKJ2" s="208"/>
      <c r="FKK2" s="208"/>
      <c r="FKL2" s="208"/>
      <c r="FKM2" s="208"/>
      <c r="FKN2" s="208"/>
      <c r="FKO2" s="208"/>
      <c r="FKP2" s="208"/>
      <c r="FKQ2" s="208"/>
      <c r="FKR2" s="208"/>
      <c r="FKS2" s="208"/>
      <c r="FKT2" s="208"/>
      <c r="FKU2" s="208"/>
      <c r="FKV2" s="208"/>
      <c r="FKW2" s="208"/>
      <c r="FKX2" s="208"/>
      <c r="FKY2" s="208"/>
      <c r="FKZ2" s="208"/>
      <c r="FLA2" s="208"/>
      <c r="FLB2" s="208"/>
      <c r="FLC2" s="208"/>
      <c r="FLD2" s="208"/>
      <c r="FLE2" s="208"/>
      <c r="FLF2" s="208"/>
      <c r="FLG2" s="208"/>
      <c r="FLH2" s="208"/>
      <c r="FLI2" s="208"/>
      <c r="FLJ2" s="208"/>
      <c r="FLK2" s="208"/>
      <c r="FLL2" s="208"/>
      <c r="FLM2" s="208"/>
      <c r="FLN2" s="208"/>
      <c r="FLO2" s="208"/>
      <c r="FLP2" s="208"/>
      <c r="FLQ2" s="208"/>
      <c r="FLR2" s="208"/>
      <c r="FLS2" s="208"/>
      <c r="FLT2" s="208"/>
      <c r="FLU2" s="208"/>
      <c r="FLV2" s="208"/>
      <c r="FLW2" s="208"/>
      <c r="FLX2" s="208"/>
      <c r="FLY2" s="208"/>
      <c r="FLZ2" s="208"/>
      <c r="FMA2" s="208"/>
      <c r="FMB2" s="208"/>
      <c r="FMC2" s="208"/>
      <c r="FMD2" s="208"/>
      <c r="FME2" s="208"/>
      <c r="FMF2" s="208"/>
      <c r="FMG2" s="208"/>
      <c r="FMH2" s="208"/>
      <c r="FMI2" s="208"/>
      <c r="FMJ2" s="208"/>
      <c r="FMK2" s="208"/>
      <c r="FML2" s="208"/>
      <c r="FMM2" s="208"/>
      <c r="FMN2" s="208"/>
      <c r="FMO2" s="208"/>
      <c r="FMP2" s="208"/>
      <c r="FMQ2" s="208"/>
      <c r="FMR2" s="208"/>
      <c r="FMS2" s="208"/>
      <c r="FMT2" s="208"/>
      <c r="FMU2" s="208"/>
      <c r="FMV2" s="208"/>
      <c r="FMW2" s="208"/>
      <c r="FMX2" s="208"/>
      <c r="FMY2" s="208"/>
      <c r="FMZ2" s="208"/>
      <c r="FNA2" s="208"/>
      <c r="FNB2" s="208"/>
      <c r="FNC2" s="208"/>
      <c r="FND2" s="208"/>
      <c r="FNE2" s="208"/>
      <c r="FNF2" s="208"/>
      <c r="FNG2" s="208"/>
      <c r="FNH2" s="208"/>
      <c r="FNI2" s="208"/>
      <c r="FNJ2" s="208"/>
      <c r="FNK2" s="208"/>
      <c r="FNL2" s="208"/>
      <c r="FNM2" s="208"/>
      <c r="FNN2" s="208"/>
      <c r="FNO2" s="208"/>
      <c r="FNP2" s="208"/>
      <c r="FNQ2" s="208"/>
      <c r="FNR2" s="208"/>
      <c r="FNS2" s="208"/>
      <c r="FNT2" s="208"/>
      <c r="FNU2" s="208"/>
      <c r="FNV2" s="208"/>
      <c r="FNW2" s="208"/>
      <c r="FNX2" s="208"/>
      <c r="FNY2" s="208"/>
      <c r="FNZ2" s="208"/>
      <c r="FOA2" s="208"/>
      <c r="FOB2" s="208"/>
      <c r="FOC2" s="208"/>
      <c r="FOD2" s="208"/>
      <c r="FOE2" s="208"/>
      <c r="FOF2" s="208"/>
      <c r="FOG2" s="208"/>
      <c r="FOH2" s="208"/>
      <c r="FOI2" s="208"/>
      <c r="FOJ2" s="208"/>
      <c r="FOK2" s="208"/>
      <c r="FOL2" s="208"/>
      <c r="FOM2" s="208"/>
      <c r="FON2" s="208"/>
      <c r="FOO2" s="208"/>
      <c r="FOP2" s="208"/>
      <c r="FOQ2" s="208"/>
      <c r="FOR2" s="208"/>
      <c r="FOS2" s="208"/>
      <c r="FOT2" s="208"/>
      <c r="FOU2" s="208"/>
      <c r="FOV2" s="208"/>
      <c r="FOW2" s="208"/>
      <c r="FOX2" s="208"/>
      <c r="FOY2" s="208"/>
      <c r="FOZ2" s="208"/>
      <c r="FPA2" s="208"/>
      <c r="FPB2" s="208"/>
      <c r="FPC2" s="208"/>
      <c r="FPD2" s="208"/>
      <c r="FPE2" s="208"/>
      <c r="FPF2" s="208"/>
      <c r="FPG2" s="208"/>
      <c r="FPH2" s="208"/>
      <c r="FPI2" s="208"/>
      <c r="FPJ2" s="208"/>
      <c r="FPK2" s="208"/>
      <c r="FPL2" s="208"/>
      <c r="FPM2" s="208"/>
      <c r="FPN2" s="208"/>
      <c r="FPO2" s="208"/>
      <c r="FPP2" s="208"/>
      <c r="FPQ2" s="208"/>
      <c r="FPR2" s="208"/>
      <c r="FPS2" s="208"/>
      <c r="FPT2" s="208"/>
      <c r="FPU2" s="208"/>
      <c r="FPV2" s="208"/>
      <c r="FPW2" s="208"/>
      <c r="FPX2" s="208"/>
      <c r="FPY2" s="208"/>
      <c r="FPZ2" s="208"/>
      <c r="FQA2" s="208"/>
      <c r="FQB2" s="208"/>
      <c r="FQC2" s="208"/>
      <c r="FQD2" s="208"/>
      <c r="FQE2" s="208"/>
      <c r="FQF2" s="208"/>
      <c r="FQG2" s="208"/>
      <c r="FQH2" s="208"/>
      <c r="FQI2" s="208"/>
      <c r="FQJ2" s="208"/>
      <c r="FQK2" s="208"/>
      <c r="FQL2" s="208"/>
      <c r="FQM2" s="208"/>
      <c r="FQN2" s="208"/>
      <c r="FQO2" s="208"/>
      <c r="FQP2" s="208"/>
      <c r="FQQ2" s="208"/>
      <c r="FQR2" s="208"/>
      <c r="FQS2" s="208"/>
      <c r="FQT2" s="208"/>
      <c r="FQU2" s="208"/>
      <c r="FQV2" s="208"/>
      <c r="FQW2" s="208"/>
      <c r="FQX2" s="208"/>
      <c r="FQY2" s="208"/>
      <c r="FQZ2" s="208"/>
      <c r="FRA2" s="208"/>
      <c r="FRB2" s="208"/>
      <c r="FRC2" s="208"/>
      <c r="FRD2" s="208"/>
      <c r="FRE2" s="208"/>
      <c r="FRF2" s="208"/>
      <c r="FRG2" s="208"/>
      <c r="FRH2" s="208"/>
      <c r="FRI2" s="208"/>
      <c r="FRJ2" s="208"/>
      <c r="FRK2" s="208"/>
      <c r="FRL2" s="208"/>
      <c r="FRM2" s="208"/>
      <c r="FRN2" s="208"/>
      <c r="FRO2" s="208"/>
      <c r="FRP2" s="208"/>
      <c r="FRQ2" s="208"/>
      <c r="FRR2" s="208"/>
      <c r="FRS2" s="208"/>
      <c r="FRT2" s="208"/>
      <c r="FRU2" s="208"/>
      <c r="FRV2" s="208"/>
      <c r="FRW2" s="208"/>
      <c r="FRX2" s="208"/>
      <c r="FRY2" s="208"/>
      <c r="FRZ2" s="208"/>
      <c r="FSA2" s="208"/>
      <c r="FSB2" s="208"/>
      <c r="FSC2" s="208"/>
      <c r="FSD2" s="208"/>
      <c r="FSE2" s="208"/>
      <c r="FSF2" s="208"/>
      <c r="FSG2" s="208"/>
      <c r="FSH2" s="208"/>
      <c r="FSI2" s="208"/>
      <c r="FSJ2" s="208"/>
      <c r="FSK2" s="208"/>
      <c r="FSL2" s="208"/>
      <c r="FSM2" s="208"/>
      <c r="FSN2" s="208"/>
      <c r="FSO2" s="208"/>
      <c r="FSP2" s="208"/>
      <c r="FSQ2" s="208"/>
      <c r="FSR2" s="208"/>
      <c r="FSS2" s="208"/>
      <c r="FST2" s="208"/>
      <c r="FSU2" s="208"/>
      <c r="FSV2" s="208"/>
      <c r="FSW2" s="208"/>
      <c r="FSX2" s="208"/>
      <c r="FSY2" s="208"/>
      <c r="FSZ2" s="208"/>
      <c r="FTA2" s="208"/>
      <c r="FTB2" s="208"/>
      <c r="FTC2" s="208"/>
      <c r="FTD2" s="208"/>
      <c r="FTE2" s="208"/>
      <c r="FTF2" s="208"/>
      <c r="FTG2" s="208"/>
      <c r="FTH2" s="208"/>
      <c r="FTI2" s="208"/>
      <c r="FTJ2" s="208"/>
      <c r="FTK2" s="208"/>
      <c r="FTL2" s="208"/>
      <c r="FTM2" s="208"/>
      <c r="FTN2" s="208"/>
      <c r="FTO2" s="208"/>
      <c r="FTP2" s="208"/>
      <c r="FTQ2" s="208"/>
      <c r="FTR2" s="208"/>
      <c r="FTS2" s="208"/>
      <c r="FTT2" s="208"/>
      <c r="FTU2" s="208"/>
      <c r="FTV2" s="208"/>
      <c r="FTW2" s="208"/>
      <c r="FTX2" s="208"/>
      <c r="FTY2" s="208"/>
      <c r="FTZ2" s="208"/>
      <c r="FUA2" s="208"/>
      <c r="FUB2" s="208"/>
      <c r="FUC2" s="208"/>
      <c r="FUD2" s="208"/>
      <c r="FUE2" s="208"/>
      <c r="FUF2" s="208"/>
      <c r="FUG2" s="208"/>
      <c r="FUH2" s="208"/>
      <c r="FUI2" s="208"/>
      <c r="FUJ2" s="208"/>
      <c r="FUK2" s="208"/>
      <c r="FUL2" s="208"/>
      <c r="FUM2" s="208"/>
      <c r="FUN2" s="208"/>
      <c r="FUO2" s="208"/>
      <c r="FUP2" s="208"/>
      <c r="FUQ2" s="208"/>
      <c r="FUR2" s="208"/>
      <c r="FUS2" s="208"/>
      <c r="FUT2" s="208"/>
      <c r="FUU2" s="208"/>
      <c r="FUV2" s="208"/>
      <c r="FUW2" s="208"/>
      <c r="FUX2" s="208"/>
      <c r="FUY2" s="208"/>
      <c r="FUZ2" s="208"/>
      <c r="FVA2" s="208"/>
      <c r="FVB2" s="208"/>
      <c r="FVC2" s="208"/>
      <c r="FVD2" s="208"/>
      <c r="FVE2" s="208"/>
      <c r="FVF2" s="208"/>
      <c r="FVG2" s="208"/>
      <c r="FVH2" s="208"/>
      <c r="FVI2" s="208"/>
      <c r="FVJ2" s="208"/>
      <c r="FVK2" s="208"/>
      <c r="FVL2" s="208"/>
      <c r="FVM2" s="208"/>
      <c r="FVN2" s="208"/>
      <c r="FVO2" s="208"/>
      <c r="FVP2" s="208"/>
      <c r="FVQ2" s="208"/>
      <c r="FVR2" s="208"/>
      <c r="FVS2" s="208"/>
      <c r="FVT2" s="208"/>
      <c r="FVU2" s="208"/>
      <c r="FVV2" s="208"/>
      <c r="FVW2" s="208"/>
      <c r="FVX2" s="208"/>
      <c r="FVY2" s="208"/>
      <c r="FVZ2" s="208"/>
      <c r="FWA2" s="208"/>
      <c r="FWB2" s="208"/>
      <c r="FWC2" s="208"/>
      <c r="FWD2" s="208"/>
      <c r="FWE2" s="208"/>
      <c r="FWF2" s="208"/>
      <c r="FWG2" s="208"/>
      <c r="FWH2" s="208"/>
      <c r="FWI2" s="208"/>
      <c r="FWJ2" s="208"/>
      <c r="FWK2" s="208"/>
      <c r="FWL2" s="208"/>
      <c r="FWM2" s="208"/>
      <c r="FWN2" s="208"/>
      <c r="FWO2" s="208"/>
      <c r="FWP2" s="208"/>
      <c r="FWQ2" s="208"/>
      <c r="FWR2" s="208"/>
      <c r="FWS2" s="208"/>
      <c r="FWT2" s="208"/>
      <c r="FWU2" s="208"/>
      <c r="FWV2" s="208"/>
      <c r="FWW2" s="208"/>
      <c r="FWX2" s="208"/>
      <c r="FWY2" s="208"/>
      <c r="FWZ2" s="208"/>
      <c r="FXA2" s="208"/>
      <c r="FXB2" s="208"/>
      <c r="FXC2" s="208"/>
      <c r="FXD2" s="208"/>
      <c r="FXE2" s="208"/>
      <c r="FXF2" s="208"/>
      <c r="FXG2" s="208"/>
      <c r="FXH2" s="208"/>
      <c r="FXI2" s="208"/>
      <c r="FXJ2" s="208"/>
      <c r="FXK2" s="208"/>
      <c r="FXL2" s="208"/>
      <c r="FXM2" s="208"/>
      <c r="FXN2" s="208"/>
      <c r="FXO2" s="208"/>
      <c r="FXP2" s="208"/>
      <c r="FXQ2" s="208"/>
      <c r="FXR2" s="208"/>
      <c r="FXS2" s="208"/>
      <c r="FXT2" s="208"/>
      <c r="FXU2" s="208"/>
      <c r="FXV2" s="208"/>
      <c r="FXW2" s="208"/>
      <c r="FXX2" s="208"/>
      <c r="FXY2" s="208"/>
      <c r="FXZ2" s="208"/>
      <c r="FYA2" s="208"/>
      <c r="FYB2" s="208"/>
      <c r="FYC2" s="208"/>
      <c r="FYD2" s="208"/>
      <c r="FYE2" s="208"/>
      <c r="FYF2" s="208"/>
      <c r="FYG2" s="208"/>
      <c r="FYH2" s="208"/>
      <c r="FYI2" s="208"/>
      <c r="FYJ2" s="208"/>
      <c r="FYK2" s="208"/>
      <c r="FYL2" s="208"/>
      <c r="FYM2" s="208"/>
      <c r="FYN2" s="208"/>
      <c r="FYO2" s="208"/>
      <c r="FYP2" s="208"/>
      <c r="FYQ2" s="208"/>
      <c r="FYR2" s="208"/>
      <c r="FYS2" s="208"/>
      <c r="FYT2" s="208"/>
      <c r="FYU2" s="208"/>
      <c r="FYV2" s="208"/>
      <c r="FYW2" s="208"/>
      <c r="FYX2" s="208"/>
      <c r="FYY2" s="208"/>
      <c r="FYZ2" s="208"/>
      <c r="FZA2" s="208"/>
      <c r="FZB2" s="208"/>
      <c r="FZC2" s="208"/>
      <c r="FZD2" s="208"/>
      <c r="FZE2" s="208"/>
      <c r="FZF2" s="208"/>
      <c r="FZG2" s="208"/>
      <c r="FZH2" s="208"/>
      <c r="FZI2" s="208"/>
      <c r="FZJ2" s="208"/>
      <c r="FZK2" s="208"/>
      <c r="FZL2" s="208"/>
      <c r="FZM2" s="208"/>
      <c r="FZN2" s="208"/>
      <c r="FZO2" s="208"/>
      <c r="FZP2" s="208"/>
      <c r="FZQ2" s="208"/>
      <c r="FZR2" s="208"/>
      <c r="FZS2" s="208"/>
      <c r="FZT2" s="208"/>
      <c r="FZU2" s="208"/>
      <c r="FZV2" s="208"/>
      <c r="FZW2" s="208"/>
      <c r="FZX2" s="208"/>
      <c r="FZY2" s="208"/>
      <c r="FZZ2" s="208"/>
      <c r="GAA2" s="208"/>
      <c r="GAB2" s="208"/>
      <c r="GAC2" s="208"/>
      <c r="GAD2" s="208"/>
      <c r="GAE2" s="208"/>
      <c r="GAF2" s="208"/>
      <c r="GAG2" s="208"/>
      <c r="GAH2" s="208"/>
      <c r="GAI2" s="208"/>
      <c r="GAJ2" s="208"/>
      <c r="GAK2" s="208"/>
      <c r="GAL2" s="208"/>
      <c r="GAM2" s="208"/>
      <c r="GAN2" s="208"/>
      <c r="GAO2" s="208"/>
      <c r="GAP2" s="208"/>
      <c r="GAQ2" s="208"/>
      <c r="GAR2" s="208"/>
      <c r="GAS2" s="208"/>
      <c r="GAT2" s="208"/>
      <c r="GAU2" s="208"/>
      <c r="GAV2" s="208"/>
      <c r="GAW2" s="208"/>
      <c r="GAX2" s="208"/>
      <c r="GAY2" s="208"/>
      <c r="GAZ2" s="208"/>
      <c r="GBA2" s="208"/>
      <c r="GBB2" s="208"/>
      <c r="GBC2" s="208"/>
      <c r="GBD2" s="208"/>
      <c r="GBE2" s="208"/>
      <c r="GBF2" s="208"/>
      <c r="GBG2" s="208"/>
      <c r="GBH2" s="208"/>
      <c r="GBI2" s="208"/>
      <c r="GBJ2" s="208"/>
      <c r="GBK2" s="208"/>
      <c r="GBL2" s="208"/>
      <c r="GBM2" s="208"/>
      <c r="GBN2" s="208"/>
      <c r="GBO2" s="208"/>
      <c r="GBP2" s="208"/>
      <c r="GBQ2" s="208"/>
      <c r="GBR2" s="208"/>
      <c r="GBS2" s="208"/>
      <c r="GBT2" s="208"/>
      <c r="GBU2" s="208"/>
      <c r="GBV2" s="208"/>
      <c r="GBW2" s="208"/>
      <c r="GBX2" s="208"/>
      <c r="GBY2" s="208"/>
      <c r="GBZ2" s="208"/>
      <c r="GCA2" s="208"/>
      <c r="GCB2" s="208"/>
      <c r="GCC2" s="208"/>
      <c r="GCD2" s="208"/>
      <c r="GCE2" s="208"/>
      <c r="GCF2" s="208"/>
      <c r="GCG2" s="208"/>
      <c r="GCH2" s="208"/>
      <c r="GCI2" s="208"/>
      <c r="GCJ2" s="208"/>
      <c r="GCK2" s="208"/>
      <c r="GCL2" s="208"/>
      <c r="GCM2" s="208"/>
      <c r="GCN2" s="208"/>
      <c r="GCO2" s="208"/>
      <c r="GCP2" s="208"/>
      <c r="GCQ2" s="208"/>
      <c r="GCR2" s="208"/>
      <c r="GCS2" s="208"/>
      <c r="GCT2" s="208"/>
      <c r="GCU2" s="208"/>
      <c r="GCV2" s="208"/>
      <c r="GCW2" s="208"/>
      <c r="GCX2" s="208"/>
      <c r="GCY2" s="208"/>
      <c r="GCZ2" s="208"/>
      <c r="GDA2" s="208"/>
      <c r="GDB2" s="208"/>
      <c r="GDC2" s="208"/>
      <c r="GDD2" s="208"/>
      <c r="GDE2" s="208"/>
      <c r="GDF2" s="208"/>
      <c r="GDG2" s="208"/>
      <c r="GDH2" s="208"/>
      <c r="GDI2" s="208"/>
      <c r="GDJ2" s="208"/>
      <c r="GDK2" s="208"/>
      <c r="GDL2" s="208"/>
      <c r="GDM2" s="208"/>
      <c r="GDN2" s="208"/>
      <c r="GDO2" s="208"/>
      <c r="GDP2" s="208"/>
      <c r="GDQ2" s="208"/>
      <c r="GDR2" s="208"/>
      <c r="GDS2" s="208"/>
      <c r="GDT2" s="208"/>
      <c r="GDU2" s="208"/>
      <c r="GDV2" s="208"/>
      <c r="GDW2" s="208"/>
      <c r="GDX2" s="208"/>
      <c r="GDY2" s="208"/>
      <c r="GDZ2" s="208"/>
      <c r="GEA2" s="208"/>
      <c r="GEB2" s="208"/>
      <c r="GEC2" s="208"/>
      <c r="GED2" s="208"/>
      <c r="GEE2" s="208"/>
      <c r="GEF2" s="208"/>
      <c r="GEG2" s="208"/>
      <c r="GEH2" s="208"/>
      <c r="GEI2" s="208"/>
      <c r="GEJ2" s="208"/>
      <c r="GEK2" s="208"/>
      <c r="GEL2" s="208"/>
      <c r="GEM2" s="208"/>
      <c r="GEN2" s="208"/>
      <c r="GEO2" s="208"/>
      <c r="GEP2" s="208"/>
      <c r="GEQ2" s="208"/>
      <c r="GER2" s="208"/>
      <c r="GES2" s="208"/>
      <c r="GET2" s="208"/>
      <c r="GEU2" s="208"/>
      <c r="GEV2" s="208"/>
      <c r="GEW2" s="208"/>
      <c r="GEX2" s="208"/>
      <c r="GEY2" s="208"/>
      <c r="GEZ2" s="208"/>
      <c r="GFA2" s="208"/>
      <c r="GFB2" s="208"/>
      <c r="GFC2" s="208"/>
      <c r="GFD2" s="208"/>
      <c r="GFE2" s="208"/>
      <c r="GFF2" s="208"/>
      <c r="GFG2" s="208"/>
      <c r="GFH2" s="208"/>
      <c r="GFI2" s="208"/>
      <c r="GFJ2" s="208"/>
      <c r="GFK2" s="208"/>
      <c r="GFL2" s="208"/>
      <c r="GFM2" s="208"/>
      <c r="GFN2" s="208"/>
      <c r="GFO2" s="208"/>
      <c r="GFP2" s="208"/>
      <c r="GFQ2" s="208"/>
      <c r="GFR2" s="208"/>
      <c r="GFS2" s="208"/>
      <c r="GFT2" s="208"/>
      <c r="GFU2" s="208"/>
      <c r="GFV2" s="208"/>
      <c r="GFW2" s="208"/>
      <c r="GFX2" s="208"/>
      <c r="GFY2" s="208"/>
      <c r="GFZ2" s="208"/>
      <c r="GGA2" s="208"/>
      <c r="GGB2" s="208"/>
      <c r="GGC2" s="208"/>
      <c r="GGD2" s="208"/>
      <c r="GGE2" s="208"/>
      <c r="GGF2" s="208"/>
      <c r="GGG2" s="208"/>
      <c r="GGH2" s="208"/>
      <c r="GGI2" s="208"/>
      <c r="GGJ2" s="208"/>
      <c r="GGK2" s="208"/>
      <c r="GGL2" s="208"/>
      <c r="GGM2" s="208"/>
      <c r="GGN2" s="208"/>
      <c r="GGO2" s="208"/>
      <c r="GGP2" s="208"/>
      <c r="GGQ2" s="208"/>
      <c r="GGR2" s="208"/>
      <c r="GGS2" s="208"/>
      <c r="GGT2" s="208"/>
      <c r="GGU2" s="208"/>
      <c r="GGV2" s="208"/>
      <c r="GGW2" s="208"/>
      <c r="GGX2" s="208"/>
      <c r="GGY2" s="208"/>
      <c r="GGZ2" s="208"/>
      <c r="GHA2" s="208"/>
      <c r="GHB2" s="208"/>
      <c r="GHC2" s="208"/>
      <c r="GHD2" s="208"/>
      <c r="GHE2" s="208"/>
      <c r="GHF2" s="208"/>
      <c r="GHG2" s="208"/>
      <c r="GHH2" s="208"/>
      <c r="GHI2" s="208"/>
      <c r="GHJ2" s="208"/>
      <c r="GHK2" s="208"/>
      <c r="GHL2" s="208"/>
      <c r="GHM2" s="208"/>
      <c r="GHN2" s="208"/>
      <c r="GHO2" s="208"/>
      <c r="GHP2" s="208"/>
      <c r="GHQ2" s="208"/>
      <c r="GHR2" s="208"/>
      <c r="GHS2" s="208"/>
      <c r="GHT2" s="208"/>
      <c r="GHU2" s="208"/>
      <c r="GHV2" s="208"/>
      <c r="GHW2" s="208"/>
      <c r="GHX2" s="208"/>
      <c r="GHY2" s="208"/>
      <c r="GHZ2" s="208"/>
      <c r="GIA2" s="208"/>
      <c r="GIB2" s="208"/>
      <c r="GIC2" s="208"/>
      <c r="GID2" s="208"/>
      <c r="GIE2" s="208"/>
      <c r="GIF2" s="208"/>
      <c r="GIG2" s="208"/>
      <c r="GIH2" s="208"/>
      <c r="GII2" s="208"/>
      <c r="GIJ2" s="208"/>
      <c r="GIK2" s="208"/>
      <c r="GIL2" s="208"/>
      <c r="GIM2" s="208"/>
      <c r="GIN2" s="208"/>
      <c r="GIO2" s="208"/>
      <c r="GIP2" s="208"/>
      <c r="GIQ2" s="208"/>
      <c r="GIR2" s="208"/>
      <c r="GIS2" s="208"/>
      <c r="GIT2" s="208"/>
      <c r="GIU2" s="208"/>
      <c r="GIV2" s="208"/>
      <c r="GIW2" s="208"/>
      <c r="GIX2" s="208"/>
      <c r="GIY2" s="208"/>
      <c r="GIZ2" s="208"/>
      <c r="GJA2" s="208"/>
      <c r="GJB2" s="208"/>
      <c r="GJC2" s="208"/>
      <c r="GJD2" s="208"/>
      <c r="GJE2" s="208"/>
      <c r="GJF2" s="208"/>
      <c r="GJG2" s="208"/>
      <c r="GJH2" s="208"/>
      <c r="GJI2" s="208"/>
      <c r="GJJ2" s="208"/>
      <c r="GJK2" s="208"/>
      <c r="GJL2" s="208"/>
      <c r="GJM2" s="208"/>
      <c r="GJN2" s="208"/>
      <c r="GJO2" s="208"/>
      <c r="GJP2" s="208"/>
      <c r="GJQ2" s="208"/>
      <c r="GJR2" s="208"/>
      <c r="GJS2" s="208"/>
      <c r="GJT2" s="208"/>
      <c r="GJU2" s="208"/>
      <c r="GJV2" s="208"/>
      <c r="GJW2" s="208"/>
      <c r="GJX2" s="208"/>
      <c r="GJY2" s="208"/>
      <c r="GJZ2" s="208"/>
      <c r="GKA2" s="208"/>
      <c r="GKB2" s="208"/>
      <c r="GKC2" s="208"/>
      <c r="GKD2" s="208"/>
      <c r="GKE2" s="208"/>
      <c r="GKF2" s="208"/>
      <c r="GKG2" s="208"/>
      <c r="GKH2" s="208"/>
      <c r="GKI2" s="208"/>
      <c r="GKJ2" s="208"/>
      <c r="GKK2" s="208"/>
      <c r="GKL2" s="208"/>
      <c r="GKM2" s="208"/>
      <c r="GKN2" s="208"/>
      <c r="GKO2" s="208"/>
      <c r="GKP2" s="208"/>
      <c r="GKQ2" s="208"/>
      <c r="GKR2" s="208"/>
      <c r="GKS2" s="208"/>
      <c r="GKT2" s="208"/>
      <c r="GKU2" s="208"/>
      <c r="GKV2" s="208"/>
      <c r="GKW2" s="208"/>
      <c r="GKX2" s="208"/>
      <c r="GKY2" s="208"/>
      <c r="GKZ2" s="208"/>
      <c r="GLA2" s="208"/>
      <c r="GLB2" s="208"/>
      <c r="GLC2" s="208"/>
      <c r="GLD2" s="208"/>
      <c r="GLE2" s="208"/>
      <c r="GLF2" s="208"/>
      <c r="GLG2" s="208"/>
      <c r="GLH2" s="208"/>
      <c r="GLI2" s="208"/>
      <c r="GLJ2" s="208"/>
      <c r="GLK2" s="208"/>
      <c r="GLL2" s="208"/>
      <c r="GLM2" s="208"/>
      <c r="GLN2" s="208"/>
      <c r="GLO2" s="208"/>
      <c r="GLP2" s="208"/>
      <c r="GLQ2" s="208"/>
      <c r="GLR2" s="208"/>
      <c r="GLS2" s="208"/>
      <c r="GLT2" s="208"/>
      <c r="GLU2" s="208"/>
      <c r="GLV2" s="208"/>
      <c r="GLW2" s="208"/>
      <c r="GLX2" s="208"/>
      <c r="GLY2" s="208"/>
      <c r="GLZ2" s="208"/>
      <c r="GMA2" s="208"/>
      <c r="GMB2" s="208"/>
      <c r="GMC2" s="208"/>
      <c r="GMD2" s="208"/>
      <c r="GME2" s="208"/>
      <c r="GMF2" s="208"/>
      <c r="GMG2" s="208"/>
      <c r="GMH2" s="208"/>
      <c r="GMI2" s="208"/>
      <c r="GMJ2" s="208"/>
      <c r="GMK2" s="208"/>
      <c r="GML2" s="208"/>
      <c r="GMM2" s="208"/>
      <c r="GMN2" s="208"/>
      <c r="GMO2" s="208"/>
      <c r="GMP2" s="208"/>
      <c r="GMQ2" s="208"/>
      <c r="GMR2" s="208"/>
      <c r="GMS2" s="208"/>
      <c r="GMT2" s="208"/>
      <c r="GMU2" s="208"/>
      <c r="GMV2" s="208"/>
      <c r="GMW2" s="208"/>
      <c r="GMX2" s="208"/>
      <c r="GMY2" s="208"/>
      <c r="GMZ2" s="208"/>
      <c r="GNA2" s="208"/>
      <c r="GNB2" s="208"/>
      <c r="GNC2" s="208"/>
      <c r="GND2" s="208"/>
      <c r="GNE2" s="208"/>
      <c r="GNF2" s="208"/>
      <c r="GNG2" s="208"/>
      <c r="GNH2" s="208"/>
      <c r="GNI2" s="208"/>
      <c r="GNJ2" s="208"/>
      <c r="GNK2" s="208"/>
      <c r="GNL2" s="208"/>
      <c r="GNM2" s="208"/>
      <c r="GNN2" s="208"/>
      <c r="GNO2" s="208"/>
      <c r="GNP2" s="208"/>
      <c r="GNQ2" s="208"/>
      <c r="GNR2" s="208"/>
      <c r="GNS2" s="208"/>
      <c r="GNT2" s="208"/>
      <c r="GNU2" s="208"/>
      <c r="GNV2" s="208"/>
      <c r="GNW2" s="208"/>
      <c r="GNX2" s="208"/>
      <c r="GNY2" s="208"/>
      <c r="GNZ2" s="208"/>
      <c r="GOA2" s="208"/>
      <c r="GOB2" s="208"/>
      <c r="GOC2" s="208"/>
      <c r="GOD2" s="208"/>
      <c r="GOE2" s="208"/>
      <c r="GOF2" s="208"/>
      <c r="GOG2" s="208"/>
      <c r="GOH2" s="208"/>
      <c r="GOI2" s="208"/>
      <c r="GOJ2" s="208"/>
      <c r="GOK2" s="208"/>
      <c r="GOL2" s="208"/>
      <c r="GOM2" s="208"/>
      <c r="GON2" s="208"/>
      <c r="GOO2" s="208"/>
      <c r="GOP2" s="208"/>
      <c r="GOQ2" s="208"/>
      <c r="GOR2" s="208"/>
      <c r="GOS2" s="208"/>
      <c r="GOT2" s="208"/>
      <c r="GOU2" s="208"/>
      <c r="GOV2" s="208"/>
      <c r="GOW2" s="208"/>
      <c r="GOX2" s="208"/>
      <c r="GOY2" s="208"/>
      <c r="GOZ2" s="208"/>
      <c r="GPA2" s="208"/>
      <c r="GPB2" s="208"/>
      <c r="GPC2" s="208"/>
      <c r="GPD2" s="208"/>
      <c r="GPE2" s="208"/>
      <c r="GPF2" s="208"/>
      <c r="GPG2" s="208"/>
      <c r="GPH2" s="208"/>
      <c r="GPI2" s="208"/>
      <c r="GPJ2" s="208"/>
      <c r="GPK2" s="208"/>
      <c r="GPL2" s="208"/>
      <c r="GPM2" s="208"/>
      <c r="GPN2" s="208"/>
      <c r="GPO2" s="208"/>
      <c r="GPP2" s="208"/>
      <c r="GPQ2" s="208"/>
      <c r="GPR2" s="208"/>
      <c r="GPS2" s="208"/>
      <c r="GPT2" s="208"/>
      <c r="GPU2" s="208"/>
      <c r="GPV2" s="208"/>
      <c r="GPW2" s="208"/>
      <c r="GPX2" s="208"/>
      <c r="GPY2" s="208"/>
      <c r="GPZ2" s="208"/>
      <c r="GQA2" s="208"/>
      <c r="GQB2" s="208"/>
      <c r="GQC2" s="208"/>
      <c r="GQD2" s="208"/>
      <c r="GQE2" s="208"/>
      <c r="GQF2" s="208"/>
      <c r="GQG2" s="208"/>
      <c r="GQH2" s="208"/>
      <c r="GQI2" s="208"/>
      <c r="GQJ2" s="208"/>
      <c r="GQK2" s="208"/>
      <c r="GQL2" s="208"/>
      <c r="GQM2" s="208"/>
      <c r="GQN2" s="208"/>
      <c r="GQO2" s="208"/>
      <c r="GQP2" s="208"/>
      <c r="GQQ2" s="208"/>
      <c r="GQR2" s="208"/>
      <c r="GQS2" s="208"/>
      <c r="GQT2" s="208"/>
      <c r="GQU2" s="208"/>
      <c r="GQV2" s="208"/>
      <c r="GQW2" s="208"/>
      <c r="GQX2" s="208"/>
      <c r="GQY2" s="208"/>
      <c r="GQZ2" s="208"/>
      <c r="GRA2" s="208"/>
      <c r="GRB2" s="208"/>
      <c r="GRC2" s="208"/>
      <c r="GRD2" s="208"/>
      <c r="GRE2" s="208"/>
      <c r="GRF2" s="208"/>
      <c r="GRG2" s="208"/>
      <c r="GRH2" s="208"/>
      <c r="GRI2" s="208"/>
      <c r="GRJ2" s="208"/>
      <c r="GRK2" s="208"/>
      <c r="GRL2" s="208"/>
      <c r="GRM2" s="208"/>
      <c r="GRN2" s="208"/>
      <c r="GRO2" s="208"/>
      <c r="GRP2" s="208"/>
      <c r="GRQ2" s="208"/>
      <c r="GRR2" s="208"/>
      <c r="GRS2" s="208"/>
      <c r="GRT2" s="208"/>
      <c r="GRU2" s="208"/>
      <c r="GRV2" s="208"/>
      <c r="GRW2" s="208"/>
      <c r="GRX2" s="208"/>
      <c r="GRY2" s="208"/>
      <c r="GRZ2" s="208"/>
      <c r="GSA2" s="208"/>
      <c r="GSB2" s="208"/>
      <c r="GSC2" s="208"/>
      <c r="GSD2" s="208"/>
      <c r="GSE2" s="208"/>
      <c r="GSF2" s="208"/>
      <c r="GSG2" s="208"/>
      <c r="GSH2" s="208"/>
      <c r="GSI2" s="208"/>
      <c r="GSJ2" s="208"/>
      <c r="GSK2" s="208"/>
      <c r="GSL2" s="208"/>
      <c r="GSM2" s="208"/>
      <c r="GSN2" s="208"/>
      <c r="GSO2" s="208"/>
      <c r="GSP2" s="208"/>
      <c r="GSQ2" s="208"/>
      <c r="GSR2" s="208"/>
      <c r="GSS2" s="208"/>
      <c r="GST2" s="208"/>
      <c r="GSU2" s="208"/>
      <c r="GSV2" s="208"/>
      <c r="GSW2" s="208"/>
      <c r="GSX2" s="208"/>
      <c r="GSY2" s="208"/>
      <c r="GSZ2" s="208"/>
      <c r="GTA2" s="208"/>
      <c r="GTB2" s="208"/>
      <c r="GTC2" s="208"/>
      <c r="GTD2" s="208"/>
      <c r="GTE2" s="208"/>
      <c r="GTF2" s="208"/>
      <c r="GTG2" s="208"/>
      <c r="GTH2" s="208"/>
      <c r="GTI2" s="208"/>
      <c r="GTJ2" s="208"/>
      <c r="GTK2" s="208"/>
      <c r="GTL2" s="208"/>
      <c r="GTM2" s="208"/>
      <c r="GTN2" s="208"/>
      <c r="GTO2" s="208"/>
      <c r="GTP2" s="208"/>
      <c r="GTQ2" s="208"/>
      <c r="GTR2" s="208"/>
      <c r="GTS2" s="208"/>
      <c r="GTT2" s="208"/>
      <c r="GTU2" s="208"/>
      <c r="GTV2" s="208"/>
      <c r="GTW2" s="208"/>
      <c r="GTX2" s="208"/>
      <c r="GTY2" s="208"/>
      <c r="GTZ2" s="208"/>
      <c r="GUA2" s="208"/>
      <c r="GUB2" s="208"/>
      <c r="GUC2" s="208"/>
      <c r="GUD2" s="208"/>
      <c r="GUE2" s="208"/>
      <c r="GUF2" s="208"/>
      <c r="GUG2" s="208"/>
      <c r="GUH2" s="208"/>
      <c r="GUI2" s="208"/>
      <c r="GUJ2" s="208"/>
      <c r="GUK2" s="208"/>
      <c r="GUL2" s="208"/>
      <c r="GUM2" s="208"/>
      <c r="GUN2" s="208"/>
      <c r="GUO2" s="208"/>
      <c r="GUP2" s="208"/>
      <c r="GUQ2" s="208"/>
      <c r="GUR2" s="208"/>
      <c r="GUS2" s="208"/>
      <c r="GUT2" s="208"/>
      <c r="GUU2" s="208"/>
      <c r="GUV2" s="208"/>
      <c r="GUW2" s="208"/>
      <c r="GUX2" s="208"/>
      <c r="GUY2" s="208"/>
      <c r="GUZ2" s="208"/>
      <c r="GVA2" s="208"/>
      <c r="GVB2" s="208"/>
      <c r="GVC2" s="208"/>
      <c r="GVD2" s="208"/>
      <c r="GVE2" s="208"/>
      <c r="GVF2" s="208"/>
      <c r="GVG2" s="208"/>
      <c r="GVH2" s="208"/>
      <c r="GVI2" s="208"/>
      <c r="GVJ2" s="208"/>
      <c r="GVK2" s="208"/>
      <c r="GVL2" s="208"/>
      <c r="GVM2" s="208"/>
      <c r="GVN2" s="208"/>
      <c r="GVO2" s="208"/>
      <c r="GVP2" s="208"/>
      <c r="GVQ2" s="208"/>
      <c r="GVR2" s="208"/>
      <c r="GVS2" s="208"/>
      <c r="GVT2" s="208"/>
      <c r="GVU2" s="208"/>
      <c r="GVV2" s="208"/>
      <c r="GVW2" s="208"/>
      <c r="GVX2" s="208"/>
      <c r="GVY2" s="208"/>
      <c r="GVZ2" s="208"/>
      <c r="GWA2" s="208"/>
      <c r="GWB2" s="208"/>
      <c r="GWC2" s="208"/>
      <c r="GWD2" s="208"/>
      <c r="GWE2" s="208"/>
      <c r="GWF2" s="208"/>
      <c r="GWG2" s="208"/>
      <c r="GWH2" s="208"/>
      <c r="GWI2" s="208"/>
      <c r="GWJ2" s="208"/>
      <c r="GWK2" s="208"/>
      <c r="GWL2" s="208"/>
      <c r="GWM2" s="208"/>
      <c r="GWN2" s="208"/>
      <c r="GWO2" s="208"/>
      <c r="GWP2" s="208"/>
      <c r="GWQ2" s="208"/>
      <c r="GWR2" s="208"/>
      <c r="GWS2" s="208"/>
      <c r="GWT2" s="208"/>
      <c r="GWU2" s="208"/>
      <c r="GWV2" s="208"/>
      <c r="GWW2" s="208"/>
      <c r="GWX2" s="208"/>
      <c r="GWY2" s="208"/>
      <c r="GWZ2" s="208"/>
      <c r="GXA2" s="208"/>
      <c r="GXB2" s="208"/>
      <c r="GXC2" s="208"/>
      <c r="GXD2" s="208"/>
      <c r="GXE2" s="208"/>
      <c r="GXF2" s="208"/>
      <c r="GXG2" s="208"/>
      <c r="GXH2" s="208"/>
      <c r="GXI2" s="208"/>
      <c r="GXJ2" s="208"/>
      <c r="GXK2" s="208"/>
      <c r="GXL2" s="208"/>
      <c r="GXM2" s="208"/>
      <c r="GXN2" s="208"/>
      <c r="GXO2" s="208"/>
      <c r="GXP2" s="208"/>
      <c r="GXQ2" s="208"/>
      <c r="GXR2" s="208"/>
      <c r="GXS2" s="208"/>
      <c r="GXT2" s="208"/>
      <c r="GXU2" s="208"/>
      <c r="GXV2" s="208"/>
      <c r="GXW2" s="208"/>
      <c r="GXX2" s="208"/>
      <c r="GXY2" s="208"/>
      <c r="GXZ2" s="208"/>
      <c r="GYA2" s="208"/>
      <c r="GYB2" s="208"/>
      <c r="GYC2" s="208"/>
      <c r="GYD2" s="208"/>
      <c r="GYE2" s="208"/>
      <c r="GYF2" s="208"/>
      <c r="GYG2" s="208"/>
      <c r="GYH2" s="208"/>
      <c r="GYI2" s="208"/>
      <c r="GYJ2" s="208"/>
      <c r="GYK2" s="208"/>
      <c r="GYL2" s="208"/>
      <c r="GYM2" s="208"/>
      <c r="GYN2" s="208"/>
      <c r="GYO2" s="208"/>
      <c r="GYP2" s="208"/>
      <c r="GYQ2" s="208"/>
      <c r="GYR2" s="208"/>
      <c r="GYS2" s="208"/>
      <c r="GYT2" s="208"/>
      <c r="GYU2" s="208"/>
      <c r="GYV2" s="208"/>
      <c r="GYW2" s="208"/>
      <c r="GYX2" s="208"/>
      <c r="GYY2" s="208"/>
      <c r="GYZ2" s="208"/>
      <c r="GZA2" s="208"/>
      <c r="GZB2" s="208"/>
      <c r="GZC2" s="208"/>
      <c r="GZD2" s="208"/>
      <c r="GZE2" s="208"/>
      <c r="GZF2" s="208"/>
      <c r="GZG2" s="208"/>
      <c r="GZH2" s="208"/>
      <c r="GZI2" s="208"/>
      <c r="GZJ2" s="208"/>
      <c r="GZK2" s="208"/>
      <c r="GZL2" s="208"/>
      <c r="GZM2" s="208"/>
      <c r="GZN2" s="208"/>
      <c r="GZO2" s="208"/>
      <c r="GZP2" s="208"/>
      <c r="GZQ2" s="208"/>
      <c r="GZR2" s="208"/>
      <c r="GZS2" s="208"/>
      <c r="GZT2" s="208"/>
      <c r="GZU2" s="208"/>
      <c r="GZV2" s="208"/>
      <c r="GZW2" s="208"/>
      <c r="GZX2" s="208"/>
      <c r="GZY2" s="208"/>
      <c r="GZZ2" s="208"/>
      <c r="HAA2" s="208"/>
      <c r="HAB2" s="208"/>
      <c r="HAC2" s="208"/>
      <c r="HAD2" s="208"/>
      <c r="HAE2" s="208"/>
      <c r="HAF2" s="208"/>
      <c r="HAG2" s="208"/>
      <c r="HAH2" s="208"/>
      <c r="HAI2" s="208"/>
      <c r="HAJ2" s="208"/>
      <c r="HAK2" s="208"/>
      <c r="HAL2" s="208"/>
      <c r="HAM2" s="208"/>
      <c r="HAN2" s="208"/>
      <c r="HAO2" s="208"/>
      <c r="HAP2" s="208"/>
      <c r="HAQ2" s="208"/>
      <c r="HAR2" s="208"/>
      <c r="HAS2" s="208"/>
      <c r="HAT2" s="208"/>
      <c r="HAU2" s="208"/>
      <c r="HAV2" s="208"/>
      <c r="HAW2" s="208"/>
      <c r="HAX2" s="208"/>
      <c r="HAY2" s="208"/>
      <c r="HAZ2" s="208"/>
      <c r="HBA2" s="208"/>
      <c r="HBB2" s="208"/>
      <c r="HBC2" s="208"/>
      <c r="HBD2" s="208"/>
      <c r="HBE2" s="208"/>
      <c r="HBF2" s="208"/>
      <c r="HBG2" s="208"/>
      <c r="HBH2" s="208"/>
      <c r="HBI2" s="208"/>
      <c r="HBJ2" s="208"/>
      <c r="HBK2" s="208"/>
      <c r="HBL2" s="208"/>
      <c r="HBM2" s="208"/>
      <c r="HBN2" s="208"/>
      <c r="HBO2" s="208"/>
      <c r="HBP2" s="208"/>
      <c r="HBQ2" s="208"/>
      <c r="HBR2" s="208"/>
      <c r="HBS2" s="208"/>
      <c r="HBT2" s="208"/>
      <c r="HBU2" s="208"/>
      <c r="HBV2" s="208"/>
      <c r="HBW2" s="208"/>
      <c r="HBX2" s="208"/>
      <c r="HBY2" s="208"/>
      <c r="HBZ2" s="208"/>
      <c r="HCA2" s="208"/>
      <c r="HCB2" s="208"/>
      <c r="HCC2" s="208"/>
      <c r="HCD2" s="208"/>
      <c r="HCE2" s="208"/>
      <c r="HCF2" s="208"/>
      <c r="HCG2" s="208"/>
      <c r="HCH2" s="208"/>
      <c r="HCI2" s="208"/>
      <c r="HCJ2" s="208"/>
      <c r="HCK2" s="208"/>
      <c r="HCL2" s="208"/>
      <c r="HCM2" s="208"/>
      <c r="HCN2" s="208"/>
      <c r="HCO2" s="208"/>
      <c r="HCP2" s="208"/>
      <c r="HCQ2" s="208"/>
      <c r="HCR2" s="208"/>
      <c r="HCS2" s="208"/>
      <c r="HCT2" s="208"/>
      <c r="HCU2" s="208"/>
      <c r="HCV2" s="208"/>
      <c r="HCW2" s="208"/>
      <c r="HCX2" s="208"/>
      <c r="HCY2" s="208"/>
      <c r="HCZ2" s="208"/>
      <c r="HDA2" s="208"/>
      <c r="HDB2" s="208"/>
      <c r="HDC2" s="208"/>
      <c r="HDD2" s="208"/>
      <c r="HDE2" s="208"/>
      <c r="HDF2" s="208"/>
      <c r="HDG2" s="208"/>
      <c r="HDH2" s="208"/>
      <c r="HDI2" s="208"/>
      <c r="HDJ2" s="208"/>
      <c r="HDK2" s="208"/>
      <c r="HDL2" s="208"/>
      <c r="HDM2" s="208"/>
      <c r="HDN2" s="208"/>
      <c r="HDO2" s="208"/>
      <c r="HDP2" s="208"/>
      <c r="HDQ2" s="208"/>
      <c r="HDR2" s="208"/>
      <c r="HDS2" s="208"/>
      <c r="HDT2" s="208"/>
      <c r="HDU2" s="208"/>
      <c r="HDV2" s="208"/>
      <c r="HDW2" s="208"/>
      <c r="HDX2" s="208"/>
      <c r="HDY2" s="208"/>
      <c r="HDZ2" s="208"/>
      <c r="HEA2" s="208"/>
      <c r="HEB2" s="208"/>
      <c r="HEC2" s="208"/>
      <c r="HED2" s="208"/>
      <c r="HEE2" s="208"/>
      <c r="HEF2" s="208"/>
      <c r="HEG2" s="208"/>
      <c r="HEH2" s="208"/>
      <c r="HEI2" s="208"/>
      <c r="HEJ2" s="208"/>
      <c r="HEK2" s="208"/>
      <c r="HEL2" s="208"/>
      <c r="HEM2" s="208"/>
      <c r="HEN2" s="208"/>
      <c r="HEO2" s="208"/>
      <c r="HEP2" s="208"/>
      <c r="HEQ2" s="208"/>
      <c r="HER2" s="208"/>
      <c r="HES2" s="208"/>
      <c r="HET2" s="208"/>
      <c r="HEU2" s="208"/>
      <c r="HEV2" s="208"/>
      <c r="HEW2" s="208"/>
      <c r="HEX2" s="208"/>
      <c r="HEY2" s="208"/>
      <c r="HEZ2" s="208"/>
      <c r="HFA2" s="208"/>
      <c r="HFB2" s="208"/>
      <c r="HFC2" s="208"/>
      <c r="HFD2" s="208"/>
      <c r="HFE2" s="208"/>
      <c r="HFF2" s="208"/>
      <c r="HFG2" s="208"/>
      <c r="HFH2" s="208"/>
      <c r="HFI2" s="208"/>
      <c r="HFJ2" s="208"/>
      <c r="HFK2" s="208"/>
      <c r="HFL2" s="208"/>
      <c r="HFM2" s="208"/>
      <c r="HFN2" s="208"/>
      <c r="HFO2" s="208"/>
      <c r="HFP2" s="208"/>
      <c r="HFQ2" s="208"/>
      <c r="HFR2" s="208"/>
      <c r="HFS2" s="208"/>
      <c r="HFT2" s="208"/>
      <c r="HFU2" s="208"/>
      <c r="HFV2" s="208"/>
      <c r="HFW2" s="208"/>
      <c r="HFX2" s="208"/>
      <c r="HFY2" s="208"/>
      <c r="HFZ2" s="208"/>
      <c r="HGA2" s="208"/>
      <c r="HGB2" s="208"/>
      <c r="HGC2" s="208"/>
      <c r="HGD2" s="208"/>
      <c r="HGE2" s="208"/>
      <c r="HGF2" s="208"/>
      <c r="HGG2" s="208"/>
      <c r="HGH2" s="208"/>
      <c r="HGI2" s="208"/>
      <c r="HGJ2" s="208"/>
      <c r="HGK2" s="208"/>
      <c r="HGL2" s="208"/>
      <c r="HGM2" s="208"/>
      <c r="HGN2" s="208"/>
      <c r="HGO2" s="208"/>
      <c r="HGP2" s="208"/>
      <c r="HGQ2" s="208"/>
      <c r="HGR2" s="208"/>
      <c r="HGS2" s="208"/>
      <c r="HGT2" s="208"/>
      <c r="HGU2" s="208"/>
      <c r="HGV2" s="208"/>
      <c r="HGW2" s="208"/>
      <c r="HGX2" s="208"/>
      <c r="HGY2" s="208"/>
      <c r="HGZ2" s="208"/>
      <c r="HHA2" s="208"/>
      <c r="HHB2" s="208"/>
      <c r="HHC2" s="208"/>
      <c r="HHD2" s="208"/>
      <c r="HHE2" s="208"/>
      <c r="HHF2" s="208"/>
      <c r="HHG2" s="208"/>
      <c r="HHH2" s="208"/>
      <c r="HHI2" s="208"/>
      <c r="HHJ2" s="208"/>
      <c r="HHK2" s="208"/>
      <c r="HHL2" s="208"/>
      <c r="HHM2" s="208"/>
      <c r="HHN2" s="208"/>
      <c r="HHO2" s="208"/>
      <c r="HHP2" s="208"/>
      <c r="HHQ2" s="208"/>
      <c r="HHR2" s="208"/>
      <c r="HHS2" s="208"/>
      <c r="HHT2" s="208"/>
      <c r="HHU2" s="208"/>
      <c r="HHV2" s="208"/>
      <c r="HHW2" s="208"/>
      <c r="HHX2" s="208"/>
      <c r="HHY2" s="208"/>
      <c r="HHZ2" s="208"/>
      <c r="HIA2" s="208"/>
      <c r="HIB2" s="208"/>
      <c r="HIC2" s="208"/>
      <c r="HID2" s="208"/>
      <c r="HIE2" s="208"/>
      <c r="HIF2" s="208"/>
      <c r="HIG2" s="208"/>
      <c r="HIH2" s="208"/>
      <c r="HII2" s="208"/>
      <c r="HIJ2" s="208"/>
      <c r="HIK2" s="208"/>
      <c r="HIL2" s="208"/>
      <c r="HIM2" s="208"/>
      <c r="HIN2" s="208"/>
      <c r="HIO2" s="208"/>
      <c r="HIP2" s="208"/>
      <c r="HIQ2" s="208"/>
      <c r="HIR2" s="208"/>
      <c r="HIS2" s="208"/>
      <c r="HIT2" s="208"/>
      <c r="HIU2" s="208"/>
      <c r="HIV2" s="208"/>
      <c r="HIW2" s="208"/>
      <c r="HIX2" s="208"/>
      <c r="HIY2" s="208"/>
      <c r="HIZ2" s="208"/>
      <c r="HJA2" s="208"/>
      <c r="HJB2" s="208"/>
      <c r="HJC2" s="208"/>
      <c r="HJD2" s="208"/>
      <c r="HJE2" s="208"/>
      <c r="HJF2" s="208"/>
      <c r="HJG2" s="208"/>
      <c r="HJH2" s="208"/>
      <c r="HJI2" s="208"/>
      <c r="HJJ2" s="208"/>
      <c r="HJK2" s="208"/>
      <c r="HJL2" s="208"/>
      <c r="HJM2" s="208"/>
      <c r="HJN2" s="208"/>
      <c r="HJO2" s="208"/>
      <c r="HJP2" s="208"/>
      <c r="HJQ2" s="208"/>
      <c r="HJR2" s="208"/>
      <c r="HJS2" s="208"/>
      <c r="HJT2" s="208"/>
      <c r="HJU2" s="208"/>
      <c r="HJV2" s="208"/>
      <c r="HJW2" s="208"/>
      <c r="HJX2" s="208"/>
      <c r="HJY2" s="208"/>
      <c r="HJZ2" s="208"/>
      <c r="HKA2" s="208"/>
      <c r="HKB2" s="208"/>
      <c r="HKC2" s="208"/>
      <c r="HKD2" s="208"/>
      <c r="HKE2" s="208"/>
      <c r="HKF2" s="208"/>
      <c r="HKG2" s="208"/>
      <c r="HKH2" s="208"/>
      <c r="HKI2" s="208"/>
      <c r="HKJ2" s="208"/>
      <c r="HKK2" s="208"/>
      <c r="HKL2" s="208"/>
      <c r="HKM2" s="208"/>
      <c r="HKN2" s="208"/>
      <c r="HKO2" s="208"/>
      <c r="HKP2" s="208"/>
      <c r="HKQ2" s="208"/>
      <c r="HKR2" s="208"/>
      <c r="HKS2" s="208"/>
      <c r="HKT2" s="208"/>
      <c r="HKU2" s="208"/>
      <c r="HKV2" s="208"/>
      <c r="HKW2" s="208"/>
      <c r="HKX2" s="208"/>
      <c r="HKY2" s="208"/>
      <c r="HKZ2" s="208"/>
      <c r="HLA2" s="208"/>
      <c r="HLB2" s="208"/>
      <c r="HLC2" s="208"/>
      <c r="HLD2" s="208"/>
      <c r="HLE2" s="208"/>
      <c r="HLF2" s="208"/>
      <c r="HLG2" s="208"/>
      <c r="HLH2" s="208"/>
      <c r="HLI2" s="208"/>
      <c r="HLJ2" s="208"/>
      <c r="HLK2" s="208"/>
      <c r="HLL2" s="208"/>
      <c r="HLM2" s="208"/>
      <c r="HLN2" s="208"/>
      <c r="HLO2" s="208"/>
      <c r="HLP2" s="208"/>
      <c r="HLQ2" s="208"/>
      <c r="HLR2" s="208"/>
      <c r="HLS2" s="208"/>
      <c r="HLT2" s="208"/>
      <c r="HLU2" s="208"/>
      <c r="HLV2" s="208"/>
      <c r="HLW2" s="208"/>
      <c r="HLX2" s="208"/>
      <c r="HLY2" s="208"/>
      <c r="HLZ2" s="208"/>
      <c r="HMA2" s="208"/>
      <c r="HMB2" s="208"/>
      <c r="HMC2" s="208"/>
      <c r="HMD2" s="208"/>
      <c r="HME2" s="208"/>
      <c r="HMF2" s="208"/>
      <c r="HMG2" s="208"/>
      <c r="HMH2" s="208"/>
      <c r="HMI2" s="208"/>
      <c r="HMJ2" s="208"/>
      <c r="HMK2" s="208"/>
      <c r="HML2" s="208"/>
      <c r="HMM2" s="208"/>
      <c r="HMN2" s="208"/>
      <c r="HMO2" s="208"/>
      <c r="HMP2" s="208"/>
      <c r="HMQ2" s="208"/>
      <c r="HMR2" s="208"/>
      <c r="HMS2" s="208"/>
      <c r="HMT2" s="208"/>
      <c r="HMU2" s="208"/>
      <c r="HMV2" s="208"/>
      <c r="HMW2" s="208"/>
      <c r="HMX2" s="208"/>
      <c r="HMY2" s="208"/>
      <c r="HMZ2" s="208"/>
      <c r="HNA2" s="208"/>
      <c r="HNB2" s="208"/>
      <c r="HNC2" s="208"/>
      <c r="HND2" s="208"/>
      <c r="HNE2" s="208"/>
      <c r="HNF2" s="208"/>
      <c r="HNG2" s="208"/>
      <c r="HNH2" s="208"/>
      <c r="HNI2" s="208"/>
      <c r="HNJ2" s="208"/>
      <c r="HNK2" s="208"/>
      <c r="HNL2" s="208"/>
      <c r="HNM2" s="208"/>
      <c r="HNN2" s="208"/>
      <c r="HNO2" s="208"/>
      <c r="HNP2" s="208"/>
      <c r="HNQ2" s="208"/>
      <c r="HNR2" s="208"/>
      <c r="HNS2" s="208"/>
      <c r="HNT2" s="208"/>
      <c r="HNU2" s="208"/>
      <c r="HNV2" s="208"/>
      <c r="HNW2" s="208"/>
      <c r="HNX2" s="208"/>
      <c r="HNY2" s="208"/>
      <c r="HNZ2" s="208"/>
      <c r="HOA2" s="208"/>
      <c r="HOB2" s="208"/>
      <c r="HOC2" s="208"/>
      <c r="HOD2" s="208"/>
      <c r="HOE2" s="208"/>
      <c r="HOF2" s="208"/>
      <c r="HOG2" s="208"/>
      <c r="HOH2" s="208"/>
      <c r="HOI2" s="208"/>
      <c r="HOJ2" s="208"/>
      <c r="HOK2" s="208"/>
      <c r="HOL2" s="208"/>
      <c r="HOM2" s="208"/>
      <c r="HON2" s="208"/>
      <c r="HOO2" s="208"/>
      <c r="HOP2" s="208"/>
      <c r="HOQ2" s="208"/>
      <c r="HOR2" s="208"/>
      <c r="HOS2" s="208"/>
      <c r="HOT2" s="208"/>
      <c r="HOU2" s="208"/>
      <c r="HOV2" s="208"/>
      <c r="HOW2" s="208"/>
      <c r="HOX2" s="208"/>
      <c r="HOY2" s="208"/>
      <c r="HOZ2" s="208"/>
      <c r="HPA2" s="208"/>
      <c r="HPB2" s="208"/>
      <c r="HPC2" s="208"/>
      <c r="HPD2" s="208"/>
      <c r="HPE2" s="208"/>
      <c r="HPF2" s="208"/>
      <c r="HPG2" s="208"/>
      <c r="HPH2" s="208"/>
      <c r="HPI2" s="208"/>
      <c r="HPJ2" s="208"/>
      <c r="HPK2" s="208"/>
      <c r="HPL2" s="208"/>
      <c r="HPM2" s="208"/>
      <c r="HPN2" s="208"/>
      <c r="HPO2" s="208"/>
      <c r="HPP2" s="208"/>
      <c r="HPQ2" s="208"/>
      <c r="HPR2" s="208"/>
      <c r="HPS2" s="208"/>
      <c r="HPT2" s="208"/>
      <c r="HPU2" s="208"/>
      <c r="HPV2" s="208"/>
      <c r="HPW2" s="208"/>
      <c r="HPX2" s="208"/>
      <c r="HPY2" s="208"/>
      <c r="HPZ2" s="208"/>
      <c r="HQA2" s="208"/>
      <c r="HQB2" s="208"/>
      <c r="HQC2" s="208"/>
      <c r="HQD2" s="208"/>
      <c r="HQE2" s="208"/>
      <c r="HQF2" s="208"/>
      <c r="HQG2" s="208"/>
      <c r="HQH2" s="208"/>
      <c r="HQI2" s="208"/>
      <c r="HQJ2" s="208"/>
      <c r="HQK2" s="208"/>
      <c r="HQL2" s="208"/>
      <c r="HQM2" s="208"/>
      <c r="HQN2" s="208"/>
      <c r="HQO2" s="208"/>
      <c r="HQP2" s="208"/>
      <c r="HQQ2" s="208"/>
      <c r="HQR2" s="208"/>
      <c r="HQS2" s="208"/>
      <c r="HQT2" s="208"/>
      <c r="HQU2" s="208"/>
      <c r="HQV2" s="208"/>
      <c r="HQW2" s="208"/>
      <c r="HQX2" s="208"/>
      <c r="HQY2" s="208"/>
      <c r="HQZ2" s="208"/>
      <c r="HRA2" s="208"/>
      <c r="HRB2" s="208"/>
      <c r="HRC2" s="208"/>
      <c r="HRD2" s="208"/>
      <c r="HRE2" s="208"/>
      <c r="HRF2" s="208"/>
      <c r="HRG2" s="208"/>
      <c r="HRH2" s="208"/>
      <c r="HRI2" s="208"/>
      <c r="HRJ2" s="208"/>
      <c r="HRK2" s="208"/>
      <c r="HRL2" s="208"/>
      <c r="HRM2" s="208"/>
      <c r="HRN2" s="208"/>
      <c r="HRO2" s="208"/>
      <c r="HRP2" s="208"/>
      <c r="HRQ2" s="208"/>
      <c r="HRR2" s="208"/>
      <c r="HRS2" s="208"/>
      <c r="HRT2" s="208"/>
      <c r="HRU2" s="208"/>
      <c r="HRV2" s="208"/>
      <c r="HRW2" s="208"/>
      <c r="HRX2" s="208"/>
      <c r="HRY2" s="208"/>
      <c r="HRZ2" s="208"/>
      <c r="HSA2" s="208"/>
      <c r="HSB2" s="208"/>
      <c r="HSC2" s="208"/>
      <c r="HSD2" s="208"/>
      <c r="HSE2" s="208"/>
      <c r="HSF2" s="208"/>
      <c r="HSG2" s="208"/>
      <c r="HSH2" s="208"/>
      <c r="HSI2" s="208"/>
      <c r="HSJ2" s="208"/>
      <c r="HSK2" s="208"/>
      <c r="HSL2" s="208"/>
      <c r="HSM2" s="208"/>
      <c r="HSN2" s="208"/>
      <c r="HSO2" s="208"/>
      <c r="HSP2" s="208"/>
      <c r="HSQ2" s="208"/>
      <c r="HSR2" s="208"/>
      <c r="HSS2" s="208"/>
      <c r="HST2" s="208"/>
      <c r="HSU2" s="208"/>
      <c r="HSV2" s="208"/>
      <c r="HSW2" s="208"/>
      <c r="HSX2" s="208"/>
      <c r="HSY2" s="208"/>
      <c r="HSZ2" s="208"/>
      <c r="HTA2" s="208"/>
      <c r="HTB2" s="208"/>
      <c r="HTC2" s="208"/>
      <c r="HTD2" s="208"/>
      <c r="HTE2" s="208"/>
      <c r="HTF2" s="208"/>
      <c r="HTG2" s="208"/>
      <c r="HTH2" s="208"/>
      <c r="HTI2" s="208"/>
      <c r="HTJ2" s="208"/>
      <c r="HTK2" s="208"/>
      <c r="HTL2" s="208"/>
      <c r="HTM2" s="208"/>
      <c r="HTN2" s="208"/>
      <c r="HTO2" s="208"/>
      <c r="HTP2" s="208"/>
      <c r="HTQ2" s="208"/>
      <c r="HTR2" s="208"/>
      <c r="HTS2" s="208"/>
      <c r="HTT2" s="208"/>
      <c r="HTU2" s="208"/>
      <c r="HTV2" s="208"/>
      <c r="HTW2" s="208"/>
      <c r="HTX2" s="208"/>
      <c r="HTY2" s="208"/>
      <c r="HTZ2" s="208"/>
      <c r="HUA2" s="208"/>
      <c r="HUB2" s="208"/>
      <c r="HUC2" s="208"/>
      <c r="HUD2" s="208"/>
      <c r="HUE2" s="208"/>
      <c r="HUF2" s="208"/>
      <c r="HUG2" s="208"/>
      <c r="HUH2" s="208"/>
      <c r="HUI2" s="208"/>
      <c r="HUJ2" s="208"/>
      <c r="HUK2" s="208"/>
      <c r="HUL2" s="208"/>
      <c r="HUM2" s="208"/>
      <c r="HUN2" s="208"/>
      <c r="HUO2" s="208"/>
      <c r="HUP2" s="208"/>
      <c r="HUQ2" s="208"/>
      <c r="HUR2" s="208"/>
      <c r="HUS2" s="208"/>
      <c r="HUT2" s="208"/>
      <c r="HUU2" s="208"/>
      <c r="HUV2" s="208"/>
      <c r="HUW2" s="208"/>
      <c r="HUX2" s="208"/>
      <c r="HUY2" s="208"/>
      <c r="HUZ2" s="208"/>
      <c r="HVA2" s="208"/>
      <c r="HVB2" s="208"/>
      <c r="HVC2" s="208"/>
      <c r="HVD2" s="208"/>
      <c r="HVE2" s="208"/>
      <c r="HVF2" s="208"/>
      <c r="HVG2" s="208"/>
      <c r="HVH2" s="208"/>
      <c r="HVI2" s="208"/>
      <c r="HVJ2" s="208"/>
      <c r="HVK2" s="208"/>
      <c r="HVL2" s="208"/>
      <c r="HVM2" s="208"/>
      <c r="HVN2" s="208"/>
      <c r="HVO2" s="208"/>
      <c r="HVP2" s="208"/>
      <c r="HVQ2" s="208"/>
      <c r="HVR2" s="208"/>
      <c r="HVS2" s="208"/>
      <c r="HVT2" s="208"/>
      <c r="HVU2" s="208"/>
      <c r="HVV2" s="208"/>
      <c r="HVW2" s="208"/>
      <c r="HVX2" s="208"/>
      <c r="HVY2" s="208"/>
      <c r="HVZ2" s="208"/>
      <c r="HWA2" s="208"/>
      <c r="HWB2" s="208"/>
      <c r="HWC2" s="208"/>
      <c r="HWD2" s="208"/>
      <c r="HWE2" s="208"/>
      <c r="HWF2" s="208"/>
      <c r="HWG2" s="208"/>
      <c r="HWH2" s="208"/>
      <c r="HWI2" s="208"/>
      <c r="HWJ2" s="208"/>
      <c r="HWK2" s="208"/>
      <c r="HWL2" s="208"/>
      <c r="HWM2" s="208"/>
      <c r="HWN2" s="208"/>
      <c r="HWO2" s="208"/>
      <c r="HWP2" s="208"/>
      <c r="HWQ2" s="208"/>
      <c r="HWR2" s="208"/>
      <c r="HWS2" s="208"/>
      <c r="HWT2" s="208"/>
      <c r="HWU2" s="208"/>
      <c r="HWV2" s="208"/>
      <c r="HWW2" s="208"/>
      <c r="HWX2" s="208"/>
      <c r="HWY2" s="208"/>
      <c r="HWZ2" s="208"/>
      <c r="HXA2" s="208"/>
      <c r="HXB2" s="208"/>
      <c r="HXC2" s="208"/>
      <c r="HXD2" s="208"/>
      <c r="HXE2" s="208"/>
      <c r="HXF2" s="208"/>
      <c r="HXG2" s="208"/>
      <c r="HXH2" s="208"/>
      <c r="HXI2" s="208"/>
      <c r="HXJ2" s="208"/>
      <c r="HXK2" s="208"/>
      <c r="HXL2" s="208"/>
      <c r="HXM2" s="208"/>
      <c r="HXN2" s="208"/>
      <c r="HXO2" s="208"/>
      <c r="HXP2" s="208"/>
      <c r="HXQ2" s="208"/>
      <c r="HXR2" s="208"/>
      <c r="HXS2" s="208"/>
      <c r="HXT2" s="208"/>
      <c r="HXU2" s="208"/>
      <c r="HXV2" s="208"/>
      <c r="HXW2" s="208"/>
      <c r="HXX2" s="208"/>
      <c r="HXY2" s="208"/>
      <c r="HXZ2" s="208"/>
      <c r="HYA2" s="208"/>
      <c r="HYB2" s="208"/>
      <c r="HYC2" s="208"/>
      <c r="HYD2" s="208"/>
      <c r="HYE2" s="208"/>
      <c r="HYF2" s="208"/>
      <c r="HYG2" s="208"/>
      <c r="HYH2" s="208"/>
      <c r="HYI2" s="208"/>
      <c r="HYJ2" s="208"/>
      <c r="HYK2" s="208"/>
      <c r="HYL2" s="208"/>
      <c r="HYM2" s="208"/>
      <c r="HYN2" s="208"/>
      <c r="HYO2" s="208"/>
      <c r="HYP2" s="208"/>
      <c r="HYQ2" s="208"/>
      <c r="HYR2" s="208"/>
      <c r="HYS2" s="208"/>
      <c r="HYT2" s="208"/>
      <c r="HYU2" s="208"/>
      <c r="HYV2" s="208"/>
      <c r="HYW2" s="208"/>
      <c r="HYX2" s="208"/>
      <c r="HYY2" s="208"/>
      <c r="HYZ2" s="208"/>
      <c r="HZA2" s="208"/>
      <c r="HZB2" s="208"/>
      <c r="HZC2" s="208"/>
      <c r="HZD2" s="208"/>
      <c r="HZE2" s="208"/>
      <c r="HZF2" s="208"/>
      <c r="HZG2" s="208"/>
      <c r="HZH2" s="208"/>
      <c r="HZI2" s="208"/>
      <c r="HZJ2" s="208"/>
      <c r="HZK2" s="208"/>
      <c r="HZL2" s="208"/>
      <c r="HZM2" s="208"/>
      <c r="HZN2" s="208"/>
      <c r="HZO2" s="208"/>
      <c r="HZP2" s="208"/>
      <c r="HZQ2" s="208"/>
      <c r="HZR2" s="208"/>
      <c r="HZS2" s="208"/>
      <c r="HZT2" s="208"/>
      <c r="HZU2" s="208"/>
      <c r="HZV2" s="208"/>
      <c r="HZW2" s="208"/>
      <c r="HZX2" s="208"/>
      <c r="HZY2" s="208"/>
      <c r="HZZ2" s="208"/>
      <c r="IAA2" s="208"/>
      <c r="IAB2" s="208"/>
      <c r="IAC2" s="208"/>
      <c r="IAD2" s="208"/>
      <c r="IAE2" s="208"/>
      <c r="IAF2" s="208"/>
      <c r="IAG2" s="208"/>
      <c r="IAH2" s="208"/>
      <c r="IAI2" s="208"/>
      <c r="IAJ2" s="208"/>
      <c r="IAK2" s="208"/>
      <c r="IAL2" s="208"/>
      <c r="IAM2" s="208"/>
      <c r="IAN2" s="208"/>
      <c r="IAO2" s="208"/>
      <c r="IAP2" s="208"/>
      <c r="IAQ2" s="208"/>
      <c r="IAR2" s="208"/>
      <c r="IAS2" s="208"/>
      <c r="IAT2" s="208"/>
      <c r="IAU2" s="208"/>
      <c r="IAV2" s="208"/>
      <c r="IAW2" s="208"/>
      <c r="IAX2" s="208"/>
      <c r="IAY2" s="208"/>
      <c r="IAZ2" s="208"/>
      <c r="IBA2" s="208"/>
      <c r="IBB2" s="208"/>
      <c r="IBC2" s="208"/>
      <c r="IBD2" s="208"/>
      <c r="IBE2" s="208"/>
      <c r="IBF2" s="208"/>
      <c r="IBG2" s="208"/>
      <c r="IBH2" s="208"/>
      <c r="IBI2" s="208"/>
      <c r="IBJ2" s="208"/>
      <c r="IBK2" s="208"/>
      <c r="IBL2" s="208"/>
      <c r="IBM2" s="208"/>
      <c r="IBN2" s="208"/>
      <c r="IBO2" s="208"/>
      <c r="IBP2" s="208"/>
      <c r="IBQ2" s="208"/>
      <c r="IBR2" s="208"/>
      <c r="IBS2" s="208"/>
      <c r="IBT2" s="208"/>
      <c r="IBU2" s="208"/>
      <c r="IBV2" s="208"/>
      <c r="IBW2" s="208"/>
      <c r="IBX2" s="208"/>
      <c r="IBY2" s="208"/>
      <c r="IBZ2" s="208"/>
      <c r="ICA2" s="208"/>
      <c r="ICB2" s="208"/>
      <c r="ICC2" s="208"/>
      <c r="ICD2" s="208"/>
      <c r="ICE2" s="208"/>
      <c r="ICF2" s="208"/>
      <c r="ICG2" s="208"/>
      <c r="ICH2" s="208"/>
      <c r="ICI2" s="208"/>
      <c r="ICJ2" s="208"/>
      <c r="ICK2" s="208"/>
      <c r="ICL2" s="208"/>
      <c r="ICM2" s="208"/>
      <c r="ICN2" s="208"/>
      <c r="ICO2" s="208"/>
      <c r="ICP2" s="208"/>
      <c r="ICQ2" s="208"/>
      <c r="ICR2" s="208"/>
      <c r="ICS2" s="208"/>
      <c r="ICT2" s="208"/>
      <c r="ICU2" s="208"/>
      <c r="ICV2" s="208"/>
      <c r="ICW2" s="208"/>
      <c r="ICX2" s="208"/>
      <c r="ICY2" s="208"/>
      <c r="ICZ2" s="208"/>
      <c r="IDA2" s="208"/>
      <c r="IDB2" s="208"/>
      <c r="IDC2" s="208"/>
      <c r="IDD2" s="208"/>
      <c r="IDE2" s="208"/>
      <c r="IDF2" s="208"/>
      <c r="IDG2" s="208"/>
      <c r="IDH2" s="208"/>
      <c r="IDI2" s="208"/>
      <c r="IDJ2" s="208"/>
      <c r="IDK2" s="208"/>
      <c r="IDL2" s="208"/>
      <c r="IDM2" s="208"/>
      <c r="IDN2" s="208"/>
      <c r="IDO2" s="208"/>
      <c r="IDP2" s="208"/>
      <c r="IDQ2" s="208"/>
      <c r="IDR2" s="208"/>
      <c r="IDS2" s="208"/>
      <c r="IDT2" s="208"/>
      <c r="IDU2" s="208"/>
      <c r="IDV2" s="208"/>
      <c r="IDW2" s="208"/>
      <c r="IDX2" s="208"/>
      <c r="IDY2" s="208"/>
      <c r="IDZ2" s="208"/>
      <c r="IEA2" s="208"/>
      <c r="IEB2" s="208"/>
      <c r="IEC2" s="208"/>
      <c r="IED2" s="208"/>
      <c r="IEE2" s="208"/>
      <c r="IEF2" s="208"/>
      <c r="IEG2" s="208"/>
      <c r="IEH2" s="208"/>
      <c r="IEI2" s="208"/>
      <c r="IEJ2" s="208"/>
      <c r="IEK2" s="208"/>
      <c r="IEL2" s="208"/>
      <c r="IEM2" s="208"/>
      <c r="IEN2" s="208"/>
      <c r="IEO2" s="208"/>
      <c r="IEP2" s="208"/>
      <c r="IEQ2" s="208"/>
      <c r="IER2" s="208"/>
      <c r="IES2" s="208"/>
      <c r="IET2" s="208"/>
      <c r="IEU2" s="208"/>
      <c r="IEV2" s="208"/>
      <c r="IEW2" s="208"/>
      <c r="IEX2" s="208"/>
      <c r="IEY2" s="208"/>
      <c r="IEZ2" s="208"/>
      <c r="IFA2" s="208"/>
      <c r="IFB2" s="208"/>
      <c r="IFC2" s="208"/>
      <c r="IFD2" s="208"/>
      <c r="IFE2" s="208"/>
      <c r="IFF2" s="208"/>
      <c r="IFG2" s="208"/>
      <c r="IFH2" s="208"/>
      <c r="IFI2" s="208"/>
      <c r="IFJ2" s="208"/>
      <c r="IFK2" s="208"/>
      <c r="IFL2" s="208"/>
      <c r="IFM2" s="208"/>
      <c r="IFN2" s="208"/>
      <c r="IFO2" s="208"/>
      <c r="IFP2" s="208"/>
      <c r="IFQ2" s="208"/>
      <c r="IFR2" s="208"/>
      <c r="IFS2" s="208"/>
      <c r="IFT2" s="208"/>
      <c r="IFU2" s="208"/>
      <c r="IFV2" s="208"/>
      <c r="IFW2" s="208"/>
      <c r="IFX2" s="208"/>
      <c r="IFY2" s="208"/>
      <c r="IFZ2" s="208"/>
      <c r="IGA2" s="208"/>
      <c r="IGB2" s="208"/>
      <c r="IGC2" s="208"/>
      <c r="IGD2" s="208"/>
      <c r="IGE2" s="208"/>
      <c r="IGF2" s="208"/>
      <c r="IGG2" s="208"/>
      <c r="IGH2" s="208"/>
      <c r="IGI2" s="208"/>
      <c r="IGJ2" s="208"/>
      <c r="IGK2" s="208"/>
      <c r="IGL2" s="208"/>
      <c r="IGM2" s="208"/>
      <c r="IGN2" s="208"/>
      <c r="IGO2" s="208"/>
      <c r="IGP2" s="208"/>
      <c r="IGQ2" s="208"/>
      <c r="IGR2" s="208"/>
      <c r="IGS2" s="208"/>
      <c r="IGT2" s="208"/>
      <c r="IGU2" s="208"/>
      <c r="IGV2" s="208"/>
      <c r="IGW2" s="208"/>
      <c r="IGX2" s="208"/>
      <c r="IGY2" s="208"/>
      <c r="IGZ2" s="208"/>
      <c r="IHA2" s="208"/>
      <c r="IHB2" s="208"/>
      <c r="IHC2" s="208"/>
      <c r="IHD2" s="208"/>
      <c r="IHE2" s="208"/>
      <c r="IHF2" s="208"/>
      <c r="IHG2" s="208"/>
      <c r="IHH2" s="208"/>
      <c r="IHI2" s="208"/>
      <c r="IHJ2" s="208"/>
      <c r="IHK2" s="208"/>
      <c r="IHL2" s="208"/>
      <c r="IHM2" s="208"/>
      <c r="IHN2" s="208"/>
      <c r="IHO2" s="208"/>
      <c r="IHP2" s="208"/>
      <c r="IHQ2" s="208"/>
      <c r="IHR2" s="208"/>
      <c r="IHS2" s="208"/>
      <c r="IHT2" s="208"/>
      <c r="IHU2" s="208"/>
      <c r="IHV2" s="208"/>
      <c r="IHW2" s="208"/>
      <c r="IHX2" s="208"/>
      <c r="IHY2" s="208"/>
      <c r="IHZ2" s="208"/>
      <c r="IIA2" s="208"/>
      <c r="IIB2" s="208"/>
      <c r="IIC2" s="208"/>
      <c r="IID2" s="208"/>
      <c r="IIE2" s="208"/>
      <c r="IIF2" s="208"/>
      <c r="IIG2" s="208"/>
      <c r="IIH2" s="208"/>
      <c r="III2" s="208"/>
      <c r="IIJ2" s="208"/>
      <c r="IIK2" s="208"/>
      <c r="IIL2" s="208"/>
      <c r="IIM2" s="208"/>
      <c r="IIN2" s="208"/>
      <c r="IIO2" s="208"/>
      <c r="IIP2" s="208"/>
      <c r="IIQ2" s="208"/>
      <c r="IIR2" s="208"/>
      <c r="IIS2" s="208"/>
      <c r="IIT2" s="208"/>
      <c r="IIU2" s="208"/>
      <c r="IIV2" s="208"/>
      <c r="IIW2" s="208"/>
      <c r="IIX2" s="208"/>
      <c r="IIY2" s="208"/>
      <c r="IIZ2" s="208"/>
      <c r="IJA2" s="208"/>
      <c r="IJB2" s="208"/>
      <c r="IJC2" s="208"/>
      <c r="IJD2" s="208"/>
      <c r="IJE2" s="208"/>
      <c r="IJF2" s="208"/>
      <c r="IJG2" s="208"/>
      <c r="IJH2" s="208"/>
      <c r="IJI2" s="208"/>
      <c r="IJJ2" s="208"/>
      <c r="IJK2" s="208"/>
      <c r="IJL2" s="208"/>
      <c r="IJM2" s="208"/>
      <c r="IJN2" s="208"/>
      <c r="IJO2" s="208"/>
      <c r="IJP2" s="208"/>
      <c r="IJQ2" s="208"/>
      <c r="IJR2" s="208"/>
      <c r="IJS2" s="208"/>
      <c r="IJT2" s="208"/>
      <c r="IJU2" s="208"/>
      <c r="IJV2" s="208"/>
      <c r="IJW2" s="208"/>
      <c r="IJX2" s="208"/>
      <c r="IJY2" s="208"/>
      <c r="IJZ2" s="208"/>
      <c r="IKA2" s="208"/>
      <c r="IKB2" s="208"/>
      <c r="IKC2" s="208"/>
      <c r="IKD2" s="208"/>
      <c r="IKE2" s="208"/>
      <c r="IKF2" s="208"/>
      <c r="IKG2" s="208"/>
      <c r="IKH2" s="208"/>
      <c r="IKI2" s="208"/>
      <c r="IKJ2" s="208"/>
      <c r="IKK2" s="208"/>
      <c r="IKL2" s="208"/>
      <c r="IKM2" s="208"/>
      <c r="IKN2" s="208"/>
      <c r="IKO2" s="208"/>
      <c r="IKP2" s="208"/>
      <c r="IKQ2" s="208"/>
      <c r="IKR2" s="208"/>
      <c r="IKS2" s="208"/>
      <c r="IKT2" s="208"/>
      <c r="IKU2" s="208"/>
      <c r="IKV2" s="208"/>
      <c r="IKW2" s="208"/>
      <c r="IKX2" s="208"/>
      <c r="IKY2" s="208"/>
      <c r="IKZ2" s="208"/>
      <c r="ILA2" s="208"/>
      <c r="ILB2" s="208"/>
      <c r="ILC2" s="208"/>
      <c r="ILD2" s="208"/>
      <c r="ILE2" s="208"/>
      <c r="ILF2" s="208"/>
      <c r="ILG2" s="208"/>
      <c r="ILH2" s="208"/>
      <c r="ILI2" s="208"/>
      <c r="ILJ2" s="208"/>
      <c r="ILK2" s="208"/>
      <c r="ILL2" s="208"/>
      <c r="ILM2" s="208"/>
      <c r="ILN2" s="208"/>
      <c r="ILO2" s="208"/>
      <c r="ILP2" s="208"/>
      <c r="ILQ2" s="208"/>
      <c r="ILR2" s="208"/>
      <c r="ILS2" s="208"/>
      <c r="ILT2" s="208"/>
      <c r="ILU2" s="208"/>
      <c r="ILV2" s="208"/>
      <c r="ILW2" s="208"/>
      <c r="ILX2" s="208"/>
      <c r="ILY2" s="208"/>
      <c r="ILZ2" s="208"/>
      <c r="IMA2" s="208"/>
      <c r="IMB2" s="208"/>
      <c r="IMC2" s="208"/>
      <c r="IMD2" s="208"/>
      <c r="IME2" s="208"/>
      <c r="IMF2" s="208"/>
      <c r="IMG2" s="208"/>
      <c r="IMH2" s="208"/>
      <c r="IMI2" s="208"/>
      <c r="IMJ2" s="208"/>
      <c r="IMK2" s="208"/>
      <c r="IML2" s="208"/>
      <c r="IMM2" s="208"/>
      <c r="IMN2" s="208"/>
      <c r="IMO2" s="208"/>
      <c r="IMP2" s="208"/>
      <c r="IMQ2" s="208"/>
      <c r="IMR2" s="208"/>
      <c r="IMS2" s="208"/>
      <c r="IMT2" s="208"/>
      <c r="IMU2" s="208"/>
      <c r="IMV2" s="208"/>
      <c r="IMW2" s="208"/>
      <c r="IMX2" s="208"/>
      <c r="IMY2" s="208"/>
      <c r="IMZ2" s="208"/>
      <c r="INA2" s="208"/>
      <c r="INB2" s="208"/>
      <c r="INC2" s="208"/>
      <c r="IND2" s="208"/>
      <c r="INE2" s="208"/>
      <c r="INF2" s="208"/>
      <c r="ING2" s="208"/>
      <c r="INH2" s="208"/>
      <c r="INI2" s="208"/>
      <c r="INJ2" s="208"/>
      <c r="INK2" s="208"/>
      <c r="INL2" s="208"/>
      <c r="INM2" s="208"/>
      <c r="INN2" s="208"/>
      <c r="INO2" s="208"/>
      <c r="INP2" s="208"/>
      <c r="INQ2" s="208"/>
      <c r="INR2" s="208"/>
      <c r="INS2" s="208"/>
      <c r="INT2" s="208"/>
      <c r="INU2" s="208"/>
      <c r="INV2" s="208"/>
      <c r="INW2" s="208"/>
      <c r="INX2" s="208"/>
      <c r="INY2" s="208"/>
      <c r="INZ2" s="208"/>
      <c r="IOA2" s="208"/>
      <c r="IOB2" s="208"/>
      <c r="IOC2" s="208"/>
      <c r="IOD2" s="208"/>
      <c r="IOE2" s="208"/>
      <c r="IOF2" s="208"/>
      <c r="IOG2" s="208"/>
      <c r="IOH2" s="208"/>
      <c r="IOI2" s="208"/>
      <c r="IOJ2" s="208"/>
      <c r="IOK2" s="208"/>
      <c r="IOL2" s="208"/>
      <c r="IOM2" s="208"/>
      <c r="ION2" s="208"/>
      <c r="IOO2" s="208"/>
      <c r="IOP2" s="208"/>
      <c r="IOQ2" s="208"/>
      <c r="IOR2" s="208"/>
      <c r="IOS2" s="208"/>
      <c r="IOT2" s="208"/>
      <c r="IOU2" s="208"/>
      <c r="IOV2" s="208"/>
      <c r="IOW2" s="208"/>
      <c r="IOX2" s="208"/>
      <c r="IOY2" s="208"/>
      <c r="IOZ2" s="208"/>
      <c r="IPA2" s="208"/>
      <c r="IPB2" s="208"/>
      <c r="IPC2" s="208"/>
      <c r="IPD2" s="208"/>
      <c r="IPE2" s="208"/>
      <c r="IPF2" s="208"/>
      <c r="IPG2" s="208"/>
      <c r="IPH2" s="208"/>
      <c r="IPI2" s="208"/>
      <c r="IPJ2" s="208"/>
      <c r="IPK2" s="208"/>
      <c r="IPL2" s="208"/>
      <c r="IPM2" s="208"/>
      <c r="IPN2" s="208"/>
      <c r="IPO2" s="208"/>
      <c r="IPP2" s="208"/>
      <c r="IPQ2" s="208"/>
      <c r="IPR2" s="208"/>
      <c r="IPS2" s="208"/>
      <c r="IPT2" s="208"/>
      <c r="IPU2" s="208"/>
      <c r="IPV2" s="208"/>
      <c r="IPW2" s="208"/>
      <c r="IPX2" s="208"/>
      <c r="IPY2" s="208"/>
      <c r="IPZ2" s="208"/>
      <c r="IQA2" s="208"/>
      <c r="IQB2" s="208"/>
      <c r="IQC2" s="208"/>
      <c r="IQD2" s="208"/>
      <c r="IQE2" s="208"/>
      <c r="IQF2" s="208"/>
      <c r="IQG2" s="208"/>
      <c r="IQH2" s="208"/>
      <c r="IQI2" s="208"/>
      <c r="IQJ2" s="208"/>
      <c r="IQK2" s="208"/>
      <c r="IQL2" s="208"/>
      <c r="IQM2" s="208"/>
      <c r="IQN2" s="208"/>
      <c r="IQO2" s="208"/>
      <c r="IQP2" s="208"/>
      <c r="IQQ2" s="208"/>
      <c r="IQR2" s="208"/>
      <c r="IQS2" s="208"/>
      <c r="IQT2" s="208"/>
      <c r="IQU2" s="208"/>
      <c r="IQV2" s="208"/>
      <c r="IQW2" s="208"/>
      <c r="IQX2" s="208"/>
      <c r="IQY2" s="208"/>
      <c r="IQZ2" s="208"/>
      <c r="IRA2" s="208"/>
      <c r="IRB2" s="208"/>
      <c r="IRC2" s="208"/>
      <c r="IRD2" s="208"/>
      <c r="IRE2" s="208"/>
      <c r="IRF2" s="208"/>
      <c r="IRG2" s="208"/>
      <c r="IRH2" s="208"/>
      <c r="IRI2" s="208"/>
      <c r="IRJ2" s="208"/>
      <c r="IRK2" s="208"/>
      <c r="IRL2" s="208"/>
      <c r="IRM2" s="208"/>
      <c r="IRN2" s="208"/>
      <c r="IRO2" s="208"/>
      <c r="IRP2" s="208"/>
      <c r="IRQ2" s="208"/>
      <c r="IRR2" s="208"/>
      <c r="IRS2" s="208"/>
      <c r="IRT2" s="208"/>
      <c r="IRU2" s="208"/>
      <c r="IRV2" s="208"/>
      <c r="IRW2" s="208"/>
      <c r="IRX2" s="208"/>
      <c r="IRY2" s="208"/>
      <c r="IRZ2" s="208"/>
      <c r="ISA2" s="208"/>
      <c r="ISB2" s="208"/>
      <c r="ISC2" s="208"/>
      <c r="ISD2" s="208"/>
      <c r="ISE2" s="208"/>
      <c r="ISF2" s="208"/>
      <c r="ISG2" s="208"/>
      <c r="ISH2" s="208"/>
      <c r="ISI2" s="208"/>
      <c r="ISJ2" s="208"/>
      <c r="ISK2" s="208"/>
      <c r="ISL2" s="208"/>
      <c r="ISM2" s="208"/>
      <c r="ISN2" s="208"/>
      <c r="ISO2" s="208"/>
      <c r="ISP2" s="208"/>
      <c r="ISQ2" s="208"/>
      <c r="ISR2" s="208"/>
      <c r="ISS2" s="208"/>
      <c r="IST2" s="208"/>
      <c r="ISU2" s="208"/>
      <c r="ISV2" s="208"/>
      <c r="ISW2" s="208"/>
      <c r="ISX2" s="208"/>
      <c r="ISY2" s="208"/>
      <c r="ISZ2" s="208"/>
      <c r="ITA2" s="208"/>
      <c r="ITB2" s="208"/>
      <c r="ITC2" s="208"/>
      <c r="ITD2" s="208"/>
      <c r="ITE2" s="208"/>
      <c r="ITF2" s="208"/>
      <c r="ITG2" s="208"/>
      <c r="ITH2" s="208"/>
      <c r="ITI2" s="208"/>
      <c r="ITJ2" s="208"/>
      <c r="ITK2" s="208"/>
      <c r="ITL2" s="208"/>
      <c r="ITM2" s="208"/>
      <c r="ITN2" s="208"/>
      <c r="ITO2" s="208"/>
      <c r="ITP2" s="208"/>
      <c r="ITQ2" s="208"/>
      <c r="ITR2" s="208"/>
      <c r="ITS2" s="208"/>
      <c r="ITT2" s="208"/>
      <c r="ITU2" s="208"/>
      <c r="ITV2" s="208"/>
      <c r="ITW2" s="208"/>
      <c r="ITX2" s="208"/>
      <c r="ITY2" s="208"/>
      <c r="ITZ2" s="208"/>
      <c r="IUA2" s="208"/>
      <c r="IUB2" s="208"/>
      <c r="IUC2" s="208"/>
      <c r="IUD2" s="208"/>
      <c r="IUE2" s="208"/>
      <c r="IUF2" s="208"/>
      <c r="IUG2" s="208"/>
      <c r="IUH2" s="208"/>
      <c r="IUI2" s="208"/>
      <c r="IUJ2" s="208"/>
      <c r="IUK2" s="208"/>
      <c r="IUL2" s="208"/>
      <c r="IUM2" s="208"/>
      <c r="IUN2" s="208"/>
      <c r="IUO2" s="208"/>
      <c r="IUP2" s="208"/>
      <c r="IUQ2" s="208"/>
      <c r="IUR2" s="208"/>
      <c r="IUS2" s="208"/>
      <c r="IUT2" s="208"/>
      <c r="IUU2" s="208"/>
      <c r="IUV2" s="208"/>
      <c r="IUW2" s="208"/>
      <c r="IUX2" s="208"/>
      <c r="IUY2" s="208"/>
      <c r="IUZ2" s="208"/>
      <c r="IVA2" s="208"/>
      <c r="IVB2" s="208"/>
      <c r="IVC2" s="208"/>
      <c r="IVD2" s="208"/>
      <c r="IVE2" s="208"/>
      <c r="IVF2" s="208"/>
      <c r="IVG2" s="208"/>
      <c r="IVH2" s="208"/>
      <c r="IVI2" s="208"/>
      <c r="IVJ2" s="208"/>
      <c r="IVK2" s="208"/>
      <c r="IVL2" s="208"/>
      <c r="IVM2" s="208"/>
      <c r="IVN2" s="208"/>
      <c r="IVO2" s="208"/>
      <c r="IVP2" s="208"/>
      <c r="IVQ2" s="208"/>
      <c r="IVR2" s="208"/>
      <c r="IVS2" s="208"/>
      <c r="IVT2" s="208"/>
      <c r="IVU2" s="208"/>
      <c r="IVV2" s="208"/>
      <c r="IVW2" s="208"/>
      <c r="IVX2" s="208"/>
      <c r="IVY2" s="208"/>
      <c r="IVZ2" s="208"/>
      <c r="IWA2" s="208"/>
      <c r="IWB2" s="208"/>
      <c r="IWC2" s="208"/>
      <c r="IWD2" s="208"/>
      <c r="IWE2" s="208"/>
      <c r="IWF2" s="208"/>
      <c r="IWG2" s="208"/>
      <c r="IWH2" s="208"/>
      <c r="IWI2" s="208"/>
      <c r="IWJ2" s="208"/>
      <c r="IWK2" s="208"/>
      <c r="IWL2" s="208"/>
      <c r="IWM2" s="208"/>
      <c r="IWN2" s="208"/>
      <c r="IWO2" s="208"/>
      <c r="IWP2" s="208"/>
      <c r="IWQ2" s="208"/>
      <c r="IWR2" s="208"/>
      <c r="IWS2" s="208"/>
      <c r="IWT2" s="208"/>
      <c r="IWU2" s="208"/>
      <c r="IWV2" s="208"/>
      <c r="IWW2" s="208"/>
      <c r="IWX2" s="208"/>
      <c r="IWY2" s="208"/>
      <c r="IWZ2" s="208"/>
      <c r="IXA2" s="208"/>
      <c r="IXB2" s="208"/>
      <c r="IXC2" s="208"/>
      <c r="IXD2" s="208"/>
      <c r="IXE2" s="208"/>
      <c r="IXF2" s="208"/>
      <c r="IXG2" s="208"/>
      <c r="IXH2" s="208"/>
      <c r="IXI2" s="208"/>
      <c r="IXJ2" s="208"/>
      <c r="IXK2" s="208"/>
      <c r="IXL2" s="208"/>
      <c r="IXM2" s="208"/>
      <c r="IXN2" s="208"/>
      <c r="IXO2" s="208"/>
      <c r="IXP2" s="208"/>
      <c r="IXQ2" s="208"/>
      <c r="IXR2" s="208"/>
      <c r="IXS2" s="208"/>
      <c r="IXT2" s="208"/>
      <c r="IXU2" s="208"/>
      <c r="IXV2" s="208"/>
      <c r="IXW2" s="208"/>
      <c r="IXX2" s="208"/>
      <c r="IXY2" s="208"/>
      <c r="IXZ2" s="208"/>
      <c r="IYA2" s="208"/>
      <c r="IYB2" s="208"/>
      <c r="IYC2" s="208"/>
      <c r="IYD2" s="208"/>
      <c r="IYE2" s="208"/>
      <c r="IYF2" s="208"/>
      <c r="IYG2" s="208"/>
      <c r="IYH2" s="208"/>
      <c r="IYI2" s="208"/>
      <c r="IYJ2" s="208"/>
      <c r="IYK2" s="208"/>
      <c r="IYL2" s="208"/>
      <c r="IYM2" s="208"/>
      <c r="IYN2" s="208"/>
      <c r="IYO2" s="208"/>
      <c r="IYP2" s="208"/>
      <c r="IYQ2" s="208"/>
      <c r="IYR2" s="208"/>
      <c r="IYS2" s="208"/>
      <c r="IYT2" s="208"/>
      <c r="IYU2" s="208"/>
      <c r="IYV2" s="208"/>
      <c r="IYW2" s="208"/>
      <c r="IYX2" s="208"/>
      <c r="IYY2" s="208"/>
      <c r="IYZ2" s="208"/>
      <c r="IZA2" s="208"/>
      <c r="IZB2" s="208"/>
      <c r="IZC2" s="208"/>
      <c r="IZD2" s="208"/>
      <c r="IZE2" s="208"/>
      <c r="IZF2" s="208"/>
      <c r="IZG2" s="208"/>
      <c r="IZH2" s="208"/>
      <c r="IZI2" s="208"/>
      <c r="IZJ2" s="208"/>
      <c r="IZK2" s="208"/>
      <c r="IZL2" s="208"/>
      <c r="IZM2" s="208"/>
      <c r="IZN2" s="208"/>
      <c r="IZO2" s="208"/>
      <c r="IZP2" s="208"/>
      <c r="IZQ2" s="208"/>
      <c r="IZR2" s="208"/>
      <c r="IZS2" s="208"/>
      <c r="IZT2" s="208"/>
      <c r="IZU2" s="208"/>
      <c r="IZV2" s="208"/>
      <c r="IZW2" s="208"/>
      <c r="IZX2" s="208"/>
      <c r="IZY2" s="208"/>
      <c r="IZZ2" s="208"/>
      <c r="JAA2" s="208"/>
      <c r="JAB2" s="208"/>
      <c r="JAC2" s="208"/>
      <c r="JAD2" s="208"/>
      <c r="JAE2" s="208"/>
      <c r="JAF2" s="208"/>
      <c r="JAG2" s="208"/>
      <c r="JAH2" s="208"/>
      <c r="JAI2" s="208"/>
      <c r="JAJ2" s="208"/>
      <c r="JAK2" s="208"/>
      <c r="JAL2" s="208"/>
      <c r="JAM2" s="208"/>
      <c r="JAN2" s="208"/>
      <c r="JAO2" s="208"/>
      <c r="JAP2" s="208"/>
      <c r="JAQ2" s="208"/>
      <c r="JAR2" s="208"/>
      <c r="JAS2" s="208"/>
      <c r="JAT2" s="208"/>
      <c r="JAU2" s="208"/>
      <c r="JAV2" s="208"/>
      <c r="JAW2" s="208"/>
      <c r="JAX2" s="208"/>
      <c r="JAY2" s="208"/>
      <c r="JAZ2" s="208"/>
      <c r="JBA2" s="208"/>
      <c r="JBB2" s="208"/>
      <c r="JBC2" s="208"/>
      <c r="JBD2" s="208"/>
      <c r="JBE2" s="208"/>
      <c r="JBF2" s="208"/>
      <c r="JBG2" s="208"/>
      <c r="JBH2" s="208"/>
      <c r="JBI2" s="208"/>
      <c r="JBJ2" s="208"/>
      <c r="JBK2" s="208"/>
      <c r="JBL2" s="208"/>
      <c r="JBM2" s="208"/>
      <c r="JBN2" s="208"/>
      <c r="JBO2" s="208"/>
      <c r="JBP2" s="208"/>
      <c r="JBQ2" s="208"/>
      <c r="JBR2" s="208"/>
      <c r="JBS2" s="208"/>
      <c r="JBT2" s="208"/>
      <c r="JBU2" s="208"/>
      <c r="JBV2" s="208"/>
      <c r="JBW2" s="208"/>
      <c r="JBX2" s="208"/>
      <c r="JBY2" s="208"/>
      <c r="JBZ2" s="208"/>
      <c r="JCA2" s="208"/>
      <c r="JCB2" s="208"/>
      <c r="JCC2" s="208"/>
      <c r="JCD2" s="208"/>
      <c r="JCE2" s="208"/>
      <c r="JCF2" s="208"/>
      <c r="JCG2" s="208"/>
      <c r="JCH2" s="208"/>
      <c r="JCI2" s="208"/>
      <c r="JCJ2" s="208"/>
      <c r="JCK2" s="208"/>
      <c r="JCL2" s="208"/>
      <c r="JCM2" s="208"/>
      <c r="JCN2" s="208"/>
      <c r="JCO2" s="208"/>
      <c r="JCP2" s="208"/>
      <c r="JCQ2" s="208"/>
      <c r="JCR2" s="208"/>
      <c r="JCS2" s="208"/>
      <c r="JCT2" s="208"/>
      <c r="JCU2" s="208"/>
      <c r="JCV2" s="208"/>
      <c r="JCW2" s="208"/>
      <c r="JCX2" s="208"/>
      <c r="JCY2" s="208"/>
      <c r="JCZ2" s="208"/>
      <c r="JDA2" s="208"/>
      <c r="JDB2" s="208"/>
      <c r="JDC2" s="208"/>
      <c r="JDD2" s="208"/>
      <c r="JDE2" s="208"/>
      <c r="JDF2" s="208"/>
      <c r="JDG2" s="208"/>
      <c r="JDH2" s="208"/>
      <c r="JDI2" s="208"/>
      <c r="JDJ2" s="208"/>
      <c r="JDK2" s="208"/>
      <c r="JDL2" s="208"/>
      <c r="JDM2" s="208"/>
      <c r="JDN2" s="208"/>
      <c r="JDO2" s="208"/>
      <c r="JDP2" s="208"/>
      <c r="JDQ2" s="208"/>
      <c r="JDR2" s="208"/>
      <c r="JDS2" s="208"/>
      <c r="JDT2" s="208"/>
      <c r="JDU2" s="208"/>
      <c r="JDV2" s="208"/>
      <c r="JDW2" s="208"/>
      <c r="JDX2" s="208"/>
      <c r="JDY2" s="208"/>
      <c r="JDZ2" s="208"/>
      <c r="JEA2" s="208"/>
      <c r="JEB2" s="208"/>
      <c r="JEC2" s="208"/>
      <c r="JED2" s="208"/>
      <c r="JEE2" s="208"/>
      <c r="JEF2" s="208"/>
      <c r="JEG2" s="208"/>
      <c r="JEH2" s="208"/>
      <c r="JEI2" s="208"/>
      <c r="JEJ2" s="208"/>
      <c r="JEK2" s="208"/>
      <c r="JEL2" s="208"/>
      <c r="JEM2" s="208"/>
      <c r="JEN2" s="208"/>
      <c r="JEO2" s="208"/>
      <c r="JEP2" s="208"/>
      <c r="JEQ2" s="208"/>
      <c r="JER2" s="208"/>
      <c r="JES2" s="208"/>
      <c r="JET2" s="208"/>
      <c r="JEU2" s="208"/>
      <c r="JEV2" s="208"/>
      <c r="JEW2" s="208"/>
      <c r="JEX2" s="208"/>
      <c r="JEY2" s="208"/>
      <c r="JEZ2" s="208"/>
      <c r="JFA2" s="208"/>
      <c r="JFB2" s="208"/>
      <c r="JFC2" s="208"/>
      <c r="JFD2" s="208"/>
      <c r="JFE2" s="208"/>
      <c r="JFF2" s="208"/>
      <c r="JFG2" s="208"/>
      <c r="JFH2" s="208"/>
      <c r="JFI2" s="208"/>
      <c r="JFJ2" s="208"/>
      <c r="JFK2" s="208"/>
      <c r="JFL2" s="208"/>
      <c r="JFM2" s="208"/>
      <c r="JFN2" s="208"/>
      <c r="JFO2" s="208"/>
      <c r="JFP2" s="208"/>
      <c r="JFQ2" s="208"/>
      <c r="JFR2" s="208"/>
      <c r="JFS2" s="208"/>
      <c r="JFT2" s="208"/>
      <c r="JFU2" s="208"/>
      <c r="JFV2" s="208"/>
      <c r="JFW2" s="208"/>
      <c r="JFX2" s="208"/>
      <c r="JFY2" s="208"/>
      <c r="JFZ2" s="208"/>
      <c r="JGA2" s="208"/>
      <c r="JGB2" s="208"/>
      <c r="JGC2" s="208"/>
      <c r="JGD2" s="208"/>
      <c r="JGE2" s="208"/>
      <c r="JGF2" s="208"/>
      <c r="JGG2" s="208"/>
      <c r="JGH2" s="208"/>
      <c r="JGI2" s="208"/>
      <c r="JGJ2" s="208"/>
      <c r="JGK2" s="208"/>
      <c r="JGL2" s="208"/>
      <c r="JGM2" s="208"/>
      <c r="JGN2" s="208"/>
      <c r="JGO2" s="208"/>
      <c r="JGP2" s="208"/>
      <c r="JGQ2" s="208"/>
      <c r="JGR2" s="208"/>
      <c r="JGS2" s="208"/>
      <c r="JGT2" s="208"/>
      <c r="JGU2" s="208"/>
      <c r="JGV2" s="208"/>
      <c r="JGW2" s="208"/>
      <c r="JGX2" s="208"/>
      <c r="JGY2" s="208"/>
      <c r="JGZ2" s="208"/>
      <c r="JHA2" s="208"/>
      <c r="JHB2" s="208"/>
      <c r="JHC2" s="208"/>
      <c r="JHD2" s="208"/>
      <c r="JHE2" s="208"/>
      <c r="JHF2" s="208"/>
      <c r="JHG2" s="208"/>
      <c r="JHH2" s="208"/>
      <c r="JHI2" s="208"/>
      <c r="JHJ2" s="208"/>
      <c r="JHK2" s="208"/>
      <c r="JHL2" s="208"/>
      <c r="JHM2" s="208"/>
      <c r="JHN2" s="208"/>
      <c r="JHO2" s="208"/>
      <c r="JHP2" s="208"/>
      <c r="JHQ2" s="208"/>
      <c r="JHR2" s="208"/>
      <c r="JHS2" s="208"/>
      <c r="JHT2" s="208"/>
      <c r="JHU2" s="208"/>
      <c r="JHV2" s="208"/>
      <c r="JHW2" s="208"/>
      <c r="JHX2" s="208"/>
      <c r="JHY2" s="208"/>
      <c r="JHZ2" s="208"/>
      <c r="JIA2" s="208"/>
      <c r="JIB2" s="208"/>
      <c r="JIC2" s="208"/>
      <c r="JID2" s="208"/>
      <c r="JIE2" s="208"/>
      <c r="JIF2" s="208"/>
      <c r="JIG2" s="208"/>
      <c r="JIH2" s="208"/>
      <c r="JII2" s="208"/>
      <c r="JIJ2" s="208"/>
      <c r="JIK2" s="208"/>
      <c r="JIL2" s="208"/>
      <c r="JIM2" s="208"/>
      <c r="JIN2" s="208"/>
      <c r="JIO2" s="208"/>
      <c r="JIP2" s="208"/>
      <c r="JIQ2" s="208"/>
      <c r="JIR2" s="208"/>
      <c r="JIS2" s="208"/>
      <c r="JIT2" s="208"/>
      <c r="JIU2" s="208"/>
      <c r="JIV2" s="208"/>
      <c r="JIW2" s="208"/>
      <c r="JIX2" s="208"/>
      <c r="JIY2" s="208"/>
      <c r="JIZ2" s="208"/>
      <c r="JJA2" s="208"/>
      <c r="JJB2" s="208"/>
      <c r="JJC2" s="208"/>
      <c r="JJD2" s="208"/>
      <c r="JJE2" s="208"/>
      <c r="JJF2" s="208"/>
      <c r="JJG2" s="208"/>
      <c r="JJH2" s="208"/>
      <c r="JJI2" s="208"/>
      <c r="JJJ2" s="208"/>
      <c r="JJK2" s="208"/>
      <c r="JJL2" s="208"/>
      <c r="JJM2" s="208"/>
      <c r="JJN2" s="208"/>
      <c r="JJO2" s="208"/>
      <c r="JJP2" s="208"/>
      <c r="JJQ2" s="208"/>
      <c r="JJR2" s="208"/>
      <c r="JJS2" s="208"/>
      <c r="JJT2" s="208"/>
      <c r="JJU2" s="208"/>
      <c r="JJV2" s="208"/>
      <c r="JJW2" s="208"/>
      <c r="JJX2" s="208"/>
      <c r="JJY2" s="208"/>
      <c r="JJZ2" s="208"/>
      <c r="JKA2" s="208"/>
      <c r="JKB2" s="208"/>
      <c r="JKC2" s="208"/>
      <c r="JKD2" s="208"/>
      <c r="JKE2" s="208"/>
      <c r="JKF2" s="208"/>
      <c r="JKG2" s="208"/>
      <c r="JKH2" s="208"/>
      <c r="JKI2" s="208"/>
      <c r="JKJ2" s="208"/>
      <c r="JKK2" s="208"/>
      <c r="JKL2" s="208"/>
      <c r="JKM2" s="208"/>
      <c r="JKN2" s="208"/>
      <c r="JKO2" s="208"/>
      <c r="JKP2" s="208"/>
      <c r="JKQ2" s="208"/>
      <c r="JKR2" s="208"/>
      <c r="JKS2" s="208"/>
      <c r="JKT2" s="208"/>
      <c r="JKU2" s="208"/>
      <c r="JKV2" s="208"/>
      <c r="JKW2" s="208"/>
      <c r="JKX2" s="208"/>
      <c r="JKY2" s="208"/>
      <c r="JKZ2" s="208"/>
      <c r="JLA2" s="208"/>
      <c r="JLB2" s="208"/>
      <c r="JLC2" s="208"/>
      <c r="JLD2" s="208"/>
      <c r="JLE2" s="208"/>
      <c r="JLF2" s="208"/>
      <c r="JLG2" s="208"/>
      <c r="JLH2" s="208"/>
      <c r="JLI2" s="208"/>
      <c r="JLJ2" s="208"/>
      <c r="JLK2" s="208"/>
      <c r="JLL2" s="208"/>
      <c r="JLM2" s="208"/>
      <c r="JLN2" s="208"/>
      <c r="JLO2" s="208"/>
      <c r="JLP2" s="208"/>
      <c r="JLQ2" s="208"/>
      <c r="JLR2" s="208"/>
      <c r="JLS2" s="208"/>
      <c r="JLT2" s="208"/>
      <c r="JLU2" s="208"/>
      <c r="JLV2" s="208"/>
      <c r="JLW2" s="208"/>
      <c r="JLX2" s="208"/>
      <c r="JLY2" s="208"/>
      <c r="JLZ2" s="208"/>
      <c r="JMA2" s="208"/>
      <c r="JMB2" s="208"/>
      <c r="JMC2" s="208"/>
      <c r="JMD2" s="208"/>
      <c r="JME2" s="208"/>
      <c r="JMF2" s="208"/>
      <c r="JMG2" s="208"/>
      <c r="JMH2" s="208"/>
      <c r="JMI2" s="208"/>
      <c r="JMJ2" s="208"/>
      <c r="JMK2" s="208"/>
      <c r="JML2" s="208"/>
      <c r="JMM2" s="208"/>
      <c r="JMN2" s="208"/>
      <c r="JMO2" s="208"/>
      <c r="JMP2" s="208"/>
      <c r="JMQ2" s="208"/>
      <c r="JMR2" s="208"/>
      <c r="JMS2" s="208"/>
      <c r="JMT2" s="208"/>
      <c r="JMU2" s="208"/>
      <c r="JMV2" s="208"/>
      <c r="JMW2" s="208"/>
      <c r="JMX2" s="208"/>
      <c r="JMY2" s="208"/>
      <c r="JMZ2" s="208"/>
      <c r="JNA2" s="208"/>
      <c r="JNB2" s="208"/>
      <c r="JNC2" s="208"/>
      <c r="JND2" s="208"/>
      <c r="JNE2" s="208"/>
      <c r="JNF2" s="208"/>
      <c r="JNG2" s="208"/>
      <c r="JNH2" s="208"/>
      <c r="JNI2" s="208"/>
      <c r="JNJ2" s="208"/>
      <c r="JNK2" s="208"/>
      <c r="JNL2" s="208"/>
      <c r="JNM2" s="208"/>
      <c r="JNN2" s="208"/>
      <c r="JNO2" s="208"/>
      <c r="JNP2" s="208"/>
      <c r="JNQ2" s="208"/>
      <c r="JNR2" s="208"/>
      <c r="JNS2" s="208"/>
      <c r="JNT2" s="208"/>
      <c r="JNU2" s="208"/>
      <c r="JNV2" s="208"/>
      <c r="JNW2" s="208"/>
      <c r="JNX2" s="208"/>
      <c r="JNY2" s="208"/>
      <c r="JNZ2" s="208"/>
      <c r="JOA2" s="208"/>
      <c r="JOB2" s="208"/>
      <c r="JOC2" s="208"/>
      <c r="JOD2" s="208"/>
      <c r="JOE2" s="208"/>
      <c r="JOF2" s="208"/>
      <c r="JOG2" s="208"/>
      <c r="JOH2" s="208"/>
      <c r="JOI2" s="208"/>
      <c r="JOJ2" s="208"/>
      <c r="JOK2" s="208"/>
      <c r="JOL2" s="208"/>
      <c r="JOM2" s="208"/>
      <c r="JON2" s="208"/>
      <c r="JOO2" s="208"/>
      <c r="JOP2" s="208"/>
      <c r="JOQ2" s="208"/>
      <c r="JOR2" s="208"/>
      <c r="JOS2" s="208"/>
      <c r="JOT2" s="208"/>
      <c r="JOU2" s="208"/>
      <c r="JOV2" s="208"/>
      <c r="JOW2" s="208"/>
      <c r="JOX2" s="208"/>
      <c r="JOY2" s="208"/>
      <c r="JOZ2" s="208"/>
      <c r="JPA2" s="208"/>
      <c r="JPB2" s="208"/>
      <c r="JPC2" s="208"/>
      <c r="JPD2" s="208"/>
      <c r="JPE2" s="208"/>
      <c r="JPF2" s="208"/>
      <c r="JPG2" s="208"/>
      <c r="JPH2" s="208"/>
      <c r="JPI2" s="208"/>
      <c r="JPJ2" s="208"/>
      <c r="JPK2" s="208"/>
      <c r="JPL2" s="208"/>
      <c r="JPM2" s="208"/>
      <c r="JPN2" s="208"/>
      <c r="JPO2" s="208"/>
      <c r="JPP2" s="208"/>
      <c r="JPQ2" s="208"/>
      <c r="JPR2" s="208"/>
      <c r="JPS2" s="208"/>
      <c r="JPT2" s="208"/>
      <c r="JPU2" s="208"/>
      <c r="JPV2" s="208"/>
      <c r="JPW2" s="208"/>
      <c r="JPX2" s="208"/>
      <c r="JPY2" s="208"/>
      <c r="JPZ2" s="208"/>
      <c r="JQA2" s="208"/>
      <c r="JQB2" s="208"/>
      <c r="JQC2" s="208"/>
      <c r="JQD2" s="208"/>
      <c r="JQE2" s="208"/>
      <c r="JQF2" s="208"/>
      <c r="JQG2" s="208"/>
      <c r="JQH2" s="208"/>
      <c r="JQI2" s="208"/>
      <c r="JQJ2" s="208"/>
      <c r="JQK2" s="208"/>
      <c r="JQL2" s="208"/>
      <c r="JQM2" s="208"/>
      <c r="JQN2" s="208"/>
      <c r="JQO2" s="208"/>
      <c r="JQP2" s="208"/>
      <c r="JQQ2" s="208"/>
      <c r="JQR2" s="208"/>
      <c r="JQS2" s="208"/>
      <c r="JQT2" s="208"/>
      <c r="JQU2" s="208"/>
      <c r="JQV2" s="208"/>
      <c r="JQW2" s="208"/>
      <c r="JQX2" s="208"/>
      <c r="JQY2" s="208"/>
      <c r="JQZ2" s="208"/>
      <c r="JRA2" s="208"/>
      <c r="JRB2" s="208"/>
      <c r="JRC2" s="208"/>
      <c r="JRD2" s="208"/>
      <c r="JRE2" s="208"/>
      <c r="JRF2" s="208"/>
      <c r="JRG2" s="208"/>
      <c r="JRH2" s="208"/>
      <c r="JRI2" s="208"/>
      <c r="JRJ2" s="208"/>
      <c r="JRK2" s="208"/>
      <c r="JRL2" s="208"/>
      <c r="JRM2" s="208"/>
      <c r="JRN2" s="208"/>
      <c r="JRO2" s="208"/>
      <c r="JRP2" s="208"/>
      <c r="JRQ2" s="208"/>
      <c r="JRR2" s="208"/>
      <c r="JRS2" s="208"/>
      <c r="JRT2" s="208"/>
      <c r="JRU2" s="208"/>
      <c r="JRV2" s="208"/>
      <c r="JRW2" s="208"/>
      <c r="JRX2" s="208"/>
      <c r="JRY2" s="208"/>
      <c r="JRZ2" s="208"/>
      <c r="JSA2" s="208"/>
      <c r="JSB2" s="208"/>
      <c r="JSC2" s="208"/>
      <c r="JSD2" s="208"/>
      <c r="JSE2" s="208"/>
      <c r="JSF2" s="208"/>
      <c r="JSG2" s="208"/>
      <c r="JSH2" s="208"/>
      <c r="JSI2" s="208"/>
      <c r="JSJ2" s="208"/>
      <c r="JSK2" s="208"/>
      <c r="JSL2" s="208"/>
      <c r="JSM2" s="208"/>
      <c r="JSN2" s="208"/>
      <c r="JSO2" s="208"/>
      <c r="JSP2" s="208"/>
      <c r="JSQ2" s="208"/>
      <c r="JSR2" s="208"/>
      <c r="JSS2" s="208"/>
      <c r="JST2" s="208"/>
      <c r="JSU2" s="208"/>
      <c r="JSV2" s="208"/>
      <c r="JSW2" s="208"/>
      <c r="JSX2" s="208"/>
      <c r="JSY2" s="208"/>
      <c r="JSZ2" s="208"/>
      <c r="JTA2" s="208"/>
      <c r="JTB2" s="208"/>
      <c r="JTC2" s="208"/>
      <c r="JTD2" s="208"/>
      <c r="JTE2" s="208"/>
      <c r="JTF2" s="208"/>
      <c r="JTG2" s="208"/>
      <c r="JTH2" s="208"/>
      <c r="JTI2" s="208"/>
      <c r="JTJ2" s="208"/>
      <c r="JTK2" s="208"/>
      <c r="JTL2" s="208"/>
      <c r="JTM2" s="208"/>
      <c r="JTN2" s="208"/>
      <c r="JTO2" s="208"/>
      <c r="JTP2" s="208"/>
      <c r="JTQ2" s="208"/>
      <c r="JTR2" s="208"/>
      <c r="JTS2" s="208"/>
      <c r="JTT2" s="208"/>
      <c r="JTU2" s="208"/>
      <c r="JTV2" s="208"/>
      <c r="JTW2" s="208"/>
      <c r="JTX2" s="208"/>
      <c r="JTY2" s="208"/>
      <c r="JTZ2" s="208"/>
      <c r="JUA2" s="208"/>
      <c r="JUB2" s="208"/>
      <c r="JUC2" s="208"/>
      <c r="JUD2" s="208"/>
      <c r="JUE2" s="208"/>
      <c r="JUF2" s="208"/>
      <c r="JUG2" s="208"/>
      <c r="JUH2" s="208"/>
      <c r="JUI2" s="208"/>
      <c r="JUJ2" s="208"/>
      <c r="JUK2" s="208"/>
      <c r="JUL2" s="208"/>
      <c r="JUM2" s="208"/>
      <c r="JUN2" s="208"/>
      <c r="JUO2" s="208"/>
      <c r="JUP2" s="208"/>
      <c r="JUQ2" s="208"/>
      <c r="JUR2" s="208"/>
      <c r="JUS2" s="208"/>
      <c r="JUT2" s="208"/>
      <c r="JUU2" s="208"/>
      <c r="JUV2" s="208"/>
      <c r="JUW2" s="208"/>
      <c r="JUX2" s="208"/>
      <c r="JUY2" s="208"/>
      <c r="JUZ2" s="208"/>
      <c r="JVA2" s="208"/>
      <c r="JVB2" s="208"/>
      <c r="JVC2" s="208"/>
      <c r="JVD2" s="208"/>
      <c r="JVE2" s="208"/>
      <c r="JVF2" s="208"/>
      <c r="JVG2" s="208"/>
      <c r="JVH2" s="208"/>
      <c r="JVI2" s="208"/>
      <c r="JVJ2" s="208"/>
      <c r="JVK2" s="208"/>
      <c r="JVL2" s="208"/>
      <c r="JVM2" s="208"/>
      <c r="JVN2" s="208"/>
      <c r="JVO2" s="208"/>
      <c r="JVP2" s="208"/>
      <c r="JVQ2" s="208"/>
      <c r="JVR2" s="208"/>
      <c r="JVS2" s="208"/>
      <c r="JVT2" s="208"/>
      <c r="JVU2" s="208"/>
      <c r="JVV2" s="208"/>
      <c r="JVW2" s="208"/>
      <c r="JVX2" s="208"/>
      <c r="JVY2" s="208"/>
      <c r="JVZ2" s="208"/>
      <c r="JWA2" s="208"/>
      <c r="JWB2" s="208"/>
      <c r="JWC2" s="208"/>
      <c r="JWD2" s="208"/>
      <c r="JWE2" s="208"/>
      <c r="JWF2" s="208"/>
      <c r="JWG2" s="208"/>
      <c r="JWH2" s="208"/>
      <c r="JWI2" s="208"/>
      <c r="JWJ2" s="208"/>
      <c r="JWK2" s="208"/>
      <c r="JWL2" s="208"/>
      <c r="JWM2" s="208"/>
      <c r="JWN2" s="208"/>
      <c r="JWO2" s="208"/>
      <c r="JWP2" s="208"/>
      <c r="JWQ2" s="208"/>
      <c r="JWR2" s="208"/>
      <c r="JWS2" s="208"/>
      <c r="JWT2" s="208"/>
      <c r="JWU2" s="208"/>
      <c r="JWV2" s="208"/>
      <c r="JWW2" s="208"/>
      <c r="JWX2" s="208"/>
      <c r="JWY2" s="208"/>
      <c r="JWZ2" s="208"/>
      <c r="JXA2" s="208"/>
      <c r="JXB2" s="208"/>
      <c r="JXC2" s="208"/>
      <c r="JXD2" s="208"/>
      <c r="JXE2" s="208"/>
      <c r="JXF2" s="208"/>
      <c r="JXG2" s="208"/>
      <c r="JXH2" s="208"/>
      <c r="JXI2" s="208"/>
      <c r="JXJ2" s="208"/>
      <c r="JXK2" s="208"/>
      <c r="JXL2" s="208"/>
      <c r="JXM2" s="208"/>
      <c r="JXN2" s="208"/>
      <c r="JXO2" s="208"/>
      <c r="JXP2" s="208"/>
      <c r="JXQ2" s="208"/>
      <c r="JXR2" s="208"/>
      <c r="JXS2" s="208"/>
      <c r="JXT2" s="208"/>
      <c r="JXU2" s="208"/>
      <c r="JXV2" s="208"/>
      <c r="JXW2" s="208"/>
      <c r="JXX2" s="208"/>
      <c r="JXY2" s="208"/>
      <c r="JXZ2" s="208"/>
      <c r="JYA2" s="208"/>
      <c r="JYB2" s="208"/>
      <c r="JYC2" s="208"/>
      <c r="JYD2" s="208"/>
      <c r="JYE2" s="208"/>
      <c r="JYF2" s="208"/>
      <c r="JYG2" s="208"/>
      <c r="JYH2" s="208"/>
      <c r="JYI2" s="208"/>
      <c r="JYJ2" s="208"/>
      <c r="JYK2" s="208"/>
      <c r="JYL2" s="208"/>
      <c r="JYM2" s="208"/>
      <c r="JYN2" s="208"/>
      <c r="JYO2" s="208"/>
      <c r="JYP2" s="208"/>
      <c r="JYQ2" s="208"/>
      <c r="JYR2" s="208"/>
      <c r="JYS2" s="208"/>
      <c r="JYT2" s="208"/>
      <c r="JYU2" s="208"/>
      <c r="JYV2" s="208"/>
      <c r="JYW2" s="208"/>
      <c r="JYX2" s="208"/>
      <c r="JYY2" s="208"/>
      <c r="JYZ2" s="208"/>
      <c r="JZA2" s="208"/>
      <c r="JZB2" s="208"/>
      <c r="JZC2" s="208"/>
      <c r="JZD2" s="208"/>
      <c r="JZE2" s="208"/>
      <c r="JZF2" s="208"/>
      <c r="JZG2" s="208"/>
      <c r="JZH2" s="208"/>
      <c r="JZI2" s="208"/>
      <c r="JZJ2" s="208"/>
      <c r="JZK2" s="208"/>
      <c r="JZL2" s="208"/>
      <c r="JZM2" s="208"/>
      <c r="JZN2" s="208"/>
      <c r="JZO2" s="208"/>
      <c r="JZP2" s="208"/>
      <c r="JZQ2" s="208"/>
      <c r="JZR2" s="208"/>
      <c r="JZS2" s="208"/>
      <c r="JZT2" s="208"/>
      <c r="JZU2" s="208"/>
      <c r="JZV2" s="208"/>
      <c r="JZW2" s="208"/>
      <c r="JZX2" s="208"/>
      <c r="JZY2" s="208"/>
      <c r="JZZ2" s="208"/>
      <c r="KAA2" s="208"/>
      <c r="KAB2" s="208"/>
      <c r="KAC2" s="208"/>
      <c r="KAD2" s="208"/>
      <c r="KAE2" s="208"/>
      <c r="KAF2" s="208"/>
      <c r="KAG2" s="208"/>
      <c r="KAH2" s="208"/>
      <c r="KAI2" s="208"/>
      <c r="KAJ2" s="208"/>
      <c r="KAK2" s="208"/>
      <c r="KAL2" s="208"/>
      <c r="KAM2" s="208"/>
      <c r="KAN2" s="208"/>
      <c r="KAO2" s="208"/>
      <c r="KAP2" s="208"/>
      <c r="KAQ2" s="208"/>
      <c r="KAR2" s="208"/>
      <c r="KAS2" s="208"/>
      <c r="KAT2" s="208"/>
      <c r="KAU2" s="208"/>
      <c r="KAV2" s="208"/>
      <c r="KAW2" s="208"/>
      <c r="KAX2" s="208"/>
      <c r="KAY2" s="208"/>
      <c r="KAZ2" s="208"/>
      <c r="KBA2" s="208"/>
      <c r="KBB2" s="208"/>
      <c r="KBC2" s="208"/>
      <c r="KBD2" s="208"/>
      <c r="KBE2" s="208"/>
      <c r="KBF2" s="208"/>
      <c r="KBG2" s="208"/>
      <c r="KBH2" s="208"/>
      <c r="KBI2" s="208"/>
      <c r="KBJ2" s="208"/>
      <c r="KBK2" s="208"/>
      <c r="KBL2" s="208"/>
      <c r="KBM2" s="208"/>
      <c r="KBN2" s="208"/>
      <c r="KBO2" s="208"/>
      <c r="KBP2" s="208"/>
      <c r="KBQ2" s="208"/>
      <c r="KBR2" s="208"/>
      <c r="KBS2" s="208"/>
      <c r="KBT2" s="208"/>
      <c r="KBU2" s="208"/>
      <c r="KBV2" s="208"/>
      <c r="KBW2" s="208"/>
      <c r="KBX2" s="208"/>
      <c r="KBY2" s="208"/>
      <c r="KBZ2" s="208"/>
      <c r="KCA2" s="208"/>
      <c r="KCB2" s="208"/>
      <c r="KCC2" s="208"/>
      <c r="KCD2" s="208"/>
      <c r="KCE2" s="208"/>
      <c r="KCF2" s="208"/>
      <c r="KCG2" s="208"/>
      <c r="KCH2" s="208"/>
      <c r="KCI2" s="208"/>
      <c r="KCJ2" s="208"/>
      <c r="KCK2" s="208"/>
      <c r="KCL2" s="208"/>
      <c r="KCM2" s="208"/>
      <c r="KCN2" s="208"/>
      <c r="KCO2" s="208"/>
      <c r="KCP2" s="208"/>
      <c r="KCQ2" s="208"/>
      <c r="KCR2" s="208"/>
      <c r="KCS2" s="208"/>
      <c r="KCT2" s="208"/>
      <c r="KCU2" s="208"/>
      <c r="KCV2" s="208"/>
      <c r="KCW2" s="208"/>
      <c r="KCX2" s="208"/>
      <c r="KCY2" s="208"/>
      <c r="KCZ2" s="208"/>
      <c r="KDA2" s="208"/>
      <c r="KDB2" s="208"/>
      <c r="KDC2" s="208"/>
      <c r="KDD2" s="208"/>
      <c r="KDE2" s="208"/>
      <c r="KDF2" s="208"/>
      <c r="KDG2" s="208"/>
      <c r="KDH2" s="208"/>
      <c r="KDI2" s="208"/>
      <c r="KDJ2" s="208"/>
      <c r="KDK2" s="208"/>
      <c r="KDL2" s="208"/>
      <c r="KDM2" s="208"/>
      <c r="KDN2" s="208"/>
      <c r="KDO2" s="208"/>
      <c r="KDP2" s="208"/>
      <c r="KDQ2" s="208"/>
      <c r="KDR2" s="208"/>
      <c r="KDS2" s="208"/>
      <c r="KDT2" s="208"/>
      <c r="KDU2" s="208"/>
      <c r="KDV2" s="208"/>
      <c r="KDW2" s="208"/>
      <c r="KDX2" s="208"/>
      <c r="KDY2" s="208"/>
      <c r="KDZ2" s="208"/>
      <c r="KEA2" s="208"/>
      <c r="KEB2" s="208"/>
      <c r="KEC2" s="208"/>
      <c r="KED2" s="208"/>
      <c r="KEE2" s="208"/>
      <c r="KEF2" s="208"/>
      <c r="KEG2" s="208"/>
      <c r="KEH2" s="208"/>
      <c r="KEI2" s="208"/>
      <c r="KEJ2" s="208"/>
      <c r="KEK2" s="208"/>
      <c r="KEL2" s="208"/>
      <c r="KEM2" s="208"/>
      <c r="KEN2" s="208"/>
      <c r="KEO2" s="208"/>
      <c r="KEP2" s="208"/>
      <c r="KEQ2" s="208"/>
      <c r="KER2" s="208"/>
      <c r="KES2" s="208"/>
      <c r="KET2" s="208"/>
      <c r="KEU2" s="208"/>
      <c r="KEV2" s="208"/>
      <c r="KEW2" s="208"/>
      <c r="KEX2" s="208"/>
      <c r="KEY2" s="208"/>
      <c r="KEZ2" s="208"/>
      <c r="KFA2" s="208"/>
      <c r="KFB2" s="208"/>
      <c r="KFC2" s="208"/>
      <c r="KFD2" s="208"/>
      <c r="KFE2" s="208"/>
      <c r="KFF2" s="208"/>
      <c r="KFG2" s="208"/>
      <c r="KFH2" s="208"/>
      <c r="KFI2" s="208"/>
      <c r="KFJ2" s="208"/>
      <c r="KFK2" s="208"/>
      <c r="KFL2" s="208"/>
      <c r="KFM2" s="208"/>
      <c r="KFN2" s="208"/>
      <c r="KFO2" s="208"/>
      <c r="KFP2" s="208"/>
      <c r="KFQ2" s="208"/>
      <c r="KFR2" s="208"/>
      <c r="KFS2" s="208"/>
      <c r="KFT2" s="208"/>
      <c r="KFU2" s="208"/>
      <c r="KFV2" s="208"/>
      <c r="KFW2" s="208"/>
      <c r="KFX2" s="208"/>
      <c r="KFY2" s="208"/>
      <c r="KFZ2" s="208"/>
      <c r="KGA2" s="208"/>
      <c r="KGB2" s="208"/>
      <c r="KGC2" s="208"/>
      <c r="KGD2" s="208"/>
      <c r="KGE2" s="208"/>
      <c r="KGF2" s="208"/>
      <c r="KGG2" s="208"/>
      <c r="KGH2" s="208"/>
      <c r="KGI2" s="208"/>
      <c r="KGJ2" s="208"/>
      <c r="KGK2" s="208"/>
      <c r="KGL2" s="208"/>
      <c r="KGM2" s="208"/>
      <c r="KGN2" s="208"/>
      <c r="KGO2" s="208"/>
      <c r="KGP2" s="208"/>
      <c r="KGQ2" s="208"/>
      <c r="KGR2" s="208"/>
      <c r="KGS2" s="208"/>
      <c r="KGT2" s="208"/>
      <c r="KGU2" s="208"/>
      <c r="KGV2" s="208"/>
      <c r="KGW2" s="208"/>
      <c r="KGX2" s="208"/>
      <c r="KGY2" s="208"/>
      <c r="KGZ2" s="208"/>
      <c r="KHA2" s="208"/>
      <c r="KHB2" s="208"/>
      <c r="KHC2" s="208"/>
      <c r="KHD2" s="208"/>
      <c r="KHE2" s="208"/>
      <c r="KHF2" s="208"/>
      <c r="KHG2" s="208"/>
      <c r="KHH2" s="208"/>
      <c r="KHI2" s="208"/>
      <c r="KHJ2" s="208"/>
      <c r="KHK2" s="208"/>
      <c r="KHL2" s="208"/>
      <c r="KHM2" s="208"/>
      <c r="KHN2" s="208"/>
      <c r="KHO2" s="208"/>
      <c r="KHP2" s="208"/>
      <c r="KHQ2" s="208"/>
      <c r="KHR2" s="208"/>
      <c r="KHS2" s="208"/>
      <c r="KHT2" s="208"/>
      <c r="KHU2" s="208"/>
      <c r="KHV2" s="208"/>
      <c r="KHW2" s="208"/>
      <c r="KHX2" s="208"/>
      <c r="KHY2" s="208"/>
      <c r="KHZ2" s="208"/>
      <c r="KIA2" s="208"/>
      <c r="KIB2" s="208"/>
      <c r="KIC2" s="208"/>
      <c r="KID2" s="208"/>
      <c r="KIE2" s="208"/>
      <c r="KIF2" s="208"/>
      <c r="KIG2" s="208"/>
      <c r="KIH2" s="208"/>
      <c r="KII2" s="208"/>
      <c r="KIJ2" s="208"/>
      <c r="KIK2" s="208"/>
      <c r="KIL2" s="208"/>
      <c r="KIM2" s="208"/>
      <c r="KIN2" s="208"/>
      <c r="KIO2" s="208"/>
      <c r="KIP2" s="208"/>
      <c r="KIQ2" s="208"/>
      <c r="KIR2" s="208"/>
      <c r="KIS2" s="208"/>
      <c r="KIT2" s="208"/>
      <c r="KIU2" s="208"/>
      <c r="KIV2" s="208"/>
      <c r="KIW2" s="208"/>
      <c r="KIX2" s="208"/>
      <c r="KIY2" s="208"/>
      <c r="KIZ2" s="208"/>
      <c r="KJA2" s="208"/>
      <c r="KJB2" s="208"/>
      <c r="KJC2" s="208"/>
      <c r="KJD2" s="208"/>
      <c r="KJE2" s="208"/>
      <c r="KJF2" s="208"/>
      <c r="KJG2" s="208"/>
      <c r="KJH2" s="208"/>
      <c r="KJI2" s="208"/>
      <c r="KJJ2" s="208"/>
      <c r="KJK2" s="208"/>
      <c r="KJL2" s="208"/>
      <c r="KJM2" s="208"/>
      <c r="KJN2" s="208"/>
      <c r="KJO2" s="208"/>
      <c r="KJP2" s="208"/>
      <c r="KJQ2" s="208"/>
      <c r="KJR2" s="208"/>
      <c r="KJS2" s="208"/>
      <c r="KJT2" s="208"/>
      <c r="KJU2" s="208"/>
      <c r="KJV2" s="208"/>
      <c r="KJW2" s="208"/>
      <c r="KJX2" s="208"/>
      <c r="KJY2" s="208"/>
      <c r="KJZ2" s="208"/>
      <c r="KKA2" s="208"/>
      <c r="KKB2" s="208"/>
      <c r="KKC2" s="208"/>
      <c r="KKD2" s="208"/>
      <c r="KKE2" s="208"/>
      <c r="KKF2" s="208"/>
      <c r="KKG2" s="208"/>
      <c r="KKH2" s="208"/>
      <c r="KKI2" s="208"/>
      <c r="KKJ2" s="208"/>
      <c r="KKK2" s="208"/>
      <c r="KKL2" s="208"/>
      <c r="KKM2" s="208"/>
      <c r="KKN2" s="208"/>
      <c r="KKO2" s="208"/>
      <c r="KKP2" s="208"/>
      <c r="KKQ2" s="208"/>
      <c r="KKR2" s="208"/>
      <c r="KKS2" s="208"/>
      <c r="KKT2" s="208"/>
      <c r="KKU2" s="208"/>
      <c r="KKV2" s="208"/>
      <c r="KKW2" s="208"/>
      <c r="KKX2" s="208"/>
      <c r="KKY2" s="208"/>
      <c r="KKZ2" s="208"/>
      <c r="KLA2" s="208"/>
      <c r="KLB2" s="208"/>
      <c r="KLC2" s="208"/>
      <c r="KLD2" s="208"/>
      <c r="KLE2" s="208"/>
      <c r="KLF2" s="208"/>
      <c r="KLG2" s="208"/>
      <c r="KLH2" s="208"/>
      <c r="KLI2" s="208"/>
      <c r="KLJ2" s="208"/>
      <c r="KLK2" s="208"/>
      <c r="KLL2" s="208"/>
      <c r="KLM2" s="208"/>
      <c r="KLN2" s="208"/>
      <c r="KLO2" s="208"/>
      <c r="KLP2" s="208"/>
      <c r="KLQ2" s="208"/>
      <c r="KLR2" s="208"/>
      <c r="KLS2" s="208"/>
      <c r="KLT2" s="208"/>
      <c r="KLU2" s="208"/>
      <c r="KLV2" s="208"/>
      <c r="KLW2" s="208"/>
      <c r="KLX2" s="208"/>
      <c r="KLY2" s="208"/>
      <c r="KLZ2" s="208"/>
      <c r="KMA2" s="208"/>
      <c r="KMB2" s="208"/>
      <c r="KMC2" s="208"/>
      <c r="KMD2" s="208"/>
      <c r="KME2" s="208"/>
      <c r="KMF2" s="208"/>
      <c r="KMG2" s="208"/>
      <c r="KMH2" s="208"/>
      <c r="KMI2" s="208"/>
      <c r="KMJ2" s="208"/>
      <c r="KMK2" s="208"/>
      <c r="KML2" s="208"/>
      <c r="KMM2" s="208"/>
      <c r="KMN2" s="208"/>
      <c r="KMO2" s="208"/>
      <c r="KMP2" s="208"/>
      <c r="KMQ2" s="208"/>
      <c r="KMR2" s="208"/>
      <c r="KMS2" s="208"/>
      <c r="KMT2" s="208"/>
      <c r="KMU2" s="208"/>
      <c r="KMV2" s="208"/>
      <c r="KMW2" s="208"/>
      <c r="KMX2" s="208"/>
      <c r="KMY2" s="208"/>
      <c r="KMZ2" s="208"/>
      <c r="KNA2" s="208"/>
      <c r="KNB2" s="208"/>
      <c r="KNC2" s="208"/>
      <c r="KND2" s="208"/>
      <c r="KNE2" s="208"/>
      <c r="KNF2" s="208"/>
      <c r="KNG2" s="208"/>
      <c r="KNH2" s="208"/>
      <c r="KNI2" s="208"/>
      <c r="KNJ2" s="208"/>
      <c r="KNK2" s="208"/>
      <c r="KNL2" s="208"/>
      <c r="KNM2" s="208"/>
      <c r="KNN2" s="208"/>
      <c r="KNO2" s="208"/>
      <c r="KNP2" s="208"/>
      <c r="KNQ2" s="208"/>
      <c r="KNR2" s="208"/>
      <c r="KNS2" s="208"/>
      <c r="KNT2" s="208"/>
      <c r="KNU2" s="208"/>
      <c r="KNV2" s="208"/>
      <c r="KNW2" s="208"/>
      <c r="KNX2" s="208"/>
      <c r="KNY2" s="208"/>
      <c r="KNZ2" s="208"/>
      <c r="KOA2" s="208"/>
      <c r="KOB2" s="208"/>
      <c r="KOC2" s="208"/>
      <c r="KOD2" s="208"/>
      <c r="KOE2" s="208"/>
      <c r="KOF2" s="208"/>
      <c r="KOG2" s="208"/>
      <c r="KOH2" s="208"/>
      <c r="KOI2" s="208"/>
      <c r="KOJ2" s="208"/>
      <c r="KOK2" s="208"/>
      <c r="KOL2" s="208"/>
      <c r="KOM2" s="208"/>
      <c r="KON2" s="208"/>
      <c r="KOO2" s="208"/>
      <c r="KOP2" s="208"/>
      <c r="KOQ2" s="208"/>
      <c r="KOR2" s="208"/>
      <c r="KOS2" s="208"/>
      <c r="KOT2" s="208"/>
      <c r="KOU2" s="208"/>
      <c r="KOV2" s="208"/>
      <c r="KOW2" s="208"/>
      <c r="KOX2" s="208"/>
      <c r="KOY2" s="208"/>
      <c r="KOZ2" s="208"/>
      <c r="KPA2" s="208"/>
      <c r="KPB2" s="208"/>
      <c r="KPC2" s="208"/>
      <c r="KPD2" s="208"/>
      <c r="KPE2" s="208"/>
      <c r="KPF2" s="208"/>
      <c r="KPG2" s="208"/>
      <c r="KPH2" s="208"/>
      <c r="KPI2" s="208"/>
      <c r="KPJ2" s="208"/>
      <c r="KPK2" s="208"/>
      <c r="KPL2" s="208"/>
      <c r="KPM2" s="208"/>
      <c r="KPN2" s="208"/>
      <c r="KPO2" s="208"/>
      <c r="KPP2" s="208"/>
      <c r="KPQ2" s="208"/>
      <c r="KPR2" s="208"/>
      <c r="KPS2" s="208"/>
      <c r="KPT2" s="208"/>
      <c r="KPU2" s="208"/>
      <c r="KPV2" s="208"/>
      <c r="KPW2" s="208"/>
      <c r="KPX2" s="208"/>
      <c r="KPY2" s="208"/>
      <c r="KPZ2" s="208"/>
      <c r="KQA2" s="208"/>
      <c r="KQB2" s="208"/>
      <c r="KQC2" s="208"/>
      <c r="KQD2" s="208"/>
      <c r="KQE2" s="208"/>
      <c r="KQF2" s="208"/>
      <c r="KQG2" s="208"/>
      <c r="KQH2" s="208"/>
      <c r="KQI2" s="208"/>
      <c r="KQJ2" s="208"/>
      <c r="KQK2" s="208"/>
      <c r="KQL2" s="208"/>
      <c r="KQM2" s="208"/>
      <c r="KQN2" s="208"/>
      <c r="KQO2" s="208"/>
      <c r="KQP2" s="208"/>
      <c r="KQQ2" s="208"/>
      <c r="KQR2" s="208"/>
      <c r="KQS2" s="208"/>
      <c r="KQT2" s="208"/>
      <c r="KQU2" s="208"/>
      <c r="KQV2" s="208"/>
      <c r="KQW2" s="208"/>
      <c r="KQX2" s="208"/>
      <c r="KQY2" s="208"/>
      <c r="KQZ2" s="208"/>
      <c r="KRA2" s="208"/>
      <c r="KRB2" s="208"/>
      <c r="KRC2" s="208"/>
      <c r="KRD2" s="208"/>
      <c r="KRE2" s="208"/>
      <c r="KRF2" s="208"/>
      <c r="KRG2" s="208"/>
      <c r="KRH2" s="208"/>
      <c r="KRI2" s="208"/>
      <c r="KRJ2" s="208"/>
      <c r="KRK2" s="208"/>
      <c r="KRL2" s="208"/>
      <c r="KRM2" s="208"/>
      <c r="KRN2" s="208"/>
      <c r="KRO2" s="208"/>
      <c r="KRP2" s="208"/>
      <c r="KRQ2" s="208"/>
      <c r="KRR2" s="208"/>
      <c r="KRS2" s="208"/>
      <c r="KRT2" s="208"/>
      <c r="KRU2" s="208"/>
      <c r="KRV2" s="208"/>
      <c r="KRW2" s="208"/>
      <c r="KRX2" s="208"/>
      <c r="KRY2" s="208"/>
      <c r="KRZ2" s="208"/>
      <c r="KSA2" s="208"/>
      <c r="KSB2" s="208"/>
      <c r="KSC2" s="208"/>
      <c r="KSD2" s="208"/>
      <c r="KSE2" s="208"/>
      <c r="KSF2" s="208"/>
      <c r="KSG2" s="208"/>
      <c r="KSH2" s="208"/>
      <c r="KSI2" s="208"/>
      <c r="KSJ2" s="208"/>
      <c r="KSK2" s="208"/>
      <c r="KSL2" s="208"/>
      <c r="KSM2" s="208"/>
      <c r="KSN2" s="208"/>
      <c r="KSO2" s="208"/>
      <c r="KSP2" s="208"/>
      <c r="KSQ2" s="208"/>
      <c r="KSR2" s="208"/>
      <c r="KSS2" s="208"/>
      <c r="KST2" s="208"/>
      <c r="KSU2" s="208"/>
      <c r="KSV2" s="208"/>
      <c r="KSW2" s="208"/>
      <c r="KSX2" s="208"/>
      <c r="KSY2" s="208"/>
      <c r="KSZ2" s="208"/>
      <c r="KTA2" s="208"/>
      <c r="KTB2" s="208"/>
      <c r="KTC2" s="208"/>
      <c r="KTD2" s="208"/>
      <c r="KTE2" s="208"/>
      <c r="KTF2" s="208"/>
      <c r="KTG2" s="208"/>
      <c r="KTH2" s="208"/>
      <c r="KTI2" s="208"/>
      <c r="KTJ2" s="208"/>
      <c r="KTK2" s="208"/>
      <c r="KTL2" s="208"/>
      <c r="KTM2" s="208"/>
      <c r="KTN2" s="208"/>
      <c r="KTO2" s="208"/>
      <c r="KTP2" s="208"/>
      <c r="KTQ2" s="208"/>
      <c r="KTR2" s="208"/>
      <c r="KTS2" s="208"/>
      <c r="KTT2" s="208"/>
      <c r="KTU2" s="208"/>
      <c r="KTV2" s="208"/>
      <c r="KTW2" s="208"/>
      <c r="KTX2" s="208"/>
      <c r="KTY2" s="208"/>
      <c r="KTZ2" s="208"/>
      <c r="KUA2" s="208"/>
      <c r="KUB2" s="208"/>
      <c r="KUC2" s="208"/>
      <c r="KUD2" s="208"/>
      <c r="KUE2" s="208"/>
      <c r="KUF2" s="208"/>
      <c r="KUG2" s="208"/>
      <c r="KUH2" s="208"/>
      <c r="KUI2" s="208"/>
      <c r="KUJ2" s="208"/>
      <c r="KUK2" s="208"/>
      <c r="KUL2" s="208"/>
      <c r="KUM2" s="208"/>
      <c r="KUN2" s="208"/>
      <c r="KUO2" s="208"/>
      <c r="KUP2" s="208"/>
      <c r="KUQ2" s="208"/>
      <c r="KUR2" s="208"/>
      <c r="KUS2" s="208"/>
      <c r="KUT2" s="208"/>
      <c r="KUU2" s="208"/>
      <c r="KUV2" s="208"/>
      <c r="KUW2" s="208"/>
      <c r="KUX2" s="208"/>
      <c r="KUY2" s="208"/>
      <c r="KUZ2" s="208"/>
      <c r="KVA2" s="208"/>
      <c r="KVB2" s="208"/>
      <c r="KVC2" s="208"/>
      <c r="KVD2" s="208"/>
      <c r="KVE2" s="208"/>
      <c r="KVF2" s="208"/>
      <c r="KVG2" s="208"/>
      <c r="KVH2" s="208"/>
      <c r="KVI2" s="208"/>
      <c r="KVJ2" s="208"/>
      <c r="KVK2" s="208"/>
      <c r="KVL2" s="208"/>
      <c r="KVM2" s="208"/>
      <c r="KVN2" s="208"/>
      <c r="KVO2" s="208"/>
      <c r="KVP2" s="208"/>
      <c r="KVQ2" s="208"/>
      <c r="KVR2" s="208"/>
      <c r="KVS2" s="208"/>
      <c r="KVT2" s="208"/>
      <c r="KVU2" s="208"/>
      <c r="KVV2" s="208"/>
      <c r="KVW2" s="208"/>
      <c r="KVX2" s="208"/>
      <c r="KVY2" s="208"/>
      <c r="KVZ2" s="208"/>
      <c r="KWA2" s="208"/>
      <c r="KWB2" s="208"/>
      <c r="KWC2" s="208"/>
      <c r="KWD2" s="208"/>
      <c r="KWE2" s="208"/>
      <c r="KWF2" s="208"/>
      <c r="KWG2" s="208"/>
      <c r="KWH2" s="208"/>
      <c r="KWI2" s="208"/>
      <c r="KWJ2" s="208"/>
      <c r="KWK2" s="208"/>
      <c r="KWL2" s="208"/>
      <c r="KWM2" s="208"/>
      <c r="KWN2" s="208"/>
      <c r="KWO2" s="208"/>
      <c r="KWP2" s="208"/>
      <c r="KWQ2" s="208"/>
      <c r="KWR2" s="208"/>
      <c r="KWS2" s="208"/>
      <c r="KWT2" s="208"/>
      <c r="KWU2" s="208"/>
      <c r="KWV2" s="208"/>
      <c r="KWW2" s="208"/>
      <c r="KWX2" s="208"/>
      <c r="KWY2" s="208"/>
      <c r="KWZ2" s="208"/>
      <c r="KXA2" s="208"/>
      <c r="KXB2" s="208"/>
      <c r="KXC2" s="208"/>
      <c r="KXD2" s="208"/>
      <c r="KXE2" s="208"/>
      <c r="KXF2" s="208"/>
      <c r="KXG2" s="208"/>
      <c r="KXH2" s="208"/>
      <c r="KXI2" s="208"/>
      <c r="KXJ2" s="208"/>
      <c r="KXK2" s="208"/>
      <c r="KXL2" s="208"/>
      <c r="KXM2" s="208"/>
      <c r="KXN2" s="208"/>
      <c r="KXO2" s="208"/>
      <c r="KXP2" s="208"/>
      <c r="KXQ2" s="208"/>
      <c r="KXR2" s="208"/>
      <c r="KXS2" s="208"/>
      <c r="KXT2" s="208"/>
      <c r="KXU2" s="208"/>
      <c r="KXV2" s="208"/>
      <c r="KXW2" s="208"/>
      <c r="KXX2" s="208"/>
      <c r="KXY2" s="208"/>
      <c r="KXZ2" s="208"/>
      <c r="KYA2" s="208"/>
      <c r="KYB2" s="208"/>
      <c r="KYC2" s="208"/>
      <c r="KYD2" s="208"/>
      <c r="KYE2" s="208"/>
      <c r="KYF2" s="208"/>
      <c r="KYG2" s="208"/>
      <c r="KYH2" s="208"/>
      <c r="KYI2" s="208"/>
      <c r="KYJ2" s="208"/>
      <c r="KYK2" s="208"/>
      <c r="KYL2" s="208"/>
      <c r="KYM2" s="208"/>
      <c r="KYN2" s="208"/>
      <c r="KYO2" s="208"/>
      <c r="KYP2" s="208"/>
      <c r="KYQ2" s="208"/>
      <c r="KYR2" s="208"/>
      <c r="KYS2" s="208"/>
      <c r="KYT2" s="208"/>
      <c r="KYU2" s="208"/>
      <c r="KYV2" s="208"/>
      <c r="KYW2" s="208"/>
      <c r="KYX2" s="208"/>
      <c r="KYY2" s="208"/>
      <c r="KYZ2" s="208"/>
      <c r="KZA2" s="208"/>
      <c r="KZB2" s="208"/>
      <c r="KZC2" s="208"/>
      <c r="KZD2" s="208"/>
      <c r="KZE2" s="208"/>
      <c r="KZF2" s="208"/>
      <c r="KZG2" s="208"/>
      <c r="KZH2" s="208"/>
      <c r="KZI2" s="208"/>
      <c r="KZJ2" s="208"/>
      <c r="KZK2" s="208"/>
      <c r="KZL2" s="208"/>
      <c r="KZM2" s="208"/>
      <c r="KZN2" s="208"/>
      <c r="KZO2" s="208"/>
      <c r="KZP2" s="208"/>
      <c r="KZQ2" s="208"/>
      <c r="KZR2" s="208"/>
      <c r="KZS2" s="208"/>
      <c r="KZT2" s="208"/>
      <c r="KZU2" s="208"/>
      <c r="KZV2" s="208"/>
      <c r="KZW2" s="208"/>
      <c r="KZX2" s="208"/>
      <c r="KZY2" s="208"/>
      <c r="KZZ2" s="208"/>
      <c r="LAA2" s="208"/>
      <c r="LAB2" s="208"/>
      <c r="LAC2" s="208"/>
      <c r="LAD2" s="208"/>
      <c r="LAE2" s="208"/>
      <c r="LAF2" s="208"/>
      <c r="LAG2" s="208"/>
      <c r="LAH2" s="208"/>
      <c r="LAI2" s="208"/>
      <c r="LAJ2" s="208"/>
      <c r="LAK2" s="208"/>
      <c r="LAL2" s="208"/>
      <c r="LAM2" s="208"/>
      <c r="LAN2" s="208"/>
      <c r="LAO2" s="208"/>
      <c r="LAP2" s="208"/>
      <c r="LAQ2" s="208"/>
      <c r="LAR2" s="208"/>
      <c r="LAS2" s="208"/>
      <c r="LAT2" s="208"/>
      <c r="LAU2" s="208"/>
      <c r="LAV2" s="208"/>
      <c r="LAW2" s="208"/>
      <c r="LAX2" s="208"/>
      <c r="LAY2" s="208"/>
      <c r="LAZ2" s="208"/>
      <c r="LBA2" s="208"/>
      <c r="LBB2" s="208"/>
      <c r="LBC2" s="208"/>
      <c r="LBD2" s="208"/>
      <c r="LBE2" s="208"/>
      <c r="LBF2" s="208"/>
      <c r="LBG2" s="208"/>
      <c r="LBH2" s="208"/>
      <c r="LBI2" s="208"/>
      <c r="LBJ2" s="208"/>
      <c r="LBK2" s="208"/>
      <c r="LBL2" s="208"/>
      <c r="LBM2" s="208"/>
      <c r="LBN2" s="208"/>
      <c r="LBO2" s="208"/>
      <c r="LBP2" s="208"/>
      <c r="LBQ2" s="208"/>
      <c r="LBR2" s="208"/>
      <c r="LBS2" s="208"/>
      <c r="LBT2" s="208"/>
      <c r="LBU2" s="208"/>
      <c r="LBV2" s="208"/>
      <c r="LBW2" s="208"/>
      <c r="LBX2" s="208"/>
      <c r="LBY2" s="208"/>
      <c r="LBZ2" s="208"/>
      <c r="LCA2" s="208"/>
      <c r="LCB2" s="208"/>
      <c r="LCC2" s="208"/>
      <c r="LCD2" s="208"/>
      <c r="LCE2" s="208"/>
      <c r="LCF2" s="208"/>
      <c r="LCG2" s="208"/>
      <c r="LCH2" s="208"/>
      <c r="LCI2" s="208"/>
      <c r="LCJ2" s="208"/>
      <c r="LCK2" s="208"/>
      <c r="LCL2" s="208"/>
      <c r="LCM2" s="208"/>
      <c r="LCN2" s="208"/>
      <c r="LCO2" s="208"/>
      <c r="LCP2" s="208"/>
      <c r="LCQ2" s="208"/>
      <c r="LCR2" s="208"/>
      <c r="LCS2" s="208"/>
      <c r="LCT2" s="208"/>
      <c r="LCU2" s="208"/>
      <c r="LCV2" s="208"/>
      <c r="LCW2" s="208"/>
      <c r="LCX2" s="208"/>
      <c r="LCY2" s="208"/>
      <c r="LCZ2" s="208"/>
      <c r="LDA2" s="208"/>
      <c r="LDB2" s="208"/>
      <c r="LDC2" s="208"/>
      <c r="LDD2" s="208"/>
      <c r="LDE2" s="208"/>
      <c r="LDF2" s="208"/>
      <c r="LDG2" s="208"/>
      <c r="LDH2" s="208"/>
      <c r="LDI2" s="208"/>
      <c r="LDJ2" s="208"/>
      <c r="LDK2" s="208"/>
      <c r="LDL2" s="208"/>
      <c r="LDM2" s="208"/>
      <c r="LDN2" s="208"/>
      <c r="LDO2" s="208"/>
      <c r="LDP2" s="208"/>
      <c r="LDQ2" s="208"/>
      <c r="LDR2" s="208"/>
      <c r="LDS2" s="208"/>
      <c r="LDT2" s="208"/>
      <c r="LDU2" s="208"/>
      <c r="LDV2" s="208"/>
      <c r="LDW2" s="208"/>
      <c r="LDX2" s="208"/>
      <c r="LDY2" s="208"/>
      <c r="LDZ2" s="208"/>
      <c r="LEA2" s="208"/>
      <c r="LEB2" s="208"/>
      <c r="LEC2" s="208"/>
      <c r="LED2" s="208"/>
      <c r="LEE2" s="208"/>
      <c r="LEF2" s="208"/>
      <c r="LEG2" s="208"/>
      <c r="LEH2" s="208"/>
      <c r="LEI2" s="208"/>
      <c r="LEJ2" s="208"/>
      <c r="LEK2" s="208"/>
      <c r="LEL2" s="208"/>
      <c r="LEM2" s="208"/>
      <c r="LEN2" s="208"/>
      <c r="LEO2" s="208"/>
      <c r="LEP2" s="208"/>
      <c r="LEQ2" s="208"/>
      <c r="LER2" s="208"/>
      <c r="LES2" s="208"/>
      <c r="LET2" s="208"/>
      <c r="LEU2" s="208"/>
      <c r="LEV2" s="208"/>
      <c r="LEW2" s="208"/>
      <c r="LEX2" s="208"/>
      <c r="LEY2" s="208"/>
      <c r="LEZ2" s="208"/>
      <c r="LFA2" s="208"/>
      <c r="LFB2" s="208"/>
      <c r="LFC2" s="208"/>
      <c r="LFD2" s="208"/>
      <c r="LFE2" s="208"/>
      <c r="LFF2" s="208"/>
      <c r="LFG2" s="208"/>
      <c r="LFH2" s="208"/>
      <c r="LFI2" s="208"/>
      <c r="LFJ2" s="208"/>
      <c r="LFK2" s="208"/>
      <c r="LFL2" s="208"/>
      <c r="LFM2" s="208"/>
      <c r="LFN2" s="208"/>
      <c r="LFO2" s="208"/>
      <c r="LFP2" s="208"/>
      <c r="LFQ2" s="208"/>
      <c r="LFR2" s="208"/>
      <c r="LFS2" s="208"/>
      <c r="LFT2" s="208"/>
      <c r="LFU2" s="208"/>
      <c r="LFV2" s="208"/>
      <c r="LFW2" s="208"/>
      <c r="LFX2" s="208"/>
      <c r="LFY2" s="208"/>
      <c r="LFZ2" s="208"/>
      <c r="LGA2" s="208"/>
      <c r="LGB2" s="208"/>
      <c r="LGC2" s="208"/>
      <c r="LGD2" s="208"/>
      <c r="LGE2" s="208"/>
      <c r="LGF2" s="208"/>
      <c r="LGG2" s="208"/>
      <c r="LGH2" s="208"/>
      <c r="LGI2" s="208"/>
      <c r="LGJ2" s="208"/>
      <c r="LGK2" s="208"/>
      <c r="LGL2" s="208"/>
      <c r="LGM2" s="208"/>
      <c r="LGN2" s="208"/>
      <c r="LGO2" s="208"/>
      <c r="LGP2" s="208"/>
      <c r="LGQ2" s="208"/>
      <c r="LGR2" s="208"/>
      <c r="LGS2" s="208"/>
      <c r="LGT2" s="208"/>
      <c r="LGU2" s="208"/>
      <c r="LGV2" s="208"/>
      <c r="LGW2" s="208"/>
      <c r="LGX2" s="208"/>
      <c r="LGY2" s="208"/>
      <c r="LGZ2" s="208"/>
      <c r="LHA2" s="208"/>
      <c r="LHB2" s="208"/>
      <c r="LHC2" s="208"/>
      <c r="LHD2" s="208"/>
      <c r="LHE2" s="208"/>
      <c r="LHF2" s="208"/>
      <c r="LHG2" s="208"/>
      <c r="LHH2" s="208"/>
      <c r="LHI2" s="208"/>
      <c r="LHJ2" s="208"/>
      <c r="LHK2" s="208"/>
      <c r="LHL2" s="208"/>
      <c r="LHM2" s="208"/>
      <c r="LHN2" s="208"/>
      <c r="LHO2" s="208"/>
      <c r="LHP2" s="208"/>
      <c r="LHQ2" s="208"/>
      <c r="LHR2" s="208"/>
      <c r="LHS2" s="208"/>
      <c r="LHT2" s="208"/>
      <c r="LHU2" s="208"/>
      <c r="LHV2" s="208"/>
      <c r="LHW2" s="208"/>
      <c r="LHX2" s="208"/>
      <c r="LHY2" s="208"/>
      <c r="LHZ2" s="208"/>
      <c r="LIA2" s="208"/>
      <c r="LIB2" s="208"/>
      <c r="LIC2" s="208"/>
      <c r="LID2" s="208"/>
      <c r="LIE2" s="208"/>
      <c r="LIF2" s="208"/>
      <c r="LIG2" s="208"/>
      <c r="LIH2" s="208"/>
      <c r="LII2" s="208"/>
      <c r="LIJ2" s="208"/>
      <c r="LIK2" s="208"/>
      <c r="LIL2" s="208"/>
      <c r="LIM2" s="208"/>
      <c r="LIN2" s="208"/>
      <c r="LIO2" s="208"/>
      <c r="LIP2" s="208"/>
      <c r="LIQ2" s="208"/>
      <c r="LIR2" s="208"/>
      <c r="LIS2" s="208"/>
      <c r="LIT2" s="208"/>
      <c r="LIU2" s="208"/>
      <c r="LIV2" s="208"/>
      <c r="LIW2" s="208"/>
      <c r="LIX2" s="208"/>
      <c r="LIY2" s="208"/>
      <c r="LIZ2" s="208"/>
      <c r="LJA2" s="208"/>
      <c r="LJB2" s="208"/>
      <c r="LJC2" s="208"/>
      <c r="LJD2" s="208"/>
      <c r="LJE2" s="208"/>
      <c r="LJF2" s="208"/>
      <c r="LJG2" s="208"/>
      <c r="LJH2" s="208"/>
      <c r="LJI2" s="208"/>
      <c r="LJJ2" s="208"/>
      <c r="LJK2" s="208"/>
      <c r="LJL2" s="208"/>
      <c r="LJM2" s="208"/>
      <c r="LJN2" s="208"/>
      <c r="LJO2" s="208"/>
      <c r="LJP2" s="208"/>
      <c r="LJQ2" s="208"/>
      <c r="LJR2" s="208"/>
      <c r="LJS2" s="208"/>
      <c r="LJT2" s="208"/>
      <c r="LJU2" s="208"/>
      <c r="LJV2" s="208"/>
      <c r="LJW2" s="208"/>
      <c r="LJX2" s="208"/>
      <c r="LJY2" s="208"/>
      <c r="LJZ2" s="208"/>
      <c r="LKA2" s="208"/>
      <c r="LKB2" s="208"/>
      <c r="LKC2" s="208"/>
      <c r="LKD2" s="208"/>
      <c r="LKE2" s="208"/>
      <c r="LKF2" s="208"/>
      <c r="LKG2" s="208"/>
      <c r="LKH2" s="208"/>
      <c r="LKI2" s="208"/>
      <c r="LKJ2" s="208"/>
      <c r="LKK2" s="208"/>
      <c r="LKL2" s="208"/>
      <c r="LKM2" s="208"/>
      <c r="LKN2" s="208"/>
      <c r="LKO2" s="208"/>
      <c r="LKP2" s="208"/>
      <c r="LKQ2" s="208"/>
      <c r="LKR2" s="208"/>
      <c r="LKS2" s="208"/>
      <c r="LKT2" s="208"/>
      <c r="LKU2" s="208"/>
      <c r="LKV2" s="208"/>
      <c r="LKW2" s="208"/>
      <c r="LKX2" s="208"/>
      <c r="LKY2" s="208"/>
      <c r="LKZ2" s="208"/>
      <c r="LLA2" s="208"/>
      <c r="LLB2" s="208"/>
      <c r="LLC2" s="208"/>
      <c r="LLD2" s="208"/>
      <c r="LLE2" s="208"/>
      <c r="LLF2" s="208"/>
      <c r="LLG2" s="208"/>
      <c r="LLH2" s="208"/>
      <c r="LLI2" s="208"/>
      <c r="LLJ2" s="208"/>
      <c r="LLK2" s="208"/>
      <c r="LLL2" s="208"/>
      <c r="LLM2" s="208"/>
      <c r="LLN2" s="208"/>
      <c r="LLO2" s="208"/>
      <c r="LLP2" s="208"/>
      <c r="LLQ2" s="208"/>
      <c r="LLR2" s="208"/>
      <c r="LLS2" s="208"/>
      <c r="LLT2" s="208"/>
      <c r="LLU2" s="208"/>
      <c r="LLV2" s="208"/>
      <c r="LLW2" s="208"/>
      <c r="LLX2" s="208"/>
      <c r="LLY2" s="208"/>
      <c r="LLZ2" s="208"/>
      <c r="LMA2" s="208"/>
      <c r="LMB2" s="208"/>
      <c r="LMC2" s="208"/>
      <c r="LMD2" s="208"/>
      <c r="LME2" s="208"/>
      <c r="LMF2" s="208"/>
      <c r="LMG2" s="208"/>
      <c r="LMH2" s="208"/>
      <c r="LMI2" s="208"/>
      <c r="LMJ2" s="208"/>
      <c r="LMK2" s="208"/>
      <c r="LML2" s="208"/>
      <c r="LMM2" s="208"/>
      <c r="LMN2" s="208"/>
      <c r="LMO2" s="208"/>
      <c r="LMP2" s="208"/>
      <c r="LMQ2" s="208"/>
      <c r="LMR2" s="208"/>
      <c r="LMS2" s="208"/>
      <c r="LMT2" s="208"/>
      <c r="LMU2" s="208"/>
      <c r="LMV2" s="208"/>
      <c r="LMW2" s="208"/>
      <c r="LMX2" s="208"/>
      <c r="LMY2" s="208"/>
      <c r="LMZ2" s="208"/>
      <c r="LNA2" s="208"/>
      <c r="LNB2" s="208"/>
      <c r="LNC2" s="208"/>
      <c r="LND2" s="208"/>
      <c r="LNE2" s="208"/>
      <c r="LNF2" s="208"/>
      <c r="LNG2" s="208"/>
      <c r="LNH2" s="208"/>
      <c r="LNI2" s="208"/>
      <c r="LNJ2" s="208"/>
      <c r="LNK2" s="208"/>
      <c r="LNL2" s="208"/>
      <c r="LNM2" s="208"/>
      <c r="LNN2" s="208"/>
      <c r="LNO2" s="208"/>
      <c r="LNP2" s="208"/>
      <c r="LNQ2" s="208"/>
      <c r="LNR2" s="208"/>
      <c r="LNS2" s="208"/>
      <c r="LNT2" s="208"/>
      <c r="LNU2" s="208"/>
      <c r="LNV2" s="208"/>
      <c r="LNW2" s="208"/>
      <c r="LNX2" s="208"/>
      <c r="LNY2" s="208"/>
      <c r="LNZ2" s="208"/>
      <c r="LOA2" s="208"/>
      <c r="LOB2" s="208"/>
      <c r="LOC2" s="208"/>
      <c r="LOD2" s="208"/>
      <c r="LOE2" s="208"/>
      <c r="LOF2" s="208"/>
      <c r="LOG2" s="208"/>
      <c r="LOH2" s="208"/>
      <c r="LOI2" s="208"/>
      <c r="LOJ2" s="208"/>
      <c r="LOK2" s="208"/>
      <c r="LOL2" s="208"/>
      <c r="LOM2" s="208"/>
      <c r="LON2" s="208"/>
      <c r="LOO2" s="208"/>
      <c r="LOP2" s="208"/>
      <c r="LOQ2" s="208"/>
      <c r="LOR2" s="208"/>
      <c r="LOS2" s="208"/>
      <c r="LOT2" s="208"/>
      <c r="LOU2" s="208"/>
      <c r="LOV2" s="208"/>
      <c r="LOW2" s="208"/>
      <c r="LOX2" s="208"/>
      <c r="LOY2" s="208"/>
      <c r="LOZ2" s="208"/>
      <c r="LPA2" s="208"/>
      <c r="LPB2" s="208"/>
      <c r="LPC2" s="208"/>
      <c r="LPD2" s="208"/>
      <c r="LPE2" s="208"/>
      <c r="LPF2" s="208"/>
      <c r="LPG2" s="208"/>
      <c r="LPH2" s="208"/>
      <c r="LPI2" s="208"/>
      <c r="LPJ2" s="208"/>
      <c r="LPK2" s="208"/>
      <c r="LPL2" s="208"/>
      <c r="LPM2" s="208"/>
      <c r="LPN2" s="208"/>
      <c r="LPO2" s="208"/>
      <c r="LPP2" s="208"/>
      <c r="LPQ2" s="208"/>
      <c r="LPR2" s="208"/>
      <c r="LPS2" s="208"/>
      <c r="LPT2" s="208"/>
      <c r="LPU2" s="208"/>
      <c r="LPV2" s="208"/>
      <c r="LPW2" s="208"/>
      <c r="LPX2" s="208"/>
      <c r="LPY2" s="208"/>
      <c r="LPZ2" s="208"/>
      <c r="LQA2" s="208"/>
      <c r="LQB2" s="208"/>
      <c r="LQC2" s="208"/>
      <c r="LQD2" s="208"/>
      <c r="LQE2" s="208"/>
      <c r="LQF2" s="208"/>
      <c r="LQG2" s="208"/>
      <c r="LQH2" s="208"/>
      <c r="LQI2" s="208"/>
      <c r="LQJ2" s="208"/>
      <c r="LQK2" s="208"/>
      <c r="LQL2" s="208"/>
      <c r="LQM2" s="208"/>
      <c r="LQN2" s="208"/>
      <c r="LQO2" s="208"/>
      <c r="LQP2" s="208"/>
      <c r="LQQ2" s="208"/>
      <c r="LQR2" s="208"/>
      <c r="LQS2" s="208"/>
      <c r="LQT2" s="208"/>
      <c r="LQU2" s="208"/>
      <c r="LQV2" s="208"/>
      <c r="LQW2" s="208"/>
      <c r="LQX2" s="208"/>
      <c r="LQY2" s="208"/>
      <c r="LQZ2" s="208"/>
      <c r="LRA2" s="208"/>
      <c r="LRB2" s="208"/>
      <c r="LRC2" s="208"/>
      <c r="LRD2" s="208"/>
      <c r="LRE2" s="208"/>
      <c r="LRF2" s="208"/>
      <c r="LRG2" s="208"/>
      <c r="LRH2" s="208"/>
      <c r="LRI2" s="208"/>
      <c r="LRJ2" s="208"/>
      <c r="LRK2" s="208"/>
      <c r="LRL2" s="208"/>
      <c r="LRM2" s="208"/>
      <c r="LRN2" s="208"/>
      <c r="LRO2" s="208"/>
      <c r="LRP2" s="208"/>
      <c r="LRQ2" s="208"/>
      <c r="LRR2" s="208"/>
      <c r="LRS2" s="208"/>
      <c r="LRT2" s="208"/>
      <c r="LRU2" s="208"/>
      <c r="LRV2" s="208"/>
      <c r="LRW2" s="208"/>
      <c r="LRX2" s="208"/>
      <c r="LRY2" s="208"/>
      <c r="LRZ2" s="208"/>
      <c r="LSA2" s="208"/>
      <c r="LSB2" s="208"/>
      <c r="LSC2" s="208"/>
      <c r="LSD2" s="208"/>
      <c r="LSE2" s="208"/>
      <c r="LSF2" s="208"/>
      <c r="LSG2" s="208"/>
      <c r="LSH2" s="208"/>
      <c r="LSI2" s="208"/>
      <c r="LSJ2" s="208"/>
      <c r="LSK2" s="208"/>
      <c r="LSL2" s="208"/>
      <c r="LSM2" s="208"/>
      <c r="LSN2" s="208"/>
      <c r="LSO2" s="208"/>
      <c r="LSP2" s="208"/>
      <c r="LSQ2" s="208"/>
      <c r="LSR2" s="208"/>
      <c r="LSS2" s="208"/>
      <c r="LST2" s="208"/>
      <c r="LSU2" s="208"/>
      <c r="LSV2" s="208"/>
      <c r="LSW2" s="208"/>
      <c r="LSX2" s="208"/>
      <c r="LSY2" s="208"/>
      <c r="LSZ2" s="208"/>
      <c r="LTA2" s="208"/>
      <c r="LTB2" s="208"/>
      <c r="LTC2" s="208"/>
      <c r="LTD2" s="208"/>
      <c r="LTE2" s="208"/>
      <c r="LTF2" s="208"/>
      <c r="LTG2" s="208"/>
      <c r="LTH2" s="208"/>
      <c r="LTI2" s="208"/>
      <c r="LTJ2" s="208"/>
      <c r="LTK2" s="208"/>
      <c r="LTL2" s="208"/>
      <c r="LTM2" s="208"/>
      <c r="LTN2" s="208"/>
      <c r="LTO2" s="208"/>
      <c r="LTP2" s="208"/>
      <c r="LTQ2" s="208"/>
      <c r="LTR2" s="208"/>
      <c r="LTS2" s="208"/>
      <c r="LTT2" s="208"/>
      <c r="LTU2" s="208"/>
      <c r="LTV2" s="208"/>
      <c r="LTW2" s="208"/>
      <c r="LTX2" s="208"/>
      <c r="LTY2" s="208"/>
      <c r="LTZ2" s="208"/>
      <c r="LUA2" s="208"/>
      <c r="LUB2" s="208"/>
      <c r="LUC2" s="208"/>
      <c r="LUD2" s="208"/>
      <c r="LUE2" s="208"/>
      <c r="LUF2" s="208"/>
      <c r="LUG2" s="208"/>
      <c r="LUH2" s="208"/>
      <c r="LUI2" s="208"/>
      <c r="LUJ2" s="208"/>
      <c r="LUK2" s="208"/>
      <c r="LUL2" s="208"/>
      <c r="LUM2" s="208"/>
      <c r="LUN2" s="208"/>
      <c r="LUO2" s="208"/>
      <c r="LUP2" s="208"/>
      <c r="LUQ2" s="208"/>
      <c r="LUR2" s="208"/>
      <c r="LUS2" s="208"/>
      <c r="LUT2" s="208"/>
      <c r="LUU2" s="208"/>
      <c r="LUV2" s="208"/>
      <c r="LUW2" s="208"/>
      <c r="LUX2" s="208"/>
      <c r="LUY2" s="208"/>
      <c r="LUZ2" s="208"/>
      <c r="LVA2" s="208"/>
      <c r="LVB2" s="208"/>
      <c r="LVC2" s="208"/>
      <c r="LVD2" s="208"/>
      <c r="LVE2" s="208"/>
      <c r="LVF2" s="208"/>
      <c r="LVG2" s="208"/>
      <c r="LVH2" s="208"/>
      <c r="LVI2" s="208"/>
      <c r="LVJ2" s="208"/>
      <c r="LVK2" s="208"/>
      <c r="LVL2" s="208"/>
      <c r="LVM2" s="208"/>
      <c r="LVN2" s="208"/>
      <c r="LVO2" s="208"/>
      <c r="LVP2" s="208"/>
      <c r="LVQ2" s="208"/>
      <c r="LVR2" s="208"/>
      <c r="LVS2" s="208"/>
      <c r="LVT2" s="208"/>
      <c r="LVU2" s="208"/>
      <c r="LVV2" s="208"/>
      <c r="LVW2" s="208"/>
      <c r="LVX2" s="208"/>
      <c r="LVY2" s="208"/>
      <c r="LVZ2" s="208"/>
      <c r="LWA2" s="208"/>
      <c r="LWB2" s="208"/>
      <c r="LWC2" s="208"/>
      <c r="LWD2" s="208"/>
      <c r="LWE2" s="208"/>
      <c r="LWF2" s="208"/>
      <c r="LWG2" s="208"/>
      <c r="LWH2" s="208"/>
      <c r="LWI2" s="208"/>
      <c r="LWJ2" s="208"/>
      <c r="LWK2" s="208"/>
      <c r="LWL2" s="208"/>
      <c r="LWM2" s="208"/>
      <c r="LWN2" s="208"/>
      <c r="LWO2" s="208"/>
      <c r="LWP2" s="208"/>
      <c r="LWQ2" s="208"/>
      <c r="LWR2" s="208"/>
      <c r="LWS2" s="208"/>
      <c r="LWT2" s="208"/>
      <c r="LWU2" s="208"/>
      <c r="LWV2" s="208"/>
      <c r="LWW2" s="208"/>
      <c r="LWX2" s="208"/>
      <c r="LWY2" s="208"/>
      <c r="LWZ2" s="208"/>
      <c r="LXA2" s="208"/>
      <c r="LXB2" s="208"/>
      <c r="LXC2" s="208"/>
      <c r="LXD2" s="208"/>
      <c r="LXE2" s="208"/>
      <c r="LXF2" s="208"/>
      <c r="LXG2" s="208"/>
      <c r="LXH2" s="208"/>
      <c r="LXI2" s="208"/>
      <c r="LXJ2" s="208"/>
      <c r="LXK2" s="208"/>
      <c r="LXL2" s="208"/>
      <c r="LXM2" s="208"/>
      <c r="LXN2" s="208"/>
      <c r="LXO2" s="208"/>
      <c r="LXP2" s="208"/>
      <c r="LXQ2" s="208"/>
      <c r="LXR2" s="208"/>
      <c r="LXS2" s="208"/>
      <c r="LXT2" s="208"/>
      <c r="LXU2" s="208"/>
      <c r="LXV2" s="208"/>
      <c r="LXW2" s="208"/>
      <c r="LXX2" s="208"/>
      <c r="LXY2" s="208"/>
      <c r="LXZ2" s="208"/>
      <c r="LYA2" s="208"/>
      <c r="LYB2" s="208"/>
      <c r="LYC2" s="208"/>
      <c r="LYD2" s="208"/>
      <c r="LYE2" s="208"/>
      <c r="LYF2" s="208"/>
      <c r="LYG2" s="208"/>
      <c r="LYH2" s="208"/>
      <c r="LYI2" s="208"/>
      <c r="LYJ2" s="208"/>
      <c r="LYK2" s="208"/>
      <c r="LYL2" s="208"/>
      <c r="LYM2" s="208"/>
      <c r="LYN2" s="208"/>
      <c r="LYO2" s="208"/>
      <c r="LYP2" s="208"/>
      <c r="LYQ2" s="208"/>
      <c r="LYR2" s="208"/>
      <c r="LYS2" s="208"/>
      <c r="LYT2" s="208"/>
      <c r="LYU2" s="208"/>
      <c r="LYV2" s="208"/>
      <c r="LYW2" s="208"/>
      <c r="LYX2" s="208"/>
      <c r="LYY2" s="208"/>
      <c r="LYZ2" s="208"/>
      <c r="LZA2" s="208"/>
      <c r="LZB2" s="208"/>
      <c r="LZC2" s="208"/>
      <c r="LZD2" s="208"/>
      <c r="LZE2" s="208"/>
      <c r="LZF2" s="208"/>
      <c r="LZG2" s="208"/>
      <c r="LZH2" s="208"/>
      <c r="LZI2" s="208"/>
      <c r="LZJ2" s="208"/>
      <c r="LZK2" s="208"/>
      <c r="LZL2" s="208"/>
      <c r="LZM2" s="208"/>
      <c r="LZN2" s="208"/>
      <c r="LZO2" s="208"/>
      <c r="LZP2" s="208"/>
      <c r="LZQ2" s="208"/>
      <c r="LZR2" s="208"/>
      <c r="LZS2" s="208"/>
      <c r="LZT2" s="208"/>
      <c r="LZU2" s="208"/>
      <c r="LZV2" s="208"/>
      <c r="LZW2" s="208"/>
      <c r="LZX2" s="208"/>
      <c r="LZY2" s="208"/>
      <c r="LZZ2" s="208"/>
      <c r="MAA2" s="208"/>
      <c r="MAB2" s="208"/>
      <c r="MAC2" s="208"/>
      <c r="MAD2" s="208"/>
      <c r="MAE2" s="208"/>
      <c r="MAF2" s="208"/>
      <c r="MAG2" s="208"/>
      <c r="MAH2" s="208"/>
      <c r="MAI2" s="208"/>
      <c r="MAJ2" s="208"/>
      <c r="MAK2" s="208"/>
      <c r="MAL2" s="208"/>
      <c r="MAM2" s="208"/>
      <c r="MAN2" s="208"/>
      <c r="MAO2" s="208"/>
      <c r="MAP2" s="208"/>
      <c r="MAQ2" s="208"/>
      <c r="MAR2" s="208"/>
      <c r="MAS2" s="208"/>
      <c r="MAT2" s="208"/>
      <c r="MAU2" s="208"/>
      <c r="MAV2" s="208"/>
      <c r="MAW2" s="208"/>
      <c r="MAX2" s="208"/>
      <c r="MAY2" s="208"/>
      <c r="MAZ2" s="208"/>
      <c r="MBA2" s="208"/>
      <c r="MBB2" s="208"/>
      <c r="MBC2" s="208"/>
      <c r="MBD2" s="208"/>
      <c r="MBE2" s="208"/>
      <c r="MBF2" s="208"/>
      <c r="MBG2" s="208"/>
      <c r="MBH2" s="208"/>
      <c r="MBI2" s="208"/>
      <c r="MBJ2" s="208"/>
      <c r="MBK2" s="208"/>
      <c r="MBL2" s="208"/>
      <c r="MBM2" s="208"/>
      <c r="MBN2" s="208"/>
      <c r="MBO2" s="208"/>
      <c r="MBP2" s="208"/>
      <c r="MBQ2" s="208"/>
      <c r="MBR2" s="208"/>
      <c r="MBS2" s="208"/>
      <c r="MBT2" s="208"/>
      <c r="MBU2" s="208"/>
      <c r="MBV2" s="208"/>
      <c r="MBW2" s="208"/>
      <c r="MBX2" s="208"/>
      <c r="MBY2" s="208"/>
      <c r="MBZ2" s="208"/>
      <c r="MCA2" s="208"/>
      <c r="MCB2" s="208"/>
      <c r="MCC2" s="208"/>
      <c r="MCD2" s="208"/>
      <c r="MCE2" s="208"/>
      <c r="MCF2" s="208"/>
      <c r="MCG2" s="208"/>
      <c r="MCH2" s="208"/>
      <c r="MCI2" s="208"/>
      <c r="MCJ2" s="208"/>
      <c r="MCK2" s="208"/>
      <c r="MCL2" s="208"/>
      <c r="MCM2" s="208"/>
      <c r="MCN2" s="208"/>
      <c r="MCO2" s="208"/>
      <c r="MCP2" s="208"/>
      <c r="MCQ2" s="208"/>
      <c r="MCR2" s="208"/>
      <c r="MCS2" s="208"/>
      <c r="MCT2" s="208"/>
      <c r="MCU2" s="208"/>
      <c r="MCV2" s="208"/>
      <c r="MCW2" s="208"/>
      <c r="MCX2" s="208"/>
      <c r="MCY2" s="208"/>
      <c r="MCZ2" s="208"/>
      <c r="MDA2" s="208"/>
      <c r="MDB2" s="208"/>
      <c r="MDC2" s="208"/>
      <c r="MDD2" s="208"/>
      <c r="MDE2" s="208"/>
      <c r="MDF2" s="208"/>
      <c r="MDG2" s="208"/>
      <c r="MDH2" s="208"/>
      <c r="MDI2" s="208"/>
      <c r="MDJ2" s="208"/>
      <c r="MDK2" s="208"/>
      <c r="MDL2" s="208"/>
      <c r="MDM2" s="208"/>
      <c r="MDN2" s="208"/>
      <c r="MDO2" s="208"/>
      <c r="MDP2" s="208"/>
      <c r="MDQ2" s="208"/>
      <c r="MDR2" s="208"/>
      <c r="MDS2" s="208"/>
      <c r="MDT2" s="208"/>
      <c r="MDU2" s="208"/>
      <c r="MDV2" s="208"/>
      <c r="MDW2" s="208"/>
      <c r="MDX2" s="208"/>
      <c r="MDY2" s="208"/>
      <c r="MDZ2" s="208"/>
      <c r="MEA2" s="208"/>
      <c r="MEB2" s="208"/>
      <c r="MEC2" s="208"/>
      <c r="MED2" s="208"/>
      <c r="MEE2" s="208"/>
      <c r="MEF2" s="208"/>
      <c r="MEG2" s="208"/>
      <c r="MEH2" s="208"/>
      <c r="MEI2" s="208"/>
      <c r="MEJ2" s="208"/>
      <c r="MEK2" s="208"/>
      <c r="MEL2" s="208"/>
      <c r="MEM2" s="208"/>
      <c r="MEN2" s="208"/>
      <c r="MEO2" s="208"/>
      <c r="MEP2" s="208"/>
      <c r="MEQ2" s="208"/>
      <c r="MER2" s="208"/>
      <c r="MES2" s="208"/>
      <c r="MET2" s="208"/>
      <c r="MEU2" s="208"/>
      <c r="MEV2" s="208"/>
      <c r="MEW2" s="208"/>
      <c r="MEX2" s="208"/>
      <c r="MEY2" s="208"/>
      <c r="MEZ2" s="208"/>
      <c r="MFA2" s="208"/>
      <c r="MFB2" s="208"/>
      <c r="MFC2" s="208"/>
      <c r="MFD2" s="208"/>
      <c r="MFE2" s="208"/>
      <c r="MFF2" s="208"/>
      <c r="MFG2" s="208"/>
      <c r="MFH2" s="208"/>
      <c r="MFI2" s="208"/>
      <c r="MFJ2" s="208"/>
      <c r="MFK2" s="208"/>
      <c r="MFL2" s="208"/>
      <c r="MFM2" s="208"/>
      <c r="MFN2" s="208"/>
      <c r="MFO2" s="208"/>
      <c r="MFP2" s="208"/>
      <c r="MFQ2" s="208"/>
      <c r="MFR2" s="208"/>
      <c r="MFS2" s="208"/>
      <c r="MFT2" s="208"/>
      <c r="MFU2" s="208"/>
      <c r="MFV2" s="208"/>
      <c r="MFW2" s="208"/>
      <c r="MFX2" s="208"/>
      <c r="MFY2" s="208"/>
      <c r="MFZ2" s="208"/>
      <c r="MGA2" s="208"/>
      <c r="MGB2" s="208"/>
      <c r="MGC2" s="208"/>
      <c r="MGD2" s="208"/>
      <c r="MGE2" s="208"/>
      <c r="MGF2" s="208"/>
      <c r="MGG2" s="208"/>
      <c r="MGH2" s="208"/>
      <c r="MGI2" s="208"/>
      <c r="MGJ2" s="208"/>
      <c r="MGK2" s="208"/>
      <c r="MGL2" s="208"/>
      <c r="MGM2" s="208"/>
      <c r="MGN2" s="208"/>
      <c r="MGO2" s="208"/>
      <c r="MGP2" s="208"/>
      <c r="MGQ2" s="208"/>
      <c r="MGR2" s="208"/>
      <c r="MGS2" s="208"/>
      <c r="MGT2" s="208"/>
      <c r="MGU2" s="208"/>
      <c r="MGV2" s="208"/>
      <c r="MGW2" s="208"/>
      <c r="MGX2" s="208"/>
      <c r="MGY2" s="208"/>
      <c r="MGZ2" s="208"/>
      <c r="MHA2" s="208"/>
      <c r="MHB2" s="208"/>
      <c r="MHC2" s="208"/>
      <c r="MHD2" s="208"/>
      <c r="MHE2" s="208"/>
      <c r="MHF2" s="208"/>
      <c r="MHG2" s="208"/>
      <c r="MHH2" s="208"/>
      <c r="MHI2" s="208"/>
      <c r="MHJ2" s="208"/>
      <c r="MHK2" s="208"/>
      <c r="MHL2" s="208"/>
      <c r="MHM2" s="208"/>
      <c r="MHN2" s="208"/>
      <c r="MHO2" s="208"/>
      <c r="MHP2" s="208"/>
      <c r="MHQ2" s="208"/>
      <c r="MHR2" s="208"/>
      <c r="MHS2" s="208"/>
      <c r="MHT2" s="208"/>
      <c r="MHU2" s="208"/>
      <c r="MHV2" s="208"/>
      <c r="MHW2" s="208"/>
      <c r="MHX2" s="208"/>
      <c r="MHY2" s="208"/>
      <c r="MHZ2" s="208"/>
      <c r="MIA2" s="208"/>
      <c r="MIB2" s="208"/>
      <c r="MIC2" s="208"/>
      <c r="MID2" s="208"/>
      <c r="MIE2" s="208"/>
      <c r="MIF2" s="208"/>
      <c r="MIG2" s="208"/>
      <c r="MIH2" s="208"/>
      <c r="MII2" s="208"/>
      <c r="MIJ2" s="208"/>
      <c r="MIK2" s="208"/>
      <c r="MIL2" s="208"/>
      <c r="MIM2" s="208"/>
      <c r="MIN2" s="208"/>
      <c r="MIO2" s="208"/>
      <c r="MIP2" s="208"/>
      <c r="MIQ2" s="208"/>
      <c r="MIR2" s="208"/>
      <c r="MIS2" s="208"/>
      <c r="MIT2" s="208"/>
      <c r="MIU2" s="208"/>
      <c r="MIV2" s="208"/>
      <c r="MIW2" s="208"/>
      <c r="MIX2" s="208"/>
      <c r="MIY2" s="208"/>
      <c r="MIZ2" s="208"/>
      <c r="MJA2" s="208"/>
      <c r="MJB2" s="208"/>
      <c r="MJC2" s="208"/>
      <c r="MJD2" s="208"/>
      <c r="MJE2" s="208"/>
      <c r="MJF2" s="208"/>
      <c r="MJG2" s="208"/>
      <c r="MJH2" s="208"/>
      <c r="MJI2" s="208"/>
      <c r="MJJ2" s="208"/>
      <c r="MJK2" s="208"/>
      <c r="MJL2" s="208"/>
      <c r="MJM2" s="208"/>
      <c r="MJN2" s="208"/>
      <c r="MJO2" s="208"/>
      <c r="MJP2" s="208"/>
      <c r="MJQ2" s="208"/>
      <c r="MJR2" s="208"/>
      <c r="MJS2" s="208"/>
      <c r="MJT2" s="208"/>
      <c r="MJU2" s="208"/>
      <c r="MJV2" s="208"/>
      <c r="MJW2" s="208"/>
      <c r="MJX2" s="208"/>
      <c r="MJY2" s="208"/>
      <c r="MJZ2" s="208"/>
      <c r="MKA2" s="208"/>
      <c r="MKB2" s="208"/>
      <c r="MKC2" s="208"/>
      <c r="MKD2" s="208"/>
      <c r="MKE2" s="208"/>
      <c r="MKF2" s="208"/>
      <c r="MKG2" s="208"/>
      <c r="MKH2" s="208"/>
      <c r="MKI2" s="208"/>
      <c r="MKJ2" s="208"/>
      <c r="MKK2" s="208"/>
      <c r="MKL2" s="208"/>
      <c r="MKM2" s="208"/>
      <c r="MKN2" s="208"/>
      <c r="MKO2" s="208"/>
      <c r="MKP2" s="208"/>
      <c r="MKQ2" s="208"/>
      <c r="MKR2" s="208"/>
      <c r="MKS2" s="208"/>
      <c r="MKT2" s="208"/>
      <c r="MKU2" s="208"/>
      <c r="MKV2" s="208"/>
      <c r="MKW2" s="208"/>
      <c r="MKX2" s="208"/>
      <c r="MKY2" s="208"/>
      <c r="MKZ2" s="208"/>
      <c r="MLA2" s="208"/>
      <c r="MLB2" s="208"/>
      <c r="MLC2" s="208"/>
      <c r="MLD2" s="208"/>
      <c r="MLE2" s="208"/>
      <c r="MLF2" s="208"/>
      <c r="MLG2" s="208"/>
      <c r="MLH2" s="208"/>
      <c r="MLI2" s="208"/>
      <c r="MLJ2" s="208"/>
      <c r="MLK2" s="208"/>
      <c r="MLL2" s="208"/>
      <c r="MLM2" s="208"/>
      <c r="MLN2" s="208"/>
      <c r="MLO2" s="208"/>
      <c r="MLP2" s="208"/>
      <c r="MLQ2" s="208"/>
      <c r="MLR2" s="208"/>
      <c r="MLS2" s="208"/>
      <c r="MLT2" s="208"/>
      <c r="MLU2" s="208"/>
      <c r="MLV2" s="208"/>
      <c r="MLW2" s="208"/>
      <c r="MLX2" s="208"/>
      <c r="MLY2" s="208"/>
      <c r="MLZ2" s="208"/>
      <c r="MMA2" s="208"/>
      <c r="MMB2" s="208"/>
      <c r="MMC2" s="208"/>
      <c r="MMD2" s="208"/>
      <c r="MME2" s="208"/>
      <c r="MMF2" s="208"/>
      <c r="MMG2" s="208"/>
      <c r="MMH2" s="208"/>
      <c r="MMI2" s="208"/>
      <c r="MMJ2" s="208"/>
      <c r="MMK2" s="208"/>
      <c r="MML2" s="208"/>
      <c r="MMM2" s="208"/>
      <c r="MMN2" s="208"/>
      <c r="MMO2" s="208"/>
      <c r="MMP2" s="208"/>
      <c r="MMQ2" s="208"/>
      <c r="MMR2" s="208"/>
      <c r="MMS2" s="208"/>
      <c r="MMT2" s="208"/>
      <c r="MMU2" s="208"/>
      <c r="MMV2" s="208"/>
      <c r="MMW2" s="208"/>
      <c r="MMX2" s="208"/>
      <c r="MMY2" s="208"/>
      <c r="MMZ2" s="208"/>
      <c r="MNA2" s="208"/>
      <c r="MNB2" s="208"/>
      <c r="MNC2" s="208"/>
      <c r="MND2" s="208"/>
      <c r="MNE2" s="208"/>
      <c r="MNF2" s="208"/>
      <c r="MNG2" s="208"/>
      <c r="MNH2" s="208"/>
      <c r="MNI2" s="208"/>
      <c r="MNJ2" s="208"/>
      <c r="MNK2" s="208"/>
      <c r="MNL2" s="208"/>
      <c r="MNM2" s="208"/>
      <c r="MNN2" s="208"/>
      <c r="MNO2" s="208"/>
      <c r="MNP2" s="208"/>
      <c r="MNQ2" s="208"/>
      <c r="MNR2" s="208"/>
      <c r="MNS2" s="208"/>
      <c r="MNT2" s="208"/>
      <c r="MNU2" s="208"/>
      <c r="MNV2" s="208"/>
      <c r="MNW2" s="208"/>
      <c r="MNX2" s="208"/>
      <c r="MNY2" s="208"/>
      <c r="MNZ2" s="208"/>
      <c r="MOA2" s="208"/>
      <c r="MOB2" s="208"/>
      <c r="MOC2" s="208"/>
      <c r="MOD2" s="208"/>
      <c r="MOE2" s="208"/>
      <c r="MOF2" s="208"/>
      <c r="MOG2" s="208"/>
      <c r="MOH2" s="208"/>
      <c r="MOI2" s="208"/>
      <c r="MOJ2" s="208"/>
      <c r="MOK2" s="208"/>
      <c r="MOL2" s="208"/>
      <c r="MOM2" s="208"/>
      <c r="MON2" s="208"/>
      <c r="MOO2" s="208"/>
      <c r="MOP2" s="208"/>
      <c r="MOQ2" s="208"/>
      <c r="MOR2" s="208"/>
      <c r="MOS2" s="208"/>
      <c r="MOT2" s="208"/>
      <c r="MOU2" s="208"/>
      <c r="MOV2" s="208"/>
      <c r="MOW2" s="208"/>
      <c r="MOX2" s="208"/>
      <c r="MOY2" s="208"/>
      <c r="MOZ2" s="208"/>
      <c r="MPA2" s="208"/>
      <c r="MPB2" s="208"/>
      <c r="MPC2" s="208"/>
      <c r="MPD2" s="208"/>
      <c r="MPE2" s="208"/>
      <c r="MPF2" s="208"/>
      <c r="MPG2" s="208"/>
      <c r="MPH2" s="208"/>
      <c r="MPI2" s="208"/>
      <c r="MPJ2" s="208"/>
      <c r="MPK2" s="208"/>
      <c r="MPL2" s="208"/>
      <c r="MPM2" s="208"/>
      <c r="MPN2" s="208"/>
      <c r="MPO2" s="208"/>
      <c r="MPP2" s="208"/>
      <c r="MPQ2" s="208"/>
      <c r="MPR2" s="208"/>
      <c r="MPS2" s="208"/>
      <c r="MPT2" s="208"/>
      <c r="MPU2" s="208"/>
      <c r="MPV2" s="208"/>
      <c r="MPW2" s="208"/>
      <c r="MPX2" s="208"/>
      <c r="MPY2" s="208"/>
      <c r="MPZ2" s="208"/>
      <c r="MQA2" s="208"/>
      <c r="MQB2" s="208"/>
      <c r="MQC2" s="208"/>
      <c r="MQD2" s="208"/>
      <c r="MQE2" s="208"/>
      <c r="MQF2" s="208"/>
      <c r="MQG2" s="208"/>
      <c r="MQH2" s="208"/>
      <c r="MQI2" s="208"/>
      <c r="MQJ2" s="208"/>
      <c r="MQK2" s="208"/>
      <c r="MQL2" s="208"/>
      <c r="MQM2" s="208"/>
      <c r="MQN2" s="208"/>
      <c r="MQO2" s="208"/>
      <c r="MQP2" s="208"/>
      <c r="MQQ2" s="208"/>
      <c r="MQR2" s="208"/>
      <c r="MQS2" s="208"/>
      <c r="MQT2" s="208"/>
      <c r="MQU2" s="208"/>
      <c r="MQV2" s="208"/>
      <c r="MQW2" s="208"/>
      <c r="MQX2" s="208"/>
      <c r="MQY2" s="208"/>
      <c r="MQZ2" s="208"/>
      <c r="MRA2" s="208"/>
      <c r="MRB2" s="208"/>
      <c r="MRC2" s="208"/>
      <c r="MRD2" s="208"/>
      <c r="MRE2" s="208"/>
      <c r="MRF2" s="208"/>
      <c r="MRG2" s="208"/>
      <c r="MRH2" s="208"/>
      <c r="MRI2" s="208"/>
      <c r="MRJ2" s="208"/>
      <c r="MRK2" s="208"/>
      <c r="MRL2" s="208"/>
      <c r="MRM2" s="208"/>
      <c r="MRN2" s="208"/>
      <c r="MRO2" s="208"/>
      <c r="MRP2" s="208"/>
      <c r="MRQ2" s="208"/>
      <c r="MRR2" s="208"/>
      <c r="MRS2" s="208"/>
      <c r="MRT2" s="208"/>
      <c r="MRU2" s="208"/>
      <c r="MRV2" s="208"/>
      <c r="MRW2" s="208"/>
      <c r="MRX2" s="208"/>
      <c r="MRY2" s="208"/>
      <c r="MRZ2" s="208"/>
      <c r="MSA2" s="208"/>
      <c r="MSB2" s="208"/>
      <c r="MSC2" s="208"/>
      <c r="MSD2" s="208"/>
      <c r="MSE2" s="208"/>
      <c r="MSF2" s="208"/>
      <c r="MSG2" s="208"/>
      <c r="MSH2" s="208"/>
      <c r="MSI2" s="208"/>
      <c r="MSJ2" s="208"/>
      <c r="MSK2" s="208"/>
      <c r="MSL2" s="208"/>
      <c r="MSM2" s="208"/>
      <c r="MSN2" s="208"/>
      <c r="MSO2" s="208"/>
      <c r="MSP2" s="208"/>
      <c r="MSQ2" s="208"/>
      <c r="MSR2" s="208"/>
      <c r="MSS2" s="208"/>
      <c r="MST2" s="208"/>
      <c r="MSU2" s="208"/>
      <c r="MSV2" s="208"/>
      <c r="MSW2" s="208"/>
      <c r="MSX2" s="208"/>
      <c r="MSY2" s="208"/>
      <c r="MSZ2" s="208"/>
      <c r="MTA2" s="208"/>
      <c r="MTB2" s="208"/>
      <c r="MTC2" s="208"/>
      <c r="MTD2" s="208"/>
      <c r="MTE2" s="208"/>
      <c r="MTF2" s="208"/>
      <c r="MTG2" s="208"/>
      <c r="MTH2" s="208"/>
      <c r="MTI2" s="208"/>
      <c r="MTJ2" s="208"/>
      <c r="MTK2" s="208"/>
      <c r="MTL2" s="208"/>
      <c r="MTM2" s="208"/>
      <c r="MTN2" s="208"/>
      <c r="MTO2" s="208"/>
      <c r="MTP2" s="208"/>
      <c r="MTQ2" s="208"/>
      <c r="MTR2" s="208"/>
      <c r="MTS2" s="208"/>
      <c r="MTT2" s="208"/>
      <c r="MTU2" s="208"/>
      <c r="MTV2" s="208"/>
      <c r="MTW2" s="208"/>
      <c r="MTX2" s="208"/>
      <c r="MTY2" s="208"/>
      <c r="MTZ2" s="208"/>
      <c r="MUA2" s="208"/>
      <c r="MUB2" s="208"/>
      <c r="MUC2" s="208"/>
      <c r="MUD2" s="208"/>
      <c r="MUE2" s="208"/>
      <c r="MUF2" s="208"/>
      <c r="MUG2" s="208"/>
      <c r="MUH2" s="208"/>
      <c r="MUI2" s="208"/>
      <c r="MUJ2" s="208"/>
      <c r="MUK2" s="208"/>
      <c r="MUL2" s="208"/>
      <c r="MUM2" s="208"/>
      <c r="MUN2" s="208"/>
      <c r="MUO2" s="208"/>
      <c r="MUP2" s="208"/>
      <c r="MUQ2" s="208"/>
      <c r="MUR2" s="208"/>
      <c r="MUS2" s="208"/>
      <c r="MUT2" s="208"/>
      <c r="MUU2" s="208"/>
      <c r="MUV2" s="208"/>
      <c r="MUW2" s="208"/>
      <c r="MUX2" s="208"/>
      <c r="MUY2" s="208"/>
      <c r="MUZ2" s="208"/>
      <c r="MVA2" s="208"/>
      <c r="MVB2" s="208"/>
      <c r="MVC2" s="208"/>
      <c r="MVD2" s="208"/>
      <c r="MVE2" s="208"/>
      <c r="MVF2" s="208"/>
      <c r="MVG2" s="208"/>
      <c r="MVH2" s="208"/>
      <c r="MVI2" s="208"/>
      <c r="MVJ2" s="208"/>
      <c r="MVK2" s="208"/>
      <c r="MVL2" s="208"/>
      <c r="MVM2" s="208"/>
      <c r="MVN2" s="208"/>
      <c r="MVO2" s="208"/>
      <c r="MVP2" s="208"/>
      <c r="MVQ2" s="208"/>
      <c r="MVR2" s="208"/>
      <c r="MVS2" s="208"/>
      <c r="MVT2" s="208"/>
      <c r="MVU2" s="208"/>
      <c r="MVV2" s="208"/>
      <c r="MVW2" s="208"/>
      <c r="MVX2" s="208"/>
      <c r="MVY2" s="208"/>
      <c r="MVZ2" s="208"/>
      <c r="MWA2" s="208"/>
      <c r="MWB2" s="208"/>
      <c r="MWC2" s="208"/>
      <c r="MWD2" s="208"/>
      <c r="MWE2" s="208"/>
      <c r="MWF2" s="208"/>
      <c r="MWG2" s="208"/>
      <c r="MWH2" s="208"/>
      <c r="MWI2" s="208"/>
      <c r="MWJ2" s="208"/>
      <c r="MWK2" s="208"/>
      <c r="MWL2" s="208"/>
      <c r="MWM2" s="208"/>
      <c r="MWN2" s="208"/>
      <c r="MWO2" s="208"/>
      <c r="MWP2" s="208"/>
      <c r="MWQ2" s="208"/>
      <c r="MWR2" s="208"/>
      <c r="MWS2" s="208"/>
      <c r="MWT2" s="208"/>
      <c r="MWU2" s="208"/>
      <c r="MWV2" s="208"/>
      <c r="MWW2" s="208"/>
      <c r="MWX2" s="208"/>
      <c r="MWY2" s="208"/>
      <c r="MWZ2" s="208"/>
      <c r="MXA2" s="208"/>
      <c r="MXB2" s="208"/>
      <c r="MXC2" s="208"/>
      <c r="MXD2" s="208"/>
      <c r="MXE2" s="208"/>
      <c r="MXF2" s="208"/>
      <c r="MXG2" s="208"/>
      <c r="MXH2" s="208"/>
      <c r="MXI2" s="208"/>
      <c r="MXJ2" s="208"/>
      <c r="MXK2" s="208"/>
      <c r="MXL2" s="208"/>
      <c r="MXM2" s="208"/>
      <c r="MXN2" s="208"/>
      <c r="MXO2" s="208"/>
      <c r="MXP2" s="208"/>
      <c r="MXQ2" s="208"/>
      <c r="MXR2" s="208"/>
      <c r="MXS2" s="208"/>
      <c r="MXT2" s="208"/>
      <c r="MXU2" s="208"/>
      <c r="MXV2" s="208"/>
      <c r="MXW2" s="208"/>
      <c r="MXX2" s="208"/>
      <c r="MXY2" s="208"/>
      <c r="MXZ2" s="208"/>
      <c r="MYA2" s="208"/>
      <c r="MYB2" s="208"/>
      <c r="MYC2" s="208"/>
      <c r="MYD2" s="208"/>
      <c r="MYE2" s="208"/>
      <c r="MYF2" s="208"/>
      <c r="MYG2" s="208"/>
      <c r="MYH2" s="208"/>
      <c r="MYI2" s="208"/>
      <c r="MYJ2" s="208"/>
      <c r="MYK2" s="208"/>
      <c r="MYL2" s="208"/>
      <c r="MYM2" s="208"/>
      <c r="MYN2" s="208"/>
      <c r="MYO2" s="208"/>
      <c r="MYP2" s="208"/>
      <c r="MYQ2" s="208"/>
      <c r="MYR2" s="208"/>
      <c r="MYS2" s="208"/>
      <c r="MYT2" s="208"/>
      <c r="MYU2" s="208"/>
      <c r="MYV2" s="208"/>
      <c r="MYW2" s="208"/>
      <c r="MYX2" s="208"/>
      <c r="MYY2" s="208"/>
      <c r="MYZ2" s="208"/>
      <c r="MZA2" s="208"/>
      <c r="MZB2" s="208"/>
      <c r="MZC2" s="208"/>
      <c r="MZD2" s="208"/>
      <c r="MZE2" s="208"/>
      <c r="MZF2" s="208"/>
      <c r="MZG2" s="208"/>
      <c r="MZH2" s="208"/>
      <c r="MZI2" s="208"/>
      <c r="MZJ2" s="208"/>
      <c r="MZK2" s="208"/>
      <c r="MZL2" s="208"/>
      <c r="MZM2" s="208"/>
      <c r="MZN2" s="208"/>
      <c r="MZO2" s="208"/>
      <c r="MZP2" s="208"/>
      <c r="MZQ2" s="208"/>
      <c r="MZR2" s="208"/>
      <c r="MZS2" s="208"/>
      <c r="MZT2" s="208"/>
      <c r="MZU2" s="208"/>
      <c r="MZV2" s="208"/>
      <c r="MZW2" s="208"/>
      <c r="MZX2" s="208"/>
      <c r="MZY2" s="208"/>
      <c r="MZZ2" s="208"/>
      <c r="NAA2" s="208"/>
      <c r="NAB2" s="208"/>
      <c r="NAC2" s="208"/>
      <c r="NAD2" s="208"/>
      <c r="NAE2" s="208"/>
      <c r="NAF2" s="208"/>
      <c r="NAG2" s="208"/>
      <c r="NAH2" s="208"/>
      <c r="NAI2" s="208"/>
      <c r="NAJ2" s="208"/>
      <c r="NAK2" s="208"/>
      <c r="NAL2" s="208"/>
      <c r="NAM2" s="208"/>
      <c r="NAN2" s="208"/>
      <c r="NAO2" s="208"/>
      <c r="NAP2" s="208"/>
      <c r="NAQ2" s="208"/>
      <c r="NAR2" s="208"/>
      <c r="NAS2" s="208"/>
      <c r="NAT2" s="208"/>
      <c r="NAU2" s="208"/>
      <c r="NAV2" s="208"/>
      <c r="NAW2" s="208"/>
      <c r="NAX2" s="208"/>
      <c r="NAY2" s="208"/>
      <c r="NAZ2" s="208"/>
      <c r="NBA2" s="208"/>
      <c r="NBB2" s="208"/>
      <c r="NBC2" s="208"/>
      <c r="NBD2" s="208"/>
      <c r="NBE2" s="208"/>
      <c r="NBF2" s="208"/>
      <c r="NBG2" s="208"/>
      <c r="NBH2" s="208"/>
      <c r="NBI2" s="208"/>
      <c r="NBJ2" s="208"/>
      <c r="NBK2" s="208"/>
      <c r="NBL2" s="208"/>
      <c r="NBM2" s="208"/>
      <c r="NBN2" s="208"/>
      <c r="NBO2" s="208"/>
      <c r="NBP2" s="208"/>
      <c r="NBQ2" s="208"/>
      <c r="NBR2" s="208"/>
      <c r="NBS2" s="208"/>
      <c r="NBT2" s="208"/>
      <c r="NBU2" s="208"/>
      <c r="NBV2" s="208"/>
      <c r="NBW2" s="208"/>
      <c r="NBX2" s="208"/>
      <c r="NBY2" s="208"/>
      <c r="NBZ2" s="208"/>
      <c r="NCA2" s="208"/>
      <c r="NCB2" s="208"/>
      <c r="NCC2" s="208"/>
      <c r="NCD2" s="208"/>
      <c r="NCE2" s="208"/>
      <c r="NCF2" s="208"/>
      <c r="NCG2" s="208"/>
      <c r="NCH2" s="208"/>
      <c r="NCI2" s="208"/>
      <c r="NCJ2" s="208"/>
      <c r="NCK2" s="208"/>
      <c r="NCL2" s="208"/>
      <c r="NCM2" s="208"/>
      <c r="NCN2" s="208"/>
      <c r="NCO2" s="208"/>
      <c r="NCP2" s="208"/>
      <c r="NCQ2" s="208"/>
      <c r="NCR2" s="208"/>
      <c r="NCS2" s="208"/>
      <c r="NCT2" s="208"/>
      <c r="NCU2" s="208"/>
      <c r="NCV2" s="208"/>
      <c r="NCW2" s="208"/>
      <c r="NCX2" s="208"/>
      <c r="NCY2" s="208"/>
      <c r="NCZ2" s="208"/>
      <c r="NDA2" s="208"/>
      <c r="NDB2" s="208"/>
      <c r="NDC2" s="208"/>
      <c r="NDD2" s="208"/>
      <c r="NDE2" s="208"/>
      <c r="NDF2" s="208"/>
      <c r="NDG2" s="208"/>
      <c r="NDH2" s="208"/>
      <c r="NDI2" s="208"/>
      <c r="NDJ2" s="208"/>
      <c r="NDK2" s="208"/>
      <c r="NDL2" s="208"/>
      <c r="NDM2" s="208"/>
      <c r="NDN2" s="208"/>
      <c r="NDO2" s="208"/>
      <c r="NDP2" s="208"/>
      <c r="NDQ2" s="208"/>
      <c r="NDR2" s="208"/>
      <c r="NDS2" s="208"/>
      <c r="NDT2" s="208"/>
      <c r="NDU2" s="208"/>
      <c r="NDV2" s="208"/>
      <c r="NDW2" s="208"/>
      <c r="NDX2" s="208"/>
      <c r="NDY2" s="208"/>
      <c r="NDZ2" s="208"/>
      <c r="NEA2" s="208"/>
      <c r="NEB2" s="208"/>
      <c r="NEC2" s="208"/>
      <c r="NED2" s="208"/>
      <c r="NEE2" s="208"/>
      <c r="NEF2" s="208"/>
      <c r="NEG2" s="208"/>
      <c r="NEH2" s="208"/>
      <c r="NEI2" s="208"/>
      <c r="NEJ2" s="208"/>
      <c r="NEK2" s="208"/>
      <c r="NEL2" s="208"/>
      <c r="NEM2" s="208"/>
      <c r="NEN2" s="208"/>
      <c r="NEO2" s="208"/>
      <c r="NEP2" s="208"/>
      <c r="NEQ2" s="208"/>
      <c r="NER2" s="208"/>
      <c r="NES2" s="208"/>
      <c r="NET2" s="208"/>
      <c r="NEU2" s="208"/>
      <c r="NEV2" s="208"/>
      <c r="NEW2" s="208"/>
      <c r="NEX2" s="208"/>
      <c r="NEY2" s="208"/>
      <c r="NEZ2" s="208"/>
      <c r="NFA2" s="208"/>
      <c r="NFB2" s="208"/>
      <c r="NFC2" s="208"/>
      <c r="NFD2" s="208"/>
      <c r="NFE2" s="208"/>
      <c r="NFF2" s="208"/>
      <c r="NFG2" s="208"/>
      <c r="NFH2" s="208"/>
      <c r="NFI2" s="208"/>
      <c r="NFJ2" s="208"/>
      <c r="NFK2" s="208"/>
      <c r="NFL2" s="208"/>
      <c r="NFM2" s="208"/>
      <c r="NFN2" s="208"/>
      <c r="NFO2" s="208"/>
      <c r="NFP2" s="208"/>
      <c r="NFQ2" s="208"/>
      <c r="NFR2" s="208"/>
      <c r="NFS2" s="208"/>
      <c r="NFT2" s="208"/>
      <c r="NFU2" s="208"/>
      <c r="NFV2" s="208"/>
      <c r="NFW2" s="208"/>
      <c r="NFX2" s="208"/>
      <c r="NFY2" s="208"/>
      <c r="NFZ2" s="208"/>
      <c r="NGA2" s="208"/>
      <c r="NGB2" s="208"/>
      <c r="NGC2" s="208"/>
      <c r="NGD2" s="208"/>
      <c r="NGE2" s="208"/>
      <c r="NGF2" s="208"/>
      <c r="NGG2" s="208"/>
      <c r="NGH2" s="208"/>
      <c r="NGI2" s="208"/>
      <c r="NGJ2" s="208"/>
      <c r="NGK2" s="208"/>
      <c r="NGL2" s="208"/>
      <c r="NGM2" s="208"/>
      <c r="NGN2" s="208"/>
      <c r="NGO2" s="208"/>
      <c r="NGP2" s="208"/>
      <c r="NGQ2" s="208"/>
      <c r="NGR2" s="208"/>
      <c r="NGS2" s="208"/>
      <c r="NGT2" s="208"/>
      <c r="NGU2" s="208"/>
      <c r="NGV2" s="208"/>
      <c r="NGW2" s="208"/>
      <c r="NGX2" s="208"/>
      <c r="NGY2" s="208"/>
      <c r="NGZ2" s="208"/>
      <c r="NHA2" s="208"/>
      <c r="NHB2" s="208"/>
      <c r="NHC2" s="208"/>
      <c r="NHD2" s="208"/>
      <c r="NHE2" s="208"/>
      <c r="NHF2" s="208"/>
      <c r="NHG2" s="208"/>
      <c r="NHH2" s="208"/>
      <c r="NHI2" s="208"/>
      <c r="NHJ2" s="208"/>
      <c r="NHK2" s="208"/>
      <c r="NHL2" s="208"/>
      <c r="NHM2" s="208"/>
      <c r="NHN2" s="208"/>
      <c r="NHO2" s="208"/>
      <c r="NHP2" s="208"/>
      <c r="NHQ2" s="208"/>
      <c r="NHR2" s="208"/>
      <c r="NHS2" s="208"/>
      <c r="NHT2" s="208"/>
      <c r="NHU2" s="208"/>
      <c r="NHV2" s="208"/>
      <c r="NHW2" s="208"/>
      <c r="NHX2" s="208"/>
      <c r="NHY2" s="208"/>
      <c r="NHZ2" s="208"/>
      <c r="NIA2" s="208"/>
      <c r="NIB2" s="208"/>
      <c r="NIC2" s="208"/>
      <c r="NID2" s="208"/>
      <c r="NIE2" s="208"/>
      <c r="NIF2" s="208"/>
      <c r="NIG2" s="208"/>
      <c r="NIH2" s="208"/>
      <c r="NII2" s="208"/>
      <c r="NIJ2" s="208"/>
      <c r="NIK2" s="208"/>
      <c r="NIL2" s="208"/>
      <c r="NIM2" s="208"/>
      <c r="NIN2" s="208"/>
      <c r="NIO2" s="208"/>
      <c r="NIP2" s="208"/>
      <c r="NIQ2" s="208"/>
      <c r="NIR2" s="208"/>
      <c r="NIS2" s="208"/>
      <c r="NIT2" s="208"/>
      <c r="NIU2" s="208"/>
      <c r="NIV2" s="208"/>
      <c r="NIW2" s="208"/>
      <c r="NIX2" s="208"/>
      <c r="NIY2" s="208"/>
      <c r="NIZ2" s="208"/>
      <c r="NJA2" s="208"/>
      <c r="NJB2" s="208"/>
      <c r="NJC2" s="208"/>
      <c r="NJD2" s="208"/>
      <c r="NJE2" s="208"/>
      <c r="NJF2" s="208"/>
      <c r="NJG2" s="208"/>
      <c r="NJH2" s="208"/>
      <c r="NJI2" s="208"/>
      <c r="NJJ2" s="208"/>
      <c r="NJK2" s="208"/>
      <c r="NJL2" s="208"/>
      <c r="NJM2" s="208"/>
      <c r="NJN2" s="208"/>
      <c r="NJO2" s="208"/>
      <c r="NJP2" s="208"/>
      <c r="NJQ2" s="208"/>
      <c r="NJR2" s="208"/>
      <c r="NJS2" s="208"/>
      <c r="NJT2" s="208"/>
      <c r="NJU2" s="208"/>
      <c r="NJV2" s="208"/>
      <c r="NJW2" s="208"/>
      <c r="NJX2" s="208"/>
      <c r="NJY2" s="208"/>
      <c r="NJZ2" s="208"/>
      <c r="NKA2" s="208"/>
      <c r="NKB2" s="208"/>
      <c r="NKC2" s="208"/>
      <c r="NKD2" s="208"/>
      <c r="NKE2" s="208"/>
      <c r="NKF2" s="208"/>
      <c r="NKG2" s="208"/>
      <c r="NKH2" s="208"/>
      <c r="NKI2" s="208"/>
      <c r="NKJ2" s="208"/>
      <c r="NKK2" s="208"/>
      <c r="NKL2" s="208"/>
      <c r="NKM2" s="208"/>
      <c r="NKN2" s="208"/>
      <c r="NKO2" s="208"/>
      <c r="NKP2" s="208"/>
      <c r="NKQ2" s="208"/>
      <c r="NKR2" s="208"/>
      <c r="NKS2" s="208"/>
      <c r="NKT2" s="208"/>
      <c r="NKU2" s="208"/>
      <c r="NKV2" s="208"/>
      <c r="NKW2" s="208"/>
      <c r="NKX2" s="208"/>
      <c r="NKY2" s="208"/>
      <c r="NKZ2" s="208"/>
      <c r="NLA2" s="208"/>
      <c r="NLB2" s="208"/>
      <c r="NLC2" s="208"/>
      <c r="NLD2" s="208"/>
      <c r="NLE2" s="208"/>
      <c r="NLF2" s="208"/>
      <c r="NLG2" s="208"/>
      <c r="NLH2" s="208"/>
      <c r="NLI2" s="208"/>
      <c r="NLJ2" s="208"/>
      <c r="NLK2" s="208"/>
      <c r="NLL2" s="208"/>
      <c r="NLM2" s="208"/>
      <c r="NLN2" s="208"/>
      <c r="NLO2" s="208"/>
      <c r="NLP2" s="208"/>
      <c r="NLQ2" s="208"/>
      <c r="NLR2" s="208"/>
      <c r="NLS2" s="208"/>
      <c r="NLT2" s="208"/>
      <c r="NLU2" s="208"/>
      <c r="NLV2" s="208"/>
      <c r="NLW2" s="208"/>
      <c r="NLX2" s="208"/>
      <c r="NLY2" s="208"/>
      <c r="NLZ2" s="208"/>
      <c r="NMA2" s="208"/>
      <c r="NMB2" s="208"/>
      <c r="NMC2" s="208"/>
      <c r="NMD2" s="208"/>
      <c r="NME2" s="208"/>
      <c r="NMF2" s="208"/>
      <c r="NMG2" s="208"/>
      <c r="NMH2" s="208"/>
      <c r="NMI2" s="208"/>
      <c r="NMJ2" s="208"/>
      <c r="NMK2" s="208"/>
      <c r="NML2" s="208"/>
      <c r="NMM2" s="208"/>
      <c r="NMN2" s="208"/>
      <c r="NMO2" s="208"/>
      <c r="NMP2" s="208"/>
      <c r="NMQ2" s="208"/>
      <c r="NMR2" s="208"/>
      <c r="NMS2" s="208"/>
      <c r="NMT2" s="208"/>
      <c r="NMU2" s="208"/>
      <c r="NMV2" s="208"/>
      <c r="NMW2" s="208"/>
      <c r="NMX2" s="208"/>
      <c r="NMY2" s="208"/>
      <c r="NMZ2" s="208"/>
      <c r="NNA2" s="208"/>
      <c r="NNB2" s="208"/>
      <c r="NNC2" s="208"/>
      <c r="NND2" s="208"/>
      <c r="NNE2" s="208"/>
      <c r="NNF2" s="208"/>
      <c r="NNG2" s="208"/>
      <c r="NNH2" s="208"/>
      <c r="NNI2" s="208"/>
      <c r="NNJ2" s="208"/>
      <c r="NNK2" s="208"/>
      <c r="NNL2" s="208"/>
      <c r="NNM2" s="208"/>
      <c r="NNN2" s="208"/>
      <c r="NNO2" s="208"/>
      <c r="NNP2" s="208"/>
      <c r="NNQ2" s="208"/>
      <c r="NNR2" s="208"/>
      <c r="NNS2" s="208"/>
      <c r="NNT2" s="208"/>
      <c r="NNU2" s="208"/>
      <c r="NNV2" s="208"/>
      <c r="NNW2" s="208"/>
      <c r="NNX2" s="208"/>
      <c r="NNY2" s="208"/>
      <c r="NNZ2" s="208"/>
      <c r="NOA2" s="208"/>
      <c r="NOB2" s="208"/>
      <c r="NOC2" s="208"/>
      <c r="NOD2" s="208"/>
      <c r="NOE2" s="208"/>
      <c r="NOF2" s="208"/>
      <c r="NOG2" s="208"/>
      <c r="NOH2" s="208"/>
      <c r="NOI2" s="208"/>
      <c r="NOJ2" s="208"/>
      <c r="NOK2" s="208"/>
      <c r="NOL2" s="208"/>
      <c r="NOM2" s="208"/>
      <c r="NON2" s="208"/>
      <c r="NOO2" s="208"/>
      <c r="NOP2" s="208"/>
      <c r="NOQ2" s="208"/>
      <c r="NOR2" s="208"/>
      <c r="NOS2" s="208"/>
      <c r="NOT2" s="208"/>
      <c r="NOU2" s="208"/>
      <c r="NOV2" s="208"/>
      <c r="NOW2" s="208"/>
      <c r="NOX2" s="208"/>
      <c r="NOY2" s="208"/>
      <c r="NOZ2" s="208"/>
      <c r="NPA2" s="208"/>
      <c r="NPB2" s="208"/>
      <c r="NPC2" s="208"/>
      <c r="NPD2" s="208"/>
      <c r="NPE2" s="208"/>
      <c r="NPF2" s="208"/>
      <c r="NPG2" s="208"/>
      <c r="NPH2" s="208"/>
      <c r="NPI2" s="208"/>
      <c r="NPJ2" s="208"/>
      <c r="NPK2" s="208"/>
      <c r="NPL2" s="208"/>
      <c r="NPM2" s="208"/>
      <c r="NPN2" s="208"/>
      <c r="NPO2" s="208"/>
      <c r="NPP2" s="208"/>
      <c r="NPQ2" s="208"/>
      <c r="NPR2" s="208"/>
      <c r="NPS2" s="208"/>
      <c r="NPT2" s="208"/>
      <c r="NPU2" s="208"/>
      <c r="NPV2" s="208"/>
      <c r="NPW2" s="208"/>
      <c r="NPX2" s="208"/>
      <c r="NPY2" s="208"/>
      <c r="NPZ2" s="208"/>
      <c r="NQA2" s="208"/>
      <c r="NQB2" s="208"/>
      <c r="NQC2" s="208"/>
      <c r="NQD2" s="208"/>
      <c r="NQE2" s="208"/>
      <c r="NQF2" s="208"/>
      <c r="NQG2" s="208"/>
      <c r="NQH2" s="208"/>
      <c r="NQI2" s="208"/>
      <c r="NQJ2" s="208"/>
      <c r="NQK2" s="208"/>
      <c r="NQL2" s="208"/>
      <c r="NQM2" s="208"/>
      <c r="NQN2" s="208"/>
      <c r="NQO2" s="208"/>
      <c r="NQP2" s="208"/>
      <c r="NQQ2" s="208"/>
      <c r="NQR2" s="208"/>
      <c r="NQS2" s="208"/>
      <c r="NQT2" s="208"/>
      <c r="NQU2" s="208"/>
      <c r="NQV2" s="208"/>
      <c r="NQW2" s="208"/>
      <c r="NQX2" s="208"/>
      <c r="NQY2" s="208"/>
      <c r="NQZ2" s="208"/>
      <c r="NRA2" s="208"/>
      <c r="NRB2" s="208"/>
      <c r="NRC2" s="208"/>
      <c r="NRD2" s="208"/>
      <c r="NRE2" s="208"/>
      <c r="NRF2" s="208"/>
      <c r="NRG2" s="208"/>
      <c r="NRH2" s="208"/>
      <c r="NRI2" s="208"/>
      <c r="NRJ2" s="208"/>
      <c r="NRK2" s="208"/>
      <c r="NRL2" s="208"/>
      <c r="NRM2" s="208"/>
      <c r="NRN2" s="208"/>
      <c r="NRO2" s="208"/>
      <c r="NRP2" s="208"/>
      <c r="NRQ2" s="208"/>
      <c r="NRR2" s="208"/>
      <c r="NRS2" s="208"/>
      <c r="NRT2" s="208"/>
      <c r="NRU2" s="208"/>
      <c r="NRV2" s="208"/>
      <c r="NRW2" s="208"/>
      <c r="NRX2" s="208"/>
      <c r="NRY2" s="208"/>
      <c r="NRZ2" s="208"/>
      <c r="NSA2" s="208"/>
      <c r="NSB2" s="208"/>
      <c r="NSC2" s="208"/>
      <c r="NSD2" s="208"/>
      <c r="NSE2" s="208"/>
      <c r="NSF2" s="208"/>
      <c r="NSG2" s="208"/>
      <c r="NSH2" s="208"/>
      <c r="NSI2" s="208"/>
      <c r="NSJ2" s="208"/>
      <c r="NSK2" s="208"/>
      <c r="NSL2" s="208"/>
      <c r="NSM2" s="208"/>
      <c r="NSN2" s="208"/>
      <c r="NSO2" s="208"/>
      <c r="NSP2" s="208"/>
      <c r="NSQ2" s="208"/>
      <c r="NSR2" s="208"/>
      <c r="NSS2" s="208"/>
      <c r="NST2" s="208"/>
      <c r="NSU2" s="208"/>
      <c r="NSV2" s="208"/>
      <c r="NSW2" s="208"/>
      <c r="NSX2" s="208"/>
      <c r="NSY2" s="208"/>
      <c r="NSZ2" s="208"/>
      <c r="NTA2" s="208"/>
      <c r="NTB2" s="208"/>
      <c r="NTC2" s="208"/>
      <c r="NTD2" s="208"/>
      <c r="NTE2" s="208"/>
      <c r="NTF2" s="208"/>
      <c r="NTG2" s="208"/>
      <c r="NTH2" s="208"/>
      <c r="NTI2" s="208"/>
      <c r="NTJ2" s="208"/>
      <c r="NTK2" s="208"/>
      <c r="NTL2" s="208"/>
      <c r="NTM2" s="208"/>
      <c r="NTN2" s="208"/>
      <c r="NTO2" s="208"/>
      <c r="NTP2" s="208"/>
      <c r="NTQ2" s="208"/>
      <c r="NTR2" s="208"/>
      <c r="NTS2" s="208"/>
      <c r="NTT2" s="208"/>
      <c r="NTU2" s="208"/>
      <c r="NTV2" s="208"/>
      <c r="NTW2" s="208"/>
      <c r="NTX2" s="208"/>
      <c r="NTY2" s="208"/>
      <c r="NTZ2" s="208"/>
      <c r="NUA2" s="208"/>
      <c r="NUB2" s="208"/>
      <c r="NUC2" s="208"/>
      <c r="NUD2" s="208"/>
      <c r="NUE2" s="208"/>
      <c r="NUF2" s="208"/>
      <c r="NUG2" s="208"/>
      <c r="NUH2" s="208"/>
      <c r="NUI2" s="208"/>
      <c r="NUJ2" s="208"/>
      <c r="NUK2" s="208"/>
      <c r="NUL2" s="208"/>
      <c r="NUM2" s="208"/>
      <c r="NUN2" s="208"/>
      <c r="NUO2" s="208"/>
      <c r="NUP2" s="208"/>
      <c r="NUQ2" s="208"/>
      <c r="NUR2" s="208"/>
      <c r="NUS2" s="208"/>
      <c r="NUT2" s="208"/>
      <c r="NUU2" s="208"/>
      <c r="NUV2" s="208"/>
      <c r="NUW2" s="208"/>
      <c r="NUX2" s="208"/>
      <c r="NUY2" s="208"/>
      <c r="NUZ2" s="208"/>
      <c r="NVA2" s="208"/>
      <c r="NVB2" s="208"/>
      <c r="NVC2" s="208"/>
      <c r="NVD2" s="208"/>
      <c r="NVE2" s="208"/>
      <c r="NVF2" s="208"/>
      <c r="NVG2" s="208"/>
      <c r="NVH2" s="208"/>
      <c r="NVI2" s="208"/>
      <c r="NVJ2" s="208"/>
      <c r="NVK2" s="208"/>
      <c r="NVL2" s="208"/>
      <c r="NVM2" s="208"/>
      <c r="NVN2" s="208"/>
      <c r="NVO2" s="208"/>
      <c r="NVP2" s="208"/>
      <c r="NVQ2" s="208"/>
      <c r="NVR2" s="208"/>
      <c r="NVS2" s="208"/>
      <c r="NVT2" s="208"/>
      <c r="NVU2" s="208"/>
      <c r="NVV2" s="208"/>
      <c r="NVW2" s="208"/>
      <c r="NVX2" s="208"/>
      <c r="NVY2" s="208"/>
      <c r="NVZ2" s="208"/>
      <c r="NWA2" s="208"/>
      <c r="NWB2" s="208"/>
      <c r="NWC2" s="208"/>
      <c r="NWD2" s="208"/>
      <c r="NWE2" s="208"/>
      <c r="NWF2" s="208"/>
      <c r="NWG2" s="208"/>
      <c r="NWH2" s="208"/>
      <c r="NWI2" s="208"/>
      <c r="NWJ2" s="208"/>
      <c r="NWK2" s="208"/>
      <c r="NWL2" s="208"/>
      <c r="NWM2" s="208"/>
      <c r="NWN2" s="208"/>
      <c r="NWO2" s="208"/>
      <c r="NWP2" s="208"/>
      <c r="NWQ2" s="208"/>
      <c r="NWR2" s="208"/>
      <c r="NWS2" s="208"/>
      <c r="NWT2" s="208"/>
      <c r="NWU2" s="208"/>
      <c r="NWV2" s="208"/>
      <c r="NWW2" s="208"/>
      <c r="NWX2" s="208"/>
      <c r="NWY2" s="208"/>
      <c r="NWZ2" s="208"/>
      <c r="NXA2" s="208"/>
      <c r="NXB2" s="208"/>
      <c r="NXC2" s="208"/>
      <c r="NXD2" s="208"/>
      <c r="NXE2" s="208"/>
      <c r="NXF2" s="208"/>
      <c r="NXG2" s="208"/>
      <c r="NXH2" s="208"/>
      <c r="NXI2" s="208"/>
      <c r="NXJ2" s="208"/>
      <c r="NXK2" s="208"/>
      <c r="NXL2" s="208"/>
      <c r="NXM2" s="208"/>
      <c r="NXN2" s="208"/>
      <c r="NXO2" s="208"/>
      <c r="NXP2" s="208"/>
      <c r="NXQ2" s="208"/>
      <c r="NXR2" s="208"/>
      <c r="NXS2" s="208"/>
      <c r="NXT2" s="208"/>
      <c r="NXU2" s="208"/>
      <c r="NXV2" s="208"/>
      <c r="NXW2" s="208"/>
      <c r="NXX2" s="208"/>
      <c r="NXY2" s="208"/>
      <c r="NXZ2" s="208"/>
      <c r="NYA2" s="208"/>
      <c r="NYB2" s="208"/>
      <c r="NYC2" s="208"/>
      <c r="NYD2" s="208"/>
      <c r="NYE2" s="208"/>
      <c r="NYF2" s="208"/>
      <c r="NYG2" s="208"/>
      <c r="NYH2" s="208"/>
      <c r="NYI2" s="208"/>
      <c r="NYJ2" s="208"/>
      <c r="NYK2" s="208"/>
      <c r="NYL2" s="208"/>
      <c r="NYM2" s="208"/>
      <c r="NYN2" s="208"/>
      <c r="NYO2" s="208"/>
      <c r="NYP2" s="208"/>
      <c r="NYQ2" s="208"/>
      <c r="NYR2" s="208"/>
      <c r="NYS2" s="208"/>
      <c r="NYT2" s="208"/>
      <c r="NYU2" s="208"/>
      <c r="NYV2" s="208"/>
      <c r="NYW2" s="208"/>
      <c r="NYX2" s="208"/>
      <c r="NYY2" s="208"/>
      <c r="NYZ2" s="208"/>
      <c r="NZA2" s="208"/>
      <c r="NZB2" s="208"/>
      <c r="NZC2" s="208"/>
      <c r="NZD2" s="208"/>
      <c r="NZE2" s="208"/>
      <c r="NZF2" s="208"/>
      <c r="NZG2" s="208"/>
      <c r="NZH2" s="208"/>
      <c r="NZI2" s="208"/>
      <c r="NZJ2" s="208"/>
      <c r="NZK2" s="208"/>
      <c r="NZL2" s="208"/>
      <c r="NZM2" s="208"/>
      <c r="NZN2" s="208"/>
      <c r="NZO2" s="208"/>
      <c r="NZP2" s="208"/>
      <c r="NZQ2" s="208"/>
      <c r="NZR2" s="208"/>
      <c r="NZS2" s="208"/>
      <c r="NZT2" s="208"/>
      <c r="NZU2" s="208"/>
      <c r="NZV2" s="208"/>
      <c r="NZW2" s="208"/>
      <c r="NZX2" s="208"/>
      <c r="NZY2" s="208"/>
      <c r="NZZ2" s="208"/>
      <c r="OAA2" s="208"/>
      <c r="OAB2" s="208"/>
      <c r="OAC2" s="208"/>
      <c r="OAD2" s="208"/>
      <c r="OAE2" s="208"/>
      <c r="OAF2" s="208"/>
      <c r="OAG2" s="208"/>
      <c r="OAH2" s="208"/>
      <c r="OAI2" s="208"/>
      <c r="OAJ2" s="208"/>
      <c r="OAK2" s="208"/>
      <c r="OAL2" s="208"/>
      <c r="OAM2" s="208"/>
      <c r="OAN2" s="208"/>
      <c r="OAO2" s="208"/>
      <c r="OAP2" s="208"/>
      <c r="OAQ2" s="208"/>
      <c r="OAR2" s="208"/>
      <c r="OAS2" s="208"/>
      <c r="OAT2" s="208"/>
      <c r="OAU2" s="208"/>
      <c r="OAV2" s="208"/>
      <c r="OAW2" s="208"/>
      <c r="OAX2" s="208"/>
      <c r="OAY2" s="208"/>
      <c r="OAZ2" s="208"/>
      <c r="OBA2" s="208"/>
      <c r="OBB2" s="208"/>
      <c r="OBC2" s="208"/>
      <c r="OBD2" s="208"/>
      <c r="OBE2" s="208"/>
      <c r="OBF2" s="208"/>
      <c r="OBG2" s="208"/>
      <c r="OBH2" s="208"/>
      <c r="OBI2" s="208"/>
      <c r="OBJ2" s="208"/>
      <c r="OBK2" s="208"/>
      <c r="OBL2" s="208"/>
      <c r="OBM2" s="208"/>
      <c r="OBN2" s="208"/>
      <c r="OBO2" s="208"/>
      <c r="OBP2" s="208"/>
      <c r="OBQ2" s="208"/>
      <c r="OBR2" s="208"/>
      <c r="OBS2" s="208"/>
      <c r="OBT2" s="208"/>
      <c r="OBU2" s="208"/>
      <c r="OBV2" s="208"/>
      <c r="OBW2" s="208"/>
      <c r="OBX2" s="208"/>
      <c r="OBY2" s="208"/>
      <c r="OBZ2" s="208"/>
      <c r="OCA2" s="208"/>
      <c r="OCB2" s="208"/>
      <c r="OCC2" s="208"/>
      <c r="OCD2" s="208"/>
      <c r="OCE2" s="208"/>
      <c r="OCF2" s="208"/>
      <c r="OCG2" s="208"/>
      <c r="OCH2" s="208"/>
      <c r="OCI2" s="208"/>
      <c r="OCJ2" s="208"/>
      <c r="OCK2" s="208"/>
      <c r="OCL2" s="208"/>
      <c r="OCM2" s="208"/>
      <c r="OCN2" s="208"/>
      <c r="OCO2" s="208"/>
      <c r="OCP2" s="208"/>
      <c r="OCQ2" s="208"/>
      <c r="OCR2" s="208"/>
      <c r="OCS2" s="208"/>
      <c r="OCT2" s="208"/>
      <c r="OCU2" s="208"/>
      <c r="OCV2" s="208"/>
      <c r="OCW2" s="208"/>
      <c r="OCX2" s="208"/>
      <c r="OCY2" s="208"/>
      <c r="OCZ2" s="208"/>
      <c r="ODA2" s="208"/>
      <c r="ODB2" s="208"/>
      <c r="ODC2" s="208"/>
      <c r="ODD2" s="208"/>
      <c r="ODE2" s="208"/>
      <c r="ODF2" s="208"/>
      <c r="ODG2" s="208"/>
      <c r="ODH2" s="208"/>
      <c r="ODI2" s="208"/>
      <c r="ODJ2" s="208"/>
      <c r="ODK2" s="208"/>
      <c r="ODL2" s="208"/>
      <c r="ODM2" s="208"/>
      <c r="ODN2" s="208"/>
      <c r="ODO2" s="208"/>
      <c r="ODP2" s="208"/>
      <c r="ODQ2" s="208"/>
      <c r="ODR2" s="208"/>
      <c r="ODS2" s="208"/>
      <c r="ODT2" s="208"/>
      <c r="ODU2" s="208"/>
      <c r="ODV2" s="208"/>
      <c r="ODW2" s="208"/>
      <c r="ODX2" s="208"/>
      <c r="ODY2" s="208"/>
      <c r="ODZ2" s="208"/>
      <c r="OEA2" s="208"/>
      <c r="OEB2" s="208"/>
      <c r="OEC2" s="208"/>
      <c r="OED2" s="208"/>
      <c r="OEE2" s="208"/>
      <c r="OEF2" s="208"/>
      <c r="OEG2" s="208"/>
      <c r="OEH2" s="208"/>
      <c r="OEI2" s="208"/>
      <c r="OEJ2" s="208"/>
      <c r="OEK2" s="208"/>
      <c r="OEL2" s="208"/>
      <c r="OEM2" s="208"/>
      <c r="OEN2" s="208"/>
      <c r="OEO2" s="208"/>
      <c r="OEP2" s="208"/>
      <c r="OEQ2" s="208"/>
      <c r="OER2" s="208"/>
      <c r="OES2" s="208"/>
      <c r="OET2" s="208"/>
      <c r="OEU2" s="208"/>
      <c r="OEV2" s="208"/>
      <c r="OEW2" s="208"/>
      <c r="OEX2" s="208"/>
      <c r="OEY2" s="208"/>
      <c r="OEZ2" s="208"/>
      <c r="OFA2" s="208"/>
      <c r="OFB2" s="208"/>
      <c r="OFC2" s="208"/>
      <c r="OFD2" s="208"/>
      <c r="OFE2" s="208"/>
      <c r="OFF2" s="208"/>
      <c r="OFG2" s="208"/>
      <c r="OFH2" s="208"/>
      <c r="OFI2" s="208"/>
      <c r="OFJ2" s="208"/>
      <c r="OFK2" s="208"/>
      <c r="OFL2" s="208"/>
      <c r="OFM2" s="208"/>
      <c r="OFN2" s="208"/>
      <c r="OFO2" s="208"/>
      <c r="OFP2" s="208"/>
      <c r="OFQ2" s="208"/>
      <c r="OFR2" s="208"/>
      <c r="OFS2" s="208"/>
      <c r="OFT2" s="208"/>
      <c r="OFU2" s="208"/>
      <c r="OFV2" s="208"/>
      <c r="OFW2" s="208"/>
      <c r="OFX2" s="208"/>
      <c r="OFY2" s="208"/>
      <c r="OFZ2" s="208"/>
      <c r="OGA2" s="208"/>
      <c r="OGB2" s="208"/>
      <c r="OGC2" s="208"/>
      <c r="OGD2" s="208"/>
      <c r="OGE2" s="208"/>
      <c r="OGF2" s="208"/>
      <c r="OGG2" s="208"/>
      <c r="OGH2" s="208"/>
      <c r="OGI2" s="208"/>
      <c r="OGJ2" s="208"/>
      <c r="OGK2" s="208"/>
      <c r="OGL2" s="208"/>
      <c r="OGM2" s="208"/>
      <c r="OGN2" s="208"/>
      <c r="OGO2" s="208"/>
      <c r="OGP2" s="208"/>
      <c r="OGQ2" s="208"/>
      <c r="OGR2" s="208"/>
      <c r="OGS2" s="208"/>
      <c r="OGT2" s="208"/>
      <c r="OGU2" s="208"/>
      <c r="OGV2" s="208"/>
      <c r="OGW2" s="208"/>
      <c r="OGX2" s="208"/>
      <c r="OGY2" s="208"/>
      <c r="OGZ2" s="208"/>
      <c r="OHA2" s="208"/>
      <c r="OHB2" s="208"/>
      <c r="OHC2" s="208"/>
      <c r="OHD2" s="208"/>
      <c r="OHE2" s="208"/>
      <c r="OHF2" s="208"/>
      <c r="OHG2" s="208"/>
      <c r="OHH2" s="208"/>
      <c r="OHI2" s="208"/>
      <c r="OHJ2" s="208"/>
      <c r="OHK2" s="208"/>
      <c r="OHL2" s="208"/>
      <c r="OHM2" s="208"/>
      <c r="OHN2" s="208"/>
      <c r="OHO2" s="208"/>
      <c r="OHP2" s="208"/>
      <c r="OHQ2" s="208"/>
      <c r="OHR2" s="208"/>
      <c r="OHS2" s="208"/>
      <c r="OHT2" s="208"/>
      <c r="OHU2" s="208"/>
      <c r="OHV2" s="208"/>
      <c r="OHW2" s="208"/>
      <c r="OHX2" s="208"/>
      <c r="OHY2" s="208"/>
      <c r="OHZ2" s="208"/>
      <c r="OIA2" s="208"/>
      <c r="OIB2" s="208"/>
      <c r="OIC2" s="208"/>
      <c r="OID2" s="208"/>
      <c r="OIE2" s="208"/>
      <c r="OIF2" s="208"/>
      <c r="OIG2" s="208"/>
      <c r="OIH2" s="208"/>
      <c r="OII2" s="208"/>
      <c r="OIJ2" s="208"/>
      <c r="OIK2" s="208"/>
      <c r="OIL2" s="208"/>
      <c r="OIM2" s="208"/>
      <c r="OIN2" s="208"/>
      <c r="OIO2" s="208"/>
      <c r="OIP2" s="208"/>
      <c r="OIQ2" s="208"/>
      <c r="OIR2" s="208"/>
      <c r="OIS2" s="208"/>
      <c r="OIT2" s="208"/>
      <c r="OIU2" s="208"/>
      <c r="OIV2" s="208"/>
      <c r="OIW2" s="208"/>
      <c r="OIX2" s="208"/>
      <c r="OIY2" s="208"/>
      <c r="OIZ2" s="208"/>
      <c r="OJA2" s="208"/>
      <c r="OJB2" s="208"/>
      <c r="OJC2" s="208"/>
      <c r="OJD2" s="208"/>
      <c r="OJE2" s="208"/>
      <c r="OJF2" s="208"/>
      <c r="OJG2" s="208"/>
      <c r="OJH2" s="208"/>
      <c r="OJI2" s="208"/>
      <c r="OJJ2" s="208"/>
      <c r="OJK2" s="208"/>
      <c r="OJL2" s="208"/>
      <c r="OJM2" s="208"/>
      <c r="OJN2" s="208"/>
      <c r="OJO2" s="208"/>
      <c r="OJP2" s="208"/>
      <c r="OJQ2" s="208"/>
      <c r="OJR2" s="208"/>
      <c r="OJS2" s="208"/>
      <c r="OJT2" s="208"/>
      <c r="OJU2" s="208"/>
      <c r="OJV2" s="208"/>
      <c r="OJW2" s="208"/>
      <c r="OJX2" s="208"/>
      <c r="OJY2" s="208"/>
      <c r="OJZ2" s="208"/>
      <c r="OKA2" s="208"/>
      <c r="OKB2" s="208"/>
      <c r="OKC2" s="208"/>
      <c r="OKD2" s="208"/>
      <c r="OKE2" s="208"/>
      <c r="OKF2" s="208"/>
      <c r="OKG2" s="208"/>
      <c r="OKH2" s="208"/>
      <c r="OKI2" s="208"/>
      <c r="OKJ2" s="208"/>
      <c r="OKK2" s="208"/>
      <c r="OKL2" s="208"/>
      <c r="OKM2" s="208"/>
      <c r="OKN2" s="208"/>
      <c r="OKO2" s="208"/>
      <c r="OKP2" s="208"/>
      <c r="OKQ2" s="208"/>
      <c r="OKR2" s="208"/>
      <c r="OKS2" s="208"/>
      <c r="OKT2" s="208"/>
      <c r="OKU2" s="208"/>
      <c r="OKV2" s="208"/>
      <c r="OKW2" s="208"/>
      <c r="OKX2" s="208"/>
      <c r="OKY2" s="208"/>
      <c r="OKZ2" s="208"/>
      <c r="OLA2" s="208"/>
      <c r="OLB2" s="208"/>
      <c r="OLC2" s="208"/>
      <c r="OLD2" s="208"/>
      <c r="OLE2" s="208"/>
      <c r="OLF2" s="208"/>
      <c r="OLG2" s="208"/>
      <c r="OLH2" s="208"/>
      <c r="OLI2" s="208"/>
      <c r="OLJ2" s="208"/>
      <c r="OLK2" s="208"/>
      <c r="OLL2" s="208"/>
      <c r="OLM2" s="208"/>
      <c r="OLN2" s="208"/>
      <c r="OLO2" s="208"/>
      <c r="OLP2" s="208"/>
      <c r="OLQ2" s="208"/>
      <c r="OLR2" s="208"/>
      <c r="OLS2" s="208"/>
      <c r="OLT2" s="208"/>
      <c r="OLU2" s="208"/>
      <c r="OLV2" s="208"/>
      <c r="OLW2" s="208"/>
      <c r="OLX2" s="208"/>
      <c r="OLY2" s="208"/>
      <c r="OLZ2" s="208"/>
      <c r="OMA2" s="208"/>
      <c r="OMB2" s="208"/>
      <c r="OMC2" s="208"/>
      <c r="OMD2" s="208"/>
      <c r="OME2" s="208"/>
      <c r="OMF2" s="208"/>
      <c r="OMG2" s="208"/>
      <c r="OMH2" s="208"/>
      <c r="OMI2" s="208"/>
      <c r="OMJ2" s="208"/>
      <c r="OMK2" s="208"/>
      <c r="OML2" s="208"/>
      <c r="OMM2" s="208"/>
      <c r="OMN2" s="208"/>
      <c r="OMO2" s="208"/>
      <c r="OMP2" s="208"/>
      <c r="OMQ2" s="208"/>
      <c r="OMR2" s="208"/>
      <c r="OMS2" s="208"/>
      <c r="OMT2" s="208"/>
      <c r="OMU2" s="208"/>
      <c r="OMV2" s="208"/>
      <c r="OMW2" s="208"/>
      <c r="OMX2" s="208"/>
      <c r="OMY2" s="208"/>
      <c r="OMZ2" s="208"/>
      <c r="ONA2" s="208"/>
      <c r="ONB2" s="208"/>
      <c r="ONC2" s="208"/>
      <c r="OND2" s="208"/>
      <c r="ONE2" s="208"/>
      <c r="ONF2" s="208"/>
      <c r="ONG2" s="208"/>
      <c r="ONH2" s="208"/>
      <c r="ONI2" s="208"/>
      <c r="ONJ2" s="208"/>
      <c r="ONK2" s="208"/>
      <c r="ONL2" s="208"/>
      <c r="ONM2" s="208"/>
      <c r="ONN2" s="208"/>
      <c r="ONO2" s="208"/>
      <c r="ONP2" s="208"/>
      <c r="ONQ2" s="208"/>
      <c r="ONR2" s="208"/>
      <c r="ONS2" s="208"/>
      <c r="ONT2" s="208"/>
      <c r="ONU2" s="208"/>
      <c r="ONV2" s="208"/>
      <c r="ONW2" s="208"/>
      <c r="ONX2" s="208"/>
      <c r="ONY2" s="208"/>
      <c r="ONZ2" s="208"/>
      <c r="OOA2" s="208"/>
      <c r="OOB2" s="208"/>
      <c r="OOC2" s="208"/>
      <c r="OOD2" s="208"/>
      <c r="OOE2" s="208"/>
      <c r="OOF2" s="208"/>
      <c r="OOG2" s="208"/>
      <c r="OOH2" s="208"/>
      <c r="OOI2" s="208"/>
      <c r="OOJ2" s="208"/>
      <c r="OOK2" s="208"/>
      <c r="OOL2" s="208"/>
      <c r="OOM2" s="208"/>
      <c r="OON2" s="208"/>
      <c r="OOO2" s="208"/>
      <c r="OOP2" s="208"/>
      <c r="OOQ2" s="208"/>
      <c r="OOR2" s="208"/>
      <c r="OOS2" s="208"/>
      <c r="OOT2" s="208"/>
      <c r="OOU2" s="208"/>
      <c r="OOV2" s="208"/>
      <c r="OOW2" s="208"/>
      <c r="OOX2" s="208"/>
      <c r="OOY2" s="208"/>
      <c r="OOZ2" s="208"/>
      <c r="OPA2" s="208"/>
      <c r="OPB2" s="208"/>
      <c r="OPC2" s="208"/>
      <c r="OPD2" s="208"/>
      <c r="OPE2" s="208"/>
      <c r="OPF2" s="208"/>
      <c r="OPG2" s="208"/>
      <c r="OPH2" s="208"/>
      <c r="OPI2" s="208"/>
      <c r="OPJ2" s="208"/>
      <c r="OPK2" s="208"/>
      <c r="OPL2" s="208"/>
      <c r="OPM2" s="208"/>
      <c r="OPN2" s="208"/>
      <c r="OPO2" s="208"/>
      <c r="OPP2" s="208"/>
      <c r="OPQ2" s="208"/>
      <c r="OPR2" s="208"/>
      <c r="OPS2" s="208"/>
      <c r="OPT2" s="208"/>
      <c r="OPU2" s="208"/>
      <c r="OPV2" s="208"/>
      <c r="OPW2" s="208"/>
      <c r="OPX2" s="208"/>
      <c r="OPY2" s="208"/>
      <c r="OPZ2" s="208"/>
      <c r="OQA2" s="208"/>
      <c r="OQB2" s="208"/>
      <c r="OQC2" s="208"/>
      <c r="OQD2" s="208"/>
      <c r="OQE2" s="208"/>
      <c r="OQF2" s="208"/>
      <c r="OQG2" s="208"/>
      <c r="OQH2" s="208"/>
      <c r="OQI2" s="208"/>
      <c r="OQJ2" s="208"/>
      <c r="OQK2" s="208"/>
      <c r="OQL2" s="208"/>
      <c r="OQM2" s="208"/>
      <c r="OQN2" s="208"/>
      <c r="OQO2" s="208"/>
      <c r="OQP2" s="208"/>
      <c r="OQQ2" s="208"/>
      <c r="OQR2" s="208"/>
      <c r="OQS2" s="208"/>
      <c r="OQT2" s="208"/>
      <c r="OQU2" s="208"/>
      <c r="OQV2" s="208"/>
      <c r="OQW2" s="208"/>
      <c r="OQX2" s="208"/>
      <c r="OQY2" s="208"/>
      <c r="OQZ2" s="208"/>
      <c r="ORA2" s="208"/>
      <c r="ORB2" s="208"/>
      <c r="ORC2" s="208"/>
      <c r="ORD2" s="208"/>
      <c r="ORE2" s="208"/>
      <c r="ORF2" s="208"/>
      <c r="ORG2" s="208"/>
      <c r="ORH2" s="208"/>
      <c r="ORI2" s="208"/>
      <c r="ORJ2" s="208"/>
      <c r="ORK2" s="208"/>
      <c r="ORL2" s="208"/>
      <c r="ORM2" s="208"/>
      <c r="ORN2" s="208"/>
      <c r="ORO2" s="208"/>
      <c r="ORP2" s="208"/>
      <c r="ORQ2" s="208"/>
      <c r="ORR2" s="208"/>
      <c r="ORS2" s="208"/>
      <c r="ORT2" s="208"/>
      <c r="ORU2" s="208"/>
      <c r="ORV2" s="208"/>
      <c r="ORW2" s="208"/>
      <c r="ORX2" s="208"/>
      <c r="ORY2" s="208"/>
      <c r="ORZ2" s="208"/>
      <c r="OSA2" s="208"/>
      <c r="OSB2" s="208"/>
      <c r="OSC2" s="208"/>
      <c r="OSD2" s="208"/>
      <c r="OSE2" s="208"/>
      <c r="OSF2" s="208"/>
      <c r="OSG2" s="208"/>
      <c r="OSH2" s="208"/>
      <c r="OSI2" s="208"/>
      <c r="OSJ2" s="208"/>
      <c r="OSK2" s="208"/>
      <c r="OSL2" s="208"/>
      <c r="OSM2" s="208"/>
      <c r="OSN2" s="208"/>
      <c r="OSO2" s="208"/>
      <c r="OSP2" s="208"/>
      <c r="OSQ2" s="208"/>
      <c r="OSR2" s="208"/>
      <c r="OSS2" s="208"/>
      <c r="OST2" s="208"/>
      <c r="OSU2" s="208"/>
      <c r="OSV2" s="208"/>
      <c r="OSW2" s="208"/>
      <c r="OSX2" s="208"/>
      <c r="OSY2" s="208"/>
      <c r="OSZ2" s="208"/>
      <c r="OTA2" s="208"/>
      <c r="OTB2" s="208"/>
      <c r="OTC2" s="208"/>
      <c r="OTD2" s="208"/>
      <c r="OTE2" s="208"/>
      <c r="OTF2" s="208"/>
      <c r="OTG2" s="208"/>
      <c r="OTH2" s="208"/>
      <c r="OTI2" s="208"/>
      <c r="OTJ2" s="208"/>
      <c r="OTK2" s="208"/>
      <c r="OTL2" s="208"/>
      <c r="OTM2" s="208"/>
      <c r="OTN2" s="208"/>
      <c r="OTO2" s="208"/>
      <c r="OTP2" s="208"/>
      <c r="OTQ2" s="208"/>
      <c r="OTR2" s="208"/>
      <c r="OTS2" s="208"/>
      <c r="OTT2" s="208"/>
      <c r="OTU2" s="208"/>
      <c r="OTV2" s="208"/>
      <c r="OTW2" s="208"/>
      <c r="OTX2" s="208"/>
      <c r="OTY2" s="208"/>
      <c r="OTZ2" s="208"/>
      <c r="OUA2" s="208"/>
      <c r="OUB2" s="208"/>
      <c r="OUC2" s="208"/>
      <c r="OUD2" s="208"/>
      <c r="OUE2" s="208"/>
      <c r="OUF2" s="208"/>
      <c r="OUG2" s="208"/>
      <c r="OUH2" s="208"/>
      <c r="OUI2" s="208"/>
      <c r="OUJ2" s="208"/>
      <c r="OUK2" s="208"/>
      <c r="OUL2" s="208"/>
      <c r="OUM2" s="208"/>
      <c r="OUN2" s="208"/>
      <c r="OUO2" s="208"/>
      <c r="OUP2" s="208"/>
      <c r="OUQ2" s="208"/>
      <c r="OUR2" s="208"/>
      <c r="OUS2" s="208"/>
      <c r="OUT2" s="208"/>
      <c r="OUU2" s="208"/>
      <c r="OUV2" s="208"/>
      <c r="OUW2" s="208"/>
      <c r="OUX2" s="208"/>
      <c r="OUY2" s="208"/>
      <c r="OUZ2" s="208"/>
      <c r="OVA2" s="208"/>
      <c r="OVB2" s="208"/>
      <c r="OVC2" s="208"/>
      <c r="OVD2" s="208"/>
      <c r="OVE2" s="208"/>
      <c r="OVF2" s="208"/>
      <c r="OVG2" s="208"/>
      <c r="OVH2" s="208"/>
      <c r="OVI2" s="208"/>
      <c r="OVJ2" s="208"/>
      <c r="OVK2" s="208"/>
      <c r="OVL2" s="208"/>
      <c r="OVM2" s="208"/>
      <c r="OVN2" s="208"/>
      <c r="OVO2" s="208"/>
      <c r="OVP2" s="208"/>
      <c r="OVQ2" s="208"/>
      <c r="OVR2" s="208"/>
      <c r="OVS2" s="208"/>
      <c r="OVT2" s="208"/>
      <c r="OVU2" s="208"/>
      <c r="OVV2" s="208"/>
      <c r="OVW2" s="208"/>
      <c r="OVX2" s="208"/>
      <c r="OVY2" s="208"/>
      <c r="OVZ2" s="208"/>
      <c r="OWA2" s="208"/>
      <c r="OWB2" s="208"/>
      <c r="OWC2" s="208"/>
      <c r="OWD2" s="208"/>
      <c r="OWE2" s="208"/>
      <c r="OWF2" s="208"/>
      <c r="OWG2" s="208"/>
      <c r="OWH2" s="208"/>
      <c r="OWI2" s="208"/>
      <c r="OWJ2" s="208"/>
      <c r="OWK2" s="208"/>
      <c r="OWL2" s="208"/>
      <c r="OWM2" s="208"/>
      <c r="OWN2" s="208"/>
      <c r="OWO2" s="208"/>
      <c r="OWP2" s="208"/>
      <c r="OWQ2" s="208"/>
      <c r="OWR2" s="208"/>
      <c r="OWS2" s="208"/>
      <c r="OWT2" s="208"/>
      <c r="OWU2" s="208"/>
      <c r="OWV2" s="208"/>
      <c r="OWW2" s="208"/>
      <c r="OWX2" s="208"/>
      <c r="OWY2" s="208"/>
      <c r="OWZ2" s="208"/>
      <c r="OXA2" s="208"/>
      <c r="OXB2" s="208"/>
      <c r="OXC2" s="208"/>
      <c r="OXD2" s="208"/>
      <c r="OXE2" s="208"/>
      <c r="OXF2" s="208"/>
      <c r="OXG2" s="208"/>
      <c r="OXH2" s="208"/>
      <c r="OXI2" s="208"/>
      <c r="OXJ2" s="208"/>
      <c r="OXK2" s="208"/>
      <c r="OXL2" s="208"/>
      <c r="OXM2" s="208"/>
      <c r="OXN2" s="208"/>
      <c r="OXO2" s="208"/>
      <c r="OXP2" s="208"/>
      <c r="OXQ2" s="208"/>
      <c r="OXR2" s="208"/>
      <c r="OXS2" s="208"/>
      <c r="OXT2" s="208"/>
      <c r="OXU2" s="208"/>
      <c r="OXV2" s="208"/>
      <c r="OXW2" s="208"/>
      <c r="OXX2" s="208"/>
      <c r="OXY2" s="208"/>
      <c r="OXZ2" s="208"/>
      <c r="OYA2" s="208"/>
      <c r="OYB2" s="208"/>
      <c r="OYC2" s="208"/>
      <c r="OYD2" s="208"/>
      <c r="OYE2" s="208"/>
      <c r="OYF2" s="208"/>
      <c r="OYG2" s="208"/>
      <c r="OYH2" s="208"/>
      <c r="OYI2" s="208"/>
      <c r="OYJ2" s="208"/>
      <c r="OYK2" s="208"/>
      <c r="OYL2" s="208"/>
      <c r="OYM2" s="208"/>
      <c r="OYN2" s="208"/>
      <c r="OYO2" s="208"/>
      <c r="OYP2" s="208"/>
      <c r="OYQ2" s="208"/>
      <c r="OYR2" s="208"/>
      <c r="OYS2" s="208"/>
      <c r="OYT2" s="208"/>
      <c r="OYU2" s="208"/>
      <c r="OYV2" s="208"/>
      <c r="OYW2" s="208"/>
      <c r="OYX2" s="208"/>
      <c r="OYY2" s="208"/>
      <c r="OYZ2" s="208"/>
      <c r="OZA2" s="208"/>
      <c r="OZB2" s="208"/>
      <c r="OZC2" s="208"/>
      <c r="OZD2" s="208"/>
      <c r="OZE2" s="208"/>
      <c r="OZF2" s="208"/>
      <c r="OZG2" s="208"/>
      <c r="OZH2" s="208"/>
      <c r="OZI2" s="208"/>
      <c r="OZJ2" s="208"/>
      <c r="OZK2" s="208"/>
      <c r="OZL2" s="208"/>
      <c r="OZM2" s="208"/>
      <c r="OZN2" s="208"/>
      <c r="OZO2" s="208"/>
      <c r="OZP2" s="208"/>
      <c r="OZQ2" s="208"/>
      <c r="OZR2" s="208"/>
      <c r="OZS2" s="208"/>
      <c r="OZT2" s="208"/>
      <c r="OZU2" s="208"/>
      <c r="OZV2" s="208"/>
      <c r="OZW2" s="208"/>
      <c r="OZX2" s="208"/>
      <c r="OZY2" s="208"/>
      <c r="OZZ2" s="208"/>
      <c r="PAA2" s="208"/>
      <c r="PAB2" s="208"/>
      <c r="PAC2" s="208"/>
      <c r="PAD2" s="208"/>
      <c r="PAE2" s="208"/>
      <c r="PAF2" s="208"/>
      <c r="PAG2" s="208"/>
      <c r="PAH2" s="208"/>
      <c r="PAI2" s="208"/>
      <c r="PAJ2" s="208"/>
      <c r="PAK2" s="208"/>
      <c r="PAL2" s="208"/>
      <c r="PAM2" s="208"/>
      <c r="PAN2" s="208"/>
      <c r="PAO2" s="208"/>
      <c r="PAP2" s="208"/>
      <c r="PAQ2" s="208"/>
      <c r="PAR2" s="208"/>
      <c r="PAS2" s="208"/>
      <c r="PAT2" s="208"/>
      <c r="PAU2" s="208"/>
      <c r="PAV2" s="208"/>
      <c r="PAW2" s="208"/>
      <c r="PAX2" s="208"/>
      <c r="PAY2" s="208"/>
      <c r="PAZ2" s="208"/>
      <c r="PBA2" s="208"/>
      <c r="PBB2" s="208"/>
      <c r="PBC2" s="208"/>
      <c r="PBD2" s="208"/>
      <c r="PBE2" s="208"/>
      <c r="PBF2" s="208"/>
      <c r="PBG2" s="208"/>
      <c r="PBH2" s="208"/>
      <c r="PBI2" s="208"/>
      <c r="PBJ2" s="208"/>
      <c r="PBK2" s="208"/>
      <c r="PBL2" s="208"/>
      <c r="PBM2" s="208"/>
      <c r="PBN2" s="208"/>
      <c r="PBO2" s="208"/>
      <c r="PBP2" s="208"/>
      <c r="PBQ2" s="208"/>
      <c r="PBR2" s="208"/>
      <c r="PBS2" s="208"/>
      <c r="PBT2" s="208"/>
      <c r="PBU2" s="208"/>
      <c r="PBV2" s="208"/>
      <c r="PBW2" s="208"/>
      <c r="PBX2" s="208"/>
      <c r="PBY2" s="208"/>
      <c r="PBZ2" s="208"/>
      <c r="PCA2" s="208"/>
      <c r="PCB2" s="208"/>
      <c r="PCC2" s="208"/>
      <c r="PCD2" s="208"/>
      <c r="PCE2" s="208"/>
      <c r="PCF2" s="208"/>
      <c r="PCG2" s="208"/>
      <c r="PCH2" s="208"/>
      <c r="PCI2" s="208"/>
      <c r="PCJ2" s="208"/>
      <c r="PCK2" s="208"/>
      <c r="PCL2" s="208"/>
      <c r="PCM2" s="208"/>
      <c r="PCN2" s="208"/>
      <c r="PCO2" s="208"/>
      <c r="PCP2" s="208"/>
      <c r="PCQ2" s="208"/>
      <c r="PCR2" s="208"/>
      <c r="PCS2" s="208"/>
      <c r="PCT2" s="208"/>
      <c r="PCU2" s="208"/>
      <c r="PCV2" s="208"/>
      <c r="PCW2" s="208"/>
      <c r="PCX2" s="208"/>
      <c r="PCY2" s="208"/>
      <c r="PCZ2" s="208"/>
      <c r="PDA2" s="208"/>
      <c r="PDB2" s="208"/>
      <c r="PDC2" s="208"/>
      <c r="PDD2" s="208"/>
      <c r="PDE2" s="208"/>
      <c r="PDF2" s="208"/>
      <c r="PDG2" s="208"/>
      <c r="PDH2" s="208"/>
      <c r="PDI2" s="208"/>
      <c r="PDJ2" s="208"/>
      <c r="PDK2" s="208"/>
      <c r="PDL2" s="208"/>
      <c r="PDM2" s="208"/>
      <c r="PDN2" s="208"/>
      <c r="PDO2" s="208"/>
      <c r="PDP2" s="208"/>
      <c r="PDQ2" s="208"/>
      <c r="PDR2" s="208"/>
      <c r="PDS2" s="208"/>
      <c r="PDT2" s="208"/>
      <c r="PDU2" s="208"/>
      <c r="PDV2" s="208"/>
      <c r="PDW2" s="208"/>
      <c r="PDX2" s="208"/>
      <c r="PDY2" s="208"/>
      <c r="PDZ2" s="208"/>
      <c r="PEA2" s="208"/>
      <c r="PEB2" s="208"/>
      <c r="PEC2" s="208"/>
      <c r="PED2" s="208"/>
      <c r="PEE2" s="208"/>
      <c r="PEF2" s="208"/>
      <c r="PEG2" s="208"/>
      <c r="PEH2" s="208"/>
      <c r="PEI2" s="208"/>
      <c r="PEJ2" s="208"/>
      <c r="PEK2" s="208"/>
      <c r="PEL2" s="208"/>
      <c r="PEM2" s="208"/>
      <c r="PEN2" s="208"/>
      <c r="PEO2" s="208"/>
      <c r="PEP2" s="208"/>
      <c r="PEQ2" s="208"/>
      <c r="PER2" s="208"/>
      <c r="PES2" s="208"/>
      <c r="PET2" s="208"/>
      <c r="PEU2" s="208"/>
      <c r="PEV2" s="208"/>
      <c r="PEW2" s="208"/>
      <c r="PEX2" s="208"/>
      <c r="PEY2" s="208"/>
      <c r="PEZ2" s="208"/>
      <c r="PFA2" s="208"/>
      <c r="PFB2" s="208"/>
      <c r="PFC2" s="208"/>
      <c r="PFD2" s="208"/>
      <c r="PFE2" s="208"/>
      <c r="PFF2" s="208"/>
      <c r="PFG2" s="208"/>
      <c r="PFH2" s="208"/>
      <c r="PFI2" s="208"/>
      <c r="PFJ2" s="208"/>
      <c r="PFK2" s="208"/>
      <c r="PFL2" s="208"/>
      <c r="PFM2" s="208"/>
      <c r="PFN2" s="208"/>
      <c r="PFO2" s="208"/>
      <c r="PFP2" s="208"/>
      <c r="PFQ2" s="208"/>
      <c r="PFR2" s="208"/>
      <c r="PFS2" s="208"/>
      <c r="PFT2" s="208"/>
      <c r="PFU2" s="208"/>
      <c r="PFV2" s="208"/>
      <c r="PFW2" s="208"/>
      <c r="PFX2" s="208"/>
      <c r="PFY2" s="208"/>
      <c r="PFZ2" s="208"/>
      <c r="PGA2" s="208"/>
      <c r="PGB2" s="208"/>
      <c r="PGC2" s="208"/>
      <c r="PGD2" s="208"/>
      <c r="PGE2" s="208"/>
      <c r="PGF2" s="208"/>
      <c r="PGG2" s="208"/>
      <c r="PGH2" s="208"/>
      <c r="PGI2" s="208"/>
      <c r="PGJ2" s="208"/>
      <c r="PGK2" s="208"/>
      <c r="PGL2" s="208"/>
      <c r="PGM2" s="208"/>
      <c r="PGN2" s="208"/>
      <c r="PGO2" s="208"/>
      <c r="PGP2" s="208"/>
      <c r="PGQ2" s="208"/>
      <c r="PGR2" s="208"/>
      <c r="PGS2" s="208"/>
      <c r="PGT2" s="208"/>
      <c r="PGU2" s="208"/>
      <c r="PGV2" s="208"/>
      <c r="PGW2" s="208"/>
      <c r="PGX2" s="208"/>
      <c r="PGY2" s="208"/>
      <c r="PGZ2" s="208"/>
      <c r="PHA2" s="208"/>
      <c r="PHB2" s="208"/>
      <c r="PHC2" s="208"/>
      <c r="PHD2" s="208"/>
      <c r="PHE2" s="208"/>
      <c r="PHF2" s="208"/>
      <c r="PHG2" s="208"/>
      <c r="PHH2" s="208"/>
      <c r="PHI2" s="208"/>
      <c r="PHJ2" s="208"/>
      <c r="PHK2" s="208"/>
      <c r="PHL2" s="208"/>
      <c r="PHM2" s="208"/>
      <c r="PHN2" s="208"/>
      <c r="PHO2" s="208"/>
      <c r="PHP2" s="208"/>
      <c r="PHQ2" s="208"/>
      <c r="PHR2" s="208"/>
      <c r="PHS2" s="208"/>
      <c r="PHT2" s="208"/>
      <c r="PHU2" s="208"/>
      <c r="PHV2" s="208"/>
      <c r="PHW2" s="208"/>
      <c r="PHX2" s="208"/>
      <c r="PHY2" s="208"/>
      <c r="PHZ2" s="208"/>
      <c r="PIA2" s="208"/>
      <c r="PIB2" s="208"/>
      <c r="PIC2" s="208"/>
      <c r="PID2" s="208"/>
      <c r="PIE2" s="208"/>
      <c r="PIF2" s="208"/>
      <c r="PIG2" s="208"/>
      <c r="PIH2" s="208"/>
      <c r="PII2" s="208"/>
      <c r="PIJ2" s="208"/>
      <c r="PIK2" s="208"/>
      <c r="PIL2" s="208"/>
      <c r="PIM2" s="208"/>
      <c r="PIN2" s="208"/>
      <c r="PIO2" s="208"/>
      <c r="PIP2" s="208"/>
      <c r="PIQ2" s="208"/>
      <c r="PIR2" s="208"/>
      <c r="PIS2" s="208"/>
      <c r="PIT2" s="208"/>
      <c r="PIU2" s="208"/>
      <c r="PIV2" s="208"/>
      <c r="PIW2" s="208"/>
      <c r="PIX2" s="208"/>
      <c r="PIY2" s="208"/>
      <c r="PIZ2" s="208"/>
      <c r="PJA2" s="208"/>
      <c r="PJB2" s="208"/>
      <c r="PJC2" s="208"/>
      <c r="PJD2" s="208"/>
      <c r="PJE2" s="208"/>
      <c r="PJF2" s="208"/>
      <c r="PJG2" s="208"/>
      <c r="PJH2" s="208"/>
      <c r="PJI2" s="208"/>
      <c r="PJJ2" s="208"/>
      <c r="PJK2" s="208"/>
      <c r="PJL2" s="208"/>
      <c r="PJM2" s="208"/>
      <c r="PJN2" s="208"/>
      <c r="PJO2" s="208"/>
      <c r="PJP2" s="208"/>
      <c r="PJQ2" s="208"/>
      <c r="PJR2" s="208"/>
      <c r="PJS2" s="208"/>
      <c r="PJT2" s="208"/>
      <c r="PJU2" s="208"/>
      <c r="PJV2" s="208"/>
      <c r="PJW2" s="208"/>
      <c r="PJX2" s="208"/>
      <c r="PJY2" s="208"/>
      <c r="PJZ2" s="208"/>
      <c r="PKA2" s="208"/>
      <c r="PKB2" s="208"/>
      <c r="PKC2" s="208"/>
      <c r="PKD2" s="208"/>
      <c r="PKE2" s="208"/>
      <c r="PKF2" s="208"/>
      <c r="PKG2" s="208"/>
      <c r="PKH2" s="208"/>
      <c r="PKI2" s="208"/>
      <c r="PKJ2" s="208"/>
      <c r="PKK2" s="208"/>
      <c r="PKL2" s="208"/>
      <c r="PKM2" s="208"/>
      <c r="PKN2" s="208"/>
      <c r="PKO2" s="208"/>
      <c r="PKP2" s="208"/>
      <c r="PKQ2" s="208"/>
      <c r="PKR2" s="208"/>
      <c r="PKS2" s="208"/>
      <c r="PKT2" s="208"/>
      <c r="PKU2" s="208"/>
      <c r="PKV2" s="208"/>
      <c r="PKW2" s="208"/>
      <c r="PKX2" s="208"/>
      <c r="PKY2" s="208"/>
      <c r="PKZ2" s="208"/>
      <c r="PLA2" s="208"/>
      <c r="PLB2" s="208"/>
      <c r="PLC2" s="208"/>
      <c r="PLD2" s="208"/>
      <c r="PLE2" s="208"/>
      <c r="PLF2" s="208"/>
      <c r="PLG2" s="208"/>
      <c r="PLH2" s="208"/>
      <c r="PLI2" s="208"/>
      <c r="PLJ2" s="208"/>
      <c r="PLK2" s="208"/>
      <c r="PLL2" s="208"/>
      <c r="PLM2" s="208"/>
      <c r="PLN2" s="208"/>
      <c r="PLO2" s="208"/>
      <c r="PLP2" s="208"/>
      <c r="PLQ2" s="208"/>
      <c r="PLR2" s="208"/>
      <c r="PLS2" s="208"/>
      <c r="PLT2" s="208"/>
      <c r="PLU2" s="208"/>
      <c r="PLV2" s="208"/>
      <c r="PLW2" s="208"/>
      <c r="PLX2" s="208"/>
      <c r="PLY2" s="208"/>
      <c r="PLZ2" s="208"/>
      <c r="PMA2" s="208"/>
      <c r="PMB2" s="208"/>
      <c r="PMC2" s="208"/>
      <c r="PMD2" s="208"/>
      <c r="PME2" s="208"/>
      <c r="PMF2" s="208"/>
      <c r="PMG2" s="208"/>
      <c r="PMH2" s="208"/>
      <c r="PMI2" s="208"/>
      <c r="PMJ2" s="208"/>
      <c r="PMK2" s="208"/>
      <c r="PML2" s="208"/>
      <c r="PMM2" s="208"/>
      <c r="PMN2" s="208"/>
      <c r="PMO2" s="208"/>
      <c r="PMP2" s="208"/>
      <c r="PMQ2" s="208"/>
      <c r="PMR2" s="208"/>
      <c r="PMS2" s="208"/>
      <c r="PMT2" s="208"/>
      <c r="PMU2" s="208"/>
      <c r="PMV2" s="208"/>
      <c r="PMW2" s="208"/>
      <c r="PMX2" s="208"/>
      <c r="PMY2" s="208"/>
      <c r="PMZ2" s="208"/>
      <c r="PNA2" s="208"/>
      <c r="PNB2" s="208"/>
      <c r="PNC2" s="208"/>
      <c r="PND2" s="208"/>
      <c r="PNE2" s="208"/>
      <c r="PNF2" s="208"/>
      <c r="PNG2" s="208"/>
      <c r="PNH2" s="208"/>
      <c r="PNI2" s="208"/>
      <c r="PNJ2" s="208"/>
      <c r="PNK2" s="208"/>
      <c r="PNL2" s="208"/>
      <c r="PNM2" s="208"/>
      <c r="PNN2" s="208"/>
      <c r="PNO2" s="208"/>
      <c r="PNP2" s="208"/>
      <c r="PNQ2" s="208"/>
      <c r="PNR2" s="208"/>
      <c r="PNS2" s="208"/>
      <c r="PNT2" s="208"/>
      <c r="PNU2" s="208"/>
      <c r="PNV2" s="208"/>
      <c r="PNW2" s="208"/>
      <c r="PNX2" s="208"/>
      <c r="PNY2" s="208"/>
      <c r="PNZ2" s="208"/>
      <c r="POA2" s="208"/>
      <c r="POB2" s="208"/>
      <c r="POC2" s="208"/>
      <c r="POD2" s="208"/>
      <c r="POE2" s="208"/>
      <c r="POF2" s="208"/>
      <c r="POG2" s="208"/>
      <c r="POH2" s="208"/>
      <c r="POI2" s="208"/>
      <c r="POJ2" s="208"/>
      <c r="POK2" s="208"/>
      <c r="POL2" s="208"/>
      <c r="POM2" s="208"/>
      <c r="PON2" s="208"/>
      <c r="POO2" s="208"/>
      <c r="POP2" s="208"/>
      <c r="POQ2" s="208"/>
      <c r="POR2" s="208"/>
      <c r="POS2" s="208"/>
      <c r="POT2" s="208"/>
      <c r="POU2" s="208"/>
      <c r="POV2" s="208"/>
      <c r="POW2" s="208"/>
      <c r="POX2" s="208"/>
      <c r="POY2" s="208"/>
      <c r="POZ2" s="208"/>
      <c r="PPA2" s="208"/>
      <c r="PPB2" s="208"/>
      <c r="PPC2" s="208"/>
      <c r="PPD2" s="208"/>
      <c r="PPE2" s="208"/>
      <c r="PPF2" s="208"/>
      <c r="PPG2" s="208"/>
      <c r="PPH2" s="208"/>
      <c r="PPI2" s="208"/>
      <c r="PPJ2" s="208"/>
      <c r="PPK2" s="208"/>
      <c r="PPL2" s="208"/>
      <c r="PPM2" s="208"/>
      <c r="PPN2" s="208"/>
      <c r="PPO2" s="208"/>
      <c r="PPP2" s="208"/>
      <c r="PPQ2" s="208"/>
      <c r="PPR2" s="208"/>
      <c r="PPS2" s="208"/>
      <c r="PPT2" s="208"/>
      <c r="PPU2" s="208"/>
      <c r="PPV2" s="208"/>
      <c r="PPW2" s="208"/>
      <c r="PPX2" s="208"/>
      <c r="PPY2" s="208"/>
      <c r="PPZ2" s="208"/>
      <c r="PQA2" s="208"/>
      <c r="PQB2" s="208"/>
      <c r="PQC2" s="208"/>
      <c r="PQD2" s="208"/>
      <c r="PQE2" s="208"/>
      <c r="PQF2" s="208"/>
      <c r="PQG2" s="208"/>
      <c r="PQH2" s="208"/>
      <c r="PQI2" s="208"/>
      <c r="PQJ2" s="208"/>
      <c r="PQK2" s="208"/>
      <c r="PQL2" s="208"/>
      <c r="PQM2" s="208"/>
      <c r="PQN2" s="208"/>
      <c r="PQO2" s="208"/>
      <c r="PQP2" s="208"/>
      <c r="PQQ2" s="208"/>
      <c r="PQR2" s="208"/>
      <c r="PQS2" s="208"/>
      <c r="PQT2" s="208"/>
      <c r="PQU2" s="208"/>
      <c r="PQV2" s="208"/>
      <c r="PQW2" s="208"/>
      <c r="PQX2" s="208"/>
      <c r="PQY2" s="208"/>
      <c r="PQZ2" s="208"/>
      <c r="PRA2" s="208"/>
      <c r="PRB2" s="208"/>
      <c r="PRC2" s="208"/>
      <c r="PRD2" s="208"/>
      <c r="PRE2" s="208"/>
      <c r="PRF2" s="208"/>
      <c r="PRG2" s="208"/>
      <c r="PRH2" s="208"/>
      <c r="PRI2" s="208"/>
      <c r="PRJ2" s="208"/>
      <c r="PRK2" s="208"/>
      <c r="PRL2" s="208"/>
      <c r="PRM2" s="208"/>
      <c r="PRN2" s="208"/>
      <c r="PRO2" s="208"/>
      <c r="PRP2" s="208"/>
      <c r="PRQ2" s="208"/>
      <c r="PRR2" s="208"/>
      <c r="PRS2" s="208"/>
      <c r="PRT2" s="208"/>
      <c r="PRU2" s="208"/>
      <c r="PRV2" s="208"/>
      <c r="PRW2" s="208"/>
      <c r="PRX2" s="208"/>
      <c r="PRY2" s="208"/>
      <c r="PRZ2" s="208"/>
      <c r="PSA2" s="208"/>
      <c r="PSB2" s="208"/>
      <c r="PSC2" s="208"/>
      <c r="PSD2" s="208"/>
      <c r="PSE2" s="208"/>
      <c r="PSF2" s="208"/>
      <c r="PSG2" s="208"/>
      <c r="PSH2" s="208"/>
      <c r="PSI2" s="208"/>
      <c r="PSJ2" s="208"/>
      <c r="PSK2" s="208"/>
      <c r="PSL2" s="208"/>
      <c r="PSM2" s="208"/>
      <c r="PSN2" s="208"/>
      <c r="PSO2" s="208"/>
      <c r="PSP2" s="208"/>
      <c r="PSQ2" s="208"/>
      <c r="PSR2" s="208"/>
      <c r="PSS2" s="208"/>
      <c r="PST2" s="208"/>
      <c r="PSU2" s="208"/>
      <c r="PSV2" s="208"/>
      <c r="PSW2" s="208"/>
      <c r="PSX2" s="208"/>
      <c r="PSY2" s="208"/>
      <c r="PSZ2" s="208"/>
      <c r="PTA2" s="208"/>
      <c r="PTB2" s="208"/>
      <c r="PTC2" s="208"/>
      <c r="PTD2" s="208"/>
      <c r="PTE2" s="208"/>
      <c r="PTF2" s="208"/>
      <c r="PTG2" s="208"/>
      <c r="PTH2" s="208"/>
      <c r="PTI2" s="208"/>
      <c r="PTJ2" s="208"/>
      <c r="PTK2" s="208"/>
      <c r="PTL2" s="208"/>
      <c r="PTM2" s="208"/>
      <c r="PTN2" s="208"/>
      <c r="PTO2" s="208"/>
      <c r="PTP2" s="208"/>
      <c r="PTQ2" s="208"/>
      <c r="PTR2" s="208"/>
      <c r="PTS2" s="208"/>
      <c r="PTT2" s="208"/>
      <c r="PTU2" s="208"/>
      <c r="PTV2" s="208"/>
      <c r="PTW2" s="208"/>
      <c r="PTX2" s="208"/>
      <c r="PTY2" s="208"/>
      <c r="PTZ2" s="208"/>
      <c r="PUA2" s="208"/>
      <c r="PUB2" s="208"/>
      <c r="PUC2" s="208"/>
      <c r="PUD2" s="208"/>
      <c r="PUE2" s="208"/>
      <c r="PUF2" s="208"/>
      <c r="PUG2" s="208"/>
      <c r="PUH2" s="208"/>
      <c r="PUI2" s="208"/>
      <c r="PUJ2" s="208"/>
      <c r="PUK2" s="208"/>
      <c r="PUL2" s="208"/>
      <c r="PUM2" s="208"/>
      <c r="PUN2" s="208"/>
      <c r="PUO2" s="208"/>
      <c r="PUP2" s="208"/>
      <c r="PUQ2" s="208"/>
      <c r="PUR2" s="208"/>
      <c r="PUS2" s="208"/>
      <c r="PUT2" s="208"/>
      <c r="PUU2" s="208"/>
      <c r="PUV2" s="208"/>
      <c r="PUW2" s="208"/>
      <c r="PUX2" s="208"/>
      <c r="PUY2" s="208"/>
      <c r="PUZ2" s="208"/>
      <c r="PVA2" s="208"/>
      <c r="PVB2" s="208"/>
      <c r="PVC2" s="208"/>
      <c r="PVD2" s="208"/>
      <c r="PVE2" s="208"/>
      <c r="PVF2" s="208"/>
      <c r="PVG2" s="208"/>
      <c r="PVH2" s="208"/>
      <c r="PVI2" s="208"/>
      <c r="PVJ2" s="208"/>
      <c r="PVK2" s="208"/>
      <c r="PVL2" s="208"/>
      <c r="PVM2" s="208"/>
      <c r="PVN2" s="208"/>
      <c r="PVO2" s="208"/>
      <c r="PVP2" s="208"/>
      <c r="PVQ2" s="208"/>
      <c r="PVR2" s="208"/>
      <c r="PVS2" s="208"/>
      <c r="PVT2" s="208"/>
      <c r="PVU2" s="208"/>
      <c r="PVV2" s="208"/>
      <c r="PVW2" s="208"/>
      <c r="PVX2" s="208"/>
      <c r="PVY2" s="208"/>
      <c r="PVZ2" s="208"/>
      <c r="PWA2" s="208"/>
      <c r="PWB2" s="208"/>
      <c r="PWC2" s="208"/>
      <c r="PWD2" s="208"/>
      <c r="PWE2" s="208"/>
      <c r="PWF2" s="208"/>
      <c r="PWG2" s="208"/>
      <c r="PWH2" s="208"/>
      <c r="PWI2" s="208"/>
      <c r="PWJ2" s="208"/>
      <c r="PWK2" s="208"/>
      <c r="PWL2" s="208"/>
      <c r="PWM2" s="208"/>
      <c r="PWN2" s="208"/>
      <c r="PWO2" s="208"/>
      <c r="PWP2" s="208"/>
      <c r="PWQ2" s="208"/>
      <c r="PWR2" s="208"/>
      <c r="PWS2" s="208"/>
      <c r="PWT2" s="208"/>
      <c r="PWU2" s="208"/>
      <c r="PWV2" s="208"/>
      <c r="PWW2" s="208"/>
      <c r="PWX2" s="208"/>
      <c r="PWY2" s="208"/>
      <c r="PWZ2" s="208"/>
      <c r="PXA2" s="208"/>
      <c r="PXB2" s="208"/>
      <c r="PXC2" s="208"/>
      <c r="PXD2" s="208"/>
      <c r="PXE2" s="208"/>
      <c r="PXF2" s="208"/>
      <c r="PXG2" s="208"/>
      <c r="PXH2" s="208"/>
      <c r="PXI2" s="208"/>
      <c r="PXJ2" s="208"/>
      <c r="PXK2" s="208"/>
      <c r="PXL2" s="208"/>
      <c r="PXM2" s="208"/>
      <c r="PXN2" s="208"/>
      <c r="PXO2" s="208"/>
      <c r="PXP2" s="208"/>
      <c r="PXQ2" s="208"/>
      <c r="PXR2" s="208"/>
      <c r="PXS2" s="208"/>
      <c r="PXT2" s="208"/>
      <c r="PXU2" s="208"/>
      <c r="PXV2" s="208"/>
      <c r="PXW2" s="208"/>
      <c r="PXX2" s="208"/>
      <c r="PXY2" s="208"/>
      <c r="PXZ2" s="208"/>
      <c r="PYA2" s="208"/>
      <c r="PYB2" s="208"/>
      <c r="PYC2" s="208"/>
      <c r="PYD2" s="208"/>
      <c r="PYE2" s="208"/>
      <c r="PYF2" s="208"/>
      <c r="PYG2" s="208"/>
      <c r="PYH2" s="208"/>
      <c r="PYI2" s="208"/>
      <c r="PYJ2" s="208"/>
      <c r="PYK2" s="208"/>
      <c r="PYL2" s="208"/>
      <c r="PYM2" s="208"/>
      <c r="PYN2" s="208"/>
      <c r="PYO2" s="208"/>
      <c r="PYP2" s="208"/>
      <c r="PYQ2" s="208"/>
      <c r="PYR2" s="208"/>
      <c r="PYS2" s="208"/>
      <c r="PYT2" s="208"/>
      <c r="PYU2" s="208"/>
      <c r="PYV2" s="208"/>
      <c r="PYW2" s="208"/>
      <c r="PYX2" s="208"/>
      <c r="PYY2" s="208"/>
      <c r="PYZ2" s="208"/>
      <c r="PZA2" s="208"/>
      <c r="PZB2" s="208"/>
      <c r="PZC2" s="208"/>
      <c r="PZD2" s="208"/>
      <c r="PZE2" s="208"/>
      <c r="PZF2" s="208"/>
      <c r="PZG2" s="208"/>
      <c r="PZH2" s="208"/>
      <c r="PZI2" s="208"/>
      <c r="PZJ2" s="208"/>
      <c r="PZK2" s="208"/>
      <c r="PZL2" s="208"/>
      <c r="PZM2" s="208"/>
      <c r="PZN2" s="208"/>
      <c r="PZO2" s="208"/>
      <c r="PZP2" s="208"/>
      <c r="PZQ2" s="208"/>
      <c r="PZR2" s="208"/>
      <c r="PZS2" s="208"/>
      <c r="PZT2" s="208"/>
      <c r="PZU2" s="208"/>
      <c r="PZV2" s="208"/>
      <c r="PZW2" s="208"/>
      <c r="PZX2" s="208"/>
      <c r="PZY2" s="208"/>
      <c r="PZZ2" s="208"/>
      <c r="QAA2" s="208"/>
      <c r="QAB2" s="208"/>
      <c r="QAC2" s="208"/>
      <c r="QAD2" s="208"/>
      <c r="QAE2" s="208"/>
      <c r="QAF2" s="208"/>
      <c r="QAG2" s="208"/>
      <c r="QAH2" s="208"/>
      <c r="QAI2" s="208"/>
      <c r="QAJ2" s="208"/>
      <c r="QAK2" s="208"/>
      <c r="QAL2" s="208"/>
      <c r="QAM2" s="208"/>
      <c r="QAN2" s="208"/>
      <c r="QAO2" s="208"/>
      <c r="QAP2" s="208"/>
      <c r="QAQ2" s="208"/>
      <c r="QAR2" s="208"/>
      <c r="QAS2" s="208"/>
      <c r="QAT2" s="208"/>
      <c r="QAU2" s="208"/>
      <c r="QAV2" s="208"/>
      <c r="QAW2" s="208"/>
      <c r="QAX2" s="208"/>
      <c r="QAY2" s="208"/>
      <c r="QAZ2" s="208"/>
      <c r="QBA2" s="208"/>
      <c r="QBB2" s="208"/>
      <c r="QBC2" s="208"/>
      <c r="QBD2" s="208"/>
      <c r="QBE2" s="208"/>
      <c r="QBF2" s="208"/>
      <c r="QBG2" s="208"/>
      <c r="QBH2" s="208"/>
      <c r="QBI2" s="208"/>
      <c r="QBJ2" s="208"/>
      <c r="QBK2" s="208"/>
      <c r="QBL2" s="208"/>
      <c r="QBM2" s="208"/>
      <c r="QBN2" s="208"/>
      <c r="QBO2" s="208"/>
      <c r="QBP2" s="208"/>
      <c r="QBQ2" s="208"/>
      <c r="QBR2" s="208"/>
      <c r="QBS2" s="208"/>
      <c r="QBT2" s="208"/>
      <c r="QBU2" s="208"/>
      <c r="QBV2" s="208"/>
      <c r="QBW2" s="208"/>
      <c r="QBX2" s="208"/>
      <c r="QBY2" s="208"/>
      <c r="QBZ2" s="208"/>
      <c r="QCA2" s="208"/>
      <c r="QCB2" s="208"/>
      <c r="QCC2" s="208"/>
      <c r="QCD2" s="208"/>
      <c r="QCE2" s="208"/>
      <c r="QCF2" s="208"/>
      <c r="QCG2" s="208"/>
      <c r="QCH2" s="208"/>
      <c r="QCI2" s="208"/>
      <c r="QCJ2" s="208"/>
      <c r="QCK2" s="208"/>
      <c r="QCL2" s="208"/>
      <c r="QCM2" s="208"/>
      <c r="QCN2" s="208"/>
      <c r="QCO2" s="208"/>
      <c r="QCP2" s="208"/>
      <c r="QCQ2" s="208"/>
      <c r="QCR2" s="208"/>
      <c r="QCS2" s="208"/>
      <c r="QCT2" s="208"/>
      <c r="QCU2" s="208"/>
      <c r="QCV2" s="208"/>
      <c r="QCW2" s="208"/>
      <c r="QCX2" s="208"/>
      <c r="QCY2" s="208"/>
      <c r="QCZ2" s="208"/>
      <c r="QDA2" s="208"/>
      <c r="QDB2" s="208"/>
      <c r="QDC2" s="208"/>
      <c r="QDD2" s="208"/>
      <c r="QDE2" s="208"/>
      <c r="QDF2" s="208"/>
      <c r="QDG2" s="208"/>
      <c r="QDH2" s="208"/>
      <c r="QDI2" s="208"/>
      <c r="QDJ2" s="208"/>
      <c r="QDK2" s="208"/>
      <c r="QDL2" s="208"/>
      <c r="QDM2" s="208"/>
      <c r="QDN2" s="208"/>
      <c r="QDO2" s="208"/>
      <c r="QDP2" s="208"/>
      <c r="QDQ2" s="208"/>
      <c r="QDR2" s="208"/>
      <c r="QDS2" s="208"/>
      <c r="QDT2" s="208"/>
      <c r="QDU2" s="208"/>
      <c r="QDV2" s="208"/>
      <c r="QDW2" s="208"/>
      <c r="QDX2" s="208"/>
      <c r="QDY2" s="208"/>
      <c r="QDZ2" s="208"/>
      <c r="QEA2" s="208"/>
      <c r="QEB2" s="208"/>
      <c r="QEC2" s="208"/>
      <c r="QED2" s="208"/>
      <c r="QEE2" s="208"/>
      <c r="QEF2" s="208"/>
      <c r="QEG2" s="208"/>
      <c r="QEH2" s="208"/>
      <c r="QEI2" s="208"/>
      <c r="QEJ2" s="208"/>
      <c r="QEK2" s="208"/>
      <c r="QEL2" s="208"/>
      <c r="QEM2" s="208"/>
      <c r="QEN2" s="208"/>
      <c r="QEO2" s="208"/>
      <c r="QEP2" s="208"/>
      <c r="QEQ2" s="208"/>
      <c r="QER2" s="208"/>
      <c r="QES2" s="208"/>
      <c r="QET2" s="208"/>
      <c r="QEU2" s="208"/>
      <c r="QEV2" s="208"/>
      <c r="QEW2" s="208"/>
      <c r="QEX2" s="208"/>
      <c r="QEY2" s="208"/>
      <c r="QEZ2" s="208"/>
      <c r="QFA2" s="208"/>
      <c r="QFB2" s="208"/>
      <c r="QFC2" s="208"/>
      <c r="QFD2" s="208"/>
      <c r="QFE2" s="208"/>
      <c r="QFF2" s="208"/>
      <c r="QFG2" s="208"/>
      <c r="QFH2" s="208"/>
      <c r="QFI2" s="208"/>
      <c r="QFJ2" s="208"/>
      <c r="QFK2" s="208"/>
      <c r="QFL2" s="208"/>
      <c r="QFM2" s="208"/>
      <c r="QFN2" s="208"/>
      <c r="QFO2" s="208"/>
      <c r="QFP2" s="208"/>
      <c r="QFQ2" s="208"/>
      <c r="QFR2" s="208"/>
      <c r="QFS2" s="208"/>
      <c r="QFT2" s="208"/>
      <c r="QFU2" s="208"/>
      <c r="QFV2" s="208"/>
      <c r="QFW2" s="208"/>
      <c r="QFX2" s="208"/>
      <c r="QFY2" s="208"/>
      <c r="QFZ2" s="208"/>
      <c r="QGA2" s="208"/>
      <c r="QGB2" s="208"/>
      <c r="QGC2" s="208"/>
      <c r="QGD2" s="208"/>
      <c r="QGE2" s="208"/>
      <c r="QGF2" s="208"/>
      <c r="QGG2" s="208"/>
      <c r="QGH2" s="208"/>
      <c r="QGI2" s="208"/>
      <c r="QGJ2" s="208"/>
      <c r="QGK2" s="208"/>
      <c r="QGL2" s="208"/>
      <c r="QGM2" s="208"/>
      <c r="QGN2" s="208"/>
      <c r="QGO2" s="208"/>
      <c r="QGP2" s="208"/>
      <c r="QGQ2" s="208"/>
      <c r="QGR2" s="208"/>
      <c r="QGS2" s="208"/>
      <c r="QGT2" s="208"/>
      <c r="QGU2" s="208"/>
      <c r="QGV2" s="208"/>
      <c r="QGW2" s="208"/>
      <c r="QGX2" s="208"/>
      <c r="QGY2" s="208"/>
      <c r="QGZ2" s="208"/>
      <c r="QHA2" s="208"/>
      <c r="QHB2" s="208"/>
      <c r="QHC2" s="208"/>
      <c r="QHD2" s="208"/>
      <c r="QHE2" s="208"/>
      <c r="QHF2" s="208"/>
      <c r="QHG2" s="208"/>
      <c r="QHH2" s="208"/>
      <c r="QHI2" s="208"/>
      <c r="QHJ2" s="208"/>
      <c r="QHK2" s="208"/>
      <c r="QHL2" s="208"/>
      <c r="QHM2" s="208"/>
      <c r="QHN2" s="208"/>
      <c r="QHO2" s="208"/>
      <c r="QHP2" s="208"/>
      <c r="QHQ2" s="208"/>
      <c r="QHR2" s="208"/>
      <c r="QHS2" s="208"/>
      <c r="QHT2" s="208"/>
      <c r="QHU2" s="208"/>
      <c r="QHV2" s="208"/>
      <c r="QHW2" s="208"/>
      <c r="QHX2" s="208"/>
      <c r="QHY2" s="208"/>
      <c r="QHZ2" s="208"/>
      <c r="QIA2" s="208"/>
      <c r="QIB2" s="208"/>
      <c r="QIC2" s="208"/>
      <c r="QID2" s="208"/>
      <c r="QIE2" s="208"/>
      <c r="QIF2" s="208"/>
      <c r="QIG2" s="208"/>
      <c r="QIH2" s="208"/>
      <c r="QII2" s="208"/>
      <c r="QIJ2" s="208"/>
      <c r="QIK2" s="208"/>
      <c r="QIL2" s="208"/>
      <c r="QIM2" s="208"/>
      <c r="QIN2" s="208"/>
      <c r="QIO2" s="208"/>
      <c r="QIP2" s="208"/>
      <c r="QIQ2" s="208"/>
      <c r="QIR2" s="208"/>
      <c r="QIS2" s="208"/>
      <c r="QIT2" s="208"/>
      <c r="QIU2" s="208"/>
      <c r="QIV2" s="208"/>
      <c r="QIW2" s="208"/>
      <c r="QIX2" s="208"/>
      <c r="QIY2" s="208"/>
      <c r="QIZ2" s="208"/>
      <c r="QJA2" s="208"/>
      <c r="QJB2" s="208"/>
      <c r="QJC2" s="208"/>
      <c r="QJD2" s="208"/>
      <c r="QJE2" s="208"/>
      <c r="QJF2" s="208"/>
      <c r="QJG2" s="208"/>
      <c r="QJH2" s="208"/>
      <c r="QJI2" s="208"/>
      <c r="QJJ2" s="208"/>
      <c r="QJK2" s="208"/>
      <c r="QJL2" s="208"/>
      <c r="QJM2" s="208"/>
      <c r="QJN2" s="208"/>
      <c r="QJO2" s="208"/>
      <c r="QJP2" s="208"/>
      <c r="QJQ2" s="208"/>
      <c r="QJR2" s="208"/>
      <c r="QJS2" s="208"/>
      <c r="QJT2" s="208"/>
      <c r="QJU2" s="208"/>
      <c r="QJV2" s="208"/>
      <c r="QJW2" s="208"/>
      <c r="QJX2" s="208"/>
      <c r="QJY2" s="208"/>
      <c r="QJZ2" s="208"/>
      <c r="QKA2" s="208"/>
      <c r="QKB2" s="208"/>
      <c r="QKC2" s="208"/>
      <c r="QKD2" s="208"/>
      <c r="QKE2" s="208"/>
      <c r="QKF2" s="208"/>
      <c r="QKG2" s="208"/>
      <c r="QKH2" s="208"/>
      <c r="QKI2" s="208"/>
      <c r="QKJ2" s="208"/>
      <c r="QKK2" s="208"/>
      <c r="QKL2" s="208"/>
      <c r="QKM2" s="208"/>
      <c r="QKN2" s="208"/>
      <c r="QKO2" s="208"/>
      <c r="QKP2" s="208"/>
      <c r="QKQ2" s="208"/>
      <c r="QKR2" s="208"/>
      <c r="QKS2" s="208"/>
      <c r="QKT2" s="208"/>
      <c r="QKU2" s="208"/>
      <c r="QKV2" s="208"/>
      <c r="QKW2" s="208"/>
      <c r="QKX2" s="208"/>
      <c r="QKY2" s="208"/>
      <c r="QKZ2" s="208"/>
      <c r="QLA2" s="208"/>
      <c r="QLB2" s="208"/>
      <c r="QLC2" s="208"/>
      <c r="QLD2" s="208"/>
      <c r="QLE2" s="208"/>
      <c r="QLF2" s="208"/>
      <c r="QLG2" s="208"/>
      <c r="QLH2" s="208"/>
      <c r="QLI2" s="208"/>
      <c r="QLJ2" s="208"/>
      <c r="QLK2" s="208"/>
      <c r="QLL2" s="208"/>
      <c r="QLM2" s="208"/>
      <c r="QLN2" s="208"/>
      <c r="QLO2" s="208"/>
      <c r="QLP2" s="208"/>
      <c r="QLQ2" s="208"/>
      <c r="QLR2" s="208"/>
      <c r="QLS2" s="208"/>
      <c r="QLT2" s="208"/>
      <c r="QLU2" s="208"/>
      <c r="QLV2" s="208"/>
      <c r="QLW2" s="208"/>
      <c r="QLX2" s="208"/>
      <c r="QLY2" s="208"/>
      <c r="QLZ2" s="208"/>
      <c r="QMA2" s="208"/>
      <c r="QMB2" s="208"/>
      <c r="QMC2" s="208"/>
      <c r="QMD2" s="208"/>
      <c r="QME2" s="208"/>
      <c r="QMF2" s="208"/>
      <c r="QMG2" s="208"/>
      <c r="QMH2" s="208"/>
      <c r="QMI2" s="208"/>
      <c r="QMJ2" s="208"/>
      <c r="QMK2" s="208"/>
      <c r="QML2" s="208"/>
      <c r="QMM2" s="208"/>
      <c r="QMN2" s="208"/>
      <c r="QMO2" s="208"/>
      <c r="QMP2" s="208"/>
      <c r="QMQ2" s="208"/>
      <c r="QMR2" s="208"/>
      <c r="QMS2" s="208"/>
      <c r="QMT2" s="208"/>
      <c r="QMU2" s="208"/>
      <c r="QMV2" s="208"/>
      <c r="QMW2" s="208"/>
      <c r="QMX2" s="208"/>
      <c r="QMY2" s="208"/>
      <c r="QMZ2" s="208"/>
      <c r="QNA2" s="208"/>
      <c r="QNB2" s="208"/>
      <c r="QNC2" s="208"/>
      <c r="QND2" s="208"/>
      <c r="QNE2" s="208"/>
      <c r="QNF2" s="208"/>
      <c r="QNG2" s="208"/>
      <c r="QNH2" s="208"/>
      <c r="QNI2" s="208"/>
      <c r="QNJ2" s="208"/>
      <c r="QNK2" s="208"/>
      <c r="QNL2" s="208"/>
      <c r="QNM2" s="208"/>
      <c r="QNN2" s="208"/>
      <c r="QNO2" s="208"/>
      <c r="QNP2" s="208"/>
      <c r="QNQ2" s="208"/>
      <c r="QNR2" s="208"/>
      <c r="QNS2" s="208"/>
      <c r="QNT2" s="208"/>
      <c r="QNU2" s="208"/>
      <c r="QNV2" s="208"/>
      <c r="QNW2" s="208"/>
      <c r="QNX2" s="208"/>
      <c r="QNY2" s="208"/>
      <c r="QNZ2" s="208"/>
      <c r="QOA2" s="208"/>
      <c r="QOB2" s="208"/>
      <c r="QOC2" s="208"/>
      <c r="QOD2" s="208"/>
      <c r="QOE2" s="208"/>
      <c r="QOF2" s="208"/>
      <c r="QOG2" s="208"/>
      <c r="QOH2" s="208"/>
      <c r="QOI2" s="208"/>
      <c r="QOJ2" s="208"/>
      <c r="QOK2" s="208"/>
      <c r="QOL2" s="208"/>
      <c r="QOM2" s="208"/>
      <c r="QON2" s="208"/>
      <c r="QOO2" s="208"/>
      <c r="QOP2" s="208"/>
      <c r="QOQ2" s="208"/>
      <c r="QOR2" s="208"/>
      <c r="QOS2" s="208"/>
      <c r="QOT2" s="208"/>
      <c r="QOU2" s="208"/>
      <c r="QOV2" s="208"/>
      <c r="QOW2" s="208"/>
      <c r="QOX2" s="208"/>
      <c r="QOY2" s="208"/>
      <c r="QOZ2" s="208"/>
      <c r="QPA2" s="208"/>
      <c r="QPB2" s="208"/>
      <c r="QPC2" s="208"/>
      <c r="QPD2" s="208"/>
      <c r="QPE2" s="208"/>
      <c r="QPF2" s="208"/>
      <c r="QPG2" s="208"/>
      <c r="QPH2" s="208"/>
      <c r="QPI2" s="208"/>
      <c r="QPJ2" s="208"/>
      <c r="QPK2" s="208"/>
      <c r="QPL2" s="208"/>
      <c r="QPM2" s="208"/>
      <c r="QPN2" s="208"/>
      <c r="QPO2" s="208"/>
      <c r="QPP2" s="208"/>
      <c r="QPQ2" s="208"/>
      <c r="QPR2" s="208"/>
      <c r="QPS2" s="208"/>
      <c r="QPT2" s="208"/>
      <c r="QPU2" s="208"/>
      <c r="QPV2" s="208"/>
      <c r="QPW2" s="208"/>
      <c r="QPX2" s="208"/>
      <c r="QPY2" s="208"/>
      <c r="QPZ2" s="208"/>
      <c r="QQA2" s="208"/>
      <c r="QQB2" s="208"/>
      <c r="QQC2" s="208"/>
      <c r="QQD2" s="208"/>
      <c r="QQE2" s="208"/>
      <c r="QQF2" s="208"/>
      <c r="QQG2" s="208"/>
      <c r="QQH2" s="208"/>
      <c r="QQI2" s="208"/>
      <c r="QQJ2" s="208"/>
      <c r="QQK2" s="208"/>
      <c r="QQL2" s="208"/>
      <c r="QQM2" s="208"/>
      <c r="QQN2" s="208"/>
      <c r="QQO2" s="208"/>
      <c r="QQP2" s="208"/>
      <c r="QQQ2" s="208"/>
      <c r="QQR2" s="208"/>
      <c r="QQS2" s="208"/>
      <c r="QQT2" s="208"/>
      <c r="QQU2" s="208"/>
      <c r="QQV2" s="208"/>
      <c r="QQW2" s="208"/>
      <c r="QQX2" s="208"/>
      <c r="QQY2" s="208"/>
      <c r="QQZ2" s="208"/>
      <c r="QRA2" s="208"/>
      <c r="QRB2" s="208"/>
      <c r="QRC2" s="208"/>
      <c r="QRD2" s="208"/>
      <c r="QRE2" s="208"/>
      <c r="QRF2" s="208"/>
      <c r="QRG2" s="208"/>
      <c r="QRH2" s="208"/>
      <c r="QRI2" s="208"/>
      <c r="QRJ2" s="208"/>
      <c r="QRK2" s="208"/>
      <c r="QRL2" s="208"/>
      <c r="QRM2" s="208"/>
      <c r="QRN2" s="208"/>
      <c r="QRO2" s="208"/>
      <c r="QRP2" s="208"/>
      <c r="QRQ2" s="208"/>
      <c r="QRR2" s="208"/>
      <c r="QRS2" s="208"/>
      <c r="QRT2" s="208"/>
      <c r="QRU2" s="208"/>
      <c r="QRV2" s="208"/>
      <c r="QRW2" s="208"/>
      <c r="QRX2" s="208"/>
      <c r="QRY2" s="208"/>
      <c r="QRZ2" s="208"/>
      <c r="QSA2" s="208"/>
      <c r="QSB2" s="208"/>
      <c r="QSC2" s="208"/>
      <c r="QSD2" s="208"/>
      <c r="QSE2" s="208"/>
      <c r="QSF2" s="208"/>
      <c r="QSG2" s="208"/>
      <c r="QSH2" s="208"/>
      <c r="QSI2" s="208"/>
      <c r="QSJ2" s="208"/>
      <c r="QSK2" s="208"/>
      <c r="QSL2" s="208"/>
      <c r="QSM2" s="208"/>
      <c r="QSN2" s="208"/>
      <c r="QSO2" s="208"/>
      <c r="QSP2" s="208"/>
      <c r="QSQ2" s="208"/>
      <c r="QSR2" s="208"/>
      <c r="QSS2" s="208"/>
      <c r="QST2" s="208"/>
      <c r="QSU2" s="208"/>
      <c r="QSV2" s="208"/>
      <c r="QSW2" s="208"/>
      <c r="QSX2" s="208"/>
      <c r="QSY2" s="208"/>
      <c r="QSZ2" s="208"/>
      <c r="QTA2" s="208"/>
      <c r="QTB2" s="208"/>
      <c r="QTC2" s="208"/>
      <c r="QTD2" s="208"/>
      <c r="QTE2" s="208"/>
      <c r="QTF2" s="208"/>
      <c r="QTG2" s="208"/>
      <c r="QTH2" s="208"/>
      <c r="QTI2" s="208"/>
      <c r="QTJ2" s="208"/>
      <c r="QTK2" s="208"/>
      <c r="QTL2" s="208"/>
      <c r="QTM2" s="208"/>
      <c r="QTN2" s="208"/>
      <c r="QTO2" s="208"/>
      <c r="QTP2" s="208"/>
      <c r="QTQ2" s="208"/>
      <c r="QTR2" s="208"/>
      <c r="QTS2" s="208"/>
      <c r="QTT2" s="208"/>
      <c r="QTU2" s="208"/>
      <c r="QTV2" s="208"/>
      <c r="QTW2" s="208"/>
      <c r="QTX2" s="208"/>
      <c r="QTY2" s="208"/>
      <c r="QTZ2" s="208"/>
      <c r="QUA2" s="208"/>
      <c r="QUB2" s="208"/>
      <c r="QUC2" s="208"/>
      <c r="QUD2" s="208"/>
      <c r="QUE2" s="208"/>
      <c r="QUF2" s="208"/>
      <c r="QUG2" s="208"/>
      <c r="QUH2" s="208"/>
      <c r="QUI2" s="208"/>
      <c r="QUJ2" s="208"/>
      <c r="QUK2" s="208"/>
      <c r="QUL2" s="208"/>
      <c r="QUM2" s="208"/>
      <c r="QUN2" s="208"/>
      <c r="QUO2" s="208"/>
      <c r="QUP2" s="208"/>
      <c r="QUQ2" s="208"/>
      <c r="QUR2" s="208"/>
      <c r="QUS2" s="208"/>
      <c r="QUT2" s="208"/>
      <c r="QUU2" s="208"/>
      <c r="QUV2" s="208"/>
      <c r="QUW2" s="208"/>
      <c r="QUX2" s="208"/>
      <c r="QUY2" s="208"/>
      <c r="QUZ2" s="208"/>
      <c r="QVA2" s="208"/>
      <c r="QVB2" s="208"/>
      <c r="QVC2" s="208"/>
      <c r="QVD2" s="208"/>
      <c r="QVE2" s="208"/>
      <c r="QVF2" s="208"/>
      <c r="QVG2" s="208"/>
      <c r="QVH2" s="208"/>
      <c r="QVI2" s="208"/>
      <c r="QVJ2" s="208"/>
      <c r="QVK2" s="208"/>
      <c r="QVL2" s="208"/>
      <c r="QVM2" s="208"/>
      <c r="QVN2" s="208"/>
      <c r="QVO2" s="208"/>
      <c r="QVP2" s="208"/>
      <c r="QVQ2" s="208"/>
      <c r="QVR2" s="208"/>
      <c r="QVS2" s="208"/>
      <c r="QVT2" s="208"/>
      <c r="QVU2" s="208"/>
      <c r="QVV2" s="208"/>
      <c r="QVW2" s="208"/>
      <c r="QVX2" s="208"/>
      <c r="QVY2" s="208"/>
      <c r="QVZ2" s="208"/>
      <c r="QWA2" s="208"/>
      <c r="QWB2" s="208"/>
      <c r="QWC2" s="208"/>
      <c r="QWD2" s="208"/>
      <c r="QWE2" s="208"/>
      <c r="QWF2" s="208"/>
      <c r="QWG2" s="208"/>
      <c r="QWH2" s="208"/>
      <c r="QWI2" s="208"/>
      <c r="QWJ2" s="208"/>
      <c r="QWK2" s="208"/>
      <c r="QWL2" s="208"/>
      <c r="QWM2" s="208"/>
      <c r="QWN2" s="208"/>
      <c r="QWO2" s="208"/>
      <c r="QWP2" s="208"/>
      <c r="QWQ2" s="208"/>
      <c r="QWR2" s="208"/>
      <c r="QWS2" s="208"/>
      <c r="QWT2" s="208"/>
      <c r="QWU2" s="208"/>
      <c r="QWV2" s="208"/>
      <c r="QWW2" s="208"/>
      <c r="QWX2" s="208"/>
      <c r="QWY2" s="208"/>
      <c r="QWZ2" s="208"/>
      <c r="QXA2" s="208"/>
      <c r="QXB2" s="208"/>
      <c r="QXC2" s="208"/>
      <c r="QXD2" s="208"/>
      <c r="QXE2" s="208"/>
      <c r="QXF2" s="208"/>
      <c r="QXG2" s="208"/>
      <c r="QXH2" s="208"/>
      <c r="QXI2" s="208"/>
      <c r="QXJ2" s="208"/>
      <c r="QXK2" s="208"/>
      <c r="QXL2" s="208"/>
      <c r="QXM2" s="208"/>
      <c r="QXN2" s="208"/>
      <c r="QXO2" s="208"/>
      <c r="QXP2" s="208"/>
      <c r="QXQ2" s="208"/>
      <c r="QXR2" s="208"/>
      <c r="QXS2" s="208"/>
      <c r="QXT2" s="208"/>
      <c r="QXU2" s="208"/>
      <c r="QXV2" s="208"/>
      <c r="QXW2" s="208"/>
      <c r="QXX2" s="208"/>
      <c r="QXY2" s="208"/>
      <c r="QXZ2" s="208"/>
      <c r="QYA2" s="208"/>
      <c r="QYB2" s="208"/>
      <c r="QYC2" s="208"/>
      <c r="QYD2" s="208"/>
      <c r="QYE2" s="208"/>
      <c r="QYF2" s="208"/>
      <c r="QYG2" s="208"/>
      <c r="QYH2" s="208"/>
      <c r="QYI2" s="208"/>
      <c r="QYJ2" s="208"/>
      <c r="QYK2" s="208"/>
      <c r="QYL2" s="208"/>
      <c r="QYM2" s="208"/>
      <c r="QYN2" s="208"/>
      <c r="QYO2" s="208"/>
      <c r="QYP2" s="208"/>
      <c r="QYQ2" s="208"/>
      <c r="QYR2" s="208"/>
      <c r="QYS2" s="208"/>
      <c r="QYT2" s="208"/>
      <c r="QYU2" s="208"/>
      <c r="QYV2" s="208"/>
      <c r="QYW2" s="208"/>
      <c r="QYX2" s="208"/>
      <c r="QYY2" s="208"/>
      <c r="QYZ2" s="208"/>
      <c r="QZA2" s="208"/>
      <c r="QZB2" s="208"/>
      <c r="QZC2" s="208"/>
      <c r="QZD2" s="208"/>
      <c r="QZE2" s="208"/>
      <c r="QZF2" s="208"/>
      <c r="QZG2" s="208"/>
      <c r="QZH2" s="208"/>
      <c r="QZI2" s="208"/>
      <c r="QZJ2" s="208"/>
      <c r="QZK2" s="208"/>
      <c r="QZL2" s="208"/>
      <c r="QZM2" s="208"/>
      <c r="QZN2" s="208"/>
      <c r="QZO2" s="208"/>
      <c r="QZP2" s="208"/>
      <c r="QZQ2" s="208"/>
      <c r="QZR2" s="208"/>
      <c r="QZS2" s="208"/>
      <c r="QZT2" s="208"/>
      <c r="QZU2" s="208"/>
      <c r="QZV2" s="208"/>
      <c r="QZW2" s="208"/>
      <c r="QZX2" s="208"/>
      <c r="QZY2" s="208"/>
      <c r="QZZ2" s="208"/>
      <c r="RAA2" s="208"/>
      <c r="RAB2" s="208"/>
      <c r="RAC2" s="208"/>
      <c r="RAD2" s="208"/>
      <c r="RAE2" s="208"/>
      <c r="RAF2" s="208"/>
      <c r="RAG2" s="208"/>
      <c r="RAH2" s="208"/>
      <c r="RAI2" s="208"/>
      <c r="RAJ2" s="208"/>
      <c r="RAK2" s="208"/>
      <c r="RAL2" s="208"/>
      <c r="RAM2" s="208"/>
      <c r="RAN2" s="208"/>
      <c r="RAO2" s="208"/>
      <c r="RAP2" s="208"/>
      <c r="RAQ2" s="208"/>
      <c r="RAR2" s="208"/>
      <c r="RAS2" s="208"/>
      <c r="RAT2" s="208"/>
      <c r="RAU2" s="208"/>
      <c r="RAV2" s="208"/>
      <c r="RAW2" s="208"/>
      <c r="RAX2" s="208"/>
      <c r="RAY2" s="208"/>
      <c r="RAZ2" s="208"/>
      <c r="RBA2" s="208"/>
      <c r="RBB2" s="208"/>
      <c r="RBC2" s="208"/>
      <c r="RBD2" s="208"/>
      <c r="RBE2" s="208"/>
      <c r="RBF2" s="208"/>
      <c r="RBG2" s="208"/>
      <c r="RBH2" s="208"/>
      <c r="RBI2" s="208"/>
      <c r="RBJ2" s="208"/>
      <c r="RBK2" s="208"/>
      <c r="RBL2" s="208"/>
      <c r="RBM2" s="208"/>
      <c r="RBN2" s="208"/>
      <c r="RBO2" s="208"/>
      <c r="RBP2" s="208"/>
      <c r="RBQ2" s="208"/>
      <c r="RBR2" s="208"/>
      <c r="RBS2" s="208"/>
      <c r="RBT2" s="208"/>
      <c r="RBU2" s="208"/>
      <c r="RBV2" s="208"/>
      <c r="RBW2" s="208"/>
      <c r="RBX2" s="208"/>
      <c r="RBY2" s="208"/>
      <c r="RBZ2" s="208"/>
      <c r="RCA2" s="208"/>
      <c r="RCB2" s="208"/>
      <c r="RCC2" s="208"/>
      <c r="RCD2" s="208"/>
      <c r="RCE2" s="208"/>
      <c r="RCF2" s="208"/>
      <c r="RCG2" s="208"/>
      <c r="RCH2" s="208"/>
      <c r="RCI2" s="208"/>
      <c r="RCJ2" s="208"/>
      <c r="RCK2" s="208"/>
      <c r="RCL2" s="208"/>
      <c r="RCM2" s="208"/>
      <c r="RCN2" s="208"/>
      <c r="RCO2" s="208"/>
      <c r="RCP2" s="208"/>
      <c r="RCQ2" s="208"/>
      <c r="RCR2" s="208"/>
      <c r="RCS2" s="208"/>
      <c r="RCT2" s="208"/>
      <c r="RCU2" s="208"/>
      <c r="RCV2" s="208"/>
      <c r="RCW2" s="208"/>
      <c r="RCX2" s="208"/>
      <c r="RCY2" s="208"/>
      <c r="RCZ2" s="208"/>
      <c r="RDA2" s="208"/>
      <c r="RDB2" s="208"/>
      <c r="RDC2" s="208"/>
      <c r="RDD2" s="208"/>
      <c r="RDE2" s="208"/>
      <c r="RDF2" s="208"/>
      <c r="RDG2" s="208"/>
      <c r="RDH2" s="208"/>
      <c r="RDI2" s="208"/>
      <c r="RDJ2" s="208"/>
      <c r="RDK2" s="208"/>
      <c r="RDL2" s="208"/>
      <c r="RDM2" s="208"/>
      <c r="RDN2" s="208"/>
      <c r="RDO2" s="208"/>
      <c r="RDP2" s="208"/>
      <c r="RDQ2" s="208"/>
      <c r="RDR2" s="208"/>
      <c r="RDS2" s="208"/>
      <c r="RDT2" s="208"/>
      <c r="RDU2" s="208"/>
      <c r="RDV2" s="208"/>
      <c r="RDW2" s="208"/>
      <c r="RDX2" s="208"/>
      <c r="RDY2" s="208"/>
      <c r="RDZ2" s="208"/>
      <c r="REA2" s="208"/>
      <c r="REB2" s="208"/>
      <c r="REC2" s="208"/>
      <c r="RED2" s="208"/>
      <c r="REE2" s="208"/>
      <c r="REF2" s="208"/>
      <c r="REG2" s="208"/>
      <c r="REH2" s="208"/>
      <c r="REI2" s="208"/>
      <c r="REJ2" s="208"/>
      <c r="REK2" s="208"/>
      <c r="REL2" s="208"/>
      <c r="REM2" s="208"/>
      <c r="REN2" s="208"/>
      <c r="REO2" s="208"/>
      <c r="REP2" s="208"/>
      <c r="REQ2" s="208"/>
      <c r="RER2" s="208"/>
      <c r="RES2" s="208"/>
      <c r="RET2" s="208"/>
      <c r="REU2" s="208"/>
      <c r="REV2" s="208"/>
      <c r="REW2" s="208"/>
      <c r="REX2" s="208"/>
      <c r="REY2" s="208"/>
      <c r="REZ2" s="208"/>
      <c r="RFA2" s="208"/>
      <c r="RFB2" s="208"/>
      <c r="RFC2" s="208"/>
      <c r="RFD2" s="208"/>
      <c r="RFE2" s="208"/>
      <c r="RFF2" s="208"/>
      <c r="RFG2" s="208"/>
      <c r="RFH2" s="208"/>
      <c r="RFI2" s="208"/>
      <c r="RFJ2" s="208"/>
      <c r="RFK2" s="208"/>
      <c r="RFL2" s="208"/>
      <c r="RFM2" s="208"/>
      <c r="RFN2" s="208"/>
      <c r="RFO2" s="208"/>
      <c r="RFP2" s="208"/>
      <c r="RFQ2" s="208"/>
      <c r="RFR2" s="208"/>
      <c r="RFS2" s="208"/>
      <c r="RFT2" s="208"/>
      <c r="RFU2" s="208"/>
      <c r="RFV2" s="208"/>
      <c r="RFW2" s="208"/>
      <c r="RFX2" s="208"/>
      <c r="RFY2" s="208"/>
      <c r="RFZ2" s="208"/>
      <c r="RGA2" s="208"/>
      <c r="RGB2" s="208"/>
      <c r="RGC2" s="208"/>
      <c r="RGD2" s="208"/>
      <c r="RGE2" s="208"/>
      <c r="RGF2" s="208"/>
      <c r="RGG2" s="208"/>
      <c r="RGH2" s="208"/>
      <c r="RGI2" s="208"/>
      <c r="RGJ2" s="208"/>
      <c r="RGK2" s="208"/>
      <c r="RGL2" s="208"/>
      <c r="RGM2" s="208"/>
      <c r="RGN2" s="208"/>
      <c r="RGO2" s="208"/>
      <c r="RGP2" s="208"/>
      <c r="RGQ2" s="208"/>
      <c r="RGR2" s="208"/>
      <c r="RGS2" s="208"/>
      <c r="RGT2" s="208"/>
      <c r="RGU2" s="208"/>
      <c r="RGV2" s="208"/>
      <c r="RGW2" s="208"/>
      <c r="RGX2" s="208"/>
      <c r="RGY2" s="208"/>
      <c r="RGZ2" s="208"/>
      <c r="RHA2" s="208"/>
      <c r="RHB2" s="208"/>
      <c r="RHC2" s="208"/>
      <c r="RHD2" s="208"/>
      <c r="RHE2" s="208"/>
      <c r="RHF2" s="208"/>
      <c r="RHG2" s="208"/>
      <c r="RHH2" s="208"/>
      <c r="RHI2" s="208"/>
      <c r="RHJ2" s="208"/>
      <c r="RHK2" s="208"/>
      <c r="RHL2" s="208"/>
      <c r="RHM2" s="208"/>
      <c r="RHN2" s="208"/>
      <c r="RHO2" s="208"/>
      <c r="RHP2" s="208"/>
      <c r="RHQ2" s="208"/>
      <c r="RHR2" s="208"/>
      <c r="RHS2" s="208"/>
      <c r="RHT2" s="208"/>
      <c r="RHU2" s="208"/>
      <c r="RHV2" s="208"/>
      <c r="RHW2" s="208"/>
      <c r="RHX2" s="208"/>
      <c r="RHY2" s="208"/>
      <c r="RHZ2" s="208"/>
      <c r="RIA2" s="208"/>
      <c r="RIB2" s="208"/>
      <c r="RIC2" s="208"/>
      <c r="RID2" s="208"/>
      <c r="RIE2" s="208"/>
      <c r="RIF2" s="208"/>
      <c r="RIG2" s="208"/>
      <c r="RIH2" s="208"/>
      <c r="RII2" s="208"/>
      <c r="RIJ2" s="208"/>
      <c r="RIK2" s="208"/>
      <c r="RIL2" s="208"/>
      <c r="RIM2" s="208"/>
      <c r="RIN2" s="208"/>
      <c r="RIO2" s="208"/>
      <c r="RIP2" s="208"/>
      <c r="RIQ2" s="208"/>
      <c r="RIR2" s="208"/>
      <c r="RIS2" s="208"/>
      <c r="RIT2" s="208"/>
      <c r="RIU2" s="208"/>
      <c r="RIV2" s="208"/>
      <c r="RIW2" s="208"/>
      <c r="RIX2" s="208"/>
      <c r="RIY2" s="208"/>
      <c r="RIZ2" s="208"/>
      <c r="RJA2" s="208"/>
      <c r="RJB2" s="208"/>
      <c r="RJC2" s="208"/>
      <c r="RJD2" s="208"/>
      <c r="RJE2" s="208"/>
      <c r="RJF2" s="208"/>
      <c r="RJG2" s="208"/>
      <c r="RJH2" s="208"/>
      <c r="RJI2" s="208"/>
      <c r="RJJ2" s="208"/>
      <c r="RJK2" s="208"/>
      <c r="RJL2" s="208"/>
      <c r="RJM2" s="208"/>
      <c r="RJN2" s="208"/>
      <c r="RJO2" s="208"/>
      <c r="RJP2" s="208"/>
      <c r="RJQ2" s="208"/>
      <c r="RJR2" s="208"/>
      <c r="RJS2" s="208"/>
      <c r="RJT2" s="208"/>
      <c r="RJU2" s="208"/>
      <c r="RJV2" s="208"/>
      <c r="RJW2" s="208"/>
      <c r="RJX2" s="208"/>
      <c r="RJY2" s="208"/>
      <c r="RJZ2" s="208"/>
      <c r="RKA2" s="208"/>
      <c r="RKB2" s="208"/>
      <c r="RKC2" s="208"/>
      <c r="RKD2" s="208"/>
      <c r="RKE2" s="208"/>
      <c r="RKF2" s="208"/>
      <c r="RKG2" s="208"/>
      <c r="RKH2" s="208"/>
      <c r="RKI2" s="208"/>
      <c r="RKJ2" s="208"/>
      <c r="RKK2" s="208"/>
      <c r="RKL2" s="208"/>
      <c r="RKM2" s="208"/>
      <c r="RKN2" s="208"/>
      <c r="RKO2" s="208"/>
      <c r="RKP2" s="208"/>
      <c r="RKQ2" s="208"/>
      <c r="RKR2" s="208"/>
      <c r="RKS2" s="208"/>
      <c r="RKT2" s="208"/>
      <c r="RKU2" s="208"/>
      <c r="RKV2" s="208"/>
      <c r="RKW2" s="208"/>
      <c r="RKX2" s="208"/>
      <c r="RKY2" s="208"/>
      <c r="RKZ2" s="208"/>
      <c r="RLA2" s="208"/>
      <c r="RLB2" s="208"/>
      <c r="RLC2" s="208"/>
      <c r="RLD2" s="208"/>
      <c r="RLE2" s="208"/>
      <c r="RLF2" s="208"/>
      <c r="RLG2" s="208"/>
      <c r="RLH2" s="208"/>
      <c r="RLI2" s="208"/>
      <c r="RLJ2" s="208"/>
      <c r="RLK2" s="208"/>
      <c r="RLL2" s="208"/>
      <c r="RLM2" s="208"/>
      <c r="RLN2" s="208"/>
      <c r="RLO2" s="208"/>
      <c r="RLP2" s="208"/>
      <c r="RLQ2" s="208"/>
      <c r="RLR2" s="208"/>
      <c r="RLS2" s="208"/>
      <c r="RLT2" s="208"/>
      <c r="RLU2" s="208"/>
      <c r="RLV2" s="208"/>
      <c r="RLW2" s="208"/>
      <c r="RLX2" s="208"/>
      <c r="RLY2" s="208"/>
      <c r="RLZ2" s="208"/>
      <c r="RMA2" s="208"/>
      <c r="RMB2" s="208"/>
      <c r="RMC2" s="208"/>
      <c r="RMD2" s="208"/>
      <c r="RME2" s="208"/>
      <c r="RMF2" s="208"/>
      <c r="RMG2" s="208"/>
      <c r="RMH2" s="208"/>
      <c r="RMI2" s="208"/>
      <c r="RMJ2" s="208"/>
      <c r="RMK2" s="208"/>
      <c r="RML2" s="208"/>
      <c r="RMM2" s="208"/>
      <c r="RMN2" s="208"/>
      <c r="RMO2" s="208"/>
      <c r="RMP2" s="208"/>
      <c r="RMQ2" s="208"/>
      <c r="RMR2" s="208"/>
      <c r="RMS2" s="208"/>
      <c r="RMT2" s="208"/>
      <c r="RMU2" s="208"/>
      <c r="RMV2" s="208"/>
      <c r="RMW2" s="208"/>
      <c r="RMX2" s="208"/>
      <c r="RMY2" s="208"/>
      <c r="RMZ2" s="208"/>
      <c r="RNA2" s="208"/>
      <c r="RNB2" s="208"/>
      <c r="RNC2" s="208"/>
      <c r="RND2" s="208"/>
      <c r="RNE2" s="208"/>
      <c r="RNF2" s="208"/>
      <c r="RNG2" s="208"/>
      <c r="RNH2" s="208"/>
      <c r="RNI2" s="208"/>
      <c r="RNJ2" s="208"/>
      <c r="RNK2" s="208"/>
      <c r="RNL2" s="208"/>
      <c r="RNM2" s="208"/>
      <c r="RNN2" s="208"/>
      <c r="RNO2" s="208"/>
      <c r="RNP2" s="208"/>
      <c r="RNQ2" s="208"/>
      <c r="RNR2" s="208"/>
      <c r="RNS2" s="208"/>
      <c r="RNT2" s="208"/>
      <c r="RNU2" s="208"/>
      <c r="RNV2" s="208"/>
      <c r="RNW2" s="208"/>
      <c r="RNX2" s="208"/>
      <c r="RNY2" s="208"/>
      <c r="RNZ2" s="208"/>
      <c r="ROA2" s="208"/>
      <c r="ROB2" s="208"/>
      <c r="ROC2" s="208"/>
      <c r="ROD2" s="208"/>
      <c r="ROE2" s="208"/>
      <c r="ROF2" s="208"/>
      <c r="ROG2" s="208"/>
      <c r="ROH2" s="208"/>
      <c r="ROI2" s="208"/>
      <c r="ROJ2" s="208"/>
      <c r="ROK2" s="208"/>
      <c r="ROL2" s="208"/>
      <c r="ROM2" s="208"/>
      <c r="RON2" s="208"/>
      <c r="ROO2" s="208"/>
      <c r="ROP2" s="208"/>
      <c r="ROQ2" s="208"/>
      <c r="ROR2" s="208"/>
      <c r="ROS2" s="208"/>
      <c r="ROT2" s="208"/>
      <c r="ROU2" s="208"/>
      <c r="ROV2" s="208"/>
      <c r="ROW2" s="208"/>
      <c r="ROX2" s="208"/>
      <c r="ROY2" s="208"/>
      <c r="ROZ2" s="208"/>
      <c r="RPA2" s="208"/>
      <c r="RPB2" s="208"/>
      <c r="RPC2" s="208"/>
      <c r="RPD2" s="208"/>
      <c r="RPE2" s="208"/>
      <c r="RPF2" s="208"/>
      <c r="RPG2" s="208"/>
      <c r="RPH2" s="208"/>
      <c r="RPI2" s="208"/>
      <c r="RPJ2" s="208"/>
      <c r="RPK2" s="208"/>
      <c r="RPL2" s="208"/>
      <c r="RPM2" s="208"/>
      <c r="RPN2" s="208"/>
      <c r="RPO2" s="208"/>
      <c r="RPP2" s="208"/>
      <c r="RPQ2" s="208"/>
      <c r="RPR2" s="208"/>
      <c r="RPS2" s="208"/>
      <c r="RPT2" s="208"/>
      <c r="RPU2" s="208"/>
      <c r="RPV2" s="208"/>
      <c r="RPW2" s="208"/>
      <c r="RPX2" s="208"/>
      <c r="RPY2" s="208"/>
      <c r="RPZ2" s="208"/>
      <c r="RQA2" s="208"/>
      <c r="RQB2" s="208"/>
      <c r="RQC2" s="208"/>
      <c r="RQD2" s="208"/>
      <c r="RQE2" s="208"/>
      <c r="RQF2" s="208"/>
      <c r="RQG2" s="208"/>
      <c r="RQH2" s="208"/>
      <c r="RQI2" s="208"/>
      <c r="RQJ2" s="208"/>
      <c r="RQK2" s="208"/>
      <c r="RQL2" s="208"/>
      <c r="RQM2" s="208"/>
      <c r="RQN2" s="208"/>
      <c r="RQO2" s="208"/>
      <c r="RQP2" s="208"/>
      <c r="RQQ2" s="208"/>
      <c r="RQR2" s="208"/>
      <c r="RQS2" s="208"/>
      <c r="RQT2" s="208"/>
      <c r="RQU2" s="208"/>
      <c r="RQV2" s="208"/>
      <c r="RQW2" s="208"/>
      <c r="RQX2" s="208"/>
      <c r="RQY2" s="208"/>
      <c r="RQZ2" s="208"/>
      <c r="RRA2" s="208"/>
      <c r="RRB2" s="208"/>
      <c r="RRC2" s="208"/>
      <c r="RRD2" s="208"/>
      <c r="RRE2" s="208"/>
      <c r="RRF2" s="208"/>
      <c r="RRG2" s="208"/>
      <c r="RRH2" s="208"/>
      <c r="RRI2" s="208"/>
      <c r="RRJ2" s="208"/>
      <c r="RRK2" s="208"/>
      <c r="RRL2" s="208"/>
      <c r="RRM2" s="208"/>
      <c r="RRN2" s="208"/>
      <c r="RRO2" s="208"/>
      <c r="RRP2" s="208"/>
      <c r="RRQ2" s="208"/>
      <c r="RRR2" s="208"/>
      <c r="RRS2" s="208"/>
      <c r="RRT2" s="208"/>
      <c r="RRU2" s="208"/>
      <c r="RRV2" s="208"/>
      <c r="RRW2" s="208"/>
      <c r="RRX2" s="208"/>
      <c r="RRY2" s="208"/>
      <c r="RRZ2" s="208"/>
      <c r="RSA2" s="208"/>
      <c r="RSB2" s="208"/>
      <c r="RSC2" s="208"/>
      <c r="RSD2" s="208"/>
      <c r="RSE2" s="208"/>
      <c r="RSF2" s="208"/>
      <c r="RSG2" s="208"/>
      <c r="RSH2" s="208"/>
      <c r="RSI2" s="208"/>
      <c r="RSJ2" s="208"/>
      <c r="RSK2" s="208"/>
      <c r="RSL2" s="208"/>
      <c r="RSM2" s="208"/>
      <c r="RSN2" s="208"/>
      <c r="RSO2" s="208"/>
      <c r="RSP2" s="208"/>
      <c r="RSQ2" s="208"/>
      <c r="RSR2" s="208"/>
      <c r="RSS2" s="208"/>
      <c r="RST2" s="208"/>
      <c r="RSU2" s="208"/>
      <c r="RSV2" s="208"/>
      <c r="RSW2" s="208"/>
      <c r="RSX2" s="208"/>
      <c r="RSY2" s="208"/>
      <c r="RSZ2" s="208"/>
      <c r="RTA2" s="208"/>
      <c r="RTB2" s="208"/>
      <c r="RTC2" s="208"/>
      <c r="RTD2" s="208"/>
      <c r="RTE2" s="208"/>
      <c r="RTF2" s="208"/>
      <c r="RTG2" s="208"/>
      <c r="RTH2" s="208"/>
      <c r="RTI2" s="208"/>
      <c r="RTJ2" s="208"/>
      <c r="RTK2" s="208"/>
      <c r="RTL2" s="208"/>
      <c r="RTM2" s="208"/>
      <c r="RTN2" s="208"/>
      <c r="RTO2" s="208"/>
      <c r="RTP2" s="208"/>
      <c r="RTQ2" s="208"/>
      <c r="RTR2" s="208"/>
      <c r="RTS2" s="208"/>
      <c r="RTT2" s="208"/>
      <c r="RTU2" s="208"/>
      <c r="RTV2" s="208"/>
      <c r="RTW2" s="208"/>
      <c r="RTX2" s="208"/>
      <c r="RTY2" s="208"/>
      <c r="RTZ2" s="208"/>
      <c r="RUA2" s="208"/>
      <c r="RUB2" s="208"/>
      <c r="RUC2" s="208"/>
      <c r="RUD2" s="208"/>
      <c r="RUE2" s="208"/>
      <c r="RUF2" s="208"/>
      <c r="RUG2" s="208"/>
      <c r="RUH2" s="208"/>
      <c r="RUI2" s="208"/>
      <c r="RUJ2" s="208"/>
      <c r="RUK2" s="208"/>
      <c r="RUL2" s="208"/>
      <c r="RUM2" s="208"/>
      <c r="RUN2" s="208"/>
      <c r="RUO2" s="208"/>
      <c r="RUP2" s="208"/>
      <c r="RUQ2" s="208"/>
      <c r="RUR2" s="208"/>
      <c r="RUS2" s="208"/>
      <c r="RUT2" s="208"/>
      <c r="RUU2" s="208"/>
      <c r="RUV2" s="208"/>
      <c r="RUW2" s="208"/>
      <c r="RUX2" s="208"/>
      <c r="RUY2" s="208"/>
      <c r="RUZ2" s="208"/>
      <c r="RVA2" s="208"/>
      <c r="RVB2" s="208"/>
      <c r="RVC2" s="208"/>
      <c r="RVD2" s="208"/>
      <c r="RVE2" s="208"/>
      <c r="RVF2" s="208"/>
      <c r="RVG2" s="208"/>
      <c r="RVH2" s="208"/>
      <c r="RVI2" s="208"/>
      <c r="RVJ2" s="208"/>
      <c r="RVK2" s="208"/>
      <c r="RVL2" s="208"/>
      <c r="RVM2" s="208"/>
      <c r="RVN2" s="208"/>
      <c r="RVO2" s="208"/>
      <c r="RVP2" s="208"/>
      <c r="RVQ2" s="208"/>
      <c r="RVR2" s="208"/>
      <c r="RVS2" s="208"/>
      <c r="RVT2" s="208"/>
      <c r="RVU2" s="208"/>
      <c r="RVV2" s="208"/>
      <c r="RVW2" s="208"/>
      <c r="RVX2" s="208"/>
      <c r="RVY2" s="208"/>
      <c r="RVZ2" s="208"/>
      <c r="RWA2" s="208"/>
      <c r="RWB2" s="208"/>
      <c r="RWC2" s="208"/>
      <c r="RWD2" s="208"/>
      <c r="RWE2" s="208"/>
      <c r="RWF2" s="208"/>
      <c r="RWG2" s="208"/>
      <c r="RWH2" s="208"/>
      <c r="RWI2" s="208"/>
      <c r="RWJ2" s="208"/>
      <c r="RWK2" s="208"/>
      <c r="RWL2" s="208"/>
      <c r="RWM2" s="208"/>
      <c r="RWN2" s="208"/>
      <c r="RWO2" s="208"/>
      <c r="RWP2" s="208"/>
      <c r="RWQ2" s="208"/>
      <c r="RWR2" s="208"/>
      <c r="RWS2" s="208"/>
      <c r="RWT2" s="208"/>
      <c r="RWU2" s="208"/>
      <c r="RWV2" s="208"/>
      <c r="RWW2" s="208"/>
      <c r="RWX2" s="208"/>
      <c r="RWY2" s="208"/>
      <c r="RWZ2" s="208"/>
      <c r="RXA2" s="208"/>
      <c r="RXB2" s="208"/>
      <c r="RXC2" s="208"/>
      <c r="RXD2" s="208"/>
      <c r="RXE2" s="208"/>
      <c r="RXF2" s="208"/>
      <c r="RXG2" s="208"/>
      <c r="RXH2" s="208"/>
      <c r="RXI2" s="208"/>
      <c r="RXJ2" s="208"/>
      <c r="RXK2" s="208"/>
      <c r="RXL2" s="208"/>
      <c r="RXM2" s="208"/>
      <c r="RXN2" s="208"/>
      <c r="RXO2" s="208"/>
      <c r="RXP2" s="208"/>
      <c r="RXQ2" s="208"/>
      <c r="RXR2" s="208"/>
      <c r="RXS2" s="208"/>
      <c r="RXT2" s="208"/>
      <c r="RXU2" s="208"/>
      <c r="RXV2" s="208"/>
      <c r="RXW2" s="208"/>
      <c r="RXX2" s="208"/>
      <c r="RXY2" s="208"/>
      <c r="RXZ2" s="208"/>
      <c r="RYA2" s="208"/>
      <c r="RYB2" s="208"/>
      <c r="RYC2" s="208"/>
      <c r="RYD2" s="208"/>
      <c r="RYE2" s="208"/>
      <c r="RYF2" s="208"/>
      <c r="RYG2" s="208"/>
      <c r="RYH2" s="208"/>
      <c r="RYI2" s="208"/>
      <c r="RYJ2" s="208"/>
      <c r="RYK2" s="208"/>
      <c r="RYL2" s="208"/>
      <c r="RYM2" s="208"/>
      <c r="RYN2" s="208"/>
      <c r="RYO2" s="208"/>
      <c r="RYP2" s="208"/>
      <c r="RYQ2" s="208"/>
      <c r="RYR2" s="208"/>
      <c r="RYS2" s="208"/>
      <c r="RYT2" s="208"/>
      <c r="RYU2" s="208"/>
      <c r="RYV2" s="208"/>
      <c r="RYW2" s="208"/>
      <c r="RYX2" s="208"/>
      <c r="RYY2" s="208"/>
      <c r="RYZ2" s="208"/>
      <c r="RZA2" s="208"/>
      <c r="RZB2" s="208"/>
      <c r="RZC2" s="208"/>
      <c r="RZD2" s="208"/>
      <c r="RZE2" s="208"/>
      <c r="RZF2" s="208"/>
      <c r="RZG2" s="208"/>
      <c r="RZH2" s="208"/>
      <c r="RZI2" s="208"/>
      <c r="RZJ2" s="208"/>
      <c r="RZK2" s="208"/>
      <c r="RZL2" s="208"/>
      <c r="RZM2" s="208"/>
      <c r="RZN2" s="208"/>
      <c r="RZO2" s="208"/>
      <c r="RZP2" s="208"/>
      <c r="RZQ2" s="208"/>
      <c r="RZR2" s="208"/>
      <c r="RZS2" s="208"/>
      <c r="RZT2" s="208"/>
      <c r="RZU2" s="208"/>
      <c r="RZV2" s="208"/>
      <c r="RZW2" s="208"/>
      <c r="RZX2" s="208"/>
      <c r="RZY2" s="208"/>
      <c r="RZZ2" s="208"/>
      <c r="SAA2" s="208"/>
      <c r="SAB2" s="208"/>
      <c r="SAC2" s="208"/>
      <c r="SAD2" s="208"/>
      <c r="SAE2" s="208"/>
      <c r="SAF2" s="208"/>
      <c r="SAG2" s="208"/>
      <c r="SAH2" s="208"/>
      <c r="SAI2" s="208"/>
      <c r="SAJ2" s="208"/>
      <c r="SAK2" s="208"/>
      <c r="SAL2" s="208"/>
      <c r="SAM2" s="208"/>
      <c r="SAN2" s="208"/>
      <c r="SAO2" s="208"/>
      <c r="SAP2" s="208"/>
      <c r="SAQ2" s="208"/>
      <c r="SAR2" s="208"/>
      <c r="SAS2" s="208"/>
      <c r="SAT2" s="208"/>
      <c r="SAU2" s="208"/>
      <c r="SAV2" s="208"/>
      <c r="SAW2" s="208"/>
      <c r="SAX2" s="208"/>
      <c r="SAY2" s="208"/>
      <c r="SAZ2" s="208"/>
      <c r="SBA2" s="208"/>
      <c r="SBB2" s="208"/>
      <c r="SBC2" s="208"/>
      <c r="SBD2" s="208"/>
      <c r="SBE2" s="208"/>
      <c r="SBF2" s="208"/>
      <c r="SBG2" s="208"/>
      <c r="SBH2" s="208"/>
      <c r="SBI2" s="208"/>
      <c r="SBJ2" s="208"/>
      <c r="SBK2" s="208"/>
      <c r="SBL2" s="208"/>
      <c r="SBM2" s="208"/>
      <c r="SBN2" s="208"/>
      <c r="SBO2" s="208"/>
      <c r="SBP2" s="208"/>
      <c r="SBQ2" s="208"/>
      <c r="SBR2" s="208"/>
      <c r="SBS2" s="208"/>
      <c r="SBT2" s="208"/>
      <c r="SBU2" s="208"/>
      <c r="SBV2" s="208"/>
      <c r="SBW2" s="208"/>
      <c r="SBX2" s="208"/>
      <c r="SBY2" s="208"/>
      <c r="SBZ2" s="208"/>
      <c r="SCA2" s="208"/>
      <c r="SCB2" s="208"/>
      <c r="SCC2" s="208"/>
      <c r="SCD2" s="208"/>
      <c r="SCE2" s="208"/>
      <c r="SCF2" s="208"/>
      <c r="SCG2" s="208"/>
      <c r="SCH2" s="208"/>
      <c r="SCI2" s="208"/>
      <c r="SCJ2" s="208"/>
      <c r="SCK2" s="208"/>
      <c r="SCL2" s="208"/>
      <c r="SCM2" s="208"/>
      <c r="SCN2" s="208"/>
      <c r="SCO2" s="208"/>
      <c r="SCP2" s="208"/>
      <c r="SCQ2" s="208"/>
      <c r="SCR2" s="208"/>
      <c r="SCS2" s="208"/>
      <c r="SCT2" s="208"/>
      <c r="SCU2" s="208"/>
      <c r="SCV2" s="208"/>
      <c r="SCW2" s="208"/>
      <c r="SCX2" s="208"/>
      <c r="SCY2" s="208"/>
      <c r="SCZ2" s="208"/>
      <c r="SDA2" s="208"/>
      <c r="SDB2" s="208"/>
      <c r="SDC2" s="208"/>
      <c r="SDD2" s="208"/>
      <c r="SDE2" s="208"/>
      <c r="SDF2" s="208"/>
      <c r="SDG2" s="208"/>
      <c r="SDH2" s="208"/>
      <c r="SDI2" s="208"/>
      <c r="SDJ2" s="208"/>
      <c r="SDK2" s="208"/>
      <c r="SDL2" s="208"/>
      <c r="SDM2" s="208"/>
      <c r="SDN2" s="208"/>
      <c r="SDO2" s="208"/>
      <c r="SDP2" s="208"/>
      <c r="SDQ2" s="208"/>
      <c r="SDR2" s="208"/>
      <c r="SDS2" s="208"/>
      <c r="SDT2" s="208"/>
      <c r="SDU2" s="208"/>
      <c r="SDV2" s="208"/>
      <c r="SDW2" s="208"/>
      <c r="SDX2" s="208"/>
      <c r="SDY2" s="208"/>
      <c r="SDZ2" s="208"/>
      <c r="SEA2" s="208"/>
      <c r="SEB2" s="208"/>
      <c r="SEC2" s="208"/>
      <c r="SED2" s="208"/>
      <c r="SEE2" s="208"/>
      <c r="SEF2" s="208"/>
      <c r="SEG2" s="208"/>
      <c r="SEH2" s="208"/>
      <c r="SEI2" s="208"/>
      <c r="SEJ2" s="208"/>
      <c r="SEK2" s="208"/>
      <c r="SEL2" s="208"/>
      <c r="SEM2" s="208"/>
      <c r="SEN2" s="208"/>
      <c r="SEO2" s="208"/>
      <c r="SEP2" s="208"/>
      <c r="SEQ2" s="208"/>
      <c r="SER2" s="208"/>
      <c r="SES2" s="208"/>
      <c r="SET2" s="208"/>
      <c r="SEU2" s="208"/>
      <c r="SEV2" s="208"/>
      <c r="SEW2" s="208"/>
      <c r="SEX2" s="208"/>
      <c r="SEY2" s="208"/>
      <c r="SEZ2" s="208"/>
      <c r="SFA2" s="208"/>
      <c r="SFB2" s="208"/>
      <c r="SFC2" s="208"/>
      <c r="SFD2" s="208"/>
      <c r="SFE2" s="208"/>
      <c r="SFF2" s="208"/>
      <c r="SFG2" s="208"/>
      <c r="SFH2" s="208"/>
      <c r="SFI2" s="208"/>
      <c r="SFJ2" s="208"/>
      <c r="SFK2" s="208"/>
      <c r="SFL2" s="208"/>
      <c r="SFM2" s="208"/>
      <c r="SFN2" s="208"/>
      <c r="SFO2" s="208"/>
      <c r="SFP2" s="208"/>
      <c r="SFQ2" s="208"/>
      <c r="SFR2" s="208"/>
      <c r="SFS2" s="208"/>
      <c r="SFT2" s="208"/>
      <c r="SFU2" s="208"/>
      <c r="SFV2" s="208"/>
      <c r="SFW2" s="208"/>
      <c r="SFX2" s="208"/>
      <c r="SFY2" s="208"/>
      <c r="SFZ2" s="208"/>
      <c r="SGA2" s="208"/>
      <c r="SGB2" s="208"/>
      <c r="SGC2" s="208"/>
      <c r="SGD2" s="208"/>
      <c r="SGE2" s="208"/>
      <c r="SGF2" s="208"/>
      <c r="SGG2" s="208"/>
      <c r="SGH2" s="208"/>
      <c r="SGI2" s="208"/>
      <c r="SGJ2" s="208"/>
      <c r="SGK2" s="208"/>
      <c r="SGL2" s="208"/>
      <c r="SGM2" s="208"/>
      <c r="SGN2" s="208"/>
      <c r="SGO2" s="208"/>
      <c r="SGP2" s="208"/>
      <c r="SGQ2" s="208"/>
      <c r="SGR2" s="208"/>
      <c r="SGS2" s="208"/>
      <c r="SGT2" s="208"/>
      <c r="SGU2" s="208"/>
      <c r="SGV2" s="208"/>
      <c r="SGW2" s="208"/>
      <c r="SGX2" s="208"/>
      <c r="SGY2" s="208"/>
      <c r="SGZ2" s="208"/>
      <c r="SHA2" s="208"/>
      <c r="SHB2" s="208"/>
      <c r="SHC2" s="208"/>
      <c r="SHD2" s="208"/>
      <c r="SHE2" s="208"/>
      <c r="SHF2" s="208"/>
      <c r="SHG2" s="208"/>
      <c r="SHH2" s="208"/>
      <c r="SHI2" s="208"/>
      <c r="SHJ2" s="208"/>
      <c r="SHK2" s="208"/>
      <c r="SHL2" s="208"/>
      <c r="SHM2" s="208"/>
      <c r="SHN2" s="208"/>
      <c r="SHO2" s="208"/>
      <c r="SHP2" s="208"/>
      <c r="SHQ2" s="208"/>
      <c r="SHR2" s="208"/>
      <c r="SHS2" s="208"/>
      <c r="SHT2" s="208"/>
      <c r="SHU2" s="208"/>
      <c r="SHV2" s="208"/>
      <c r="SHW2" s="208"/>
      <c r="SHX2" s="208"/>
      <c r="SHY2" s="208"/>
      <c r="SHZ2" s="208"/>
      <c r="SIA2" s="208"/>
      <c r="SIB2" s="208"/>
      <c r="SIC2" s="208"/>
      <c r="SID2" s="208"/>
      <c r="SIE2" s="208"/>
      <c r="SIF2" s="208"/>
      <c r="SIG2" s="208"/>
      <c r="SIH2" s="208"/>
      <c r="SII2" s="208"/>
      <c r="SIJ2" s="208"/>
      <c r="SIK2" s="208"/>
      <c r="SIL2" s="208"/>
      <c r="SIM2" s="208"/>
      <c r="SIN2" s="208"/>
      <c r="SIO2" s="208"/>
      <c r="SIP2" s="208"/>
      <c r="SIQ2" s="208"/>
      <c r="SIR2" s="208"/>
      <c r="SIS2" s="208"/>
      <c r="SIT2" s="208"/>
      <c r="SIU2" s="208"/>
      <c r="SIV2" s="208"/>
      <c r="SIW2" s="208"/>
      <c r="SIX2" s="208"/>
      <c r="SIY2" s="208"/>
      <c r="SIZ2" s="208"/>
      <c r="SJA2" s="208"/>
      <c r="SJB2" s="208"/>
      <c r="SJC2" s="208"/>
      <c r="SJD2" s="208"/>
      <c r="SJE2" s="208"/>
      <c r="SJF2" s="208"/>
      <c r="SJG2" s="208"/>
      <c r="SJH2" s="208"/>
      <c r="SJI2" s="208"/>
      <c r="SJJ2" s="208"/>
      <c r="SJK2" s="208"/>
      <c r="SJL2" s="208"/>
      <c r="SJM2" s="208"/>
      <c r="SJN2" s="208"/>
      <c r="SJO2" s="208"/>
      <c r="SJP2" s="208"/>
      <c r="SJQ2" s="208"/>
      <c r="SJR2" s="208"/>
      <c r="SJS2" s="208"/>
      <c r="SJT2" s="208"/>
      <c r="SJU2" s="208"/>
      <c r="SJV2" s="208"/>
      <c r="SJW2" s="208"/>
      <c r="SJX2" s="208"/>
      <c r="SJY2" s="208"/>
      <c r="SJZ2" s="208"/>
      <c r="SKA2" s="208"/>
      <c r="SKB2" s="208"/>
      <c r="SKC2" s="208"/>
      <c r="SKD2" s="208"/>
      <c r="SKE2" s="208"/>
      <c r="SKF2" s="208"/>
      <c r="SKG2" s="208"/>
      <c r="SKH2" s="208"/>
      <c r="SKI2" s="208"/>
      <c r="SKJ2" s="208"/>
      <c r="SKK2" s="208"/>
      <c r="SKL2" s="208"/>
      <c r="SKM2" s="208"/>
      <c r="SKN2" s="208"/>
      <c r="SKO2" s="208"/>
      <c r="SKP2" s="208"/>
      <c r="SKQ2" s="208"/>
      <c r="SKR2" s="208"/>
      <c r="SKS2" s="208"/>
      <c r="SKT2" s="208"/>
      <c r="SKU2" s="208"/>
      <c r="SKV2" s="208"/>
      <c r="SKW2" s="208"/>
      <c r="SKX2" s="208"/>
      <c r="SKY2" s="208"/>
      <c r="SKZ2" s="208"/>
      <c r="SLA2" s="208"/>
      <c r="SLB2" s="208"/>
      <c r="SLC2" s="208"/>
      <c r="SLD2" s="208"/>
      <c r="SLE2" s="208"/>
      <c r="SLF2" s="208"/>
      <c r="SLG2" s="208"/>
      <c r="SLH2" s="208"/>
      <c r="SLI2" s="208"/>
      <c r="SLJ2" s="208"/>
      <c r="SLK2" s="208"/>
      <c r="SLL2" s="208"/>
      <c r="SLM2" s="208"/>
      <c r="SLN2" s="208"/>
      <c r="SLO2" s="208"/>
      <c r="SLP2" s="208"/>
      <c r="SLQ2" s="208"/>
      <c r="SLR2" s="208"/>
      <c r="SLS2" s="208"/>
      <c r="SLT2" s="208"/>
      <c r="SLU2" s="208"/>
      <c r="SLV2" s="208"/>
      <c r="SLW2" s="208"/>
      <c r="SLX2" s="208"/>
      <c r="SLY2" s="208"/>
      <c r="SLZ2" s="208"/>
      <c r="SMA2" s="208"/>
      <c r="SMB2" s="208"/>
      <c r="SMC2" s="208"/>
      <c r="SMD2" s="208"/>
      <c r="SME2" s="208"/>
      <c r="SMF2" s="208"/>
      <c r="SMG2" s="208"/>
      <c r="SMH2" s="208"/>
      <c r="SMI2" s="208"/>
      <c r="SMJ2" s="208"/>
      <c r="SMK2" s="208"/>
      <c r="SML2" s="208"/>
      <c r="SMM2" s="208"/>
      <c r="SMN2" s="208"/>
      <c r="SMO2" s="208"/>
      <c r="SMP2" s="208"/>
      <c r="SMQ2" s="208"/>
      <c r="SMR2" s="208"/>
      <c r="SMS2" s="208"/>
      <c r="SMT2" s="208"/>
      <c r="SMU2" s="208"/>
      <c r="SMV2" s="208"/>
      <c r="SMW2" s="208"/>
      <c r="SMX2" s="208"/>
      <c r="SMY2" s="208"/>
      <c r="SMZ2" s="208"/>
      <c r="SNA2" s="208"/>
      <c r="SNB2" s="208"/>
      <c r="SNC2" s="208"/>
      <c r="SND2" s="208"/>
      <c r="SNE2" s="208"/>
      <c r="SNF2" s="208"/>
      <c r="SNG2" s="208"/>
      <c r="SNH2" s="208"/>
      <c r="SNI2" s="208"/>
      <c r="SNJ2" s="208"/>
      <c r="SNK2" s="208"/>
      <c r="SNL2" s="208"/>
      <c r="SNM2" s="208"/>
      <c r="SNN2" s="208"/>
      <c r="SNO2" s="208"/>
      <c r="SNP2" s="208"/>
      <c r="SNQ2" s="208"/>
      <c r="SNR2" s="208"/>
      <c r="SNS2" s="208"/>
      <c r="SNT2" s="208"/>
      <c r="SNU2" s="208"/>
      <c r="SNV2" s="208"/>
      <c r="SNW2" s="208"/>
      <c r="SNX2" s="208"/>
      <c r="SNY2" s="208"/>
      <c r="SNZ2" s="208"/>
      <c r="SOA2" s="208"/>
      <c r="SOB2" s="208"/>
      <c r="SOC2" s="208"/>
      <c r="SOD2" s="208"/>
      <c r="SOE2" s="208"/>
      <c r="SOF2" s="208"/>
      <c r="SOG2" s="208"/>
      <c r="SOH2" s="208"/>
      <c r="SOI2" s="208"/>
      <c r="SOJ2" s="208"/>
      <c r="SOK2" s="208"/>
      <c r="SOL2" s="208"/>
      <c r="SOM2" s="208"/>
      <c r="SON2" s="208"/>
      <c r="SOO2" s="208"/>
      <c r="SOP2" s="208"/>
      <c r="SOQ2" s="208"/>
      <c r="SOR2" s="208"/>
      <c r="SOS2" s="208"/>
      <c r="SOT2" s="208"/>
      <c r="SOU2" s="208"/>
      <c r="SOV2" s="208"/>
      <c r="SOW2" s="208"/>
      <c r="SOX2" s="208"/>
      <c r="SOY2" s="208"/>
      <c r="SOZ2" s="208"/>
      <c r="SPA2" s="208"/>
      <c r="SPB2" s="208"/>
      <c r="SPC2" s="208"/>
      <c r="SPD2" s="208"/>
      <c r="SPE2" s="208"/>
      <c r="SPF2" s="208"/>
      <c r="SPG2" s="208"/>
      <c r="SPH2" s="208"/>
      <c r="SPI2" s="208"/>
      <c r="SPJ2" s="208"/>
      <c r="SPK2" s="208"/>
      <c r="SPL2" s="208"/>
      <c r="SPM2" s="208"/>
      <c r="SPN2" s="208"/>
      <c r="SPO2" s="208"/>
      <c r="SPP2" s="208"/>
      <c r="SPQ2" s="208"/>
      <c r="SPR2" s="208"/>
      <c r="SPS2" s="208"/>
      <c r="SPT2" s="208"/>
      <c r="SPU2" s="208"/>
      <c r="SPV2" s="208"/>
      <c r="SPW2" s="208"/>
      <c r="SPX2" s="208"/>
      <c r="SPY2" s="208"/>
      <c r="SPZ2" s="208"/>
      <c r="SQA2" s="208"/>
      <c r="SQB2" s="208"/>
      <c r="SQC2" s="208"/>
      <c r="SQD2" s="208"/>
      <c r="SQE2" s="208"/>
      <c r="SQF2" s="208"/>
      <c r="SQG2" s="208"/>
      <c r="SQH2" s="208"/>
      <c r="SQI2" s="208"/>
      <c r="SQJ2" s="208"/>
      <c r="SQK2" s="208"/>
      <c r="SQL2" s="208"/>
      <c r="SQM2" s="208"/>
      <c r="SQN2" s="208"/>
      <c r="SQO2" s="208"/>
      <c r="SQP2" s="208"/>
      <c r="SQQ2" s="208"/>
      <c r="SQR2" s="208"/>
      <c r="SQS2" s="208"/>
      <c r="SQT2" s="208"/>
      <c r="SQU2" s="208"/>
      <c r="SQV2" s="208"/>
      <c r="SQW2" s="208"/>
      <c r="SQX2" s="208"/>
      <c r="SQY2" s="208"/>
      <c r="SQZ2" s="208"/>
      <c r="SRA2" s="208"/>
      <c r="SRB2" s="208"/>
      <c r="SRC2" s="208"/>
      <c r="SRD2" s="208"/>
      <c r="SRE2" s="208"/>
      <c r="SRF2" s="208"/>
      <c r="SRG2" s="208"/>
      <c r="SRH2" s="208"/>
      <c r="SRI2" s="208"/>
      <c r="SRJ2" s="208"/>
      <c r="SRK2" s="208"/>
      <c r="SRL2" s="208"/>
      <c r="SRM2" s="208"/>
      <c r="SRN2" s="208"/>
      <c r="SRO2" s="208"/>
      <c r="SRP2" s="208"/>
      <c r="SRQ2" s="208"/>
      <c r="SRR2" s="208"/>
      <c r="SRS2" s="208"/>
      <c r="SRT2" s="208"/>
      <c r="SRU2" s="208"/>
      <c r="SRV2" s="208"/>
      <c r="SRW2" s="208"/>
      <c r="SRX2" s="208"/>
      <c r="SRY2" s="208"/>
      <c r="SRZ2" s="208"/>
      <c r="SSA2" s="208"/>
      <c r="SSB2" s="208"/>
      <c r="SSC2" s="208"/>
      <c r="SSD2" s="208"/>
      <c r="SSE2" s="208"/>
      <c r="SSF2" s="208"/>
      <c r="SSG2" s="208"/>
      <c r="SSH2" s="208"/>
      <c r="SSI2" s="208"/>
      <c r="SSJ2" s="208"/>
      <c r="SSK2" s="208"/>
      <c r="SSL2" s="208"/>
      <c r="SSM2" s="208"/>
      <c r="SSN2" s="208"/>
      <c r="SSO2" s="208"/>
      <c r="SSP2" s="208"/>
      <c r="SSQ2" s="208"/>
      <c r="SSR2" s="208"/>
      <c r="SSS2" s="208"/>
      <c r="SST2" s="208"/>
      <c r="SSU2" s="208"/>
      <c r="SSV2" s="208"/>
      <c r="SSW2" s="208"/>
      <c r="SSX2" s="208"/>
      <c r="SSY2" s="208"/>
      <c r="SSZ2" s="208"/>
      <c r="STA2" s="208"/>
      <c r="STB2" s="208"/>
      <c r="STC2" s="208"/>
      <c r="STD2" s="208"/>
      <c r="STE2" s="208"/>
      <c r="STF2" s="208"/>
      <c r="STG2" s="208"/>
      <c r="STH2" s="208"/>
      <c r="STI2" s="208"/>
      <c r="STJ2" s="208"/>
      <c r="STK2" s="208"/>
      <c r="STL2" s="208"/>
      <c r="STM2" s="208"/>
      <c r="STN2" s="208"/>
      <c r="STO2" s="208"/>
      <c r="STP2" s="208"/>
      <c r="STQ2" s="208"/>
      <c r="STR2" s="208"/>
      <c r="STS2" s="208"/>
      <c r="STT2" s="208"/>
      <c r="STU2" s="208"/>
      <c r="STV2" s="208"/>
      <c r="STW2" s="208"/>
      <c r="STX2" s="208"/>
      <c r="STY2" s="208"/>
      <c r="STZ2" s="208"/>
      <c r="SUA2" s="208"/>
      <c r="SUB2" s="208"/>
      <c r="SUC2" s="208"/>
      <c r="SUD2" s="208"/>
      <c r="SUE2" s="208"/>
      <c r="SUF2" s="208"/>
      <c r="SUG2" s="208"/>
      <c r="SUH2" s="208"/>
      <c r="SUI2" s="208"/>
      <c r="SUJ2" s="208"/>
      <c r="SUK2" s="208"/>
      <c r="SUL2" s="208"/>
      <c r="SUM2" s="208"/>
      <c r="SUN2" s="208"/>
      <c r="SUO2" s="208"/>
      <c r="SUP2" s="208"/>
      <c r="SUQ2" s="208"/>
      <c r="SUR2" s="208"/>
      <c r="SUS2" s="208"/>
      <c r="SUT2" s="208"/>
      <c r="SUU2" s="208"/>
      <c r="SUV2" s="208"/>
      <c r="SUW2" s="208"/>
      <c r="SUX2" s="208"/>
      <c r="SUY2" s="208"/>
      <c r="SUZ2" s="208"/>
      <c r="SVA2" s="208"/>
      <c r="SVB2" s="208"/>
      <c r="SVC2" s="208"/>
      <c r="SVD2" s="208"/>
      <c r="SVE2" s="208"/>
      <c r="SVF2" s="208"/>
      <c r="SVG2" s="208"/>
      <c r="SVH2" s="208"/>
      <c r="SVI2" s="208"/>
      <c r="SVJ2" s="208"/>
      <c r="SVK2" s="208"/>
      <c r="SVL2" s="208"/>
      <c r="SVM2" s="208"/>
      <c r="SVN2" s="208"/>
      <c r="SVO2" s="208"/>
      <c r="SVP2" s="208"/>
      <c r="SVQ2" s="208"/>
      <c r="SVR2" s="208"/>
      <c r="SVS2" s="208"/>
      <c r="SVT2" s="208"/>
      <c r="SVU2" s="208"/>
      <c r="SVV2" s="208"/>
      <c r="SVW2" s="208"/>
      <c r="SVX2" s="208"/>
      <c r="SVY2" s="208"/>
      <c r="SVZ2" s="208"/>
      <c r="SWA2" s="208"/>
      <c r="SWB2" s="208"/>
      <c r="SWC2" s="208"/>
      <c r="SWD2" s="208"/>
      <c r="SWE2" s="208"/>
      <c r="SWF2" s="208"/>
      <c r="SWG2" s="208"/>
      <c r="SWH2" s="208"/>
      <c r="SWI2" s="208"/>
      <c r="SWJ2" s="208"/>
      <c r="SWK2" s="208"/>
      <c r="SWL2" s="208"/>
      <c r="SWM2" s="208"/>
      <c r="SWN2" s="208"/>
      <c r="SWO2" s="208"/>
      <c r="SWP2" s="208"/>
      <c r="SWQ2" s="208"/>
      <c r="SWR2" s="208"/>
      <c r="SWS2" s="208"/>
      <c r="SWT2" s="208"/>
      <c r="SWU2" s="208"/>
      <c r="SWV2" s="208"/>
      <c r="SWW2" s="208"/>
      <c r="SWX2" s="208"/>
      <c r="SWY2" s="208"/>
      <c r="SWZ2" s="208"/>
      <c r="SXA2" s="208"/>
      <c r="SXB2" s="208"/>
      <c r="SXC2" s="208"/>
      <c r="SXD2" s="208"/>
      <c r="SXE2" s="208"/>
      <c r="SXF2" s="208"/>
      <c r="SXG2" s="208"/>
      <c r="SXH2" s="208"/>
      <c r="SXI2" s="208"/>
      <c r="SXJ2" s="208"/>
      <c r="SXK2" s="208"/>
      <c r="SXL2" s="208"/>
      <c r="SXM2" s="208"/>
      <c r="SXN2" s="208"/>
      <c r="SXO2" s="208"/>
      <c r="SXP2" s="208"/>
      <c r="SXQ2" s="208"/>
      <c r="SXR2" s="208"/>
      <c r="SXS2" s="208"/>
      <c r="SXT2" s="208"/>
      <c r="SXU2" s="208"/>
      <c r="SXV2" s="208"/>
      <c r="SXW2" s="208"/>
      <c r="SXX2" s="208"/>
      <c r="SXY2" s="208"/>
      <c r="SXZ2" s="208"/>
      <c r="SYA2" s="208"/>
      <c r="SYB2" s="208"/>
      <c r="SYC2" s="208"/>
      <c r="SYD2" s="208"/>
      <c r="SYE2" s="208"/>
      <c r="SYF2" s="208"/>
      <c r="SYG2" s="208"/>
      <c r="SYH2" s="208"/>
      <c r="SYI2" s="208"/>
      <c r="SYJ2" s="208"/>
      <c r="SYK2" s="208"/>
      <c r="SYL2" s="208"/>
      <c r="SYM2" s="208"/>
      <c r="SYN2" s="208"/>
      <c r="SYO2" s="208"/>
      <c r="SYP2" s="208"/>
      <c r="SYQ2" s="208"/>
      <c r="SYR2" s="208"/>
      <c r="SYS2" s="208"/>
      <c r="SYT2" s="208"/>
      <c r="SYU2" s="208"/>
      <c r="SYV2" s="208"/>
      <c r="SYW2" s="208"/>
      <c r="SYX2" s="208"/>
      <c r="SYY2" s="208"/>
      <c r="SYZ2" s="208"/>
      <c r="SZA2" s="208"/>
      <c r="SZB2" s="208"/>
      <c r="SZC2" s="208"/>
      <c r="SZD2" s="208"/>
      <c r="SZE2" s="208"/>
      <c r="SZF2" s="208"/>
      <c r="SZG2" s="208"/>
      <c r="SZH2" s="208"/>
      <c r="SZI2" s="208"/>
      <c r="SZJ2" s="208"/>
      <c r="SZK2" s="208"/>
      <c r="SZL2" s="208"/>
      <c r="SZM2" s="208"/>
      <c r="SZN2" s="208"/>
      <c r="SZO2" s="208"/>
      <c r="SZP2" s="208"/>
      <c r="SZQ2" s="208"/>
      <c r="SZR2" s="208"/>
      <c r="SZS2" s="208"/>
      <c r="SZT2" s="208"/>
      <c r="SZU2" s="208"/>
      <c r="SZV2" s="208"/>
      <c r="SZW2" s="208"/>
      <c r="SZX2" s="208"/>
      <c r="SZY2" s="208"/>
      <c r="SZZ2" s="208"/>
      <c r="TAA2" s="208"/>
      <c r="TAB2" s="208"/>
      <c r="TAC2" s="208"/>
      <c r="TAD2" s="208"/>
      <c r="TAE2" s="208"/>
      <c r="TAF2" s="208"/>
      <c r="TAG2" s="208"/>
      <c r="TAH2" s="208"/>
      <c r="TAI2" s="208"/>
      <c r="TAJ2" s="208"/>
      <c r="TAK2" s="208"/>
      <c r="TAL2" s="208"/>
      <c r="TAM2" s="208"/>
      <c r="TAN2" s="208"/>
      <c r="TAO2" s="208"/>
      <c r="TAP2" s="208"/>
      <c r="TAQ2" s="208"/>
      <c r="TAR2" s="208"/>
      <c r="TAS2" s="208"/>
      <c r="TAT2" s="208"/>
      <c r="TAU2" s="208"/>
      <c r="TAV2" s="208"/>
      <c r="TAW2" s="208"/>
      <c r="TAX2" s="208"/>
      <c r="TAY2" s="208"/>
      <c r="TAZ2" s="208"/>
      <c r="TBA2" s="208"/>
      <c r="TBB2" s="208"/>
      <c r="TBC2" s="208"/>
      <c r="TBD2" s="208"/>
      <c r="TBE2" s="208"/>
      <c r="TBF2" s="208"/>
      <c r="TBG2" s="208"/>
      <c r="TBH2" s="208"/>
      <c r="TBI2" s="208"/>
      <c r="TBJ2" s="208"/>
      <c r="TBK2" s="208"/>
      <c r="TBL2" s="208"/>
      <c r="TBM2" s="208"/>
      <c r="TBN2" s="208"/>
      <c r="TBO2" s="208"/>
      <c r="TBP2" s="208"/>
      <c r="TBQ2" s="208"/>
      <c r="TBR2" s="208"/>
      <c r="TBS2" s="208"/>
      <c r="TBT2" s="208"/>
      <c r="TBU2" s="208"/>
      <c r="TBV2" s="208"/>
      <c r="TBW2" s="208"/>
      <c r="TBX2" s="208"/>
      <c r="TBY2" s="208"/>
      <c r="TBZ2" s="208"/>
      <c r="TCA2" s="208"/>
      <c r="TCB2" s="208"/>
      <c r="TCC2" s="208"/>
      <c r="TCD2" s="208"/>
      <c r="TCE2" s="208"/>
      <c r="TCF2" s="208"/>
      <c r="TCG2" s="208"/>
      <c r="TCH2" s="208"/>
      <c r="TCI2" s="208"/>
      <c r="TCJ2" s="208"/>
      <c r="TCK2" s="208"/>
      <c r="TCL2" s="208"/>
      <c r="TCM2" s="208"/>
      <c r="TCN2" s="208"/>
      <c r="TCO2" s="208"/>
      <c r="TCP2" s="208"/>
      <c r="TCQ2" s="208"/>
      <c r="TCR2" s="208"/>
      <c r="TCS2" s="208"/>
      <c r="TCT2" s="208"/>
      <c r="TCU2" s="208"/>
      <c r="TCV2" s="208"/>
      <c r="TCW2" s="208"/>
      <c r="TCX2" s="208"/>
      <c r="TCY2" s="208"/>
      <c r="TCZ2" s="208"/>
      <c r="TDA2" s="208"/>
      <c r="TDB2" s="208"/>
      <c r="TDC2" s="208"/>
      <c r="TDD2" s="208"/>
      <c r="TDE2" s="208"/>
      <c r="TDF2" s="208"/>
      <c r="TDG2" s="208"/>
      <c r="TDH2" s="208"/>
      <c r="TDI2" s="208"/>
      <c r="TDJ2" s="208"/>
      <c r="TDK2" s="208"/>
      <c r="TDL2" s="208"/>
      <c r="TDM2" s="208"/>
      <c r="TDN2" s="208"/>
      <c r="TDO2" s="208"/>
      <c r="TDP2" s="208"/>
      <c r="TDQ2" s="208"/>
      <c r="TDR2" s="208"/>
      <c r="TDS2" s="208"/>
      <c r="TDT2" s="208"/>
      <c r="TDU2" s="208"/>
      <c r="TDV2" s="208"/>
      <c r="TDW2" s="208"/>
      <c r="TDX2" s="208"/>
      <c r="TDY2" s="208"/>
      <c r="TDZ2" s="208"/>
      <c r="TEA2" s="208"/>
      <c r="TEB2" s="208"/>
      <c r="TEC2" s="208"/>
      <c r="TED2" s="208"/>
      <c r="TEE2" s="208"/>
      <c r="TEF2" s="208"/>
      <c r="TEG2" s="208"/>
      <c r="TEH2" s="208"/>
      <c r="TEI2" s="208"/>
      <c r="TEJ2" s="208"/>
      <c r="TEK2" s="208"/>
      <c r="TEL2" s="208"/>
      <c r="TEM2" s="208"/>
      <c r="TEN2" s="208"/>
      <c r="TEO2" s="208"/>
      <c r="TEP2" s="208"/>
      <c r="TEQ2" s="208"/>
      <c r="TER2" s="208"/>
      <c r="TES2" s="208"/>
      <c r="TET2" s="208"/>
      <c r="TEU2" s="208"/>
      <c r="TEV2" s="208"/>
      <c r="TEW2" s="208"/>
      <c r="TEX2" s="208"/>
      <c r="TEY2" s="208"/>
      <c r="TEZ2" s="208"/>
      <c r="TFA2" s="208"/>
      <c r="TFB2" s="208"/>
      <c r="TFC2" s="208"/>
      <c r="TFD2" s="208"/>
      <c r="TFE2" s="208"/>
      <c r="TFF2" s="208"/>
      <c r="TFG2" s="208"/>
      <c r="TFH2" s="208"/>
      <c r="TFI2" s="208"/>
      <c r="TFJ2" s="208"/>
      <c r="TFK2" s="208"/>
      <c r="TFL2" s="208"/>
      <c r="TFM2" s="208"/>
      <c r="TFN2" s="208"/>
      <c r="TFO2" s="208"/>
      <c r="TFP2" s="208"/>
      <c r="TFQ2" s="208"/>
      <c r="TFR2" s="208"/>
      <c r="TFS2" s="208"/>
      <c r="TFT2" s="208"/>
      <c r="TFU2" s="208"/>
      <c r="TFV2" s="208"/>
      <c r="TFW2" s="208"/>
      <c r="TFX2" s="208"/>
      <c r="TFY2" s="208"/>
      <c r="TFZ2" s="208"/>
      <c r="TGA2" s="208"/>
      <c r="TGB2" s="208"/>
      <c r="TGC2" s="208"/>
      <c r="TGD2" s="208"/>
      <c r="TGE2" s="208"/>
      <c r="TGF2" s="208"/>
      <c r="TGG2" s="208"/>
      <c r="TGH2" s="208"/>
      <c r="TGI2" s="208"/>
      <c r="TGJ2" s="208"/>
      <c r="TGK2" s="208"/>
      <c r="TGL2" s="208"/>
      <c r="TGM2" s="208"/>
      <c r="TGN2" s="208"/>
      <c r="TGO2" s="208"/>
      <c r="TGP2" s="208"/>
      <c r="TGQ2" s="208"/>
      <c r="TGR2" s="208"/>
      <c r="TGS2" s="208"/>
      <c r="TGT2" s="208"/>
      <c r="TGU2" s="208"/>
      <c r="TGV2" s="208"/>
      <c r="TGW2" s="208"/>
      <c r="TGX2" s="208"/>
      <c r="TGY2" s="208"/>
      <c r="TGZ2" s="208"/>
      <c r="THA2" s="208"/>
      <c r="THB2" s="208"/>
      <c r="THC2" s="208"/>
      <c r="THD2" s="208"/>
      <c r="THE2" s="208"/>
      <c r="THF2" s="208"/>
      <c r="THG2" s="208"/>
      <c r="THH2" s="208"/>
      <c r="THI2" s="208"/>
      <c r="THJ2" s="208"/>
      <c r="THK2" s="208"/>
      <c r="THL2" s="208"/>
      <c r="THM2" s="208"/>
      <c r="THN2" s="208"/>
      <c r="THO2" s="208"/>
      <c r="THP2" s="208"/>
      <c r="THQ2" s="208"/>
      <c r="THR2" s="208"/>
      <c r="THS2" s="208"/>
      <c r="THT2" s="208"/>
      <c r="THU2" s="208"/>
      <c r="THV2" s="208"/>
      <c r="THW2" s="208"/>
      <c r="THX2" s="208"/>
      <c r="THY2" s="208"/>
      <c r="THZ2" s="208"/>
      <c r="TIA2" s="208"/>
      <c r="TIB2" s="208"/>
      <c r="TIC2" s="208"/>
      <c r="TID2" s="208"/>
      <c r="TIE2" s="208"/>
      <c r="TIF2" s="208"/>
      <c r="TIG2" s="208"/>
      <c r="TIH2" s="208"/>
      <c r="TII2" s="208"/>
      <c r="TIJ2" s="208"/>
      <c r="TIK2" s="208"/>
      <c r="TIL2" s="208"/>
      <c r="TIM2" s="208"/>
      <c r="TIN2" s="208"/>
      <c r="TIO2" s="208"/>
      <c r="TIP2" s="208"/>
      <c r="TIQ2" s="208"/>
      <c r="TIR2" s="208"/>
      <c r="TIS2" s="208"/>
      <c r="TIT2" s="208"/>
      <c r="TIU2" s="208"/>
      <c r="TIV2" s="208"/>
      <c r="TIW2" s="208"/>
      <c r="TIX2" s="208"/>
      <c r="TIY2" s="208"/>
      <c r="TIZ2" s="208"/>
      <c r="TJA2" s="208"/>
      <c r="TJB2" s="208"/>
      <c r="TJC2" s="208"/>
      <c r="TJD2" s="208"/>
      <c r="TJE2" s="208"/>
      <c r="TJF2" s="208"/>
      <c r="TJG2" s="208"/>
      <c r="TJH2" s="208"/>
      <c r="TJI2" s="208"/>
      <c r="TJJ2" s="208"/>
      <c r="TJK2" s="208"/>
      <c r="TJL2" s="208"/>
      <c r="TJM2" s="208"/>
      <c r="TJN2" s="208"/>
      <c r="TJO2" s="208"/>
      <c r="TJP2" s="208"/>
      <c r="TJQ2" s="208"/>
      <c r="TJR2" s="208"/>
      <c r="TJS2" s="208"/>
      <c r="TJT2" s="208"/>
      <c r="TJU2" s="208"/>
      <c r="TJV2" s="208"/>
      <c r="TJW2" s="208"/>
      <c r="TJX2" s="208"/>
      <c r="TJY2" s="208"/>
      <c r="TJZ2" s="208"/>
      <c r="TKA2" s="208"/>
      <c r="TKB2" s="208"/>
      <c r="TKC2" s="208"/>
      <c r="TKD2" s="208"/>
      <c r="TKE2" s="208"/>
      <c r="TKF2" s="208"/>
      <c r="TKG2" s="208"/>
      <c r="TKH2" s="208"/>
      <c r="TKI2" s="208"/>
      <c r="TKJ2" s="208"/>
      <c r="TKK2" s="208"/>
      <c r="TKL2" s="208"/>
      <c r="TKM2" s="208"/>
      <c r="TKN2" s="208"/>
      <c r="TKO2" s="208"/>
      <c r="TKP2" s="208"/>
      <c r="TKQ2" s="208"/>
      <c r="TKR2" s="208"/>
      <c r="TKS2" s="208"/>
      <c r="TKT2" s="208"/>
      <c r="TKU2" s="208"/>
      <c r="TKV2" s="208"/>
      <c r="TKW2" s="208"/>
      <c r="TKX2" s="208"/>
      <c r="TKY2" s="208"/>
      <c r="TKZ2" s="208"/>
      <c r="TLA2" s="208"/>
      <c r="TLB2" s="208"/>
      <c r="TLC2" s="208"/>
      <c r="TLD2" s="208"/>
      <c r="TLE2" s="208"/>
      <c r="TLF2" s="208"/>
      <c r="TLG2" s="208"/>
      <c r="TLH2" s="208"/>
      <c r="TLI2" s="208"/>
      <c r="TLJ2" s="208"/>
      <c r="TLK2" s="208"/>
      <c r="TLL2" s="208"/>
      <c r="TLM2" s="208"/>
      <c r="TLN2" s="208"/>
      <c r="TLO2" s="208"/>
      <c r="TLP2" s="208"/>
      <c r="TLQ2" s="208"/>
      <c r="TLR2" s="208"/>
      <c r="TLS2" s="208"/>
      <c r="TLT2" s="208"/>
      <c r="TLU2" s="208"/>
      <c r="TLV2" s="208"/>
      <c r="TLW2" s="208"/>
      <c r="TLX2" s="208"/>
      <c r="TLY2" s="208"/>
      <c r="TLZ2" s="208"/>
      <c r="TMA2" s="208"/>
      <c r="TMB2" s="208"/>
      <c r="TMC2" s="208"/>
      <c r="TMD2" s="208"/>
      <c r="TME2" s="208"/>
      <c r="TMF2" s="208"/>
      <c r="TMG2" s="208"/>
      <c r="TMH2" s="208"/>
      <c r="TMI2" s="208"/>
      <c r="TMJ2" s="208"/>
      <c r="TMK2" s="208"/>
      <c r="TML2" s="208"/>
      <c r="TMM2" s="208"/>
      <c r="TMN2" s="208"/>
      <c r="TMO2" s="208"/>
      <c r="TMP2" s="208"/>
      <c r="TMQ2" s="208"/>
      <c r="TMR2" s="208"/>
      <c r="TMS2" s="208"/>
      <c r="TMT2" s="208"/>
      <c r="TMU2" s="208"/>
      <c r="TMV2" s="208"/>
      <c r="TMW2" s="208"/>
      <c r="TMX2" s="208"/>
      <c r="TMY2" s="208"/>
      <c r="TMZ2" s="208"/>
      <c r="TNA2" s="208"/>
      <c r="TNB2" s="208"/>
      <c r="TNC2" s="208"/>
      <c r="TND2" s="208"/>
      <c r="TNE2" s="208"/>
      <c r="TNF2" s="208"/>
      <c r="TNG2" s="208"/>
      <c r="TNH2" s="208"/>
      <c r="TNI2" s="208"/>
      <c r="TNJ2" s="208"/>
      <c r="TNK2" s="208"/>
      <c r="TNL2" s="208"/>
      <c r="TNM2" s="208"/>
      <c r="TNN2" s="208"/>
      <c r="TNO2" s="208"/>
      <c r="TNP2" s="208"/>
      <c r="TNQ2" s="208"/>
      <c r="TNR2" s="208"/>
      <c r="TNS2" s="208"/>
      <c r="TNT2" s="208"/>
      <c r="TNU2" s="208"/>
      <c r="TNV2" s="208"/>
      <c r="TNW2" s="208"/>
      <c r="TNX2" s="208"/>
      <c r="TNY2" s="208"/>
      <c r="TNZ2" s="208"/>
      <c r="TOA2" s="208"/>
      <c r="TOB2" s="208"/>
      <c r="TOC2" s="208"/>
      <c r="TOD2" s="208"/>
      <c r="TOE2" s="208"/>
      <c r="TOF2" s="208"/>
      <c r="TOG2" s="208"/>
      <c r="TOH2" s="208"/>
      <c r="TOI2" s="208"/>
      <c r="TOJ2" s="208"/>
      <c r="TOK2" s="208"/>
      <c r="TOL2" s="208"/>
      <c r="TOM2" s="208"/>
      <c r="TON2" s="208"/>
      <c r="TOO2" s="208"/>
      <c r="TOP2" s="208"/>
      <c r="TOQ2" s="208"/>
      <c r="TOR2" s="208"/>
      <c r="TOS2" s="208"/>
      <c r="TOT2" s="208"/>
      <c r="TOU2" s="208"/>
      <c r="TOV2" s="208"/>
      <c r="TOW2" s="208"/>
      <c r="TOX2" s="208"/>
      <c r="TOY2" s="208"/>
      <c r="TOZ2" s="208"/>
      <c r="TPA2" s="208"/>
      <c r="TPB2" s="208"/>
      <c r="TPC2" s="208"/>
      <c r="TPD2" s="208"/>
      <c r="TPE2" s="208"/>
      <c r="TPF2" s="208"/>
      <c r="TPG2" s="208"/>
      <c r="TPH2" s="208"/>
      <c r="TPI2" s="208"/>
      <c r="TPJ2" s="208"/>
      <c r="TPK2" s="208"/>
      <c r="TPL2" s="208"/>
      <c r="TPM2" s="208"/>
      <c r="TPN2" s="208"/>
      <c r="TPO2" s="208"/>
      <c r="TPP2" s="208"/>
      <c r="TPQ2" s="208"/>
      <c r="TPR2" s="208"/>
      <c r="TPS2" s="208"/>
      <c r="TPT2" s="208"/>
      <c r="TPU2" s="208"/>
      <c r="TPV2" s="208"/>
      <c r="TPW2" s="208"/>
      <c r="TPX2" s="208"/>
      <c r="TPY2" s="208"/>
      <c r="TPZ2" s="208"/>
      <c r="TQA2" s="208"/>
      <c r="TQB2" s="208"/>
      <c r="TQC2" s="208"/>
      <c r="TQD2" s="208"/>
      <c r="TQE2" s="208"/>
      <c r="TQF2" s="208"/>
      <c r="TQG2" s="208"/>
      <c r="TQH2" s="208"/>
      <c r="TQI2" s="208"/>
      <c r="TQJ2" s="208"/>
      <c r="TQK2" s="208"/>
      <c r="TQL2" s="208"/>
      <c r="TQM2" s="208"/>
      <c r="TQN2" s="208"/>
      <c r="TQO2" s="208"/>
      <c r="TQP2" s="208"/>
      <c r="TQQ2" s="208"/>
      <c r="TQR2" s="208"/>
      <c r="TQS2" s="208"/>
      <c r="TQT2" s="208"/>
      <c r="TQU2" s="208"/>
      <c r="TQV2" s="208"/>
      <c r="TQW2" s="208"/>
      <c r="TQX2" s="208"/>
      <c r="TQY2" s="208"/>
      <c r="TQZ2" s="208"/>
      <c r="TRA2" s="208"/>
      <c r="TRB2" s="208"/>
      <c r="TRC2" s="208"/>
      <c r="TRD2" s="208"/>
      <c r="TRE2" s="208"/>
      <c r="TRF2" s="208"/>
      <c r="TRG2" s="208"/>
      <c r="TRH2" s="208"/>
      <c r="TRI2" s="208"/>
      <c r="TRJ2" s="208"/>
      <c r="TRK2" s="208"/>
      <c r="TRL2" s="208"/>
      <c r="TRM2" s="208"/>
      <c r="TRN2" s="208"/>
      <c r="TRO2" s="208"/>
      <c r="TRP2" s="208"/>
      <c r="TRQ2" s="208"/>
      <c r="TRR2" s="208"/>
      <c r="TRS2" s="208"/>
      <c r="TRT2" s="208"/>
      <c r="TRU2" s="208"/>
      <c r="TRV2" s="208"/>
      <c r="TRW2" s="208"/>
      <c r="TRX2" s="208"/>
      <c r="TRY2" s="208"/>
      <c r="TRZ2" s="208"/>
      <c r="TSA2" s="208"/>
      <c r="TSB2" s="208"/>
      <c r="TSC2" s="208"/>
      <c r="TSD2" s="208"/>
      <c r="TSE2" s="208"/>
      <c r="TSF2" s="208"/>
      <c r="TSG2" s="208"/>
      <c r="TSH2" s="208"/>
      <c r="TSI2" s="208"/>
      <c r="TSJ2" s="208"/>
      <c r="TSK2" s="208"/>
      <c r="TSL2" s="208"/>
      <c r="TSM2" s="208"/>
      <c r="TSN2" s="208"/>
      <c r="TSO2" s="208"/>
      <c r="TSP2" s="208"/>
      <c r="TSQ2" s="208"/>
      <c r="TSR2" s="208"/>
      <c r="TSS2" s="208"/>
      <c r="TST2" s="208"/>
      <c r="TSU2" s="208"/>
      <c r="TSV2" s="208"/>
      <c r="TSW2" s="208"/>
      <c r="TSX2" s="208"/>
      <c r="TSY2" s="208"/>
      <c r="TSZ2" s="208"/>
      <c r="TTA2" s="208"/>
      <c r="TTB2" s="208"/>
      <c r="TTC2" s="208"/>
      <c r="TTD2" s="208"/>
      <c r="TTE2" s="208"/>
      <c r="TTF2" s="208"/>
      <c r="TTG2" s="208"/>
      <c r="TTH2" s="208"/>
      <c r="TTI2" s="208"/>
      <c r="TTJ2" s="208"/>
      <c r="TTK2" s="208"/>
      <c r="TTL2" s="208"/>
      <c r="TTM2" s="208"/>
      <c r="TTN2" s="208"/>
      <c r="TTO2" s="208"/>
      <c r="TTP2" s="208"/>
      <c r="TTQ2" s="208"/>
      <c r="TTR2" s="208"/>
      <c r="TTS2" s="208"/>
      <c r="TTT2" s="208"/>
      <c r="TTU2" s="208"/>
      <c r="TTV2" s="208"/>
      <c r="TTW2" s="208"/>
      <c r="TTX2" s="208"/>
      <c r="TTY2" s="208"/>
      <c r="TTZ2" s="208"/>
      <c r="TUA2" s="208"/>
      <c r="TUB2" s="208"/>
      <c r="TUC2" s="208"/>
      <c r="TUD2" s="208"/>
      <c r="TUE2" s="208"/>
      <c r="TUF2" s="208"/>
      <c r="TUG2" s="208"/>
      <c r="TUH2" s="208"/>
      <c r="TUI2" s="208"/>
      <c r="TUJ2" s="208"/>
      <c r="TUK2" s="208"/>
      <c r="TUL2" s="208"/>
      <c r="TUM2" s="208"/>
      <c r="TUN2" s="208"/>
      <c r="TUO2" s="208"/>
      <c r="TUP2" s="208"/>
      <c r="TUQ2" s="208"/>
      <c r="TUR2" s="208"/>
      <c r="TUS2" s="208"/>
      <c r="TUT2" s="208"/>
      <c r="TUU2" s="208"/>
      <c r="TUV2" s="208"/>
      <c r="TUW2" s="208"/>
      <c r="TUX2" s="208"/>
      <c r="TUY2" s="208"/>
      <c r="TUZ2" s="208"/>
      <c r="TVA2" s="208"/>
      <c r="TVB2" s="208"/>
      <c r="TVC2" s="208"/>
      <c r="TVD2" s="208"/>
      <c r="TVE2" s="208"/>
      <c r="TVF2" s="208"/>
      <c r="TVG2" s="208"/>
      <c r="TVH2" s="208"/>
      <c r="TVI2" s="208"/>
      <c r="TVJ2" s="208"/>
      <c r="TVK2" s="208"/>
      <c r="TVL2" s="208"/>
      <c r="TVM2" s="208"/>
      <c r="TVN2" s="208"/>
      <c r="TVO2" s="208"/>
      <c r="TVP2" s="208"/>
      <c r="TVQ2" s="208"/>
      <c r="TVR2" s="208"/>
      <c r="TVS2" s="208"/>
      <c r="TVT2" s="208"/>
      <c r="TVU2" s="208"/>
      <c r="TVV2" s="208"/>
      <c r="TVW2" s="208"/>
      <c r="TVX2" s="208"/>
      <c r="TVY2" s="208"/>
      <c r="TVZ2" s="208"/>
      <c r="TWA2" s="208"/>
      <c r="TWB2" s="208"/>
      <c r="TWC2" s="208"/>
      <c r="TWD2" s="208"/>
      <c r="TWE2" s="208"/>
      <c r="TWF2" s="208"/>
      <c r="TWG2" s="208"/>
      <c r="TWH2" s="208"/>
      <c r="TWI2" s="208"/>
      <c r="TWJ2" s="208"/>
      <c r="TWK2" s="208"/>
      <c r="TWL2" s="208"/>
      <c r="TWM2" s="208"/>
      <c r="TWN2" s="208"/>
      <c r="TWO2" s="208"/>
      <c r="TWP2" s="208"/>
      <c r="TWQ2" s="208"/>
      <c r="TWR2" s="208"/>
      <c r="TWS2" s="208"/>
      <c r="TWT2" s="208"/>
      <c r="TWU2" s="208"/>
      <c r="TWV2" s="208"/>
      <c r="TWW2" s="208"/>
      <c r="TWX2" s="208"/>
      <c r="TWY2" s="208"/>
      <c r="TWZ2" s="208"/>
      <c r="TXA2" s="208"/>
      <c r="TXB2" s="208"/>
      <c r="TXC2" s="208"/>
      <c r="TXD2" s="208"/>
      <c r="TXE2" s="208"/>
      <c r="TXF2" s="208"/>
      <c r="TXG2" s="208"/>
      <c r="TXH2" s="208"/>
      <c r="TXI2" s="208"/>
      <c r="TXJ2" s="208"/>
      <c r="TXK2" s="208"/>
      <c r="TXL2" s="208"/>
      <c r="TXM2" s="208"/>
      <c r="TXN2" s="208"/>
      <c r="TXO2" s="208"/>
      <c r="TXP2" s="208"/>
      <c r="TXQ2" s="208"/>
      <c r="TXR2" s="208"/>
      <c r="TXS2" s="208"/>
      <c r="TXT2" s="208"/>
      <c r="TXU2" s="208"/>
      <c r="TXV2" s="208"/>
      <c r="TXW2" s="208"/>
      <c r="TXX2" s="208"/>
      <c r="TXY2" s="208"/>
      <c r="TXZ2" s="208"/>
      <c r="TYA2" s="208"/>
      <c r="TYB2" s="208"/>
      <c r="TYC2" s="208"/>
      <c r="TYD2" s="208"/>
      <c r="TYE2" s="208"/>
      <c r="TYF2" s="208"/>
      <c r="TYG2" s="208"/>
      <c r="TYH2" s="208"/>
      <c r="TYI2" s="208"/>
      <c r="TYJ2" s="208"/>
      <c r="TYK2" s="208"/>
      <c r="TYL2" s="208"/>
      <c r="TYM2" s="208"/>
      <c r="TYN2" s="208"/>
      <c r="TYO2" s="208"/>
      <c r="TYP2" s="208"/>
      <c r="TYQ2" s="208"/>
      <c r="TYR2" s="208"/>
      <c r="TYS2" s="208"/>
      <c r="TYT2" s="208"/>
      <c r="TYU2" s="208"/>
      <c r="TYV2" s="208"/>
      <c r="TYW2" s="208"/>
      <c r="TYX2" s="208"/>
      <c r="TYY2" s="208"/>
      <c r="TYZ2" s="208"/>
      <c r="TZA2" s="208"/>
      <c r="TZB2" s="208"/>
      <c r="TZC2" s="208"/>
      <c r="TZD2" s="208"/>
      <c r="TZE2" s="208"/>
      <c r="TZF2" s="208"/>
      <c r="TZG2" s="208"/>
      <c r="TZH2" s="208"/>
      <c r="TZI2" s="208"/>
      <c r="TZJ2" s="208"/>
      <c r="TZK2" s="208"/>
      <c r="TZL2" s="208"/>
      <c r="TZM2" s="208"/>
      <c r="TZN2" s="208"/>
      <c r="TZO2" s="208"/>
      <c r="TZP2" s="208"/>
      <c r="TZQ2" s="208"/>
      <c r="TZR2" s="208"/>
      <c r="TZS2" s="208"/>
      <c r="TZT2" s="208"/>
      <c r="TZU2" s="208"/>
      <c r="TZV2" s="208"/>
      <c r="TZW2" s="208"/>
      <c r="TZX2" s="208"/>
      <c r="TZY2" s="208"/>
      <c r="TZZ2" s="208"/>
      <c r="UAA2" s="208"/>
      <c r="UAB2" s="208"/>
      <c r="UAC2" s="208"/>
      <c r="UAD2" s="208"/>
      <c r="UAE2" s="208"/>
      <c r="UAF2" s="208"/>
      <c r="UAG2" s="208"/>
      <c r="UAH2" s="208"/>
      <c r="UAI2" s="208"/>
      <c r="UAJ2" s="208"/>
      <c r="UAK2" s="208"/>
      <c r="UAL2" s="208"/>
      <c r="UAM2" s="208"/>
      <c r="UAN2" s="208"/>
      <c r="UAO2" s="208"/>
      <c r="UAP2" s="208"/>
      <c r="UAQ2" s="208"/>
      <c r="UAR2" s="208"/>
      <c r="UAS2" s="208"/>
      <c r="UAT2" s="208"/>
      <c r="UAU2" s="208"/>
      <c r="UAV2" s="208"/>
      <c r="UAW2" s="208"/>
      <c r="UAX2" s="208"/>
      <c r="UAY2" s="208"/>
      <c r="UAZ2" s="208"/>
      <c r="UBA2" s="208"/>
      <c r="UBB2" s="208"/>
      <c r="UBC2" s="208"/>
      <c r="UBD2" s="208"/>
      <c r="UBE2" s="208"/>
      <c r="UBF2" s="208"/>
      <c r="UBG2" s="208"/>
      <c r="UBH2" s="208"/>
      <c r="UBI2" s="208"/>
      <c r="UBJ2" s="208"/>
      <c r="UBK2" s="208"/>
      <c r="UBL2" s="208"/>
      <c r="UBM2" s="208"/>
      <c r="UBN2" s="208"/>
      <c r="UBO2" s="208"/>
      <c r="UBP2" s="208"/>
      <c r="UBQ2" s="208"/>
      <c r="UBR2" s="208"/>
      <c r="UBS2" s="208"/>
      <c r="UBT2" s="208"/>
      <c r="UBU2" s="208"/>
      <c r="UBV2" s="208"/>
      <c r="UBW2" s="208"/>
      <c r="UBX2" s="208"/>
      <c r="UBY2" s="208"/>
      <c r="UBZ2" s="208"/>
      <c r="UCA2" s="208"/>
      <c r="UCB2" s="208"/>
      <c r="UCC2" s="208"/>
      <c r="UCD2" s="208"/>
      <c r="UCE2" s="208"/>
      <c r="UCF2" s="208"/>
      <c r="UCG2" s="208"/>
      <c r="UCH2" s="208"/>
      <c r="UCI2" s="208"/>
      <c r="UCJ2" s="208"/>
      <c r="UCK2" s="208"/>
      <c r="UCL2" s="208"/>
      <c r="UCM2" s="208"/>
      <c r="UCN2" s="208"/>
      <c r="UCO2" s="208"/>
      <c r="UCP2" s="208"/>
      <c r="UCQ2" s="208"/>
      <c r="UCR2" s="208"/>
      <c r="UCS2" s="208"/>
      <c r="UCT2" s="208"/>
      <c r="UCU2" s="208"/>
      <c r="UCV2" s="208"/>
      <c r="UCW2" s="208"/>
      <c r="UCX2" s="208"/>
      <c r="UCY2" s="208"/>
      <c r="UCZ2" s="208"/>
      <c r="UDA2" s="208"/>
      <c r="UDB2" s="208"/>
      <c r="UDC2" s="208"/>
      <c r="UDD2" s="208"/>
      <c r="UDE2" s="208"/>
      <c r="UDF2" s="208"/>
      <c r="UDG2" s="208"/>
      <c r="UDH2" s="208"/>
      <c r="UDI2" s="208"/>
      <c r="UDJ2" s="208"/>
      <c r="UDK2" s="208"/>
      <c r="UDL2" s="208"/>
      <c r="UDM2" s="208"/>
      <c r="UDN2" s="208"/>
      <c r="UDO2" s="208"/>
      <c r="UDP2" s="208"/>
      <c r="UDQ2" s="208"/>
      <c r="UDR2" s="208"/>
      <c r="UDS2" s="208"/>
      <c r="UDT2" s="208"/>
      <c r="UDU2" s="208"/>
      <c r="UDV2" s="208"/>
      <c r="UDW2" s="208"/>
      <c r="UDX2" s="208"/>
      <c r="UDY2" s="208"/>
      <c r="UDZ2" s="208"/>
      <c r="UEA2" s="208"/>
      <c r="UEB2" s="208"/>
      <c r="UEC2" s="208"/>
      <c r="UED2" s="208"/>
      <c r="UEE2" s="208"/>
      <c r="UEF2" s="208"/>
      <c r="UEG2" s="208"/>
      <c r="UEH2" s="208"/>
      <c r="UEI2" s="208"/>
      <c r="UEJ2" s="208"/>
      <c r="UEK2" s="208"/>
      <c r="UEL2" s="208"/>
      <c r="UEM2" s="208"/>
      <c r="UEN2" s="208"/>
      <c r="UEO2" s="208"/>
      <c r="UEP2" s="208"/>
      <c r="UEQ2" s="208"/>
      <c r="UER2" s="208"/>
      <c r="UES2" s="208"/>
      <c r="UET2" s="208"/>
      <c r="UEU2" s="208"/>
      <c r="UEV2" s="208"/>
      <c r="UEW2" s="208"/>
      <c r="UEX2" s="208"/>
      <c r="UEY2" s="208"/>
      <c r="UEZ2" s="208"/>
      <c r="UFA2" s="208"/>
      <c r="UFB2" s="208"/>
      <c r="UFC2" s="208"/>
      <c r="UFD2" s="208"/>
      <c r="UFE2" s="208"/>
      <c r="UFF2" s="208"/>
      <c r="UFG2" s="208"/>
      <c r="UFH2" s="208"/>
      <c r="UFI2" s="208"/>
      <c r="UFJ2" s="208"/>
      <c r="UFK2" s="208"/>
      <c r="UFL2" s="208"/>
      <c r="UFM2" s="208"/>
      <c r="UFN2" s="208"/>
      <c r="UFO2" s="208"/>
      <c r="UFP2" s="208"/>
      <c r="UFQ2" s="208"/>
      <c r="UFR2" s="208"/>
      <c r="UFS2" s="208"/>
      <c r="UFT2" s="208"/>
      <c r="UFU2" s="208"/>
      <c r="UFV2" s="208"/>
      <c r="UFW2" s="208"/>
      <c r="UFX2" s="208"/>
      <c r="UFY2" s="208"/>
      <c r="UFZ2" s="208"/>
      <c r="UGA2" s="208"/>
      <c r="UGB2" s="208"/>
      <c r="UGC2" s="208"/>
      <c r="UGD2" s="208"/>
      <c r="UGE2" s="208"/>
      <c r="UGF2" s="208"/>
      <c r="UGG2" s="208"/>
      <c r="UGH2" s="208"/>
      <c r="UGI2" s="208"/>
      <c r="UGJ2" s="208"/>
      <c r="UGK2" s="208"/>
      <c r="UGL2" s="208"/>
      <c r="UGM2" s="208"/>
      <c r="UGN2" s="208"/>
      <c r="UGO2" s="208"/>
      <c r="UGP2" s="208"/>
      <c r="UGQ2" s="208"/>
      <c r="UGR2" s="208"/>
      <c r="UGS2" s="208"/>
      <c r="UGT2" s="208"/>
      <c r="UGU2" s="208"/>
      <c r="UGV2" s="208"/>
      <c r="UGW2" s="208"/>
      <c r="UGX2" s="208"/>
      <c r="UGY2" s="208"/>
      <c r="UGZ2" s="208"/>
      <c r="UHA2" s="208"/>
      <c r="UHB2" s="208"/>
      <c r="UHC2" s="208"/>
      <c r="UHD2" s="208"/>
      <c r="UHE2" s="208"/>
      <c r="UHF2" s="208"/>
      <c r="UHG2" s="208"/>
      <c r="UHH2" s="208"/>
      <c r="UHI2" s="208"/>
      <c r="UHJ2" s="208"/>
      <c r="UHK2" s="208"/>
      <c r="UHL2" s="208"/>
      <c r="UHM2" s="208"/>
      <c r="UHN2" s="208"/>
      <c r="UHO2" s="208"/>
      <c r="UHP2" s="208"/>
      <c r="UHQ2" s="208"/>
      <c r="UHR2" s="208"/>
      <c r="UHS2" s="208"/>
      <c r="UHT2" s="208"/>
      <c r="UHU2" s="208"/>
      <c r="UHV2" s="208"/>
      <c r="UHW2" s="208"/>
      <c r="UHX2" s="208"/>
      <c r="UHY2" s="208"/>
      <c r="UHZ2" s="208"/>
      <c r="UIA2" s="208"/>
      <c r="UIB2" s="208"/>
      <c r="UIC2" s="208"/>
      <c r="UID2" s="208"/>
      <c r="UIE2" s="208"/>
      <c r="UIF2" s="208"/>
      <c r="UIG2" s="208"/>
      <c r="UIH2" s="208"/>
      <c r="UII2" s="208"/>
      <c r="UIJ2" s="208"/>
      <c r="UIK2" s="208"/>
      <c r="UIL2" s="208"/>
      <c r="UIM2" s="208"/>
      <c r="UIN2" s="208"/>
      <c r="UIO2" s="208"/>
      <c r="UIP2" s="208"/>
      <c r="UIQ2" s="208"/>
      <c r="UIR2" s="208"/>
      <c r="UIS2" s="208"/>
      <c r="UIT2" s="208"/>
      <c r="UIU2" s="208"/>
      <c r="UIV2" s="208"/>
      <c r="UIW2" s="208"/>
      <c r="UIX2" s="208"/>
      <c r="UIY2" s="208"/>
      <c r="UIZ2" s="208"/>
      <c r="UJA2" s="208"/>
      <c r="UJB2" s="208"/>
      <c r="UJC2" s="208"/>
      <c r="UJD2" s="208"/>
      <c r="UJE2" s="208"/>
      <c r="UJF2" s="208"/>
      <c r="UJG2" s="208"/>
      <c r="UJH2" s="208"/>
      <c r="UJI2" s="208"/>
      <c r="UJJ2" s="208"/>
      <c r="UJK2" s="208"/>
      <c r="UJL2" s="208"/>
      <c r="UJM2" s="208"/>
      <c r="UJN2" s="208"/>
      <c r="UJO2" s="208"/>
      <c r="UJP2" s="208"/>
      <c r="UJQ2" s="208"/>
      <c r="UJR2" s="208"/>
      <c r="UJS2" s="208"/>
      <c r="UJT2" s="208"/>
      <c r="UJU2" s="208"/>
      <c r="UJV2" s="208"/>
      <c r="UJW2" s="208"/>
      <c r="UJX2" s="208"/>
      <c r="UJY2" s="208"/>
      <c r="UJZ2" s="208"/>
      <c r="UKA2" s="208"/>
      <c r="UKB2" s="208"/>
      <c r="UKC2" s="208"/>
      <c r="UKD2" s="208"/>
      <c r="UKE2" s="208"/>
      <c r="UKF2" s="208"/>
      <c r="UKG2" s="208"/>
      <c r="UKH2" s="208"/>
      <c r="UKI2" s="208"/>
      <c r="UKJ2" s="208"/>
      <c r="UKK2" s="208"/>
      <c r="UKL2" s="208"/>
      <c r="UKM2" s="208"/>
      <c r="UKN2" s="208"/>
      <c r="UKO2" s="208"/>
      <c r="UKP2" s="208"/>
      <c r="UKQ2" s="208"/>
      <c r="UKR2" s="208"/>
      <c r="UKS2" s="208"/>
      <c r="UKT2" s="208"/>
      <c r="UKU2" s="208"/>
      <c r="UKV2" s="208"/>
      <c r="UKW2" s="208"/>
      <c r="UKX2" s="208"/>
      <c r="UKY2" s="208"/>
      <c r="UKZ2" s="208"/>
      <c r="ULA2" s="208"/>
      <c r="ULB2" s="208"/>
      <c r="ULC2" s="208"/>
      <c r="ULD2" s="208"/>
      <c r="ULE2" s="208"/>
      <c r="ULF2" s="208"/>
      <c r="ULG2" s="208"/>
      <c r="ULH2" s="208"/>
      <c r="ULI2" s="208"/>
      <c r="ULJ2" s="208"/>
      <c r="ULK2" s="208"/>
      <c r="ULL2" s="208"/>
      <c r="ULM2" s="208"/>
      <c r="ULN2" s="208"/>
      <c r="ULO2" s="208"/>
      <c r="ULP2" s="208"/>
      <c r="ULQ2" s="208"/>
      <c r="ULR2" s="208"/>
      <c r="ULS2" s="208"/>
      <c r="ULT2" s="208"/>
      <c r="ULU2" s="208"/>
      <c r="ULV2" s="208"/>
      <c r="ULW2" s="208"/>
      <c r="ULX2" s="208"/>
      <c r="ULY2" s="208"/>
      <c r="ULZ2" s="208"/>
      <c r="UMA2" s="208"/>
      <c r="UMB2" s="208"/>
      <c r="UMC2" s="208"/>
      <c r="UMD2" s="208"/>
      <c r="UME2" s="208"/>
      <c r="UMF2" s="208"/>
      <c r="UMG2" s="208"/>
      <c r="UMH2" s="208"/>
      <c r="UMI2" s="208"/>
      <c r="UMJ2" s="208"/>
      <c r="UMK2" s="208"/>
      <c r="UML2" s="208"/>
      <c r="UMM2" s="208"/>
      <c r="UMN2" s="208"/>
      <c r="UMO2" s="208"/>
      <c r="UMP2" s="208"/>
      <c r="UMQ2" s="208"/>
      <c r="UMR2" s="208"/>
      <c r="UMS2" s="208"/>
      <c r="UMT2" s="208"/>
      <c r="UMU2" s="208"/>
      <c r="UMV2" s="208"/>
      <c r="UMW2" s="208"/>
      <c r="UMX2" s="208"/>
      <c r="UMY2" s="208"/>
      <c r="UMZ2" s="208"/>
      <c r="UNA2" s="208"/>
      <c r="UNB2" s="208"/>
      <c r="UNC2" s="208"/>
      <c r="UND2" s="208"/>
      <c r="UNE2" s="208"/>
      <c r="UNF2" s="208"/>
      <c r="UNG2" s="208"/>
      <c r="UNH2" s="208"/>
      <c r="UNI2" s="208"/>
      <c r="UNJ2" s="208"/>
      <c r="UNK2" s="208"/>
      <c r="UNL2" s="208"/>
      <c r="UNM2" s="208"/>
      <c r="UNN2" s="208"/>
      <c r="UNO2" s="208"/>
      <c r="UNP2" s="208"/>
      <c r="UNQ2" s="208"/>
      <c r="UNR2" s="208"/>
      <c r="UNS2" s="208"/>
      <c r="UNT2" s="208"/>
      <c r="UNU2" s="208"/>
      <c r="UNV2" s="208"/>
      <c r="UNW2" s="208"/>
      <c r="UNX2" s="208"/>
      <c r="UNY2" s="208"/>
      <c r="UNZ2" s="208"/>
      <c r="UOA2" s="208"/>
      <c r="UOB2" s="208"/>
      <c r="UOC2" s="208"/>
      <c r="UOD2" s="208"/>
      <c r="UOE2" s="208"/>
      <c r="UOF2" s="208"/>
      <c r="UOG2" s="208"/>
      <c r="UOH2" s="208"/>
      <c r="UOI2" s="208"/>
      <c r="UOJ2" s="208"/>
      <c r="UOK2" s="208"/>
      <c r="UOL2" s="208"/>
      <c r="UOM2" s="208"/>
      <c r="UON2" s="208"/>
      <c r="UOO2" s="208"/>
      <c r="UOP2" s="208"/>
      <c r="UOQ2" s="208"/>
      <c r="UOR2" s="208"/>
      <c r="UOS2" s="208"/>
      <c r="UOT2" s="208"/>
      <c r="UOU2" s="208"/>
      <c r="UOV2" s="208"/>
      <c r="UOW2" s="208"/>
      <c r="UOX2" s="208"/>
      <c r="UOY2" s="208"/>
      <c r="UOZ2" s="208"/>
      <c r="UPA2" s="208"/>
      <c r="UPB2" s="208"/>
      <c r="UPC2" s="208"/>
      <c r="UPD2" s="208"/>
      <c r="UPE2" s="208"/>
      <c r="UPF2" s="208"/>
      <c r="UPG2" s="208"/>
      <c r="UPH2" s="208"/>
      <c r="UPI2" s="208"/>
      <c r="UPJ2" s="208"/>
      <c r="UPK2" s="208"/>
      <c r="UPL2" s="208"/>
      <c r="UPM2" s="208"/>
      <c r="UPN2" s="208"/>
      <c r="UPO2" s="208"/>
      <c r="UPP2" s="208"/>
      <c r="UPQ2" s="208"/>
      <c r="UPR2" s="208"/>
      <c r="UPS2" s="208"/>
      <c r="UPT2" s="208"/>
      <c r="UPU2" s="208"/>
      <c r="UPV2" s="208"/>
      <c r="UPW2" s="208"/>
      <c r="UPX2" s="208"/>
      <c r="UPY2" s="208"/>
      <c r="UPZ2" s="208"/>
      <c r="UQA2" s="208"/>
      <c r="UQB2" s="208"/>
      <c r="UQC2" s="208"/>
      <c r="UQD2" s="208"/>
      <c r="UQE2" s="208"/>
      <c r="UQF2" s="208"/>
      <c r="UQG2" s="208"/>
      <c r="UQH2" s="208"/>
      <c r="UQI2" s="208"/>
      <c r="UQJ2" s="208"/>
      <c r="UQK2" s="208"/>
      <c r="UQL2" s="208"/>
      <c r="UQM2" s="208"/>
      <c r="UQN2" s="208"/>
      <c r="UQO2" s="208"/>
      <c r="UQP2" s="208"/>
      <c r="UQQ2" s="208"/>
      <c r="UQR2" s="208"/>
      <c r="UQS2" s="208"/>
      <c r="UQT2" s="208"/>
      <c r="UQU2" s="208"/>
      <c r="UQV2" s="208"/>
      <c r="UQW2" s="208"/>
      <c r="UQX2" s="208"/>
      <c r="UQY2" s="208"/>
      <c r="UQZ2" s="208"/>
      <c r="URA2" s="208"/>
      <c r="URB2" s="208"/>
      <c r="URC2" s="208"/>
      <c r="URD2" s="208"/>
      <c r="URE2" s="208"/>
      <c r="URF2" s="208"/>
      <c r="URG2" s="208"/>
      <c r="URH2" s="208"/>
      <c r="URI2" s="208"/>
      <c r="URJ2" s="208"/>
      <c r="URK2" s="208"/>
      <c r="URL2" s="208"/>
      <c r="URM2" s="208"/>
      <c r="URN2" s="208"/>
      <c r="URO2" s="208"/>
      <c r="URP2" s="208"/>
      <c r="URQ2" s="208"/>
      <c r="URR2" s="208"/>
      <c r="URS2" s="208"/>
      <c r="URT2" s="208"/>
      <c r="URU2" s="208"/>
      <c r="URV2" s="208"/>
      <c r="URW2" s="208"/>
      <c r="URX2" s="208"/>
      <c r="URY2" s="208"/>
      <c r="URZ2" s="208"/>
      <c r="USA2" s="208"/>
      <c r="USB2" s="208"/>
      <c r="USC2" s="208"/>
      <c r="USD2" s="208"/>
      <c r="USE2" s="208"/>
      <c r="USF2" s="208"/>
      <c r="USG2" s="208"/>
      <c r="USH2" s="208"/>
      <c r="USI2" s="208"/>
      <c r="USJ2" s="208"/>
      <c r="USK2" s="208"/>
      <c r="USL2" s="208"/>
      <c r="USM2" s="208"/>
      <c r="USN2" s="208"/>
      <c r="USO2" s="208"/>
      <c r="USP2" s="208"/>
      <c r="USQ2" s="208"/>
      <c r="USR2" s="208"/>
      <c r="USS2" s="208"/>
      <c r="UST2" s="208"/>
      <c r="USU2" s="208"/>
      <c r="USV2" s="208"/>
      <c r="USW2" s="208"/>
      <c r="USX2" s="208"/>
      <c r="USY2" s="208"/>
      <c r="USZ2" s="208"/>
      <c r="UTA2" s="208"/>
      <c r="UTB2" s="208"/>
      <c r="UTC2" s="208"/>
      <c r="UTD2" s="208"/>
      <c r="UTE2" s="208"/>
      <c r="UTF2" s="208"/>
      <c r="UTG2" s="208"/>
      <c r="UTH2" s="208"/>
      <c r="UTI2" s="208"/>
      <c r="UTJ2" s="208"/>
      <c r="UTK2" s="208"/>
      <c r="UTL2" s="208"/>
      <c r="UTM2" s="208"/>
      <c r="UTN2" s="208"/>
      <c r="UTO2" s="208"/>
      <c r="UTP2" s="208"/>
      <c r="UTQ2" s="208"/>
      <c r="UTR2" s="208"/>
      <c r="UTS2" s="208"/>
      <c r="UTT2" s="208"/>
      <c r="UTU2" s="208"/>
      <c r="UTV2" s="208"/>
      <c r="UTW2" s="208"/>
      <c r="UTX2" s="208"/>
      <c r="UTY2" s="208"/>
      <c r="UTZ2" s="208"/>
      <c r="UUA2" s="208"/>
      <c r="UUB2" s="208"/>
      <c r="UUC2" s="208"/>
      <c r="UUD2" s="208"/>
      <c r="UUE2" s="208"/>
      <c r="UUF2" s="208"/>
      <c r="UUG2" s="208"/>
      <c r="UUH2" s="208"/>
      <c r="UUI2" s="208"/>
      <c r="UUJ2" s="208"/>
      <c r="UUK2" s="208"/>
      <c r="UUL2" s="208"/>
      <c r="UUM2" s="208"/>
      <c r="UUN2" s="208"/>
      <c r="UUO2" s="208"/>
      <c r="UUP2" s="208"/>
      <c r="UUQ2" s="208"/>
      <c r="UUR2" s="208"/>
      <c r="UUS2" s="208"/>
      <c r="UUT2" s="208"/>
      <c r="UUU2" s="208"/>
      <c r="UUV2" s="208"/>
      <c r="UUW2" s="208"/>
      <c r="UUX2" s="208"/>
      <c r="UUY2" s="208"/>
      <c r="UUZ2" s="208"/>
      <c r="UVA2" s="208"/>
      <c r="UVB2" s="208"/>
      <c r="UVC2" s="208"/>
      <c r="UVD2" s="208"/>
      <c r="UVE2" s="208"/>
      <c r="UVF2" s="208"/>
      <c r="UVG2" s="208"/>
      <c r="UVH2" s="208"/>
      <c r="UVI2" s="208"/>
      <c r="UVJ2" s="208"/>
      <c r="UVK2" s="208"/>
      <c r="UVL2" s="208"/>
      <c r="UVM2" s="208"/>
      <c r="UVN2" s="208"/>
      <c r="UVO2" s="208"/>
      <c r="UVP2" s="208"/>
      <c r="UVQ2" s="208"/>
      <c r="UVR2" s="208"/>
      <c r="UVS2" s="208"/>
      <c r="UVT2" s="208"/>
      <c r="UVU2" s="208"/>
      <c r="UVV2" s="208"/>
      <c r="UVW2" s="208"/>
      <c r="UVX2" s="208"/>
      <c r="UVY2" s="208"/>
      <c r="UVZ2" s="208"/>
      <c r="UWA2" s="208"/>
      <c r="UWB2" s="208"/>
      <c r="UWC2" s="208"/>
      <c r="UWD2" s="208"/>
      <c r="UWE2" s="208"/>
      <c r="UWF2" s="208"/>
      <c r="UWG2" s="208"/>
      <c r="UWH2" s="208"/>
      <c r="UWI2" s="208"/>
      <c r="UWJ2" s="208"/>
      <c r="UWK2" s="208"/>
      <c r="UWL2" s="208"/>
      <c r="UWM2" s="208"/>
      <c r="UWN2" s="208"/>
      <c r="UWO2" s="208"/>
      <c r="UWP2" s="208"/>
      <c r="UWQ2" s="208"/>
      <c r="UWR2" s="208"/>
      <c r="UWS2" s="208"/>
      <c r="UWT2" s="208"/>
      <c r="UWU2" s="208"/>
      <c r="UWV2" s="208"/>
      <c r="UWW2" s="208"/>
      <c r="UWX2" s="208"/>
      <c r="UWY2" s="208"/>
      <c r="UWZ2" s="208"/>
      <c r="UXA2" s="208"/>
      <c r="UXB2" s="208"/>
      <c r="UXC2" s="208"/>
      <c r="UXD2" s="208"/>
      <c r="UXE2" s="208"/>
      <c r="UXF2" s="208"/>
      <c r="UXG2" s="208"/>
      <c r="UXH2" s="208"/>
      <c r="UXI2" s="208"/>
      <c r="UXJ2" s="208"/>
      <c r="UXK2" s="208"/>
      <c r="UXL2" s="208"/>
      <c r="UXM2" s="208"/>
      <c r="UXN2" s="208"/>
      <c r="UXO2" s="208"/>
      <c r="UXP2" s="208"/>
      <c r="UXQ2" s="208"/>
      <c r="UXR2" s="208"/>
      <c r="UXS2" s="208"/>
      <c r="UXT2" s="208"/>
      <c r="UXU2" s="208"/>
      <c r="UXV2" s="208"/>
      <c r="UXW2" s="208"/>
      <c r="UXX2" s="208"/>
      <c r="UXY2" s="208"/>
      <c r="UXZ2" s="208"/>
      <c r="UYA2" s="208"/>
      <c r="UYB2" s="208"/>
      <c r="UYC2" s="208"/>
      <c r="UYD2" s="208"/>
      <c r="UYE2" s="208"/>
      <c r="UYF2" s="208"/>
      <c r="UYG2" s="208"/>
      <c r="UYH2" s="208"/>
      <c r="UYI2" s="208"/>
      <c r="UYJ2" s="208"/>
      <c r="UYK2" s="208"/>
      <c r="UYL2" s="208"/>
      <c r="UYM2" s="208"/>
      <c r="UYN2" s="208"/>
      <c r="UYO2" s="208"/>
      <c r="UYP2" s="208"/>
      <c r="UYQ2" s="208"/>
      <c r="UYR2" s="208"/>
      <c r="UYS2" s="208"/>
      <c r="UYT2" s="208"/>
      <c r="UYU2" s="208"/>
      <c r="UYV2" s="208"/>
      <c r="UYW2" s="208"/>
      <c r="UYX2" s="208"/>
      <c r="UYY2" s="208"/>
      <c r="UYZ2" s="208"/>
      <c r="UZA2" s="208"/>
      <c r="UZB2" s="208"/>
      <c r="UZC2" s="208"/>
      <c r="UZD2" s="208"/>
      <c r="UZE2" s="208"/>
      <c r="UZF2" s="208"/>
      <c r="UZG2" s="208"/>
      <c r="UZH2" s="208"/>
      <c r="UZI2" s="208"/>
      <c r="UZJ2" s="208"/>
      <c r="UZK2" s="208"/>
      <c r="UZL2" s="208"/>
      <c r="UZM2" s="208"/>
      <c r="UZN2" s="208"/>
      <c r="UZO2" s="208"/>
      <c r="UZP2" s="208"/>
      <c r="UZQ2" s="208"/>
      <c r="UZR2" s="208"/>
      <c r="UZS2" s="208"/>
      <c r="UZT2" s="208"/>
      <c r="UZU2" s="208"/>
      <c r="UZV2" s="208"/>
      <c r="UZW2" s="208"/>
      <c r="UZX2" s="208"/>
      <c r="UZY2" s="208"/>
      <c r="UZZ2" s="208"/>
      <c r="VAA2" s="208"/>
      <c r="VAB2" s="208"/>
      <c r="VAC2" s="208"/>
      <c r="VAD2" s="208"/>
      <c r="VAE2" s="208"/>
      <c r="VAF2" s="208"/>
      <c r="VAG2" s="208"/>
      <c r="VAH2" s="208"/>
      <c r="VAI2" s="208"/>
      <c r="VAJ2" s="208"/>
      <c r="VAK2" s="208"/>
      <c r="VAL2" s="208"/>
      <c r="VAM2" s="208"/>
      <c r="VAN2" s="208"/>
      <c r="VAO2" s="208"/>
      <c r="VAP2" s="208"/>
      <c r="VAQ2" s="208"/>
      <c r="VAR2" s="208"/>
      <c r="VAS2" s="208"/>
      <c r="VAT2" s="208"/>
      <c r="VAU2" s="208"/>
      <c r="VAV2" s="208"/>
      <c r="VAW2" s="208"/>
      <c r="VAX2" s="208"/>
      <c r="VAY2" s="208"/>
      <c r="VAZ2" s="208"/>
      <c r="VBA2" s="208"/>
      <c r="VBB2" s="208"/>
      <c r="VBC2" s="208"/>
      <c r="VBD2" s="208"/>
      <c r="VBE2" s="208"/>
      <c r="VBF2" s="208"/>
      <c r="VBG2" s="208"/>
      <c r="VBH2" s="208"/>
      <c r="VBI2" s="208"/>
      <c r="VBJ2" s="208"/>
      <c r="VBK2" s="208"/>
      <c r="VBL2" s="208"/>
      <c r="VBM2" s="208"/>
      <c r="VBN2" s="208"/>
      <c r="VBO2" s="208"/>
      <c r="VBP2" s="208"/>
      <c r="VBQ2" s="208"/>
      <c r="VBR2" s="208"/>
      <c r="VBS2" s="208"/>
      <c r="VBT2" s="208"/>
      <c r="VBU2" s="208"/>
      <c r="VBV2" s="208"/>
      <c r="VBW2" s="208"/>
      <c r="VBX2" s="208"/>
      <c r="VBY2" s="208"/>
      <c r="VBZ2" s="208"/>
      <c r="VCA2" s="208"/>
      <c r="VCB2" s="208"/>
      <c r="VCC2" s="208"/>
      <c r="VCD2" s="208"/>
      <c r="VCE2" s="208"/>
      <c r="VCF2" s="208"/>
      <c r="VCG2" s="208"/>
      <c r="VCH2" s="208"/>
      <c r="VCI2" s="208"/>
      <c r="VCJ2" s="208"/>
      <c r="VCK2" s="208"/>
      <c r="VCL2" s="208"/>
      <c r="VCM2" s="208"/>
      <c r="VCN2" s="208"/>
      <c r="VCO2" s="208"/>
      <c r="VCP2" s="208"/>
      <c r="VCQ2" s="208"/>
      <c r="VCR2" s="208"/>
      <c r="VCS2" s="208"/>
      <c r="VCT2" s="208"/>
      <c r="VCU2" s="208"/>
      <c r="VCV2" s="208"/>
      <c r="VCW2" s="208"/>
      <c r="VCX2" s="208"/>
      <c r="VCY2" s="208"/>
      <c r="VCZ2" s="208"/>
      <c r="VDA2" s="208"/>
      <c r="VDB2" s="208"/>
      <c r="VDC2" s="208"/>
      <c r="VDD2" s="208"/>
      <c r="VDE2" s="208"/>
      <c r="VDF2" s="208"/>
      <c r="VDG2" s="208"/>
      <c r="VDH2" s="208"/>
      <c r="VDI2" s="208"/>
      <c r="VDJ2" s="208"/>
      <c r="VDK2" s="208"/>
      <c r="VDL2" s="208"/>
      <c r="VDM2" s="208"/>
      <c r="VDN2" s="208"/>
      <c r="VDO2" s="208"/>
      <c r="VDP2" s="208"/>
      <c r="VDQ2" s="208"/>
      <c r="VDR2" s="208"/>
      <c r="VDS2" s="208"/>
      <c r="VDT2" s="208"/>
      <c r="VDU2" s="208"/>
      <c r="VDV2" s="208"/>
      <c r="VDW2" s="208"/>
      <c r="VDX2" s="208"/>
      <c r="VDY2" s="208"/>
      <c r="VDZ2" s="208"/>
      <c r="VEA2" s="208"/>
      <c r="VEB2" s="208"/>
      <c r="VEC2" s="208"/>
      <c r="VED2" s="208"/>
      <c r="VEE2" s="208"/>
      <c r="VEF2" s="208"/>
      <c r="VEG2" s="208"/>
      <c r="VEH2" s="208"/>
      <c r="VEI2" s="208"/>
      <c r="VEJ2" s="208"/>
      <c r="VEK2" s="208"/>
      <c r="VEL2" s="208"/>
      <c r="VEM2" s="208"/>
      <c r="VEN2" s="208"/>
      <c r="VEO2" s="208"/>
      <c r="VEP2" s="208"/>
      <c r="VEQ2" s="208"/>
      <c r="VER2" s="208"/>
      <c r="VES2" s="208"/>
      <c r="VET2" s="208"/>
      <c r="VEU2" s="208"/>
      <c r="VEV2" s="208"/>
      <c r="VEW2" s="208"/>
      <c r="VEX2" s="208"/>
      <c r="VEY2" s="208"/>
      <c r="VEZ2" s="208"/>
      <c r="VFA2" s="208"/>
      <c r="VFB2" s="208"/>
      <c r="VFC2" s="208"/>
      <c r="VFD2" s="208"/>
      <c r="VFE2" s="208"/>
      <c r="VFF2" s="208"/>
      <c r="VFG2" s="208"/>
      <c r="VFH2" s="208"/>
      <c r="VFI2" s="208"/>
      <c r="VFJ2" s="208"/>
      <c r="VFK2" s="208"/>
      <c r="VFL2" s="208"/>
      <c r="VFM2" s="208"/>
      <c r="VFN2" s="208"/>
      <c r="VFO2" s="208"/>
      <c r="VFP2" s="208"/>
      <c r="VFQ2" s="208"/>
      <c r="VFR2" s="208"/>
      <c r="VFS2" s="208"/>
      <c r="VFT2" s="208"/>
      <c r="VFU2" s="208"/>
      <c r="VFV2" s="208"/>
      <c r="VFW2" s="208"/>
      <c r="VFX2" s="208"/>
      <c r="VFY2" s="208"/>
      <c r="VFZ2" s="208"/>
      <c r="VGA2" s="208"/>
      <c r="VGB2" s="208"/>
      <c r="VGC2" s="208"/>
      <c r="VGD2" s="208"/>
      <c r="VGE2" s="208"/>
      <c r="VGF2" s="208"/>
      <c r="VGG2" s="208"/>
      <c r="VGH2" s="208"/>
      <c r="VGI2" s="208"/>
      <c r="VGJ2" s="208"/>
      <c r="VGK2" s="208"/>
      <c r="VGL2" s="208"/>
      <c r="VGM2" s="208"/>
      <c r="VGN2" s="208"/>
      <c r="VGO2" s="208"/>
      <c r="VGP2" s="208"/>
      <c r="VGQ2" s="208"/>
      <c r="VGR2" s="208"/>
      <c r="VGS2" s="208"/>
      <c r="VGT2" s="208"/>
      <c r="VGU2" s="208"/>
      <c r="VGV2" s="208"/>
      <c r="VGW2" s="208"/>
      <c r="VGX2" s="208"/>
      <c r="VGY2" s="208"/>
      <c r="VGZ2" s="208"/>
      <c r="VHA2" s="208"/>
      <c r="VHB2" s="208"/>
      <c r="VHC2" s="208"/>
      <c r="VHD2" s="208"/>
      <c r="VHE2" s="208"/>
      <c r="VHF2" s="208"/>
      <c r="VHG2" s="208"/>
      <c r="VHH2" s="208"/>
      <c r="VHI2" s="208"/>
      <c r="VHJ2" s="208"/>
      <c r="VHK2" s="208"/>
      <c r="VHL2" s="208"/>
      <c r="VHM2" s="208"/>
      <c r="VHN2" s="208"/>
      <c r="VHO2" s="208"/>
      <c r="VHP2" s="208"/>
      <c r="VHQ2" s="208"/>
      <c r="VHR2" s="208"/>
      <c r="VHS2" s="208"/>
      <c r="VHT2" s="208"/>
      <c r="VHU2" s="208"/>
      <c r="VHV2" s="208"/>
      <c r="VHW2" s="208"/>
      <c r="VHX2" s="208"/>
      <c r="VHY2" s="208"/>
      <c r="VHZ2" s="208"/>
      <c r="VIA2" s="208"/>
      <c r="VIB2" s="208"/>
      <c r="VIC2" s="208"/>
      <c r="VID2" s="208"/>
      <c r="VIE2" s="208"/>
      <c r="VIF2" s="208"/>
      <c r="VIG2" s="208"/>
      <c r="VIH2" s="208"/>
      <c r="VII2" s="208"/>
      <c r="VIJ2" s="208"/>
      <c r="VIK2" s="208"/>
      <c r="VIL2" s="208"/>
      <c r="VIM2" s="208"/>
      <c r="VIN2" s="208"/>
      <c r="VIO2" s="208"/>
      <c r="VIP2" s="208"/>
      <c r="VIQ2" s="208"/>
      <c r="VIR2" s="208"/>
      <c r="VIS2" s="208"/>
      <c r="VIT2" s="208"/>
      <c r="VIU2" s="208"/>
      <c r="VIV2" s="208"/>
      <c r="VIW2" s="208"/>
      <c r="VIX2" s="208"/>
      <c r="VIY2" s="208"/>
      <c r="VIZ2" s="208"/>
      <c r="VJA2" s="208"/>
      <c r="VJB2" s="208"/>
      <c r="VJC2" s="208"/>
      <c r="VJD2" s="208"/>
      <c r="VJE2" s="208"/>
      <c r="VJF2" s="208"/>
      <c r="VJG2" s="208"/>
      <c r="VJH2" s="208"/>
      <c r="VJI2" s="208"/>
      <c r="VJJ2" s="208"/>
      <c r="VJK2" s="208"/>
      <c r="VJL2" s="208"/>
      <c r="VJM2" s="208"/>
      <c r="VJN2" s="208"/>
      <c r="VJO2" s="208"/>
      <c r="VJP2" s="208"/>
      <c r="VJQ2" s="208"/>
      <c r="VJR2" s="208"/>
      <c r="VJS2" s="208"/>
      <c r="VJT2" s="208"/>
      <c r="VJU2" s="208"/>
      <c r="VJV2" s="208"/>
      <c r="VJW2" s="208"/>
      <c r="VJX2" s="208"/>
      <c r="VJY2" s="208"/>
      <c r="VJZ2" s="208"/>
      <c r="VKA2" s="208"/>
      <c r="VKB2" s="208"/>
      <c r="VKC2" s="208"/>
      <c r="VKD2" s="208"/>
      <c r="VKE2" s="208"/>
      <c r="VKF2" s="208"/>
      <c r="VKG2" s="208"/>
      <c r="VKH2" s="208"/>
      <c r="VKI2" s="208"/>
      <c r="VKJ2" s="208"/>
      <c r="VKK2" s="208"/>
      <c r="VKL2" s="208"/>
      <c r="VKM2" s="208"/>
      <c r="VKN2" s="208"/>
      <c r="VKO2" s="208"/>
      <c r="VKP2" s="208"/>
      <c r="VKQ2" s="208"/>
      <c r="VKR2" s="208"/>
      <c r="VKS2" s="208"/>
      <c r="VKT2" s="208"/>
      <c r="VKU2" s="208"/>
      <c r="VKV2" s="208"/>
      <c r="VKW2" s="208"/>
      <c r="VKX2" s="208"/>
      <c r="VKY2" s="208"/>
      <c r="VKZ2" s="208"/>
      <c r="VLA2" s="208"/>
      <c r="VLB2" s="208"/>
      <c r="VLC2" s="208"/>
      <c r="VLD2" s="208"/>
      <c r="VLE2" s="208"/>
      <c r="VLF2" s="208"/>
      <c r="VLG2" s="208"/>
      <c r="VLH2" s="208"/>
      <c r="VLI2" s="208"/>
      <c r="VLJ2" s="208"/>
      <c r="VLK2" s="208"/>
      <c r="VLL2" s="208"/>
      <c r="VLM2" s="208"/>
      <c r="VLN2" s="208"/>
      <c r="VLO2" s="208"/>
      <c r="VLP2" s="208"/>
      <c r="VLQ2" s="208"/>
      <c r="VLR2" s="208"/>
      <c r="VLS2" s="208"/>
      <c r="VLT2" s="208"/>
      <c r="VLU2" s="208"/>
      <c r="VLV2" s="208"/>
      <c r="VLW2" s="208"/>
      <c r="VLX2" s="208"/>
      <c r="VLY2" s="208"/>
      <c r="VLZ2" s="208"/>
      <c r="VMA2" s="208"/>
      <c r="VMB2" s="208"/>
      <c r="VMC2" s="208"/>
      <c r="VMD2" s="208"/>
      <c r="VME2" s="208"/>
      <c r="VMF2" s="208"/>
      <c r="VMG2" s="208"/>
      <c r="VMH2" s="208"/>
      <c r="VMI2" s="208"/>
      <c r="VMJ2" s="208"/>
      <c r="VMK2" s="208"/>
      <c r="VML2" s="208"/>
      <c r="VMM2" s="208"/>
      <c r="VMN2" s="208"/>
      <c r="VMO2" s="208"/>
      <c r="VMP2" s="208"/>
      <c r="VMQ2" s="208"/>
      <c r="VMR2" s="208"/>
      <c r="VMS2" s="208"/>
      <c r="VMT2" s="208"/>
      <c r="VMU2" s="208"/>
      <c r="VMV2" s="208"/>
      <c r="VMW2" s="208"/>
      <c r="VMX2" s="208"/>
      <c r="VMY2" s="208"/>
      <c r="VMZ2" s="208"/>
      <c r="VNA2" s="208"/>
      <c r="VNB2" s="208"/>
      <c r="VNC2" s="208"/>
      <c r="VND2" s="208"/>
      <c r="VNE2" s="208"/>
      <c r="VNF2" s="208"/>
      <c r="VNG2" s="208"/>
      <c r="VNH2" s="208"/>
      <c r="VNI2" s="208"/>
      <c r="VNJ2" s="208"/>
      <c r="VNK2" s="208"/>
      <c r="VNL2" s="208"/>
      <c r="VNM2" s="208"/>
      <c r="VNN2" s="208"/>
      <c r="VNO2" s="208"/>
      <c r="VNP2" s="208"/>
      <c r="VNQ2" s="208"/>
      <c r="VNR2" s="208"/>
      <c r="VNS2" s="208"/>
      <c r="VNT2" s="208"/>
      <c r="VNU2" s="208"/>
      <c r="VNV2" s="208"/>
      <c r="VNW2" s="208"/>
      <c r="VNX2" s="208"/>
      <c r="VNY2" s="208"/>
      <c r="VNZ2" s="208"/>
      <c r="VOA2" s="208"/>
      <c r="VOB2" s="208"/>
      <c r="VOC2" s="208"/>
      <c r="VOD2" s="208"/>
      <c r="VOE2" s="208"/>
      <c r="VOF2" s="208"/>
      <c r="VOG2" s="208"/>
      <c r="VOH2" s="208"/>
      <c r="VOI2" s="208"/>
      <c r="VOJ2" s="208"/>
      <c r="VOK2" s="208"/>
      <c r="VOL2" s="208"/>
      <c r="VOM2" s="208"/>
      <c r="VON2" s="208"/>
      <c r="VOO2" s="208"/>
      <c r="VOP2" s="208"/>
      <c r="VOQ2" s="208"/>
      <c r="VOR2" s="208"/>
      <c r="VOS2" s="208"/>
      <c r="VOT2" s="208"/>
      <c r="VOU2" s="208"/>
      <c r="VOV2" s="208"/>
      <c r="VOW2" s="208"/>
      <c r="VOX2" s="208"/>
      <c r="VOY2" s="208"/>
      <c r="VOZ2" s="208"/>
      <c r="VPA2" s="208"/>
      <c r="VPB2" s="208"/>
      <c r="VPC2" s="208"/>
      <c r="VPD2" s="208"/>
      <c r="VPE2" s="208"/>
      <c r="VPF2" s="208"/>
      <c r="VPG2" s="208"/>
      <c r="VPH2" s="208"/>
      <c r="VPI2" s="208"/>
      <c r="VPJ2" s="208"/>
      <c r="VPK2" s="208"/>
      <c r="VPL2" s="208"/>
      <c r="VPM2" s="208"/>
      <c r="VPN2" s="208"/>
      <c r="VPO2" s="208"/>
      <c r="VPP2" s="208"/>
      <c r="VPQ2" s="208"/>
      <c r="VPR2" s="208"/>
      <c r="VPS2" s="208"/>
      <c r="VPT2" s="208"/>
      <c r="VPU2" s="208"/>
      <c r="VPV2" s="208"/>
      <c r="VPW2" s="208"/>
      <c r="VPX2" s="208"/>
      <c r="VPY2" s="208"/>
      <c r="VPZ2" s="208"/>
      <c r="VQA2" s="208"/>
      <c r="VQB2" s="208"/>
      <c r="VQC2" s="208"/>
      <c r="VQD2" s="208"/>
      <c r="VQE2" s="208"/>
      <c r="VQF2" s="208"/>
      <c r="VQG2" s="208"/>
      <c r="VQH2" s="208"/>
      <c r="VQI2" s="208"/>
      <c r="VQJ2" s="208"/>
      <c r="VQK2" s="208"/>
      <c r="VQL2" s="208"/>
      <c r="VQM2" s="208"/>
      <c r="VQN2" s="208"/>
      <c r="VQO2" s="208"/>
      <c r="VQP2" s="208"/>
      <c r="VQQ2" s="208"/>
      <c r="VQR2" s="208"/>
      <c r="VQS2" s="208"/>
      <c r="VQT2" s="208"/>
      <c r="VQU2" s="208"/>
      <c r="VQV2" s="208"/>
      <c r="VQW2" s="208"/>
      <c r="VQX2" s="208"/>
      <c r="VQY2" s="208"/>
      <c r="VQZ2" s="208"/>
      <c r="VRA2" s="208"/>
      <c r="VRB2" s="208"/>
      <c r="VRC2" s="208"/>
      <c r="VRD2" s="208"/>
      <c r="VRE2" s="208"/>
      <c r="VRF2" s="208"/>
      <c r="VRG2" s="208"/>
      <c r="VRH2" s="208"/>
      <c r="VRI2" s="208"/>
      <c r="VRJ2" s="208"/>
      <c r="VRK2" s="208"/>
      <c r="VRL2" s="208"/>
      <c r="VRM2" s="208"/>
      <c r="VRN2" s="208"/>
      <c r="VRO2" s="208"/>
      <c r="VRP2" s="208"/>
      <c r="VRQ2" s="208"/>
      <c r="VRR2" s="208"/>
      <c r="VRS2" s="208"/>
      <c r="VRT2" s="208"/>
      <c r="VRU2" s="208"/>
      <c r="VRV2" s="208"/>
      <c r="VRW2" s="208"/>
      <c r="VRX2" s="208"/>
      <c r="VRY2" s="208"/>
      <c r="VRZ2" s="208"/>
      <c r="VSA2" s="208"/>
      <c r="VSB2" s="208"/>
      <c r="VSC2" s="208"/>
      <c r="VSD2" s="208"/>
      <c r="VSE2" s="208"/>
      <c r="VSF2" s="208"/>
      <c r="VSG2" s="208"/>
      <c r="VSH2" s="208"/>
      <c r="VSI2" s="208"/>
      <c r="VSJ2" s="208"/>
      <c r="VSK2" s="208"/>
      <c r="VSL2" s="208"/>
      <c r="VSM2" s="208"/>
      <c r="VSN2" s="208"/>
      <c r="VSO2" s="208"/>
      <c r="VSP2" s="208"/>
      <c r="VSQ2" s="208"/>
      <c r="VSR2" s="208"/>
      <c r="VSS2" s="208"/>
      <c r="VST2" s="208"/>
      <c r="VSU2" s="208"/>
      <c r="VSV2" s="208"/>
      <c r="VSW2" s="208"/>
      <c r="VSX2" s="208"/>
      <c r="VSY2" s="208"/>
      <c r="VSZ2" s="208"/>
      <c r="VTA2" s="208"/>
      <c r="VTB2" s="208"/>
      <c r="VTC2" s="208"/>
      <c r="VTD2" s="208"/>
      <c r="VTE2" s="208"/>
      <c r="VTF2" s="208"/>
      <c r="VTG2" s="208"/>
      <c r="VTH2" s="208"/>
      <c r="VTI2" s="208"/>
      <c r="VTJ2" s="208"/>
      <c r="VTK2" s="208"/>
      <c r="VTL2" s="208"/>
      <c r="VTM2" s="208"/>
      <c r="VTN2" s="208"/>
      <c r="VTO2" s="208"/>
      <c r="VTP2" s="208"/>
      <c r="VTQ2" s="208"/>
      <c r="VTR2" s="208"/>
      <c r="VTS2" s="208"/>
      <c r="VTT2" s="208"/>
      <c r="VTU2" s="208"/>
      <c r="VTV2" s="208"/>
      <c r="VTW2" s="208"/>
      <c r="VTX2" s="208"/>
      <c r="VTY2" s="208"/>
      <c r="VTZ2" s="208"/>
      <c r="VUA2" s="208"/>
      <c r="VUB2" s="208"/>
      <c r="VUC2" s="208"/>
      <c r="VUD2" s="208"/>
      <c r="VUE2" s="208"/>
      <c r="VUF2" s="208"/>
      <c r="VUG2" s="208"/>
      <c r="VUH2" s="208"/>
      <c r="VUI2" s="208"/>
      <c r="VUJ2" s="208"/>
      <c r="VUK2" s="208"/>
      <c r="VUL2" s="208"/>
      <c r="VUM2" s="208"/>
      <c r="VUN2" s="208"/>
      <c r="VUO2" s="208"/>
      <c r="VUP2" s="208"/>
      <c r="VUQ2" s="208"/>
      <c r="VUR2" s="208"/>
      <c r="VUS2" s="208"/>
      <c r="VUT2" s="208"/>
      <c r="VUU2" s="208"/>
      <c r="VUV2" s="208"/>
      <c r="VUW2" s="208"/>
      <c r="VUX2" s="208"/>
      <c r="VUY2" s="208"/>
      <c r="VUZ2" s="208"/>
      <c r="VVA2" s="208"/>
      <c r="VVB2" s="208"/>
      <c r="VVC2" s="208"/>
      <c r="VVD2" s="208"/>
      <c r="VVE2" s="208"/>
      <c r="VVF2" s="208"/>
      <c r="VVG2" s="208"/>
      <c r="VVH2" s="208"/>
      <c r="VVI2" s="208"/>
      <c r="VVJ2" s="208"/>
      <c r="VVK2" s="208"/>
      <c r="VVL2" s="208"/>
      <c r="VVM2" s="208"/>
      <c r="VVN2" s="208"/>
      <c r="VVO2" s="208"/>
      <c r="VVP2" s="208"/>
      <c r="VVQ2" s="208"/>
      <c r="VVR2" s="208"/>
      <c r="VVS2" s="208"/>
      <c r="VVT2" s="208"/>
      <c r="VVU2" s="208"/>
      <c r="VVV2" s="208"/>
      <c r="VVW2" s="208"/>
      <c r="VVX2" s="208"/>
      <c r="VVY2" s="208"/>
      <c r="VVZ2" s="208"/>
      <c r="VWA2" s="208"/>
      <c r="VWB2" s="208"/>
      <c r="VWC2" s="208"/>
      <c r="VWD2" s="208"/>
      <c r="VWE2" s="208"/>
      <c r="VWF2" s="208"/>
      <c r="VWG2" s="208"/>
      <c r="VWH2" s="208"/>
      <c r="VWI2" s="208"/>
      <c r="VWJ2" s="208"/>
      <c r="VWK2" s="208"/>
      <c r="VWL2" s="208"/>
      <c r="VWM2" s="208"/>
      <c r="VWN2" s="208"/>
      <c r="VWO2" s="208"/>
      <c r="VWP2" s="208"/>
      <c r="VWQ2" s="208"/>
      <c r="VWR2" s="208"/>
      <c r="VWS2" s="208"/>
      <c r="VWT2" s="208"/>
      <c r="VWU2" s="208"/>
      <c r="VWV2" s="208"/>
      <c r="VWW2" s="208"/>
      <c r="VWX2" s="208"/>
      <c r="VWY2" s="208"/>
      <c r="VWZ2" s="208"/>
      <c r="VXA2" s="208"/>
      <c r="VXB2" s="208"/>
      <c r="VXC2" s="208"/>
      <c r="VXD2" s="208"/>
      <c r="VXE2" s="208"/>
      <c r="VXF2" s="208"/>
      <c r="VXG2" s="208"/>
      <c r="VXH2" s="208"/>
      <c r="VXI2" s="208"/>
      <c r="VXJ2" s="208"/>
      <c r="VXK2" s="208"/>
      <c r="VXL2" s="208"/>
      <c r="VXM2" s="208"/>
      <c r="VXN2" s="208"/>
      <c r="VXO2" s="208"/>
      <c r="VXP2" s="208"/>
      <c r="VXQ2" s="208"/>
      <c r="VXR2" s="208"/>
      <c r="VXS2" s="208"/>
      <c r="VXT2" s="208"/>
      <c r="VXU2" s="208"/>
      <c r="VXV2" s="208"/>
      <c r="VXW2" s="208"/>
      <c r="VXX2" s="208"/>
      <c r="VXY2" s="208"/>
      <c r="VXZ2" s="208"/>
      <c r="VYA2" s="208"/>
      <c r="VYB2" s="208"/>
      <c r="VYC2" s="208"/>
      <c r="VYD2" s="208"/>
      <c r="VYE2" s="208"/>
      <c r="VYF2" s="208"/>
      <c r="VYG2" s="208"/>
      <c r="VYH2" s="208"/>
      <c r="VYI2" s="208"/>
      <c r="VYJ2" s="208"/>
      <c r="VYK2" s="208"/>
      <c r="VYL2" s="208"/>
      <c r="VYM2" s="208"/>
      <c r="VYN2" s="208"/>
      <c r="VYO2" s="208"/>
      <c r="VYP2" s="208"/>
      <c r="VYQ2" s="208"/>
      <c r="VYR2" s="208"/>
      <c r="VYS2" s="208"/>
      <c r="VYT2" s="208"/>
      <c r="VYU2" s="208"/>
      <c r="VYV2" s="208"/>
      <c r="VYW2" s="208"/>
      <c r="VYX2" s="208"/>
      <c r="VYY2" s="208"/>
      <c r="VYZ2" s="208"/>
      <c r="VZA2" s="208"/>
      <c r="VZB2" s="208"/>
      <c r="VZC2" s="208"/>
      <c r="VZD2" s="208"/>
      <c r="VZE2" s="208"/>
      <c r="VZF2" s="208"/>
      <c r="VZG2" s="208"/>
      <c r="VZH2" s="208"/>
      <c r="VZI2" s="208"/>
      <c r="VZJ2" s="208"/>
      <c r="VZK2" s="208"/>
      <c r="VZL2" s="208"/>
      <c r="VZM2" s="208"/>
      <c r="VZN2" s="208"/>
      <c r="VZO2" s="208"/>
      <c r="VZP2" s="208"/>
      <c r="VZQ2" s="208"/>
      <c r="VZR2" s="208"/>
      <c r="VZS2" s="208"/>
      <c r="VZT2" s="208"/>
      <c r="VZU2" s="208"/>
      <c r="VZV2" s="208"/>
      <c r="VZW2" s="208"/>
      <c r="VZX2" s="208"/>
      <c r="VZY2" s="208"/>
      <c r="VZZ2" s="208"/>
      <c r="WAA2" s="208"/>
      <c r="WAB2" s="208"/>
      <c r="WAC2" s="208"/>
      <c r="WAD2" s="208"/>
      <c r="WAE2" s="208"/>
      <c r="WAF2" s="208"/>
      <c r="WAG2" s="208"/>
      <c r="WAH2" s="208"/>
      <c r="WAI2" s="208"/>
      <c r="WAJ2" s="208"/>
      <c r="WAK2" s="208"/>
      <c r="WAL2" s="208"/>
      <c r="WAM2" s="208"/>
      <c r="WAN2" s="208"/>
      <c r="WAO2" s="208"/>
      <c r="WAP2" s="208"/>
      <c r="WAQ2" s="208"/>
      <c r="WAR2" s="208"/>
      <c r="WAS2" s="208"/>
      <c r="WAT2" s="208"/>
      <c r="WAU2" s="208"/>
      <c r="WAV2" s="208"/>
      <c r="WAW2" s="208"/>
      <c r="WAX2" s="208"/>
      <c r="WAY2" s="208"/>
      <c r="WAZ2" s="208"/>
      <c r="WBA2" s="208"/>
      <c r="WBB2" s="208"/>
      <c r="WBC2" s="208"/>
      <c r="WBD2" s="208"/>
      <c r="WBE2" s="208"/>
      <c r="WBF2" s="208"/>
      <c r="WBG2" s="208"/>
      <c r="WBH2" s="208"/>
      <c r="WBI2" s="208"/>
      <c r="WBJ2" s="208"/>
      <c r="WBK2" s="208"/>
      <c r="WBL2" s="208"/>
      <c r="WBM2" s="208"/>
      <c r="WBN2" s="208"/>
      <c r="WBO2" s="208"/>
      <c r="WBP2" s="208"/>
      <c r="WBQ2" s="208"/>
      <c r="WBR2" s="208"/>
      <c r="WBS2" s="208"/>
      <c r="WBT2" s="208"/>
      <c r="WBU2" s="208"/>
      <c r="WBV2" s="208"/>
      <c r="WBW2" s="208"/>
      <c r="WBX2" s="208"/>
      <c r="WBY2" s="208"/>
      <c r="WBZ2" s="208"/>
      <c r="WCA2" s="208"/>
      <c r="WCB2" s="208"/>
      <c r="WCC2" s="208"/>
      <c r="WCD2" s="208"/>
      <c r="WCE2" s="208"/>
      <c r="WCF2" s="208"/>
      <c r="WCG2" s="208"/>
      <c r="WCH2" s="208"/>
      <c r="WCI2" s="208"/>
      <c r="WCJ2" s="208"/>
      <c r="WCK2" s="208"/>
      <c r="WCL2" s="208"/>
      <c r="WCM2" s="208"/>
      <c r="WCN2" s="208"/>
      <c r="WCO2" s="208"/>
      <c r="WCP2" s="208"/>
      <c r="WCQ2" s="208"/>
      <c r="WCR2" s="208"/>
      <c r="WCS2" s="208"/>
      <c r="WCT2" s="208"/>
      <c r="WCU2" s="208"/>
      <c r="WCV2" s="208"/>
      <c r="WCW2" s="208"/>
      <c r="WCX2" s="208"/>
      <c r="WCY2" s="208"/>
      <c r="WCZ2" s="208"/>
      <c r="WDA2" s="208"/>
      <c r="WDB2" s="208"/>
      <c r="WDC2" s="208"/>
      <c r="WDD2" s="208"/>
      <c r="WDE2" s="208"/>
      <c r="WDF2" s="208"/>
      <c r="WDG2" s="208"/>
      <c r="WDH2" s="208"/>
      <c r="WDI2" s="208"/>
      <c r="WDJ2" s="208"/>
      <c r="WDK2" s="208"/>
      <c r="WDL2" s="208"/>
      <c r="WDM2" s="208"/>
      <c r="WDN2" s="208"/>
      <c r="WDO2" s="208"/>
      <c r="WDP2" s="208"/>
      <c r="WDQ2" s="208"/>
      <c r="WDR2" s="208"/>
      <c r="WDS2" s="208"/>
      <c r="WDT2" s="208"/>
      <c r="WDU2" s="208"/>
      <c r="WDV2" s="208"/>
      <c r="WDW2" s="208"/>
      <c r="WDX2" s="208"/>
      <c r="WDY2" s="208"/>
      <c r="WDZ2" s="208"/>
      <c r="WEA2" s="208"/>
      <c r="WEB2" s="208"/>
      <c r="WEC2" s="208"/>
      <c r="WED2" s="208"/>
      <c r="WEE2" s="208"/>
      <c r="WEF2" s="208"/>
      <c r="WEG2" s="208"/>
      <c r="WEH2" s="208"/>
      <c r="WEI2" s="208"/>
      <c r="WEJ2" s="208"/>
      <c r="WEK2" s="208"/>
      <c r="WEL2" s="208"/>
      <c r="WEM2" s="208"/>
      <c r="WEN2" s="208"/>
      <c r="WEO2" s="208"/>
      <c r="WEP2" s="208"/>
      <c r="WEQ2" s="208"/>
      <c r="WER2" s="208"/>
      <c r="WES2" s="208"/>
      <c r="WET2" s="208"/>
      <c r="WEU2" s="208"/>
      <c r="WEV2" s="208"/>
      <c r="WEW2" s="208"/>
      <c r="WEX2" s="208"/>
      <c r="WEY2" s="208"/>
      <c r="WEZ2" s="208"/>
      <c r="WFA2" s="208"/>
      <c r="WFB2" s="208"/>
      <c r="WFC2" s="208"/>
      <c r="WFD2" s="208"/>
      <c r="WFE2" s="208"/>
      <c r="WFF2" s="208"/>
      <c r="WFG2" s="208"/>
      <c r="WFH2" s="208"/>
      <c r="WFI2" s="208"/>
      <c r="WFJ2" s="208"/>
      <c r="WFK2" s="208"/>
      <c r="WFL2" s="208"/>
      <c r="WFM2" s="208"/>
      <c r="WFN2" s="208"/>
      <c r="WFO2" s="208"/>
      <c r="WFP2" s="208"/>
      <c r="WFQ2" s="208"/>
      <c r="WFR2" s="208"/>
      <c r="WFS2" s="208"/>
      <c r="WFT2" s="208"/>
      <c r="WFU2" s="208"/>
      <c r="WFV2" s="208"/>
      <c r="WFW2" s="208"/>
      <c r="WFX2" s="208"/>
      <c r="WFY2" s="208"/>
      <c r="WFZ2" s="208"/>
      <c r="WGA2" s="208"/>
      <c r="WGB2" s="208"/>
      <c r="WGC2" s="208"/>
      <c r="WGD2" s="208"/>
      <c r="WGE2" s="208"/>
      <c r="WGF2" s="208"/>
      <c r="WGG2" s="208"/>
      <c r="WGH2" s="208"/>
      <c r="WGI2" s="208"/>
      <c r="WGJ2" s="208"/>
      <c r="WGK2" s="208"/>
      <c r="WGL2" s="208"/>
      <c r="WGM2" s="208"/>
      <c r="WGN2" s="208"/>
      <c r="WGO2" s="208"/>
      <c r="WGP2" s="208"/>
      <c r="WGQ2" s="208"/>
      <c r="WGR2" s="208"/>
      <c r="WGS2" s="208"/>
      <c r="WGT2" s="208"/>
      <c r="WGU2" s="208"/>
      <c r="WGV2" s="208"/>
      <c r="WGW2" s="208"/>
      <c r="WGX2" s="208"/>
      <c r="WGY2" s="208"/>
      <c r="WGZ2" s="208"/>
      <c r="WHA2" s="208"/>
      <c r="WHB2" s="208"/>
      <c r="WHC2" s="208"/>
      <c r="WHD2" s="208"/>
      <c r="WHE2" s="208"/>
      <c r="WHF2" s="208"/>
      <c r="WHG2" s="208"/>
      <c r="WHH2" s="208"/>
      <c r="WHI2" s="208"/>
      <c r="WHJ2" s="208"/>
      <c r="WHK2" s="208"/>
      <c r="WHL2" s="208"/>
      <c r="WHM2" s="208"/>
      <c r="WHN2" s="208"/>
      <c r="WHO2" s="208"/>
      <c r="WHP2" s="208"/>
      <c r="WHQ2" s="208"/>
      <c r="WHR2" s="208"/>
      <c r="WHS2" s="208"/>
      <c r="WHT2" s="208"/>
      <c r="WHU2" s="208"/>
      <c r="WHV2" s="208"/>
      <c r="WHW2" s="208"/>
      <c r="WHX2" s="208"/>
      <c r="WHY2" s="208"/>
      <c r="WHZ2" s="208"/>
      <c r="WIA2" s="208"/>
      <c r="WIB2" s="208"/>
      <c r="WIC2" s="208"/>
      <c r="WID2" s="208"/>
      <c r="WIE2" s="208"/>
      <c r="WIF2" s="208"/>
      <c r="WIG2" s="208"/>
      <c r="WIH2" s="208"/>
      <c r="WII2" s="208"/>
      <c r="WIJ2" s="208"/>
      <c r="WIK2" s="208"/>
      <c r="WIL2" s="208"/>
      <c r="WIM2" s="208"/>
      <c r="WIN2" s="208"/>
      <c r="WIO2" s="208"/>
      <c r="WIP2" s="208"/>
      <c r="WIQ2" s="208"/>
      <c r="WIR2" s="208"/>
      <c r="WIS2" s="208"/>
      <c r="WIT2" s="208"/>
      <c r="WIU2" s="208"/>
      <c r="WIV2" s="208"/>
      <c r="WIW2" s="208"/>
      <c r="WIX2" s="208"/>
      <c r="WIY2" s="208"/>
      <c r="WIZ2" s="208"/>
      <c r="WJA2" s="208"/>
      <c r="WJB2" s="208"/>
      <c r="WJC2" s="208"/>
      <c r="WJD2" s="208"/>
      <c r="WJE2" s="208"/>
      <c r="WJF2" s="208"/>
      <c r="WJG2" s="208"/>
      <c r="WJH2" s="208"/>
      <c r="WJI2" s="208"/>
      <c r="WJJ2" s="208"/>
      <c r="WJK2" s="208"/>
      <c r="WJL2" s="208"/>
      <c r="WJM2" s="208"/>
      <c r="WJN2" s="208"/>
      <c r="WJO2" s="208"/>
      <c r="WJP2" s="208"/>
      <c r="WJQ2" s="208"/>
      <c r="WJR2" s="208"/>
      <c r="WJS2" s="208"/>
      <c r="WJT2" s="208"/>
      <c r="WJU2" s="208"/>
      <c r="WJV2" s="208"/>
      <c r="WJW2" s="208"/>
      <c r="WJX2" s="208"/>
      <c r="WJY2" s="208"/>
      <c r="WJZ2" s="208"/>
      <c r="WKA2" s="208"/>
      <c r="WKB2" s="208"/>
      <c r="WKC2" s="208"/>
      <c r="WKD2" s="208"/>
      <c r="WKE2" s="208"/>
      <c r="WKF2" s="208"/>
      <c r="WKG2" s="208"/>
      <c r="WKH2" s="208"/>
      <c r="WKI2" s="208"/>
      <c r="WKJ2" s="208"/>
      <c r="WKK2" s="208"/>
      <c r="WKL2" s="208"/>
      <c r="WKM2" s="208"/>
      <c r="WKN2" s="208"/>
      <c r="WKO2" s="208"/>
      <c r="WKP2" s="208"/>
      <c r="WKQ2" s="208"/>
      <c r="WKR2" s="208"/>
      <c r="WKS2" s="208"/>
      <c r="WKT2" s="208"/>
      <c r="WKU2" s="208"/>
      <c r="WKV2" s="208"/>
      <c r="WKW2" s="208"/>
      <c r="WKX2" s="208"/>
      <c r="WKY2" s="208"/>
      <c r="WKZ2" s="208"/>
      <c r="WLA2" s="208"/>
      <c r="WLB2" s="208"/>
      <c r="WLC2" s="208"/>
      <c r="WLD2" s="208"/>
      <c r="WLE2" s="208"/>
      <c r="WLF2" s="208"/>
      <c r="WLG2" s="208"/>
      <c r="WLH2" s="208"/>
      <c r="WLI2" s="208"/>
      <c r="WLJ2" s="208"/>
      <c r="WLK2" s="208"/>
      <c r="WLL2" s="208"/>
      <c r="WLM2" s="208"/>
      <c r="WLN2" s="208"/>
      <c r="WLO2" s="208"/>
      <c r="WLP2" s="208"/>
      <c r="WLQ2" s="208"/>
      <c r="WLR2" s="208"/>
      <c r="WLS2" s="208"/>
      <c r="WLT2" s="208"/>
      <c r="WLU2" s="208"/>
      <c r="WLV2" s="208"/>
      <c r="WLW2" s="208"/>
      <c r="WLX2" s="208"/>
      <c r="WLY2" s="208"/>
      <c r="WLZ2" s="208"/>
      <c r="WMA2" s="208"/>
      <c r="WMB2" s="208"/>
      <c r="WMC2" s="208"/>
      <c r="WMD2" s="208"/>
      <c r="WME2" s="208"/>
      <c r="WMF2" s="208"/>
      <c r="WMG2" s="208"/>
      <c r="WMH2" s="208"/>
      <c r="WMI2" s="208"/>
      <c r="WMJ2" s="208"/>
      <c r="WMK2" s="208"/>
      <c r="WML2" s="208"/>
      <c r="WMM2" s="208"/>
      <c r="WMN2" s="208"/>
      <c r="WMO2" s="208"/>
      <c r="WMP2" s="208"/>
      <c r="WMQ2" s="208"/>
      <c r="WMR2" s="208"/>
      <c r="WMS2" s="208"/>
      <c r="WMT2" s="208"/>
      <c r="WMU2" s="208"/>
      <c r="WMV2" s="208"/>
      <c r="WMW2" s="208"/>
      <c r="WMX2" s="208"/>
      <c r="WMY2" s="208"/>
      <c r="WMZ2" s="208"/>
      <c r="WNA2" s="208"/>
      <c r="WNB2" s="208"/>
      <c r="WNC2" s="208"/>
      <c r="WND2" s="208"/>
      <c r="WNE2" s="208"/>
      <c r="WNF2" s="208"/>
      <c r="WNG2" s="208"/>
      <c r="WNH2" s="208"/>
      <c r="WNI2" s="208"/>
      <c r="WNJ2" s="208"/>
      <c r="WNK2" s="208"/>
      <c r="WNL2" s="208"/>
      <c r="WNM2" s="208"/>
      <c r="WNN2" s="208"/>
      <c r="WNO2" s="208"/>
      <c r="WNP2" s="208"/>
      <c r="WNQ2" s="208"/>
      <c r="WNR2" s="208"/>
      <c r="WNS2" s="208"/>
      <c r="WNT2" s="208"/>
      <c r="WNU2" s="208"/>
      <c r="WNV2" s="208"/>
      <c r="WNW2" s="208"/>
      <c r="WNX2" s="208"/>
      <c r="WNY2" s="208"/>
      <c r="WNZ2" s="208"/>
      <c r="WOA2" s="208"/>
      <c r="WOB2" s="208"/>
      <c r="WOC2" s="208"/>
      <c r="WOD2" s="208"/>
      <c r="WOE2" s="208"/>
      <c r="WOF2" s="208"/>
      <c r="WOG2" s="208"/>
      <c r="WOH2" s="208"/>
      <c r="WOI2" s="208"/>
      <c r="WOJ2" s="208"/>
      <c r="WOK2" s="208"/>
      <c r="WOL2" s="208"/>
      <c r="WOM2" s="208"/>
      <c r="WON2" s="208"/>
      <c r="WOO2" s="208"/>
      <c r="WOP2" s="208"/>
      <c r="WOQ2" s="208"/>
      <c r="WOR2" s="208"/>
      <c r="WOS2" s="208"/>
      <c r="WOT2" s="208"/>
      <c r="WOU2" s="208"/>
      <c r="WOV2" s="208"/>
      <c r="WOW2" s="208"/>
      <c r="WOX2" s="208"/>
      <c r="WOY2" s="208"/>
      <c r="WOZ2" s="208"/>
      <c r="WPA2" s="208"/>
      <c r="WPB2" s="208"/>
      <c r="WPC2" s="208"/>
      <c r="WPD2" s="208"/>
      <c r="WPE2" s="208"/>
      <c r="WPF2" s="208"/>
      <c r="WPG2" s="208"/>
      <c r="WPH2" s="208"/>
      <c r="WPI2" s="208"/>
      <c r="WPJ2" s="208"/>
      <c r="WPK2" s="208"/>
      <c r="WPL2" s="208"/>
      <c r="WPM2" s="208"/>
      <c r="WPN2" s="208"/>
      <c r="WPO2" s="208"/>
      <c r="WPP2" s="208"/>
      <c r="WPQ2" s="208"/>
      <c r="WPR2" s="208"/>
      <c r="WPS2" s="208"/>
      <c r="WPT2" s="208"/>
      <c r="WPU2" s="208"/>
      <c r="WPV2" s="208"/>
      <c r="WPW2" s="208"/>
      <c r="WPX2" s="208"/>
      <c r="WPY2" s="208"/>
      <c r="WPZ2" s="208"/>
      <c r="WQA2" s="208"/>
      <c r="WQB2" s="208"/>
      <c r="WQC2" s="208"/>
      <c r="WQD2" s="208"/>
      <c r="WQE2" s="208"/>
      <c r="WQF2" s="208"/>
      <c r="WQG2" s="208"/>
      <c r="WQH2" s="208"/>
      <c r="WQI2" s="208"/>
      <c r="WQJ2" s="208"/>
      <c r="WQK2" s="208"/>
      <c r="WQL2" s="208"/>
      <c r="WQM2" s="208"/>
      <c r="WQN2" s="208"/>
      <c r="WQO2" s="208"/>
      <c r="WQP2" s="208"/>
      <c r="WQQ2" s="208"/>
      <c r="WQR2" s="208"/>
      <c r="WQS2" s="208"/>
      <c r="WQT2" s="208"/>
      <c r="WQU2" s="208"/>
      <c r="WQV2" s="208"/>
      <c r="WQW2" s="208"/>
      <c r="WQX2" s="208"/>
      <c r="WQY2" s="208"/>
      <c r="WQZ2" s="208"/>
      <c r="WRA2" s="208"/>
      <c r="WRB2" s="208"/>
      <c r="WRC2" s="208"/>
      <c r="WRD2" s="208"/>
      <c r="WRE2" s="208"/>
      <c r="WRF2" s="208"/>
      <c r="WRG2" s="208"/>
      <c r="WRH2" s="208"/>
      <c r="WRI2" s="208"/>
      <c r="WRJ2" s="208"/>
      <c r="WRK2" s="208"/>
      <c r="WRL2" s="208"/>
      <c r="WRM2" s="208"/>
      <c r="WRN2" s="208"/>
      <c r="WRO2" s="208"/>
      <c r="WRP2" s="208"/>
      <c r="WRQ2" s="208"/>
      <c r="WRR2" s="208"/>
      <c r="WRS2" s="208"/>
      <c r="WRT2" s="208"/>
      <c r="WRU2" s="208"/>
      <c r="WRV2" s="208"/>
      <c r="WRW2" s="208"/>
      <c r="WRX2" s="208"/>
      <c r="WRY2" s="208"/>
      <c r="WRZ2" s="208"/>
      <c r="WSA2" s="208"/>
      <c r="WSB2" s="208"/>
      <c r="WSC2" s="208"/>
      <c r="WSD2" s="208"/>
      <c r="WSE2" s="208"/>
      <c r="WSF2" s="208"/>
      <c r="WSG2" s="208"/>
      <c r="WSH2" s="208"/>
      <c r="WSI2" s="208"/>
      <c r="WSJ2" s="208"/>
      <c r="WSK2" s="208"/>
      <c r="WSL2" s="208"/>
      <c r="WSM2" s="208"/>
      <c r="WSN2" s="208"/>
      <c r="WSO2" s="208"/>
      <c r="WSP2" s="208"/>
      <c r="WSQ2" s="208"/>
      <c r="WSR2" s="208"/>
      <c r="WSS2" s="208"/>
      <c r="WST2" s="208"/>
      <c r="WSU2" s="208"/>
      <c r="WSV2" s="208"/>
      <c r="WSW2" s="208"/>
      <c r="WSX2" s="208"/>
      <c r="WSY2" s="208"/>
      <c r="WSZ2" s="208"/>
      <c r="WTA2" s="208"/>
      <c r="WTB2" s="208"/>
      <c r="WTC2" s="208"/>
      <c r="WTD2" s="208"/>
      <c r="WTE2" s="208"/>
      <c r="WTF2" s="208"/>
      <c r="WTG2" s="208"/>
      <c r="WTH2" s="208"/>
      <c r="WTI2" s="208"/>
      <c r="WTJ2" s="208"/>
      <c r="WTK2" s="208"/>
      <c r="WTL2" s="208"/>
      <c r="WTM2" s="208"/>
      <c r="WTN2" s="208"/>
      <c r="WTO2" s="208"/>
      <c r="WTP2" s="208"/>
      <c r="WTQ2" s="208"/>
      <c r="WTR2" s="208"/>
      <c r="WTS2" s="208"/>
      <c r="WTT2" s="208"/>
      <c r="WTU2" s="208"/>
      <c r="WTV2" s="208"/>
      <c r="WTW2" s="208"/>
      <c r="WTX2" s="208"/>
      <c r="WTY2" s="208"/>
      <c r="WTZ2" s="208"/>
      <c r="WUA2" s="208"/>
      <c r="WUB2" s="208"/>
      <c r="WUC2" s="208"/>
      <c r="WUD2" s="208"/>
      <c r="WUE2" s="208"/>
      <c r="WUF2" s="208"/>
      <c r="WUG2" s="208"/>
      <c r="WUH2" s="208"/>
      <c r="WUI2" s="208"/>
      <c r="WUJ2" s="208"/>
      <c r="WUK2" s="208"/>
      <c r="WUL2" s="208"/>
      <c r="WUM2" s="208"/>
      <c r="WUN2" s="208"/>
      <c r="WUO2" s="208"/>
      <c r="WUP2" s="208"/>
      <c r="WUQ2" s="208"/>
      <c r="WUR2" s="208"/>
      <c r="WUS2" s="208"/>
      <c r="WUT2" s="208"/>
      <c r="WUU2" s="208"/>
      <c r="WUV2" s="208"/>
      <c r="WUW2" s="208"/>
      <c r="WUX2" s="208"/>
      <c r="WUY2" s="208"/>
      <c r="WUZ2" s="208"/>
      <c r="WVA2" s="208"/>
      <c r="WVB2" s="208"/>
      <c r="WVC2" s="208"/>
      <c r="WVD2" s="208"/>
      <c r="WVE2" s="208"/>
      <c r="WVF2" s="208"/>
      <c r="WVG2" s="208"/>
      <c r="WVH2" s="208"/>
      <c r="WVI2" s="208"/>
      <c r="WVJ2" s="208"/>
      <c r="WVK2" s="208"/>
      <c r="WVL2" s="208"/>
      <c r="WVM2" s="208"/>
      <c r="WVN2" s="208"/>
      <c r="WVO2" s="208"/>
      <c r="WVP2" s="208"/>
      <c r="WVQ2" s="208"/>
      <c r="WVR2" s="208"/>
      <c r="WVS2" s="208"/>
      <c r="WVT2" s="208"/>
      <c r="WVU2" s="208"/>
      <c r="WVV2" s="208"/>
      <c r="WVW2" s="208"/>
      <c r="WVX2" s="208"/>
      <c r="WVY2" s="208"/>
      <c r="WVZ2" s="208"/>
      <c r="WWA2" s="208"/>
      <c r="WWB2" s="208"/>
      <c r="WWC2" s="208"/>
      <c r="WWD2" s="208"/>
      <c r="WWE2" s="208"/>
      <c r="WWF2" s="208"/>
      <c r="WWG2" s="208"/>
      <c r="WWH2" s="208"/>
      <c r="WWI2" s="208"/>
      <c r="WWJ2" s="208"/>
      <c r="WWK2" s="208"/>
      <c r="WWL2" s="208"/>
      <c r="WWM2" s="208"/>
      <c r="WWN2" s="208"/>
      <c r="WWO2" s="208"/>
      <c r="WWP2" s="208"/>
      <c r="WWQ2" s="208"/>
      <c r="WWR2" s="208"/>
      <c r="WWS2" s="208"/>
      <c r="WWT2" s="208"/>
      <c r="WWU2" s="208"/>
      <c r="WWV2" s="208"/>
      <c r="WWW2" s="208"/>
      <c r="WWX2" s="208"/>
      <c r="WWY2" s="208"/>
      <c r="WWZ2" s="208"/>
      <c r="WXA2" s="208"/>
      <c r="WXB2" s="208"/>
      <c r="WXC2" s="208"/>
      <c r="WXD2" s="208"/>
      <c r="WXE2" s="208"/>
      <c r="WXF2" s="208"/>
      <c r="WXG2" s="208"/>
      <c r="WXH2" s="208"/>
      <c r="WXI2" s="208"/>
      <c r="WXJ2" s="208"/>
      <c r="WXK2" s="208"/>
      <c r="WXL2" s="208"/>
      <c r="WXM2" s="208"/>
      <c r="WXN2" s="208"/>
      <c r="WXO2" s="208"/>
      <c r="WXP2" s="208"/>
      <c r="WXQ2" s="208"/>
      <c r="WXR2" s="208"/>
      <c r="WXS2" s="208"/>
      <c r="WXT2" s="208"/>
      <c r="WXU2" s="208"/>
      <c r="WXV2" s="208"/>
      <c r="WXW2" s="208"/>
      <c r="WXX2" s="208"/>
      <c r="WXY2" s="208"/>
      <c r="WXZ2" s="208"/>
      <c r="WYA2" s="208"/>
      <c r="WYB2" s="208"/>
      <c r="WYC2" s="208"/>
      <c r="WYD2" s="208"/>
      <c r="WYE2" s="208"/>
      <c r="WYF2" s="208"/>
      <c r="WYG2" s="208"/>
      <c r="WYH2" s="208"/>
      <c r="WYI2" s="208"/>
      <c r="WYJ2" s="208"/>
      <c r="WYK2" s="208"/>
      <c r="WYL2" s="208"/>
      <c r="WYM2" s="208"/>
      <c r="WYN2" s="208"/>
      <c r="WYO2" s="208"/>
      <c r="WYP2" s="208"/>
      <c r="WYQ2" s="208"/>
      <c r="WYR2" s="208"/>
      <c r="WYS2" s="208"/>
      <c r="WYT2" s="208"/>
      <c r="WYU2" s="208"/>
      <c r="WYV2" s="208"/>
      <c r="WYW2" s="208"/>
      <c r="WYX2" s="208"/>
      <c r="WYY2" s="208"/>
      <c r="WYZ2" s="208"/>
      <c r="WZA2" s="208"/>
      <c r="WZB2" s="208"/>
      <c r="WZC2" s="208"/>
      <c r="WZD2" s="208"/>
      <c r="WZE2" s="208"/>
      <c r="WZF2" s="208"/>
      <c r="WZG2" s="208"/>
      <c r="WZH2" s="208"/>
      <c r="WZI2" s="208"/>
      <c r="WZJ2" s="208"/>
      <c r="WZK2" s="208"/>
      <c r="WZL2" s="208"/>
      <c r="WZM2" s="208"/>
      <c r="WZN2" s="208"/>
      <c r="WZO2" s="208"/>
      <c r="WZP2" s="208"/>
      <c r="WZQ2" s="208"/>
      <c r="WZR2" s="208"/>
      <c r="WZS2" s="208"/>
      <c r="WZT2" s="208"/>
      <c r="WZU2" s="208"/>
      <c r="WZV2" s="208"/>
      <c r="WZW2" s="208"/>
      <c r="WZX2" s="208"/>
      <c r="WZY2" s="208"/>
      <c r="WZZ2" s="208"/>
      <c r="XAA2" s="208"/>
      <c r="XAB2" s="208"/>
      <c r="XAC2" s="208"/>
      <c r="XAD2" s="208"/>
      <c r="XAE2" s="208"/>
      <c r="XAF2" s="208"/>
      <c r="XAG2" s="208"/>
      <c r="XAH2" s="208"/>
      <c r="XAI2" s="208"/>
      <c r="XAJ2" s="208"/>
      <c r="XAK2" s="208"/>
      <c r="XAL2" s="208"/>
      <c r="XAM2" s="208"/>
      <c r="XAN2" s="208"/>
      <c r="XAO2" s="208"/>
      <c r="XAP2" s="208"/>
      <c r="XAQ2" s="208"/>
      <c r="XAR2" s="208"/>
      <c r="XAS2" s="208"/>
      <c r="XAT2" s="208"/>
      <c r="XAU2" s="208"/>
      <c r="XAV2" s="208"/>
      <c r="XAW2" s="208"/>
      <c r="XAX2" s="208"/>
      <c r="XAY2" s="208"/>
      <c r="XAZ2" s="208"/>
      <c r="XBA2" s="208"/>
      <c r="XBB2" s="208"/>
      <c r="XBC2" s="208"/>
      <c r="XBD2" s="208"/>
      <c r="XBE2" s="208"/>
      <c r="XBF2" s="208"/>
      <c r="XBG2" s="208"/>
      <c r="XBH2" s="208"/>
      <c r="XBI2" s="208"/>
      <c r="XBJ2" s="208"/>
      <c r="XBK2" s="208"/>
      <c r="XBL2" s="208"/>
      <c r="XBM2" s="208"/>
      <c r="XBN2" s="208"/>
      <c r="XBO2" s="208"/>
      <c r="XBP2" s="208"/>
      <c r="XBQ2" s="208"/>
      <c r="XBR2" s="208"/>
      <c r="XBS2" s="208"/>
      <c r="XBT2" s="208"/>
      <c r="XBU2" s="208"/>
      <c r="XBV2" s="208"/>
      <c r="XBW2" s="208"/>
      <c r="XBX2" s="208"/>
      <c r="XBY2" s="208"/>
      <c r="XBZ2" s="208"/>
      <c r="XCA2" s="208"/>
      <c r="XCB2" s="208"/>
      <c r="XCC2" s="208"/>
      <c r="XCD2" s="208"/>
      <c r="XCE2" s="208"/>
      <c r="XCF2" s="208"/>
      <c r="XCG2" s="208"/>
      <c r="XCH2" s="208"/>
      <c r="XCI2" s="208"/>
      <c r="XCJ2" s="208"/>
      <c r="XCK2" s="208"/>
      <c r="XCL2" s="208"/>
      <c r="XCM2" s="208"/>
      <c r="XCN2" s="208"/>
      <c r="XCO2" s="208"/>
      <c r="XCP2" s="208"/>
      <c r="XCQ2" s="208"/>
      <c r="XCR2" s="208"/>
      <c r="XCS2" s="208"/>
      <c r="XCT2" s="208"/>
      <c r="XCU2" s="208"/>
      <c r="XCV2" s="208"/>
      <c r="XCW2" s="208"/>
      <c r="XCX2" s="208"/>
      <c r="XCY2" s="208"/>
      <c r="XCZ2" s="208"/>
      <c r="XDA2" s="208"/>
      <c r="XDB2" s="208"/>
      <c r="XDC2" s="208"/>
      <c r="XDD2" s="208"/>
      <c r="XDE2" s="208"/>
      <c r="XDF2" s="208"/>
      <c r="XDG2" s="208"/>
      <c r="XDH2" s="208"/>
      <c r="XDI2" s="208"/>
      <c r="XDJ2" s="208"/>
      <c r="XDK2" s="208"/>
      <c r="XDL2" s="208"/>
      <c r="XDM2" s="208"/>
      <c r="XDN2" s="208"/>
      <c r="XDO2" s="208"/>
      <c r="XDP2" s="208"/>
      <c r="XDQ2" s="208"/>
      <c r="XDR2" s="208"/>
      <c r="XDS2" s="208"/>
      <c r="XDT2" s="208"/>
      <c r="XDU2" s="208"/>
      <c r="XDV2" s="208"/>
      <c r="XDW2" s="208"/>
      <c r="XDX2" s="208"/>
      <c r="XDY2" s="208"/>
      <c r="XDZ2" s="208"/>
      <c r="XEA2" s="208"/>
      <c r="XEB2" s="208"/>
      <c r="XEC2" s="208"/>
      <c r="XED2" s="208"/>
      <c r="XEE2" s="208"/>
      <c r="XEF2" s="208"/>
      <c r="XEG2" s="208"/>
      <c r="XEH2" s="208"/>
      <c r="XEI2" s="208"/>
      <c r="XEJ2" s="208"/>
      <c r="XEK2" s="208"/>
      <c r="XEL2" s="208"/>
      <c r="XEM2" s="208"/>
      <c r="XEN2" s="208"/>
      <c r="XEO2" s="208"/>
      <c r="XEP2" s="208"/>
      <c r="XEQ2" s="208"/>
      <c r="XER2" s="208"/>
      <c r="XES2" s="208"/>
      <c r="XET2" s="208"/>
      <c r="XEU2" s="208"/>
      <c r="XEV2" s="208"/>
      <c r="XEW2" s="208"/>
      <c r="XEX2" s="208"/>
      <c r="XEY2" s="208"/>
      <c r="XEZ2" s="208"/>
      <c r="XFA2" s="208"/>
      <c r="XFB2" s="208"/>
    </row>
    <row r="3" spans="2:16382" ht="20">
      <c r="B3" s="1489"/>
      <c r="C3" s="429" t="s">
        <v>775</v>
      </c>
      <c r="D3" s="430">
        <f>Menu!D3</f>
        <v>46203</v>
      </c>
      <c r="E3" s="429"/>
      <c r="F3" s="431" t="s">
        <v>989</v>
      </c>
      <c r="G3" s="429"/>
      <c r="H3" s="429"/>
      <c r="I3" s="429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5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  <c r="IA3" s="208"/>
      <c r="IB3" s="208"/>
      <c r="IC3" s="208"/>
      <c r="ID3" s="208"/>
      <c r="IE3" s="208"/>
      <c r="IF3" s="208"/>
      <c r="IG3" s="208"/>
      <c r="IH3" s="208"/>
      <c r="II3" s="208"/>
      <c r="IJ3" s="208"/>
      <c r="IK3" s="208"/>
      <c r="IL3" s="208"/>
      <c r="IM3" s="208"/>
      <c r="IN3" s="208"/>
      <c r="IO3" s="208"/>
      <c r="IP3" s="208"/>
      <c r="IQ3" s="208"/>
      <c r="IR3" s="208"/>
      <c r="IS3" s="208"/>
      <c r="IT3" s="208"/>
      <c r="IU3" s="208"/>
      <c r="IV3" s="208"/>
      <c r="IW3" s="208"/>
      <c r="IX3" s="208"/>
      <c r="IY3" s="208"/>
      <c r="IZ3" s="208"/>
      <c r="JA3" s="208"/>
      <c r="JB3" s="208"/>
      <c r="JC3" s="208"/>
      <c r="JD3" s="208"/>
      <c r="JE3" s="208"/>
      <c r="JF3" s="208"/>
      <c r="JG3" s="208"/>
      <c r="JH3" s="208"/>
      <c r="JI3" s="208"/>
      <c r="JJ3" s="208"/>
      <c r="JK3" s="208"/>
      <c r="JL3" s="208"/>
      <c r="JM3" s="208"/>
      <c r="JN3" s="208"/>
      <c r="JO3" s="208"/>
      <c r="JP3" s="208"/>
      <c r="JQ3" s="208"/>
      <c r="JR3" s="208"/>
      <c r="JS3" s="208"/>
      <c r="JT3" s="208"/>
      <c r="JU3" s="208"/>
      <c r="JV3" s="208"/>
      <c r="JW3" s="208"/>
      <c r="JX3" s="208"/>
      <c r="JY3" s="208"/>
      <c r="JZ3" s="208"/>
      <c r="KA3" s="208"/>
      <c r="KB3" s="208"/>
      <c r="KC3" s="208"/>
      <c r="KD3" s="208"/>
      <c r="KE3" s="208"/>
      <c r="KF3" s="208"/>
      <c r="KG3" s="208"/>
      <c r="KH3" s="208"/>
      <c r="KI3" s="208"/>
      <c r="KJ3" s="208"/>
      <c r="KK3" s="208"/>
      <c r="KL3" s="208"/>
      <c r="KM3" s="208"/>
      <c r="KN3" s="208"/>
      <c r="KO3" s="208"/>
      <c r="KP3" s="208"/>
      <c r="KQ3" s="208"/>
      <c r="KR3" s="208"/>
      <c r="KS3" s="208"/>
      <c r="KT3" s="208"/>
      <c r="KU3" s="208"/>
      <c r="KV3" s="208"/>
      <c r="KW3" s="208"/>
      <c r="KX3" s="208"/>
      <c r="KY3" s="208"/>
      <c r="KZ3" s="208"/>
      <c r="LA3" s="208"/>
      <c r="LB3" s="208"/>
      <c r="LC3" s="208"/>
      <c r="LD3" s="208"/>
      <c r="LE3" s="208"/>
      <c r="LF3" s="208"/>
      <c r="LG3" s="208"/>
      <c r="LH3" s="208"/>
      <c r="LI3" s="208"/>
      <c r="LJ3" s="208"/>
      <c r="LK3" s="208"/>
      <c r="LL3" s="208"/>
      <c r="LM3" s="208"/>
      <c r="LN3" s="208"/>
      <c r="LO3" s="208"/>
      <c r="LP3" s="208"/>
      <c r="LQ3" s="208"/>
      <c r="LR3" s="208"/>
      <c r="LS3" s="208"/>
      <c r="LT3" s="208"/>
      <c r="LU3" s="208"/>
      <c r="LV3" s="208"/>
      <c r="LW3" s="208"/>
      <c r="LX3" s="208"/>
      <c r="LY3" s="208"/>
      <c r="LZ3" s="208"/>
      <c r="MA3" s="208"/>
      <c r="MB3" s="208"/>
      <c r="MC3" s="208"/>
      <c r="MD3" s="208"/>
      <c r="ME3" s="208"/>
      <c r="MF3" s="208"/>
      <c r="MG3" s="208"/>
      <c r="MH3" s="208"/>
      <c r="MI3" s="208"/>
      <c r="MJ3" s="208"/>
      <c r="MK3" s="208"/>
      <c r="ML3" s="208"/>
      <c r="MM3" s="208"/>
      <c r="MN3" s="208"/>
      <c r="MO3" s="208"/>
      <c r="MP3" s="208"/>
      <c r="MQ3" s="208"/>
      <c r="MR3" s="208"/>
      <c r="MS3" s="208"/>
      <c r="MT3" s="208"/>
      <c r="MU3" s="208"/>
      <c r="MV3" s="208"/>
      <c r="MW3" s="208"/>
      <c r="MX3" s="208"/>
      <c r="MY3" s="208"/>
      <c r="MZ3" s="208"/>
      <c r="NA3" s="208"/>
      <c r="NB3" s="208"/>
      <c r="NC3" s="208"/>
      <c r="ND3" s="208"/>
      <c r="NE3" s="208"/>
      <c r="NF3" s="208"/>
      <c r="NG3" s="208"/>
      <c r="NH3" s="208"/>
      <c r="NI3" s="208"/>
      <c r="NJ3" s="208"/>
      <c r="NK3" s="208"/>
      <c r="NL3" s="208"/>
      <c r="NM3" s="208"/>
      <c r="NN3" s="208"/>
      <c r="NO3" s="208"/>
      <c r="NP3" s="208"/>
      <c r="NQ3" s="208"/>
      <c r="NR3" s="208"/>
      <c r="NS3" s="208"/>
      <c r="NT3" s="208"/>
      <c r="NU3" s="208"/>
      <c r="NV3" s="208"/>
      <c r="NW3" s="208"/>
      <c r="NX3" s="208"/>
      <c r="NY3" s="208"/>
      <c r="NZ3" s="208"/>
      <c r="OA3" s="208"/>
      <c r="OB3" s="208"/>
      <c r="OC3" s="208"/>
      <c r="OD3" s="208"/>
      <c r="OE3" s="208"/>
      <c r="OF3" s="208"/>
      <c r="OG3" s="208"/>
      <c r="OH3" s="208"/>
      <c r="OI3" s="208"/>
      <c r="OJ3" s="208"/>
      <c r="OK3" s="208"/>
      <c r="OL3" s="208"/>
      <c r="OM3" s="208"/>
      <c r="ON3" s="208"/>
      <c r="OO3" s="208"/>
      <c r="OP3" s="208"/>
      <c r="OQ3" s="208"/>
      <c r="OR3" s="208"/>
      <c r="OS3" s="208"/>
      <c r="OT3" s="208"/>
      <c r="OU3" s="208"/>
      <c r="OV3" s="208"/>
      <c r="OW3" s="208"/>
      <c r="OX3" s="208"/>
      <c r="OY3" s="208"/>
      <c r="OZ3" s="208"/>
      <c r="PA3" s="208"/>
      <c r="PB3" s="208"/>
      <c r="PC3" s="208"/>
      <c r="PD3" s="208"/>
      <c r="PE3" s="208"/>
      <c r="PF3" s="208"/>
      <c r="PG3" s="208"/>
      <c r="PH3" s="208"/>
      <c r="PI3" s="208"/>
      <c r="PJ3" s="208"/>
      <c r="PK3" s="208"/>
      <c r="PL3" s="208"/>
      <c r="PM3" s="208"/>
      <c r="PN3" s="208"/>
      <c r="PO3" s="208"/>
      <c r="PP3" s="208"/>
      <c r="PQ3" s="208"/>
      <c r="PR3" s="208"/>
      <c r="PS3" s="208"/>
      <c r="PT3" s="208"/>
      <c r="PU3" s="208"/>
      <c r="PV3" s="208"/>
      <c r="PW3" s="208"/>
      <c r="PX3" s="208"/>
      <c r="PY3" s="208"/>
      <c r="PZ3" s="208"/>
      <c r="QA3" s="208"/>
      <c r="QB3" s="208"/>
      <c r="QC3" s="208"/>
      <c r="QD3" s="208"/>
      <c r="QE3" s="208"/>
      <c r="QF3" s="208"/>
      <c r="QG3" s="208"/>
      <c r="QH3" s="208"/>
      <c r="QI3" s="208"/>
      <c r="QJ3" s="208"/>
      <c r="QK3" s="208"/>
      <c r="QL3" s="208"/>
      <c r="QM3" s="208"/>
      <c r="QN3" s="208"/>
      <c r="QO3" s="208"/>
      <c r="QP3" s="208"/>
      <c r="QQ3" s="208"/>
      <c r="QR3" s="208"/>
      <c r="QS3" s="208"/>
      <c r="QT3" s="208"/>
      <c r="QU3" s="208"/>
      <c r="QV3" s="208"/>
      <c r="QW3" s="208"/>
      <c r="QX3" s="208"/>
      <c r="QY3" s="208"/>
      <c r="QZ3" s="208"/>
      <c r="RA3" s="208"/>
      <c r="RB3" s="208"/>
      <c r="RC3" s="208"/>
      <c r="RD3" s="208"/>
      <c r="RE3" s="208"/>
      <c r="RF3" s="208"/>
      <c r="RG3" s="208"/>
      <c r="RH3" s="208"/>
      <c r="RI3" s="208"/>
      <c r="RJ3" s="208"/>
      <c r="RK3" s="208"/>
      <c r="RL3" s="208"/>
      <c r="RM3" s="208"/>
      <c r="RN3" s="208"/>
      <c r="RO3" s="208"/>
      <c r="RP3" s="208"/>
      <c r="RQ3" s="208"/>
      <c r="RR3" s="208"/>
      <c r="RS3" s="208"/>
      <c r="RT3" s="208"/>
      <c r="RU3" s="208"/>
      <c r="RV3" s="208"/>
      <c r="RW3" s="208"/>
      <c r="RX3" s="208"/>
      <c r="RY3" s="208"/>
      <c r="RZ3" s="208"/>
      <c r="SA3" s="208"/>
      <c r="SB3" s="208"/>
      <c r="SC3" s="208"/>
      <c r="SD3" s="208"/>
      <c r="SE3" s="208"/>
      <c r="SF3" s="208"/>
      <c r="SG3" s="208"/>
      <c r="SH3" s="208"/>
      <c r="SI3" s="208"/>
      <c r="SJ3" s="208"/>
      <c r="SK3" s="208"/>
      <c r="SL3" s="208"/>
      <c r="SM3" s="208"/>
      <c r="SN3" s="208"/>
      <c r="SO3" s="208"/>
      <c r="SP3" s="208"/>
      <c r="SQ3" s="208"/>
      <c r="SR3" s="208"/>
      <c r="SS3" s="208"/>
      <c r="ST3" s="208"/>
      <c r="SU3" s="208"/>
      <c r="SV3" s="208"/>
      <c r="SW3" s="208"/>
      <c r="SX3" s="208"/>
      <c r="SY3" s="208"/>
      <c r="SZ3" s="208"/>
      <c r="TA3" s="208"/>
      <c r="TB3" s="208"/>
      <c r="TC3" s="208"/>
      <c r="TD3" s="208"/>
      <c r="TE3" s="208"/>
      <c r="TF3" s="208"/>
      <c r="TG3" s="208"/>
      <c r="TH3" s="208"/>
      <c r="TI3" s="208"/>
      <c r="TJ3" s="208"/>
      <c r="TK3" s="208"/>
      <c r="TL3" s="208"/>
      <c r="TM3" s="208"/>
      <c r="TN3" s="208"/>
      <c r="TO3" s="208"/>
      <c r="TP3" s="208"/>
      <c r="TQ3" s="208"/>
      <c r="TR3" s="208"/>
      <c r="TS3" s="208"/>
      <c r="TT3" s="208"/>
      <c r="TU3" s="208"/>
      <c r="TV3" s="208"/>
      <c r="TW3" s="208"/>
      <c r="TX3" s="208"/>
      <c r="TY3" s="208"/>
      <c r="TZ3" s="208"/>
      <c r="UA3" s="208"/>
      <c r="UB3" s="208"/>
      <c r="UC3" s="208"/>
      <c r="UD3" s="208"/>
      <c r="UE3" s="208"/>
      <c r="UF3" s="208"/>
      <c r="UG3" s="208"/>
      <c r="UH3" s="208"/>
      <c r="UI3" s="208"/>
      <c r="UJ3" s="208"/>
      <c r="UK3" s="208"/>
      <c r="UL3" s="208"/>
      <c r="UM3" s="208"/>
      <c r="UN3" s="208"/>
      <c r="UO3" s="208"/>
      <c r="UP3" s="208"/>
      <c r="UQ3" s="208"/>
      <c r="UR3" s="208"/>
      <c r="US3" s="208"/>
      <c r="UT3" s="208"/>
      <c r="UU3" s="208"/>
      <c r="UV3" s="208"/>
      <c r="UW3" s="208"/>
      <c r="UX3" s="208"/>
      <c r="UY3" s="208"/>
      <c r="UZ3" s="208"/>
      <c r="VA3" s="208"/>
      <c r="VB3" s="208"/>
      <c r="VC3" s="208"/>
      <c r="VD3" s="208"/>
      <c r="VE3" s="208"/>
      <c r="VF3" s="208"/>
      <c r="VG3" s="208"/>
      <c r="VH3" s="208"/>
      <c r="VI3" s="208"/>
      <c r="VJ3" s="208"/>
      <c r="VK3" s="208"/>
      <c r="VL3" s="208"/>
      <c r="VM3" s="208"/>
      <c r="VN3" s="208"/>
      <c r="VO3" s="208"/>
      <c r="VP3" s="208"/>
      <c r="VQ3" s="208"/>
      <c r="VR3" s="208"/>
      <c r="VS3" s="208"/>
      <c r="VT3" s="208"/>
      <c r="VU3" s="208"/>
      <c r="VV3" s="208"/>
      <c r="VW3" s="208"/>
      <c r="VX3" s="208"/>
      <c r="VY3" s="208"/>
      <c r="VZ3" s="208"/>
      <c r="WA3" s="208"/>
      <c r="WB3" s="208"/>
      <c r="WC3" s="208"/>
      <c r="WD3" s="208"/>
      <c r="WE3" s="208"/>
      <c r="WF3" s="208"/>
      <c r="WG3" s="208"/>
      <c r="WH3" s="208"/>
      <c r="WI3" s="208"/>
      <c r="WJ3" s="208"/>
      <c r="WK3" s="208"/>
      <c r="WL3" s="208"/>
      <c r="WM3" s="208"/>
      <c r="WN3" s="208"/>
      <c r="WO3" s="208"/>
      <c r="WP3" s="208"/>
      <c r="WQ3" s="208"/>
      <c r="WR3" s="208"/>
      <c r="WS3" s="208"/>
      <c r="WT3" s="208"/>
      <c r="WU3" s="208"/>
      <c r="WV3" s="208"/>
      <c r="WW3" s="208"/>
      <c r="WX3" s="208"/>
      <c r="WY3" s="208"/>
      <c r="WZ3" s="208"/>
      <c r="XA3" s="208"/>
      <c r="XB3" s="208"/>
      <c r="XC3" s="208"/>
      <c r="XD3" s="208"/>
      <c r="XE3" s="208"/>
      <c r="XF3" s="208"/>
      <c r="XG3" s="208"/>
      <c r="XH3" s="208"/>
      <c r="XI3" s="208"/>
      <c r="XJ3" s="208"/>
      <c r="XK3" s="208"/>
      <c r="XL3" s="208"/>
      <c r="XM3" s="208"/>
      <c r="XN3" s="208"/>
      <c r="XO3" s="208"/>
      <c r="XP3" s="208"/>
      <c r="XQ3" s="208"/>
      <c r="XR3" s="208"/>
      <c r="XS3" s="208"/>
      <c r="XT3" s="208"/>
      <c r="XU3" s="208"/>
      <c r="XV3" s="208"/>
      <c r="XW3" s="208"/>
      <c r="XX3" s="208"/>
      <c r="XY3" s="208"/>
      <c r="XZ3" s="208"/>
      <c r="YA3" s="208"/>
      <c r="YB3" s="208"/>
      <c r="YC3" s="208"/>
      <c r="YD3" s="208"/>
      <c r="YE3" s="208"/>
      <c r="YF3" s="208"/>
      <c r="YG3" s="208"/>
      <c r="YH3" s="208"/>
      <c r="YI3" s="208"/>
      <c r="YJ3" s="208"/>
      <c r="YK3" s="208"/>
      <c r="YL3" s="208"/>
      <c r="YM3" s="208"/>
      <c r="YN3" s="208"/>
      <c r="YO3" s="208"/>
      <c r="YP3" s="208"/>
      <c r="YQ3" s="208"/>
      <c r="YR3" s="208"/>
      <c r="YS3" s="208"/>
      <c r="YT3" s="208"/>
      <c r="YU3" s="208"/>
      <c r="YV3" s="208"/>
      <c r="YW3" s="208"/>
      <c r="YX3" s="208"/>
      <c r="YY3" s="208"/>
      <c r="YZ3" s="208"/>
      <c r="ZA3" s="208"/>
      <c r="ZB3" s="208"/>
      <c r="ZC3" s="208"/>
      <c r="ZD3" s="208"/>
      <c r="ZE3" s="208"/>
      <c r="ZF3" s="208"/>
      <c r="ZG3" s="208"/>
      <c r="ZH3" s="208"/>
      <c r="ZI3" s="208"/>
      <c r="ZJ3" s="208"/>
      <c r="ZK3" s="208"/>
      <c r="ZL3" s="208"/>
      <c r="ZM3" s="208"/>
      <c r="ZN3" s="208"/>
      <c r="ZO3" s="208"/>
      <c r="ZP3" s="208"/>
      <c r="ZQ3" s="208"/>
      <c r="ZR3" s="208"/>
      <c r="ZS3" s="208"/>
      <c r="ZT3" s="208"/>
      <c r="ZU3" s="208"/>
      <c r="ZV3" s="208"/>
      <c r="ZW3" s="208"/>
      <c r="ZX3" s="208"/>
      <c r="ZY3" s="208"/>
      <c r="ZZ3" s="208"/>
      <c r="AAA3" s="208"/>
      <c r="AAB3" s="208"/>
      <c r="AAC3" s="208"/>
      <c r="AAD3" s="208"/>
      <c r="AAE3" s="208"/>
      <c r="AAF3" s="208"/>
      <c r="AAG3" s="208"/>
      <c r="AAH3" s="208"/>
      <c r="AAI3" s="208"/>
      <c r="AAJ3" s="208"/>
      <c r="AAK3" s="208"/>
      <c r="AAL3" s="208"/>
      <c r="AAM3" s="208"/>
      <c r="AAN3" s="208"/>
      <c r="AAO3" s="208"/>
      <c r="AAP3" s="208"/>
      <c r="AAQ3" s="208"/>
      <c r="AAR3" s="208"/>
      <c r="AAS3" s="208"/>
      <c r="AAT3" s="208"/>
      <c r="AAU3" s="208"/>
      <c r="AAV3" s="208"/>
      <c r="AAW3" s="208"/>
      <c r="AAX3" s="208"/>
      <c r="AAY3" s="208"/>
      <c r="AAZ3" s="208"/>
      <c r="ABA3" s="208"/>
      <c r="ABB3" s="208"/>
      <c r="ABC3" s="208"/>
      <c r="ABD3" s="208"/>
      <c r="ABE3" s="208"/>
      <c r="ABF3" s="208"/>
      <c r="ABG3" s="208"/>
      <c r="ABH3" s="208"/>
      <c r="ABI3" s="208"/>
      <c r="ABJ3" s="208"/>
      <c r="ABK3" s="208"/>
      <c r="ABL3" s="208"/>
      <c r="ABM3" s="208"/>
      <c r="ABN3" s="208"/>
      <c r="ABO3" s="208"/>
      <c r="ABP3" s="208"/>
      <c r="ABQ3" s="208"/>
      <c r="ABR3" s="208"/>
      <c r="ABS3" s="208"/>
      <c r="ABT3" s="208"/>
      <c r="ABU3" s="208"/>
      <c r="ABV3" s="208"/>
      <c r="ABW3" s="208"/>
      <c r="ABX3" s="208"/>
      <c r="ABY3" s="208"/>
      <c r="ABZ3" s="208"/>
      <c r="ACA3" s="208"/>
      <c r="ACB3" s="208"/>
      <c r="ACC3" s="208"/>
      <c r="ACD3" s="208"/>
      <c r="ACE3" s="208"/>
      <c r="ACF3" s="208"/>
      <c r="ACG3" s="208"/>
      <c r="ACH3" s="208"/>
      <c r="ACI3" s="208"/>
      <c r="ACJ3" s="208"/>
      <c r="ACK3" s="208"/>
      <c r="ACL3" s="208"/>
      <c r="ACM3" s="208"/>
      <c r="ACN3" s="208"/>
      <c r="ACO3" s="208"/>
      <c r="ACP3" s="208"/>
      <c r="ACQ3" s="208"/>
      <c r="ACR3" s="208"/>
      <c r="ACS3" s="208"/>
      <c r="ACT3" s="208"/>
      <c r="ACU3" s="208"/>
      <c r="ACV3" s="208"/>
      <c r="ACW3" s="208"/>
      <c r="ACX3" s="208"/>
      <c r="ACY3" s="208"/>
      <c r="ACZ3" s="208"/>
      <c r="ADA3" s="208"/>
      <c r="ADB3" s="208"/>
      <c r="ADC3" s="208"/>
      <c r="ADD3" s="208"/>
      <c r="ADE3" s="208"/>
      <c r="ADF3" s="208"/>
      <c r="ADG3" s="208"/>
      <c r="ADH3" s="208"/>
      <c r="ADI3" s="208"/>
      <c r="ADJ3" s="208"/>
      <c r="ADK3" s="208"/>
      <c r="ADL3" s="208"/>
      <c r="ADM3" s="208"/>
      <c r="ADN3" s="208"/>
      <c r="ADO3" s="208"/>
      <c r="ADP3" s="208"/>
      <c r="ADQ3" s="208"/>
      <c r="ADR3" s="208"/>
      <c r="ADS3" s="208"/>
      <c r="ADT3" s="208"/>
      <c r="ADU3" s="208"/>
      <c r="ADV3" s="208"/>
      <c r="ADW3" s="208"/>
      <c r="ADX3" s="208"/>
      <c r="ADY3" s="208"/>
      <c r="ADZ3" s="208"/>
      <c r="AEA3" s="208"/>
      <c r="AEB3" s="208"/>
      <c r="AEC3" s="208"/>
      <c r="AED3" s="208"/>
      <c r="AEE3" s="208"/>
      <c r="AEF3" s="208"/>
      <c r="AEG3" s="208"/>
      <c r="AEH3" s="208"/>
      <c r="AEI3" s="208"/>
      <c r="AEJ3" s="208"/>
      <c r="AEK3" s="208"/>
      <c r="AEL3" s="208"/>
      <c r="AEM3" s="208"/>
      <c r="AEN3" s="208"/>
      <c r="AEO3" s="208"/>
      <c r="AEP3" s="208"/>
      <c r="AEQ3" s="208"/>
      <c r="AER3" s="208"/>
      <c r="AES3" s="208"/>
      <c r="AET3" s="208"/>
      <c r="AEU3" s="208"/>
      <c r="AEV3" s="208"/>
      <c r="AEW3" s="208"/>
      <c r="AEX3" s="208"/>
      <c r="AEY3" s="208"/>
      <c r="AEZ3" s="208"/>
      <c r="AFA3" s="208"/>
      <c r="AFB3" s="208"/>
      <c r="AFC3" s="208"/>
      <c r="AFD3" s="208"/>
      <c r="AFE3" s="208"/>
      <c r="AFF3" s="208"/>
      <c r="AFG3" s="208"/>
      <c r="AFH3" s="208"/>
      <c r="AFI3" s="208"/>
      <c r="AFJ3" s="208"/>
      <c r="AFK3" s="208"/>
      <c r="AFL3" s="208"/>
      <c r="AFM3" s="208"/>
      <c r="AFN3" s="208"/>
      <c r="AFO3" s="208"/>
      <c r="AFP3" s="208"/>
      <c r="AFQ3" s="208"/>
      <c r="AFR3" s="208"/>
      <c r="AFS3" s="208"/>
      <c r="AFT3" s="208"/>
      <c r="AFU3" s="208"/>
      <c r="AFV3" s="208"/>
      <c r="AFW3" s="208"/>
      <c r="AFX3" s="208"/>
      <c r="AFY3" s="208"/>
      <c r="AFZ3" s="208"/>
      <c r="AGA3" s="208"/>
      <c r="AGB3" s="208"/>
      <c r="AGC3" s="208"/>
      <c r="AGD3" s="208"/>
      <c r="AGE3" s="208"/>
      <c r="AGF3" s="208"/>
      <c r="AGG3" s="208"/>
      <c r="AGH3" s="208"/>
      <c r="AGI3" s="208"/>
      <c r="AGJ3" s="208"/>
      <c r="AGK3" s="208"/>
      <c r="AGL3" s="208"/>
      <c r="AGM3" s="208"/>
      <c r="AGN3" s="208"/>
      <c r="AGO3" s="208"/>
      <c r="AGP3" s="208"/>
      <c r="AGQ3" s="208"/>
      <c r="AGR3" s="208"/>
      <c r="AGS3" s="208"/>
      <c r="AGT3" s="208"/>
      <c r="AGU3" s="208"/>
      <c r="AGV3" s="208"/>
      <c r="AGW3" s="208"/>
      <c r="AGX3" s="208"/>
      <c r="AGY3" s="208"/>
      <c r="AGZ3" s="208"/>
      <c r="AHA3" s="208"/>
      <c r="AHB3" s="208"/>
      <c r="AHC3" s="208"/>
      <c r="AHD3" s="208"/>
      <c r="AHE3" s="208"/>
      <c r="AHF3" s="208"/>
      <c r="AHG3" s="208"/>
      <c r="AHH3" s="208"/>
      <c r="AHI3" s="208"/>
      <c r="AHJ3" s="208"/>
      <c r="AHK3" s="208"/>
      <c r="AHL3" s="208"/>
      <c r="AHM3" s="208"/>
      <c r="AHN3" s="208"/>
      <c r="AHO3" s="208"/>
      <c r="AHP3" s="208"/>
      <c r="AHQ3" s="208"/>
      <c r="AHR3" s="208"/>
      <c r="AHS3" s="208"/>
      <c r="AHT3" s="208"/>
      <c r="AHU3" s="208"/>
      <c r="AHV3" s="208"/>
      <c r="AHW3" s="208"/>
      <c r="AHX3" s="208"/>
      <c r="AHY3" s="208"/>
      <c r="AHZ3" s="208"/>
      <c r="AIA3" s="208"/>
      <c r="AIB3" s="208"/>
      <c r="AIC3" s="208"/>
      <c r="AID3" s="208"/>
      <c r="AIE3" s="208"/>
      <c r="AIF3" s="208"/>
      <c r="AIG3" s="208"/>
      <c r="AIH3" s="208"/>
      <c r="AII3" s="208"/>
      <c r="AIJ3" s="208"/>
      <c r="AIK3" s="208"/>
      <c r="AIL3" s="208"/>
      <c r="AIM3" s="208"/>
      <c r="AIN3" s="208"/>
      <c r="AIO3" s="208"/>
      <c r="AIP3" s="208"/>
      <c r="AIQ3" s="208"/>
      <c r="AIR3" s="208"/>
      <c r="AIS3" s="208"/>
      <c r="AIT3" s="208"/>
      <c r="AIU3" s="208"/>
      <c r="AIV3" s="208"/>
      <c r="AIW3" s="208"/>
      <c r="AIX3" s="208"/>
      <c r="AIY3" s="208"/>
      <c r="AIZ3" s="208"/>
      <c r="AJA3" s="208"/>
      <c r="AJB3" s="208"/>
      <c r="AJC3" s="208"/>
      <c r="AJD3" s="208"/>
      <c r="AJE3" s="208"/>
      <c r="AJF3" s="208"/>
      <c r="AJG3" s="208"/>
      <c r="AJH3" s="208"/>
      <c r="AJI3" s="208"/>
      <c r="AJJ3" s="208"/>
      <c r="AJK3" s="208"/>
      <c r="AJL3" s="208"/>
      <c r="AJM3" s="208"/>
      <c r="AJN3" s="208"/>
      <c r="AJO3" s="208"/>
      <c r="AJP3" s="208"/>
      <c r="AJQ3" s="208"/>
      <c r="AJR3" s="208"/>
      <c r="AJS3" s="208"/>
      <c r="AJT3" s="208"/>
      <c r="AJU3" s="208"/>
      <c r="AJV3" s="208"/>
      <c r="AJW3" s="208"/>
      <c r="AJX3" s="208"/>
      <c r="AJY3" s="208"/>
      <c r="AJZ3" s="208"/>
      <c r="AKA3" s="208"/>
      <c r="AKB3" s="208"/>
      <c r="AKC3" s="208"/>
      <c r="AKD3" s="208"/>
      <c r="AKE3" s="208"/>
      <c r="AKF3" s="208"/>
      <c r="AKG3" s="208"/>
      <c r="AKH3" s="208"/>
      <c r="AKI3" s="208"/>
      <c r="AKJ3" s="208"/>
      <c r="AKK3" s="208"/>
      <c r="AKL3" s="208"/>
      <c r="AKM3" s="208"/>
      <c r="AKN3" s="208"/>
      <c r="AKO3" s="208"/>
      <c r="AKP3" s="208"/>
      <c r="AKQ3" s="208"/>
      <c r="AKR3" s="208"/>
      <c r="AKS3" s="208"/>
      <c r="AKT3" s="208"/>
      <c r="AKU3" s="208"/>
      <c r="AKV3" s="208"/>
      <c r="AKW3" s="208"/>
      <c r="AKX3" s="208"/>
      <c r="AKY3" s="208"/>
      <c r="AKZ3" s="208"/>
      <c r="ALA3" s="208"/>
      <c r="ALB3" s="208"/>
      <c r="ALC3" s="208"/>
      <c r="ALD3" s="208"/>
      <c r="ALE3" s="208"/>
      <c r="ALF3" s="208"/>
      <c r="ALG3" s="208"/>
      <c r="ALH3" s="208"/>
      <c r="ALI3" s="208"/>
      <c r="ALJ3" s="208"/>
      <c r="ALK3" s="208"/>
      <c r="ALL3" s="208"/>
      <c r="ALM3" s="208"/>
      <c r="ALN3" s="208"/>
      <c r="ALO3" s="208"/>
      <c r="ALP3" s="208"/>
      <c r="ALQ3" s="208"/>
      <c r="ALR3" s="208"/>
      <c r="ALS3" s="208"/>
      <c r="ALT3" s="208"/>
      <c r="ALU3" s="208"/>
      <c r="ALV3" s="208"/>
      <c r="ALW3" s="208"/>
      <c r="ALX3" s="208"/>
      <c r="ALY3" s="208"/>
      <c r="ALZ3" s="208"/>
      <c r="AMA3" s="208"/>
      <c r="AMB3" s="208"/>
      <c r="AMC3" s="208"/>
      <c r="AMD3" s="208"/>
      <c r="AME3" s="208"/>
      <c r="AMF3" s="208"/>
      <c r="AMG3" s="208"/>
      <c r="AMH3" s="208"/>
      <c r="AMI3" s="208"/>
      <c r="AMJ3" s="208"/>
      <c r="AMK3" s="208"/>
      <c r="AML3" s="208"/>
      <c r="AMM3" s="208"/>
      <c r="AMN3" s="208"/>
      <c r="AMO3" s="208"/>
      <c r="AMP3" s="208"/>
      <c r="AMQ3" s="208"/>
      <c r="AMR3" s="208"/>
      <c r="AMS3" s="208"/>
      <c r="AMT3" s="208"/>
      <c r="AMU3" s="208"/>
      <c r="AMV3" s="208"/>
      <c r="AMW3" s="208"/>
      <c r="AMX3" s="208"/>
      <c r="AMY3" s="208"/>
      <c r="AMZ3" s="208"/>
      <c r="ANA3" s="208"/>
      <c r="ANB3" s="208"/>
      <c r="ANC3" s="208"/>
      <c r="AND3" s="208"/>
      <c r="ANE3" s="208"/>
      <c r="ANF3" s="208"/>
      <c r="ANG3" s="208"/>
      <c r="ANH3" s="208"/>
      <c r="ANI3" s="208"/>
      <c r="ANJ3" s="208"/>
      <c r="ANK3" s="208"/>
      <c r="ANL3" s="208"/>
      <c r="ANM3" s="208"/>
      <c r="ANN3" s="208"/>
      <c r="ANO3" s="208"/>
      <c r="ANP3" s="208"/>
      <c r="ANQ3" s="208"/>
      <c r="ANR3" s="208"/>
      <c r="ANS3" s="208"/>
      <c r="ANT3" s="208"/>
      <c r="ANU3" s="208"/>
      <c r="ANV3" s="208"/>
      <c r="ANW3" s="208"/>
      <c r="ANX3" s="208"/>
      <c r="ANY3" s="208"/>
      <c r="ANZ3" s="208"/>
      <c r="AOA3" s="208"/>
      <c r="AOB3" s="208"/>
      <c r="AOC3" s="208"/>
      <c r="AOD3" s="208"/>
      <c r="AOE3" s="208"/>
      <c r="AOF3" s="208"/>
      <c r="AOG3" s="208"/>
      <c r="AOH3" s="208"/>
      <c r="AOI3" s="208"/>
      <c r="AOJ3" s="208"/>
      <c r="AOK3" s="208"/>
      <c r="AOL3" s="208"/>
      <c r="AOM3" s="208"/>
      <c r="AON3" s="208"/>
      <c r="AOO3" s="208"/>
      <c r="AOP3" s="208"/>
      <c r="AOQ3" s="208"/>
      <c r="AOR3" s="208"/>
      <c r="AOS3" s="208"/>
      <c r="AOT3" s="208"/>
      <c r="AOU3" s="208"/>
      <c r="AOV3" s="208"/>
      <c r="AOW3" s="208"/>
      <c r="AOX3" s="208"/>
      <c r="AOY3" s="208"/>
      <c r="AOZ3" s="208"/>
      <c r="APA3" s="208"/>
      <c r="APB3" s="208"/>
      <c r="APC3" s="208"/>
      <c r="APD3" s="208"/>
      <c r="APE3" s="208"/>
      <c r="APF3" s="208"/>
      <c r="APG3" s="208"/>
      <c r="APH3" s="208"/>
      <c r="API3" s="208"/>
      <c r="APJ3" s="208"/>
      <c r="APK3" s="208"/>
      <c r="APL3" s="208"/>
      <c r="APM3" s="208"/>
      <c r="APN3" s="208"/>
      <c r="APO3" s="208"/>
      <c r="APP3" s="208"/>
      <c r="APQ3" s="208"/>
      <c r="APR3" s="208"/>
      <c r="APS3" s="208"/>
      <c r="APT3" s="208"/>
      <c r="APU3" s="208"/>
      <c r="APV3" s="208"/>
      <c r="APW3" s="208"/>
      <c r="APX3" s="208"/>
      <c r="APY3" s="208"/>
      <c r="APZ3" s="208"/>
      <c r="AQA3" s="208"/>
      <c r="AQB3" s="208"/>
      <c r="AQC3" s="208"/>
      <c r="AQD3" s="208"/>
      <c r="AQE3" s="208"/>
      <c r="AQF3" s="208"/>
      <c r="AQG3" s="208"/>
      <c r="AQH3" s="208"/>
      <c r="AQI3" s="208"/>
      <c r="AQJ3" s="208"/>
      <c r="AQK3" s="208"/>
      <c r="AQL3" s="208"/>
      <c r="AQM3" s="208"/>
      <c r="AQN3" s="208"/>
      <c r="AQO3" s="208"/>
      <c r="AQP3" s="208"/>
      <c r="AQQ3" s="208"/>
      <c r="AQR3" s="208"/>
      <c r="AQS3" s="208"/>
      <c r="AQT3" s="208"/>
      <c r="AQU3" s="208"/>
      <c r="AQV3" s="208"/>
      <c r="AQW3" s="208"/>
      <c r="AQX3" s="208"/>
      <c r="AQY3" s="208"/>
      <c r="AQZ3" s="208"/>
      <c r="ARA3" s="208"/>
      <c r="ARB3" s="208"/>
      <c r="ARC3" s="208"/>
      <c r="ARD3" s="208"/>
      <c r="ARE3" s="208"/>
      <c r="ARF3" s="208"/>
      <c r="ARG3" s="208"/>
      <c r="ARH3" s="208"/>
      <c r="ARI3" s="208"/>
      <c r="ARJ3" s="208"/>
      <c r="ARK3" s="208"/>
      <c r="ARL3" s="208"/>
      <c r="ARM3" s="208"/>
      <c r="ARN3" s="208"/>
      <c r="ARO3" s="208"/>
      <c r="ARP3" s="208"/>
      <c r="ARQ3" s="208"/>
      <c r="ARR3" s="208"/>
      <c r="ARS3" s="208"/>
      <c r="ART3" s="208"/>
      <c r="ARU3" s="208"/>
      <c r="ARV3" s="208"/>
      <c r="ARW3" s="208"/>
      <c r="ARX3" s="208"/>
      <c r="ARY3" s="208"/>
      <c r="ARZ3" s="208"/>
      <c r="ASA3" s="208"/>
      <c r="ASB3" s="208"/>
      <c r="ASC3" s="208"/>
      <c r="ASD3" s="208"/>
      <c r="ASE3" s="208"/>
      <c r="ASF3" s="208"/>
      <c r="ASG3" s="208"/>
      <c r="ASH3" s="208"/>
      <c r="ASI3" s="208"/>
      <c r="ASJ3" s="208"/>
      <c r="ASK3" s="208"/>
      <c r="ASL3" s="208"/>
      <c r="ASM3" s="208"/>
      <c r="ASN3" s="208"/>
      <c r="ASO3" s="208"/>
      <c r="ASP3" s="208"/>
      <c r="ASQ3" s="208"/>
      <c r="ASR3" s="208"/>
      <c r="ASS3" s="208"/>
      <c r="AST3" s="208"/>
      <c r="ASU3" s="208"/>
      <c r="ASV3" s="208"/>
      <c r="ASW3" s="208"/>
      <c r="ASX3" s="208"/>
      <c r="ASY3" s="208"/>
      <c r="ASZ3" s="208"/>
      <c r="ATA3" s="208"/>
      <c r="ATB3" s="208"/>
      <c r="ATC3" s="208"/>
      <c r="ATD3" s="208"/>
      <c r="ATE3" s="208"/>
      <c r="ATF3" s="208"/>
      <c r="ATG3" s="208"/>
      <c r="ATH3" s="208"/>
      <c r="ATI3" s="208"/>
      <c r="ATJ3" s="208"/>
      <c r="ATK3" s="208"/>
      <c r="ATL3" s="208"/>
      <c r="ATM3" s="208"/>
      <c r="ATN3" s="208"/>
      <c r="ATO3" s="208"/>
      <c r="ATP3" s="208"/>
      <c r="ATQ3" s="208"/>
      <c r="ATR3" s="208"/>
      <c r="ATS3" s="208"/>
      <c r="ATT3" s="208"/>
      <c r="ATU3" s="208"/>
      <c r="ATV3" s="208"/>
      <c r="ATW3" s="208"/>
      <c r="ATX3" s="208"/>
      <c r="ATY3" s="208"/>
      <c r="ATZ3" s="208"/>
      <c r="AUA3" s="208"/>
      <c r="AUB3" s="208"/>
      <c r="AUC3" s="208"/>
      <c r="AUD3" s="208"/>
      <c r="AUE3" s="208"/>
      <c r="AUF3" s="208"/>
      <c r="AUG3" s="208"/>
      <c r="AUH3" s="208"/>
      <c r="AUI3" s="208"/>
      <c r="AUJ3" s="208"/>
      <c r="AUK3" s="208"/>
      <c r="AUL3" s="208"/>
      <c r="AUM3" s="208"/>
      <c r="AUN3" s="208"/>
      <c r="AUO3" s="208"/>
      <c r="AUP3" s="208"/>
      <c r="AUQ3" s="208"/>
      <c r="AUR3" s="208"/>
      <c r="AUS3" s="208"/>
      <c r="AUT3" s="208"/>
      <c r="AUU3" s="208"/>
      <c r="AUV3" s="208"/>
      <c r="AUW3" s="208"/>
      <c r="AUX3" s="208"/>
      <c r="AUY3" s="208"/>
      <c r="AUZ3" s="208"/>
      <c r="AVA3" s="208"/>
      <c r="AVB3" s="208"/>
      <c r="AVC3" s="208"/>
      <c r="AVD3" s="208"/>
      <c r="AVE3" s="208"/>
      <c r="AVF3" s="208"/>
      <c r="AVG3" s="208"/>
      <c r="AVH3" s="208"/>
      <c r="AVI3" s="208"/>
      <c r="AVJ3" s="208"/>
      <c r="AVK3" s="208"/>
      <c r="AVL3" s="208"/>
      <c r="AVM3" s="208"/>
      <c r="AVN3" s="208"/>
      <c r="AVO3" s="208"/>
      <c r="AVP3" s="208"/>
      <c r="AVQ3" s="208"/>
      <c r="AVR3" s="208"/>
      <c r="AVS3" s="208"/>
      <c r="AVT3" s="208"/>
      <c r="AVU3" s="208"/>
      <c r="AVV3" s="208"/>
      <c r="AVW3" s="208"/>
      <c r="AVX3" s="208"/>
      <c r="AVY3" s="208"/>
      <c r="AVZ3" s="208"/>
      <c r="AWA3" s="208"/>
      <c r="AWB3" s="208"/>
      <c r="AWC3" s="208"/>
      <c r="AWD3" s="208"/>
      <c r="AWE3" s="208"/>
      <c r="AWF3" s="208"/>
      <c r="AWG3" s="208"/>
      <c r="AWH3" s="208"/>
      <c r="AWI3" s="208"/>
      <c r="AWJ3" s="208"/>
      <c r="AWK3" s="208"/>
      <c r="AWL3" s="208"/>
      <c r="AWM3" s="208"/>
      <c r="AWN3" s="208"/>
      <c r="AWO3" s="208"/>
      <c r="AWP3" s="208"/>
      <c r="AWQ3" s="208"/>
      <c r="AWR3" s="208"/>
      <c r="AWS3" s="208"/>
      <c r="AWT3" s="208"/>
      <c r="AWU3" s="208"/>
      <c r="AWV3" s="208"/>
      <c r="AWW3" s="208"/>
      <c r="AWX3" s="208"/>
      <c r="AWY3" s="208"/>
      <c r="AWZ3" s="208"/>
      <c r="AXA3" s="208"/>
      <c r="AXB3" s="208"/>
      <c r="AXC3" s="208"/>
      <c r="AXD3" s="208"/>
      <c r="AXE3" s="208"/>
      <c r="AXF3" s="208"/>
      <c r="AXG3" s="208"/>
      <c r="AXH3" s="208"/>
      <c r="AXI3" s="208"/>
      <c r="AXJ3" s="208"/>
      <c r="AXK3" s="208"/>
      <c r="AXL3" s="208"/>
      <c r="AXM3" s="208"/>
      <c r="AXN3" s="208"/>
      <c r="AXO3" s="208"/>
      <c r="AXP3" s="208"/>
      <c r="AXQ3" s="208"/>
      <c r="AXR3" s="208"/>
      <c r="AXS3" s="208"/>
      <c r="AXT3" s="208"/>
      <c r="AXU3" s="208"/>
      <c r="AXV3" s="208"/>
      <c r="AXW3" s="208"/>
      <c r="AXX3" s="208"/>
      <c r="AXY3" s="208"/>
      <c r="AXZ3" s="208"/>
      <c r="AYA3" s="208"/>
      <c r="AYB3" s="208"/>
      <c r="AYC3" s="208"/>
      <c r="AYD3" s="208"/>
      <c r="AYE3" s="208"/>
      <c r="AYF3" s="208"/>
      <c r="AYG3" s="208"/>
      <c r="AYH3" s="208"/>
      <c r="AYI3" s="208"/>
      <c r="AYJ3" s="208"/>
      <c r="AYK3" s="208"/>
      <c r="AYL3" s="208"/>
      <c r="AYM3" s="208"/>
      <c r="AYN3" s="208"/>
      <c r="AYO3" s="208"/>
      <c r="AYP3" s="208"/>
      <c r="AYQ3" s="208"/>
      <c r="AYR3" s="208"/>
      <c r="AYS3" s="208"/>
      <c r="AYT3" s="208"/>
      <c r="AYU3" s="208"/>
      <c r="AYV3" s="208"/>
      <c r="AYW3" s="208"/>
      <c r="AYX3" s="208"/>
      <c r="AYY3" s="208"/>
      <c r="AYZ3" s="208"/>
      <c r="AZA3" s="208"/>
      <c r="AZB3" s="208"/>
      <c r="AZC3" s="208"/>
      <c r="AZD3" s="208"/>
      <c r="AZE3" s="208"/>
      <c r="AZF3" s="208"/>
      <c r="AZG3" s="208"/>
      <c r="AZH3" s="208"/>
      <c r="AZI3" s="208"/>
      <c r="AZJ3" s="208"/>
      <c r="AZK3" s="208"/>
      <c r="AZL3" s="208"/>
      <c r="AZM3" s="208"/>
      <c r="AZN3" s="208"/>
      <c r="AZO3" s="208"/>
      <c r="AZP3" s="208"/>
      <c r="AZQ3" s="208"/>
      <c r="AZR3" s="208"/>
      <c r="AZS3" s="208"/>
      <c r="AZT3" s="208"/>
      <c r="AZU3" s="208"/>
      <c r="AZV3" s="208"/>
      <c r="AZW3" s="208"/>
      <c r="AZX3" s="208"/>
      <c r="AZY3" s="208"/>
      <c r="AZZ3" s="208"/>
      <c r="BAA3" s="208"/>
      <c r="BAB3" s="208"/>
      <c r="BAC3" s="208"/>
      <c r="BAD3" s="208"/>
      <c r="BAE3" s="208"/>
      <c r="BAF3" s="208"/>
      <c r="BAG3" s="208"/>
      <c r="BAH3" s="208"/>
      <c r="BAI3" s="208"/>
      <c r="BAJ3" s="208"/>
      <c r="BAK3" s="208"/>
      <c r="BAL3" s="208"/>
      <c r="BAM3" s="208"/>
      <c r="BAN3" s="208"/>
      <c r="BAO3" s="208"/>
      <c r="BAP3" s="208"/>
      <c r="BAQ3" s="208"/>
      <c r="BAR3" s="208"/>
      <c r="BAS3" s="208"/>
      <c r="BAT3" s="208"/>
      <c r="BAU3" s="208"/>
      <c r="BAV3" s="208"/>
      <c r="BAW3" s="208"/>
      <c r="BAX3" s="208"/>
      <c r="BAY3" s="208"/>
      <c r="BAZ3" s="208"/>
      <c r="BBA3" s="208"/>
      <c r="BBB3" s="208"/>
      <c r="BBC3" s="208"/>
      <c r="BBD3" s="208"/>
      <c r="BBE3" s="208"/>
      <c r="BBF3" s="208"/>
      <c r="BBG3" s="208"/>
      <c r="BBH3" s="208"/>
      <c r="BBI3" s="208"/>
      <c r="BBJ3" s="208"/>
      <c r="BBK3" s="208"/>
      <c r="BBL3" s="208"/>
      <c r="BBM3" s="208"/>
      <c r="BBN3" s="208"/>
      <c r="BBO3" s="208"/>
      <c r="BBP3" s="208"/>
      <c r="BBQ3" s="208"/>
      <c r="BBR3" s="208"/>
      <c r="BBS3" s="208"/>
      <c r="BBT3" s="208"/>
      <c r="BBU3" s="208"/>
      <c r="BBV3" s="208"/>
      <c r="BBW3" s="208"/>
      <c r="BBX3" s="208"/>
      <c r="BBY3" s="208"/>
      <c r="BBZ3" s="208"/>
      <c r="BCA3" s="208"/>
      <c r="BCB3" s="208"/>
      <c r="BCC3" s="208"/>
      <c r="BCD3" s="208"/>
      <c r="BCE3" s="208"/>
      <c r="BCF3" s="208"/>
      <c r="BCG3" s="208"/>
      <c r="BCH3" s="208"/>
      <c r="BCI3" s="208"/>
      <c r="BCJ3" s="208"/>
      <c r="BCK3" s="208"/>
      <c r="BCL3" s="208"/>
      <c r="BCM3" s="208"/>
      <c r="BCN3" s="208"/>
      <c r="BCO3" s="208"/>
      <c r="BCP3" s="208"/>
      <c r="BCQ3" s="208"/>
      <c r="BCR3" s="208"/>
      <c r="BCS3" s="208"/>
      <c r="BCT3" s="208"/>
      <c r="BCU3" s="208"/>
      <c r="BCV3" s="208"/>
      <c r="BCW3" s="208"/>
      <c r="BCX3" s="208"/>
      <c r="BCY3" s="208"/>
      <c r="BCZ3" s="208"/>
      <c r="BDA3" s="208"/>
      <c r="BDB3" s="208"/>
      <c r="BDC3" s="208"/>
      <c r="BDD3" s="208"/>
      <c r="BDE3" s="208"/>
      <c r="BDF3" s="208"/>
      <c r="BDG3" s="208"/>
      <c r="BDH3" s="208"/>
      <c r="BDI3" s="208"/>
      <c r="BDJ3" s="208"/>
      <c r="BDK3" s="208"/>
      <c r="BDL3" s="208"/>
      <c r="BDM3" s="208"/>
      <c r="BDN3" s="208"/>
      <c r="BDO3" s="208"/>
      <c r="BDP3" s="208"/>
      <c r="BDQ3" s="208"/>
      <c r="BDR3" s="208"/>
      <c r="BDS3" s="208"/>
      <c r="BDT3" s="208"/>
      <c r="BDU3" s="208"/>
      <c r="BDV3" s="208"/>
      <c r="BDW3" s="208"/>
      <c r="BDX3" s="208"/>
      <c r="BDY3" s="208"/>
      <c r="BDZ3" s="208"/>
      <c r="BEA3" s="208"/>
      <c r="BEB3" s="208"/>
      <c r="BEC3" s="208"/>
      <c r="BED3" s="208"/>
      <c r="BEE3" s="208"/>
      <c r="BEF3" s="208"/>
      <c r="BEG3" s="208"/>
      <c r="BEH3" s="208"/>
      <c r="BEI3" s="208"/>
      <c r="BEJ3" s="208"/>
      <c r="BEK3" s="208"/>
      <c r="BEL3" s="208"/>
      <c r="BEM3" s="208"/>
      <c r="BEN3" s="208"/>
      <c r="BEO3" s="208"/>
      <c r="BEP3" s="208"/>
      <c r="BEQ3" s="208"/>
      <c r="BER3" s="208"/>
      <c r="BES3" s="208"/>
      <c r="BET3" s="208"/>
      <c r="BEU3" s="208"/>
      <c r="BEV3" s="208"/>
      <c r="BEW3" s="208"/>
      <c r="BEX3" s="208"/>
      <c r="BEY3" s="208"/>
      <c r="BEZ3" s="208"/>
      <c r="BFA3" s="208"/>
      <c r="BFB3" s="208"/>
      <c r="BFC3" s="208"/>
      <c r="BFD3" s="208"/>
      <c r="BFE3" s="208"/>
      <c r="BFF3" s="208"/>
      <c r="BFG3" s="208"/>
      <c r="BFH3" s="208"/>
      <c r="BFI3" s="208"/>
      <c r="BFJ3" s="208"/>
      <c r="BFK3" s="208"/>
      <c r="BFL3" s="208"/>
      <c r="BFM3" s="208"/>
      <c r="BFN3" s="208"/>
      <c r="BFO3" s="208"/>
      <c r="BFP3" s="208"/>
      <c r="BFQ3" s="208"/>
      <c r="BFR3" s="208"/>
      <c r="BFS3" s="208"/>
      <c r="BFT3" s="208"/>
      <c r="BFU3" s="208"/>
      <c r="BFV3" s="208"/>
      <c r="BFW3" s="208"/>
      <c r="BFX3" s="208"/>
      <c r="BFY3" s="208"/>
      <c r="BFZ3" s="208"/>
      <c r="BGA3" s="208"/>
      <c r="BGB3" s="208"/>
      <c r="BGC3" s="208"/>
      <c r="BGD3" s="208"/>
      <c r="BGE3" s="208"/>
      <c r="BGF3" s="208"/>
      <c r="BGG3" s="208"/>
      <c r="BGH3" s="208"/>
      <c r="BGI3" s="208"/>
      <c r="BGJ3" s="208"/>
      <c r="BGK3" s="208"/>
      <c r="BGL3" s="208"/>
      <c r="BGM3" s="208"/>
      <c r="BGN3" s="208"/>
      <c r="BGO3" s="208"/>
      <c r="BGP3" s="208"/>
      <c r="BGQ3" s="208"/>
      <c r="BGR3" s="208"/>
      <c r="BGS3" s="208"/>
      <c r="BGT3" s="208"/>
      <c r="BGU3" s="208"/>
      <c r="BGV3" s="208"/>
      <c r="BGW3" s="208"/>
      <c r="BGX3" s="208"/>
      <c r="BGY3" s="208"/>
      <c r="BGZ3" s="208"/>
      <c r="BHA3" s="208"/>
      <c r="BHB3" s="208"/>
      <c r="BHC3" s="208"/>
      <c r="BHD3" s="208"/>
      <c r="BHE3" s="208"/>
      <c r="BHF3" s="208"/>
      <c r="BHG3" s="208"/>
      <c r="BHH3" s="208"/>
      <c r="BHI3" s="208"/>
      <c r="BHJ3" s="208"/>
      <c r="BHK3" s="208"/>
      <c r="BHL3" s="208"/>
      <c r="BHM3" s="208"/>
      <c r="BHN3" s="208"/>
      <c r="BHO3" s="208"/>
      <c r="BHP3" s="208"/>
      <c r="BHQ3" s="208"/>
      <c r="BHR3" s="208"/>
      <c r="BHS3" s="208"/>
      <c r="BHT3" s="208"/>
      <c r="BHU3" s="208"/>
      <c r="BHV3" s="208"/>
      <c r="BHW3" s="208"/>
      <c r="BHX3" s="208"/>
      <c r="BHY3" s="208"/>
      <c r="BHZ3" s="208"/>
      <c r="BIA3" s="208"/>
      <c r="BIB3" s="208"/>
      <c r="BIC3" s="208"/>
      <c r="BID3" s="208"/>
      <c r="BIE3" s="208"/>
      <c r="BIF3" s="208"/>
      <c r="BIG3" s="208"/>
      <c r="BIH3" s="208"/>
      <c r="BII3" s="208"/>
      <c r="BIJ3" s="208"/>
      <c r="BIK3" s="208"/>
      <c r="BIL3" s="208"/>
      <c r="BIM3" s="208"/>
      <c r="BIN3" s="208"/>
      <c r="BIO3" s="208"/>
      <c r="BIP3" s="208"/>
      <c r="BIQ3" s="208"/>
      <c r="BIR3" s="208"/>
      <c r="BIS3" s="208"/>
      <c r="BIT3" s="208"/>
      <c r="BIU3" s="208"/>
      <c r="BIV3" s="208"/>
      <c r="BIW3" s="208"/>
      <c r="BIX3" s="208"/>
      <c r="BIY3" s="208"/>
      <c r="BIZ3" s="208"/>
      <c r="BJA3" s="208"/>
      <c r="BJB3" s="208"/>
      <c r="BJC3" s="208"/>
      <c r="BJD3" s="208"/>
      <c r="BJE3" s="208"/>
      <c r="BJF3" s="208"/>
      <c r="BJG3" s="208"/>
      <c r="BJH3" s="208"/>
      <c r="BJI3" s="208"/>
      <c r="BJJ3" s="208"/>
      <c r="BJK3" s="208"/>
      <c r="BJL3" s="208"/>
      <c r="BJM3" s="208"/>
      <c r="BJN3" s="208"/>
      <c r="BJO3" s="208"/>
      <c r="BJP3" s="208"/>
      <c r="BJQ3" s="208"/>
      <c r="BJR3" s="208"/>
      <c r="BJS3" s="208"/>
      <c r="BJT3" s="208"/>
      <c r="BJU3" s="208"/>
      <c r="BJV3" s="208"/>
      <c r="BJW3" s="208"/>
      <c r="BJX3" s="208"/>
      <c r="BJY3" s="208"/>
      <c r="BJZ3" s="208"/>
      <c r="BKA3" s="208"/>
      <c r="BKB3" s="208"/>
      <c r="BKC3" s="208"/>
      <c r="BKD3" s="208"/>
      <c r="BKE3" s="208"/>
      <c r="BKF3" s="208"/>
      <c r="BKG3" s="208"/>
      <c r="BKH3" s="208"/>
      <c r="BKI3" s="208"/>
      <c r="BKJ3" s="208"/>
      <c r="BKK3" s="208"/>
      <c r="BKL3" s="208"/>
      <c r="BKM3" s="208"/>
      <c r="BKN3" s="208"/>
      <c r="BKO3" s="208"/>
      <c r="BKP3" s="208"/>
      <c r="BKQ3" s="208"/>
      <c r="BKR3" s="208"/>
      <c r="BKS3" s="208"/>
      <c r="BKT3" s="208"/>
      <c r="BKU3" s="208"/>
      <c r="BKV3" s="208"/>
      <c r="BKW3" s="208"/>
      <c r="BKX3" s="208"/>
      <c r="BKY3" s="208"/>
      <c r="BKZ3" s="208"/>
      <c r="BLA3" s="208"/>
      <c r="BLB3" s="208"/>
      <c r="BLC3" s="208"/>
      <c r="BLD3" s="208"/>
      <c r="BLE3" s="208"/>
      <c r="BLF3" s="208"/>
      <c r="BLG3" s="208"/>
      <c r="BLH3" s="208"/>
      <c r="BLI3" s="208"/>
      <c r="BLJ3" s="208"/>
      <c r="BLK3" s="208"/>
      <c r="BLL3" s="208"/>
      <c r="BLM3" s="208"/>
      <c r="BLN3" s="208"/>
      <c r="BLO3" s="208"/>
      <c r="BLP3" s="208"/>
      <c r="BLQ3" s="208"/>
      <c r="BLR3" s="208"/>
      <c r="BLS3" s="208"/>
      <c r="BLT3" s="208"/>
      <c r="BLU3" s="208"/>
      <c r="BLV3" s="208"/>
      <c r="BLW3" s="208"/>
      <c r="BLX3" s="208"/>
      <c r="BLY3" s="208"/>
      <c r="BLZ3" s="208"/>
      <c r="BMA3" s="208"/>
      <c r="BMB3" s="208"/>
      <c r="BMC3" s="208"/>
      <c r="BMD3" s="208"/>
      <c r="BME3" s="208"/>
      <c r="BMF3" s="208"/>
      <c r="BMG3" s="208"/>
      <c r="BMH3" s="208"/>
      <c r="BMI3" s="208"/>
      <c r="BMJ3" s="208"/>
      <c r="BMK3" s="208"/>
      <c r="BML3" s="208"/>
      <c r="BMM3" s="208"/>
      <c r="BMN3" s="208"/>
      <c r="BMO3" s="208"/>
      <c r="BMP3" s="208"/>
      <c r="BMQ3" s="208"/>
      <c r="BMR3" s="208"/>
      <c r="BMS3" s="208"/>
      <c r="BMT3" s="208"/>
      <c r="BMU3" s="208"/>
      <c r="BMV3" s="208"/>
      <c r="BMW3" s="208"/>
      <c r="BMX3" s="208"/>
      <c r="BMY3" s="208"/>
      <c r="BMZ3" s="208"/>
      <c r="BNA3" s="208"/>
      <c r="BNB3" s="208"/>
      <c r="BNC3" s="208"/>
      <c r="BND3" s="208"/>
      <c r="BNE3" s="208"/>
      <c r="BNF3" s="208"/>
      <c r="BNG3" s="208"/>
      <c r="BNH3" s="208"/>
      <c r="BNI3" s="208"/>
      <c r="BNJ3" s="208"/>
      <c r="BNK3" s="208"/>
      <c r="BNL3" s="208"/>
      <c r="BNM3" s="208"/>
      <c r="BNN3" s="208"/>
      <c r="BNO3" s="208"/>
      <c r="BNP3" s="208"/>
      <c r="BNQ3" s="208"/>
      <c r="BNR3" s="208"/>
      <c r="BNS3" s="208"/>
      <c r="BNT3" s="208"/>
      <c r="BNU3" s="208"/>
      <c r="BNV3" s="208"/>
      <c r="BNW3" s="208"/>
      <c r="BNX3" s="208"/>
      <c r="BNY3" s="208"/>
      <c r="BNZ3" s="208"/>
      <c r="BOA3" s="208"/>
      <c r="BOB3" s="208"/>
      <c r="BOC3" s="208"/>
      <c r="BOD3" s="208"/>
      <c r="BOE3" s="208"/>
      <c r="BOF3" s="208"/>
      <c r="BOG3" s="208"/>
      <c r="BOH3" s="208"/>
      <c r="BOI3" s="208"/>
      <c r="BOJ3" s="208"/>
      <c r="BOK3" s="208"/>
      <c r="BOL3" s="208"/>
      <c r="BOM3" s="208"/>
      <c r="BON3" s="208"/>
      <c r="BOO3" s="208"/>
      <c r="BOP3" s="208"/>
      <c r="BOQ3" s="208"/>
      <c r="BOR3" s="208"/>
      <c r="BOS3" s="208"/>
      <c r="BOT3" s="208"/>
      <c r="BOU3" s="208"/>
      <c r="BOV3" s="208"/>
      <c r="BOW3" s="208"/>
      <c r="BOX3" s="208"/>
      <c r="BOY3" s="208"/>
      <c r="BOZ3" s="208"/>
      <c r="BPA3" s="208"/>
      <c r="BPB3" s="208"/>
      <c r="BPC3" s="208"/>
      <c r="BPD3" s="208"/>
      <c r="BPE3" s="208"/>
      <c r="BPF3" s="208"/>
      <c r="BPG3" s="208"/>
      <c r="BPH3" s="208"/>
      <c r="BPI3" s="208"/>
      <c r="BPJ3" s="208"/>
      <c r="BPK3" s="208"/>
      <c r="BPL3" s="208"/>
      <c r="BPM3" s="208"/>
      <c r="BPN3" s="208"/>
      <c r="BPO3" s="208"/>
      <c r="BPP3" s="208"/>
      <c r="BPQ3" s="208"/>
      <c r="BPR3" s="208"/>
      <c r="BPS3" s="208"/>
      <c r="BPT3" s="208"/>
      <c r="BPU3" s="208"/>
      <c r="BPV3" s="208"/>
      <c r="BPW3" s="208"/>
      <c r="BPX3" s="208"/>
      <c r="BPY3" s="208"/>
      <c r="BPZ3" s="208"/>
      <c r="BQA3" s="208"/>
      <c r="BQB3" s="208"/>
      <c r="BQC3" s="208"/>
      <c r="BQD3" s="208"/>
      <c r="BQE3" s="208"/>
      <c r="BQF3" s="208"/>
      <c r="BQG3" s="208"/>
      <c r="BQH3" s="208"/>
      <c r="BQI3" s="208"/>
      <c r="BQJ3" s="208"/>
      <c r="BQK3" s="208"/>
      <c r="BQL3" s="208"/>
      <c r="BQM3" s="208"/>
      <c r="BQN3" s="208"/>
      <c r="BQO3" s="208"/>
      <c r="BQP3" s="208"/>
      <c r="BQQ3" s="208"/>
      <c r="BQR3" s="208"/>
      <c r="BQS3" s="208"/>
      <c r="BQT3" s="208"/>
      <c r="BQU3" s="208"/>
      <c r="BQV3" s="208"/>
      <c r="BQW3" s="208"/>
      <c r="BQX3" s="208"/>
      <c r="BQY3" s="208"/>
      <c r="BQZ3" s="208"/>
      <c r="BRA3" s="208"/>
      <c r="BRB3" s="208"/>
      <c r="BRC3" s="208"/>
      <c r="BRD3" s="208"/>
      <c r="BRE3" s="208"/>
      <c r="BRF3" s="208"/>
      <c r="BRG3" s="208"/>
      <c r="BRH3" s="208"/>
      <c r="BRI3" s="208"/>
      <c r="BRJ3" s="208"/>
      <c r="BRK3" s="208"/>
      <c r="BRL3" s="208"/>
      <c r="BRM3" s="208"/>
      <c r="BRN3" s="208"/>
      <c r="BRO3" s="208"/>
      <c r="BRP3" s="208"/>
      <c r="BRQ3" s="208"/>
      <c r="BRR3" s="208"/>
      <c r="BRS3" s="208"/>
      <c r="BRT3" s="208"/>
      <c r="BRU3" s="208"/>
      <c r="BRV3" s="208"/>
      <c r="BRW3" s="208"/>
      <c r="BRX3" s="208"/>
      <c r="BRY3" s="208"/>
      <c r="BRZ3" s="208"/>
      <c r="BSA3" s="208"/>
      <c r="BSB3" s="208"/>
      <c r="BSC3" s="208"/>
      <c r="BSD3" s="208"/>
      <c r="BSE3" s="208"/>
      <c r="BSF3" s="208"/>
      <c r="BSG3" s="208"/>
      <c r="BSH3" s="208"/>
      <c r="BSI3" s="208"/>
      <c r="BSJ3" s="208"/>
      <c r="BSK3" s="208"/>
      <c r="BSL3" s="208"/>
      <c r="BSM3" s="208"/>
      <c r="BSN3" s="208"/>
      <c r="BSO3" s="208"/>
      <c r="BSP3" s="208"/>
      <c r="BSQ3" s="208"/>
      <c r="BSR3" s="208"/>
      <c r="BSS3" s="208"/>
      <c r="BST3" s="208"/>
      <c r="BSU3" s="208"/>
      <c r="BSV3" s="208"/>
      <c r="BSW3" s="208"/>
      <c r="BSX3" s="208"/>
      <c r="BSY3" s="208"/>
      <c r="BSZ3" s="208"/>
      <c r="BTA3" s="208"/>
      <c r="BTB3" s="208"/>
      <c r="BTC3" s="208"/>
      <c r="BTD3" s="208"/>
      <c r="BTE3" s="208"/>
      <c r="BTF3" s="208"/>
      <c r="BTG3" s="208"/>
      <c r="BTH3" s="208"/>
      <c r="BTI3" s="208"/>
      <c r="BTJ3" s="208"/>
      <c r="BTK3" s="208"/>
      <c r="BTL3" s="208"/>
      <c r="BTM3" s="208"/>
      <c r="BTN3" s="208"/>
      <c r="BTO3" s="208"/>
      <c r="BTP3" s="208"/>
      <c r="BTQ3" s="208"/>
      <c r="BTR3" s="208"/>
      <c r="BTS3" s="208"/>
      <c r="BTT3" s="208"/>
      <c r="BTU3" s="208"/>
      <c r="BTV3" s="208"/>
      <c r="BTW3" s="208"/>
      <c r="BTX3" s="208"/>
      <c r="BTY3" s="208"/>
      <c r="BTZ3" s="208"/>
      <c r="BUA3" s="208"/>
      <c r="BUB3" s="208"/>
      <c r="BUC3" s="208"/>
      <c r="BUD3" s="208"/>
      <c r="BUE3" s="208"/>
      <c r="BUF3" s="208"/>
      <c r="BUG3" s="208"/>
      <c r="BUH3" s="208"/>
      <c r="BUI3" s="208"/>
      <c r="BUJ3" s="208"/>
      <c r="BUK3" s="208"/>
      <c r="BUL3" s="208"/>
      <c r="BUM3" s="208"/>
      <c r="BUN3" s="208"/>
      <c r="BUO3" s="208"/>
      <c r="BUP3" s="208"/>
      <c r="BUQ3" s="208"/>
      <c r="BUR3" s="208"/>
      <c r="BUS3" s="208"/>
      <c r="BUT3" s="208"/>
      <c r="BUU3" s="208"/>
      <c r="BUV3" s="208"/>
      <c r="BUW3" s="208"/>
      <c r="BUX3" s="208"/>
      <c r="BUY3" s="208"/>
      <c r="BUZ3" s="208"/>
      <c r="BVA3" s="208"/>
      <c r="BVB3" s="208"/>
      <c r="BVC3" s="208"/>
      <c r="BVD3" s="208"/>
      <c r="BVE3" s="208"/>
      <c r="BVF3" s="208"/>
      <c r="BVG3" s="208"/>
      <c r="BVH3" s="208"/>
      <c r="BVI3" s="208"/>
      <c r="BVJ3" s="208"/>
      <c r="BVK3" s="208"/>
      <c r="BVL3" s="208"/>
      <c r="BVM3" s="208"/>
      <c r="BVN3" s="208"/>
      <c r="BVO3" s="208"/>
      <c r="BVP3" s="208"/>
      <c r="BVQ3" s="208"/>
      <c r="BVR3" s="208"/>
      <c r="BVS3" s="208"/>
      <c r="BVT3" s="208"/>
      <c r="BVU3" s="208"/>
      <c r="BVV3" s="208"/>
      <c r="BVW3" s="208"/>
      <c r="BVX3" s="208"/>
      <c r="BVY3" s="208"/>
      <c r="BVZ3" s="208"/>
      <c r="BWA3" s="208"/>
      <c r="BWB3" s="208"/>
      <c r="BWC3" s="208"/>
      <c r="BWD3" s="208"/>
      <c r="BWE3" s="208"/>
      <c r="BWF3" s="208"/>
      <c r="BWG3" s="208"/>
      <c r="BWH3" s="208"/>
      <c r="BWI3" s="208"/>
      <c r="BWJ3" s="208"/>
      <c r="BWK3" s="208"/>
      <c r="BWL3" s="208"/>
      <c r="BWM3" s="208"/>
      <c r="BWN3" s="208"/>
      <c r="BWO3" s="208"/>
      <c r="BWP3" s="208"/>
      <c r="BWQ3" s="208"/>
      <c r="BWR3" s="208"/>
      <c r="BWS3" s="208"/>
      <c r="BWT3" s="208"/>
      <c r="BWU3" s="208"/>
      <c r="BWV3" s="208"/>
      <c r="BWW3" s="208"/>
      <c r="BWX3" s="208"/>
      <c r="BWY3" s="208"/>
      <c r="BWZ3" s="208"/>
      <c r="BXA3" s="208"/>
      <c r="BXB3" s="208"/>
      <c r="BXC3" s="208"/>
      <c r="BXD3" s="208"/>
      <c r="BXE3" s="208"/>
      <c r="BXF3" s="208"/>
      <c r="BXG3" s="208"/>
      <c r="BXH3" s="208"/>
      <c r="BXI3" s="208"/>
      <c r="BXJ3" s="208"/>
      <c r="BXK3" s="208"/>
      <c r="BXL3" s="208"/>
      <c r="BXM3" s="208"/>
      <c r="BXN3" s="208"/>
      <c r="BXO3" s="208"/>
      <c r="BXP3" s="208"/>
      <c r="BXQ3" s="208"/>
      <c r="BXR3" s="208"/>
      <c r="BXS3" s="208"/>
      <c r="BXT3" s="208"/>
      <c r="BXU3" s="208"/>
      <c r="BXV3" s="208"/>
      <c r="BXW3" s="208"/>
      <c r="BXX3" s="208"/>
      <c r="BXY3" s="208"/>
      <c r="BXZ3" s="208"/>
      <c r="BYA3" s="208"/>
      <c r="BYB3" s="208"/>
      <c r="BYC3" s="208"/>
      <c r="BYD3" s="208"/>
      <c r="BYE3" s="208"/>
      <c r="BYF3" s="208"/>
      <c r="BYG3" s="208"/>
      <c r="BYH3" s="208"/>
      <c r="BYI3" s="208"/>
      <c r="BYJ3" s="208"/>
      <c r="BYK3" s="208"/>
      <c r="BYL3" s="208"/>
      <c r="BYM3" s="208"/>
      <c r="BYN3" s="208"/>
      <c r="BYO3" s="208"/>
      <c r="BYP3" s="208"/>
      <c r="BYQ3" s="208"/>
      <c r="BYR3" s="208"/>
      <c r="BYS3" s="208"/>
      <c r="BYT3" s="208"/>
      <c r="BYU3" s="208"/>
      <c r="BYV3" s="208"/>
      <c r="BYW3" s="208"/>
      <c r="BYX3" s="208"/>
      <c r="BYY3" s="208"/>
      <c r="BYZ3" s="208"/>
      <c r="BZA3" s="208"/>
      <c r="BZB3" s="208"/>
      <c r="BZC3" s="208"/>
      <c r="BZD3" s="208"/>
      <c r="BZE3" s="208"/>
      <c r="BZF3" s="208"/>
      <c r="BZG3" s="208"/>
      <c r="BZH3" s="208"/>
      <c r="BZI3" s="208"/>
      <c r="BZJ3" s="208"/>
      <c r="BZK3" s="208"/>
      <c r="BZL3" s="208"/>
      <c r="BZM3" s="208"/>
      <c r="BZN3" s="208"/>
      <c r="BZO3" s="208"/>
      <c r="BZP3" s="208"/>
      <c r="BZQ3" s="208"/>
      <c r="BZR3" s="208"/>
      <c r="BZS3" s="208"/>
      <c r="BZT3" s="208"/>
      <c r="BZU3" s="208"/>
      <c r="BZV3" s="208"/>
      <c r="BZW3" s="208"/>
      <c r="BZX3" s="208"/>
      <c r="BZY3" s="208"/>
      <c r="BZZ3" s="208"/>
      <c r="CAA3" s="208"/>
      <c r="CAB3" s="208"/>
      <c r="CAC3" s="208"/>
      <c r="CAD3" s="208"/>
      <c r="CAE3" s="208"/>
      <c r="CAF3" s="208"/>
      <c r="CAG3" s="208"/>
      <c r="CAH3" s="208"/>
      <c r="CAI3" s="208"/>
      <c r="CAJ3" s="208"/>
      <c r="CAK3" s="208"/>
      <c r="CAL3" s="208"/>
      <c r="CAM3" s="208"/>
      <c r="CAN3" s="208"/>
      <c r="CAO3" s="208"/>
      <c r="CAP3" s="208"/>
      <c r="CAQ3" s="208"/>
      <c r="CAR3" s="208"/>
      <c r="CAS3" s="208"/>
      <c r="CAT3" s="208"/>
      <c r="CAU3" s="208"/>
      <c r="CAV3" s="208"/>
      <c r="CAW3" s="208"/>
      <c r="CAX3" s="208"/>
      <c r="CAY3" s="208"/>
      <c r="CAZ3" s="208"/>
      <c r="CBA3" s="208"/>
      <c r="CBB3" s="208"/>
      <c r="CBC3" s="208"/>
      <c r="CBD3" s="208"/>
      <c r="CBE3" s="208"/>
      <c r="CBF3" s="208"/>
      <c r="CBG3" s="208"/>
      <c r="CBH3" s="208"/>
      <c r="CBI3" s="208"/>
      <c r="CBJ3" s="208"/>
      <c r="CBK3" s="208"/>
      <c r="CBL3" s="208"/>
      <c r="CBM3" s="208"/>
      <c r="CBN3" s="208"/>
      <c r="CBO3" s="208"/>
      <c r="CBP3" s="208"/>
      <c r="CBQ3" s="208"/>
      <c r="CBR3" s="208"/>
      <c r="CBS3" s="208"/>
      <c r="CBT3" s="208"/>
      <c r="CBU3" s="208"/>
      <c r="CBV3" s="208"/>
      <c r="CBW3" s="208"/>
      <c r="CBX3" s="208"/>
      <c r="CBY3" s="208"/>
      <c r="CBZ3" s="208"/>
      <c r="CCA3" s="208"/>
      <c r="CCB3" s="208"/>
      <c r="CCC3" s="208"/>
      <c r="CCD3" s="208"/>
      <c r="CCE3" s="208"/>
      <c r="CCF3" s="208"/>
      <c r="CCG3" s="208"/>
      <c r="CCH3" s="208"/>
      <c r="CCI3" s="208"/>
      <c r="CCJ3" s="208"/>
      <c r="CCK3" s="208"/>
      <c r="CCL3" s="208"/>
      <c r="CCM3" s="208"/>
      <c r="CCN3" s="208"/>
      <c r="CCO3" s="208"/>
      <c r="CCP3" s="208"/>
      <c r="CCQ3" s="208"/>
      <c r="CCR3" s="208"/>
      <c r="CCS3" s="208"/>
      <c r="CCT3" s="208"/>
      <c r="CCU3" s="208"/>
      <c r="CCV3" s="208"/>
      <c r="CCW3" s="208"/>
      <c r="CCX3" s="208"/>
      <c r="CCY3" s="208"/>
      <c r="CCZ3" s="208"/>
      <c r="CDA3" s="208"/>
      <c r="CDB3" s="208"/>
      <c r="CDC3" s="208"/>
      <c r="CDD3" s="208"/>
      <c r="CDE3" s="208"/>
      <c r="CDF3" s="208"/>
      <c r="CDG3" s="208"/>
      <c r="CDH3" s="208"/>
      <c r="CDI3" s="208"/>
      <c r="CDJ3" s="208"/>
      <c r="CDK3" s="208"/>
      <c r="CDL3" s="208"/>
      <c r="CDM3" s="208"/>
      <c r="CDN3" s="208"/>
      <c r="CDO3" s="208"/>
      <c r="CDP3" s="208"/>
      <c r="CDQ3" s="208"/>
      <c r="CDR3" s="208"/>
      <c r="CDS3" s="208"/>
      <c r="CDT3" s="208"/>
      <c r="CDU3" s="208"/>
      <c r="CDV3" s="208"/>
      <c r="CDW3" s="208"/>
      <c r="CDX3" s="208"/>
      <c r="CDY3" s="208"/>
      <c r="CDZ3" s="208"/>
      <c r="CEA3" s="208"/>
      <c r="CEB3" s="208"/>
      <c r="CEC3" s="208"/>
      <c r="CED3" s="208"/>
      <c r="CEE3" s="208"/>
      <c r="CEF3" s="208"/>
      <c r="CEG3" s="208"/>
      <c r="CEH3" s="208"/>
      <c r="CEI3" s="208"/>
      <c r="CEJ3" s="208"/>
      <c r="CEK3" s="208"/>
      <c r="CEL3" s="208"/>
      <c r="CEM3" s="208"/>
      <c r="CEN3" s="208"/>
      <c r="CEO3" s="208"/>
      <c r="CEP3" s="208"/>
      <c r="CEQ3" s="208"/>
      <c r="CER3" s="208"/>
      <c r="CES3" s="208"/>
      <c r="CET3" s="208"/>
      <c r="CEU3" s="208"/>
      <c r="CEV3" s="208"/>
      <c r="CEW3" s="208"/>
      <c r="CEX3" s="208"/>
      <c r="CEY3" s="208"/>
      <c r="CEZ3" s="208"/>
      <c r="CFA3" s="208"/>
      <c r="CFB3" s="208"/>
      <c r="CFC3" s="208"/>
      <c r="CFD3" s="208"/>
      <c r="CFE3" s="208"/>
      <c r="CFF3" s="208"/>
      <c r="CFG3" s="208"/>
      <c r="CFH3" s="208"/>
      <c r="CFI3" s="208"/>
      <c r="CFJ3" s="208"/>
      <c r="CFK3" s="208"/>
      <c r="CFL3" s="208"/>
      <c r="CFM3" s="208"/>
      <c r="CFN3" s="208"/>
      <c r="CFO3" s="208"/>
      <c r="CFP3" s="208"/>
      <c r="CFQ3" s="208"/>
      <c r="CFR3" s="208"/>
      <c r="CFS3" s="208"/>
      <c r="CFT3" s="208"/>
      <c r="CFU3" s="208"/>
      <c r="CFV3" s="208"/>
      <c r="CFW3" s="208"/>
      <c r="CFX3" s="208"/>
      <c r="CFY3" s="208"/>
      <c r="CFZ3" s="208"/>
      <c r="CGA3" s="208"/>
      <c r="CGB3" s="208"/>
      <c r="CGC3" s="208"/>
      <c r="CGD3" s="208"/>
      <c r="CGE3" s="208"/>
      <c r="CGF3" s="208"/>
      <c r="CGG3" s="208"/>
      <c r="CGH3" s="208"/>
      <c r="CGI3" s="208"/>
      <c r="CGJ3" s="208"/>
      <c r="CGK3" s="208"/>
      <c r="CGL3" s="208"/>
      <c r="CGM3" s="208"/>
      <c r="CGN3" s="208"/>
      <c r="CGO3" s="208"/>
      <c r="CGP3" s="208"/>
      <c r="CGQ3" s="208"/>
      <c r="CGR3" s="208"/>
      <c r="CGS3" s="208"/>
      <c r="CGT3" s="208"/>
      <c r="CGU3" s="208"/>
      <c r="CGV3" s="208"/>
      <c r="CGW3" s="208"/>
      <c r="CGX3" s="208"/>
      <c r="CGY3" s="208"/>
      <c r="CGZ3" s="208"/>
      <c r="CHA3" s="208"/>
      <c r="CHB3" s="208"/>
      <c r="CHC3" s="208"/>
      <c r="CHD3" s="208"/>
      <c r="CHE3" s="208"/>
      <c r="CHF3" s="208"/>
      <c r="CHG3" s="208"/>
      <c r="CHH3" s="208"/>
      <c r="CHI3" s="208"/>
      <c r="CHJ3" s="208"/>
      <c r="CHK3" s="208"/>
      <c r="CHL3" s="208"/>
      <c r="CHM3" s="208"/>
      <c r="CHN3" s="208"/>
      <c r="CHO3" s="208"/>
      <c r="CHP3" s="208"/>
      <c r="CHQ3" s="208"/>
      <c r="CHR3" s="208"/>
      <c r="CHS3" s="208"/>
      <c r="CHT3" s="208"/>
      <c r="CHU3" s="208"/>
      <c r="CHV3" s="208"/>
      <c r="CHW3" s="208"/>
      <c r="CHX3" s="208"/>
      <c r="CHY3" s="208"/>
      <c r="CHZ3" s="208"/>
      <c r="CIA3" s="208"/>
      <c r="CIB3" s="208"/>
      <c r="CIC3" s="208"/>
      <c r="CID3" s="208"/>
      <c r="CIE3" s="208"/>
      <c r="CIF3" s="208"/>
      <c r="CIG3" s="208"/>
      <c r="CIH3" s="208"/>
      <c r="CII3" s="208"/>
      <c r="CIJ3" s="208"/>
      <c r="CIK3" s="208"/>
      <c r="CIL3" s="208"/>
      <c r="CIM3" s="208"/>
      <c r="CIN3" s="208"/>
      <c r="CIO3" s="208"/>
      <c r="CIP3" s="208"/>
      <c r="CIQ3" s="208"/>
      <c r="CIR3" s="208"/>
      <c r="CIS3" s="208"/>
      <c r="CIT3" s="208"/>
      <c r="CIU3" s="208"/>
      <c r="CIV3" s="208"/>
      <c r="CIW3" s="208"/>
      <c r="CIX3" s="208"/>
      <c r="CIY3" s="208"/>
      <c r="CIZ3" s="208"/>
      <c r="CJA3" s="208"/>
      <c r="CJB3" s="208"/>
      <c r="CJC3" s="208"/>
      <c r="CJD3" s="208"/>
      <c r="CJE3" s="208"/>
      <c r="CJF3" s="208"/>
      <c r="CJG3" s="208"/>
      <c r="CJH3" s="208"/>
      <c r="CJI3" s="208"/>
      <c r="CJJ3" s="208"/>
      <c r="CJK3" s="208"/>
      <c r="CJL3" s="208"/>
      <c r="CJM3" s="208"/>
      <c r="CJN3" s="208"/>
      <c r="CJO3" s="208"/>
      <c r="CJP3" s="208"/>
      <c r="CJQ3" s="208"/>
      <c r="CJR3" s="208"/>
      <c r="CJS3" s="208"/>
      <c r="CJT3" s="208"/>
      <c r="CJU3" s="208"/>
      <c r="CJV3" s="208"/>
      <c r="CJW3" s="208"/>
      <c r="CJX3" s="208"/>
      <c r="CJY3" s="208"/>
      <c r="CJZ3" s="208"/>
      <c r="CKA3" s="208"/>
      <c r="CKB3" s="208"/>
      <c r="CKC3" s="208"/>
      <c r="CKD3" s="208"/>
      <c r="CKE3" s="208"/>
      <c r="CKF3" s="208"/>
      <c r="CKG3" s="208"/>
      <c r="CKH3" s="208"/>
      <c r="CKI3" s="208"/>
      <c r="CKJ3" s="208"/>
      <c r="CKK3" s="208"/>
      <c r="CKL3" s="208"/>
      <c r="CKM3" s="208"/>
      <c r="CKN3" s="208"/>
      <c r="CKO3" s="208"/>
      <c r="CKP3" s="208"/>
      <c r="CKQ3" s="208"/>
      <c r="CKR3" s="208"/>
      <c r="CKS3" s="208"/>
      <c r="CKT3" s="208"/>
      <c r="CKU3" s="208"/>
      <c r="CKV3" s="208"/>
      <c r="CKW3" s="208"/>
      <c r="CKX3" s="208"/>
      <c r="CKY3" s="208"/>
      <c r="CKZ3" s="208"/>
      <c r="CLA3" s="208"/>
      <c r="CLB3" s="208"/>
      <c r="CLC3" s="208"/>
      <c r="CLD3" s="208"/>
      <c r="CLE3" s="208"/>
      <c r="CLF3" s="208"/>
      <c r="CLG3" s="208"/>
      <c r="CLH3" s="208"/>
      <c r="CLI3" s="208"/>
      <c r="CLJ3" s="208"/>
      <c r="CLK3" s="208"/>
      <c r="CLL3" s="208"/>
      <c r="CLM3" s="208"/>
      <c r="CLN3" s="208"/>
      <c r="CLO3" s="208"/>
      <c r="CLP3" s="208"/>
      <c r="CLQ3" s="208"/>
      <c r="CLR3" s="208"/>
      <c r="CLS3" s="208"/>
      <c r="CLT3" s="208"/>
      <c r="CLU3" s="208"/>
      <c r="CLV3" s="208"/>
      <c r="CLW3" s="208"/>
      <c r="CLX3" s="208"/>
      <c r="CLY3" s="208"/>
      <c r="CLZ3" s="208"/>
      <c r="CMA3" s="208"/>
      <c r="CMB3" s="208"/>
      <c r="CMC3" s="208"/>
      <c r="CMD3" s="208"/>
      <c r="CME3" s="208"/>
      <c r="CMF3" s="208"/>
      <c r="CMG3" s="208"/>
      <c r="CMH3" s="208"/>
      <c r="CMI3" s="208"/>
      <c r="CMJ3" s="208"/>
      <c r="CMK3" s="208"/>
      <c r="CML3" s="208"/>
      <c r="CMM3" s="208"/>
      <c r="CMN3" s="208"/>
      <c r="CMO3" s="208"/>
      <c r="CMP3" s="208"/>
      <c r="CMQ3" s="208"/>
      <c r="CMR3" s="208"/>
      <c r="CMS3" s="208"/>
      <c r="CMT3" s="208"/>
      <c r="CMU3" s="208"/>
      <c r="CMV3" s="208"/>
      <c r="CMW3" s="208"/>
      <c r="CMX3" s="208"/>
      <c r="CMY3" s="208"/>
      <c r="CMZ3" s="208"/>
      <c r="CNA3" s="208"/>
      <c r="CNB3" s="208"/>
      <c r="CNC3" s="208"/>
      <c r="CND3" s="208"/>
      <c r="CNE3" s="208"/>
      <c r="CNF3" s="208"/>
      <c r="CNG3" s="208"/>
      <c r="CNH3" s="208"/>
      <c r="CNI3" s="208"/>
      <c r="CNJ3" s="208"/>
      <c r="CNK3" s="208"/>
      <c r="CNL3" s="208"/>
      <c r="CNM3" s="208"/>
      <c r="CNN3" s="208"/>
      <c r="CNO3" s="208"/>
      <c r="CNP3" s="208"/>
      <c r="CNQ3" s="208"/>
      <c r="CNR3" s="208"/>
      <c r="CNS3" s="208"/>
      <c r="CNT3" s="208"/>
      <c r="CNU3" s="208"/>
      <c r="CNV3" s="208"/>
      <c r="CNW3" s="208"/>
      <c r="CNX3" s="208"/>
      <c r="CNY3" s="208"/>
      <c r="CNZ3" s="208"/>
      <c r="COA3" s="208"/>
      <c r="COB3" s="208"/>
      <c r="COC3" s="208"/>
      <c r="COD3" s="208"/>
      <c r="COE3" s="208"/>
      <c r="COF3" s="208"/>
      <c r="COG3" s="208"/>
      <c r="COH3" s="208"/>
      <c r="COI3" s="208"/>
      <c r="COJ3" s="208"/>
      <c r="COK3" s="208"/>
      <c r="COL3" s="208"/>
      <c r="COM3" s="208"/>
      <c r="CON3" s="208"/>
      <c r="COO3" s="208"/>
      <c r="COP3" s="208"/>
      <c r="COQ3" s="208"/>
      <c r="COR3" s="208"/>
      <c r="COS3" s="208"/>
      <c r="COT3" s="208"/>
      <c r="COU3" s="208"/>
      <c r="COV3" s="208"/>
      <c r="COW3" s="208"/>
      <c r="COX3" s="208"/>
      <c r="COY3" s="208"/>
      <c r="COZ3" s="208"/>
      <c r="CPA3" s="208"/>
      <c r="CPB3" s="208"/>
      <c r="CPC3" s="208"/>
      <c r="CPD3" s="208"/>
      <c r="CPE3" s="208"/>
      <c r="CPF3" s="208"/>
      <c r="CPG3" s="208"/>
      <c r="CPH3" s="208"/>
      <c r="CPI3" s="208"/>
      <c r="CPJ3" s="208"/>
      <c r="CPK3" s="208"/>
      <c r="CPL3" s="208"/>
      <c r="CPM3" s="208"/>
      <c r="CPN3" s="208"/>
      <c r="CPO3" s="208"/>
      <c r="CPP3" s="208"/>
      <c r="CPQ3" s="208"/>
      <c r="CPR3" s="208"/>
      <c r="CPS3" s="208"/>
      <c r="CPT3" s="208"/>
      <c r="CPU3" s="208"/>
      <c r="CPV3" s="208"/>
      <c r="CPW3" s="208"/>
      <c r="CPX3" s="208"/>
      <c r="CPY3" s="208"/>
      <c r="CPZ3" s="208"/>
      <c r="CQA3" s="208"/>
      <c r="CQB3" s="208"/>
      <c r="CQC3" s="208"/>
      <c r="CQD3" s="208"/>
      <c r="CQE3" s="208"/>
      <c r="CQF3" s="208"/>
      <c r="CQG3" s="208"/>
      <c r="CQH3" s="208"/>
      <c r="CQI3" s="208"/>
      <c r="CQJ3" s="208"/>
      <c r="CQK3" s="208"/>
      <c r="CQL3" s="208"/>
      <c r="CQM3" s="208"/>
      <c r="CQN3" s="208"/>
      <c r="CQO3" s="208"/>
      <c r="CQP3" s="208"/>
      <c r="CQQ3" s="208"/>
      <c r="CQR3" s="208"/>
      <c r="CQS3" s="208"/>
      <c r="CQT3" s="208"/>
      <c r="CQU3" s="208"/>
      <c r="CQV3" s="208"/>
      <c r="CQW3" s="208"/>
      <c r="CQX3" s="208"/>
      <c r="CQY3" s="208"/>
      <c r="CQZ3" s="208"/>
      <c r="CRA3" s="208"/>
      <c r="CRB3" s="208"/>
      <c r="CRC3" s="208"/>
      <c r="CRD3" s="208"/>
      <c r="CRE3" s="208"/>
      <c r="CRF3" s="208"/>
      <c r="CRG3" s="208"/>
      <c r="CRH3" s="208"/>
      <c r="CRI3" s="208"/>
      <c r="CRJ3" s="208"/>
      <c r="CRK3" s="208"/>
      <c r="CRL3" s="208"/>
      <c r="CRM3" s="208"/>
      <c r="CRN3" s="208"/>
      <c r="CRO3" s="208"/>
      <c r="CRP3" s="208"/>
      <c r="CRQ3" s="208"/>
      <c r="CRR3" s="208"/>
      <c r="CRS3" s="208"/>
      <c r="CRT3" s="208"/>
      <c r="CRU3" s="208"/>
      <c r="CRV3" s="208"/>
      <c r="CRW3" s="208"/>
      <c r="CRX3" s="208"/>
      <c r="CRY3" s="208"/>
      <c r="CRZ3" s="208"/>
      <c r="CSA3" s="208"/>
      <c r="CSB3" s="208"/>
      <c r="CSC3" s="208"/>
      <c r="CSD3" s="208"/>
      <c r="CSE3" s="208"/>
      <c r="CSF3" s="208"/>
      <c r="CSG3" s="208"/>
      <c r="CSH3" s="208"/>
      <c r="CSI3" s="208"/>
      <c r="CSJ3" s="208"/>
      <c r="CSK3" s="208"/>
      <c r="CSL3" s="208"/>
      <c r="CSM3" s="208"/>
      <c r="CSN3" s="208"/>
      <c r="CSO3" s="208"/>
      <c r="CSP3" s="208"/>
      <c r="CSQ3" s="208"/>
      <c r="CSR3" s="208"/>
      <c r="CSS3" s="208"/>
      <c r="CST3" s="208"/>
      <c r="CSU3" s="208"/>
      <c r="CSV3" s="208"/>
      <c r="CSW3" s="208"/>
      <c r="CSX3" s="208"/>
      <c r="CSY3" s="208"/>
      <c r="CSZ3" s="208"/>
      <c r="CTA3" s="208"/>
      <c r="CTB3" s="208"/>
      <c r="CTC3" s="208"/>
      <c r="CTD3" s="208"/>
      <c r="CTE3" s="208"/>
      <c r="CTF3" s="208"/>
      <c r="CTG3" s="208"/>
      <c r="CTH3" s="208"/>
      <c r="CTI3" s="208"/>
      <c r="CTJ3" s="208"/>
      <c r="CTK3" s="208"/>
      <c r="CTL3" s="208"/>
      <c r="CTM3" s="208"/>
      <c r="CTN3" s="208"/>
      <c r="CTO3" s="208"/>
      <c r="CTP3" s="208"/>
      <c r="CTQ3" s="208"/>
      <c r="CTR3" s="208"/>
      <c r="CTS3" s="208"/>
      <c r="CTT3" s="208"/>
      <c r="CTU3" s="208"/>
      <c r="CTV3" s="208"/>
      <c r="CTW3" s="208"/>
      <c r="CTX3" s="208"/>
      <c r="CTY3" s="208"/>
      <c r="CTZ3" s="208"/>
      <c r="CUA3" s="208"/>
      <c r="CUB3" s="208"/>
      <c r="CUC3" s="208"/>
      <c r="CUD3" s="208"/>
      <c r="CUE3" s="208"/>
      <c r="CUF3" s="208"/>
      <c r="CUG3" s="208"/>
      <c r="CUH3" s="208"/>
      <c r="CUI3" s="208"/>
      <c r="CUJ3" s="208"/>
      <c r="CUK3" s="208"/>
      <c r="CUL3" s="208"/>
      <c r="CUM3" s="208"/>
      <c r="CUN3" s="208"/>
      <c r="CUO3" s="208"/>
      <c r="CUP3" s="208"/>
      <c r="CUQ3" s="208"/>
      <c r="CUR3" s="208"/>
      <c r="CUS3" s="208"/>
      <c r="CUT3" s="208"/>
      <c r="CUU3" s="208"/>
      <c r="CUV3" s="208"/>
      <c r="CUW3" s="208"/>
      <c r="CUX3" s="208"/>
      <c r="CUY3" s="208"/>
      <c r="CUZ3" s="208"/>
      <c r="CVA3" s="208"/>
      <c r="CVB3" s="208"/>
      <c r="CVC3" s="208"/>
      <c r="CVD3" s="208"/>
      <c r="CVE3" s="208"/>
      <c r="CVF3" s="208"/>
      <c r="CVG3" s="208"/>
      <c r="CVH3" s="208"/>
      <c r="CVI3" s="208"/>
      <c r="CVJ3" s="208"/>
      <c r="CVK3" s="208"/>
      <c r="CVL3" s="208"/>
      <c r="CVM3" s="208"/>
      <c r="CVN3" s="208"/>
      <c r="CVO3" s="208"/>
      <c r="CVP3" s="208"/>
      <c r="CVQ3" s="208"/>
      <c r="CVR3" s="208"/>
      <c r="CVS3" s="208"/>
      <c r="CVT3" s="208"/>
      <c r="CVU3" s="208"/>
      <c r="CVV3" s="208"/>
      <c r="CVW3" s="208"/>
      <c r="CVX3" s="208"/>
      <c r="CVY3" s="208"/>
      <c r="CVZ3" s="208"/>
      <c r="CWA3" s="208"/>
      <c r="CWB3" s="208"/>
      <c r="CWC3" s="208"/>
      <c r="CWD3" s="208"/>
      <c r="CWE3" s="208"/>
      <c r="CWF3" s="208"/>
      <c r="CWG3" s="208"/>
      <c r="CWH3" s="208"/>
      <c r="CWI3" s="208"/>
      <c r="CWJ3" s="208"/>
      <c r="CWK3" s="208"/>
      <c r="CWL3" s="208"/>
      <c r="CWM3" s="208"/>
      <c r="CWN3" s="208"/>
      <c r="CWO3" s="208"/>
      <c r="CWP3" s="208"/>
      <c r="CWQ3" s="208"/>
      <c r="CWR3" s="208"/>
      <c r="CWS3" s="208"/>
      <c r="CWT3" s="208"/>
      <c r="CWU3" s="208"/>
      <c r="CWV3" s="208"/>
      <c r="CWW3" s="208"/>
      <c r="CWX3" s="208"/>
      <c r="CWY3" s="208"/>
      <c r="CWZ3" s="208"/>
      <c r="CXA3" s="208"/>
      <c r="CXB3" s="208"/>
      <c r="CXC3" s="208"/>
      <c r="CXD3" s="208"/>
      <c r="CXE3" s="208"/>
      <c r="CXF3" s="208"/>
      <c r="CXG3" s="208"/>
      <c r="CXH3" s="208"/>
      <c r="CXI3" s="208"/>
      <c r="CXJ3" s="208"/>
      <c r="CXK3" s="208"/>
      <c r="CXL3" s="208"/>
      <c r="CXM3" s="208"/>
      <c r="CXN3" s="208"/>
      <c r="CXO3" s="208"/>
      <c r="CXP3" s="208"/>
      <c r="CXQ3" s="208"/>
      <c r="CXR3" s="208"/>
      <c r="CXS3" s="208"/>
      <c r="CXT3" s="208"/>
      <c r="CXU3" s="208"/>
      <c r="CXV3" s="208"/>
      <c r="CXW3" s="208"/>
      <c r="CXX3" s="208"/>
      <c r="CXY3" s="208"/>
      <c r="CXZ3" s="208"/>
      <c r="CYA3" s="208"/>
      <c r="CYB3" s="208"/>
      <c r="CYC3" s="208"/>
      <c r="CYD3" s="208"/>
      <c r="CYE3" s="208"/>
      <c r="CYF3" s="208"/>
      <c r="CYG3" s="208"/>
      <c r="CYH3" s="208"/>
      <c r="CYI3" s="208"/>
      <c r="CYJ3" s="208"/>
      <c r="CYK3" s="208"/>
      <c r="CYL3" s="208"/>
      <c r="CYM3" s="208"/>
      <c r="CYN3" s="208"/>
      <c r="CYO3" s="208"/>
      <c r="CYP3" s="208"/>
      <c r="CYQ3" s="208"/>
      <c r="CYR3" s="208"/>
      <c r="CYS3" s="208"/>
      <c r="CYT3" s="208"/>
      <c r="CYU3" s="208"/>
      <c r="CYV3" s="208"/>
      <c r="CYW3" s="208"/>
      <c r="CYX3" s="208"/>
      <c r="CYY3" s="208"/>
      <c r="CYZ3" s="208"/>
      <c r="CZA3" s="208"/>
      <c r="CZB3" s="208"/>
      <c r="CZC3" s="208"/>
      <c r="CZD3" s="208"/>
      <c r="CZE3" s="208"/>
      <c r="CZF3" s="208"/>
      <c r="CZG3" s="208"/>
      <c r="CZH3" s="208"/>
      <c r="CZI3" s="208"/>
      <c r="CZJ3" s="208"/>
      <c r="CZK3" s="208"/>
      <c r="CZL3" s="208"/>
      <c r="CZM3" s="208"/>
      <c r="CZN3" s="208"/>
      <c r="CZO3" s="208"/>
      <c r="CZP3" s="208"/>
      <c r="CZQ3" s="208"/>
      <c r="CZR3" s="208"/>
      <c r="CZS3" s="208"/>
      <c r="CZT3" s="208"/>
      <c r="CZU3" s="208"/>
      <c r="CZV3" s="208"/>
      <c r="CZW3" s="208"/>
      <c r="CZX3" s="208"/>
      <c r="CZY3" s="208"/>
      <c r="CZZ3" s="208"/>
      <c r="DAA3" s="208"/>
      <c r="DAB3" s="208"/>
      <c r="DAC3" s="208"/>
      <c r="DAD3" s="208"/>
      <c r="DAE3" s="208"/>
      <c r="DAF3" s="208"/>
      <c r="DAG3" s="208"/>
      <c r="DAH3" s="208"/>
      <c r="DAI3" s="208"/>
      <c r="DAJ3" s="208"/>
      <c r="DAK3" s="208"/>
      <c r="DAL3" s="208"/>
      <c r="DAM3" s="208"/>
      <c r="DAN3" s="208"/>
      <c r="DAO3" s="208"/>
      <c r="DAP3" s="208"/>
      <c r="DAQ3" s="208"/>
      <c r="DAR3" s="208"/>
      <c r="DAS3" s="208"/>
      <c r="DAT3" s="208"/>
      <c r="DAU3" s="208"/>
      <c r="DAV3" s="208"/>
      <c r="DAW3" s="208"/>
      <c r="DAX3" s="208"/>
      <c r="DAY3" s="208"/>
      <c r="DAZ3" s="208"/>
      <c r="DBA3" s="208"/>
      <c r="DBB3" s="208"/>
      <c r="DBC3" s="208"/>
      <c r="DBD3" s="208"/>
      <c r="DBE3" s="208"/>
      <c r="DBF3" s="208"/>
      <c r="DBG3" s="208"/>
      <c r="DBH3" s="208"/>
      <c r="DBI3" s="208"/>
      <c r="DBJ3" s="208"/>
      <c r="DBK3" s="208"/>
      <c r="DBL3" s="208"/>
      <c r="DBM3" s="208"/>
      <c r="DBN3" s="208"/>
      <c r="DBO3" s="208"/>
      <c r="DBP3" s="208"/>
      <c r="DBQ3" s="208"/>
      <c r="DBR3" s="208"/>
      <c r="DBS3" s="208"/>
      <c r="DBT3" s="208"/>
      <c r="DBU3" s="208"/>
      <c r="DBV3" s="208"/>
      <c r="DBW3" s="208"/>
      <c r="DBX3" s="208"/>
      <c r="DBY3" s="208"/>
      <c r="DBZ3" s="208"/>
      <c r="DCA3" s="208"/>
      <c r="DCB3" s="208"/>
      <c r="DCC3" s="208"/>
      <c r="DCD3" s="208"/>
      <c r="DCE3" s="208"/>
      <c r="DCF3" s="208"/>
      <c r="DCG3" s="208"/>
      <c r="DCH3" s="208"/>
      <c r="DCI3" s="208"/>
      <c r="DCJ3" s="208"/>
      <c r="DCK3" s="208"/>
      <c r="DCL3" s="208"/>
      <c r="DCM3" s="208"/>
      <c r="DCN3" s="208"/>
      <c r="DCO3" s="208"/>
      <c r="DCP3" s="208"/>
      <c r="DCQ3" s="208"/>
      <c r="DCR3" s="208"/>
      <c r="DCS3" s="208"/>
      <c r="DCT3" s="208"/>
      <c r="DCU3" s="208"/>
      <c r="DCV3" s="208"/>
      <c r="DCW3" s="208"/>
      <c r="DCX3" s="208"/>
      <c r="DCY3" s="208"/>
      <c r="DCZ3" s="208"/>
      <c r="DDA3" s="208"/>
      <c r="DDB3" s="208"/>
      <c r="DDC3" s="208"/>
      <c r="DDD3" s="208"/>
      <c r="DDE3" s="208"/>
      <c r="DDF3" s="208"/>
      <c r="DDG3" s="208"/>
      <c r="DDH3" s="208"/>
      <c r="DDI3" s="208"/>
      <c r="DDJ3" s="208"/>
      <c r="DDK3" s="208"/>
      <c r="DDL3" s="208"/>
      <c r="DDM3" s="208"/>
      <c r="DDN3" s="208"/>
      <c r="DDO3" s="208"/>
      <c r="DDP3" s="208"/>
      <c r="DDQ3" s="208"/>
      <c r="DDR3" s="208"/>
      <c r="DDS3" s="208"/>
      <c r="DDT3" s="208"/>
      <c r="DDU3" s="208"/>
      <c r="DDV3" s="208"/>
      <c r="DDW3" s="208"/>
      <c r="DDX3" s="208"/>
      <c r="DDY3" s="208"/>
      <c r="DDZ3" s="208"/>
      <c r="DEA3" s="208"/>
      <c r="DEB3" s="208"/>
      <c r="DEC3" s="208"/>
      <c r="DED3" s="208"/>
      <c r="DEE3" s="208"/>
      <c r="DEF3" s="208"/>
      <c r="DEG3" s="208"/>
      <c r="DEH3" s="208"/>
      <c r="DEI3" s="208"/>
      <c r="DEJ3" s="208"/>
      <c r="DEK3" s="208"/>
      <c r="DEL3" s="208"/>
      <c r="DEM3" s="208"/>
      <c r="DEN3" s="208"/>
      <c r="DEO3" s="208"/>
      <c r="DEP3" s="208"/>
      <c r="DEQ3" s="208"/>
      <c r="DER3" s="208"/>
      <c r="DES3" s="208"/>
      <c r="DET3" s="208"/>
      <c r="DEU3" s="208"/>
      <c r="DEV3" s="208"/>
      <c r="DEW3" s="208"/>
      <c r="DEX3" s="208"/>
      <c r="DEY3" s="208"/>
      <c r="DEZ3" s="208"/>
      <c r="DFA3" s="208"/>
      <c r="DFB3" s="208"/>
      <c r="DFC3" s="208"/>
      <c r="DFD3" s="208"/>
      <c r="DFE3" s="208"/>
      <c r="DFF3" s="208"/>
      <c r="DFG3" s="208"/>
      <c r="DFH3" s="208"/>
      <c r="DFI3" s="208"/>
      <c r="DFJ3" s="208"/>
      <c r="DFK3" s="208"/>
      <c r="DFL3" s="208"/>
      <c r="DFM3" s="208"/>
      <c r="DFN3" s="208"/>
      <c r="DFO3" s="208"/>
      <c r="DFP3" s="208"/>
      <c r="DFQ3" s="208"/>
      <c r="DFR3" s="208"/>
      <c r="DFS3" s="208"/>
      <c r="DFT3" s="208"/>
      <c r="DFU3" s="208"/>
      <c r="DFV3" s="208"/>
      <c r="DFW3" s="208"/>
      <c r="DFX3" s="208"/>
      <c r="DFY3" s="208"/>
      <c r="DFZ3" s="208"/>
      <c r="DGA3" s="208"/>
      <c r="DGB3" s="208"/>
      <c r="DGC3" s="208"/>
      <c r="DGD3" s="208"/>
      <c r="DGE3" s="208"/>
      <c r="DGF3" s="208"/>
      <c r="DGG3" s="208"/>
      <c r="DGH3" s="208"/>
      <c r="DGI3" s="208"/>
      <c r="DGJ3" s="208"/>
      <c r="DGK3" s="208"/>
      <c r="DGL3" s="208"/>
      <c r="DGM3" s="208"/>
      <c r="DGN3" s="208"/>
      <c r="DGO3" s="208"/>
      <c r="DGP3" s="208"/>
      <c r="DGQ3" s="208"/>
      <c r="DGR3" s="208"/>
      <c r="DGS3" s="208"/>
      <c r="DGT3" s="208"/>
      <c r="DGU3" s="208"/>
      <c r="DGV3" s="208"/>
      <c r="DGW3" s="208"/>
      <c r="DGX3" s="208"/>
      <c r="DGY3" s="208"/>
      <c r="DGZ3" s="208"/>
      <c r="DHA3" s="208"/>
      <c r="DHB3" s="208"/>
      <c r="DHC3" s="208"/>
      <c r="DHD3" s="208"/>
      <c r="DHE3" s="208"/>
      <c r="DHF3" s="208"/>
      <c r="DHG3" s="208"/>
      <c r="DHH3" s="208"/>
      <c r="DHI3" s="208"/>
      <c r="DHJ3" s="208"/>
      <c r="DHK3" s="208"/>
      <c r="DHL3" s="208"/>
      <c r="DHM3" s="208"/>
      <c r="DHN3" s="208"/>
      <c r="DHO3" s="208"/>
      <c r="DHP3" s="208"/>
      <c r="DHQ3" s="208"/>
      <c r="DHR3" s="208"/>
      <c r="DHS3" s="208"/>
      <c r="DHT3" s="208"/>
      <c r="DHU3" s="208"/>
      <c r="DHV3" s="208"/>
      <c r="DHW3" s="208"/>
      <c r="DHX3" s="208"/>
      <c r="DHY3" s="208"/>
      <c r="DHZ3" s="208"/>
      <c r="DIA3" s="208"/>
      <c r="DIB3" s="208"/>
      <c r="DIC3" s="208"/>
      <c r="DID3" s="208"/>
      <c r="DIE3" s="208"/>
      <c r="DIF3" s="208"/>
      <c r="DIG3" s="208"/>
      <c r="DIH3" s="208"/>
      <c r="DII3" s="208"/>
      <c r="DIJ3" s="208"/>
      <c r="DIK3" s="208"/>
      <c r="DIL3" s="208"/>
      <c r="DIM3" s="208"/>
      <c r="DIN3" s="208"/>
      <c r="DIO3" s="208"/>
      <c r="DIP3" s="208"/>
      <c r="DIQ3" s="208"/>
      <c r="DIR3" s="208"/>
      <c r="DIS3" s="208"/>
      <c r="DIT3" s="208"/>
      <c r="DIU3" s="208"/>
      <c r="DIV3" s="208"/>
      <c r="DIW3" s="208"/>
      <c r="DIX3" s="208"/>
      <c r="DIY3" s="208"/>
      <c r="DIZ3" s="208"/>
      <c r="DJA3" s="208"/>
      <c r="DJB3" s="208"/>
      <c r="DJC3" s="208"/>
      <c r="DJD3" s="208"/>
      <c r="DJE3" s="208"/>
      <c r="DJF3" s="208"/>
      <c r="DJG3" s="208"/>
      <c r="DJH3" s="208"/>
      <c r="DJI3" s="208"/>
      <c r="DJJ3" s="208"/>
      <c r="DJK3" s="208"/>
      <c r="DJL3" s="208"/>
      <c r="DJM3" s="208"/>
      <c r="DJN3" s="208"/>
      <c r="DJO3" s="208"/>
      <c r="DJP3" s="208"/>
      <c r="DJQ3" s="208"/>
      <c r="DJR3" s="208"/>
      <c r="DJS3" s="208"/>
      <c r="DJT3" s="208"/>
      <c r="DJU3" s="208"/>
      <c r="DJV3" s="208"/>
      <c r="DJW3" s="208"/>
      <c r="DJX3" s="208"/>
      <c r="DJY3" s="208"/>
      <c r="DJZ3" s="208"/>
      <c r="DKA3" s="208"/>
      <c r="DKB3" s="208"/>
      <c r="DKC3" s="208"/>
      <c r="DKD3" s="208"/>
      <c r="DKE3" s="208"/>
      <c r="DKF3" s="208"/>
      <c r="DKG3" s="208"/>
      <c r="DKH3" s="208"/>
      <c r="DKI3" s="208"/>
      <c r="DKJ3" s="208"/>
      <c r="DKK3" s="208"/>
      <c r="DKL3" s="208"/>
      <c r="DKM3" s="208"/>
      <c r="DKN3" s="208"/>
      <c r="DKO3" s="208"/>
      <c r="DKP3" s="208"/>
      <c r="DKQ3" s="208"/>
      <c r="DKR3" s="208"/>
      <c r="DKS3" s="208"/>
      <c r="DKT3" s="208"/>
      <c r="DKU3" s="208"/>
      <c r="DKV3" s="208"/>
      <c r="DKW3" s="208"/>
      <c r="DKX3" s="208"/>
      <c r="DKY3" s="208"/>
      <c r="DKZ3" s="208"/>
      <c r="DLA3" s="208"/>
      <c r="DLB3" s="208"/>
      <c r="DLC3" s="208"/>
      <c r="DLD3" s="208"/>
      <c r="DLE3" s="208"/>
      <c r="DLF3" s="208"/>
      <c r="DLG3" s="208"/>
      <c r="DLH3" s="208"/>
      <c r="DLI3" s="208"/>
      <c r="DLJ3" s="208"/>
      <c r="DLK3" s="208"/>
      <c r="DLL3" s="208"/>
      <c r="DLM3" s="208"/>
      <c r="DLN3" s="208"/>
      <c r="DLO3" s="208"/>
      <c r="DLP3" s="208"/>
      <c r="DLQ3" s="208"/>
      <c r="DLR3" s="208"/>
      <c r="DLS3" s="208"/>
      <c r="DLT3" s="208"/>
      <c r="DLU3" s="208"/>
      <c r="DLV3" s="208"/>
      <c r="DLW3" s="208"/>
      <c r="DLX3" s="208"/>
      <c r="DLY3" s="208"/>
      <c r="DLZ3" s="208"/>
      <c r="DMA3" s="208"/>
      <c r="DMB3" s="208"/>
      <c r="DMC3" s="208"/>
      <c r="DMD3" s="208"/>
      <c r="DME3" s="208"/>
      <c r="DMF3" s="208"/>
      <c r="DMG3" s="208"/>
      <c r="DMH3" s="208"/>
      <c r="DMI3" s="208"/>
      <c r="DMJ3" s="208"/>
      <c r="DMK3" s="208"/>
      <c r="DML3" s="208"/>
      <c r="DMM3" s="208"/>
      <c r="DMN3" s="208"/>
      <c r="DMO3" s="208"/>
      <c r="DMP3" s="208"/>
      <c r="DMQ3" s="208"/>
      <c r="DMR3" s="208"/>
      <c r="DMS3" s="208"/>
      <c r="DMT3" s="208"/>
      <c r="DMU3" s="208"/>
      <c r="DMV3" s="208"/>
      <c r="DMW3" s="208"/>
      <c r="DMX3" s="208"/>
      <c r="DMY3" s="208"/>
      <c r="DMZ3" s="208"/>
      <c r="DNA3" s="208"/>
      <c r="DNB3" s="208"/>
      <c r="DNC3" s="208"/>
      <c r="DND3" s="208"/>
      <c r="DNE3" s="208"/>
      <c r="DNF3" s="208"/>
      <c r="DNG3" s="208"/>
      <c r="DNH3" s="208"/>
      <c r="DNI3" s="208"/>
      <c r="DNJ3" s="208"/>
      <c r="DNK3" s="208"/>
      <c r="DNL3" s="208"/>
      <c r="DNM3" s="208"/>
      <c r="DNN3" s="208"/>
      <c r="DNO3" s="208"/>
      <c r="DNP3" s="208"/>
      <c r="DNQ3" s="208"/>
      <c r="DNR3" s="208"/>
      <c r="DNS3" s="208"/>
      <c r="DNT3" s="208"/>
      <c r="DNU3" s="208"/>
      <c r="DNV3" s="208"/>
      <c r="DNW3" s="208"/>
      <c r="DNX3" s="208"/>
      <c r="DNY3" s="208"/>
      <c r="DNZ3" s="208"/>
      <c r="DOA3" s="208"/>
      <c r="DOB3" s="208"/>
      <c r="DOC3" s="208"/>
      <c r="DOD3" s="208"/>
      <c r="DOE3" s="208"/>
      <c r="DOF3" s="208"/>
      <c r="DOG3" s="208"/>
      <c r="DOH3" s="208"/>
      <c r="DOI3" s="208"/>
      <c r="DOJ3" s="208"/>
      <c r="DOK3" s="208"/>
      <c r="DOL3" s="208"/>
      <c r="DOM3" s="208"/>
      <c r="DON3" s="208"/>
      <c r="DOO3" s="208"/>
      <c r="DOP3" s="208"/>
      <c r="DOQ3" s="208"/>
      <c r="DOR3" s="208"/>
      <c r="DOS3" s="208"/>
      <c r="DOT3" s="208"/>
      <c r="DOU3" s="208"/>
      <c r="DOV3" s="208"/>
      <c r="DOW3" s="208"/>
      <c r="DOX3" s="208"/>
      <c r="DOY3" s="208"/>
      <c r="DOZ3" s="208"/>
      <c r="DPA3" s="208"/>
      <c r="DPB3" s="208"/>
      <c r="DPC3" s="208"/>
      <c r="DPD3" s="208"/>
      <c r="DPE3" s="208"/>
      <c r="DPF3" s="208"/>
      <c r="DPG3" s="208"/>
      <c r="DPH3" s="208"/>
      <c r="DPI3" s="208"/>
      <c r="DPJ3" s="208"/>
      <c r="DPK3" s="208"/>
      <c r="DPL3" s="208"/>
      <c r="DPM3" s="208"/>
      <c r="DPN3" s="208"/>
      <c r="DPO3" s="208"/>
      <c r="DPP3" s="208"/>
      <c r="DPQ3" s="208"/>
      <c r="DPR3" s="208"/>
      <c r="DPS3" s="208"/>
      <c r="DPT3" s="208"/>
      <c r="DPU3" s="208"/>
      <c r="DPV3" s="208"/>
      <c r="DPW3" s="208"/>
      <c r="DPX3" s="208"/>
      <c r="DPY3" s="208"/>
      <c r="DPZ3" s="208"/>
      <c r="DQA3" s="208"/>
      <c r="DQB3" s="208"/>
      <c r="DQC3" s="208"/>
      <c r="DQD3" s="208"/>
      <c r="DQE3" s="208"/>
      <c r="DQF3" s="208"/>
      <c r="DQG3" s="208"/>
      <c r="DQH3" s="208"/>
      <c r="DQI3" s="208"/>
      <c r="DQJ3" s="208"/>
      <c r="DQK3" s="208"/>
      <c r="DQL3" s="208"/>
      <c r="DQM3" s="208"/>
      <c r="DQN3" s="208"/>
      <c r="DQO3" s="208"/>
      <c r="DQP3" s="208"/>
      <c r="DQQ3" s="208"/>
      <c r="DQR3" s="208"/>
      <c r="DQS3" s="208"/>
      <c r="DQT3" s="208"/>
      <c r="DQU3" s="208"/>
      <c r="DQV3" s="208"/>
      <c r="DQW3" s="208"/>
      <c r="DQX3" s="208"/>
      <c r="DQY3" s="208"/>
      <c r="DQZ3" s="208"/>
      <c r="DRA3" s="208"/>
      <c r="DRB3" s="208"/>
      <c r="DRC3" s="208"/>
      <c r="DRD3" s="208"/>
      <c r="DRE3" s="208"/>
      <c r="DRF3" s="208"/>
      <c r="DRG3" s="208"/>
      <c r="DRH3" s="208"/>
      <c r="DRI3" s="208"/>
      <c r="DRJ3" s="208"/>
      <c r="DRK3" s="208"/>
      <c r="DRL3" s="208"/>
      <c r="DRM3" s="208"/>
      <c r="DRN3" s="208"/>
      <c r="DRO3" s="208"/>
      <c r="DRP3" s="208"/>
      <c r="DRQ3" s="208"/>
      <c r="DRR3" s="208"/>
      <c r="DRS3" s="208"/>
      <c r="DRT3" s="208"/>
      <c r="DRU3" s="208"/>
      <c r="DRV3" s="208"/>
      <c r="DRW3" s="208"/>
      <c r="DRX3" s="208"/>
      <c r="DRY3" s="208"/>
      <c r="DRZ3" s="208"/>
      <c r="DSA3" s="208"/>
      <c r="DSB3" s="208"/>
      <c r="DSC3" s="208"/>
      <c r="DSD3" s="208"/>
      <c r="DSE3" s="208"/>
      <c r="DSF3" s="208"/>
      <c r="DSG3" s="208"/>
      <c r="DSH3" s="208"/>
      <c r="DSI3" s="208"/>
      <c r="DSJ3" s="208"/>
      <c r="DSK3" s="208"/>
      <c r="DSL3" s="208"/>
      <c r="DSM3" s="208"/>
      <c r="DSN3" s="208"/>
      <c r="DSO3" s="208"/>
      <c r="DSP3" s="208"/>
      <c r="DSQ3" s="208"/>
      <c r="DSR3" s="208"/>
      <c r="DSS3" s="208"/>
      <c r="DST3" s="208"/>
      <c r="DSU3" s="208"/>
      <c r="DSV3" s="208"/>
      <c r="DSW3" s="208"/>
      <c r="DSX3" s="208"/>
      <c r="DSY3" s="208"/>
      <c r="DSZ3" s="208"/>
      <c r="DTA3" s="208"/>
      <c r="DTB3" s="208"/>
      <c r="DTC3" s="208"/>
      <c r="DTD3" s="208"/>
      <c r="DTE3" s="208"/>
      <c r="DTF3" s="208"/>
      <c r="DTG3" s="208"/>
      <c r="DTH3" s="208"/>
      <c r="DTI3" s="208"/>
      <c r="DTJ3" s="208"/>
      <c r="DTK3" s="208"/>
      <c r="DTL3" s="208"/>
      <c r="DTM3" s="208"/>
      <c r="DTN3" s="208"/>
      <c r="DTO3" s="208"/>
      <c r="DTP3" s="208"/>
      <c r="DTQ3" s="208"/>
      <c r="DTR3" s="208"/>
      <c r="DTS3" s="208"/>
      <c r="DTT3" s="208"/>
      <c r="DTU3" s="208"/>
      <c r="DTV3" s="208"/>
      <c r="DTW3" s="208"/>
      <c r="DTX3" s="208"/>
      <c r="DTY3" s="208"/>
      <c r="DTZ3" s="208"/>
      <c r="DUA3" s="208"/>
      <c r="DUB3" s="208"/>
      <c r="DUC3" s="208"/>
      <c r="DUD3" s="208"/>
      <c r="DUE3" s="208"/>
      <c r="DUF3" s="208"/>
      <c r="DUG3" s="208"/>
      <c r="DUH3" s="208"/>
      <c r="DUI3" s="208"/>
      <c r="DUJ3" s="208"/>
      <c r="DUK3" s="208"/>
      <c r="DUL3" s="208"/>
      <c r="DUM3" s="208"/>
      <c r="DUN3" s="208"/>
      <c r="DUO3" s="208"/>
      <c r="DUP3" s="208"/>
      <c r="DUQ3" s="208"/>
      <c r="DUR3" s="208"/>
      <c r="DUS3" s="208"/>
      <c r="DUT3" s="208"/>
      <c r="DUU3" s="208"/>
      <c r="DUV3" s="208"/>
      <c r="DUW3" s="208"/>
      <c r="DUX3" s="208"/>
      <c r="DUY3" s="208"/>
      <c r="DUZ3" s="208"/>
      <c r="DVA3" s="208"/>
      <c r="DVB3" s="208"/>
      <c r="DVC3" s="208"/>
      <c r="DVD3" s="208"/>
      <c r="DVE3" s="208"/>
      <c r="DVF3" s="208"/>
      <c r="DVG3" s="208"/>
      <c r="DVH3" s="208"/>
      <c r="DVI3" s="208"/>
      <c r="DVJ3" s="208"/>
      <c r="DVK3" s="208"/>
      <c r="DVL3" s="208"/>
      <c r="DVM3" s="208"/>
      <c r="DVN3" s="208"/>
      <c r="DVO3" s="208"/>
      <c r="DVP3" s="208"/>
      <c r="DVQ3" s="208"/>
      <c r="DVR3" s="208"/>
      <c r="DVS3" s="208"/>
      <c r="DVT3" s="208"/>
      <c r="DVU3" s="208"/>
      <c r="DVV3" s="208"/>
      <c r="DVW3" s="208"/>
      <c r="DVX3" s="208"/>
      <c r="DVY3" s="208"/>
      <c r="DVZ3" s="208"/>
      <c r="DWA3" s="208"/>
      <c r="DWB3" s="208"/>
      <c r="DWC3" s="208"/>
      <c r="DWD3" s="208"/>
      <c r="DWE3" s="208"/>
      <c r="DWF3" s="208"/>
      <c r="DWG3" s="208"/>
      <c r="DWH3" s="208"/>
      <c r="DWI3" s="208"/>
      <c r="DWJ3" s="208"/>
      <c r="DWK3" s="208"/>
      <c r="DWL3" s="208"/>
      <c r="DWM3" s="208"/>
      <c r="DWN3" s="208"/>
      <c r="DWO3" s="208"/>
      <c r="DWP3" s="208"/>
      <c r="DWQ3" s="208"/>
      <c r="DWR3" s="208"/>
      <c r="DWS3" s="208"/>
      <c r="DWT3" s="208"/>
      <c r="DWU3" s="208"/>
      <c r="DWV3" s="208"/>
      <c r="DWW3" s="208"/>
      <c r="DWX3" s="208"/>
      <c r="DWY3" s="208"/>
      <c r="DWZ3" s="208"/>
      <c r="DXA3" s="208"/>
      <c r="DXB3" s="208"/>
      <c r="DXC3" s="208"/>
      <c r="DXD3" s="208"/>
      <c r="DXE3" s="208"/>
      <c r="DXF3" s="208"/>
      <c r="DXG3" s="208"/>
      <c r="DXH3" s="208"/>
      <c r="DXI3" s="208"/>
      <c r="DXJ3" s="208"/>
      <c r="DXK3" s="208"/>
      <c r="DXL3" s="208"/>
      <c r="DXM3" s="208"/>
      <c r="DXN3" s="208"/>
      <c r="DXO3" s="208"/>
      <c r="DXP3" s="208"/>
      <c r="DXQ3" s="208"/>
      <c r="DXR3" s="208"/>
      <c r="DXS3" s="208"/>
      <c r="DXT3" s="208"/>
      <c r="DXU3" s="208"/>
      <c r="DXV3" s="208"/>
      <c r="DXW3" s="208"/>
      <c r="DXX3" s="208"/>
      <c r="DXY3" s="208"/>
      <c r="DXZ3" s="208"/>
      <c r="DYA3" s="208"/>
      <c r="DYB3" s="208"/>
      <c r="DYC3" s="208"/>
      <c r="DYD3" s="208"/>
      <c r="DYE3" s="208"/>
      <c r="DYF3" s="208"/>
      <c r="DYG3" s="208"/>
      <c r="DYH3" s="208"/>
      <c r="DYI3" s="208"/>
      <c r="DYJ3" s="208"/>
      <c r="DYK3" s="208"/>
      <c r="DYL3" s="208"/>
      <c r="DYM3" s="208"/>
      <c r="DYN3" s="208"/>
      <c r="DYO3" s="208"/>
      <c r="DYP3" s="208"/>
      <c r="DYQ3" s="208"/>
      <c r="DYR3" s="208"/>
      <c r="DYS3" s="208"/>
      <c r="DYT3" s="208"/>
      <c r="DYU3" s="208"/>
      <c r="DYV3" s="208"/>
      <c r="DYW3" s="208"/>
      <c r="DYX3" s="208"/>
      <c r="DYY3" s="208"/>
      <c r="DYZ3" s="208"/>
      <c r="DZA3" s="208"/>
      <c r="DZB3" s="208"/>
      <c r="DZC3" s="208"/>
      <c r="DZD3" s="208"/>
      <c r="DZE3" s="208"/>
      <c r="DZF3" s="208"/>
      <c r="DZG3" s="208"/>
      <c r="DZH3" s="208"/>
      <c r="DZI3" s="208"/>
      <c r="DZJ3" s="208"/>
      <c r="DZK3" s="208"/>
      <c r="DZL3" s="208"/>
      <c r="DZM3" s="208"/>
      <c r="DZN3" s="208"/>
      <c r="DZO3" s="208"/>
      <c r="DZP3" s="208"/>
      <c r="DZQ3" s="208"/>
      <c r="DZR3" s="208"/>
      <c r="DZS3" s="208"/>
      <c r="DZT3" s="208"/>
      <c r="DZU3" s="208"/>
      <c r="DZV3" s="208"/>
      <c r="DZW3" s="208"/>
      <c r="DZX3" s="208"/>
      <c r="DZY3" s="208"/>
      <c r="DZZ3" s="208"/>
      <c r="EAA3" s="208"/>
      <c r="EAB3" s="208"/>
      <c r="EAC3" s="208"/>
      <c r="EAD3" s="208"/>
      <c r="EAE3" s="208"/>
      <c r="EAF3" s="208"/>
      <c r="EAG3" s="208"/>
      <c r="EAH3" s="208"/>
      <c r="EAI3" s="208"/>
      <c r="EAJ3" s="208"/>
      <c r="EAK3" s="208"/>
      <c r="EAL3" s="208"/>
      <c r="EAM3" s="208"/>
      <c r="EAN3" s="208"/>
      <c r="EAO3" s="208"/>
      <c r="EAP3" s="208"/>
      <c r="EAQ3" s="208"/>
      <c r="EAR3" s="208"/>
      <c r="EAS3" s="208"/>
      <c r="EAT3" s="208"/>
      <c r="EAU3" s="208"/>
      <c r="EAV3" s="208"/>
      <c r="EAW3" s="208"/>
      <c r="EAX3" s="208"/>
      <c r="EAY3" s="208"/>
      <c r="EAZ3" s="208"/>
      <c r="EBA3" s="208"/>
      <c r="EBB3" s="208"/>
      <c r="EBC3" s="208"/>
      <c r="EBD3" s="208"/>
      <c r="EBE3" s="208"/>
      <c r="EBF3" s="208"/>
      <c r="EBG3" s="208"/>
      <c r="EBH3" s="208"/>
      <c r="EBI3" s="208"/>
      <c r="EBJ3" s="208"/>
      <c r="EBK3" s="208"/>
      <c r="EBL3" s="208"/>
      <c r="EBM3" s="208"/>
      <c r="EBN3" s="208"/>
      <c r="EBO3" s="208"/>
      <c r="EBP3" s="208"/>
      <c r="EBQ3" s="208"/>
      <c r="EBR3" s="208"/>
      <c r="EBS3" s="208"/>
      <c r="EBT3" s="208"/>
      <c r="EBU3" s="208"/>
      <c r="EBV3" s="208"/>
      <c r="EBW3" s="208"/>
      <c r="EBX3" s="208"/>
      <c r="EBY3" s="208"/>
      <c r="EBZ3" s="208"/>
      <c r="ECA3" s="208"/>
      <c r="ECB3" s="208"/>
      <c r="ECC3" s="208"/>
      <c r="ECD3" s="208"/>
      <c r="ECE3" s="208"/>
      <c r="ECF3" s="208"/>
      <c r="ECG3" s="208"/>
      <c r="ECH3" s="208"/>
      <c r="ECI3" s="208"/>
      <c r="ECJ3" s="208"/>
      <c r="ECK3" s="208"/>
      <c r="ECL3" s="208"/>
      <c r="ECM3" s="208"/>
      <c r="ECN3" s="208"/>
      <c r="ECO3" s="208"/>
      <c r="ECP3" s="208"/>
      <c r="ECQ3" s="208"/>
      <c r="ECR3" s="208"/>
      <c r="ECS3" s="208"/>
      <c r="ECT3" s="208"/>
      <c r="ECU3" s="208"/>
      <c r="ECV3" s="208"/>
      <c r="ECW3" s="208"/>
      <c r="ECX3" s="208"/>
      <c r="ECY3" s="208"/>
      <c r="ECZ3" s="208"/>
      <c r="EDA3" s="208"/>
      <c r="EDB3" s="208"/>
      <c r="EDC3" s="208"/>
      <c r="EDD3" s="208"/>
      <c r="EDE3" s="208"/>
      <c r="EDF3" s="208"/>
      <c r="EDG3" s="208"/>
      <c r="EDH3" s="208"/>
      <c r="EDI3" s="208"/>
      <c r="EDJ3" s="208"/>
      <c r="EDK3" s="208"/>
      <c r="EDL3" s="208"/>
      <c r="EDM3" s="208"/>
      <c r="EDN3" s="208"/>
      <c r="EDO3" s="208"/>
      <c r="EDP3" s="208"/>
      <c r="EDQ3" s="208"/>
      <c r="EDR3" s="208"/>
      <c r="EDS3" s="208"/>
      <c r="EDT3" s="208"/>
      <c r="EDU3" s="208"/>
      <c r="EDV3" s="208"/>
      <c r="EDW3" s="208"/>
      <c r="EDX3" s="208"/>
      <c r="EDY3" s="208"/>
      <c r="EDZ3" s="208"/>
      <c r="EEA3" s="208"/>
      <c r="EEB3" s="208"/>
      <c r="EEC3" s="208"/>
      <c r="EED3" s="208"/>
      <c r="EEE3" s="208"/>
      <c r="EEF3" s="208"/>
      <c r="EEG3" s="208"/>
      <c r="EEH3" s="208"/>
      <c r="EEI3" s="208"/>
      <c r="EEJ3" s="208"/>
      <c r="EEK3" s="208"/>
      <c r="EEL3" s="208"/>
      <c r="EEM3" s="208"/>
      <c r="EEN3" s="208"/>
      <c r="EEO3" s="208"/>
      <c r="EEP3" s="208"/>
      <c r="EEQ3" s="208"/>
      <c r="EER3" s="208"/>
      <c r="EES3" s="208"/>
      <c r="EET3" s="208"/>
      <c r="EEU3" s="208"/>
      <c r="EEV3" s="208"/>
      <c r="EEW3" s="208"/>
      <c r="EEX3" s="208"/>
      <c r="EEY3" s="208"/>
      <c r="EEZ3" s="208"/>
      <c r="EFA3" s="208"/>
      <c r="EFB3" s="208"/>
      <c r="EFC3" s="208"/>
      <c r="EFD3" s="208"/>
      <c r="EFE3" s="208"/>
      <c r="EFF3" s="208"/>
      <c r="EFG3" s="208"/>
      <c r="EFH3" s="208"/>
      <c r="EFI3" s="208"/>
      <c r="EFJ3" s="208"/>
      <c r="EFK3" s="208"/>
      <c r="EFL3" s="208"/>
      <c r="EFM3" s="208"/>
      <c r="EFN3" s="208"/>
      <c r="EFO3" s="208"/>
      <c r="EFP3" s="208"/>
      <c r="EFQ3" s="208"/>
      <c r="EFR3" s="208"/>
      <c r="EFS3" s="208"/>
      <c r="EFT3" s="208"/>
      <c r="EFU3" s="208"/>
      <c r="EFV3" s="208"/>
      <c r="EFW3" s="208"/>
      <c r="EFX3" s="208"/>
      <c r="EFY3" s="208"/>
      <c r="EFZ3" s="208"/>
      <c r="EGA3" s="208"/>
      <c r="EGB3" s="208"/>
      <c r="EGC3" s="208"/>
      <c r="EGD3" s="208"/>
      <c r="EGE3" s="208"/>
      <c r="EGF3" s="208"/>
      <c r="EGG3" s="208"/>
      <c r="EGH3" s="208"/>
      <c r="EGI3" s="208"/>
      <c r="EGJ3" s="208"/>
      <c r="EGK3" s="208"/>
      <c r="EGL3" s="208"/>
      <c r="EGM3" s="208"/>
      <c r="EGN3" s="208"/>
      <c r="EGO3" s="208"/>
      <c r="EGP3" s="208"/>
      <c r="EGQ3" s="208"/>
      <c r="EGR3" s="208"/>
      <c r="EGS3" s="208"/>
      <c r="EGT3" s="208"/>
      <c r="EGU3" s="208"/>
      <c r="EGV3" s="208"/>
      <c r="EGW3" s="208"/>
      <c r="EGX3" s="208"/>
      <c r="EGY3" s="208"/>
      <c r="EGZ3" s="208"/>
      <c r="EHA3" s="208"/>
      <c r="EHB3" s="208"/>
      <c r="EHC3" s="208"/>
      <c r="EHD3" s="208"/>
      <c r="EHE3" s="208"/>
      <c r="EHF3" s="208"/>
      <c r="EHG3" s="208"/>
      <c r="EHH3" s="208"/>
      <c r="EHI3" s="208"/>
      <c r="EHJ3" s="208"/>
      <c r="EHK3" s="208"/>
      <c r="EHL3" s="208"/>
      <c r="EHM3" s="208"/>
      <c r="EHN3" s="208"/>
      <c r="EHO3" s="208"/>
      <c r="EHP3" s="208"/>
      <c r="EHQ3" s="208"/>
      <c r="EHR3" s="208"/>
      <c r="EHS3" s="208"/>
      <c r="EHT3" s="208"/>
      <c r="EHU3" s="208"/>
      <c r="EHV3" s="208"/>
      <c r="EHW3" s="208"/>
      <c r="EHX3" s="208"/>
      <c r="EHY3" s="208"/>
      <c r="EHZ3" s="208"/>
      <c r="EIA3" s="208"/>
      <c r="EIB3" s="208"/>
      <c r="EIC3" s="208"/>
      <c r="EID3" s="208"/>
      <c r="EIE3" s="208"/>
      <c r="EIF3" s="208"/>
      <c r="EIG3" s="208"/>
      <c r="EIH3" s="208"/>
      <c r="EII3" s="208"/>
      <c r="EIJ3" s="208"/>
      <c r="EIK3" s="208"/>
      <c r="EIL3" s="208"/>
      <c r="EIM3" s="208"/>
      <c r="EIN3" s="208"/>
      <c r="EIO3" s="208"/>
      <c r="EIP3" s="208"/>
      <c r="EIQ3" s="208"/>
      <c r="EIR3" s="208"/>
      <c r="EIS3" s="208"/>
      <c r="EIT3" s="208"/>
      <c r="EIU3" s="208"/>
      <c r="EIV3" s="208"/>
      <c r="EIW3" s="208"/>
      <c r="EIX3" s="208"/>
      <c r="EIY3" s="208"/>
      <c r="EIZ3" s="208"/>
      <c r="EJA3" s="208"/>
      <c r="EJB3" s="208"/>
      <c r="EJC3" s="208"/>
      <c r="EJD3" s="208"/>
      <c r="EJE3" s="208"/>
      <c r="EJF3" s="208"/>
      <c r="EJG3" s="208"/>
      <c r="EJH3" s="208"/>
      <c r="EJI3" s="208"/>
      <c r="EJJ3" s="208"/>
      <c r="EJK3" s="208"/>
      <c r="EJL3" s="208"/>
      <c r="EJM3" s="208"/>
      <c r="EJN3" s="208"/>
      <c r="EJO3" s="208"/>
      <c r="EJP3" s="208"/>
      <c r="EJQ3" s="208"/>
      <c r="EJR3" s="208"/>
      <c r="EJS3" s="208"/>
      <c r="EJT3" s="208"/>
      <c r="EJU3" s="208"/>
      <c r="EJV3" s="208"/>
      <c r="EJW3" s="208"/>
      <c r="EJX3" s="208"/>
      <c r="EJY3" s="208"/>
      <c r="EJZ3" s="208"/>
      <c r="EKA3" s="208"/>
      <c r="EKB3" s="208"/>
      <c r="EKC3" s="208"/>
      <c r="EKD3" s="208"/>
      <c r="EKE3" s="208"/>
      <c r="EKF3" s="208"/>
      <c r="EKG3" s="208"/>
      <c r="EKH3" s="208"/>
      <c r="EKI3" s="208"/>
      <c r="EKJ3" s="208"/>
      <c r="EKK3" s="208"/>
      <c r="EKL3" s="208"/>
      <c r="EKM3" s="208"/>
      <c r="EKN3" s="208"/>
      <c r="EKO3" s="208"/>
      <c r="EKP3" s="208"/>
      <c r="EKQ3" s="208"/>
      <c r="EKR3" s="208"/>
      <c r="EKS3" s="208"/>
      <c r="EKT3" s="208"/>
      <c r="EKU3" s="208"/>
      <c r="EKV3" s="208"/>
      <c r="EKW3" s="208"/>
      <c r="EKX3" s="208"/>
      <c r="EKY3" s="208"/>
      <c r="EKZ3" s="208"/>
      <c r="ELA3" s="208"/>
      <c r="ELB3" s="208"/>
      <c r="ELC3" s="208"/>
      <c r="ELD3" s="208"/>
      <c r="ELE3" s="208"/>
      <c r="ELF3" s="208"/>
      <c r="ELG3" s="208"/>
      <c r="ELH3" s="208"/>
      <c r="ELI3" s="208"/>
      <c r="ELJ3" s="208"/>
      <c r="ELK3" s="208"/>
      <c r="ELL3" s="208"/>
      <c r="ELM3" s="208"/>
      <c r="ELN3" s="208"/>
      <c r="ELO3" s="208"/>
      <c r="ELP3" s="208"/>
      <c r="ELQ3" s="208"/>
      <c r="ELR3" s="208"/>
      <c r="ELS3" s="208"/>
      <c r="ELT3" s="208"/>
      <c r="ELU3" s="208"/>
      <c r="ELV3" s="208"/>
      <c r="ELW3" s="208"/>
      <c r="ELX3" s="208"/>
      <c r="ELY3" s="208"/>
      <c r="ELZ3" s="208"/>
      <c r="EMA3" s="208"/>
      <c r="EMB3" s="208"/>
      <c r="EMC3" s="208"/>
      <c r="EMD3" s="208"/>
      <c r="EME3" s="208"/>
      <c r="EMF3" s="208"/>
      <c r="EMG3" s="208"/>
      <c r="EMH3" s="208"/>
      <c r="EMI3" s="208"/>
      <c r="EMJ3" s="208"/>
      <c r="EMK3" s="208"/>
      <c r="EML3" s="208"/>
      <c r="EMM3" s="208"/>
      <c r="EMN3" s="208"/>
      <c r="EMO3" s="208"/>
      <c r="EMP3" s="208"/>
      <c r="EMQ3" s="208"/>
      <c r="EMR3" s="208"/>
      <c r="EMS3" s="208"/>
      <c r="EMT3" s="208"/>
      <c r="EMU3" s="208"/>
      <c r="EMV3" s="208"/>
      <c r="EMW3" s="208"/>
      <c r="EMX3" s="208"/>
      <c r="EMY3" s="208"/>
      <c r="EMZ3" s="208"/>
      <c r="ENA3" s="208"/>
      <c r="ENB3" s="208"/>
      <c r="ENC3" s="208"/>
      <c r="END3" s="208"/>
      <c r="ENE3" s="208"/>
      <c r="ENF3" s="208"/>
      <c r="ENG3" s="208"/>
      <c r="ENH3" s="208"/>
      <c r="ENI3" s="208"/>
      <c r="ENJ3" s="208"/>
      <c r="ENK3" s="208"/>
      <c r="ENL3" s="208"/>
      <c r="ENM3" s="208"/>
      <c r="ENN3" s="208"/>
      <c r="ENO3" s="208"/>
      <c r="ENP3" s="208"/>
      <c r="ENQ3" s="208"/>
      <c r="ENR3" s="208"/>
      <c r="ENS3" s="208"/>
      <c r="ENT3" s="208"/>
      <c r="ENU3" s="208"/>
      <c r="ENV3" s="208"/>
      <c r="ENW3" s="208"/>
      <c r="ENX3" s="208"/>
      <c r="ENY3" s="208"/>
      <c r="ENZ3" s="208"/>
      <c r="EOA3" s="208"/>
      <c r="EOB3" s="208"/>
      <c r="EOC3" s="208"/>
      <c r="EOD3" s="208"/>
      <c r="EOE3" s="208"/>
      <c r="EOF3" s="208"/>
      <c r="EOG3" s="208"/>
      <c r="EOH3" s="208"/>
      <c r="EOI3" s="208"/>
      <c r="EOJ3" s="208"/>
      <c r="EOK3" s="208"/>
      <c r="EOL3" s="208"/>
      <c r="EOM3" s="208"/>
      <c r="EON3" s="208"/>
      <c r="EOO3" s="208"/>
      <c r="EOP3" s="208"/>
      <c r="EOQ3" s="208"/>
      <c r="EOR3" s="208"/>
      <c r="EOS3" s="208"/>
      <c r="EOT3" s="208"/>
      <c r="EOU3" s="208"/>
      <c r="EOV3" s="208"/>
      <c r="EOW3" s="208"/>
      <c r="EOX3" s="208"/>
      <c r="EOY3" s="208"/>
      <c r="EOZ3" s="208"/>
      <c r="EPA3" s="208"/>
      <c r="EPB3" s="208"/>
      <c r="EPC3" s="208"/>
      <c r="EPD3" s="208"/>
      <c r="EPE3" s="208"/>
      <c r="EPF3" s="208"/>
      <c r="EPG3" s="208"/>
      <c r="EPH3" s="208"/>
      <c r="EPI3" s="208"/>
      <c r="EPJ3" s="208"/>
      <c r="EPK3" s="208"/>
      <c r="EPL3" s="208"/>
      <c r="EPM3" s="208"/>
      <c r="EPN3" s="208"/>
      <c r="EPO3" s="208"/>
      <c r="EPP3" s="208"/>
      <c r="EPQ3" s="208"/>
      <c r="EPR3" s="208"/>
      <c r="EPS3" s="208"/>
      <c r="EPT3" s="208"/>
      <c r="EPU3" s="208"/>
      <c r="EPV3" s="208"/>
      <c r="EPW3" s="208"/>
      <c r="EPX3" s="208"/>
      <c r="EPY3" s="208"/>
      <c r="EPZ3" s="208"/>
      <c r="EQA3" s="208"/>
      <c r="EQB3" s="208"/>
      <c r="EQC3" s="208"/>
      <c r="EQD3" s="208"/>
      <c r="EQE3" s="208"/>
      <c r="EQF3" s="208"/>
      <c r="EQG3" s="208"/>
      <c r="EQH3" s="208"/>
      <c r="EQI3" s="208"/>
      <c r="EQJ3" s="208"/>
      <c r="EQK3" s="208"/>
      <c r="EQL3" s="208"/>
      <c r="EQM3" s="208"/>
      <c r="EQN3" s="208"/>
      <c r="EQO3" s="208"/>
      <c r="EQP3" s="208"/>
      <c r="EQQ3" s="208"/>
      <c r="EQR3" s="208"/>
      <c r="EQS3" s="208"/>
      <c r="EQT3" s="208"/>
      <c r="EQU3" s="208"/>
      <c r="EQV3" s="208"/>
      <c r="EQW3" s="208"/>
      <c r="EQX3" s="208"/>
      <c r="EQY3" s="208"/>
      <c r="EQZ3" s="208"/>
      <c r="ERA3" s="208"/>
      <c r="ERB3" s="208"/>
      <c r="ERC3" s="208"/>
      <c r="ERD3" s="208"/>
      <c r="ERE3" s="208"/>
      <c r="ERF3" s="208"/>
      <c r="ERG3" s="208"/>
      <c r="ERH3" s="208"/>
      <c r="ERI3" s="208"/>
      <c r="ERJ3" s="208"/>
      <c r="ERK3" s="208"/>
      <c r="ERL3" s="208"/>
      <c r="ERM3" s="208"/>
      <c r="ERN3" s="208"/>
      <c r="ERO3" s="208"/>
      <c r="ERP3" s="208"/>
      <c r="ERQ3" s="208"/>
      <c r="ERR3" s="208"/>
      <c r="ERS3" s="208"/>
      <c r="ERT3" s="208"/>
      <c r="ERU3" s="208"/>
      <c r="ERV3" s="208"/>
      <c r="ERW3" s="208"/>
      <c r="ERX3" s="208"/>
      <c r="ERY3" s="208"/>
      <c r="ERZ3" s="208"/>
      <c r="ESA3" s="208"/>
      <c r="ESB3" s="208"/>
      <c r="ESC3" s="208"/>
      <c r="ESD3" s="208"/>
      <c r="ESE3" s="208"/>
      <c r="ESF3" s="208"/>
      <c r="ESG3" s="208"/>
      <c r="ESH3" s="208"/>
      <c r="ESI3" s="208"/>
      <c r="ESJ3" s="208"/>
      <c r="ESK3" s="208"/>
      <c r="ESL3" s="208"/>
      <c r="ESM3" s="208"/>
      <c r="ESN3" s="208"/>
      <c r="ESO3" s="208"/>
      <c r="ESP3" s="208"/>
      <c r="ESQ3" s="208"/>
      <c r="ESR3" s="208"/>
      <c r="ESS3" s="208"/>
      <c r="EST3" s="208"/>
      <c r="ESU3" s="208"/>
      <c r="ESV3" s="208"/>
      <c r="ESW3" s="208"/>
      <c r="ESX3" s="208"/>
      <c r="ESY3" s="208"/>
      <c r="ESZ3" s="208"/>
      <c r="ETA3" s="208"/>
      <c r="ETB3" s="208"/>
      <c r="ETC3" s="208"/>
      <c r="ETD3" s="208"/>
      <c r="ETE3" s="208"/>
      <c r="ETF3" s="208"/>
      <c r="ETG3" s="208"/>
      <c r="ETH3" s="208"/>
      <c r="ETI3" s="208"/>
      <c r="ETJ3" s="208"/>
      <c r="ETK3" s="208"/>
      <c r="ETL3" s="208"/>
      <c r="ETM3" s="208"/>
      <c r="ETN3" s="208"/>
      <c r="ETO3" s="208"/>
      <c r="ETP3" s="208"/>
      <c r="ETQ3" s="208"/>
      <c r="ETR3" s="208"/>
      <c r="ETS3" s="208"/>
      <c r="ETT3" s="208"/>
      <c r="ETU3" s="208"/>
      <c r="ETV3" s="208"/>
      <c r="ETW3" s="208"/>
      <c r="ETX3" s="208"/>
      <c r="ETY3" s="208"/>
      <c r="ETZ3" s="208"/>
      <c r="EUA3" s="208"/>
      <c r="EUB3" s="208"/>
      <c r="EUC3" s="208"/>
      <c r="EUD3" s="208"/>
      <c r="EUE3" s="208"/>
      <c r="EUF3" s="208"/>
      <c r="EUG3" s="208"/>
      <c r="EUH3" s="208"/>
      <c r="EUI3" s="208"/>
      <c r="EUJ3" s="208"/>
      <c r="EUK3" s="208"/>
      <c r="EUL3" s="208"/>
      <c r="EUM3" s="208"/>
      <c r="EUN3" s="208"/>
      <c r="EUO3" s="208"/>
      <c r="EUP3" s="208"/>
      <c r="EUQ3" s="208"/>
      <c r="EUR3" s="208"/>
      <c r="EUS3" s="208"/>
      <c r="EUT3" s="208"/>
      <c r="EUU3" s="208"/>
      <c r="EUV3" s="208"/>
      <c r="EUW3" s="208"/>
      <c r="EUX3" s="208"/>
      <c r="EUY3" s="208"/>
      <c r="EUZ3" s="208"/>
      <c r="EVA3" s="208"/>
      <c r="EVB3" s="208"/>
      <c r="EVC3" s="208"/>
      <c r="EVD3" s="208"/>
      <c r="EVE3" s="208"/>
      <c r="EVF3" s="208"/>
      <c r="EVG3" s="208"/>
      <c r="EVH3" s="208"/>
      <c r="EVI3" s="208"/>
      <c r="EVJ3" s="208"/>
      <c r="EVK3" s="208"/>
      <c r="EVL3" s="208"/>
      <c r="EVM3" s="208"/>
      <c r="EVN3" s="208"/>
      <c r="EVO3" s="208"/>
      <c r="EVP3" s="208"/>
      <c r="EVQ3" s="208"/>
      <c r="EVR3" s="208"/>
      <c r="EVS3" s="208"/>
      <c r="EVT3" s="208"/>
      <c r="EVU3" s="208"/>
      <c r="EVV3" s="208"/>
      <c r="EVW3" s="208"/>
      <c r="EVX3" s="208"/>
      <c r="EVY3" s="208"/>
      <c r="EVZ3" s="208"/>
      <c r="EWA3" s="208"/>
      <c r="EWB3" s="208"/>
      <c r="EWC3" s="208"/>
      <c r="EWD3" s="208"/>
      <c r="EWE3" s="208"/>
      <c r="EWF3" s="208"/>
      <c r="EWG3" s="208"/>
      <c r="EWH3" s="208"/>
      <c r="EWI3" s="208"/>
      <c r="EWJ3" s="208"/>
      <c r="EWK3" s="208"/>
      <c r="EWL3" s="208"/>
      <c r="EWM3" s="208"/>
      <c r="EWN3" s="208"/>
      <c r="EWO3" s="208"/>
      <c r="EWP3" s="208"/>
      <c r="EWQ3" s="208"/>
      <c r="EWR3" s="208"/>
      <c r="EWS3" s="208"/>
      <c r="EWT3" s="208"/>
      <c r="EWU3" s="208"/>
      <c r="EWV3" s="208"/>
      <c r="EWW3" s="208"/>
      <c r="EWX3" s="208"/>
      <c r="EWY3" s="208"/>
      <c r="EWZ3" s="208"/>
      <c r="EXA3" s="208"/>
      <c r="EXB3" s="208"/>
      <c r="EXC3" s="208"/>
      <c r="EXD3" s="208"/>
      <c r="EXE3" s="208"/>
      <c r="EXF3" s="208"/>
      <c r="EXG3" s="208"/>
      <c r="EXH3" s="208"/>
      <c r="EXI3" s="208"/>
      <c r="EXJ3" s="208"/>
      <c r="EXK3" s="208"/>
      <c r="EXL3" s="208"/>
      <c r="EXM3" s="208"/>
      <c r="EXN3" s="208"/>
      <c r="EXO3" s="208"/>
      <c r="EXP3" s="208"/>
      <c r="EXQ3" s="208"/>
      <c r="EXR3" s="208"/>
      <c r="EXS3" s="208"/>
      <c r="EXT3" s="208"/>
      <c r="EXU3" s="208"/>
      <c r="EXV3" s="208"/>
      <c r="EXW3" s="208"/>
      <c r="EXX3" s="208"/>
      <c r="EXY3" s="208"/>
      <c r="EXZ3" s="208"/>
      <c r="EYA3" s="208"/>
      <c r="EYB3" s="208"/>
      <c r="EYC3" s="208"/>
      <c r="EYD3" s="208"/>
      <c r="EYE3" s="208"/>
      <c r="EYF3" s="208"/>
      <c r="EYG3" s="208"/>
      <c r="EYH3" s="208"/>
      <c r="EYI3" s="208"/>
      <c r="EYJ3" s="208"/>
      <c r="EYK3" s="208"/>
      <c r="EYL3" s="208"/>
      <c r="EYM3" s="208"/>
      <c r="EYN3" s="208"/>
      <c r="EYO3" s="208"/>
      <c r="EYP3" s="208"/>
      <c r="EYQ3" s="208"/>
      <c r="EYR3" s="208"/>
      <c r="EYS3" s="208"/>
      <c r="EYT3" s="208"/>
      <c r="EYU3" s="208"/>
      <c r="EYV3" s="208"/>
      <c r="EYW3" s="208"/>
      <c r="EYX3" s="208"/>
      <c r="EYY3" s="208"/>
      <c r="EYZ3" s="208"/>
      <c r="EZA3" s="208"/>
      <c r="EZB3" s="208"/>
      <c r="EZC3" s="208"/>
      <c r="EZD3" s="208"/>
      <c r="EZE3" s="208"/>
      <c r="EZF3" s="208"/>
      <c r="EZG3" s="208"/>
      <c r="EZH3" s="208"/>
      <c r="EZI3" s="208"/>
      <c r="EZJ3" s="208"/>
      <c r="EZK3" s="208"/>
      <c r="EZL3" s="208"/>
      <c r="EZM3" s="208"/>
      <c r="EZN3" s="208"/>
      <c r="EZO3" s="208"/>
      <c r="EZP3" s="208"/>
      <c r="EZQ3" s="208"/>
      <c r="EZR3" s="208"/>
      <c r="EZS3" s="208"/>
      <c r="EZT3" s="208"/>
      <c r="EZU3" s="208"/>
      <c r="EZV3" s="208"/>
      <c r="EZW3" s="208"/>
      <c r="EZX3" s="208"/>
      <c r="EZY3" s="208"/>
      <c r="EZZ3" s="208"/>
      <c r="FAA3" s="208"/>
      <c r="FAB3" s="208"/>
      <c r="FAC3" s="208"/>
      <c r="FAD3" s="208"/>
      <c r="FAE3" s="208"/>
      <c r="FAF3" s="208"/>
      <c r="FAG3" s="208"/>
      <c r="FAH3" s="208"/>
      <c r="FAI3" s="208"/>
      <c r="FAJ3" s="208"/>
      <c r="FAK3" s="208"/>
      <c r="FAL3" s="208"/>
      <c r="FAM3" s="208"/>
      <c r="FAN3" s="208"/>
      <c r="FAO3" s="208"/>
      <c r="FAP3" s="208"/>
      <c r="FAQ3" s="208"/>
      <c r="FAR3" s="208"/>
      <c r="FAS3" s="208"/>
      <c r="FAT3" s="208"/>
      <c r="FAU3" s="208"/>
      <c r="FAV3" s="208"/>
      <c r="FAW3" s="208"/>
      <c r="FAX3" s="208"/>
      <c r="FAY3" s="208"/>
      <c r="FAZ3" s="208"/>
      <c r="FBA3" s="208"/>
      <c r="FBB3" s="208"/>
      <c r="FBC3" s="208"/>
      <c r="FBD3" s="208"/>
      <c r="FBE3" s="208"/>
      <c r="FBF3" s="208"/>
      <c r="FBG3" s="208"/>
      <c r="FBH3" s="208"/>
      <c r="FBI3" s="208"/>
      <c r="FBJ3" s="208"/>
      <c r="FBK3" s="208"/>
      <c r="FBL3" s="208"/>
      <c r="FBM3" s="208"/>
      <c r="FBN3" s="208"/>
      <c r="FBO3" s="208"/>
      <c r="FBP3" s="208"/>
      <c r="FBQ3" s="208"/>
      <c r="FBR3" s="208"/>
      <c r="FBS3" s="208"/>
      <c r="FBT3" s="208"/>
      <c r="FBU3" s="208"/>
      <c r="FBV3" s="208"/>
      <c r="FBW3" s="208"/>
      <c r="FBX3" s="208"/>
      <c r="FBY3" s="208"/>
      <c r="FBZ3" s="208"/>
      <c r="FCA3" s="208"/>
      <c r="FCB3" s="208"/>
      <c r="FCC3" s="208"/>
      <c r="FCD3" s="208"/>
      <c r="FCE3" s="208"/>
      <c r="FCF3" s="208"/>
      <c r="FCG3" s="208"/>
      <c r="FCH3" s="208"/>
      <c r="FCI3" s="208"/>
      <c r="FCJ3" s="208"/>
      <c r="FCK3" s="208"/>
      <c r="FCL3" s="208"/>
      <c r="FCM3" s="208"/>
      <c r="FCN3" s="208"/>
      <c r="FCO3" s="208"/>
      <c r="FCP3" s="208"/>
      <c r="FCQ3" s="208"/>
      <c r="FCR3" s="208"/>
      <c r="FCS3" s="208"/>
      <c r="FCT3" s="208"/>
      <c r="FCU3" s="208"/>
      <c r="FCV3" s="208"/>
      <c r="FCW3" s="208"/>
      <c r="FCX3" s="208"/>
      <c r="FCY3" s="208"/>
      <c r="FCZ3" s="208"/>
      <c r="FDA3" s="208"/>
      <c r="FDB3" s="208"/>
      <c r="FDC3" s="208"/>
      <c r="FDD3" s="208"/>
      <c r="FDE3" s="208"/>
      <c r="FDF3" s="208"/>
      <c r="FDG3" s="208"/>
      <c r="FDH3" s="208"/>
      <c r="FDI3" s="208"/>
      <c r="FDJ3" s="208"/>
      <c r="FDK3" s="208"/>
      <c r="FDL3" s="208"/>
      <c r="FDM3" s="208"/>
      <c r="FDN3" s="208"/>
      <c r="FDO3" s="208"/>
      <c r="FDP3" s="208"/>
      <c r="FDQ3" s="208"/>
      <c r="FDR3" s="208"/>
      <c r="FDS3" s="208"/>
      <c r="FDT3" s="208"/>
      <c r="FDU3" s="208"/>
      <c r="FDV3" s="208"/>
      <c r="FDW3" s="208"/>
      <c r="FDX3" s="208"/>
      <c r="FDY3" s="208"/>
      <c r="FDZ3" s="208"/>
      <c r="FEA3" s="208"/>
      <c r="FEB3" s="208"/>
      <c r="FEC3" s="208"/>
      <c r="FED3" s="208"/>
      <c r="FEE3" s="208"/>
      <c r="FEF3" s="208"/>
      <c r="FEG3" s="208"/>
      <c r="FEH3" s="208"/>
      <c r="FEI3" s="208"/>
      <c r="FEJ3" s="208"/>
      <c r="FEK3" s="208"/>
      <c r="FEL3" s="208"/>
      <c r="FEM3" s="208"/>
      <c r="FEN3" s="208"/>
      <c r="FEO3" s="208"/>
      <c r="FEP3" s="208"/>
      <c r="FEQ3" s="208"/>
      <c r="FER3" s="208"/>
      <c r="FES3" s="208"/>
      <c r="FET3" s="208"/>
      <c r="FEU3" s="208"/>
      <c r="FEV3" s="208"/>
      <c r="FEW3" s="208"/>
      <c r="FEX3" s="208"/>
      <c r="FEY3" s="208"/>
      <c r="FEZ3" s="208"/>
      <c r="FFA3" s="208"/>
      <c r="FFB3" s="208"/>
      <c r="FFC3" s="208"/>
      <c r="FFD3" s="208"/>
      <c r="FFE3" s="208"/>
      <c r="FFF3" s="208"/>
      <c r="FFG3" s="208"/>
      <c r="FFH3" s="208"/>
      <c r="FFI3" s="208"/>
      <c r="FFJ3" s="208"/>
      <c r="FFK3" s="208"/>
      <c r="FFL3" s="208"/>
      <c r="FFM3" s="208"/>
      <c r="FFN3" s="208"/>
      <c r="FFO3" s="208"/>
      <c r="FFP3" s="208"/>
      <c r="FFQ3" s="208"/>
      <c r="FFR3" s="208"/>
      <c r="FFS3" s="208"/>
      <c r="FFT3" s="208"/>
      <c r="FFU3" s="208"/>
      <c r="FFV3" s="208"/>
      <c r="FFW3" s="208"/>
      <c r="FFX3" s="208"/>
      <c r="FFY3" s="208"/>
      <c r="FFZ3" s="208"/>
      <c r="FGA3" s="208"/>
      <c r="FGB3" s="208"/>
      <c r="FGC3" s="208"/>
      <c r="FGD3" s="208"/>
      <c r="FGE3" s="208"/>
      <c r="FGF3" s="208"/>
      <c r="FGG3" s="208"/>
      <c r="FGH3" s="208"/>
      <c r="FGI3" s="208"/>
      <c r="FGJ3" s="208"/>
      <c r="FGK3" s="208"/>
      <c r="FGL3" s="208"/>
      <c r="FGM3" s="208"/>
      <c r="FGN3" s="208"/>
      <c r="FGO3" s="208"/>
      <c r="FGP3" s="208"/>
      <c r="FGQ3" s="208"/>
      <c r="FGR3" s="208"/>
      <c r="FGS3" s="208"/>
      <c r="FGT3" s="208"/>
      <c r="FGU3" s="208"/>
      <c r="FGV3" s="208"/>
      <c r="FGW3" s="208"/>
      <c r="FGX3" s="208"/>
      <c r="FGY3" s="208"/>
      <c r="FGZ3" s="208"/>
      <c r="FHA3" s="208"/>
      <c r="FHB3" s="208"/>
      <c r="FHC3" s="208"/>
      <c r="FHD3" s="208"/>
      <c r="FHE3" s="208"/>
      <c r="FHF3" s="208"/>
      <c r="FHG3" s="208"/>
      <c r="FHH3" s="208"/>
      <c r="FHI3" s="208"/>
      <c r="FHJ3" s="208"/>
      <c r="FHK3" s="208"/>
      <c r="FHL3" s="208"/>
      <c r="FHM3" s="208"/>
      <c r="FHN3" s="208"/>
      <c r="FHO3" s="208"/>
      <c r="FHP3" s="208"/>
      <c r="FHQ3" s="208"/>
      <c r="FHR3" s="208"/>
      <c r="FHS3" s="208"/>
      <c r="FHT3" s="208"/>
      <c r="FHU3" s="208"/>
      <c r="FHV3" s="208"/>
      <c r="FHW3" s="208"/>
      <c r="FHX3" s="208"/>
      <c r="FHY3" s="208"/>
      <c r="FHZ3" s="208"/>
      <c r="FIA3" s="208"/>
      <c r="FIB3" s="208"/>
      <c r="FIC3" s="208"/>
      <c r="FID3" s="208"/>
      <c r="FIE3" s="208"/>
      <c r="FIF3" s="208"/>
      <c r="FIG3" s="208"/>
      <c r="FIH3" s="208"/>
      <c r="FII3" s="208"/>
      <c r="FIJ3" s="208"/>
      <c r="FIK3" s="208"/>
      <c r="FIL3" s="208"/>
      <c r="FIM3" s="208"/>
      <c r="FIN3" s="208"/>
      <c r="FIO3" s="208"/>
      <c r="FIP3" s="208"/>
      <c r="FIQ3" s="208"/>
      <c r="FIR3" s="208"/>
      <c r="FIS3" s="208"/>
      <c r="FIT3" s="208"/>
      <c r="FIU3" s="208"/>
      <c r="FIV3" s="208"/>
      <c r="FIW3" s="208"/>
      <c r="FIX3" s="208"/>
      <c r="FIY3" s="208"/>
      <c r="FIZ3" s="208"/>
      <c r="FJA3" s="208"/>
      <c r="FJB3" s="208"/>
      <c r="FJC3" s="208"/>
      <c r="FJD3" s="208"/>
      <c r="FJE3" s="208"/>
      <c r="FJF3" s="208"/>
      <c r="FJG3" s="208"/>
      <c r="FJH3" s="208"/>
      <c r="FJI3" s="208"/>
      <c r="FJJ3" s="208"/>
      <c r="FJK3" s="208"/>
      <c r="FJL3" s="208"/>
      <c r="FJM3" s="208"/>
      <c r="FJN3" s="208"/>
      <c r="FJO3" s="208"/>
      <c r="FJP3" s="208"/>
      <c r="FJQ3" s="208"/>
      <c r="FJR3" s="208"/>
      <c r="FJS3" s="208"/>
      <c r="FJT3" s="208"/>
      <c r="FJU3" s="208"/>
      <c r="FJV3" s="208"/>
      <c r="FJW3" s="208"/>
      <c r="FJX3" s="208"/>
      <c r="FJY3" s="208"/>
      <c r="FJZ3" s="208"/>
      <c r="FKA3" s="208"/>
      <c r="FKB3" s="208"/>
      <c r="FKC3" s="208"/>
      <c r="FKD3" s="208"/>
      <c r="FKE3" s="208"/>
      <c r="FKF3" s="208"/>
      <c r="FKG3" s="208"/>
      <c r="FKH3" s="208"/>
      <c r="FKI3" s="208"/>
      <c r="FKJ3" s="208"/>
      <c r="FKK3" s="208"/>
      <c r="FKL3" s="208"/>
      <c r="FKM3" s="208"/>
      <c r="FKN3" s="208"/>
      <c r="FKO3" s="208"/>
      <c r="FKP3" s="208"/>
      <c r="FKQ3" s="208"/>
      <c r="FKR3" s="208"/>
      <c r="FKS3" s="208"/>
      <c r="FKT3" s="208"/>
      <c r="FKU3" s="208"/>
      <c r="FKV3" s="208"/>
      <c r="FKW3" s="208"/>
      <c r="FKX3" s="208"/>
      <c r="FKY3" s="208"/>
      <c r="FKZ3" s="208"/>
      <c r="FLA3" s="208"/>
      <c r="FLB3" s="208"/>
      <c r="FLC3" s="208"/>
      <c r="FLD3" s="208"/>
      <c r="FLE3" s="208"/>
      <c r="FLF3" s="208"/>
      <c r="FLG3" s="208"/>
      <c r="FLH3" s="208"/>
      <c r="FLI3" s="208"/>
      <c r="FLJ3" s="208"/>
      <c r="FLK3" s="208"/>
      <c r="FLL3" s="208"/>
      <c r="FLM3" s="208"/>
      <c r="FLN3" s="208"/>
      <c r="FLO3" s="208"/>
      <c r="FLP3" s="208"/>
      <c r="FLQ3" s="208"/>
      <c r="FLR3" s="208"/>
      <c r="FLS3" s="208"/>
      <c r="FLT3" s="208"/>
      <c r="FLU3" s="208"/>
      <c r="FLV3" s="208"/>
      <c r="FLW3" s="208"/>
      <c r="FLX3" s="208"/>
      <c r="FLY3" s="208"/>
      <c r="FLZ3" s="208"/>
      <c r="FMA3" s="208"/>
      <c r="FMB3" s="208"/>
      <c r="FMC3" s="208"/>
      <c r="FMD3" s="208"/>
      <c r="FME3" s="208"/>
      <c r="FMF3" s="208"/>
      <c r="FMG3" s="208"/>
      <c r="FMH3" s="208"/>
      <c r="FMI3" s="208"/>
      <c r="FMJ3" s="208"/>
      <c r="FMK3" s="208"/>
      <c r="FML3" s="208"/>
      <c r="FMM3" s="208"/>
      <c r="FMN3" s="208"/>
      <c r="FMO3" s="208"/>
      <c r="FMP3" s="208"/>
      <c r="FMQ3" s="208"/>
      <c r="FMR3" s="208"/>
      <c r="FMS3" s="208"/>
      <c r="FMT3" s="208"/>
      <c r="FMU3" s="208"/>
      <c r="FMV3" s="208"/>
      <c r="FMW3" s="208"/>
      <c r="FMX3" s="208"/>
      <c r="FMY3" s="208"/>
      <c r="FMZ3" s="208"/>
      <c r="FNA3" s="208"/>
      <c r="FNB3" s="208"/>
      <c r="FNC3" s="208"/>
      <c r="FND3" s="208"/>
      <c r="FNE3" s="208"/>
      <c r="FNF3" s="208"/>
      <c r="FNG3" s="208"/>
      <c r="FNH3" s="208"/>
      <c r="FNI3" s="208"/>
      <c r="FNJ3" s="208"/>
      <c r="FNK3" s="208"/>
      <c r="FNL3" s="208"/>
      <c r="FNM3" s="208"/>
      <c r="FNN3" s="208"/>
      <c r="FNO3" s="208"/>
      <c r="FNP3" s="208"/>
      <c r="FNQ3" s="208"/>
      <c r="FNR3" s="208"/>
      <c r="FNS3" s="208"/>
      <c r="FNT3" s="208"/>
      <c r="FNU3" s="208"/>
      <c r="FNV3" s="208"/>
      <c r="FNW3" s="208"/>
      <c r="FNX3" s="208"/>
      <c r="FNY3" s="208"/>
      <c r="FNZ3" s="208"/>
      <c r="FOA3" s="208"/>
      <c r="FOB3" s="208"/>
      <c r="FOC3" s="208"/>
      <c r="FOD3" s="208"/>
      <c r="FOE3" s="208"/>
      <c r="FOF3" s="208"/>
      <c r="FOG3" s="208"/>
      <c r="FOH3" s="208"/>
      <c r="FOI3" s="208"/>
      <c r="FOJ3" s="208"/>
      <c r="FOK3" s="208"/>
      <c r="FOL3" s="208"/>
      <c r="FOM3" s="208"/>
      <c r="FON3" s="208"/>
      <c r="FOO3" s="208"/>
      <c r="FOP3" s="208"/>
      <c r="FOQ3" s="208"/>
      <c r="FOR3" s="208"/>
      <c r="FOS3" s="208"/>
      <c r="FOT3" s="208"/>
      <c r="FOU3" s="208"/>
      <c r="FOV3" s="208"/>
      <c r="FOW3" s="208"/>
      <c r="FOX3" s="208"/>
      <c r="FOY3" s="208"/>
      <c r="FOZ3" s="208"/>
      <c r="FPA3" s="208"/>
      <c r="FPB3" s="208"/>
      <c r="FPC3" s="208"/>
      <c r="FPD3" s="208"/>
      <c r="FPE3" s="208"/>
      <c r="FPF3" s="208"/>
      <c r="FPG3" s="208"/>
      <c r="FPH3" s="208"/>
      <c r="FPI3" s="208"/>
      <c r="FPJ3" s="208"/>
      <c r="FPK3" s="208"/>
      <c r="FPL3" s="208"/>
      <c r="FPM3" s="208"/>
      <c r="FPN3" s="208"/>
      <c r="FPO3" s="208"/>
      <c r="FPP3" s="208"/>
      <c r="FPQ3" s="208"/>
      <c r="FPR3" s="208"/>
      <c r="FPS3" s="208"/>
      <c r="FPT3" s="208"/>
      <c r="FPU3" s="208"/>
      <c r="FPV3" s="208"/>
      <c r="FPW3" s="208"/>
      <c r="FPX3" s="208"/>
      <c r="FPY3" s="208"/>
      <c r="FPZ3" s="208"/>
      <c r="FQA3" s="208"/>
      <c r="FQB3" s="208"/>
      <c r="FQC3" s="208"/>
      <c r="FQD3" s="208"/>
      <c r="FQE3" s="208"/>
      <c r="FQF3" s="208"/>
      <c r="FQG3" s="208"/>
      <c r="FQH3" s="208"/>
      <c r="FQI3" s="208"/>
      <c r="FQJ3" s="208"/>
      <c r="FQK3" s="208"/>
      <c r="FQL3" s="208"/>
      <c r="FQM3" s="208"/>
      <c r="FQN3" s="208"/>
      <c r="FQO3" s="208"/>
      <c r="FQP3" s="208"/>
      <c r="FQQ3" s="208"/>
      <c r="FQR3" s="208"/>
      <c r="FQS3" s="208"/>
      <c r="FQT3" s="208"/>
      <c r="FQU3" s="208"/>
      <c r="FQV3" s="208"/>
      <c r="FQW3" s="208"/>
      <c r="FQX3" s="208"/>
      <c r="FQY3" s="208"/>
      <c r="FQZ3" s="208"/>
      <c r="FRA3" s="208"/>
      <c r="FRB3" s="208"/>
      <c r="FRC3" s="208"/>
      <c r="FRD3" s="208"/>
      <c r="FRE3" s="208"/>
      <c r="FRF3" s="208"/>
      <c r="FRG3" s="208"/>
      <c r="FRH3" s="208"/>
      <c r="FRI3" s="208"/>
      <c r="FRJ3" s="208"/>
      <c r="FRK3" s="208"/>
      <c r="FRL3" s="208"/>
      <c r="FRM3" s="208"/>
      <c r="FRN3" s="208"/>
      <c r="FRO3" s="208"/>
      <c r="FRP3" s="208"/>
      <c r="FRQ3" s="208"/>
      <c r="FRR3" s="208"/>
      <c r="FRS3" s="208"/>
      <c r="FRT3" s="208"/>
      <c r="FRU3" s="208"/>
      <c r="FRV3" s="208"/>
      <c r="FRW3" s="208"/>
      <c r="FRX3" s="208"/>
      <c r="FRY3" s="208"/>
      <c r="FRZ3" s="208"/>
      <c r="FSA3" s="208"/>
      <c r="FSB3" s="208"/>
      <c r="FSC3" s="208"/>
      <c r="FSD3" s="208"/>
      <c r="FSE3" s="208"/>
      <c r="FSF3" s="208"/>
      <c r="FSG3" s="208"/>
      <c r="FSH3" s="208"/>
      <c r="FSI3" s="208"/>
      <c r="FSJ3" s="208"/>
      <c r="FSK3" s="208"/>
      <c r="FSL3" s="208"/>
      <c r="FSM3" s="208"/>
      <c r="FSN3" s="208"/>
      <c r="FSO3" s="208"/>
      <c r="FSP3" s="208"/>
      <c r="FSQ3" s="208"/>
      <c r="FSR3" s="208"/>
      <c r="FSS3" s="208"/>
      <c r="FST3" s="208"/>
      <c r="FSU3" s="208"/>
      <c r="FSV3" s="208"/>
      <c r="FSW3" s="208"/>
      <c r="FSX3" s="208"/>
      <c r="FSY3" s="208"/>
      <c r="FSZ3" s="208"/>
      <c r="FTA3" s="208"/>
      <c r="FTB3" s="208"/>
      <c r="FTC3" s="208"/>
      <c r="FTD3" s="208"/>
      <c r="FTE3" s="208"/>
      <c r="FTF3" s="208"/>
      <c r="FTG3" s="208"/>
      <c r="FTH3" s="208"/>
      <c r="FTI3" s="208"/>
      <c r="FTJ3" s="208"/>
      <c r="FTK3" s="208"/>
      <c r="FTL3" s="208"/>
      <c r="FTM3" s="208"/>
      <c r="FTN3" s="208"/>
      <c r="FTO3" s="208"/>
      <c r="FTP3" s="208"/>
      <c r="FTQ3" s="208"/>
      <c r="FTR3" s="208"/>
      <c r="FTS3" s="208"/>
      <c r="FTT3" s="208"/>
      <c r="FTU3" s="208"/>
      <c r="FTV3" s="208"/>
      <c r="FTW3" s="208"/>
      <c r="FTX3" s="208"/>
      <c r="FTY3" s="208"/>
      <c r="FTZ3" s="208"/>
      <c r="FUA3" s="208"/>
      <c r="FUB3" s="208"/>
      <c r="FUC3" s="208"/>
      <c r="FUD3" s="208"/>
      <c r="FUE3" s="208"/>
      <c r="FUF3" s="208"/>
      <c r="FUG3" s="208"/>
      <c r="FUH3" s="208"/>
      <c r="FUI3" s="208"/>
      <c r="FUJ3" s="208"/>
      <c r="FUK3" s="208"/>
      <c r="FUL3" s="208"/>
      <c r="FUM3" s="208"/>
      <c r="FUN3" s="208"/>
      <c r="FUO3" s="208"/>
      <c r="FUP3" s="208"/>
      <c r="FUQ3" s="208"/>
      <c r="FUR3" s="208"/>
      <c r="FUS3" s="208"/>
      <c r="FUT3" s="208"/>
      <c r="FUU3" s="208"/>
      <c r="FUV3" s="208"/>
      <c r="FUW3" s="208"/>
      <c r="FUX3" s="208"/>
      <c r="FUY3" s="208"/>
      <c r="FUZ3" s="208"/>
      <c r="FVA3" s="208"/>
      <c r="FVB3" s="208"/>
      <c r="FVC3" s="208"/>
      <c r="FVD3" s="208"/>
      <c r="FVE3" s="208"/>
      <c r="FVF3" s="208"/>
      <c r="FVG3" s="208"/>
      <c r="FVH3" s="208"/>
      <c r="FVI3" s="208"/>
      <c r="FVJ3" s="208"/>
      <c r="FVK3" s="208"/>
      <c r="FVL3" s="208"/>
      <c r="FVM3" s="208"/>
      <c r="FVN3" s="208"/>
      <c r="FVO3" s="208"/>
      <c r="FVP3" s="208"/>
      <c r="FVQ3" s="208"/>
      <c r="FVR3" s="208"/>
      <c r="FVS3" s="208"/>
      <c r="FVT3" s="208"/>
      <c r="FVU3" s="208"/>
      <c r="FVV3" s="208"/>
      <c r="FVW3" s="208"/>
      <c r="FVX3" s="208"/>
      <c r="FVY3" s="208"/>
      <c r="FVZ3" s="208"/>
      <c r="FWA3" s="208"/>
      <c r="FWB3" s="208"/>
      <c r="FWC3" s="208"/>
      <c r="FWD3" s="208"/>
      <c r="FWE3" s="208"/>
      <c r="FWF3" s="208"/>
      <c r="FWG3" s="208"/>
      <c r="FWH3" s="208"/>
      <c r="FWI3" s="208"/>
      <c r="FWJ3" s="208"/>
      <c r="FWK3" s="208"/>
      <c r="FWL3" s="208"/>
      <c r="FWM3" s="208"/>
      <c r="FWN3" s="208"/>
      <c r="FWO3" s="208"/>
      <c r="FWP3" s="208"/>
      <c r="FWQ3" s="208"/>
      <c r="FWR3" s="208"/>
      <c r="FWS3" s="208"/>
      <c r="FWT3" s="208"/>
      <c r="FWU3" s="208"/>
      <c r="FWV3" s="208"/>
      <c r="FWW3" s="208"/>
      <c r="FWX3" s="208"/>
      <c r="FWY3" s="208"/>
      <c r="FWZ3" s="208"/>
      <c r="FXA3" s="208"/>
      <c r="FXB3" s="208"/>
      <c r="FXC3" s="208"/>
      <c r="FXD3" s="208"/>
      <c r="FXE3" s="208"/>
      <c r="FXF3" s="208"/>
      <c r="FXG3" s="208"/>
      <c r="FXH3" s="208"/>
      <c r="FXI3" s="208"/>
      <c r="FXJ3" s="208"/>
      <c r="FXK3" s="208"/>
      <c r="FXL3" s="208"/>
      <c r="FXM3" s="208"/>
      <c r="FXN3" s="208"/>
      <c r="FXO3" s="208"/>
      <c r="FXP3" s="208"/>
      <c r="FXQ3" s="208"/>
      <c r="FXR3" s="208"/>
      <c r="FXS3" s="208"/>
      <c r="FXT3" s="208"/>
      <c r="FXU3" s="208"/>
      <c r="FXV3" s="208"/>
      <c r="FXW3" s="208"/>
      <c r="FXX3" s="208"/>
      <c r="FXY3" s="208"/>
      <c r="FXZ3" s="208"/>
      <c r="FYA3" s="208"/>
      <c r="FYB3" s="208"/>
      <c r="FYC3" s="208"/>
      <c r="FYD3" s="208"/>
      <c r="FYE3" s="208"/>
      <c r="FYF3" s="208"/>
      <c r="FYG3" s="208"/>
      <c r="FYH3" s="208"/>
      <c r="FYI3" s="208"/>
      <c r="FYJ3" s="208"/>
      <c r="FYK3" s="208"/>
      <c r="FYL3" s="208"/>
      <c r="FYM3" s="208"/>
      <c r="FYN3" s="208"/>
      <c r="FYO3" s="208"/>
      <c r="FYP3" s="208"/>
      <c r="FYQ3" s="208"/>
      <c r="FYR3" s="208"/>
      <c r="FYS3" s="208"/>
      <c r="FYT3" s="208"/>
      <c r="FYU3" s="208"/>
      <c r="FYV3" s="208"/>
      <c r="FYW3" s="208"/>
      <c r="FYX3" s="208"/>
      <c r="FYY3" s="208"/>
      <c r="FYZ3" s="208"/>
      <c r="FZA3" s="208"/>
      <c r="FZB3" s="208"/>
      <c r="FZC3" s="208"/>
      <c r="FZD3" s="208"/>
      <c r="FZE3" s="208"/>
      <c r="FZF3" s="208"/>
      <c r="FZG3" s="208"/>
      <c r="FZH3" s="208"/>
      <c r="FZI3" s="208"/>
      <c r="FZJ3" s="208"/>
      <c r="FZK3" s="208"/>
      <c r="FZL3" s="208"/>
      <c r="FZM3" s="208"/>
      <c r="FZN3" s="208"/>
      <c r="FZO3" s="208"/>
      <c r="FZP3" s="208"/>
      <c r="FZQ3" s="208"/>
      <c r="FZR3" s="208"/>
      <c r="FZS3" s="208"/>
      <c r="FZT3" s="208"/>
      <c r="FZU3" s="208"/>
      <c r="FZV3" s="208"/>
      <c r="FZW3" s="208"/>
      <c r="FZX3" s="208"/>
      <c r="FZY3" s="208"/>
      <c r="FZZ3" s="208"/>
      <c r="GAA3" s="208"/>
      <c r="GAB3" s="208"/>
      <c r="GAC3" s="208"/>
      <c r="GAD3" s="208"/>
      <c r="GAE3" s="208"/>
      <c r="GAF3" s="208"/>
      <c r="GAG3" s="208"/>
      <c r="GAH3" s="208"/>
      <c r="GAI3" s="208"/>
      <c r="GAJ3" s="208"/>
      <c r="GAK3" s="208"/>
      <c r="GAL3" s="208"/>
      <c r="GAM3" s="208"/>
      <c r="GAN3" s="208"/>
      <c r="GAO3" s="208"/>
      <c r="GAP3" s="208"/>
      <c r="GAQ3" s="208"/>
      <c r="GAR3" s="208"/>
      <c r="GAS3" s="208"/>
      <c r="GAT3" s="208"/>
      <c r="GAU3" s="208"/>
      <c r="GAV3" s="208"/>
      <c r="GAW3" s="208"/>
      <c r="GAX3" s="208"/>
      <c r="GAY3" s="208"/>
      <c r="GAZ3" s="208"/>
      <c r="GBA3" s="208"/>
      <c r="GBB3" s="208"/>
      <c r="GBC3" s="208"/>
      <c r="GBD3" s="208"/>
      <c r="GBE3" s="208"/>
      <c r="GBF3" s="208"/>
      <c r="GBG3" s="208"/>
      <c r="GBH3" s="208"/>
      <c r="GBI3" s="208"/>
      <c r="GBJ3" s="208"/>
      <c r="GBK3" s="208"/>
      <c r="GBL3" s="208"/>
      <c r="GBM3" s="208"/>
      <c r="GBN3" s="208"/>
      <c r="GBO3" s="208"/>
      <c r="GBP3" s="208"/>
      <c r="GBQ3" s="208"/>
      <c r="GBR3" s="208"/>
      <c r="GBS3" s="208"/>
      <c r="GBT3" s="208"/>
      <c r="GBU3" s="208"/>
      <c r="GBV3" s="208"/>
      <c r="GBW3" s="208"/>
      <c r="GBX3" s="208"/>
      <c r="GBY3" s="208"/>
      <c r="GBZ3" s="208"/>
      <c r="GCA3" s="208"/>
      <c r="GCB3" s="208"/>
      <c r="GCC3" s="208"/>
      <c r="GCD3" s="208"/>
      <c r="GCE3" s="208"/>
      <c r="GCF3" s="208"/>
      <c r="GCG3" s="208"/>
      <c r="GCH3" s="208"/>
      <c r="GCI3" s="208"/>
      <c r="GCJ3" s="208"/>
      <c r="GCK3" s="208"/>
      <c r="GCL3" s="208"/>
      <c r="GCM3" s="208"/>
      <c r="GCN3" s="208"/>
      <c r="GCO3" s="208"/>
      <c r="GCP3" s="208"/>
      <c r="GCQ3" s="208"/>
      <c r="GCR3" s="208"/>
      <c r="GCS3" s="208"/>
      <c r="GCT3" s="208"/>
      <c r="GCU3" s="208"/>
      <c r="GCV3" s="208"/>
      <c r="GCW3" s="208"/>
      <c r="GCX3" s="208"/>
      <c r="GCY3" s="208"/>
      <c r="GCZ3" s="208"/>
      <c r="GDA3" s="208"/>
      <c r="GDB3" s="208"/>
      <c r="GDC3" s="208"/>
      <c r="GDD3" s="208"/>
      <c r="GDE3" s="208"/>
      <c r="GDF3" s="208"/>
      <c r="GDG3" s="208"/>
      <c r="GDH3" s="208"/>
      <c r="GDI3" s="208"/>
      <c r="GDJ3" s="208"/>
      <c r="GDK3" s="208"/>
      <c r="GDL3" s="208"/>
      <c r="GDM3" s="208"/>
      <c r="GDN3" s="208"/>
      <c r="GDO3" s="208"/>
      <c r="GDP3" s="208"/>
      <c r="GDQ3" s="208"/>
      <c r="GDR3" s="208"/>
      <c r="GDS3" s="208"/>
      <c r="GDT3" s="208"/>
      <c r="GDU3" s="208"/>
      <c r="GDV3" s="208"/>
      <c r="GDW3" s="208"/>
      <c r="GDX3" s="208"/>
      <c r="GDY3" s="208"/>
      <c r="GDZ3" s="208"/>
      <c r="GEA3" s="208"/>
      <c r="GEB3" s="208"/>
      <c r="GEC3" s="208"/>
      <c r="GED3" s="208"/>
      <c r="GEE3" s="208"/>
      <c r="GEF3" s="208"/>
      <c r="GEG3" s="208"/>
      <c r="GEH3" s="208"/>
      <c r="GEI3" s="208"/>
      <c r="GEJ3" s="208"/>
      <c r="GEK3" s="208"/>
      <c r="GEL3" s="208"/>
      <c r="GEM3" s="208"/>
      <c r="GEN3" s="208"/>
      <c r="GEO3" s="208"/>
      <c r="GEP3" s="208"/>
      <c r="GEQ3" s="208"/>
      <c r="GER3" s="208"/>
      <c r="GES3" s="208"/>
      <c r="GET3" s="208"/>
      <c r="GEU3" s="208"/>
      <c r="GEV3" s="208"/>
      <c r="GEW3" s="208"/>
      <c r="GEX3" s="208"/>
      <c r="GEY3" s="208"/>
      <c r="GEZ3" s="208"/>
      <c r="GFA3" s="208"/>
      <c r="GFB3" s="208"/>
      <c r="GFC3" s="208"/>
      <c r="GFD3" s="208"/>
      <c r="GFE3" s="208"/>
      <c r="GFF3" s="208"/>
      <c r="GFG3" s="208"/>
      <c r="GFH3" s="208"/>
      <c r="GFI3" s="208"/>
      <c r="GFJ3" s="208"/>
      <c r="GFK3" s="208"/>
      <c r="GFL3" s="208"/>
      <c r="GFM3" s="208"/>
      <c r="GFN3" s="208"/>
      <c r="GFO3" s="208"/>
      <c r="GFP3" s="208"/>
      <c r="GFQ3" s="208"/>
      <c r="GFR3" s="208"/>
      <c r="GFS3" s="208"/>
      <c r="GFT3" s="208"/>
      <c r="GFU3" s="208"/>
      <c r="GFV3" s="208"/>
      <c r="GFW3" s="208"/>
      <c r="GFX3" s="208"/>
      <c r="GFY3" s="208"/>
      <c r="GFZ3" s="208"/>
      <c r="GGA3" s="208"/>
      <c r="GGB3" s="208"/>
      <c r="GGC3" s="208"/>
      <c r="GGD3" s="208"/>
      <c r="GGE3" s="208"/>
      <c r="GGF3" s="208"/>
      <c r="GGG3" s="208"/>
      <c r="GGH3" s="208"/>
      <c r="GGI3" s="208"/>
      <c r="GGJ3" s="208"/>
      <c r="GGK3" s="208"/>
      <c r="GGL3" s="208"/>
      <c r="GGM3" s="208"/>
      <c r="GGN3" s="208"/>
      <c r="GGO3" s="208"/>
      <c r="GGP3" s="208"/>
      <c r="GGQ3" s="208"/>
      <c r="GGR3" s="208"/>
      <c r="GGS3" s="208"/>
      <c r="GGT3" s="208"/>
      <c r="GGU3" s="208"/>
      <c r="GGV3" s="208"/>
      <c r="GGW3" s="208"/>
      <c r="GGX3" s="208"/>
      <c r="GGY3" s="208"/>
      <c r="GGZ3" s="208"/>
      <c r="GHA3" s="208"/>
      <c r="GHB3" s="208"/>
      <c r="GHC3" s="208"/>
      <c r="GHD3" s="208"/>
      <c r="GHE3" s="208"/>
      <c r="GHF3" s="208"/>
      <c r="GHG3" s="208"/>
      <c r="GHH3" s="208"/>
      <c r="GHI3" s="208"/>
      <c r="GHJ3" s="208"/>
      <c r="GHK3" s="208"/>
      <c r="GHL3" s="208"/>
      <c r="GHM3" s="208"/>
      <c r="GHN3" s="208"/>
      <c r="GHO3" s="208"/>
      <c r="GHP3" s="208"/>
      <c r="GHQ3" s="208"/>
      <c r="GHR3" s="208"/>
      <c r="GHS3" s="208"/>
      <c r="GHT3" s="208"/>
      <c r="GHU3" s="208"/>
      <c r="GHV3" s="208"/>
      <c r="GHW3" s="208"/>
      <c r="GHX3" s="208"/>
      <c r="GHY3" s="208"/>
      <c r="GHZ3" s="208"/>
      <c r="GIA3" s="208"/>
      <c r="GIB3" s="208"/>
      <c r="GIC3" s="208"/>
      <c r="GID3" s="208"/>
      <c r="GIE3" s="208"/>
      <c r="GIF3" s="208"/>
      <c r="GIG3" s="208"/>
      <c r="GIH3" s="208"/>
      <c r="GII3" s="208"/>
      <c r="GIJ3" s="208"/>
      <c r="GIK3" s="208"/>
      <c r="GIL3" s="208"/>
      <c r="GIM3" s="208"/>
      <c r="GIN3" s="208"/>
      <c r="GIO3" s="208"/>
      <c r="GIP3" s="208"/>
      <c r="GIQ3" s="208"/>
      <c r="GIR3" s="208"/>
      <c r="GIS3" s="208"/>
      <c r="GIT3" s="208"/>
      <c r="GIU3" s="208"/>
      <c r="GIV3" s="208"/>
      <c r="GIW3" s="208"/>
      <c r="GIX3" s="208"/>
      <c r="GIY3" s="208"/>
      <c r="GIZ3" s="208"/>
      <c r="GJA3" s="208"/>
      <c r="GJB3" s="208"/>
      <c r="GJC3" s="208"/>
      <c r="GJD3" s="208"/>
      <c r="GJE3" s="208"/>
      <c r="GJF3" s="208"/>
      <c r="GJG3" s="208"/>
      <c r="GJH3" s="208"/>
      <c r="GJI3" s="208"/>
      <c r="GJJ3" s="208"/>
      <c r="GJK3" s="208"/>
      <c r="GJL3" s="208"/>
      <c r="GJM3" s="208"/>
      <c r="GJN3" s="208"/>
      <c r="GJO3" s="208"/>
      <c r="GJP3" s="208"/>
      <c r="GJQ3" s="208"/>
      <c r="GJR3" s="208"/>
      <c r="GJS3" s="208"/>
      <c r="GJT3" s="208"/>
      <c r="GJU3" s="208"/>
      <c r="GJV3" s="208"/>
      <c r="GJW3" s="208"/>
      <c r="GJX3" s="208"/>
      <c r="GJY3" s="208"/>
      <c r="GJZ3" s="208"/>
      <c r="GKA3" s="208"/>
      <c r="GKB3" s="208"/>
      <c r="GKC3" s="208"/>
      <c r="GKD3" s="208"/>
      <c r="GKE3" s="208"/>
      <c r="GKF3" s="208"/>
      <c r="GKG3" s="208"/>
      <c r="GKH3" s="208"/>
      <c r="GKI3" s="208"/>
      <c r="GKJ3" s="208"/>
      <c r="GKK3" s="208"/>
      <c r="GKL3" s="208"/>
      <c r="GKM3" s="208"/>
      <c r="GKN3" s="208"/>
      <c r="GKO3" s="208"/>
      <c r="GKP3" s="208"/>
      <c r="GKQ3" s="208"/>
      <c r="GKR3" s="208"/>
      <c r="GKS3" s="208"/>
      <c r="GKT3" s="208"/>
      <c r="GKU3" s="208"/>
      <c r="GKV3" s="208"/>
      <c r="GKW3" s="208"/>
      <c r="GKX3" s="208"/>
      <c r="GKY3" s="208"/>
      <c r="GKZ3" s="208"/>
      <c r="GLA3" s="208"/>
      <c r="GLB3" s="208"/>
      <c r="GLC3" s="208"/>
      <c r="GLD3" s="208"/>
      <c r="GLE3" s="208"/>
      <c r="GLF3" s="208"/>
      <c r="GLG3" s="208"/>
      <c r="GLH3" s="208"/>
      <c r="GLI3" s="208"/>
      <c r="GLJ3" s="208"/>
      <c r="GLK3" s="208"/>
      <c r="GLL3" s="208"/>
      <c r="GLM3" s="208"/>
      <c r="GLN3" s="208"/>
      <c r="GLO3" s="208"/>
      <c r="GLP3" s="208"/>
      <c r="GLQ3" s="208"/>
      <c r="GLR3" s="208"/>
      <c r="GLS3" s="208"/>
      <c r="GLT3" s="208"/>
      <c r="GLU3" s="208"/>
      <c r="GLV3" s="208"/>
      <c r="GLW3" s="208"/>
      <c r="GLX3" s="208"/>
      <c r="GLY3" s="208"/>
      <c r="GLZ3" s="208"/>
      <c r="GMA3" s="208"/>
      <c r="GMB3" s="208"/>
      <c r="GMC3" s="208"/>
      <c r="GMD3" s="208"/>
      <c r="GME3" s="208"/>
      <c r="GMF3" s="208"/>
      <c r="GMG3" s="208"/>
      <c r="GMH3" s="208"/>
      <c r="GMI3" s="208"/>
      <c r="GMJ3" s="208"/>
      <c r="GMK3" s="208"/>
      <c r="GML3" s="208"/>
      <c r="GMM3" s="208"/>
      <c r="GMN3" s="208"/>
      <c r="GMO3" s="208"/>
      <c r="GMP3" s="208"/>
      <c r="GMQ3" s="208"/>
      <c r="GMR3" s="208"/>
      <c r="GMS3" s="208"/>
      <c r="GMT3" s="208"/>
      <c r="GMU3" s="208"/>
      <c r="GMV3" s="208"/>
      <c r="GMW3" s="208"/>
      <c r="GMX3" s="208"/>
      <c r="GMY3" s="208"/>
      <c r="GMZ3" s="208"/>
      <c r="GNA3" s="208"/>
      <c r="GNB3" s="208"/>
      <c r="GNC3" s="208"/>
      <c r="GND3" s="208"/>
      <c r="GNE3" s="208"/>
      <c r="GNF3" s="208"/>
      <c r="GNG3" s="208"/>
      <c r="GNH3" s="208"/>
      <c r="GNI3" s="208"/>
      <c r="GNJ3" s="208"/>
      <c r="GNK3" s="208"/>
      <c r="GNL3" s="208"/>
      <c r="GNM3" s="208"/>
      <c r="GNN3" s="208"/>
      <c r="GNO3" s="208"/>
      <c r="GNP3" s="208"/>
      <c r="GNQ3" s="208"/>
      <c r="GNR3" s="208"/>
      <c r="GNS3" s="208"/>
      <c r="GNT3" s="208"/>
      <c r="GNU3" s="208"/>
      <c r="GNV3" s="208"/>
      <c r="GNW3" s="208"/>
      <c r="GNX3" s="208"/>
      <c r="GNY3" s="208"/>
      <c r="GNZ3" s="208"/>
      <c r="GOA3" s="208"/>
      <c r="GOB3" s="208"/>
      <c r="GOC3" s="208"/>
      <c r="GOD3" s="208"/>
      <c r="GOE3" s="208"/>
      <c r="GOF3" s="208"/>
      <c r="GOG3" s="208"/>
      <c r="GOH3" s="208"/>
      <c r="GOI3" s="208"/>
      <c r="GOJ3" s="208"/>
      <c r="GOK3" s="208"/>
      <c r="GOL3" s="208"/>
      <c r="GOM3" s="208"/>
      <c r="GON3" s="208"/>
      <c r="GOO3" s="208"/>
      <c r="GOP3" s="208"/>
      <c r="GOQ3" s="208"/>
      <c r="GOR3" s="208"/>
      <c r="GOS3" s="208"/>
      <c r="GOT3" s="208"/>
      <c r="GOU3" s="208"/>
      <c r="GOV3" s="208"/>
      <c r="GOW3" s="208"/>
      <c r="GOX3" s="208"/>
      <c r="GOY3" s="208"/>
      <c r="GOZ3" s="208"/>
      <c r="GPA3" s="208"/>
      <c r="GPB3" s="208"/>
      <c r="GPC3" s="208"/>
      <c r="GPD3" s="208"/>
      <c r="GPE3" s="208"/>
      <c r="GPF3" s="208"/>
      <c r="GPG3" s="208"/>
      <c r="GPH3" s="208"/>
      <c r="GPI3" s="208"/>
      <c r="GPJ3" s="208"/>
      <c r="GPK3" s="208"/>
      <c r="GPL3" s="208"/>
      <c r="GPM3" s="208"/>
      <c r="GPN3" s="208"/>
      <c r="GPO3" s="208"/>
      <c r="GPP3" s="208"/>
      <c r="GPQ3" s="208"/>
      <c r="GPR3" s="208"/>
      <c r="GPS3" s="208"/>
      <c r="GPT3" s="208"/>
      <c r="GPU3" s="208"/>
      <c r="GPV3" s="208"/>
      <c r="GPW3" s="208"/>
      <c r="GPX3" s="208"/>
      <c r="GPY3" s="208"/>
      <c r="GPZ3" s="208"/>
      <c r="GQA3" s="208"/>
      <c r="GQB3" s="208"/>
      <c r="GQC3" s="208"/>
      <c r="GQD3" s="208"/>
      <c r="GQE3" s="208"/>
      <c r="GQF3" s="208"/>
      <c r="GQG3" s="208"/>
      <c r="GQH3" s="208"/>
      <c r="GQI3" s="208"/>
      <c r="GQJ3" s="208"/>
      <c r="GQK3" s="208"/>
      <c r="GQL3" s="208"/>
      <c r="GQM3" s="208"/>
      <c r="GQN3" s="208"/>
      <c r="GQO3" s="208"/>
      <c r="GQP3" s="208"/>
      <c r="GQQ3" s="208"/>
      <c r="GQR3" s="208"/>
      <c r="GQS3" s="208"/>
      <c r="GQT3" s="208"/>
      <c r="GQU3" s="208"/>
      <c r="GQV3" s="208"/>
      <c r="GQW3" s="208"/>
      <c r="GQX3" s="208"/>
      <c r="GQY3" s="208"/>
      <c r="GQZ3" s="208"/>
      <c r="GRA3" s="208"/>
      <c r="GRB3" s="208"/>
      <c r="GRC3" s="208"/>
      <c r="GRD3" s="208"/>
      <c r="GRE3" s="208"/>
      <c r="GRF3" s="208"/>
      <c r="GRG3" s="208"/>
      <c r="GRH3" s="208"/>
      <c r="GRI3" s="208"/>
      <c r="GRJ3" s="208"/>
      <c r="GRK3" s="208"/>
      <c r="GRL3" s="208"/>
      <c r="GRM3" s="208"/>
      <c r="GRN3" s="208"/>
      <c r="GRO3" s="208"/>
      <c r="GRP3" s="208"/>
      <c r="GRQ3" s="208"/>
      <c r="GRR3" s="208"/>
      <c r="GRS3" s="208"/>
      <c r="GRT3" s="208"/>
      <c r="GRU3" s="208"/>
      <c r="GRV3" s="208"/>
      <c r="GRW3" s="208"/>
      <c r="GRX3" s="208"/>
      <c r="GRY3" s="208"/>
      <c r="GRZ3" s="208"/>
      <c r="GSA3" s="208"/>
      <c r="GSB3" s="208"/>
      <c r="GSC3" s="208"/>
      <c r="GSD3" s="208"/>
      <c r="GSE3" s="208"/>
      <c r="GSF3" s="208"/>
      <c r="GSG3" s="208"/>
      <c r="GSH3" s="208"/>
      <c r="GSI3" s="208"/>
      <c r="GSJ3" s="208"/>
      <c r="GSK3" s="208"/>
      <c r="GSL3" s="208"/>
      <c r="GSM3" s="208"/>
      <c r="GSN3" s="208"/>
      <c r="GSO3" s="208"/>
      <c r="GSP3" s="208"/>
      <c r="GSQ3" s="208"/>
      <c r="GSR3" s="208"/>
      <c r="GSS3" s="208"/>
      <c r="GST3" s="208"/>
      <c r="GSU3" s="208"/>
      <c r="GSV3" s="208"/>
      <c r="GSW3" s="208"/>
      <c r="GSX3" s="208"/>
      <c r="GSY3" s="208"/>
      <c r="GSZ3" s="208"/>
      <c r="GTA3" s="208"/>
      <c r="GTB3" s="208"/>
      <c r="GTC3" s="208"/>
      <c r="GTD3" s="208"/>
      <c r="GTE3" s="208"/>
      <c r="GTF3" s="208"/>
      <c r="GTG3" s="208"/>
      <c r="GTH3" s="208"/>
      <c r="GTI3" s="208"/>
      <c r="GTJ3" s="208"/>
      <c r="GTK3" s="208"/>
      <c r="GTL3" s="208"/>
      <c r="GTM3" s="208"/>
      <c r="GTN3" s="208"/>
      <c r="GTO3" s="208"/>
      <c r="GTP3" s="208"/>
      <c r="GTQ3" s="208"/>
      <c r="GTR3" s="208"/>
      <c r="GTS3" s="208"/>
      <c r="GTT3" s="208"/>
      <c r="GTU3" s="208"/>
      <c r="GTV3" s="208"/>
      <c r="GTW3" s="208"/>
      <c r="GTX3" s="208"/>
      <c r="GTY3" s="208"/>
      <c r="GTZ3" s="208"/>
      <c r="GUA3" s="208"/>
      <c r="GUB3" s="208"/>
      <c r="GUC3" s="208"/>
      <c r="GUD3" s="208"/>
      <c r="GUE3" s="208"/>
      <c r="GUF3" s="208"/>
      <c r="GUG3" s="208"/>
      <c r="GUH3" s="208"/>
      <c r="GUI3" s="208"/>
      <c r="GUJ3" s="208"/>
      <c r="GUK3" s="208"/>
      <c r="GUL3" s="208"/>
      <c r="GUM3" s="208"/>
      <c r="GUN3" s="208"/>
      <c r="GUO3" s="208"/>
      <c r="GUP3" s="208"/>
      <c r="GUQ3" s="208"/>
      <c r="GUR3" s="208"/>
      <c r="GUS3" s="208"/>
      <c r="GUT3" s="208"/>
      <c r="GUU3" s="208"/>
      <c r="GUV3" s="208"/>
      <c r="GUW3" s="208"/>
      <c r="GUX3" s="208"/>
      <c r="GUY3" s="208"/>
      <c r="GUZ3" s="208"/>
      <c r="GVA3" s="208"/>
      <c r="GVB3" s="208"/>
      <c r="GVC3" s="208"/>
      <c r="GVD3" s="208"/>
      <c r="GVE3" s="208"/>
      <c r="GVF3" s="208"/>
      <c r="GVG3" s="208"/>
      <c r="GVH3" s="208"/>
      <c r="GVI3" s="208"/>
      <c r="GVJ3" s="208"/>
      <c r="GVK3" s="208"/>
      <c r="GVL3" s="208"/>
      <c r="GVM3" s="208"/>
      <c r="GVN3" s="208"/>
      <c r="GVO3" s="208"/>
      <c r="GVP3" s="208"/>
      <c r="GVQ3" s="208"/>
      <c r="GVR3" s="208"/>
      <c r="GVS3" s="208"/>
      <c r="GVT3" s="208"/>
      <c r="GVU3" s="208"/>
      <c r="GVV3" s="208"/>
      <c r="GVW3" s="208"/>
      <c r="GVX3" s="208"/>
      <c r="GVY3" s="208"/>
      <c r="GVZ3" s="208"/>
      <c r="GWA3" s="208"/>
      <c r="GWB3" s="208"/>
      <c r="GWC3" s="208"/>
      <c r="GWD3" s="208"/>
      <c r="GWE3" s="208"/>
      <c r="GWF3" s="208"/>
      <c r="GWG3" s="208"/>
      <c r="GWH3" s="208"/>
      <c r="GWI3" s="208"/>
      <c r="GWJ3" s="208"/>
      <c r="GWK3" s="208"/>
      <c r="GWL3" s="208"/>
      <c r="GWM3" s="208"/>
      <c r="GWN3" s="208"/>
      <c r="GWO3" s="208"/>
      <c r="GWP3" s="208"/>
      <c r="GWQ3" s="208"/>
      <c r="GWR3" s="208"/>
      <c r="GWS3" s="208"/>
      <c r="GWT3" s="208"/>
      <c r="GWU3" s="208"/>
      <c r="GWV3" s="208"/>
      <c r="GWW3" s="208"/>
      <c r="GWX3" s="208"/>
      <c r="GWY3" s="208"/>
      <c r="GWZ3" s="208"/>
      <c r="GXA3" s="208"/>
      <c r="GXB3" s="208"/>
      <c r="GXC3" s="208"/>
      <c r="GXD3" s="208"/>
      <c r="GXE3" s="208"/>
      <c r="GXF3" s="208"/>
      <c r="GXG3" s="208"/>
      <c r="GXH3" s="208"/>
      <c r="GXI3" s="208"/>
      <c r="GXJ3" s="208"/>
      <c r="GXK3" s="208"/>
      <c r="GXL3" s="208"/>
      <c r="GXM3" s="208"/>
      <c r="GXN3" s="208"/>
      <c r="GXO3" s="208"/>
      <c r="GXP3" s="208"/>
      <c r="GXQ3" s="208"/>
      <c r="GXR3" s="208"/>
      <c r="GXS3" s="208"/>
      <c r="GXT3" s="208"/>
      <c r="GXU3" s="208"/>
      <c r="GXV3" s="208"/>
      <c r="GXW3" s="208"/>
      <c r="GXX3" s="208"/>
      <c r="GXY3" s="208"/>
      <c r="GXZ3" s="208"/>
      <c r="GYA3" s="208"/>
      <c r="GYB3" s="208"/>
      <c r="GYC3" s="208"/>
      <c r="GYD3" s="208"/>
      <c r="GYE3" s="208"/>
      <c r="GYF3" s="208"/>
      <c r="GYG3" s="208"/>
      <c r="GYH3" s="208"/>
      <c r="GYI3" s="208"/>
      <c r="GYJ3" s="208"/>
      <c r="GYK3" s="208"/>
      <c r="GYL3" s="208"/>
      <c r="GYM3" s="208"/>
      <c r="GYN3" s="208"/>
      <c r="GYO3" s="208"/>
      <c r="GYP3" s="208"/>
      <c r="GYQ3" s="208"/>
      <c r="GYR3" s="208"/>
      <c r="GYS3" s="208"/>
      <c r="GYT3" s="208"/>
      <c r="GYU3" s="208"/>
      <c r="GYV3" s="208"/>
      <c r="GYW3" s="208"/>
      <c r="GYX3" s="208"/>
      <c r="GYY3" s="208"/>
      <c r="GYZ3" s="208"/>
      <c r="GZA3" s="208"/>
      <c r="GZB3" s="208"/>
      <c r="GZC3" s="208"/>
      <c r="GZD3" s="208"/>
      <c r="GZE3" s="208"/>
      <c r="GZF3" s="208"/>
      <c r="GZG3" s="208"/>
      <c r="GZH3" s="208"/>
      <c r="GZI3" s="208"/>
      <c r="GZJ3" s="208"/>
      <c r="GZK3" s="208"/>
      <c r="GZL3" s="208"/>
      <c r="GZM3" s="208"/>
      <c r="GZN3" s="208"/>
      <c r="GZO3" s="208"/>
      <c r="GZP3" s="208"/>
      <c r="GZQ3" s="208"/>
      <c r="GZR3" s="208"/>
      <c r="GZS3" s="208"/>
      <c r="GZT3" s="208"/>
      <c r="GZU3" s="208"/>
      <c r="GZV3" s="208"/>
      <c r="GZW3" s="208"/>
      <c r="GZX3" s="208"/>
      <c r="GZY3" s="208"/>
      <c r="GZZ3" s="208"/>
      <c r="HAA3" s="208"/>
      <c r="HAB3" s="208"/>
      <c r="HAC3" s="208"/>
      <c r="HAD3" s="208"/>
      <c r="HAE3" s="208"/>
      <c r="HAF3" s="208"/>
      <c r="HAG3" s="208"/>
      <c r="HAH3" s="208"/>
      <c r="HAI3" s="208"/>
      <c r="HAJ3" s="208"/>
      <c r="HAK3" s="208"/>
      <c r="HAL3" s="208"/>
      <c r="HAM3" s="208"/>
      <c r="HAN3" s="208"/>
      <c r="HAO3" s="208"/>
      <c r="HAP3" s="208"/>
      <c r="HAQ3" s="208"/>
      <c r="HAR3" s="208"/>
      <c r="HAS3" s="208"/>
      <c r="HAT3" s="208"/>
      <c r="HAU3" s="208"/>
      <c r="HAV3" s="208"/>
      <c r="HAW3" s="208"/>
      <c r="HAX3" s="208"/>
      <c r="HAY3" s="208"/>
      <c r="HAZ3" s="208"/>
      <c r="HBA3" s="208"/>
      <c r="HBB3" s="208"/>
      <c r="HBC3" s="208"/>
      <c r="HBD3" s="208"/>
      <c r="HBE3" s="208"/>
      <c r="HBF3" s="208"/>
      <c r="HBG3" s="208"/>
      <c r="HBH3" s="208"/>
      <c r="HBI3" s="208"/>
      <c r="HBJ3" s="208"/>
      <c r="HBK3" s="208"/>
      <c r="HBL3" s="208"/>
      <c r="HBM3" s="208"/>
      <c r="HBN3" s="208"/>
      <c r="HBO3" s="208"/>
      <c r="HBP3" s="208"/>
      <c r="HBQ3" s="208"/>
      <c r="HBR3" s="208"/>
      <c r="HBS3" s="208"/>
      <c r="HBT3" s="208"/>
      <c r="HBU3" s="208"/>
      <c r="HBV3" s="208"/>
      <c r="HBW3" s="208"/>
      <c r="HBX3" s="208"/>
      <c r="HBY3" s="208"/>
      <c r="HBZ3" s="208"/>
      <c r="HCA3" s="208"/>
      <c r="HCB3" s="208"/>
      <c r="HCC3" s="208"/>
      <c r="HCD3" s="208"/>
      <c r="HCE3" s="208"/>
      <c r="HCF3" s="208"/>
      <c r="HCG3" s="208"/>
      <c r="HCH3" s="208"/>
      <c r="HCI3" s="208"/>
      <c r="HCJ3" s="208"/>
      <c r="HCK3" s="208"/>
      <c r="HCL3" s="208"/>
      <c r="HCM3" s="208"/>
      <c r="HCN3" s="208"/>
      <c r="HCO3" s="208"/>
      <c r="HCP3" s="208"/>
      <c r="HCQ3" s="208"/>
      <c r="HCR3" s="208"/>
      <c r="HCS3" s="208"/>
      <c r="HCT3" s="208"/>
      <c r="HCU3" s="208"/>
      <c r="HCV3" s="208"/>
      <c r="HCW3" s="208"/>
      <c r="HCX3" s="208"/>
      <c r="HCY3" s="208"/>
      <c r="HCZ3" s="208"/>
      <c r="HDA3" s="208"/>
      <c r="HDB3" s="208"/>
      <c r="HDC3" s="208"/>
      <c r="HDD3" s="208"/>
      <c r="HDE3" s="208"/>
      <c r="HDF3" s="208"/>
      <c r="HDG3" s="208"/>
      <c r="HDH3" s="208"/>
      <c r="HDI3" s="208"/>
      <c r="HDJ3" s="208"/>
      <c r="HDK3" s="208"/>
      <c r="HDL3" s="208"/>
      <c r="HDM3" s="208"/>
      <c r="HDN3" s="208"/>
      <c r="HDO3" s="208"/>
      <c r="HDP3" s="208"/>
      <c r="HDQ3" s="208"/>
      <c r="HDR3" s="208"/>
      <c r="HDS3" s="208"/>
      <c r="HDT3" s="208"/>
      <c r="HDU3" s="208"/>
      <c r="HDV3" s="208"/>
      <c r="HDW3" s="208"/>
      <c r="HDX3" s="208"/>
      <c r="HDY3" s="208"/>
      <c r="HDZ3" s="208"/>
      <c r="HEA3" s="208"/>
      <c r="HEB3" s="208"/>
      <c r="HEC3" s="208"/>
      <c r="HED3" s="208"/>
      <c r="HEE3" s="208"/>
      <c r="HEF3" s="208"/>
      <c r="HEG3" s="208"/>
      <c r="HEH3" s="208"/>
      <c r="HEI3" s="208"/>
      <c r="HEJ3" s="208"/>
      <c r="HEK3" s="208"/>
      <c r="HEL3" s="208"/>
      <c r="HEM3" s="208"/>
      <c r="HEN3" s="208"/>
      <c r="HEO3" s="208"/>
      <c r="HEP3" s="208"/>
      <c r="HEQ3" s="208"/>
      <c r="HER3" s="208"/>
      <c r="HES3" s="208"/>
      <c r="HET3" s="208"/>
      <c r="HEU3" s="208"/>
      <c r="HEV3" s="208"/>
      <c r="HEW3" s="208"/>
      <c r="HEX3" s="208"/>
      <c r="HEY3" s="208"/>
      <c r="HEZ3" s="208"/>
      <c r="HFA3" s="208"/>
      <c r="HFB3" s="208"/>
      <c r="HFC3" s="208"/>
      <c r="HFD3" s="208"/>
      <c r="HFE3" s="208"/>
      <c r="HFF3" s="208"/>
      <c r="HFG3" s="208"/>
      <c r="HFH3" s="208"/>
      <c r="HFI3" s="208"/>
      <c r="HFJ3" s="208"/>
      <c r="HFK3" s="208"/>
      <c r="HFL3" s="208"/>
      <c r="HFM3" s="208"/>
      <c r="HFN3" s="208"/>
      <c r="HFO3" s="208"/>
      <c r="HFP3" s="208"/>
      <c r="HFQ3" s="208"/>
      <c r="HFR3" s="208"/>
      <c r="HFS3" s="208"/>
      <c r="HFT3" s="208"/>
      <c r="HFU3" s="208"/>
      <c r="HFV3" s="208"/>
      <c r="HFW3" s="208"/>
      <c r="HFX3" s="208"/>
      <c r="HFY3" s="208"/>
      <c r="HFZ3" s="208"/>
      <c r="HGA3" s="208"/>
      <c r="HGB3" s="208"/>
      <c r="HGC3" s="208"/>
      <c r="HGD3" s="208"/>
      <c r="HGE3" s="208"/>
      <c r="HGF3" s="208"/>
      <c r="HGG3" s="208"/>
      <c r="HGH3" s="208"/>
      <c r="HGI3" s="208"/>
      <c r="HGJ3" s="208"/>
      <c r="HGK3" s="208"/>
      <c r="HGL3" s="208"/>
      <c r="HGM3" s="208"/>
      <c r="HGN3" s="208"/>
      <c r="HGO3" s="208"/>
      <c r="HGP3" s="208"/>
      <c r="HGQ3" s="208"/>
      <c r="HGR3" s="208"/>
      <c r="HGS3" s="208"/>
      <c r="HGT3" s="208"/>
      <c r="HGU3" s="208"/>
      <c r="HGV3" s="208"/>
      <c r="HGW3" s="208"/>
      <c r="HGX3" s="208"/>
      <c r="HGY3" s="208"/>
      <c r="HGZ3" s="208"/>
      <c r="HHA3" s="208"/>
      <c r="HHB3" s="208"/>
      <c r="HHC3" s="208"/>
      <c r="HHD3" s="208"/>
      <c r="HHE3" s="208"/>
      <c r="HHF3" s="208"/>
      <c r="HHG3" s="208"/>
      <c r="HHH3" s="208"/>
      <c r="HHI3" s="208"/>
      <c r="HHJ3" s="208"/>
      <c r="HHK3" s="208"/>
      <c r="HHL3" s="208"/>
      <c r="HHM3" s="208"/>
      <c r="HHN3" s="208"/>
      <c r="HHO3" s="208"/>
      <c r="HHP3" s="208"/>
      <c r="HHQ3" s="208"/>
      <c r="HHR3" s="208"/>
      <c r="HHS3" s="208"/>
      <c r="HHT3" s="208"/>
      <c r="HHU3" s="208"/>
      <c r="HHV3" s="208"/>
      <c r="HHW3" s="208"/>
      <c r="HHX3" s="208"/>
      <c r="HHY3" s="208"/>
      <c r="HHZ3" s="208"/>
      <c r="HIA3" s="208"/>
      <c r="HIB3" s="208"/>
      <c r="HIC3" s="208"/>
      <c r="HID3" s="208"/>
      <c r="HIE3" s="208"/>
      <c r="HIF3" s="208"/>
      <c r="HIG3" s="208"/>
      <c r="HIH3" s="208"/>
      <c r="HII3" s="208"/>
      <c r="HIJ3" s="208"/>
      <c r="HIK3" s="208"/>
      <c r="HIL3" s="208"/>
      <c r="HIM3" s="208"/>
      <c r="HIN3" s="208"/>
      <c r="HIO3" s="208"/>
      <c r="HIP3" s="208"/>
      <c r="HIQ3" s="208"/>
      <c r="HIR3" s="208"/>
      <c r="HIS3" s="208"/>
      <c r="HIT3" s="208"/>
      <c r="HIU3" s="208"/>
      <c r="HIV3" s="208"/>
      <c r="HIW3" s="208"/>
      <c r="HIX3" s="208"/>
      <c r="HIY3" s="208"/>
      <c r="HIZ3" s="208"/>
      <c r="HJA3" s="208"/>
      <c r="HJB3" s="208"/>
      <c r="HJC3" s="208"/>
      <c r="HJD3" s="208"/>
      <c r="HJE3" s="208"/>
      <c r="HJF3" s="208"/>
      <c r="HJG3" s="208"/>
      <c r="HJH3" s="208"/>
      <c r="HJI3" s="208"/>
      <c r="HJJ3" s="208"/>
      <c r="HJK3" s="208"/>
      <c r="HJL3" s="208"/>
      <c r="HJM3" s="208"/>
      <c r="HJN3" s="208"/>
      <c r="HJO3" s="208"/>
      <c r="HJP3" s="208"/>
      <c r="HJQ3" s="208"/>
      <c r="HJR3" s="208"/>
      <c r="HJS3" s="208"/>
      <c r="HJT3" s="208"/>
      <c r="HJU3" s="208"/>
      <c r="HJV3" s="208"/>
      <c r="HJW3" s="208"/>
      <c r="HJX3" s="208"/>
      <c r="HJY3" s="208"/>
      <c r="HJZ3" s="208"/>
      <c r="HKA3" s="208"/>
      <c r="HKB3" s="208"/>
      <c r="HKC3" s="208"/>
      <c r="HKD3" s="208"/>
      <c r="HKE3" s="208"/>
      <c r="HKF3" s="208"/>
      <c r="HKG3" s="208"/>
      <c r="HKH3" s="208"/>
      <c r="HKI3" s="208"/>
      <c r="HKJ3" s="208"/>
      <c r="HKK3" s="208"/>
      <c r="HKL3" s="208"/>
      <c r="HKM3" s="208"/>
      <c r="HKN3" s="208"/>
      <c r="HKO3" s="208"/>
      <c r="HKP3" s="208"/>
      <c r="HKQ3" s="208"/>
      <c r="HKR3" s="208"/>
      <c r="HKS3" s="208"/>
      <c r="HKT3" s="208"/>
      <c r="HKU3" s="208"/>
      <c r="HKV3" s="208"/>
      <c r="HKW3" s="208"/>
      <c r="HKX3" s="208"/>
      <c r="HKY3" s="208"/>
      <c r="HKZ3" s="208"/>
      <c r="HLA3" s="208"/>
      <c r="HLB3" s="208"/>
      <c r="HLC3" s="208"/>
      <c r="HLD3" s="208"/>
      <c r="HLE3" s="208"/>
      <c r="HLF3" s="208"/>
      <c r="HLG3" s="208"/>
      <c r="HLH3" s="208"/>
      <c r="HLI3" s="208"/>
      <c r="HLJ3" s="208"/>
      <c r="HLK3" s="208"/>
      <c r="HLL3" s="208"/>
      <c r="HLM3" s="208"/>
      <c r="HLN3" s="208"/>
      <c r="HLO3" s="208"/>
      <c r="HLP3" s="208"/>
      <c r="HLQ3" s="208"/>
      <c r="HLR3" s="208"/>
      <c r="HLS3" s="208"/>
      <c r="HLT3" s="208"/>
      <c r="HLU3" s="208"/>
      <c r="HLV3" s="208"/>
      <c r="HLW3" s="208"/>
      <c r="HLX3" s="208"/>
      <c r="HLY3" s="208"/>
      <c r="HLZ3" s="208"/>
      <c r="HMA3" s="208"/>
      <c r="HMB3" s="208"/>
      <c r="HMC3" s="208"/>
      <c r="HMD3" s="208"/>
      <c r="HME3" s="208"/>
      <c r="HMF3" s="208"/>
      <c r="HMG3" s="208"/>
      <c r="HMH3" s="208"/>
      <c r="HMI3" s="208"/>
      <c r="HMJ3" s="208"/>
      <c r="HMK3" s="208"/>
      <c r="HML3" s="208"/>
      <c r="HMM3" s="208"/>
      <c r="HMN3" s="208"/>
      <c r="HMO3" s="208"/>
      <c r="HMP3" s="208"/>
      <c r="HMQ3" s="208"/>
      <c r="HMR3" s="208"/>
      <c r="HMS3" s="208"/>
      <c r="HMT3" s="208"/>
      <c r="HMU3" s="208"/>
      <c r="HMV3" s="208"/>
      <c r="HMW3" s="208"/>
      <c r="HMX3" s="208"/>
      <c r="HMY3" s="208"/>
      <c r="HMZ3" s="208"/>
      <c r="HNA3" s="208"/>
      <c r="HNB3" s="208"/>
      <c r="HNC3" s="208"/>
      <c r="HND3" s="208"/>
      <c r="HNE3" s="208"/>
      <c r="HNF3" s="208"/>
      <c r="HNG3" s="208"/>
      <c r="HNH3" s="208"/>
      <c r="HNI3" s="208"/>
      <c r="HNJ3" s="208"/>
      <c r="HNK3" s="208"/>
      <c r="HNL3" s="208"/>
      <c r="HNM3" s="208"/>
      <c r="HNN3" s="208"/>
      <c r="HNO3" s="208"/>
      <c r="HNP3" s="208"/>
      <c r="HNQ3" s="208"/>
      <c r="HNR3" s="208"/>
      <c r="HNS3" s="208"/>
      <c r="HNT3" s="208"/>
      <c r="HNU3" s="208"/>
      <c r="HNV3" s="208"/>
      <c r="HNW3" s="208"/>
      <c r="HNX3" s="208"/>
      <c r="HNY3" s="208"/>
      <c r="HNZ3" s="208"/>
      <c r="HOA3" s="208"/>
      <c r="HOB3" s="208"/>
      <c r="HOC3" s="208"/>
      <c r="HOD3" s="208"/>
      <c r="HOE3" s="208"/>
      <c r="HOF3" s="208"/>
      <c r="HOG3" s="208"/>
      <c r="HOH3" s="208"/>
      <c r="HOI3" s="208"/>
      <c r="HOJ3" s="208"/>
      <c r="HOK3" s="208"/>
      <c r="HOL3" s="208"/>
      <c r="HOM3" s="208"/>
      <c r="HON3" s="208"/>
      <c r="HOO3" s="208"/>
      <c r="HOP3" s="208"/>
      <c r="HOQ3" s="208"/>
      <c r="HOR3" s="208"/>
      <c r="HOS3" s="208"/>
      <c r="HOT3" s="208"/>
      <c r="HOU3" s="208"/>
      <c r="HOV3" s="208"/>
      <c r="HOW3" s="208"/>
      <c r="HOX3" s="208"/>
      <c r="HOY3" s="208"/>
      <c r="HOZ3" s="208"/>
      <c r="HPA3" s="208"/>
      <c r="HPB3" s="208"/>
      <c r="HPC3" s="208"/>
      <c r="HPD3" s="208"/>
      <c r="HPE3" s="208"/>
      <c r="HPF3" s="208"/>
      <c r="HPG3" s="208"/>
      <c r="HPH3" s="208"/>
      <c r="HPI3" s="208"/>
      <c r="HPJ3" s="208"/>
      <c r="HPK3" s="208"/>
      <c r="HPL3" s="208"/>
      <c r="HPM3" s="208"/>
      <c r="HPN3" s="208"/>
      <c r="HPO3" s="208"/>
      <c r="HPP3" s="208"/>
      <c r="HPQ3" s="208"/>
      <c r="HPR3" s="208"/>
      <c r="HPS3" s="208"/>
      <c r="HPT3" s="208"/>
      <c r="HPU3" s="208"/>
      <c r="HPV3" s="208"/>
      <c r="HPW3" s="208"/>
      <c r="HPX3" s="208"/>
      <c r="HPY3" s="208"/>
      <c r="HPZ3" s="208"/>
      <c r="HQA3" s="208"/>
      <c r="HQB3" s="208"/>
      <c r="HQC3" s="208"/>
      <c r="HQD3" s="208"/>
      <c r="HQE3" s="208"/>
      <c r="HQF3" s="208"/>
      <c r="HQG3" s="208"/>
      <c r="HQH3" s="208"/>
      <c r="HQI3" s="208"/>
      <c r="HQJ3" s="208"/>
      <c r="HQK3" s="208"/>
      <c r="HQL3" s="208"/>
      <c r="HQM3" s="208"/>
      <c r="HQN3" s="208"/>
      <c r="HQO3" s="208"/>
      <c r="HQP3" s="208"/>
      <c r="HQQ3" s="208"/>
      <c r="HQR3" s="208"/>
      <c r="HQS3" s="208"/>
      <c r="HQT3" s="208"/>
      <c r="HQU3" s="208"/>
      <c r="HQV3" s="208"/>
      <c r="HQW3" s="208"/>
      <c r="HQX3" s="208"/>
      <c r="HQY3" s="208"/>
      <c r="HQZ3" s="208"/>
      <c r="HRA3" s="208"/>
      <c r="HRB3" s="208"/>
      <c r="HRC3" s="208"/>
      <c r="HRD3" s="208"/>
      <c r="HRE3" s="208"/>
      <c r="HRF3" s="208"/>
      <c r="HRG3" s="208"/>
      <c r="HRH3" s="208"/>
      <c r="HRI3" s="208"/>
      <c r="HRJ3" s="208"/>
      <c r="HRK3" s="208"/>
      <c r="HRL3" s="208"/>
      <c r="HRM3" s="208"/>
      <c r="HRN3" s="208"/>
      <c r="HRO3" s="208"/>
      <c r="HRP3" s="208"/>
      <c r="HRQ3" s="208"/>
      <c r="HRR3" s="208"/>
      <c r="HRS3" s="208"/>
      <c r="HRT3" s="208"/>
      <c r="HRU3" s="208"/>
      <c r="HRV3" s="208"/>
      <c r="HRW3" s="208"/>
      <c r="HRX3" s="208"/>
      <c r="HRY3" s="208"/>
      <c r="HRZ3" s="208"/>
      <c r="HSA3" s="208"/>
      <c r="HSB3" s="208"/>
      <c r="HSC3" s="208"/>
      <c r="HSD3" s="208"/>
      <c r="HSE3" s="208"/>
      <c r="HSF3" s="208"/>
      <c r="HSG3" s="208"/>
      <c r="HSH3" s="208"/>
      <c r="HSI3" s="208"/>
      <c r="HSJ3" s="208"/>
      <c r="HSK3" s="208"/>
      <c r="HSL3" s="208"/>
      <c r="HSM3" s="208"/>
      <c r="HSN3" s="208"/>
      <c r="HSO3" s="208"/>
      <c r="HSP3" s="208"/>
      <c r="HSQ3" s="208"/>
      <c r="HSR3" s="208"/>
      <c r="HSS3" s="208"/>
      <c r="HST3" s="208"/>
      <c r="HSU3" s="208"/>
      <c r="HSV3" s="208"/>
      <c r="HSW3" s="208"/>
      <c r="HSX3" s="208"/>
      <c r="HSY3" s="208"/>
      <c r="HSZ3" s="208"/>
      <c r="HTA3" s="208"/>
      <c r="HTB3" s="208"/>
      <c r="HTC3" s="208"/>
      <c r="HTD3" s="208"/>
      <c r="HTE3" s="208"/>
      <c r="HTF3" s="208"/>
      <c r="HTG3" s="208"/>
      <c r="HTH3" s="208"/>
      <c r="HTI3" s="208"/>
      <c r="HTJ3" s="208"/>
      <c r="HTK3" s="208"/>
      <c r="HTL3" s="208"/>
      <c r="HTM3" s="208"/>
      <c r="HTN3" s="208"/>
      <c r="HTO3" s="208"/>
      <c r="HTP3" s="208"/>
      <c r="HTQ3" s="208"/>
      <c r="HTR3" s="208"/>
      <c r="HTS3" s="208"/>
      <c r="HTT3" s="208"/>
      <c r="HTU3" s="208"/>
      <c r="HTV3" s="208"/>
      <c r="HTW3" s="208"/>
      <c r="HTX3" s="208"/>
      <c r="HTY3" s="208"/>
      <c r="HTZ3" s="208"/>
      <c r="HUA3" s="208"/>
      <c r="HUB3" s="208"/>
      <c r="HUC3" s="208"/>
      <c r="HUD3" s="208"/>
      <c r="HUE3" s="208"/>
      <c r="HUF3" s="208"/>
      <c r="HUG3" s="208"/>
      <c r="HUH3" s="208"/>
      <c r="HUI3" s="208"/>
      <c r="HUJ3" s="208"/>
      <c r="HUK3" s="208"/>
      <c r="HUL3" s="208"/>
      <c r="HUM3" s="208"/>
      <c r="HUN3" s="208"/>
      <c r="HUO3" s="208"/>
      <c r="HUP3" s="208"/>
      <c r="HUQ3" s="208"/>
      <c r="HUR3" s="208"/>
      <c r="HUS3" s="208"/>
      <c r="HUT3" s="208"/>
      <c r="HUU3" s="208"/>
      <c r="HUV3" s="208"/>
      <c r="HUW3" s="208"/>
      <c r="HUX3" s="208"/>
      <c r="HUY3" s="208"/>
      <c r="HUZ3" s="208"/>
      <c r="HVA3" s="208"/>
      <c r="HVB3" s="208"/>
      <c r="HVC3" s="208"/>
      <c r="HVD3" s="208"/>
      <c r="HVE3" s="208"/>
      <c r="HVF3" s="208"/>
      <c r="HVG3" s="208"/>
      <c r="HVH3" s="208"/>
      <c r="HVI3" s="208"/>
      <c r="HVJ3" s="208"/>
      <c r="HVK3" s="208"/>
      <c r="HVL3" s="208"/>
      <c r="HVM3" s="208"/>
      <c r="HVN3" s="208"/>
      <c r="HVO3" s="208"/>
      <c r="HVP3" s="208"/>
      <c r="HVQ3" s="208"/>
      <c r="HVR3" s="208"/>
      <c r="HVS3" s="208"/>
      <c r="HVT3" s="208"/>
      <c r="HVU3" s="208"/>
      <c r="HVV3" s="208"/>
      <c r="HVW3" s="208"/>
      <c r="HVX3" s="208"/>
      <c r="HVY3" s="208"/>
      <c r="HVZ3" s="208"/>
      <c r="HWA3" s="208"/>
      <c r="HWB3" s="208"/>
      <c r="HWC3" s="208"/>
      <c r="HWD3" s="208"/>
      <c r="HWE3" s="208"/>
      <c r="HWF3" s="208"/>
      <c r="HWG3" s="208"/>
      <c r="HWH3" s="208"/>
      <c r="HWI3" s="208"/>
      <c r="HWJ3" s="208"/>
      <c r="HWK3" s="208"/>
      <c r="HWL3" s="208"/>
      <c r="HWM3" s="208"/>
      <c r="HWN3" s="208"/>
      <c r="HWO3" s="208"/>
      <c r="HWP3" s="208"/>
      <c r="HWQ3" s="208"/>
      <c r="HWR3" s="208"/>
      <c r="HWS3" s="208"/>
      <c r="HWT3" s="208"/>
      <c r="HWU3" s="208"/>
      <c r="HWV3" s="208"/>
      <c r="HWW3" s="208"/>
      <c r="HWX3" s="208"/>
      <c r="HWY3" s="208"/>
      <c r="HWZ3" s="208"/>
      <c r="HXA3" s="208"/>
      <c r="HXB3" s="208"/>
      <c r="HXC3" s="208"/>
      <c r="HXD3" s="208"/>
      <c r="HXE3" s="208"/>
      <c r="HXF3" s="208"/>
      <c r="HXG3" s="208"/>
      <c r="HXH3" s="208"/>
      <c r="HXI3" s="208"/>
      <c r="HXJ3" s="208"/>
      <c r="HXK3" s="208"/>
      <c r="HXL3" s="208"/>
      <c r="HXM3" s="208"/>
      <c r="HXN3" s="208"/>
      <c r="HXO3" s="208"/>
      <c r="HXP3" s="208"/>
      <c r="HXQ3" s="208"/>
      <c r="HXR3" s="208"/>
      <c r="HXS3" s="208"/>
      <c r="HXT3" s="208"/>
      <c r="HXU3" s="208"/>
      <c r="HXV3" s="208"/>
      <c r="HXW3" s="208"/>
      <c r="HXX3" s="208"/>
      <c r="HXY3" s="208"/>
      <c r="HXZ3" s="208"/>
      <c r="HYA3" s="208"/>
      <c r="HYB3" s="208"/>
      <c r="HYC3" s="208"/>
      <c r="HYD3" s="208"/>
      <c r="HYE3" s="208"/>
      <c r="HYF3" s="208"/>
      <c r="HYG3" s="208"/>
      <c r="HYH3" s="208"/>
      <c r="HYI3" s="208"/>
      <c r="HYJ3" s="208"/>
      <c r="HYK3" s="208"/>
      <c r="HYL3" s="208"/>
      <c r="HYM3" s="208"/>
      <c r="HYN3" s="208"/>
      <c r="HYO3" s="208"/>
      <c r="HYP3" s="208"/>
      <c r="HYQ3" s="208"/>
      <c r="HYR3" s="208"/>
      <c r="HYS3" s="208"/>
      <c r="HYT3" s="208"/>
      <c r="HYU3" s="208"/>
      <c r="HYV3" s="208"/>
      <c r="HYW3" s="208"/>
      <c r="HYX3" s="208"/>
      <c r="HYY3" s="208"/>
      <c r="HYZ3" s="208"/>
      <c r="HZA3" s="208"/>
      <c r="HZB3" s="208"/>
      <c r="HZC3" s="208"/>
      <c r="HZD3" s="208"/>
      <c r="HZE3" s="208"/>
      <c r="HZF3" s="208"/>
      <c r="HZG3" s="208"/>
      <c r="HZH3" s="208"/>
      <c r="HZI3" s="208"/>
      <c r="HZJ3" s="208"/>
      <c r="HZK3" s="208"/>
      <c r="HZL3" s="208"/>
      <c r="HZM3" s="208"/>
      <c r="HZN3" s="208"/>
      <c r="HZO3" s="208"/>
      <c r="HZP3" s="208"/>
      <c r="HZQ3" s="208"/>
      <c r="HZR3" s="208"/>
      <c r="HZS3" s="208"/>
      <c r="HZT3" s="208"/>
      <c r="HZU3" s="208"/>
      <c r="HZV3" s="208"/>
      <c r="HZW3" s="208"/>
      <c r="HZX3" s="208"/>
      <c r="HZY3" s="208"/>
      <c r="HZZ3" s="208"/>
      <c r="IAA3" s="208"/>
      <c r="IAB3" s="208"/>
      <c r="IAC3" s="208"/>
      <c r="IAD3" s="208"/>
      <c r="IAE3" s="208"/>
      <c r="IAF3" s="208"/>
      <c r="IAG3" s="208"/>
      <c r="IAH3" s="208"/>
      <c r="IAI3" s="208"/>
      <c r="IAJ3" s="208"/>
      <c r="IAK3" s="208"/>
      <c r="IAL3" s="208"/>
      <c r="IAM3" s="208"/>
      <c r="IAN3" s="208"/>
      <c r="IAO3" s="208"/>
      <c r="IAP3" s="208"/>
      <c r="IAQ3" s="208"/>
      <c r="IAR3" s="208"/>
      <c r="IAS3" s="208"/>
      <c r="IAT3" s="208"/>
      <c r="IAU3" s="208"/>
      <c r="IAV3" s="208"/>
      <c r="IAW3" s="208"/>
      <c r="IAX3" s="208"/>
      <c r="IAY3" s="208"/>
      <c r="IAZ3" s="208"/>
      <c r="IBA3" s="208"/>
      <c r="IBB3" s="208"/>
      <c r="IBC3" s="208"/>
      <c r="IBD3" s="208"/>
      <c r="IBE3" s="208"/>
      <c r="IBF3" s="208"/>
      <c r="IBG3" s="208"/>
      <c r="IBH3" s="208"/>
      <c r="IBI3" s="208"/>
      <c r="IBJ3" s="208"/>
      <c r="IBK3" s="208"/>
      <c r="IBL3" s="208"/>
      <c r="IBM3" s="208"/>
      <c r="IBN3" s="208"/>
      <c r="IBO3" s="208"/>
      <c r="IBP3" s="208"/>
      <c r="IBQ3" s="208"/>
      <c r="IBR3" s="208"/>
      <c r="IBS3" s="208"/>
      <c r="IBT3" s="208"/>
      <c r="IBU3" s="208"/>
      <c r="IBV3" s="208"/>
      <c r="IBW3" s="208"/>
      <c r="IBX3" s="208"/>
      <c r="IBY3" s="208"/>
      <c r="IBZ3" s="208"/>
      <c r="ICA3" s="208"/>
      <c r="ICB3" s="208"/>
      <c r="ICC3" s="208"/>
      <c r="ICD3" s="208"/>
      <c r="ICE3" s="208"/>
      <c r="ICF3" s="208"/>
      <c r="ICG3" s="208"/>
      <c r="ICH3" s="208"/>
      <c r="ICI3" s="208"/>
      <c r="ICJ3" s="208"/>
      <c r="ICK3" s="208"/>
      <c r="ICL3" s="208"/>
      <c r="ICM3" s="208"/>
      <c r="ICN3" s="208"/>
      <c r="ICO3" s="208"/>
      <c r="ICP3" s="208"/>
      <c r="ICQ3" s="208"/>
      <c r="ICR3" s="208"/>
      <c r="ICS3" s="208"/>
      <c r="ICT3" s="208"/>
      <c r="ICU3" s="208"/>
      <c r="ICV3" s="208"/>
      <c r="ICW3" s="208"/>
      <c r="ICX3" s="208"/>
      <c r="ICY3" s="208"/>
      <c r="ICZ3" s="208"/>
      <c r="IDA3" s="208"/>
      <c r="IDB3" s="208"/>
      <c r="IDC3" s="208"/>
      <c r="IDD3" s="208"/>
      <c r="IDE3" s="208"/>
      <c r="IDF3" s="208"/>
      <c r="IDG3" s="208"/>
      <c r="IDH3" s="208"/>
      <c r="IDI3" s="208"/>
      <c r="IDJ3" s="208"/>
      <c r="IDK3" s="208"/>
      <c r="IDL3" s="208"/>
      <c r="IDM3" s="208"/>
      <c r="IDN3" s="208"/>
      <c r="IDO3" s="208"/>
      <c r="IDP3" s="208"/>
      <c r="IDQ3" s="208"/>
      <c r="IDR3" s="208"/>
      <c r="IDS3" s="208"/>
      <c r="IDT3" s="208"/>
      <c r="IDU3" s="208"/>
      <c r="IDV3" s="208"/>
      <c r="IDW3" s="208"/>
      <c r="IDX3" s="208"/>
      <c r="IDY3" s="208"/>
      <c r="IDZ3" s="208"/>
      <c r="IEA3" s="208"/>
      <c r="IEB3" s="208"/>
      <c r="IEC3" s="208"/>
      <c r="IED3" s="208"/>
      <c r="IEE3" s="208"/>
      <c r="IEF3" s="208"/>
      <c r="IEG3" s="208"/>
      <c r="IEH3" s="208"/>
      <c r="IEI3" s="208"/>
      <c r="IEJ3" s="208"/>
      <c r="IEK3" s="208"/>
      <c r="IEL3" s="208"/>
      <c r="IEM3" s="208"/>
      <c r="IEN3" s="208"/>
      <c r="IEO3" s="208"/>
      <c r="IEP3" s="208"/>
      <c r="IEQ3" s="208"/>
      <c r="IER3" s="208"/>
      <c r="IES3" s="208"/>
      <c r="IET3" s="208"/>
      <c r="IEU3" s="208"/>
      <c r="IEV3" s="208"/>
      <c r="IEW3" s="208"/>
      <c r="IEX3" s="208"/>
      <c r="IEY3" s="208"/>
      <c r="IEZ3" s="208"/>
      <c r="IFA3" s="208"/>
      <c r="IFB3" s="208"/>
      <c r="IFC3" s="208"/>
      <c r="IFD3" s="208"/>
      <c r="IFE3" s="208"/>
      <c r="IFF3" s="208"/>
      <c r="IFG3" s="208"/>
      <c r="IFH3" s="208"/>
      <c r="IFI3" s="208"/>
      <c r="IFJ3" s="208"/>
      <c r="IFK3" s="208"/>
      <c r="IFL3" s="208"/>
      <c r="IFM3" s="208"/>
      <c r="IFN3" s="208"/>
      <c r="IFO3" s="208"/>
      <c r="IFP3" s="208"/>
      <c r="IFQ3" s="208"/>
      <c r="IFR3" s="208"/>
      <c r="IFS3" s="208"/>
      <c r="IFT3" s="208"/>
      <c r="IFU3" s="208"/>
      <c r="IFV3" s="208"/>
      <c r="IFW3" s="208"/>
      <c r="IFX3" s="208"/>
      <c r="IFY3" s="208"/>
      <c r="IFZ3" s="208"/>
      <c r="IGA3" s="208"/>
      <c r="IGB3" s="208"/>
      <c r="IGC3" s="208"/>
      <c r="IGD3" s="208"/>
      <c r="IGE3" s="208"/>
      <c r="IGF3" s="208"/>
      <c r="IGG3" s="208"/>
      <c r="IGH3" s="208"/>
      <c r="IGI3" s="208"/>
      <c r="IGJ3" s="208"/>
      <c r="IGK3" s="208"/>
      <c r="IGL3" s="208"/>
      <c r="IGM3" s="208"/>
      <c r="IGN3" s="208"/>
      <c r="IGO3" s="208"/>
      <c r="IGP3" s="208"/>
      <c r="IGQ3" s="208"/>
      <c r="IGR3" s="208"/>
      <c r="IGS3" s="208"/>
      <c r="IGT3" s="208"/>
      <c r="IGU3" s="208"/>
      <c r="IGV3" s="208"/>
      <c r="IGW3" s="208"/>
      <c r="IGX3" s="208"/>
      <c r="IGY3" s="208"/>
      <c r="IGZ3" s="208"/>
      <c r="IHA3" s="208"/>
      <c r="IHB3" s="208"/>
      <c r="IHC3" s="208"/>
      <c r="IHD3" s="208"/>
      <c r="IHE3" s="208"/>
      <c r="IHF3" s="208"/>
      <c r="IHG3" s="208"/>
      <c r="IHH3" s="208"/>
      <c r="IHI3" s="208"/>
      <c r="IHJ3" s="208"/>
      <c r="IHK3" s="208"/>
      <c r="IHL3" s="208"/>
      <c r="IHM3" s="208"/>
      <c r="IHN3" s="208"/>
      <c r="IHO3" s="208"/>
      <c r="IHP3" s="208"/>
      <c r="IHQ3" s="208"/>
      <c r="IHR3" s="208"/>
      <c r="IHS3" s="208"/>
      <c r="IHT3" s="208"/>
      <c r="IHU3" s="208"/>
      <c r="IHV3" s="208"/>
      <c r="IHW3" s="208"/>
      <c r="IHX3" s="208"/>
      <c r="IHY3" s="208"/>
      <c r="IHZ3" s="208"/>
      <c r="IIA3" s="208"/>
      <c r="IIB3" s="208"/>
      <c r="IIC3" s="208"/>
      <c r="IID3" s="208"/>
      <c r="IIE3" s="208"/>
      <c r="IIF3" s="208"/>
      <c r="IIG3" s="208"/>
      <c r="IIH3" s="208"/>
      <c r="III3" s="208"/>
      <c r="IIJ3" s="208"/>
      <c r="IIK3" s="208"/>
      <c r="IIL3" s="208"/>
      <c r="IIM3" s="208"/>
      <c r="IIN3" s="208"/>
      <c r="IIO3" s="208"/>
      <c r="IIP3" s="208"/>
      <c r="IIQ3" s="208"/>
      <c r="IIR3" s="208"/>
      <c r="IIS3" s="208"/>
      <c r="IIT3" s="208"/>
      <c r="IIU3" s="208"/>
      <c r="IIV3" s="208"/>
      <c r="IIW3" s="208"/>
      <c r="IIX3" s="208"/>
      <c r="IIY3" s="208"/>
      <c r="IIZ3" s="208"/>
      <c r="IJA3" s="208"/>
      <c r="IJB3" s="208"/>
      <c r="IJC3" s="208"/>
      <c r="IJD3" s="208"/>
      <c r="IJE3" s="208"/>
      <c r="IJF3" s="208"/>
      <c r="IJG3" s="208"/>
      <c r="IJH3" s="208"/>
      <c r="IJI3" s="208"/>
      <c r="IJJ3" s="208"/>
      <c r="IJK3" s="208"/>
      <c r="IJL3" s="208"/>
      <c r="IJM3" s="208"/>
      <c r="IJN3" s="208"/>
      <c r="IJO3" s="208"/>
      <c r="IJP3" s="208"/>
      <c r="IJQ3" s="208"/>
      <c r="IJR3" s="208"/>
      <c r="IJS3" s="208"/>
      <c r="IJT3" s="208"/>
      <c r="IJU3" s="208"/>
      <c r="IJV3" s="208"/>
      <c r="IJW3" s="208"/>
      <c r="IJX3" s="208"/>
      <c r="IJY3" s="208"/>
      <c r="IJZ3" s="208"/>
      <c r="IKA3" s="208"/>
      <c r="IKB3" s="208"/>
      <c r="IKC3" s="208"/>
      <c r="IKD3" s="208"/>
      <c r="IKE3" s="208"/>
      <c r="IKF3" s="208"/>
      <c r="IKG3" s="208"/>
      <c r="IKH3" s="208"/>
      <c r="IKI3" s="208"/>
      <c r="IKJ3" s="208"/>
      <c r="IKK3" s="208"/>
      <c r="IKL3" s="208"/>
      <c r="IKM3" s="208"/>
      <c r="IKN3" s="208"/>
      <c r="IKO3" s="208"/>
      <c r="IKP3" s="208"/>
      <c r="IKQ3" s="208"/>
      <c r="IKR3" s="208"/>
      <c r="IKS3" s="208"/>
      <c r="IKT3" s="208"/>
      <c r="IKU3" s="208"/>
      <c r="IKV3" s="208"/>
      <c r="IKW3" s="208"/>
      <c r="IKX3" s="208"/>
      <c r="IKY3" s="208"/>
      <c r="IKZ3" s="208"/>
      <c r="ILA3" s="208"/>
      <c r="ILB3" s="208"/>
      <c r="ILC3" s="208"/>
      <c r="ILD3" s="208"/>
      <c r="ILE3" s="208"/>
      <c r="ILF3" s="208"/>
      <c r="ILG3" s="208"/>
      <c r="ILH3" s="208"/>
      <c r="ILI3" s="208"/>
      <c r="ILJ3" s="208"/>
      <c r="ILK3" s="208"/>
      <c r="ILL3" s="208"/>
      <c r="ILM3" s="208"/>
      <c r="ILN3" s="208"/>
      <c r="ILO3" s="208"/>
      <c r="ILP3" s="208"/>
      <c r="ILQ3" s="208"/>
      <c r="ILR3" s="208"/>
      <c r="ILS3" s="208"/>
      <c r="ILT3" s="208"/>
      <c r="ILU3" s="208"/>
      <c r="ILV3" s="208"/>
      <c r="ILW3" s="208"/>
      <c r="ILX3" s="208"/>
      <c r="ILY3" s="208"/>
      <c r="ILZ3" s="208"/>
      <c r="IMA3" s="208"/>
      <c r="IMB3" s="208"/>
      <c r="IMC3" s="208"/>
      <c r="IMD3" s="208"/>
      <c r="IME3" s="208"/>
      <c r="IMF3" s="208"/>
      <c r="IMG3" s="208"/>
      <c r="IMH3" s="208"/>
      <c r="IMI3" s="208"/>
      <c r="IMJ3" s="208"/>
      <c r="IMK3" s="208"/>
      <c r="IML3" s="208"/>
      <c r="IMM3" s="208"/>
      <c r="IMN3" s="208"/>
      <c r="IMO3" s="208"/>
      <c r="IMP3" s="208"/>
      <c r="IMQ3" s="208"/>
      <c r="IMR3" s="208"/>
      <c r="IMS3" s="208"/>
      <c r="IMT3" s="208"/>
      <c r="IMU3" s="208"/>
      <c r="IMV3" s="208"/>
      <c r="IMW3" s="208"/>
      <c r="IMX3" s="208"/>
      <c r="IMY3" s="208"/>
      <c r="IMZ3" s="208"/>
      <c r="INA3" s="208"/>
      <c r="INB3" s="208"/>
      <c r="INC3" s="208"/>
      <c r="IND3" s="208"/>
      <c r="INE3" s="208"/>
      <c r="INF3" s="208"/>
      <c r="ING3" s="208"/>
      <c r="INH3" s="208"/>
      <c r="INI3" s="208"/>
      <c r="INJ3" s="208"/>
      <c r="INK3" s="208"/>
      <c r="INL3" s="208"/>
      <c r="INM3" s="208"/>
      <c r="INN3" s="208"/>
      <c r="INO3" s="208"/>
      <c r="INP3" s="208"/>
      <c r="INQ3" s="208"/>
      <c r="INR3" s="208"/>
      <c r="INS3" s="208"/>
      <c r="INT3" s="208"/>
      <c r="INU3" s="208"/>
      <c r="INV3" s="208"/>
      <c r="INW3" s="208"/>
      <c r="INX3" s="208"/>
      <c r="INY3" s="208"/>
      <c r="INZ3" s="208"/>
      <c r="IOA3" s="208"/>
      <c r="IOB3" s="208"/>
      <c r="IOC3" s="208"/>
      <c r="IOD3" s="208"/>
      <c r="IOE3" s="208"/>
      <c r="IOF3" s="208"/>
      <c r="IOG3" s="208"/>
      <c r="IOH3" s="208"/>
      <c r="IOI3" s="208"/>
      <c r="IOJ3" s="208"/>
      <c r="IOK3" s="208"/>
      <c r="IOL3" s="208"/>
      <c r="IOM3" s="208"/>
      <c r="ION3" s="208"/>
      <c r="IOO3" s="208"/>
      <c r="IOP3" s="208"/>
      <c r="IOQ3" s="208"/>
      <c r="IOR3" s="208"/>
      <c r="IOS3" s="208"/>
      <c r="IOT3" s="208"/>
      <c r="IOU3" s="208"/>
      <c r="IOV3" s="208"/>
      <c r="IOW3" s="208"/>
      <c r="IOX3" s="208"/>
      <c r="IOY3" s="208"/>
      <c r="IOZ3" s="208"/>
      <c r="IPA3" s="208"/>
      <c r="IPB3" s="208"/>
      <c r="IPC3" s="208"/>
      <c r="IPD3" s="208"/>
      <c r="IPE3" s="208"/>
      <c r="IPF3" s="208"/>
      <c r="IPG3" s="208"/>
      <c r="IPH3" s="208"/>
      <c r="IPI3" s="208"/>
      <c r="IPJ3" s="208"/>
      <c r="IPK3" s="208"/>
      <c r="IPL3" s="208"/>
      <c r="IPM3" s="208"/>
      <c r="IPN3" s="208"/>
      <c r="IPO3" s="208"/>
      <c r="IPP3" s="208"/>
      <c r="IPQ3" s="208"/>
      <c r="IPR3" s="208"/>
      <c r="IPS3" s="208"/>
      <c r="IPT3" s="208"/>
      <c r="IPU3" s="208"/>
      <c r="IPV3" s="208"/>
      <c r="IPW3" s="208"/>
      <c r="IPX3" s="208"/>
      <c r="IPY3" s="208"/>
      <c r="IPZ3" s="208"/>
      <c r="IQA3" s="208"/>
      <c r="IQB3" s="208"/>
      <c r="IQC3" s="208"/>
      <c r="IQD3" s="208"/>
      <c r="IQE3" s="208"/>
      <c r="IQF3" s="208"/>
      <c r="IQG3" s="208"/>
      <c r="IQH3" s="208"/>
      <c r="IQI3" s="208"/>
      <c r="IQJ3" s="208"/>
      <c r="IQK3" s="208"/>
      <c r="IQL3" s="208"/>
      <c r="IQM3" s="208"/>
      <c r="IQN3" s="208"/>
      <c r="IQO3" s="208"/>
      <c r="IQP3" s="208"/>
      <c r="IQQ3" s="208"/>
      <c r="IQR3" s="208"/>
      <c r="IQS3" s="208"/>
      <c r="IQT3" s="208"/>
      <c r="IQU3" s="208"/>
      <c r="IQV3" s="208"/>
      <c r="IQW3" s="208"/>
      <c r="IQX3" s="208"/>
      <c r="IQY3" s="208"/>
      <c r="IQZ3" s="208"/>
      <c r="IRA3" s="208"/>
      <c r="IRB3" s="208"/>
      <c r="IRC3" s="208"/>
      <c r="IRD3" s="208"/>
      <c r="IRE3" s="208"/>
      <c r="IRF3" s="208"/>
      <c r="IRG3" s="208"/>
      <c r="IRH3" s="208"/>
      <c r="IRI3" s="208"/>
      <c r="IRJ3" s="208"/>
      <c r="IRK3" s="208"/>
      <c r="IRL3" s="208"/>
      <c r="IRM3" s="208"/>
      <c r="IRN3" s="208"/>
      <c r="IRO3" s="208"/>
      <c r="IRP3" s="208"/>
      <c r="IRQ3" s="208"/>
      <c r="IRR3" s="208"/>
      <c r="IRS3" s="208"/>
      <c r="IRT3" s="208"/>
      <c r="IRU3" s="208"/>
      <c r="IRV3" s="208"/>
      <c r="IRW3" s="208"/>
      <c r="IRX3" s="208"/>
      <c r="IRY3" s="208"/>
      <c r="IRZ3" s="208"/>
      <c r="ISA3" s="208"/>
      <c r="ISB3" s="208"/>
      <c r="ISC3" s="208"/>
      <c r="ISD3" s="208"/>
      <c r="ISE3" s="208"/>
      <c r="ISF3" s="208"/>
      <c r="ISG3" s="208"/>
      <c r="ISH3" s="208"/>
      <c r="ISI3" s="208"/>
      <c r="ISJ3" s="208"/>
      <c r="ISK3" s="208"/>
      <c r="ISL3" s="208"/>
      <c r="ISM3" s="208"/>
      <c r="ISN3" s="208"/>
      <c r="ISO3" s="208"/>
      <c r="ISP3" s="208"/>
      <c r="ISQ3" s="208"/>
      <c r="ISR3" s="208"/>
      <c r="ISS3" s="208"/>
      <c r="IST3" s="208"/>
      <c r="ISU3" s="208"/>
      <c r="ISV3" s="208"/>
      <c r="ISW3" s="208"/>
      <c r="ISX3" s="208"/>
      <c r="ISY3" s="208"/>
      <c r="ISZ3" s="208"/>
      <c r="ITA3" s="208"/>
      <c r="ITB3" s="208"/>
      <c r="ITC3" s="208"/>
      <c r="ITD3" s="208"/>
      <c r="ITE3" s="208"/>
      <c r="ITF3" s="208"/>
      <c r="ITG3" s="208"/>
      <c r="ITH3" s="208"/>
      <c r="ITI3" s="208"/>
      <c r="ITJ3" s="208"/>
      <c r="ITK3" s="208"/>
      <c r="ITL3" s="208"/>
      <c r="ITM3" s="208"/>
      <c r="ITN3" s="208"/>
      <c r="ITO3" s="208"/>
      <c r="ITP3" s="208"/>
      <c r="ITQ3" s="208"/>
      <c r="ITR3" s="208"/>
      <c r="ITS3" s="208"/>
      <c r="ITT3" s="208"/>
      <c r="ITU3" s="208"/>
      <c r="ITV3" s="208"/>
      <c r="ITW3" s="208"/>
      <c r="ITX3" s="208"/>
      <c r="ITY3" s="208"/>
      <c r="ITZ3" s="208"/>
      <c r="IUA3" s="208"/>
      <c r="IUB3" s="208"/>
      <c r="IUC3" s="208"/>
      <c r="IUD3" s="208"/>
      <c r="IUE3" s="208"/>
      <c r="IUF3" s="208"/>
      <c r="IUG3" s="208"/>
      <c r="IUH3" s="208"/>
      <c r="IUI3" s="208"/>
      <c r="IUJ3" s="208"/>
      <c r="IUK3" s="208"/>
      <c r="IUL3" s="208"/>
      <c r="IUM3" s="208"/>
      <c r="IUN3" s="208"/>
      <c r="IUO3" s="208"/>
      <c r="IUP3" s="208"/>
      <c r="IUQ3" s="208"/>
      <c r="IUR3" s="208"/>
      <c r="IUS3" s="208"/>
      <c r="IUT3" s="208"/>
      <c r="IUU3" s="208"/>
      <c r="IUV3" s="208"/>
      <c r="IUW3" s="208"/>
      <c r="IUX3" s="208"/>
      <c r="IUY3" s="208"/>
      <c r="IUZ3" s="208"/>
      <c r="IVA3" s="208"/>
      <c r="IVB3" s="208"/>
      <c r="IVC3" s="208"/>
      <c r="IVD3" s="208"/>
      <c r="IVE3" s="208"/>
      <c r="IVF3" s="208"/>
      <c r="IVG3" s="208"/>
      <c r="IVH3" s="208"/>
      <c r="IVI3" s="208"/>
      <c r="IVJ3" s="208"/>
      <c r="IVK3" s="208"/>
      <c r="IVL3" s="208"/>
      <c r="IVM3" s="208"/>
      <c r="IVN3" s="208"/>
      <c r="IVO3" s="208"/>
      <c r="IVP3" s="208"/>
      <c r="IVQ3" s="208"/>
      <c r="IVR3" s="208"/>
      <c r="IVS3" s="208"/>
      <c r="IVT3" s="208"/>
      <c r="IVU3" s="208"/>
      <c r="IVV3" s="208"/>
      <c r="IVW3" s="208"/>
      <c r="IVX3" s="208"/>
      <c r="IVY3" s="208"/>
      <c r="IVZ3" s="208"/>
      <c r="IWA3" s="208"/>
      <c r="IWB3" s="208"/>
      <c r="IWC3" s="208"/>
      <c r="IWD3" s="208"/>
      <c r="IWE3" s="208"/>
      <c r="IWF3" s="208"/>
      <c r="IWG3" s="208"/>
      <c r="IWH3" s="208"/>
      <c r="IWI3" s="208"/>
      <c r="IWJ3" s="208"/>
      <c r="IWK3" s="208"/>
      <c r="IWL3" s="208"/>
      <c r="IWM3" s="208"/>
      <c r="IWN3" s="208"/>
      <c r="IWO3" s="208"/>
      <c r="IWP3" s="208"/>
      <c r="IWQ3" s="208"/>
      <c r="IWR3" s="208"/>
      <c r="IWS3" s="208"/>
      <c r="IWT3" s="208"/>
      <c r="IWU3" s="208"/>
      <c r="IWV3" s="208"/>
      <c r="IWW3" s="208"/>
      <c r="IWX3" s="208"/>
      <c r="IWY3" s="208"/>
      <c r="IWZ3" s="208"/>
      <c r="IXA3" s="208"/>
      <c r="IXB3" s="208"/>
      <c r="IXC3" s="208"/>
      <c r="IXD3" s="208"/>
      <c r="IXE3" s="208"/>
      <c r="IXF3" s="208"/>
      <c r="IXG3" s="208"/>
      <c r="IXH3" s="208"/>
      <c r="IXI3" s="208"/>
      <c r="IXJ3" s="208"/>
      <c r="IXK3" s="208"/>
      <c r="IXL3" s="208"/>
      <c r="IXM3" s="208"/>
      <c r="IXN3" s="208"/>
      <c r="IXO3" s="208"/>
      <c r="IXP3" s="208"/>
      <c r="IXQ3" s="208"/>
      <c r="IXR3" s="208"/>
      <c r="IXS3" s="208"/>
      <c r="IXT3" s="208"/>
      <c r="IXU3" s="208"/>
      <c r="IXV3" s="208"/>
      <c r="IXW3" s="208"/>
      <c r="IXX3" s="208"/>
      <c r="IXY3" s="208"/>
      <c r="IXZ3" s="208"/>
      <c r="IYA3" s="208"/>
      <c r="IYB3" s="208"/>
      <c r="IYC3" s="208"/>
      <c r="IYD3" s="208"/>
      <c r="IYE3" s="208"/>
      <c r="IYF3" s="208"/>
      <c r="IYG3" s="208"/>
      <c r="IYH3" s="208"/>
      <c r="IYI3" s="208"/>
      <c r="IYJ3" s="208"/>
      <c r="IYK3" s="208"/>
      <c r="IYL3" s="208"/>
      <c r="IYM3" s="208"/>
      <c r="IYN3" s="208"/>
      <c r="IYO3" s="208"/>
      <c r="IYP3" s="208"/>
      <c r="IYQ3" s="208"/>
      <c r="IYR3" s="208"/>
      <c r="IYS3" s="208"/>
      <c r="IYT3" s="208"/>
      <c r="IYU3" s="208"/>
      <c r="IYV3" s="208"/>
      <c r="IYW3" s="208"/>
      <c r="IYX3" s="208"/>
      <c r="IYY3" s="208"/>
      <c r="IYZ3" s="208"/>
      <c r="IZA3" s="208"/>
      <c r="IZB3" s="208"/>
      <c r="IZC3" s="208"/>
      <c r="IZD3" s="208"/>
      <c r="IZE3" s="208"/>
      <c r="IZF3" s="208"/>
      <c r="IZG3" s="208"/>
      <c r="IZH3" s="208"/>
      <c r="IZI3" s="208"/>
      <c r="IZJ3" s="208"/>
      <c r="IZK3" s="208"/>
      <c r="IZL3" s="208"/>
      <c r="IZM3" s="208"/>
      <c r="IZN3" s="208"/>
      <c r="IZO3" s="208"/>
      <c r="IZP3" s="208"/>
      <c r="IZQ3" s="208"/>
      <c r="IZR3" s="208"/>
      <c r="IZS3" s="208"/>
      <c r="IZT3" s="208"/>
      <c r="IZU3" s="208"/>
      <c r="IZV3" s="208"/>
      <c r="IZW3" s="208"/>
      <c r="IZX3" s="208"/>
      <c r="IZY3" s="208"/>
      <c r="IZZ3" s="208"/>
      <c r="JAA3" s="208"/>
      <c r="JAB3" s="208"/>
      <c r="JAC3" s="208"/>
      <c r="JAD3" s="208"/>
      <c r="JAE3" s="208"/>
      <c r="JAF3" s="208"/>
      <c r="JAG3" s="208"/>
      <c r="JAH3" s="208"/>
      <c r="JAI3" s="208"/>
      <c r="JAJ3" s="208"/>
      <c r="JAK3" s="208"/>
      <c r="JAL3" s="208"/>
      <c r="JAM3" s="208"/>
      <c r="JAN3" s="208"/>
      <c r="JAO3" s="208"/>
      <c r="JAP3" s="208"/>
      <c r="JAQ3" s="208"/>
      <c r="JAR3" s="208"/>
      <c r="JAS3" s="208"/>
      <c r="JAT3" s="208"/>
      <c r="JAU3" s="208"/>
      <c r="JAV3" s="208"/>
      <c r="JAW3" s="208"/>
      <c r="JAX3" s="208"/>
      <c r="JAY3" s="208"/>
      <c r="JAZ3" s="208"/>
      <c r="JBA3" s="208"/>
      <c r="JBB3" s="208"/>
      <c r="JBC3" s="208"/>
      <c r="JBD3" s="208"/>
      <c r="JBE3" s="208"/>
      <c r="JBF3" s="208"/>
      <c r="JBG3" s="208"/>
      <c r="JBH3" s="208"/>
      <c r="JBI3" s="208"/>
      <c r="JBJ3" s="208"/>
      <c r="JBK3" s="208"/>
      <c r="JBL3" s="208"/>
      <c r="JBM3" s="208"/>
      <c r="JBN3" s="208"/>
      <c r="JBO3" s="208"/>
      <c r="JBP3" s="208"/>
      <c r="JBQ3" s="208"/>
      <c r="JBR3" s="208"/>
      <c r="JBS3" s="208"/>
      <c r="JBT3" s="208"/>
      <c r="JBU3" s="208"/>
      <c r="JBV3" s="208"/>
      <c r="JBW3" s="208"/>
      <c r="JBX3" s="208"/>
      <c r="JBY3" s="208"/>
      <c r="JBZ3" s="208"/>
      <c r="JCA3" s="208"/>
      <c r="JCB3" s="208"/>
      <c r="JCC3" s="208"/>
      <c r="JCD3" s="208"/>
      <c r="JCE3" s="208"/>
      <c r="JCF3" s="208"/>
      <c r="JCG3" s="208"/>
      <c r="JCH3" s="208"/>
      <c r="JCI3" s="208"/>
      <c r="JCJ3" s="208"/>
      <c r="JCK3" s="208"/>
      <c r="JCL3" s="208"/>
      <c r="JCM3" s="208"/>
      <c r="JCN3" s="208"/>
      <c r="JCO3" s="208"/>
      <c r="JCP3" s="208"/>
      <c r="JCQ3" s="208"/>
      <c r="JCR3" s="208"/>
      <c r="JCS3" s="208"/>
      <c r="JCT3" s="208"/>
      <c r="JCU3" s="208"/>
      <c r="JCV3" s="208"/>
      <c r="JCW3" s="208"/>
      <c r="JCX3" s="208"/>
      <c r="JCY3" s="208"/>
      <c r="JCZ3" s="208"/>
      <c r="JDA3" s="208"/>
      <c r="JDB3" s="208"/>
      <c r="JDC3" s="208"/>
      <c r="JDD3" s="208"/>
      <c r="JDE3" s="208"/>
      <c r="JDF3" s="208"/>
      <c r="JDG3" s="208"/>
      <c r="JDH3" s="208"/>
      <c r="JDI3" s="208"/>
      <c r="JDJ3" s="208"/>
      <c r="JDK3" s="208"/>
      <c r="JDL3" s="208"/>
      <c r="JDM3" s="208"/>
      <c r="JDN3" s="208"/>
      <c r="JDO3" s="208"/>
      <c r="JDP3" s="208"/>
      <c r="JDQ3" s="208"/>
      <c r="JDR3" s="208"/>
      <c r="JDS3" s="208"/>
      <c r="JDT3" s="208"/>
      <c r="JDU3" s="208"/>
      <c r="JDV3" s="208"/>
      <c r="JDW3" s="208"/>
      <c r="JDX3" s="208"/>
      <c r="JDY3" s="208"/>
      <c r="JDZ3" s="208"/>
      <c r="JEA3" s="208"/>
      <c r="JEB3" s="208"/>
      <c r="JEC3" s="208"/>
      <c r="JED3" s="208"/>
      <c r="JEE3" s="208"/>
      <c r="JEF3" s="208"/>
      <c r="JEG3" s="208"/>
      <c r="JEH3" s="208"/>
      <c r="JEI3" s="208"/>
      <c r="JEJ3" s="208"/>
      <c r="JEK3" s="208"/>
      <c r="JEL3" s="208"/>
      <c r="JEM3" s="208"/>
      <c r="JEN3" s="208"/>
      <c r="JEO3" s="208"/>
      <c r="JEP3" s="208"/>
      <c r="JEQ3" s="208"/>
      <c r="JER3" s="208"/>
      <c r="JES3" s="208"/>
      <c r="JET3" s="208"/>
      <c r="JEU3" s="208"/>
      <c r="JEV3" s="208"/>
      <c r="JEW3" s="208"/>
      <c r="JEX3" s="208"/>
      <c r="JEY3" s="208"/>
      <c r="JEZ3" s="208"/>
      <c r="JFA3" s="208"/>
      <c r="JFB3" s="208"/>
      <c r="JFC3" s="208"/>
      <c r="JFD3" s="208"/>
      <c r="JFE3" s="208"/>
      <c r="JFF3" s="208"/>
      <c r="JFG3" s="208"/>
      <c r="JFH3" s="208"/>
      <c r="JFI3" s="208"/>
      <c r="JFJ3" s="208"/>
      <c r="JFK3" s="208"/>
      <c r="JFL3" s="208"/>
      <c r="JFM3" s="208"/>
      <c r="JFN3" s="208"/>
      <c r="JFO3" s="208"/>
      <c r="JFP3" s="208"/>
      <c r="JFQ3" s="208"/>
      <c r="JFR3" s="208"/>
      <c r="JFS3" s="208"/>
      <c r="JFT3" s="208"/>
      <c r="JFU3" s="208"/>
      <c r="JFV3" s="208"/>
      <c r="JFW3" s="208"/>
      <c r="JFX3" s="208"/>
      <c r="JFY3" s="208"/>
      <c r="JFZ3" s="208"/>
      <c r="JGA3" s="208"/>
      <c r="JGB3" s="208"/>
      <c r="JGC3" s="208"/>
      <c r="JGD3" s="208"/>
      <c r="JGE3" s="208"/>
      <c r="JGF3" s="208"/>
      <c r="JGG3" s="208"/>
      <c r="JGH3" s="208"/>
      <c r="JGI3" s="208"/>
      <c r="JGJ3" s="208"/>
      <c r="JGK3" s="208"/>
      <c r="JGL3" s="208"/>
      <c r="JGM3" s="208"/>
      <c r="JGN3" s="208"/>
      <c r="JGO3" s="208"/>
      <c r="JGP3" s="208"/>
      <c r="JGQ3" s="208"/>
      <c r="JGR3" s="208"/>
      <c r="JGS3" s="208"/>
      <c r="JGT3" s="208"/>
      <c r="JGU3" s="208"/>
      <c r="JGV3" s="208"/>
      <c r="JGW3" s="208"/>
      <c r="JGX3" s="208"/>
      <c r="JGY3" s="208"/>
      <c r="JGZ3" s="208"/>
      <c r="JHA3" s="208"/>
      <c r="JHB3" s="208"/>
      <c r="JHC3" s="208"/>
      <c r="JHD3" s="208"/>
      <c r="JHE3" s="208"/>
      <c r="JHF3" s="208"/>
      <c r="JHG3" s="208"/>
      <c r="JHH3" s="208"/>
      <c r="JHI3" s="208"/>
      <c r="JHJ3" s="208"/>
      <c r="JHK3" s="208"/>
      <c r="JHL3" s="208"/>
      <c r="JHM3" s="208"/>
      <c r="JHN3" s="208"/>
      <c r="JHO3" s="208"/>
      <c r="JHP3" s="208"/>
      <c r="JHQ3" s="208"/>
      <c r="JHR3" s="208"/>
      <c r="JHS3" s="208"/>
      <c r="JHT3" s="208"/>
      <c r="JHU3" s="208"/>
      <c r="JHV3" s="208"/>
      <c r="JHW3" s="208"/>
      <c r="JHX3" s="208"/>
      <c r="JHY3" s="208"/>
      <c r="JHZ3" s="208"/>
      <c r="JIA3" s="208"/>
      <c r="JIB3" s="208"/>
      <c r="JIC3" s="208"/>
      <c r="JID3" s="208"/>
      <c r="JIE3" s="208"/>
      <c r="JIF3" s="208"/>
      <c r="JIG3" s="208"/>
      <c r="JIH3" s="208"/>
      <c r="JII3" s="208"/>
      <c r="JIJ3" s="208"/>
      <c r="JIK3" s="208"/>
      <c r="JIL3" s="208"/>
      <c r="JIM3" s="208"/>
      <c r="JIN3" s="208"/>
      <c r="JIO3" s="208"/>
      <c r="JIP3" s="208"/>
      <c r="JIQ3" s="208"/>
      <c r="JIR3" s="208"/>
      <c r="JIS3" s="208"/>
      <c r="JIT3" s="208"/>
      <c r="JIU3" s="208"/>
      <c r="JIV3" s="208"/>
      <c r="JIW3" s="208"/>
      <c r="JIX3" s="208"/>
      <c r="JIY3" s="208"/>
      <c r="JIZ3" s="208"/>
      <c r="JJA3" s="208"/>
      <c r="JJB3" s="208"/>
      <c r="JJC3" s="208"/>
      <c r="JJD3" s="208"/>
      <c r="JJE3" s="208"/>
      <c r="JJF3" s="208"/>
      <c r="JJG3" s="208"/>
      <c r="JJH3" s="208"/>
      <c r="JJI3" s="208"/>
      <c r="JJJ3" s="208"/>
      <c r="JJK3" s="208"/>
      <c r="JJL3" s="208"/>
      <c r="JJM3" s="208"/>
      <c r="JJN3" s="208"/>
      <c r="JJO3" s="208"/>
      <c r="JJP3" s="208"/>
      <c r="JJQ3" s="208"/>
      <c r="JJR3" s="208"/>
      <c r="JJS3" s="208"/>
      <c r="JJT3" s="208"/>
      <c r="JJU3" s="208"/>
      <c r="JJV3" s="208"/>
      <c r="JJW3" s="208"/>
      <c r="JJX3" s="208"/>
      <c r="JJY3" s="208"/>
      <c r="JJZ3" s="208"/>
      <c r="JKA3" s="208"/>
      <c r="JKB3" s="208"/>
      <c r="JKC3" s="208"/>
      <c r="JKD3" s="208"/>
      <c r="JKE3" s="208"/>
      <c r="JKF3" s="208"/>
      <c r="JKG3" s="208"/>
      <c r="JKH3" s="208"/>
      <c r="JKI3" s="208"/>
      <c r="JKJ3" s="208"/>
      <c r="JKK3" s="208"/>
      <c r="JKL3" s="208"/>
      <c r="JKM3" s="208"/>
      <c r="JKN3" s="208"/>
      <c r="JKO3" s="208"/>
      <c r="JKP3" s="208"/>
      <c r="JKQ3" s="208"/>
      <c r="JKR3" s="208"/>
      <c r="JKS3" s="208"/>
      <c r="JKT3" s="208"/>
      <c r="JKU3" s="208"/>
      <c r="JKV3" s="208"/>
      <c r="JKW3" s="208"/>
      <c r="JKX3" s="208"/>
      <c r="JKY3" s="208"/>
      <c r="JKZ3" s="208"/>
      <c r="JLA3" s="208"/>
      <c r="JLB3" s="208"/>
      <c r="JLC3" s="208"/>
      <c r="JLD3" s="208"/>
      <c r="JLE3" s="208"/>
      <c r="JLF3" s="208"/>
      <c r="JLG3" s="208"/>
      <c r="JLH3" s="208"/>
      <c r="JLI3" s="208"/>
      <c r="JLJ3" s="208"/>
      <c r="JLK3" s="208"/>
      <c r="JLL3" s="208"/>
      <c r="JLM3" s="208"/>
      <c r="JLN3" s="208"/>
      <c r="JLO3" s="208"/>
      <c r="JLP3" s="208"/>
      <c r="JLQ3" s="208"/>
      <c r="JLR3" s="208"/>
      <c r="JLS3" s="208"/>
      <c r="JLT3" s="208"/>
      <c r="JLU3" s="208"/>
      <c r="JLV3" s="208"/>
      <c r="JLW3" s="208"/>
      <c r="JLX3" s="208"/>
      <c r="JLY3" s="208"/>
      <c r="JLZ3" s="208"/>
      <c r="JMA3" s="208"/>
      <c r="JMB3" s="208"/>
      <c r="JMC3" s="208"/>
      <c r="JMD3" s="208"/>
      <c r="JME3" s="208"/>
      <c r="JMF3" s="208"/>
      <c r="JMG3" s="208"/>
      <c r="JMH3" s="208"/>
      <c r="JMI3" s="208"/>
      <c r="JMJ3" s="208"/>
      <c r="JMK3" s="208"/>
      <c r="JML3" s="208"/>
      <c r="JMM3" s="208"/>
      <c r="JMN3" s="208"/>
      <c r="JMO3" s="208"/>
      <c r="JMP3" s="208"/>
      <c r="JMQ3" s="208"/>
      <c r="JMR3" s="208"/>
      <c r="JMS3" s="208"/>
      <c r="JMT3" s="208"/>
      <c r="JMU3" s="208"/>
      <c r="JMV3" s="208"/>
      <c r="JMW3" s="208"/>
      <c r="JMX3" s="208"/>
      <c r="JMY3" s="208"/>
      <c r="JMZ3" s="208"/>
      <c r="JNA3" s="208"/>
      <c r="JNB3" s="208"/>
      <c r="JNC3" s="208"/>
      <c r="JND3" s="208"/>
      <c r="JNE3" s="208"/>
      <c r="JNF3" s="208"/>
      <c r="JNG3" s="208"/>
      <c r="JNH3" s="208"/>
      <c r="JNI3" s="208"/>
      <c r="JNJ3" s="208"/>
      <c r="JNK3" s="208"/>
      <c r="JNL3" s="208"/>
      <c r="JNM3" s="208"/>
      <c r="JNN3" s="208"/>
      <c r="JNO3" s="208"/>
      <c r="JNP3" s="208"/>
      <c r="JNQ3" s="208"/>
      <c r="JNR3" s="208"/>
      <c r="JNS3" s="208"/>
      <c r="JNT3" s="208"/>
      <c r="JNU3" s="208"/>
      <c r="JNV3" s="208"/>
      <c r="JNW3" s="208"/>
      <c r="JNX3" s="208"/>
      <c r="JNY3" s="208"/>
      <c r="JNZ3" s="208"/>
      <c r="JOA3" s="208"/>
      <c r="JOB3" s="208"/>
      <c r="JOC3" s="208"/>
      <c r="JOD3" s="208"/>
      <c r="JOE3" s="208"/>
      <c r="JOF3" s="208"/>
      <c r="JOG3" s="208"/>
      <c r="JOH3" s="208"/>
      <c r="JOI3" s="208"/>
      <c r="JOJ3" s="208"/>
      <c r="JOK3" s="208"/>
      <c r="JOL3" s="208"/>
      <c r="JOM3" s="208"/>
      <c r="JON3" s="208"/>
      <c r="JOO3" s="208"/>
      <c r="JOP3" s="208"/>
      <c r="JOQ3" s="208"/>
      <c r="JOR3" s="208"/>
      <c r="JOS3" s="208"/>
      <c r="JOT3" s="208"/>
      <c r="JOU3" s="208"/>
      <c r="JOV3" s="208"/>
      <c r="JOW3" s="208"/>
      <c r="JOX3" s="208"/>
      <c r="JOY3" s="208"/>
      <c r="JOZ3" s="208"/>
      <c r="JPA3" s="208"/>
      <c r="JPB3" s="208"/>
      <c r="JPC3" s="208"/>
      <c r="JPD3" s="208"/>
      <c r="JPE3" s="208"/>
      <c r="JPF3" s="208"/>
      <c r="JPG3" s="208"/>
      <c r="JPH3" s="208"/>
      <c r="JPI3" s="208"/>
      <c r="JPJ3" s="208"/>
      <c r="JPK3" s="208"/>
      <c r="JPL3" s="208"/>
      <c r="JPM3" s="208"/>
      <c r="JPN3" s="208"/>
      <c r="JPO3" s="208"/>
      <c r="JPP3" s="208"/>
      <c r="JPQ3" s="208"/>
      <c r="JPR3" s="208"/>
      <c r="JPS3" s="208"/>
      <c r="JPT3" s="208"/>
      <c r="JPU3" s="208"/>
      <c r="JPV3" s="208"/>
      <c r="JPW3" s="208"/>
      <c r="JPX3" s="208"/>
      <c r="JPY3" s="208"/>
      <c r="JPZ3" s="208"/>
      <c r="JQA3" s="208"/>
      <c r="JQB3" s="208"/>
      <c r="JQC3" s="208"/>
      <c r="JQD3" s="208"/>
      <c r="JQE3" s="208"/>
      <c r="JQF3" s="208"/>
      <c r="JQG3" s="208"/>
      <c r="JQH3" s="208"/>
      <c r="JQI3" s="208"/>
      <c r="JQJ3" s="208"/>
      <c r="JQK3" s="208"/>
      <c r="JQL3" s="208"/>
      <c r="JQM3" s="208"/>
      <c r="JQN3" s="208"/>
      <c r="JQO3" s="208"/>
      <c r="JQP3" s="208"/>
      <c r="JQQ3" s="208"/>
      <c r="JQR3" s="208"/>
      <c r="JQS3" s="208"/>
      <c r="JQT3" s="208"/>
      <c r="JQU3" s="208"/>
      <c r="JQV3" s="208"/>
      <c r="JQW3" s="208"/>
      <c r="JQX3" s="208"/>
      <c r="JQY3" s="208"/>
      <c r="JQZ3" s="208"/>
      <c r="JRA3" s="208"/>
      <c r="JRB3" s="208"/>
      <c r="JRC3" s="208"/>
      <c r="JRD3" s="208"/>
      <c r="JRE3" s="208"/>
      <c r="JRF3" s="208"/>
      <c r="JRG3" s="208"/>
      <c r="JRH3" s="208"/>
      <c r="JRI3" s="208"/>
      <c r="JRJ3" s="208"/>
      <c r="JRK3" s="208"/>
      <c r="JRL3" s="208"/>
      <c r="JRM3" s="208"/>
      <c r="JRN3" s="208"/>
      <c r="JRO3" s="208"/>
      <c r="JRP3" s="208"/>
      <c r="JRQ3" s="208"/>
      <c r="JRR3" s="208"/>
      <c r="JRS3" s="208"/>
      <c r="JRT3" s="208"/>
      <c r="JRU3" s="208"/>
      <c r="JRV3" s="208"/>
      <c r="JRW3" s="208"/>
      <c r="JRX3" s="208"/>
      <c r="JRY3" s="208"/>
      <c r="JRZ3" s="208"/>
      <c r="JSA3" s="208"/>
      <c r="JSB3" s="208"/>
      <c r="JSC3" s="208"/>
      <c r="JSD3" s="208"/>
      <c r="JSE3" s="208"/>
      <c r="JSF3" s="208"/>
      <c r="JSG3" s="208"/>
      <c r="JSH3" s="208"/>
      <c r="JSI3" s="208"/>
      <c r="JSJ3" s="208"/>
      <c r="JSK3" s="208"/>
      <c r="JSL3" s="208"/>
      <c r="JSM3" s="208"/>
      <c r="JSN3" s="208"/>
      <c r="JSO3" s="208"/>
      <c r="JSP3" s="208"/>
      <c r="JSQ3" s="208"/>
      <c r="JSR3" s="208"/>
      <c r="JSS3" s="208"/>
      <c r="JST3" s="208"/>
      <c r="JSU3" s="208"/>
      <c r="JSV3" s="208"/>
      <c r="JSW3" s="208"/>
      <c r="JSX3" s="208"/>
      <c r="JSY3" s="208"/>
      <c r="JSZ3" s="208"/>
      <c r="JTA3" s="208"/>
      <c r="JTB3" s="208"/>
      <c r="JTC3" s="208"/>
      <c r="JTD3" s="208"/>
      <c r="JTE3" s="208"/>
      <c r="JTF3" s="208"/>
      <c r="JTG3" s="208"/>
      <c r="JTH3" s="208"/>
      <c r="JTI3" s="208"/>
      <c r="JTJ3" s="208"/>
      <c r="JTK3" s="208"/>
      <c r="JTL3" s="208"/>
      <c r="JTM3" s="208"/>
      <c r="JTN3" s="208"/>
      <c r="JTO3" s="208"/>
      <c r="JTP3" s="208"/>
      <c r="JTQ3" s="208"/>
      <c r="JTR3" s="208"/>
      <c r="JTS3" s="208"/>
      <c r="JTT3" s="208"/>
      <c r="JTU3" s="208"/>
      <c r="JTV3" s="208"/>
      <c r="JTW3" s="208"/>
      <c r="JTX3" s="208"/>
      <c r="JTY3" s="208"/>
      <c r="JTZ3" s="208"/>
      <c r="JUA3" s="208"/>
      <c r="JUB3" s="208"/>
      <c r="JUC3" s="208"/>
      <c r="JUD3" s="208"/>
      <c r="JUE3" s="208"/>
      <c r="JUF3" s="208"/>
      <c r="JUG3" s="208"/>
      <c r="JUH3" s="208"/>
      <c r="JUI3" s="208"/>
      <c r="JUJ3" s="208"/>
      <c r="JUK3" s="208"/>
      <c r="JUL3" s="208"/>
      <c r="JUM3" s="208"/>
      <c r="JUN3" s="208"/>
      <c r="JUO3" s="208"/>
      <c r="JUP3" s="208"/>
      <c r="JUQ3" s="208"/>
      <c r="JUR3" s="208"/>
      <c r="JUS3" s="208"/>
      <c r="JUT3" s="208"/>
      <c r="JUU3" s="208"/>
      <c r="JUV3" s="208"/>
      <c r="JUW3" s="208"/>
      <c r="JUX3" s="208"/>
      <c r="JUY3" s="208"/>
      <c r="JUZ3" s="208"/>
      <c r="JVA3" s="208"/>
      <c r="JVB3" s="208"/>
      <c r="JVC3" s="208"/>
      <c r="JVD3" s="208"/>
      <c r="JVE3" s="208"/>
      <c r="JVF3" s="208"/>
      <c r="JVG3" s="208"/>
      <c r="JVH3" s="208"/>
      <c r="JVI3" s="208"/>
      <c r="JVJ3" s="208"/>
      <c r="JVK3" s="208"/>
      <c r="JVL3" s="208"/>
      <c r="JVM3" s="208"/>
      <c r="JVN3" s="208"/>
      <c r="JVO3" s="208"/>
      <c r="JVP3" s="208"/>
      <c r="JVQ3" s="208"/>
      <c r="JVR3" s="208"/>
      <c r="JVS3" s="208"/>
      <c r="JVT3" s="208"/>
      <c r="JVU3" s="208"/>
      <c r="JVV3" s="208"/>
      <c r="JVW3" s="208"/>
      <c r="JVX3" s="208"/>
      <c r="JVY3" s="208"/>
      <c r="JVZ3" s="208"/>
      <c r="JWA3" s="208"/>
      <c r="JWB3" s="208"/>
      <c r="JWC3" s="208"/>
      <c r="JWD3" s="208"/>
      <c r="JWE3" s="208"/>
      <c r="JWF3" s="208"/>
      <c r="JWG3" s="208"/>
      <c r="JWH3" s="208"/>
      <c r="JWI3" s="208"/>
      <c r="JWJ3" s="208"/>
      <c r="JWK3" s="208"/>
      <c r="JWL3" s="208"/>
      <c r="JWM3" s="208"/>
      <c r="JWN3" s="208"/>
      <c r="JWO3" s="208"/>
      <c r="JWP3" s="208"/>
      <c r="JWQ3" s="208"/>
      <c r="JWR3" s="208"/>
      <c r="JWS3" s="208"/>
      <c r="JWT3" s="208"/>
      <c r="JWU3" s="208"/>
      <c r="JWV3" s="208"/>
      <c r="JWW3" s="208"/>
      <c r="JWX3" s="208"/>
      <c r="JWY3" s="208"/>
      <c r="JWZ3" s="208"/>
      <c r="JXA3" s="208"/>
      <c r="JXB3" s="208"/>
      <c r="JXC3" s="208"/>
      <c r="JXD3" s="208"/>
      <c r="JXE3" s="208"/>
      <c r="JXF3" s="208"/>
      <c r="JXG3" s="208"/>
      <c r="JXH3" s="208"/>
      <c r="JXI3" s="208"/>
      <c r="JXJ3" s="208"/>
      <c r="JXK3" s="208"/>
      <c r="JXL3" s="208"/>
      <c r="JXM3" s="208"/>
      <c r="JXN3" s="208"/>
      <c r="JXO3" s="208"/>
      <c r="JXP3" s="208"/>
      <c r="JXQ3" s="208"/>
      <c r="JXR3" s="208"/>
      <c r="JXS3" s="208"/>
      <c r="JXT3" s="208"/>
      <c r="JXU3" s="208"/>
      <c r="JXV3" s="208"/>
      <c r="JXW3" s="208"/>
      <c r="JXX3" s="208"/>
      <c r="JXY3" s="208"/>
      <c r="JXZ3" s="208"/>
      <c r="JYA3" s="208"/>
      <c r="JYB3" s="208"/>
      <c r="JYC3" s="208"/>
      <c r="JYD3" s="208"/>
      <c r="JYE3" s="208"/>
      <c r="JYF3" s="208"/>
      <c r="JYG3" s="208"/>
      <c r="JYH3" s="208"/>
      <c r="JYI3" s="208"/>
      <c r="JYJ3" s="208"/>
      <c r="JYK3" s="208"/>
      <c r="JYL3" s="208"/>
      <c r="JYM3" s="208"/>
      <c r="JYN3" s="208"/>
      <c r="JYO3" s="208"/>
      <c r="JYP3" s="208"/>
      <c r="JYQ3" s="208"/>
      <c r="JYR3" s="208"/>
      <c r="JYS3" s="208"/>
      <c r="JYT3" s="208"/>
      <c r="JYU3" s="208"/>
      <c r="JYV3" s="208"/>
      <c r="JYW3" s="208"/>
      <c r="JYX3" s="208"/>
      <c r="JYY3" s="208"/>
      <c r="JYZ3" s="208"/>
      <c r="JZA3" s="208"/>
      <c r="JZB3" s="208"/>
      <c r="JZC3" s="208"/>
      <c r="JZD3" s="208"/>
      <c r="JZE3" s="208"/>
      <c r="JZF3" s="208"/>
      <c r="JZG3" s="208"/>
      <c r="JZH3" s="208"/>
      <c r="JZI3" s="208"/>
      <c r="JZJ3" s="208"/>
      <c r="JZK3" s="208"/>
      <c r="JZL3" s="208"/>
      <c r="JZM3" s="208"/>
      <c r="JZN3" s="208"/>
      <c r="JZO3" s="208"/>
      <c r="JZP3" s="208"/>
      <c r="JZQ3" s="208"/>
      <c r="JZR3" s="208"/>
      <c r="JZS3" s="208"/>
      <c r="JZT3" s="208"/>
      <c r="JZU3" s="208"/>
      <c r="JZV3" s="208"/>
      <c r="JZW3" s="208"/>
      <c r="JZX3" s="208"/>
      <c r="JZY3" s="208"/>
      <c r="JZZ3" s="208"/>
      <c r="KAA3" s="208"/>
      <c r="KAB3" s="208"/>
      <c r="KAC3" s="208"/>
      <c r="KAD3" s="208"/>
      <c r="KAE3" s="208"/>
      <c r="KAF3" s="208"/>
      <c r="KAG3" s="208"/>
      <c r="KAH3" s="208"/>
      <c r="KAI3" s="208"/>
      <c r="KAJ3" s="208"/>
      <c r="KAK3" s="208"/>
      <c r="KAL3" s="208"/>
      <c r="KAM3" s="208"/>
      <c r="KAN3" s="208"/>
      <c r="KAO3" s="208"/>
      <c r="KAP3" s="208"/>
      <c r="KAQ3" s="208"/>
      <c r="KAR3" s="208"/>
      <c r="KAS3" s="208"/>
      <c r="KAT3" s="208"/>
      <c r="KAU3" s="208"/>
      <c r="KAV3" s="208"/>
      <c r="KAW3" s="208"/>
      <c r="KAX3" s="208"/>
      <c r="KAY3" s="208"/>
      <c r="KAZ3" s="208"/>
      <c r="KBA3" s="208"/>
      <c r="KBB3" s="208"/>
      <c r="KBC3" s="208"/>
      <c r="KBD3" s="208"/>
      <c r="KBE3" s="208"/>
      <c r="KBF3" s="208"/>
      <c r="KBG3" s="208"/>
      <c r="KBH3" s="208"/>
      <c r="KBI3" s="208"/>
      <c r="KBJ3" s="208"/>
      <c r="KBK3" s="208"/>
      <c r="KBL3" s="208"/>
      <c r="KBM3" s="208"/>
      <c r="KBN3" s="208"/>
      <c r="KBO3" s="208"/>
      <c r="KBP3" s="208"/>
      <c r="KBQ3" s="208"/>
      <c r="KBR3" s="208"/>
      <c r="KBS3" s="208"/>
      <c r="KBT3" s="208"/>
      <c r="KBU3" s="208"/>
      <c r="KBV3" s="208"/>
      <c r="KBW3" s="208"/>
      <c r="KBX3" s="208"/>
      <c r="KBY3" s="208"/>
      <c r="KBZ3" s="208"/>
      <c r="KCA3" s="208"/>
      <c r="KCB3" s="208"/>
      <c r="KCC3" s="208"/>
      <c r="KCD3" s="208"/>
      <c r="KCE3" s="208"/>
      <c r="KCF3" s="208"/>
      <c r="KCG3" s="208"/>
      <c r="KCH3" s="208"/>
      <c r="KCI3" s="208"/>
      <c r="KCJ3" s="208"/>
      <c r="KCK3" s="208"/>
      <c r="KCL3" s="208"/>
      <c r="KCM3" s="208"/>
      <c r="KCN3" s="208"/>
      <c r="KCO3" s="208"/>
      <c r="KCP3" s="208"/>
      <c r="KCQ3" s="208"/>
      <c r="KCR3" s="208"/>
      <c r="KCS3" s="208"/>
      <c r="KCT3" s="208"/>
      <c r="KCU3" s="208"/>
      <c r="KCV3" s="208"/>
      <c r="KCW3" s="208"/>
      <c r="KCX3" s="208"/>
      <c r="KCY3" s="208"/>
      <c r="KCZ3" s="208"/>
      <c r="KDA3" s="208"/>
      <c r="KDB3" s="208"/>
      <c r="KDC3" s="208"/>
      <c r="KDD3" s="208"/>
      <c r="KDE3" s="208"/>
      <c r="KDF3" s="208"/>
      <c r="KDG3" s="208"/>
      <c r="KDH3" s="208"/>
      <c r="KDI3" s="208"/>
      <c r="KDJ3" s="208"/>
      <c r="KDK3" s="208"/>
      <c r="KDL3" s="208"/>
      <c r="KDM3" s="208"/>
      <c r="KDN3" s="208"/>
      <c r="KDO3" s="208"/>
      <c r="KDP3" s="208"/>
      <c r="KDQ3" s="208"/>
      <c r="KDR3" s="208"/>
      <c r="KDS3" s="208"/>
      <c r="KDT3" s="208"/>
      <c r="KDU3" s="208"/>
      <c r="KDV3" s="208"/>
      <c r="KDW3" s="208"/>
      <c r="KDX3" s="208"/>
      <c r="KDY3" s="208"/>
      <c r="KDZ3" s="208"/>
      <c r="KEA3" s="208"/>
      <c r="KEB3" s="208"/>
      <c r="KEC3" s="208"/>
      <c r="KED3" s="208"/>
      <c r="KEE3" s="208"/>
      <c r="KEF3" s="208"/>
      <c r="KEG3" s="208"/>
      <c r="KEH3" s="208"/>
      <c r="KEI3" s="208"/>
      <c r="KEJ3" s="208"/>
      <c r="KEK3" s="208"/>
      <c r="KEL3" s="208"/>
      <c r="KEM3" s="208"/>
      <c r="KEN3" s="208"/>
      <c r="KEO3" s="208"/>
      <c r="KEP3" s="208"/>
      <c r="KEQ3" s="208"/>
      <c r="KER3" s="208"/>
      <c r="KES3" s="208"/>
      <c r="KET3" s="208"/>
      <c r="KEU3" s="208"/>
      <c r="KEV3" s="208"/>
      <c r="KEW3" s="208"/>
      <c r="KEX3" s="208"/>
      <c r="KEY3" s="208"/>
      <c r="KEZ3" s="208"/>
      <c r="KFA3" s="208"/>
      <c r="KFB3" s="208"/>
      <c r="KFC3" s="208"/>
      <c r="KFD3" s="208"/>
      <c r="KFE3" s="208"/>
      <c r="KFF3" s="208"/>
      <c r="KFG3" s="208"/>
      <c r="KFH3" s="208"/>
      <c r="KFI3" s="208"/>
      <c r="KFJ3" s="208"/>
      <c r="KFK3" s="208"/>
      <c r="KFL3" s="208"/>
      <c r="KFM3" s="208"/>
      <c r="KFN3" s="208"/>
      <c r="KFO3" s="208"/>
      <c r="KFP3" s="208"/>
      <c r="KFQ3" s="208"/>
      <c r="KFR3" s="208"/>
      <c r="KFS3" s="208"/>
      <c r="KFT3" s="208"/>
      <c r="KFU3" s="208"/>
      <c r="KFV3" s="208"/>
      <c r="KFW3" s="208"/>
      <c r="KFX3" s="208"/>
      <c r="KFY3" s="208"/>
      <c r="KFZ3" s="208"/>
      <c r="KGA3" s="208"/>
      <c r="KGB3" s="208"/>
      <c r="KGC3" s="208"/>
      <c r="KGD3" s="208"/>
      <c r="KGE3" s="208"/>
      <c r="KGF3" s="208"/>
      <c r="KGG3" s="208"/>
      <c r="KGH3" s="208"/>
      <c r="KGI3" s="208"/>
      <c r="KGJ3" s="208"/>
      <c r="KGK3" s="208"/>
      <c r="KGL3" s="208"/>
      <c r="KGM3" s="208"/>
      <c r="KGN3" s="208"/>
      <c r="KGO3" s="208"/>
      <c r="KGP3" s="208"/>
      <c r="KGQ3" s="208"/>
      <c r="KGR3" s="208"/>
      <c r="KGS3" s="208"/>
      <c r="KGT3" s="208"/>
      <c r="KGU3" s="208"/>
      <c r="KGV3" s="208"/>
      <c r="KGW3" s="208"/>
      <c r="KGX3" s="208"/>
      <c r="KGY3" s="208"/>
      <c r="KGZ3" s="208"/>
      <c r="KHA3" s="208"/>
      <c r="KHB3" s="208"/>
      <c r="KHC3" s="208"/>
      <c r="KHD3" s="208"/>
      <c r="KHE3" s="208"/>
      <c r="KHF3" s="208"/>
      <c r="KHG3" s="208"/>
      <c r="KHH3" s="208"/>
      <c r="KHI3" s="208"/>
      <c r="KHJ3" s="208"/>
      <c r="KHK3" s="208"/>
      <c r="KHL3" s="208"/>
      <c r="KHM3" s="208"/>
      <c r="KHN3" s="208"/>
      <c r="KHO3" s="208"/>
      <c r="KHP3" s="208"/>
      <c r="KHQ3" s="208"/>
      <c r="KHR3" s="208"/>
      <c r="KHS3" s="208"/>
      <c r="KHT3" s="208"/>
      <c r="KHU3" s="208"/>
      <c r="KHV3" s="208"/>
      <c r="KHW3" s="208"/>
      <c r="KHX3" s="208"/>
      <c r="KHY3" s="208"/>
      <c r="KHZ3" s="208"/>
      <c r="KIA3" s="208"/>
      <c r="KIB3" s="208"/>
      <c r="KIC3" s="208"/>
      <c r="KID3" s="208"/>
      <c r="KIE3" s="208"/>
      <c r="KIF3" s="208"/>
      <c r="KIG3" s="208"/>
      <c r="KIH3" s="208"/>
      <c r="KII3" s="208"/>
      <c r="KIJ3" s="208"/>
      <c r="KIK3" s="208"/>
      <c r="KIL3" s="208"/>
      <c r="KIM3" s="208"/>
      <c r="KIN3" s="208"/>
      <c r="KIO3" s="208"/>
      <c r="KIP3" s="208"/>
      <c r="KIQ3" s="208"/>
      <c r="KIR3" s="208"/>
      <c r="KIS3" s="208"/>
      <c r="KIT3" s="208"/>
      <c r="KIU3" s="208"/>
      <c r="KIV3" s="208"/>
      <c r="KIW3" s="208"/>
      <c r="KIX3" s="208"/>
      <c r="KIY3" s="208"/>
      <c r="KIZ3" s="208"/>
      <c r="KJA3" s="208"/>
      <c r="KJB3" s="208"/>
      <c r="KJC3" s="208"/>
      <c r="KJD3" s="208"/>
      <c r="KJE3" s="208"/>
      <c r="KJF3" s="208"/>
      <c r="KJG3" s="208"/>
      <c r="KJH3" s="208"/>
      <c r="KJI3" s="208"/>
      <c r="KJJ3" s="208"/>
      <c r="KJK3" s="208"/>
      <c r="KJL3" s="208"/>
      <c r="KJM3" s="208"/>
      <c r="KJN3" s="208"/>
      <c r="KJO3" s="208"/>
      <c r="KJP3" s="208"/>
      <c r="KJQ3" s="208"/>
      <c r="KJR3" s="208"/>
      <c r="KJS3" s="208"/>
      <c r="KJT3" s="208"/>
      <c r="KJU3" s="208"/>
      <c r="KJV3" s="208"/>
      <c r="KJW3" s="208"/>
      <c r="KJX3" s="208"/>
      <c r="KJY3" s="208"/>
      <c r="KJZ3" s="208"/>
      <c r="KKA3" s="208"/>
      <c r="KKB3" s="208"/>
      <c r="KKC3" s="208"/>
      <c r="KKD3" s="208"/>
      <c r="KKE3" s="208"/>
      <c r="KKF3" s="208"/>
      <c r="KKG3" s="208"/>
      <c r="KKH3" s="208"/>
      <c r="KKI3" s="208"/>
      <c r="KKJ3" s="208"/>
      <c r="KKK3" s="208"/>
      <c r="KKL3" s="208"/>
      <c r="KKM3" s="208"/>
      <c r="KKN3" s="208"/>
      <c r="KKO3" s="208"/>
      <c r="KKP3" s="208"/>
      <c r="KKQ3" s="208"/>
      <c r="KKR3" s="208"/>
      <c r="KKS3" s="208"/>
      <c r="KKT3" s="208"/>
      <c r="KKU3" s="208"/>
      <c r="KKV3" s="208"/>
      <c r="KKW3" s="208"/>
      <c r="KKX3" s="208"/>
      <c r="KKY3" s="208"/>
      <c r="KKZ3" s="208"/>
      <c r="KLA3" s="208"/>
      <c r="KLB3" s="208"/>
      <c r="KLC3" s="208"/>
      <c r="KLD3" s="208"/>
      <c r="KLE3" s="208"/>
      <c r="KLF3" s="208"/>
      <c r="KLG3" s="208"/>
      <c r="KLH3" s="208"/>
      <c r="KLI3" s="208"/>
      <c r="KLJ3" s="208"/>
      <c r="KLK3" s="208"/>
      <c r="KLL3" s="208"/>
      <c r="KLM3" s="208"/>
      <c r="KLN3" s="208"/>
      <c r="KLO3" s="208"/>
      <c r="KLP3" s="208"/>
      <c r="KLQ3" s="208"/>
      <c r="KLR3" s="208"/>
      <c r="KLS3" s="208"/>
      <c r="KLT3" s="208"/>
      <c r="KLU3" s="208"/>
      <c r="KLV3" s="208"/>
      <c r="KLW3" s="208"/>
      <c r="KLX3" s="208"/>
      <c r="KLY3" s="208"/>
      <c r="KLZ3" s="208"/>
      <c r="KMA3" s="208"/>
      <c r="KMB3" s="208"/>
      <c r="KMC3" s="208"/>
      <c r="KMD3" s="208"/>
      <c r="KME3" s="208"/>
      <c r="KMF3" s="208"/>
      <c r="KMG3" s="208"/>
      <c r="KMH3" s="208"/>
      <c r="KMI3" s="208"/>
      <c r="KMJ3" s="208"/>
      <c r="KMK3" s="208"/>
      <c r="KML3" s="208"/>
      <c r="KMM3" s="208"/>
      <c r="KMN3" s="208"/>
      <c r="KMO3" s="208"/>
      <c r="KMP3" s="208"/>
      <c r="KMQ3" s="208"/>
      <c r="KMR3" s="208"/>
      <c r="KMS3" s="208"/>
      <c r="KMT3" s="208"/>
      <c r="KMU3" s="208"/>
      <c r="KMV3" s="208"/>
      <c r="KMW3" s="208"/>
      <c r="KMX3" s="208"/>
      <c r="KMY3" s="208"/>
      <c r="KMZ3" s="208"/>
      <c r="KNA3" s="208"/>
      <c r="KNB3" s="208"/>
      <c r="KNC3" s="208"/>
      <c r="KND3" s="208"/>
      <c r="KNE3" s="208"/>
      <c r="KNF3" s="208"/>
      <c r="KNG3" s="208"/>
      <c r="KNH3" s="208"/>
      <c r="KNI3" s="208"/>
      <c r="KNJ3" s="208"/>
      <c r="KNK3" s="208"/>
      <c r="KNL3" s="208"/>
      <c r="KNM3" s="208"/>
      <c r="KNN3" s="208"/>
      <c r="KNO3" s="208"/>
      <c r="KNP3" s="208"/>
      <c r="KNQ3" s="208"/>
      <c r="KNR3" s="208"/>
      <c r="KNS3" s="208"/>
      <c r="KNT3" s="208"/>
      <c r="KNU3" s="208"/>
      <c r="KNV3" s="208"/>
      <c r="KNW3" s="208"/>
      <c r="KNX3" s="208"/>
      <c r="KNY3" s="208"/>
      <c r="KNZ3" s="208"/>
      <c r="KOA3" s="208"/>
      <c r="KOB3" s="208"/>
      <c r="KOC3" s="208"/>
      <c r="KOD3" s="208"/>
      <c r="KOE3" s="208"/>
      <c r="KOF3" s="208"/>
      <c r="KOG3" s="208"/>
      <c r="KOH3" s="208"/>
      <c r="KOI3" s="208"/>
      <c r="KOJ3" s="208"/>
      <c r="KOK3" s="208"/>
      <c r="KOL3" s="208"/>
      <c r="KOM3" s="208"/>
      <c r="KON3" s="208"/>
      <c r="KOO3" s="208"/>
      <c r="KOP3" s="208"/>
      <c r="KOQ3" s="208"/>
      <c r="KOR3" s="208"/>
      <c r="KOS3" s="208"/>
      <c r="KOT3" s="208"/>
      <c r="KOU3" s="208"/>
      <c r="KOV3" s="208"/>
      <c r="KOW3" s="208"/>
      <c r="KOX3" s="208"/>
      <c r="KOY3" s="208"/>
      <c r="KOZ3" s="208"/>
      <c r="KPA3" s="208"/>
      <c r="KPB3" s="208"/>
      <c r="KPC3" s="208"/>
      <c r="KPD3" s="208"/>
      <c r="KPE3" s="208"/>
      <c r="KPF3" s="208"/>
      <c r="KPG3" s="208"/>
      <c r="KPH3" s="208"/>
      <c r="KPI3" s="208"/>
      <c r="KPJ3" s="208"/>
      <c r="KPK3" s="208"/>
      <c r="KPL3" s="208"/>
      <c r="KPM3" s="208"/>
      <c r="KPN3" s="208"/>
      <c r="KPO3" s="208"/>
      <c r="KPP3" s="208"/>
      <c r="KPQ3" s="208"/>
      <c r="KPR3" s="208"/>
      <c r="KPS3" s="208"/>
      <c r="KPT3" s="208"/>
      <c r="KPU3" s="208"/>
      <c r="KPV3" s="208"/>
      <c r="KPW3" s="208"/>
      <c r="KPX3" s="208"/>
      <c r="KPY3" s="208"/>
      <c r="KPZ3" s="208"/>
      <c r="KQA3" s="208"/>
      <c r="KQB3" s="208"/>
      <c r="KQC3" s="208"/>
      <c r="KQD3" s="208"/>
      <c r="KQE3" s="208"/>
      <c r="KQF3" s="208"/>
      <c r="KQG3" s="208"/>
      <c r="KQH3" s="208"/>
      <c r="KQI3" s="208"/>
      <c r="KQJ3" s="208"/>
      <c r="KQK3" s="208"/>
      <c r="KQL3" s="208"/>
      <c r="KQM3" s="208"/>
      <c r="KQN3" s="208"/>
      <c r="KQO3" s="208"/>
      <c r="KQP3" s="208"/>
      <c r="KQQ3" s="208"/>
      <c r="KQR3" s="208"/>
      <c r="KQS3" s="208"/>
      <c r="KQT3" s="208"/>
      <c r="KQU3" s="208"/>
      <c r="KQV3" s="208"/>
      <c r="KQW3" s="208"/>
      <c r="KQX3" s="208"/>
      <c r="KQY3" s="208"/>
      <c r="KQZ3" s="208"/>
      <c r="KRA3" s="208"/>
      <c r="KRB3" s="208"/>
      <c r="KRC3" s="208"/>
      <c r="KRD3" s="208"/>
      <c r="KRE3" s="208"/>
      <c r="KRF3" s="208"/>
      <c r="KRG3" s="208"/>
      <c r="KRH3" s="208"/>
      <c r="KRI3" s="208"/>
      <c r="KRJ3" s="208"/>
      <c r="KRK3" s="208"/>
      <c r="KRL3" s="208"/>
      <c r="KRM3" s="208"/>
      <c r="KRN3" s="208"/>
      <c r="KRO3" s="208"/>
      <c r="KRP3" s="208"/>
      <c r="KRQ3" s="208"/>
      <c r="KRR3" s="208"/>
      <c r="KRS3" s="208"/>
      <c r="KRT3" s="208"/>
      <c r="KRU3" s="208"/>
      <c r="KRV3" s="208"/>
      <c r="KRW3" s="208"/>
      <c r="KRX3" s="208"/>
      <c r="KRY3" s="208"/>
      <c r="KRZ3" s="208"/>
      <c r="KSA3" s="208"/>
      <c r="KSB3" s="208"/>
      <c r="KSC3" s="208"/>
      <c r="KSD3" s="208"/>
      <c r="KSE3" s="208"/>
      <c r="KSF3" s="208"/>
      <c r="KSG3" s="208"/>
      <c r="KSH3" s="208"/>
      <c r="KSI3" s="208"/>
      <c r="KSJ3" s="208"/>
      <c r="KSK3" s="208"/>
      <c r="KSL3" s="208"/>
      <c r="KSM3" s="208"/>
      <c r="KSN3" s="208"/>
      <c r="KSO3" s="208"/>
      <c r="KSP3" s="208"/>
      <c r="KSQ3" s="208"/>
      <c r="KSR3" s="208"/>
      <c r="KSS3" s="208"/>
      <c r="KST3" s="208"/>
      <c r="KSU3" s="208"/>
      <c r="KSV3" s="208"/>
      <c r="KSW3" s="208"/>
      <c r="KSX3" s="208"/>
      <c r="KSY3" s="208"/>
      <c r="KSZ3" s="208"/>
      <c r="KTA3" s="208"/>
      <c r="KTB3" s="208"/>
      <c r="KTC3" s="208"/>
      <c r="KTD3" s="208"/>
      <c r="KTE3" s="208"/>
      <c r="KTF3" s="208"/>
      <c r="KTG3" s="208"/>
      <c r="KTH3" s="208"/>
      <c r="KTI3" s="208"/>
      <c r="KTJ3" s="208"/>
      <c r="KTK3" s="208"/>
      <c r="KTL3" s="208"/>
      <c r="KTM3" s="208"/>
      <c r="KTN3" s="208"/>
      <c r="KTO3" s="208"/>
      <c r="KTP3" s="208"/>
      <c r="KTQ3" s="208"/>
      <c r="KTR3" s="208"/>
      <c r="KTS3" s="208"/>
      <c r="KTT3" s="208"/>
      <c r="KTU3" s="208"/>
      <c r="KTV3" s="208"/>
      <c r="KTW3" s="208"/>
      <c r="KTX3" s="208"/>
      <c r="KTY3" s="208"/>
      <c r="KTZ3" s="208"/>
      <c r="KUA3" s="208"/>
      <c r="KUB3" s="208"/>
      <c r="KUC3" s="208"/>
      <c r="KUD3" s="208"/>
      <c r="KUE3" s="208"/>
      <c r="KUF3" s="208"/>
      <c r="KUG3" s="208"/>
      <c r="KUH3" s="208"/>
      <c r="KUI3" s="208"/>
      <c r="KUJ3" s="208"/>
      <c r="KUK3" s="208"/>
      <c r="KUL3" s="208"/>
      <c r="KUM3" s="208"/>
      <c r="KUN3" s="208"/>
      <c r="KUO3" s="208"/>
      <c r="KUP3" s="208"/>
      <c r="KUQ3" s="208"/>
      <c r="KUR3" s="208"/>
      <c r="KUS3" s="208"/>
      <c r="KUT3" s="208"/>
      <c r="KUU3" s="208"/>
      <c r="KUV3" s="208"/>
      <c r="KUW3" s="208"/>
      <c r="KUX3" s="208"/>
      <c r="KUY3" s="208"/>
      <c r="KUZ3" s="208"/>
      <c r="KVA3" s="208"/>
      <c r="KVB3" s="208"/>
      <c r="KVC3" s="208"/>
      <c r="KVD3" s="208"/>
      <c r="KVE3" s="208"/>
      <c r="KVF3" s="208"/>
      <c r="KVG3" s="208"/>
      <c r="KVH3" s="208"/>
      <c r="KVI3" s="208"/>
      <c r="KVJ3" s="208"/>
      <c r="KVK3" s="208"/>
      <c r="KVL3" s="208"/>
      <c r="KVM3" s="208"/>
      <c r="KVN3" s="208"/>
      <c r="KVO3" s="208"/>
      <c r="KVP3" s="208"/>
      <c r="KVQ3" s="208"/>
      <c r="KVR3" s="208"/>
      <c r="KVS3" s="208"/>
      <c r="KVT3" s="208"/>
      <c r="KVU3" s="208"/>
      <c r="KVV3" s="208"/>
      <c r="KVW3" s="208"/>
      <c r="KVX3" s="208"/>
      <c r="KVY3" s="208"/>
      <c r="KVZ3" s="208"/>
      <c r="KWA3" s="208"/>
      <c r="KWB3" s="208"/>
      <c r="KWC3" s="208"/>
      <c r="KWD3" s="208"/>
      <c r="KWE3" s="208"/>
      <c r="KWF3" s="208"/>
      <c r="KWG3" s="208"/>
      <c r="KWH3" s="208"/>
      <c r="KWI3" s="208"/>
      <c r="KWJ3" s="208"/>
      <c r="KWK3" s="208"/>
      <c r="KWL3" s="208"/>
      <c r="KWM3" s="208"/>
      <c r="KWN3" s="208"/>
      <c r="KWO3" s="208"/>
      <c r="KWP3" s="208"/>
      <c r="KWQ3" s="208"/>
      <c r="KWR3" s="208"/>
      <c r="KWS3" s="208"/>
      <c r="KWT3" s="208"/>
      <c r="KWU3" s="208"/>
      <c r="KWV3" s="208"/>
      <c r="KWW3" s="208"/>
      <c r="KWX3" s="208"/>
      <c r="KWY3" s="208"/>
      <c r="KWZ3" s="208"/>
      <c r="KXA3" s="208"/>
      <c r="KXB3" s="208"/>
      <c r="KXC3" s="208"/>
      <c r="KXD3" s="208"/>
      <c r="KXE3" s="208"/>
      <c r="KXF3" s="208"/>
      <c r="KXG3" s="208"/>
      <c r="KXH3" s="208"/>
      <c r="KXI3" s="208"/>
      <c r="KXJ3" s="208"/>
      <c r="KXK3" s="208"/>
      <c r="KXL3" s="208"/>
      <c r="KXM3" s="208"/>
      <c r="KXN3" s="208"/>
      <c r="KXO3" s="208"/>
      <c r="KXP3" s="208"/>
      <c r="KXQ3" s="208"/>
      <c r="KXR3" s="208"/>
      <c r="KXS3" s="208"/>
      <c r="KXT3" s="208"/>
      <c r="KXU3" s="208"/>
      <c r="KXV3" s="208"/>
      <c r="KXW3" s="208"/>
      <c r="KXX3" s="208"/>
      <c r="KXY3" s="208"/>
      <c r="KXZ3" s="208"/>
      <c r="KYA3" s="208"/>
      <c r="KYB3" s="208"/>
      <c r="KYC3" s="208"/>
      <c r="KYD3" s="208"/>
      <c r="KYE3" s="208"/>
      <c r="KYF3" s="208"/>
      <c r="KYG3" s="208"/>
      <c r="KYH3" s="208"/>
      <c r="KYI3" s="208"/>
      <c r="KYJ3" s="208"/>
      <c r="KYK3" s="208"/>
      <c r="KYL3" s="208"/>
      <c r="KYM3" s="208"/>
      <c r="KYN3" s="208"/>
      <c r="KYO3" s="208"/>
      <c r="KYP3" s="208"/>
      <c r="KYQ3" s="208"/>
      <c r="KYR3" s="208"/>
      <c r="KYS3" s="208"/>
      <c r="KYT3" s="208"/>
      <c r="KYU3" s="208"/>
      <c r="KYV3" s="208"/>
      <c r="KYW3" s="208"/>
      <c r="KYX3" s="208"/>
      <c r="KYY3" s="208"/>
      <c r="KYZ3" s="208"/>
      <c r="KZA3" s="208"/>
      <c r="KZB3" s="208"/>
      <c r="KZC3" s="208"/>
      <c r="KZD3" s="208"/>
      <c r="KZE3" s="208"/>
      <c r="KZF3" s="208"/>
      <c r="KZG3" s="208"/>
      <c r="KZH3" s="208"/>
      <c r="KZI3" s="208"/>
      <c r="KZJ3" s="208"/>
      <c r="KZK3" s="208"/>
      <c r="KZL3" s="208"/>
      <c r="KZM3" s="208"/>
      <c r="KZN3" s="208"/>
      <c r="KZO3" s="208"/>
      <c r="KZP3" s="208"/>
      <c r="KZQ3" s="208"/>
      <c r="KZR3" s="208"/>
      <c r="KZS3" s="208"/>
      <c r="KZT3" s="208"/>
      <c r="KZU3" s="208"/>
      <c r="KZV3" s="208"/>
      <c r="KZW3" s="208"/>
      <c r="KZX3" s="208"/>
      <c r="KZY3" s="208"/>
      <c r="KZZ3" s="208"/>
      <c r="LAA3" s="208"/>
      <c r="LAB3" s="208"/>
      <c r="LAC3" s="208"/>
      <c r="LAD3" s="208"/>
      <c r="LAE3" s="208"/>
      <c r="LAF3" s="208"/>
      <c r="LAG3" s="208"/>
      <c r="LAH3" s="208"/>
      <c r="LAI3" s="208"/>
      <c r="LAJ3" s="208"/>
      <c r="LAK3" s="208"/>
      <c r="LAL3" s="208"/>
      <c r="LAM3" s="208"/>
      <c r="LAN3" s="208"/>
      <c r="LAO3" s="208"/>
      <c r="LAP3" s="208"/>
      <c r="LAQ3" s="208"/>
      <c r="LAR3" s="208"/>
      <c r="LAS3" s="208"/>
      <c r="LAT3" s="208"/>
      <c r="LAU3" s="208"/>
      <c r="LAV3" s="208"/>
      <c r="LAW3" s="208"/>
      <c r="LAX3" s="208"/>
      <c r="LAY3" s="208"/>
      <c r="LAZ3" s="208"/>
      <c r="LBA3" s="208"/>
      <c r="LBB3" s="208"/>
      <c r="LBC3" s="208"/>
      <c r="LBD3" s="208"/>
      <c r="LBE3" s="208"/>
      <c r="LBF3" s="208"/>
      <c r="LBG3" s="208"/>
      <c r="LBH3" s="208"/>
      <c r="LBI3" s="208"/>
      <c r="LBJ3" s="208"/>
      <c r="LBK3" s="208"/>
      <c r="LBL3" s="208"/>
      <c r="LBM3" s="208"/>
      <c r="LBN3" s="208"/>
      <c r="LBO3" s="208"/>
      <c r="LBP3" s="208"/>
      <c r="LBQ3" s="208"/>
      <c r="LBR3" s="208"/>
      <c r="LBS3" s="208"/>
      <c r="LBT3" s="208"/>
      <c r="LBU3" s="208"/>
      <c r="LBV3" s="208"/>
      <c r="LBW3" s="208"/>
      <c r="LBX3" s="208"/>
      <c r="LBY3" s="208"/>
      <c r="LBZ3" s="208"/>
      <c r="LCA3" s="208"/>
      <c r="LCB3" s="208"/>
      <c r="LCC3" s="208"/>
      <c r="LCD3" s="208"/>
      <c r="LCE3" s="208"/>
      <c r="LCF3" s="208"/>
      <c r="LCG3" s="208"/>
      <c r="LCH3" s="208"/>
      <c r="LCI3" s="208"/>
      <c r="LCJ3" s="208"/>
      <c r="LCK3" s="208"/>
      <c r="LCL3" s="208"/>
      <c r="LCM3" s="208"/>
      <c r="LCN3" s="208"/>
      <c r="LCO3" s="208"/>
      <c r="LCP3" s="208"/>
      <c r="LCQ3" s="208"/>
      <c r="LCR3" s="208"/>
      <c r="LCS3" s="208"/>
      <c r="LCT3" s="208"/>
      <c r="LCU3" s="208"/>
      <c r="LCV3" s="208"/>
      <c r="LCW3" s="208"/>
      <c r="LCX3" s="208"/>
      <c r="LCY3" s="208"/>
      <c r="LCZ3" s="208"/>
      <c r="LDA3" s="208"/>
      <c r="LDB3" s="208"/>
      <c r="LDC3" s="208"/>
      <c r="LDD3" s="208"/>
      <c r="LDE3" s="208"/>
      <c r="LDF3" s="208"/>
      <c r="LDG3" s="208"/>
      <c r="LDH3" s="208"/>
      <c r="LDI3" s="208"/>
      <c r="LDJ3" s="208"/>
      <c r="LDK3" s="208"/>
      <c r="LDL3" s="208"/>
      <c r="LDM3" s="208"/>
      <c r="LDN3" s="208"/>
      <c r="LDO3" s="208"/>
      <c r="LDP3" s="208"/>
      <c r="LDQ3" s="208"/>
      <c r="LDR3" s="208"/>
      <c r="LDS3" s="208"/>
      <c r="LDT3" s="208"/>
      <c r="LDU3" s="208"/>
      <c r="LDV3" s="208"/>
      <c r="LDW3" s="208"/>
      <c r="LDX3" s="208"/>
      <c r="LDY3" s="208"/>
      <c r="LDZ3" s="208"/>
      <c r="LEA3" s="208"/>
      <c r="LEB3" s="208"/>
      <c r="LEC3" s="208"/>
      <c r="LED3" s="208"/>
      <c r="LEE3" s="208"/>
      <c r="LEF3" s="208"/>
      <c r="LEG3" s="208"/>
      <c r="LEH3" s="208"/>
      <c r="LEI3" s="208"/>
      <c r="LEJ3" s="208"/>
      <c r="LEK3" s="208"/>
      <c r="LEL3" s="208"/>
      <c r="LEM3" s="208"/>
      <c r="LEN3" s="208"/>
      <c r="LEO3" s="208"/>
      <c r="LEP3" s="208"/>
      <c r="LEQ3" s="208"/>
      <c r="LER3" s="208"/>
      <c r="LES3" s="208"/>
      <c r="LET3" s="208"/>
      <c r="LEU3" s="208"/>
      <c r="LEV3" s="208"/>
      <c r="LEW3" s="208"/>
      <c r="LEX3" s="208"/>
      <c r="LEY3" s="208"/>
      <c r="LEZ3" s="208"/>
      <c r="LFA3" s="208"/>
      <c r="LFB3" s="208"/>
      <c r="LFC3" s="208"/>
      <c r="LFD3" s="208"/>
      <c r="LFE3" s="208"/>
      <c r="LFF3" s="208"/>
      <c r="LFG3" s="208"/>
      <c r="LFH3" s="208"/>
      <c r="LFI3" s="208"/>
      <c r="LFJ3" s="208"/>
      <c r="LFK3" s="208"/>
      <c r="LFL3" s="208"/>
      <c r="LFM3" s="208"/>
      <c r="LFN3" s="208"/>
      <c r="LFO3" s="208"/>
      <c r="LFP3" s="208"/>
      <c r="LFQ3" s="208"/>
      <c r="LFR3" s="208"/>
      <c r="LFS3" s="208"/>
      <c r="LFT3" s="208"/>
      <c r="LFU3" s="208"/>
      <c r="LFV3" s="208"/>
      <c r="LFW3" s="208"/>
      <c r="LFX3" s="208"/>
      <c r="LFY3" s="208"/>
      <c r="LFZ3" s="208"/>
      <c r="LGA3" s="208"/>
      <c r="LGB3" s="208"/>
      <c r="LGC3" s="208"/>
      <c r="LGD3" s="208"/>
      <c r="LGE3" s="208"/>
      <c r="LGF3" s="208"/>
      <c r="LGG3" s="208"/>
      <c r="LGH3" s="208"/>
      <c r="LGI3" s="208"/>
      <c r="LGJ3" s="208"/>
      <c r="LGK3" s="208"/>
      <c r="LGL3" s="208"/>
      <c r="LGM3" s="208"/>
      <c r="LGN3" s="208"/>
      <c r="LGO3" s="208"/>
      <c r="LGP3" s="208"/>
      <c r="LGQ3" s="208"/>
      <c r="LGR3" s="208"/>
      <c r="LGS3" s="208"/>
      <c r="LGT3" s="208"/>
      <c r="LGU3" s="208"/>
      <c r="LGV3" s="208"/>
      <c r="LGW3" s="208"/>
      <c r="LGX3" s="208"/>
      <c r="LGY3" s="208"/>
      <c r="LGZ3" s="208"/>
      <c r="LHA3" s="208"/>
      <c r="LHB3" s="208"/>
      <c r="LHC3" s="208"/>
      <c r="LHD3" s="208"/>
      <c r="LHE3" s="208"/>
      <c r="LHF3" s="208"/>
      <c r="LHG3" s="208"/>
      <c r="LHH3" s="208"/>
      <c r="LHI3" s="208"/>
      <c r="LHJ3" s="208"/>
      <c r="LHK3" s="208"/>
      <c r="LHL3" s="208"/>
      <c r="LHM3" s="208"/>
      <c r="LHN3" s="208"/>
      <c r="LHO3" s="208"/>
      <c r="LHP3" s="208"/>
      <c r="LHQ3" s="208"/>
      <c r="LHR3" s="208"/>
      <c r="LHS3" s="208"/>
      <c r="LHT3" s="208"/>
      <c r="LHU3" s="208"/>
      <c r="LHV3" s="208"/>
      <c r="LHW3" s="208"/>
      <c r="LHX3" s="208"/>
      <c r="LHY3" s="208"/>
      <c r="LHZ3" s="208"/>
      <c r="LIA3" s="208"/>
      <c r="LIB3" s="208"/>
      <c r="LIC3" s="208"/>
      <c r="LID3" s="208"/>
      <c r="LIE3" s="208"/>
      <c r="LIF3" s="208"/>
      <c r="LIG3" s="208"/>
      <c r="LIH3" s="208"/>
      <c r="LII3" s="208"/>
      <c r="LIJ3" s="208"/>
      <c r="LIK3" s="208"/>
      <c r="LIL3" s="208"/>
      <c r="LIM3" s="208"/>
      <c r="LIN3" s="208"/>
      <c r="LIO3" s="208"/>
      <c r="LIP3" s="208"/>
      <c r="LIQ3" s="208"/>
      <c r="LIR3" s="208"/>
      <c r="LIS3" s="208"/>
      <c r="LIT3" s="208"/>
      <c r="LIU3" s="208"/>
      <c r="LIV3" s="208"/>
      <c r="LIW3" s="208"/>
      <c r="LIX3" s="208"/>
      <c r="LIY3" s="208"/>
      <c r="LIZ3" s="208"/>
      <c r="LJA3" s="208"/>
      <c r="LJB3" s="208"/>
      <c r="LJC3" s="208"/>
      <c r="LJD3" s="208"/>
      <c r="LJE3" s="208"/>
      <c r="LJF3" s="208"/>
      <c r="LJG3" s="208"/>
      <c r="LJH3" s="208"/>
      <c r="LJI3" s="208"/>
      <c r="LJJ3" s="208"/>
      <c r="LJK3" s="208"/>
      <c r="LJL3" s="208"/>
      <c r="LJM3" s="208"/>
      <c r="LJN3" s="208"/>
      <c r="LJO3" s="208"/>
      <c r="LJP3" s="208"/>
      <c r="LJQ3" s="208"/>
      <c r="LJR3" s="208"/>
      <c r="LJS3" s="208"/>
      <c r="LJT3" s="208"/>
      <c r="LJU3" s="208"/>
      <c r="LJV3" s="208"/>
      <c r="LJW3" s="208"/>
      <c r="LJX3" s="208"/>
      <c r="LJY3" s="208"/>
      <c r="LJZ3" s="208"/>
      <c r="LKA3" s="208"/>
      <c r="LKB3" s="208"/>
      <c r="LKC3" s="208"/>
      <c r="LKD3" s="208"/>
      <c r="LKE3" s="208"/>
      <c r="LKF3" s="208"/>
      <c r="LKG3" s="208"/>
      <c r="LKH3" s="208"/>
      <c r="LKI3" s="208"/>
      <c r="LKJ3" s="208"/>
      <c r="LKK3" s="208"/>
      <c r="LKL3" s="208"/>
      <c r="LKM3" s="208"/>
      <c r="LKN3" s="208"/>
      <c r="LKO3" s="208"/>
      <c r="LKP3" s="208"/>
      <c r="LKQ3" s="208"/>
      <c r="LKR3" s="208"/>
      <c r="LKS3" s="208"/>
      <c r="LKT3" s="208"/>
      <c r="LKU3" s="208"/>
      <c r="LKV3" s="208"/>
      <c r="LKW3" s="208"/>
      <c r="LKX3" s="208"/>
      <c r="LKY3" s="208"/>
      <c r="LKZ3" s="208"/>
      <c r="LLA3" s="208"/>
      <c r="LLB3" s="208"/>
      <c r="LLC3" s="208"/>
      <c r="LLD3" s="208"/>
      <c r="LLE3" s="208"/>
      <c r="LLF3" s="208"/>
      <c r="LLG3" s="208"/>
      <c r="LLH3" s="208"/>
      <c r="LLI3" s="208"/>
      <c r="LLJ3" s="208"/>
      <c r="LLK3" s="208"/>
      <c r="LLL3" s="208"/>
      <c r="LLM3" s="208"/>
      <c r="LLN3" s="208"/>
      <c r="LLO3" s="208"/>
      <c r="LLP3" s="208"/>
      <c r="LLQ3" s="208"/>
      <c r="LLR3" s="208"/>
      <c r="LLS3" s="208"/>
      <c r="LLT3" s="208"/>
      <c r="LLU3" s="208"/>
      <c r="LLV3" s="208"/>
      <c r="LLW3" s="208"/>
      <c r="LLX3" s="208"/>
      <c r="LLY3" s="208"/>
      <c r="LLZ3" s="208"/>
      <c r="LMA3" s="208"/>
      <c r="LMB3" s="208"/>
      <c r="LMC3" s="208"/>
      <c r="LMD3" s="208"/>
      <c r="LME3" s="208"/>
      <c r="LMF3" s="208"/>
      <c r="LMG3" s="208"/>
      <c r="LMH3" s="208"/>
      <c r="LMI3" s="208"/>
      <c r="LMJ3" s="208"/>
      <c r="LMK3" s="208"/>
      <c r="LML3" s="208"/>
      <c r="LMM3" s="208"/>
      <c r="LMN3" s="208"/>
      <c r="LMO3" s="208"/>
      <c r="LMP3" s="208"/>
      <c r="LMQ3" s="208"/>
      <c r="LMR3" s="208"/>
      <c r="LMS3" s="208"/>
      <c r="LMT3" s="208"/>
      <c r="LMU3" s="208"/>
      <c r="LMV3" s="208"/>
      <c r="LMW3" s="208"/>
      <c r="LMX3" s="208"/>
      <c r="LMY3" s="208"/>
      <c r="LMZ3" s="208"/>
      <c r="LNA3" s="208"/>
      <c r="LNB3" s="208"/>
      <c r="LNC3" s="208"/>
      <c r="LND3" s="208"/>
      <c r="LNE3" s="208"/>
      <c r="LNF3" s="208"/>
      <c r="LNG3" s="208"/>
      <c r="LNH3" s="208"/>
      <c r="LNI3" s="208"/>
      <c r="LNJ3" s="208"/>
      <c r="LNK3" s="208"/>
      <c r="LNL3" s="208"/>
      <c r="LNM3" s="208"/>
      <c r="LNN3" s="208"/>
      <c r="LNO3" s="208"/>
      <c r="LNP3" s="208"/>
      <c r="LNQ3" s="208"/>
      <c r="LNR3" s="208"/>
      <c r="LNS3" s="208"/>
      <c r="LNT3" s="208"/>
      <c r="LNU3" s="208"/>
      <c r="LNV3" s="208"/>
      <c r="LNW3" s="208"/>
      <c r="LNX3" s="208"/>
      <c r="LNY3" s="208"/>
      <c r="LNZ3" s="208"/>
      <c r="LOA3" s="208"/>
      <c r="LOB3" s="208"/>
      <c r="LOC3" s="208"/>
      <c r="LOD3" s="208"/>
      <c r="LOE3" s="208"/>
      <c r="LOF3" s="208"/>
      <c r="LOG3" s="208"/>
      <c r="LOH3" s="208"/>
      <c r="LOI3" s="208"/>
      <c r="LOJ3" s="208"/>
      <c r="LOK3" s="208"/>
      <c r="LOL3" s="208"/>
      <c r="LOM3" s="208"/>
      <c r="LON3" s="208"/>
      <c r="LOO3" s="208"/>
      <c r="LOP3" s="208"/>
      <c r="LOQ3" s="208"/>
      <c r="LOR3" s="208"/>
      <c r="LOS3" s="208"/>
      <c r="LOT3" s="208"/>
      <c r="LOU3" s="208"/>
      <c r="LOV3" s="208"/>
      <c r="LOW3" s="208"/>
      <c r="LOX3" s="208"/>
      <c r="LOY3" s="208"/>
      <c r="LOZ3" s="208"/>
      <c r="LPA3" s="208"/>
      <c r="LPB3" s="208"/>
      <c r="LPC3" s="208"/>
      <c r="LPD3" s="208"/>
      <c r="LPE3" s="208"/>
      <c r="LPF3" s="208"/>
      <c r="LPG3" s="208"/>
      <c r="LPH3" s="208"/>
      <c r="LPI3" s="208"/>
      <c r="LPJ3" s="208"/>
      <c r="LPK3" s="208"/>
      <c r="LPL3" s="208"/>
      <c r="LPM3" s="208"/>
      <c r="LPN3" s="208"/>
      <c r="LPO3" s="208"/>
      <c r="LPP3" s="208"/>
      <c r="LPQ3" s="208"/>
      <c r="LPR3" s="208"/>
      <c r="LPS3" s="208"/>
      <c r="LPT3" s="208"/>
      <c r="LPU3" s="208"/>
      <c r="LPV3" s="208"/>
      <c r="LPW3" s="208"/>
      <c r="LPX3" s="208"/>
      <c r="LPY3" s="208"/>
      <c r="LPZ3" s="208"/>
      <c r="LQA3" s="208"/>
      <c r="LQB3" s="208"/>
      <c r="LQC3" s="208"/>
      <c r="LQD3" s="208"/>
      <c r="LQE3" s="208"/>
      <c r="LQF3" s="208"/>
      <c r="LQG3" s="208"/>
      <c r="LQH3" s="208"/>
      <c r="LQI3" s="208"/>
      <c r="LQJ3" s="208"/>
      <c r="LQK3" s="208"/>
      <c r="LQL3" s="208"/>
      <c r="LQM3" s="208"/>
      <c r="LQN3" s="208"/>
      <c r="LQO3" s="208"/>
      <c r="LQP3" s="208"/>
      <c r="LQQ3" s="208"/>
      <c r="LQR3" s="208"/>
      <c r="LQS3" s="208"/>
      <c r="LQT3" s="208"/>
      <c r="LQU3" s="208"/>
      <c r="LQV3" s="208"/>
      <c r="LQW3" s="208"/>
      <c r="LQX3" s="208"/>
      <c r="LQY3" s="208"/>
      <c r="LQZ3" s="208"/>
      <c r="LRA3" s="208"/>
      <c r="LRB3" s="208"/>
      <c r="LRC3" s="208"/>
      <c r="LRD3" s="208"/>
      <c r="LRE3" s="208"/>
      <c r="LRF3" s="208"/>
      <c r="LRG3" s="208"/>
      <c r="LRH3" s="208"/>
      <c r="LRI3" s="208"/>
      <c r="LRJ3" s="208"/>
      <c r="LRK3" s="208"/>
      <c r="LRL3" s="208"/>
      <c r="LRM3" s="208"/>
      <c r="LRN3" s="208"/>
      <c r="LRO3" s="208"/>
      <c r="LRP3" s="208"/>
      <c r="LRQ3" s="208"/>
      <c r="LRR3" s="208"/>
      <c r="LRS3" s="208"/>
      <c r="LRT3" s="208"/>
      <c r="LRU3" s="208"/>
      <c r="LRV3" s="208"/>
      <c r="LRW3" s="208"/>
      <c r="LRX3" s="208"/>
      <c r="LRY3" s="208"/>
      <c r="LRZ3" s="208"/>
      <c r="LSA3" s="208"/>
      <c r="LSB3" s="208"/>
      <c r="LSC3" s="208"/>
      <c r="LSD3" s="208"/>
      <c r="LSE3" s="208"/>
      <c r="LSF3" s="208"/>
      <c r="LSG3" s="208"/>
      <c r="LSH3" s="208"/>
      <c r="LSI3" s="208"/>
      <c r="LSJ3" s="208"/>
      <c r="LSK3" s="208"/>
      <c r="LSL3" s="208"/>
      <c r="LSM3" s="208"/>
      <c r="LSN3" s="208"/>
      <c r="LSO3" s="208"/>
      <c r="LSP3" s="208"/>
      <c r="LSQ3" s="208"/>
      <c r="LSR3" s="208"/>
      <c r="LSS3" s="208"/>
      <c r="LST3" s="208"/>
      <c r="LSU3" s="208"/>
      <c r="LSV3" s="208"/>
      <c r="LSW3" s="208"/>
      <c r="LSX3" s="208"/>
      <c r="LSY3" s="208"/>
      <c r="LSZ3" s="208"/>
      <c r="LTA3" s="208"/>
      <c r="LTB3" s="208"/>
      <c r="LTC3" s="208"/>
      <c r="LTD3" s="208"/>
      <c r="LTE3" s="208"/>
      <c r="LTF3" s="208"/>
      <c r="LTG3" s="208"/>
      <c r="LTH3" s="208"/>
      <c r="LTI3" s="208"/>
      <c r="LTJ3" s="208"/>
      <c r="LTK3" s="208"/>
      <c r="LTL3" s="208"/>
      <c r="LTM3" s="208"/>
      <c r="LTN3" s="208"/>
      <c r="LTO3" s="208"/>
      <c r="LTP3" s="208"/>
      <c r="LTQ3" s="208"/>
      <c r="LTR3" s="208"/>
      <c r="LTS3" s="208"/>
      <c r="LTT3" s="208"/>
      <c r="LTU3" s="208"/>
      <c r="LTV3" s="208"/>
      <c r="LTW3" s="208"/>
      <c r="LTX3" s="208"/>
      <c r="LTY3" s="208"/>
      <c r="LTZ3" s="208"/>
      <c r="LUA3" s="208"/>
      <c r="LUB3" s="208"/>
      <c r="LUC3" s="208"/>
      <c r="LUD3" s="208"/>
      <c r="LUE3" s="208"/>
      <c r="LUF3" s="208"/>
      <c r="LUG3" s="208"/>
      <c r="LUH3" s="208"/>
      <c r="LUI3" s="208"/>
      <c r="LUJ3" s="208"/>
      <c r="LUK3" s="208"/>
      <c r="LUL3" s="208"/>
      <c r="LUM3" s="208"/>
      <c r="LUN3" s="208"/>
      <c r="LUO3" s="208"/>
      <c r="LUP3" s="208"/>
      <c r="LUQ3" s="208"/>
      <c r="LUR3" s="208"/>
      <c r="LUS3" s="208"/>
      <c r="LUT3" s="208"/>
      <c r="LUU3" s="208"/>
      <c r="LUV3" s="208"/>
      <c r="LUW3" s="208"/>
      <c r="LUX3" s="208"/>
      <c r="LUY3" s="208"/>
      <c r="LUZ3" s="208"/>
      <c r="LVA3" s="208"/>
      <c r="LVB3" s="208"/>
      <c r="LVC3" s="208"/>
      <c r="LVD3" s="208"/>
      <c r="LVE3" s="208"/>
      <c r="LVF3" s="208"/>
      <c r="LVG3" s="208"/>
      <c r="LVH3" s="208"/>
      <c r="LVI3" s="208"/>
      <c r="LVJ3" s="208"/>
      <c r="LVK3" s="208"/>
      <c r="LVL3" s="208"/>
      <c r="LVM3" s="208"/>
      <c r="LVN3" s="208"/>
      <c r="LVO3" s="208"/>
      <c r="LVP3" s="208"/>
      <c r="LVQ3" s="208"/>
      <c r="LVR3" s="208"/>
      <c r="LVS3" s="208"/>
      <c r="LVT3" s="208"/>
      <c r="LVU3" s="208"/>
      <c r="LVV3" s="208"/>
      <c r="LVW3" s="208"/>
      <c r="LVX3" s="208"/>
      <c r="LVY3" s="208"/>
      <c r="LVZ3" s="208"/>
      <c r="LWA3" s="208"/>
      <c r="LWB3" s="208"/>
      <c r="LWC3" s="208"/>
      <c r="LWD3" s="208"/>
      <c r="LWE3" s="208"/>
      <c r="LWF3" s="208"/>
      <c r="LWG3" s="208"/>
      <c r="LWH3" s="208"/>
      <c r="LWI3" s="208"/>
      <c r="LWJ3" s="208"/>
      <c r="LWK3" s="208"/>
      <c r="LWL3" s="208"/>
      <c r="LWM3" s="208"/>
      <c r="LWN3" s="208"/>
      <c r="LWO3" s="208"/>
      <c r="LWP3" s="208"/>
      <c r="LWQ3" s="208"/>
      <c r="LWR3" s="208"/>
      <c r="LWS3" s="208"/>
      <c r="LWT3" s="208"/>
      <c r="LWU3" s="208"/>
      <c r="LWV3" s="208"/>
      <c r="LWW3" s="208"/>
      <c r="LWX3" s="208"/>
      <c r="LWY3" s="208"/>
      <c r="LWZ3" s="208"/>
      <c r="LXA3" s="208"/>
      <c r="LXB3" s="208"/>
      <c r="LXC3" s="208"/>
      <c r="LXD3" s="208"/>
      <c r="LXE3" s="208"/>
      <c r="LXF3" s="208"/>
      <c r="LXG3" s="208"/>
      <c r="LXH3" s="208"/>
      <c r="LXI3" s="208"/>
      <c r="LXJ3" s="208"/>
      <c r="LXK3" s="208"/>
      <c r="LXL3" s="208"/>
      <c r="LXM3" s="208"/>
      <c r="LXN3" s="208"/>
      <c r="LXO3" s="208"/>
      <c r="LXP3" s="208"/>
      <c r="LXQ3" s="208"/>
      <c r="LXR3" s="208"/>
      <c r="LXS3" s="208"/>
      <c r="LXT3" s="208"/>
      <c r="LXU3" s="208"/>
      <c r="LXV3" s="208"/>
      <c r="LXW3" s="208"/>
      <c r="LXX3" s="208"/>
      <c r="LXY3" s="208"/>
      <c r="LXZ3" s="208"/>
      <c r="LYA3" s="208"/>
      <c r="LYB3" s="208"/>
      <c r="LYC3" s="208"/>
      <c r="LYD3" s="208"/>
      <c r="LYE3" s="208"/>
      <c r="LYF3" s="208"/>
      <c r="LYG3" s="208"/>
      <c r="LYH3" s="208"/>
      <c r="LYI3" s="208"/>
      <c r="LYJ3" s="208"/>
      <c r="LYK3" s="208"/>
      <c r="LYL3" s="208"/>
      <c r="LYM3" s="208"/>
      <c r="LYN3" s="208"/>
      <c r="LYO3" s="208"/>
      <c r="LYP3" s="208"/>
      <c r="LYQ3" s="208"/>
      <c r="LYR3" s="208"/>
      <c r="LYS3" s="208"/>
      <c r="LYT3" s="208"/>
      <c r="LYU3" s="208"/>
      <c r="LYV3" s="208"/>
      <c r="LYW3" s="208"/>
      <c r="LYX3" s="208"/>
      <c r="LYY3" s="208"/>
      <c r="LYZ3" s="208"/>
      <c r="LZA3" s="208"/>
      <c r="LZB3" s="208"/>
      <c r="LZC3" s="208"/>
      <c r="LZD3" s="208"/>
      <c r="LZE3" s="208"/>
      <c r="LZF3" s="208"/>
      <c r="LZG3" s="208"/>
      <c r="LZH3" s="208"/>
      <c r="LZI3" s="208"/>
      <c r="LZJ3" s="208"/>
      <c r="LZK3" s="208"/>
      <c r="LZL3" s="208"/>
      <c r="LZM3" s="208"/>
      <c r="LZN3" s="208"/>
      <c r="LZO3" s="208"/>
      <c r="LZP3" s="208"/>
      <c r="LZQ3" s="208"/>
      <c r="LZR3" s="208"/>
      <c r="LZS3" s="208"/>
      <c r="LZT3" s="208"/>
      <c r="LZU3" s="208"/>
      <c r="LZV3" s="208"/>
      <c r="LZW3" s="208"/>
      <c r="LZX3" s="208"/>
      <c r="LZY3" s="208"/>
      <c r="LZZ3" s="208"/>
      <c r="MAA3" s="208"/>
      <c r="MAB3" s="208"/>
      <c r="MAC3" s="208"/>
      <c r="MAD3" s="208"/>
      <c r="MAE3" s="208"/>
      <c r="MAF3" s="208"/>
      <c r="MAG3" s="208"/>
      <c r="MAH3" s="208"/>
      <c r="MAI3" s="208"/>
      <c r="MAJ3" s="208"/>
      <c r="MAK3" s="208"/>
      <c r="MAL3" s="208"/>
      <c r="MAM3" s="208"/>
      <c r="MAN3" s="208"/>
      <c r="MAO3" s="208"/>
      <c r="MAP3" s="208"/>
      <c r="MAQ3" s="208"/>
      <c r="MAR3" s="208"/>
      <c r="MAS3" s="208"/>
      <c r="MAT3" s="208"/>
      <c r="MAU3" s="208"/>
      <c r="MAV3" s="208"/>
      <c r="MAW3" s="208"/>
      <c r="MAX3" s="208"/>
      <c r="MAY3" s="208"/>
      <c r="MAZ3" s="208"/>
      <c r="MBA3" s="208"/>
      <c r="MBB3" s="208"/>
      <c r="MBC3" s="208"/>
      <c r="MBD3" s="208"/>
      <c r="MBE3" s="208"/>
      <c r="MBF3" s="208"/>
      <c r="MBG3" s="208"/>
      <c r="MBH3" s="208"/>
      <c r="MBI3" s="208"/>
      <c r="MBJ3" s="208"/>
      <c r="MBK3" s="208"/>
      <c r="MBL3" s="208"/>
      <c r="MBM3" s="208"/>
      <c r="MBN3" s="208"/>
      <c r="MBO3" s="208"/>
      <c r="MBP3" s="208"/>
      <c r="MBQ3" s="208"/>
      <c r="MBR3" s="208"/>
      <c r="MBS3" s="208"/>
      <c r="MBT3" s="208"/>
      <c r="MBU3" s="208"/>
      <c r="MBV3" s="208"/>
      <c r="MBW3" s="208"/>
      <c r="MBX3" s="208"/>
      <c r="MBY3" s="208"/>
      <c r="MBZ3" s="208"/>
      <c r="MCA3" s="208"/>
      <c r="MCB3" s="208"/>
      <c r="MCC3" s="208"/>
      <c r="MCD3" s="208"/>
      <c r="MCE3" s="208"/>
      <c r="MCF3" s="208"/>
      <c r="MCG3" s="208"/>
      <c r="MCH3" s="208"/>
      <c r="MCI3" s="208"/>
      <c r="MCJ3" s="208"/>
      <c r="MCK3" s="208"/>
      <c r="MCL3" s="208"/>
      <c r="MCM3" s="208"/>
      <c r="MCN3" s="208"/>
      <c r="MCO3" s="208"/>
      <c r="MCP3" s="208"/>
      <c r="MCQ3" s="208"/>
      <c r="MCR3" s="208"/>
      <c r="MCS3" s="208"/>
      <c r="MCT3" s="208"/>
      <c r="MCU3" s="208"/>
      <c r="MCV3" s="208"/>
      <c r="MCW3" s="208"/>
      <c r="MCX3" s="208"/>
      <c r="MCY3" s="208"/>
      <c r="MCZ3" s="208"/>
      <c r="MDA3" s="208"/>
      <c r="MDB3" s="208"/>
      <c r="MDC3" s="208"/>
      <c r="MDD3" s="208"/>
      <c r="MDE3" s="208"/>
      <c r="MDF3" s="208"/>
      <c r="MDG3" s="208"/>
      <c r="MDH3" s="208"/>
      <c r="MDI3" s="208"/>
      <c r="MDJ3" s="208"/>
      <c r="MDK3" s="208"/>
      <c r="MDL3" s="208"/>
      <c r="MDM3" s="208"/>
      <c r="MDN3" s="208"/>
      <c r="MDO3" s="208"/>
      <c r="MDP3" s="208"/>
      <c r="MDQ3" s="208"/>
      <c r="MDR3" s="208"/>
      <c r="MDS3" s="208"/>
      <c r="MDT3" s="208"/>
      <c r="MDU3" s="208"/>
      <c r="MDV3" s="208"/>
      <c r="MDW3" s="208"/>
      <c r="MDX3" s="208"/>
      <c r="MDY3" s="208"/>
      <c r="MDZ3" s="208"/>
      <c r="MEA3" s="208"/>
      <c r="MEB3" s="208"/>
      <c r="MEC3" s="208"/>
      <c r="MED3" s="208"/>
      <c r="MEE3" s="208"/>
      <c r="MEF3" s="208"/>
      <c r="MEG3" s="208"/>
      <c r="MEH3" s="208"/>
      <c r="MEI3" s="208"/>
      <c r="MEJ3" s="208"/>
      <c r="MEK3" s="208"/>
      <c r="MEL3" s="208"/>
      <c r="MEM3" s="208"/>
      <c r="MEN3" s="208"/>
      <c r="MEO3" s="208"/>
      <c r="MEP3" s="208"/>
      <c r="MEQ3" s="208"/>
      <c r="MER3" s="208"/>
      <c r="MES3" s="208"/>
      <c r="MET3" s="208"/>
      <c r="MEU3" s="208"/>
      <c r="MEV3" s="208"/>
      <c r="MEW3" s="208"/>
      <c r="MEX3" s="208"/>
      <c r="MEY3" s="208"/>
      <c r="MEZ3" s="208"/>
      <c r="MFA3" s="208"/>
      <c r="MFB3" s="208"/>
      <c r="MFC3" s="208"/>
      <c r="MFD3" s="208"/>
      <c r="MFE3" s="208"/>
      <c r="MFF3" s="208"/>
      <c r="MFG3" s="208"/>
      <c r="MFH3" s="208"/>
      <c r="MFI3" s="208"/>
      <c r="MFJ3" s="208"/>
      <c r="MFK3" s="208"/>
      <c r="MFL3" s="208"/>
      <c r="MFM3" s="208"/>
      <c r="MFN3" s="208"/>
      <c r="MFO3" s="208"/>
      <c r="MFP3" s="208"/>
      <c r="MFQ3" s="208"/>
      <c r="MFR3" s="208"/>
      <c r="MFS3" s="208"/>
      <c r="MFT3" s="208"/>
      <c r="MFU3" s="208"/>
      <c r="MFV3" s="208"/>
      <c r="MFW3" s="208"/>
      <c r="MFX3" s="208"/>
      <c r="MFY3" s="208"/>
      <c r="MFZ3" s="208"/>
      <c r="MGA3" s="208"/>
      <c r="MGB3" s="208"/>
      <c r="MGC3" s="208"/>
      <c r="MGD3" s="208"/>
      <c r="MGE3" s="208"/>
      <c r="MGF3" s="208"/>
      <c r="MGG3" s="208"/>
      <c r="MGH3" s="208"/>
      <c r="MGI3" s="208"/>
      <c r="MGJ3" s="208"/>
      <c r="MGK3" s="208"/>
      <c r="MGL3" s="208"/>
      <c r="MGM3" s="208"/>
      <c r="MGN3" s="208"/>
      <c r="MGO3" s="208"/>
      <c r="MGP3" s="208"/>
      <c r="MGQ3" s="208"/>
      <c r="MGR3" s="208"/>
      <c r="MGS3" s="208"/>
      <c r="MGT3" s="208"/>
      <c r="MGU3" s="208"/>
      <c r="MGV3" s="208"/>
      <c r="MGW3" s="208"/>
      <c r="MGX3" s="208"/>
      <c r="MGY3" s="208"/>
      <c r="MGZ3" s="208"/>
      <c r="MHA3" s="208"/>
      <c r="MHB3" s="208"/>
      <c r="MHC3" s="208"/>
      <c r="MHD3" s="208"/>
      <c r="MHE3" s="208"/>
      <c r="MHF3" s="208"/>
      <c r="MHG3" s="208"/>
      <c r="MHH3" s="208"/>
      <c r="MHI3" s="208"/>
      <c r="MHJ3" s="208"/>
      <c r="MHK3" s="208"/>
      <c r="MHL3" s="208"/>
      <c r="MHM3" s="208"/>
      <c r="MHN3" s="208"/>
      <c r="MHO3" s="208"/>
      <c r="MHP3" s="208"/>
      <c r="MHQ3" s="208"/>
      <c r="MHR3" s="208"/>
      <c r="MHS3" s="208"/>
      <c r="MHT3" s="208"/>
      <c r="MHU3" s="208"/>
      <c r="MHV3" s="208"/>
      <c r="MHW3" s="208"/>
      <c r="MHX3" s="208"/>
      <c r="MHY3" s="208"/>
      <c r="MHZ3" s="208"/>
      <c r="MIA3" s="208"/>
      <c r="MIB3" s="208"/>
      <c r="MIC3" s="208"/>
      <c r="MID3" s="208"/>
      <c r="MIE3" s="208"/>
      <c r="MIF3" s="208"/>
      <c r="MIG3" s="208"/>
      <c r="MIH3" s="208"/>
      <c r="MII3" s="208"/>
      <c r="MIJ3" s="208"/>
      <c r="MIK3" s="208"/>
      <c r="MIL3" s="208"/>
      <c r="MIM3" s="208"/>
      <c r="MIN3" s="208"/>
      <c r="MIO3" s="208"/>
      <c r="MIP3" s="208"/>
      <c r="MIQ3" s="208"/>
      <c r="MIR3" s="208"/>
      <c r="MIS3" s="208"/>
      <c r="MIT3" s="208"/>
      <c r="MIU3" s="208"/>
      <c r="MIV3" s="208"/>
      <c r="MIW3" s="208"/>
      <c r="MIX3" s="208"/>
      <c r="MIY3" s="208"/>
      <c r="MIZ3" s="208"/>
      <c r="MJA3" s="208"/>
      <c r="MJB3" s="208"/>
      <c r="MJC3" s="208"/>
      <c r="MJD3" s="208"/>
      <c r="MJE3" s="208"/>
      <c r="MJF3" s="208"/>
      <c r="MJG3" s="208"/>
      <c r="MJH3" s="208"/>
      <c r="MJI3" s="208"/>
      <c r="MJJ3" s="208"/>
      <c r="MJK3" s="208"/>
      <c r="MJL3" s="208"/>
      <c r="MJM3" s="208"/>
      <c r="MJN3" s="208"/>
      <c r="MJO3" s="208"/>
      <c r="MJP3" s="208"/>
      <c r="MJQ3" s="208"/>
      <c r="MJR3" s="208"/>
      <c r="MJS3" s="208"/>
      <c r="MJT3" s="208"/>
      <c r="MJU3" s="208"/>
      <c r="MJV3" s="208"/>
      <c r="MJW3" s="208"/>
      <c r="MJX3" s="208"/>
      <c r="MJY3" s="208"/>
      <c r="MJZ3" s="208"/>
      <c r="MKA3" s="208"/>
      <c r="MKB3" s="208"/>
      <c r="MKC3" s="208"/>
      <c r="MKD3" s="208"/>
      <c r="MKE3" s="208"/>
      <c r="MKF3" s="208"/>
      <c r="MKG3" s="208"/>
      <c r="MKH3" s="208"/>
      <c r="MKI3" s="208"/>
      <c r="MKJ3" s="208"/>
      <c r="MKK3" s="208"/>
      <c r="MKL3" s="208"/>
      <c r="MKM3" s="208"/>
      <c r="MKN3" s="208"/>
      <c r="MKO3" s="208"/>
      <c r="MKP3" s="208"/>
      <c r="MKQ3" s="208"/>
      <c r="MKR3" s="208"/>
      <c r="MKS3" s="208"/>
      <c r="MKT3" s="208"/>
      <c r="MKU3" s="208"/>
      <c r="MKV3" s="208"/>
      <c r="MKW3" s="208"/>
      <c r="MKX3" s="208"/>
      <c r="MKY3" s="208"/>
      <c r="MKZ3" s="208"/>
      <c r="MLA3" s="208"/>
      <c r="MLB3" s="208"/>
      <c r="MLC3" s="208"/>
      <c r="MLD3" s="208"/>
      <c r="MLE3" s="208"/>
      <c r="MLF3" s="208"/>
      <c r="MLG3" s="208"/>
      <c r="MLH3" s="208"/>
      <c r="MLI3" s="208"/>
      <c r="MLJ3" s="208"/>
      <c r="MLK3" s="208"/>
      <c r="MLL3" s="208"/>
      <c r="MLM3" s="208"/>
      <c r="MLN3" s="208"/>
      <c r="MLO3" s="208"/>
      <c r="MLP3" s="208"/>
      <c r="MLQ3" s="208"/>
      <c r="MLR3" s="208"/>
      <c r="MLS3" s="208"/>
      <c r="MLT3" s="208"/>
      <c r="MLU3" s="208"/>
      <c r="MLV3" s="208"/>
      <c r="MLW3" s="208"/>
      <c r="MLX3" s="208"/>
      <c r="MLY3" s="208"/>
      <c r="MLZ3" s="208"/>
      <c r="MMA3" s="208"/>
      <c r="MMB3" s="208"/>
      <c r="MMC3" s="208"/>
      <c r="MMD3" s="208"/>
      <c r="MME3" s="208"/>
      <c r="MMF3" s="208"/>
      <c r="MMG3" s="208"/>
      <c r="MMH3" s="208"/>
      <c r="MMI3" s="208"/>
      <c r="MMJ3" s="208"/>
      <c r="MMK3" s="208"/>
      <c r="MML3" s="208"/>
      <c r="MMM3" s="208"/>
      <c r="MMN3" s="208"/>
      <c r="MMO3" s="208"/>
      <c r="MMP3" s="208"/>
      <c r="MMQ3" s="208"/>
      <c r="MMR3" s="208"/>
      <c r="MMS3" s="208"/>
      <c r="MMT3" s="208"/>
      <c r="MMU3" s="208"/>
      <c r="MMV3" s="208"/>
      <c r="MMW3" s="208"/>
      <c r="MMX3" s="208"/>
      <c r="MMY3" s="208"/>
      <c r="MMZ3" s="208"/>
      <c r="MNA3" s="208"/>
      <c r="MNB3" s="208"/>
      <c r="MNC3" s="208"/>
      <c r="MND3" s="208"/>
      <c r="MNE3" s="208"/>
      <c r="MNF3" s="208"/>
      <c r="MNG3" s="208"/>
      <c r="MNH3" s="208"/>
      <c r="MNI3" s="208"/>
      <c r="MNJ3" s="208"/>
      <c r="MNK3" s="208"/>
      <c r="MNL3" s="208"/>
      <c r="MNM3" s="208"/>
      <c r="MNN3" s="208"/>
      <c r="MNO3" s="208"/>
      <c r="MNP3" s="208"/>
      <c r="MNQ3" s="208"/>
      <c r="MNR3" s="208"/>
      <c r="MNS3" s="208"/>
      <c r="MNT3" s="208"/>
      <c r="MNU3" s="208"/>
      <c r="MNV3" s="208"/>
      <c r="MNW3" s="208"/>
      <c r="MNX3" s="208"/>
      <c r="MNY3" s="208"/>
      <c r="MNZ3" s="208"/>
      <c r="MOA3" s="208"/>
      <c r="MOB3" s="208"/>
      <c r="MOC3" s="208"/>
      <c r="MOD3" s="208"/>
      <c r="MOE3" s="208"/>
      <c r="MOF3" s="208"/>
      <c r="MOG3" s="208"/>
      <c r="MOH3" s="208"/>
      <c r="MOI3" s="208"/>
      <c r="MOJ3" s="208"/>
      <c r="MOK3" s="208"/>
      <c r="MOL3" s="208"/>
      <c r="MOM3" s="208"/>
      <c r="MON3" s="208"/>
      <c r="MOO3" s="208"/>
      <c r="MOP3" s="208"/>
      <c r="MOQ3" s="208"/>
      <c r="MOR3" s="208"/>
      <c r="MOS3" s="208"/>
      <c r="MOT3" s="208"/>
      <c r="MOU3" s="208"/>
      <c r="MOV3" s="208"/>
      <c r="MOW3" s="208"/>
      <c r="MOX3" s="208"/>
      <c r="MOY3" s="208"/>
      <c r="MOZ3" s="208"/>
      <c r="MPA3" s="208"/>
      <c r="MPB3" s="208"/>
      <c r="MPC3" s="208"/>
      <c r="MPD3" s="208"/>
      <c r="MPE3" s="208"/>
      <c r="MPF3" s="208"/>
      <c r="MPG3" s="208"/>
      <c r="MPH3" s="208"/>
      <c r="MPI3" s="208"/>
      <c r="MPJ3" s="208"/>
      <c r="MPK3" s="208"/>
      <c r="MPL3" s="208"/>
      <c r="MPM3" s="208"/>
      <c r="MPN3" s="208"/>
      <c r="MPO3" s="208"/>
      <c r="MPP3" s="208"/>
      <c r="MPQ3" s="208"/>
      <c r="MPR3" s="208"/>
      <c r="MPS3" s="208"/>
      <c r="MPT3" s="208"/>
      <c r="MPU3" s="208"/>
      <c r="MPV3" s="208"/>
      <c r="MPW3" s="208"/>
      <c r="MPX3" s="208"/>
      <c r="MPY3" s="208"/>
      <c r="MPZ3" s="208"/>
      <c r="MQA3" s="208"/>
      <c r="MQB3" s="208"/>
      <c r="MQC3" s="208"/>
      <c r="MQD3" s="208"/>
      <c r="MQE3" s="208"/>
      <c r="MQF3" s="208"/>
      <c r="MQG3" s="208"/>
      <c r="MQH3" s="208"/>
      <c r="MQI3" s="208"/>
      <c r="MQJ3" s="208"/>
      <c r="MQK3" s="208"/>
      <c r="MQL3" s="208"/>
      <c r="MQM3" s="208"/>
      <c r="MQN3" s="208"/>
      <c r="MQO3" s="208"/>
      <c r="MQP3" s="208"/>
      <c r="MQQ3" s="208"/>
      <c r="MQR3" s="208"/>
      <c r="MQS3" s="208"/>
      <c r="MQT3" s="208"/>
      <c r="MQU3" s="208"/>
      <c r="MQV3" s="208"/>
      <c r="MQW3" s="208"/>
      <c r="MQX3" s="208"/>
      <c r="MQY3" s="208"/>
      <c r="MQZ3" s="208"/>
      <c r="MRA3" s="208"/>
      <c r="MRB3" s="208"/>
      <c r="MRC3" s="208"/>
      <c r="MRD3" s="208"/>
      <c r="MRE3" s="208"/>
      <c r="MRF3" s="208"/>
      <c r="MRG3" s="208"/>
      <c r="MRH3" s="208"/>
      <c r="MRI3" s="208"/>
      <c r="MRJ3" s="208"/>
      <c r="MRK3" s="208"/>
      <c r="MRL3" s="208"/>
      <c r="MRM3" s="208"/>
      <c r="MRN3" s="208"/>
      <c r="MRO3" s="208"/>
      <c r="MRP3" s="208"/>
      <c r="MRQ3" s="208"/>
      <c r="MRR3" s="208"/>
      <c r="MRS3" s="208"/>
      <c r="MRT3" s="208"/>
      <c r="MRU3" s="208"/>
      <c r="MRV3" s="208"/>
      <c r="MRW3" s="208"/>
      <c r="MRX3" s="208"/>
      <c r="MRY3" s="208"/>
      <c r="MRZ3" s="208"/>
      <c r="MSA3" s="208"/>
      <c r="MSB3" s="208"/>
      <c r="MSC3" s="208"/>
      <c r="MSD3" s="208"/>
      <c r="MSE3" s="208"/>
      <c r="MSF3" s="208"/>
      <c r="MSG3" s="208"/>
      <c r="MSH3" s="208"/>
      <c r="MSI3" s="208"/>
      <c r="MSJ3" s="208"/>
      <c r="MSK3" s="208"/>
      <c r="MSL3" s="208"/>
      <c r="MSM3" s="208"/>
      <c r="MSN3" s="208"/>
      <c r="MSO3" s="208"/>
      <c r="MSP3" s="208"/>
      <c r="MSQ3" s="208"/>
      <c r="MSR3" s="208"/>
      <c r="MSS3" s="208"/>
      <c r="MST3" s="208"/>
      <c r="MSU3" s="208"/>
      <c r="MSV3" s="208"/>
      <c r="MSW3" s="208"/>
      <c r="MSX3" s="208"/>
      <c r="MSY3" s="208"/>
      <c r="MSZ3" s="208"/>
      <c r="MTA3" s="208"/>
      <c r="MTB3" s="208"/>
      <c r="MTC3" s="208"/>
      <c r="MTD3" s="208"/>
      <c r="MTE3" s="208"/>
      <c r="MTF3" s="208"/>
      <c r="MTG3" s="208"/>
      <c r="MTH3" s="208"/>
      <c r="MTI3" s="208"/>
      <c r="MTJ3" s="208"/>
      <c r="MTK3" s="208"/>
      <c r="MTL3" s="208"/>
      <c r="MTM3" s="208"/>
      <c r="MTN3" s="208"/>
      <c r="MTO3" s="208"/>
      <c r="MTP3" s="208"/>
      <c r="MTQ3" s="208"/>
      <c r="MTR3" s="208"/>
      <c r="MTS3" s="208"/>
      <c r="MTT3" s="208"/>
      <c r="MTU3" s="208"/>
      <c r="MTV3" s="208"/>
      <c r="MTW3" s="208"/>
      <c r="MTX3" s="208"/>
      <c r="MTY3" s="208"/>
      <c r="MTZ3" s="208"/>
      <c r="MUA3" s="208"/>
      <c r="MUB3" s="208"/>
      <c r="MUC3" s="208"/>
      <c r="MUD3" s="208"/>
      <c r="MUE3" s="208"/>
      <c r="MUF3" s="208"/>
      <c r="MUG3" s="208"/>
      <c r="MUH3" s="208"/>
      <c r="MUI3" s="208"/>
      <c r="MUJ3" s="208"/>
      <c r="MUK3" s="208"/>
      <c r="MUL3" s="208"/>
      <c r="MUM3" s="208"/>
      <c r="MUN3" s="208"/>
      <c r="MUO3" s="208"/>
      <c r="MUP3" s="208"/>
      <c r="MUQ3" s="208"/>
      <c r="MUR3" s="208"/>
      <c r="MUS3" s="208"/>
      <c r="MUT3" s="208"/>
      <c r="MUU3" s="208"/>
      <c r="MUV3" s="208"/>
      <c r="MUW3" s="208"/>
      <c r="MUX3" s="208"/>
      <c r="MUY3" s="208"/>
      <c r="MUZ3" s="208"/>
      <c r="MVA3" s="208"/>
      <c r="MVB3" s="208"/>
      <c r="MVC3" s="208"/>
      <c r="MVD3" s="208"/>
      <c r="MVE3" s="208"/>
      <c r="MVF3" s="208"/>
      <c r="MVG3" s="208"/>
      <c r="MVH3" s="208"/>
      <c r="MVI3" s="208"/>
      <c r="MVJ3" s="208"/>
      <c r="MVK3" s="208"/>
      <c r="MVL3" s="208"/>
      <c r="MVM3" s="208"/>
      <c r="MVN3" s="208"/>
      <c r="MVO3" s="208"/>
      <c r="MVP3" s="208"/>
      <c r="MVQ3" s="208"/>
      <c r="MVR3" s="208"/>
      <c r="MVS3" s="208"/>
      <c r="MVT3" s="208"/>
      <c r="MVU3" s="208"/>
      <c r="MVV3" s="208"/>
      <c r="MVW3" s="208"/>
      <c r="MVX3" s="208"/>
      <c r="MVY3" s="208"/>
      <c r="MVZ3" s="208"/>
      <c r="MWA3" s="208"/>
      <c r="MWB3" s="208"/>
      <c r="MWC3" s="208"/>
      <c r="MWD3" s="208"/>
      <c r="MWE3" s="208"/>
      <c r="MWF3" s="208"/>
      <c r="MWG3" s="208"/>
      <c r="MWH3" s="208"/>
      <c r="MWI3" s="208"/>
      <c r="MWJ3" s="208"/>
      <c r="MWK3" s="208"/>
      <c r="MWL3" s="208"/>
      <c r="MWM3" s="208"/>
      <c r="MWN3" s="208"/>
      <c r="MWO3" s="208"/>
      <c r="MWP3" s="208"/>
      <c r="MWQ3" s="208"/>
      <c r="MWR3" s="208"/>
      <c r="MWS3" s="208"/>
      <c r="MWT3" s="208"/>
      <c r="MWU3" s="208"/>
      <c r="MWV3" s="208"/>
      <c r="MWW3" s="208"/>
      <c r="MWX3" s="208"/>
      <c r="MWY3" s="208"/>
      <c r="MWZ3" s="208"/>
      <c r="MXA3" s="208"/>
      <c r="MXB3" s="208"/>
      <c r="MXC3" s="208"/>
      <c r="MXD3" s="208"/>
      <c r="MXE3" s="208"/>
      <c r="MXF3" s="208"/>
      <c r="MXG3" s="208"/>
      <c r="MXH3" s="208"/>
      <c r="MXI3" s="208"/>
      <c r="MXJ3" s="208"/>
      <c r="MXK3" s="208"/>
      <c r="MXL3" s="208"/>
      <c r="MXM3" s="208"/>
      <c r="MXN3" s="208"/>
      <c r="MXO3" s="208"/>
      <c r="MXP3" s="208"/>
      <c r="MXQ3" s="208"/>
      <c r="MXR3" s="208"/>
      <c r="MXS3" s="208"/>
      <c r="MXT3" s="208"/>
      <c r="MXU3" s="208"/>
      <c r="MXV3" s="208"/>
      <c r="MXW3" s="208"/>
      <c r="MXX3" s="208"/>
      <c r="MXY3" s="208"/>
      <c r="MXZ3" s="208"/>
      <c r="MYA3" s="208"/>
      <c r="MYB3" s="208"/>
      <c r="MYC3" s="208"/>
      <c r="MYD3" s="208"/>
      <c r="MYE3" s="208"/>
      <c r="MYF3" s="208"/>
      <c r="MYG3" s="208"/>
      <c r="MYH3" s="208"/>
      <c r="MYI3" s="208"/>
      <c r="MYJ3" s="208"/>
      <c r="MYK3" s="208"/>
      <c r="MYL3" s="208"/>
      <c r="MYM3" s="208"/>
      <c r="MYN3" s="208"/>
      <c r="MYO3" s="208"/>
      <c r="MYP3" s="208"/>
      <c r="MYQ3" s="208"/>
      <c r="MYR3" s="208"/>
      <c r="MYS3" s="208"/>
      <c r="MYT3" s="208"/>
      <c r="MYU3" s="208"/>
      <c r="MYV3" s="208"/>
      <c r="MYW3" s="208"/>
      <c r="MYX3" s="208"/>
      <c r="MYY3" s="208"/>
      <c r="MYZ3" s="208"/>
      <c r="MZA3" s="208"/>
      <c r="MZB3" s="208"/>
      <c r="MZC3" s="208"/>
      <c r="MZD3" s="208"/>
      <c r="MZE3" s="208"/>
      <c r="MZF3" s="208"/>
      <c r="MZG3" s="208"/>
      <c r="MZH3" s="208"/>
      <c r="MZI3" s="208"/>
      <c r="MZJ3" s="208"/>
      <c r="MZK3" s="208"/>
      <c r="MZL3" s="208"/>
      <c r="MZM3" s="208"/>
      <c r="MZN3" s="208"/>
      <c r="MZO3" s="208"/>
      <c r="MZP3" s="208"/>
      <c r="MZQ3" s="208"/>
      <c r="MZR3" s="208"/>
      <c r="MZS3" s="208"/>
      <c r="MZT3" s="208"/>
      <c r="MZU3" s="208"/>
      <c r="MZV3" s="208"/>
      <c r="MZW3" s="208"/>
      <c r="MZX3" s="208"/>
      <c r="MZY3" s="208"/>
      <c r="MZZ3" s="208"/>
      <c r="NAA3" s="208"/>
      <c r="NAB3" s="208"/>
      <c r="NAC3" s="208"/>
      <c r="NAD3" s="208"/>
      <c r="NAE3" s="208"/>
      <c r="NAF3" s="208"/>
      <c r="NAG3" s="208"/>
      <c r="NAH3" s="208"/>
      <c r="NAI3" s="208"/>
      <c r="NAJ3" s="208"/>
      <c r="NAK3" s="208"/>
      <c r="NAL3" s="208"/>
      <c r="NAM3" s="208"/>
      <c r="NAN3" s="208"/>
      <c r="NAO3" s="208"/>
      <c r="NAP3" s="208"/>
      <c r="NAQ3" s="208"/>
      <c r="NAR3" s="208"/>
      <c r="NAS3" s="208"/>
      <c r="NAT3" s="208"/>
      <c r="NAU3" s="208"/>
      <c r="NAV3" s="208"/>
      <c r="NAW3" s="208"/>
      <c r="NAX3" s="208"/>
      <c r="NAY3" s="208"/>
      <c r="NAZ3" s="208"/>
      <c r="NBA3" s="208"/>
      <c r="NBB3" s="208"/>
      <c r="NBC3" s="208"/>
      <c r="NBD3" s="208"/>
      <c r="NBE3" s="208"/>
      <c r="NBF3" s="208"/>
      <c r="NBG3" s="208"/>
      <c r="NBH3" s="208"/>
      <c r="NBI3" s="208"/>
      <c r="NBJ3" s="208"/>
      <c r="NBK3" s="208"/>
      <c r="NBL3" s="208"/>
      <c r="NBM3" s="208"/>
      <c r="NBN3" s="208"/>
      <c r="NBO3" s="208"/>
      <c r="NBP3" s="208"/>
      <c r="NBQ3" s="208"/>
      <c r="NBR3" s="208"/>
      <c r="NBS3" s="208"/>
      <c r="NBT3" s="208"/>
      <c r="NBU3" s="208"/>
      <c r="NBV3" s="208"/>
      <c r="NBW3" s="208"/>
      <c r="NBX3" s="208"/>
      <c r="NBY3" s="208"/>
      <c r="NBZ3" s="208"/>
      <c r="NCA3" s="208"/>
      <c r="NCB3" s="208"/>
      <c r="NCC3" s="208"/>
      <c r="NCD3" s="208"/>
      <c r="NCE3" s="208"/>
      <c r="NCF3" s="208"/>
      <c r="NCG3" s="208"/>
      <c r="NCH3" s="208"/>
      <c r="NCI3" s="208"/>
      <c r="NCJ3" s="208"/>
      <c r="NCK3" s="208"/>
      <c r="NCL3" s="208"/>
      <c r="NCM3" s="208"/>
      <c r="NCN3" s="208"/>
      <c r="NCO3" s="208"/>
      <c r="NCP3" s="208"/>
      <c r="NCQ3" s="208"/>
      <c r="NCR3" s="208"/>
      <c r="NCS3" s="208"/>
      <c r="NCT3" s="208"/>
      <c r="NCU3" s="208"/>
      <c r="NCV3" s="208"/>
      <c r="NCW3" s="208"/>
      <c r="NCX3" s="208"/>
      <c r="NCY3" s="208"/>
      <c r="NCZ3" s="208"/>
      <c r="NDA3" s="208"/>
      <c r="NDB3" s="208"/>
      <c r="NDC3" s="208"/>
      <c r="NDD3" s="208"/>
      <c r="NDE3" s="208"/>
      <c r="NDF3" s="208"/>
      <c r="NDG3" s="208"/>
      <c r="NDH3" s="208"/>
      <c r="NDI3" s="208"/>
      <c r="NDJ3" s="208"/>
      <c r="NDK3" s="208"/>
      <c r="NDL3" s="208"/>
      <c r="NDM3" s="208"/>
      <c r="NDN3" s="208"/>
      <c r="NDO3" s="208"/>
      <c r="NDP3" s="208"/>
      <c r="NDQ3" s="208"/>
      <c r="NDR3" s="208"/>
      <c r="NDS3" s="208"/>
      <c r="NDT3" s="208"/>
      <c r="NDU3" s="208"/>
      <c r="NDV3" s="208"/>
      <c r="NDW3" s="208"/>
      <c r="NDX3" s="208"/>
      <c r="NDY3" s="208"/>
      <c r="NDZ3" s="208"/>
      <c r="NEA3" s="208"/>
      <c r="NEB3" s="208"/>
      <c r="NEC3" s="208"/>
      <c r="NED3" s="208"/>
      <c r="NEE3" s="208"/>
      <c r="NEF3" s="208"/>
      <c r="NEG3" s="208"/>
      <c r="NEH3" s="208"/>
      <c r="NEI3" s="208"/>
      <c r="NEJ3" s="208"/>
      <c r="NEK3" s="208"/>
      <c r="NEL3" s="208"/>
      <c r="NEM3" s="208"/>
      <c r="NEN3" s="208"/>
      <c r="NEO3" s="208"/>
      <c r="NEP3" s="208"/>
      <c r="NEQ3" s="208"/>
      <c r="NER3" s="208"/>
      <c r="NES3" s="208"/>
      <c r="NET3" s="208"/>
      <c r="NEU3" s="208"/>
      <c r="NEV3" s="208"/>
      <c r="NEW3" s="208"/>
      <c r="NEX3" s="208"/>
      <c r="NEY3" s="208"/>
      <c r="NEZ3" s="208"/>
      <c r="NFA3" s="208"/>
      <c r="NFB3" s="208"/>
      <c r="NFC3" s="208"/>
      <c r="NFD3" s="208"/>
      <c r="NFE3" s="208"/>
      <c r="NFF3" s="208"/>
      <c r="NFG3" s="208"/>
      <c r="NFH3" s="208"/>
      <c r="NFI3" s="208"/>
      <c r="NFJ3" s="208"/>
      <c r="NFK3" s="208"/>
      <c r="NFL3" s="208"/>
      <c r="NFM3" s="208"/>
      <c r="NFN3" s="208"/>
      <c r="NFO3" s="208"/>
      <c r="NFP3" s="208"/>
      <c r="NFQ3" s="208"/>
      <c r="NFR3" s="208"/>
      <c r="NFS3" s="208"/>
      <c r="NFT3" s="208"/>
      <c r="NFU3" s="208"/>
      <c r="NFV3" s="208"/>
      <c r="NFW3" s="208"/>
      <c r="NFX3" s="208"/>
      <c r="NFY3" s="208"/>
      <c r="NFZ3" s="208"/>
      <c r="NGA3" s="208"/>
      <c r="NGB3" s="208"/>
      <c r="NGC3" s="208"/>
      <c r="NGD3" s="208"/>
      <c r="NGE3" s="208"/>
      <c r="NGF3" s="208"/>
      <c r="NGG3" s="208"/>
      <c r="NGH3" s="208"/>
      <c r="NGI3" s="208"/>
      <c r="NGJ3" s="208"/>
      <c r="NGK3" s="208"/>
      <c r="NGL3" s="208"/>
      <c r="NGM3" s="208"/>
      <c r="NGN3" s="208"/>
      <c r="NGO3" s="208"/>
      <c r="NGP3" s="208"/>
      <c r="NGQ3" s="208"/>
      <c r="NGR3" s="208"/>
      <c r="NGS3" s="208"/>
      <c r="NGT3" s="208"/>
      <c r="NGU3" s="208"/>
      <c r="NGV3" s="208"/>
      <c r="NGW3" s="208"/>
      <c r="NGX3" s="208"/>
      <c r="NGY3" s="208"/>
      <c r="NGZ3" s="208"/>
      <c r="NHA3" s="208"/>
      <c r="NHB3" s="208"/>
      <c r="NHC3" s="208"/>
      <c r="NHD3" s="208"/>
      <c r="NHE3" s="208"/>
      <c r="NHF3" s="208"/>
      <c r="NHG3" s="208"/>
      <c r="NHH3" s="208"/>
      <c r="NHI3" s="208"/>
      <c r="NHJ3" s="208"/>
      <c r="NHK3" s="208"/>
      <c r="NHL3" s="208"/>
      <c r="NHM3" s="208"/>
      <c r="NHN3" s="208"/>
      <c r="NHO3" s="208"/>
      <c r="NHP3" s="208"/>
      <c r="NHQ3" s="208"/>
      <c r="NHR3" s="208"/>
      <c r="NHS3" s="208"/>
      <c r="NHT3" s="208"/>
      <c r="NHU3" s="208"/>
      <c r="NHV3" s="208"/>
      <c r="NHW3" s="208"/>
      <c r="NHX3" s="208"/>
      <c r="NHY3" s="208"/>
      <c r="NHZ3" s="208"/>
      <c r="NIA3" s="208"/>
      <c r="NIB3" s="208"/>
      <c r="NIC3" s="208"/>
      <c r="NID3" s="208"/>
      <c r="NIE3" s="208"/>
      <c r="NIF3" s="208"/>
      <c r="NIG3" s="208"/>
      <c r="NIH3" s="208"/>
      <c r="NII3" s="208"/>
      <c r="NIJ3" s="208"/>
      <c r="NIK3" s="208"/>
      <c r="NIL3" s="208"/>
      <c r="NIM3" s="208"/>
      <c r="NIN3" s="208"/>
      <c r="NIO3" s="208"/>
      <c r="NIP3" s="208"/>
      <c r="NIQ3" s="208"/>
      <c r="NIR3" s="208"/>
      <c r="NIS3" s="208"/>
      <c r="NIT3" s="208"/>
      <c r="NIU3" s="208"/>
      <c r="NIV3" s="208"/>
      <c r="NIW3" s="208"/>
      <c r="NIX3" s="208"/>
      <c r="NIY3" s="208"/>
      <c r="NIZ3" s="208"/>
      <c r="NJA3" s="208"/>
      <c r="NJB3" s="208"/>
      <c r="NJC3" s="208"/>
      <c r="NJD3" s="208"/>
      <c r="NJE3" s="208"/>
      <c r="NJF3" s="208"/>
      <c r="NJG3" s="208"/>
      <c r="NJH3" s="208"/>
      <c r="NJI3" s="208"/>
      <c r="NJJ3" s="208"/>
      <c r="NJK3" s="208"/>
      <c r="NJL3" s="208"/>
      <c r="NJM3" s="208"/>
      <c r="NJN3" s="208"/>
      <c r="NJO3" s="208"/>
      <c r="NJP3" s="208"/>
      <c r="NJQ3" s="208"/>
      <c r="NJR3" s="208"/>
      <c r="NJS3" s="208"/>
      <c r="NJT3" s="208"/>
      <c r="NJU3" s="208"/>
      <c r="NJV3" s="208"/>
      <c r="NJW3" s="208"/>
      <c r="NJX3" s="208"/>
      <c r="NJY3" s="208"/>
      <c r="NJZ3" s="208"/>
      <c r="NKA3" s="208"/>
      <c r="NKB3" s="208"/>
      <c r="NKC3" s="208"/>
      <c r="NKD3" s="208"/>
      <c r="NKE3" s="208"/>
      <c r="NKF3" s="208"/>
      <c r="NKG3" s="208"/>
      <c r="NKH3" s="208"/>
      <c r="NKI3" s="208"/>
      <c r="NKJ3" s="208"/>
      <c r="NKK3" s="208"/>
      <c r="NKL3" s="208"/>
      <c r="NKM3" s="208"/>
      <c r="NKN3" s="208"/>
      <c r="NKO3" s="208"/>
      <c r="NKP3" s="208"/>
      <c r="NKQ3" s="208"/>
      <c r="NKR3" s="208"/>
      <c r="NKS3" s="208"/>
      <c r="NKT3" s="208"/>
      <c r="NKU3" s="208"/>
      <c r="NKV3" s="208"/>
      <c r="NKW3" s="208"/>
      <c r="NKX3" s="208"/>
      <c r="NKY3" s="208"/>
      <c r="NKZ3" s="208"/>
      <c r="NLA3" s="208"/>
      <c r="NLB3" s="208"/>
      <c r="NLC3" s="208"/>
      <c r="NLD3" s="208"/>
      <c r="NLE3" s="208"/>
      <c r="NLF3" s="208"/>
      <c r="NLG3" s="208"/>
      <c r="NLH3" s="208"/>
      <c r="NLI3" s="208"/>
      <c r="NLJ3" s="208"/>
      <c r="NLK3" s="208"/>
      <c r="NLL3" s="208"/>
      <c r="NLM3" s="208"/>
      <c r="NLN3" s="208"/>
      <c r="NLO3" s="208"/>
      <c r="NLP3" s="208"/>
      <c r="NLQ3" s="208"/>
      <c r="NLR3" s="208"/>
      <c r="NLS3" s="208"/>
      <c r="NLT3" s="208"/>
      <c r="NLU3" s="208"/>
      <c r="NLV3" s="208"/>
      <c r="NLW3" s="208"/>
      <c r="NLX3" s="208"/>
      <c r="NLY3" s="208"/>
      <c r="NLZ3" s="208"/>
      <c r="NMA3" s="208"/>
      <c r="NMB3" s="208"/>
      <c r="NMC3" s="208"/>
      <c r="NMD3" s="208"/>
      <c r="NME3" s="208"/>
      <c r="NMF3" s="208"/>
      <c r="NMG3" s="208"/>
      <c r="NMH3" s="208"/>
      <c r="NMI3" s="208"/>
      <c r="NMJ3" s="208"/>
      <c r="NMK3" s="208"/>
      <c r="NML3" s="208"/>
      <c r="NMM3" s="208"/>
      <c r="NMN3" s="208"/>
      <c r="NMO3" s="208"/>
      <c r="NMP3" s="208"/>
      <c r="NMQ3" s="208"/>
      <c r="NMR3" s="208"/>
      <c r="NMS3" s="208"/>
      <c r="NMT3" s="208"/>
      <c r="NMU3" s="208"/>
      <c r="NMV3" s="208"/>
      <c r="NMW3" s="208"/>
      <c r="NMX3" s="208"/>
      <c r="NMY3" s="208"/>
      <c r="NMZ3" s="208"/>
      <c r="NNA3" s="208"/>
      <c r="NNB3" s="208"/>
      <c r="NNC3" s="208"/>
      <c r="NND3" s="208"/>
      <c r="NNE3" s="208"/>
      <c r="NNF3" s="208"/>
      <c r="NNG3" s="208"/>
      <c r="NNH3" s="208"/>
      <c r="NNI3" s="208"/>
      <c r="NNJ3" s="208"/>
      <c r="NNK3" s="208"/>
      <c r="NNL3" s="208"/>
      <c r="NNM3" s="208"/>
      <c r="NNN3" s="208"/>
      <c r="NNO3" s="208"/>
      <c r="NNP3" s="208"/>
      <c r="NNQ3" s="208"/>
      <c r="NNR3" s="208"/>
      <c r="NNS3" s="208"/>
      <c r="NNT3" s="208"/>
      <c r="NNU3" s="208"/>
      <c r="NNV3" s="208"/>
      <c r="NNW3" s="208"/>
      <c r="NNX3" s="208"/>
      <c r="NNY3" s="208"/>
      <c r="NNZ3" s="208"/>
      <c r="NOA3" s="208"/>
      <c r="NOB3" s="208"/>
      <c r="NOC3" s="208"/>
      <c r="NOD3" s="208"/>
      <c r="NOE3" s="208"/>
      <c r="NOF3" s="208"/>
      <c r="NOG3" s="208"/>
      <c r="NOH3" s="208"/>
      <c r="NOI3" s="208"/>
      <c r="NOJ3" s="208"/>
      <c r="NOK3" s="208"/>
      <c r="NOL3" s="208"/>
      <c r="NOM3" s="208"/>
      <c r="NON3" s="208"/>
      <c r="NOO3" s="208"/>
      <c r="NOP3" s="208"/>
      <c r="NOQ3" s="208"/>
      <c r="NOR3" s="208"/>
      <c r="NOS3" s="208"/>
      <c r="NOT3" s="208"/>
      <c r="NOU3" s="208"/>
      <c r="NOV3" s="208"/>
      <c r="NOW3" s="208"/>
      <c r="NOX3" s="208"/>
      <c r="NOY3" s="208"/>
      <c r="NOZ3" s="208"/>
      <c r="NPA3" s="208"/>
      <c r="NPB3" s="208"/>
      <c r="NPC3" s="208"/>
      <c r="NPD3" s="208"/>
      <c r="NPE3" s="208"/>
      <c r="NPF3" s="208"/>
      <c r="NPG3" s="208"/>
      <c r="NPH3" s="208"/>
      <c r="NPI3" s="208"/>
      <c r="NPJ3" s="208"/>
      <c r="NPK3" s="208"/>
      <c r="NPL3" s="208"/>
      <c r="NPM3" s="208"/>
      <c r="NPN3" s="208"/>
      <c r="NPO3" s="208"/>
      <c r="NPP3" s="208"/>
      <c r="NPQ3" s="208"/>
      <c r="NPR3" s="208"/>
      <c r="NPS3" s="208"/>
      <c r="NPT3" s="208"/>
      <c r="NPU3" s="208"/>
      <c r="NPV3" s="208"/>
      <c r="NPW3" s="208"/>
      <c r="NPX3" s="208"/>
      <c r="NPY3" s="208"/>
      <c r="NPZ3" s="208"/>
      <c r="NQA3" s="208"/>
      <c r="NQB3" s="208"/>
      <c r="NQC3" s="208"/>
      <c r="NQD3" s="208"/>
      <c r="NQE3" s="208"/>
      <c r="NQF3" s="208"/>
      <c r="NQG3" s="208"/>
      <c r="NQH3" s="208"/>
      <c r="NQI3" s="208"/>
      <c r="NQJ3" s="208"/>
      <c r="NQK3" s="208"/>
      <c r="NQL3" s="208"/>
      <c r="NQM3" s="208"/>
      <c r="NQN3" s="208"/>
      <c r="NQO3" s="208"/>
      <c r="NQP3" s="208"/>
      <c r="NQQ3" s="208"/>
      <c r="NQR3" s="208"/>
      <c r="NQS3" s="208"/>
      <c r="NQT3" s="208"/>
      <c r="NQU3" s="208"/>
      <c r="NQV3" s="208"/>
      <c r="NQW3" s="208"/>
      <c r="NQX3" s="208"/>
      <c r="NQY3" s="208"/>
      <c r="NQZ3" s="208"/>
      <c r="NRA3" s="208"/>
      <c r="NRB3" s="208"/>
      <c r="NRC3" s="208"/>
      <c r="NRD3" s="208"/>
      <c r="NRE3" s="208"/>
      <c r="NRF3" s="208"/>
      <c r="NRG3" s="208"/>
      <c r="NRH3" s="208"/>
      <c r="NRI3" s="208"/>
      <c r="NRJ3" s="208"/>
      <c r="NRK3" s="208"/>
      <c r="NRL3" s="208"/>
      <c r="NRM3" s="208"/>
      <c r="NRN3" s="208"/>
      <c r="NRO3" s="208"/>
      <c r="NRP3" s="208"/>
      <c r="NRQ3" s="208"/>
      <c r="NRR3" s="208"/>
      <c r="NRS3" s="208"/>
      <c r="NRT3" s="208"/>
      <c r="NRU3" s="208"/>
      <c r="NRV3" s="208"/>
      <c r="NRW3" s="208"/>
      <c r="NRX3" s="208"/>
      <c r="NRY3" s="208"/>
      <c r="NRZ3" s="208"/>
      <c r="NSA3" s="208"/>
      <c r="NSB3" s="208"/>
      <c r="NSC3" s="208"/>
      <c r="NSD3" s="208"/>
      <c r="NSE3" s="208"/>
      <c r="NSF3" s="208"/>
      <c r="NSG3" s="208"/>
      <c r="NSH3" s="208"/>
      <c r="NSI3" s="208"/>
      <c r="NSJ3" s="208"/>
      <c r="NSK3" s="208"/>
      <c r="NSL3" s="208"/>
      <c r="NSM3" s="208"/>
      <c r="NSN3" s="208"/>
      <c r="NSO3" s="208"/>
      <c r="NSP3" s="208"/>
      <c r="NSQ3" s="208"/>
      <c r="NSR3" s="208"/>
      <c r="NSS3" s="208"/>
      <c r="NST3" s="208"/>
      <c r="NSU3" s="208"/>
      <c r="NSV3" s="208"/>
      <c r="NSW3" s="208"/>
      <c r="NSX3" s="208"/>
      <c r="NSY3" s="208"/>
      <c r="NSZ3" s="208"/>
      <c r="NTA3" s="208"/>
      <c r="NTB3" s="208"/>
      <c r="NTC3" s="208"/>
      <c r="NTD3" s="208"/>
      <c r="NTE3" s="208"/>
      <c r="NTF3" s="208"/>
      <c r="NTG3" s="208"/>
      <c r="NTH3" s="208"/>
      <c r="NTI3" s="208"/>
      <c r="NTJ3" s="208"/>
      <c r="NTK3" s="208"/>
      <c r="NTL3" s="208"/>
      <c r="NTM3" s="208"/>
      <c r="NTN3" s="208"/>
      <c r="NTO3" s="208"/>
      <c r="NTP3" s="208"/>
      <c r="NTQ3" s="208"/>
      <c r="NTR3" s="208"/>
      <c r="NTS3" s="208"/>
      <c r="NTT3" s="208"/>
      <c r="NTU3" s="208"/>
      <c r="NTV3" s="208"/>
      <c r="NTW3" s="208"/>
      <c r="NTX3" s="208"/>
      <c r="NTY3" s="208"/>
      <c r="NTZ3" s="208"/>
      <c r="NUA3" s="208"/>
      <c r="NUB3" s="208"/>
      <c r="NUC3" s="208"/>
      <c r="NUD3" s="208"/>
      <c r="NUE3" s="208"/>
      <c r="NUF3" s="208"/>
      <c r="NUG3" s="208"/>
      <c r="NUH3" s="208"/>
      <c r="NUI3" s="208"/>
      <c r="NUJ3" s="208"/>
      <c r="NUK3" s="208"/>
      <c r="NUL3" s="208"/>
      <c r="NUM3" s="208"/>
      <c r="NUN3" s="208"/>
      <c r="NUO3" s="208"/>
      <c r="NUP3" s="208"/>
      <c r="NUQ3" s="208"/>
      <c r="NUR3" s="208"/>
      <c r="NUS3" s="208"/>
      <c r="NUT3" s="208"/>
      <c r="NUU3" s="208"/>
      <c r="NUV3" s="208"/>
      <c r="NUW3" s="208"/>
      <c r="NUX3" s="208"/>
      <c r="NUY3" s="208"/>
      <c r="NUZ3" s="208"/>
      <c r="NVA3" s="208"/>
      <c r="NVB3" s="208"/>
      <c r="NVC3" s="208"/>
      <c r="NVD3" s="208"/>
      <c r="NVE3" s="208"/>
      <c r="NVF3" s="208"/>
      <c r="NVG3" s="208"/>
      <c r="NVH3" s="208"/>
      <c r="NVI3" s="208"/>
      <c r="NVJ3" s="208"/>
      <c r="NVK3" s="208"/>
      <c r="NVL3" s="208"/>
      <c r="NVM3" s="208"/>
      <c r="NVN3" s="208"/>
      <c r="NVO3" s="208"/>
      <c r="NVP3" s="208"/>
      <c r="NVQ3" s="208"/>
      <c r="NVR3" s="208"/>
      <c r="NVS3" s="208"/>
      <c r="NVT3" s="208"/>
      <c r="NVU3" s="208"/>
      <c r="NVV3" s="208"/>
      <c r="NVW3" s="208"/>
      <c r="NVX3" s="208"/>
      <c r="NVY3" s="208"/>
      <c r="NVZ3" s="208"/>
      <c r="NWA3" s="208"/>
      <c r="NWB3" s="208"/>
      <c r="NWC3" s="208"/>
      <c r="NWD3" s="208"/>
      <c r="NWE3" s="208"/>
      <c r="NWF3" s="208"/>
      <c r="NWG3" s="208"/>
      <c r="NWH3" s="208"/>
      <c r="NWI3" s="208"/>
      <c r="NWJ3" s="208"/>
      <c r="NWK3" s="208"/>
      <c r="NWL3" s="208"/>
      <c r="NWM3" s="208"/>
      <c r="NWN3" s="208"/>
      <c r="NWO3" s="208"/>
      <c r="NWP3" s="208"/>
      <c r="NWQ3" s="208"/>
      <c r="NWR3" s="208"/>
      <c r="NWS3" s="208"/>
      <c r="NWT3" s="208"/>
      <c r="NWU3" s="208"/>
      <c r="NWV3" s="208"/>
      <c r="NWW3" s="208"/>
      <c r="NWX3" s="208"/>
      <c r="NWY3" s="208"/>
      <c r="NWZ3" s="208"/>
      <c r="NXA3" s="208"/>
      <c r="NXB3" s="208"/>
      <c r="NXC3" s="208"/>
      <c r="NXD3" s="208"/>
      <c r="NXE3" s="208"/>
      <c r="NXF3" s="208"/>
      <c r="NXG3" s="208"/>
      <c r="NXH3" s="208"/>
      <c r="NXI3" s="208"/>
      <c r="NXJ3" s="208"/>
      <c r="NXK3" s="208"/>
      <c r="NXL3" s="208"/>
      <c r="NXM3" s="208"/>
      <c r="NXN3" s="208"/>
      <c r="NXO3" s="208"/>
      <c r="NXP3" s="208"/>
      <c r="NXQ3" s="208"/>
      <c r="NXR3" s="208"/>
      <c r="NXS3" s="208"/>
      <c r="NXT3" s="208"/>
      <c r="NXU3" s="208"/>
      <c r="NXV3" s="208"/>
      <c r="NXW3" s="208"/>
      <c r="NXX3" s="208"/>
      <c r="NXY3" s="208"/>
      <c r="NXZ3" s="208"/>
      <c r="NYA3" s="208"/>
      <c r="NYB3" s="208"/>
      <c r="NYC3" s="208"/>
      <c r="NYD3" s="208"/>
      <c r="NYE3" s="208"/>
      <c r="NYF3" s="208"/>
      <c r="NYG3" s="208"/>
      <c r="NYH3" s="208"/>
      <c r="NYI3" s="208"/>
      <c r="NYJ3" s="208"/>
      <c r="NYK3" s="208"/>
      <c r="NYL3" s="208"/>
      <c r="NYM3" s="208"/>
      <c r="NYN3" s="208"/>
      <c r="NYO3" s="208"/>
      <c r="NYP3" s="208"/>
      <c r="NYQ3" s="208"/>
      <c r="NYR3" s="208"/>
      <c r="NYS3" s="208"/>
      <c r="NYT3" s="208"/>
      <c r="NYU3" s="208"/>
      <c r="NYV3" s="208"/>
      <c r="NYW3" s="208"/>
      <c r="NYX3" s="208"/>
      <c r="NYY3" s="208"/>
      <c r="NYZ3" s="208"/>
      <c r="NZA3" s="208"/>
      <c r="NZB3" s="208"/>
      <c r="NZC3" s="208"/>
      <c r="NZD3" s="208"/>
      <c r="NZE3" s="208"/>
      <c r="NZF3" s="208"/>
      <c r="NZG3" s="208"/>
      <c r="NZH3" s="208"/>
      <c r="NZI3" s="208"/>
      <c r="NZJ3" s="208"/>
      <c r="NZK3" s="208"/>
      <c r="NZL3" s="208"/>
      <c r="NZM3" s="208"/>
      <c r="NZN3" s="208"/>
      <c r="NZO3" s="208"/>
      <c r="NZP3" s="208"/>
      <c r="NZQ3" s="208"/>
      <c r="NZR3" s="208"/>
      <c r="NZS3" s="208"/>
      <c r="NZT3" s="208"/>
      <c r="NZU3" s="208"/>
      <c r="NZV3" s="208"/>
      <c r="NZW3" s="208"/>
      <c r="NZX3" s="208"/>
      <c r="NZY3" s="208"/>
      <c r="NZZ3" s="208"/>
      <c r="OAA3" s="208"/>
      <c r="OAB3" s="208"/>
      <c r="OAC3" s="208"/>
      <c r="OAD3" s="208"/>
      <c r="OAE3" s="208"/>
      <c r="OAF3" s="208"/>
      <c r="OAG3" s="208"/>
      <c r="OAH3" s="208"/>
      <c r="OAI3" s="208"/>
      <c r="OAJ3" s="208"/>
      <c r="OAK3" s="208"/>
      <c r="OAL3" s="208"/>
      <c r="OAM3" s="208"/>
      <c r="OAN3" s="208"/>
      <c r="OAO3" s="208"/>
      <c r="OAP3" s="208"/>
      <c r="OAQ3" s="208"/>
      <c r="OAR3" s="208"/>
      <c r="OAS3" s="208"/>
      <c r="OAT3" s="208"/>
      <c r="OAU3" s="208"/>
      <c r="OAV3" s="208"/>
      <c r="OAW3" s="208"/>
      <c r="OAX3" s="208"/>
      <c r="OAY3" s="208"/>
      <c r="OAZ3" s="208"/>
      <c r="OBA3" s="208"/>
      <c r="OBB3" s="208"/>
      <c r="OBC3" s="208"/>
      <c r="OBD3" s="208"/>
      <c r="OBE3" s="208"/>
      <c r="OBF3" s="208"/>
      <c r="OBG3" s="208"/>
      <c r="OBH3" s="208"/>
      <c r="OBI3" s="208"/>
      <c r="OBJ3" s="208"/>
      <c r="OBK3" s="208"/>
      <c r="OBL3" s="208"/>
      <c r="OBM3" s="208"/>
      <c r="OBN3" s="208"/>
      <c r="OBO3" s="208"/>
      <c r="OBP3" s="208"/>
      <c r="OBQ3" s="208"/>
      <c r="OBR3" s="208"/>
      <c r="OBS3" s="208"/>
      <c r="OBT3" s="208"/>
      <c r="OBU3" s="208"/>
      <c r="OBV3" s="208"/>
      <c r="OBW3" s="208"/>
      <c r="OBX3" s="208"/>
      <c r="OBY3" s="208"/>
      <c r="OBZ3" s="208"/>
      <c r="OCA3" s="208"/>
      <c r="OCB3" s="208"/>
      <c r="OCC3" s="208"/>
      <c r="OCD3" s="208"/>
      <c r="OCE3" s="208"/>
      <c r="OCF3" s="208"/>
      <c r="OCG3" s="208"/>
      <c r="OCH3" s="208"/>
      <c r="OCI3" s="208"/>
      <c r="OCJ3" s="208"/>
      <c r="OCK3" s="208"/>
      <c r="OCL3" s="208"/>
      <c r="OCM3" s="208"/>
      <c r="OCN3" s="208"/>
      <c r="OCO3" s="208"/>
      <c r="OCP3" s="208"/>
      <c r="OCQ3" s="208"/>
      <c r="OCR3" s="208"/>
      <c r="OCS3" s="208"/>
      <c r="OCT3" s="208"/>
      <c r="OCU3" s="208"/>
      <c r="OCV3" s="208"/>
      <c r="OCW3" s="208"/>
      <c r="OCX3" s="208"/>
      <c r="OCY3" s="208"/>
      <c r="OCZ3" s="208"/>
      <c r="ODA3" s="208"/>
      <c r="ODB3" s="208"/>
      <c r="ODC3" s="208"/>
      <c r="ODD3" s="208"/>
      <c r="ODE3" s="208"/>
      <c r="ODF3" s="208"/>
      <c r="ODG3" s="208"/>
      <c r="ODH3" s="208"/>
      <c r="ODI3" s="208"/>
      <c r="ODJ3" s="208"/>
      <c r="ODK3" s="208"/>
      <c r="ODL3" s="208"/>
      <c r="ODM3" s="208"/>
      <c r="ODN3" s="208"/>
      <c r="ODO3" s="208"/>
      <c r="ODP3" s="208"/>
      <c r="ODQ3" s="208"/>
      <c r="ODR3" s="208"/>
      <c r="ODS3" s="208"/>
      <c r="ODT3" s="208"/>
      <c r="ODU3" s="208"/>
      <c r="ODV3" s="208"/>
      <c r="ODW3" s="208"/>
      <c r="ODX3" s="208"/>
      <c r="ODY3" s="208"/>
      <c r="ODZ3" s="208"/>
      <c r="OEA3" s="208"/>
      <c r="OEB3" s="208"/>
      <c r="OEC3" s="208"/>
      <c r="OED3" s="208"/>
      <c r="OEE3" s="208"/>
      <c r="OEF3" s="208"/>
      <c r="OEG3" s="208"/>
      <c r="OEH3" s="208"/>
      <c r="OEI3" s="208"/>
      <c r="OEJ3" s="208"/>
      <c r="OEK3" s="208"/>
      <c r="OEL3" s="208"/>
      <c r="OEM3" s="208"/>
      <c r="OEN3" s="208"/>
      <c r="OEO3" s="208"/>
      <c r="OEP3" s="208"/>
      <c r="OEQ3" s="208"/>
      <c r="OER3" s="208"/>
      <c r="OES3" s="208"/>
      <c r="OET3" s="208"/>
      <c r="OEU3" s="208"/>
      <c r="OEV3" s="208"/>
      <c r="OEW3" s="208"/>
      <c r="OEX3" s="208"/>
      <c r="OEY3" s="208"/>
      <c r="OEZ3" s="208"/>
      <c r="OFA3" s="208"/>
      <c r="OFB3" s="208"/>
      <c r="OFC3" s="208"/>
      <c r="OFD3" s="208"/>
      <c r="OFE3" s="208"/>
      <c r="OFF3" s="208"/>
      <c r="OFG3" s="208"/>
      <c r="OFH3" s="208"/>
      <c r="OFI3" s="208"/>
      <c r="OFJ3" s="208"/>
      <c r="OFK3" s="208"/>
      <c r="OFL3" s="208"/>
      <c r="OFM3" s="208"/>
      <c r="OFN3" s="208"/>
      <c r="OFO3" s="208"/>
      <c r="OFP3" s="208"/>
      <c r="OFQ3" s="208"/>
      <c r="OFR3" s="208"/>
      <c r="OFS3" s="208"/>
      <c r="OFT3" s="208"/>
      <c r="OFU3" s="208"/>
      <c r="OFV3" s="208"/>
      <c r="OFW3" s="208"/>
      <c r="OFX3" s="208"/>
      <c r="OFY3" s="208"/>
      <c r="OFZ3" s="208"/>
      <c r="OGA3" s="208"/>
      <c r="OGB3" s="208"/>
      <c r="OGC3" s="208"/>
      <c r="OGD3" s="208"/>
      <c r="OGE3" s="208"/>
      <c r="OGF3" s="208"/>
      <c r="OGG3" s="208"/>
      <c r="OGH3" s="208"/>
      <c r="OGI3" s="208"/>
      <c r="OGJ3" s="208"/>
      <c r="OGK3" s="208"/>
      <c r="OGL3" s="208"/>
      <c r="OGM3" s="208"/>
      <c r="OGN3" s="208"/>
      <c r="OGO3" s="208"/>
      <c r="OGP3" s="208"/>
      <c r="OGQ3" s="208"/>
      <c r="OGR3" s="208"/>
      <c r="OGS3" s="208"/>
      <c r="OGT3" s="208"/>
      <c r="OGU3" s="208"/>
      <c r="OGV3" s="208"/>
      <c r="OGW3" s="208"/>
      <c r="OGX3" s="208"/>
      <c r="OGY3" s="208"/>
      <c r="OGZ3" s="208"/>
      <c r="OHA3" s="208"/>
      <c r="OHB3" s="208"/>
      <c r="OHC3" s="208"/>
      <c r="OHD3" s="208"/>
      <c r="OHE3" s="208"/>
      <c r="OHF3" s="208"/>
      <c r="OHG3" s="208"/>
      <c r="OHH3" s="208"/>
      <c r="OHI3" s="208"/>
      <c r="OHJ3" s="208"/>
      <c r="OHK3" s="208"/>
      <c r="OHL3" s="208"/>
      <c r="OHM3" s="208"/>
      <c r="OHN3" s="208"/>
      <c r="OHO3" s="208"/>
      <c r="OHP3" s="208"/>
      <c r="OHQ3" s="208"/>
      <c r="OHR3" s="208"/>
      <c r="OHS3" s="208"/>
      <c r="OHT3" s="208"/>
      <c r="OHU3" s="208"/>
      <c r="OHV3" s="208"/>
      <c r="OHW3" s="208"/>
      <c r="OHX3" s="208"/>
      <c r="OHY3" s="208"/>
      <c r="OHZ3" s="208"/>
      <c r="OIA3" s="208"/>
      <c r="OIB3" s="208"/>
      <c r="OIC3" s="208"/>
      <c r="OID3" s="208"/>
      <c r="OIE3" s="208"/>
      <c r="OIF3" s="208"/>
      <c r="OIG3" s="208"/>
      <c r="OIH3" s="208"/>
      <c r="OII3" s="208"/>
      <c r="OIJ3" s="208"/>
      <c r="OIK3" s="208"/>
      <c r="OIL3" s="208"/>
      <c r="OIM3" s="208"/>
      <c r="OIN3" s="208"/>
      <c r="OIO3" s="208"/>
      <c r="OIP3" s="208"/>
      <c r="OIQ3" s="208"/>
      <c r="OIR3" s="208"/>
      <c r="OIS3" s="208"/>
      <c r="OIT3" s="208"/>
      <c r="OIU3" s="208"/>
      <c r="OIV3" s="208"/>
      <c r="OIW3" s="208"/>
      <c r="OIX3" s="208"/>
      <c r="OIY3" s="208"/>
      <c r="OIZ3" s="208"/>
      <c r="OJA3" s="208"/>
      <c r="OJB3" s="208"/>
      <c r="OJC3" s="208"/>
      <c r="OJD3" s="208"/>
      <c r="OJE3" s="208"/>
      <c r="OJF3" s="208"/>
      <c r="OJG3" s="208"/>
      <c r="OJH3" s="208"/>
      <c r="OJI3" s="208"/>
      <c r="OJJ3" s="208"/>
      <c r="OJK3" s="208"/>
      <c r="OJL3" s="208"/>
      <c r="OJM3" s="208"/>
      <c r="OJN3" s="208"/>
      <c r="OJO3" s="208"/>
      <c r="OJP3" s="208"/>
      <c r="OJQ3" s="208"/>
      <c r="OJR3" s="208"/>
      <c r="OJS3" s="208"/>
      <c r="OJT3" s="208"/>
      <c r="OJU3" s="208"/>
      <c r="OJV3" s="208"/>
      <c r="OJW3" s="208"/>
      <c r="OJX3" s="208"/>
      <c r="OJY3" s="208"/>
      <c r="OJZ3" s="208"/>
      <c r="OKA3" s="208"/>
      <c r="OKB3" s="208"/>
      <c r="OKC3" s="208"/>
      <c r="OKD3" s="208"/>
      <c r="OKE3" s="208"/>
      <c r="OKF3" s="208"/>
      <c r="OKG3" s="208"/>
      <c r="OKH3" s="208"/>
      <c r="OKI3" s="208"/>
      <c r="OKJ3" s="208"/>
      <c r="OKK3" s="208"/>
      <c r="OKL3" s="208"/>
      <c r="OKM3" s="208"/>
      <c r="OKN3" s="208"/>
      <c r="OKO3" s="208"/>
      <c r="OKP3" s="208"/>
      <c r="OKQ3" s="208"/>
      <c r="OKR3" s="208"/>
      <c r="OKS3" s="208"/>
      <c r="OKT3" s="208"/>
      <c r="OKU3" s="208"/>
      <c r="OKV3" s="208"/>
      <c r="OKW3" s="208"/>
      <c r="OKX3" s="208"/>
      <c r="OKY3" s="208"/>
      <c r="OKZ3" s="208"/>
      <c r="OLA3" s="208"/>
      <c r="OLB3" s="208"/>
      <c r="OLC3" s="208"/>
      <c r="OLD3" s="208"/>
      <c r="OLE3" s="208"/>
      <c r="OLF3" s="208"/>
      <c r="OLG3" s="208"/>
      <c r="OLH3" s="208"/>
      <c r="OLI3" s="208"/>
      <c r="OLJ3" s="208"/>
      <c r="OLK3" s="208"/>
      <c r="OLL3" s="208"/>
      <c r="OLM3" s="208"/>
      <c r="OLN3" s="208"/>
      <c r="OLO3" s="208"/>
      <c r="OLP3" s="208"/>
      <c r="OLQ3" s="208"/>
      <c r="OLR3" s="208"/>
      <c r="OLS3" s="208"/>
      <c r="OLT3" s="208"/>
      <c r="OLU3" s="208"/>
      <c r="OLV3" s="208"/>
      <c r="OLW3" s="208"/>
      <c r="OLX3" s="208"/>
      <c r="OLY3" s="208"/>
      <c r="OLZ3" s="208"/>
      <c r="OMA3" s="208"/>
      <c r="OMB3" s="208"/>
      <c r="OMC3" s="208"/>
      <c r="OMD3" s="208"/>
      <c r="OME3" s="208"/>
      <c r="OMF3" s="208"/>
      <c r="OMG3" s="208"/>
      <c r="OMH3" s="208"/>
      <c r="OMI3" s="208"/>
      <c r="OMJ3" s="208"/>
      <c r="OMK3" s="208"/>
      <c r="OML3" s="208"/>
      <c r="OMM3" s="208"/>
      <c r="OMN3" s="208"/>
      <c r="OMO3" s="208"/>
      <c r="OMP3" s="208"/>
      <c r="OMQ3" s="208"/>
      <c r="OMR3" s="208"/>
      <c r="OMS3" s="208"/>
      <c r="OMT3" s="208"/>
      <c r="OMU3" s="208"/>
      <c r="OMV3" s="208"/>
      <c r="OMW3" s="208"/>
      <c r="OMX3" s="208"/>
      <c r="OMY3" s="208"/>
      <c r="OMZ3" s="208"/>
      <c r="ONA3" s="208"/>
      <c r="ONB3" s="208"/>
      <c r="ONC3" s="208"/>
      <c r="OND3" s="208"/>
      <c r="ONE3" s="208"/>
      <c r="ONF3" s="208"/>
      <c r="ONG3" s="208"/>
      <c r="ONH3" s="208"/>
      <c r="ONI3" s="208"/>
      <c r="ONJ3" s="208"/>
      <c r="ONK3" s="208"/>
      <c r="ONL3" s="208"/>
      <c r="ONM3" s="208"/>
      <c r="ONN3" s="208"/>
      <c r="ONO3" s="208"/>
      <c r="ONP3" s="208"/>
      <c r="ONQ3" s="208"/>
      <c r="ONR3" s="208"/>
      <c r="ONS3" s="208"/>
      <c r="ONT3" s="208"/>
      <c r="ONU3" s="208"/>
      <c r="ONV3" s="208"/>
      <c r="ONW3" s="208"/>
      <c r="ONX3" s="208"/>
      <c r="ONY3" s="208"/>
      <c r="ONZ3" s="208"/>
      <c r="OOA3" s="208"/>
      <c r="OOB3" s="208"/>
      <c r="OOC3" s="208"/>
      <c r="OOD3" s="208"/>
      <c r="OOE3" s="208"/>
      <c r="OOF3" s="208"/>
      <c r="OOG3" s="208"/>
      <c r="OOH3" s="208"/>
      <c r="OOI3" s="208"/>
      <c r="OOJ3" s="208"/>
      <c r="OOK3" s="208"/>
      <c r="OOL3" s="208"/>
      <c r="OOM3" s="208"/>
      <c r="OON3" s="208"/>
      <c r="OOO3" s="208"/>
      <c r="OOP3" s="208"/>
      <c r="OOQ3" s="208"/>
      <c r="OOR3" s="208"/>
      <c r="OOS3" s="208"/>
      <c r="OOT3" s="208"/>
      <c r="OOU3" s="208"/>
      <c r="OOV3" s="208"/>
      <c r="OOW3" s="208"/>
      <c r="OOX3" s="208"/>
      <c r="OOY3" s="208"/>
      <c r="OOZ3" s="208"/>
      <c r="OPA3" s="208"/>
      <c r="OPB3" s="208"/>
      <c r="OPC3" s="208"/>
      <c r="OPD3" s="208"/>
      <c r="OPE3" s="208"/>
      <c r="OPF3" s="208"/>
      <c r="OPG3" s="208"/>
      <c r="OPH3" s="208"/>
      <c r="OPI3" s="208"/>
      <c r="OPJ3" s="208"/>
      <c r="OPK3" s="208"/>
      <c r="OPL3" s="208"/>
      <c r="OPM3" s="208"/>
      <c r="OPN3" s="208"/>
      <c r="OPO3" s="208"/>
      <c r="OPP3" s="208"/>
      <c r="OPQ3" s="208"/>
      <c r="OPR3" s="208"/>
      <c r="OPS3" s="208"/>
      <c r="OPT3" s="208"/>
      <c r="OPU3" s="208"/>
      <c r="OPV3" s="208"/>
      <c r="OPW3" s="208"/>
      <c r="OPX3" s="208"/>
      <c r="OPY3" s="208"/>
      <c r="OPZ3" s="208"/>
      <c r="OQA3" s="208"/>
      <c r="OQB3" s="208"/>
      <c r="OQC3" s="208"/>
      <c r="OQD3" s="208"/>
      <c r="OQE3" s="208"/>
      <c r="OQF3" s="208"/>
      <c r="OQG3" s="208"/>
      <c r="OQH3" s="208"/>
      <c r="OQI3" s="208"/>
      <c r="OQJ3" s="208"/>
      <c r="OQK3" s="208"/>
      <c r="OQL3" s="208"/>
      <c r="OQM3" s="208"/>
      <c r="OQN3" s="208"/>
      <c r="OQO3" s="208"/>
      <c r="OQP3" s="208"/>
      <c r="OQQ3" s="208"/>
      <c r="OQR3" s="208"/>
      <c r="OQS3" s="208"/>
      <c r="OQT3" s="208"/>
      <c r="OQU3" s="208"/>
      <c r="OQV3" s="208"/>
      <c r="OQW3" s="208"/>
      <c r="OQX3" s="208"/>
      <c r="OQY3" s="208"/>
      <c r="OQZ3" s="208"/>
      <c r="ORA3" s="208"/>
      <c r="ORB3" s="208"/>
      <c r="ORC3" s="208"/>
      <c r="ORD3" s="208"/>
      <c r="ORE3" s="208"/>
      <c r="ORF3" s="208"/>
      <c r="ORG3" s="208"/>
      <c r="ORH3" s="208"/>
      <c r="ORI3" s="208"/>
      <c r="ORJ3" s="208"/>
      <c r="ORK3" s="208"/>
      <c r="ORL3" s="208"/>
      <c r="ORM3" s="208"/>
      <c r="ORN3" s="208"/>
      <c r="ORO3" s="208"/>
      <c r="ORP3" s="208"/>
      <c r="ORQ3" s="208"/>
      <c r="ORR3" s="208"/>
      <c r="ORS3" s="208"/>
      <c r="ORT3" s="208"/>
      <c r="ORU3" s="208"/>
      <c r="ORV3" s="208"/>
      <c r="ORW3" s="208"/>
      <c r="ORX3" s="208"/>
      <c r="ORY3" s="208"/>
      <c r="ORZ3" s="208"/>
      <c r="OSA3" s="208"/>
      <c r="OSB3" s="208"/>
      <c r="OSC3" s="208"/>
      <c r="OSD3" s="208"/>
      <c r="OSE3" s="208"/>
      <c r="OSF3" s="208"/>
      <c r="OSG3" s="208"/>
      <c r="OSH3" s="208"/>
      <c r="OSI3" s="208"/>
      <c r="OSJ3" s="208"/>
      <c r="OSK3" s="208"/>
      <c r="OSL3" s="208"/>
      <c r="OSM3" s="208"/>
      <c r="OSN3" s="208"/>
      <c r="OSO3" s="208"/>
      <c r="OSP3" s="208"/>
      <c r="OSQ3" s="208"/>
      <c r="OSR3" s="208"/>
      <c r="OSS3" s="208"/>
      <c r="OST3" s="208"/>
      <c r="OSU3" s="208"/>
      <c r="OSV3" s="208"/>
      <c r="OSW3" s="208"/>
      <c r="OSX3" s="208"/>
      <c r="OSY3" s="208"/>
      <c r="OSZ3" s="208"/>
      <c r="OTA3" s="208"/>
      <c r="OTB3" s="208"/>
      <c r="OTC3" s="208"/>
      <c r="OTD3" s="208"/>
      <c r="OTE3" s="208"/>
      <c r="OTF3" s="208"/>
      <c r="OTG3" s="208"/>
      <c r="OTH3" s="208"/>
      <c r="OTI3" s="208"/>
      <c r="OTJ3" s="208"/>
      <c r="OTK3" s="208"/>
      <c r="OTL3" s="208"/>
      <c r="OTM3" s="208"/>
      <c r="OTN3" s="208"/>
      <c r="OTO3" s="208"/>
      <c r="OTP3" s="208"/>
      <c r="OTQ3" s="208"/>
      <c r="OTR3" s="208"/>
      <c r="OTS3" s="208"/>
      <c r="OTT3" s="208"/>
      <c r="OTU3" s="208"/>
      <c r="OTV3" s="208"/>
      <c r="OTW3" s="208"/>
      <c r="OTX3" s="208"/>
      <c r="OTY3" s="208"/>
      <c r="OTZ3" s="208"/>
      <c r="OUA3" s="208"/>
      <c r="OUB3" s="208"/>
      <c r="OUC3" s="208"/>
      <c r="OUD3" s="208"/>
      <c r="OUE3" s="208"/>
      <c r="OUF3" s="208"/>
      <c r="OUG3" s="208"/>
      <c r="OUH3" s="208"/>
      <c r="OUI3" s="208"/>
      <c r="OUJ3" s="208"/>
      <c r="OUK3" s="208"/>
      <c r="OUL3" s="208"/>
      <c r="OUM3" s="208"/>
      <c r="OUN3" s="208"/>
      <c r="OUO3" s="208"/>
      <c r="OUP3" s="208"/>
      <c r="OUQ3" s="208"/>
      <c r="OUR3" s="208"/>
      <c r="OUS3" s="208"/>
      <c r="OUT3" s="208"/>
      <c r="OUU3" s="208"/>
      <c r="OUV3" s="208"/>
      <c r="OUW3" s="208"/>
      <c r="OUX3" s="208"/>
      <c r="OUY3" s="208"/>
      <c r="OUZ3" s="208"/>
      <c r="OVA3" s="208"/>
      <c r="OVB3" s="208"/>
      <c r="OVC3" s="208"/>
      <c r="OVD3" s="208"/>
      <c r="OVE3" s="208"/>
      <c r="OVF3" s="208"/>
      <c r="OVG3" s="208"/>
      <c r="OVH3" s="208"/>
      <c r="OVI3" s="208"/>
      <c r="OVJ3" s="208"/>
      <c r="OVK3" s="208"/>
      <c r="OVL3" s="208"/>
      <c r="OVM3" s="208"/>
      <c r="OVN3" s="208"/>
      <c r="OVO3" s="208"/>
      <c r="OVP3" s="208"/>
      <c r="OVQ3" s="208"/>
      <c r="OVR3" s="208"/>
      <c r="OVS3" s="208"/>
      <c r="OVT3" s="208"/>
      <c r="OVU3" s="208"/>
      <c r="OVV3" s="208"/>
      <c r="OVW3" s="208"/>
      <c r="OVX3" s="208"/>
      <c r="OVY3" s="208"/>
      <c r="OVZ3" s="208"/>
      <c r="OWA3" s="208"/>
      <c r="OWB3" s="208"/>
      <c r="OWC3" s="208"/>
      <c r="OWD3" s="208"/>
      <c r="OWE3" s="208"/>
      <c r="OWF3" s="208"/>
      <c r="OWG3" s="208"/>
      <c r="OWH3" s="208"/>
      <c r="OWI3" s="208"/>
      <c r="OWJ3" s="208"/>
      <c r="OWK3" s="208"/>
      <c r="OWL3" s="208"/>
      <c r="OWM3" s="208"/>
      <c r="OWN3" s="208"/>
      <c r="OWO3" s="208"/>
      <c r="OWP3" s="208"/>
      <c r="OWQ3" s="208"/>
      <c r="OWR3" s="208"/>
      <c r="OWS3" s="208"/>
      <c r="OWT3" s="208"/>
      <c r="OWU3" s="208"/>
      <c r="OWV3" s="208"/>
      <c r="OWW3" s="208"/>
      <c r="OWX3" s="208"/>
      <c r="OWY3" s="208"/>
      <c r="OWZ3" s="208"/>
      <c r="OXA3" s="208"/>
      <c r="OXB3" s="208"/>
      <c r="OXC3" s="208"/>
      <c r="OXD3" s="208"/>
      <c r="OXE3" s="208"/>
      <c r="OXF3" s="208"/>
      <c r="OXG3" s="208"/>
      <c r="OXH3" s="208"/>
      <c r="OXI3" s="208"/>
      <c r="OXJ3" s="208"/>
      <c r="OXK3" s="208"/>
      <c r="OXL3" s="208"/>
      <c r="OXM3" s="208"/>
      <c r="OXN3" s="208"/>
      <c r="OXO3" s="208"/>
      <c r="OXP3" s="208"/>
      <c r="OXQ3" s="208"/>
      <c r="OXR3" s="208"/>
      <c r="OXS3" s="208"/>
      <c r="OXT3" s="208"/>
      <c r="OXU3" s="208"/>
      <c r="OXV3" s="208"/>
      <c r="OXW3" s="208"/>
      <c r="OXX3" s="208"/>
      <c r="OXY3" s="208"/>
      <c r="OXZ3" s="208"/>
      <c r="OYA3" s="208"/>
      <c r="OYB3" s="208"/>
      <c r="OYC3" s="208"/>
      <c r="OYD3" s="208"/>
      <c r="OYE3" s="208"/>
      <c r="OYF3" s="208"/>
      <c r="OYG3" s="208"/>
      <c r="OYH3" s="208"/>
      <c r="OYI3" s="208"/>
      <c r="OYJ3" s="208"/>
      <c r="OYK3" s="208"/>
      <c r="OYL3" s="208"/>
      <c r="OYM3" s="208"/>
      <c r="OYN3" s="208"/>
      <c r="OYO3" s="208"/>
      <c r="OYP3" s="208"/>
      <c r="OYQ3" s="208"/>
      <c r="OYR3" s="208"/>
      <c r="OYS3" s="208"/>
      <c r="OYT3" s="208"/>
      <c r="OYU3" s="208"/>
      <c r="OYV3" s="208"/>
      <c r="OYW3" s="208"/>
      <c r="OYX3" s="208"/>
      <c r="OYY3" s="208"/>
      <c r="OYZ3" s="208"/>
      <c r="OZA3" s="208"/>
      <c r="OZB3" s="208"/>
      <c r="OZC3" s="208"/>
      <c r="OZD3" s="208"/>
      <c r="OZE3" s="208"/>
      <c r="OZF3" s="208"/>
      <c r="OZG3" s="208"/>
      <c r="OZH3" s="208"/>
      <c r="OZI3" s="208"/>
      <c r="OZJ3" s="208"/>
      <c r="OZK3" s="208"/>
      <c r="OZL3" s="208"/>
      <c r="OZM3" s="208"/>
      <c r="OZN3" s="208"/>
      <c r="OZO3" s="208"/>
      <c r="OZP3" s="208"/>
      <c r="OZQ3" s="208"/>
      <c r="OZR3" s="208"/>
      <c r="OZS3" s="208"/>
      <c r="OZT3" s="208"/>
      <c r="OZU3" s="208"/>
      <c r="OZV3" s="208"/>
      <c r="OZW3" s="208"/>
      <c r="OZX3" s="208"/>
      <c r="OZY3" s="208"/>
      <c r="OZZ3" s="208"/>
      <c r="PAA3" s="208"/>
      <c r="PAB3" s="208"/>
      <c r="PAC3" s="208"/>
      <c r="PAD3" s="208"/>
      <c r="PAE3" s="208"/>
      <c r="PAF3" s="208"/>
      <c r="PAG3" s="208"/>
      <c r="PAH3" s="208"/>
      <c r="PAI3" s="208"/>
      <c r="PAJ3" s="208"/>
      <c r="PAK3" s="208"/>
      <c r="PAL3" s="208"/>
      <c r="PAM3" s="208"/>
      <c r="PAN3" s="208"/>
      <c r="PAO3" s="208"/>
      <c r="PAP3" s="208"/>
      <c r="PAQ3" s="208"/>
      <c r="PAR3" s="208"/>
      <c r="PAS3" s="208"/>
      <c r="PAT3" s="208"/>
      <c r="PAU3" s="208"/>
      <c r="PAV3" s="208"/>
      <c r="PAW3" s="208"/>
      <c r="PAX3" s="208"/>
      <c r="PAY3" s="208"/>
      <c r="PAZ3" s="208"/>
      <c r="PBA3" s="208"/>
      <c r="PBB3" s="208"/>
      <c r="PBC3" s="208"/>
      <c r="PBD3" s="208"/>
      <c r="PBE3" s="208"/>
      <c r="PBF3" s="208"/>
      <c r="PBG3" s="208"/>
      <c r="PBH3" s="208"/>
      <c r="PBI3" s="208"/>
      <c r="PBJ3" s="208"/>
      <c r="PBK3" s="208"/>
      <c r="PBL3" s="208"/>
      <c r="PBM3" s="208"/>
      <c r="PBN3" s="208"/>
      <c r="PBO3" s="208"/>
      <c r="PBP3" s="208"/>
      <c r="PBQ3" s="208"/>
      <c r="PBR3" s="208"/>
      <c r="PBS3" s="208"/>
      <c r="PBT3" s="208"/>
      <c r="PBU3" s="208"/>
      <c r="PBV3" s="208"/>
      <c r="PBW3" s="208"/>
      <c r="PBX3" s="208"/>
      <c r="PBY3" s="208"/>
      <c r="PBZ3" s="208"/>
      <c r="PCA3" s="208"/>
      <c r="PCB3" s="208"/>
      <c r="PCC3" s="208"/>
      <c r="PCD3" s="208"/>
      <c r="PCE3" s="208"/>
      <c r="PCF3" s="208"/>
      <c r="PCG3" s="208"/>
      <c r="PCH3" s="208"/>
      <c r="PCI3" s="208"/>
      <c r="PCJ3" s="208"/>
      <c r="PCK3" s="208"/>
      <c r="PCL3" s="208"/>
      <c r="PCM3" s="208"/>
      <c r="PCN3" s="208"/>
      <c r="PCO3" s="208"/>
      <c r="PCP3" s="208"/>
      <c r="PCQ3" s="208"/>
      <c r="PCR3" s="208"/>
      <c r="PCS3" s="208"/>
      <c r="PCT3" s="208"/>
      <c r="PCU3" s="208"/>
      <c r="PCV3" s="208"/>
      <c r="PCW3" s="208"/>
      <c r="PCX3" s="208"/>
      <c r="PCY3" s="208"/>
      <c r="PCZ3" s="208"/>
      <c r="PDA3" s="208"/>
      <c r="PDB3" s="208"/>
      <c r="PDC3" s="208"/>
      <c r="PDD3" s="208"/>
      <c r="PDE3" s="208"/>
      <c r="PDF3" s="208"/>
      <c r="PDG3" s="208"/>
      <c r="PDH3" s="208"/>
      <c r="PDI3" s="208"/>
      <c r="PDJ3" s="208"/>
      <c r="PDK3" s="208"/>
      <c r="PDL3" s="208"/>
      <c r="PDM3" s="208"/>
      <c r="PDN3" s="208"/>
      <c r="PDO3" s="208"/>
      <c r="PDP3" s="208"/>
      <c r="PDQ3" s="208"/>
      <c r="PDR3" s="208"/>
      <c r="PDS3" s="208"/>
      <c r="PDT3" s="208"/>
      <c r="PDU3" s="208"/>
      <c r="PDV3" s="208"/>
      <c r="PDW3" s="208"/>
      <c r="PDX3" s="208"/>
      <c r="PDY3" s="208"/>
      <c r="PDZ3" s="208"/>
      <c r="PEA3" s="208"/>
      <c r="PEB3" s="208"/>
      <c r="PEC3" s="208"/>
      <c r="PED3" s="208"/>
      <c r="PEE3" s="208"/>
      <c r="PEF3" s="208"/>
      <c r="PEG3" s="208"/>
      <c r="PEH3" s="208"/>
      <c r="PEI3" s="208"/>
      <c r="PEJ3" s="208"/>
      <c r="PEK3" s="208"/>
      <c r="PEL3" s="208"/>
      <c r="PEM3" s="208"/>
      <c r="PEN3" s="208"/>
      <c r="PEO3" s="208"/>
      <c r="PEP3" s="208"/>
      <c r="PEQ3" s="208"/>
      <c r="PER3" s="208"/>
      <c r="PES3" s="208"/>
      <c r="PET3" s="208"/>
      <c r="PEU3" s="208"/>
      <c r="PEV3" s="208"/>
      <c r="PEW3" s="208"/>
      <c r="PEX3" s="208"/>
      <c r="PEY3" s="208"/>
      <c r="PEZ3" s="208"/>
      <c r="PFA3" s="208"/>
      <c r="PFB3" s="208"/>
      <c r="PFC3" s="208"/>
      <c r="PFD3" s="208"/>
      <c r="PFE3" s="208"/>
      <c r="PFF3" s="208"/>
      <c r="PFG3" s="208"/>
      <c r="PFH3" s="208"/>
      <c r="PFI3" s="208"/>
      <c r="PFJ3" s="208"/>
      <c r="PFK3" s="208"/>
      <c r="PFL3" s="208"/>
      <c r="PFM3" s="208"/>
      <c r="PFN3" s="208"/>
      <c r="PFO3" s="208"/>
      <c r="PFP3" s="208"/>
      <c r="PFQ3" s="208"/>
      <c r="PFR3" s="208"/>
      <c r="PFS3" s="208"/>
      <c r="PFT3" s="208"/>
      <c r="PFU3" s="208"/>
      <c r="PFV3" s="208"/>
      <c r="PFW3" s="208"/>
      <c r="PFX3" s="208"/>
      <c r="PFY3" s="208"/>
      <c r="PFZ3" s="208"/>
      <c r="PGA3" s="208"/>
      <c r="PGB3" s="208"/>
      <c r="PGC3" s="208"/>
      <c r="PGD3" s="208"/>
      <c r="PGE3" s="208"/>
      <c r="PGF3" s="208"/>
      <c r="PGG3" s="208"/>
      <c r="PGH3" s="208"/>
      <c r="PGI3" s="208"/>
      <c r="PGJ3" s="208"/>
      <c r="PGK3" s="208"/>
      <c r="PGL3" s="208"/>
      <c r="PGM3" s="208"/>
      <c r="PGN3" s="208"/>
      <c r="PGO3" s="208"/>
      <c r="PGP3" s="208"/>
      <c r="PGQ3" s="208"/>
      <c r="PGR3" s="208"/>
      <c r="PGS3" s="208"/>
      <c r="PGT3" s="208"/>
      <c r="PGU3" s="208"/>
      <c r="PGV3" s="208"/>
      <c r="PGW3" s="208"/>
      <c r="PGX3" s="208"/>
      <c r="PGY3" s="208"/>
      <c r="PGZ3" s="208"/>
      <c r="PHA3" s="208"/>
      <c r="PHB3" s="208"/>
      <c r="PHC3" s="208"/>
      <c r="PHD3" s="208"/>
      <c r="PHE3" s="208"/>
      <c r="PHF3" s="208"/>
      <c r="PHG3" s="208"/>
      <c r="PHH3" s="208"/>
      <c r="PHI3" s="208"/>
      <c r="PHJ3" s="208"/>
      <c r="PHK3" s="208"/>
      <c r="PHL3" s="208"/>
      <c r="PHM3" s="208"/>
      <c r="PHN3" s="208"/>
      <c r="PHO3" s="208"/>
      <c r="PHP3" s="208"/>
      <c r="PHQ3" s="208"/>
      <c r="PHR3" s="208"/>
      <c r="PHS3" s="208"/>
      <c r="PHT3" s="208"/>
      <c r="PHU3" s="208"/>
      <c r="PHV3" s="208"/>
      <c r="PHW3" s="208"/>
      <c r="PHX3" s="208"/>
      <c r="PHY3" s="208"/>
      <c r="PHZ3" s="208"/>
      <c r="PIA3" s="208"/>
      <c r="PIB3" s="208"/>
      <c r="PIC3" s="208"/>
      <c r="PID3" s="208"/>
      <c r="PIE3" s="208"/>
      <c r="PIF3" s="208"/>
      <c r="PIG3" s="208"/>
      <c r="PIH3" s="208"/>
      <c r="PII3" s="208"/>
      <c r="PIJ3" s="208"/>
      <c r="PIK3" s="208"/>
      <c r="PIL3" s="208"/>
      <c r="PIM3" s="208"/>
      <c r="PIN3" s="208"/>
      <c r="PIO3" s="208"/>
      <c r="PIP3" s="208"/>
      <c r="PIQ3" s="208"/>
      <c r="PIR3" s="208"/>
      <c r="PIS3" s="208"/>
      <c r="PIT3" s="208"/>
      <c r="PIU3" s="208"/>
      <c r="PIV3" s="208"/>
      <c r="PIW3" s="208"/>
      <c r="PIX3" s="208"/>
      <c r="PIY3" s="208"/>
      <c r="PIZ3" s="208"/>
      <c r="PJA3" s="208"/>
      <c r="PJB3" s="208"/>
      <c r="PJC3" s="208"/>
      <c r="PJD3" s="208"/>
      <c r="PJE3" s="208"/>
      <c r="PJF3" s="208"/>
      <c r="PJG3" s="208"/>
      <c r="PJH3" s="208"/>
      <c r="PJI3" s="208"/>
      <c r="PJJ3" s="208"/>
      <c r="PJK3" s="208"/>
      <c r="PJL3" s="208"/>
      <c r="PJM3" s="208"/>
      <c r="PJN3" s="208"/>
      <c r="PJO3" s="208"/>
      <c r="PJP3" s="208"/>
      <c r="PJQ3" s="208"/>
      <c r="PJR3" s="208"/>
      <c r="PJS3" s="208"/>
      <c r="PJT3" s="208"/>
      <c r="PJU3" s="208"/>
      <c r="PJV3" s="208"/>
      <c r="PJW3" s="208"/>
      <c r="PJX3" s="208"/>
      <c r="PJY3" s="208"/>
      <c r="PJZ3" s="208"/>
      <c r="PKA3" s="208"/>
      <c r="PKB3" s="208"/>
      <c r="PKC3" s="208"/>
      <c r="PKD3" s="208"/>
      <c r="PKE3" s="208"/>
      <c r="PKF3" s="208"/>
      <c r="PKG3" s="208"/>
      <c r="PKH3" s="208"/>
      <c r="PKI3" s="208"/>
      <c r="PKJ3" s="208"/>
      <c r="PKK3" s="208"/>
      <c r="PKL3" s="208"/>
      <c r="PKM3" s="208"/>
      <c r="PKN3" s="208"/>
      <c r="PKO3" s="208"/>
      <c r="PKP3" s="208"/>
      <c r="PKQ3" s="208"/>
      <c r="PKR3" s="208"/>
      <c r="PKS3" s="208"/>
      <c r="PKT3" s="208"/>
      <c r="PKU3" s="208"/>
      <c r="PKV3" s="208"/>
      <c r="PKW3" s="208"/>
      <c r="PKX3" s="208"/>
      <c r="PKY3" s="208"/>
      <c r="PKZ3" s="208"/>
      <c r="PLA3" s="208"/>
      <c r="PLB3" s="208"/>
      <c r="PLC3" s="208"/>
      <c r="PLD3" s="208"/>
      <c r="PLE3" s="208"/>
      <c r="PLF3" s="208"/>
      <c r="PLG3" s="208"/>
      <c r="PLH3" s="208"/>
      <c r="PLI3" s="208"/>
      <c r="PLJ3" s="208"/>
      <c r="PLK3" s="208"/>
      <c r="PLL3" s="208"/>
      <c r="PLM3" s="208"/>
      <c r="PLN3" s="208"/>
      <c r="PLO3" s="208"/>
      <c r="PLP3" s="208"/>
      <c r="PLQ3" s="208"/>
      <c r="PLR3" s="208"/>
      <c r="PLS3" s="208"/>
      <c r="PLT3" s="208"/>
      <c r="PLU3" s="208"/>
      <c r="PLV3" s="208"/>
      <c r="PLW3" s="208"/>
      <c r="PLX3" s="208"/>
      <c r="PLY3" s="208"/>
      <c r="PLZ3" s="208"/>
      <c r="PMA3" s="208"/>
      <c r="PMB3" s="208"/>
      <c r="PMC3" s="208"/>
      <c r="PMD3" s="208"/>
      <c r="PME3" s="208"/>
      <c r="PMF3" s="208"/>
      <c r="PMG3" s="208"/>
      <c r="PMH3" s="208"/>
      <c r="PMI3" s="208"/>
      <c r="PMJ3" s="208"/>
      <c r="PMK3" s="208"/>
      <c r="PML3" s="208"/>
      <c r="PMM3" s="208"/>
      <c r="PMN3" s="208"/>
      <c r="PMO3" s="208"/>
      <c r="PMP3" s="208"/>
      <c r="PMQ3" s="208"/>
      <c r="PMR3" s="208"/>
      <c r="PMS3" s="208"/>
      <c r="PMT3" s="208"/>
      <c r="PMU3" s="208"/>
      <c r="PMV3" s="208"/>
      <c r="PMW3" s="208"/>
      <c r="PMX3" s="208"/>
      <c r="PMY3" s="208"/>
      <c r="PMZ3" s="208"/>
      <c r="PNA3" s="208"/>
      <c r="PNB3" s="208"/>
      <c r="PNC3" s="208"/>
      <c r="PND3" s="208"/>
      <c r="PNE3" s="208"/>
      <c r="PNF3" s="208"/>
      <c r="PNG3" s="208"/>
      <c r="PNH3" s="208"/>
      <c r="PNI3" s="208"/>
      <c r="PNJ3" s="208"/>
      <c r="PNK3" s="208"/>
      <c r="PNL3" s="208"/>
      <c r="PNM3" s="208"/>
      <c r="PNN3" s="208"/>
      <c r="PNO3" s="208"/>
      <c r="PNP3" s="208"/>
      <c r="PNQ3" s="208"/>
      <c r="PNR3" s="208"/>
      <c r="PNS3" s="208"/>
      <c r="PNT3" s="208"/>
      <c r="PNU3" s="208"/>
      <c r="PNV3" s="208"/>
      <c r="PNW3" s="208"/>
      <c r="PNX3" s="208"/>
      <c r="PNY3" s="208"/>
      <c r="PNZ3" s="208"/>
      <c r="POA3" s="208"/>
      <c r="POB3" s="208"/>
      <c r="POC3" s="208"/>
      <c r="POD3" s="208"/>
      <c r="POE3" s="208"/>
      <c r="POF3" s="208"/>
      <c r="POG3" s="208"/>
      <c r="POH3" s="208"/>
      <c r="POI3" s="208"/>
      <c r="POJ3" s="208"/>
      <c r="POK3" s="208"/>
      <c r="POL3" s="208"/>
      <c r="POM3" s="208"/>
      <c r="PON3" s="208"/>
      <c r="POO3" s="208"/>
      <c r="POP3" s="208"/>
      <c r="POQ3" s="208"/>
      <c r="POR3" s="208"/>
      <c r="POS3" s="208"/>
      <c r="POT3" s="208"/>
      <c r="POU3" s="208"/>
      <c r="POV3" s="208"/>
      <c r="POW3" s="208"/>
      <c r="POX3" s="208"/>
      <c r="POY3" s="208"/>
      <c r="POZ3" s="208"/>
      <c r="PPA3" s="208"/>
      <c r="PPB3" s="208"/>
      <c r="PPC3" s="208"/>
      <c r="PPD3" s="208"/>
      <c r="PPE3" s="208"/>
      <c r="PPF3" s="208"/>
      <c r="PPG3" s="208"/>
      <c r="PPH3" s="208"/>
      <c r="PPI3" s="208"/>
      <c r="PPJ3" s="208"/>
      <c r="PPK3" s="208"/>
      <c r="PPL3" s="208"/>
      <c r="PPM3" s="208"/>
      <c r="PPN3" s="208"/>
      <c r="PPO3" s="208"/>
      <c r="PPP3" s="208"/>
      <c r="PPQ3" s="208"/>
      <c r="PPR3" s="208"/>
      <c r="PPS3" s="208"/>
      <c r="PPT3" s="208"/>
      <c r="PPU3" s="208"/>
      <c r="PPV3" s="208"/>
      <c r="PPW3" s="208"/>
      <c r="PPX3" s="208"/>
      <c r="PPY3" s="208"/>
      <c r="PPZ3" s="208"/>
      <c r="PQA3" s="208"/>
      <c r="PQB3" s="208"/>
      <c r="PQC3" s="208"/>
      <c r="PQD3" s="208"/>
      <c r="PQE3" s="208"/>
      <c r="PQF3" s="208"/>
      <c r="PQG3" s="208"/>
      <c r="PQH3" s="208"/>
      <c r="PQI3" s="208"/>
      <c r="PQJ3" s="208"/>
      <c r="PQK3" s="208"/>
      <c r="PQL3" s="208"/>
      <c r="PQM3" s="208"/>
      <c r="PQN3" s="208"/>
      <c r="PQO3" s="208"/>
      <c r="PQP3" s="208"/>
      <c r="PQQ3" s="208"/>
      <c r="PQR3" s="208"/>
      <c r="PQS3" s="208"/>
      <c r="PQT3" s="208"/>
      <c r="PQU3" s="208"/>
      <c r="PQV3" s="208"/>
      <c r="PQW3" s="208"/>
      <c r="PQX3" s="208"/>
      <c r="PQY3" s="208"/>
      <c r="PQZ3" s="208"/>
      <c r="PRA3" s="208"/>
      <c r="PRB3" s="208"/>
      <c r="PRC3" s="208"/>
      <c r="PRD3" s="208"/>
      <c r="PRE3" s="208"/>
      <c r="PRF3" s="208"/>
      <c r="PRG3" s="208"/>
      <c r="PRH3" s="208"/>
      <c r="PRI3" s="208"/>
      <c r="PRJ3" s="208"/>
      <c r="PRK3" s="208"/>
      <c r="PRL3" s="208"/>
      <c r="PRM3" s="208"/>
      <c r="PRN3" s="208"/>
      <c r="PRO3" s="208"/>
      <c r="PRP3" s="208"/>
      <c r="PRQ3" s="208"/>
      <c r="PRR3" s="208"/>
      <c r="PRS3" s="208"/>
      <c r="PRT3" s="208"/>
      <c r="PRU3" s="208"/>
      <c r="PRV3" s="208"/>
      <c r="PRW3" s="208"/>
      <c r="PRX3" s="208"/>
      <c r="PRY3" s="208"/>
      <c r="PRZ3" s="208"/>
      <c r="PSA3" s="208"/>
      <c r="PSB3" s="208"/>
      <c r="PSC3" s="208"/>
      <c r="PSD3" s="208"/>
      <c r="PSE3" s="208"/>
      <c r="PSF3" s="208"/>
      <c r="PSG3" s="208"/>
      <c r="PSH3" s="208"/>
      <c r="PSI3" s="208"/>
      <c r="PSJ3" s="208"/>
      <c r="PSK3" s="208"/>
      <c r="PSL3" s="208"/>
      <c r="PSM3" s="208"/>
      <c r="PSN3" s="208"/>
      <c r="PSO3" s="208"/>
      <c r="PSP3" s="208"/>
      <c r="PSQ3" s="208"/>
      <c r="PSR3" s="208"/>
      <c r="PSS3" s="208"/>
      <c r="PST3" s="208"/>
      <c r="PSU3" s="208"/>
      <c r="PSV3" s="208"/>
      <c r="PSW3" s="208"/>
      <c r="PSX3" s="208"/>
      <c r="PSY3" s="208"/>
      <c r="PSZ3" s="208"/>
      <c r="PTA3" s="208"/>
      <c r="PTB3" s="208"/>
      <c r="PTC3" s="208"/>
      <c r="PTD3" s="208"/>
      <c r="PTE3" s="208"/>
      <c r="PTF3" s="208"/>
      <c r="PTG3" s="208"/>
      <c r="PTH3" s="208"/>
      <c r="PTI3" s="208"/>
      <c r="PTJ3" s="208"/>
      <c r="PTK3" s="208"/>
      <c r="PTL3" s="208"/>
      <c r="PTM3" s="208"/>
      <c r="PTN3" s="208"/>
      <c r="PTO3" s="208"/>
      <c r="PTP3" s="208"/>
      <c r="PTQ3" s="208"/>
      <c r="PTR3" s="208"/>
      <c r="PTS3" s="208"/>
      <c r="PTT3" s="208"/>
      <c r="PTU3" s="208"/>
      <c r="PTV3" s="208"/>
      <c r="PTW3" s="208"/>
      <c r="PTX3" s="208"/>
      <c r="PTY3" s="208"/>
      <c r="PTZ3" s="208"/>
      <c r="PUA3" s="208"/>
      <c r="PUB3" s="208"/>
      <c r="PUC3" s="208"/>
      <c r="PUD3" s="208"/>
      <c r="PUE3" s="208"/>
      <c r="PUF3" s="208"/>
      <c r="PUG3" s="208"/>
      <c r="PUH3" s="208"/>
      <c r="PUI3" s="208"/>
      <c r="PUJ3" s="208"/>
      <c r="PUK3" s="208"/>
      <c r="PUL3" s="208"/>
      <c r="PUM3" s="208"/>
      <c r="PUN3" s="208"/>
      <c r="PUO3" s="208"/>
      <c r="PUP3" s="208"/>
      <c r="PUQ3" s="208"/>
      <c r="PUR3" s="208"/>
      <c r="PUS3" s="208"/>
      <c r="PUT3" s="208"/>
      <c r="PUU3" s="208"/>
      <c r="PUV3" s="208"/>
      <c r="PUW3" s="208"/>
      <c r="PUX3" s="208"/>
      <c r="PUY3" s="208"/>
      <c r="PUZ3" s="208"/>
      <c r="PVA3" s="208"/>
      <c r="PVB3" s="208"/>
      <c r="PVC3" s="208"/>
      <c r="PVD3" s="208"/>
      <c r="PVE3" s="208"/>
      <c r="PVF3" s="208"/>
      <c r="PVG3" s="208"/>
      <c r="PVH3" s="208"/>
      <c r="PVI3" s="208"/>
      <c r="PVJ3" s="208"/>
      <c r="PVK3" s="208"/>
      <c r="PVL3" s="208"/>
      <c r="PVM3" s="208"/>
      <c r="PVN3" s="208"/>
      <c r="PVO3" s="208"/>
      <c r="PVP3" s="208"/>
      <c r="PVQ3" s="208"/>
      <c r="PVR3" s="208"/>
      <c r="PVS3" s="208"/>
      <c r="PVT3" s="208"/>
      <c r="PVU3" s="208"/>
      <c r="PVV3" s="208"/>
      <c r="PVW3" s="208"/>
      <c r="PVX3" s="208"/>
      <c r="PVY3" s="208"/>
      <c r="PVZ3" s="208"/>
      <c r="PWA3" s="208"/>
      <c r="PWB3" s="208"/>
      <c r="PWC3" s="208"/>
      <c r="PWD3" s="208"/>
      <c r="PWE3" s="208"/>
      <c r="PWF3" s="208"/>
      <c r="PWG3" s="208"/>
      <c r="PWH3" s="208"/>
      <c r="PWI3" s="208"/>
      <c r="PWJ3" s="208"/>
      <c r="PWK3" s="208"/>
      <c r="PWL3" s="208"/>
      <c r="PWM3" s="208"/>
      <c r="PWN3" s="208"/>
      <c r="PWO3" s="208"/>
      <c r="PWP3" s="208"/>
      <c r="PWQ3" s="208"/>
      <c r="PWR3" s="208"/>
      <c r="PWS3" s="208"/>
      <c r="PWT3" s="208"/>
      <c r="PWU3" s="208"/>
      <c r="PWV3" s="208"/>
      <c r="PWW3" s="208"/>
      <c r="PWX3" s="208"/>
      <c r="PWY3" s="208"/>
      <c r="PWZ3" s="208"/>
      <c r="PXA3" s="208"/>
      <c r="PXB3" s="208"/>
      <c r="PXC3" s="208"/>
      <c r="PXD3" s="208"/>
      <c r="PXE3" s="208"/>
      <c r="PXF3" s="208"/>
      <c r="PXG3" s="208"/>
      <c r="PXH3" s="208"/>
      <c r="PXI3" s="208"/>
      <c r="PXJ3" s="208"/>
      <c r="PXK3" s="208"/>
      <c r="PXL3" s="208"/>
      <c r="PXM3" s="208"/>
      <c r="PXN3" s="208"/>
      <c r="PXO3" s="208"/>
      <c r="PXP3" s="208"/>
      <c r="PXQ3" s="208"/>
      <c r="PXR3" s="208"/>
      <c r="PXS3" s="208"/>
      <c r="PXT3" s="208"/>
      <c r="PXU3" s="208"/>
      <c r="PXV3" s="208"/>
      <c r="PXW3" s="208"/>
      <c r="PXX3" s="208"/>
      <c r="PXY3" s="208"/>
      <c r="PXZ3" s="208"/>
      <c r="PYA3" s="208"/>
      <c r="PYB3" s="208"/>
      <c r="PYC3" s="208"/>
      <c r="PYD3" s="208"/>
      <c r="PYE3" s="208"/>
      <c r="PYF3" s="208"/>
      <c r="PYG3" s="208"/>
      <c r="PYH3" s="208"/>
      <c r="PYI3" s="208"/>
      <c r="PYJ3" s="208"/>
      <c r="PYK3" s="208"/>
      <c r="PYL3" s="208"/>
      <c r="PYM3" s="208"/>
      <c r="PYN3" s="208"/>
      <c r="PYO3" s="208"/>
      <c r="PYP3" s="208"/>
      <c r="PYQ3" s="208"/>
      <c r="PYR3" s="208"/>
      <c r="PYS3" s="208"/>
      <c r="PYT3" s="208"/>
      <c r="PYU3" s="208"/>
      <c r="PYV3" s="208"/>
      <c r="PYW3" s="208"/>
      <c r="PYX3" s="208"/>
      <c r="PYY3" s="208"/>
      <c r="PYZ3" s="208"/>
      <c r="PZA3" s="208"/>
      <c r="PZB3" s="208"/>
      <c r="PZC3" s="208"/>
      <c r="PZD3" s="208"/>
      <c r="PZE3" s="208"/>
      <c r="PZF3" s="208"/>
      <c r="PZG3" s="208"/>
      <c r="PZH3" s="208"/>
      <c r="PZI3" s="208"/>
      <c r="PZJ3" s="208"/>
      <c r="PZK3" s="208"/>
      <c r="PZL3" s="208"/>
      <c r="PZM3" s="208"/>
      <c r="PZN3" s="208"/>
      <c r="PZO3" s="208"/>
      <c r="PZP3" s="208"/>
      <c r="PZQ3" s="208"/>
      <c r="PZR3" s="208"/>
      <c r="PZS3" s="208"/>
      <c r="PZT3" s="208"/>
      <c r="PZU3" s="208"/>
      <c r="PZV3" s="208"/>
      <c r="PZW3" s="208"/>
      <c r="PZX3" s="208"/>
      <c r="PZY3" s="208"/>
      <c r="PZZ3" s="208"/>
      <c r="QAA3" s="208"/>
      <c r="QAB3" s="208"/>
      <c r="QAC3" s="208"/>
      <c r="QAD3" s="208"/>
      <c r="QAE3" s="208"/>
      <c r="QAF3" s="208"/>
      <c r="QAG3" s="208"/>
      <c r="QAH3" s="208"/>
      <c r="QAI3" s="208"/>
      <c r="QAJ3" s="208"/>
      <c r="QAK3" s="208"/>
      <c r="QAL3" s="208"/>
      <c r="QAM3" s="208"/>
      <c r="QAN3" s="208"/>
      <c r="QAO3" s="208"/>
      <c r="QAP3" s="208"/>
      <c r="QAQ3" s="208"/>
      <c r="QAR3" s="208"/>
      <c r="QAS3" s="208"/>
      <c r="QAT3" s="208"/>
      <c r="QAU3" s="208"/>
      <c r="QAV3" s="208"/>
      <c r="QAW3" s="208"/>
      <c r="QAX3" s="208"/>
      <c r="QAY3" s="208"/>
      <c r="QAZ3" s="208"/>
      <c r="QBA3" s="208"/>
      <c r="QBB3" s="208"/>
      <c r="QBC3" s="208"/>
      <c r="QBD3" s="208"/>
      <c r="QBE3" s="208"/>
      <c r="QBF3" s="208"/>
      <c r="QBG3" s="208"/>
      <c r="QBH3" s="208"/>
      <c r="QBI3" s="208"/>
      <c r="QBJ3" s="208"/>
      <c r="QBK3" s="208"/>
      <c r="QBL3" s="208"/>
      <c r="QBM3" s="208"/>
      <c r="QBN3" s="208"/>
      <c r="QBO3" s="208"/>
      <c r="QBP3" s="208"/>
      <c r="QBQ3" s="208"/>
      <c r="QBR3" s="208"/>
      <c r="QBS3" s="208"/>
      <c r="QBT3" s="208"/>
      <c r="QBU3" s="208"/>
      <c r="QBV3" s="208"/>
      <c r="QBW3" s="208"/>
      <c r="QBX3" s="208"/>
      <c r="QBY3" s="208"/>
      <c r="QBZ3" s="208"/>
      <c r="QCA3" s="208"/>
      <c r="QCB3" s="208"/>
      <c r="QCC3" s="208"/>
      <c r="QCD3" s="208"/>
      <c r="QCE3" s="208"/>
      <c r="QCF3" s="208"/>
      <c r="QCG3" s="208"/>
      <c r="QCH3" s="208"/>
      <c r="QCI3" s="208"/>
      <c r="QCJ3" s="208"/>
      <c r="QCK3" s="208"/>
      <c r="QCL3" s="208"/>
      <c r="QCM3" s="208"/>
      <c r="QCN3" s="208"/>
      <c r="QCO3" s="208"/>
      <c r="QCP3" s="208"/>
      <c r="QCQ3" s="208"/>
      <c r="QCR3" s="208"/>
      <c r="QCS3" s="208"/>
      <c r="QCT3" s="208"/>
      <c r="QCU3" s="208"/>
      <c r="QCV3" s="208"/>
      <c r="QCW3" s="208"/>
      <c r="QCX3" s="208"/>
      <c r="QCY3" s="208"/>
      <c r="QCZ3" s="208"/>
      <c r="QDA3" s="208"/>
      <c r="QDB3" s="208"/>
      <c r="QDC3" s="208"/>
      <c r="QDD3" s="208"/>
      <c r="QDE3" s="208"/>
      <c r="QDF3" s="208"/>
      <c r="QDG3" s="208"/>
      <c r="QDH3" s="208"/>
      <c r="QDI3" s="208"/>
      <c r="QDJ3" s="208"/>
      <c r="QDK3" s="208"/>
      <c r="QDL3" s="208"/>
      <c r="QDM3" s="208"/>
      <c r="QDN3" s="208"/>
      <c r="QDO3" s="208"/>
      <c r="QDP3" s="208"/>
      <c r="QDQ3" s="208"/>
      <c r="QDR3" s="208"/>
      <c r="QDS3" s="208"/>
      <c r="QDT3" s="208"/>
      <c r="QDU3" s="208"/>
      <c r="QDV3" s="208"/>
      <c r="QDW3" s="208"/>
      <c r="QDX3" s="208"/>
      <c r="QDY3" s="208"/>
      <c r="QDZ3" s="208"/>
      <c r="QEA3" s="208"/>
      <c r="QEB3" s="208"/>
      <c r="QEC3" s="208"/>
      <c r="QED3" s="208"/>
      <c r="QEE3" s="208"/>
      <c r="QEF3" s="208"/>
      <c r="QEG3" s="208"/>
      <c r="QEH3" s="208"/>
      <c r="QEI3" s="208"/>
      <c r="QEJ3" s="208"/>
      <c r="QEK3" s="208"/>
      <c r="QEL3" s="208"/>
      <c r="QEM3" s="208"/>
      <c r="QEN3" s="208"/>
      <c r="QEO3" s="208"/>
      <c r="QEP3" s="208"/>
      <c r="QEQ3" s="208"/>
      <c r="QER3" s="208"/>
      <c r="QES3" s="208"/>
      <c r="QET3" s="208"/>
      <c r="QEU3" s="208"/>
      <c r="QEV3" s="208"/>
      <c r="QEW3" s="208"/>
      <c r="QEX3" s="208"/>
      <c r="QEY3" s="208"/>
      <c r="QEZ3" s="208"/>
      <c r="QFA3" s="208"/>
      <c r="QFB3" s="208"/>
      <c r="QFC3" s="208"/>
      <c r="QFD3" s="208"/>
      <c r="QFE3" s="208"/>
      <c r="QFF3" s="208"/>
      <c r="QFG3" s="208"/>
      <c r="QFH3" s="208"/>
      <c r="QFI3" s="208"/>
      <c r="QFJ3" s="208"/>
      <c r="QFK3" s="208"/>
      <c r="QFL3" s="208"/>
      <c r="QFM3" s="208"/>
      <c r="QFN3" s="208"/>
      <c r="QFO3" s="208"/>
      <c r="QFP3" s="208"/>
      <c r="QFQ3" s="208"/>
      <c r="QFR3" s="208"/>
      <c r="QFS3" s="208"/>
      <c r="QFT3" s="208"/>
      <c r="QFU3" s="208"/>
      <c r="QFV3" s="208"/>
      <c r="QFW3" s="208"/>
      <c r="QFX3" s="208"/>
      <c r="QFY3" s="208"/>
      <c r="QFZ3" s="208"/>
      <c r="QGA3" s="208"/>
      <c r="QGB3" s="208"/>
      <c r="QGC3" s="208"/>
      <c r="QGD3" s="208"/>
      <c r="QGE3" s="208"/>
      <c r="QGF3" s="208"/>
      <c r="QGG3" s="208"/>
      <c r="QGH3" s="208"/>
      <c r="QGI3" s="208"/>
      <c r="QGJ3" s="208"/>
      <c r="QGK3" s="208"/>
      <c r="QGL3" s="208"/>
      <c r="QGM3" s="208"/>
      <c r="QGN3" s="208"/>
      <c r="QGO3" s="208"/>
      <c r="QGP3" s="208"/>
      <c r="QGQ3" s="208"/>
      <c r="QGR3" s="208"/>
      <c r="QGS3" s="208"/>
      <c r="QGT3" s="208"/>
      <c r="QGU3" s="208"/>
      <c r="QGV3" s="208"/>
      <c r="QGW3" s="208"/>
      <c r="QGX3" s="208"/>
      <c r="QGY3" s="208"/>
      <c r="QGZ3" s="208"/>
      <c r="QHA3" s="208"/>
      <c r="QHB3" s="208"/>
      <c r="QHC3" s="208"/>
      <c r="QHD3" s="208"/>
      <c r="QHE3" s="208"/>
      <c r="QHF3" s="208"/>
      <c r="QHG3" s="208"/>
      <c r="QHH3" s="208"/>
      <c r="QHI3" s="208"/>
      <c r="QHJ3" s="208"/>
      <c r="QHK3" s="208"/>
      <c r="QHL3" s="208"/>
      <c r="QHM3" s="208"/>
      <c r="QHN3" s="208"/>
      <c r="QHO3" s="208"/>
      <c r="QHP3" s="208"/>
      <c r="QHQ3" s="208"/>
      <c r="QHR3" s="208"/>
      <c r="QHS3" s="208"/>
      <c r="QHT3" s="208"/>
      <c r="QHU3" s="208"/>
      <c r="QHV3" s="208"/>
      <c r="QHW3" s="208"/>
      <c r="QHX3" s="208"/>
      <c r="QHY3" s="208"/>
      <c r="QHZ3" s="208"/>
      <c r="QIA3" s="208"/>
      <c r="QIB3" s="208"/>
      <c r="QIC3" s="208"/>
      <c r="QID3" s="208"/>
      <c r="QIE3" s="208"/>
      <c r="QIF3" s="208"/>
      <c r="QIG3" s="208"/>
      <c r="QIH3" s="208"/>
      <c r="QII3" s="208"/>
      <c r="QIJ3" s="208"/>
      <c r="QIK3" s="208"/>
      <c r="QIL3" s="208"/>
      <c r="QIM3" s="208"/>
      <c r="QIN3" s="208"/>
      <c r="QIO3" s="208"/>
      <c r="QIP3" s="208"/>
      <c r="QIQ3" s="208"/>
      <c r="QIR3" s="208"/>
      <c r="QIS3" s="208"/>
      <c r="QIT3" s="208"/>
      <c r="QIU3" s="208"/>
      <c r="QIV3" s="208"/>
      <c r="QIW3" s="208"/>
      <c r="QIX3" s="208"/>
      <c r="QIY3" s="208"/>
      <c r="QIZ3" s="208"/>
      <c r="QJA3" s="208"/>
      <c r="QJB3" s="208"/>
      <c r="QJC3" s="208"/>
      <c r="QJD3" s="208"/>
      <c r="QJE3" s="208"/>
      <c r="QJF3" s="208"/>
      <c r="QJG3" s="208"/>
      <c r="QJH3" s="208"/>
      <c r="QJI3" s="208"/>
      <c r="QJJ3" s="208"/>
      <c r="QJK3" s="208"/>
      <c r="QJL3" s="208"/>
      <c r="QJM3" s="208"/>
      <c r="QJN3" s="208"/>
      <c r="QJO3" s="208"/>
      <c r="QJP3" s="208"/>
      <c r="QJQ3" s="208"/>
      <c r="QJR3" s="208"/>
      <c r="QJS3" s="208"/>
      <c r="QJT3" s="208"/>
      <c r="QJU3" s="208"/>
      <c r="QJV3" s="208"/>
      <c r="QJW3" s="208"/>
      <c r="QJX3" s="208"/>
      <c r="QJY3" s="208"/>
      <c r="QJZ3" s="208"/>
      <c r="QKA3" s="208"/>
      <c r="QKB3" s="208"/>
      <c r="QKC3" s="208"/>
      <c r="QKD3" s="208"/>
      <c r="QKE3" s="208"/>
      <c r="QKF3" s="208"/>
      <c r="QKG3" s="208"/>
      <c r="QKH3" s="208"/>
      <c r="QKI3" s="208"/>
      <c r="QKJ3" s="208"/>
      <c r="QKK3" s="208"/>
      <c r="QKL3" s="208"/>
      <c r="QKM3" s="208"/>
      <c r="QKN3" s="208"/>
      <c r="QKO3" s="208"/>
      <c r="QKP3" s="208"/>
      <c r="QKQ3" s="208"/>
      <c r="QKR3" s="208"/>
      <c r="QKS3" s="208"/>
      <c r="QKT3" s="208"/>
      <c r="QKU3" s="208"/>
      <c r="QKV3" s="208"/>
      <c r="QKW3" s="208"/>
      <c r="QKX3" s="208"/>
      <c r="QKY3" s="208"/>
      <c r="QKZ3" s="208"/>
      <c r="QLA3" s="208"/>
      <c r="QLB3" s="208"/>
      <c r="QLC3" s="208"/>
      <c r="QLD3" s="208"/>
      <c r="QLE3" s="208"/>
      <c r="QLF3" s="208"/>
      <c r="QLG3" s="208"/>
      <c r="QLH3" s="208"/>
      <c r="QLI3" s="208"/>
      <c r="QLJ3" s="208"/>
      <c r="QLK3" s="208"/>
      <c r="QLL3" s="208"/>
      <c r="QLM3" s="208"/>
      <c r="QLN3" s="208"/>
      <c r="QLO3" s="208"/>
      <c r="QLP3" s="208"/>
      <c r="QLQ3" s="208"/>
      <c r="QLR3" s="208"/>
      <c r="QLS3" s="208"/>
      <c r="QLT3" s="208"/>
      <c r="QLU3" s="208"/>
      <c r="QLV3" s="208"/>
      <c r="QLW3" s="208"/>
      <c r="QLX3" s="208"/>
      <c r="QLY3" s="208"/>
      <c r="QLZ3" s="208"/>
      <c r="QMA3" s="208"/>
      <c r="QMB3" s="208"/>
      <c r="QMC3" s="208"/>
      <c r="QMD3" s="208"/>
      <c r="QME3" s="208"/>
      <c r="QMF3" s="208"/>
      <c r="QMG3" s="208"/>
      <c r="QMH3" s="208"/>
      <c r="QMI3" s="208"/>
      <c r="QMJ3" s="208"/>
      <c r="QMK3" s="208"/>
      <c r="QML3" s="208"/>
      <c r="QMM3" s="208"/>
      <c r="QMN3" s="208"/>
      <c r="QMO3" s="208"/>
      <c r="QMP3" s="208"/>
      <c r="QMQ3" s="208"/>
      <c r="QMR3" s="208"/>
      <c r="QMS3" s="208"/>
      <c r="QMT3" s="208"/>
      <c r="QMU3" s="208"/>
      <c r="QMV3" s="208"/>
      <c r="QMW3" s="208"/>
      <c r="QMX3" s="208"/>
      <c r="QMY3" s="208"/>
      <c r="QMZ3" s="208"/>
      <c r="QNA3" s="208"/>
      <c r="QNB3" s="208"/>
      <c r="QNC3" s="208"/>
      <c r="QND3" s="208"/>
      <c r="QNE3" s="208"/>
      <c r="QNF3" s="208"/>
      <c r="QNG3" s="208"/>
      <c r="QNH3" s="208"/>
      <c r="QNI3" s="208"/>
      <c r="QNJ3" s="208"/>
      <c r="QNK3" s="208"/>
      <c r="QNL3" s="208"/>
      <c r="QNM3" s="208"/>
      <c r="QNN3" s="208"/>
      <c r="QNO3" s="208"/>
      <c r="QNP3" s="208"/>
      <c r="QNQ3" s="208"/>
      <c r="QNR3" s="208"/>
      <c r="QNS3" s="208"/>
      <c r="QNT3" s="208"/>
      <c r="QNU3" s="208"/>
      <c r="QNV3" s="208"/>
      <c r="QNW3" s="208"/>
      <c r="QNX3" s="208"/>
      <c r="QNY3" s="208"/>
      <c r="QNZ3" s="208"/>
      <c r="QOA3" s="208"/>
      <c r="QOB3" s="208"/>
      <c r="QOC3" s="208"/>
      <c r="QOD3" s="208"/>
      <c r="QOE3" s="208"/>
      <c r="QOF3" s="208"/>
      <c r="QOG3" s="208"/>
      <c r="QOH3" s="208"/>
      <c r="QOI3" s="208"/>
      <c r="QOJ3" s="208"/>
      <c r="QOK3" s="208"/>
      <c r="QOL3" s="208"/>
      <c r="QOM3" s="208"/>
      <c r="QON3" s="208"/>
      <c r="QOO3" s="208"/>
      <c r="QOP3" s="208"/>
      <c r="QOQ3" s="208"/>
      <c r="QOR3" s="208"/>
      <c r="QOS3" s="208"/>
      <c r="QOT3" s="208"/>
      <c r="QOU3" s="208"/>
      <c r="QOV3" s="208"/>
      <c r="QOW3" s="208"/>
      <c r="QOX3" s="208"/>
      <c r="QOY3" s="208"/>
      <c r="QOZ3" s="208"/>
      <c r="QPA3" s="208"/>
      <c r="QPB3" s="208"/>
      <c r="QPC3" s="208"/>
      <c r="QPD3" s="208"/>
      <c r="QPE3" s="208"/>
      <c r="QPF3" s="208"/>
      <c r="QPG3" s="208"/>
      <c r="QPH3" s="208"/>
      <c r="QPI3" s="208"/>
      <c r="QPJ3" s="208"/>
      <c r="QPK3" s="208"/>
      <c r="QPL3" s="208"/>
      <c r="QPM3" s="208"/>
      <c r="QPN3" s="208"/>
      <c r="QPO3" s="208"/>
      <c r="QPP3" s="208"/>
      <c r="QPQ3" s="208"/>
      <c r="QPR3" s="208"/>
      <c r="QPS3" s="208"/>
      <c r="QPT3" s="208"/>
      <c r="QPU3" s="208"/>
      <c r="QPV3" s="208"/>
      <c r="QPW3" s="208"/>
      <c r="QPX3" s="208"/>
      <c r="QPY3" s="208"/>
      <c r="QPZ3" s="208"/>
      <c r="QQA3" s="208"/>
      <c r="QQB3" s="208"/>
      <c r="QQC3" s="208"/>
      <c r="QQD3" s="208"/>
      <c r="QQE3" s="208"/>
      <c r="QQF3" s="208"/>
      <c r="QQG3" s="208"/>
      <c r="QQH3" s="208"/>
      <c r="QQI3" s="208"/>
      <c r="QQJ3" s="208"/>
      <c r="QQK3" s="208"/>
      <c r="QQL3" s="208"/>
      <c r="QQM3" s="208"/>
      <c r="QQN3" s="208"/>
      <c r="QQO3" s="208"/>
      <c r="QQP3" s="208"/>
      <c r="QQQ3" s="208"/>
      <c r="QQR3" s="208"/>
      <c r="QQS3" s="208"/>
      <c r="QQT3" s="208"/>
      <c r="QQU3" s="208"/>
      <c r="QQV3" s="208"/>
      <c r="QQW3" s="208"/>
      <c r="QQX3" s="208"/>
      <c r="QQY3" s="208"/>
      <c r="QQZ3" s="208"/>
      <c r="QRA3" s="208"/>
      <c r="QRB3" s="208"/>
      <c r="QRC3" s="208"/>
      <c r="QRD3" s="208"/>
      <c r="QRE3" s="208"/>
      <c r="QRF3" s="208"/>
      <c r="QRG3" s="208"/>
      <c r="QRH3" s="208"/>
      <c r="QRI3" s="208"/>
      <c r="QRJ3" s="208"/>
      <c r="QRK3" s="208"/>
      <c r="QRL3" s="208"/>
      <c r="QRM3" s="208"/>
      <c r="QRN3" s="208"/>
      <c r="QRO3" s="208"/>
      <c r="QRP3" s="208"/>
      <c r="QRQ3" s="208"/>
      <c r="QRR3" s="208"/>
      <c r="QRS3" s="208"/>
      <c r="QRT3" s="208"/>
      <c r="QRU3" s="208"/>
      <c r="QRV3" s="208"/>
      <c r="QRW3" s="208"/>
      <c r="QRX3" s="208"/>
      <c r="QRY3" s="208"/>
      <c r="QRZ3" s="208"/>
      <c r="QSA3" s="208"/>
      <c r="QSB3" s="208"/>
      <c r="QSC3" s="208"/>
      <c r="QSD3" s="208"/>
      <c r="QSE3" s="208"/>
      <c r="QSF3" s="208"/>
      <c r="QSG3" s="208"/>
      <c r="QSH3" s="208"/>
      <c r="QSI3" s="208"/>
      <c r="QSJ3" s="208"/>
      <c r="QSK3" s="208"/>
      <c r="QSL3" s="208"/>
      <c r="QSM3" s="208"/>
      <c r="QSN3" s="208"/>
      <c r="QSO3" s="208"/>
      <c r="QSP3" s="208"/>
      <c r="QSQ3" s="208"/>
      <c r="QSR3" s="208"/>
      <c r="QSS3" s="208"/>
      <c r="QST3" s="208"/>
      <c r="QSU3" s="208"/>
      <c r="QSV3" s="208"/>
      <c r="QSW3" s="208"/>
      <c r="QSX3" s="208"/>
      <c r="QSY3" s="208"/>
      <c r="QSZ3" s="208"/>
      <c r="QTA3" s="208"/>
      <c r="QTB3" s="208"/>
      <c r="QTC3" s="208"/>
      <c r="QTD3" s="208"/>
      <c r="QTE3" s="208"/>
      <c r="QTF3" s="208"/>
      <c r="QTG3" s="208"/>
      <c r="QTH3" s="208"/>
      <c r="QTI3" s="208"/>
      <c r="QTJ3" s="208"/>
      <c r="QTK3" s="208"/>
      <c r="QTL3" s="208"/>
      <c r="QTM3" s="208"/>
      <c r="QTN3" s="208"/>
      <c r="QTO3" s="208"/>
      <c r="QTP3" s="208"/>
      <c r="QTQ3" s="208"/>
      <c r="QTR3" s="208"/>
      <c r="QTS3" s="208"/>
      <c r="QTT3" s="208"/>
      <c r="QTU3" s="208"/>
      <c r="QTV3" s="208"/>
      <c r="QTW3" s="208"/>
      <c r="QTX3" s="208"/>
      <c r="QTY3" s="208"/>
      <c r="QTZ3" s="208"/>
      <c r="QUA3" s="208"/>
      <c r="QUB3" s="208"/>
      <c r="QUC3" s="208"/>
      <c r="QUD3" s="208"/>
      <c r="QUE3" s="208"/>
      <c r="QUF3" s="208"/>
      <c r="QUG3" s="208"/>
      <c r="QUH3" s="208"/>
      <c r="QUI3" s="208"/>
      <c r="QUJ3" s="208"/>
      <c r="QUK3" s="208"/>
      <c r="QUL3" s="208"/>
      <c r="QUM3" s="208"/>
      <c r="QUN3" s="208"/>
      <c r="QUO3" s="208"/>
      <c r="QUP3" s="208"/>
      <c r="QUQ3" s="208"/>
      <c r="QUR3" s="208"/>
      <c r="QUS3" s="208"/>
      <c r="QUT3" s="208"/>
      <c r="QUU3" s="208"/>
      <c r="QUV3" s="208"/>
      <c r="QUW3" s="208"/>
      <c r="QUX3" s="208"/>
      <c r="QUY3" s="208"/>
      <c r="QUZ3" s="208"/>
      <c r="QVA3" s="208"/>
      <c r="QVB3" s="208"/>
      <c r="QVC3" s="208"/>
      <c r="QVD3" s="208"/>
      <c r="QVE3" s="208"/>
      <c r="QVF3" s="208"/>
      <c r="QVG3" s="208"/>
      <c r="QVH3" s="208"/>
      <c r="QVI3" s="208"/>
      <c r="QVJ3" s="208"/>
      <c r="QVK3" s="208"/>
      <c r="QVL3" s="208"/>
      <c r="QVM3" s="208"/>
      <c r="QVN3" s="208"/>
      <c r="QVO3" s="208"/>
      <c r="QVP3" s="208"/>
      <c r="QVQ3" s="208"/>
      <c r="QVR3" s="208"/>
      <c r="QVS3" s="208"/>
      <c r="QVT3" s="208"/>
      <c r="QVU3" s="208"/>
      <c r="QVV3" s="208"/>
      <c r="QVW3" s="208"/>
      <c r="QVX3" s="208"/>
      <c r="QVY3" s="208"/>
      <c r="QVZ3" s="208"/>
      <c r="QWA3" s="208"/>
      <c r="QWB3" s="208"/>
      <c r="QWC3" s="208"/>
      <c r="QWD3" s="208"/>
      <c r="QWE3" s="208"/>
      <c r="QWF3" s="208"/>
      <c r="QWG3" s="208"/>
      <c r="QWH3" s="208"/>
      <c r="QWI3" s="208"/>
      <c r="QWJ3" s="208"/>
      <c r="QWK3" s="208"/>
      <c r="QWL3" s="208"/>
      <c r="QWM3" s="208"/>
      <c r="QWN3" s="208"/>
      <c r="QWO3" s="208"/>
      <c r="QWP3" s="208"/>
      <c r="QWQ3" s="208"/>
      <c r="QWR3" s="208"/>
      <c r="QWS3" s="208"/>
      <c r="QWT3" s="208"/>
      <c r="QWU3" s="208"/>
      <c r="QWV3" s="208"/>
      <c r="QWW3" s="208"/>
      <c r="QWX3" s="208"/>
      <c r="QWY3" s="208"/>
      <c r="QWZ3" s="208"/>
      <c r="QXA3" s="208"/>
      <c r="QXB3" s="208"/>
      <c r="QXC3" s="208"/>
      <c r="QXD3" s="208"/>
      <c r="QXE3" s="208"/>
      <c r="QXF3" s="208"/>
      <c r="QXG3" s="208"/>
      <c r="QXH3" s="208"/>
      <c r="QXI3" s="208"/>
      <c r="QXJ3" s="208"/>
      <c r="QXK3" s="208"/>
      <c r="QXL3" s="208"/>
      <c r="QXM3" s="208"/>
      <c r="QXN3" s="208"/>
      <c r="QXO3" s="208"/>
      <c r="QXP3" s="208"/>
      <c r="QXQ3" s="208"/>
      <c r="QXR3" s="208"/>
      <c r="QXS3" s="208"/>
      <c r="QXT3" s="208"/>
      <c r="QXU3" s="208"/>
      <c r="QXV3" s="208"/>
      <c r="QXW3" s="208"/>
      <c r="QXX3" s="208"/>
      <c r="QXY3" s="208"/>
      <c r="QXZ3" s="208"/>
      <c r="QYA3" s="208"/>
      <c r="QYB3" s="208"/>
      <c r="QYC3" s="208"/>
      <c r="QYD3" s="208"/>
      <c r="QYE3" s="208"/>
      <c r="QYF3" s="208"/>
      <c r="QYG3" s="208"/>
      <c r="QYH3" s="208"/>
      <c r="QYI3" s="208"/>
      <c r="QYJ3" s="208"/>
      <c r="QYK3" s="208"/>
      <c r="QYL3" s="208"/>
      <c r="QYM3" s="208"/>
      <c r="QYN3" s="208"/>
      <c r="QYO3" s="208"/>
      <c r="QYP3" s="208"/>
      <c r="QYQ3" s="208"/>
      <c r="QYR3" s="208"/>
      <c r="QYS3" s="208"/>
      <c r="QYT3" s="208"/>
      <c r="QYU3" s="208"/>
      <c r="QYV3" s="208"/>
      <c r="QYW3" s="208"/>
      <c r="QYX3" s="208"/>
      <c r="QYY3" s="208"/>
      <c r="QYZ3" s="208"/>
      <c r="QZA3" s="208"/>
      <c r="QZB3" s="208"/>
      <c r="QZC3" s="208"/>
      <c r="QZD3" s="208"/>
      <c r="QZE3" s="208"/>
      <c r="QZF3" s="208"/>
      <c r="QZG3" s="208"/>
      <c r="QZH3" s="208"/>
      <c r="QZI3" s="208"/>
      <c r="QZJ3" s="208"/>
      <c r="QZK3" s="208"/>
      <c r="QZL3" s="208"/>
      <c r="QZM3" s="208"/>
      <c r="QZN3" s="208"/>
      <c r="QZO3" s="208"/>
      <c r="QZP3" s="208"/>
      <c r="QZQ3" s="208"/>
      <c r="QZR3" s="208"/>
      <c r="QZS3" s="208"/>
      <c r="QZT3" s="208"/>
      <c r="QZU3" s="208"/>
      <c r="QZV3" s="208"/>
      <c r="QZW3" s="208"/>
      <c r="QZX3" s="208"/>
      <c r="QZY3" s="208"/>
      <c r="QZZ3" s="208"/>
      <c r="RAA3" s="208"/>
      <c r="RAB3" s="208"/>
      <c r="RAC3" s="208"/>
      <c r="RAD3" s="208"/>
      <c r="RAE3" s="208"/>
      <c r="RAF3" s="208"/>
      <c r="RAG3" s="208"/>
      <c r="RAH3" s="208"/>
      <c r="RAI3" s="208"/>
      <c r="RAJ3" s="208"/>
      <c r="RAK3" s="208"/>
      <c r="RAL3" s="208"/>
      <c r="RAM3" s="208"/>
      <c r="RAN3" s="208"/>
      <c r="RAO3" s="208"/>
      <c r="RAP3" s="208"/>
      <c r="RAQ3" s="208"/>
      <c r="RAR3" s="208"/>
      <c r="RAS3" s="208"/>
      <c r="RAT3" s="208"/>
      <c r="RAU3" s="208"/>
      <c r="RAV3" s="208"/>
      <c r="RAW3" s="208"/>
      <c r="RAX3" s="208"/>
      <c r="RAY3" s="208"/>
      <c r="RAZ3" s="208"/>
      <c r="RBA3" s="208"/>
      <c r="RBB3" s="208"/>
      <c r="RBC3" s="208"/>
      <c r="RBD3" s="208"/>
      <c r="RBE3" s="208"/>
      <c r="RBF3" s="208"/>
      <c r="RBG3" s="208"/>
      <c r="RBH3" s="208"/>
      <c r="RBI3" s="208"/>
      <c r="RBJ3" s="208"/>
      <c r="RBK3" s="208"/>
      <c r="RBL3" s="208"/>
      <c r="RBM3" s="208"/>
      <c r="RBN3" s="208"/>
      <c r="RBO3" s="208"/>
      <c r="RBP3" s="208"/>
      <c r="RBQ3" s="208"/>
      <c r="RBR3" s="208"/>
      <c r="RBS3" s="208"/>
      <c r="RBT3" s="208"/>
      <c r="RBU3" s="208"/>
      <c r="RBV3" s="208"/>
      <c r="RBW3" s="208"/>
      <c r="RBX3" s="208"/>
      <c r="RBY3" s="208"/>
      <c r="RBZ3" s="208"/>
      <c r="RCA3" s="208"/>
      <c r="RCB3" s="208"/>
      <c r="RCC3" s="208"/>
      <c r="RCD3" s="208"/>
      <c r="RCE3" s="208"/>
      <c r="RCF3" s="208"/>
      <c r="RCG3" s="208"/>
      <c r="RCH3" s="208"/>
      <c r="RCI3" s="208"/>
      <c r="RCJ3" s="208"/>
      <c r="RCK3" s="208"/>
      <c r="RCL3" s="208"/>
      <c r="RCM3" s="208"/>
      <c r="RCN3" s="208"/>
      <c r="RCO3" s="208"/>
      <c r="RCP3" s="208"/>
      <c r="RCQ3" s="208"/>
      <c r="RCR3" s="208"/>
      <c r="RCS3" s="208"/>
      <c r="RCT3" s="208"/>
      <c r="RCU3" s="208"/>
      <c r="RCV3" s="208"/>
      <c r="RCW3" s="208"/>
      <c r="RCX3" s="208"/>
      <c r="RCY3" s="208"/>
      <c r="RCZ3" s="208"/>
      <c r="RDA3" s="208"/>
      <c r="RDB3" s="208"/>
      <c r="RDC3" s="208"/>
      <c r="RDD3" s="208"/>
      <c r="RDE3" s="208"/>
      <c r="RDF3" s="208"/>
      <c r="RDG3" s="208"/>
      <c r="RDH3" s="208"/>
      <c r="RDI3" s="208"/>
      <c r="RDJ3" s="208"/>
      <c r="RDK3" s="208"/>
      <c r="RDL3" s="208"/>
      <c r="RDM3" s="208"/>
      <c r="RDN3" s="208"/>
      <c r="RDO3" s="208"/>
      <c r="RDP3" s="208"/>
      <c r="RDQ3" s="208"/>
      <c r="RDR3" s="208"/>
      <c r="RDS3" s="208"/>
      <c r="RDT3" s="208"/>
      <c r="RDU3" s="208"/>
      <c r="RDV3" s="208"/>
      <c r="RDW3" s="208"/>
      <c r="RDX3" s="208"/>
      <c r="RDY3" s="208"/>
      <c r="RDZ3" s="208"/>
      <c r="REA3" s="208"/>
      <c r="REB3" s="208"/>
      <c r="REC3" s="208"/>
      <c r="RED3" s="208"/>
      <c r="REE3" s="208"/>
      <c r="REF3" s="208"/>
      <c r="REG3" s="208"/>
      <c r="REH3" s="208"/>
      <c r="REI3" s="208"/>
      <c r="REJ3" s="208"/>
      <c r="REK3" s="208"/>
      <c r="REL3" s="208"/>
      <c r="REM3" s="208"/>
      <c r="REN3" s="208"/>
      <c r="REO3" s="208"/>
      <c r="REP3" s="208"/>
      <c r="REQ3" s="208"/>
      <c r="RER3" s="208"/>
      <c r="RES3" s="208"/>
      <c r="RET3" s="208"/>
      <c r="REU3" s="208"/>
      <c r="REV3" s="208"/>
      <c r="REW3" s="208"/>
      <c r="REX3" s="208"/>
      <c r="REY3" s="208"/>
      <c r="REZ3" s="208"/>
      <c r="RFA3" s="208"/>
      <c r="RFB3" s="208"/>
      <c r="RFC3" s="208"/>
      <c r="RFD3" s="208"/>
      <c r="RFE3" s="208"/>
      <c r="RFF3" s="208"/>
      <c r="RFG3" s="208"/>
      <c r="RFH3" s="208"/>
      <c r="RFI3" s="208"/>
      <c r="RFJ3" s="208"/>
      <c r="RFK3" s="208"/>
      <c r="RFL3" s="208"/>
      <c r="RFM3" s="208"/>
      <c r="RFN3" s="208"/>
      <c r="RFO3" s="208"/>
      <c r="RFP3" s="208"/>
      <c r="RFQ3" s="208"/>
      <c r="RFR3" s="208"/>
      <c r="RFS3" s="208"/>
      <c r="RFT3" s="208"/>
      <c r="RFU3" s="208"/>
      <c r="RFV3" s="208"/>
      <c r="RFW3" s="208"/>
      <c r="RFX3" s="208"/>
      <c r="RFY3" s="208"/>
      <c r="RFZ3" s="208"/>
      <c r="RGA3" s="208"/>
      <c r="RGB3" s="208"/>
      <c r="RGC3" s="208"/>
      <c r="RGD3" s="208"/>
      <c r="RGE3" s="208"/>
      <c r="RGF3" s="208"/>
      <c r="RGG3" s="208"/>
      <c r="RGH3" s="208"/>
      <c r="RGI3" s="208"/>
      <c r="RGJ3" s="208"/>
      <c r="RGK3" s="208"/>
      <c r="RGL3" s="208"/>
      <c r="RGM3" s="208"/>
      <c r="RGN3" s="208"/>
      <c r="RGO3" s="208"/>
      <c r="RGP3" s="208"/>
      <c r="RGQ3" s="208"/>
      <c r="RGR3" s="208"/>
      <c r="RGS3" s="208"/>
      <c r="RGT3" s="208"/>
      <c r="RGU3" s="208"/>
      <c r="RGV3" s="208"/>
      <c r="RGW3" s="208"/>
      <c r="RGX3" s="208"/>
      <c r="RGY3" s="208"/>
      <c r="RGZ3" s="208"/>
      <c r="RHA3" s="208"/>
      <c r="RHB3" s="208"/>
      <c r="RHC3" s="208"/>
      <c r="RHD3" s="208"/>
      <c r="RHE3" s="208"/>
      <c r="RHF3" s="208"/>
      <c r="RHG3" s="208"/>
      <c r="RHH3" s="208"/>
      <c r="RHI3" s="208"/>
      <c r="RHJ3" s="208"/>
      <c r="RHK3" s="208"/>
      <c r="RHL3" s="208"/>
      <c r="RHM3" s="208"/>
      <c r="RHN3" s="208"/>
      <c r="RHO3" s="208"/>
      <c r="RHP3" s="208"/>
      <c r="RHQ3" s="208"/>
      <c r="RHR3" s="208"/>
      <c r="RHS3" s="208"/>
      <c r="RHT3" s="208"/>
      <c r="RHU3" s="208"/>
      <c r="RHV3" s="208"/>
      <c r="RHW3" s="208"/>
      <c r="RHX3" s="208"/>
      <c r="RHY3" s="208"/>
      <c r="RHZ3" s="208"/>
      <c r="RIA3" s="208"/>
      <c r="RIB3" s="208"/>
      <c r="RIC3" s="208"/>
      <c r="RID3" s="208"/>
      <c r="RIE3" s="208"/>
      <c r="RIF3" s="208"/>
      <c r="RIG3" s="208"/>
      <c r="RIH3" s="208"/>
      <c r="RII3" s="208"/>
      <c r="RIJ3" s="208"/>
      <c r="RIK3" s="208"/>
      <c r="RIL3" s="208"/>
      <c r="RIM3" s="208"/>
      <c r="RIN3" s="208"/>
      <c r="RIO3" s="208"/>
      <c r="RIP3" s="208"/>
      <c r="RIQ3" s="208"/>
      <c r="RIR3" s="208"/>
      <c r="RIS3" s="208"/>
      <c r="RIT3" s="208"/>
      <c r="RIU3" s="208"/>
      <c r="RIV3" s="208"/>
      <c r="RIW3" s="208"/>
      <c r="RIX3" s="208"/>
      <c r="RIY3" s="208"/>
      <c r="RIZ3" s="208"/>
      <c r="RJA3" s="208"/>
      <c r="RJB3" s="208"/>
      <c r="RJC3" s="208"/>
      <c r="RJD3" s="208"/>
      <c r="RJE3" s="208"/>
      <c r="RJF3" s="208"/>
      <c r="RJG3" s="208"/>
      <c r="RJH3" s="208"/>
      <c r="RJI3" s="208"/>
      <c r="RJJ3" s="208"/>
      <c r="RJK3" s="208"/>
      <c r="RJL3" s="208"/>
      <c r="RJM3" s="208"/>
      <c r="RJN3" s="208"/>
      <c r="RJO3" s="208"/>
      <c r="RJP3" s="208"/>
      <c r="RJQ3" s="208"/>
      <c r="RJR3" s="208"/>
      <c r="RJS3" s="208"/>
      <c r="RJT3" s="208"/>
      <c r="RJU3" s="208"/>
      <c r="RJV3" s="208"/>
      <c r="RJW3" s="208"/>
      <c r="RJX3" s="208"/>
      <c r="RJY3" s="208"/>
      <c r="RJZ3" s="208"/>
      <c r="RKA3" s="208"/>
      <c r="RKB3" s="208"/>
      <c r="RKC3" s="208"/>
      <c r="RKD3" s="208"/>
      <c r="RKE3" s="208"/>
      <c r="RKF3" s="208"/>
      <c r="RKG3" s="208"/>
      <c r="RKH3" s="208"/>
      <c r="RKI3" s="208"/>
      <c r="RKJ3" s="208"/>
      <c r="RKK3" s="208"/>
      <c r="RKL3" s="208"/>
      <c r="RKM3" s="208"/>
      <c r="RKN3" s="208"/>
      <c r="RKO3" s="208"/>
      <c r="RKP3" s="208"/>
      <c r="RKQ3" s="208"/>
      <c r="RKR3" s="208"/>
      <c r="RKS3" s="208"/>
      <c r="RKT3" s="208"/>
      <c r="RKU3" s="208"/>
      <c r="RKV3" s="208"/>
      <c r="RKW3" s="208"/>
      <c r="RKX3" s="208"/>
      <c r="RKY3" s="208"/>
      <c r="RKZ3" s="208"/>
      <c r="RLA3" s="208"/>
      <c r="RLB3" s="208"/>
      <c r="RLC3" s="208"/>
      <c r="RLD3" s="208"/>
      <c r="RLE3" s="208"/>
      <c r="RLF3" s="208"/>
      <c r="RLG3" s="208"/>
      <c r="RLH3" s="208"/>
      <c r="RLI3" s="208"/>
      <c r="RLJ3" s="208"/>
      <c r="RLK3" s="208"/>
      <c r="RLL3" s="208"/>
      <c r="RLM3" s="208"/>
      <c r="RLN3" s="208"/>
      <c r="RLO3" s="208"/>
      <c r="RLP3" s="208"/>
      <c r="RLQ3" s="208"/>
      <c r="RLR3" s="208"/>
      <c r="RLS3" s="208"/>
      <c r="RLT3" s="208"/>
      <c r="RLU3" s="208"/>
      <c r="RLV3" s="208"/>
      <c r="RLW3" s="208"/>
      <c r="RLX3" s="208"/>
      <c r="RLY3" s="208"/>
      <c r="RLZ3" s="208"/>
      <c r="RMA3" s="208"/>
      <c r="RMB3" s="208"/>
      <c r="RMC3" s="208"/>
      <c r="RMD3" s="208"/>
      <c r="RME3" s="208"/>
      <c r="RMF3" s="208"/>
      <c r="RMG3" s="208"/>
      <c r="RMH3" s="208"/>
      <c r="RMI3" s="208"/>
      <c r="RMJ3" s="208"/>
      <c r="RMK3" s="208"/>
      <c r="RML3" s="208"/>
      <c r="RMM3" s="208"/>
      <c r="RMN3" s="208"/>
      <c r="RMO3" s="208"/>
      <c r="RMP3" s="208"/>
      <c r="RMQ3" s="208"/>
      <c r="RMR3" s="208"/>
      <c r="RMS3" s="208"/>
      <c r="RMT3" s="208"/>
      <c r="RMU3" s="208"/>
      <c r="RMV3" s="208"/>
      <c r="RMW3" s="208"/>
      <c r="RMX3" s="208"/>
      <c r="RMY3" s="208"/>
      <c r="RMZ3" s="208"/>
      <c r="RNA3" s="208"/>
      <c r="RNB3" s="208"/>
      <c r="RNC3" s="208"/>
      <c r="RND3" s="208"/>
      <c r="RNE3" s="208"/>
      <c r="RNF3" s="208"/>
      <c r="RNG3" s="208"/>
      <c r="RNH3" s="208"/>
      <c r="RNI3" s="208"/>
      <c r="RNJ3" s="208"/>
      <c r="RNK3" s="208"/>
      <c r="RNL3" s="208"/>
      <c r="RNM3" s="208"/>
      <c r="RNN3" s="208"/>
      <c r="RNO3" s="208"/>
      <c r="RNP3" s="208"/>
      <c r="RNQ3" s="208"/>
      <c r="RNR3" s="208"/>
      <c r="RNS3" s="208"/>
      <c r="RNT3" s="208"/>
      <c r="RNU3" s="208"/>
      <c r="RNV3" s="208"/>
      <c r="RNW3" s="208"/>
      <c r="RNX3" s="208"/>
      <c r="RNY3" s="208"/>
      <c r="RNZ3" s="208"/>
      <c r="ROA3" s="208"/>
      <c r="ROB3" s="208"/>
      <c r="ROC3" s="208"/>
      <c r="ROD3" s="208"/>
      <c r="ROE3" s="208"/>
      <c r="ROF3" s="208"/>
      <c r="ROG3" s="208"/>
      <c r="ROH3" s="208"/>
      <c r="ROI3" s="208"/>
      <c r="ROJ3" s="208"/>
      <c r="ROK3" s="208"/>
      <c r="ROL3" s="208"/>
      <c r="ROM3" s="208"/>
      <c r="RON3" s="208"/>
      <c r="ROO3" s="208"/>
      <c r="ROP3" s="208"/>
      <c r="ROQ3" s="208"/>
      <c r="ROR3" s="208"/>
      <c r="ROS3" s="208"/>
      <c r="ROT3" s="208"/>
      <c r="ROU3" s="208"/>
      <c r="ROV3" s="208"/>
      <c r="ROW3" s="208"/>
      <c r="ROX3" s="208"/>
      <c r="ROY3" s="208"/>
      <c r="ROZ3" s="208"/>
      <c r="RPA3" s="208"/>
      <c r="RPB3" s="208"/>
      <c r="RPC3" s="208"/>
      <c r="RPD3" s="208"/>
      <c r="RPE3" s="208"/>
      <c r="RPF3" s="208"/>
      <c r="RPG3" s="208"/>
      <c r="RPH3" s="208"/>
      <c r="RPI3" s="208"/>
      <c r="RPJ3" s="208"/>
      <c r="RPK3" s="208"/>
      <c r="RPL3" s="208"/>
      <c r="RPM3" s="208"/>
      <c r="RPN3" s="208"/>
      <c r="RPO3" s="208"/>
      <c r="RPP3" s="208"/>
      <c r="RPQ3" s="208"/>
      <c r="RPR3" s="208"/>
      <c r="RPS3" s="208"/>
      <c r="RPT3" s="208"/>
      <c r="RPU3" s="208"/>
      <c r="RPV3" s="208"/>
      <c r="RPW3" s="208"/>
      <c r="RPX3" s="208"/>
      <c r="RPY3" s="208"/>
      <c r="RPZ3" s="208"/>
      <c r="RQA3" s="208"/>
      <c r="RQB3" s="208"/>
      <c r="RQC3" s="208"/>
      <c r="RQD3" s="208"/>
      <c r="RQE3" s="208"/>
      <c r="RQF3" s="208"/>
      <c r="RQG3" s="208"/>
      <c r="RQH3" s="208"/>
      <c r="RQI3" s="208"/>
      <c r="RQJ3" s="208"/>
      <c r="RQK3" s="208"/>
      <c r="RQL3" s="208"/>
      <c r="RQM3" s="208"/>
      <c r="RQN3" s="208"/>
      <c r="RQO3" s="208"/>
      <c r="RQP3" s="208"/>
      <c r="RQQ3" s="208"/>
      <c r="RQR3" s="208"/>
      <c r="RQS3" s="208"/>
      <c r="RQT3" s="208"/>
      <c r="RQU3" s="208"/>
      <c r="RQV3" s="208"/>
      <c r="RQW3" s="208"/>
      <c r="RQX3" s="208"/>
      <c r="RQY3" s="208"/>
      <c r="RQZ3" s="208"/>
      <c r="RRA3" s="208"/>
      <c r="RRB3" s="208"/>
      <c r="RRC3" s="208"/>
      <c r="RRD3" s="208"/>
      <c r="RRE3" s="208"/>
      <c r="RRF3" s="208"/>
      <c r="RRG3" s="208"/>
      <c r="RRH3" s="208"/>
      <c r="RRI3" s="208"/>
      <c r="RRJ3" s="208"/>
      <c r="RRK3" s="208"/>
      <c r="RRL3" s="208"/>
      <c r="RRM3" s="208"/>
      <c r="RRN3" s="208"/>
      <c r="RRO3" s="208"/>
      <c r="RRP3" s="208"/>
      <c r="RRQ3" s="208"/>
      <c r="RRR3" s="208"/>
      <c r="RRS3" s="208"/>
      <c r="RRT3" s="208"/>
      <c r="RRU3" s="208"/>
      <c r="RRV3" s="208"/>
      <c r="RRW3" s="208"/>
      <c r="RRX3" s="208"/>
      <c r="RRY3" s="208"/>
      <c r="RRZ3" s="208"/>
      <c r="RSA3" s="208"/>
      <c r="RSB3" s="208"/>
      <c r="RSC3" s="208"/>
      <c r="RSD3" s="208"/>
      <c r="RSE3" s="208"/>
      <c r="RSF3" s="208"/>
      <c r="RSG3" s="208"/>
      <c r="RSH3" s="208"/>
      <c r="RSI3" s="208"/>
      <c r="RSJ3" s="208"/>
      <c r="RSK3" s="208"/>
      <c r="RSL3" s="208"/>
      <c r="RSM3" s="208"/>
      <c r="RSN3" s="208"/>
      <c r="RSO3" s="208"/>
      <c r="RSP3" s="208"/>
      <c r="RSQ3" s="208"/>
      <c r="RSR3" s="208"/>
      <c r="RSS3" s="208"/>
      <c r="RST3" s="208"/>
      <c r="RSU3" s="208"/>
      <c r="RSV3" s="208"/>
      <c r="RSW3" s="208"/>
      <c r="RSX3" s="208"/>
      <c r="RSY3" s="208"/>
      <c r="RSZ3" s="208"/>
      <c r="RTA3" s="208"/>
      <c r="RTB3" s="208"/>
      <c r="RTC3" s="208"/>
      <c r="RTD3" s="208"/>
      <c r="RTE3" s="208"/>
      <c r="RTF3" s="208"/>
      <c r="RTG3" s="208"/>
      <c r="RTH3" s="208"/>
      <c r="RTI3" s="208"/>
      <c r="RTJ3" s="208"/>
      <c r="RTK3" s="208"/>
      <c r="RTL3" s="208"/>
      <c r="RTM3" s="208"/>
      <c r="RTN3" s="208"/>
      <c r="RTO3" s="208"/>
      <c r="RTP3" s="208"/>
      <c r="RTQ3" s="208"/>
      <c r="RTR3" s="208"/>
      <c r="RTS3" s="208"/>
      <c r="RTT3" s="208"/>
      <c r="RTU3" s="208"/>
      <c r="RTV3" s="208"/>
      <c r="RTW3" s="208"/>
      <c r="RTX3" s="208"/>
      <c r="RTY3" s="208"/>
      <c r="RTZ3" s="208"/>
      <c r="RUA3" s="208"/>
      <c r="RUB3" s="208"/>
      <c r="RUC3" s="208"/>
      <c r="RUD3" s="208"/>
      <c r="RUE3" s="208"/>
      <c r="RUF3" s="208"/>
      <c r="RUG3" s="208"/>
      <c r="RUH3" s="208"/>
      <c r="RUI3" s="208"/>
      <c r="RUJ3" s="208"/>
      <c r="RUK3" s="208"/>
      <c r="RUL3" s="208"/>
      <c r="RUM3" s="208"/>
      <c r="RUN3" s="208"/>
      <c r="RUO3" s="208"/>
      <c r="RUP3" s="208"/>
      <c r="RUQ3" s="208"/>
      <c r="RUR3" s="208"/>
      <c r="RUS3" s="208"/>
      <c r="RUT3" s="208"/>
      <c r="RUU3" s="208"/>
      <c r="RUV3" s="208"/>
      <c r="RUW3" s="208"/>
      <c r="RUX3" s="208"/>
      <c r="RUY3" s="208"/>
      <c r="RUZ3" s="208"/>
      <c r="RVA3" s="208"/>
      <c r="RVB3" s="208"/>
      <c r="RVC3" s="208"/>
      <c r="RVD3" s="208"/>
      <c r="RVE3" s="208"/>
      <c r="RVF3" s="208"/>
      <c r="RVG3" s="208"/>
      <c r="RVH3" s="208"/>
      <c r="RVI3" s="208"/>
      <c r="RVJ3" s="208"/>
      <c r="RVK3" s="208"/>
      <c r="RVL3" s="208"/>
      <c r="RVM3" s="208"/>
      <c r="RVN3" s="208"/>
      <c r="RVO3" s="208"/>
      <c r="RVP3" s="208"/>
      <c r="RVQ3" s="208"/>
      <c r="RVR3" s="208"/>
      <c r="RVS3" s="208"/>
      <c r="RVT3" s="208"/>
      <c r="RVU3" s="208"/>
      <c r="RVV3" s="208"/>
      <c r="RVW3" s="208"/>
      <c r="RVX3" s="208"/>
      <c r="RVY3" s="208"/>
      <c r="RVZ3" s="208"/>
      <c r="RWA3" s="208"/>
      <c r="RWB3" s="208"/>
      <c r="RWC3" s="208"/>
      <c r="RWD3" s="208"/>
      <c r="RWE3" s="208"/>
      <c r="RWF3" s="208"/>
      <c r="RWG3" s="208"/>
      <c r="RWH3" s="208"/>
      <c r="RWI3" s="208"/>
      <c r="RWJ3" s="208"/>
      <c r="RWK3" s="208"/>
      <c r="RWL3" s="208"/>
      <c r="RWM3" s="208"/>
      <c r="RWN3" s="208"/>
      <c r="RWO3" s="208"/>
      <c r="RWP3" s="208"/>
      <c r="RWQ3" s="208"/>
      <c r="RWR3" s="208"/>
      <c r="RWS3" s="208"/>
      <c r="RWT3" s="208"/>
      <c r="RWU3" s="208"/>
      <c r="RWV3" s="208"/>
      <c r="RWW3" s="208"/>
      <c r="RWX3" s="208"/>
      <c r="RWY3" s="208"/>
      <c r="RWZ3" s="208"/>
      <c r="RXA3" s="208"/>
      <c r="RXB3" s="208"/>
      <c r="RXC3" s="208"/>
      <c r="RXD3" s="208"/>
      <c r="RXE3" s="208"/>
      <c r="RXF3" s="208"/>
      <c r="RXG3" s="208"/>
      <c r="RXH3" s="208"/>
      <c r="RXI3" s="208"/>
      <c r="RXJ3" s="208"/>
      <c r="RXK3" s="208"/>
      <c r="RXL3" s="208"/>
      <c r="RXM3" s="208"/>
      <c r="RXN3" s="208"/>
      <c r="RXO3" s="208"/>
      <c r="RXP3" s="208"/>
      <c r="RXQ3" s="208"/>
      <c r="RXR3" s="208"/>
      <c r="RXS3" s="208"/>
      <c r="RXT3" s="208"/>
      <c r="RXU3" s="208"/>
      <c r="RXV3" s="208"/>
      <c r="RXW3" s="208"/>
      <c r="RXX3" s="208"/>
      <c r="RXY3" s="208"/>
      <c r="RXZ3" s="208"/>
      <c r="RYA3" s="208"/>
      <c r="RYB3" s="208"/>
      <c r="RYC3" s="208"/>
      <c r="RYD3" s="208"/>
      <c r="RYE3" s="208"/>
      <c r="RYF3" s="208"/>
      <c r="RYG3" s="208"/>
      <c r="RYH3" s="208"/>
      <c r="RYI3" s="208"/>
      <c r="RYJ3" s="208"/>
      <c r="RYK3" s="208"/>
      <c r="RYL3" s="208"/>
      <c r="RYM3" s="208"/>
      <c r="RYN3" s="208"/>
      <c r="RYO3" s="208"/>
      <c r="RYP3" s="208"/>
      <c r="RYQ3" s="208"/>
      <c r="RYR3" s="208"/>
      <c r="RYS3" s="208"/>
      <c r="RYT3" s="208"/>
      <c r="RYU3" s="208"/>
      <c r="RYV3" s="208"/>
      <c r="RYW3" s="208"/>
      <c r="RYX3" s="208"/>
      <c r="RYY3" s="208"/>
      <c r="RYZ3" s="208"/>
      <c r="RZA3" s="208"/>
      <c r="RZB3" s="208"/>
      <c r="RZC3" s="208"/>
      <c r="RZD3" s="208"/>
      <c r="RZE3" s="208"/>
      <c r="RZF3" s="208"/>
      <c r="RZG3" s="208"/>
      <c r="RZH3" s="208"/>
      <c r="RZI3" s="208"/>
      <c r="RZJ3" s="208"/>
      <c r="RZK3" s="208"/>
      <c r="RZL3" s="208"/>
      <c r="RZM3" s="208"/>
      <c r="RZN3" s="208"/>
      <c r="RZO3" s="208"/>
      <c r="RZP3" s="208"/>
      <c r="RZQ3" s="208"/>
      <c r="RZR3" s="208"/>
      <c r="RZS3" s="208"/>
      <c r="RZT3" s="208"/>
      <c r="RZU3" s="208"/>
      <c r="RZV3" s="208"/>
      <c r="RZW3" s="208"/>
      <c r="RZX3" s="208"/>
      <c r="RZY3" s="208"/>
      <c r="RZZ3" s="208"/>
      <c r="SAA3" s="208"/>
      <c r="SAB3" s="208"/>
      <c r="SAC3" s="208"/>
      <c r="SAD3" s="208"/>
      <c r="SAE3" s="208"/>
      <c r="SAF3" s="208"/>
      <c r="SAG3" s="208"/>
      <c r="SAH3" s="208"/>
      <c r="SAI3" s="208"/>
      <c r="SAJ3" s="208"/>
      <c r="SAK3" s="208"/>
      <c r="SAL3" s="208"/>
      <c r="SAM3" s="208"/>
      <c r="SAN3" s="208"/>
      <c r="SAO3" s="208"/>
      <c r="SAP3" s="208"/>
      <c r="SAQ3" s="208"/>
      <c r="SAR3" s="208"/>
      <c r="SAS3" s="208"/>
      <c r="SAT3" s="208"/>
      <c r="SAU3" s="208"/>
      <c r="SAV3" s="208"/>
      <c r="SAW3" s="208"/>
      <c r="SAX3" s="208"/>
      <c r="SAY3" s="208"/>
      <c r="SAZ3" s="208"/>
      <c r="SBA3" s="208"/>
      <c r="SBB3" s="208"/>
      <c r="SBC3" s="208"/>
      <c r="SBD3" s="208"/>
      <c r="SBE3" s="208"/>
      <c r="SBF3" s="208"/>
      <c r="SBG3" s="208"/>
      <c r="SBH3" s="208"/>
      <c r="SBI3" s="208"/>
      <c r="SBJ3" s="208"/>
      <c r="SBK3" s="208"/>
      <c r="SBL3" s="208"/>
      <c r="SBM3" s="208"/>
      <c r="SBN3" s="208"/>
      <c r="SBO3" s="208"/>
      <c r="SBP3" s="208"/>
      <c r="SBQ3" s="208"/>
      <c r="SBR3" s="208"/>
      <c r="SBS3" s="208"/>
      <c r="SBT3" s="208"/>
      <c r="SBU3" s="208"/>
      <c r="SBV3" s="208"/>
      <c r="SBW3" s="208"/>
      <c r="SBX3" s="208"/>
      <c r="SBY3" s="208"/>
      <c r="SBZ3" s="208"/>
      <c r="SCA3" s="208"/>
      <c r="SCB3" s="208"/>
      <c r="SCC3" s="208"/>
      <c r="SCD3" s="208"/>
      <c r="SCE3" s="208"/>
      <c r="SCF3" s="208"/>
      <c r="SCG3" s="208"/>
      <c r="SCH3" s="208"/>
      <c r="SCI3" s="208"/>
      <c r="SCJ3" s="208"/>
      <c r="SCK3" s="208"/>
      <c r="SCL3" s="208"/>
      <c r="SCM3" s="208"/>
      <c r="SCN3" s="208"/>
      <c r="SCO3" s="208"/>
      <c r="SCP3" s="208"/>
      <c r="SCQ3" s="208"/>
      <c r="SCR3" s="208"/>
      <c r="SCS3" s="208"/>
      <c r="SCT3" s="208"/>
      <c r="SCU3" s="208"/>
      <c r="SCV3" s="208"/>
      <c r="SCW3" s="208"/>
      <c r="SCX3" s="208"/>
      <c r="SCY3" s="208"/>
      <c r="SCZ3" s="208"/>
      <c r="SDA3" s="208"/>
      <c r="SDB3" s="208"/>
      <c r="SDC3" s="208"/>
      <c r="SDD3" s="208"/>
      <c r="SDE3" s="208"/>
      <c r="SDF3" s="208"/>
      <c r="SDG3" s="208"/>
      <c r="SDH3" s="208"/>
      <c r="SDI3" s="208"/>
      <c r="SDJ3" s="208"/>
      <c r="SDK3" s="208"/>
      <c r="SDL3" s="208"/>
      <c r="SDM3" s="208"/>
      <c r="SDN3" s="208"/>
      <c r="SDO3" s="208"/>
      <c r="SDP3" s="208"/>
      <c r="SDQ3" s="208"/>
      <c r="SDR3" s="208"/>
      <c r="SDS3" s="208"/>
      <c r="SDT3" s="208"/>
      <c r="SDU3" s="208"/>
      <c r="SDV3" s="208"/>
      <c r="SDW3" s="208"/>
      <c r="SDX3" s="208"/>
      <c r="SDY3" s="208"/>
      <c r="SDZ3" s="208"/>
      <c r="SEA3" s="208"/>
      <c r="SEB3" s="208"/>
      <c r="SEC3" s="208"/>
      <c r="SED3" s="208"/>
      <c r="SEE3" s="208"/>
      <c r="SEF3" s="208"/>
      <c r="SEG3" s="208"/>
      <c r="SEH3" s="208"/>
      <c r="SEI3" s="208"/>
      <c r="SEJ3" s="208"/>
      <c r="SEK3" s="208"/>
      <c r="SEL3" s="208"/>
      <c r="SEM3" s="208"/>
      <c r="SEN3" s="208"/>
      <c r="SEO3" s="208"/>
      <c r="SEP3" s="208"/>
      <c r="SEQ3" s="208"/>
      <c r="SER3" s="208"/>
      <c r="SES3" s="208"/>
      <c r="SET3" s="208"/>
      <c r="SEU3" s="208"/>
      <c r="SEV3" s="208"/>
      <c r="SEW3" s="208"/>
      <c r="SEX3" s="208"/>
      <c r="SEY3" s="208"/>
      <c r="SEZ3" s="208"/>
      <c r="SFA3" s="208"/>
      <c r="SFB3" s="208"/>
      <c r="SFC3" s="208"/>
      <c r="SFD3" s="208"/>
      <c r="SFE3" s="208"/>
      <c r="SFF3" s="208"/>
      <c r="SFG3" s="208"/>
      <c r="SFH3" s="208"/>
      <c r="SFI3" s="208"/>
      <c r="SFJ3" s="208"/>
      <c r="SFK3" s="208"/>
      <c r="SFL3" s="208"/>
      <c r="SFM3" s="208"/>
      <c r="SFN3" s="208"/>
      <c r="SFO3" s="208"/>
      <c r="SFP3" s="208"/>
      <c r="SFQ3" s="208"/>
      <c r="SFR3" s="208"/>
      <c r="SFS3" s="208"/>
      <c r="SFT3" s="208"/>
      <c r="SFU3" s="208"/>
      <c r="SFV3" s="208"/>
      <c r="SFW3" s="208"/>
      <c r="SFX3" s="208"/>
      <c r="SFY3" s="208"/>
      <c r="SFZ3" s="208"/>
      <c r="SGA3" s="208"/>
      <c r="SGB3" s="208"/>
      <c r="SGC3" s="208"/>
      <c r="SGD3" s="208"/>
      <c r="SGE3" s="208"/>
      <c r="SGF3" s="208"/>
      <c r="SGG3" s="208"/>
      <c r="SGH3" s="208"/>
      <c r="SGI3" s="208"/>
      <c r="SGJ3" s="208"/>
      <c r="SGK3" s="208"/>
      <c r="SGL3" s="208"/>
      <c r="SGM3" s="208"/>
      <c r="SGN3" s="208"/>
      <c r="SGO3" s="208"/>
      <c r="SGP3" s="208"/>
      <c r="SGQ3" s="208"/>
      <c r="SGR3" s="208"/>
      <c r="SGS3" s="208"/>
      <c r="SGT3" s="208"/>
      <c r="SGU3" s="208"/>
      <c r="SGV3" s="208"/>
      <c r="SGW3" s="208"/>
      <c r="SGX3" s="208"/>
      <c r="SGY3" s="208"/>
      <c r="SGZ3" s="208"/>
      <c r="SHA3" s="208"/>
      <c r="SHB3" s="208"/>
      <c r="SHC3" s="208"/>
      <c r="SHD3" s="208"/>
      <c r="SHE3" s="208"/>
      <c r="SHF3" s="208"/>
      <c r="SHG3" s="208"/>
      <c r="SHH3" s="208"/>
      <c r="SHI3" s="208"/>
      <c r="SHJ3" s="208"/>
      <c r="SHK3" s="208"/>
      <c r="SHL3" s="208"/>
      <c r="SHM3" s="208"/>
      <c r="SHN3" s="208"/>
      <c r="SHO3" s="208"/>
      <c r="SHP3" s="208"/>
      <c r="SHQ3" s="208"/>
      <c r="SHR3" s="208"/>
      <c r="SHS3" s="208"/>
      <c r="SHT3" s="208"/>
      <c r="SHU3" s="208"/>
      <c r="SHV3" s="208"/>
      <c r="SHW3" s="208"/>
      <c r="SHX3" s="208"/>
      <c r="SHY3" s="208"/>
      <c r="SHZ3" s="208"/>
      <c r="SIA3" s="208"/>
      <c r="SIB3" s="208"/>
      <c r="SIC3" s="208"/>
      <c r="SID3" s="208"/>
      <c r="SIE3" s="208"/>
      <c r="SIF3" s="208"/>
      <c r="SIG3" s="208"/>
      <c r="SIH3" s="208"/>
      <c r="SII3" s="208"/>
      <c r="SIJ3" s="208"/>
      <c r="SIK3" s="208"/>
      <c r="SIL3" s="208"/>
      <c r="SIM3" s="208"/>
      <c r="SIN3" s="208"/>
      <c r="SIO3" s="208"/>
      <c r="SIP3" s="208"/>
      <c r="SIQ3" s="208"/>
      <c r="SIR3" s="208"/>
      <c r="SIS3" s="208"/>
      <c r="SIT3" s="208"/>
      <c r="SIU3" s="208"/>
      <c r="SIV3" s="208"/>
      <c r="SIW3" s="208"/>
      <c r="SIX3" s="208"/>
      <c r="SIY3" s="208"/>
      <c r="SIZ3" s="208"/>
      <c r="SJA3" s="208"/>
      <c r="SJB3" s="208"/>
      <c r="SJC3" s="208"/>
      <c r="SJD3" s="208"/>
      <c r="SJE3" s="208"/>
      <c r="SJF3" s="208"/>
      <c r="SJG3" s="208"/>
      <c r="SJH3" s="208"/>
      <c r="SJI3" s="208"/>
      <c r="SJJ3" s="208"/>
      <c r="SJK3" s="208"/>
      <c r="SJL3" s="208"/>
      <c r="SJM3" s="208"/>
      <c r="SJN3" s="208"/>
      <c r="SJO3" s="208"/>
      <c r="SJP3" s="208"/>
      <c r="SJQ3" s="208"/>
      <c r="SJR3" s="208"/>
      <c r="SJS3" s="208"/>
      <c r="SJT3" s="208"/>
      <c r="SJU3" s="208"/>
      <c r="SJV3" s="208"/>
      <c r="SJW3" s="208"/>
      <c r="SJX3" s="208"/>
      <c r="SJY3" s="208"/>
      <c r="SJZ3" s="208"/>
      <c r="SKA3" s="208"/>
      <c r="SKB3" s="208"/>
      <c r="SKC3" s="208"/>
      <c r="SKD3" s="208"/>
      <c r="SKE3" s="208"/>
      <c r="SKF3" s="208"/>
      <c r="SKG3" s="208"/>
      <c r="SKH3" s="208"/>
      <c r="SKI3" s="208"/>
      <c r="SKJ3" s="208"/>
      <c r="SKK3" s="208"/>
      <c r="SKL3" s="208"/>
      <c r="SKM3" s="208"/>
      <c r="SKN3" s="208"/>
      <c r="SKO3" s="208"/>
      <c r="SKP3" s="208"/>
      <c r="SKQ3" s="208"/>
      <c r="SKR3" s="208"/>
      <c r="SKS3" s="208"/>
      <c r="SKT3" s="208"/>
      <c r="SKU3" s="208"/>
      <c r="SKV3" s="208"/>
      <c r="SKW3" s="208"/>
      <c r="SKX3" s="208"/>
      <c r="SKY3" s="208"/>
      <c r="SKZ3" s="208"/>
      <c r="SLA3" s="208"/>
      <c r="SLB3" s="208"/>
      <c r="SLC3" s="208"/>
      <c r="SLD3" s="208"/>
      <c r="SLE3" s="208"/>
      <c r="SLF3" s="208"/>
      <c r="SLG3" s="208"/>
      <c r="SLH3" s="208"/>
      <c r="SLI3" s="208"/>
      <c r="SLJ3" s="208"/>
      <c r="SLK3" s="208"/>
      <c r="SLL3" s="208"/>
      <c r="SLM3" s="208"/>
      <c r="SLN3" s="208"/>
      <c r="SLO3" s="208"/>
      <c r="SLP3" s="208"/>
      <c r="SLQ3" s="208"/>
      <c r="SLR3" s="208"/>
      <c r="SLS3" s="208"/>
      <c r="SLT3" s="208"/>
      <c r="SLU3" s="208"/>
      <c r="SLV3" s="208"/>
      <c r="SLW3" s="208"/>
      <c r="SLX3" s="208"/>
      <c r="SLY3" s="208"/>
      <c r="SLZ3" s="208"/>
      <c r="SMA3" s="208"/>
      <c r="SMB3" s="208"/>
      <c r="SMC3" s="208"/>
      <c r="SMD3" s="208"/>
      <c r="SME3" s="208"/>
      <c r="SMF3" s="208"/>
      <c r="SMG3" s="208"/>
      <c r="SMH3" s="208"/>
      <c r="SMI3" s="208"/>
      <c r="SMJ3" s="208"/>
      <c r="SMK3" s="208"/>
      <c r="SML3" s="208"/>
      <c r="SMM3" s="208"/>
      <c r="SMN3" s="208"/>
      <c r="SMO3" s="208"/>
      <c r="SMP3" s="208"/>
      <c r="SMQ3" s="208"/>
      <c r="SMR3" s="208"/>
      <c r="SMS3" s="208"/>
      <c r="SMT3" s="208"/>
      <c r="SMU3" s="208"/>
      <c r="SMV3" s="208"/>
      <c r="SMW3" s="208"/>
      <c r="SMX3" s="208"/>
      <c r="SMY3" s="208"/>
      <c r="SMZ3" s="208"/>
      <c r="SNA3" s="208"/>
      <c r="SNB3" s="208"/>
      <c r="SNC3" s="208"/>
      <c r="SND3" s="208"/>
      <c r="SNE3" s="208"/>
      <c r="SNF3" s="208"/>
      <c r="SNG3" s="208"/>
      <c r="SNH3" s="208"/>
      <c r="SNI3" s="208"/>
      <c r="SNJ3" s="208"/>
      <c r="SNK3" s="208"/>
      <c r="SNL3" s="208"/>
      <c r="SNM3" s="208"/>
      <c r="SNN3" s="208"/>
      <c r="SNO3" s="208"/>
      <c r="SNP3" s="208"/>
      <c r="SNQ3" s="208"/>
      <c r="SNR3" s="208"/>
      <c r="SNS3" s="208"/>
      <c r="SNT3" s="208"/>
      <c r="SNU3" s="208"/>
      <c r="SNV3" s="208"/>
      <c r="SNW3" s="208"/>
      <c r="SNX3" s="208"/>
      <c r="SNY3" s="208"/>
      <c r="SNZ3" s="208"/>
      <c r="SOA3" s="208"/>
      <c r="SOB3" s="208"/>
      <c r="SOC3" s="208"/>
      <c r="SOD3" s="208"/>
      <c r="SOE3" s="208"/>
      <c r="SOF3" s="208"/>
      <c r="SOG3" s="208"/>
      <c r="SOH3" s="208"/>
      <c r="SOI3" s="208"/>
      <c r="SOJ3" s="208"/>
      <c r="SOK3" s="208"/>
      <c r="SOL3" s="208"/>
      <c r="SOM3" s="208"/>
      <c r="SON3" s="208"/>
      <c r="SOO3" s="208"/>
      <c r="SOP3" s="208"/>
      <c r="SOQ3" s="208"/>
      <c r="SOR3" s="208"/>
      <c r="SOS3" s="208"/>
      <c r="SOT3" s="208"/>
      <c r="SOU3" s="208"/>
      <c r="SOV3" s="208"/>
      <c r="SOW3" s="208"/>
      <c r="SOX3" s="208"/>
      <c r="SOY3" s="208"/>
      <c r="SOZ3" s="208"/>
      <c r="SPA3" s="208"/>
      <c r="SPB3" s="208"/>
      <c r="SPC3" s="208"/>
      <c r="SPD3" s="208"/>
      <c r="SPE3" s="208"/>
      <c r="SPF3" s="208"/>
      <c r="SPG3" s="208"/>
      <c r="SPH3" s="208"/>
      <c r="SPI3" s="208"/>
      <c r="SPJ3" s="208"/>
      <c r="SPK3" s="208"/>
      <c r="SPL3" s="208"/>
      <c r="SPM3" s="208"/>
      <c r="SPN3" s="208"/>
      <c r="SPO3" s="208"/>
      <c r="SPP3" s="208"/>
      <c r="SPQ3" s="208"/>
      <c r="SPR3" s="208"/>
      <c r="SPS3" s="208"/>
      <c r="SPT3" s="208"/>
      <c r="SPU3" s="208"/>
      <c r="SPV3" s="208"/>
      <c r="SPW3" s="208"/>
      <c r="SPX3" s="208"/>
      <c r="SPY3" s="208"/>
      <c r="SPZ3" s="208"/>
      <c r="SQA3" s="208"/>
      <c r="SQB3" s="208"/>
      <c r="SQC3" s="208"/>
      <c r="SQD3" s="208"/>
      <c r="SQE3" s="208"/>
      <c r="SQF3" s="208"/>
      <c r="SQG3" s="208"/>
      <c r="SQH3" s="208"/>
      <c r="SQI3" s="208"/>
      <c r="SQJ3" s="208"/>
      <c r="SQK3" s="208"/>
      <c r="SQL3" s="208"/>
      <c r="SQM3" s="208"/>
      <c r="SQN3" s="208"/>
      <c r="SQO3" s="208"/>
      <c r="SQP3" s="208"/>
      <c r="SQQ3" s="208"/>
      <c r="SQR3" s="208"/>
      <c r="SQS3" s="208"/>
      <c r="SQT3" s="208"/>
      <c r="SQU3" s="208"/>
      <c r="SQV3" s="208"/>
      <c r="SQW3" s="208"/>
      <c r="SQX3" s="208"/>
      <c r="SQY3" s="208"/>
      <c r="SQZ3" s="208"/>
      <c r="SRA3" s="208"/>
      <c r="SRB3" s="208"/>
      <c r="SRC3" s="208"/>
      <c r="SRD3" s="208"/>
      <c r="SRE3" s="208"/>
      <c r="SRF3" s="208"/>
      <c r="SRG3" s="208"/>
      <c r="SRH3" s="208"/>
      <c r="SRI3" s="208"/>
      <c r="SRJ3" s="208"/>
      <c r="SRK3" s="208"/>
      <c r="SRL3" s="208"/>
      <c r="SRM3" s="208"/>
      <c r="SRN3" s="208"/>
      <c r="SRO3" s="208"/>
      <c r="SRP3" s="208"/>
      <c r="SRQ3" s="208"/>
      <c r="SRR3" s="208"/>
      <c r="SRS3" s="208"/>
      <c r="SRT3" s="208"/>
      <c r="SRU3" s="208"/>
      <c r="SRV3" s="208"/>
      <c r="SRW3" s="208"/>
      <c r="SRX3" s="208"/>
      <c r="SRY3" s="208"/>
      <c r="SRZ3" s="208"/>
      <c r="SSA3" s="208"/>
      <c r="SSB3" s="208"/>
      <c r="SSC3" s="208"/>
      <c r="SSD3" s="208"/>
      <c r="SSE3" s="208"/>
      <c r="SSF3" s="208"/>
      <c r="SSG3" s="208"/>
      <c r="SSH3" s="208"/>
      <c r="SSI3" s="208"/>
      <c r="SSJ3" s="208"/>
      <c r="SSK3" s="208"/>
      <c r="SSL3" s="208"/>
      <c r="SSM3" s="208"/>
      <c r="SSN3" s="208"/>
      <c r="SSO3" s="208"/>
      <c r="SSP3" s="208"/>
      <c r="SSQ3" s="208"/>
      <c r="SSR3" s="208"/>
      <c r="SSS3" s="208"/>
      <c r="SST3" s="208"/>
      <c r="SSU3" s="208"/>
      <c r="SSV3" s="208"/>
      <c r="SSW3" s="208"/>
      <c r="SSX3" s="208"/>
      <c r="SSY3" s="208"/>
      <c r="SSZ3" s="208"/>
      <c r="STA3" s="208"/>
      <c r="STB3" s="208"/>
      <c r="STC3" s="208"/>
      <c r="STD3" s="208"/>
      <c r="STE3" s="208"/>
      <c r="STF3" s="208"/>
      <c r="STG3" s="208"/>
      <c r="STH3" s="208"/>
      <c r="STI3" s="208"/>
      <c r="STJ3" s="208"/>
      <c r="STK3" s="208"/>
      <c r="STL3" s="208"/>
      <c r="STM3" s="208"/>
      <c r="STN3" s="208"/>
      <c r="STO3" s="208"/>
      <c r="STP3" s="208"/>
      <c r="STQ3" s="208"/>
      <c r="STR3" s="208"/>
      <c r="STS3" s="208"/>
      <c r="STT3" s="208"/>
      <c r="STU3" s="208"/>
      <c r="STV3" s="208"/>
      <c r="STW3" s="208"/>
      <c r="STX3" s="208"/>
      <c r="STY3" s="208"/>
      <c r="STZ3" s="208"/>
      <c r="SUA3" s="208"/>
      <c r="SUB3" s="208"/>
      <c r="SUC3" s="208"/>
      <c r="SUD3" s="208"/>
      <c r="SUE3" s="208"/>
      <c r="SUF3" s="208"/>
      <c r="SUG3" s="208"/>
      <c r="SUH3" s="208"/>
      <c r="SUI3" s="208"/>
      <c r="SUJ3" s="208"/>
      <c r="SUK3" s="208"/>
      <c r="SUL3" s="208"/>
      <c r="SUM3" s="208"/>
      <c r="SUN3" s="208"/>
      <c r="SUO3" s="208"/>
      <c r="SUP3" s="208"/>
      <c r="SUQ3" s="208"/>
      <c r="SUR3" s="208"/>
      <c r="SUS3" s="208"/>
      <c r="SUT3" s="208"/>
      <c r="SUU3" s="208"/>
      <c r="SUV3" s="208"/>
      <c r="SUW3" s="208"/>
      <c r="SUX3" s="208"/>
      <c r="SUY3" s="208"/>
      <c r="SUZ3" s="208"/>
      <c r="SVA3" s="208"/>
      <c r="SVB3" s="208"/>
      <c r="SVC3" s="208"/>
      <c r="SVD3" s="208"/>
      <c r="SVE3" s="208"/>
      <c r="SVF3" s="208"/>
      <c r="SVG3" s="208"/>
      <c r="SVH3" s="208"/>
      <c r="SVI3" s="208"/>
      <c r="SVJ3" s="208"/>
      <c r="SVK3" s="208"/>
      <c r="SVL3" s="208"/>
      <c r="SVM3" s="208"/>
      <c r="SVN3" s="208"/>
      <c r="SVO3" s="208"/>
      <c r="SVP3" s="208"/>
      <c r="SVQ3" s="208"/>
      <c r="SVR3" s="208"/>
      <c r="SVS3" s="208"/>
      <c r="SVT3" s="208"/>
      <c r="SVU3" s="208"/>
      <c r="SVV3" s="208"/>
      <c r="SVW3" s="208"/>
      <c r="SVX3" s="208"/>
      <c r="SVY3" s="208"/>
      <c r="SVZ3" s="208"/>
      <c r="SWA3" s="208"/>
      <c r="SWB3" s="208"/>
      <c r="SWC3" s="208"/>
      <c r="SWD3" s="208"/>
      <c r="SWE3" s="208"/>
      <c r="SWF3" s="208"/>
      <c r="SWG3" s="208"/>
      <c r="SWH3" s="208"/>
      <c r="SWI3" s="208"/>
      <c r="SWJ3" s="208"/>
      <c r="SWK3" s="208"/>
      <c r="SWL3" s="208"/>
      <c r="SWM3" s="208"/>
      <c r="SWN3" s="208"/>
      <c r="SWO3" s="208"/>
      <c r="SWP3" s="208"/>
      <c r="SWQ3" s="208"/>
      <c r="SWR3" s="208"/>
      <c r="SWS3" s="208"/>
      <c r="SWT3" s="208"/>
      <c r="SWU3" s="208"/>
      <c r="SWV3" s="208"/>
      <c r="SWW3" s="208"/>
      <c r="SWX3" s="208"/>
      <c r="SWY3" s="208"/>
      <c r="SWZ3" s="208"/>
      <c r="SXA3" s="208"/>
      <c r="SXB3" s="208"/>
      <c r="SXC3" s="208"/>
      <c r="SXD3" s="208"/>
      <c r="SXE3" s="208"/>
      <c r="SXF3" s="208"/>
      <c r="SXG3" s="208"/>
      <c r="SXH3" s="208"/>
      <c r="SXI3" s="208"/>
      <c r="SXJ3" s="208"/>
      <c r="SXK3" s="208"/>
      <c r="SXL3" s="208"/>
      <c r="SXM3" s="208"/>
      <c r="SXN3" s="208"/>
      <c r="SXO3" s="208"/>
      <c r="SXP3" s="208"/>
      <c r="SXQ3" s="208"/>
      <c r="SXR3" s="208"/>
      <c r="SXS3" s="208"/>
      <c r="SXT3" s="208"/>
      <c r="SXU3" s="208"/>
      <c r="SXV3" s="208"/>
      <c r="SXW3" s="208"/>
      <c r="SXX3" s="208"/>
      <c r="SXY3" s="208"/>
      <c r="SXZ3" s="208"/>
      <c r="SYA3" s="208"/>
      <c r="SYB3" s="208"/>
      <c r="SYC3" s="208"/>
      <c r="SYD3" s="208"/>
      <c r="SYE3" s="208"/>
      <c r="SYF3" s="208"/>
      <c r="SYG3" s="208"/>
      <c r="SYH3" s="208"/>
      <c r="SYI3" s="208"/>
      <c r="SYJ3" s="208"/>
      <c r="SYK3" s="208"/>
      <c r="SYL3" s="208"/>
      <c r="SYM3" s="208"/>
      <c r="SYN3" s="208"/>
      <c r="SYO3" s="208"/>
      <c r="SYP3" s="208"/>
      <c r="SYQ3" s="208"/>
      <c r="SYR3" s="208"/>
      <c r="SYS3" s="208"/>
      <c r="SYT3" s="208"/>
      <c r="SYU3" s="208"/>
      <c r="SYV3" s="208"/>
      <c r="SYW3" s="208"/>
      <c r="SYX3" s="208"/>
      <c r="SYY3" s="208"/>
      <c r="SYZ3" s="208"/>
      <c r="SZA3" s="208"/>
      <c r="SZB3" s="208"/>
      <c r="SZC3" s="208"/>
      <c r="SZD3" s="208"/>
      <c r="SZE3" s="208"/>
      <c r="SZF3" s="208"/>
      <c r="SZG3" s="208"/>
      <c r="SZH3" s="208"/>
      <c r="SZI3" s="208"/>
      <c r="SZJ3" s="208"/>
      <c r="SZK3" s="208"/>
      <c r="SZL3" s="208"/>
      <c r="SZM3" s="208"/>
      <c r="SZN3" s="208"/>
      <c r="SZO3" s="208"/>
      <c r="SZP3" s="208"/>
      <c r="SZQ3" s="208"/>
      <c r="SZR3" s="208"/>
      <c r="SZS3" s="208"/>
      <c r="SZT3" s="208"/>
      <c r="SZU3" s="208"/>
      <c r="SZV3" s="208"/>
      <c r="SZW3" s="208"/>
      <c r="SZX3" s="208"/>
      <c r="SZY3" s="208"/>
      <c r="SZZ3" s="208"/>
      <c r="TAA3" s="208"/>
      <c r="TAB3" s="208"/>
      <c r="TAC3" s="208"/>
      <c r="TAD3" s="208"/>
      <c r="TAE3" s="208"/>
      <c r="TAF3" s="208"/>
      <c r="TAG3" s="208"/>
      <c r="TAH3" s="208"/>
      <c r="TAI3" s="208"/>
      <c r="TAJ3" s="208"/>
      <c r="TAK3" s="208"/>
      <c r="TAL3" s="208"/>
      <c r="TAM3" s="208"/>
      <c r="TAN3" s="208"/>
      <c r="TAO3" s="208"/>
      <c r="TAP3" s="208"/>
      <c r="TAQ3" s="208"/>
      <c r="TAR3" s="208"/>
      <c r="TAS3" s="208"/>
      <c r="TAT3" s="208"/>
      <c r="TAU3" s="208"/>
      <c r="TAV3" s="208"/>
      <c r="TAW3" s="208"/>
      <c r="TAX3" s="208"/>
      <c r="TAY3" s="208"/>
      <c r="TAZ3" s="208"/>
      <c r="TBA3" s="208"/>
      <c r="TBB3" s="208"/>
      <c r="TBC3" s="208"/>
      <c r="TBD3" s="208"/>
      <c r="TBE3" s="208"/>
      <c r="TBF3" s="208"/>
      <c r="TBG3" s="208"/>
      <c r="TBH3" s="208"/>
      <c r="TBI3" s="208"/>
      <c r="TBJ3" s="208"/>
      <c r="TBK3" s="208"/>
      <c r="TBL3" s="208"/>
      <c r="TBM3" s="208"/>
      <c r="TBN3" s="208"/>
      <c r="TBO3" s="208"/>
      <c r="TBP3" s="208"/>
      <c r="TBQ3" s="208"/>
      <c r="TBR3" s="208"/>
      <c r="TBS3" s="208"/>
      <c r="TBT3" s="208"/>
      <c r="TBU3" s="208"/>
      <c r="TBV3" s="208"/>
      <c r="TBW3" s="208"/>
      <c r="TBX3" s="208"/>
      <c r="TBY3" s="208"/>
      <c r="TBZ3" s="208"/>
      <c r="TCA3" s="208"/>
      <c r="TCB3" s="208"/>
      <c r="TCC3" s="208"/>
      <c r="TCD3" s="208"/>
      <c r="TCE3" s="208"/>
      <c r="TCF3" s="208"/>
      <c r="TCG3" s="208"/>
      <c r="TCH3" s="208"/>
      <c r="TCI3" s="208"/>
      <c r="TCJ3" s="208"/>
      <c r="TCK3" s="208"/>
      <c r="TCL3" s="208"/>
      <c r="TCM3" s="208"/>
      <c r="TCN3" s="208"/>
      <c r="TCO3" s="208"/>
      <c r="TCP3" s="208"/>
      <c r="TCQ3" s="208"/>
      <c r="TCR3" s="208"/>
      <c r="TCS3" s="208"/>
      <c r="TCT3" s="208"/>
      <c r="TCU3" s="208"/>
      <c r="TCV3" s="208"/>
      <c r="TCW3" s="208"/>
      <c r="TCX3" s="208"/>
      <c r="TCY3" s="208"/>
      <c r="TCZ3" s="208"/>
      <c r="TDA3" s="208"/>
      <c r="TDB3" s="208"/>
      <c r="TDC3" s="208"/>
      <c r="TDD3" s="208"/>
      <c r="TDE3" s="208"/>
      <c r="TDF3" s="208"/>
      <c r="TDG3" s="208"/>
      <c r="TDH3" s="208"/>
      <c r="TDI3" s="208"/>
      <c r="TDJ3" s="208"/>
      <c r="TDK3" s="208"/>
      <c r="TDL3" s="208"/>
      <c r="TDM3" s="208"/>
      <c r="TDN3" s="208"/>
      <c r="TDO3" s="208"/>
      <c r="TDP3" s="208"/>
      <c r="TDQ3" s="208"/>
      <c r="TDR3" s="208"/>
      <c r="TDS3" s="208"/>
      <c r="TDT3" s="208"/>
      <c r="TDU3" s="208"/>
      <c r="TDV3" s="208"/>
      <c r="TDW3" s="208"/>
      <c r="TDX3" s="208"/>
      <c r="TDY3" s="208"/>
      <c r="TDZ3" s="208"/>
      <c r="TEA3" s="208"/>
      <c r="TEB3" s="208"/>
      <c r="TEC3" s="208"/>
      <c r="TED3" s="208"/>
      <c r="TEE3" s="208"/>
      <c r="TEF3" s="208"/>
      <c r="TEG3" s="208"/>
      <c r="TEH3" s="208"/>
      <c r="TEI3" s="208"/>
      <c r="TEJ3" s="208"/>
      <c r="TEK3" s="208"/>
      <c r="TEL3" s="208"/>
      <c r="TEM3" s="208"/>
      <c r="TEN3" s="208"/>
      <c r="TEO3" s="208"/>
      <c r="TEP3" s="208"/>
      <c r="TEQ3" s="208"/>
      <c r="TER3" s="208"/>
      <c r="TES3" s="208"/>
      <c r="TET3" s="208"/>
      <c r="TEU3" s="208"/>
      <c r="TEV3" s="208"/>
      <c r="TEW3" s="208"/>
      <c r="TEX3" s="208"/>
      <c r="TEY3" s="208"/>
      <c r="TEZ3" s="208"/>
      <c r="TFA3" s="208"/>
      <c r="TFB3" s="208"/>
      <c r="TFC3" s="208"/>
      <c r="TFD3" s="208"/>
      <c r="TFE3" s="208"/>
      <c r="TFF3" s="208"/>
      <c r="TFG3" s="208"/>
      <c r="TFH3" s="208"/>
      <c r="TFI3" s="208"/>
      <c r="TFJ3" s="208"/>
      <c r="TFK3" s="208"/>
      <c r="TFL3" s="208"/>
      <c r="TFM3" s="208"/>
      <c r="TFN3" s="208"/>
      <c r="TFO3" s="208"/>
      <c r="TFP3" s="208"/>
      <c r="TFQ3" s="208"/>
      <c r="TFR3" s="208"/>
      <c r="TFS3" s="208"/>
      <c r="TFT3" s="208"/>
      <c r="TFU3" s="208"/>
      <c r="TFV3" s="208"/>
      <c r="TFW3" s="208"/>
      <c r="TFX3" s="208"/>
      <c r="TFY3" s="208"/>
      <c r="TFZ3" s="208"/>
      <c r="TGA3" s="208"/>
      <c r="TGB3" s="208"/>
      <c r="TGC3" s="208"/>
      <c r="TGD3" s="208"/>
      <c r="TGE3" s="208"/>
      <c r="TGF3" s="208"/>
      <c r="TGG3" s="208"/>
      <c r="TGH3" s="208"/>
      <c r="TGI3" s="208"/>
      <c r="TGJ3" s="208"/>
      <c r="TGK3" s="208"/>
      <c r="TGL3" s="208"/>
      <c r="TGM3" s="208"/>
      <c r="TGN3" s="208"/>
      <c r="TGO3" s="208"/>
      <c r="TGP3" s="208"/>
      <c r="TGQ3" s="208"/>
      <c r="TGR3" s="208"/>
      <c r="TGS3" s="208"/>
      <c r="TGT3" s="208"/>
      <c r="TGU3" s="208"/>
      <c r="TGV3" s="208"/>
      <c r="TGW3" s="208"/>
      <c r="TGX3" s="208"/>
      <c r="TGY3" s="208"/>
      <c r="TGZ3" s="208"/>
      <c r="THA3" s="208"/>
      <c r="THB3" s="208"/>
      <c r="THC3" s="208"/>
      <c r="THD3" s="208"/>
      <c r="THE3" s="208"/>
      <c r="THF3" s="208"/>
      <c r="THG3" s="208"/>
      <c r="THH3" s="208"/>
      <c r="THI3" s="208"/>
      <c r="THJ3" s="208"/>
      <c r="THK3" s="208"/>
      <c r="THL3" s="208"/>
      <c r="THM3" s="208"/>
      <c r="THN3" s="208"/>
      <c r="THO3" s="208"/>
      <c r="THP3" s="208"/>
      <c r="THQ3" s="208"/>
      <c r="THR3" s="208"/>
      <c r="THS3" s="208"/>
      <c r="THT3" s="208"/>
      <c r="THU3" s="208"/>
      <c r="THV3" s="208"/>
      <c r="THW3" s="208"/>
      <c r="THX3" s="208"/>
      <c r="THY3" s="208"/>
      <c r="THZ3" s="208"/>
      <c r="TIA3" s="208"/>
      <c r="TIB3" s="208"/>
      <c r="TIC3" s="208"/>
      <c r="TID3" s="208"/>
      <c r="TIE3" s="208"/>
      <c r="TIF3" s="208"/>
      <c r="TIG3" s="208"/>
      <c r="TIH3" s="208"/>
      <c r="TII3" s="208"/>
      <c r="TIJ3" s="208"/>
      <c r="TIK3" s="208"/>
      <c r="TIL3" s="208"/>
      <c r="TIM3" s="208"/>
      <c r="TIN3" s="208"/>
      <c r="TIO3" s="208"/>
      <c r="TIP3" s="208"/>
      <c r="TIQ3" s="208"/>
      <c r="TIR3" s="208"/>
      <c r="TIS3" s="208"/>
      <c r="TIT3" s="208"/>
      <c r="TIU3" s="208"/>
      <c r="TIV3" s="208"/>
      <c r="TIW3" s="208"/>
      <c r="TIX3" s="208"/>
      <c r="TIY3" s="208"/>
      <c r="TIZ3" s="208"/>
      <c r="TJA3" s="208"/>
      <c r="TJB3" s="208"/>
      <c r="TJC3" s="208"/>
      <c r="TJD3" s="208"/>
      <c r="TJE3" s="208"/>
      <c r="TJF3" s="208"/>
      <c r="TJG3" s="208"/>
      <c r="TJH3" s="208"/>
      <c r="TJI3" s="208"/>
      <c r="TJJ3" s="208"/>
      <c r="TJK3" s="208"/>
      <c r="TJL3" s="208"/>
      <c r="TJM3" s="208"/>
      <c r="TJN3" s="208"/>
      <c r="TJO3" s="208"/>
      <c r="TJP3" s="208"/>
      <c r="TJQ3" s="208"/>
      <c r="TJR3" s="208"/>
      <c r="TJS3" s="208"/>
      <c r="TJT3" s="208"/>
      <c r="TJU3" s="208"/>
      <c r="TJV3" s="208"/>
      <c r="TJW3" s="208"/>
      <c r="TJX3" s="208"/>
      <c r="TJY3" s="208"/>
      <c r="TJZ3" s="208"/>
      <c r="TKA3" s="208"/>
      <c r="TKB3" s="208"/>
      <c r="TKC3" s="208"/>
      <c r="TKD3" s="208"/>
      <c r="TKE3" s="208"/>
      <c r="TKF3" s="208"/>
      <c r="TKG3" s="208"/>
      <c r="TKH3" s="208"/>
      <c r="TKI3" s="208"/>
      <c r="TKJ3" s="208"/>
      <c r="TKK3" s="208"/>
      <c r="TKL3" s="208"/>
      <c r="TKM3" s="208"/>
      <c r="TKN3" s="208"/>
      <c r="TKO3" s="208"/>
      <c r="TKP3" s="208"/>
      <c r="TKQ3" s="208"/>
      <c r="TKR3" s="208"/>
      <c r="TKS3" s="208"/>
      <c r="TKT3" s="208"/>
      <c r="TKU3" s="208"/>
      <c r="TKV3" s="208"/>
      <c r="TKW3" s="208"/>
      <c r="TKX3" s="208"/>
      <c r="TKY3" s="208"/>
      <c r="TKZ3" s="208"/>
      <c r="TLA3" s="208"/>
      <c r="TLB3" s="208"/>
      <c r="TLC3" s="208"/>
      <c r="TLD3" s="208"/>
      <c r="TLE3" s="208"/>
      <c r="TLF3" s="208"/>
      <c r="TLG3" s="208"/>
      <c r="TLH3" s="208"/>
      <c r="TLI3" s="208"/>
      <c r="TLJ3" s="208"/>
      <c r="TLK3" s="208"/>
      <c r="TLL3" s="208"/>
      <c r="TLM3" s="208"/>
      <c r="TLN3" s="208"/>
      <c r="TLO3" s="208"/>
      <c r="TLP3" s="208"/>
      <c r="TLQ3" s="208"/>
      <c r="TLR3" s="208"/>
      <c r="TLS3" s="208"/>
      <c r="TLT3" s="208"/>
      <c r="TLU3" s="208"/>
      <c r="TLV3" s="208"/>
      <c r="TLW3" s="208"/>
      <c r="TLX3" s="208"/>
      <c r="TLY3" s="208"/>
      <c r="TLZ3" s="208"/>
      <c r="TMA3" s="208"/>
      <c r="TMB3" s="208"/>
      <c r="TMC3" s="208"/>
      <c r="TMD3" s="208"/>
      <c r="TME3" s="208"/>
      <c r="TMF3" s="208"/>
      <c r="TMG3" s="208"/>
      <c r="TMH3" s="208"/>
      <c r="TMI3" s="208"/>
      <c r="TMJ3" s="208"/>
      <c r="TMK3" s="208"/>
      <c r="TML3" s="208"/>
      <c r="TMM3" s="208"/>
      <c r="TMN3" s="208"/>
      <c r="TMO3" s="208"/>
      <c r="TMP3" s="208"/>
      <c r="TMQ3" s="208"/>
      <c r="TMR3" s="208"/>
      <c r="TMS3" s="208"/>
      <c r="TMT3" s="208"/>
      <c r="TMU3" s="208"/>
      <c r="TMV3" s="208"/>
      <c r="TMW3" s="208"/>
      <c r="TMX3" s="208"/>
      <c r="TMY3" s="208"/>
      <c r="TMZ3" s="208"/>
      <c r="TNA3" s="208"/>
      <c r="TNB3" s="208"/>
      <c r="TNC3" s="208"/>
      <c r="TND3" s="208"/>
      <c r="TNE3" s="208"/>
      <c r="TNF3" s="208"/>
      <c r="TNG3" s="208"/>
      <c r="TNH3" s="208"/>
      <c r="TNI3" s="208"/>
      <c r="TNJ3" s="208"/>
      <c r="TNK3" s="208"/>
      <c r="TNL3" s="208"/>
      <c r="TNM3" s="208"/>
      <c r="TNN3" s="208"/>
      <c r="TNO3" s="208"/>
      <c r="TNP3" s="208"/>
      <c r="TNQ3" s="208"/>
      <c r="TNR3" s="208"/>
      <c r="TNS3" s="208"/>
      <c r="TNT3" s="208"/>
      <c r="TNU3" s="208"/>
      <c r="TNV3" s="208"/>
      <c r="TNW3" s="208"/>
      <c r="TNX3" s="208"/>
      <c r="TNY3" s="208"/>
      <c r="TNZ3" s="208"/>
      <c r="TOA3" s="208"/>
      <c r="TOB3" s="208"/>
      <c r="TOC3" s="208"/>
      <c r="TOD3" s="208"/>
      <c r="TOE3" s="208"/>
      <c r="TOF3" s="208"/>
      <c r="TOG3" s="208"/>
      <c r="TOH3" s="208"/>
      <c r="TOI3" s="208"/>
      <c r="TOJ3" s="208"/>
      <c r="TOK3" s="208"/>
      <c r="TOL3" s="208"/>
      <c r="TOM3" s="208"/>
      <c r="TON3" s="208"/>
      <c r="TOO3" s="208"/>
      <c r="TOP3" s="208"/>
      <c r="TOQ3" s="208"/>
      <c r="TOR3" s="208"/>
      <c r="TOS3" s="208"/>
      <c r="TOT3" s="208"/>
      <c r="TOU3" s="208"/>
      <c r="TOV3" s="208"/>
      <c r="TOW3" s="208"/>
      <c r="TOX3" s="208"/>
      <c r="TOY3" s="208"/>
      <c r="TOZ3" s="208"/>
      <c r="TPA3" s="208"/>
      <c r="TPB3" s="208"/>
      <c r="TPC3" s="208"/>
      <c r="TPD3" s="208"/>
      <c r="TPE3" s="208"/>
      <c r="TPF3" s="208"/>
      <c r="TPG3" s="208"/>
      <c r="TPH3" s="208"/>
      <c r="TPI3" s="208"/>
      <c r="TPJ3" s="208"/>
      <c r="TPK3" s="208"/>
      <c r="TPL3" s="208"/>
      <c r="TPM3" s="208"/>
      <c r="TPN3" s="208"/>
      <c r="TPO3" s="208"/>
      <c r="TPP3" s="208"/>
      <c r="TPQ3" s="208"/>
      <c r="TPR3" s="208"/>
      <c r="TPS3" s="208"/>
      <c r="TPT3" s="208"/>
      <c r="TPU3" s="208"/>
      <c r="TPV3" s="208"/>
      <c r="TPW3" s="208"/>
      <c r="TPX3" s="208"/>
      <c r="TPY3" s="208"/>
      <c r="TPZ3" s="208"/>
      <c r="TQA3" s="208"/>
      <c r="TQB3" s="208"/>
      <c r="TQC3" s="208"/>
      <c r="TQD3" s="208"/>
      <c r="TQE3" s="208"/>
      <c r="TQF3" s="208"/>
      <c r="TQG3" s="208"/>
      <c r="TQH3" s="208"/>
      <c r="TQI3" s="208"/>
      <c r="TQJ3" s="208"/>
      <c r="TQK3" s="208"/>
      <c r="TQL3" s="208"/>
      <c r="TQM3" s="208"/>
      <c r="TQN3" s="208"/>
      <c r="TQO3" s="208"/>
      <c r="TQP3" s="208"/>
      <c r="TQQ3" s="208"/>
      <c r="TQR3" s="208"/>
      <c r="TQS3" s="208"/>
      <c r="TQT3" s="208"/>
      <c r="TQU3" s="208"/>
      <c r="TQV3" s="208"/>
      <c r="TQW3" s="208"/>
      <c r="TQX3" s="208"/>
      <c r="TQY3" s="208"/>
      <c r="TQZ3" s="208"/>
      <c r="TRA3" s="208"/>
      <c r="TRB3" s="208"/>
      <c r="TRC3" s="208"/>
      <c r="TRD3" s="208"/>
      <c r="TRE3" s="208"/>
      <c r="TRF3" s="208"/>
      <c r="TRG3" s="208"/>
      <c r="TRH3" s="208"/>
      <c r="TRI3" s="208"/>
      <c r="TRJ3" s="208"/>
      <c r="TRK3" s="208"/>
      <c r="TRL3" s="208"/>
      <c r="TRM3" s="208"/>
      <c r="TRN3" s="208"/>
      <c r="TRO3" s="208"/>
      <c r="TRP3" s="208"/>
      <c r="TRQ3" s="208"/>
      <c r="TRR3" s="208"/>
      <c r="TRS3" s="208"/>
      <c r="TRT3" s="208"/>
      <c r="TRU3" s="208"/>
      <c r="TRV3" s="208"/>
      <c r="TRW3" s="208"/>
      <c r="TRX3" s="208"/>
      <c r="TRY3" s="208"/>
      <c r="TRZ3" s="208"/>
      <c r="TSA3" s="208"/>
      <c r="TSB3" s="208"/>
      <c r="TSC3" s="208"/>
      <c r="TSD3" s="208"/>
      <c r="TSE3" s="208"/>
      <c r="TSF3" s="208"/>
      <c r="TSG3" s="208"/>
      <c r="TSH3" s="208"/>
      <c r="TSI3" s="208"/>
      <c r="TSJ3" s="208"/>
      <c r="TSK3" s="208"/>
      <c r="TSL3" s="208"/>
      <c r="TSM3" s="208"/>
      <c r="TSN3" s="208"/>
      <c r="TSO3" s="208"/>
      <c r="TSP3" s="208"/>
      <c r="TSQ3" s="208"/>
      <c r="TSR3" s="208"/>
      <c r="TSS3" s="208"/>
      <c r="TST3" s="208"/>
      <c r="TSU3" s="208"/>
      <c r="TSV3" s="208"/>
      <c r="TSW3" s="208"/>
      <c r="TSX3" s="208"/>
      <c r="TSY3" s="208"/>
      <c r="TSZ3" s="208"/>
      <c r="TTA3" s="208"/>
      <c r="TTB3" s="208"/>
      <c r="TTC3" s="208"/>
      <c r="TTD3" s="208"/>
      <c r="TTE3" s="208"/>
      <c r="TTF3" s="208"/>
      <c r="TTG3" s="208"/>
      <c r="TTH3" s="208"/>
      <c r="TTI3" s="208"/>
      <c r="TTJ3" s="208"/>
      <c r="TTK3" s="208"/>
      <c r="TTL3" s="208"/>
      <c r="TTM3" s="208"/>
      <c r="TTN3" s="208"/>
      <c r="TTO3" s="208"/>
      <c r="TTP3" s="208"/>
      <c r="TTQ3" s="208"/>
      <c r="TTR3" s="208"/>
      <c r="TTS3" s="208"/>
      <c r="TTT3" s="208"/>
      <c r="TTU3" s="208"/>
      <c r="TTV3" s="208"/>
      <c r="TTW3" s="208"/>
      <c r="TTX3" s="208"/>
      <c r="TTY3" s="208"/>
      <c r="TTZ3" s="208"/>
      <c r="TUA3" s="208"/>
      <c r="TUB3" s="208"/>
      <c r="TUC3" s="208"/>
      <c r="TUD3" s="208"/>
      <c r="TUE3" s="208"/>
      <c r="TUF3" s="208"/>
      <c r="TUG3" s="208"/>
      <c r="TUH3" s="208"/>
      <c r="TUI3" s="208"/>
      <c r="TUJ3" s="208"/>
      <c r="TUK3" s="208"/>
      <c r="TUL3" s="208"/>
      <c r="TUM3" s="208"/>
      <c r="TUN3" s="208"/>
      <c r="TUO3" s="208"/>
      <c r="TUP3" s="208"/>
      <c r="TUQ3" s="208"/>
      <c r="TUR3" s="208"/>
      <c r="TUS3" s="208"/>
      <c r="TUT3" s="208"/>
      <c r="TUU3" s="208"/>
      <c r="TUV3" s="208"/>
      <c r="TUW3" s="208"/>
      <c r="TUX3" s="208"/>
      <c r="TUY3" s="208"/>
      <c r="TUZ3" s="208"/>
      <c r="TVA3" s="208"/>
      <c r="TVB3" s="208"/>
      <c r="TVC3" s="208"/>
      <c r="TVD3" s="208"/>
      <c r="TVE3" s="208"/>
      <c r="TVF3" s="208"/>
      <c r="TVG3" s="208"/>
      <c r="TVH3" s="208"/>
      <c r="TVI3" s="208"/>
      <c r="TVJ3" s="208"/>
      <c r="TVK3" s="208"/>
      <c r="TVL3" s="208"/>
      <c r="TVM3" s="208"/>
      <c r="TVN3" s="208"/>
      <c r="TVO3" s="208"/>
      <c r="TVP3" s="208"/>
      <c r="TVQ3" s="208"/>
      <c r="TVR3" s="208"/>
      <c r="TVS3" s="208"/>
      <c r="TVT3" s="208"/>
      <c r="TVU3" s="208"/>
      <c r="TVV3" s="208"/>
      <c r="TVW3" s="208"/>
      <c r="TVX3" s="208"/>
      <c r="TVY3" s="208"/>
      <c r="TVZ3" s="208"/>
      <c r="TWA3" s="208"/>
      <c r="TWB3" s="208"/>
      <c r="TWC3" s="208"/>
      <c r="TWD3" s="208"/>
      <c r="TWE3" s="208"/>
      <c r="TWF3" s="208"/>
      <c r="TWG3" s="208"/>
      <c r="TWH3" s="208"/>
      <c r="TWI3" s="208"/>
      <c r="TWJ3" s="208"/>
      <c r="TWK3" s="208"/>
      <c r="TWL3" s="208"/>
      <c r="TWM3" s="208"/>
      <c r="TWN3" s="208"/>
      <c r="TWO3" s="208"/>
      <c r="TWP3" s="208"/>
      <c r="TWQ3" s="208"/>
      <c r="TWR3" s="208"/>
      <c r="TWS3" s="208"/>
      <c r="TWT3" s="208"/>
      <c r="TWU3" s="208"/>
      <c r="TWV3" s="208"/>
      <c r="TWW3" s="208"/>
      <c r="TWX3" s="208"/>
      <c r="TWY3" s="208"/>
      <c r="TWZ3" s="208"/>
      <c r="TXA3" s="208"/>
      <c r="TXB3" s="208"/>
      <c r="TXC3" s="208"/>
      <c r="TXD3" s="208"/>
      <c r="TXE3" s="208"/>
      <c r="TXF3" s="208"/>
      <c r="TXG3" s="208"/>
      <c r="TXH3" s="208"/>
      <c r="TXI3" s="208"/>
      <c r="TXJ3" s="208"/>
      <c r="TXK3" s="208"/>
      <c r="TXL3" s="208"/>
      <c r="TXM3" s="208"/>
      <c r="TXN3" s="208"/>
      <c r="TXO3" s="208"/>
      <c r="TXP3" s="208"/>
      <c r="TXQ3" s="208"/>
      <c r="TXR3" s="208"/>
      <c r="TXS3" s="208"/>
      <c r="TXT3" s="208"/>
      <c r="TXU3" s="208"/>
      <c r="TXV3" s="208"/>
      <c r="TXW3" s="208"/>
      <c r="TXX3" s="208"/>
      <c r="TXY3" s="208"/>
      <c r="TXZ3" s="208"/>
      <c r="TYA3" s="208"/>
      <c r="TYB3" s="208"/>
      <c r="TYC3" s="208"/>
      <c r="TYD3" s="208"/>
      <c r="TYE3" s="208"/>
      <c r="TYF3" s="208"/>
      <c r="TYG3" s="208"/>
      <c r="TYH3" s="208"/>
      <c r="TYI3" s="208"/>
      <c r="TYJ3" s="208"/>
      <c r="TYK3" s="208"/>
      <c r="TYL3" s="208"/>
      <c r="TYM3" s="208"/>
      <c r="TYN3" s="208"/>
      <c r="TYO3" s="208"/>
      <c r="TYP3" s="208"/>
      <c r="TYQ3" s="208"/>
      <c r="TYR3" s="208"/>
      <c r="TYS3" s="208"/>
      <c r="TYT3" s="208"/>
      <c r="TYU3" s="208"/>
      <c r="TYV3" s="208"/>
      <c r="TYW3" s="208"/>
      <c r="TYX3" s="208"/>
      <c r="TYY3" s="208"/>
      <c r="TYZ3" s="208"/>
      <c r="TZA3" s="208"/>
      <c r="TZB3" s="208"/>
      <c r="TZC3" s="208"/>
      <c r="TZD3" s="208"/>
      <c r="TZE3" s="208"/>
      <c r="TZF3" s="208"/>
      <c r="TZG3" s="208"/>
      <c r="TZH3" s="208"/>
      <c r="TZI3" s="208"/>
      <c r="TZJ3" s="208"/>
      <c r="TZK3" s="208"/>
      <c r="TZL3" s="208"/>
      <c r="TZM3" s="208"/>
      <c r="TZN3" s="208"/>
      <c r="TZO3" s="208"/>
      <c r="TZP3" s="208"/>
      <c r="TZQ3" s="208"/>
      <c r="TZR3" s="208"/>
      <c r="TZS3" s="208"/>
      <c r="TZT3" s="208"/>
      <c r="TZU3" s="208"/>
      <c r="TZV3" s="208"/>
      <c r="TZW3" s="208"/>
      <c r="TZX3" s="208"/>
      <c r="TZY3" s="208"/>
      <c r="TZZ3" s="208"/>
      <c r="UAA3" s="208"/>
      <c r="UAB3" s="208"/>
      <c r="UAC3" s="208"/>
      <c r="UAD3" s="208"/>
      <c r="UAE3" s="208"/>
      <c r="UAF3" s="208"/>
      <c r="UAG3" s="208"/>
      <c r="UAH3" s="208"/>
      <c r="UAI3" s="208"/>
      <c r="UAJ3" s="208"/>
      <c r="UAK3" s="208"/>
      <c r="UAL3" s="208"/>
      <c r="UAM3" s="208"/>
      <c r="UAN3" s="208"/>
      <c r="UAO3" s="208"/>
      <c r="UAP3" s="208"/>
      <c r="UAQ3" s="208"/>
      <c r="UAR3" s="208"/>
      <c r="UAS3" s="208"/>
      <c r="UAT3" s="208"/>
      <c r="UAU3" s="208"/>
      <c r="UAV3" s="208"/>
      <c r="UAW3" s="208"/>
      <c r="UAX3" s="208"/>
      <c r="UAY3" s="208"/>
      <c r="UAZ3" s="208"/>
      <c r="UBA3" s="208"/>
      <c r="UBB3" s="208"/>
      <c r="UBC3" s="208"/>
      <c r="UBD3" s="208"/>
      <c r="UBE3" s="208"/>
      <c r="UBF3" s="208"/>
      <c r="UBG3" s="208"/>
      <c r="UBH3" s="208"/>
      <c r="UBI3" s="208"/>
      <c r="UBJ3" s="208"/>
      <c r="UBK3" s="208"/>
      <c r="UBL3" s="208"/>
      <c r="UBM3" s="208"/>
      <c r="UBN3" s="208"/>
      <c r="UBO3" s="208"/>
      <c r="UBP3" s="208"/>
      <c r="UBQ3" s="208"/>
      <c r="UBR3" s="208"/>
      <c r="UBS3" s="208"/>
      <c r="UBT3" s="208"/>
      <c r="UBU3" s="208"/>
      <c r="UBV3" s="208"/>
      <c r="UBW3" s="208"/>
      <c r="UBX3" s="208"/>
      <c r="UBY3" s="208"/>
      <c r="UBZ3" s="208"/>
      <c r="UCA3" s="208"/>
      <c r="UCB3" s="208"/>
      <c r="UCC3" s="208"/>
      <c r="UCD3" s="208"/>
      <c r="UCE3" s="208"/>
      <c r="UCF3" s="208"/>
      <c r="UCG3" s="208"/>
      <c r="UCH3" s="208"/>
      <c r="UCI3" s="208"/>
      <c r="UCJ3" s="208"/>
      <c r="UCK3" s="208"/>
      <c r="UCL3" s="208"/>
      <c r="UCM3" s="208"/>
      <c r="UCN3" s="208"/>
      <c r="UCO3" s="208"/>
      <c r="UCP3" s="208"/>
      <c r="UCQ3" s="208"/>
      <c r="UCR3" s="208"/>
      <c r="UCS3" s="208"/>
      <c r="UCT3" s="208"/>
      <c r="UCU3" s="208"/>
      <c r="UCV3" s="208"/>
      <c r="UCW3" s="208"/>
      <c r="UCX3" s="208"/>
      <c r="UCY3" s="208"/>
      <c r="UCZ3" s="208"/>
      <c r="UDA3" s="208"/>
      <c r="UDB3" s="208"/>
      <c r="UDC3" s="208"/>
      <c r="UDD3" s="208"/>
      <c r="UDE3" s="208"/>
      <c r="UDF3" s="208"/>
      <c r="UDG3" s="208"/>
      <c r="UDH3" s="208"/>
      <c r="UDI3" s="208"/>
      <c r="UDJ3" s="208"/>
      <c r="UDK3" s="208"/>
      <c r="UDL3" s="208"/>
      <c r="UDM3" s="208"/>
      <c r="UDN3" s="208"/>
      <c r="UDO3" s="208"/>
      <c r="UDP3" s="208"/>
      <c r="UDQ3" s="208"/>
      <c r="UDR3" s="208"/>
      <c r="UDS3" s="208"/>
      <c r="UDT3" s="208"/>
      <c r="UDU3" s="208"/>
      <c r="UDV3" s="208"/>
      <c r="UDW3" s="208"/>
      <c r="UDX3" s="208"/>
      <c r="UDY3" s="208"/>
      <c r="UDZ3" s="208"/>
      <c r="UEA3" s="208"/>
      <c r="UEB3" s="208"/>
      <c r="UEC3" s="208"/>
      <c r="UED3" s="208"/>
      <c r="UEE3" s="208"/>
      <c r="UEF3" s="208"/>
      <c r="UEG3" s="208"/>
      <c r="UEH3" s="208"/>
      <c r="UEI3" s="208"/>
      <c r="UEJ3" s="208"/>
      <c r="UEK3" s="208"/>
      <c r="UEL3" s="208"/>
      <c r="UEM3" s="208"/>
      <c r="UEN3" s="208"/>
      <c r="UEO3" s="208"/>
      <c r="UEP3" s="208"/>
      <c r="UEQ3" s="208"/>
      <c r="UER3" s="208"/>
      <c r="UES3" s="208"/>
      <c r="UET3" s="208"/>
      <c r="UEU3" s="208"/>
      <c r="UEV3" s="208"/>
      <c r="UEW3" s="208"/>
      <c r="UEX3" s="208"/>
      <c r="UEY3" s="208"/>
      <c r="UEZ3" s="208"/>
      <c r="UFA3" s="208"/>
      <c r="UFB3" s="208"/>
      <c r="UFC3" s="208"/>
      <c r="UFD3" s="208"/>
      <c r="UFE3" s="208"/>
      <c r="UFF3" s="208"/>
      <c r="UFG3" s="208"/>
      <c r="UFH3" s="208"/>
      <c r="UFI3" s="208"/>
      <c r="UFJ3" s="208"/>
      <c r="UFK3" s="208"/>
      <c r="UFL3" s="208"/>
      <c r="UFM3" s="208"/>
      <c r="UFN3" s="208"/>
      <c r="UFO3" s="208"/>
      <c r="UFP3" s="208"/>
      <c r="UFQ3" s="208"/>
      <c r="UFR3" s="208"/>
      <c r="UFS3" s="208"/>
      <c r="UFT3" s="208"/>
      <c r="UFU3" s="208"/>
      <c r="UFV3" s="208"/>
      <c r="UFW3" s="208"/>
      <c r="UFX3" s="208"/>
      <c r="UFY3" s="208"/>
      <c r="UFZ3" s="208"/>
      <c r="UGA3" s="208"/>
      <c r="UGB3" s="208"/>
      <c r="UGC3" s="208"/>
      <c r="UGD3" s="208"/>
      <c r="UGE3" s="208"/>
      <c r="UGF3" s="208"/>
      <c r="UGG3" s="208"/>
      <c r="UGH3" s="208"/>
      <c r="UGI3" s="208"/>
      <c r="UGJ3" s="208"/>
      <c r="UGK3" s="208"/>
      <c r="UGL3" s="208"/>
      <c r="UGM3" s="208"/>
      <c r="UGN3" s="208"/>
      <c r="UGO3" s="208"/>
      <c r="UGP3" s="208"/>
      <c r="UGQ3" s="208"/>
      <c r="UGR3" s="208"/>
      <c r="UGS3" s="208"/>
      <c r="UGT3" s="208"/>
      <c r="UGU3" s="208"/>
      <c r="UGV3" s="208"/>
      <c r="UGW3" s="208"/>
      <c r="UGX3" s="208"/>
      <c r="UGY3" s="208"/>
      <c r="UGZ3" s="208"/>
      <c r="UHA3" s="208"/>
      <c r="UHB3" s="208"/>
      <c r="UHC3" s="208"/>
      <c r="UHD3" s="208"/>
      <c r="UHE3" s="208"/>
      <c r="UHF3" s="208"/>
      <c r="UHG3" s="208"/>
      <c r="UHH3" s="208"/>
      <c r="UHI3" s="208"/>
      <c r="UHJ3" s="208"/>
      <c r="UHK3" s="208"/>
      <c r="UHL3" s="208"/>
      <c r="UHM3" s="208"/>
      <c r="UHN3" s="208"/>
      <c r="UHO3" s="208"/>
      <c r="UHP3" s="208"/>
      <c r="UHQ3" s="208"/>
      <c r="UHR3" s="208"/>
      <c r="UHS3" s="208"/>
      <c r="UHT3" s="208"/>
      <c r="UHU3" s="208"/>
      <c r="UHV3" s="208"/>
      <c r="UHW3" s="208"/>
      <c r="UHX3" s="208"/>
      <c r="UHY3" s="208"/>
      <c r="UHZ3" s="208"/>
      <c r="UIA3" s="208"/>
      <c r="UIB3" s="208"/>
      <c r="UIC3" s="208"/>
      <c r="UID3" s="208"/>
      <c r="UIE3" s="208"/>
      <c r="UIF3" s="208"/>
      <c r="UIG3" s="208"/>
      <c r="UIH3" s="208"/>
      <c r="UII3" s="208"/>
      <c r="UIJ3" s="208"/>
      <c r="UIK3" s="208"/>
      <c r="UIL3" s="208"/>
      <c r="UIM3" s="208"/>
      <c r="UIN3" s="208"/>
      <c r="UIO3" s="208"/>
      <c r="UIP3" s="208"/>
      <c r="UIQ3" s="208"/>
      <c r="UIR3" s="208"/>
      <c r="UIS3" s="208"/>
      <c r="UIT3" s="208"/>
      <c r="UIU3" s="208"/>
      <c r="UIV3" s="208"/>
      <c r="UIW3" s="208"/>
      <c r="UIX3" s="208"/>
      <c r="UIY3" s="208"/>
      <c r="UIZ3" s="208"/>
      <c r="UJA3" s="208"/>
      <c r="UJB3" s="208"/>
      <c r="UJC3" s="208"/>
      <c r="UJD3" s="208"/>
      <c r="UJE3" s="208"/>
      <c r="UJF3" s="208"/>
      <c r="UJG3" s="208"/>
      <c r="UJH3" s="208"/>
      <c r="UJI3" s="208"/>
      <c r="UJJ3" s="208"/>
      <c r="UJK3" s="208"/>
      <c r="UJL3" s="208"/>
      <c r="UJM3" s="208"/>
      <c r="UJN3" s="208"/>
      <c r="UJO3" s="208"/>
      <c r="UJP3" s="208"/>
      <c r="UJQ3" s="208"/>
      <c r="UJR3" s="208"/>
      <c r="UJS3" s="208"/>
      <c r="UJT3" s="208"/>
      <c r="UJU3" s="208"/>
      <c r="UJV3" s="208"/>
      <c r="UJW3" s="208"/>
      <c r="UJX3" s="208"/>
      <c r="UJY3" s="208"/>
      <c r="UJZ3" s="208"/>
      <c r="UKA3" s="208"/>
      <c r="UKB3" s="208"/>
      <c r="UKC3" s="208"/>
      <c r="UKD3" s="208"/>
      <c r="UKE3" s="208"/>
      <c r="UKF3" s="208"/>
      <c r="UKG3" s="208"/>
      <c r="UKH3" s="208"/>
      <c r="UKI3" s="208"/>
      <c r="UKJ3" s="208"/>
      <c r="UKK3" s="208"/>
      <c r="UKL3" s="208"/>
      <c r="UKM3" s="208"/>
      <c r="UKN3" s="208"/>
      <c r="UKO3" s="208"/>
      <c r="UKP3" s="208"/>
      <c r="UKQ3" s="208"/>
      <c r="UKR3" s="208"/>
      <c r="UKS3" s="208"/>
      <c r="UKT3" s="208"/>
      <c r="UKU3" s="208"/>
      <c r="UKV3" s="208"/>
      <c r="UKW3" s="208"/>
      <c r="UKX3" s="208"/>
      <c r="UKY3" s="208"/>
      <c r="UKZ3" s="208"/>
      <c r="ULA3" s="208"/>
      <c r="ULB3" s="208"/>
      <c r="ULC3" s="208"/>
      <c r="ULD3" s="208"/>
      <c r="ULE3" s="208"/>
      <c r="ULF3" s="208"/>
      <c r="ULG3" s="208"/>
      <c r="ULH3" s="208"/>
      <c r="ULI3" s="208"/>
      <c r="ULJ3" s="208"/>
      <c r="ULK3" s="208"/>
      <c r="ULL3" s="208"/>
      <c r="ULM3" s="208"/>
      <c r="ULN3" s="208"/>
      <c r="ULO3" s="208"/>
      <c r="ULP3" s="208"/>
      <c r="ULQ3" s="208"/>
      <c r="ULR3" s="208"/>
      <c r="ULS3" s="208"/>
      <c r="ULT3" s="208"/>
      <c r="ULU3" s="208"/>
      <c r="ULV3" s="208"/>
      <c r="ULW3" s="208"/>
      <c r="ULX3" s="208"/>
      <c r="ULY3" s="208"/>
      <c r="ULZ3" s="208"/>
      <c r="UMA3" s="208"/>
      <c r="UMB3" s="208"/>
      <c r="UMC3" s="208"/>
      <c r="UMD3" s="208"/>
      <c r="UME3" s="208"/>
      <c r="UMF3" s="208"/>
      <c r="UMG3" s="208"/>
      <c r="UMH3" s="208"/>
      <c r="UMI3" s="208"/>
      <c r="UMJ3" s="208"/>
      <c r="UMK3" s="208"/>
      <c r="UML3" s="208"/>
      <c r="UMM3" s="208"/>
      <c r="UMN3" s="208"/>
      <c r="UMO3" s="208"/>
      <c r="UMP3" s="208"/>
      <c r="UMQ3" s="208"/>
      <c r="UMR3" s="208"/>
      <c r="UMS3" s="208"/>
      <c r="UMT3" s="208"/>
      <c r="UMU3" s="208"/>
      <c r="UMV3" s="208"/>
      <c r="UMW3" s="208"/>
      <c r="UMX3" s="208"/>
      <c r="UMY3" s="208"/>
      <c r="UMZ3" s="208"/>
      <c r="UNA3" s="208"/>
      <c r="UNB3" s="208"/>
      <c r="UNC3" s="208"/>
      <c r="UND3" s="208"/>
      <c r="UNE3" s="208"/>
      <c r="UNF3" s="208"/>
      <c r="UNG3" s="208"/>
      <c r="UNH3" s="208"/>
      <c r="UNI3" s="208"/>
      <c r="UNJ3" s="208"/>
      <c r="UNK3" s="208"/>
      <c r="UNL3" s="208"/>
      <c r="UNM3" s="208"/>
      <c r="UNN3" s="208"/>
      <c r="UNO3" s="208"/>
      <c r="UNP3" s="208"/>
      <c r="UNQ3" s="208"/>
      <c r="UNR3" s="208"/>
      <c r="UNS3" s="208"/>
      <c r="UNT3" s="208"/>
      <c r="UNU3" s="208"/>
      <c r="UNV3" s="208"/>
      <c r="UNW3" s="208"/>
      <c r="UNX3" s="208"/>
      <c r="UNY3" s="208"/>
      <c r="UNZ3" s="208"/>
      <c r="UOA3" s="208"/>
      <c r="UOB3" s="208"/>
      <c r="UOC3" s="208"/>
      <c r="UOD3" s="208"/>
      <c r="UOE3" s="208"/>
      <c r="UOF3" s="208"/>
      <c r="UOG3" s="208"/>
      <c r="UOH3" s="208"/>
      <c r="UOI3" s="208"/>
      <c r="UOJ3" s="208"/>
      <c r="UOK3" s="208"/>
      <c r="UOL3" s="208"/>
      <c r="UOM3" s="208"/>
      <c r="UON3" s="208"/>
      <c r="UOO3" s="208"/>
      <c r="UOP3" s="208"/>
      <c r="UOQ3" s="208"/>
      <c r="UOR3" s="208"/>
      <c r="UOS3" s="208"/>
      <c r="UOT3" s="208"/>
      <c r="UOU3" s="208"/>
      <c r="UOV3" s="208"/>
      <c r="UOW3" s="208"/>
      <c r="UOX3" s="208"/>
      <c r="UOY3" s="208"/>
      <c r="UOZ3" s="208"/>
      <c r="UPA3" s="208"/>
      <c r="UPB3" s="208"/>
      <c r="UPC3" s="208"/>
      <c r="UPD3" s="208"/>
      <c r="UPE3" s="208"/>
      <c r="UPF3" s="208"/>
      <c r="UPG3" s="208"/>
      <c r="UPH3" s="208"/>
      <c r="UPI3" s="208"/>
      <c r="UPJ3" s="208"/>
      <c r="UPK3" s="208"/>
      <c r="UPL3" s="208"/>
      <c r="UPM3" s="208"/>
      <c r="UPN3" s="208"/>
      <c r="UPO3" s="208"/>
      <c r="UPP3" s="208"/>
      <c r="UPQ3" s="208"/>
      <c r="UPR3" s="208"/>
      <c r="UPS3" s="208"/>
      <c r="UPT3" s="208"/>
      <c r="UPU3" s="208"/>
      <c r="UPV3" s="208"/>
      <c r="UPW3" s="208"/>
      <c r="UPX3" s="208"/>
      <c r="UPY3" s="208"/>
      <c r="UPZ3" s="208"/>
      <c r="UQA3" s="208"/>
      <c r="UQB3" s="208"/>
      <c r="UQC3" s="208"/>
      <c r="UQD3" s="208"/>
      <c r="UQE3" s="208"/>
      <c r="UQF3" s="208"/>
      <c r="UQG3" s="208"/>
      <c r="UQH3" s="208"/>
      <c r="UQI3" s="208"/>
      <c r="UQJ3" s="208"/>
      <c r="UQK3" s="208"/>
      <c r="UQL3" s="208"/>
      <c r="UQM3" s="208"/>
      <c r="UQN3" s="208"/>
      <c r="UQO3" s="208"/>
      <c r="UQP3" s="208"/>
      <c r="UQQ3" s="208"/>
      <c r="UQR3" s="208"/>
      <c r="UQS3" s="208"/>
      <c r="UQT3" s="208"/>
      <c r="UQU3" s="208"/>
      <c r="UQV3" s="208"/>
      <c r="UQW3" s="208"/>
      <c r="UQX3" s="208"/>
      <c r="UQY3" s="208"/>
      <c r="UQZ3" s="208"/>
      <c r="URA3" s="208"/>
      <c r="URB3" s="208"/>
      <c r="URC3" s="208"/>
      <c r="URD3" s="208"/>
      <c r="URE3" s="208"/>
      <c r="URF3" s="208"/>
      <c r="URG3" s="208"/>
      <c r="URH3" s="208"/>
      <c r="URI3" s="208"/>
      <c r="URJ3" s="208"/>
      <c r="URK3" s="208"/>
      <c r="URL3" s="208"/>
      <c r="URM3" s="208"/>
      <c r="URN3" s="208"/>
      <c r="URO3" s="208"/>
      <c r="URP3" s="208"/>
      <c r="URQ3" s="208"/>
      <c r="URR3" s="208"/>
      <c r="URS3" s="208"/>
      <c r="URT3" s="208"/>
      <c r="URU3" s="208"/>
      <c r="URV3" s="208"/>
      <c r="URW3" s="208"/>
      <c r="URX3" s="208"/>
      <c r="URY3" s="208"/>
      <c r="URZ3" s="208"/>
      <c r="USA3" s="208"/>
      <c r="USB3" s="208"/>
      <c r="USC3" s="208"/>
      <c r="USD3" s="208"/>
      <c r="USE3" s="208"/>
      <c r="USF3" s="208"/>
      <c r="USG3" s="208"/>
      <c r="USH3" s="208"/>
      <c r="USI3" s="208"/>
      <c r="USJ3" s="208"/>
      <c r="USK3" s="208"/>
      <c r="USL3" s="208"/>
      <c r="USM3" s="208"/>
      <c r="USN3" s="208"/>
      <c r="USO3" s="208"/>
      <c r="USP3" s="208"/>
      <c r="USQ3" s="208"/>
      <c r="USR3" s="208"/>
      <c r="USS3" s="208"/>
      <c r="UST3" s="208"/>
      <c r="USU3" s="208"/>
      <c r="USV3" s="208"/>
      <c r="USW3" s="208"/>
      <c r="USX3" s="208"/>
      <c r="USY3" s="208"/>
      <c r="USZ3" s="208"/>
      <c r="UTA3" s="208"/>
      <c r="UTB3" s="208"/>
      <c r="UTC3" s="208"/>
      <c r="UTD3" s="208"/>
      <c r="UTE3" s="208"/>
      <c r="UTF3" s="208"/>
      <c r="UTG3" s="208"/>
      <c r="UTH3" s="208"/>
      <c r="UTI3" s="208"/>
      <c r="UTJ3" s="208"/>
      <c r="UTK3" s="208"/>
      <c r="UTL3" s="208"/>
      <c r="UTM3" s="208"/>
      <c r="UTN3" s="208"/>
      <c r="UTO3" s="208"/>
      <c r="UTP3" s="208"/>
      <c r="UTQ3" s="208"/>
      <c r="UTR3" s="208"/>
      <c r="UTS3" s="208"/>
      <c r="UTT3" s="208"/>
      <c r="UTU3" s="208"/>
      <c r="UTV3" s="208"/>
      <c r="UTW3" s="208"/>
      <c r="UTX3" s="208"/>
      <c r="UTY3" s="208"/>
      <c r="UTZ3" s="208"/>
      <c r="UUA3" s="208"/>
      <c r="UUB3" s="208"/>
      <c r="UUC3" s="208"/>
      <c r="UUD3" s="208"/>
      <c r="UUE3" s="208"/>
      <c r="UUF3" s="208"/>
      <c r="UUG3" s="208"/>
      <c r="UUH3" s="208"/>
      <c r="UUI3" s="208"/>
      <c r="UUJ3" s="208"/>
      <c r="UUK3" s="208"/>
      <c r="UUL3" s="208"/>
      <c r="UUM3" s="208"/>
      <c r="UUN3" s="208"/>
      <c r="UUO3" s="208"/>
      <c r="UUP3" s="208"/>
      <c r="UUQ3" s="208"/>
      <c r="UUR3" s="208"/>
      <c r="UUS3" s="208"/>
      <c r="UUT3" s="208"/>
      <c r="UUU3" s="208"/>
      <c r="UUV3" s="208"/>
      <c r="UUW3" s="208"/>
      <c r="UUX3" s="208"/>
      <c r="UUY3" s="208"/>
      <c r="UUZ3" s="208"/>
      <c r="UVA3" s="208"/>
      <c r="UVB3" s="208"/>
      <c r="UVC3" s="208"/>
      <c r="UVD3" s="208"/>
      <c r="UVE3" s="208"/>
      <c r="UVF3" s="208"/>
      <c r="UVG3" s="208"/>
      <c r="UVH3" s="208"/>
      <c r="UVI3" s="208"/>
      <c r="UVJ3" s="208"/>
      <c r="UVK3" s="208"/>
      <c r="UVL3" s="208"/>
      <c r="UVM3" s="208"/>
      <c r="UVN3" s="208"/>
      <c r="UVO3" s="208"/>
      <c r="UVP3" s="208"/>
      <c r="UVQ3" s="208"/>
      <c r="UVR3" s="208"/>
      <c r="UVS3" s="208"/>
      <c r="UVT3" s="208"/>
      <c r="UVU3" s="208"/>
      <c r="UVV3" s="208"/>
      <c r="UVW3" s="208"/>
      <c r="UVX3" s="208"/>
      <c r="UVY3" s="208"/>
      <c r="UVZ3" s="208"/>
      <c r="UWA3" s="208"/>
      <c r="UWB3" s="208"/>
      <c r="UWC3" s="208"/>
      <c r="UWD3" s="208"/>
      <c r="UWE3" s="208"/>
      <c r="UWF3" s="208"/>
      <c r="UWG3" s="208"/>
      <c r="UWH3" s="208"/>
      <c r="UWI3" s="208"/>
      <c r="UWJ3" s="208"/>
      <c r="UWK3" s="208"/>
      <c r="UWL3" s="208"/>
      <c r="UWM3" s="208"/>
      <c r="UWN3" s="208"/>
      <c r="UWO3" s="208"/>
      <c r="UWP3" s="208"/>
      <c r="UWQ3" s="208"/>
      <c r="UWR3" s="208"/>
      <c r="UWS3" s="208"/>
      <c r="UWT3" s="208"/>
      <c r="UWU3" s="208"/>
      <c r="UWV3" s="208"/>
      <c r="UWW3" s="208"/>
      <c r="UWX3" s="208"/>
      <c r="UWY3" s="208"/>
      <c r="UWZ3" s="208"/>
      <c r="UXA3" s="208"/>
      <c r="UXB3" s="208"/>
      <c r="UXC3" s="208"/>
      <c r="UXD3" s="208"/>
      <c r="UXE3" s="208"/>
      <c r="UXF3" s="208"/>
      <c r="UXG3" s="208"/>
      <c r="UXH3" s="208"/>
      <c r="UXI3" s="208"/>
      <c r="UXJ3" s="208"/>
      <c r="UXK3" s="208"/>
      <c r="UXL3" s="208"/>
      <c r="UXM3" s="208"/>
      <c r="UXN3" s="208"/>
      <c r="UXO3" s="208"/>
      <c r="UXP3" s="208"/>
      <c r="UXQ3" s="208"/>
      <c r="UXR3" s="208"/>
      <c r="UXS3" s="208"/>
      <c r="UXT3" s="208"/>
      <c r="UXU3" s="208"/>
      <c r="UXV3" s="208"/>
      <c r="UXW3" s="208"/>
      <c r="UXX3" s="208"/>
      <c r="UXY3" s="208"/>
      <c r="UXZ3" s="208"/>
      <c r="UYA3" s="208"/>
      <c r="UYB3" s="208"/>
      <c r="UYC3" s="208"/>
      <c r="UYD3" s="208"/>
      <c r="UYE3" s="208"/>
      <c r="UYF3" s="208"/>
      <c r="UYG3" s="208"/>
      <c r="UYH3" s="208"/>
      <c r="UYI3" s="208"/>
      <c r="UYJ3" s="208"/>
      <c r="UYK3" s="208"/>
      <c r="UYL3" s="208"/>
      <c r="UYM3" s="208"/>
      <c r="UYN3" s="208"/>
      <c r="UYO3" s="208"/>
      <c r="UYP3" s="208"/>
      <c r="UYQ3" s="208"/>
      <c r="UYR3" s="208"/>
      <c r="UYS3" s="208"/>
      <c r="UYT3" s="208"/>
      <c r="UYU3" s="208"/>
      <c r="UYV3" s="208"/>
      <c r="UYW3" s="208"/>
      <c r="UYX3" s="208"/>
      <c r="UYY3" s="208"/>
      <c r="UYZ3" s="208"/>
      <c r="UZA3" s="208"/>
      <c r="UZB3" s="208"/>
      <c r="UZC3" s="208"/>
      <c r="UZD3" s="208"/>
      <c r="UZE3" s="208"/>
      <c r="UZF3" s="208"/>
      <c r="UZG3" s="208"/>
      <c r="UZH3" s="208"/>
      <c r="UZI3" s="208"/>
      <c r="UZJ3" s="208"/>
      <c r="UZK3" s="208"/>
      <c r="UZL3" s="208"/>
      <c r="UZM3" s="208"/>
      <c r="UZN3" s="208"/>
      <c r="UZO3" s="208"/>
      <c r="UZP3" s="208"/>
      <c r="UZQ3" s="208"/>
      <c r="UZR3" s="208"/>
      <c r="UZS3" s="208"/>
      <c r="UZT3" s="208"/>
      <c r="UZU3" s="208"/>
      <c r="UZV3" s="208"/>
      <c r="UZW3" s="208"/>
      <c r="UZX3" s="208"/>
      <c r="UZY3" s="208"/>
      <c r="UZZ3" s="208"/>
      <c r="VAA3" s="208"/>
      <c r="VAB3" s="208"/>
      <c r="VAC3" s="208"/>
      <c r="VAD3" s="208"/>
      <c r="VAE3" s="208"/>
      <c r="VAF3" s="208"/>
      <c r="VAG3" s="208"/>
      <c r="VAH3" s="208"/>
      <c r="VAI3" s="208"/>
      <c r="VAJ3" s="208"/>
      <c r="VAK3" s="208"/>
      <c r="VAL3" s="208"/>
      <c r="VAM3" s="208"/>
      <c r="VAN3" s="208"/>
      <c r="VAO3" s="208"/>
      <c r="VAP3" s="208"/>
      <c r="VAQ3" s="208"/>
      <c r="VAR3" s="208"/>
      <c r="VAS3" s="208"/>
      <c r="VAT3" s="208"/>
      <c r="VAU3" s="208"/>
      <c r="VAV3" s="208"/>
      <c r="VAW3" s="208"/>
      <c r="VAX3" s="208"/>
      <c r="VAY3" s="208"/>
      <c r="VAZ3" s="208"/>
      <c r="VBA3" s="208"/>
      <c r="VBB3" s="208"/>
      <c r="VBC3" s="208"/>
      <c r="VBD3" s="208"/>
      <c r="VBE3" s="208"/>
      <c r="VBF3" s="208"/>
      <c r="VBG3" s="208"/>
      <c r="VBH3" s="208"/>
      <c r="VBI3" s="208"/>
      <c r="VBJ3" s="208"/>
      <c r="VBK3" s="208"/>
      <c r="VBL3" s="208"/>
      <c r="VBM3" s="208"/>
      <c r="VBN3" s="208"/>
      <c r="VBO3" s="208"/>
      <c r="VBP3" s="208"/>
      <c r="VBQ3" s="208"/>
      <c r="VBR3" s="208"/>
      <c r="VBS3" s="208"/>
      <c r="VBT3" s="208"/>
      <c r="VBU3" s="208"/>
      <c r="VBV3" s="208"/>
      <c r="VBW3" s="208"/>
      <c r="VBX3" s="208"/>
      <c r="VBY3" s="208"/>
      <c r="VBZ3" s="208"/>
      <c r="VCA3" s="208"/>
      <c r="VCB3" s="208"/>
      <c r="VCC3" s="208"/>
      <c r="VCD3" s="208"/>
      <c r="VCE3" s="208"/>
      <c r="VCF3" s="208"/>
      <c r="VCG3" s="208"/>
      <c r="VCH3" s="208"/>
      <c r="VCI3" s="208"/>
      <c r="VCJ3" s="208"/>
      <c r="VCK3" s="208"/>
      <c r="VCL3" s="208"/>
      <c r="VCM3" s="208"/>
      <c r="VCN3" s="208"/>
      <c r="VCO3" s="208"/>
      <c r="VCP3" s="208"/>
      <c r="VCQ3" s="208"/>
      <c r="VCR3" s="208"/>
      <c r="VCS3" s="208"/>
      <c r="VCT3" s="208"/>
      <c r="VCU3" s="208"/>
      <c r="VCV3" s="208"/>
      <c r="VCW3" s="208"/>
      <c r="VCX3" s="208"/>
      <c r="VCY3" s="208"/>
      <c r="VCZ3" s="208"/>
      <c r="VDA3" s="208"/>
      <c r="VDB3" s="208"/>
      <c r="VDC3" s="208"/>
      <c r="VDD3" s="208"/>
      <c r="VDE3" s="208"/>
      <c r="VDF3" s="208"/>
      <c r="VDG3" s="208"/>
      <c r="VDH3" s="208"/>
      <c r="VDI3" s="208"/>
      <c r="VDJ3" s="208"/>
      <c r="VDK3" s="208"/>
      <c r="VDL3" s="208"/>
      <c r="VDM3" s="208"/>
      <c r="VDN3" s="208"/>
      <c r="VDO3" s="208"/>
      <c r="VDP3" s="208"/>
      <c r="VDQ3" s="208"/>
      <c r="VDR3" s="208"/>
      <c r="VDS3" s="208"/>
      <c r="VDT3" s="208"/>
      <c r="VDU3" s="208"/>
      <c r="VDV3" s="208"/>
      <c r="VDW3" s="208"/>
      <c r="VDX3" s="208"/>
      <c r="VDY3" s="208"/>
      <c r="VDZ3" s="208"/>
      <c r="VEA3" s="208"/>
      <c r="VEB3" s="208"/>
      <c r="VEC3" s="208"/>
      <c r="VED3" s="208"/>
      <c r="VEE3" s="208"/>
      <c r="VEF3" s="208"/>
      <c r="VEG3" s="208"/>
      <c r="VEH3" s="208"/>
      <c r="VEI3" s="208"/>
      <c r="VEJ3" s="208"/>
      <c r="VEK3" s="208"/>
      <c r="VEL3" s="208"/>
      <c r="VEM3" s="208"/>
      <c r="VEN3" s="208"/>
      <c r="VEO3" s="208"/>
      <c r="VEP3" s="208"/>
      <c r="VEQ3" s="208"/>
      <c r="VER3" s="208"/>
      <c r="VES3" s="208"/>
      <c r="VET3" s="208"/>
      <c r="VEU3" s="208"/>
      <c r="VEV3" s="208"/>
      <c r="VEW3" s="208"/>
      <c r="VEX3" s="208"/>
      <c r="VEY3" s="208"/>
      <c r="VEZ3" s="208"/>
      <c r="VFA3" s="208"/>
      <c r="VFB3" s="208"/>
      <c r="VFC3" s="208"/>
      <c r="VFD3" s="208"/>
      <c r="VFE3" s="208"/>
      <c r="VFF3" s="208"/>
      <c r="VFG3" s="208"/>
      <c r="VFH3" s="208"/>
      <c r="VFI3" s="208"/>
      <c r="VFJ3" s="208"/>
      <c r="VFK3" s="208"/>
      <c r="VFL3" s="208"/>
      <c r="VFM3" s="208"/>
      <c r="VFN3" s="208"/>
      <c r="VFO3" s="208"/>
      <c r="VFP3" s="208"/>
      <c r="VFQ3" s="208"/>
      <c r="VFR3" s="208"/>
      <c r="VFS3" s="208"/>
      <c r="VFT3" s="208"/>
      <c r="VFU3" s="208"/>
      <c r="VFV3" s="208"/>
      <c r="VFW3" s="208"/>
      <c r="VFX3" s="208"/>
      <c r="VFY3" s="208"/>
      <c r="VFZ3" s="208"/>
      <c r="VGA3" s="208"/>
      <c r="VGB3" s="208"/>
      <c r="VGC3" s="208"/>
      <c r="VGD3" s="208"/>
      <c r="VGE3" s="208"/>
      <c r="VGF3" s="208"/>
      <c r="VGG3" s="208"/>
      <c r="VGH3" s="208"/>
      <c r="VGI3" s="208"/>
      <c r="VGJ3" s="208"/>
      <c r="VGK3" s="208"/>
      <c r="VGL3" s="208"/>
      <c r="VGM3" s="208"/>
      <c r="VGN3" s="208"/>
      <c r="VGO3" s="208"/>
      <c r="VGP3" s="208"/>
      <c r="VGQ3" s="208"/>
      <c r="VGR3" s="208"/>
      <c r="VGS3" s="208"/>
      <c r="VGT3" s="208"/>
      <c r="VGU3" s="208"/>
      <c r="VGV3" s="208"/>
      <c r="VGW3" s="208"/>
      <c r="VGX3" s="208"/>
      <c r="VGY3" s="208"/>
      <c r="VGZ3" s="208"/>
      <c r="VHA3" s="208"/>
      <c r="VHB3" s="208"/>
      <c r="VHC3" s="208"/>
      <c r="VHD3" s="208"/>
      <c r="VHE3" s="208"/>
      <c r="VHF3" s="208"/>
      <c r="VHG3" s="208"/>
      <c r="VHH3" s="208"/>
      <c r="VHI3" s="208"/>
      <c r="VHJ3" s="208"/>
      <c r="VHK3" s="208"/>
      <c r="VHL3" s="208"/>
      <c r="VHM3" s="208"/>
      <c r="VHN3" s="208"/>
      <c r="VHO3" s="208"/>
      <c r="VHP3" s="208"/>
      <c r="VHQ3" s="208"/>
      <c r="VHR3" s="208"/>
      <c r="VHS3" s="208"/>
      <c r="VHT3" s="208"/>
      <c r="VHU3" s="208"/>
      <c r="VHV3" s="208"/>
      <c r="VHW3" s="208"/>
      <c r="VHX3" s="208"/>
      <c r="VHY3" s="208"/>
      <c r="VHZ3" s="208"/>
      <c r="VIA3" s="208"/>
      <c r="VIB3" s="208"/>
      <c r="VIC3" s="208"/>
      <c r="VID3" s="208"/>
      <c r="VIE3" s="208"/>
      <c r="VIF3" s="208"/>
      <c r="VIG3" s="208"/>
      <c r="VIH3" s="208"/>
      <c r="VII3" s="208"/>
      <c r="VIJ3" s="208"/>
      <c r="VIK3" s="208"/>
      <c r="VIL3" s="208"/>
      <c r="VIM3" s="208"/>
      <c r="VIN3" s="208"/>
      <c r="VIO3" s="208"/>
      <c r="VIP3" s="208"/>
      <c r="VIQ3" s="208"/>
      <c r="VIR3" s="208"/>
      <c r="VIS3" s="208"/>
      <c r="VIT3" s="208"/>
      <c r="VIU3" s="208"/>
      <c r="VIV3" s="208"/>
      <c r="VIW3" s="208"/>
      <c r="VIX3" s="208"/>
      <c r="VIY3" s="208"/>
      <c r="VIZ3" s="208"/>
      <c r="VJA3" s="208"/>
      <c r="VJB3" s="208"/>
      <c r="VJC3" s="208"/>
      <c r="VJD3" s="208"/>
      <c r="VJE3" s="208"/>
      <c r="VJF3" s="208"/>
      <c r="VJG3" s="208"/>
      <c r="VJH3" s="208"/>
      <c r="VJI3" s="208"/>
      <c r="VJJ3" s="208"/>
      <c r="VJK3" s="208"/>
      <c r="VJL3" s="208"/>
      <c r="VJM3" s="208"/>
      <c r="VJN3" s="208"/>
      <c r="VJO3" s="208"/>
      <c r="VJP3" s="208"/>
      <c r="VJQ3" s="208"/>
      <c r="VJR3" s="208"/>
      <c r="VJS3" s="208"/>
      <c r="VJT3" s="208"/>
      <c r="VJU3" s="208"/>
      <c r="VJV3" s="208"/>
      <c r="VJW3" s="208"/>
      <c r="VJX3" s="208"/>
      <c r="VJY3" s="208"/>
      <c r="VJZ3" s="208"/>
      <c r="VKA3" s="208"/>
      <c r="VKB3" s="208"/>
      <c r="VKC3" s="208"/>
      <c r="VKD3" s="208"/>
      <c r="VKE3" s="208"/>
      <c r="VKF3" s="208"/>
      <c r="VKG3" s="208"/>
      <c r="VKH3" s="208"/>
      <c r="VKI3" s="208"/>
      <c r="VKJ3" s="208"/>
      <c r="VKK3" s="208"/>
      <c r="VKL3" s="208"/>
      <c r="VKM3" s="208"/>
      <c r="VKN3" s="208"/>
      <c r="VKO3" s="208"/>
      <c r="VKP3" s="208"/>
      <c r="VKQ3" s="208"/>
      <c r="VKR3" s="208"/>
      <c r="VKS3" s="208"/>
      <c r="VKT3" s="208"/>
      <c r="VKU3" s="208"/>
      <c r="VKV3" s="208"/>
      <c r="VKW3" s="208"/>
      <c r="VKX3" s="208"/>
      <c r="VKY3" s="208"/>
      <c r="VKZ3" s="208"/>
      <c r="VLA3" s="208"/>
      <c r="VLB3" s="208"/>
      <c r="VLC3" s="208"/>
      <c r="VLD3" s="208"/>
      <c r="VLE3" s="208"/>
      <c r="VLF3" s="208"/>
      <c r="VLG3" s="208"/>
      <c r="VLH3" s="208"/>
      <c r="VLI3" s="208"/>
      <c r="VLJ3" s="208"/>
      <c r="VLK3" s="208"/>
      <c r="VLL3" s="208"/>
      <c r="VLM3" s="208"/>
      <c r="VLN3" s="208"/>
      <c r="VLO3" s="208"/>
      <c r="VLP3" s="208"/>
      <c r="VLQ3" s="208"/>
      <c r="VLR3" s="208"/>
      <c r="VLS3" s="208"/>
      <c r="VLT3" s="208"/>
      <c r="VLU3" s="208"/>
      <c r="VLV3" s="208"/>
      <c r="VLW3" s="208"/>
      <c r="VLX3" s="208"/>
      <c r="VLY3" s="208"/>
      <c r="VLZ3" s="208"/>
      <c r="VMA3" s="208"/>
      <c r="VMB3" s="208"/>
      <c r="VMC3" s="208"/>
      <c r="VMD3" s="208"/>
      <c r="VME3" s="208"/>
      <c r="VMF3" s="208"/>
      <c r="VMG3" s="208"/>
      <c r="VMH3" s="208"/>
      <c r="VMI3" s="208"/>
      <c r="VMJ3" s="208"/>
      <c r="VMK3" s="208"/>
      <c r="VML3" s="208"/>
      <c r="VMM3" s="208"/>
      <c r="VMN3" s="208"/>
      <c r="VMO3" s="208"/>
      <c r="VMP3" s="208"/>
      <c r="VMQ3" s="208"/>
      <c r="VMR3" s="208"/>
      <c r="VMS3" s="208"/>
      <c r="VMT3" s="208"/>
      <c r="VMU3" s="208"/>
      <c r="VMV3" s="208"/>
      <c r="VMW3" s="208"/>
      <c r="VMX3" s="208"/>
      <c r="VMY3" s="208"/>
      <c r="VMZ3" s="208"/>
      <c r="VNA3" s="208"/>
      <c r="VNB3" s="208"/>
      <c r="VNC3" s="208"/>
      <c r="VND3" s="208"/>
      <c r="VNE3" s="208"/>
      <c r="VNF3" s="208"/>
      <c r="VNG3" s="208"/>
      <c r="VNH3" s="208"/>
      <c r="VNI3" s="208"/>
      <c r="VNJ3" s="208"/>
      <c r="VNK3" s="208"/>
      <c r="VNL3" s="208"/>
      <c r="VNM3" s="208"/>
      <c r="VNN3" s="208"/>
      <c r="VNO3" s="208"/>
      <c r="VNP3" s="208"/>
      <c r="VNQ3" s="208"/>
      <c r="VNR3" s="208"/>
      <c r="VNS3" s="208"/>
      <c r="VNT3" s="208"/>
      <c r="VNU3" s="208"/>
      <c r="VNV3" s="208"/>
      <c r="VNW3" s="208"/>
      <c r="VNX3" s="208"/>
      <c r="VNY3" s="208"/>
      <c r="VNZ3" s="208"/>
      <c r="VOA3" s="208"/>
      <c r="VOB3" s="208"/>
      <c r="VOC3" s="208"/>
      <c r="VOD3" s="208"/>
      <c r="VOE3" s="208"/>
      <c r="VOF3" s="208"/>
      <c r="VOG3" s="208"/>
      <c r="VOH3" s="208"/>
      <c r="VOI3" s="208"/>
      <c r="VOJ3" s="208"/>
      <c r="VOK3" s="208"/>
      <c r="VOL3" s="208"/>
      <c r="VOM3" s="208"/>
      <c r="VON3" s="208"/>
      <c r="VOO3" s="208"/>
      <c r="VOP3" s="208"/>
      <c r="VOQ3" s="208"/>
      <c r="VOR3" s="208"/>
      <c r="VOS3" s="208"/>
      <c r="VOT3" s="208"/>
      <c r="VOU3" s="208"/>
      <c r="VOV3" s="208"/>
      <c r="VOW3" s="208"/>
      <c r="VOX3" s="208"/>
      <c r="VOY3" s="208"/>
      <c r="VOZ3" s="208"/>
      <c r="VPA3" s="208"/>
      <c r="VPB3" s="208"/>
      <c r="VPC3" s="208"/>
      <c r="VPD3" s="208"/>
      <c r="VPE3" s="208"/>
      <c r="VPF3" s="208"/>
      <c r="VPG3" s="208"/>
      <c r="VPH3" s="208"/>
      <c r="VPI3" s="208"/>
      <c r="VPJ3" s="208"/>
      <c r="VPK3" s="208"/>
      <c r="VPL3" s="208"/>
      <c r="VPM3" s="208"/>
      <c r="VPN3" s="208"/>
      <c r="VPO3" s="208"/>
      <c r="VPP3" s="208"/>
      <c r="VPQ3" s="208"/>
      <c r="VPR3" s="208"/>
      <c r="VPS3" s="208"/>
      <c r="VPT3" s="208"/>
      <c r="VPU3" s="208"/>
      <c r="VPV3" s="208"/>
      <c r="VPW3" s="208"/>
      <c r="VPX3" s="208"/>
      <c r="VPY3" s="208"/>
      <c r="VPZ3" s="208"/>
      <c r="VQA3" s="208"/>
      <c r="VQB3" s="208"/>
      <c r="VQC3" s="208"/>
      <c r="VQD3" s="208"/>
      <c r="VQE3" s="208"/>
      <c r="VQF3" s="208"/>
      <c r="VQG3" s="208"/>
      <c r="VQH3" s="208"/>
      <c r="VQI3" s="208"/>
      <c r="VQJ3" s="208"/>
      <c r="VQK3" s="208"/>
      <c r="VQL3" s="208"/>
      <c r="VQM3" s="208"/>
      <c r="VQN3" s="208"/>
      <c r="VQO3" s="208"/>
      <c r="VQP3" s="208"/>
      <c r="VQQ3" s="208"/>
      <c r="VQR3" s="208"/>
      <c r="VQS3" s="208"/>
      <c r="VQT3" s="208"/>
      <c r="VQU3" s="208"/>
      <c r="VQV3" s="208"/>
      <c r="VQW3" s="208"/>
      <c r="VQX3" s="208"/>
      <c r="VQY3" s="208"/>
      <c r="VQZ3" s="208"/>
      <c r="VRA3" s="208"/>
      <c r="VRB3" s="208"/>
      <c r="VRC3" s="208"/>
      <c r="VRD3" s="208"/>
      <c r="VRE3" s="208"/>
      <c r="VRF3" s="208"/>
      <c r="VRG3" s="208"/>
      <c r="VRH3" s="208"/>
      <c r="VRI3" s="208"/>
      <c r="VRJ3" s="208"/>
      <c r="VRK3" s="208"/>
      <c r="VRL3" s="208"/>
      <c r="VRM3" s="208"/>
      <c r="VRN3" s="208"/>
      <c r="VRO3" s="208"/>
      <c r="VRP3" s="208"/>
      <c r="VRQ3" s="208"/>
      <c r="VRR3" s="208"/>
      <c r="VRS3" s="208"/>
      <c r="VRT3" s="208"/>
      <c r="VRU3" s="208"/>
      <c r="VRV3" s="208"/>
      <c r="VRW3" s="208"/>
      <c r="VRX3" s="208"/>
      <c r="VRY3" s="208"/>
      <c r="VRZ3" s="208"/>
      <c r="VSA3" s="208"/>
      <c r="VSB3" s="208"/>
      <c r="VSC3" s="208"/>
      <c r="VSD3" s="208"/>
      <c r="VSE3" s="208"/>
      <c r="VSF3" s="208"/>
      <c r="VSG3" s="208"/>
      <c r="VSH3" s="208"/>
      <c r="VSI3" s="208"/>
      <c r="VSJ3" s="208"/>
      <c r="VSK3" s="208"/>
      <c r="VSL3" s="208"/>
      <c r="VSM3" s="208"/>
      <c r="VSN3" s="208"/>
      <c r="VSO3" s="208"/>
      <c r="VSP3" s="208"/>
      <c r="VSQ3" s="208"/>
      <c r="VSR3" s="208"/>
      <c r="VSS3" s="208"/>
      <c r="VST3" s="208"/>
      <c r="VSU3" s="208"/>
      <c r="VSV3" s="208"/>
      <c r="VSW3" s="208"/>
      <c r="VSX3" s="208"/>
      <c r="VSY3" s="208"/>
      <c r="VSZ3" s="208"/>
      <c r="VTA3" s="208"/>
      <c r="VTB3" s="208"/>
      <c r="VTC3" s="208"/>
      <c r="VTD3" s="208"/>
      <c r="VTE3" s="208"/>
      <c r="VTF3" s="208"/>
      <c r="VTG3" s="208"/>
      <c r="VTH3" s="208"/>
      <c r="VTI3" s="208"/>
      <c r="VTJ3" s="208"/>
      <c r="VTK3" s="208"/>
      <c r="VTL3" s="208"/>
      <c r="VTM3" s="208"/>
      <c r="VTN3" s="208"/>
      <c r="VTO3" s="208"/>
      <c r="VTP3" s="208"/>
      <c r="VTQ3" s="208"/>
      <c r="VTR3" s="208"/>
      <c r="VTS3" s="208"/>
      <c r="VTT3" s="208"/>
      <c r="VTU3" s="208"/>
      <c r="VTV3" s="208"/>
      <c r="VTW3" s="208"/>
      <c r="VTX3" s="208"/>
      <c r="VTY3" s="208"/>
      <c r="VTZ3" s="208"/>
      <c r="VUA3" s="208"/>
      <c r="VUB3" s="208"/>
      <c r="VUC3" s="208"/>
      <c r="VUD3" s="208"/>
      <c r="VUE3" s="208"/>
      <c r="VUF3" s="208"/>
      <c r="VUG3" s="208"/>
      <c r="VUH3" s="208"/>
      <c r="VUI3" s="208"/>
      <c r="VUJ3" s="208"/>
      <c r="VUK3" s="208"/>
      <c r="VUL3" s="208"/>
      <c r="VUM3" s="208"/>
      <c r="VUN3" s="208"/>
      <c r="VUO3" s="208"/>
      <c r="VUP3" s="208"/>
      <c r="VUQ3" s="208"/>
      <c r="VUR3" s="208"/>
      <c r="VUS3" s="208"/>
      <c r="VUT3" s="208"/>
      <c r="VUU3" s="208"/>
      <c r="VUV3" s="208"/>
      <c r="VUW3" s="208"/>
      <c r="VUX3" s="208"/>
      <c r="VUY3" s="208"/>
      <c r="VUZ3" s="208"/>
      <c r="VVA3" s="208"/>
      <c r="VVB3" s="208"/>
      <c r="VVC3" s="208"/>
      <c r="VVD3" s="208"/>
      <c r="VVE3" s="208"/>
      <c r="VVF3" s="208"/>
      <c r="VVG3" s="208"/>
      <c r="VVH3" s="208"/>
      <c r="VVI3" s="208"/>
      <c r="VVJ3" s="208"/>
      <c r="VVK3" s="208"/>
      <c r="VVL3" s="208"/>
      <c r="VVM3" s="208"/>
      <c r="VVN3" s="208"/>
      <c r="VVO3" s="208"/>
      <c r="VVP3" s="208"/>
      <c r="VVQ3" s="208"/>
      <c r="VVR3" s="208"/>
      <c r="VVS3" s="208"/>
      <c r="VVT3" s="208"/>
      <c r="VVU3" s="208"/>
      <c r="VVV3" s="208"/>
      <c r="VVW3" s="208"/>
      <c r="VVX3" s="208"/>
      <c r="VVY3" s="208"/>
      <c r="VVZ3" s="208"/>
      <c r="VWA3" s="208"/>
      <c r="VWB3" s="208"/>
      <c r="VWC3" s="208"/>
      <c r="VWD3" s="208"/>
      <c r="VWE3" s="208"/>
      <c r="VWF3" s="208"/>
      <c r="VWG3" s="208"/>
      <c r="VWH3" s="208"/>
      <c r="VWI3" s="208"/>
      <c r="VWJ3" s="208"/>
      <c r="VWK3" s="208"/>
      <c r="VWL3" s="208"/>
      <c r="VWM3" s="208"/>
      <c r="VWN3" s="208"/>
      <c r="VWO3" s="208"/>
      <c r="VWP3" s="208"/>
      <c r="VWQ3" s="208"/>
      <c r="VWR3" s="208"/>
      <c r="VWS3" s="208"/>
      <c r="VWT3" s="208"/>
      <c r="VWU3" s="208"/>
      <c r="VWV3" s="208"/>
      <c r="VWW3" s="208"/>
      <c r="VWX3" s="208"/>
      <c r="VWY3" s="208"/>
      <c r="VWZ3" s="208"/>
      <c r="VXA3" s="208"/>
      <c r="VXB3" s="208"/>
      <c r="VXC3" s="208"/>
      <c r="VXD3" s="208"/>
      <c r="VXE3" s="208"/>
      <c r="VXF3" s="208"/>
      <c r="VXG3" s="208"/>
      <c r="VXH3" s="208"/>
      <c r="VXI3" s="208"/>
      <c r="VXJ3" s="208"/>
      <c r="VXK3" s="208"/>
      <c r="VXL3" s="208"/>
      <c r="VXM3" s="208"/>
      <c r="VXN3" s="208"/>
      <c r="VXO3" s="208"/>
      <c r="VXP3" s="208"/>
      <c r="VXQ3" s="208"/>
      <c r="VXR3" s="208"/>
      <c r="VXS3" s="208"/>
      <c r="VXT3" s="208"/>
      <c r="VXU3" s="208"/>
      <c r="VXV3" s="208"/>
      <c r="VXW3" s="208"/>
      <c r="VXX3" s="208"/>
      <c r="VXY3" s="208"/>
      <c r="VXZ3" s="208"/>
      <c r="VYA3" s="208"/>
      <c r="VYB3" s="208"/>
      <c r="VYC3" s="208"/>
      <c r="VYD3" s="208"/>
      <c r="VYE3" s="208"/>
      <c r="VYF3" s="208"/>
      <c r="VYG3" s="208"/>
      <c r="VYH3" s="208"/>
      <c r="VYI3" s="208"/>
      <c r="VYJ3" s="208"/>
      <c r="VYK3" s="208"/>
      <c r="VYL3" s="208"/>
      <c r="VYM3" s="208"/>
      <c r="VYN3" s="208"/>
      <c r="VYO3" s="208"/>
      <c r="VYP3" s="208"/>
      <c r="VYQ3" s="208"/>
      <c r="VYR3" s="208"/>
      <c r="VYS3" s="208"/>
      <c r="VYT3" s="208"/>
      <c r="VYU3" s="208"/>
      <c r="VYV3" s="208"/>
      <c r="VYW3" s="208"/>
      <c r="VYX3" s="208"/>
      <c r="VYY3" s="208"/>
      <c r="VYZ3" s="208"/>
      <c r="VZA3" s="208"/>
      <c r="VZB3" s="208"/>
      <c r="VZC3" s="208"/>
      <c r="VZD3" s="208"/>
      <c r="VZE3" s="208"/>
      <c r="VZF3" s="208"/>
      <c r="VZG3" s="208"/>
      <c r="VZH3" s="208"/>
      <c r="VZI3" s="208"/>
      <c r="VZJ3" s="208"/>
      <c r="VZK3" s="208"/>
      <c r="VZL3" s="208"/>
      <c r="VZM3" s="208"/>
      <c r="VZN3" s="208"/>
      <c r="VZO3" s="208"/>
      <c r="VZP3" s="208"/>
      <c r="VZQ3" s="208"/>
      <c r="VZR3" s="208"/>
      <c r="VZS3" s="208"/>
      <c r="VZT3" s="208"/>
      <c r="VZU3" s="208"/>
      <c r="VZV3" s="208"/>
      <c r="VZW3" s="208"/>
      <c r="VZX3" s="208"/>
      <c r="VZY3" s="208"/>
      <c r="VZZ3" s="208"/>
      <c r="WAA3" s="208"/>
      <c r="WAB3" s="208"/>
      <c r="WAC3" s="208"/>
      <c r="WAD3" s="208"/>
      <c r="WAE3" s="208"/>
      <c r="WAF3" s="208"/>
      <c r="WAG3" s="208"/>
      <c r="WAH3" s="208"/>
      <c r="WAI3" s="208"/>
      <c r="WAJ3" s="208"/>
      <c r="WAK3" s="208"/>
      <c r="WAL3" s="208"/>
      <c r="WAM3" s="208"/>
      <c r="WAN3" s="208"/>
      <c r="WAO3" s="208"/>
      <c r="WAP3" s="208"/>
      <c r="WAQ3" s="208"/>
      <c r="WAR3" s="208"/>
      <c r="WAS3" s="208"/>
      <c r="WAT3" s="208"/>
      <c r="WAU3" s="208"/>
      <c r="WAV3" s="208"/>
      <c r="WAW3" s="208"/>
      <c r="WAX3" s="208"/>
      <c r="WAY3" s="208"/>
      <c r="WAZ3" s="208"/>
      <c r="WBA3" s="208"/>
      <c r="WBB3" s="208"/>
      <c r="WBC3" s="208"/>
      <c r="WBD3" s="208"/>
      <c r="WBE3" s="208"/>
      <c r="WBF3" s="208"/>
      <c r="WBG3" s="208"/>
      <c r="WBH3" s="208"/>
      <c r="WBI3" s="208"/>
      <c r="WBJ3" s="208"/>
      <c r="WBK3" s="208"/>
      <c r="WBL3" s="208"/>
      <c r="WBM3" s="208"/>
      <c r="WBN3" s="208"/>
      <c r="WBO3" s="208"/>
      <c r="WBP3" s="208"/>
      <c r="WBQ3" s="208"/>
      <c r="WBR3" s="208"/>
      <c r="WBS3" s="208"/>
      <c r="WBT3" s="208"/>
      <c r="WBU3" s="208"/>
      <c r="WBV3" s="208"/>
      <c r="WBW3" s="208"/>
      <c r="WBX3" s="208"/>
      <c r="WBY3" s="208"/>
      <c r="WBZ3" s="208"/>
      <c r="WCA3" s="208"/>
      <c r="WCB3" s="208"/>
      <c r="WCC3" s="208"/>
      <c r="WCD3" s="208"/>
      <c r="WCE3" s="208"/>
      <c r="WCF3" s="208"/>
      <c r="WCG3" s="208"/>
      <c r="WCH3" s="208"/>
      <c r="WCI3" s="208"/>
      <c r="WCJ3" s="208"/>
      <c r="WCK3" s="208"/>
      <c r="WCL3" s="208"/>
      <c r="WCM3" s="208"/>
      <c r="WCN3" s="208"/>
      <c r="WCO3" s="208"/>
      <c r="WCP3" s="208"/>
      <c r="WCQ3" s="208"/>
      <c r="WCR3" s="208"/>
      <c r="WCS3" s="208"/>
      <c r="WCT3" s="208"/>
      <c r="WCU3" s="208"/>
      <c r="WCV3" s="208"/>
      <c r="WCW3" s="208"/>
      <c r="WCX3" s="208"/>
      <c r="WCY3" s="208"/>
      <c r="WCZ3" s="208"/>
      <c r="WDA3" s="208"/>
      <c r="WDB3" s="208"/>
      <c r="WDC3" s="208"/>
      <c r="WDD3" s="208"/>
      <c r="WDE3" s="208"/>
      <c r="WDF3" s="208"/>
      <c r="WDG3" s="208"/>
      <c r="WDH3" s="208"/>
      <c r="WDI3" s="208"/>
      <c r="WDJ3" s="208"/>
      <c r="WDK3" s="208"/>
      <c r="WDL3" s="208"/>
      <c r="WDM3" s="208"/>
      <c r="WDN3" s="208"/>
      <c r="WDO3" s="208"/>
      <c r="WDP3" s="208"/>
      <c r="WDQ3" s="208"/>
      <c r="WDR3" s="208"/>
      <c r="WDS3" s="208"/>
      <c r="WDT3" s="208"/>
      <c r="WDU3" s="208"/>
      <c r="WDV3" s="208"/>
      <c r="WDW3" s="208"/>
      <c r="WDX3" s="208"/>
      <c r="WDY3" s="208"/>
      <c r="WDZ3" s="208"/>
      <c r="WEA3" s="208"/>
      <c r="WEB3" s="208"/>
      <c r="WEC3" s="208"/>
      <c r="WED3" s="208"/>
      <c r="WEE3" s="208"/>
      <c r="WEF3" s="208"/>
      <c r="WEG3" s="208"/>
      <c r="WEH3" s="208"/>
      <c r="WEI3" s="208"/>
      <c r="WEJ3" s="208"/>
      <c r="WEK3" s="208"/>
      <c r="WEL3" s="208"/>
      <c r="WEM3" s="208"/>
      <c r="WEN3" s="208"/>
      <c r="WEO3" s="208"/>
      <c r="WEP3" s="208"/>
      <c r="WEQ3" s="208"/>
      <c r="WER3" s="208"/>
      <c r="WES3" s="208"/>
      <c r="WET3" s="208"/>
      <c r="WEU3" s="208"/>
      <c r="WEV3" s="208"/>
      <c r="WEW3" s="208"/>
      <c r="WEX3" s="208"/>
      <c r="WEY3" s="208"/>
      <c r="WEZ3" s="208"/>
      <c r="WFA3" s="208"/>
      <c r="WFB3" s="208"/>
      <c r="WFC3" s="208"/>
      <c r="WFD3" s="208"/>
      <c r="WFE3" s="208"/>
      <c r="WFF3" s="208"/>
      <c r="WFG3" s="208"/>
      <c r="WFH3" s="208"/>
      <c r="WFI3" s="208"/>
      <c r="WFJ3" s="208"/>
      <c r="WFK3" s="208"/>
      <c r="WFL3" s="208"/>
      <c r="WFM3" s="208"/>
      <c r="WFN3" s="208"/>
      <c r="WFO3" s="208"/>
      <c r="WFP3" s="208"/>
      <c r="WFQ3" s="208"/>
      <c r="WFR3" s="208"/>
      <c r="WFS3" s="208"/>
      <c r="WFT3" s="208"/>
      <c r="WFU3" s="208"/>
      <c r="WFV3" s="208"/>
      <c r="WFW3" s="208"/>
      <c r="WFX3" s="208"/>
      <c r="WFY3" s="208"/>
      <c r="WFZ3" s="208"/>
      <c r="WGA3" s="208"/>
      <c r="WGB3" s="208"/>
      <c r="WGC3" s="208"/>
      <c r="WGD3" s="208"/>
      <c r="WGE3" s="208"/>
      <c r="WGF3" s="208"/>
      <c r="WGG3" s="208"/>
      <c r="WGH3" s="208"/>
      <c r="WGI3" s="208"/>
      <c r="WGJ3" s="208"/>
      <c r="WGK3" s="208"/>
      <c r="WGL3" s="208"/>
      <c r="WGM3" s="208"/>
      <c r="WGN3" s="208"/>
      <c r="WGO3" s="208"/>
      <c r="WGP3" s="208"/>
      <c r="WGQ3" s="208"/>
      <c r="WGR3" s="208"/>
      <c r="WGS3" s="208"/>
      <c r="WGT3" s="208"/>
      <c r="WGU3" s="208"/>
      <c r="WGV3" s="208"/>
      <c r="WGW3" s="208"/>
      <c r="WGX3" s="208"/>
      <c r="WGY3" s="208"/>
      <c r="WGZ3" s="208"/>
      <c r="WHA3" s="208"/>
      <c r="WHB3" s="208"/>
      <c r="WHC3" s="208"/>
      <c r="WHD3" s="208"/>
      <c r="WHE3" s="208"/>
      <c r="WHF3" s="208"/>
      <c r="WHG3" s="208"/>
      <c r="WHH3" s="208"/>
      <c r="WHI3" s="208"/>
      <c r="WHJ3" s="208"/>
      <c r="WHK3" s="208"/>
      <c r="WHL3" s="208"/>
      <c r="WHM3" s="208"/>
      <c r="WHN3" s="208"/>
      <c r="WHO3" s="208"/>
      <c r="WHP3" s="208"/>
      <c r="WHQ3" s="208"/>
      <c r="WHR3" s="208"/>
      <c r="WHS3" s="208"/>
      <c r="WHT3" s="208"/>
      <c r="WHU3" s="208"/>
      <c r="WHV3" s="208"/>
      <c r="WHW3" s="208"/>
      <c r="WHX3" s="208"/>
      <c r="WHY3" s="208"/>
      <c r="WHZ3" s="208"/>
      <c r="WIA3" s="208"/>
      <c r="WIB3" s="208"/>
      <c r="WIC3" s="208"/>
      <c r="WID3" s="208"/>
      <c r="WIE3" s="208"/>
      <c r="WIF3" s="208"/>
      <c r="WIG3" s="208"/>
      <c r="WIH3" s="208"/>
      <c r="WII3" s="208"/>
      <c r="WIJ3" s="208"/>
      <c r="WIK3" s="208"/>
      <c r="WIL3" s="208"/>
      <c r="WIM3" s="208"/>
      <c r="WIN3" s="208"/>
      <c r="WIO3" s="208"/>
      <c r="WIP3" s="208"/>
      <c r="WIQ3" s="208"/>
      <c r="WIR3" s="208"/>
      <c r="WIS3" s="208"/>
      <c r="WIT3" s="208"/>
      <c r="WIU3" s="208"/>
      <c r="WIV3" s="208"/>
      <c r="WIW3" s="208"/>
      <c r="WIX3" s="208"/>
      <c r="WIY3" s="208"/>
      <c r="WIZ3" s="208"/>
      <c r="WJA3" s="208"/>
      <c r="WJB3" s="208"/>
      <c r="WJC3" s="208"/>
      <c r="WJD3" s="208"/>
      <c r="WJE3" s="208"/>
      <c r="WJF3" s="208"/>
      <c r="WJG3" s="208"/>
      <c r="WJH3" s="208"/>
      <c r="WJI3" s="208"/>
      <c r="WJJ3" s="208"/>
      <c r="WJK3" s="208"/>
      <c r="WJL3" s="208"/>
      <c r="WJM3" s="208"/>
      <c r="WJN3" s="208"/>
      <c r="WJO3" s="208"/>
      <c r="WJP3" s="208"/>
      <c r="WJQ3" s="208"/>
      <c r="WJR3" s="208"/>
      <c r="WJS3" s="208"/>
      <c r="WJT3" s="208"/>
      <c r="WJU3" s="208"/>
      <c r="WJV3" s="208"/>
      <c r="WJW3" s="208"/>
      <c r="WJX3" s="208"/>
      <c r="WJY3" s="208"/>
      <c r="WJZ3" s="208"/>
      <c r="WKA3" s="208"/>
      <c r="WKB3" s="208"/>
      <c r="WKC3" s="208"/>
      <c r="WKD3" s="208"/>
      <c r="WKE3" s="208"/>
      <c r="WKF3" s="208"/>
      <c r="WKG3" s="208"/>
      <c r="WKH3" s="208"/>
      <c r="WKI3" s="208"/>
      <c r="WKJ3" s="208"/>
      <c r="WKK3" s="208"/>
      <c r="WKL3" s="208"/>
      <c r="WKM3" s="208"/>
      <c r="WKN3" s="208"/>
      <c r="WKO3" s="208"/>
      <c r="WKP3" s="208"/>
      <c r="WKQ3" s="208"/>
      <c r="WKR3" s="208"/>
      <c r="WKS3" s="208"/>
      <c r="WKT3" s="208"/>
      <c r="WKU3" s="208"/>
      <c r="WKV3" s="208"/>
      <c r="WKW3" s="208"/>
      <c r="WKX3" s="208"/>
      <c r="WKY3" s="208"/>
      <c r="WKZ3" s="208"/>
      <c r="WLA3" s="208"/>
      <c r="WLB3" s="208"/>
      <c r="WLC3" s="208"/>
      <c r="WLD3" s="208"/>
      <c r="WLE3" s="208"/>
      <c r="WLF3" s="208"/>
      <c r="WLG3" s="208"/>
      <c r="WLH3" s="208"/>
      <c r="WLI3" s="208"/>
      <c r="WLJ3" s="208"/>
      <c r="WLK3" s="208"/>
      <c r="WLL3" s="208"/>
      <c r="WLM3" s="208"/>
      <c r="WLN3" s="208"/>
      <c r="WLO3" s="208"/>
      <c r="WLP3" s="208"/>
      <c r="WLQ3" s="208"/>
      <c r="WLR3" s="208"/>
      <c r="WLS3" s="208"/>
      <c r="WLT3" s="208"/>
      <c r="WLU3" s="208"/>
      <c r="WLV3" s="208"/>
      <c r="WLW3" s="208"/>
      <c r="WLX3" s="208"/>
      <c r="WLY3" s="208"/>
      <c r="WLZ3" s="208"/>
      <c r="WMA3" s="208"/>
      <c r="WMB3" s="208"/>
      <c r="WMC3" s="208"/>
      <c r="WMD3" s="208"/>
      <c r="WME3" s="208"/>
      <c r="WMF3" s="208"/>
      <c r="WMG3" s="208"/>
      <c r="WMH3" s="208"/>
      <c r="WMI3" s="208"/>
      <c r="WMJ3" s="208"/>
      <c r="WMK3" s="208"/>
      <c r="WML3" s="208"/>
      <c r="WMM3" s="208"/>
      <c r="WMN3" s="208"/>
      <c r="WMO3" s="208"/>
      <c r="WMP3" s="208"/>
      <c r="WMQ3" s="208"/>
      <c r="WMR3" s="208"/>
      <c r="WMS3" s="208"/>
      <c r="WMT3" s="208"/>
      <c r="WMU3" s="208"/>
      <c r="WMV3" s="208"/>
      <c r="WMW3" s="208"/>
      <c r="WMX3" s="208"/>
      <c r="WMY3" s="208"/>
      <c r="WMZ3" s="208"/>
      <c r="WNA3" s="208"/>
      <c r="WNB3" s="208"/>
      <c r="WNC3" s="208"/>
      <c r="WND3" s="208"/>
      <c r="WNE3" s="208"/>
      <c r="WNF3" s="208"/>
      <c r="WNG3" s="208"/>
      <c r="WNH3" s="208"/>
      <c r="WNI3" s="208"/>
      <c r="WNJ3" s="208"/>
      <c r="WNK3" s="208"/>
      <c r="WNL3" s="208"/>
      <c r="WNM3" s="208"/>
      <c r="WNN3" s="208"/>
      <c r="WNO3" s="208"/>
      <c r="WNP3" s="208"/>
      <c r="WNQ3" s="208"/>
      <c r="WNR3" s="208"/>
      <c r="WNS3" s="208"/>
      <c r="WNT3" s="208"/>
      <c r="WNU3" s="208"/>
      <c r="WNV3" s="208"/>
      <c r="WNW3" s="208"/>
      <c r="WNX3" s="208"/>
      <c r="WNY3" s="208"/>
      <c r="WNZ3" s="208"/>
      <c r="WOA3" s="208"/>
      <c r="WOB3" s="208"/>
      <c r="WOC3" s="208"/>
      <c r="WOD3" s="208"/>
      <c r="WOE3" s="208"/>
      <c r="WOF3" s="208"/>
      <c r="WOG3" s="208"/>
      <c r="WOH3" s="208"/>
      <c r="WOI3" s="208"/>
      <c r="WOJ3" s="208"/>
      <c r="WOK3" s="208"/>
      <c r="WOL3" s="208"/>
      <c r="WOM3" s="208"/>
      <c r="WON3" s="208"/>
      <c r="WOO3" s="208"/>
      <c r="WOP3" s="208"/>
      <c r="WOQ3" s="208"/>
      <c r="WOR3" s="208"/>
      <c r="WOS3" s="208"/>
      <c r="WOT3" s="208"/>
      <c r="WOU3" s="208"/>
      <c r="WOV3" s="208"/>
      <c r="WOW3" s="208"/>
      <c r="WOX3" s="208"/>
      <c r="WOY3" s="208"/>
      <c r="WOZ3" s="208"/>
      <c r="WPA3" s="208"/>
      <c r="WPB3" s="208"/>
      <c r="WPC3" s="208"/>
      <c r="WPD3" s="208"/>
      <c r="WPE3" s="208"/>
      <c r="WPF3" s="208"/>
      <c r="WPG3" s="208"/>
      <c r="WPH3" s="208"/>
      <c r="WPI3" s="208"/>
      <c r="WPJ3" s="208"/>
      <c r="WPK3" s="208"/>
      <c r="WPL3" s="208"/>
      <c r="WPM3" s="208"/>
      <c r="WPN3" s="208"/>
      <c r="WPO3" s="208"/>
      <c r="WPP3" s="208"/>
      <c r="WPQ3" s="208"/>
      <c r="WPR3" s="208"/>
      <c r="WPS3" s="208"/>
      <c r="WPT3" s="208"/>
      <c r="WPU3" s="208"/>
      <c r="WPV3" s="208"/>
      <c r="WPW3" s="208"/>
      <c r="WPX3" s="208"/>
      <c r="WPY3" s="208"/>
      <c r="WPZ3" s="208"/>
      <c r="WQA3" s="208"/>
      <c r="WQB3" s="208"/>
      <c r="WQC3" s="208"/>
      <c r="WQD3" s="208"/>
      <c r="WQE3" s="208"/>
      <c r="WQF3" s="208"/>
      <c r="WQG3" s="208"/>
      <c r="WQH3" s="208"/>
      <c r="WQI3" s="208"/>
      <c r="WQJ3" s="208"/>
      <c r="WQK3" s="208"/>
      <c r="WQL3" s="208"/>
      <c r="WQM3" s="208"/>
      <c r="WQN3" s="208"/>
      <c r="WQO3" s="208"/>
      <c r="WQP3" s="208"/>
      <c r="WQQ3" s="208"/>
      <c r="WQR3" s="208"/>
      <c r="WQS3" s="208"/>
      <c r="WQT3" s="208"/>
      <c r="WQU3" s="208"/>
      <c r="WQV3" s="208"/>
      <c r="WQW3" s="208"/>
      <c r="WQX3" s="208"/>
      <c r="WQY3" s="208"/>
      <c r="WQZ3" s="208"/>
      <c r="WRA3" s="208"/>
      <c r="WRB3" s="208"/>
      <c r="WRC3" s="208"/>
      <c r="WRD3" s="208"/>
      <c r="WRE3" s="208"/>
      <c r="WRF3" s="208"/>
      <c r="WRG3" s="208"/>
      <c r="WRH3" s="208"/>
      <c r="WRI3" s="208"/>
      <c r="WRJ3" s="208"/>
      <c r="WRK3" s="208"/>
      <c r="WRL3" s="208"/>
      <c r="WRM3" s="208"/>
      <c r="WRN3" s="208"/>
      <c r="WRO3" s="208"/>
      <c r="WRP3" s="208"/>
      <c r="WRQ3" s="208"/>
      <c r="WRR3" s="208"/>
      <c r="WRS3" s="208"/>
      <c r="WRT3" s="208"/>
      <c r="WRU3" s="208"/>
      <c r="WRV3" s="208"/>
      <c r="WRW3" s="208"/>
      <c r="WRX3" s="208"/>
      <c r="WRY3" s="208"/>
      <c r="WRZ3" s="208"/>
      <c r="WSA3" s="208"/>
      <c r="WSB3" s="208"/>
      <c r="WSC3" s="208"/>
      <c r="WSD3" s="208"/>
      <c r="WSE3" s="208"/>
      <c r="WSF3" s="208"/>
      <c r="WSG3" s="208"/>
      <c r="WSH3" s="208"/>
      <c r="WSI3" s="208"/>
      <c r="WSJ3" s="208"/>
      <c r="WSK3" s="208"/>
      <c r="WSL3" s="208"/>
      <c r="WSM3" s="208"/>
      <c r="WSN3" s="208"/>
      <c r="WSO3" s="208"/>
      <c r="WSP3" s="208"/>
      <c r="WSQ3" s="208"/>
      <c r="WSR3" s="208"/>
      <c r="WSS3" s="208"/>
      <c r="WST3" s="208"/>
      <c r="WSU3" s="208"/>
      <c r="WSV3" s="208"/>
      <c r="WSW3" s="208"/>
      <c r="WSX3" s="208"/>
      <c r="WSY3" s="208"/>
      <c r="WSZ3" s="208"/>
      <c r="WTA3" s="208"/>
      <c r="WTB3" s="208"/>
      <c r="WTC3" s="208"/>
      <c r="WTD3" s="208"/>
      <c r="WTE3" s="208"/>
      <c r="WTF3" s="208"/>
      <c r="WTG3" s="208"/>
      <c r="WTH3" s="208"/>
      <c r="WTI3" s="208"/>
      <c r="WTJ3" s="208"/>
      <c r="WTK3" s="208"/>
      <c r="WTL3" s="208"/>
      <c r="WTM3" s="208"/>
      <c r="WTN3" s="208"/>
      <c r="WTO3" s="208"/>
      <c r="WTP3" s="208"/>
      <c r="WTQ3" s="208"/>
      <c r="WTR3" s="208"/>
      <c r="WTS3" s="208"/>
      <c r="WTT3" s="208"/>
      <c r="WTU3" s="208"/>
      <c r="WTV3" s="208"/>
      <c r="WTW3" s="208"/>
      <c r="WTX3" s="208"/>
      <c r="WTY3" s="208"/>
      <c r="WTZ3" s="208"/>
      <c r="WUA3" s="208"/>
      <c r="WUB3" s="208"/>
      <c r="WUC3" s="208"/>
      <c r="WUD3" s="208"/>
      <c r="WUE3" s="208"/>
      <c r="WUF3" s="208"/>
      <c r="WUG3" s="208"/>
      <c r="WUH3" s="208"/>
      <c r="WUI3" s="208"/>
      <c r="WUJ3" s="208"/>
      <c r="WUK3" s="208"/>
      <c r="WUL3" s="208"/>
      <c r="WUM3" s="208"/>
      <c r="WUN3" s="208"/>
      <c r="WUO3" s="208"/>
      <c r="WUP3" s="208"/>
      <c r="WUQ3" s="208"/>
      <c r="WUR3" s="208"/>
      <c r="WUS3" s="208"/>
      <c r="WUT3" s="208"/>
      <c r="WUU3" s="208"/>
      <c r="WUV3" s="208"/>
      <c r="WUW3" s="208"/>
      <c r="WUX3" s="208"/>
      <c r="WUY3" s="208"/>
      <c r="WUZ3" s="208"/>
      <c r="WVA3" s="208"/>
      <c r="WVB3" s="208"/>
      <c r="WVC3" s="208"/>
      <c r="WVD3" s="208"/>
      <c r="WVE3" s="208"/>
      <c r="WVF3" s="208"/>
      <c r="WVG3" s="208"/>
      <c r="WVH3" s="208"/>
      <c r="WVI3" s="208"/>
      <c r="WVJ3" s="208"/>
      <c r="WVK3" s="208"/>
      <c r="WVL3" s="208"/>
      <c r="WVM3" s="208"/>
      <c r="WVN3" s="208"/>
      <c r="WVO3" s="208"/>
      <c r="WVP3" s="208"/>
      <c r="WVQ3" s="208"/>
      <c r="WVR3" s="208"/>
      <c r="WVS3" s="208"/>
      <c r="WVT3" s="208"/>
      <c r="WVU3" s="208"/>
      <c r="WVV3" s="208"/>
      <c r="WVW3" s="208"/>
      <c r="WVX3" s="208"/>
      <c r="WVY3" s="208"/>
      <c r="WVZ3" s="208"/>
      <c r="WWA3" s="208"/>
      <c r="WWB3" s="208"/>
      <c r="WWC3" s="208"/>
      <c r="WWD3" s="208"/>
      <c r="WWE3" s="208"/>
      <c r="WWF3" s="208"/>
      <c r="WWG3" s="208"/>
      <c r="WWH3" s="208"/>
      <c r="WWI3" s="208"/>
      <c r="WWJ3" s="208"/>
      <c r="WWK3" s="208"/>
      <c r="WWL3" s="208"/>
      <c r="WWM3" s="208"/>
      <c r="WWN3" s="208"/>
      <c r="WWO3" s="208"/>
      <c r="WWP3" s="208"/>
      <c r="WWQ3" s="208"/>
      <c r="WWR3" s="208"/>
      <c r="WWS3" s="208"/>
      <c r="WWT3" s="208"/>
      <c r="WWU3" s="208"/>
      <c r="WWV3" s="208"/>
      <c r="WWW3" s="208"/>
      <c r="WWX3" s="208"/>
      <c r="WWY3" s="208"/>
      <c r="WWZ3" s="208"/>
      <c r="WXA3" s="208"/>
      <c r="WXB3" s="208"/>
      <c r="WXC3" s="208"/>
      <c r="WXD3" s="208"/>
      <c r="WXE3" s="208"/>
      <c r="WXF3" s="208"/>
      <c r="WXG3" s="208"/>
      <c r="WXH3" s="208"/>
      <c r="WXI3" s="208"/>
      <c r="WXJ3" s="208"/>
      <c r="WXK3" s="208"/>
      <c r="WXL3" s="208"/>
      <c r="WXM3" s="208"/>
      <c r="WXN3" s="208"/>
      <c r="WXO3" s="208"/>
      <c r="WXP3" s="208"/>
      <c r="WXQ3" s="208"/>
      <c r="WXR3" s="208"/>
      <c r="WXS3" s="208"/>
      <c r="WXT3" s="208"/>
      <c r="WXU3" s="208"/>
      <c r="WXV3" s="208"/>
      <c r="WXW3" s="208"/>
      <c r="WXX3" s="208"/>
      <c r="WXY3" s="208"/>
      <c r="WXZ3" s="208"/>
      <c r="WYA3" s="208"/>
      <c r="WYB3" s="208"/>
      <c r="WYC3" s="208"/>
      <c r="WYD3" s="208"/>
      <c r="WYE3" s="208"/>
      <c r="WYF3" s="208"/>
      <c r="WYG3" s="208"/>
      <c r="WYH3" s="208"/>
      <c r="WYI3" s="208"/>
      <c r="WYJ3" s="208"/>
      <c r="WYK3" s="208"/>
      <c r="WYL3" s="208"/>
      <c r="WYM3" s="208"/>
      <c r="WYN3" s="208"/>
      <c r="WYO3" s="208"/>
      <c r="WYP3" s="208"/>
      <c r="WYQ3" s="208"/>
      <c r="WYR3" s="208"/>
      <c r="WYS3" s="208"/>
      <c r="WYT3" s="208"/>
      <c r="WYU3" s="208"/>
      <c r="WYV3" s="208"/>
      <c r="WYW3" s="208"/>
      <c r="WYX3" s="208"/>
      <c r="WYY3" s="208"/>
      <c r="WYZ3" s="208"/>
      <c r="WZA3" s="208"/>
      <c r="WZB3" s="208"/>
      <c r="WZC3" s="208"/>
      <c r="WZD3" s="208"/>
      <c r="WZE3" s="208"/>
      <c r="WZF3" s="208"/>
      <c r="WZG3" s="208"/>
      <c r="WZH3" s="208"/>
      <c r="WZI3" s="208"/>
      <c r="WZJ3" s="208"/>
      <c r="WZK3" s="208"/>
      <c r="WZL3" s="208"/>
      <c r="WZM3" s="208"/>
      <c r="WZN3" s="208"/>
      <c r="WZO3" s="208"/>
      <c r="WZP3" s="208"/>
      <c r="WZQ3" s="208"/>
      <c r="WZR3" s="208"/>
      <c r="WZS3" s="208"/>
      <c r="WZT3" s="208"/>
      <c r="WZU3" s="208"/>
      <c r="WZV3" s="208"/>
      <c r="WZW3" s="208"/>
      <c r="WZX3" s="208"/>
      <c r="WZY3" s="208"/>
      <c r="WZZ3" s="208"/>
      <c r="XAA3" s="208"/>
      <c r="XAB3" s="208"/>
      <c r="XAC3" s="208"/>
      <c r="XAD3" s="208"/>
      <c r="XAE3" s="208"/>
      <c r="XAF3" s="208"/>
      <c r="XAG3" s="208"/>
      <c r="XAH3" s="208"/>
      <c r="XAI3" s="208"/>
      <c r="XAJ3" s="208"/>
      <c r="XAK3" s="208"/>
      <c r="XAL3" s="208"/>
      <c r="XAM3" s="208"/>
      <c r="XAN3" s="208"/>
      <c r="XAO3" s="208"/>
      <c r="XAP3" s="208"/>
      <c r="XAQ3" s="208"/>
      <c r="XAR3" s="208"/>
      <c r="XAS3" s="208"/>
      <c r="XAT3" s="208"/>
      <c r="XAU3" s="208"/>
      <c r="XAV3" s="208"/>
      <c r="XAW3" s="208"/>
      <c r="XAX3" s="208"/>
      <c r="XAY3" s="208"/>
      <c r="XAZ3" s="208"/>
      <c r="XBA3" s="208"/>
      <c r="XBB3" s="208"/>
      <c r="XBC3" s="208"/>
      <c r="XBD3" s="208"/>
      <c r="XBE3" s="208"/>
      <c r="XBF3" s="208"/>
      <c r="XBG3" s="208"/>
      <c r="XBH3" s="208"/>
      <c r="XBI3" s="208"/>
      <c r="XBJ3" s="208"/>
      <c r="XBK3" s="208"/>
      <c r="XBL3" s="208"/>
      <c r="XBM3" s="208"/>
      <c r="XBN3" s="208"/>
      <c r="XBO3" s="208"/>
      <c r="XBP3" s="208"/>
      <c r="XBQ3" s="208"/>
      <c r="XBR3" s="208"/>
      <c r="XBS3" s="208"/>
      <c r="XBT3" s="208"/>
      <c r="XBU3" s="208"/>
      <c r="XBV3" s="208"/>
      <c r="XBW3" s="208"/>
      <c r="XBX3" s="208"/>
      <c r="XBY3" s="208"/>
      <c r="XBZ3" s="208"/>
      <c r="XCA3" s="208"/>
      <c r="XCB3" s="208"/>
      <c r="XCC3" s="208"/>
      <c r="XCD3" s="208"/>
      <c r="XCE3" s="208"/>
      <c r="XCF3" s="208"/>
      <c r="XCG3" s="208"/>
      <c r="XCH3" s="208"/>
      <c r="XCI3" s="208"/>
      <c r="XCJ3" s="208"/>
      <c r="XCK3" s="208"/>
      <c r="XCL3" s="208"/>
      <c r="XCM3" s="208"/>
      <c r="XCN3" s="208"/>
      <c r="XCO3" s="208"/>
      <c r="XCP3" s="208"/>
      <c r="XCQ3" s="208"/>
      <c r="XCR3" s="208"/>
      <c r="XCS3" s="208"/>
      <c r="XCT3" s="208"/>
      <c r="XCU3" s="208"/>
      <c r="XCV3" s="208"/>
      <c r="XCW3" s="208"/>
      <c r="XCX3" s="208"/>
      <c r="XCY3" s="208"/>
      <c r="XCZ3" s="208"/>
      <c r="XDA3" s="208"/>
      <c r="XDB3" s="208"/>
      <c r="XDC3" s="208"/>
      <c r="XDD3" s="208"/>
      <c r="XDE3" s="208"/>
      <c r="XDF3" s="208"/>
      <c r="XDG3" s="208"/>
      <c r="XDH3" s="208"/>
      <c r="XDI3" s="208"/>
      <c r="XDJ3" s="208"/>
      <c r="XDK3" s="208"/>
      <c r="XDL3" s="208"/>
      <c r="XDM3" s="208"/>
      <c r="XDN3" s="208"/>
      <c r="XDO3" s="208"/>
      <c r="XDP3" s="208"/>
      <c r="XDQ3" s="208"/>
      <c r="XDR3" s="208"/>
      <c r="XDS3" s="208"/>
      <c r="XDT3" s="208"/>
      <c r="XDU3" s="208"/>
      <c r="XDV3" s="208"/>
      <c r="XDW3" s="208"/>
      <c r="XDX3" s="208"/>
      <c r="XDY3" s="208"/>
      <c r="XDZ3" s="208"/>
      <c r="XEA3" s="208"/>
      <c r="XEB3" s="208"/>
      <c r="XEC3" s="208"/>
      <c r="XED3" s="208"/>
      <c r="XEE3" s="208"/>
      <c r="XEF3" s="208"/>
      <c r="XEG3" s="208"/>
      <c r="XEH3" s="208"/>
      <c r="XEI3" s="208"/>
      <c r="XEJ3" s="208"/>
      <c r="XEK3" s="208"/>
      <c r="XEL3" s="208"/>
      <c r="XEM3" s="208"/>
      <c r="XEN3" s="208"/>
      <c r="XEO3" s="208"/>
      <c r="XEP3" s="208"/>
      <c r="XEQ3" s="208"/>
      <c r="XER3" s="208"/>
      <c r="XES3" s="208"/>
      <c r="XET3" s="208"/>
      <c r="XEU3" s="208"/>
      <c r="XEV3" s="208"/>
      <c r="XEW3" s="208"/>
      <c r="XEX3" s="208"/>
      <c r="XEY3" s="208"/>
      <c r="XEZ3" s="208"/>
      <c r="XFA3" s="208"/>
      <c r="XFB3" s="208"/>
    </row>
    <row r="4" spans="2:16382" ht="20">
      <c r="B4" s="1489"/>
      <c r="C4" s="429" t="s">
        <v>830</v>
      </c>
      <c r="D4" s="432" t="str">
        <f>Menu!D4</f>
        <v>2T26</v>
      </c>
      <c r="E4" s="433"/>
      <c r="F4" s="429"/>
      <c r="G4" s="429"/>
      <c r="H4" s="429"/>
      <c r="I4" s="429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5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  <c r="KK4" s="208"/>
      <c r="KL4" s="208"/>
      <c r="KM4" s="208"/>
      <c r="KN4" s="208"/>
      <c r="KO4" s="208"/>
      <c r="KP4" s="208"/>
      <c r="KQ4" s="208"/>
      <c r="KR4" s="208"/>
      <c r="KS4" s="208"/>
      <c r="KT4" s="208"/>
      <c r="KU4" s="208"/>
      <c r="KV4" s="208"/>
      <c r="KW4" s="208"/>
      <c r="KX4" s="208"/>
      <c r="KY4" s="208"/>
      <c r="KZ4" s="208"/>
      <c r="LA4" s="208"/>
      <c r="LB4" s="208"/>
      <c r="LC4" s="208"/>
      <c r="LD4" s="208"/>
      <c r="LE4" s="208"/>
      <c r="LF4" s="208"/>
      <c r="LG4" s="208"/>
      <c r="LH4" s="208"/>
      <c r="LI4" s="208"/>
      <c r="LJ4" s="208"/>
      <c r="LK4" s="208"/>
      <c r="LL4" s="208"/>
      <c r="LM4" s="208"/>
      <c r="LN4" s="208"/>
      <c r="LO4" s="208"/>
      <c r="LP4" s="208"/>
      <c r="LQ4" s="208"/>
      <c r="LR4" s="208"/>
      <c r="LS4" s="208"/>
      <c r="LT4" s="208"/>
      <c r="LU4" s="208"/>
      <c r="LV4" s="208"/>
      <c r="LW4" s="208"/>
      <c r="LX4" s="208"/>
      <c r="LY4" s="208"/>
      <c r="LZ4" s="208"/>
      <c r="MA4" s="208"/>
      <c r="MB4" s="208"/>
      <c r="MC4" s="208"/>
      <c r="MD4" s="208"/>
      <c r="ME4" s="208"/>
      <c r="MF4" s="208"/>
      <c r="MG4" s="208"/>
      <c r="MH4" s="208"/>
      <c r="MI4" s="208"/>
      <c r="MJ4" s="208"/>
      <c r="MK4" s="208"/>
      <c r="ML4" s="208"/>
      <c r="MM4" s="208"/>
      <c r="MN4" s="208"/>
      <c r="MO4" s="208"/>
      <c r="MP4" s="208"/>
      <c r="MQ4" s="208"/>
      <c r="MR4" s="208"/>
      <c r="MS4" s="208"/>
      <c r="MT4" s="208"/>
      <c r="MU4" s="208"/>
      <c r="MV4" s="208"/>
      <c r="MW4" s="208"/>
      <c r="MX4" s="208"/>
      <c r="MY4" s="208"/>
      <c r="MZ4" s="208"/>
      <c r="NA4" s="208"/>
      <c r="NB4" s="208"/>
      <c r="NC4" s="208"/>
      <c r="ND4" s="208"/>
      <c r="NE4" s="208"/>
      <c r="NF4" s="208"/>
      <c r="NG4" s="208"/>
      <c r="NH4" s="208"/>
      <c r="NI4" s="208"/>
      <c r="NJ4" s="208"/>
      <c r="NK4" s="208"/>
      <c r="NL4" s="208"/>
      <c r="NM4" s="208"/>
      <c r="NN4" s="208"/>
      <c r="NO4" s="208"/>
      <c r="NP4" s="208"/>
      <c r="NQ4" s="208"/>
      <c r="NR4" s="208"/>
      <c r="NS4" s="208"/>
      <c r="NT4" s="208"/>
      <c r="NU4" s="208"/>
      <c r="NV4" s="208"/>
      <c r="NW4" s="208"/>
      <c r="NX4" s="208"/>
      <c r="NY4" s="208"/>
      <c r="NZ4" s="208"/>
      <c r="OA4" s="208"/>
      <c r="OB4" s="208"/>
      <c r="OC4" s="208"/>
      <c r="OD4" s="208"/>
      <c r="OE4" s="208"/>
      <c r="OF4" s="208"/>
      <c r="OG4" s="208"/>
      <c r="OH4" s="208"/>
      <c r="OI4" s="208"/>
      <c r="OJ4" s="208"/>
      <c r="OK4" s="208"/>
      <c r="OL4" s="208"/>
      <c r="OM4" s="208"/>
      <c r="ON4" s="208"/>
      <c r="OO4" s="208"/>
      <c r="OP4" s="208"/>
      <c r="OQ4" s="208"/>
      <c r="OR4" s="208"/>
      <c r="OS4" s="208"/>
      <c r="OT4" s="208"/>
      <c r="OU4" s="208"/>
      <c r="OV4" s="208"/>
      <c r="OW4" s="208"/>
      <c r="OX4" s="208"/>
      <c r="OY4" s="208"/>
      <c r="OZ4" s="208"/>
      <c r="PA4" s="208"/>
      <c r="PB4" s="208"/>
      <c r="PC4" s="208"/>
      <c r="PD4" s="208"/>
      <c r="PE4" s="208"/>
      <c r="PF4" s="208"/>
      <c r="PG4" s="208"/>
      <c r="PH4" s="208"/>
      <c r="PI4" s="208"/>
      <c r="PJ4" s="208"/>
      <c r="PK4" s="208"/>
      <c r="PL4" s="208"/>
      <c r="PM4" s="208"/>
      <c r="PN4" s="208"/>
      <c r="PO4" s="208"/>
      <c r="PP4" s="208"/>
      <c r="PQ4" s="208"/>
      <c r="PR4" s="208"/>
      <c r="PS4" s="208"/>
      <c r="PT4" s="208"/>
      <c r="PU4" s="208"/>
      <c r="PV4" s="208"/>
      <c r="PW4" s="208"/>
      <c r="PX4" s="208"/>
      <c r="PY4" s="208"/>
      <c r="PZ4" s="208"/>
      <c r="QA4" s="208"/>
      <c r="QB4" s="208"/>
      <c r="QC4" s="208"/>
      <c r="QD4" s="208"/>
      <c r="QE4" s="208"/>
      <c r="QF4" s="208"/>
      <c r="QG4" s="208"/>
      <c r="QH4" s="208"/>
      <c r="QI4" s="208"/>
      <c r="QJ4" s="208"/>
      <c r="QK4" s="208"/>
      <c r="QL4" s="208"/>
      <c r="QM4" s="208"/>
      <c r="QN4" s="208"/>
      <c r="QO4" s="208"/>
      <c r="QP4" s="208"/>
      <c r="QQ4" s="208"/>
      <c r="QR4" s="208"/>
      <c r="QS4" s="208"/>
      <c r="QT4" s="208"/>
      <c r="QU4" s="208"/>
      <c r="QV4" s="208"/>
      <c r="QW4" s="208"/>
      <c r="QX4" s="208"/>
      <c r="QY4" s="208"/>
      <c r="QZ4" s="208"/>
      <c r="RA4" s="208"/>
      <c r="RB4" s="208"/>
      <c r="RC4" s="208"/>
      <c r="RD4" s="208"/>
      <c r="RE4" s="208"/>
      <c r="RF4" s="208"/>
      <c r="RG4" s="208"/>
      <c r="RH4" s="208"/>
      <c r="RI4" s="208"/>
      <c r="RJ4" s="208"/>
      <c r="RK4" s="208"/>
      <c r="RL4" s="208"/>
      <c r="RM4" s="208"/>
      <c r="RN4" s="208"/>
      <c r="RO4" s="208"/>
      <c r="RP4" s="208"/>
      <c r="RQ4" s="208"/>
      <c r="RR4" s="208"/>
      <c r="RS4" s="208"/>
      <c r="RT4" s="208"/>
      <c r="RU4" s="208"/>
      <c r="RV4" s="208"/>
      <c r="RW4" s="208"/>
      <c r="RX4" s="208"/>
      <c r="RY4" s="208"/>
      <c r="RZ4" s="208"/>
      <c r="SA4" s="208"/>
      <c r="SB4" s="208"/>
      <c r="SC4" s="208"/>
      <c r="SD4" s="208"/>
      <c r="SE4" s="208"/>
      <c r="SF4" s="208"/>
      <c r="SG4" s="208"/>
      <c r="SH4" s="208"/>
      <c r="SI4" s="208"/>
      <c r="SJ4" s="208"/>
      <c r="SK4" s="208"/>
      <c r="SL4" s="208"/>
      <c r="SM4" s="208"/>
      <c r="SN4" s="208"/>
      <c r="SO4" s="208"/>
      <c r="SP4" s="208"/>
      <c r="SQ4" s="208"/>
      <c r="SR4" s="208"/>
      <c r="SS4" s="208"/>
      <c r="ST4" s="208"/>
      <c r="SU4" s="208"/>
      <c r="SV4" s="208"/>
      <c r="SW4" s="208"/>
      <c r="SX4" s="208"/>
      <c r="SY4" s="208"/>
      <c r="SZ4" s="208"/>
      <c r="TA4" s="208"/>
      <c r="TB4" s="208"/>
      <c r="TC4" s="208"/>
      <c r="TD4" s="208"/>
      <c r="TE4" s="208"/>
      <c r="TF4" s="208"/>
      <c r="TG4" s="208"/>
      <c r="TH4" s="208"/>
      <c r="TI4" s="208"/>
      <c r="TJ4" s="208"/>
      <c r="TK4" s="208"/>
      <c r="TL4" s="208"/>
      <c r="TM4" s="208"/>
      <c r="TN4" s="208"/>
      <c r="TO4" s="208"/>
      <c r="TP4" s="208"/>
      <c r="TQ4" s="208"/>
      <c r="TR4" s="208"/>
      <c r="TS4" s="208"/>
      <c r="TT4" s="208"/>
      <c r="TU4" s="208"/>
      <c r="TV4" s="208"/>
      <c r="TW4" s="208"/>
      <c r="TX4" s="208"/>
      <c r="TY4" s="208"/>
      <c r="TZ4" s="208"/>
      <c r="UA4" s="208"/>
      <c r="UB4" s="208"/>
      <c r="UC4" s="208"/>
      <c r="UD4" s="208"/>
      <c r="UE4" s="208"/>
      <c r="UF4" s="208"/>
      <c r="UG4" s="208"/>
      <c r="UH4" s="208"/>
      <c r="UI4" s="208"/>
      <c r="UJ4" s="208"/>
      <c r="UK4" s="208"/>
      <c r="UL4" s="208"/>
      <c r="UM4" s="208"/>
      <c r="UN4" s="208"/>
      <c r="UO4" s="208"/>
      <c r="UP4" s="208"/>
      <c r="UQ4" s="208"/>
      <c r="UR4" s="208"/>
      <c r="US4" s="208"/>
      <c r="UT4" s="208"/>
      <c r="UU4" s="208"/>
      <c r="UV4" s="208"/>
      <c r="UW4" s="208"/>
      <c r="UX4" s="208"/>
      <c r="UY4" s="208"/>
      <c r="UZ4" s="208"/>
      <c r="VA4" s="208"/>
      <c r="VB4" s="208"/>
      <c r="VC4" s="208"/>
      <c r="VD4" s="208"/>
      <c r="VE4" s="208"/>
      <c r="VF4" s="208"/>
      <c r="VG4" s="208"/>
      <c r="VH4" s="208"/>
      <c r="VI4" s="208"/>
      <c r="VJ4" s="208"/>
      <c r="VK4" s="208"/>
      <c r="VL4" s="208"/>
      <c r="VM4" s="208"/>
      <c r="VN4" s="208"/>
      <c r="VO4" s="208"/>
      <c r="VP4" s="208"/>
      <c r="VQ4" s="208"/>
      <c r="VR4" s="208"/>
      <c r="VS4" s="208"/>
      <c r="VT4" s="208"/>
      <c r="VU4" s="208"/>
      <c r="VV4" s="208"/>
      <c r="VW4" s="208"/>
      <c r="VX4" s="208"/>
      <c r="VY4" s="208"/>
      <c r="VZ4" s="208"/>
      <c r="WA4" s="208"/>
      <c r="WB4" s="208"/>
      <c r="WC4" s="208"/>
      <c r="WD4" s="208"/>
      <c r="WE4" s="208"/>
      <c r="WF4" s="208"/>
      <c r="WG4" s="208"/>
      <c r="WH4" s="208"/>
      <c r="WI4" s="208"/>
      <c r="WJ4" s="208"/>
      <c r="WK4" s="208"/>
      <c r="WL4" s="208"/>
      <c r="WM4" s="208"/>
      <c r="WN4" s="208"/>
      <c r="WO4" s="208"/>
      <c r="WP4" s="208"/>
      <c r="WQ4" s="208"/>
      <c r="WR4" s="208"/>
      <c r="WS4" s="208"/>
      <c r="WT4" s="208"/>
      <c r="WU4" s="208"/>
      <c r="WV4" s="208"/>
      <c r="WW4" s="208"/>
      <c r="WX4" s="208"/>
      <c r="WY4" s="208"/>
      <c r="WZ4" s="208"/>
      <c r="XA4" s="208"/>
      <c r="XB4" s="208"/>
      <c r="XC4" s="208"/>
      <c r="XD4" s="208"/>
      <c r="XE4" s="208"/>
      <c r="XF4" s="208"/>
      <c r="XG4" s="208"/>
      <c r="XH4" s="208"/>
      <c r="XI4" s="208"/>
      <c r="XJ4" s="208"/>
      <c r="XK4" s="208"/>
      <c r="XL4" s="208"/>
      <c r="XM4" s="208"/>
      <c r="XN4" s="208"/>
      <c r="XO4" s="208"/>
      <c r="XP4" s="208"/>
      <c r="XQ4" s="208"/>
      <c r="XR4" s="208"/>
      <c r="XS4" s="208"/>
      <c r="XT4" s="208"/>
      <c r="XU4" s="208"/>
      <c r="XV4" s="208"/>
      <c r="XW4" s="208"/>
      <c r="XX4" s="208"/>
      <c r="XY4" s="208"/>
      <c r="XZ4" s="208"/>
      <c r="YA4" s="208"/>
      <c r="YB4" s="208"/>
      <c r="YC4" s="208"/>
      <c r="YD4" s="208"/>
      <c r="YE4" s="208"/>
      <c r="YF4" s="208"/>
      <c r="YG4" s="208"/>
      <c r="YH4" s="208"/>
      <c r="YI4" s="208"/>
      <c r="YJ4" s="208"/>
      <c r="YK4" s="208"/>
      <c r="YL4" s="208"/>
      <c r="YM4" s="208"/>
      <c r="YN4" s="208"/>
      <c r="YO4" s="208"/>
      <c r="YP4" s="208"/>
      <c r="YQ4" s="208"/>
      <c r="YR4" s="208"/>
      <c r="YS4" s="208"/>
      <c r="YT4" s="208"/>
      <c r="YU4" s="208"/>
      <c r="YV4" s="208"/>
      <c r="YW4" s="208"/>
      <c r="YX4" s="208"/>
      <c r="YY4" s="208"/>
      <c r="YZ4" s="208"/>
      <c r="ZA4" s="208"/>
      <c r="ZB4" s="208"/>
      <c r="ZC4" s="208"/>
      <c r="ZD4" s="208"/>
      <c r="ZE4" s="208"/>
      <c r="ZF4" s="208"/>
      <c r="ZG4" s="208"/>
      <c r="ZH4" s="208"/>
      <c r="ZI4" s="208"/>
      <c r="ZJ4" s="208"/>
      <c r="ZK4" s="208"/>
      <c r="ZL4" s="208"/>
      <c r="ZM4" s="208"/>
      <c r="ZN4" s="208"/>
      <c r="ZO4" s="208"/>
      <c r="ZP4" s="208"/>
      <c r="ZQ4" s="208"/>
      <c r="ZR4" s="208"/>
      <c r="ZS4" s="208"/>
      <c r="ZT4" s="208"/>
      <c r="ZU4" s="208"/>
      <c r="ZV4" s="208"/>
      <c r="ZW4" s="208"/>
      <c r="ZX4" s="208"/>
      <c r="ZY4" s="208"/>
      <c r="ZZ4" s="208"/>
      <c r="AAA4" s="208"/>
      <c r="AAB4" s="208"/>
      <c r="AAC4" s="208"/>
      <c r="AAD4" s="208"/>
      <c r="AAE4" s="208"/>
      <c r="AAF4" s="208"/>
      <c r="AAG4" s="208"/>
      <c r="AAH4" s="208"/>
      <c r="AAI4" s="208"/>
      <c r="AAJ4" s="208"/>
      <c r="AAK4" s="208"/>
      <c r="AAL4" s="208"/>
      <c r="AAM4" s="208"/>
      <c r="AAN4" s="208"/>
      <c r="AAO4" s="208"/>
      <c r="AAP4" s="208"/>
      <c r="AAQ4" s="208"/>
      <c r="AAR4" s="208"/>
      <c r="AAS4" s="208"/>
      <c r="AAT4" s="208"/>
      <c r="AAU4" s="208"/>
      <c r="AAV4" s="208"/>
      <c r="AAW4" s="208"/>
      <c r="AAX4" s="208"/>
      <c r="AAY4" s="208"/>
      <c r="AAZ4" s="208"/>
      <c r="ABA4" s="208"/>
      <c r="ABB4" s="208"/>
      <c r="ABC4" s="208"/>
      <c r="ABD4" s="208"/>
      <c r="ABE4" s="208"/>
      <c r="ABF4" s="208"/>
      <c r="ABG4" s="208"/>
      <c r="ABH4" s="208"/>
      <c r="ABI4" s="208"/>
      <c r="ABJ4" s="208"/>
      <c r="ABK4" s="208"/>
      <c r="ABL4" s="208"/>
      <c r="ABM4" s="208"/>
      <c r="ABN4" s="208"/>
      <c r="ABO4" s="208"/>
      <c r="ABP4" s="208"/>
      <c r="ABQ4" s="208"/>
      <c r="ABR4" s="208"/>
      <c r="ABS4" s="208"/>
      <c r="ABT4" s="208"/>
      <c r="ABU4" s="208"/>
      <c r="ABV4" s="208"/>
      <c r="ABW4" s="208"/>
      <c r="ABX4" s="208"/>
      <c r="ABY4" s="208"/>
      <c r="ABZ4" s="208"/>
      <c r="ACA4" s="208"/>
      <c r="ACB4" s="208"/>
      <c r="ACC4" s="208"/>
      <c r="ACD4" s="208"/>
      <c r="ACE4" s="208"/>
      <c r="ACF4" s="208"/>
      <c r="ACG4" s="208"/>
      <c r="ACH4" s="208"/>
      <c r="ACI4" s="208"/>
      <c r="ACJ4" s="208"/>
      <c r="ACK4" s="208"/>
      <c r="ACL4" s="208"/>
      <c r="ACM4" s="208"/>
      <c r="ACN4" s="208"/>
      <c r="ACO4" s="208"/>
      <c r="ACP4" s="208"/>
      <c r="ACQ4" s="208"/>
      <c r="ACR4" s="208"/>
      <c r="ACS4" s="208"/>
      <c r="ACT4" s="208"/>
      <c r="ACU4" s="208"/>
      <c r="ACV4" s="208"/>
      <c r="ACW4" s="208"/>
      <c r="ACX4" s="208"/>
      <c r="ACY4" s="208"/>
      <c r="ACZ4" s="208"/>
      <c r="ADA4" s="208"/>
      <c r="ADB4" s="208"/>
      <c r="ADC4" s="208"/>
      <c r="ADD4" s="208"/>
      <c r="ADE4" s="208"/>
      <c r="ADF4" s="208"/>
      <c r="ADG4" s="208"/>
      <c r="ADH4" s="208"/>
      <c r="ADI4" s="208"/>
      <c r="ADJ4" s="208"/>
      <c r="ADK4" s="208"/>
      <c r="ADL4" s="208"/>
      <c r="ADM4" s="208"/>
      <c r="ADN4" s="208"/>
      <c r="ADO4" s="208"/>
      <c r="ADP4" s="208"/>
      <c r="ADQ4" s="208"/>
      <c r="ADR4" s="208"/>
      <c r="ADS4" s="208"/>
      <c r="ADT4" s="208"/>
      <c r="ADU4" s="208"/>
      <c r="ADV4" s="208"/>
      <c r="ADW4" s="208"/>
      <c r="ADX4" s="208"/>
      <c r="ADY4" s="208"/>
      <c r="ADZ4" s="208"/>
      <c r="AEA4" s="208"/>
      <c r="AEB4" s="208"/>
      <c r="AEC4" s="208"/>
      <c r="AED4" s="208"/>
      <c r="AEE4" s="208"/>
      <c r="AEF4" s="208"/>
      <c r="AEG4" s="208"/>
      <c r="AEH4" s="208"/>
      <c r="AEI4" s="208"/>
      <c r="AEJ4" s="208"/>
      <c r="AEK4" s="208"/>
      <c r="AEL4" s="208"/>
      <c r="AEM4" s="208"/>
      <c r="AEN4" s="208"/>
      <c r="AEO4" s="208"/>
      <c r="AEP4" s="208"/>
      <c r="AEQ4" s="208"/>
      <c r="AER4" s="208"/>
      <c r="AES4" s="208"/>
      <c r="AET4" s="208"/>
      <c r="AEU4" s="208"/>
      <c r="AEV4" s="208"/>
      <c r="AEW4" s="208"/>
      <c r="AEX4" s="208"/>
      <c r="AEY4" s="208"/>
      <c r="AEZ4" s="208"/>
      <c r="AFA4" s="208"/>
      <c r="AFB4" s="208"/>
      <c r="AFC4" s="208"/>
      <c r="AFD4" s="208"/>
      <c r="AFE4" s="208"/>
      <c r="AFF4" s="208"/>
      <c r="AFG4" s="208"/>
      <c r="AFH4" s="208"/>
      <c r="AFI4" s="208"/>
      <c r="AFJ4" s="208"/>
      <c r="AFK4" s="208"/>
      <c r="AFL4" s="208"/>
      <c r="AFM4" s="208"/>
      <c r="AFN4" s="208"/>
      <c r="AFO4" s="208"/>
      <c r="AFP4" s="208"/>
      <c r="AFQ4" s="208"/>
      <c r="AFR4" s="208"/>
      <c r="AFS4" s="208"/>
      <c r="AFT4" s="208"/>
      <c r="AFU4" s="208"/>
      <c r="AFV4" s="208"/>
      <c r="AFW4" s="208"/>
      <c r="AFX4" s="208"/>
      <c r="AFY4" s="208"/>
      <c r="AFZ4" s="208"/>
      <c r="AGA4" s="208"/>
      <c r="AGB4" s="208"/>
      <c r="AGC4" s="208"/>
      <c r="AGD4" s="208"/>
      <c r="AGE4" s="208"/>
      <c r="AGF4" s="208"/>
      <c r="AGG4" s="208"/>
      <c r="AGH4" s="208"/>
      <c r="AGI4" s="208"/>
      <c r="AGJ4" s="208"/>
      <c r="AGK4" s="208"/>
      <c r="AGL4" s="208"/>
      <c r="AGM4" s="208"/>
      <c r="AGN4" s="208"/>
      <c r="AGO4" s="208"/>
      <c r="AGP4" s="208"/>
      <c r="AGQ4" s="208"/>
      <c r="AGR4" s="208"/>
      <c r="AGS4" s="208"/>
      <c r="AGT4" s="208"/>
      <c r="AGU4" s="208"/>
      <c r="AGV4" s="208"/>
      <c r="AGW4" s="208"/>
      <c r="AGX4" s="208"/>
      <c r="AGY4" s="208"/>
      <c r="AGZ4" s="208"/>
      <c r="AHA4" s="208"/>
      <c r="AHB4" s="208"/>
      <c r="AHC4" s="208"/>
      <c r="AHD4" s="208"/>
      <c r="AHE4" s="208"/>
      <c r="AHF4" s="208"/>
      <c r="AHG4" s="208"/>
      <c r="AHH4" s="208"/>
      <c r="AHI4" s="208"/>
      <c r="AHJ4" s="208"/>
      <c r="AHK4" s="208"/>
      <c r="AHL4" s="208"/>
      <c r="AHM4" s="208"/>
      <c r="AHN4" s="208"/>
      <c r="AHO4" s="208"/>
      <c r="AHP4" s="208"/>
      <c r="AHQ4" s="208"/>
      <c r="AHR4" s="208"/>
      <c r="AHS4" s="208"/>
      <c r="AHT4" s="208"/>
      <c r="AHU4" s="208"/>
      <c r="AHV4" s="208"/>
      <c r="AHW4" s="208"/>
      <c r="AHX4" s="208"/>
      <c r="AHY4" s="208"/>
      <c r="AHZ4" s="208"/>
      <c r="AIA4" s="208"/>
      <c r="AIB4" s="208"/>
      <c r="AIC4" s="208"/>
      <c r="AID4" s="208"/>
      <c r="AIE4" s="208"/>
      <c r="AIF4" s="208"/>
      <c r="AIG4" s="208"/>
      <c r="AIH4" s="208"/>
      <c r="AII4" s="208"/>
      <c r="AIJ4" s="208"/>
      <c r="AIK4" s="208"/>
      <c r="AIL4" s="208"/>
      <c r="AIM4" s="208"/>
      <c r="AIN4" s="208"/>
      <c r="AIO4" s="208"/>
      <c r="AIP4" s="208"/>
      <c r="AIQ4" s="208"/>
      <c r="AIR4" s="208"/>
      <c r="AIS4" s="208"/>
      <c r="AIT4" s="208"/>
      <c r="AIU4" s="208"/>
      <c r="AIV4" s="208"/>
      <c r="AIW4" s="208"/>
      <c r="AIX4" s="208"/>
      <c r="AIY4" s="208"/>
      <c r="AIZ4" s="208"/>
      <c r="AJA4" s="208"/>
      <c r="AJB4" s="208"/>
      <c r="AJC4" s="208"/>
      <c r="AJD4" s="208"/>
      <c r="AJE4" s="208"/>
      <c r="AJF4" s="208"/>
      <c r="AJG4" s="208"/>
      <c r="AJH4" s="208"/>
      <c r="AJI4" s="208"/>
      <c r="AJJ4" s="208"/>
      <c r="AJK4" s="208"/>
      <c r="AJL4" s="208"/>
      <c r="AJM4" s="208"/>
      <c r="AJN4" s="208"/>
      <c r="AJO4" s="208"/>
      <c r="AJP4" s="208"/>
      <c r="AJQ4" s="208"/>
      <c r="AJR4" s="208"/>
      <c r="AJS4" s="208"/>
      <c r="AJT4" s="208"/>
      <c r="AJU4" s="208"/>
      <c r="AJV4" s="208"/>
      <c r="AJW4" s="208"/>
      <c r="AJX4" s="208"/>
      <c r="AJY4" s="208"/>
      <c r="AJZ4" s="208"/>
      <c r="AKA4" s="208"/>
      <c r="AKB4" s="208"/>
      <c r="AKC4" s="208"/>
      <c r="AKD4" s="208"/>
      <c r="AKE4" s="208"/>
      <c r="AKF4" s="208"/>
      <c r="AKG4" s="208"/>
      <c r="AKH4" s="208"/>
      <c r="AKI4" s="208"/>
      <c r="AKJ4" s="208"/>
      <c r="AKK4" s="208"/>
      <c r="AKL4" s="208"/>
      <c r="AKM4" s="208"/>
      <c r="AKN4" s="208"/>
      <c r="AKO4" s="208"/>
      <c r="AKP4" s="208"/>
      <c r="AKQ4" s="208"/>
      <c r="AKR4" s="208"/>
      <c r="AKS4" s="208"/>
      <c r="AKT4" s="208"/>
      <c r="AKU4" s="208"/>
      <c r="AKV4" s="208"/>
      <c r="AKW4" s="208"/>
      <c r="AKX4" s="208"/>
      <c r="AKY4" s="208"/>
      <c r="AKZ4" s="208"/>
      <c r="ALA4" s="208"/>
      <c r="ALB4" s="208"/>
      <c r="ALC4" s="208"/>
      <c r="ALD4" s="208"/>
      <c r="ALE4" s="208"/>
      <c r="ALF4" s="208"/>
      <c r="ALG4" s="208"/>
      <c r="ALH4" s="208"/>
      <c r="ALI4" s="208"/>
      <c r="ALJ4" s="208"/>
      <c r="ALK4" s="208"/>
      <c r="ALL4" s="208"/>
      <c r="ALM4" s="208"/>
      <c r="ALN4" s="208"/>
      <c r="ALO4" s="208"/>
      <c r="ALP4" s="208"/>
      <c r="ALQ4" s="208"/>
      <c r="ALR4" s="208"/>
      <c r="ALS4" s="208"/>
      <c r="ALT4" s="208"/>
      <c r="ALU4" s="208"/>
      <c r="ALV4" s="208"/>
      <c r="ALW4" s="208"/>
      <c r="ALX4" s="208"/>
      <c r="ALY4" s="208"/>
      <c r="ALZ4" s="208"/>
      <c r="AMA4" s="208"/>
      <c r="AMB4" s="208"/>
      <c r="AMC4" s="208"/>
      <c r="AMD4" s="208"/>
      <c r="AME4" s="208"/>
      <c r="AMF4" s="208"/>
      <c r="AMG4" s="208"/>
      <c r="AMH4" s="208"/>
      <c r="AMI4" s="208"/>
      <c r="AMJ4" s="208"/>
      <c r="AMK4" s="208"/>
      <c r="AML4" s="208"/>
      <c r="AMM4" s="208"/>
      <c r="AMN4" s="208"/>
      <c r="AMO4" s="208"/>
      <c r="AMP4" s="208"/>
      <c r="AMQ4" s="208"/>
      <c r="AMR4" s="208"/>
      <c r="AMS4" s="208"/>
      <c r="AMT4" s="208"/>
      <c r="AMU4" s="208"/>
      <c r="AMV4" s="208"/>
      <c r="AMW4" s="208"/>
      <c r="AMX4" s="208"/>
      <c r="AMY4" s="208"/>
      <c r="AMZ4" s="208"/>
      <c r="ANA4" s="208"/>
      <c r="ANB4" s="208"/>
      <c r="ANC4" s="208"/>
      <c r="AND4" s="208"/>
      <c r="ANE4" s="208"/>
      <c r="ANF4" s="208"/>
      <c r="ANG4" s="208"/>
      <c r="ANH4" s="208"/>
      <c r="ANI4" s="208"/>
      <c r="ANJ4" s="208"/>
      <c r="ANK4" s="208"/>
      <c r="ANL4" s="208"/>
      <c r="ANM4" s="208"/>
      <c r="ANN4" s="208"/>
      <c r="ANO4" s="208"/>
      <c r="ANP4" s="208"/>
      <c r="ANQ4" s="208"/>
      <c r="ANR4" s="208"/>
      <c r="ANS4" s="208"/>
      <c r="ANT4" s="208"/>
      <c r="ANU4" s="208"/>
      <c r="ANV4" s="208"/>
      <c r="ANW4" s="208"/>
      <c r="ANX4" s="208"/>
      <c r="ANY4" s="208"/>
      <c r="ANZ4" s="208"/>
      <c r="AOA4" s="208"/>
      <c r="AOB4" s="208"/>
      <c r="AOC4" s="208"/>
      <c r="AOD4" s="208"/>
      <c r="AOE4" s="208"/>
      <c r="AOF4" s="208"/>
      <c r="AOG4" s="208"/>
      <c r="AOH4" s="208"/>
      <c r="AOI4" s="208"/>
      <c r="AOJ4" s="208"/>
      <c r="AOK4" s="208"/>
      <c r="AOL4" s="208"/>
      <c r="AOM4" s="208"/>
      <c r="AON4" s="208"/>
      <c r="AOO4" s="208"/>
      <c r="AOP4" s="208"/>
      <c r="AOQ4" s="208"/>
      <c r="AOR4" s="208"/>
      <c r="AOS4" s="208"/>
      <c r="AOT4" s="208"/>
      <c r="AOU4" s="208"/>
      <c r="AOV4" s="208"/>
      <c r="AOW4" s="208"/>
      <c r="AOX4" s="208"/>
      <c r="AOY4" s="208"/>
      <c r="AOZ4" s="208"/>
      <c r="APA4" s="208"/>
      <c r="APB4" s="208"/>
      <c r="APC4" s="208"/>
      <c r="APD4" s="208"/>
      <c r="APE4" s="208"/>
      <c r="APF4" s="208"/>
      <c r="APG4" s="208"/>
      <c r="APH4" s="208"/>
      <c r="API4" s="208"/>
      <c r="APJ4" s="208"/>
      <c r="APK4" s="208"/>
      <c r="APL4" s="208"/>
      <c r="APM4" s="208"/>
      <c r="APN4" s="208"/>
      <c r="APO4" s="208"/>
      <c r="APP4" s="208"/>
      <c r="APQ4" s="208"/>
      <c r="APR4" s="208"/>
      <c r="APS4" s="208"/>
      <c r="APT4" s="208"/>
      <c r="APU4" s="208"/>
      <c r="APV4" s="208"/>
      <c r="APW4" s="208"/>
      <c r="APX4" s="208"/>
      <c r="APY4" s="208"/>
      <c r="APZ4" s="208"/>
      <c r="AQA4" s="208"/>
      <c r="AQB4" s="208"/>
      <c r="AQC4" s="208"/>
      <c r="AQD4" s="208"/>
      <c r="AQE4" s="208"/>
      <c r="AQF4" s="208"/>
      <c r="AQG4" s="208"/>
      <c r="AQH4" s="208"/>
      <c r="AQI4" s="208"/>
      <c r="AQJ4" s="208"/>
      <c r="AQK4" s="208"/>
      <c r="AQL4" s="208"/>
      <c r="AQM4" s="208"/>
      <c r="AQN4" s="208"/>
      <c r="AQO4" s="208"/>
      <c r="AQP4" s="208"/>
      <c r="AQQ4" s="208"/>
      <c r="AQR4" s="208"/>
      <c r="AQS4" s="208"/>
      <c r="AQT4" s="208"/>
      <c r="AQU4" s="208"/>
      <c r="AQV4" s="208"/>
      <c r="AQW4" s="208"/>
      <c r="AQX4" s="208"/>
      <c r="AQY4" s="208"/>
      <c r="AQZ4" s="208"/>
      <c r="ARA4" s="208"/>
      <c r="ARB4" s="208"/>
      <c r="ARC4" s="208"/>
      <c r="ARD4" s="208"/>
      <c r="ARE4" s="208"/>
      <c r="ARF4" s="208"/>
      <c r="ARG4" s="208"/>
      <c r="ARH4" s="208"/>
      <c r="ARI4" s="208"/>
      <c r="ARJ4" s="208"/>
      <c r="ARK4" s="208"/>
      <c r="ARL4" s="208"/>
      <c r="ARM4" s="208"/>
      <c r="ARN4" s="208"/>
      <c r="ARO4" s="208"/>
      <c r="ARP4" s="208"/>
      <c r="ARQ4" s="208"/>
      <c r="ARR4" s="208"/>
      <c r="ARS4" s="208"/>
      <c r="ART4" s="208"/>
      <c r="ARU4" s="208"/>
      <c r="ARV4" s="208"/>
      <c r="ARW4" s="208"/>
      <c r="ARX4" s="208"/>
      <c r="ARY4" s="208"/>
      <c r="ARZ4" s="208"/>
      <c r="ASA4" s="208"/>
      <c r="ASB4" s="208"/>
      <c r="ASC4" s="208"/>
      <c r="ASD4" s="208"/>
      <c r="ASE4" s="208"/>
      <c r="ASF4" s="208"/>
      <c r="ASG4" s="208"/>
      <c r="ASH4" s="208"/>
      <c r="ASI4" s="208"/>
      <c r="ASJ4" s="208"/>
      <c r="ASK4" s="208"/>
      <c r="ASL4" s="208"/>
      <c r="ASM4" s="208"/>
      <c r="ASN4" s="208"/>
      <c r="ASO4" s="208"/>
      <c r="ASP4" s="208"/>
      <c r="ASQ4" s="208"/>
      <c r="ASR4" s="208"/>
      <c r="ASS4" s="208"/>
      <c r="AST4" s="208"/>
      <c r="ASU4" s="208"/>
      <c r="ASV4" s="208"/>
      <c r="ASW4" s="208"/>
      <c r="ASX4" s="208"/>
      <c r="ASY4" s="208"/>
      <c r="ASZ4" s="208"/>
      <c r="ATA4" s="208"/>
      <c r="ATB4" s="208"/>
      <c r="ATC4" s="208"/>
      <c r="ATD4" s="208"/>
      <c r="ATE4" s="208"/>
      <c r="ATF4" s="208"/>
      <c r="ATG4" s="208"/>
      <c r="ATH4" s="208"/>
      <c r="ATI4" s="208"/>
      <c r="ATJ4" s="208"/>
      <c r="ATK4" s="208"/>
      <c r="ATL4" s="208"/>
      <c r="ATM4" s="208"/>
      <c r="ATN4" s="208"/>
      <c r="ATO4" s="208"/>
      <c r="ATP4" s="208"/>
      <c r="ATQ4" s="208"/>
      <c r="ATR4" s="208"/>
      <c r="ATS4" s="208"/>
      <c r="ATT4" s="208"/>
      <c r="ATU4" s="208"/>
      <c r="ATV4" s="208"/>
      <c r="ATW4" s="208"/>
      <c r="ATX4" s="208"/>
      <c r="ATY4" s="208"/>
      <c r="ATZ4" s="208"/>
      <c r="AUA4" s="208"/>
      <c r="AUB4" s="208"/>
      <c r="AUC4" s="208"/>
      <c r="AUD4" s="208"/>
      <c r="AUE4" s="208"/>
      <c r="AUF4" s="208"/>
      <c r="AUG4" s="208"/>
      <c r="AUH4" s="208"/>
      <c r="AUI4" s="208"/>
      <c r="AUJ4" s="208"/>
      <c r="AUK4" s="208"/>
      <c r="AUL4" s="208"/>
      <c r="AUM4" s="208"/>
      <c r="AUN4" s="208"/>
      <c r="AUO4" s="208"/>
      <c r="AUP4" s="208"/>
      <c r="AUQ4" s="208"/>
      <c r="AUR4" s="208"/>
      <c r="AUS4" s="208"/>
      <c r="AUT4" s="208"/>
      <c r="AUU4" s="208"/>
      <c r="AUV4" s="208"/>
      <c r="AUW4" s="208"/>
      <c r="AUX4" s="208"/>
      <c r="AUY4" s="208"/>
      <c r="AUZ4" s="208"/>
      <c r="AVA4" s="208"/>
      <c r="AVB4" s="208"/>
      <c r="AVC4" s="208"/>
      <c r="AVD4" s="208"/>
      <c r="AVE4" s="208"/>
      <c r="AVF4" s="208"/>
      <c r="AVG4" s="208"/>
      <c r="AVH4" s="208"/>
      <c r="AVI4" s="208"/>
      <c r="AVJ4" s="208"/>
      <c r="AVK4" s="208"/>
      <c r="AVL4" s="208"/>
      <c r="AVM4" s="208"/>
      <c r="AVN4" s="208"/>
      <c r="AVO4" s="208"/>
      <c r="AVP4" s="208"/>
      <c r="AVQ4" s="208"/>
      <c r="AVR4" s="208"/>
      <c r="AVS4" s="208"/>
      <c r="AVT4" s="208"/>
      <c r="AVU4" s="208"/>
      <c r="AVV4" s="208"/>
      <c r="AVW4" s="208"/>
      <c r="AVX4" s="208"/>
      <c r="AVY4" s="208"/>
      <c r="AVZ4" s="208"/>
      <c r="AWA4" s="208"/>
      <c r="AWB4" s="208"/>
      <c r="AWC4" s="208"/>
      <c r="AWD4" s="208"/>
      <c r="AWE4" s="208"/>
      <c r="AWF4" s="208"/>
      <c r="AWG4" s="208"/>
      <c r="AWH4" s="208"/>
      <c r="AWI4" s="208"/>
      <c r="AWJ4" s="208"/>
      <c r="AWK4" s="208"/>
      <c r="AWL4" s="208"/>
      <c r="AWM4" s="208"/>
      <c r="AWN4" s="208"/>
      <c r="AWO4" s="208"/>
      <c r="AWP4" s="208"/>
      <c r="AWQ4" s="208"/>
      <c r="AWR4" s="208"/>
      <c r="AWS4" s="208"/>
      <c r="AWT4" s="208"/>
      <c r="AWU4" s="208"/>
      <c r="AWV4" s="208"/>
      <c r="AWW4" s="208"/>
      <c r="AWX4" s="208"/>
      <c r="AWY4" s="208"/>
      <c r="AWZ4" s="208"/>
      <c r="AXA4" s="208"/>
      <c r="AXB4" s="208"/>
      <c r="AXC4" s="208"/>
      <c r="AXD4" s="208"/>
      <c r="AXE4" s="208"/>
      <c r="AXF4" s="208"/>
      <c r="AXG4" s="208"/>
      <c r="AXH4" s="208"/>
      <c r="AXI4" s="208"/>
      <c r="AXJ4" s="208"/>
      <c r="AXK4" s="208"/>
      <c r="AXL4" s="208"/>
      <c r="AXM4" s="208"/>
      <c r="AXN4" s="208"/>
      <c r="AXO4" s="208"/>
      <c r="AXP4" s="208"/>
      <c r="AXQ4" s="208"/>
      <c r="AXR4" s="208"/>
      <c r="AXS4" s="208"/>
      <c r="AXT4" s="208"/>
      <c r="AXU4" s="208"/>
      <c r="AXV4" s="208"/>
      <c r="AXW4" s="208"/>
      <c r="AXX4" s="208"/>
      <c r="AXY4" s="208"/>
      <c r="AXZ4" s="208"/>
      <c r="AYA4" s="208"/>
      <c r="AYB4" s="208"/>
      <c r="AYC4" s="208"/>
      <c r="AYD4" s="208"/>
      <c r="AYE4" s="208"/>
      <c r="AYF4" s="208"/>
      <c r="AYG4" s="208"/>
      <c r="AYH4" s="208"/>
      <c r="AYI4" s="208"/>
      <c r="AYJ4" s="208"/>
      <c r="AYK4" s="208"/>
      <c r="AYL4" s="208"/>
      <c r="AYM4" s="208"/>
      <c r="AYN4" s="208"/>
      <c r="AYO4" s="208"/>
      <c r="AYP4" s="208"/>
      <c r="AYQ4" s="208"/>
      <c r="AYR4" s="208"/>
      <c r="AYS4" s="208"/>
      <c r="AYT4" s="208"/>
      <c r="AYU4" s="208"/>
      <c r="AYV4" s="208"/>
      <c r="AYW4" s="208"/>
      <c r="AYX4" s="208"/>
      <c r="AYY4" s="208"/>
      <c r="AYZ4" s="208"/>
      <c r="AZA4" s="208"/>
      <c r="AZB4" s="208"/>
      <c r="AZC4" s="208"/>
      <c r="AZD4" s="208"/>
      <c r="AZE4" s="208"/>
      <c r="AZF4" s="208"/>
      <c r="AZG4" s="208"/>
      <c r="AZH4" s="208"/>
      <c r="AZI4" s="208"/>
      <c r="AZJ4" s="208"/>
      <c r="AZK4" s="208"/>
      <c r="AZL4" s="208"/>
      <c r="AZM4" s="208"/>
      <c r="AZN4" s="208"/>
      <c r="AZO4" s="208"/>
      <c r="AZP4" s="208"/>
      <c r="AZQ4" s="208"/>
      <c r="AZR4" s="208"/>
      <c r="AZS4" s="208"/>
      <c r="AZT4" s="208"/>
      <c r="AZU4" s="208"/>
      <c r="AZV4" s="208"/>
      <c r="AZW4" s="208"/>
      <c r="AZX4" s="208"/>
      <c r="AZY4" s="208"/>
      <c r="AZZ4" s="208"/>
      <c r="BAA4" s="208"/>
      <c r="BAB4" s="208"/>
      <c r="BAC4" s="208"/>
      <c r="BAD4" s="208"/>
      <c r="BAE4" s="208"/>
      <c r="BAF4" s="208"/>
      <c r="BAG4" s="208"/>
      <c r="BAH4" s="208"/>
      <c r="BAI4" s="208"/>
      <c r="BAJ4" s="208"/>
      <c r="BAK4" s="208"/>
      <c r="BAL4" s="208"/>
      <c r="BAM4" s="208"/>
      <c r="BAN4" s="208"/>
      <c r="BAO4" s="208"/>
      <c r="BAP4" s="208"/>
      <c r="BAQ4" s="208"/>
      <c r="BAR4" s="208"/>
      <c r="BAS4" s="208"/>
      <c r="BAT4" s="208"/>
      <c r="BAU4" s="208"/>
      <c r="BAV4" s="208"/>
      <c r="BAW4" s="208"/>
      <c r="BAX4" s="208"/>
      <c r="BAY4" s="208"/>
      <c r="BAZ4" s="208"/>
      <c r="BBA4" s="208"/>
      <c r="BBB4" s="208"/>
      <c r="BBC4" s="208"/>
      <c r="BBD4" s="208"/>
      <c r="BBE4" s="208"/>
      <c r="BBF4" s="208"/>
      <c r="BBG4" s="208"/>
      <c r="BBH4" s="208"/>
      <c r="BBI4" s="208"/>
      <c r="BBJ4" s="208"/>
      <c r="BBK4" s="208"/>
      <c r="BBL4" s="208"/>
      <c r="BBM4" s="208"/>
      <c r="BBN4" s="208"/>
      <c r="BBO4" s="208"/>
      <c r="BBP4" s="208"/>
      <c r="BBQ4" s="208"/>
      <c r="BBR4" s="208"/>
      <c r="BBS4" s="208"/>
      <c r="BBT4" s="208"/>
      <c r="BBU4" s="208"/>
      <c r="BBV4" s="208"/>
      <c r="BBW4" s="208"/>
      <c r="BBX4" s="208"/>
      <c r="BBY4" s="208"/>
      <c r="BBZ4" s="208"/>
      <c r="BCA4" s="208"/>
      <c r="BCB4" s="208"/>
      <c r="BCC4" s="208"/>
      <c r="BCD4" s="208"/>
      <c r="BCE4" s="208"/>
      <c r="BCF4" s="208"/>
      <c r="BCG4" s="208"/>
      <c r="BCH4" s="208"/>
      <c r="BCI4" s="208"/>
      <c r="BCJ4" s="208"/>
      <c r="BCK4" s="208"/>
      <c r="BCL4" s="208"/>
      <c r="BCM4" s="208"/>
      <c r="BCN4" s="208"/>
      <c r="BCO4" s="208"/>
      <c r="BCP4" s="208"/>
      <c r="BCQ4" s="208"/>
      <c r="BCR4" s="208"/>
      <c r="BCS4" s="208"/>
      <c r="BCT4" s="208"/>
      <c r="BCU4" s="208"/>
      <c r="BCV4" s="208"/>
      <c r="BCW4" s="208"/>
      <c r="BCX4" s="208"/>
      <c r="BCY4" s="208"/>
      <c r="BCZ4" s="208"/>
      <c r="BDA4" s="208"/>
      <c r="BDB4" s="208"/>
      <c r="BDC4" s="208"/>
      <c r="BDD4" s="208"/>
      <c r="BDE4" s="208"/>
      <c r="BDF4" s="208"/>
      <c r="BDG4" s="208"/>
      <c r="BDH4" s="208"/>
      <c r="BDI4" s="208"/>
      <c r="BDJ4" s="208"/>
      <c r="BDK4" s="208"/>
      <c r="BDL4" s="208"/>
      <c r="BDM4" s="208"/>
      <c r="BDN4" s="208"/>
      <c r="BDO4" s="208"/>
      <c r="BDP4" s="208"/>
      <c r="BDQ4" s="208"/>
      <c r="BDR4" s="208"/>
      <c r="BDS4" s="208"/>
      <c r="BDT4" s="208"/>
      <c r="BDU4" s="208"/>
      <c r="BDV4" s="208"/>
      <c r="BDW4" s="208"/>
      <c r="BDX4" s="208"/>
      <c r="BDY4" s="208"/>
      <c r="BDZ4" s="208"/>
      <c r="BEA4" s="208"/>
      <c r="BEB4" s="208"/>
      <c r="BEC4" s="208"/>
      <c r="BED4" s="208"/>
      <c r="BEE4" s="208"/>
      <c r="BEF4" s="208"/>
      <c r="BEG4" s="208"/>
      <c r="BEH4" s="208"/>
      <c r="BEI4" s="208"/>
      <c r="BEJ4" s="208"/>
      <c r="BEK4" s="208"/>
      <c r="BEL4" s="208"/>
      <c r="BEM4" s="208"/>
      <c r="BEN4" s="208"/>
      <c r="BEO4" s="208"/>
      <c r="BEP4" s="208"/>
      <c r="BEQ4" s="208"/>
      <c r="BER4" s="208"/>
      <c r="BES4" s="208"/>
      <c r="BET4" s="208"/>
      <c r="BEU4" s="208"/>
      <c r="BEV4" s="208"/>
      <c r="BEW4" s="208"/>
      <c r="BEX4" s="208"/>
      <c r="BEY4" s="208"/>
      <c r="BEZ4" s="208"/>
      <c r="BFA4" s="208"/>
      <c r="BFB4" s="208"/>
      <c r="BFC4" s="208"/>
      <c r="BFD4" s="208"/>
      <c r="BFE4" s="208"/>
      <c r="BFF4" s="208"/>
      <c r="BFG4" s="208"/>
      <c r="BFH4" s="208"/>
      <c r="BFI4" s="208"/>
      <c r="BFJ4" s="208"/>
      <c r="BFK4" s="208"/>
      <c r="BFL4" s="208"/>
      <c r="BFM4" s="208"/>
      <c r="BFN4" s="208"/>
      <c r="BFO4" s="208"/>
      <c r="BFP4" s="208"/>
      <c r="BFQ4" s="208"/>
      <c r="BFR4" s="208"/>
      <c r="BFS4" s="208"/>
      <c r="BFT4" s="208"/>
      <c r="BFU4" s="208"/>
      <c r="BFV4" s="208"/>
      <c r="BFW4" s="208"/>
      <c r="BFX4" s="208"/>
      <c r="BFY4" s="208"/>
      <c r="BFZ4" s="208"/>
      <c r="BGA4" s="208"/>
      <c r="BGB4" s="208"/>
      <c r="BGC4" s="208"/>
      <c r="BGD4" s="208"/>
      <c r="BGE4" s="208"/>
      <c r="BGF4" s="208"/>
      <c r="BGG4" s="208"/>
      <c r="BGH4" s="208"/>
      <c r="BGI4" s="208"/>
      <c r="BGJ4" s="208"/>
      <c r="BGK4" s="208"/>
      <c r="BGL4" s="208"/>
      <c r="BGM4" s="208"/>
      <c r="BGN4" s="208"/>
      <c r="BGO4" s="208"/>
      <c r="BGP4" s="208"/>
      <c r="BGQ4" s="208"/>
      <c r="BGR4" s="208"/>
      <c r="BGS4" s="208"/>
      <c r="BGT4" s="208"/>
      <c r="BGU4" s="208"/>
      <c r="BGV4" s="208"/>
      <c r="BGW4" s="208"/>
      <c r="BGX4" s="208"/>
      <c r="BGY4" s="208"/>
      <c r="BGZ4" s="208"/>
      <c r="BHA4" s="208"/>
      <c r="BHB4" s="208"/>
      <c r="BHC4" s="208"/>
      <c r="BHD4" s="208"/>
      <c r="BHE4" s="208"/>
      <c r="BHF4" s="208"/>
      <c r="BHG4" s="208"/>
      <c r="BHH4" s="208"/>
      <c r="BHI4" s="208"/>
      <c r="BHJ4" s="208"/>
      <c r="BHK4" s="208"/>
      <c r="BHL4" s="208"/>
      <c r="BHM4" s="208"/>
      <c r="BHN4" s="208"/>
      <c r="BHO4" s="208"/>
      <c r="BHP4" s="208"/>
      <c r="BHQ4" s="208"/>
      <c r="BHR4" s="208"/>
      <c r="BHS4" s="208"/>
      <c r="BHT4" s="208"/>
      <c r="BHU4" s="208"/>
      <c r="BHV4" s="208"/>
      <c r="BHW4" s="208"/>
      <c r="BHX4" s="208"/>
      <c r="BHY4" s="208"/>
      <c r="BHZ4" s="208"/>
      <c r="BIA4" s="208"/>
      <c r="BIB4" s="208"/>
      <c r="BIC4" s="208"/>
      <c r="BID4" s="208"/>
      <c r="BIE4" s="208"/>
      <c r="BIF4" s="208"/>
      <c r="BIG4" s="208"/>
      <c r="BIH4" s="208"/>
      <c r="BII4" s="208"/>
      <c r="BIJ4" s="208"/>
      <c r="BIK4" s="208"/>
      <c r="BIL4" s="208"/>
      <c r="BIM4" s="208"/>
      <c r="BIN4" s="208"/>
      <c r="BIO4" s="208"/>
      <c r="BIP4" s="208"/>
      <c r="BIQ4" s="208"/>
      <c r="BIR4" s="208"/>
      <c r="BIS4" s="208"/>
      <c r="BIT4" s="208"/>
      <c r="BIU4" s="208"/>
      <c r="BIV4" s="208"/>
      <c r="BIW4" s="208"/>
      <c r="BIX4" s="208"/>
      <c r="BIY4" s="208"/>
      <c r="BIZ4" s="208"/>
      <c r="BJA4" s="208"/>
      <c r="BJB4" s="208"/>
      <c r="BJC4" s="208"/>
      <c r="BJD4" s="208"/>
      <c r="BJE4" s="208"/>
      <c r="BJF4" s="208"/>
      <c r="BJG4" s="208"/>
      <c r="BJH4" s="208"/>
      <c r="BJI4" s="208"/>
      <c r="BJJ4" s="208"/>
      <c r="BJK4" s="208"/>
      <c r="BJL4" s="208"/>
      <c r="BJM4" s="208"/>
      <c r="BJN4" s="208"/>
      <c r="BJO4" s="208"/>
      <c r="BJP4" s="208"/>
      <c r="BJQ4" s="208"/>
      <c r="BJR4" s="208"/>
      <c r="BJS4" s="208"/>
      <c r="BJT4" s="208"/>
      <c r="BJU4" s="208"/>
      <c r="BJV4" s="208"/>
      <c r="BJW4" s="208"/>
      <c r="BJX4" s="208"/>
      <c r="BJY4" s="208"/>
      <c r="BJZ4" s="208"/>
      <c r="BKA4" s="208"/>
      <c r="BKB4" s="208"/>
      <c r="BKC4" s="208"/>
      <c r="BKD4" s="208"/>
      <c r="BKE4" s="208"/>
      <c r="BKF4" s="208"/>
      <c r="BKG4" s="208"/>
      <c r="BKH4" s="208"/>
      <c r="BKI4" s="208"/>
      <c r="BKJ4" s="208"/>
      <c r="BKK4" s="208"/>
      <c r="BKL4" s="208"/>
      <c r="BKM4" s="208"/>
      <c r="BKN4" s="208"/>
      <c r="BKO4" s="208"/>
      <c r="BKP4" s="208"/>
      <c r="BKQ4" s="208"/>
      <c r="BKR4" s="208"/>
      <c r="BKS4" s="208"/>
      <c r="BKT4" s="208"/>
      <c r="BKU4" s="208"/>
      <c r="BKV4" s="208"/>
      <c r="BKW4" s="208"/>
      <c r="BKX4" s="208"/>
      <c r="BKY4" s="208"/>
      <c r="BKZ4" s="208"/>
      <c r="BLA4" s="208"/>
      <c r="BLB4" s="208"/>
      <c r="BLC4" s="208"/>
      <c r="BLD4" s="208"/>
      <c r="BLE4" s="208"/>
      <c r="BLF4" s="208"/>
      <c r="BLG4" s="208"/>
      <c r="BLH4" s="208"/>
      <c r="BLI4" s="208"/>
      <c r="BLJ4" s="208"/>
      <c r="BLK4" s="208"/>
      <c r="BLL4" s="208"/>
      <c r="BLM4" s="208"/>
      <c r="BLN4" s="208"/>
      <c r="BLO4" s="208"/>
      <c r="BLP4" s="208"/>
      <c r="BLQ4" s="208"/>
      <c r="BLR4" s="208"/>
      <c r="BLS4" s="208"/>
      <c r="BLT4" s="208"/>
      <c r="BLU4" s="208"/>
      <c r="BLV4" s="208"/>
      <c r="BLW4" s="208"/>
      <c r="BLX4" s="208"/>
      <c r="BLY4" s="208"/>
      <c r="BLZ4" s="208"/>
      <c r="BMA4" s="208"/>
      <c r="BMB4" s="208"/>
      <c r="BMC4" s="208"/>
      <c r="BMD4" s="208"/>
      <c r="BME4" s="208"/>
      <c r="BMF4" s="208"/>
      <c r="BMG4" s="208"/>
      <c r="BMH4" s="208"/>
      <c r="BMI4" s="208"/>
      <c r="BMJ4" s="208"/>
      <c r="BMK4" s="208"/>
      <c r="BML4" s="208"/>
      <c r="BMM4" s="208"/>
      <c r="BMN4" s="208"/>
      <c r="BMO4" s="208"/>
      <c r="BMP4" s="208"/>
      <c r="BMQ4" s="208"/>
      <c r="BMR4" s="208"/>
      <c r="BMS4" s="208"/>
      <c r="BMT4" s="208"/>
      <c r="BMU4" s="208"/>
      <c r="BMV4" s="208"/>
      <c r="BMW4" s="208"/>
      <c r="BMX4" s="208"/>
      <c r="BMY4" s="208"/>
      <c r="BMZ4" s="208"/>
      <c r="BNA4" s="208"/>
      <c r="BNB4" s="208"/>
      <c r="BNC4" s="208"/>
      <c r="BND4" s="208"/>
      <c r="BNE4" s="208"/>
      <c r="BNF4" s="208"/>
      <c r="BNG4" s="208"/>
      <c r="BNH4" s="208"/>
      <c r="BNI4" s="208"/>
      <c r="BNJ4" s="208"/>
      <c r="BNK4" s="208"/>
      <c r="BNL4" s="208"/>
      <c r="BNM4" s="208"/>
      <c r="BNN4" s="208"/>
      <c r="BNO4" s="208"/>
      <c r="BNP4" s="208"/>
      <c r="BNQ4" s="208"/>
      <c r="BNR4" s="208"/>
      <c r="BNS4" s="208"/>
      <c r="BNT4" s="208"/>
      <c r="BNU4" s="208"/>
      <c r="BNV4" s="208"/>
      <c r="BNW4" s="208"/>
      <c r="BNX4" s="208"/>
      <c r="BNY4" s="208"/>
      <c r="BNZ4" s="208"/>
      <c r="BOA4" s="208"/>
      <c r="BOB4" s="208"/>
      <c r="BOC4" s="208"/>
      <c r="BOD4" s="208"/>
      <c r="BOE4" s="208"/>
      <c r="BOF4" s="208"/>
      <c r="BOG4" s="208"/>
      <c r="BOH4" s="208"/>
      <c r="BOI4" s="208"/>
      <c r="BOJ4" s="208"/>
      <c r="BOK4" s="208"/>
      <c r="BOL4" s="208"/>
      <c r="BOM4" s="208"/>
      <c r="BON4" s="208"/>
      <c r="BOO4" s="208"/>
      <c r="BOP4" s="208"/>
      <c r="BOQ4" s="208"/>
      <c r="BOR4" s="208"/>
      <c r="BOS4" s="208"/>
      <c r="BOT4" s="208"/>
      <c r="BOU4" s="208"/>
      <c r="BOV4" s="208"/>
      <c r="BOW4" s="208"/>
      <c r="BOX4" s="208"/>
      <c r="BOY4" s="208"/>
      <c r="BOZ4" s="208"/>
      <c r="BPA4" s="208"/>
      <c r="BPB4" s="208"/>
      <c r="BPC4" s="208"/>
      <c r="BPD4" s="208"/>
      <c r="BPE4" s="208"/>
      <c r="BPF4" s="208"/>
      <c r="BPG4" s="208"/>
      <c r="BPH4" s="208"/>
      <c r="BPI4" s="208"/>
      <c r="BPJ4" s="208"/>
      <c r="BPK4" s="208"/>
      <c r="BPL4" s="208"/>
      <c r="BPM4" s="208"/>
      <c r="BPN4" s="208"/>
      <c r="BPO4" s="208"/>
      <c r="BPP4" s="208"/>
      <c r="BPQ4" s="208"/>
      <c r="BPR4" s="208"/>
      <c r="BPS4" s="208"/>
      <c r="BPT4" s="208"/>
      <c r="BPU4" s="208"/>
      <c r="BPV4" s="208"/>
      <c r="BPW4" s="208"/>
      <c r="BPX4" s="208"/>
      <c r="BPY4" s="208"/>
      <c r="BPZ4" s="208"/>
      <c r="BQA4" s="208"/>
      <c r="BQB4" s="208"/>
      <c r="BQC4" s="208"/>
      <c r="BQD4" s="208"/>
      <c r="BQE4" s="208"/>
      <c r="BQF4" s="208"/>
      <c r="BQG4" s="208"/>
      <c r="BQH4" s="208"/>
      <c r="BQI4" s="208"/>
      <c r="BQJ4" s="208"/>
      <c r="BQK4" s="208"/>
      <c r="BQL4" s="208"/>
      <c r="BQM4" s="208"/>
      <c r="BQN4" s="208"/>
      <c r="BQO4" s="208"/>
      <c r="BQP4" s="208"/>
      <c r="BQQ4" s="208"/>
      <c r="BQR4" s="208"/>
      <c r="BQS4" s="208"/>
      <c r="BQT4" s="208"/>
      <c r="BQU4" s="208"/>
      <c r="BQV4" s="208"/>
      <c r="BQW4" s="208"/>
      <c r="BQX4" s="208"/>
      <c r="BQY4" s="208"/>
      <c r="BQZ4" s="208"/>
      <c r="BRA4" s="208"/>
      <c r="BRB4" s="208"/>
      <c r="BRC4" s="208"/>
      <c r="BRD4" s="208"/>
      <c r="BRE4" s="208"/>
      <c r="BRF4" s="208"/>
      <c r="BRG4" s="208"/>
      <c r="BRH4" s="208"/>
      <c r="BRI4" s="208"/>
      <c r="BRJ4" s="208"/>
      <c r="BRK4" s="208"/>
      <c r="BRL4" s="208"/>
      <c r="BRM4" s="208"/>
      <c r="BRN4" s="208"/>
      <c r="BRO4" s="208"/>
      <c r="BRP4" s="208"/>
      <c r="BRQ4" s="208"/>
      <c r="BRR4" s="208"/>
      <c r="BRS4" s="208"/>
      <c r="BRT4" s="208"/>
      <c r="BRU4" s="208"/>
      <c r="BRV4" s="208"/>
      <c r="BRW4" s="208"/>
      <c r="BRX4" s="208"/>
      <c r="BRY4" s="208"/>
      <c r="BRZ4" s="208"/>
      <c r="BSA4" s="208"/>
      <c r="BSB4" s="208"/>
      <c r="BSC4" s="208"/>
      <c r="BSD4" s="208"/>
      <c r="BSE4" s="208"/>
      <c r="BSF4" s="208"/>
      <c r="BSG4" s="208"/>
      <c r="BSH4" s="208"/>
      <c r="BSI4" s="208"/>
      <c r="BSJ4" s="208"/>
      <c r="BSK4" s="208"/>
      <c r="BSL4" s="208"/>
      <c r="BSM4" s="208"/>
      <c r="BSN4" s="208"/>
      <c r="BSO4" s="208"/>
      <c r="BSP4" s="208"/>
      <c r="BSQ4" s="208"/>
      <c r="BSR4" s="208"/>
      <c r="BSS4" s="208"/>
      <c r="BST4" s="208"/>
      <c r="BSU4" s="208"/>
      <c r="BSV4" s="208"/>
      <c r="BSW4" s="208"/>
      <c r="BSX4" s="208"/>
      <c r="BSY4" s="208"/>
      <c r="BSZ4" s="208"/>
      <c r="BTA4" s="208"/>
      <c r="BTB4" s="208"/>
      <c r="BTC4" s="208"/>
      <c r="BTD4" s="208"/>
      <c r="BTE4" s="208"/>
      <c r="BTF4" s="208"/>
      <c r="BTG4" s="208"/>
      <c r="BTH4" s="208"/>
      <c r="BTI4" s="208"/>
      <c r="BTJ4" s="208"/>
      <c r="BTK4" s="208"/>
      <c r="BTL4" s="208"/>
      <c r="BTM4" s="208"/>
      <c r="BTN4" s="208"/>
      <c r="BTO4" s="208"/>
      <c r="BTP4" s="208"/>
      <c r="BTQ4" s="208"/>
      <c r="BTR4" s="208"/>
      <c r="BTS4" s="208"/>
      <c r="BTT4" s="208"/>
      <c r="BTU4" s="208"/>
      <c r="BTV4" s="208"/>
      <c r="BTW4" s="208"/>
      <c r="BTX4" s="208"/>
      <c r="BTY4" s="208"/>
      <c r="BTZ4" s="208"/>
      <c r="BUA4" s="208"/>
      <c r="BUB4" s="208"/>
      <c r="BUC4" s="208"/>
      <c r="BUD4" s="208"/>
      <c r="BUE4" s="208"/>
      <c r="BUF4" s="208"/>
      <c r="BUG4" s="208"/>
      <c r="BUH4" s="208"/>
      <c r="BUI4" s="208"/>
      <c r="BUJ4" s="208"/>
      <c r="BUK4" s="208"/>
      <c r="BUL4" s="208"/>
      <c r="BUM4" s="208"/>
      <c r="BUN4" s="208"/>
      <c r="BUO4" s="208"/>
      <c r="BUP4" s="208"/>
      <c r="BUQ4" s="208"/>
      <c r="BUR4" s="208"/>
      <c r="BUS4" s="208"/>
      <c r="BUT4" s="208"/>
      <c r="BUU4" s="208"/>
      <c r="BUV4" s="208"/>
      <c r="BUW4" s="208"/>
      <c r="BUX4" s="208"/>
      <c r="BUY4" s="208"/>
      <c r="BUZ4" s="208"/>
      <c r="BVA4" s="208"/>
      <c r="BVB4" s="208"/>
      <c r="BVC4" s="208"/>
      <c r="BVD4" s="208"/>
      <c r="BVE4" s="208"/>
      <c r="BVF4" s="208"/>
      <c r="BVG4" s="208"/>
      <c r="BVH4" s="208"/>
      <c r="BVI4" s="208"/>
      <c r="BVJ4" s="208"/>
      <c r="BVK4" s="208"/>
      <c r="BVL4" s="208"/>
      <c r="BVM4" s="208"/>
      <c r="BVN4" s="208"/>
      <c r="BVO4" s="208"/>
      <c r="BVP4" s="208"/>
      <c r="BVQ4" s="208"/>
      <c r="BVR4" s="208"/>
      <c r="BVS4" s="208"/>
      <c r="BVT4" s="208"/>
      <c r="BVU4" s="208"/>
      <c r="BVV4" s="208"/>
      <c r="BVW4" s="208"/>
      <c r="BVX4" s="208"/>
      <c r="BVY4" s="208"/>
      <c r="BVZ4" s="208"/>
      <c r="BWA4" s="208"/>
      <c r="BWB4" s="208"/>
      <c r="BWC4" s="208"/>
      <c r="BWD4" s="208"/>
      <c r="BWE4" s="208"/>
      <c r="BWF4" s="208"/>
      <c r="BWG4" s="208"/>
      <c r="BWH4" s="208"/>
      <c r="BWI4" s="208"/>
      <c r="BWJ4" s="208"/>
      <c r="BWK4" s="208"/>
      <c r="BWL4" s="208"/>
      <c r="BWM4" s="208"/>
      <c r="BWN4" s="208"/>
      <c r="BWO4" s="208"/>
      <c r="BWP4" s="208"/>
      <c r="BWQ4" s="208"/>
      <c r="BWR4" s="208"/>
      <c r="BWS4" s="208"/>
      <c r="BWT4" s="208"/>
      <c r="BWU4" s="208"/>
      <c r="BWV4" s="208"/>
      <c r="BWW4" s="208"/>
      <c r="BWX4" s="208"/>
      <c r="BWY4" s="208"/>
      <c r="BWZ4" s="208"/>
      <c r="BXA4" s="208"/>
      <c r="BXB4" s="208"/>
      <c r="BXC4" s="208"/>
      <c r="BXD4" s="208"/>
      <c r="BXE4" s="208"/>
      <c r="BXF4" s="208"/>
      <c r="BXG4" s="208"/>
      <c r="BXH4" s="208"/>
      <c r="BXI4" s="208"/>
      <c r="BXJ4" s="208"/>
      <c r="BXK4" s="208"/>
      <c r="BXL4" s="208"/>
      <c r="BXM4" s="208"/>
      <c r="BXN4" s="208"/>
      <c r="BXO4" s="208"/>
      <c r="BXP4" s="208"/>
      <c r="BXQ4" s="208"/>
      <c r="BXR4" s="208"/>
      <c r="BXS4" s="208"/>
      <c r="BXT4" s="208"/>
      <c r="BXU4" s="208"/>
      <c r="BXV4" s="208"/>
      <c r="BXW4" s="208"/>
      <c r="BXX4" s="208"/>
      <c r="BXY4" s="208"/>
      <c r="BXZ4" s="208"/>
      <c r="BYA4" s="208"/>
      <c r="BYB4" s="208"/>
      <c r="BYC4" s="208"/>
      <c r="BYD4" s="208"/>
      <c r="BYE4" s="208"/>
      <c r="BYF4" s="208"/>
      <c r="BYG4" s="208"/>
      <c r="BYH4" s="208"/>
      <c r="BYI4" s="208"/>
      <c r="BYJ4" s="208"/>
      <c r="BYK4" s="208"/>
      <c r="BYL4" s="208"/>
      <c r="BYM4" s="208"/>
      <c r="BYN4" s="208"/>
      <c r="BYO4" s="208"/>
      <c r="BYP4" s="208"/>
      <c r="BYQ4" s="208"/>
      <c r="BYR4" s="208"/>
      <c r="BYS4" s="208"/>
      <c r="BYT4" s="208"/>
      <c r="BYU4" s="208"/>
      <c r="BYV4" s="208"/>
      <c r="BYW4" s="208"/>
      <c r="BYX4" s="208"/>
      <c r="BYY4" s="208"/>
      <c r="BYZ4" s="208"/>
      <c r="BZA4" s="208"/>
      <c r="BZB4" s="208"/>
      <c r="BZC4" s="208"/>
      <c r="BZD4" s="208"/>
      <c r="BZE4" s="208"/>
      <c r="BZF4" s="208"/>
      <c r="BZG4" s="208"/>
      <c r="BZH4" s="208"/>
      <c r="BZI4" s="208"/>
      <c r="BZJ4" s="208"/>
      <c r="BZK4" s="208"/>
      <c r="BZL4" s="208"/>
      <c r="BZM4" s="208"/>
      <c r="BZN4" s="208"/>
      <c r="BZO4" s="208"/>
      <c r="BZP4" s="208"/>
      <c r="BZQ4" s="208"/>
      <c r="BZR4" s="208"/>
      <c r="BZS4" s="208"/>
      <c r="BZT4" s="208"/>
      <c r="BZU4" s="208"/>
      <c r="BZV4" s="208"/>
      <c r="BZW4" s="208"/>
      <c r="BZX4" s="208"/>
      <c r="BZY4" s="208"/>
      <c r="BZZ4" s="208"/>
      <c r="CAA4" s="208"/>
      <c r="CAB4" s="208"/>
      <c r="CAC4" s="208"/>
      <c r="CAD4" s="208"/>
      <c r="CAE4" s="208"/>
      <c r="CAF4" s="208"/>
      <c r="CAG4" s="208"/>
      <c r="CAH4" s="208"/>
      <c r="CAI4" s="208"/>
      <c r="CAJ4" s="208"/>
      <c r="CAK4" s="208"/>
      <c r="CAL4" s="208"/>
      <c r="CAM4" s="208"/>
      <c r="CAN4" s="208"/>
      <c r="CAO4" s="208"/>
      <c r="CAP4" s="208"/>
      <c r="CAQ4" s="208"/>
      <c r="CAR4" s="208"/>
      <c r="CAS4" s="208"/>
      <c r="CAT4" s="208"/>
      <c r="CAU4" s="208"/>
      <c r="CAV4" s="208"/>
      <c r="CAW4" s="208"/>
      <c r="CAX4" s="208"/>
      <c r="CAY4" s="208"/>
      <c r="CAZ4" s="208"/>
      <c r="CBA4" s="208"/>
      <c r="CBB4" s="208"/>
      <c r="CBC4" s="208"/>
      <c r="CBD4" s="208"/>
      <c r="CBE4" s="208"/>
      <c r="CBF4" s="208"/>
      <c r="CBG4" s="208"/>
      <c r="CBH4" s="208"/>
      <c r="CBI4" s="208"/>
      <c r="CBJ4" s="208"/>
      <c r="CBK4" s="208"/>
      <c r="CBL4" s="208"/>
      <c r="CBM4" s="208"/>
      <c r="CBN4" s="208"/>
      <c r="CBO4" s="208"/>
      <c r="CBP4" s="208"/>
      <c r="CBQ4" s="208"/>
      <c r="CBR4" s="208"/>
      <c r="CBS4" s="208"/>
      <c r="CBT4" s="208"/>
      <c r="CBU4" s="208"/>
      <c r="CBV4" s="208"/>
      <c r="CBW4" s="208"/>
      <c r="CBX4" s="208"/>
      <c r="CBY4" s="208"/>
      <c r="CBZ4" s="208"/>
      <c r="CCA4" s="208"/>
      <c r="CCB4" s="208"/>
      <c r="CCC4" s="208"/>
      <c r="CCD4" s="208"/>
      <c r="CCE4" s="208"/>
      <c r="CCF4" s="208"/>
      <c r="CCG4" s="208"/>
      <c r="CCH4" s="208"/>
      <c r="CCI4" s="208"/>
      <c r="CCJ4" s="208"/>
      <c r="CCK4" s="208"/>
      <c r="CCL4" s="208"/>
      <c r="CCM4" s="208"/>
      <c r="CCN4" s="208"/>
      <c r="CCO4" s="208"/>
      <c r="CCP4" s="208"/>
      <c r="CCQ4" s="208"/>
      <c r="CCR4" s="208"/>
      <c r="CCS4" s="208"/>
      <c r="CCT4" s="208"/>
      <c r="CCU4" s="208"/>
      <c r="CCV4" s="208"/>
      <c r="CCW4" s="208"/>
      <c r="CCX4" s="208"/>
      <c r="CCY4" s="208"/>
      <c r="CCZ4" s="208"/>
      <c r="CDA4" s="208"/>
      <c r="CDB4" s="208"/>
      <c r="CDC4" s="208"/>
      <c r="CDD4" s="208"/>
      <c r="CDE4" s="208"/>
      <c r="CDF4" s="208"/>
      <c r="CDG4" s="208"/>
      <c r="CDH4" s="208"/>
      <c r="CDI4" s="208"/>
      <c r="CDJ4" s="208"/>
      <c r="CDK4" s="208"/>
      <c r="CDL4" s="208"/>
      <c r="CDM4" s="208"/>
      <c r="CDN4" s="208"/>
      <c r="CDO4" s="208"/>
      <c r="CDP4" s="208"/>
      <c r="CDQ4" s="208"/>
      <c r="CDR4" s="208"/>
      <c r="CDS4" s="208"/>
      <c r="CDT4" s="208"/>
      <c r="CDU4" s="208"/>
      <c r="CDV4" s="208"/>
      <c r="CDW4" s="208"/>
      <c r="CDX4" s="208"/>
      <c r="CDY4" s="208"/>
      <c r="CDZ4" s="208"/>
      <c r="CEA4" s="208"/>
      <c r="CEB4" s="208"/>
      <c r="CEC4" s="208"/>
      <c r="CED4" s="208"/>
      <c r="CEE4" s="208"/>
      <c r="CEF4" s="208"/>
      <c r="CEG4" s="208"/>
      <c r="CEH4" s="208"/>
      <c r="CEI4" s="208"/>
      <c r="CEJ4" s="208"/>
      <c r="CEK4" s="208"/>
      <c r="CEL4" s="208"/>
      <c r="CEM4" s="208"/>
      <c r="CEN4" s="208"/>
      <c r="CEO4" s="208"/>
      <c r="CEP4" s="208"/>
      <c r="CEQ4" s="208"/>
      <c r="CER4" s="208"/>
      <c r="CES4" s="208"/>
      <c r="CET4" s="208"/>
      <c r="CEU4" s="208"/>
      <c r="CEV4" s="208"/>
      <c r="CEW4" s="208"/>
      <c r="CEX4" s="208"/>
      <c r="CEY4" s="208"/>
      <c r="CEZ4" s="208"/>
      <c r="CFA4" s="208"/>
      <c r="CFB4" s="208"/>
      <c r="CFC4" s="208"/>
      <c r="CFD4" s="208"/>
      <c r="CFE4" s="208"/>
      <c r="CFF4" s="208"/>
      <c r="CFG4" s="208"/>
      <c r="CFH4" s="208"/>
      <c r="CFI4" s="208"/>
      <c r="CFJ4" s="208"/>
      <c r="CFK4" s="208"/>
      <c r="CFL4" s="208"/>
      <c r="CFM4" s="208"/>
      <c r="CFN4" s="208"/>
      <c r="CFO4" s="208"/>
      <c r="CFP4" s="208"/>
      <c r="CFQ4" s="208"/>
      <c r="CFR4" s="208"/>
      <c r="CFS4" s="208"/>
      <c r="CFT4" s="208"/>
      <c r="CFU4" s="208"/>
      <c r="CFV4" s="208"/>
      <c r="CFW4" s="208"/>
      <c r="CFX4" s="208"/>
      <c r="CFY4" s="208"/>
      <c r="CFZ4" s="208"/>
      <c r="CGA4" s="208"/>
      <c r="CGB4" s="208"/>
      <c r="CGC4" s="208"/>
      <c r="CGD4" s="208"/>
      <c r="CGE4" s="208"/>
      <c r="CGF4" s="208"/>
      <c r="CGG4" s="208"/>
      <c r="CGH4" s="208"/>
      <c r="CGI4" s="208"/>
      <c r="CGJ4" s="208"/>
      <c r="CGK4" s="208"/>
      <c r="CGL4" s="208"/>
      <c r="CGM4" s="208"/>
      <c r="CGN4" s="208"/>
      <c r="CGO4" s="208"/>
      <c r="CGP4" s="208"/>
      <c r="CGQ4" s="208"/>
      <c r="CGR4" s="208"/>
      <c r="CGS4" s="208"/>
      <c r="CGT4" s="208"/>
      <c r="CGU4" s="208"/>
      <c r="CGV4" s="208"/>
      <c r="CGW4" s="208"/>
      <c r="CGX4" s="208"/>
      <c r="CGY4" s="208"/>
      <c r="CGZ4" s="208"/>
      <c r="CHA4" s="208"/>
      <c r="CHB4" s="208"/>
      <c r="CHC4" s="208"/>
      <c r="CHD4" s="208"/>
      <c r="CHE4" s="208"/>
      <c r="CHF4" s="208"/>
      <c r="CHG4" s="208"/>
      <c r="CHH4" s="208"/>
      <c r="CHI4" s="208"/>
      <c r="CHJ4" s="208"/>
      <c r="CHK4" s="208"/>
      <c r="CHL4" s="208"/>
      <c r="CHM4" s="208"/>
      <c r="CHN4" s="208"/>
      <c r="CHO4" s="208"/>
      <c r="CHP4" s="208"/>
      <c r="CHQ4" s="208"/>
      <c r="CHR4" s="208"/>
      <c r="CHS4" s="208"/>
      <c r="CHT4" s="208"/>
      <c r="CHU4" s="208"/>
      <c r="CHV4" s="208"/>
      <c r="CHW4" s="208"/>
      <c r="CHX4" s="208"/>
      <c r="CHY4" s="208"/>
      <c r="CHZ4" s="208"/>
      <c r="CIA4" s="208"/>
      <c r="CIB4" s="208"/>
      <c r="CIC4" s="208"/>
      <c r="CID4" s="208"/>
      <c r="CIE4" s="208"/>
      <c r="CIF4" s="208"/>
      <c r="CIG4" s="208"/>
      <c r="CIH4" s="208"/>
      <c r="CII4" s="208"/>
      <c r="CIJ4" s="208"/>
      <c r="CIK4" s="208"/>
      <c r="CIL4" s="208"/>
      <c r="CIM4" s="208"/>
      <c r="CIN4" s="208"/>
      <c r="CIO4" s="208"/>
      <c r="CIP4" s="208"/>
      <c r="CIQ4" s="208"/>
      <c r="CIR4" s="208"/>
      <c r="CIS4" s="208"/>
      <c r="CIT4" s="208"/>
      <c r="CIU4" s="208"/>
      <c r="CIV4" s="208"/>
      <c r="CIW4" s="208"/>
      <c r="CIX4" s="208"/>
      <c r="CIY4" s="208"/>
      <c r="CIZ4" s="208"/>
      <c r="CJA4" s="208"/>
      <c r="CJB4" s="208"/>
      <c r="CJC4" s="208"/>
      <c r="CJD4" s="208"/>
      <c r="CJE4" s="208"/>
      <c r="CJF4" s="208"/>
      <c r="CJG4" s="208"/>
      <c r="CJH4" s="208"/>
      <c r="CJI4" s="208"/>
      <c r="CJJ4" s="208"/>
      <c r="CJK4" s="208"/>
      <c r="CJL4" s="208"/>
      <c r="CJM4" s="208"/>
      <c r="CJN4" s="208"/>
      <c r="CJO4" s="208"/>
      <c r="CJP4" s="208"/>
      <c r="CJQ4" s="208"/>
      <c r="CJR4" s="208"/>
      <c r="CJS4" s="208"/>
      <c r="CJT4" s="208"/>
      <c r="CJU4" s="208"/>
      <c r="CJV4" s="208"/>
      <c r="CJW4" s="208"/>
      <c r="CJX4" s="208"/>
      <c r="CJY4" s="208"/>
      <c r="CJZ4" s="208"/>
      <c r="CKA4" s="208"/>
      <c r="CKB4" s="208"/>
      <c r="CKC4" s="208"/>
      <c r="CKD4" s="208"/>
      <c r="CKE4" s="208"/>
      <c r="CKF4" s="208"/>
      <c r="CKG4" s="208"/>
      <c r="CKH4" s="208"/>
      <c r="CKI4" s="208"/>
      <c r="CKJ4" s="208"/>
      <c r="CKK4" s="208"/>
      <c r="CKL4" s="208"/>
      <c r="CKM4" s="208"/>
      <c r="CKN4" s="208"/>
      <c r="CKO4" s="208"/>
      <c r="CKP4" s="208"/>
      <c r="CKQ4" s="208"/>
      <c r="CKR4" s="208"/>
      <c r="CKS4" s="208"/>
      <c r="CKT4" s="208"/>
      <c r="CKU4" s="208"/>
      <c r="CKV4" s="208"/>
      <c r="CKW4" s="208"/>
      <c r="CKX4" s="208"/>
      <c r="CKY4" s="208"/>
      <c r="CKZ4" s="208"/>
      <c r="CLA4" s="208"/>
      <c r="CLB4" s="208"/>
      <c r="CLC4" s="208"/>
      <c r="CLD4" s="208"/>
      <c r="CLE4" s="208"/>
      <c r="CLF4" s="208"/>
      <c r="CLG4" s="208"/>
      <c r="CLH4" s="208"/>
      <c r="CLI4" s="208"/>
      <c r="CLJ4" s="208"/>
      <c r="CLK4" s="208"/>
      <c r="CLL4" s="208"/>
      <c r="CLM4" s="208"/>
      <c r="CLN4" s="208"/>
      <c r="CLO4" s="208"/>
      <c r="CLP4" s="208"/>
      <c r="CLQ4" s="208"/>
      <c r="CLR4" s="208"/>
      <c r="CLS4" s="208"/>
      <c r="CLT4" s="208"/>
      <c r="CLU4" s="208"/>
      <c r="CLV4" s="208"/>
      <c r="CLW4" s="208"/>
      <c r="CLX4" s="208"/>
      <c r="CLY4" s="208"/>
      <c r="CLZ4" s="208"/>
      <c r="CMA4" s="208"/>
      <c r="CMB4" s="208"/>
      <c r="CMC4" s="208"/>
      <c r="CMD4" s="208"/>
      <c r="CME4" s="208"/>
      <c r="CMF4" s="208"/>
      <c r="CMG4" s="208"/>
      <c r="CMH4" s="208"/>
      <c r="CMI4" s="208"/>
      <c r="CMJ4" s="208"/>
      <c r="CMK4" s="208"/>
      <c r="CML4" s="208"/>
      <c r="CMM4" s="208"/>
      <c r="CMN4" s="208"/>
      <c r="CMO4" s="208"/>
      <c r="CMP4" s="208"/>
      <c r="CMQ4" s="208"/>
      <c r="CMR4" s="208"/>
      <c r="CMS4" s="208"/>
      <c r="CMT4" s="208"/>
      <c r="CMU4" s="208"/>
      <c r="CMV4" s="208"/>
      <c r="CMW4" s="208"/>
      <c r="CMX4" s="208"/>
      <c r="CMY4" s="208"/>
      <c r="CMZ4" s="208"/>
      <c r="CNA4" s="208"/>
      <c r="CNB4" s="208"/>
      <c r="CNC4" s="208"/>
      <c r="CND4" s="208"/>
      <c r="CNE4" s="208"/>
      <c r="CNF4" s="208"/>
      <c r="CNG4" s="208"/>
      <c r="CNH4" s="208"/>
      <c r="CNI4" s="208"/>
      <c r="CNJ4" s="208"/>
      <c r="CNK4" s="208"/>
      <c r="CNL4" s="208"/>
      <c r="CNM4" s="208"/>
      <c r="CNN4" s="208"/>
      <c r="CNO4" s="208"/>
      <c r="CNP4" s="208"/>
      <c r="CNQ4" s="208"/>
      <c r="CNR4" s="208"/>
      <c r="CNS4" s="208"/>
      <c r="CNT4" s="208"/>
      <c r="CNU4" s="208"/>
      <c r="CNV4" s="208"/>
      <c r="CNW4" s="208"/>
      <c r="CNX4" s="208"/>
      <c r="CNY4" s="208"/>
      <c r="CNZ4" s="208"/>
      <c r="COA4" s="208"/>
      <c r="COB4" s="208"/>
      <c r="COC4" s="208"/>
      <c r="COD4" s="208"/>
      <c r="COE4" s="208"/>
      <c r="COF4" s="208"/>
      <c r="COG4" s="208"/>
      <c r="COH4" s="208"/>
      <c r="COI4" s="208"/>
      <c r="COJ4" s="208"/>
      <c r="COK4" s="208"/>
      <c r="COL4" s="208"/>
      <c r="COM4" s="208"/>
      <c r="CON4" s="208"/>
      <c r="COO4" s="208"/>
      <c r="COP4" s="208"/>
      <c r="COQ4" s="208"/>
      <c r="COR4" s="208"/>
      <c r="COS4" s="208"/>
      <c r="COT4" s="208"/>
      <c r="COU4" s="208"/>
      <c r="COV4" s="208"/>
      <c r="COW4" s="208"/>
      <c r="COX4" s="208"/>
      <c r="COY4" s="208"/>
      <c r="COZ4" s="208"/>
      <c r="CPA4" s="208"/>
      <c r="CPB4" s="208"/>
      <c r="CPC4" s="208"/>
      <c r="CPD4" s="208"/>
      <c r="CPE4" s="208"/>
      <c r="CPF4" s="208"/>
      <c r="CPG4" s="208"/>
      <c r="CPH4" s="208"/>
      <c r="CPI4" s="208"/>
      <c r="CPJ4" s="208"/>
      <c r="CPK4" s="208"/>
      <c r="CPL4" s="208"/>
      <c r="CPM4" s="208"/>
      <c r="CPN4" s="208"/>
      <c r="CPO4" s="208"/>
      <c r="CPP4" s="208"/>
      <c r="CPQ4" s="208"/>
      <c r="CPR4" s="208"/>
      <c r="CPS4" s="208"/>
      <c r="CPT4" s="208"/>
      <c r="CPU4" s="208"/>
      <c r="CPV4" s="208"/>
      <c r="CPW4" s="208"/>
      <c r="CPX4" s="208"/>
      <c r="CPY4" s="208"/>
      <c r="CPZ4" s="208"/>
      <c r="CQA4" s="208"/>
      <c r="CQB4" s="208"/>
      <c r="CQC4" s="208"/>
      <c r="CQD4" s="208"/>
      <c r="CQE4" s="208"/>
      <c r="CQF4" s="208"/>
      <c r="CQG4" s="208"/>
      <c r="CQH4" s="208"/>
      <c r="CQI4" s="208"/>
      <c r="CQJ4" s="208"/>
      <c r="CQK4" s="208"/>
      <c r="CQL4" s="208"/>
      <c r="CQM4" s="208"/>
      <c r="CQN4" s="208"/>
      <c r="CQO4" s="208"/>
      <c r="CQP4" s="208"/>
      <c r="CQQ4" s="208"/>
      <c r="CQR4" s="208"/>
      <c r="CQS4" s="208"/>
      <c r="CQT4" s="208"/>
      <c r="CQU4" s="208"/>
      <c r="CQV4" s="208"/>
      <c r="CQW4" s="208"/>
      <c r="CQX4" s="208"/>
      <c r="CQY4" s="208"/>
      <c r="CQZ4" s="208"/>
      <c r="CRA4" s="208"/>
      <c r="CRB4" s="208"/>
      <c r="CRC4" s="208"/>
      <c r="CRD4" s="208"/>
      <c r="CRE4" s="208"/>
      <c r="CRF4" s="208"/>
      <c r="CRG4" s="208"/>
      <c r="CRH4" s="208"/>
      <c r="CRI4" s="208"/>
      <c r="CRJ4" s="208"/>
      <c r="CRK4" s="208"/>
      <c r="CRL4" s="208"/>
      <c r="CRM4" s="208"/>
      <c r="CRN4" s="208"/>
      <c r="CRO4" s="208"/>
      <c r="CRP4" s="208"/>
      <c r="CRQ4" s="208"/>
      <c r="CRR4" s="208"/>
      <c r="CRS4" s="208"/>
      <c r="CRT4" s="208"/>
      <c r="CRU4" s="208"/>
      <c r="CRV4" s="208"/>
      <c r="CRW4" s="208"/>
      <c r="CRX4" s="208"/>
      <c r="CRY4" s="208"/>
      <c r="CRZ4" s="208"/>
      <c r="CSA4" s="208"/>
      <c r="CSB4" s="208"/>
      <c r="CSC4" s="208"/>
      <c r="CSD4" s="208"/>
      <c r="CSE4" s="208"/>
      <c r="CSF4" s="208"/>
      <c r="CSG4" s="208"/>
      <c r="CSH4" s="208"/>
      <c r="CSI4" s="208"/>
      <c r="CSJ4" s="208"/>
      <c r="CSK4" s="208"/>
      <c r="CSL4" s="208"/>
      <c r="CSM4" s="208"/>
      <c r="CSN4" s="208"/>
      <c r="CSO4" s="208"/>
      <c r="CSP4" s="208"/>
      <c r="CSQ4" s="208"/>
      <c r="CSR4" s="208"/>
      <c r="CSS4" s="208"/>
      <c r="CST4" s="208"/>
      <c r="CSU4" s="208"/>
      <c r="CSV4" s="208"/>
      <c r="CSW4" s="208"/>
      <c r="CSX4" s="208"/>
      <c r="CSY4" s="208"/>
      <c r="CSZ4" s="208"/>
      <c r="CTA4" s="208"/>
      <c r="CTB4" s="208"/>
      <c r="CTC4" s="208"/>
      <c r="CTD4" s="208"/>
      <c r="CTE4" s="208"/>
      <c r="CTF4" s="208"/>
      <c r="CTG4" s="208"/>
      <c r="CTH4" s="208"/>
      <c r="CTI4" s="208"/>
      <c r="CTJ4" s="208"/>
      <c r="CTK4" s="208"/>
      <c r="CTL4" s="208"/>
      <c r="CTM4" s="208"/>
      <c r="CTN4" s="208"/>
      <c r="CTO4" s="208"/>
      <c r="CTP4" s="208"/>
      <c r="CTQ4" s="208"/>
      <c r="CTR4" s="208"/>
      <c r="CTS4" s="208"/>
      <c r="CTT4" s="208"/>
      <c r="CTU4" s="208"/>
      <c r="CTV4" s="208"/>
      <c r="CTW4" s="208"/>
      <c r="CTX4" s="208"/>
      <c r="CTY4" s="208"/>
      <c r="CTZ4" s="208"/>
      <c r="CUA4" s="208"/>
      <c r="CUB4" s="208"/>
      <c r="CUC4" s="208"/>
      <c r="CUD4" s="208"/>
      <c r="CUE4" s="208"/>
      <c r="CUF4" s="208"/>
      <c r="CUG4" s="208"/>
      <c r="CUH4" s="208"/>
      <c r="CUI4" s="208"/>
      <c r="CUJ4" s="208"/>
      <c r="CUK4" s="208"/>
      <c r="CUL4" s="208"/>
      <c r="CUM4" s="208"/>
      <c r="CUN4" s="208"/>
      <c r="CUO4" s="208"/>
      <c r="CUP4" s="208"/>
      <c r="CUQ4" s="208"/>
      <c r="CUR4" s="208"/>
      <c r="CUS4" s="208"/>
      <c r="CUT4" s="208"/>
      <c r="CUU4" s="208"/>
      <c r="CUV4" s="208"/>
      <c r="CUW4" s="208"/>
      <c r="CUX4" s="208"/>
      <c r="CUY4" s="208"/>
      <c r="CUZ4" s="208"/>
      <c r="CVA4" s="208"/>
      <c r="CVB4" s="208"/>
      <c r="CVC4" s="208"/>
      <c r="CVD4" s="208"/>
      <c r="CVE4" s="208"/>
      <c r="CVF4" s="208"/>
      <c r="CVG4" s="208"/>
      <c r="CVH4" s="208"/>
      <c r="CVI4" s="208"/>
      <c r="CVJ4" s="208"/>
      <c r="CVK4" s="208"/>
      <c r="CVL4" s="208"/>
      <c r="CVM4" s="208"/>
      <c r="CVN4" s="208"/>
      <c r="CVO4" s="208"/>
      <c r="CVP4" s="208"/>
      <c r="CVQ4" s="208"/>
      <c r="CVR4" s="208"/>
      <c r="CVS4" s="208"/>
      <c r="CVT4" s="208"/>
      <c r="CVU4" s="208"/>
      <c r="CVV4" s="208"/>
      <c r="CVW4" s="208"/>
      <c r="CVX4" s="208"/>
      <c r="CVY4" s="208"/>
      <c r="CVZ4" s="208"/>
      <c r="CWA4" s="208"/>
      <c r="CWB4" s="208"/>
      <c r="CWC4" s="208"/>
      <c r="CWD4" s="208"/>
      <c r="CWE4" s="208"/>
      <c r="CWF4" s="208"/>
      <c r="CWG4" s="208"/>
      <c r="CWH4" s="208"/>
      <c r="CWI4" s="208"/>
      <c r="CWJ4" s="208"/>
      <c r="CWK4" s="208"/>
      <c r="CWL4" s="208"/>
      <c r="CWM4" s="208"/>
      <c r="CWN4" s="208"/>
      <c r="CWO4" s="208"/>
      <c r="CWP4" s="208"/>
      <c r="CWQ4" s="208"/>
      <c r="CWR4" s="208"/>
      <c r="CWS4" s="208"/>
      <c r="CWT4" s="208"/>
      <c r="CWU4" s="208"/>
      <c r="CWV4" s="208"/>
      <c r="CWW4" s="208"/>
      <c r="CWX4" s="208"/>
      <c r="CWY4" s="208"/>
      <c r="CWZ4" s="208"/>
      <c r="CXA4" s="208"/>
      <c r="CXB4" s="208"/>
      <c r="CXC4" s="208"/>
      <c r="CXD4" s="208"/>
      <c r="CXE4" s="208"/>
      <c r="CXF4" s="208"/>
      <c r="CXG4" s="208"/>
      <c r="CXH4" s="208"/>
      <c r="CXI4" s="208"/>
      <c r="CXJ4" s="208"/>
      <c r="CXK4" s="208"/>
      <c r="CXL4" s="208"/>
      <c r="CXM4" s="208"/>
      <c r="CXN4" s="208"/>
      <c r="CXO4" s="208"/>
      <c r="CXP4" s="208"/>
      <c r="CXQ4" s="208"/>
      <c r="CXR4" s="208"/>
      <c r="CXS4" s="208"/>
      <c r="CXT4" s="208"/>
      <c r="CXU4" s="208"/>
      <c r="CXV4" s="208"/>
      <c r="CXW4" s="208"/>
      <c r="CXX4" s="208"/>
      <c r="CXY4" s="208"/>
      <c r="CXZ4" s="208"/>
      <c r="CYA4" s="208"/>
      <c r="CYB4" s="208"/>
      <c r="CYC4" s="208"/>
      <c r="CYD4" s="208"/>
      <c r="CYE4" s="208"/>
      <c r="CYF4" s="208"/>
      <c r="CYG4" s="208"/>
      <c r="CYH4" s="208"/>
      <c r="CYI4" s="208"/>
      <c r="CYJ4" s="208"/>
      <c r="CYK4" s="208"/>
      <c r="CYL4" s="208"/>
      <c r="CYM4" s="208"/>
      <c r="CYN4" s="208"/>
      <c r="CYO4" s="208"/>
      <c r="CYP4" s="208"/>
      <c r="CYQ4" s="208"/>
      <c r="CYR4" s="208"/>
      <c r="CYS4" s="208"/>
      <c r="CYT4" s="208"/>
      <c r="CYU4" s="208"/>
      <c r="CYV4" s="208"/>
      <c r="CYW4" s="208"/>
      <c r="CYX4" s="208"/>
      <c r="CYY4" s="208"/>
      <c r="CYZ4" s="208"/>
      <c r="CZA4" s="208"/>
      <c r="CZB4" s="208"/>
      <c r="CZC4" s="208"/>
      <c r="CZD4" s="208"/>
      <c r="CZE4" s="208"/>
      <c r="CZF4" s="208"/>
      <c r="CZG4" s="208"/>
      <c r="CZH4" s="208"/>
      <c r="CZI4" s="208"/>
      <c r="CZJ4" s="208"/>
      <c r="CZK4" s="208"/>
      <c r="CZL4" s="208"/>
      <c r="CZM4" s="208"/>
      <c r="CZN4" s="208"/>
      <c r="CZO4" s="208"/>
      <c r="CZP4" s="208"/>
      <c r="CZQ4" s="208"/>
      <c r="CZR4" s="208"/>
      <c r="CZS4" s="208"/>
      <c r="CZT4" s="208"/>
      <c r="CZU4" s="208"/>
      <c r="CZV4" s="208"/>
      <c r="CZW4" s="208"/>
      <c r="CZX4" s="208"/>
      <c r="CZY4" s="208"/>
      <c r="CZZ4" s="208"/>
      <c r="DAA4" s="208"/>
      <c r="DAB4" s="208"/>
      <c r="DAC4" s="208"/>
      <c r="DAD4" s="208"/>
      <c r="DAE4" s="208"/>
      <c r="DAF4" s="208"/>
      <c r="DAG4" s="208"/>
      <c r="DAH4" s="208"/>
      <c r="DAI4" s="208"/>
      <c r="DAJ4" s="208"/>
      <c r="DAK4" s="208"/>
      <c r="DAL4" s="208"/>
      <c r="DAM4" s="208"/>
      <c r="DAN4" s="208"/>
      <c r="DAO4" s="208"/>
      <c r="DAP4" s="208"/>
      <c r="DAQ4" s="208"/>
      <c r="DAR4" s="208"/>
      <c r="DAS4" s="208"/>
      <c r="DAT4" s="208"/>
      <c r="DAU4" s="208"/>
      <c r="DAV4" s="208"/>
      <c r="DAW4" s="208"/>
      <c r="DAX4" s="208"/>
      <c r="DAY4" s="208"/>
      <c r="DAZ4" s="208"/>
      <c r="DBA4" s="208"/>
      <c r="DBB4" s="208"/>
      <c r="DBC4" s="208"/>
      <c r="DBD4" s="208"/>
      <c r="DBE4" s="208"/>
      <c r="DBF4" s="208"/>
      <c r="DBG4" s="208"/>
      <c r="DBH4" s="208"/>
      <c r="DBI4" s="208"/>
      <c r="DBJ4" s="208"/>
      <c r="DBK4" s="208"/>
      <c r="DBL4" s="208"/>
      <c r="DBM4" s="208"/>
      <c r="DBN4" s="208"/>
      <c r="DBO4" s="208"/>
      <c r="DBP4" s="208"/>
      <c r="DBQ4" s="208"/>
      <c r="DBR4" s="208"/>
      <c r="DBS4" s="208"/>
      <c r="DBT4" s="208"/>
      <c r="DBU4" s="208"/>
      <c r="DBV4" s="208"/>
      <c r="DBW4" s="208"/>
      <c r="DBX4" s="208"/>
      <c r="DBY4" s="208"/>
      <c r="DBZ4" s="208"/>
      <c r="DCA4" s="208"/>
      <c r="DCB4" s="208"/>
      <c r="DCC4" s="208"/>
      <c r="DCD4" s="208"/>
      <c r="DCE4" s="208"/>
      <c r="DCF4" s="208"/>
      <c r="DCG4" s="208"/>
      <c r="DCH4" s="208"/>
      <c r="DCI4" s="208"/>
      <c r="DCJ4" s="208"/>
      <c r="DCK4" s="208"/>
      <c r="DCL4" s="208"/>
      <c r="DCM4" s="208"/>
      <c r="DCN4" s="208"/>
      <c r="DCO4" s="208"/>
      <c r="DCP4" s="208"/>
      <c r="DCQ4" s="208"/>
      <c r="DCR4" s="208"/>
      <c r="DCS4" s="208"/>
      <c r="DCT4" s="208"/>
      <c r="DCU4" s="208"/>
      <c r="DCV4" s="208"/>
      <c r="DCW4" s="208"/>
      <c r="DCX4" s="208"/>
      <c r="DCY4" s="208"/>
      <c r="DCZ4" s="208"/>
      <c r="DDA4" s="208"/>
      <c r="DDB4" s="208"/>
      <c r="DDC4" s="208"/>
      <c r="DDD4" s="208"/>
      <c r="DDE4" s="208"/>
      <c r="DDF4" s="208"/>
      <c r="DDG4" s="208"/>
      <c r="DDH4" s="208"/>
      <c r="DDI4" s="208"/>
      <c r="DDJ4" s="208"/>
      <c r="DDK4" s="208"/>
      <c r="DDL4" s="208"/>
      <c r="DDM4" s="208"/>
      <c r="DDN4" s="208"/>
      <c r="DDO4" s="208"/>
      <c r="DDP4" s="208"/>
      <c r="DDQ4" s="208"/>
      <c r="DDR4" s="208"/>
      <c r="DDS4" s="208"/>
      <c r="DDT4" s="208"/>
      <c r="DDU4" s="208"/>
      <c r="DDV4" s="208"/>
      <c r="DDW4" s="208"/>
      <c r="DDX4" s="208"/>
      <c r="DDY4" s="208"/>
      <c r="DDZ4" s="208"/>
      <c r="DEA4" s="208"/>
      <c r="DEB4" s="208"/>
      <c r="DEC4" s="208"/>
      <c r="DED4" s="208"/>
      <c r="DEE4" s="208"/>
      <c r="DEF4" s="208"/>
      <c r="DEG4" s="208"/>
      <c r="DEH4" s="208"/>
      <c r="DEI4" s="208"/>
      <c r="DEJ4" s="208"/>
      <c r="DEK4" s="208"/>
      <c r="DEL4" s="208"/>
      <c r="DEM4" s="208"/>
      <c r="DEN4" s="208"/>
      <c r="DEO4" s="208"/>
      <c r="DEP4" s="208"/>
      <c r="DEQ4" s="208"/>
      <c r="DER4" s="208"/>
      <c r="DES4" s="208"/>
      <c r="DET4" s="208"/>
      <c r="DEU4" s="208"/>
      <c r="DEV4" s="208"/>
      <c r="DEW4" s="208"/>
      <c r="DEX4" s="208"/>
      <c r="DEY4" s="208"/>
      <c r="DEZ4" s="208"/>
      <c r="DFA4" s="208"/>
      <c r="DFB4" s="208"/>
      <c r="DFC4" s="208"/>
      <c r="DFD4" s="208"/>
      <c r="DFE4" s="208"/>
      <c r="DFF4" s="208"/>
      <c r="DFG4" s="208"/>
      <c r="DFH4" s="208"/>
      <c r="DFI4" s="208"/>
      <c r="DFJ4" s="208"/>
      <c r="DFK4" s="208"/>
      <c r="DFL4" s="208"/>
      <c r="DFM4" s="208"/>
      <c r="DFN4" s="208"/>
      <c r="DFO4" s="208"/>
      <c r="DFP4" s="208"/>
      <c r="DFQ4" s="208"/>
      <c r="DFR4" s="208"/>
      <c r="DFS4" s="208"/>
      <c r="DFT4" s="208"/>
      <c r="DFU4" s="208"/>
      <c r="DFV4" s="208"/>
      <c r="DFW4" s="208"/>
      <c r="DFX4" s="208"/>
      <c r="DFY4" s="208"/>
      <c r="DFZ4" s="208"/>
      <c r="DGA4" s="208"/>
      <c r="DGB4" s="208"/>
      <c r="DGC4" s="208"/>
      <c r="DGD4" s="208"/>
      <c r="DGE4" s="208"/>
      <c r="DGF4" s="208"/>
      <c r="DGG4" s="208"/>
      <c r="DGH4" s="208"/>
      <c r="DGI4" s="208"/>
      <c r="DGJ4" s="208"/>
      <c r="DGK4" s="208"/>
      <c r="DGL4" s="208"/>
      <c r="DGM4" s="208"/>
      <c r="DGN4" s="208"/>
      <c r="DGO4" s="208"/>
      <c r="DGP4" s="208"/>
      <c r="DGQ4" s="208"/>
      <c r="DGR4" s="208"/>
      <c r="DGS4" s="208"/>
      <c r="DGT4" s="208"/>
      <c r="DGU4" s="208"/>
      <c r="DGV4" s="208"/>
      <c r="DGW4" s="208"/>
      <c r="DGX4" s="208"/>
      <c r="DGY4" s="208"/>
      <c r="DGZ4" s="208"/>
      <c r="DHA4" s="208"/>
      <c r="DHB4" s="208"/>
      <c r="DHC4" s="208"/>
      <c r="DHD4" s="208"/>
      <c r="DHE4" s="208"/>
      <c r="DHF4" s="208"/>
      <c r="DHG4" s="208"/>
      <c r="DHH4" s="208"/>
      <c r="DHI4" s="208"/>
      <c r="DHJ4" s="208"/>
      <c r="DHK4" s="208"/>
      <c r="DHL4" s="208"/>
      <c r="DHM4" s="208"/>
      <c r="DHN4" s="208"/>
      <c r="DHO4" s="208"/>
      <c r="DHP4" s="208"/>
      <c r="DHQ4" s="208"/>
      <c r="DHR4" s="208"/>
      <c r="DHS4" s="208"/>
      <c r="DHT4" s="208"/>
      <c r="DHU4" s="208"/>
      <c r="DHV4" s="208"/>
      <c r="DHW4" s="208"/>
      <c r="DHX4" s="208"/>
      <c r="DHY4" s="208"/>
      <c r="DHZ4" s="208"/>
      <c r="DIA4" s="208"/>
      <c r="DIB4" s="208"/>
      <c r="DIC4" s="208"/>
      <c r="DID4" s="208"/>
      <c r="DIE4" s="208"/>
      <c r="DIF4" s="208"/>
      <c r="DIG4" s="208"/>
      <c r="DIH4" s="208"/>
      <c r="DII4" s="208"/>
      <c r="DIJ4" s="208"/>
      <c r="DIK4" s="208"/>
      <c r="DIL4" s="208"/>
      <c r="DIM4" s="208"/>
      <c r="DIN4" s="208"/>
      <c r="DIO4" s="208"/>
      <c r="DIP4" s="208"/>
      <c r="DIQ4" s="208"/>
      <c r="DIR4" s="208"/>
      <c r="DIS4" s="208"/>
      <c r="DIT4" s="208"/>
      <c r="DIU4" s="208"/>
      <c r="DIV4" s="208"/>
      <c r="DIW4" s="208"/>
      <c r="DIX4" s="208"/>
      <c r="DIY4" s="208"/>
      <c r="DIZ4" s="208"/>
      <c r="DJA4" s="208"/>
      <c r="DJB4" s="208"/>
      <c r="DJC4" s="208"/>
      <c r="DJD4" s="208"/>
      <c r="DJE4" s="208"/>
      <c r="DJF4" s="208"/>
      <c r="DJG4" s="208"/>
      <c r="DJH4" s="208"/>
      <c r="DJI4" s="208"/>
      <c r="DJJ4" s="208"/>
      <c r="DJK4" s="208"/>
      <c r="DJL4" s="208"/>
      <c r="DJM4" s="208"/>
      <c r="DJN4" s="208"/>
      <c r="DJO4" s="208"/>
      <c r="DJP4" s="208"/>
      <c r="DJQ4" s="208"/>
      <c r="DJR4" s="208"/>
      <c r="DJS4" s="208"/>
      <c r="DJT4" s="208"/>
      <c r="DJU4" s="208"/>
      <c r="DJV4" s="208"/>
      <c r="DJW4" s="208"/>
      <c r="DJX4" s="208"/>
      <c r="DJY4" s="208"/>
      <c r="DJZ4" s="208"/>
      <c r="DKA4" s="208"/>
      <c r="DKB4" s="208"/>
      <c r="DKC4" s="208"/>
      <c r="DKD4" s="208"/>
      <c r="DKE4" s="208"/>
      <c r="DKF4" s="208"/>
      <c r="DKG4" s="208"/>
      <c r="DKH4" s="208"/>
      <c r="DKI4" s="208"/>
      <c r="DKJ4" s="208"/>
      <c r="DKK4" s="208"/>
      <c r="DKL4" s="208"/>
      <c r="DKM4" s="208"/>
      <c r="DKN4" s="208"/>
      <c r="DKO4" s="208"/>
      <c r="DKP4" s="208"/>
      <c r="DKQ4" s="208"/>
      <c r="DKR4" s="208"/>
      <c r="DKS4" s="208"/>
      <c r="DKT4" s="208"/>
      <c r="DKU4" s="208"/>
      <c r="DKV4" s="208"/>
      <c r="DKW4" s="208"/>
      <c r="DKX4" s="208"/>
      <c r="DKY4" s="208"/>
      <c r="DKZ4" s="208"/>
      <c r="DLA4" s="208"/>
      <c r="DLB4" s="208"/>
      <c r="DLC4" s="208"/>
      <c r="DLD4" s="208"/>
      <c r="DLE4" s="208"/>
      <c r="DLF4" s="208"/>
      <c r="DLG4" s="208"/>
      <c r="DLH4" s="208"/>
      <c r="DLI4" s="208"/>
      <c r="DLJ4" s="208"/>
      <c r="DLK4" s="208"/>
      <c r="DLL4" s="208"/>
      <c r="DLM4" s="208"/>
      <c r="DLN4" s="208"/>
      <c r="DLO4" s="208"/>
      <c r="DLP4" s="208"/>
      <c r="DLQ4" s="208"/>
      <c r="DLR4" s="208"/>
      <c r="DLS4" s="208"/>
      <c r="DLT4" s="208"/>
      <c r="DLU4" s="208"/>
      <c r="DLV4" s="208"/>
      <c r="DLW4" s="208"/>
      <c r="DLX4" s="208"/>
      <c r="DLY4" s="208"/>
      <c r="DLZ4" s="208"/>
      <c r="DMA4" s="208"/>
      <c r="DMB4" s="208"/>
      <c r="DMC4" s="208"/>
      <c r="DMD4" s="208"/>
      <c r="DME4" s="208"/>
      <c r="DMF4" s="208"/>
      <c r="DMG4" s="208"/>
      <c r="DMH4" s="208"/>
      <c r="DMI4" s="208"/>
      <c r="DMJ4" s="208"/>
      <c r="DMK4" s="208"/>
      <c r="DML4" s="208"/>
      <c r="DMM4" s="208"/>
      <c r="DMN4" s="208"/>
      <c r="DMO4" s="208"/>
      <c r="DMP4" s="208"/>
      <c r="DMQ4" s="208"/>
      <c r="DMR4" s="208"/>
      <c r="DMS4" s="208"/>
      <c r="DMT4" s="208"/>
      <c r="DMU4" s="208"/>
      <c r="DMV4" s="208"/>
      <c r="DMW4" s="208"/>
      <c r="DMX4" s="208"/>
      <c r="DMY4" s="208"/>
      <c r="DMZ4" s="208"/>
      <c r="DNA4" s="208"/>
      <c r="DNB4" s="208"/>
      <c r="DNC4" s="208"/>
      <c r="DND4" s="208"/>
      <c r="DNE4" s="208"/>
      <c r="DNF4" s="208"/>
      <c r="DNG4" s="208"/>
      <c r="DNH4" s="208"/>
      <c r="DNI4" s="208"/>
      <c r="DNJ4" s="208"/>
      <c r="DNK4" s="208"/>
      <c r="DNL4" s="208"/>
      <c r="DNM4" s="208"/>
      <c r="DNN4" s="208"/>
      <c r="DNO4" s="208"/>
      <c r="DNP4" s="208"/>
      <c r="DNQ4" s="208"/>
      <c r="DNR4" s="208"/>
      <c r="DNS4" s="208"/>
      <c r="DNT4" s="208"/>
      <c r="DNU4" s="208"/>
      <c r="DNV4" s="208"/>
      <c r="DNW4" s="208"/>
      <c r="DNX4" s="208"/>
      <c r="DNY4" s="208"/>
      <c r="DNZ4" s="208"/>
      <c r="DOA4" s="208"/>
      <c r="DOB4" s="208"/>
      <c r="DOC4" s="208"/>
      <c r="DOD4" s="208"/>
      <c r="DOE4" s="208"/>
      <c r="DOF4" s="208"/>
      <c r="DOG4" s="208"/>
      <c r="DOH4" s="208"/>
      <c r="DOI4" s="208"/>
      <c r="DOJ4" s="208"/>
      <c r="DOK4" s="208"/>
      <c r="DOL4" s="208"/>
      <c r="DOM4" s="208"/>
      <c r="DON4" s="208"/>
      <c r="DOO4" s="208"/>
      <c r="DOP4" s="208"/>
      <c r="DOQ4" s="208"/>
      <c r="DOR4" s="208"/>
      <c r="DOS4" s="208"/>
      <c r="DOT4" s="208"/>
      <c r="DOU4" s="208"/>
      <c r="DOV4" s="208"/>
      <c r="DOW4" s="208"/>
      <c r="DOX4" s="208"/>
      <c r="DOY4" s="208"/>
      <c r="DOZ4" s="208"/>
      <c r="DPA4" s="208"/>
      <c r="DPB4" s="208"/>
      <c r="DPC4" s="208"/>
      <c r="DPD4" s="208"/>
      <c r="DPE4" s="208"/>
      <c r="DPF4" s="208"/>
      <c r="DPG4" s="208"/>
      <c r="DPH4" s="208"/>
      <c r="DPI4" s="208"/>
      <c r="DPJ4" s="208"/>
      <c r="DPK4" s="208"/>
      <c r="DPL4" s="208"/>
      <c r="DPM4" s="208"/>
      <c r="DPN4" s="208"/>
      <c r="DPO4" s="208"/>
      <c r="DPP4" s="208"/>
      <c r="DPQ4" s="208"/>
      <c r="DPR4" s="208"/>
      <c r="DPS4" s="208"/>
      <c r="DPT4" s="208"/>
      <c r="DPU4" s="208"/>
      <c r="DPV4" s="208"/>
      <c r="DPW4" s="208"/>
      <c r="DPX4" s="208"/>
      <c r="DPY4" s="208"/>
      <c r="DPZ4" s="208"/>
      <c r="DQA4" s="208"/>
      <c r="DQB4" s="208"/>
      <c r="DQC4" s="208"/>
      <c r="DQD4" s="208"/>
      <c r="DQE4" s="208"/>
      <c r="DQF4" s="208"/>
      <c r="DQG4" s="208"/>
      <c r="DQH4" s="208"/>
      <c r="DQI4" s="208"/>
      <c r="DQJ4" s="208"/>
      <c r="DQK4" s="208"/>
      <c r="DQL4" s="208"/>
      <c r="DQM4" s="208"/>
      <c r="DQN4" s="208"/>
      <c r="DQO4" s="208"/>
      <c r="DQP4" s="208"/>
      <c r="DQQ4" s="208"/>
      <c r="DQR4" s="208"/>
      <c r="DQS4" s="208"/>
      <c r="DQT4" s="208"/>
      <c r="DQU4" s="208"/>
      <c r="DQV4" s="208"/>
      <c r="DQW4" s="208"/>
      <c r="DQX4" s="208"/>
      <c r="DQY4" s="208"/>
      <c r="DQZ4" s="208"/>
      <c r="DRA4" s="208"/>
      <c r="DRB4" s="208"/>
      <c r="DRC4" s="208"/>
      <c r="DRD4" s="208"/>
      <c r="DRE4" s="208"/>
      <c r="DRF4" s="208"/>
      <c r="DRG4" s="208"/>
      <c r="DRH4" s="208"/>
      <c r="DRI4" s="208"/>
      <c r="DRJ4" s="208"/>
      <c r="DRK4" s="208"/>
      <c r="DRL4" s="208"/>
      <c r="DRM4" s="208"/>
      <c r="DRN4" s="208"/>
      <c r="DRO4" s="208"/>
      <c r="DRP4" s="208"/>
      <c r="DRQ4" s="208"/>
      <c r="DRR4" s="208"/>
      <c r="DRS4" s="208"/>
      <c r="DRT4" s="208"/>
      <c r="DRU4" s="208"/>
      <c r="DRV4" s="208"/>
      <c r="DRW4" s="208"/>
      <c r="DRX4" s="208"/>
      <c r="DRY4" s="208"/>
      <c r="DRZ4" s="208"/>
      <c r="DSA4" s="208"/>
      <c r="DSB4" s="208"/>
      <c r="DSC4" s="208"/>
      <c r="DSD4" s="208"/>
      <c r="DSE4" s="208"/>
      <c r="DSF4" s="208"/>
      <c r="DSG4" s="208"/>
      <c r="DSH4" s="208"/>
      <c r="DSI4" s="208"/>
      <c r="DSJ4" s="208"/>
      <c r="DSK4" s="208"/>
      <c r="DSL4" s="208"/>
      <c r="DSM4" s="208"/>
      <c r="DSN4" s="208"/>
      <c r="DSO4" s="208"/>
      <c r="DSP4" s="208"/>
      <c r="DSQ4" s="208"/>
      <c r="DSR4" s="208"/>
      <c r="DSS4" s="208"/>
      <c r="DST4" s="208"/>
      <c r="DSU4" s="208"/>
      <c r="DSV4" s="208"/>
      <c r="DSW4" s="208"/>
      <c r="DSX4" s="208"/>
      <c r="DSY4" s="208"/>
      <c r="DSZ4" s="208"/>
      <c r="DTA4" s="208"/>
      <c r="DTB4" s="208"/>
      <c r="DTC4" s="208"/>
      <c r="DTD4" s="208"/>
      <c r="DTE4" s="208"/>
      <c r="DTF4" s="208"/>
      <c r="DTG4" s="208"/>
      <c r="DTH4" s="208"/>
      <c r="DTI4" s="208"/>
      <c r="DTJ4" s="208"/>
      <c r="DTK4" s="208"/>
      <c r="DTL4" s="208"/>
      <c r="DTM4" s="208"/>
      <c r="DTN4" s="208"/>
      <c r="DTO4" s="208"/>
      <c r="DTP4" s="208"/>
      <c r="DTQ4" s="208"/>
      <c r="DTR4" s="208"/>
      <c r="DTS4" s="208"/>
      <c r="DTT4" s="208"/>
      <c r="DTU4" s="208"/>
      <c r="DTV4" s="208"/>
      <c r="DTW4" s="208"/>
      <c r="DTX4" s="208"/>
      <c r="DTY4" s="208"/>
      <c r="DTZ4" s="208"/>
      <c r="DUA4" s="208"/>
      <c r="DUB4" s="208"/>
      <c r="DUC4" s="208"/>
      <c r="DUD4" s="208"/>
      <c r="DUE4" s="208"/>
      <c r="DUF4" s="208"/>
      <c r="DUG4" s="208"/>
      <c r="DUH4" s="208"/>
      <c r="DUI4" s="208"/>
      <c r="DUJ4" s="208"/>
      <c r="DUK4" s="208"/>
      <c r="DUL4" s="208"/>
      <c r="DUM4" s="208"/>
      <c r="DUN4" s="208"/>
      <c r="DUO4" s="208"/>
      <c r="DUP4" s="208"/>
      <c r="DUQ4" s="208"/>
      <c r="DUR4" s="208"/>
      <c r="DUS4" s="208"/>
      <c r="DUT4" s="208"/>
      <c r="DUU4" s="208"/>
      <c r="DUV4" s="208"/>
      <c r="DUW4" s="208"/>
      <c r="DUX4" s="208"/>
      <c r="DUY4" s="208"/>
      <c r="DUZ4" s="208"/>
      <c r="DVA4" s="208"/>
      <c r="DVB4" s="208"/>
      <c r="DVC4" s="208"/>
      <c r="DVD4" s="208"/>
      <c r="DVE4" s="208"/>
      <c r="DVF4" s="208"/>
      <c r="DVG4" s="208"/>
      <c r="DVH4" s="208"/>
      <c r="DVI4" s="208"/>
      <c r="DVJ4" s="208"/>
      <c r="DVK4" s="208"/>
      <c r="DVL4" s="208"/>
      <c r="DVM4" s="208"/>
      <c r="DVN4" s="208"/>
      <c r="DVO4" s="208"/>
      <c r="DVP4" s="208"/>
      <c r="DVQ4" s="208"/>
      <c r="DVR4" s="208"/>
      <c r="DVS4" s="208"/>
      <c r="DVT4" s="208"/>
      <c r="DVU4" s="208"/>
      <c r="DVV4" s="208"/>
      <c r="DVW4" s="208"/>
      <c r="DVX4" s="208"/>
      <c r="DVY4" s="208"/>
      <c r="DVZ4" s="208"/>
      <c r="DWA4" s="208"/>
      <c r="DWB4" s="208"/>
      <c r="DWC4" s="208"/>
      <c r="DWD4" s="208"/>
      <c r="DWE4" s="208"/>
      <c r="DWF4" s="208"/>
      <c r="DWG4" s="208"/>
      <c r="DWH4" s="208"/>
      <c r="DWI4" s="208"/>
      <c r="DWJ4" s="208"/>
      <c r="DWK4" s="208"/>
      <c r="DWL4" s="208"/>
      <c r="DWM4" s="208"/>
      <c r="DWN4" s="208"/>
      <c r="DWO4" s="208"/>
      <c r="DWP4" s="208"/>
      <c r="DWQ4" s="208"/>
      <c r="DWR4" s="208"/>
      <c r="DWS4" s="208"/>
      <c r="DWT4" s="208"/>
      <c r="DWU4" s="208"/>
      <c r="DWV4" s="208"/>
      <c r="DWW4" s="208"/>
      <c r="DWX4" s="208"/>
      <c r="DWY4" s="208"/>
      <c r="DWZ4" s="208"/>
      <c r="DXA4" s="208"/>
      <c r="DXB4" s="208"/>
      <c r="DXC4" s="208"/>
      <c r="DXD4" s="208"/>
      <c r="DXE4" s="208"/>
      <c r="DXF4" s="208"/>
      <c r="DXG4" s="208"/>
      <c r="DXH4" s="208"/>
      <c r="DXI4" s="208"/>
      <c r="DXJ4" s="208"/>
      <c r="DXK4" s="208"/>
      <c r="DXL4" s="208"/>
      <c r="DXM4" s="208"/>
      <c r="DXN4" s="208"/>
      <c r="DXO4" s="208"/>
      <c r="DXP4" s="208"/>
      <c r="DXQ4" s="208"/>
      <c r="DXR4" s="208"/>
      <c r="DXS4" s="208"/>
      <c r="DXT4" s="208"/>
      <c r="DXU4" s="208"/>
      <c r="DXV4" s="208"/>
      <c r="DXW4" s="208"/>
      <c r="DXX4" s="208"/>
      <c r="DXY4" s="208"/>
      <c r="DXZ4" s="208"/>
      <c r="DYA4" s="208"/>
      <c r="DYB4" s="208"/>
      <c r="DYC4" s="208"/>
      <c r="DYD4" s="208"/>
      <c r="DYE4" s="208"/>
      <c r="DYF4" s="208"/>
      <c r="DYG4" s="208"/>
      <c r="DYH4" s="208"/>
      <c r="DYI4" s="208"/>
      <c r="DYJ4" s="208"/>
      <c r="DYK4" s="208"/>
      <c r="DYL4" s="208"/>
      <c r="DYM4" s="208"/>
      <c r="DYN4" s="208"/>
      <c r="DYO4" s="208"/>
      <c r="DYP4" s="208"/>
      <c r="DYQ4" s="208"/>
      <c r="DYR4" s="208"/>
      <c r="DYS4" s="208"/>
      <c r="DYT4" s="208"/>
      <c r="DYU4" s="208"/>
      <c r="DYV4" s="208"/>
      <c r="DYW4" s="208"/>
      <c r="DYX4" s="208"/>
      <c r="DYY4" s="208"/>
      <c r="DYZ4" s="208"/>
      <c r="DZA4" s="208"/>
      <c r="DZB4" s="208"/>
      <c r="DZC4" s="208"/>
      <c r="DZD4" s="208"/>
      <c r="DZE4" s="208"/>
      <c r="DZF4" s="208"/>
      <c r="DZG4" s="208"/>
      <c r="DZH4" s="208"/>
      <c r="DZI4" s="208"/>
      <c r="DZJ4" s="208"/>
      <c r="DZK4" s="208"/>
      <c r="DZL4" s="208"/>
      <c r="DZM4" s="208"/>
      <c r="DZN4" s="208"/>
      <c r="DZO4" s="208"/>
      <c r="DZP4" s="208"/>
      <c r="DZQ4" s="208"/>
      <c r="DZR4" s="208"/>
      <c r="DZS4" s="208"/>
      <c r="DZT4" s="208"/>
      <c r="DZU4" s="208"/>
      <c r="DZV4" s="208"/>
      <c r="DZW4" s="208"/>
      <c r="DZX4" s="208"/>
      <c r="DZY4" s="208"/>
      <c r="DZZ4" s="208"/>
      <c r="EAA4" s="208"/>
      <c r="EAB4" s="208"/>
      <c r="EAC4" s="208"/>
      <c r="EAD4" s="208"/>
      <c r="EAE4" s="208"/>
      <c r="EAF4" s="208"/>
      <c r="EAG4" s="208"/>
      <c r="EAH4" s="208"/>
      <c r="EAI4" s="208"/>
      <c r="EAJ4" s="208"/>
      <c r="EAK4" s="208"/>
      <c r="EAL4" s="208"/>
      <c r="EAM4" s="208"/>
      <c r="EAN4" s="208"/>
      <c r="EAO4" s="208"/>
      <c r="EAP4" s="208"/>
      <c r="EAQ4" s="208"/>
      <c r="EAR4" s="208"/>
      <c r="EAS4" s="208"/>
      <c r="EAT4" s="208"/>
      <c r="EAU4" s="208"/>
      <c r="EAV4" s="208"/>
      <c r="EAW4" s="208"/>
      <c r="EAX4" s="208"/>
      <c r="EAY4" s="208"/>
      <c r="EAZ4" s="208"/>
      <c r="EBA4" s="208"/>
      <c r="EBB4" s="208"/>
      <c r="EBC4" s="208"/>
      <c r="EBD4" s="208"/>
      <c r="EBE4" s="208"/>
      <c r="EBF4" s="208"/>
      <c r="EBG4" s="208"/>
      <c r="EBH4" s="208"/>
      <c r="EBI4" s="208"/>
      <c r="EBJ4" s="208"/>
      <c r="EBK4" s="208"/>
      <c r="EBL4" s="208"/>
      <c r="EBM4" s="208"/>
      <c r="EBN4" s="208"/>
      <c r="EBO4" s="208"/>
      <c r="EBP4" s="208"/>
      <c r="EBQ4" s="208"/>
      <c r="EBR4" s="208"/>
      <c r="EBS4" s="208"/>
      <c r="EBT4" s="208"/>
      <c r="EBU4" s="208"/>
      <c r="EBV4" s="208"/>
      <c r="EBW4" s="208"/>
      <c r="EBX4" s="208"/>
      <c r="EBY4" s="208"/>
      <c r="EBZ4" s="208"/>
      <c r="ECA4" s="208"/>
      <c r="ECB4" s="208"/>
      <c r="ECC4" s="208"/>
      <c r="ECD4" s="208"/>
      <c r="ECE4" s="208"/>
      <c r="ECF4" s="208"/>
      <c r="ECG4" s="208"/>
      <c r="ECH4" s="208"/>
      <c r="ECI4" s="208"/>
      <c r="ECJ4" s="208"/>
      <c r="ECK4" s="208"/>
      <c r="ECL4" s="208"/>
      <c r="ECM4" s="208"/>
      <c r="ECN4" s="208"/>
      <c r="ECO4" s="208"/>
      <c r="ECP4" s="208"/>
      <c r="ECQ4" s="208"/>
      <c r="ECR4" s="208"/>
      <c r="ECS4" s="208"/>
      <c r="ECT4" s="208"/>
      <c r="ECU4" s="208"/>
      <c r="ECV4" s="208"/>
      <c r="ECW4" s="208"/>
      <c r="ECX4" s="208"/>
      <c r="ECY4" s="208"/>
      <c r="ECZ4" s="208"/>
      <c r="EDA4" s="208"/>
      <c r="EDB4" s="208"/>
      <c r="EDC4" s="208"/>
      <c r="EDD4" s="208"/>
      <c r="EDE4" s="208"/>
      <c r="EDF4" s="208"/>
      <c r="EDG4" s="208"/>
      <c r="EDH4" s="208"/>
      <c r="EDI4" s="208"/>
      <c r="EDJ4" s="208"/>
      <c r="EDK4" s="208"/>
      <c r="EDL4" s="208"/>
      <c r="EDM4" s="208"/>
      <c r="EDN4" s="208"/>
      <c r="EDO4" s="208"/>
      <c r="EDP4" s="208"/>
      <c r="EDQ4" s="208"/>
      <c r="EDR4" s="208"/>
      <c r="EDS4" s="208"/>
      <c r="EDT4" s="208"/>
      <c r="EDU4" s="208"/>
      <c r="EDV4" s="208"/>
      <c r="EDW4" s="208"/>
      <c r="EDX4" s="208"/>
      <c r="EDY4" s="208"/>
      <c r="EDZ4" s="208"/>
      <c r="EEA4" s="208"/>
      <c r="EEB4" s="208"/>
      <c r="EEC4" s="208"/>
      <c r="EED4" s="208"/>
      <c r="EEE4" s="208"/>
      <c r="EEF4" s="208"/>
      <c r="EEG4" s="208"/>
      <c r="EEH4" s="208"/>
      <c r="EEI4" s="208"/>
      <c r="EEJ4" s="208"/>
      <c r="EEK4" s="208"/>
      <c r="EEL4" s="208"/>
      <c r="EEM4" s="208"/>
      <c r="EEN4" s="208"/>
      <c r="EEO4" s="208"/>
      <c r="EEP4" s="208"/>
      <c r="EEQ4" s="208"/>
      <c r="EER4" s="208"/>
      <c r="EES4" s="208"/>
      <c r="EET4" s="208"/>
      <c r="EEU4" s="208"/>
      <c r="EEV4" s="208"/>
      <c r="EEW4" s="208"/>
      <c r="EEX4" s="208"/>
      <c r="EEY4" s="208"/>
      <c r="EEZ4" s="208"/>
      <c r="EFA4" s="208"/>
      <c r="EFB4" s="208"/>
      <c r="EFC4" s="208"/>
      <c r="EFD4" s="208"/>
      <c r="EFE4" s="208"/>
      <c r="EFF4" s="208"/>
      <c r="EFG4" s="208"/>
      <c r="EFH4" s="208"/>
      <c r="EFI4" s="208"/>
      <c r="EFJ4" s="208"/>
      <c r="EFK4" s="208"/>
      <c r="EFL4" s="208"/>
      <c r="EFM4" s="208"/>
      <c r="EFN4" s="208"/>
      <c r="EFO4" s="208"/>
      <c r="EFP4" s="208"/>
      <c r="EFQ4" s="208"/>
      <c r="EFR4" s="208"/>
      <c r="EFS4" s="208"/>
      <c r="EFT4" s="208"/>
      <c r="EFU4" s="208"/>
      <c r="EFV4" s="208"/>
      <c r="EFW4" s="208"/>
      <c r="EFX4" s="208"/>
      <c r="EFY4" s="208"/>
      <c r="EFZ4" s="208"/>
      <c r="EGA4" s="208"/>
      <c r="EGB4" s="208"/>
      <c r="EGC4" s="208"/>
      <c r="EGD4" s="208"/>
      <c r="EGE4" s="208"/>
      <c r="EGF4" s="208"/>
      <c r="EGG4" s="208"/>
      <c r="EGH4" s="208"/>
      <c r="EGI4" s="208"/>
      <c r="EGJ4" s="208"/>
      <c r="EGK4" s="208"/>
      <c r="EGL4" s="208"/>
      <c r="EGM4" s="208"/>
      <c r="EGN4" s="208"/>
      <c r="EGO4" s="208"/>
      <c r="EGP4" s="208"/>
      <c r="EGQ4" s="208"/>
      <c r="EGR4" s="208"/>
      <c r="EGS4" s="208"/>
      <c r="EGT4" s="208"/>
      <c r="EGU4" s="208"/>
      <c r="EGV4" s="208"/>
      <c r="EGW4" s="208"/>
      <c r="EGX4" s="208"/>
      <c r="EGY4" s="208"/>
      <c r="EGZ4" s="208"/>
      <c r="EHA4" s="208"/>
      <c r="EHB4" s="208"/>
      <c r="EHC4" s="208"/>
      <c r="EHD4" s="208"/>
      <c r="EHE4" s="208"/>
      <c r="EHF4" s="208"/>
      <c r="EHG4" s="208"/>
      <c r="EHH4" s="208"/>
      <c r="EHI4" s="208"/>
      <c r="EHJ4" s="208"/>
      <c r="EHK4" s="208"/>
      <c r="EHL4" s="208"/>
      <c r="EHM4" s="208"/>
      <c r="EHN4" s="208"/>
      <c r="EHO4" s="208"/>
      <c r="EHP4" s="208"/>
      <c r="EHQ4" s="208"/>
      <c r="EHR4" s="208"/>
      <c r="EHS4" s="208"/>
      <c r="EHT4" s="208"/>
      <c r="EHU4" s="208"/>
      <c r="EHV4" s="208"/>
      <c r="EHW4" s="208"/>
      <c r="EHX4" s="208"/>
      <c r="EHY4" s="208"/>
      <c r="EHZ4" s="208"/>
      <c r="EIA4" s="208"/>
      <c r="EIB4" s="208"/>
      <c r="EIC4" s="208"/>
      <c r="EID4" s="208"/>
      <c r="EIE4" s="208"/>
      <c r="EIF4" s="208"/>
      <c r="EIG4" s="208"/>
      <c r="EIH4" s="208"/>
      <c r="EII4" s="208"/>
      <c r="EIJ4" s="208"/>
      <c r="EIK4" s="208"/>
      <c r="EIL4" s="208"/>
      <c r="EIM4" s="208"/>
      <c r="EIN4" s="208"/>
      <c r="EIO4" s="208"/>
      <c r="EIP4" s="208"/>
      <c r="EIQ4" s="208"/>
      <c r="EIR4" s="208"/>
      <c r="EIS4" s="208"/>
      <c r="EIT4" s="208"/>
      <c r="EIU4" s="208"/>
      <c r="EIV4" s="208"/>
      <c r="EIW4" s="208"/>
      <c r="EIX4" s="208"/>
      <c r="EIY4" s="208"/>
      <c r="EIZ4" s="208"/>
      <c r="EJA4" s="208"/>
      <c r="EJB4" s="208"/>
      <c r="EJC4" s="208"/>
      <c r="EJD4" s="208"/>
      <c r="EJE4" s="208"/>
      <c r="EJF4" s="208"/>
      <c r="EJG4" s="208"/>
      <c r="EJH4" s="208"/>
      <c r="EJI4" s="208"/>
      <c r="EJJ4" s="208"/>
      <c r="EJK4" s="208"/>
      <c r="EJL4" s="208"/>
      <c r="EJM4" s="208"/>
      <c r="EJN4" s="208"/>
      <c r="EJO4" s="208"/>
      <c r="EJP4" s="208"/>
      <c r="EJQ4" s="208"/>
      <c r="EJR4" s="208"/>
      <c r="EJS4" s="208"/>
      <c r="EJT4" s="208"/>
      <c r="EJU4" s="208"/>
      <c r="EJV4" s="208"/>
      <c r="EJW4" s="208"/>
      <c r="EJX4" s="208"/>
      <c r="EJY4" s="208"/>
      <c r="EJZ4" s="208"/>
      <c r="EKA4" s="208"/>
      <c r="EKB4" s="208"/>
      <c r="EKC4" s="208"/>
      <c r="EKD4" s="208"/>
      <c r="EKE4" s="208"/>
      <c r="EKF4" s="208"/>
      <c r="EKG4" s="208"/>
      <c r="EKH4" s="208"/>
      <c r="EKI4" s="208"/>
      <c r="EKJ4" s="208"/>
      <c r="EKK4" s="208"/>
      <c r="EKL4" s="208"/>
      <c r="EKM4" s="208"/>
      <c r="EKN4" s="208"/>
      <c r="EKO4" s="208"/>
      <c r="EKP4" s="208"/>
      <c r="EKQ4" s="208"/>
      <c r="EKR4" s="208"/>
      <c r="EKS4" s="208"/>
      <c r="EKT4" s="208"/>
      <c r="EKU4" s="208"/>
      <c r="EKV4" s="208"/>
      <c r="EKW4" s="208"/>
      <c r="EKX4" s="208"/>
      <c r="EKY4" s="208"/>
      <c r="EKZ4" s="208"/>
      <c r="ELA4" s="208"/>
      <c r="ELB4" s="208"/>
      <c r="ELC4" s="208"/>
      <c r="ELD4" s="208"/>
      <c r="ELE4" s="208"/>
      <c r="ELF4" s="208"/>
      <c r="ELG4" s="208"/>
      <c r="ELH4" s="208"/>
      <c r="ELI4" s="208"/>
      <c r="ELJ4" s="208"/>
      <c r="ELK4" s="208"/>
      <c r="ELL4" s="208"/>
      <c r="ELM4" s="208"/>
      <c r="ELN4" s="208"/>
      <c r="ELO4" s="208"/>
      <c r="ELP4" s="208"/>
      <c r="ELQ4" s="208"/>
      <c r="ELR4" s="208"/>
      <c r="ELS4" s="208"/>
      <c r="ELT4" s="208"/>
      <c r="ELU4" s="208"/>
      <c r="ELV4" s="208"/>
      <c r="ELW4" s="208"/>
      <c r="ELX4" s="208"/>
      <c r="ELY4" s="208"/>
      <c r="ELZ4" s="208"/>
      <c r="EMA4" s="208"/>
      <c r="EMB4" s="208"/>
      <c r="EMC4" s="208"/>
      <c r="EMD4" s="208"/>
      <c r="EME4" s="208"/>
      <c r="EMF4" s="208"/>
      <c r="EMG4" s="208"/>
      <c r="EMH4" s="208"/>
      <c r="EMI4" s="208"/>
      <c r="EMJ4" s="208"/>
      <c r="EMK4" s="208"/>
      <c r="EML4" s="208"/>
      <c r="EMM4" s="208"/>
      <c r="EMN4" s="208"/>
      <c r="EMO4" s="208"/>
      <c r="EMP4" s="208"/>
      <c r="EMQ4" s="208"/>
      <c r="EMR4" s="208"/>
      <c r="EMS4" s="208"/>
      <c r="EMT4" s="208"/>
      <c r="EMU4" s="208"/>
      <c r="EMV4" s="208"/>
      <c r="EMW4" s="208"/>
      <c r="EMX4" s="208"/>
      <c r="EMY4" s="208"/>
      <c r="EMZ4" s="208"/>
      <c r="ENA4" s="208"/>
      <c r="ENB4" s="208"/>
      <c r="ENC4" s="208"/>
      <c r="END4" s="208"/>
      <c r="ENE4" s="208"/>
      <c r="ENF4" s="208"/>
      <c r="ENG4" s="208"/>
      <c r="ENH4" s="208"/>
      <c r="ENI4" s="208"/>
      <c r="ENJ4" s="208"/>
      <c r="ENK4" s="208"/>
      <c r="ENL4" s="208"/>
      <c r="ENM4" s="208"/>
      <c r="ENN4" s="208"/>
      <c r="ENO4" s="208"/>
      <c r="ENP4" s="208"/>
      <c r="ENQ4" s="208"/>
      <c r="ENR4" s="208"/>
      <c r="ENS4" s="208"/>
      <c r="ENT4" s="208"/>
      <c r="ENU4" s="208"/>
      <c r="ENV4" s="208"/>
      <c r="ENW4" s="208"/>
      <c r="ENX4" s="208"/>
      <c r="ENY4" s="208"/>
      <c r="ENZ4" s="208"/>
      <c r="EOA4" s="208"/>
      <c r="EOB4" s="208"/>
      <c r="EOC4" s="208"/>
      <c r="EOD4" s="208"/>
      <c r="EOE4" s="208"/>
      <c r="EOF4" s="208"/>
      <c r="EOG4" s="208"/>
      <c r="EOH4" s="208"/>
      <c r="EOI4" s="208"/>
      <c r="EOJ4" s="208"/>
      <c r="EOK4" s="208"/>
      <c r="EOL4" s="208"/>
      <c r="EOM4" s="208"/>
      <c r="EON4" s="208"/>
      <c r="EOO4" s="208"/>
      <c r="EOP4" s="208"/>
      <c r="EOQ4" s="208"/>
      <c r="EOR4" s="208"/>
      <c r="EOS4" s="208"/>
      <c r="EOT4" s="208"/>
      <c r="EOU4" s="208"/>
      <c r="EOV4" s="208"/>
      <c r="EOW4" s="208"/>
      <c r="EOX4" s="208"/>
      <c r="EOY4" s="208"/>
      <c r="EOZ4" s="208"/>
      <c r="EPA4" s="208"/>
      <c r="EPB4" s="208"/>
      <c r="EPC4" s="208"/>
      <c r="EPD4" s="208"/>
      <c r="EPE4" s="208"/>
      <c r="EPF4" s="208"/>
      <c r="EPG4" s="208"/>
      <c r="EPH4" s="208"/>
      <c r="EPI4" s="208"/>
      <c r="EPJ4" s="208"/>
      <c r="EPK4" s="208"/>
      <c r="EPL4" s="208"/>
      <c r="EPM4" s="208"/>
      <c r="EPN4" s="208"/>
      <c r="EPO4" s="208"/>
      <c r="EPP4" s="208"/>
      <c r="EPQ4" s="208"/>
      <c r="EPR4" s="208"/>
      <c r="EPS4" s="208"/>
      <c r="EPT4" s="208"/>
      <c r="EPU4" s="208"/>
      <c r="EPV4" s="208"/>
      <c r="EPW4" s="208"/>
      <c r="EPX4" s="208"/>
      <c r="EPY4" s="208"/>
      <c r="EPZ4" s="208"/>
      <c r="EQA4" s="208"/>
      <c r="EQB4" s="208"/>
      <c r="EQC4" s="208"/>
      <c r="EQD4" s="208"/>
      <c r="EQE4" s="208"/>
      <c r="EQF4" s="208"/>
      <c r="EQG4" s="208"/>
      <c r="EQH4" s="208"/>
      <c r="EQI4" s="208"/>
      <c r="EQJ4" s="208"/>
      <c r="EQK4" s="208"/>
      <c r="EQL4" s="208"/>
      <c r="EQM4" s="208"/>
      <c r="EQN4" s="208"/>
      <c r="EQO4" s="208"/>
      <c r="EQP4" s="208"/>
      <c r="EQQ4" s="208"/>
      <c r="EQR4" s="208"/>
      <c r="EQS4" s="208"/>
      <c r="EQT4" s="208"/>
      <c r="EQU4" s="208"/>
      <c r="EQV4" s="208"/>
      <c r="EQW4" s="208"/>
      <c r="EQX4" s="208"/>
      <c r="EQY4" s="208"/>
      <c r="EQZ4" s="208"/>
      <c r="ERA4" s="208"/>
      <c r="ERB4" s="208"/>
      <c r="ERC4" s="208"/>
      <c r="ERD4" s="208"/>
      <c r="ERE4" s="208"/>
      <c r="ERF4" s="208"/>
      <c r="ERG4" s="208"/>
      <c r="ERH4" s="208"/>
      <c r="ERI4" s="208"/>
      <c r="ERJ4" s="208"/>
      <c r="ERK4" s="208"/>
      <c r="ERL4" s="208"/>
      <c r="ERM4" s="208"/>
      <c r="ERN4" s="208"/>
      <c r="ERO4" s="208"/>
      <c r="ERP4" s="208"/>
      <c r="ERQ4" s="208"/>
      <c r="ERR4" s="208"/>
      <c r="ERS4" s="208"/>
      <c r="ERT4" s="208"/>
      <c r="ERU4" s="208"/>
      <c r="ERV4" s="208"/>
      <c r="ERW4" s="208"/>
      <c r="ERX4" s="208"/>
      <c r="ERY4" s="208"/>
      <c r="ERZ4" s="208"/>
      <c r="ESA4" s="208"/>
      <c r="ESB4" s="208"/>
      <c r="ESC4" s="208"/>
      <c r="ESD4" s="208"/>
      <c r="ESE4" s="208"/>
      <c r="ESF4" s="208"/>
      <c r="ESG4" s="208"/>
      <c r="ESH4" s="208"/>
      <c r="ESI4" s="208"/>
      <c r="ESJ4" s="208"/>
      <c r="ESK4" s="208"/>
      <c r="ESL4" s="208"/>
      <c r="ESM4" s="208"/>
      <c r="ESN4" s="208"/>
      <c r="ESO4" s="208"/>
      <c r="ESP4" s="208"/>
      <c r="ESQ4" s="208"/>
      <c r="ESR4" s="208"/>
      <c r="ESS4" s="208"/>
      <c r="EST4" s="208"/>
      <c r="ESU4" s="208"/>
      <c r="ESV4" s="208"/>
      <c r="ESW4" s="208"/>
      <c r="ESX4" s="208"/>
      <c r="ESY4" s="208"/>
      <c r="ESZ4" s="208"/>
      <c r="ETA4" s="208"/>
      <c r="ETB4" s="208"/>
      <c r="ETC4" s="208"/>
      <c r="ETD4" s="208"/>
      <c r="ETE4" s="208"/>
      <c r="ETF4" s="208"/>
      <c r="ETG4" s="208"/>
      <c r="ETH4" s="208"/>
      <c r="ETI4" s="208"/>
      <c r="ETJ4" s="208"/>
      <c r="ETK4" s="208"/>
      <c r="ETL4" s="208"/>
      <c r="ETM4" s="208"/>
      <c r="ETN4" s="208"/>
      <c r="ETO4" s="208"/>
      <c r="ETP4" s="208"/>
      <c r="ETQ4" s="208"/>
      <c r="ETR4" s="208"/>
      <c r="ETS4" s="208"/>
      <c r="ETT4" s="208"/>
      <c r="ETU4" s="208"/>
      <c r="ETV4" s="208"/>
      <c r="ETW4" s="208"/>
      <c r="ETX4" s="208"/>
      <c r="ETY4" s="208"/>
      <c r="ETZ4" s="208"/>
      <c r="EUA4" s="208"/>
      <c r="EUB4" s="208"/>
      <c r="EUC4" s="208"/>
      <c r="EUD4" s="208"/>
      <c r="EUE4" s="208"/>
      <c r="EUF4" s="208"/>
      <c r="EUG4" s="208"/>
      <c r="EUH4" s="208"/>
      <c r="EUI4" s="208"/>
      <c r="EUJ4" s="208"/>
      <c r="EUK4" s="208"/>
      <c r="EUL4" s="208"/>
      <c r="EUM4" s="208"/>
      <c r="EUN4" s="208"/>
      <c r="EUO4" s="208"/>
      <c r="EUP4" s="208"/>
      <c r="EUQ4" s="208"/>
      <c r="EUR4" s="208"/>
      <c r="EUS4" s="208"/>
      <c r="EUT4" s="208"/>
      <c r="EUU4" s="208"/>
      <c r="EUV4" s="208"/>
      <c r="EUW4" s="208"/>
      <c r="EUX4" s="208"/>
      <c r="EUY4" s="208"/>
      <c r="EUZ4" s="208"/>
      <c r="EVA4" s="208"/>
      <c r="EVB4" s="208"/>
      <c r="EVC4" s="208"/>
      <c r="EVD4" s="208"/>
      <c r="EVE4" s="208"/>
      <c r="EVF4" s="208"/>
      <c r="EVG4" s="208"/>
      <c r="EVH4" s="208"/>
      <c r="EVI4" s="208"/>
      <c r="EVJ4" s="208"/>
      <c r="EVK4" s="208"/>
      <c r="EVL4" s="208"/>
      <c r="EVM4" s="208"/>
      <c r="EVN4" s="208"/>
      <c r="EVO4" s="208"/>
      <c r="EVP4" s="208"/>
      <c r="EVQ4" s="208"/>
      <c r="EVR4" s="208"/>
      <c r="EVS4" s="208"/>
      <c r="EVT4" s="208"/>
      <c r="EVU4" s="208"/>
      <c r="EVV4" s="208"/>
      <c r="EVW4" s="208"/>
      <c r="EVX4" s="208"/>
      <c r="EVY4" s="208"/>
      <c r="EVZ4" s="208"/>
      <c r="EWA4" s="208"/>
      <c r="EWB4" s="208"/>
      <c r="EWC4" s="208"/>
      <c r="EWD4" s="208"/>
      <c r="EWE4" s="208"/>
      <c r="EWF4" s="208"/>
      <c r="EWG4" s="208"/>
      <c r="EWH4" s="208"/>
      <c r="EWI4" s="208"/>
      <c r="EWJ4" s="208"/>
      <c r="EWK4" s="208"/>
      <c r="EWL4" s="208"/>
      <c r="EWM4" s="208"/>
      <c r="EWN4" s="208"/>
      <c r="EWO4" s="208"/>
      <c r="EWP4" s="208"/>
      <c r="EWQ4" s="208"/>
      <c r="EWR4" s="208"/>
      <c r="EWS4" s="208"/>
      <c r="EWT4" s="208"/>
      <c r="EWU4" s="208"/>
      <c r="EWV4" s="208"/>
      <c r="EWW4" s="208"/>
      <c r="EWX4" s="208"/>
      <c r="EWY4" s="208"/>
      <c r="EWZ4" s="208"/>
      <c r="EXA4" s="208"/>
      <c r="EXB4" s="208"/>
      <c r="EXC4" s="208"/>
      <c r="EXD4" s="208"/>
      <c r="EXE4" s="208"/>
      <c r="EXF4" s="208"/>
      <c r="EXG4" s="208"/>
      <c r="EXH4" s="208"/>
      <c r="EXI4" s="208"/>
      <c r="EXJ4" s="208"/>
      <c r="EXK4" s="208"/>
      <c r="EXL4" s="208"/>
      <c r="EXM4" s="208"/>
      <c r="EXN4" s="208"/>
      <c r="EXO4" s="208"/>
      <c r="EXP4" s="208"/>
      <c r="EXQ4" s="208"/>
      <c r="EXR4" s="208"/>
      <c r="EXS4" s="208"/>
      <c r="EXT4" s="208"/>
      <c r="EXU4" s="208"/>
      <c r="EXV4" s="208"/>
      <c r="EXW4" s="208"/>
      <c r="EXX4" s="208"/>
      <c r="EXY4" s="208"/>
      <c r="EXZ4" s="208"/>
      <c r="EYA4" s="208"/>
      <c r="EYB4" s="208"/>
      <c r="EYC4" s="208"/>
      <c r="EYD4" s="208"/>
      <c r="EYE4" s="208"/>
      <c r="EYF4" s="208"/>
      <c r="EYG4" s="208"/>
      <c r="EYH4" s="208"/>
      <c r="EYI4" s="208"/>
      <c r="EYJ4" s="208"/>
      <c r="EYK4" s="208"/>
      <c r="EYL4" s="208"/>
      <c r="EYM4" s="208"/>
      <c r="EYN4" s="208"/>
      <c r="EYO4" s="208"/>
      <c r="EYP4" s="208"/>
      <c r="EYQ4" s="208"/>
      <c r="EYR4" s="208"/>
      <c r="EYS4" s="208"/>
      <c r="EYT4" s="208"/>
      <c r="EYU4" s="208"/>
      <c r="EYV4" s="208"/>
      <c r="EYW4" s="208"/>
      <c r="EYX4" s="208"/>
      <c r="EYY4" s="208"/>
      <c r="EYZ4" s="208"/>
      <c r="EZA4" s="208"/>
      <c r="EZB4" s="208"/>
      <c r="EZC4" s="208"/>
      <c r="EZD4" s="208"/>
      <c r="EZE4" s="208"/>
      <c r="EZF4" s="208"/>
      <c r="EZG4" s="208"/>
      <c r="EZH4" s="208"/>
      <c r="EZI4" s="208"/>
      <c r="EZJ4" s="208"/>
      <c r="EZK4" s="208"/>
      <c r="EZL4" s="208"/>
      <c r="EZM4" s="208"/>
      <c r="EZN4" s="208"/>
      <c r="EZO4" s="208"/>
      <c r="EZP4" s="208"/>
      <c r="EZQ4" s="208"/>
      <c r="EZR4" s="208"/>
      <c r="EZS4" s="208"/>
      <c r="EZT4" s="208"/>
      <c r="EZU4" s="208"/>
      <c r="EZV4" s="208"/>
      <c r="EZW4" s="208"/>
      <c r="EZX4" s="208"/>
      <c r="EZY4" s="208"/>
      <c r="EZZ4" s="208"/>
      <c r="FAA4" s="208"/>
      <c r="FAB4" s="208"/>
      <c r="FAC4" s="208"/>
      <c r="FAD4" s="208"/>
      <c r="FAE4" s="208"/>
      <c r="FAF4" s="208"/>
      <c r="FAG4" s="208"/>
      <c r="FAH4" s="208"/>
      <c r="FAI4" s="208"/>
      <c r="FAJ4" s="208"/>
      <c r="FAK4" s="208"/>
      <c r="FAL4" s="208"/>
      <c r="FAM4" s="208"/>
      <c r="FAN4" s="208"/>
      <c r="FAO4" s="208"/>
      <c r="FAP4" s="208"/>
      <c r="FAQ4" s="208"/>
      <c r="FAR4" s="208"/>
      <c r="FAS4" s="208"/>
      <c r="FAT4" s="208"/>
      <c r="FAU4" s="208"/>
      <c r="FAV4" s="208"/>
      <c r="FAW4" s="208"/>
      <c r="FAX4" s="208"/>
      <c r="FAY4" s="208"/>
      <c r="FAZ4" s="208"/>
      <c r="FBA4" s="208"/>
      <c r="FBB4" s="208"/>
      <c r="FBC4" s="208"/>
      <c r="FBD4" s="208"/>
      <c r="FBE4" s="208"/>
      <c r="FBF4" s="208"/>
      <c r="FBG4" s="208"/>
      <c r="FBH4" s="208"/>
      <c r="FBI4" s="208"/>
      <c r="FBJ4" s="208"/>
      <c r="FBK4" s="208"/>
      <c r="FBL4" s="208"/>
      <c r="FBM4" s="208"/>
      <c r="FBN4" s="208"/>
      <c r="FBO4" s="208"/>
      <c r="FBP4" s="208"/>
      <c r="FBQ4" s="208"/>
      <c r="FBR4" s="208"/>
      <c r="FBS4" s="208"/>
      <c r="FBT4" s="208"/>
      <c r="FBU4" s="208"/>
      <c r="FBV4" s="208"/>
      <c r="FBW4" s="208"/>
      <c r="FBX4" s="208"/>
      <c r="FBY4" s="208"/>
      <c r="FBZ4" s="208"/>
      <c r="FCA4" s="208"/>
      <c r="FCB4" s="208"/>
      <c r="FCC4" s="208"/>
      <c r="FCD4" s="208"/>
      <c r="FCE4" s="208"/>
      <c r="FCF4" s="208"/>
      <c r="FCG4" s="208"/>
      <c r="FCH4" s="208"/>
      <c r="FCI4" s="208"/>
      <c r="FCJ4" s="208"/>
      <c r="FCK4" s="208"/>
      <c r="FCL4" s="208"/>
      <c r="FCM4" s="208"/>
      <c r="FCN4" s="208"/>
      <c r="FCO4" s="208"/>
      <c r="FCP4" s="208"/>
      <c r="FCQ4" s="208"/>
      <c r="FCR4" s="208"/>
      <c r="FCS4" s="208"/>
      <c r="FCT4" s="208"/>
      <c r="FCU4" s="208"/>
      <c r="FCV4" s="208"/>
      <c r="FCW4" s="208"/>
      <c r="FCX4" s="208"/>
      <c r="FCY4" s="208"/>
      <c r="FCZ4" s="208"/>
      <c r="FDA4" s="208"/>
      <c r="FDB4" s="208"/>
      <c r="FDC4" s="208"/>
      <c r="FDD4" s="208"/>
      <c r="FDE4" s="208"/>
      <c r="FDF4" s="208"/>
      <c r="FDG4" s="208"/>
      <c r="FDH4" s="208"/>
      <c r="FDI4" s="208"/>
      <c r="FDJ4" s="208"/>
      <c r="FDK4" s="208"/>
      <c r="FDL4" s="208"/>
      <c r="FDM4" s="208"/>
      <c r="FDN4" s="208"/>
      <c r="FDO4" s="208"/>
      <c r="FDP4" s="208"/>
      <c r="FDQ4" s="208"/>
      <c r="FDR4" s="208"/>
      <c r="FDS4" s="208"/>
      <c r="FDT4" s="208"/>
      <c r="FDU4" s="208"/>
      <c r="FDV4" s="208"/>
      <c r="FDW4" s="208"/>
      <c r="FDX4" s="208"/>
      <c r="FDY4" s="208"/>
      <c r="FDZ4" s="208"/>
      <c r="FEA4" s="208"/>
      <c r="FEB4" s="208"/>
      <c r="FEC4" s="208"/>
      <c r="FED4" s="208"/>
      <c r="FEE4" s="208"/>
      <c r="FEF4" s="208"/>
      <c r="FEG4" s="208"/>
      <c r="FEH4" s="208"/>
      <c r="FEI4" s="208"/>
      <c r="FEJ4" s="208"/>
      <c r="FEK4" s="208"/>
      <c r="FEL4" s="208"/>
      <c r="FEM4" s="208"/>
      <c r="FEN4" s="208"/>
      <c r="FEO4" s="208"/>
      <c r="FEP4" s="208"/>
      <c r="FEQ4" s="208"/>
      <c r="FER4" s="208"/>
      <c r="FES4" s="208"/>
      <c r="FET4" s="208"/>
      <c r="FEU4" s="208"/>
      <c r="FEV4" s="208"/>
      <c r="FEW4" s="208"/>
      <c r="FEX4" s="208"/>
      <c r="FEY4" s="208"/>
      <c r="FEZ4" s="208"/>
      <c r="FFA4" s="208"/>
      <c r="FFB4" s="208"/>
      <c r="FFC4" s="208"/>
      <c r="FFD4" s="208"/>
      <c r="FFE4" s="208"/>
      <c r="FFF4" s="208"/>
      <c r="FFG4" s="208"/>
      <c r="FFH4" s="208"/>
      <c r="FFI4" s="208"/>
      <c r="FFJ4" s="208"/>
      <c r="FFK4" s="208"/>
      <c r="FFL4" s="208"/>
      <c r="FFM4" s="208"/>
      <c r="FFN4" s="208"/>
      <c r="FFO4" s="208"/>
      <c r="FFP4" s="208"/>
      <c r="FFQ4" s="208"/>
      <c r="FFR4" s="208"/>
      <c r="FFS4" s="208"/>
      <c r="FFT4" s="208"/>
      <c r="FFU4" s="208"/>
      <c r="FFV4" s="208"/>
      <c r="FFW4" s="208"/>
      <c r="FFX4" s="208"/>
      <c r="FFY4" s="208"/>
      <c r="FFZ4" s="208"/>
      <c r="FGA4" s="208"/>
      <c r="FGB4" s="208"/>
      <c r="FGC4" s="208"/>
      <c r="FGD4" s="208"/>
      <c r="FGE4" s="208"/>
      <c r="FGF4" s="208"/>
      <c r="FGG4" s="208"/>
      <c r="FGH4" s="208"/>
      <c r="FGI4" s="208"/>
      <c r="FGJ4" s="208"/>
      <c r="FGK4" s="208"/>
      <c r="FGL4" s="208"/>
      <c r="FGM4" s="208"/>
      <c r="FGN4" s="208"/>
      <c r="FGO4" s="208"/>
      <c r="FGP4" s="208"/>
      <c r="FGQ4" s="208"/>
      <c r="FGR4" s="208"/>
      <c r="FGS4" s="208"/>
      <c r="FGT4" s="208"/>
      <c r="FGU4" s="208"/>
      <c r="FGV4" s="208"/>
      <c r="FGW4" s="208"/>
      <c r="FGX4" s="208"/>
      <c r="FGY4" s="208"/>
      <c r="FGZ4" s="208"/>
      <c r="FHA4" s="208"/>
      <c r="FHB4" s="208"/>
      <c r="FHC4" s="208"/>
      <c r="FHD4" s="208"/>
      <c r="FHE4" s="208"/>
      <c r="FHF4" s="208"/>
      <c r="FHG4" s="208"/>
      <c r="FHH4" s="208"/>
      <c r="FHI4" s="208"/>
      <c r="FHJ4" s="208"/>
      <c r="FHK4" s="208"/>
      <c r="FHL4" s="208"/>
      <c r="FHM4" s="208"/>
      <c r="FHN4" s="208"/>
      <c r="FHO4" s="208"/>
      <c r="FHP4" s="208"/>
      <c r="FHQ4" s="208"/>
      <c r="FHR4" s="208"/>
      <c r="FHS4" s="208"/>
      <c r="FHT4" s="208"/>
      <c r="FHU4" s="208"/>
      <c r="FHV4" s="208"/>
      <c r="FHW4" s="208"/>
      <c r="FHX4" s="208"/>
      <c r="FHY4" s="208"/>
      <c r="FHZ4" s="208"/>
      <c r="FIA4" s="208"/>
      <c r="FIB4" s="208"/>
      <c r="FIC4" s="208"/>
      <c r="FID4" s="208"/>
      <c r="FIE4" s="208"/>
      <c r="FIF4" s="208"/>
      <c r="FIG4" s="208"/>
      <c r="FIH4" s="208"/>
      <c r="FII4" s="208"/>
      <c r="FIJ4" s="208"/>
      <c r="FIK4" s="208"/>
      <c r="FIL4" s="208"/>
      <c r="FIM4" s="208"/>
      <c r="FIN4" s="208"/>
      <c r="FIO4" s="208"/>
      <c r="FIP4" s="208"/>
      <c r="FIQ4" s="208"/>
      <c r="FIR4" s="208"/>
      <c r="FIS4" s="208"/>
      <c r="FIT4" s="208"/>
      <c r="FIU4" s="208"/>
      <c r="FIV4" s="208"/>
      <c r="FIW4" s="208"/>
      <c r="FIX4" s="208"/>
      <c r="FIY4" s="208"/>
      <c r="FIZ4" s="208"/>
      <c r="FJA4" s="208"/>
      <c r="FJB4" s="208"/>
      <c r="FJC4" s="208"/>
      <c r="FJD4" s="208"/>
      <c r="FJE4" s="208"/>
      <c r="FJF4" s="208"/>
      <c r="FJG4" s="208"/>
      <c r="FJH4" s="208"/>
      <c r="FJI4" s="208"/>
      <c r="FJJ4" s="208"/>
      <c r="FJK4" s="208"/>
      <c r="FJL4" s="208"/>
      <c r="FJM4" s="208"/>
      <c r="FJN4" s="208"/>
      <c r="FJO4" s="208"/>
      <c r="FJP4" s="208"/>
      <c r="FJQ4" s="208"/>
      <c r="FJR4" s="208"/>
      <c r="FJS4" s="208"/>
      <c r="FJT4" s="208"/>
      <c r="FJU4" s="208"/>
      <c r="FJV4" s="208"/>
      <c r="FJW4" s="208"/>
      <c r="FJX4" s="208"/>
      <c r="FJY4" s="208"/>
      <c r="FJZ4" s="208"/>
      <c r="FKA4" s="208"/>
      <c r="FKB4" s="208"/>
      <c r="FKC4" s="208"/>
      <c r="FKD4" s="208"/>
      <c r="FKE4" s="208"/>
      <c r="FKF4" s="208"/>
      <c r="FKG4" s="208"/>
      <c r="FKH4" s="208"/>
      <c r="FKI4" s="208"/>
      <c r="FKJ4" s="208"/>
      <c r="FKK4" s="208"/>
      <c r="FKL4" s="208"/>
      <c r="FKM4" s="208"/>
      <c r="FKN4" s="208"/>
      <c r="FKO4" s="208"/>
      <c r="FKP4" s="208"/>
      <c r="FKQ4" s="208"/>
      <c r="FKR4" s="208"/>
      <c r="FKS4" s="208"/>
      <c r="FKT4" s="208"/>
      <c r="FKU4" s="208"/>
      <c r="FKV4" s="208"/>
      <c r="FKW4" s="208"/>
      <c r="FKX4" s="208"/>
      <c r="FKY4" s="208"/>
      <c r="FKZ4" s="208"/>
      <c r="FLA4" s="208"/>
      <c r="FLB4" s="208"/>
      <c r="FLC4" s="208"/>
      <c r="FLD4" s="208"/>
      <c r="FLE4" s="208"/>
      <c r="FLF4" s="208"/>
      <c r="FLG4" s="208"/>
      <c r="FLH4" s="208"/>
      <c r="FLI4" s="208"/>
      <c r="FLJ4" s="208"/>
      <c r="FLK4" s="208"/>
      <c r="FLL4" s="208"/>
      <c r="FLM4" s="208"/>
      <c r="FLN4" s="208"/>
      <c r="FLO4" s="208"/>
      <c r="FLP4" s="208"/>
      <c r="FLQ4" s="208"/>
      <c r="FLR4" s="208"/>
      <c r="FLS4" s="208"/>
      <c r="FLT4" s="208"/>
      <c r="FLU4" s="208"/>
      <c r="FLV4" s="208"/>
      <c r="FLW4" s="208"/>
      <c r="FLX4" s="208"/>
      <c r="FLY4" s="208"/>
      <c r="FLZ4" s="208"/>
      <c r="FMA4" s="208"/>
      <c r="FMB4" s="208"/>
      <c r="FMC4" s="208"/>
      <c r="FMD4" s="208"/>
      <c r="FME4" s="208"/>
      <c r="FMF4" s="208"/>
      <c r="FMG4" s="208"/>
      <c r="FMH4" s="208"/>
      <c r="FMI4" s="208"/>
      <c r="FMJ4" s="208"/>
      <c r="FMK4" s="208"/>
      <c r="FML4" s="208"/>
      <c r="FMM4" s="208"/>
      <c r="FMN4" s="208"/>
      <c r="FMO4" s="208"/>
      <c r="FMP4" s="208"/>
      <c r="FMQ4" s="208"/>
      <c r="FMR4" s="208"/>
      <c r="FMS4" s="208"/>
      <c r="FMT4" s="208"/>
      <c r="FMU4" s="208"/>
      <c r="FMV4" s="208"/>
      <c r="FMW4" s="208"/>
      <c r="FMX4" s="208"/>
      <c r="FMY4" s="208"/>
      <c r="FMZ4" s="208"/>
      <c r="FNA4" s="208"/>
      <c r="FNB4" s="208"/>
      <c r="FNC4" s="208"/>
      <c r="FND4" s="208"/>
      <c r="FNE4" s="208"/>
      <c r="FNF4" s="208"/>
      <c r="FNG4" s="208"/>
      <c r="FNH4" s="208"/>
      <c r="FNI4" s="208"/>
      <c r="FNJ4" s="208"/>
      <c r="FNK4" s="208"/>
      <c r="FNL4" s="208"/>
      <c r="FNM4" s="208"/>
      <c r="FNN4" s="208"/>
      <c r="FNO4" s="208"/>
      <c r="FNP4" s="208"/>
      <c r="FNQ4" s="208"/>
      <c r="FNR4" s="208"/>
      <c r="FNS4" s="208"/>
      <c r="FNT4" s="208"/>
      <c r="FNU4" s="208"/>
      <c r="FNV4" s="208"/>
      <c r="FNW4" s="208"/>
      <c r="FNX4" s="208"/>
      <c r="FNY4" s="208"/>
      <c r="FNZ4" s="208"/>
      <c r="FOA4" s="208"/>
      <c r="FOB4" s="208"/>
      <c r="FOC4" s="208"/>
      <c r="FOD4" s="208"/>
      <c r="FOE4" s="208"/>
      <c r="FOF4" s="208"/>
      <c r="FOG4" s="208"/>
      <c r="FOH4" s="208"/>
      <c r="FOI4" s="208"/>
      <c r="FOJ4" s="208"/>
      <c r="FOK4" s="208"/>
      <c r="FOL4" s="208"/>
      <c r="FOM4" s="208"/>
      <c r="FON4" s="208"/>
      <c r="FOO4" s="208"/>
      <c r="FOP4" s="208"/>
      <c r="FOQ4" s="208"/>
      <c r="FOR4" s="208"/>
      <c r="FOS4" s="208"/>
      <c r="FOT4" s="208"/>
      <c r="FOU4" s="208"/>
      <c r="FOV4" s="208"/>
      <c r="FOW4" s="208"/>
      <c r="FOX4" s="208"/>
      <c r="FOY4" s="208"/>
      <c r="FOZ4" s="208"/>
      <c r="FPA4" s="208"/>
      <c r="FPB4" s="208"/>
      <c r="FPC4" s="208"/>
      <c r="FPD4" s="208"/>
      <c r="FPE4" s="208"/>
      <c r="FPF4" s="208"/>
      <c r="FPG4" s="208"/>
      <c r="FPH4" s="208"/>
      <c r="FPI4" s="208"/>
      <c r="FPJ4" s="208"/>
      <c r="FPK4" s="208"/>
      <c r="FPL4" s="208"/>
      <c r="FPM4" s="208"/>
      <c r="FPN4" s="208"/>
      <c r="FPO4" s="208"/>
      <c r="FPP4" s="208"/>
      <c r="FPQ4" s="208"/>
      <c r="FPR4" s="208"/>
      <c r="FPS4" s="208"/>
      <c r="FPT4" s="208"/>
      <c r="FPU4" s="208"/>
      <c r="FPV4" s="208"/>
      <c r="FPW4" s="208"/>
      <c r="FPX4" s="208"/>
      <c r="FPY4" s="208"/>
      <c r="FPZ4" s="208"/>
      <c r="FQA4" s="208"/>
      <c r="FQB4" s="208"/>
      <c r="FQC4" s="208"/>
      <c r="FQD4" s="208"/>
      <c r="FQE4" s="208"/>
      <c r="FQF4" s="208"/>
      <c r="FQG4" s="208"/>
      <c r="FQH4" s="208"/>
      <c r="FQI4" s="208"/>
      <c r="FQJ4" s="208"/>
      <c r="FQK4" s="208"/>
      <c r="FQL4" s="208"/>
      <c r="FQM4" s="208"/>
      <c r="FQN4" s="208"/>
      <c r="FQO4" s="208"/>
      <c r="FQP4" s="208"/>
      <c r="FQQ4" s="208"/>
      <c r="FQR4" s="208"/>
      <c r="FQS4" s="208"/>
      <c r="FQT4" s="208"/>
      <c r="FQU4" s="208"/>
      <c r="FQV4" s="208"/>
      <c r="FQW4" s="208"/>
      <c r="FQX4" s="208"/>
      <c r="FQY4" s="208"/>
      <c r="FQZ4" s="208"/>
      <c r="FRA4" s="208"/>
      <c r="FRB4" s="208"/>
      <c r="FRC4" s="208"/>
      <c r="FRD4" s="208"/>
      <c r="FRE4" s="208"/>
      <c r="FRF4" s="208"/>
      <c r="FRG4" s="208"/>
      <c r="FRH4" s="208"/>
      <c r="FRI4" s="208"/>
      <c r="FRJ4" s="208"/>
      <c r="FRK4" s="208"/>
      <c r="FRL4" s="208"/>
      <c r="FRM4" s="208"/>
      <c r="FRN4" s="208"/>
      <c r="FRO4" s="208"/>
      <c r="FRP4" s="208"/>
      <c r="FRQ4" s="208"/>
      <c r="FRR4" s="208"/>
      <c r="FRS4" s="208"/>
      <c r="FRT4" s="208"/>
      <c r="FRU4" s="208"/>
      <c r="FRV4" s="208"/>
      <c r="FRW4" s="208"/>
      <c r="FRX4" s="208"/>
      <c r="FRY4" s="208"/>
      <c r="FRZ4" s="208"/>
      <c r="FSA4" s="208"/>
      <c r="FSB4" s="208"/>
      <c r="FSC4" s="208"/>
      <c r="FSD4" s="208"/>
      <c r="FSE4" s="208"/>
      <c r="FSF4" s="208"/>
      <c r="FSG4" s="208"/>
      <c r="FSH4" s="208"/>
      <c r="FSI4" s="208"/>
      <c r="FSJ4" s="208"/>
      <c r="FSK4" s="208"/>
      <c r="FSL4" s="208"/>
      <c r="FSM4" s="208"/>
      <c r="FSN4" s="208"/>
      <c r="FSO4" s="208"/>
      <c r="FSP4" s="208"/>
      <c r="FSQ4" s="208"/>
      <c r="FSR4" s="208"/>
      <c r="FSS4" s="208"/>
      <c r="FST4" s="208"/>
      <c r="FSU4" s="208"/>
      <c r="FSV4" s="208"/>
      <c r="FSW4" s="208"/>
      <c r="FSX4" s="208"/>
      <c r="FSY4" s="208"/>
      <c r="FSZ4" s="208"/>
      <c r="FTA4" s="208"/>
      <c r="FTB4" s="208"/>
      <c r="FTC4" s="208"/>
      <c r="FTD4" s="208"/>
      <c r="FTE4" s="208"/>
      <c r="FTF4" s="208"/>
      <c r="FTG4" s="208"/>
      <c r="FTH4" s="208"/>
      <c r="FTI4" s="208"/>
      <c r="FTJ4" s="208"/>
      <c r="FTK4" s="208"/>
      <c r="FTL4" s="208"/>
      <c r="FTM4" s="208"/>
      <c r="FTN4" s="208"/>
      <c r="FTO4" s="208"/>
      <c r="FTP4" s="208"/>
      <c r="FTQ4" s="208"/>
      <c r="FTR4" s="208"/>
      <c r="FTS4" s="208"/>
      <c r="FTT4" s="208"/>
      <c r="FTU4" s="208"/>
      <c r="FTV4" s="208"/>
      <c r="FTW4" s="208"/>
      <c r="FTX4" s="208"/>
      <c r="FTY4" s="208"/>
      <c r="FTZ4" s="208"/>
      <c r="FUA4" s="208"/>
      <c r="FUB4" s="208"/>
      <c r="FUC4" s="208"/>
      <c r="FUD4" s="208"/>
      <c r="FUE4" s="208"/>
      <c r="FUF4" s="208"/>
      <c r="FUG4" s="208"/>
      <c r="FUH4" s="208"/>
      <c r="FUI4" s="208"/>
      <c r="FUJ4" s="208"/>
      <c r="FUK4" s="208"/>
      <c r="FUL4" s="208"/>
      <c r="FUM4" s="208"/>
      <c r="FUN4" s="208"/>
      <c r="FUO4" s="208"/>
      <c r="FUP4" s="208"/>
      <c r="FUQ4" s="208"/>
      <c r="FUR4" s="208"/>
      <c r="FUS4" s="208"/>
      <c r="FUT4" s="208"/>
      <c r="FUU4" s="208"/>
      <c r="FUV4" s="208"/>
      <c r="FUW4" s="208"/>
      <c r="FUX4" s="208"/>
      <c r="FUY4" s="208"/>
      <c r="FUZ4" s="208"/>
      <c r="FVA4" s="208"/>
      <c r="FVB4" s="208"/>
      <c r="FVC4" s="208"/>
      <c r="FVD4" s="208"/>
      <c r="FVE4" s="208"/>
      <c r="FVF4" s="208"/>
      <c r="FVG4" s="208"/>
      <c r="FVH4" s="208"/>
      <c r="FVI4" s="208"/>
      <c r="FVJ4" s="208"/>
      <c r="FVK4" s="208"/>
      <c r="FVL4" s="208"/>
      <c r="FVM4" s="208"/>
      <c r="FVN4" s="208"/>
      <c r="FVO4" s="208"/>
      <c r="FVP4" s="208"/>
      <c r="FVQ4" s="208"/>
      <c r="FVR4" s="208"/>
      <c r="FVS4" s="208"/>
      <c r="FVT4" s="208"/>
      <c r="FVU4" s="208"/>
      <c r="FVV4" s="208"/>
      <c r="FVW4" s="208"/>
      <c r="FVX4" s="208"/>
      <c r="FVY4" s="208"/>
      <c r="FVZ4" s="208"/>
      <c r="FWA4" s="208"/>
      <c r="FWB4" s="208"/>
      <c r="FWC4" s="208"/>
      <c r="FWD4" s="208"/>
      <c r="FWE4" s="208"/>
      <c r="FWF4" s="208"/>
      <c r="FWG4" s="208"/>
      <c r="FWH4" s="208"/>
      <c r="FWI4" s="208"/>
      <c r="FWJ4" s="208"/>
      <c r="FWK4" s="208"/>
      <c r="FWL4" s="208"/>
      <c r="FWM4" s="208"/>
      <c r="FWN4" s="208"/>
      <c r="FWO4" s="208"/>
      <c r="FWP4" s="208"/>
      <c r="FWQ4" s="208"/>
      <c r="FWR4" s="208"/>
      <c r="FWS4" s="208"/>
      <c r="FWT4" s="208"/>
      <c r="FWU4" s="208"/>
      <c r="FWV4" s="208"/>
      <c r="FWW4" s="208"/>
      <c r="FWX4" s="208"/>
      <c r="FWY4" s="208"/>
      <c r="FWZ4" s="208"/>
      <c r="FXA4" s="208"/>
      <c r="FXB4" s="208"/>
      <c r="FXC4" s="208"/>
      <c r="FXD4" s="208"/>
      <c r="FXE4" s="208"/>
      <c r="FXF4" s="208"/>
      <c r="FXG4" s="208"/>
      <c r="FXH4" s="208"/>
      <c r="FXI4" s="208"/>
      <c r="FXJ4" s="208"/>
      <c r="FXK4" s="208"/>
      <c r="FXL4" s="208"/>
      <c r="FXM4" s="208"/>
      <c r="FXN4" s="208"/>
      <c r="FXO4" s="208"/>
      <c r="FXP4" s="208"/>
      <c r="FXQ4" s="208"/>
      <c r="FXR4" s="208"/>
      <c r="FXS4" s="208"/>
      <c r="FXT4" s="208"/>
      <c r="FXU4" s="208"/>
      <c r="FXV4" s="208"/>
      <c r="FXW4" s="208"/>
      <c r="FXX4" s="208"/>
      <c r="FXY4" s="208"/>
      <c r="FXZ4" s="208"/>
      <c r="FYA4" s="208"/>
      <c r="FYB4" s="208"/>
      <c r="FYC4" s="208"/>
      <c r="FYD4" s="208"/>
      <c r="FYE4" s="208"/>
      <c r="FYF4" s="208"/>
      <c r="FYG4" s="208"/>
      <c r="FYH4" s="208"/>
      <c r="FYI4" s="208"/>
      <c r="FYJ4" s="208"/>
      <c r="FYK4" s="208"/>
      <c r="FYL4" s="208"/>
      <c r="FYM4" s="208"/>
      <c r="FYN4" s="208"/>
      <c r="FYO4" s="208"/>
      <c r="FYP4" s="208"/>
      <c r="FYQ4" s="208"/>
      <c r="FYR4" s="208"/>
      <c r="FYS4" s="208"/>
      <c r="FYT4" s="208"/>
      <c r="FYU4" s="208"/>
      <c r="FYV4" s="208"/>
      <c r="FYW4" s="208"/>
      <c r="FYX4" s="208"/>
      <c r="FYY4" s="208"/>
      <c r="FYZ4" s="208"/>
      <c r="FZA4" s="208"/>
      <c r="FZB4" s="208"/>
      <c r="FZC4" s="208"/>
      <c r="FZD4" s="208"/>
      <c r="FZE4" s="208"/>
      <c r="FZF4" s="208"/>
      <c r="FZG4" s="208"/>
      <c r="FZH4" s="208"/>
      <c r="FZI4" s="208"/>
      <c r="FZJ4" s="208"/>
      <c r="FZK4" s="208"/>
      <c r="FZL4" s="208"/>
      <c r="FZM4" s="208"/>
      <c r="FZN4" s="208"/>
      <c r="FZO4" s="208"/>
      <c r="FZP4" s="208"/>
      <c r="FZQ4" s="208"/>
      <c r="FZR4" s="208"/>
      <c r="FZS4" s="208"/>
      <c r="FZT4" s="208"/>
      <c r="FZU4" s="208"/>
      <c r="FZV4" s="208"/>
      <c r="FZW4" s="208"/>
      <c r="FZX4" s="208"/>
      <c r="FZY4" s="208"/>
      <c r="FZZ4" s="208"/>
      <c r="GAA4" s="208"/>
      <c r="GAB4" s="208"/>
      <c r="GAC4" s="208"/>
      <c r="GAD4" s="208"/>
      <c r="GAE4" s="208"/>
      <c r="GAF4" s="208"/>
      <c r="GAG4" s="208"/>
      <c r="GAH4" s="208"/>
      <c r="GAI4" s="208"/>
      <c r="GAJ4" s="208"/>
      <c r="GAK4" s="208"/>
      <c r="GAL4" s="208"/>
      <c r="GAM4" s="208"/>
      <c r="GAN4" s="208"/>
      <c r="GAO4" s="208"/>
      <c r="GAP4" s="208"/>
      <c r="GAQ4" s="208"/>
      <c r="GAR4" s="208"/>
      <c r="GAS4" s="208"/>
      <c r="GAT4" s="208"/>
      <c r="GAU4" s="208"/>
      <c r="GAV4" s="208"/>
      <c r="GAW4" s="208"/>
      <c r="GAX4" s="208"/>
      <c r="GAY4" s="208"/>
      <c r="GAZ4" s="208"/>
      <c r="GBA4" s="208"/>
      <c r="GBB4" s="208"/>
      <c r="GBC4" s="208"/>
      <c r="GBD4" s="208"/>
      <c r="GBE4" s="208"/>
      <c r="GBF4" s="208"/>
      <c r="GBG4" s="208"/>
      <c r="GBH4" s="208"/>
      <c r="GBI4" s="208"/>
      <c r="GBJ4" s="208"/>
      <c r="GBK4" s="208"/>
      <c r="GBL4" s="208"/>
      <c r="GBM4" s="208"/>
      <c r="GBN4" s="208"/>
      <c r="GBO4" s="208"/>
      <c r="GBP4" s="208"/>
      <c r="GBQ4" s="208"/>
      <c r="GBR4" s="208"/>
      <c r="GBS4" s="208"/>
      <c r="GBT4" s="208"/>
      <c r="GBU4" s="208"/>
      <c r="GBV4" s="208"/>
      <c r="GBW4" s="208"/>
      <c r="GBX4" s="208"/>
      <c r="GBY4" s="208"/>
      <c r="GBZ4" s="208"/>
      <c r="GCA4" s="208"/>
      <c r="GCB4" s="208"/>
      <c r="GCC4" s="208"/>
      <c r="GCD4" s="208"/>
      <c r="GCE4" s="208"/>
      <c r="GCF4" s="208"/>
      <c r="GCG4" s="208"/>
      <c r="GCH4" s="208"/>
      <c r="GCI4" s="208"/>
      <c r="GCJ4" s="208"/>
      <c r="GCK4" s="208"/>
      <c r="GCL4" s="208"/>
      <c r="GCM4" s="208"/>
      <c r="GCN4" s="208"/>
      <c r="GCO4" s="208"/>
      <c r="GCP4" s="208"/>
      <c r="GCQ4" s="208"/>
      <c r="GCR4" s="208"/>
      <c r="GCS4" s="208"/>
      <c r="GCT4" s="208"/>
      <c r="GCU4" s="208"/>
      <c r="GCV4" s="208"/>
      <c r="GCW4" s="208"/>
      <c r="GCX4" s="208"/>
      <c r="GCY4" s="208"/>
      <c r="GCZ4" s="208"/>
      <c r="GDA4" s="208"/>
      <c r="GDB4" s="208"/>
      <c r="GDC4" s="208"/>
      <c r="GDD4" s="208"/>
      <c r="GDE4" s="208"/>
      <c r="GDF4" s="208"/>
      <c r="GDG4" s="208"/>
      <c r="GDH4" s="208"/>
      <c r="GDI4" s="208"/>
      <c r="GDJ4" s="208"/>
      <c r="GDK4" s="208"/>
      <c r="GDL4" s="208"/>
      <c r="GDM4" s="208"/>
      <c r="GDN4" s="208"/>
      <c r="GDO4" s="208"/>
      <c r="GDP4" s="208"/>
      <c r="GDQ4" s="208"/>
      <c r="GDR4" s="208"/>
      <c r="GDS4" s="208"/>
      <c r="GDT4" s="208"/>
      <c r="GDU4" s="208"/>
      <c r="GDV4" s="208"/>
      <c r="GDW4" s="208"/>
      <c r="GDX4" s="208"/>
      <c r="GDY4" s="208"/>
      <c r="GDZ4" s="208"/>
      <c r="GEA4" s="208"/>
      <c r="GEB4" s="208"/>
      <c r="GEC4" s="208"/>
      <c r="GED4" s="208"/>
      <c r="GEE4" s="208"/>
      <c r="GEF4" s="208"/>
      <c r="GEG4" s="208"/>
      <c r="GEH4" s="208"/>
      <c r="GEI4" s="208"/>
      <c r="GEJ4" s="208"/>
      <c r="GEK4" s="208"/>
      <c r="GEL4" s="208"/>
      <c r="GEM4" s="208"/>
      <c r="GEN4" s="208"/>
      <c r="GEO4" s="208"/>
      <c r="GEP4" s="208"/>
      <c r="GEQ4" s="208"/>
      <c r="GER4" s="208"/>
      <c r="GES4" s="208"/>
      <c r="GET4" s="208"/>
      <c r="GEU4" s="208"/>
      <c r="GEV4" s="208"/>
      <c r="GEW4" s="208"/>
      <c r="GEX4" s="208"/>
      <c r="GEY4" s="208"/>
      <c r="GEZ4" s="208"/>
      <c r="GFA4" s="208"/>
      <c r="GFB4" s="208"/>
      <c r="GFC4" s="208"/>
      <c r="GFD4" s="208"/>
      <c r="GFE4" s="208"/>
      <c r="GFF4" s="208"/>
      <c r="GFG4" s="208"/>
      <c r="GFH4" s="208"/>
      <c r="GFI4" s="208"/>
      <c r="GFJ4" s="208"/>
      <c r="GFK4" s="208"/>
      <c r="GFL4" s="208"/>
      <c r="GFM4" s="208"/>
      <c r="GFN4" s="208"/>
      <c r="GFO4" s="208"/>
      <c r="GFP4" s="208"/>
      <c r="GFQ4" s="208"/>
      <c r="GFR4" s="208"/>
      <c r="GFS4" s="208"/>
      <c r="GFT4" s="208"/>
      <c r="GFU4" s="208"/>
      <c r="GFV4" s="208"/>
      <c r="GFW4" s="208"/>
      <c r="GFX4" s="208"/>
      <c r="GFY4" s="208"/>
      <c r="GFZ4" s="208"/>
      <c r="GGA4" s="208"/>
      <c r="GGB4" s="208"/>
      <c r="GGC4" s="208"/>
      <c r="GGD4" s="208"/>
      <c r="GGE4" s="208"/>
      <c r="GGF4" s="208"/>
      <c r="GGG4" s="208"/>
      <c r="GGH4" s="208"/>
      <c r="GGI4" s="208"/>
      <c r="GGJ4" s="208"/>
      <c r="GGK4" s="208"/>
      <c r="GGL4" s="208"/>
      <c r="GGM4" s="208"/>
      <c r="GGN4" s="208"/>
      <c r="GGO4" s="208"/>
      <c r="GGP4" s="208"/>
      <c r="GGQ4" s="208"/>
      <c r="GGR4" s="208"/>
      <c r="GGS4" s="208"/>
      <c r="GGT4" s="208"/>
      <c r="GGU4" s="208"/>
      <c r="GGV4" s="208"/>
      <c r="GGW4" s="208"/>
      <c r="GGX4" s="208"/>
      <c r="GGY4" s="208"/>
      <c r="GGZ4" s="208"/>
      <c r="GHA4" s="208"/>
      <c r="GHB4" s="208"/>
      <c r="GHC4" s="208"/>
      <c r="GHD4" s="208"/>
      <c r="GHE4" s="208"/>
      <c r="GHF4" s="208"/>
      <c r="GHG4" s="208"/>
      <c r="GHH4" s="208"/>
      <c r="GHI4" s="208"/>
      <c r="GHJ4" s="208"/>
      <c r="GHK4" s="208"/>
      <c r="GHL4" s="208"/>
      <c r="GHM4" s="208"/>
      <c r="GHN4" s="208"/>
      <c r="GHO4" s="208"/>
      <c r="GHP4" s="208"/>
      <c r="GHQ4" s="208"/>
      <c r="GHR4" s="208"/>
      <c r="GHS4" s="208"/>
      <c r="GHT4" s="208"/>
      <c r="GHU4" s="208"/>
      <c r="GHV4" s="208"/>
      <c r="GHW4" s="208"/>
      <c r="GHX4" s="208"/>
      <c r="GHY4" s="208"/>
      <c r="GHZ4" s="208"/>
      <c r="GIA4" s="208"/>
      <c r="GIB4" s="208"/>
      <c r="GIC4" s="208"/>
      <c r="GID4" s="208"/>
      <c r="GIE4" s="208"/>
      <c r="GIF4" s="208"/>
      <c r="GIG4" s="208"/>
      <c r="GIH4" s="208"/>
      <c r="GII4" s="208"/>
      <c r="GIJ4" s="208"/>
      <c r="GIK4" s="208"/>
      <c r="GIL4" s="208"/>
      <c r="GIM4" s="208"/>
      <c r="GIN4" s="208"/>
      <c r="GIO4" s="208"/>
      <c r="GIP4" s="208"/>
      <c r="GIQ4" s="208"/>
      <c r="GIR4" s="208"/>
      <c r="GIS4" s="208"/>
      <c r="GIT4" s="208"/>
      <c r="GIU4" s="208"/>
      <c r="GIV4" s="208"/>
      <c r="GIW4" s="208"/>
      <c r="GIX4" s="208"/>
      <c r="GIY4" s="208"/>
      <c r="GIZ4" s="208"/>
      <c r="GJA4" s="208"/>
      <c r="GJB4" s="208"/>
      <c r="GJC4" s="208"/>
      <c r="GJD4" s="208"/>
      <c r="GJE4" s="208"/>
      <c r="GJF4" s="208"/>
      <c r="GJG4" s="208"/>
      <c r="GJH4" s="208"/>
      <c r="GJI4" s="208"/>
      <c r="GJJ4" s="208"/>
      <c r="GJK4" s="208"/>
      <c r="GJL4" s="208"/>
      <c r="GJM4" s="208"/>
      <c r="GJN4" s="208"/>
      <c r="GJO4" s="208"/>
      <c r="GJP4" s="208"/>
      <c r="GJQ4" s="208"/>
      <c r="GJR4" s="208"/>
      <c r="GJS4" s="208"/>
      <c r="GJT4" s="208"/>
      <c r="GJU4" s="208"/>
      <c r="GJV4" s="208"/>
      <c r="GJW4" s="208"/>
      <c r="GJX4" s="208"/>
      <c r="GJY4" s="208"/>
      <c r="GJZ4" s="208"/>
      <c r="GKA4" s="208"/>
      <c r="GKB4" s="208"/>
      <c r="GKC4" s="208"/>
      <c r="GKD4" s="208"/>
      <c r="GKE4" s="208"/>
      <c r="GKF4" s="208"/>
      <c r="GKG4" s="208"/>
      <c r="GKH4" s="208"/>
      <c r="GKI4" s="208"/>
      <c r="GKJ4" s="208"/>
      <c r="GKK4" s="208"/>
      <c r="GKL4" s="208"/>
      <c r="GKM4" s="208"/>
      <c r="GKN4" s="208"/>
      <c r="GKO4" s="208"/>
      <c r="GKP4" s="208"/>
      <c r="GKQ4" s="208"/>
      <c r="GKR4" s="208"/>
      <c r="GKS4" s="208"/>
      <c r="GKT4" s="208"/>
      <c r="GKU4" s="208"/>
      <c r="GKV4" s="208"/>
      <c r="GKW4" s="208"/>
      <c r="GKX4" s="208"/>
      <c r="GKY4" s="208"/>
      <c r="GKZ4" s="208"/>
      <c r="GLA4" s="208"/>
      <c r="GLB4" s="208"/>
      <c r="GLC4" s="208"/>
      <c r="GLD4" s="208"/>
      <c r="GLE4" s="208"/>
      <c r="GLF4" s="208"/>
      <c r="GLG4" s="208"/>
      <c r="GLH4" s="208"/>
      <c r="GLI4" s="208"/>
      <c r="GLJ4" s="208"/>
      <c r="GLK4" s="208"/>
      <c r="GLL4" s="208"/>
      <c r="GLM4" s="208"/>
      <c r="GLN4" s="208"/>
      <c r="GLO4" s="208"/>
      <c r="GLP4" s="208"/>
      <c r="GLQ4" s="208"/>
      <c r="GLR4" s="208"/>
      <c r="GLS4" s="208"/>
      <c r="GLT4" s="208"/>
      <c r="GLU4" s="208"/>
      <c r="GLV4" s="208"/>
      <c r="GLW4" s="208"/>
      <c r="GLX4" s="208"/>
      <c r="GLY4" s="208"/>
      <c r="GLZ4" s="208"/>
      <c r="GMA4" s="208"/>
      <c r="GMB4" s="208"/>
      <c r="GMC4" s="208"/>
      <c r="GMD4" s="208"/>
      <c r="GME4" s="208"/>
      <c r="GMF4" s="208"/>
      <c r="GMG4" s="208"/>
      <c r="GMH4" s="208"/>
      <c r="GMI4" s="208"/>
      <c r="GMJ4" s="208"/>
      <c r="GMK4" s="208"/>
      <c r="GML4" s="208"/>
      <c r="GMM4" s="208"/>
      <c r="GMN4" s="208"/>
      <c r="GMO4" s="208"/>
      <c r="GMP4" s="208"/>
      <c r="GMQ4" s="208"/>
      <c r="GMR4" s="208"/>
      <c r="GMS4" s="208"/>
      <c r="GMT4" s="208"/>
      <c r="GMU4" s="208"/>
      <c r="GMV4" s="208"/>
      <c r="GMW4" s="208"/>
      <c r="GMX4" s="208"/>
      <c r="GMY4" s="208"/>
      <c r="GMZ4" s="208"/>
      <c r="GNA4" s="208"/>
      <c r="GNB4" s="208"/>
      <c r="GNC4" s="208"/>
      <c r="GND4" s="208"/>
      <c r="GNE4" s="208"/>
      <c r="GNF4" s="208"/>
      <c r="GNG4" s="208"/>
      <c r="GNH4" s="208"/>
      <c r="GNI4" s="208"/>
      <c r="GNJ4" s="208"/>
      <c r="GNK4" s="208"/>
      <c r="GNL4" s="208"/>
      <c r="GNM4" s="208"/>
      <c r="GNN4" s="208"/>
      <c r="GNO4" s="208"/>
      <c r="GNP4" s="208"/>
      <c r="GNQ4" s="208"/>
      <c r="GNR4" s="208"/>
      <c r="GNS4" s="208"/>
      <c r="GNT4" s="208"/>
      <c r="GNU4" s="208"/>
      <c r="GNV4" s="208"/>
      <c r="GNW4" s="208"/>
      <c r="GNX4" s="208"/>
      <c r="GNY4" s="208"/>
      <c r="GNZ4" s="208"/>
      <c r="GOA4" s="208"/>
      <c r="GOB4" s="208"/>
      <c r="GOC4" s="208"/>
      <c r="GOD4" s="208"/>
      <c r="GOE4" s="208"/>
      <c r="GOF4" s="208"/>
      <c r="GOG4" s="208"/>
      <c r="GOH4" s="208"/>
      <c r="GOI4" s="208"/>
      <c r="GOJ4" s="208"/>
      <c r="GOK4" s="208"/>
      <c r="GOL4" s="208"/>
      <c r="GOM4" s="208"/>
      <c r="GON4" s="208"/>
      <c r="GOO4" s="208"/>
      <c r="GOP4" s="208"/>
      <c r="GOQ4" s="208"/>
      <c r="GOR4" s="208"/>
      <c r="GOS4" s="208"/>
      <c r="GOT4" s="208"/>
      <c r="GOU4" s="208"/>
      <c r="GOV4" s="208"/>
      <c r="GOW4" s="208"/>
      <c r="GOX4" s="208"/>
      <c r="GOY4" s="208"/>
      <c r="GOZ4" s="208"/>
      <c r="GPA4" s="208"/>
      <c r="GPB4" s="208"/>
      <c r="GPC4" s="208"/>
      <c r="GPD4" s="208"/>
      <c r="GPE4" s="208"/>
      <c r="GPF4" s="208"/>
      <c r="GPG4" s="208"/>
      <c r="GPH4" s="208"/>
      <c r="GPI4" s="208"/>
      <c r="GPJ4" s="208"/>
      <c r="GPK4" s="208"/>
      <c r="GPL4" s="208"/>
      <c r="GPM4" s="208"/>
      <c r="GPN4" s="208"/>
      <c r="GPO4" s="208"/>
      <c r="GPP4" s="208"/>
      <c r="GPQ4" s="208"/>
      <c r="GPR4" s="208"/>
      <c r="GPS4" s="208"/>
      <c r="GPT4" s="208"/>
      <c r="GPU4" s="208"/>
      <c r="GPV4" s="208"/>
      <c r="GPW4" s="208"/>
      <c r="GPX4" s="208"/>
      <c r="GPY4" s="208"/>
      <c r="GPZ4" s="208"/>
      <c r="GQA4" s="208"/>
      <c r="GQB4" s="208"/>
      <c r="GQC4" s="208"/>
      <c r="GQD4" s="208"/>
      <c r="GQE4" s="208"/>
      <c r="GQF4" s="208"/>
      <c r="GQG4" s="208"/>
      <c r="GQH4" s="208"/>
      <c r="GQI4" s="208"/>
      <c r="GQJ4" s="208"/>
      <c r="GQK4" s="208"/>
      <c r="GQL4" s="208"/>
      <c r="GQM4" s="208"/>
      <c r="GQN4" s="208"/>
      <c r="GQO4" s="208"/>
      <c r="GQP4" s="208"/>
      <c r="GQQ4" s="208"/>
      <c r="GQR4" s="208"/>
      <c r="GQS4" s="208"/>
      <c r="GQT4" s="208"/>
      <c r="GQU4" s="208"/>
      <c r="GQV4" s="208"/>
      <c r="GQW4" s="208"/>
      <c r="GQX4" s="208"/>
      <c r="GQY4" s="208"/>
      <c r="GQZ4" s="208"/>
      <c r="GRA4" s="208"/>
      <c r="GRB4" s="208"/>
      <c r="GRC4" s="208"/>
      <c r="GRD4" s="208"/>
      <c r="GRE4" s="208"/>
      <c r="GRF4" s="208"/>
      <c r="GRG4" s="208"/>
      <c r="GRH4" s="208"/>
      <c r="GRI4" s="208"/>
      <c r="GRJ4" s="208"/>
      <c r="GRK4" s="208"/>
      <c r="GRL4" s="208"/>
      <c r="GRM4" s="208"/>
      <c r="GRN4" s="208"/>
      <c r="GRO4" s="208"/>
      <c r="GRP4" s="208"/>
      <c r="GRQ4" s="208"/>
      <c r="GRR4" s="208"/>
      <c r="GRS4" s="208"/>
      <c r="GRT4" s="208"/>
      <c r="GRU4" s="208"/>
      <c r="GRV4" s="208"/>
      <c r="GRW4" s="208"/>
      <c r="GRX4" s="208"/>
      <c r="GRY4" s="208"/>
      <c r="GRZ4" s="208"/>
      <c r="GSA4" s="208"/>
      <c r="GSB4" s="208"/>
      <c r="GSC4" s="208"/>
      <c r="GSD4" s="208"/>
      <c r="GSE4" s="208"/>
      <c r="GSF4" s="208"/>
      <c r="GSG4" s="208"/>
      <c r="GSH4" s="208"/>
      <c r="GSI4" s="208"/>
      <c r="GSJ4" s="208"/>
      <c r="GSK4" s="208"/>
      <c r="GSL4" s="208"/>
      <c r="GSM4" s="208"/>
      <c r="GSN4" s="208"/>
      <c r="GSO4" s="208"/>
      <c r="GSP4" s="208"/>
      <c r="GSQ4" s="208"/>
      <c r="GSR4" s="208"/>
      <c r="GSS4" s="208"/>
      <c r="GST4" s="208"/>
      <c r="GSU4" s="208"/>
      <c r="GSV4" s="208"/>
      <c r="GSW4" s="208"/>
      <c r="GSX4" s="208"/>
      <c r="GSY4" s="208"/>
      <c r="GSZ4" s="208"/>
      <c r="GTA4" s="208"/>
      <c r="GTB4" s="208"/>
      <c r="GTC4" s="208"/>
      <c r="GTD4" s="208"/>
      <c r="GTE4" s="208"/>
      <c r="GTF4" s="208"/>
      <c r="GTG4" s="208"/>
      <c r="GTH4" s="208"/>
      <c r="GTI4" s="208"/>
      <c r="GTJ4" s="208"/>
      <c r="GTK4" s="208"/>
      <c r="GTL4" s="208"/>
      <c r="GTM4" s="208"/>
      <c r="GTN4" s="208"/>
      <c r="GTO4" s="208"/>
      <c r="GTP4" s="208"/>
      <c r="GTQ4" s="208"/>
      <c r="GTR4" s="208"/>
      <c r="GTS4" s="208"/>
      <c r="GTT4" s="208"/>
      <c r="GTU4" s="208"/>
      <c r="GTV4" s="208"/>
      <c r="GTW4" s="208"/>
      <c r="GTX4" s="208"/>
      <c r="GTY4" s="208"/>
      <c r="GTZ4" s="208"/>
      <c r="GUA4" s="208"/>
      <c r="GUB4" s="208"/>
      <c r="GUC4" s="208"/>
      <c r="GUD4" s="208"/>
      <c r="GUE4" s="208"/>
      <c r="GUF4" s="208"/>
      <c r="GUG4" s="208"/>
      <c r="GUH4" s="208"/>
      <c r="GUI4" s="208"/>
      <c r="GUJ4" s="208"/>
      <c r="GUK4" s="208"/>
      <c r="GUL4" s="208"/>
      <c r="GUM4" s="208"/>
      <c r="GUN4" s="208"/>
      <c r="GUO4" s="208"/>
      <c r="GUP4" s="208"/>
      <c r="GUQ4" s="208"/>
      <c r="GUR4" s="208"/>
      <c r="GUS4" s="208"/>
      <c r="GUT4" s="208"/>
      <c r="GUU4" s="208"/>
      <c r="GUV4" s="208"/>
      <c r="GUW4" s="208"/>
      <c r="GUX4" s="208"/>
      <c r="GUY4" s="208"/>
      <c r="GUZ4" s="208"/>
      <c r="GVA4" s="208"/>
      <c r="GVB4" s="208"/>
      <c r="GVC4" s="208"/>
      <c r="GVD4" s="208"/>
      <c r="GVE4" s="208"/>
      <c r="GVF4" s="208"/>
      <c r="GVG4" s="208"/>
      <c r="GVH4" s="208"/>
      <c r="GVI4" s="208"/>
      <c r="GVJ4" s="208"/>
      <c r="GVK4" s="208"/>
      <c r="GVL4" s="208"/>
      <c r="GVM4" s="208"/>
      <c r="GVN4" s="208"/>
      <c r="GVO4" s="208"/>
      <c r="GVP4" s="208"/>
      <c r="GVQ4" s="208"/>
      <c r="GVR4" s="208"/>
      <c r="GVS4" s="208"/>
      <c r="GVT4" s="208"/>
      <c r="GVU4" s="208"/>
      <c r="GVV4" s="208"/>
      <c r="GVW4" s="208"/>
      <c r="GVX4" s="208"/>
      <c r="GVY4" s="208"/>
      <c r="GVZ4" s="208"/>
      <c r="GWA4" s="208"/>
      <c r="GWB4" s="208"/>
      <c r="GWC4" s="208"/>
      <c r="GWD4" s="208"/>
      <c r="GWE4" s="208"/>
      <c r="GWF4" s="208"/>
      <c r="GWG4" s="208"/>
      <c r="GWH4" s="208"/>
      <c r="GWI4" s="208"/>
      <c r="GWJ4" s="208"/>
      <c r="GWK4" s="208"/>
      <c r="GWL4" s="208"/>
      <c r="GWM4" s="208"/>
      <c r="GWN4" s="208"/>
      <c r="GWO4" s="208"/>
      <c r="GWP4" s="208"/>
      <c r="GWQ4" s="208"/>
      <c r="GWR4" s="208"/>
      <c r="GWS4" s="208"/>
      <c r="GWT4" s="208"/>
      <c r="GWU4" s="208"/>
      <c r="GWV4" s="208"/>
      <c r="GWW4" s="208"/>
      <c r="GWX4" s="208"/>
      <c r="GWY4" s="208"/>
      <c r="GWZ4" s="208"/>
      <c r="GXA4" s="208"/>
      <c r="GXB4" s="208"/>
      <c r="GXC4" s="208"/>
      <c r="GXD4" s="208"/>
      <c r="GXE4" s="208"/>
      <c r="GXF4" s="208"/>
      <c r="GXG4" s="208"/>
      <c r="GXH4" s="208"/>
      <c r="GXI4" s="208"/>
      <c r="GXJ4" s="208"/>
      <c r="GXK4" s="208"/>
      <c r="GXL4" s="208"/>
      <c r="GXM4" s="208"/>
      <c r="GXN4" s="208"/>
      <c r="GXO4" s="208"/>
      <c r="GXP4" s="208"/>
      <c r="GXQ4" s="208"/>
      <c r="GXR4" s="208"/>
      <c r="GXS4" s="208"/>
      <c r="GXT4" s="208"/>
      <c r="GXU4" s="208"/>
      <c r="GXV4" s="208"/>
      <c r="GXW4" s="208"/>
      <c r="GXX4" s="208"/>
      <c r="GXY4" s="208"/>
      <c r="GXZ4" s="208"/>
      <c r="GYA4" s="208"/>
      <c r="GYB4" s="208"/>
      <c r="GYC4" s="208"/>
      <c r="GYD4" s="208"/>
      <c r="GYE4" s="208"/>
      <c r="GYF4" s="208"/>
      <c r="GYG4" s="208"/>
      <c r="GYH4" s="208"/>
      <c r="GYI4" s="208"/>
      <c r="GYJ4" s="208"/>
      <c r="GYK4" s="208"/>
      <c r="GYL4" s="208"/>
      <c r="GYM4" s="208"/>
      <c r="GYN4" s="208"/>
      <c r="GYO4" s="208"/>
      <c r="GYP4" s="208"/>
      <c r="GYQ4" s="208"/>
      <c r="GYR4" s="208"/>
      <c r="GYS4" s="208"/>
      <c r="GYT4" s="208"/>
      <c r="GYU4" s="208"/>
      <c r="GYV4" s="208"/>
      <c r="GYW4" s="208"/>
      <c r="GYX4" s="208"/>
      <c r="GYY4" s="208"/>
      <c r="GYZ4" s="208"/>
      <c r="GZA4" s="208"/>
      <c r="GZB4" s="208"/>
      <c r="GZC4" s="208"/>
      <c r="GZD4" s="208"/>
      <c r="GZE4" s="208"/>
      <c r="GZF4" s="208"/>
      <c r="GZG4" s="208"/>
      <c r="GZH4" s="208"/>
      <c r="GZI4" s="208"/>
      <c r="GZJ4" s="208"/>
      <c r="GZK4" s="208"/>
      <c r="GZL4" s="208"/>
      <c r="GZM4" s="208"/>
      <c r="GZN4" s="208"/>
      <c r="GZO4" s="208"/>
      <c r="GZP4" s="208"/>
      <c r="GZQ4" s="208"/>
      <c r="GZR4" s="208"/>
      <c r="GZS4" s="208"/>
      <c r="GZT4" s="208"/>
      <c r="GZU4" s="208"/>
      <c r="GZV4" s="208"/>
      <c r="GZW4" s="208"/>
      <c r="GZX4" s="208"/>
      <c r="GZY4" s="208"/>
      <c r="GZZ4" s="208"/>
      <c r="HAA4" s="208"/>
      <c r="HAB4" s="208"/>
      <c r="HAC4" s="208"/>
      <c r="HAD4" s="208"/>
      <c r="HAE4" s="208"/>
      <c r="HAF4" s="208"/>
      <c r="HAG4" s="208"/>
      <c r="HAH4" s="208"/>
      <c r="HAI4" s="208"/>
      <c r="HAJ4" s="208"/>
      <c r="HAK4" s="208"/>
      <c r="HAL4" s="208"/>
      <c r="HAM4" s="208"/>
      <c r="HAN4" s="208"/>
      <c r="HAO4" s="208"/>
      <c r="HAP4" s="208"/>
      <c r="HAQ4" s="208"/>
      <c r="HAR4" s="208"/>
      <c r="HAS4" s="208"/>
      <c r="HAT4" s="208"/>
      <c r="HAU4" s="208"/>
      <c r="HAV4" s="208"/>
      <c r="HAW4" s="208"/>
      <c r="HAX4" s="208"/>
      <c r="HAY4" s="208"/>
      <c r="HAZ4" s="208"/>
      <c r="HBA4" s="208"/>
      <c r="HBB4" s="208"/>
      <c r="HBC4" s="208"/>
      <c r="HBD4" s="208"/>
      <c r="HBE4" s="208"/>
      <c r="HBF4" s="208"/>
      <c r="HBG4" s="208"/>
      <c r="HBH4" s="208"/>
      <c r="HBI4" s="208"/>
      <c r="HBJ4" s="208"/>
      <c r="HBK4" s="208"/>
      <c r="HBL4" s="208"/>
      <c r="HBM4" s="208"/>
      <c r="HBN4" s="208"/>
      <c r="HBO4" s="208"/>
      <c r="HBP4" s="208"/>
      <c r="HBQ4" s="208"/>
      <c r="HBR4" s="208"/>
      <c r="HBS4" s="208"/>
      <c r="HBT4" s="208"/>
      <c r="HBU4" s="208"/>
      <c r="HBV4" s="208"/>
      <c r="HBW4" s="208"/>
      <c r="HBX4" s="208"/>
      <c r="HBY4" s="208"/>
      <c r="HBZ4" s="208"/>
      <c r="HCA4" s="208"/>
      <c r="HCB4" s="208"/>
      <c r="HCC4" s="208"/>
      <c r="HCD4" s="208"/>
      <c r="HCE4" s="208"/>
      <c r="HCF4" s="208"/>
      <c r="HCG4" s="208"/>
      <c r="HCH4" s="208"/>
      <c r="HCI4" s="208"/>
      <c r="HCJ4" s="208"/>
      <c r="HCK4" s="208"/>
      <c r="HCL4" s="208"/>
      <c r="HCM4" s="208"/>
      <c r="HCN4" s="208"/>
      <c r="HCO4" s="208"/>
      <c r="HCP4" s="208"/>
      <c r="HCQ4" s="208"/>
      <c r="HCR4" s="208"/>
      <c r="HCS4" s="208"/>
      <c r="HCT4" s="208"/>
      <c r="HCU4" s="208"/>
      <c r="HCV4" s="208"/>
      <c r="HCW4" s="208"/>
      <c r="HCX4" s="208"/>
      <c r="HCY4" s="208"/>
      <c r="HCZ4" s="208"/>
      <c r="HDA4" s="208"/>
      <c r="HDB4" s="208"/>
      <c r="HDC4" s="208"/>
      <c r="HDD4" s="208"/>
      <c r="HDE4" s="208"/>
      <c r="HDF4" s="208"/>
      <c r="HDG4" s="208"/>
      <c r="HDH4" s="208"/>
      <c r="HDI4" s="208"/>
      <c r="HDJ4" s="208"/>
      <c r="HDK4" s="208"/>
      <c r="HDL4" s="208"/>
      <c r="HDM4" s="208"/>
      <c r="HDN4" s="208"/>
      <c r="HDO4" s="208"/>
      <c r="HDP4" s="208"/>
      <c r="HDQ4" s="208"/>
      <c r="HDR4" s="208"/>
      <c r="HDS4" s="208"/>
      <c r="HDT4" s="208"/>
      <c r="HDU4" s="208"/>
      <c r="HDV4" s="208"/>
      <c r="HDW4" s="208"/>
      <c r="HDX4" s="208"/>
      <c r="HDY4" s="208"/>
      <c r="HDZ4" s="208"/>
      <c r="HEA4" s="208"/>
      <c r="HEB4" s="208"/>
      <c r="HEC4" s="208"/>
      <c r="HED4" s="208"/>
      <c r="HEE4" s="208"/>
      <c r="HEF4" s="208"/>
      <c r="HEG4" s="208"/>
      <c r="HEH4" s="208"/>
      <c r="HEI4" s="208"/>
      <c r="HEJ4" s="208"/>
      <c r="HEK4" s="208"/>
      <c r="HEL4" s="208"/>
      <c r="HEM4" s="208"/>
      <c r="HEN4" s="208"/>
      <c r="HEO4" s="208"/>
      <c r="HEP4" s="208"/>
      <c r="HEQ4" s="208"/>
      <c r="HER4" s="208"/>
      <c r="HES4" s="208"/>
      <c r="HET4" s="208"/>
      <c r="HEU4" s="208"/>
      <c r="HEV4" s="208"/>
      <c r="HEW4" s="208"/>
      <c r="HEX4" s="208"/>
      <c r="HEY4" s="208"/>
      <c r="HEZ4" s="208"/>
      <c r="HFA4" s="208"/>
      <c r="HFB4" s="208"/>
      <c r="HFC4" s="208"/>
      <c r="HFD4" s="208"/>
      <c r="HFE4" s="208"/>
      <c r="HFF4" s="208"/>
      <c r="HFG4" s="208"/>
      <c r="HFH4" s="208"/>
      <c r="HFI4" s="208"/>
      <c r="HFJ4" s="208"/>
      <c r="HFK4" s="208"/>
      <c r="HFL4" s="208"/>
      <c r="HFM4" s="208"/>
      <c r="HFN4" s="208"/>
      <c r="HFO4" s="208"/>
      <c r="HFP4" s="208"/>
      <c r="HFQ4" s="208"/>
      <c r="HFR4" s="208"/>
      <c r="HFS4" s="208"/>
      <c r="HFT4" s="208"/>
      <c r="HFU4" s="208"/>
      <c r="HFV4" s="208"/>
      <c r="HFW4" s="208"/>
      <c r="HFX4" s="208"/>
      <c r="HFY4" s="208"/>
      <c r="HFZ4" s="208"/>
      <c r="HGA4" s="208"/>
      <c r="HGB4" s="208"/>
      <c r="HGC4" s="208"/>
      <c r="HGD4" s="208"/>
      <c r="HGE4" s="208"/>
      <c r="HGF4" s="208"/>
      <c r="HGG4" s="208"/>
      <c r="HGH4" s="208"/>
      <c r="HGI4" s="208"/>
      <c r="HGJ4" s="208"/>
      <c r="HGK4" s="208"/>
      <c r="HGL4" s="208"/>
      <c r="HGM4" s="208"/>
      <c r="HGN4" s="208"/>
      <c r="HGO4" s="208"/>
      <c r="HGP4" s="208"/>
      <c r="HGQ4" s="208"/>
      <c r="HGR4" s="208"/>
      <c r="HGS4" s="208"/>
      <c r="HGT4" s="208"/>
      <c r="HGU4" s="208"/>
      <c r="HGV4" s="208"/>
      <c r="HGW4" s="208"/>
      <c r="HGX4" s="208"/>
      <c r="HGY4" s="208"/>
      <c r="HGZ4" s="208"/>
      <c r="HHA4" s="208"/>
      <c r="HHB4" s="208"/>
      <c r="HHC4" s="208"/>
      <c r="HHD4" s="208"/>
      <c r="HHE4" s="208"/>
      <c r="HHF4" s="208"/>
      <c r="HHG4" s="208"/>
      <c r="HHH4" s="208"/>
      <c r="HHI4" s="208"/>
      <c r="HHJ4" s="208"/>
      <c r="HHK4" s="208"/>
      <c r="HHL4" s="208"/>
      <c r="HHM4" s="208"/>
      <c r="HHN4" s="208"/>
      <c r="HHO4" s="208"/>
      <c r="HHP4" s="208"/>
      <c r="HHQ4" s="208"/>
      <c r="HHR4" s="208"/>
      <c r="HHS4" s="208"/>
      <c r="HHT4" s="208"/>
      <c r="HHU4" s="208"/>
      <c r="HHV4" s="208"/>
      <c r="HHW4" s="208"/>
      <c r="HHX4" s="208"/>
      <c r="HHY4" s="208"/>
      <c r="HHZ4" s="208"/>
      <c r="HIA4" s="208"/>
      <c r="HIB4" s="208"/>
      <c r="HIC4" s="208"/>
      <c r="HID4" s="208"/>
      <c r="HIE4" s="208"/>
      <c r="HIF4" s="208"/>
      <c r="HIG4" s="208"/>
      <c r="HIH4" s="208"/>
      <c r="HII4" s="208"/>
      <c r="HIJ4" s="208"/>
      <c r="HIK4" s="208"/>
      <c r="HIL4" s="208"/>
      <c r="HIM4" s="208"/>
      <c r="HIN4" s="208"/>
      <c r="HIO4" s="208"/>
      <c r="HIP4" s="208"/>
      <c r="HIQ4" s="208"/>
      <c r="HIR4" s="208"/>
      <c r="HIS4" s="208"/>
      <c r="HIT4" s="208"/>
      <c r="HIU4" s="208"/>
      <c r="HIV4" s="208"/>
      <c r="HIW4" s="208"/>
      <c r="HIX4" s="208"/>
      <c r="HIY4" s="208"/>
      <c r="HIZ4" s="208"/>
      <c r="HJA4" s="208"/>
      <c r="HJB4" s="208"/>
      <c r="HJC4" s="208"/>
      <c r="HJD4" s="208"/>
      <c r="HJE4" s="208"/>
      <c r="HJF4" s="208"/>
      <c r="HJG4" s="208"/>
      <c r="HJH4" s="208"/>
      <c r="HJI4" s="208"/>
      <c r="HJJ4" s="208"/>
      <c r="HJK4" s="208"/>
      <c r="HJL4" s="208"/>
      <c r="HJM4" s="208"/>
      <c r="HJN4" s="208"/>
      <c r="HJO4" s="208"/>
      <c r="HJP4" s="208"/>
      <c r="HJQ4" s="208"/>
      <c r="HJR4" s="208"/>
      <c r="HJS4" s="208"/>
      <c r="HJT4" s="208"/>
      <c r="HJU4" s="208"/>
      <c r="HJV4" s="208"/>
      <c r="HJW4" s="208"/>
      <c r="HJX4" s="208"/>
      <c r="HJY4" s="208"/>
      <c r="HJZ4" s="208"/>
      <c r="HKA4" s="208"/>
      <c r="HKB4" s="208"/>
      <c r="HKC4" s="208"/>
      <c r="HKD4" s="208"/>
      <c r="HKE4" s="208"/>
      <c r="HKF4" s="208"/>
      <c r="HKG4" s="208"/>
      <c r="HKH4" s="208"/>
      <c r="HKI4" s="208"/>
      <c r="HKJ4" s="208"/>
      <c r="HKK4" s="208"/>
      <c r="HKL4" s="208"/>
      <c r="HKM4" s="208"/>
      <c r="HKN4" s="208"/>
      <c r="HKO4" s="208"/>
      <c r="HKP4" s="208"/>
      <c r="HKQ4" s="208"/>
      <c r="HKR4" s="208"/>
      <c r="HKS4" s="208"/>
      <c r="HKT4" s="208"/>
      <c r="HKU4" s="208"/>
      <c r="HKV4" s="208"/>
      <c r="HKW4" s="208"/>
      <c r="HKX4" s="208"/>
      <c r="HKY4" s="208"/>
      <c r="HKZ4" s="208"/>
      <c r="HLA4" s="208"/>
      <c r="HLB4" s="208"/>
      <c r="HLC4" s="208"/>
      <c r="HLD4" s="208"/>
      <c r="HLE4" s="208"/>
      <c r="HLF4" s="208"/>
      <c r="HLG4" s="208"/>
      <c r="HLH4" s="208"/>
      <c r="HLI4" s="208"/>
      <c r="HLJ4" s="208"/>
      <c r="HLK4" s="208"/>
      <c r="HLL4" s="208"/>
      <c r="HLM4" s="208"/>
      <c r="HLN4" s="208"/>
      <c r="HLO4" s="208"/>
      <c r="HLP4" s="208"/>
      <c r="HLQ4" s="208"/>
      <c r="HLR4" s="208"/>
      <c r="HLS4" s="208"/>
      <c r="HLT4" s="208"/>
      <c r="HLU4" s="208"/>
      <c r="HLV4" s="208"/>
      <c r="HLW4" s="208"/>
      <c r="HLX4" s="208"/>
      <c r="HLY4" s="208"/>
      <c r="HLZ4" s="208"/>
      <c r="HMA4" s="208"/>
      <c r="HMB4" s="208"/>
      <c r="HMC4" s="208"/>
      <c r="HMD4" s="208"/>
      <c r="HME4" s="208"/>
      <c r="HMF4" s="208"/>
      <c r="HMG4" s="208"/>
      <c r="HMH4" s="208"/>
      <c r="HMI4" s="208"/>
      <c r="HMJ4" s="208"/>
      <c r="HMK4" s="208"/>
      <c r="HML4" s="208"/>
      <c r="HMM4" s="208"/>
      <c r="HMN4" s="208"/>
      <c r="HMO4" s="208"/>
      <c r="HMP4" s="208"/>
      <c r="HMQ4" s="208"/>
      <c r="HMR4" s="208"/>
      <c r="HMS4" s="208"/>
      <c r="HMT4" s="208"/>
      <c r="HMU4" s="208"/>
      <c r="HMV4" s="208"/>
      <c r="HMW4" s="208"/>
      <c r="HMX4" s="208"/>
      <c r="HMY4" s="208"/>
      <c r="HMZ4" s="208"/>
      <c r="HNA4" s="208"/>
      <c r="HNB4" s="208"/>
      <c r="HNC4" s="208"/>
      <c r="HND4" s="208"/>
      <c r="HNE4" s="208"/>
      <c r="HNF4" s="208"/>
      <c r="HNG4" s="208"/>
      <c r="HNH4" s="208"/>
      <c r="HNI4" s="208"/>
      <c r="HNJ4" s="208"/>
      <c r="HNK4" s="208"/>
      <c r="HNL4" s="208"/>
      <c r="HNM4" s="208"/>
      <c r="HNN4" s="208"/>
      <c r="HNO4" s="208"/>
      <c r="HNP4" s="208"/>
      <c r="HNQ4" s="208"/>
      <c r="HNR4" s="208"/>
      <c r="HNS4" s="208"/>
      <c r="HNT4" s="208"/>
      <c r="HNU4" s="208"/>
      <c r="HNV4" s="208"/>
      <c r="HNW4" s="208"/>
      <c r="HNX4" s="208"/>
      <c r="HNY4" s="208"/>
      <c r="HNZ4" s="208"/>
      <c r="HOA4" s="208"/>
      <c r="HOB4" s="208"/>
      <c r="HOC4" s="208"/>
      <c r="HOD4" s="208"/>
      <c r="HOE4" s="208"/>
      <c r="HOF4" s="208"/>
      <c r="HOG4" s="208"/>
      <c r="HOH4" s="208"/>
      <c r="HOI4" s="208"/>
      <c r="HOJ4" s="208"/>
      <c r="HOK4" s="208"/>
      <c r="HOL4" s="208"/>
      <c r="HOM4" s="208"/>
      <c r="HON4" s="208"/>
      <c r="HOO4" s="208"/>
      <c r="HOP4" s="208"/>
      <c r="HOQ4" s="208"/>
      <c r="HOR4" s="208"/>
      <c r="HOS4" s="208"/>
      <c r="HOT4" s="208"/>
      <c r="HOU4" s="208"/>
      <c r="HOV4" s="208"/>
      <c r="HOW4" s="208"/>
      <c r="HOX4" s="208"/>
      <c r="HOY4" s="208"/>
      <c r="HOZ4" s="208"/>
      <c r="HPA4" s="208"/>
      <c r="HPB4" s="208"/>
      <c r="HPC4" s="208"/>
      <c r="HPD4" s="208"/>
      <c r="HPE4" s="208"/>
      <c r="HPF4" s="208"/>
      <c r="HPG4" s="208"/>
      <c r="HPH4" s="208"/>
      <c r="HPI4" s="208"/>
      <c r="HPJ4" s="208"/>
      <c r="HPK4" s="208"/>
      <c r="HPL4" s="208"/>
      <c r="HPM4" s="208"/>
      <c r="HPN4" s="208"/>
      <c r="HPO4" s="208"/>
      <c r="HPP4" s="208"/>
      <c r="HPQ4" s="208"/>
      <c r="HPR4" s="208"/>
      <c r="HPS4" s="208"/>
      <c r="HPT4" s="208"/>
      <c r="HPU4" s="208"/>
      <c r="HPV4" s="208"/>
      <c r="HPW4" s="208"/>
      <c r="HPX4" s="208"/>
      <c r="HPY4" s="208"/>
      <c r="HPZ4" s="208"/>
      <c r="HQA4" s="208"/>
      <c r="HQB4" s="208"/>
      <c r="HQC4" s="208"/>
      <c r="HQD4" s="208"/>
      <c r="HQE4" s="208"/>
      <c r="HQF4" s="208"/>
      <c r="HQG4" s="208"/>
      <c r="HQH4" s="208"/>
      <c r="HQI4" s="208"/>
      <c r="HQJ4" s="208"/>
      <c r="HQK4" s="208"/>
      <c r="HQL4" s="208"/>
      <c r="HQM4" s="208"/>
      <c r="HQN4" s="208"/>
      <c r="HQO4" s="208"/>
      <c r="HQP4" s="208"/>
      <c r="HQQ4" s="208"/>
      <c r="HQR4" s="208"/>
      <c r="HQS4" s="208"/>
      <c r="HQT4" s="208"/>
      <c r="HQU4" s="208"/>
      <c r="HQV4" s="208"/>
      <c r="HQW4" s="208"/>
      <c r="HQX4" s="208"/>
      <c r="HQY4" s="208"/>
      <c r="HQZ4" s="208"/>
      <c r="HRA4" s="208"/>
      <c r="HRB4" s="208"/>
      <c r="HRC4" s="208"/>
      <c r="HRD4" s="208"/>
      <c r="HRE4" s="208"/>
      <c r="HRF4" s="208"/>
      <c r="HRG4" s="208"/>
      <c r="HRH4" s="208"/>
      <c r="HRI4" s="208"/>
      <c r="HRJ4" s="208"/>
      <c r="HRK4" s="208"/>
      <c r="HRL4" s="208"/>
      <c r="HRM4" s="208"/>
      <c r="HRN4" s="208"/>
      <c r="HRO4" s="208"/>
      <c r="HRP4" s="208"/>
      <c r="HRQ4" s="208"/>
      <c r="HRR4" s="208"/>
      <c r="HRS4" s="208"/>
      <c r="HRT4" s="208"/>
      <c r="HRU4" s="208"/>
      <c r="HRV4" s="208"/>
      <c r="HRW4" s="208"/>
      <c r="HRX4" s="208"/>
      <c r="HRY4" s="208"/>
      <c r="HRZ4" s="208"/>
      <c r="HSA4" s="208"/>
      <c r="HSB4" s="208"/>
      <c r="HSC4" s="208"/>
      <c r="HSD4" s="208"/>
      <c r="HSE4" s="208"/>
      <c r="HSF4" s="208"/>
      <c r="HSG4" s="208"/>
      <c r="HSH4" s="208"/>
      <c r="HSI4" s="208"/>
      <c r="HSJ4" s="208"/>
      <c r="HSK4" s="208"/>
      <c r="HSL4" s="208"/>
      <c r="HSM4" s="208"/>
      <c r="HSN4" s="208"/>
      <c r="HSO4" s="208"/>
      <c r="HSP4" s="208"/>
      <c r="HSQ4" s="208"/>
      <c r="HSR4" s="208"/>
      <c r="HSS4" s="208"/>
      <c r="HST4" s="208"/>
      <c r="HSU4" s="208"/>
      <c r="HSV4" s="208"/>
      <c r="HSW4" s="208"/>
      <c r="HSX4" s="208"/>
      <c r="HSY4" s="208"/>
      <c r="HSZ4" s="208"/>
      <c r="HTA4" s="208"/>
      <c r="HTB4" s="208"/>
      <c r="HTC4" s="208"/>
      <c r="HTD4" s="208"/>
      <c r="HTE4" s="208"/>
      <c r="HTF4" s="208"/>
      <c r="HTG4" s="208"/>
      <c r="HTH4" s="208"/>
      <c r="HTI4" s="208"/>
      <c r="HTJ4" s="208"/>
      <c r="HTK4" s="208"/>
      <c r="HTL4" s="208"/>
      <c r="HTM4" s="208"/>
      <c r="HTN4" s="208"/>
      <c r="HTO4" s="208"/>
      <c r="HTP4" s="208"/>
      <c r="HTQ4" s="208"/>
      <c r="HTR4" s="208"/>
      <c r="HTS4" s="208"/>
      <c r="HTT4" s="208"/>
      <c r="HTU4" s="208"/>
      <c r="HTV4" s="208"/>
      <c r="HTW4" s="208"/>
      <c r="HTX4" s="208"/>
      <c r="HTY4" s="208"/>
      <c r="HTZ4" s="208"/>
      <c r="HUA4" s="208"/>
      <c r="HUB4" s="208"/>
      <c r="HUC4" s="208"/>
      <c r="HUD4" s="208"/>
      <c r="HUE4" s="208"/>
      <c r="HUF4" s="208"/>
      <c r="HUG4" s="208"/>
      <c r="HUH4" s="208"/>
      <c r="HUI4" s="208"/>
      <c r="HUJ4" s="208"/>
      <c r="HUK4" s="208"/>
      <c r="HUL4" s="208"/>
      <c r="HUM4" s="208"/>
      <c r="HUN4" s="208"/>
      <c r="HUO4" s="208"/>
      <c r="HUP4" s="208"/>
      <c r="HUQ4" s="208"/>
      <c r="HUR4" s="208"/>
      <c r="HUS4" s="208"/>
      <c r="HUT4" s="208"/>
      <c r="HUU4" s="208"/>
      <c r="HUV4" s="208"/>
      <c r="HUW4" s="208"/>
      <c r="HUX4" s="208"/>
      <c r="HUY4" s="208"/>
      <c r="HUZ4" s="208"/>
      <c r="HVA4" s="208"/>
      <c r="HVB4" s="208"/>
      <c r="HVC4" s="208"/>
      <c r="HVD4" s="208"/>
      <c r="HVE4" s="208"/>
      <c r="HVF4" s="208"/>
      <c r="HVG4" s="208"/>
      <c r="HVH4" s="208"/>
      <c r="HVI4" s="208"/>
      <c r="HVJ4" s="208"/>
      <c r="HVK4" s="208"/>
      <c r="HVL4" s="208"/>
      <c r="HVM4" s="208"/>
      <c r="HVN4" s="208"/>
      <c r="HVO4" s="208"/>
      <c r="HVP4" s="208"/>
      <c r="HVQ4" s="208"/>
      <c r="HVR4" s="208"/>
      <c r="HVS4" s="208"/>
      <c r="HVT4" s="208"/>
      <c r="HVU4" s="208"/>
      <c r="HVV4" s="208"/>
      <c r="HVW4" s="208"/>
      <c r="HVX4" s="208"/>
      <c r="HVY4" s="208"/>
      <c r="HVZ4" s="208"/>
      <c r="HWA4" s="208"/>
      <c r="HWB4" s="208"/>
      <c r="HWC4" s="208"/>
      <c r="HWD4" s="208"/>
      <c r="HWE4" s="208"/>
      <c r="HWF4" s="208"/>
      <c r="HWG4" s="208"/>
      <c r="HWH4" s="208"/>
      <c r="HWI4" s="208"/>
      <c r="HWJ4" s="208"/>
      <c r="HWK4" s="208"/>
      <c r="HWL4" s="208"/>
      <c r="HWM4" s="208"/>
      <c r="HWN4" s="208"/>
      <c r="HWO4" s="208"/>
      <c r="HWP4" s="208"/>
      <c r="HWQ4" s="208"/>
      <c r="HWR4" s="208"/>
      <c r="HWS4" s="208"/>
      <c r="HWT4" s="208"/>
      <c r="HWU4" s="208"/>
      <c r="HWV4" s="208"/>
      <c r="HWW4" s="208"/>
      <c r="HWX4" s="208"/>
      <c r="HWY4" s="208"/>
      <c r="HWZ4" s="208"/>
      <c r="HXA4" s="208"/>
      <c r="HXB4" s="208"/>
      <c r="HXC4" s="208"/>
      <c r="HXD4" s="208"/>
      <c r="HXE4" s="208"/>
      <c r="HXF4" s="208"/>
      <c r="HXG4" s="208"/>
      <c r="HXH4" s="208"/>
      <c r="HXI4" s="208"/>
      <c r="HXJ4" s="208"/>
      <c r="HXK4" s="208"/>
      <c r="HXL4" s="208"/>
      <c r="HXM4" s="208"/>
      <c r="HXN4" s="208"/>
      <c r="HXO4" s="208"/>
      <c r="HXP4" s="208"/>
      <c r="HXQ4" s="208"/>
      <c r="HXR4" s="208"/>
      <c r="HXS4" s="208"/>
      <c r="HXT4" s="208"/>
      <c r="HXU4" s="208"/>
      <c r="HXV4" s="208"/>
      <c r="HXW4" s="208"/>
      <c r="HXX4" s="208"/>
      <c r="HXY4" s="208"/>
      <c r="HXZ4" s="208"/>
      <c r="HYA4" s="208"/>
      <c r="HYB4" s="208"/>
      <c r="HYC4" s="208"/>
      <c r="HYD4" s="208"/>
      <c r="HYE4" s="208"/>
      <c r="HYF4" s="208"/>
      <c r="HYG4" s="208"/>
      <c r="HYH4" s="208"/>
      <c r="HYI4" s="208"/>
      <c r="HYJ4" s="208"/>
      <c r="HYK4" s="208"/>
      <c r="HYL4" s="208"/>
      <c r="HYM4" s="208"/>
      <c r="HYN4" s="208"/>
      <c r="HYO4" s="208"/>
      <c r="HYP4" s="208"/>
      <c r="HYQ4" s="208"/>
      <c r="HYR4" s="208"/>
      <c r="HYS4" s="208"/>
      <c r="HYT4" s="208"/>
      <c r="HYU4" s="208"/>
      <c r="HYV4" s="208"/>
      <c r="HYW4" s="208"/>
      <c r="HYX4" s="208"/>
      <c r="HYY4" s="208"/>
      <c r="HYZ4" s="208"/>
      <c r="HZA4" s="208"/>
      <c r="HZB4" s="208"/>
      <c r="HZC4" s="208"/>
      <c r="HZD4" s="208"/>
      <c r="HZE4" s="208"/>
      <c r="HZF4" s="208"/>
      <c r="HZG4" s="208"/>
      <c r="HZH4" s="208"/>
      <c r="HZI4" s="208"/>
      <c r="HZJ4" s="208"/>
      <c r="HZK4" s="208"/>
      <c r="HZL4" s="208"/>
      <c r="HZM4" s="208"/>
      <c r="HZN4" s="208"/>
      <c r="HZO4" s="208"/>
      <c r="HZP4" s="208"/>
      <c r="HZQ4" s="208"/>
      <c r="HZR4" s="208"/>
      <c r="HZS4" s="208"/>
      <c r="HZT4" s="208"/>
      <c r="HZU4" s="208"/>
      <c r="HZV4" s="208"/>
      <c r="HZW4" s="208"/>
      <c r="HZX4" s="208"/>
      <c r="HZY4" s="208"/>
      <c r="HZZ4" s="208"/>
      <c r="IAA4" s="208"/>
      <c r="IAB4" s="208"/>
      <c r="IAC4" s="208"/>
      <c r="IAD4" s="208"/>
      <c r="IAE4" s="208"/>
      <c r="IAF4" s="208"/>
      <c r="IAG4" s="208"/>
      <c r="IAH4" s="208"/>
      <c r="IAI4" s="208"/>
      <c r="IAJ4" s="208"/>
      <c r="IAK4" s="208"/>
      <c r="IAL4" s="208"/>
      <c r="IAM4" s="208"/>
      <c r="IAN4" s="208"/>
      <c r="IAO4" s="208"/>
      <c r="IAP4" s="208"/>
      <c r="IAQ4" s="208"/>
      <c r="IAR4" s="208"/>
      <c r="IAS4" s="208"/>
      <c r="IAT4" s="208"/>
      <c r="IAU4" s="208"/>
      <c r="IAV4" s="208"/>
      <c r="IAW4" s="208"/>
      <c r="IAX4" s="208"/>
      <c r="IAY4" s="208"/>
      <c r="IAZ4" s="208"/>
      <c r="IBA4" s="208"/>
      <c r="IBB4" s="208"/>
      <c r="IBC4" s="208"/>
      <c r="IBD4" s="208"/>
      <c r="IBE4" s="208"/>
      <c r="IBF4" s="208"/>
      <c r="IBG4" s="208"/>
      <c r="IBH4" s="208"/>
      <c r="IBI4" s="208"/>
      <c r="IBJ4" s="208"/>
      <c r="IBK4" s="208"/>
      <c r="IBL4" s="208"/>
      <c r="IBM4" s="208"/>
      <c r="IBN4" s="208"/>
      <c r="IBO4" s="208"/>
      <c r="IBP4" s="208"/>
      <c r="IBQ4" s="208"/>
      <c r="IBR4" s="208"/>
      <c r="IBS4" s="208"/>
      <c r="IBT4" s="208"/>
      <c r="IBU4" s="208"/>
      <c r="IBV4" s="208"/>
      <c r="IBW4" s="208"/>
      <c r="IBX4" s="208"/>
      <c r="IBY4" s="208"/>
      <c r="IBZ4" s="208"/>
      <c r="ICA4" s="208"/>
      <c r="ICB4" s="208"/>
      <c r="ICC4" s="208"/>
      <c r="ICD4" s="208"/>
      <c r="ICE4" s="208"/>
      <c r="ICF4" s="208"/>
      <c r="ICG4" s="208"/>
      <c r="ICH4" s="208"/>
      <c r="ICI4" s="208"/>
      <c r="ICJ4" s="208"/>
      <c r="ICK4" s="208"/>
      <c r="ICL4" s="208"/>
      <c r="ICM4" s="208"/>
      <c r="ICN4" s="208"/>
      <c r="ICO4" s="208"/>
      <c r="ICP4" s="208"/>
      <c r="ICQ4" s="208"/>
      <c r="ICR4" s="208"/>
      <c r="ICS4" s="208"/>
      <c r="ICT4" s="208"/>
      <c r="ICU4" s="208"/>
      <c r="ICV4" s="208"/>
      <c r="ICW4" s="208"/>
      <c r="ICX4" s="208"/>
      <c r="ICY4" s="208"/>
      <c r="ICZ4" s="208"/>
      <c r="IDA4" s="208"/>
      <c r="IDB4" s="208"/>
      <c r="IDC4" s="208"/>
      <c r="IDD4" s="208"/>
      <c r="IDE4" s="208"/>
      <c r="IDF4" s="208"/>
      <c r="IDG4" s="208"/>
      <c r="IDH4" s="208"/>
      <c r="IDI4" s="208"/>
      <c r="IDJ4" s="208"/>
      <c r="IDK4" s="208"/>
      <c r="IDL4" s="208"/>
      <c r="IDM4" s="208"/>
      <c r="IDN4" s="208"/>
      <c r="IDO4" s="208"/>
      <c r="IDP4" s="208"/>
      <c r="IDQ4" s="208"/>
      <c r="IDR4" s="208"/>
      <c r="IDS4" s="208"/>
      <c r="IDT4" s="208"/>
      <c r="IDU4" s="208"/>
      <c r="IDV4" s="208"/>
      <c r="IDW4" s="208"/>
      <c r="IDX4" s="208"/>
      <c r="IDY4" s="208"/>
      <c r="IDZ4" s="208"/>
      <c r="IEA4" s="208"/>
      <c r="IEB4" s="208"/>
      <c r="IEC4" s="208"/>
      <c r="IED4" s="208"/>
      <c r="IEE4" s="208"/>
      <c r="IEF4" s="208"/>
      <c r="IEG4" s="208"/>
      <c r="IEH4" s="208"/>
      <c r="IEI4" s="208"/>
      <c r="IEJ4" s="208"/>
      <c r="IEK4" s="208"/>
      <c r="IEL4" s="208"/>
      <c r="IEM4" s="208"/>
      <c r="IEN4" s="208"/>
      <c r="IEO4" s="208"/>
      <c r="IEP4" s="208"/>
      <c r="IEQ4" s="208"/>
      <c r="IER4" s="208"/>
      <c r="IES4" s="208"/>
      <c r="IET4" s="208"/>
      <c r="IEU4" s="208"/>
      <c r="IEV4" s="208"/>
      <c r="IEW4" s="208"/>
      <c r="IEX4" s="208"/>
      <c r="IEY4" s="208"/>
      <c r="IEZ4" s="208"/>
      <c r="IFA4" s="208"/>
      <c r="IFB4" s="208"/>
      <c r="IFC4" s="208"/>
      <c r="IFD4" s="208"/>
      <c r="IFE4" s="208"/>
      <c r="IFF4" s="208"/>
      <c r="IFG4" s="208"/>
      <c r="IFH4" s="208"/>
      <c r="IFI4" s="208"/>
      <c r="IFJ4" s="208"/>
      <c r="IFK4" s="208"/>
      <c r="IFL4" s="208"/>
      <c r="IFM4" s="208"/>
      <c r="IFN4" s="208"/>
      <c r="IFO4" s="208"/>
      <c r="IFP4" s="208"/>
      <c r="IFQ4" s="208"/>
      <c r="IFR4" s="208"/>
      <c r="IFS4" s="208"/>
      <c r="IFT4" s="208"/>
      <c r="IFU4" s="208"/>
      <c r="IFV4" s="208"/>
      <c r="IFW4" s="208"/>
      <c r="IFX4" s="208"/>
      <c r="IFY4" s="208"/>
      <c r="IFZ4" s="208"/>
      <c r="IGA4" s="208"/>
      <c r="IGB4" s="208"/>
      <c r="IGC4" s="208"/>
      <c r="IGD4" s="208"/>
      <c r="IGE4" s="208"/>
      <c r="IGF4" s="208"/>
      <c r="IGG4" s="208"/>
      <c r="IGH4" s="208"/>
      <c r="IGI4" s="208"/>
      <c r="IGJ4" s="208"/>
      <c r="IGK4" s="208"/>
      <c r="IGL4" s="208"/>
      <c r="IGM4" s="208"/>
      <c r="IGN4" s="208"/>
      <c r="IGO4" s="208"/>
      <c r="IGP4" s="208"/>
      <c r="IGQ4" s="208"/>
      <c r="IGR4" s="208"/>
      <c r="IGS4" s="208"/>
      <c r="IGT4" s="208"/>
      <c r="IGU4" s="208"/>
      <c r="IGV4" s="208"/>
      <c r="IGW4" s="208"/>
      <c r="IGX4" s="208"/>
      <c r="IGY4" s="208"/>
      <c r="IGZ4" s="208"/>
      <c r="IHA4" s="208"/>
      <c r="IHB4" s="208"/>
      <c r="IHC4" s="208"/>
      <c r="IHD4" s="208"/>
      <c r="IHE4" s="208"/>
      <c r="IHF4" s="208"/>
      <c r="IHG4" s="208"/>
      <c r="IHH4" s="208"/>
      <c r="IHI4" s="208"/>
      <c r="IHJ4" s="208"/>
      <c r="IHK4" s="208"/>
      <c r="IHL4" s="208"/>
      <c r="IHM4" s="208"/>
      <c r="IHN4" s="208"/>
      <c r="IHO4" s="208"/>
      <c r="IHP4" s="208"/>
      <c r="IHQ4" s="208"/>
      <c r="IHR4" s="208"/>
      <c r="IHS4" s="208"/>
      <c r="IHT4" s="208"/>
      <c r="IHU4" s="208"/>
      <c r="IHV4" s="208"/>
      <c r="IHW4" s="208"/>
      <c r="IHX4" s="208"/>
      <c r="IHY4" s="208"/>
      <c r="IHZ4" s="208"/>
      <c r="IIA4" s="208"/>
      <c r="IIB4" s="208"/>
      <c r="IIC4" s="208"/>
      <c r="IID4" s="208"/>
      <c r="IIE4" s="208"/>
      <c r="IIF4" s="208"/>
      <c r="IIG4" s="208"/>
      <c r="IIH4" s="208"/>
      <c r="III4" s="208"/>
      <c r="IIJ4" s="208"/>
      <c r="IIK4" s="208"/>
      <c r="IIL4" s="208"/>
      <c r="IIM4" s="208"/>
      <c r="IIN4" s="208"/>
      <c r="IIO4" s="208"/>
      <c r="IIP4" s="208"/>
      <c r="IIQ4" s="208"/>
      <c r="IIR4" s="208"/>
      <c r="IIS4" s="208"/>
      <c r="IIT4" s="208"/>
      <c r="IIU4" s="208"/>
      <c r="IIV4" s="208"/>
      <c r="IIW4" s="208"/>
      <c r="IIX4" s="208"/>
      <c r="IIY4" s="208"/>
      <c r="IIZ4" s="208"/>
      <c r="IJA4" s="208"/>
      <c r="IJB4" s="208"/>
      <c r="IJC4" s="208"/>
      <c r="IJD4" s="208"/>
      <c r="IJE4" s="208"/>
      <c r="IJF4" s="208"/>
      <c r="IJG4" s="208"/>
      <c r="IJH4" s="208"/>
      <c r="IJI4" s="208"/>
      <c r="IJJ4" s="208"/>
      <c r="IJK4" s="208"/>
      <c r="IJL4" s="208"/>
      <c r="IJM4" s="208"/>
      <c r="IJN4" s="208"/>
      <c r="IJO4" s="208"/>
      <c r="IJP4" s="208"/>
      <c r="IJQ4" s="208"/>
      <c r="IJR4" s="208"/>
      <c r="IJS4" s="208"/>
      <c r="IJT4" s="208"/>
      <c r="IJU4" s="208"/>
      <c r="IJV4" s="208"/>
      <c r="IJW4" s="208"/>
      <c r="IJX4" s="208"/>
      <c r="IJY4" s="208"/>
      <c r="IJZ4" s="208"/>
      <c r="IKA4" s="208"/>
      <c r="IKB4" s="208"/>
      <c r="IKC4" s="208"/>
      <c r="IKD4" s="208"/>
      <c r="IKE4" s="208"/>
      <c r="IKF4" s="208"/>
      <c r="IKG4" s="208"/>
      <c r="IKH4" s="208"/>
      <c r="IKI4" s="208"/>
      <c r="IKJ4" s="208"/>
      <c r="IKK4" s="208"/>
      <c r="IKL4" s="208"/>
      <c r="IKM4" s="208"/>
      <c r="IKN4" s="208"/>
      <c r="IKO4" s="208"/>
      <c r="IKP4" s="208"/>
      <c r="IKQ4" s="208"/>
      <c r="IKR4" s="208"/>
      <c r="IKS4" s="208"/>
      <c r="IKT4" s="208"/>
      <c r="IKU4" s="208"/>
      <c r="IKV4" s="208"/>
      <c r="IKW4" s="208"/>
      <c r="IKX4" s="208"/>
      <c r="IKY4" s="208"/>
      <c r="IKZ4" s="208"/>
      <c r="ILA4" s="208"/>
      <c r="ILB4" s="208"/>
      <c r="ILC4" s="208"/>
      <c r="ILD4" s="208"/>
      <c r="ILE4" s="208"/>
      <c r="ILF4" s="208"/>
      <c r="ILG4" s="208"/>
      <c r="ILH4" s="208"/>
      <c r="ILI4" s="208"/>
      <c r="ILJ4" s="208"/>
      <c r="ILK4" s="208"/>
      <c r="ILL4" s="208"/>
      <c r="ILM4" s="208"/>
      <c r="ILN4" s="208"/>
      <c r="ILO4" s="208"/>
      <c r="ILP4" s="208"/>
      <c r="ILQ4" s="208"/>
      <c r="ILR4" s="208"/>
      <c r="ILS4" s="208"/>
      <c r="ILT4" s="208"/>
      <c r="ILU4" s="208"/>
      <c r="ILV4" s="208"/>
      <c r="ILW4" s="208"/>
      <c r="ILX4" s="208"/>
      <c r="ILY4" s="208"/>
      <c r="ILZ4" s="208"/>
      <c r="IMA4" s="208"/>
      <c r="IMB4" s="208"/>
      <c r="IMC4" s="208"/>
      <c r="IMD4" s="208"/>
      <c r="IME4" s="208"/>
      <c r="IMF4" s="208"/>
      <c r="IMG4" s="208"/>
      <c r="IMH4" s="208"/>
      <c r="IMI4" s="208"/>
      <c r="IMJ4" s="208"/>
      <c r="IMK4" s="208"/>
      <c r="IML4" s="208"/>
      <c r="IMM4" s="208"/>
      <c r="IMN4" s="208"/>
      <c r="IMO4" s="208"/>
      <c r="IMP4" s="208"/>
      <c r="IMQ4" s="208"/>
      <c r="IMR4" s="208"/>
      <c r="IMS4" s="208"/>
      <c r="IMT4" s="208"/>
      <c r="IMU4" s="208"/>
      <c r="IMV4" s="208"/>
      <c r="IMW4" s="208"/>
      <c r="IMX4" s="208"/>
      <c r="IMY4" s="208"/>
      <c r="IMZ4" s="208"/>
      <c r="INA4" s="208"/>
      <c r="INB4" s="208"/>
      <c r="INC4" s="208"/>
      <c r="IND4" s="208"/>
      <c r="INE4" s="208"/>
      <c r="INF4" s="208"/>
      <c r="ING4" s="208"/>
      <c r="INH4" s="208"/>
      <c r="INI4" s="208"/>
      <c r="INJ4" s="208"/>
      <c r="INK4" s="208"/>
      <c r="INL4" s="208"/>
      <c r="INM4" s="208"/>
      <c r="INN4" s="208"/>
      <c r="INO4" s="208"/>
      <c r="INP4" s="208"/>
      <c r="INQ4" s="208"/>
      <c r="INR4" s="208"/>
      <c r="INS4" s="208"/>
      <c r="INT4" s="208"/>
      <c r="INU4" s="208"/>
      <c r="INV4" s="208"/>
      <c r="INW4" s="208"/>
      <c r="INX4" s="208"/>
      <c r="INY4" s="208"/>
      <c r="INZ4" s="208"/>
      <c r="IOA4" s="208"/>
      <c r="IOB4" s="208"/>
      <c r="IOC4" s="208"/>
      <c r="IOD4" s="208"/>
      <c r="IOE4" s="208"/>
      <c r="IOF4" s="208"/>
      <c r="IOG4" s="208"/>
      <c r="IOH4" s="208"/>
      <c r="IOI4" s="208"/>
      <c r="IOJ4" s="208"/>
      <c r="IOK4" s="208"/>
      <c r="IOL4" s="208"/>
      <c r="IOM4" s="208"/>
      <c r="ION4" s="208"/>
      <c r="IOO4" s="208"/>
      <c r="IOP4" s="208"/>
      <c r="IOQ4" s="208"/>
      <c r="IOR4" s="208"/>
      <c r="IOS4" s="208"/>
      <c r="IOT4" s="208"/>
      <c r="IOU4" s="208"/>
      <c r="IOV4" s="208"/>
      <c r="IOW4" s="208"/>
      <c r="IOX4" s="208"/>
      <c r="IOY4" s="208"/>
      <c r="IOZ4" s="208"/>
      <c r="IPA4" s="208"/>
      <c r="IPB4" s="208"/>
      <c r="IPC4" s="208"/>
      <c r="IPD4" s="208"/>
      <c r="IPE4" s="208"/>
      <c r="IPF4" s="208"/>
      <c r="IPG4" s="208"/>
      <c r="IPH4" s="208"/>
      <c r="IPI4" s="208"/>
      <c r="IPJ4" s="208"/>
      <c r="IPK4" s="208"/>
      <c r="IPL4" s="208"/>
      <c r="IPM4" s="208"/>
      <c r="IPN4" s="208"/>
      <c r="IPO4" s="208"/>
      <c r="IPP4" s="208"/>
      <c r="IPQ4" s="208"/>
      <c r="IPR4" s="208"/>
      <c r="IPS4" s="208"/>
      <c r="IPT4" s="208"/>
      <c r="IPU4" s="208"/>
      <c r="IPV4" s="208"/>
      <c r="IPW4" s="208"/>
      <c r="IPX4" s="208"/>
      <c r="IPY4" s="208"/>
      <c r="IPZ4" s="208"/>
      <c r="IQA4" s="208"/>
      <c r="IQB4" s="208"/>
      <c r="IQC4" s="208"/>
      <c r="IQD4" s="208"/>
      <c r="IQE4" s="208"/>
      <c r="IQF4" s="208"/>
      <c r="IQG4" s="208"/>
      <c r="IQH4" s="208"/>
      <c r="IQI4" s="208"/>
      <c r="IQJ4" s="208"/>
      <c r="IQK4" s="208"/>
      <c r="IQL4" s="208"/>
      <c r="IQM4" s="208"/>
      <c r="IQN4" s="208"/>
      <c r="IQO4" s="208"/>
      <c r="IQP4" s="208"/>
      <c r="IQQ4" s="208"/>
      <c r="IQR4" s="208"/>
      <c r="IQS4" s="208"/>
      <c r="IQT4" s="208"/>
      <c r="IQU4" s="208"/>
      <c r="IQV4" s="208"/>
      <c r="IQW4" s="208"/>
      <c r="IQX4" s="208"/>
      <c r="IQY4" s="208"/>
      <c r="IQZ4" s="208"/>
      <c r="IRA4" s="208"/>
      <c r="IRB4" s="208"/>
      <c r="IRC4" s="208"/>
      <c r="IRD4" s="208"/>
      <c r="IRE4" s="208"/>
      <c r="IRF4" s="208"/>
      <c r="IRG4" s="208"/>
      <c r="IRH4" s="208"/>
      <c r="IRI4" s="208"/>
      <c r="IRJ4" s="208"/>
      <c r="IRK4" s="208"/>
      <c r="IRL4" s="208"/>
      <c r="IRM4" s="208"/>
      <c r="IRN4" s="208"/>
      <c r="IRO4" s="208"/>
      <c r="IRP4" s="208"/>
      <c r="IRQ4" s="208"/>
      <c r="IRR4" s="208"/>
      <c r="IRS4" s="208"/>
      <c r="IRT4" s="208"/>
      <c r="IRU4" s="208"/>
      <c r="IRV4" s="208"/>
      <c r="IRW4" s="208"/>
      <c r="IRX4" s="208"/>
      <c r="IRY4" s="208"/>
      <c r="IRZ4" s="208"/>
      <c r="ISA4" s="208"/>
      <c r="ISB4" s="208"/>
      <c r="ISC4" s="208"/>
      <c r="ISD4" s="208"/>
      <c r="ISE4" s="208"/>
      <c r="ISF4" s="208"/>
      <c r="ISG4" s="208"/>
      <c r="ISH4" s="208"/>
      <c r="ISI4" s="208"/>
      <c r="ISJ4" s="208"/>
      <c r="ISK4" s="208"/>
      <c r="ISL4" s="208"/>
      <c r="ISM4" s="208"/>
      <c r="ISN4" s="208"/>
      <c r="ISO4" s="208"/>
      <c r="ISP4" s="208"/>
      <c r="ISQ4" s="208"/>
      <c r="ISR4" s="208"/>
      <c r="ISS4" s="208"/>
      <c r="IST4" s="208"/>
      <c r="ISU4" s="208"/>
      <c r="ISV4" s="208"/>
      <c r="ISW4" s="208"/>
      <c r="ISX4" s="208"/>
      <c r="ISY4" s="208"/>
      <c r="ISZ4" s="208"/>
      <c r="ITA4" s="208"/>
      <c r="ITB4" s="208"/>
      <c r="ITC4" s="208"/>
      <c r="ITD4" s="208"/>
      <c r="ITE4" s="208"/>
      <c r="ITF4" s="208"/>
      <c r="ITG4" s="208"/>
      <c r="ITH4" s="208"/>
      <c r="ITI4" s="208"/>
      <c r="ITJ4" s="208"/>
      <c r="ITK4" s="208"/>
      <c r="ITL4" s="208"/>
      <c r="ITM4" s="208"/>
      <c r="ITN4" s="208"/>
      <c r="ITO4" s="208"/>
      <c r="ITP4" s="208"/>
      <c r="ITQ4" s="208"/>
      <c r="ITR4" s="208"/>
      <c r="ITS4" s="208"/>
      <c r="ITT4" s="208"/>
      <c r="ITU4" s="208"/>
      <c r="ITV4" s="208"/>
      <c r="ITW4" s="208"/>
      <c r="ITX4" s="208"/>
      <c r="ITY4" s="208"/>
      <c r="ITZ4" s="208"/>
      <c r="IUA4" s="208"/>
      <c r="IUB4" s="208"/>
      <c r="IUC4" s="208"/>
      <c r="IUD4" s="208"/>
      <c r="IUE4" s="208"/>
      <c r="IUF4" s="208"/>
      <c r="IUG4" s="208"/>
      <c r="IUH4" s="208"/>
      <c r="IUI4" s="208"/>
      <c r="IUJ4" s="208"/>
      <c r="IUK4" s="208"/>
      <c r="IUL4" s="208"/>
      <c r="IUM4" s="208"/>
      <c r="IUN4" s="208"/>
      <c r="IUO4" s="208"/>
      <c r="IUP4" s="208"/>
      <c r="IUQ4" s="208"/>
      <c r="IUR4" s="208"/>
      <c r="IUS4" s="208"/>
      <c r="IUT4" s="208"/>
      <c r="IUU4" s="208"/>
      <c r="IUV4" s="208"/>
      <c r="IUW4" s="208"/>
      <c r="IUX4" s="208"/>
      <c r="IUY4" s="208"/>
      <c r="IUZ4" s="208"/>
      <c r="IVA4" s="208"/>
      <c r="IVB4" s="208"/>
      <c r="IVC4" s="208"/>
      <c r="IVD4" s="208"/>
      <c r="IVE4" s="208"/>
      <c r="IVF4" s="208"/>
      <c r="IVG4" s="208"/>
      <c r="IVH4" s="208"/>
      <c r="IVI4" s="208"/>
      <c r="IVJ4" s="208"/>
      <c r="IVK4" s="208"/>
      <c r="IVL4" s="208"/>
      <c r="IVM4" s="208"/>
      <c r="IVN4" s="208"/>
      <c r="IVO4" s="208"/>
      <c r="IVP4" s="208"/>
      <c r="IVQ4" s="208"/>
      <c r="IVR4" s="208"/>
      <c r="IVS4" s="208"/>
      <c r="IVT4" s="208"/>
      <c r="IVU4" s="208"/>
      <c r="IVV4" s="208"/>
      <c r="IVW4" s="208"/>
      <c r="IVX4" s="208"/>
      <c r="IVY4" s="208"/>
      <c r="IVZ4" s="208"/>
      <c r="IWA4" s="208"/>
      <c r="IWB4" s="208"/>
      <c r="IWC4" s="208"/>
      <c r="IWD4" s="208"/>
      <c r="IWE4" s="208"/>
      <c r="IWF4" s="208"/>
      <c r="IWG4" s="208"/>
      <c r="IWH4" s="208"/>
      <c r="IWI4" s="208"/>
      <c r="IWJ4" s="208"/>
      <c r="IWK4" s="208"/>
      <c r="IWL4" s="208"/>
      <c r="IWM4" s="208"/>
      <c r="IWN4" s="208"/>
      <c r="IWO4" s="208"/>
      <c r="IWP4" s="208"/>
      <c r="IWQ4" s="208"/>
      <c r="IWR4" s="208"/>
      <c r="IWS4" s="208"/>
      <c r="IWT4" s="208"/>
      <c r="IWU4" s="208"/>
      <c r="IWV4" s="208"/>
      <c r="IWW4" s="208"/>
      <c r="IWX4" s="208"/>
      <c r="IWY4" s="208"/>
      <c r="IWZ4" s="208"/>
      <c r="IXA4" s="208"/>
      <c r="IXB4" s="208"/>
      <c r="IXC4" s="208"/>
      <c r="IXD4" s="208"/>
      <c r="IXE4" s="208"/>
      <c r="IXF4" s="208"/>
      <c r="IXG4" s="208"/>
      <c r="IXH4" s="208"/>
      <c r="IXI4" s="208"/>
      <c r="IXJ4" s="208"/>
      <c r="IXK4" s="208"/>
      <c r="IXL4" s="208"/>
      <c r="IXM4" s="208"/>
      <c r="IXN4" s="208"/>
      <c r="IXO4" s="208"/>
      <c r="IXP4" s="208"/>
      <c r="IXQ4" s="208"/>
      <c r="IXR4" s="208"/>
      <c r="IXS4" s="208"/>
      <c r="IXT4" s="208"/>
      <c r="IXU4" s="208"/>
      <c r="IXV4" s="208"/>
      <c r="IXW4" s="208"/>
      <c r="IXX4" s="208"/>
      <c r="IXY4" s="208"/>
      <c r="IXZ4" s="208"/>
      <c r="IYA4" s="208"/>
      <c r="IYB4" s="208"/>
      <c r="IYC4" s="208"/>
      <c r="IYD4" s="208"/>
      <c r="IYE4" s="208"/>
      <c r="IYF4" s="208"/>
      <c r="IYG4" s="208"/>
      <c r="IYH4" s="208"/>
      <c r="IYI4" s="208"/>
      <c r="IYJ4" s="208"/>
      <c r="IYK4" s="208"/>
      <c r="IYL4" s="208"/>
      <c r="IYM4" s="208"/>
      <c r="IYN4" s="208"/>
      <c r="IYO4" s="208"/>
      <c r="IYP4" s="208"/>
      <c r="IYQ4" s="208"/>
      <c r="IYR4" s="208"/>
      <c r="IYS4" s="208"/>
      <c r="IYT4" s="208"/>
      <c r="IYU4" s="208"/>
      <c r="IYV4" s="208"/>
      <c r="IYW4" s="208"/>
      <c r="IYX4" s="208"/>
      <c r="IYY4" s="208"/>
      <c r="IYZ4" s="208"/>
      <c r="IZA4" s="208"/>
      <c r="IZB4" s="208"/>
      <c r="IZC4" s="208"/>
      <c r="IZD4" s="208"/>
      <c r="IZE4" s="208"/>
      <c r="IZF4" s="208"/>
      <c r="IZG4" s="208"/>
      <c r="IZH4" s="208"/>
      <c r="IZI4" s="208"/>
      <c r="IZJ4" s="208"/>
      <c r="IZK4" s="208"/>
      <c r="IZL4" s="208"/>
      <c r="IZM4" s="208"/>
      <c r="IZN4" s="208"/>
      <c r="IZO4" s="208"/>
      <c r="IZP4" s="208"/>
      <c r="IZQ4" s="208"/>
      <c r="IZR4" s="208"/>
      <c r="IZS4" s="208"/>
      <c r="IZT4" s="208"/>
      <c r="IZU4" s="208"/>
      <c r="IZV4" s="208"/>
      <c r="IZW4" s="208"/>
      <c r="IZX4" s="208"/>
      <c r="IZY4" s="208"/>
      <c r="IZZ4" s="208"/>
      <c r="JAA4" s="208"/>
      <c r="JAB4" s="208"/>
      <c r="JAC4" s="208"/>
      <c r="JAD4" s="208"/>
      <c r="JAE4" s="208"/>
      <c r="JAF4" s="208"/>
      <c r="JAG4" s="208"/>
      <c r="JAH4" s="208"/>
      <c r="JAI4" s="208"/>
      <c r="JAJ4" s="208"/>
      <c r="JAK4" s="208"/>
      <c r="JAL4" s="208"/>
      <c r="JAM4" s="208"/>
      <c r="JAN4" s="208"/>
      <c r="JAO4" s="208"/>
      <c r="JAP4" s="208"/>
      <c r="JAQ4" s="208"/>
      <c r="JAR4" s="208"/>
      <c r="JAS4" s="208"/>
      <c r="JAT4" s="208"/>
      <c r="JAU4" s="208"/>
      <c r="JAV4" s="208"/>
      <c r="JAW4" s="208"/>
      <c r="JAX4" s="208"/>
      <c r="JAY4" s="208"/>
      <c r="JAZ4" s="208"/>
      <c r="JBA4" s="208"/>
      <c r="JBB4" s="208"/>
      <c r="JBC4" s="208"/>
      <c r="JBD4" s="208"/>
      <c r="JBE4" s="208"/>
      <c r="JBF4" s="208"/>
      <c r="JBG4" s="208"/>
      <c r="JBH4" s="208"/>
      <c r="JBI4" s="208"/>
      <c r="JBJ4" s="208"/>
      <c r="JBK4" s="208"/>
      <c r="JBL4" s="208"/>
      <c r="JBM4" s="208"/>
      <c r="JBN4" s="208"/>
      <c r="JBO4" s="208"/>
      <c r="JBP4" s="208"/>
      <c r="JBQ4" s="208"/>
      <c r="JBR4" s="208"/>
      <c r="JBS4" s="208"/>
      <c r="JBT4" s="208"/>
      <c r="JBU4" s="208"/>
      <c r="JBV4" s="208"/>
      <c r="JBW4" s="208"/>
      <c r="JBX4" s="208"/>
      <c r="JBY4" s="208"/>
      <c r="JBZ4" s="208"/>
      <c r="JCA4" s="208"/>
      <c r="JCB4" s="208"/>
      <c r="JCC4" s="208"/>
      <c r="JCD4" s="208"/>
      <c r="JCE4" s="208"/>
      <c r="JCF4" s="208"/>
      <c r="JCG4" s="208"/>
      <c r="JCH4" s="208"/>
      <c r="JCI4" s="208"/>
      <c r="JCJ4" s="208"/>
      <c r="JCK4" s="208"/>
      <c r="JCL4" s="208"/>
      <c r="JCM4" s="208"/>
      <c r="JCN4" s="208"/>
      <c r="JCO4" s="208"/>
      <c r="JCP4" s="208"/>
      <c r="JCQ4" s="208"/>
      <c r="JCR4" s="208"/>
      <c r="JCS4" s="208"/>
      <c r="JCT4" s="208"/>
      <c r="JCU4" s="208"/>
      <c r="JCV4" s="208"/>
      <c r="JCW4" s="208"/>
      <c r="JCX4" s="208"/>
      <c r="JCY4" s="208"/>
      <c r="JCZ4" s="208"/>
      <c r="JDA4" s="208"/>
      <c r="JDB4" s="208"/>
      <c r="JDC4" s="208"/>
      <c r="JDD4" s="208"/>
      <c r="JDE4" s="208"/>
      <c r="JDF4" s="208"/>
      <c r="JDG4" s="208"/>
      <c r="JDH4" s="208"/>
      <c r="JDI4" s="208"/>
      <c r="JDJ4" s="208"/>
      <c r="JDK4" s="208"/>
      <c r="JDL4" s="208"/>
      <c r="JDM4" s="208"/>
      <c r="JDN4" s="208"/>
      <c r="JDO4" s="208"/>
      <c r="JDP4" s="208"/>
      <c r="JDQ4" s="208"/>
      <c r="JDR4" s="208"/>
      <c r="JDS4" s="208"/>
      <c r="JDT4" s="208"/>
      <c r="JDU4" s="208"/>
      <c r="JDV4" s="208"/>
      <c r="JDW4" s="208"/>
      <c r="JDX4" s="208"/>
      <c r="JDY4" s="208"/>
      <c r="JDZ4" s="208"/>
      <c r="JEA4" s="208"/>
      <c r="JEB4" s="208"/>
      <c r="JEC4" s="208"/>
      <c r="JED4" s="208"/>
      <c r="JEE4" s="208"/>
      <c r="JEF4" s="208"/>
      <c r="JEG4" s="208"/>
      <c r="JEH4" s="208"/>
      <c r="JEI4" s="208"/>
      <c r="JEJ4" s="208"/>
      <c r="JEK4" s="208"/>
      <c r="JEL4" s="208"/>
      <c r="JEM4" s="208"/>
      <c r="JEN4" s="208"/>
      <c r="JEO4" s="208"/>
      <c r="JEP4" s="208"/>
      <c r="JEQ4" s="208"/>
      <c r="JER4" s="208"/>
      <c r="JES4" s="208"/>
      <c r="JET4" s="208"/>
      <c r="JEU4" s="208"/>
      <c r="JEV4" s="208"/>
      <c r="JEW4" s="208"/>
      <c r="JEX4" s="208"/>
      <c r="JEY4" s="208"/>
      <c r="JEZ4" s="208"/>
      <c r="JFA4" s="208"/>
      <c r="JFB4" s="208"/>
      <c r="JFC4" s="208"/>
      <c r="JFD4" s="208"/>
      <c r="JFE4" s="208"/>
      <c r="JFF4" s="208"/>
      <c r="JFG4" s="208"/>
      <c r="JFH4" s="208"/>
      <c r="JFI4" s="208"/>
      <c r="JFJ4" s="208"/>
      <c r="JFK4" s="208"/>
      <c r="JFL4" s="208"/>
      <c r="JFM4" s="208"/>
      <c r="JFN4" s="208"/>
      <c r="JFO4" s="208"/>
      <c r="JFP4" s="208"/>
      <c r="JFQ4" s="208"/>
      <c r="JFR4" s="208"/>
      <c r="JFS4" s="208"/>
      <c r="JFT4" s="208"/>
      <c r="JFU4" s="208"/>
      <c r="JFV4" s="208"/>
      <c r="JFW4" s="208"/>
      <c r="JFX4" s="208"/>
      <c r="JFY4" s="208"/>
      <c r="JFZ4" s="208"/>
      <c r="JGA4" s="208"/>
      <c r="JGB4" s="208"/>
      <c r="JGC4" s="208"/>
      <c r="JGD4" s="208"/>
      <c r="JGE4" s="208"/>
      <c r="JGF4" s="208"/>
      <c r="JGG4" s="208"/>
      <c r="JGH4" s="208"/>
      <c r="JGI4" s="208"/>
      <c r="JGJ4" s="208"/>
      <c r="JGK4" s="208"/>
      <c r="JGL4" s="208"/>
      <c r="JGM4" s="208"/>
      <c r="JGN4" s="208"/>
      <c r="JGO4" s="208"/>
      <c r="JGP4" s="208"/>
      <c r="JGQ4" s="208"/>
      <c r="JGR4" s="208"/>
      <c r="JGS4" s="208"/>
      <c r="JGT4" s="208"/>
      <c r="JGU4" s="208"/>
      <c r="JGV4" s="208"/>
      <c r="JGW4" s="208"/>
      <c r="JGX4" s="208"/>
      <c r="JGY4" s="208"/>
      <c r="JGZ4" s="208"/>
      <c r="JHA4" s="208"/>
      <c r="JHB4" s="208"/>
      <c r="JHC4" s="208"/>
      <c r="JHD4" s="208"/>
      <c r="JHE4" s="208"/>
      <c r="JHF4" s="208"/>
      <c r="JHG4" s="208"/>
      <c r="JHH4" s="208"/>
      <c r="JHI4" s="208"/>
      <c r="JHJ4" s="208"/>
      <c r="JHK4" s="208"/>
      <c r="JHL4" s="208"/>
      <c r="JHM4" s="208"/>
      <c r="JHN4" s="208"/>
      <c r="JHO4" s="208"/>
      <c r="JHP4" s="208"/>
      <c r="JHQ4" s="208"/>
      <c r="JHR4" s="208"/>
      <c r="JHS4" s="208"/>
      <c r="JHT4" s="208"/>
      <c r="JHU4" s="208"/>
      <c r="JHV4" s="208"/>
      <c r="JHW4" s="208"/>
      <c r="JHX4" s="208"/>
      <c r="JHY4" s="208"/>
      <c r="JHZ4" s="208"/>
      <c r="JIA4" s="208"/>
      <c r="JIB4" s="208"/>
      <c r="JIC4" s="208"/>
      <c r="JID4" s="208"/>
      <c r="JIE4" s="208"/>
      <c r="JIF4" s="208"/>
      <c r="JIG4" s="208"/>
      <c r="JIH4" s="208"/>
      <c r="JII4" s="208"/>
      <c r="JIJ4" s="208"/>
      <c r="JIK4" s="208"/>
      <c r="JIL4" s="208"/>
      <c r="JIM4" s="208"/>
      <c r="JIN4" s="208"/>
      <c r="JIO4" s="208"/>
      <c r="JIP4" s="208"/>
      <c r="JIQ4" s="208"/>
      <c r="JIR4" s="208"/>
      <c r="JIS4" s="208"/>
      <c r="JIT4" s="208"/>
      <c r="JIU4" s="208"/>
      <c r="JIV4" s="208"/>
      <c r="JIW4" s="208"/>
      <c r="JIX4" s="208"/>
      <c r="JIY4" s="208"/>
      <c r="JIZ4" s="208"/>
      <c r="JJA4" s="208"/>
      <c r="JJB4" s="208"/>
      <c r="JJC4" s="208"/>
      <c r="JJD4" s="208"/>
      <c r="JJE4" s="208"/>
      <c r="JJF4" s="208"/>
      <c r="JJG4" s="208"/>
      <c r="JJH4" s="208"/>
      <c r="JJI4" s="208"/>
      <c r="JJJ4" s="208"/>
      <c r="JJK4" s="208"/>
      <c r="JJL4" s="208"/>
      <c r="JJM4" s="208"/>
      <c r="JJN4" s="208"/>
      <c r="JJO4" s="208"/>
      <c r="JJP4" s="208"/>
      <c r="JJQ4" s="208"/>
      <c r="JJR4" s="208"/>
      <c r="JJS4" s="208"/>
      <c r="JJT4" s="208"/>
      <c r="JJU4" s="208"/>
      <c r="JJV4" s="208"/>
      <c r="JJW4" s="208"/>
      <c r="JJX4" s="208"/>
      <c r="JJY4" s="208"/>
      <c r="JJZ4" s="208"/>
      <c r="JKA4" s="208"/>
      <c r="JKB4" s="208"/>
      <c r="JKC4" s="208"/>
      <c r="JKD4" s="208"/>
      <c r="JKE4" s="208"/>
      <c r="JKF4" s="208"/>
      <c r="JKG4" s="208"/>
      <c r="JKH4" s="208"/>
      <c r="JKI4" s="208"/>
      <c r="JKJ4" s="208"/>
      <c r="JKK4" s="208"/>
      <c r="JKL4" s="208"/>
      <c r="JKM4" s="208"/>
      <c r="JKN4" s="208"/>
      <c r="JKO4" s="208"/>
      <c r="JKP4" s="208"/>
      <c r="JKQ4" s="208"/>
      <c r="JKR4" s="208"/>
      <c r="JKS4" s="208"/>
      <c r="JKT4" s="208"/>
      <c r="JKU4" s="208"/>
      <c r="JKV4" s="208"/>
      <c r="JKW4" s="208"/>
      <c r="JKX4" s="208"/>
      <c r="JKY4" s="208"/>
      <c r="JKZ4" s="208"/>
      <c r="JLA4" s="208"/>
      <c r="JLB4" s="208"/>
      <c r="JLC4" s="208"/>
      <c r="JLD4" s="208"/>
      <c r="JLE4" s="208"/>
      <c r="JLF4" s="208"/>
      <c r="JLG4" s="208"/>
      <c r="JLH4" s="208"/>
      <c r="JLI4" s="208"/>
      <c r="JLJ4" s="208"/>
      <c r="JLK4" s="208"/>
      <c r="JLL4" s="208"/>
      <c r="JLM4" s="208"/>
      <c r="JLN4" s="208"/>
      <c r="JLO4" s="208"/>
      <c r="JLP4" s="208"/>
      <c r="JLQ4" s="208"/>
      <c r="JLR4" s="208"/>
      <c r="JLS4" s="208"/>
      <c r="JLT4" s="208"/>
      <c r="JLU4" s="208"/>
      <c r="JLV4" s="208"/>
      <c r="JLW4" s="208"/>
      <c r="JLX4" s="208"/>
      <c r="JLY4" s="208"/>
      <c r="JLZ4" s="208"/>
      <c r="JMA4" s="208"/>
      <c r="JMB4" s="208"/>
      <c r="JMC4" s="208"/>
      <c r="JMD4" s="208"/>
      <c r="JME4" s="208"/>
      <c r="JMF4" s="208"/>
      <c r="JMG4" s="208"/>
      <c r="JMH4" s="208"/>
      <c r="JMI4" s="208"/>
      <c r="JMJ4" s="208"/>
      <c r="JMK4" s="208"/>
      <c r="JML4" s="208"/>
      <c r="JMM4" s="208"/>
      <c r="JMN4" s="208"/>
      <c r="JMO4" s="208"/>
      <c r="JMP4" s="208"/>
      <c r="JMQ4" s="208"/>
      <c r="JMR4" s="208"/>
      <c r="JMS4" s="208"/>
      <c r="JMT4" s="208"/>
      <c r="JMU4" s="208"/>
      <c r="JMV4" s="208"/>
      <c r="JMW4" s="208"/>
      <c r="JMX4" s="208"/>
      <c r="JMY4" s="208"/>
      <c r="JMZ4" s="208"/>
      <c r="JNA4" s="208"/>
      <c r="JNB4" s="208"/>
      <c r="JNC4" s="208"/>
      <c r="JND4" s="208"/>
      <c r="JNE4" s="208"/>
      <c r="JNF4" s="208"/>
      <c r="JNG4" s="208"/>
      <c r="JNH4" s="208"/>
      <c r="JNI4" s="208"/>
      <c r="JNJ4" s="208"/>
      <c r="JNK4" s="208"/>
      <c r="JNL4" s="208"/>
      <c r="JNM4" s="208"/>
      <c r="JNN4" s="208"/>
      <c r="JNO4" s="208"/>
      <c r="JNP4" s="208"/>
      <c r="JNQ4" s="208"/>
      <c r="JNR4" s="208"/>
      <c r="JNS4" s="208"/>
      <c r="JNT4" s="208"/>
      <c r="JNU4" s="208"/>
      <c r="JNV4" s="208"/>
      <c r="JNW4" s="208"/>
      <c r="JNX4" s="208"/>
      <c r="JNY4" s="208"/>
      <c r="JNZ4" s="208"/>
      <c r="JOA4" s="208"/>
      <c r="JOB4" s="208"/>
      <c r="JOC4" s="208"/>
      <c r="JOD4" s="208"/>
      <c r="JOE4" s="208"/>
      <c r="JOF4" s="208"/>
      <c r="JOG4" s="208"/>
      <c r="JOH4" s="208"/>
      <c r="JOI4" s="208"/>
      <c r="JOJ4" s="208"/>
      <c r="JOK4" s="208"/>
      <c r="JOL4" s="208"/>
      <c r="JOM4" s="208"/>
      <c r="JON4" s="208"/>
      <c r="JOO4" s="208"/>
      <c r="JOP4" s="208"/>
      <c r="JOQ4" s="208"/>
      <c r="JOR4" s="208"/>
      <c r="JOS4" s="208"/>
      <c r="JOT4" s="208"/>
      <c r="JOU4" s="208"/>
      <c r="JOV4" s="208"/>
      <c r="JOW4" s="208"/>
      <c r="JOX4" s="208"/>
      <c r="JOY4" s="208"/>
      <c r="JOZ4" s="208"/>
      <c r="JPA4" s="208"/>
      <c r="JPB4" s="208"/>
      <c r="JPC4" s="208"/>
      <c r="JPD4" s="208"/>
      <c r="JPE4" s="208"/>
      <c r="JPF4" s="208"/>
      <c r="JPG4" s="208"/>
      <c r="JPH4" s="208"/>
      <c r="JPI4" s="208"/>
      <c r="JPJ4" s="208"/>
      <c r="JPK4" s="208"/>
      <c r="JPL4" s="208"/>
      <c r="JPM4" s="208"/>
      <c r="JPN4" s="208"/>
      <c r="JPO4" s="208"/>
      <c r="JPP4" s="208"/>
      <c r="JPQ4" s="208"/>
      <c r="JPR4" s="208"/>
      <c r="JPS4" s="208"/>
      <c r="JPT4" s="208"/>
      <c r="JPU4" s="208"/>
      <c r="JPV4" s="208"/>
      <c r="JPW4" s="208"/>
      <c r="JPX4" s="208"/>
      <c r="JPY4" s="208"/>
      <c r="JPZ4" s="208"/>
      <c r="JQA4" s="208"/>
      <c r="JQB4" s="208"/>
      <c r="JQC4" s="208"/>
      <c r="JQD4" s="208"/>
      <c r="JQE4" s="208"/>
      <c r="JQF4" s="208"/>
      <c r="JQG4" s="208"/>
      <c r="JQH4" s="208"/>
      <c r="JQI4" s="208"/>
      <c r="JQJ4" s="208"/>
      <c r="JQK4" s="208"/>
      <c r="JQL4" s="208"/>
      <c r="JQM4" s="208"/>
      <c r="JQN4" s="208"/>
      <c r="JQO4" s="208"/>
      <c r="JQP4" s="208"/>
      <c r="JQQ4" s="208"/>
      <c r="JQR4" s="208"/>
      <c r="JQS4" s="208"/>
      <c r="JQT4" s="208"/>
      <c r="JQU4" s="208"/>
      <c r="JQV4" s="208"/>
      <c r="JQW4" s="208"/>
      <c r="JQX4" s="208"/>
      <c r="JQY4" s="208"/>
      <c r="JQZ4" s="208"/>
      <c r="JRA4" s="208"/>
      <c r="JRB4" s="208"/>
      <c r="JRC4" s="208"/>
      <c r="JRD4" s="208"/>
      <c r="JRE4" s="208"/>
      <c r="JRF4" s="208"/>
      <c r="JRG4" s="208"/>
      <c r="JRH4" s="208"/>
      <c r="JRI4" s="208"/>
      <c r="JRJ4" s="208"/>
      <c r="JRK4" s="208"/>
      <c r="JRL4" s="208"/>
      <c r="JRM4" s="208"/>
      <c r="JRN4" s="208"/>
      <c r="JRO4" s="208"/>
      <c r="JRP4" s="208"/>
      <c r="JRQ4" s="208"/>
      <c r="JRR4" s="208"/>
      <c r="JRS4" s="208"/>
      <c r="JRT4" s="208"/>
      <c r="JRU4" s="208"/>
      <c r="JRV4" s="208"/>
      <c r="JRW4" s="208"/>
      <c r="JRX4" s="208"/>
      <c r="JRY4" s="208"/>
      <c r="JRZ4" s="208"/>
      <c r="JSA4" s="208"/>
      <c r="JSB4" s="208"/>
      <c r="JSC4" s="208"/>
      <c r="JSD4" s="208"/>
      <c r="JSE4" s="208"/>
      <c r="JSF4" s="208"/>
      <c r="JSG4" s="208"/>
      <c r="JSH4" s="208"/>
      <c r="JSI4" s="208"/>
      <c r="JSJ4" s="208"/>
      <c r="JSK4" s="208"/>
      <c r="JSL4" s="208"/>
      <c r="JSM4" s="208"/>
      <c r="JSN4" s="208"/>
      <c r="JSO4" s="208"/>
      <c r="JSP4" s="208"/>
      <c r="JSQ4" s="208"/>
      <c r="JSR4" s="208"/>
      <c r="JSS4" s="208"/>
      <c r="JST4" s="208"/>
      <c r="JSU4" s="208"/>
      <c r="JSV4" s="208"/>
      <c r="JSW4" s="208"/>
      <c r="JSX4" s="208"/>
      <c r="JSY4" s="208"/>
      <c r="JSZ4" s="208"/>
      <c r="JTA4" s="208"/>
      <c r="JTB4" s="208"/>
      <c r="JTC4" s="208"/>
      <c r="JTD4" s="208"/>
      <c r="JTE4" s="208"/>
      <c r="JTF4" s="208"/>
      <c r="JTG4" s="208"/>
      <c r="JTH4" s="208"/>
      <c r="JTI4" s="208"/>
      <c r="JTJ4" s="208"/>
      <c r="JTK4" s="208"/>
      <c r="JTL4" s="208"/>
      <c r="JTM4" s="208"/>
      <c r="JTN4" s="208"/>
      <c r="JTO4" s="208"/>
      <c r="JTP4" s="208"/>
      <c r="JTQ4" s="208"/>
      <c r="JTR4" s="208"/>
      <c r="JTS4" s="208"/>
      <c r="JTT4" s="208"/>
      <c r="JTU4" s="208"/>
      <c r="JTV4" s="208"/>
      <c r="JTW4" s="208"/>
      <c r="JTX4" s="208"/>
      <c r="JTY4" s="208"/>
      <c r="JTZ4" s="208"/>
      <c r="JUA4" s="208"/>
      <c r="JUB4" s="208"/>
      <c r="JUC4" s="208"/>
      <c r="JUD4" s="208"/>
      <c r="JUE4" s="208"/>
      <c r="JUF4" s="208"/>
      <c r="JUG4" s="208"/>
      <c r="JUH4" s="208"/>
      <c r="JUI4" s="208"/>
      <c r="JUJ4" s="208"/>
      <c r="JUK4" s="208"/>
      <c r="JUL4" s="208"/>
      <c r="JUM4" s="208"/>
      <c r="JUN4" s="208"/>
      <c r="JUO4" s="208"/>
      <c r="JUP4" s="208"/>
      <c r="JUQ4" s="208"/>
      <c r="JUR4" s="208"/>
      <c r="JUS4" s="208"/>
      <c r="JUT4" s="208"/>
      <c r="JUU4" s="208"/>
      <c r="JUV4" s="208"/>
      <c r="JUW4" s="208"/>
      <c r="JUX4" s="208"/>
      <c r="JUY4" s="208"/>
      <c r="JUZ4" s="208"/>
      <c r="JVA4" s="208"/>
      <c r="JVB4" s="208"/>
      <c r="JVC4" s="208"/>
      <c r="JVD4" s="208"/>
      <c r="JVE4" s="208"/>
      <c r="JVF4" s="208"/>
      <c r="JVG4" s="208"/>
      <c r="JVH4" s="208"/>
      <c r="JVI4" s="208"/>
      <c r="JVJ4" s="208"/>
      <c r="JVK4" s="208"/>
      <c r="JVL4" s="208"/>
      <c r="JVM4" s="208"/>
      <c r="JVN4" s="208"/>
      <c r="JVO4" s="208"/>
      <c r="JVP4" s="208"/>
      <c r="JVQ4" s="208"/>
      <c r="JVR4" s="208"/>
      <c r="JVS4" s="208"/>
      <c r="JVT4" s="208"/>
      <c r="JVU4" s="208"/>
      <c r="JVV4" s="208"/>
      <c r="JVW4" s="208"/>
      <c r="JVX4" s="208"/>
      <c r="JVY4" s="208"/>
      <c r="JVZ4" s="208"/>
      <c r="JWA4" s="208"/>
      <c r="JWB4" s="208"/>
      <c r="JWC4" s="208"/>
      <c r="JWD4" s="208"/>
      <c r="JWE4" s="208"/>
      <c r="JWF4" s="208"/>
      <c r="JWG4" s="208"/>
      <c r="JWH4" s="208"/>
      <c r="JWI4" s="208"/>
      <c r="JWJ4" s="208"/>
      <c r="JWK4" s="208"/>
      <c r="JWL4" s="208"/>
      <c r="JWM4" s="208"/>
      <c r="JWN4" s="208"/>
      <c r="JWO4" s="208"/>
      <c r="JWP4" s="208"/>
      <c r="JWQ4" s="208"/>
      <c r="JWR4" s="208"/>
      <c r="JWS4" s="208"/>
      <c r="JWT4" s="208"/>
      <c r="JWU4" s="208"/>
      <c r="JWV4" s="208"/>
      <c r="JWW4" s="208"/>
      <c r="JWX4" s="208"/>
      <c r="JWY4" s="208"/>
      <c r="JWZ4" s="208"/>
      <c r="JXA4" s="208"/>
      <c r="JXB4" s="208"/>
      <c r="JXC4" s="208"/>
      <c r="JXD4" s="208"/>
      <c r="JXE4" s="208"/>
      <c r="JXF4" s="208"/>
      <c r="JXG4" s="208"/>
      <c r="JXH4" s="208"/>
      <c r="JXI4" s="208"/>
      <c r="JXJ4" s="208"/>
      <c r="JXK4" s="208"/>
      <c r="JXL4" s="208"/>
      <c r="JXM4" s="208"/>
      <c r="JXN4" s="208"/>
      <c r="JXO4" s="208"/>
      <c r="JXP4" s="208"/>
      <c r="JXQ4" s="208"/>
      <c r="JXR4" s="208"/>
      <c r="JXS4" s="208"/>
      <c r="JXT4" s="208"/>
      <c r="JXU4" s="208"/>
      <c r="JXV4" s="208"/>
      <c r="JXW4" s="208"/>
      <c r="JXX4" s="208"/>
      <c r="JXY4" s="208"/>
      <c r="JXZ4" s="208"/>
      <c r="JYA4" s="208"/>
      <c r="JYB4" s="208"/>
      <c r="JYC4" s="208"/>
      <c r="JYD4" s="208"/>
      <c r="JYE4" s="208"/>
      <c r="JYF4" s="208"/>
      <c r="JYG4" s="208"/>
      <c r="JYH4" s="208"/>
      <c r="JYI4" s="208"/>
      <c r="JYJ4" s="208"/>
      <c r="JYK4" s="208"/>
      <c r="JYL4" s="208"/>
      <c r="JYM4" s="208"/>
      <c r="JYN4" s="208"/>
      <c r="JYO4" s="208"/>
      <c r="JYP4" s="208"/>
      <c r="JYQ4" s="208"/>
      <c r="JYR4" s="208"/>
      <c r="JYS4" s="208"/>
      <c r="JYT4" s="208"/>
      <c r="JYU4" s="208"/>
      <c r="JYV4" s="208"/>
      <c r="JYW4" s="208"/>
      <c r="JYX4" s="208"/>
      <c r="JYY4" s="208"/>
      <c r="JYZ4" s="208"/>
      <c r="JZA4" s="208"/>
      <c r="JZB4" s="208"/>
      <c r="JZC4" s="208"/>
      <c r="JZD4" s="208"/>
      <c r="JZE4" s="208"/>
      <c r="JZF4" s="208"/>
      <c r="JZG4" s="208"/>
      <c r="JZH4" s="208"/>
      <c r="JZI4" s="208"/>
      <c r="JZJ4" s="208"/>
      <c r="JZK4" s="208"/>
      <c r="JZL4" s="208"/>
      <c r="JZM4" s="208"/>
      <c r="JZN4" s="208"/>
      <c r="JZO4" s="208"/>
      <c r="JZP4" s="208"/>
      <c r="JZQ4" s="208"/>
      <c r="JZR4" s="208"/>
      <c r="JZS4" s="208"/>
      <c r="JZT4" s="208"/>
      <c r="JZU4" s="208"/>
      <c r="JZV4" s="208"/>
      <c r="JZW4" s="208"/>
      <c r="JZX4" s="208"/>
      <c r="JZY4" s="208"/>
      <c r="JZZ4" s="208"/>
      <c r="KAA4" s="208"/>
      <c r="KAB4" s="208"/>
      <c r="KAC4" s="208"/>
      <c r="KAD4" s="208"/>
      <c r="KAE4" s="208"/>
      <c r="KAF4" s="208"/>
      <c r="KAG4" s="208"/>
      <c r="KAH4" s="208"/>
      <c r="KAI4" s="208"/>
      <c r="KAJ4" s="208"/>
      <c r="KAK4" s="208"/>
      <c r="KAL4" s="208"/>
      <c r="KAM4" s="208"/>
      <c r="KAN4" s="208"/>
      <c r="KAO4" s="208"/>
      <c r="KAP4" s="208"/>
      <c r="KAQ4" s="208"/>
      <c r="KAR4" s="208"/>
      <c r="KAS4" s="208"/>
      <c r="KAT4" s="208"/>
      <c r="KAU4" s="208"/>
      <c r="KAV4" s="208"/>
      <c r="KAW4" s="208"/>
      <c r="KAX4" s="208"/>
      <c r="KAY4" s="208"/>
      <c r="KAZ4" s="208"/>
      <c r="KBA4" s="208"/>
      <c r="KBB4" s="208"/>
      <c r="KBC4" s="208"/>
      <c r="KBD4" s="208"/>
      <c r="KBE4" s="208"/>
      <c r="KBF4" s="208"/>
      <c r="KBG4" s="208"/>
      <c r="KBH4" s="208"/>
      <c r="KBI4" s="208"/>
      <c r="KBJ4" s="208"/>
      <c r="KBK4" s="208"/>
      <c r="KBL4" s="208"/>
      <c r="KBM4" s="208"/>
      <c r="KBN4" s="208"/>
      <c r="KBO4" s="208"/>
      <c r="KBP4" s="208"/>
      <c r="KBQ4" s="208"/>
      <c r="KBR4" s="208"/>
      <c r="KBS4" s="208"/>
      <c r="KBT4" s="208"/>
      <c r="KBU4" s="208"/>
      <c r="KBV4" s="208"/>
      <c r="KBW4" s="208"/>
      <c r="KBX4" s="208"/>
      <c r="KBY4" s="208"/>
      <c r="KBZ4" s="208"/>
      <c r="KCA4" s="208"/>
      <c r="KCB4" s="208"/>
      <c r="KCC4" s="208"/>
      <c r="KCD4" s="208"/>
      <c r="KCE4" s="208"/>
      <c r="KCF4" s="208"/>
      <c r="KCG4" s="208"/>
      <c r="KCH4" s="208"/>
      <c r="KCI4" s="208"/>
      <c r="KCJ4" s="208"/>
      <c r="KCK4" s="208"/>
      <c r="KCL4" s="208"/>
      <c r="KCM4" s="208"/>
      <c r="KCN4" s="208"/>
      <c r="KCO4" s="208"/>
      <c r="KCP4" s="208"/>
      <c r="KCQ4" s="208"/>
      <c r="KCR4" s="208"/>
      <c r="KCS4" s="208"/>
      <c r="KCT4" s="208"/>
      <c r="KCU4" s="208"/>
      <c r="KCV4" s="208"/>
      <c r="KCW4" s="208"/>
      <c r="KCX4" s="208"/>
      <c r="KCY4" s="208"/>
      <c r="KCZ4" s="208"/>
      <c r="KDA4" s="208"/>
      <c r="KDB4" s="208"/>
      <c r="KDC4" s="208"/>
      <c r="KDD4" s="208"/>
      <c r="KDE4" s="208"/>
      <c r="KDF4" s="208"/>
      <c r="KDG4" s="208"/>
      <c r="KDH4" s="208"/>
      <c r="KDI4" s="208"/>
      <c r="KDJ4" s="208"/>
      <c r="KDK4" s="208"/>
      <c r="KDL4" s="208"/>
      <c r="KDM4" s="208"/>
      <c r="KDN4" s="208"/>
      <c r="KDO4" s="208"/>
      <c r="KDP4" s="208"/>
      <c r="KDQ4" s="208"/>
      <c r="KDR4" s="208"/>
      <c r="KDS4" s="208"/>
      <c r="KDT4" s="208"/>
      <c r="KDU4" s="208"/>
      <c r="KDV4" s="208"/>
      <c r="KDW4" s="208"/>
      <c r="KDX4" s="208"/>
      <c r="KDY4" s="208"/>
      <c r="KDZ4" s="208"/>
      <c r="KEA4" s="208"/>
      <c r="KEB4" s="208"/>
      <c r="KEC4" s="208"/>
      <c r="KED4" s="208"/>
      <c r="KEE4" s="208"/>
      <c r="KEF4" s="208"/>
      <c r="KEG4" s="208"/>
      <c r="KEH4" s="208"/>
      <c r="KEI4" s="208"/>
      <c r="KEJ4" s="208"/>
      <c r="KEK4" s="208"/>
      <c r="KEL4" s="208"/>
      <c r="KEM4" s="208"/>
      <c r="KEN4" s="208"/>
      <c r="KEO4" s="208"/>
      <c r="KEP4" s="208"/>
      <c r="KEQ4" s="208"/>
      <c r="KER4" s="208"/>
      <c r="KES4" s="208"/>
      <c r="KET4" s="208"/>
      <c r="KEU4" s="208"/>
      <c r="KEV4" s="208"/>
      <c r="KEW4" s="208"/>
      <c r="KEX4" s="208"/>
      <c r="KEY4" s="208"/>
      <c r="KEZ4" s="208"/>
      <c r="KFA4" s="208"/>
      <c r="KFB4" s="208"/>
      <c r="KFC4" s="208"/>
      <c r="KFD4" s="208"/>
      <c r="KFE4" s="208"/>
      <c r="KFF4" s="208"/>
      <c r="KFG4" s="208"/>
      <c r="KFH4" s="208"/>
      <c r="KFI4" s="208"/>
      <c r="KFJ4" s="208"/>
      <c r="KFK4" s="208"/>
      <c r="KFL4" s="208"/>
      <c r="KFM4" s="208"/>
      <c r="KFN4" s="208"/>
      <c r="KFO4" s="208"/>
      <c r="KFP4" s="208"/>
      <c r="KFQ4" s="208"/>
      <c r="KFR4" s="208"/>
      <c r="KFS4" s="208"/>
      <c r="KFT4" s="208"/>
      <c r="KFU4" s="208"/>
      <c r="KFV4" s="208"/>
      <c r="KFW4" s="208"/>
      <c r="KFX4" s="208"/>
      <c r="KFY4" s="208"/>
      <c r="KFZ4" s="208"/>
      <c r="KGA4" s="208"/>
      <c r="KGB4" s="208"/>
      <c r="KGC4" s="208"/>
      <c r="KGD4" s="208"/>
      <c r="KGE4" s="208"/>
      <c r="KGF4" s="208"/>
      <c r="KGG4" s="208"/>
      <c r="KGH4" s="208"/>
      <c r="KGI4" s="208"/>
      <c r="KGJ4" s="208"/>
      <c r="KGK4" s="208"/>
      <c r="KGL4" s="208"/>
      <c r="KGM4" s="208"/>
      <c r="KGN4" s="208"/>
      <c r="KGO4" s="208"/>
      <c r="KGP4" s="208"/>
      <c r="KGQ4" s="208"/>
      <c r="KGR4" s="208"/>
      <c r="KGS4" s="208"/>
      <c r="KGT4" s="208"/>
      <c r="KGU4" s="208"/>
      <c r="KGV4" s="208"/>
      <c r="KGW4" s="208"/>
      <c r="KGX4" s="208"/>
      <c r="KGY4" s="208"/>
      <c r="KGZ4" s="208"/>
      <c r="KHA4" s="208"/>
      <c r="KHB4" s="208"/>
      <c r="KHC4" s="208"/>
      <c r="KHD4" s="208"/>
      <c r="KHE4" s="208"/>
      <c r="KHF4" s="208"/>
      <c r="KHG4" s="208"/>
      <c r="KHH4" s="208"/>
      <c r="KHI4" s="208"/>
      <c r="KHJ4" s="208"/>
      <c r="KHK4" s="208"/>
      <c r="KHL4" s="208"/>
      <c r="KHM4" s="208"/>
      <c r="KHN4" s="208"/>
      <c r="KHO4" s="208"/>
      <c r="KHP4" s="208"/>
      <c r="KHQ4" s="208"/>
      <c r="KHR4" s="208"/>
      <c r="KHS4" s="208"/>
      <c r="KHT4" s="208"/>
      <c r="KHU4" s="208"/>
      <c r="KHV4" s="208"/>
      <c r="KHW4" s="208"/>
      <c r="KHX4" s="208"/>
      <c r="KHY4" s="208"/>
      <c r="KHZ4" s="208"/>
      <c r="KIA4" s="208"/>
      <c r="KIB4" s="208"/>
      <c r="KIC4" s="208"/>
      <c r="KID4" s="208"/>
      <c r="KIE4" s="208"/>
      <c r="KIF4" s="208"/>
      <c r="KIG4" s="208"/>
      <c r="KIH4" s="208"/>
      <c r="KII4" s="208"/>
      <c r="KIJ4" s="208"/>
      <c r="KIK4" s="208"/>
      <c r="KIL4" s="208"/>
      <c r="KIM4" s="208"/>
      <c r="KIN4" s="208"/>
      <c r="KIO4" s="208"/>
      <c r="KIP4" s="208"/>
      <c r="KIQ4" s="208"/>
      <c r="KIR4" s="208"/>
      <c r="KIS4" s="208"/>
      <c r="KIT4" s="208"/>
      <c r="KIU4" s="208"/>
      <c r="KIV4" s="208"/>
      <c r="KIW4" s="208"/>
      <c r="KIX4" s="208"/>
      <c r="KIY4" s="208"/>
      <c r="KIZ4" s="208"/>
      <c r="KJA4" s="208"/>
      <c r="KJB4" s="208"/>
      <c r="KJC4" s="208"/>
      <c r="KJD4" s="208"/>
      <c r="KJE4" s="208"/>
      <c r="KJF4" s="208"/>
      <c r="KJG4" s="208"/>
      <c r="KJH4" s="208"/>
      <c r="KJI4" s="208"/>
      <c r="KJJ4" s="208"/>
      <c r="KJK4" s="208"/>
      <c r="KJL4" s="208"/>
      <c r="KJM4" s="208"/>
      <c r="KJN4" s="208"/>
      <c r="KJO4" s="208"/>
      <c r="KJP4" s="208"/>
      <c r="KJQ4" s="208"/>
      <c r="KJR4" s="208"/>
      <c r="KJS4" s="208"/>
      <c r="KJT4" s="208"/>
      <c r="KJU4" s="208"/>
      <c r="KJV4" s="208"/>
      <c r="KJW4" s="208"/>
      <c r="KJX4" s="208"/>
      <c r="KJY4" s="208"/>
      <c r="KJZ4" s="208"/>
      <c r="KKA4" s="208"/>
      <c r="KKB4" s="208"/>
      <c r="KKC4" s="208"/>
      <c r="KKD4" s="208"/>
      <c r="KKE4" s="208"/>
      <c r="KKF4" s="208"/>
      <c r="KKG4" s="208"/>
      <c r="KKH4" s="208"/>
      <c r="KKI4" s="208"/>
      <c r="KKJ4" s="208"/>
      <c r="KKK4" s="208"/>
      <c r="KKL4" s="208"/>
      <c r="KKM4" s="208"/>
      <c r="KKN4" s="208"/>
      <c r="KKO4" s="208"/>
      <c r="KKP4" s="208"/>
      <c r="KKQ4" s="208"/>
      <c r="KKR4" s="208"/>
      <c r="KKS4" s="208"/>
      <c r="KKT4" s="208"/>
      <c r="KKU4" s="208"/>
      <c r="KKV4" s="208"/>
      <c r="KKW4" s="208"/>
      <c r="KKX4" s="208"/>
      <c r="KKY4" s="208"/>
      <c r="KKZ4" s="208"/>
      <c r="KLA4" s="208"/>
      <c r="KLB4" s="208"/>
      <c r="KLC4" s="208"/>
      <c r="KLD4" s="208"/>
      <c r="KLE4" s="208"/>
      <c r="KLF4" s="208"/>
      <c r="KLG4" s="208"/>
      <c r="KLH4" s="208"/>
      <c r="KLI4" s="208"/>
      <c r="KLJ4" s="208"/>
      <c r="KLK4" s="208"/>
      <c r="KLL4" s="208"/>
      <c r="KLM4" s="208"/>
      <c r="KLN4" s="208"/>
      <c r="KLO4" s="208"/>
      <c r="KLP4" s="208"/>
      <c r="KLQ4" s="208"/>
      <c r="KLR4" s="208"/>
      <c r="KLS4" s="208"/>
      <c r="KLT4" s="208"/>
      <c r="KLU4" s="208"/>
      <c r="KLV4" s="208"/>
      <c r="KLW4" s="208"/>
      <c r="KLX4" s="208"/>
      <c r="KLY4" s="208"/>
      <c r="KLZ4" s="208"/>
      <c r="KMA4" s="208"/>
      <c r="KMB4" s="208"/>
      <c r="KMC4" s="208"/>
      <c r="KMD4" s="208"/>
      <c r="KME4" s="208"/>
      <c r="KMF4" s="208"/>
      <c r="KMG4" s="208"/>
      <c r="KMH4" s="208"/>
      <c r="KMI4" s="208"/>
      <c r="KMJ4" s="208"/>
      <c r="KMK4" s="208"/>
      <c r="KML4" s="208"/>
      <c r="KMM4" s="208"/>
      <c r="KMN4" s="208"/>
      <c r="KMO4" s="208"/>
      <c r="KMP4" s="208"/>
      <c r="KMQ4" s="208"/>
      <c r="KMR4" s="208"/>
      <c r="KMS4" s="208"/>
      <c r="KMT4" s="208"/>
      <c r="KMU4" s="208"/>
      <c r="KMV4" s="208"/>
      <c r="KMW4" s="208"/>
      <c r="KMX4" s="208"/>
      <c r="KMY4" s="208"/>
      <c r="KMZ4" s="208"/>
      <c r="KNA4" s="208"/>
      <c r="KNB4" s="208"/>
      <c r="KNC4" s="208"/>
      <c r="KND4" s="208"/>
      <c r="KNE4" s="208"/>
      <c r="KNF4" s="208"/>
      <c r="KNG4" s="208"/>
      <c r="KNH4" s="208"/>
      <c r="KNI4" s="208"/>
      <c r="KNJ4" s="208"/>
      <c r="KNK4" s="208"/>
      <c r="KNL4" s="208"/>
      <c r="KNM4" s="208"/>
      <c r="KNN4" s="208"/>
      <c r="KNO4" s="208"/>
      <c r="KNP4" s="208"/>
      <c r="KNQ4" s="208"/>
      <c r="KNR4" s="208"/>
      <c r="KNS4" s="208"/>
      <c r="KNT4" s="208"/>
      <c r="KNU4" s="208"/>
      <c r="KNV4" s="208"/>
      <c r="KNW4" s="208"/>
      <c r="KNX4" s="208"/>
      <c r="KNY4" s="208"/>
      <c r="KNZ4" s="208"/>
      <c r="KOA4" s="208"/>
      <c r="KOB4" s="208"/>
      <c r="KOC4" s="208"/>
      <c r="KOD4" s="208"/>
      <c r="KOE4" s="208"/>
      <c r="KOF4" s="208"/>
      <c r="KOG4" s="208"/>
      <c r="KOH4" s="208"/>
      <c r="KOI4" s="208"/>
      <c r="KOJ4" s="208"/>
      <c r="KOK4" s="208"/>
      <c r="KOL4" s="208"/>
      <c r="KOM4" s="208"/>
      <c r="KON4" s="208"/>
      <c r="KOO4" s="208"/>
      <c r="KOP4" s="208"/>
      <c r="KOQ4" s="208"/>
      <c r="KOR4" s="208"/>
      <c r="KOS4" s="208"/>
      <c r="KOT4" s="208"/>
      <c r="KOU4" s="208"/>
      <c r="KOV4" s="208"/>
      <c r="KOW4" s="208"/>
      <c r="KOX4" s="208"/>
      <c r="KOY4" s="208"/>
      <c r="KOZ4" s="208"/>
      <c r="KPA4" s="208"/>
      <c r="KPB4" s="208"/>
      <c r="KPC4" s="208"/>
      <c r="KPD4" s="208"/>
      <c r="KPE4" s="208"/>
      <c r="KPF4" s="208"/>
      <c r="KPG4" s="208"/>
      <c r="KPH4" s="208"/>
      <c r="KPI4" s="208"/>
      <c r="KPJ4" s="208"/>
      <c r="KPK4" s="208"/>
      <c r="KPL4" s="208"/>
      <c r="KPM4" s="208"/>
      <c r="KPN4" s="208"/>
      <c r="KPO4" s="208"/>
      <c r="KPP4" s="208"/>
      <c r="KPQ4" s="208"/>
      <c r="KPR4" s="208"/>
      <c r="KPS4" s="208"/>
      <c r="KPT4" s="208"/>
      <c r="KPU4" s="208"/>
      <c r="KPV4" s="208"/>
      <c r="KPW4" s="208"/>
      <c r="KPX4" s="208"/>
      <c r="KPY4" s="208"/>
      <c r="KPZ4" s="208"/>
      <c r="KQA4" s="208"/>
      <c r="KQB4" s="208"/>
      <c r="KQC4" s="208"/>
      <c r="KQD4" s="208"/>
      <c r="KQE4" s="208"/>
      <c r="KQF4" s="208"/>
      <c r="KQG4" s="208"/>
      <c r="KQH4" s="208"/>
      <c r="KQI4" s="208"/>
      <c r="KQJ4" s="208"/>
      <c r="KQK4" s="208"/>
      <c r="KQL4" s="208"/>
      <c r="KQM4" s="208"/>
      <c r="KQN4" s="208"/>
      <c r="KQO4" s="208"/>
      <c r="KQP4" s="208"/>
      <c r="KQQ4" s="208"/>
      <c r="KQR4" s="208"/>
      <c r="KQS4" s="208"/>
      <c r="KQT4" s="208"/>
      <c r="KQU4" s="208"/>
      <c r="KQV4" s="208"/>
      <c r="KQW4" s="208"/>
      <c r="KQX4" s="208"/>
      <c r="KQY4" s="208"/>
      <c r="KQZ4" s="208"/>
      <c r="KRA4" s="208"/>
      <c r="KRB4" s="208"/>
      <c r="KRC4" s="208"/>
      <c r="KRD4" s="208"/>
      <c r="KRE4" s="208"/>
      <c r="KRF4" s="208"/>
      <c r="KRG4" s="208"/>
      <c r="KRH4" s="208"/>
      <c r="KRI4" s="208"/>
      <c r="KRJ4" s="208"/>
      <c r="KRK4" s="208"/>
      <c r="KRL4" s="208"/>
      <c r="KRM4" s="208"/>
      <c r="KRN4" s="208"/>
      <c r="KRO4" s="208"/>
      <c r="KRP4" s="208"/>
      <c r="KRQ4" s="208"/>
      <c r="KRR4" s="208"/>
      <c r="KRS4" s="208"/>
      <c r="KRT4" s="208"/>
      <c r="KRU4" s="208"/>
      <c r="KRV4" s="208"/>
      <c r="KRW4" s="208"/>
      <c r="KRX4" s="208"/>
      <c r="KRY4" s="208"/>
      <c r="KRZ4" s="208"/>
      <c r="KSA4" s="208"/>
      <c r="KSB4" s="208"/>
      <c r="KSC4" s="208"/>
      <c r="KSD4" s="208"/>
      <c r="KSE4" s="208"/>
      <c r="KSF4" s="208"/>
      <c r="KSG4" s="208"/>
      <c r="KSH4" s="208"/>
      <c r="KSI4" s="208"/>
      <c r="KSJ4" s="208"/>
      <c r="KSK4" s="208"/>
      <c r="KSL4" s="208"/>
      <c r="KSM4" s="208"/>
      <c r="KSN4" s="208"/>
      <c r="KSO4" s="208"/>
      <c r="KSP4" s="208"/>
      <c r="KSQ4" s="208"/>
      <c r="KSR4" s="208"/>
      <c r="KSS4" s="208"/>
      <c r="KST4" s="208"/>
      <c r="KSU4" s="208"/>
      <c r="KSV4" s="208"/>
      <c r="KSW4" s="208"/>
      <c r="KSX4" s="208"/>
      <c r="KSY4" s="208"/>
      <c r="KSZ4" s="208"/>
      <c r="KTA4" s="208"/>
      <c r="KTB4" s="208"/>
      <c r="KTC4" s="208"/>
      <c r="KTD4" s="208"/>
      <c r="KTE4" s="208"/>
      <c r="KTF4" s="208"/>
      <c r="KTG4" s="208"/>
      <c r="KTH4" s="208"/>
      <c r="KTI4" s="208"/>
      <c r="KTJ4" s="208"/>
      <c r="KTK4" s="208"/>
      <c r="KTL4" s="208"/>
      <c r="KTM4" s="208"/>
      <c r="KTN4" s="208"/>
      <c r="KTO4" s="208"/>
      <c r="KTP4" s="208"/>
      <c r="KTQ4" s="208"/>
      <c r="KTR4" s="208"/>
      <c r="KTS4" s="208"/>
      <c r="KTT4" s="208"/>
      <c r="KTU4" s="208"/>
      <c r="KTV4" s="208"/>
      <c r="KTW4" s="208"/>
      <c r="KTX4" s="208"/>
      <c r="KTY4" s="208"/>
      <c r="KTZ4" s="208"/>
      <c r="KUA4" s="208"/>
      <c r="KUB4" s="208"/>
      <c r="KUC4" s="208"/>
      <c r="KUD4" s="208"/>
      <c r="KUE4" s="208"/>
      <c r="KUF4" s="208"/>
      <c r="KUG4" s="208"/>
      <c r="KUH4" s="208"/>
      <c r="KUI4" s="208"/>
      <c r="KUJ4" s="208"/>
      <c r="KUK4" s="208"/>
      <c r="KUL4" s="208"/>
      <c r="KUM4" s="208"/>
      <c r="KUN4" s="208"/>
      <c r="KUO4" s="208"/>
      <c r="KUP4" s="208"/>
      <c r="KUQ4" s="208"/>
      <c r="KUR4" s="208"/>
      <c r="KUS4" s="208"/>
      <c r="KUT4" s="208"/>
      <c r="KUU4" s="208"/>
      <c r="KUV4" s="208"/>
      <c r="KUW4" s="208"/>
      <c r="KUX4" s="208"/>
      <c r="KUY4" s="208"/>
      <c r="KUZ4" s="208"/>
      <c r="KVA4" s="208"/>
      <c r="KVB4" s="208"/>
      <c r="KVC4" s="208"/>
      <c r="KVD4" s="208"/>
      <c r="KVE4" s="208"/>
      <c r="KVF4" s="208"/>
      <c r="KVG4" s="208"/>
      <c r="KVH4" s="208"/>
      <c r="KVI4" s="208"/>
      <c r="KVJ4" s="208"/>
      <c r="KVK4" s="208"/>
      <c r="KVL4" s="208"/>
      <c r="KVM4" s="208"/>
      <c r="KVN4" s="208"/>
      <c r="KVO4" s="208"/>
      <c r="KVP4" s="208"/>
      <c r="KVQ4" s="208"/>
      <c r="KVR4" s="208"/>
      <c r="KVS4" s="208"/>
      <c r="KVT4" s="208"/>
      <c r="KVU4" s="208"/>
      <c r="KVV4" s="208"/>
      <c r="KVW4" s="208"/>
      <c r="KVX4" s="208"/>
      <c r="KVY4" s="208"/>
      <c r="KVZ4" s="208"/>
      <c r="KWA4" s="208"/>
      <c r="KWB4" s="208"/>
      <c r="KWC4" s="208"/>
      <c r="KWD4" s="208"/>
      <c r="KWE4" s="208"/>
      <c r="KWF4" s="208"/>
      <c r="KWG4" s="208"/>
      <c r="KWH4" s="208"/>
      <c r="KWI4" s="208"/>
      <c r="KWJ4" s="208"/>
      <c r="KWK4" s="208"/>
      <c r="KWL4" s="208"/>
      <c r="KWM4" s="208"/>
      <c r="KWN4" s="208"/>
      <c r="KWO4" s="208"/>
      <c r="KWP4" s="208"/>
      <c r="KWQ4" s="208"/>
      <c r="KWR4" s="208"/>
      <c r="KWS4" s="208"/>
      <c r="KWT4" s="208"/>
      <c r="KWU4" s="208"/>
      <c r="KWV4" s="208"/>
      <c r="KWW4" s="208"/>
      <c r="KWX4" s="208"/>
      <c r="KWY4" s="208"/>
      <c r="KWZ4" s="208"/>
      <c r="KXA4" s="208"/>
      <c r="KXB4" s="208"/>
      <c r="KXC4" s="208"/>
      <c r="KXD4" s="208"/>
      <c r="KXE4" s="208"/>
      <c r="KXF4" s="208"/>
      <c r="KXG4" s="208"/>
      <c r="KXH4" s="208"/>
      <c r="KXI4" s="208"/>
      <c r="KXJ4" s="208"/>
      <c r="KXK4" s="208"/>
      <c r="KXL4" s="208"/>
      <c r="KXM4" s="208"/>
      <c r="KXN4" s="208"/>
      <c r="KXO4" s="208"/>
      <c r="KXP4" s="208"/>
      <c r="KXQ4" s="208"/>
      <c r="KXR4" s="208"/>
      <c r="KXS4" s="208"/>
      <c r="KXT4" s="208"/>
      <c r="KXU4" s="208"/>
      <c r="KXV4" s="208"/>
      <c r="KXW4" s="208"/>
      <c r="KXX4" s="208"/>
      <c r="KXY4" s="208"/>
      <c r="KXZ4" s="208"/>
      <c r="KYA4" s="208"/>
      <c r="KYB4" s="208"/>
      <c r="KYC4" s="208"/>
      <c r="KYD4" s="208"/>
      <c r="KYE4" s="208"/>
      <c r="KYF4" s="208"/>
      <c r="KYG4" s="208"/>
      <c r="KYH4" s="208"/>
      <c r="KYI4" s="208"/>
      <c r="KYJ4" s="208"/>
      <c r="KYK4" s="208"/>
      <c r="KYL4" s="208"/>
      <c r="KYM4" s="208"/>
      <c r="KYN4" s="208"/>
      <c r="KYO4" s="208"/>
      <c r="KYP4" s="208"/>
      <c r="KYQ4" s="208"/>
      <c r="KYR4" s="208"/>
      <c r="KYS4" s="208"/>
      <c r="KYT4" s="208"/>
      <c r="KYU4" s="208"/>
      <c r="KYV4" s="208"/>
      <c r="KYW4" s="208"/>
      <c r="KYX4" s="208"/>
      <c r="KYY4" s="208"/>
      <c r="KYZ4" s="208"/>
      <c r="KZA4" s="208"/>
      <c r="KZB4" s="208"/>
      <c r="KZC4" s="208"/>
      <c r="KZD4" s="208"/>
      <c r="KZE4" s="208"/>
      <c r="KZF4" s="208"/>
      <c r="KZG4" s="208"/>
      <c r="KZH4" s="208"/>
      <c r="KZI4" s="208"/>
      <c r="KZJ4" s="208"/>
      <c r="KZK4" s="208"/>
      <c r="KZL4" s="208"/>
      <c r="KZM4" s="208"/>
      <c r="KZN4" s="208"/>
      <c r="KZO4" s="208"/>
      <c r="KZP4" s="208"/>
      <c r="KZQ4" s="208"/>
      <c r="KZR4" s="208"/>
      <c r="KZS4" s="208"/>
      <c r="KZT4" s="208"/>
      <c r="KZU4" s="208"/>
      <c r="KZV4" s="208"/>
      <c r="KZW4" s="208"/>
      <c r="KZX4" s="208"/>
      <c r="KZY4" s="208"/>
      <c r="KZZ4" s="208"/>
      <c r="LAA4" s="208"/>
      <c r="LAB4" s="208"/>
      <c r="LAC4" s="208"/>
      <c r="LAD4" s="208"/>
      <c r="LAE4" s="208"/>
      <c r="LAF4" s="208"/>
      <c r="LAG4" s="208"/>
      <c r="LAH4" s="208"/>
      <c r="LAI4" s="208"/>
      <c r="LAJ4" s="208"/>
      <c r="LAK4" s="208"/>
      <c r="LAL4" s="208"/>
      <c r="LAM4" s="208"/>
      <c r="LAN4" s="208"/>
      <c r="LAO4" s="208"/>
      <c r="LAP4" s="208"/>
      <c r="LAQ4" s="208"/>
      <c r="LAR4" s="208"/>
      <c r="LAS4" s="208"/>
      <c r="LAT4" s="208"/>
      <c r="LAU4" s="208"/>
      <c r="LAV4" s="208"/>
      <c r="LAW4" s="208"/>
      <c r="LAX4" s="208"/>
      <c r="LAY4" s="208"/>
      <c r="LAZ4" s="208"/>
      <c r="LBA4" s="208"/>
      <c r="LBB4" s="208"/>
      <c r="LBC4" s="208"/>
      <c r="LBD4" s="208"/>
      <c r="LBE4" s="208"/>
      <c r="LBF4" s="208"/>
      <c r="LBG4" s="208"/>
      <c r="LBH4" s="208"/>
      <c r="LBI4" s="208"/>
      <c r="LBJ4" s="208"/>
      <c r="LBK4" s="208"/>
      <c r="LBL4" s="208"/>
      <c r="LBM4" s="208"/>
      <c r="LBN4" s="208"/>
      <c r="LBO4" s="208"/>
      <c r="LBP4" s="208"/>
      <c r="LBQ4" s="208"/>
      <c r="LBR4" s="208"/>
      <c r="LBS4" s="208"/>
      <c r="LBT4" s="208"/>
      <c r="LBU4" s="208"/>
      <c r="LBV4" s="208"/>
      <c r="LBW4" s="208"/>
      <c r="LBX4" s="208"/>
      <c r="LBY4" s="208"/>
      <c r="LBZ4" s="208"/>
      <c r="LCA4" s="208"/>
      <c r="LCB4" s="208"/>
      <c r="LCC4" s="208"/>
      <c r="LCD4" s="208"/>
      <c r="LCE4" s="208"/>
      <c r="LCF4" s="208"/>
      <c r="LCG4" s="208"/>
      <c r="LCH4" s="208"/>
      <c r="LCI4" s="208"/>
      <c r="LCJ4" s="208"/>
      <c r="LCK4" s="208"/>
      <c r="LCL4" s="208"/>
      <c r="LCM4" s="208"/>
      <c r="LCN4" s="208"/>
      <c r="LCO4" s="208"/>
      <c r="LCP4" s="208"/>
      <c r="LCQ4" s="208"/>
      <c r="LCR4" s="208"/>
      <c r="LCS4" s="208"/>
      <c r="LCT4" s="208"/>
      <c r="LCU4" s="208"/>
      <c r="LCV4" s="208"/>
      <c r="LCW4" s="208"/>
      <c r="LCX4" s="208"/>
      <c r="LCY4" s="208"/>
      <c r="LCZ4" s="208"/>
      <c r="LDA4" s="208"/>
      <c r="LDB4" s="208"/>
      <c r="LDC4" s="208"/>
      <c r="LDD4" s="208"/>
      <c r="LDE4" s="208"/>
      <c r="LDF4" s="208"/>
      <c r="LDG4" s="208"/>
      <c r="LDH4" s="208"/>
      <c r="LDI4" s="208"/>
      <c r="LDJ4" s="208"/>
      <c r="LDK4" s="208"/>
      <c r="LDL4" s="208"/>
      <c r="LDM4" s="208"/>
      <c r="LDN4" s="208"/>
      <c r="LDO4" s="208"/>
      <c r="LDP4" s="208"/>
      <c r="LDQ4" s="208"/>
      <c r="LDR4" s="208"/>
      <c r="LDS4" s="208"/>
      <c r="LDT4" s="208"/>
      <c r="LDU4" s="208"/>
      <c r="LDV4" s="208"/>
      <c r="LDW4" s="208"/>
      <c r="LDX4" s="208"/>
      <c r="LDY4" s="208"/>
      <c r="LDZ4" s="208"/>
      <c r="LEA4" s="208"/>
      <c r="LEB4" s="208"/>
      <c r="LEC4" s="208"/>
      <c r="LED4" s="208"/>
      <c r="LEE4" s="208"/>
      <c r="LEF4" s="208"/>
      <c r="LEG4" s="208"/>
      <c r="LEH4" s="208"/>
      <c r="LEI4" s="208"/>
      <c r="LEJ4" s="208"/>
      <c r="LEK4" s="208"/>
      <c r="LEL4" s="208"/>
      <c r="LEM4" s="208"/>
      <c r="LEN4" s="208"/>
      <c r="LEO4" s="208"/>
      <c r="LEP4" s="208"/>
      <c r="LEQ4" s="208"/>
      <c r="LER4" s="208"/>
      <c r="LES4" s="208"/>
      <c r="LET4" s="208"/>
      <c r="LEU4" s="208"/>
      <c r="LEV4" s="208"/>
      <c r="LEW4" s="208"/>
      <c r="LEX4" s="208"/>
      <c r="LEY4" s="208"/>
      <c r="LEZ4" s="208"/>
      <c r="LFA4" s="208"/>
      <c r="LFB4" s="208"/>
      <c r="LFC4" s="208"/>
      <c r="LFD4" s="208"/>
      <c r="LFE4" s="208"/>
      <c r="LFF4" s="208"/>
      <c r="LFG4" s="208"/>
      <c r="LFH4" s="208"/>
      <c r="LFI4" s="208"/>
      <c r="LFJ4" s="208"/>
      <c r="LFK4" s="208"/>
      <c r="LFL4" s="208"/>
      <c r="LFM4" s="208"/>
      <c r="LFN4" s="208"/>
      <c r="LFO4" s="208"/>
      <c r="LFP4" s="208"/>
      <c r="LFQ4" s="208"/>
      <c r="LFR4" s="208"/>
      <c r="LFS4" s="208"/>
      <c r="LFT4" s="208"/>
      <c r="LFU4" s="208"/>
      <c r="LFV4" s="208"/>
      <c r="LFW4" s="208"/>
      <c r="LFX4" s="208"/>
      <c r="LFY4" s="208"/>
      <c r="LFZ4" s="208"/>
      <c r="LGA4" s="208"/>
      <c r="LGB4" s="208"/>
      <c r="LGC4" s="208"/>
      <c r="LGD4" s="208"/>
      <c r="LGE4" s="208"/>
      <c r="LGF4" s="208"/>
      <c r="LGG4" s="208"/>
      <c r="LGH4" s="208"/>
      <c r="LGI4" s="208"/>
      <c r="LGJ4" s="208"/>
      <c r="LGK4" s="208"/>
      <c r="LGL4" s="208"/>
      <c r="LGM4" s="208"/>
      <c r="LGN4" s="208"/>
      <c r="LGO4" s="208"/>
      <c r="LGP4" s="208"/>
      <c r="LGQ4" s="208"/>
      <c r="LGR4" s="208"/>
      <c r="LGS4" s="208"/>
      <c r="LGT4" s="208"/>
      <c r="LGU4" s="208"/>
      <c r="LGV4" s="208"/>
      <c r="LGW4" s="208"/>
      <c r="LGX4" s="208"/>
      <c r="LGY4" s="208"/>
      <c r="LGZ4" s="208"/>
      <c r="LHA4" s="208"/>
      <c r="LHB4" s="208"/>
      <c r="LHC4" s="208"/>
      <c r="LHD4" s="208"/>
      <c r="LHE4" s="208"/>
      <c r="LHF4" s="208"/>
      <c r="LHG4" s="208"/>
      <c r="LHH4" s="208"/>
      <c r="LHI4" s="208"/>
      <c r="LHJ4" s="208"/>
      <c r="LHK4" s="208"/>
      <c r="LHL4" s="208"/>
      <c r="LHM4" s="208"/>
      <c r="LHN4" s="208"/>
      <c r="LHO4" s="208"/>
      <c r="LHP4" s="208"/>
      <c r="LHQ4" s="208"/>
      <c r="LHR4" s="208"/>
      <c r="LHS4" s="208"/>
      <c r="LHT4" s="208"/>
      <c r="LHU4" s="208"/>
      <c r="LHV4" s="208"/>
      <c r="LHW4" s="208"/>
      <c r="LHX4" s="208"/>
      <c r="LHY4" s="208"/>
      <c r="LHZ4" s="208"/>
      <c r="LIA4" s="208"/>
      <c r="LIB4" s="208"/>
      <c r="LIC4" s="208"/>
      <c r="LID4" s="208"/>
      <c r="LIE4" s="208"/>
      <c r="LIF4" s="208"/>
      <c r="LIG4" s="208"/>
      <c r="LIH4" s="208"/>
      <c r="LII4" s="208"/>
      <c r="LIJ4" s="208"/>
      <c r="LIK4" s="208"/>
      <c r="LIL4" s="208"/>
      <c r="LIM4" s="208"/>
      <c r="LIN4" s="208"/>
      <c r="LIO4" s="208"/>
      <c r="LIP4" s="208"/>
      <c r="LIQ4" s="208"/>
      <c r="LIR4" s="208"/>
      <c r="LIS4" s="208"/>
      <c r="LIT4" s="208"/>
      <c r="LIU4" s="208"/>
      <c r="LIV4" s="208"/>
      <c r="LIW4" s="208"/>
      <c r="LIX4" s="208"/>
      <c r="LIY4" s="208"/>
      <c r="LIZ4" s="208"/>
      <c r="LJA4" s="208"/>
      <c r="LJB4" s="208"/>
      <c r="LJC4" s="208"/>
      <c r="LJD4" s="208"/>
      <c r="LJE4" s="208"/>
      <c r="LJF4" s="208"/>
      <c r="LJG4" s="208"/>
      <c r="LJH4" s="208"/>
      <c r="LJI4" s="208"/>
      <c r="LJJ4" s="208"/>
      <c r="LJK4" s="208"/>
      <c r="LJL4" s="208"/>
      <c r="LJM4" s="208"/>
      <c r="LJN4" s="208"/>
      <c r="LJO4" s="208"/>
      <c r="LJP4" s="208"/>
      <c r="LJQ4" s="208"/>
      <c r="LJR4" s="208"/>
      <c r="LJS4" s="208"/>
      <c r="LJT4" s="208"/>
      <c r="LJU4" s="208"/>
      <c r="LJV4" s="208"/>
      <c r="LJW4" s="208"/>
      <c r="LJX4" s="208"/>
      <c r="LJY4" s="208"/>
      <c r="LJZ4" s="208"/>
      <c r="LKA4" s="208"/>
      <c r="LKB4" s="208"/>
      <c r="LKC4" s="208"/>
      <c r="LKD4" s="208"/>
      <c r="LKE4" s="208"/>
      <c r="LKF4" s="208"/>
      <c r="LKG4" s="208"/>
      <c r="LKH4" s="208"/>
      <c r="LKI4" s="208"/>
      <c r="LKJ4" s="208"/>
      <c r="LKK4" s="208"/>
      <c r="LKL4" s="208"/>
      <c r="LKM4" s="208"/>
      <c r="LKN4" s="208"/>
      <c r="LKO4" s="208"/>
      <c r="LKP4" s="208"/>
      <c r="LKQ4" s="208"/>
      <c r="LKR4" s="208"/>
      <c r="LKS4" s="208"/>
      <c r="LKT4" s="208"/>
      <c r="LKU4" s="208"/>
      <c r="LKV4" s="208"/>
      <c r="LKW4" s="208"/>
      <c r="LKX4" s="208"/>
      <c r="LKY4" s="208"/>
      <c r="LKZ4" s="208"/>
      <c r="LLA4" s="208"/>
      <c r="LLB4" s="208"/>
      <c r="LLC4" s="208"/>
      <c r="LLD4" s="208"/>
      <c r="LLE4" s="208"/>
      <c r="LLF4" s="208"/>
      <c r="LLG4" s="208"/>
      <c r="LLH4" s="208"/>
      <c r="LLI4" s="208"/>
      <c r="LLJ4" s="208"/>
      <c r="LLK4" s="208"/>
      <c r="LLL4" s="208"/>
      <c r="LLM4" s="208"/>
      <c r="LLN4" s="208"/>
      <c r="LLO4" s="208"/>
      <c r="LLP4" s="208"/>
      <c r="LLQ4" s="208"/>
      <c r="LLR4" s="208"/>
      <c r="LLS4" s="208"/>
      <c r="LLT4" s="208"/>
      <c r="LLU4" s="208"/>
      <c r="LLV4" s="208"/>
      <c r="LLW4" s="208"/>
      <c r="LLX4" s="208"/>
      <c r="LLY4" s="208"/>
      <c r="LLZ4" s="208"/>
      <c r="LMA4" s="208"/>
      <c r="LMB4" s="208"/>
      <c r="LMC4" s="208"/>
      <c r="LMD4" s="208"/>
      <c r="LME4" s="208"/>
      <c r="LMF4" s="208"/>
      <c r="LMG4" s="208"/>
      <c r="LMH4" s="208"/>
      <c r="LMI4" s="208"/>
      <c r="LMJ4" s="208"/>
      <c r="LMK4" s="208"/>
      <c r="LML4" s="208"/>
      <c r="LMM4" s="208"/>
      <c r="LMN4" s="208"/>
      <c r="LMO4" s="208"/>
      <c r="LMP4" s="208"/>
      <c r="LMQ4" s="208"/>
      <c r="LMR4" s="208"/>
      <c r="LMS4" s="208"/>
      <c r="LMT4" s="208"/>
      <c r="LMU4" s="208"/>
      <c r="LMV4" s="208"/>
      <c r="LMW4" s="208"/>
      <c r="LMX4" s="208"/>
      <c r="LMY4" s="208"/>
      <c r="LMZ4" s="208"/>
      <c r="LNA4" s="208"/>
      <c r="LNB4" s="208"/>
      <c r="LNC4" s="208"/>
      <c r="LND4" s="208"/>
      <c r="LNE4" s="208"/>
      <c r="LNF4" s="208"/>
      <c r="LNG4" s="208"/>
      <c r="LNH4" s="208"/>
      <c r="LNI4" s="208"/>
      <c r="LNJ4" s="208"/>
      <c r="LNK4" s="208"/>
      <c r="LNL4" s="208"/>
      <c r="LNM4" s="208"/>
      <c r="LNN4" s="208"/>
      <c r="LNO4" s="208"/>
      <c r="LNP4" s="208"/>
      <c r="LNQ4" s="208"/>
      <c r="LNR4" s="208"/>
      <c r="LNS4" s="208"/>
      <c r="LNT4" s="208"/>
      <c r="LNU4" s="208"/>
      <c r="LNV4" s="208"/>
      <c r="LNW4" s="208"/>
      <c r="LNX4" s="208"/>
      <c r="LNY4" s="208"/>
      <c r="LNZ4" s="208"/>
      <c r="LOA4" s="208"/>
      <c r="LOB4" s="208"/>
      <c r="LOC4" s="208"/>
      <c r="LOD4" s="208"/>
      <c r="LOE4" s="208"/>
      <c r="LOF4" s="208"/>
      <c r="LOG4" s="208"/>
      <c r="LOH4" s="208"/>
      <c r="LOI4" s="208"/>
      <c r="LOJ4" s="208"/>
      <c r="LOK4" s="208"/>
      <c r="LOL4" s="208"/>
      <c r="LOM4" s="208"/>
      <c r="LON4" s="208"/>
      <c r="LOO4" s="208"/>
      <c r="LOP4" s="208"/>
      <c r="LOQ4" s="208"/>
      <c r="LOR4" s="208"/>
      <c r="LOS4" s="208"/>
      <c r="LOT4" s="208"/>
      <c r="LOU4" s="208"/>
      <c r="LOV4" s="208"/>
      <c r="LOW4" s="208"/>
      <c r="LOX4" s="208"/>
      <c r="LOY4" s="208"/>
      <c r="LOZ4" s="208"/>
      <c r="LPA4" s="208"/>
      <c r="LPB4" s="208"/>
      <c r="LPC4" s="208"/>
      <c r="LPD4" s="208"/>
      <c r="LPE4" s="208"/>
      <c r="LPF4" s="208"/>
      <c r="LPG4" s="208"/>
      <c r="LPH4" s="208"/>
      <c r="LPI4" s="208"/>
      <c r="LPJ4" s="208"/>
      <c r="LPK4" s="208"/>
      <c r="LPL4" s="208"/>
      <c r="LPM4" s="208"/>
      <c r="LPN4" s="208"/>
      <c r="LPO4" s="208"/>
      <c r="LPP4" s="208"/>
      <c r="LPQ4" s="208"/>
      <c r="LPR4" s="208"/>
      <c r="LPS4" s="208"/>
      <c r="LPT4" s="208"/>
      <c r="LPU4" s="208"/>
      <c r="LPV4" s="208"/>
      <c r="LPW4" s="208"/>
      <c r="LPX4" s="208"/>
      <c r="LPY4" s="208"/>
      <c r="LPZ4" s="208"/>
      <c r="LQA4" s="208"/>
      <c r="LQB4" s="208"/>
      <c r="LQC4" s="208"/>
      <c r="LQD4" s="208"/>
      <c r="LQE4" s="208"/>
      <c r="LQF4" s="208"/>
      <c r="LQG4" s="208"/>
      <c r="LQH4" s="208"/>
      <c r="LQI4" s="208"/>
      <c r="LQJ4" s="208"/>
      <c r="LQK4" s="208"/>
      <c r="LQL4" s="208"/>
      <c r="LQM4" s="208"/>
      <c r="LQN4" s="208"/>
      <c r="LQO4" s="208"/>
      <c r="LQP4" s="208"/>
      <c r="LQQ4" s="208"/>
      <c r="LQR4" s="208"/>
      <c r="LQS4" s="208"/>
      <c r="LQT4" s="208"/>
      <c r="LQU4" s="208"/>
      <c r="LQV4" s="208"/>
      <c r="LQW4" s="208"/>
      <c r="LQX4" s="208"/>
      <c r="LQY4" s="208"/>
      <c r="LQZ4" s="208"/>
      <c r="LRA4" s="208"/>
      <c r="LRB4" s="208"/>
      <c r="LRC4" s="208"/>
      <c r="LRD4" s="208"/>
      <c r="LRE4" s="208"/>
      <c r="LRF4" s="208"/>
      <c r="LRG4" s="208"/>
      <c r="LRH4" s="208"/>
      <c r="LRI4" s="208"/>
      <c r="LRJ4" s="208"/>
      <c r="LRK4" s="208"/>
      <c r="LRL4" s="208"/>
      <c r="LRM4" s="208"/>
      <c r="LRN4" s="208"/>
      <c r="LRO4" s="208"/>
      <c r="LRP4" s="208"/>
      <c r="LRQ4" s="208"/>
      <c r="LRR4" s="208"/>
      <c r="LRS4" s="208"/>
      <c r="LRT4" s="208"/>
      <c r="LRU4" s="208"/>
      <c r="LRV4" s="208"/>
      <c r="LRW4" s="208"/>
      <c r="LRX4" s="208"/>
      <c r="LRY4" s="208"/>
      <c r="LRZ4" s="208"/>
      <c r="LSA4" s="208"/>
      <c r="LSB4" s="208"/>
      <c r="LSC4" s="208"/>
      <c r="LSD4" s="208"/>
      <c r="LSE4" s="208"/>
      <c r="LSF4" s="208"/>
      <c r="LSG4" s="208"/>
      <c r="LSH4" s="208"/>
      <c r="LSI4" s="208"/>
      <c r="LSJ4" s="208"/>
      <c r="LSK4" s="208"/>
      <c r="LSL4" s="208"/>
      <c r="LSM4" s="208"/>
      <c r="LSN4" s="208"/>
      <c r="LSO4" s="208"/>
      <c r="LSP4" s="208"/>
      <c r="LSQ4" s="208"/>
      <c r="LSR4" s="208"/>
      <c r="LSS4" s="208"/>
      <c r="LST4" s="208"/>
      <c r="LSU4" s="208"/>
      <c r="LSV4" s="208"/>
      <c r="LSW4" s="208"/>
      <c r="LSX4" s="208"/>
      <c r="LSY4" s="208"/>
      <c r="LSZ4" s="208"/>
      <c r="LTA4" s="208"/>
      <c r="LTB4" s="208"/>
      <c r="LTC4" s="208"/>
      <c r="LTD4" s="208"/>
      <c r="LTE4" s="208"/>
      <c r="LTF4" s="208"/>
      <c r="LTG4" s="208"/>
      <c r="LTH4" s="208"/>
      <c r="LTI4" s="208"/>
      <c r="LTJ4" s="208"/>
      <c r="LTK4" s="208"/>
      <c r="LTL4" s="208"/>
      <c r="LTM4" s="208"/>
      <c r="LTN4" s="208"/>
      <c r="LTO4" s="208"/>
      <c r="LTP4" s="208"/>
      <c r="LTQ4" s="208"/>
      <c r="LTR4" s="208"/>
      <c r="LTS4" s="208"/>
      <c r="LTT4" s="208"/>
      <c r="LTU4" s="208"/>
      <c r="LTV4" s="208"/>
      <c r="LTW4" s="208"/>
      <c r="LTX4" s="208"/>
      <c r="LTY4" s="208"/>
      <c r="LTZ4" s="208"/>
      <c r="LUA4" s="208"/>
      <c r="LUB4" s="208"/>
      <c r="LUC4" s="208"/>
      <c r="LUD4" s="208"/>
      <c r="LUE4" s="208"/>
      <c r="LUF4" s="208"/>
      <c r="LUG4" s="208"/>
      <c r="LUH4" s="208"/>
      <c r="LUI4" s="208"/>
      <c r="LUJ4" s="208"/>
      <c r="LUK4" s="208"/>
      <c r="LUL4" s="208"/>
      <c r="LUM4" s="208"/>
      <c r="LUN4" s="208"/>
      <c r="LUO4" s="208"/>
      <c r="LUP4" s="208"/>
      <c r="LUQ4" s="208"/>
      <c r="LUR4" s="208"/>
      <c r="LUS4" s="208"/>
      <c r="LUT4" s="208"/>
      <c r="LUU4" s="208"/>
      <c r="LUV4" s="208"/>
      <c r="LUW4" s="208"/>
      <c r="LUX4" s="208"/>
      <c r="LUY4" s="208"/>
      <c r="LUZ4" s="208"/>
      <c r="LVA4" s="208"/>
      <c r="LVB4" s="208"/>
      <c r="LVC4" s="208"/>
      <c r="LVD4" s="208"/>
      <c r="LVE4" s="208"/>
      <c r="LVF4" s="208"/>
      <c r="LVG4" s="208"/>
      <c r="LVH4" s="208"/>
      <c r="LVI4" s="208"/>
      <c r="LVJ4" s="208"/>
      <c r="LVK4" s="208"/>
      <c r="LVL4" s="208"/>
      <c r="LVM4" s="208"/>
      <c r="LVN4" s="208"/>
      <c r="LVO4" s="208"/>
      <c r="LVP4" s="208"/>
      <c r="LVQ4" s="208"/>
      <c r="LVR4" s="208"/>
      <c r="LVS4" s="208"/>
      <c r="LVT4" s="208"/>
      <c r="LVU4" s="208"/>
      <c r="LVV4" s="208"/>
      <c r="LVW4" s="208"/>
      <c r="LVX4" s="208"/>
      <c r="LVY4" s="208"/>
      <c r="LVZ4" s="208"/>
      <c r="LWA4" s="208"/>
      <c r="LWB4" s="208"/>
      <c r="LWC4" s="208"/>
      <c r="LWD4" s="208"/>
      <c r="LWE4" s="208"/>
      <c r="LWF4" s="208"/>
      <c r="LWG4" s="208"/>
      <c r="LWH4" s="208"/>
      <c r="LWI4" s="208"/>
      <c r="LWJ4" s="208"/>
      <c r="LWK4" s="208"/>
      <c r="LWL4" s="208"/>
      <c r="LWM4" s="208"/>
      <c r="LWN4" s="208"/>
      <c r="LWO4" s="208"/>
      <c r="LWP4" s="208"/>
      <c r="LWQ4" s="208"/>
      <c r="LWR4" s="208"/>
      <c r="LWS4" s="208"/>
      <c r="LWT4" s="208"/>
      <c r="LWU4" s="208"/>
      <c r="LWV4" s="208"/>
      <c r="LWW4" s="208"/>
      <c r="LWX4" s="208"/>
      <c r="LWY4" s="208"/>
      <c r="LWZ4" s="208"/>
      <c r="LXA4" s="208"/>
      <c r="LXB4" s="208"/>
      <c r="LXC4" s="208"/>
      <c r="LXD4" s="208"/>
      <c r="LXE4" s="208"/>
      <c r="LXF4" s="208"/>
      <c r="LXG4" s="208"/>
      <c r="LXH4" s="208"/>
      <c r="LXI4" s="208"/>
      <c r="LXJ4" s="208"/>
      <c r="LXK4" s="208"/>
      <c r="LXL4" s="208"/>
      <c r="LXM4" s="208"/>
      <c r="LXN4" s="208"/>
      <c r="LXO4" s="208"/>
      <c r="LXP4" s="208"/>
      <c r="LXQ4" s="208"/>
      <c r="LXR4" s="208"/>
      <c r="LXS4" s="208"/>
      <c r="LXT4" s="208"/>
      <c r="LXU4" s="208"/>
      <c r="LXV4" s="208"/>
      <c r="LXW4" s="208"/>
      <c r="LXX4" s="208"/>
      <c r="LXY4" s="208"/>
      <c r="LXZ4" s="208"/>
      <c r="LYA4" s="208"/>
      <c r="LYB4" s="208"/>
      <c r="LYC4" s="208"/>
      <c r="LYD4" s="208"/>
      <c r="LYE4" s="208"/>
      <c r="LYF4" s="208"/>
      <c r="LYG4" s="208"/>
      <c r="LYH4" s="208"/>
      <c r="LYI4" s="208"/>
      <c r="LYJ4" s="208"/>
      <c r="LYK4" s="208"/>
      <c r="LYL4" s="208"/>
      <c r="LYM4" s="208"/>
      <c r="LYN4" s="208"/>
      <c r="LYO4" s="208"/>
      <c r="LYP4" s="208"/>
      <c r="LYQ4" s="208"/>
      <c r="LYR4" s="208"/>
      <c r="LYS4" s="208"/>
      <c r="LYT4" s="208"/>
      <c r="LYU4" s="208"/>
      <c r="LYV4" s="208"/>
      <c r="LYW4" s="208"/>
      <c r="LYX4" s="208"/>
      <c r="LYY4" s="208"/>
      <c r="LYZ4" s="208"/>
      <c r="LZA4" s="208"/>
      <c r="LZB4" s="208"/>
      <c r="LZC4" s="208"/>
      <c r="LZD4" s="208"/>
      <c r="LZE4" s="208"/>
      <c r="LZF4" s="208"/>
      <c r="LZG4" s="208"/>
      <c r="LZH4" s="208"/>
      <c r="LZI4" s="208"/>
      <c r="LZJ4" s="208"/>
      <c r="LZK4" s="208"/>
      <c r="LZL4" s="208"/>
      <c r="LZM4" s="208"/>
      <c r="LZN4" s="208"/>
      <c r="LZO4" s="208"/>
      <c r="LZP4" s="208"/>
      <c r="LZQ4" s="208"/>
      <c r="LZR4" s="208"/>
      <c r="LZS4" s="208"/>
      <c r="LZT4" s="208"/>
      <c r="LZU4" s="208"/>
      <c r="LZV4" s="208"/>
      <c r="LZW4" s="208"/>
      <c r="LZX4" s="208"/>
      <c r="LZY4" s="208"/>
      <c r="LZZ4" s="208"/>
      <c r="MAA4" s="208"/>
      <c r="MAB4" s="208"/>
      <c r="MAC4" s="208"/>
      <c r="MAD4" s="208"/>
      <c r="MAE4" s="208"/>
      <c r="MAF4" s="208"/>
      <c r="MAG4" s="208"/>
      <c r="MAH4" s="208"/>
      <c r="MAI4" s="208"/>
      <c r="MAJ4" s="208"/>
      <c r="MAK4" s="208"/>
      <c r="MAL4" s="208"/>
      <c r="MAM4" s="208"/>
      <c r="MAN4" s="208"/>
      <c r="MAO4" s="208"/>
      <c r="MAP4" s="208"/>
      <c r="MAQ4" s="208"/>
      <c r="MAR4" s="208"/>
      <c r="MAS4" s="208"/>
      <c r="MAT4" s="208"/>
      <c r="MAU4" s="208"/>
      <c r="MAV4" s="208"/>
      <c r="MAW4" s="208"/>
      <c r="MAX4" s="208"/>
      <c r="MAY4" s="208"/>
      <c r="MAZ4" s="208"/>
      <c r="MBA4" s="208"/>
      <c r="MBB4" s="208"/>
      <c r="MBC4" s="208"/>
      <c r="MBD4" s="208"/>
      <c r="MBE4" s="208"/>
      <c r="MBF4" s="208"/>
      <c r="MBG4" s="208"/>
      <c r="MBH4" s="208"/>
      <c r="MBI4" s="208"/>
      <c r="MBJ4" s="208"/>
      <c r="MBK4" s="208"/>
      <c r="MBL4" s="208"/>
      <c r="MBM4" s="208"/>
      <c r="MBN4" s="208"/>
      <c r="MBO4" s="208"/>
      <c r="MBP4" s="208"/>
      <c r="MBQ4" s="208"/>
      <c r="MBR4" s="208"/>
      <c r="MBS4" s="208"/>
      <c r="MBT4" s="208"/>
      <c r="MBU4" s="208"/>
      <c r="MBV4" s="208"/>
      <c r="MBW4" s="208"/>
      <c r="MBX4" s="208"/>
      <c r="MBY4" s="208"/>
      <c r="MBZ4" s="208"/>
      <c r="MCA4" s="208"/>
      <c r="MCB4" s="208"/>
      <c r="MCC4" s="208"/>
      <c r="MCD4" s="208"/>
      <c r="MCE4" s="208"/>
      <c r="MCF4" s="208"/>
      <c r="MCG4" s="208"/>
      <c r="MCH4" s="208"/>
      <c r="MCI4" s="208"/>
      <c r="MCJ4" s="208"/>
      <c r="MCK4" s="208"/>
      <c r="MCL4" s="208"/>
      <c r="MCM4" s="208"/>
      <c r="MCN4" s="208"/>
      <c r="MCO4" s="208"/>
      <c r="MCP4" s="208"/>
      <c r="MCQ4" s="208"/>
      <c r="MCR4" s="208"/>
      <c r="MCS4" s="208"/>
      <c r="MCT4" s="208"/>
      <c r="MCU4" s="208"/>
      <c r="MCV4" s="208"/>
      <c r="MCW4" s="208"/>
      <c r="MCX4" s="208"/>
      <c r="MCY4" s="208"/>
      <c r="MCZ4" s="208"/>
      <c r="MDA4" s="208"/>
      <c r="MDB4" s="208"/>
      <c r="MDC4" s="208"/>
      <c r="MDD4" s="208"/>
      <c r="MDE4" s="208"/>
      <c r="MDF4" s="208"/>
      <c r="MDG4" s="208"/>
      <c r="MDH4" s="208"/>
      <c r="MDI4" s="208"/>
      <c r="MDJ4" s="208"/>
      <c r="MDK4" s="208"/>
      <c r="MDL4" s="208"/>
      <c r="MDM4" s="208"/>
      <c r="MDN4" s="208"/>
      <c r="MDO4" s="208"/>
      <c r="MDP4" s="208"/>
      <c r="MDQ4" s="208"/>
      <c r="MDR4" s="208"/>
      <c r="MDS4" s="208"/>
      <c r="MDT4" s="208"/>
      <c r="MDU4" s="208"/>
      <c r="MDV4" s="208"/>
      <c r="MDW4" s="208"/>
      <c r="MDX4" s="208"/>
      <c r="MDY4" s="208"/>
      <c r="MDZ4" s="208"/>
      <c r="MEA4" s="208"/>
      <c r="MEB4" s="208"/>
      <c r="MEC4" s="208"/>
      <c r="MED4" s="208"/>
      <c r="MEE4" s="208"/>
      <c r="MEF4" s="208"/>
      <c r="MEG4" s="208"/>
      <c r="MEH4" s="208"/>
      <c r="MEI4" s="208"/>
      <c r="MEJ4" s="208"/>
      <c r="MEK4" s="208"/>
      <c r="MEL4" s="208"/>
      <c r="MEM4" s="208"/>
      <c r="MEN4" s="208"/>
      <c r="MEO4" s="208"/>
      <c r="MEP4" s="208"/>
      <c r="MEQ4" s="208"/>
      <c r="MER4" s="208"/>
      <c r="MES4" s="208"/>
      <c r="MET4" s="208"/>
      <c r="MEU4" s="208"/>
      <c r="MEV4" s="208"/>
      <c r="MEW4" s="208"/>
      <c r="MEX4" s="208"/>
      <c r="MEY4" s="208"/>
      <c r="MEZ4" s="208"/>
      <c r="MFA4" s="208"/>
      <c r="MFB4" s="208"/>
      <c r="MFC4" s="208"/>
      <c r="MFD4" s="208"/>
      <c r="MFE4" s="208"/>
      <c r="MFF4" s="208"/>
      <c r="MFG4" s="208"/>
      <c r="MFH4" s="208"/>
      <c r="MFI4" s="208"/>
      <c r="MFJ4" s="208"/>
      <c r="MFK4" s="208"/>
      <c r="MFL4" s="208"/>
      <c r="MFM4" s="208"/>
      <c r="MFN4" s="208"/>
      <c r="MFO4" s="208"/>
      <c r="MFP4" s="208"/>
      <c r="MFQ4" s="208"/>
      <c r="MFR4" s="208"/>
      <c r="MFS4" s="208"/>
      <c r="MFT4" s="208"/>
      <c r="MFU4" s="208"/>
      <c r="MFV4" s="208"/>
      <c r="MFW4" s="208"/>
      <c r="MFX4" s="208"/>
      <c r="MFY4" s="208"/>
      <c r="MFZ4" s="208"/>
      <c r="MGA4" s="208"/>
      <c r="MGB4" s="208"/>
      <c r="MGC4" s="208"/>
      <c r="MGD4" s="208"/>
      <c r="MGE4" s="208"/>
      <c r="MGF4" s="208"/>
      <c r="MGG4" s="208"/>
      <c r="MGH4" s="208"/>
      <c r="MGI4" s="208"/>
      <c r="MGJ4" s="208"/>
      <c r="MGK4" s="208"/>
      <c r="MGL4" s="208"/>
      <c r="MGM4" s="208"/>
      <c r="MGN4" s="208"/>
      <c r="MGO4" s="208"/>
      <c r="MGP4" s="208"/>
      <c r="MGQ4" s="208"/>
      <c r="MGR4" s="208"/>
      <c r="MGS4" s="208"/>
      <c r="MGT4" s="208"/>
      <c r="MGU4" s="208"/>
      <c r="MGV4" s="208"/>
      <c r="MGW4" s="208"/>
      <c r="MGX4" s="208"/>
      <c r="MGY4" s="208"/>
      <c r="MGZ4" s="208"/>
      <c r="MHA4" s="208"/>
      <c r="MHB4" s="208"/>
      <c r="MHC4" s="208"/>
      <c r="MHD4" s="208"/>
      <c r="MHE4" s="208"/>
      <c r="MHF4" s="208"/>
      <c r="MHG4" s="208"/>
      <c r="MHH4" s="208"/>
      <c r="MHI4" s="208"/>
      <c r="MHJ4" s="208"/>
      <c r="MHK4" s="208"/>
      <c r="MHL4" s="208"/>
      <c r="MHM4" s="208"/>
      <c r="MHN4" s="208"/>
      <c r="MHO4" s="208"/>
      <c r="MHP4" s="208"/>
      <c r="MHQ4" s="208"/>
      <c r="MHR4" s="208"/>
      <c r="MHS4" s="208"/>
      <c r="MHT4" s="208"/>
      <c r="MHU4" s="208"/>
      <c r="MHV4" s="208"/>
      <c r="MHW4" s="208"/>
      <c r="MHX4" s="208"/>
      <c r="MHY4" s="208"/>
      <c r="MHZ4" s="208"/>
      <c r="MIA4" s="208"/>
      <c r="MIB4" s="208"/>
      <c r="MIC4" s="208"/>
      <c r="MID4" s="208"/>
      <c r="MIE4" s="208"/>
      <c r="MIF4" s="208"/>
      <c r="MIG4" s="208"/>
      <c r="MIH4" s="208"/>
      <c r="MII4" s="208"/>
      <c r="MIJ4" s="208"/>
      <c r="MIK4" s="208"/>
      <c r="MIL4" s="208"/>
      <c r="MIM4" s="208"/>
      <c r="MIN4" s="208"/>
      <c r="MIO4" s="208"/>
      <c r="MIP4" s="208"/>
      <c r="MIQ4" s="208"/>
      <c r="MIR4" s="208"/>
      <c r="MIS4" s="208"/>
      <c r="MIT4" s="208"/>
      <c r="MIU4" s="208"/>
      <c r="MIV4" s="208"/>
      <c r="MIW4" s="208"/>
      <c r="MIX4" s="208"/>
      <c r="MIY4" s="208"/>
      <c r="MIZ4" s="208"/>
      <c r="MJA4" s="208"/>
      <c r="MJB4" s="208"/>
      <c r="MJC4" s="208"/>
      <c r="MJD4" s="208"/>
      <c r="MJE4" s="208"/>
      <c r="MJF4" s="208"/>
      <c r="MJG4" s="208"/>
      <c r="MJH4" s="208"/>
      <c r="MJI4" s="208"/>
      <c r="MJJ4" s="208"/>
      <c r="MJK4" s="208"/>
      <c r="MJL4" s="208"/>
      <c r="MJM4" s="208"/>
      <c r="MJN4" s="208"/>
      <c r="MJO4" s="208"/>
      <c r="MJP4" s="208"/>
      <c r="MJQ4" s="208"/>
      <c r="MJR4" s="208"/>
      <c r="MJS4" s="208"/>
      <c r="MJT4" s="208"/>
      <c r="MJU4" s="208"/>
      <c r="MJV4" s="208"/>
      <c r="MJW4" s="208"/>
      <c r="MJX4" s="208"/>
      <c r="MJY4" s="208"/>
      <c r="MJZ4" s="208"/>
      <c r="MKA4" s="208"/>
      <c r="MKB4" s="208"/>
      <c r="MKC4" s="208"/>
      <c r="MKD4" s="208"/>
      <c r="MKE4" s="208"/>
      <c r="MKF4" s="208"/>
      <c r="MKG4" s="208"/>
      <c r="MKH4" s="208"/>
      <c r="MKI4" s="208"/>
      <c r="MKJ4" s="208"/>
      <c r="MKK4" s="208"/>
      <c r="MKL4" s="208"/>
      <c r="MKM4" s="208"/>
      <c r="MKN4" s="208"/>
      <c r="MKO4" s="208"/>
      <c r="MKP4" s="208"/>
      <c r="MKQ4" s="208"/>
      <c r="MKR4" s="208"/>
      <c r="MKS4" s="208"/>
      <c r="MKT4" s="208"/>
      <c r="MKU4" s="208"/>
      <c r="MKV4" s="208"/>
      <c r="MKW4" s="208"/>
      <c r="MKX4" s="208"/>
      <c r="MKY4" s="208"/>
      <c r="MKZ4" s="208"/>
      <c r="MLA4" s="208"/>
      <c r="MLB4" s="208"/>
      <c r="MLC4" s="208"/>
      <c r="MLD4" s="208"/>
      <c r="MLE4" s="208"/>
      <c r="MLF4" s="208"/>
      <c r="MLG4" s="208"/>
      <c r="MLH4" s="208"/>
      <c r="MLI4" s="208"/>
      <c r="MLJ4" s="208"/>
      <c r="MLK4" s="208"/>
      <c r="MLL4" s="208"/>
      <c r="MLM4" s="208"/>
      <c r="MLN4" s="208"/>
      <c r="MLO4" s="208"/>
      <c r="MLP4" s="208"/>
      <c r="MLQ4" s="208"/>
      <c r="MLR4" s="208"/>
      <c r="MLS4" s="208"/>
      <c r="MLT4" s="208"/>
      <c r="MLU4" s="208"/>
      <c r="MLV4" s="208"/>
      <c r="MLW4" s="208"/>
      <c r="MLX4" s="208"/>
      <c r="MLY4" s="208"/>
      <c r="MLZ4" s="208"/>
      <c r="MMA4" s="208"/>
      <c r="MMB4" s="208"/>
      <c r="MMC4" s="208"/>
      <c r="MMD4" s="208"/>
      <c r="MME4" s="208"/>
      <c r="MMF4" s="208"/>
      <c r="MMG4" s="208"/>
      <c r="MMH4" s="208"/>
      <c r="MMI4" s="208"/>
      <c r="MMJ4" s="208"/>
      <c r="MMK4" s="208"/>
      <c r="MML4" s="208"/>
      <c r="MMM4" s="208"/>
      <c r="MMN4" s="208"/>
      <c r="MMO4" s="208"/>
      <c r="MMP4" s="208"/>
      <c r="MMQ4" s="208"/>
      <c r="MMR4" s="208"/>
      <c r="MMS4" s="208"/>
      <c r="MMT4" s="208"/>
      <c r="MMU4" s="208"/>
      <c r="MMV4" s="208"/>
      <c r="MMW4" s="208"/>
      <c r="MMX4" s="208"/>
      <c r="MMY4" s="208"/>
      <c r="MMZ4" s="208"/>
      <c r="MNA4" s="208"/>
      <c r="MNB4" s="208"/>
      <c r="MNC4" s="208"/>
      <c r="MND4" s="208"/>
      <c r="MNE4" s="208"/>
      <c r="MNF4" s="208"/>
      <c r="MNG4" s="208"/>
      <c r="MNH4" s="208"/>
      <c r="MNI4" s="208"/>
      <c r="MNJ4" s="208"/>
      <c r="MNK4" s="208"/>
      <c r="MNL4" s="208"/>
      <c r="MNM4" s="208"/>
      <c r="MNN4" s="208"/>
      <c r="MNO4" s="208"/>
      <c r="MNP4" s="208"/>
      <c r="MNQ4" s="208"/>
      <c r="MNR4" s="208"/>
      <c r="MNS4" s="208"/>
      <c r="MNT4" s="208"/>
      <c r="MNU4" s="208"/>
      <c r="MNV4" s="208"/>
      <c r="MNW4" s="208"/>
      <c r="MNX4" s="208"/>
      <c r="MNY4" s="208"/>
      <c r="MNZ4" s="208"/>
      <c r="MOA4" s="208"/>
      <c r="MOB4" s="208"/>
      <c r="MOC4" s="208"/>
      <c r="MOD4" s="208"/>
      <c r="MOE4" s="208"/>
      <c r="MOF4" s="208"/>
      <c r="MOG4" s="208"/>
      <c r="MOH4" s="208"/>
      <c r="MOI4" s="208"/>
      <c r="MOJ4" s="208"/>
      <c r="MOK4" s="208"/>
      <c r="MOL4" s="208"/>
      <c r="MOM4" s="208"/>
      <c r="MON4" s="208"/>
      <c r="MOO4" s="208"/>
      <c r="MOP4" s="208"/>
      <c r="MOQ4" s="208"/>
      <c r="MOR4" s="208"/>
      <c r="MOS4" s="208"/>
      <c r="MOT4" s="208"/>
      <c r="MOU4" s="208"/>
      <c r="MOV4" s="208"/>
      <c r="MOW4" s="208"/>
      <c r="MOX4" s="208"/>
      <c r="MOY4" s="208"/>
      <c r="MOZ4" s="208"/>
      <c r="MPA4" s="208"/>
      <c r="MPB4" s="208"/>
      <c r="MPC4" s="208"/>
      <c r="MPD4" s="208"/>
      <c r="MPE4" s="208"/>
      <c r="MPF4" s="208"/>
      <c r="MPG4" s="208"/>
      <c r="MPH4" s="208"/>
      <c r="MPI4" s="208"/>
      <c r="MPJ4" s="208"/>
      <c r="MPK4" s="208"/>
      <c r="MPL4" s="208"/>
      <c r="MPM4" s="208"/>
      <c r="MPN4" s="208"/>
      <c r="MPO4" s="208"/>
      <c r="MPP4" s="208"/>
      <c r="MPQ4" s="208"/>
      <c r="MPR4" s="208"/>
      <c r="MPS4" s="208"/>
      <c r="MPT4" s="208"/>
      <c r="MPU4" s="208"/>
      <c r="MPV4" s="208"/>
      <c r="MPW4" s="208"/>
      <c r="MPX4" s="208"/>
      <c r="MPY4" s="208"/>
      <c r="MPZ4" s="208"/>
      <c r="MQA4" s="208"/>
      <c r="MQB4" s="208"/>
      <c r="MQC4" s="208"/>
      <c r="MQD4" s="208"/>
      <c r="MQE4" s="208"/>
      <c r="MQF4" s="208"/>
      <c r="MQG4" s="208"/>
      <c r="MQH4" s="208"/>
      <c r="MQI4" s="208"/>
      <c r="MQJ4" s="208"/>
      <c r="MQK4" s="208"/>
      <c r="MQL4" s="208"/>
      <c r="MQM4" s="208"/>
      <c r="MQN4" s="208"/>
      <c r="MQO4" s="208"/>
      <c r="MQP4" s="208"/>
      <c r="MQQ4" s="208"/>
      <c r="MQR4" s="208"/>
      <c r="MQS4" s="208"/>
      <c r="MQT4" s="208"/>
      <c r="MQU4" s="208"/>
      <c r="MQV4" s="208"/>
      <c r="MQW4" s="208"/>
      <c r="MQX4" s="208"/>
      <c r="MQY4" s="208"/>
      <c r="MQZ4" s="208"/>
      <c r="MRA4" s="208"/>
      <c r="MRB4" s="208"/>
      <c r="MRC4" s="208"/>
      <c r="MRD4" s="208"/>
      <c r="MRE4" s="208"/>
      <c r="MRF4" s="208"/>
      <c r="MRG4" s="208"/>
      <c r="MRH4" s="208"/>
      <c r="MRI4" s="208"/>
      <c r="MRJ4" s="208"/>
      <c r="MRK4" s="208"/>
      <c r="MRL4" s="208"/>
      <c r="MRM4" s="208"/>
      <c r="MRN4" s="208"/>
      <c r="MRO4" s="208"/>
      <c r="MRP4" s="208"/>
      <c r="MRQ4" s="208"/>
      <c r="MRR4" s="208"/>
      <c r="MRS4" s="208"/>
      <c r="MRT4" s="208"/>
      <c r="MRU4" s="208"/>
      <c r="MRV4" s="208"/>
      <c r="MRW4" s="208"/>
      <c r="MRX4" s="208"/>
      <c r="MRY4" s="208"/>
      <c r="MRZ4" s="208"/>
      <c r="MSA4" s="208"/>
      <c r="MSB4" s="208"/>
      <c r="MSC4" s="208"/>
      <c r="MSD4" s="208"/>
      <c r="MSE4" s="208"/>
      <c r="MSF4" s="208"/>
      <c r="MSG4" s="208"/>
      <c r="MSH4" s="208"/>
      <c r="MSI4" s="208"/>
      <c r="MSJ4" s="208"/>
      <c r="MSK4" s="208"/>
      <c r="MSL4" s="208"/>
      <c r="MSM4" s="208"/>
      <c r="MSN4" s="208"/>
      <c r="MSO4" s="208"/>
      <c r="MSP4" s="208"/>
      <c r="MSQ4" s="208"/>
      <c r="MSR4" s="208"/>
      <c r="MSS4" s="208"/>
      <c r="MST4" s="208"/>
      <c r="MSU4" s="208"/>
      <c r="MSV4" s="208"/>
      <c r="MSW4" s="208"/>
      <c r="MSX4" s="208"/>
      <c r="MSY4" s="208"/>
      <c r="MSZ4" s="208"/>
      <c r="MTA4" s="208"/>
      <c r="MTB4" s="208"/>
      <c r="MTC4" s="208"/>
      <c r="MTD4" s="208"/>
      <c r="MTE4" s="208"/>
      <c r="MTF4" s="208"/>
      <c r="MTG4" s="208"/>
      <c r="MTH4" s="208"/>
      <c r="MTI4" s="208"/>
      <c r="MTJ4" s="208"/>
      <c r="MTK4" s="208"/>
      <c r="MTL4" s="208"/>
      <c r="MTM4" s="208"/>
      <c r="MTN4" s="208"/>
      <c r="MTO4" s="208"/>
      <c r="MTP4" s="208"/>
      <c r="MTQ4" s="208"/>
      <c r="MTR4" s="208"/>
      <c r="MTS4" s="208"/>
      <c r="MTT4" s="208"/>
      <c r="MTU4" s="208"/>
      <c r="MTV4" s="208"/>
      <c r="MTW4" s="208"/>
      <c r="MTX4" s="208"/>
      <c r="MTY4" s="208"/>
      <c r="MTZ4" s="208"/>
      <c r="MUA4" s="208"/>
      <c r="MUB4" s="208"/>
      <c r="MUC4" s="208"/>
      <c r="MUD4" s="208"/>
      <c r="MUE4" s="208"/>
      <c r="MUF4" s="208"/>
      <c r="MUG4" s="208"/>
      <c r="MUH4" s="208"/>
      <c r="MUI4" s="208"/>
      <c r="MUJ4" s="208"/>
      <c r="MUK4" s="208"/>
      <c r="MUL4" s="208"/>
      <c r="MUM4" s="208"/>
      <c r="MUN4" s="208"/>
      <c r="MUO4" s="208"/>
      <c r="MUP4" s="208"/>
      <c r="MUQ4" s="208"/>
      <c r="MUR4" s="208"/>
      <c r="MUS4" s="208"/>
      <c r="MUT4" s="208"/>
      <c r="MUU4" s="208"/>
      <c r="MUV4" s="208"/>
      <c r="MUW4" s="208"/>
      <c r="MUX4" s="208"/>
      <c r="MUY4" s="208"/>
      <c r="MUZ4" s="208"/>
      <c r="MVA4" s="208"/>
      <c r="MVB4" s="208"/>
      <c r="MVC4" s="208"/>
      <c r="MVD4" s="208"/>
      <c r="MVE4" s="208"/>
      <c r="MVF4" s="208"/>
      <c r="MVG4" s="208"/>
      <c r="MVH4" s="208"/>
      <c r="MVI4" s="208"/>
      <c r="MVJ4" s="208"/>
      <c r="MVK4" s="208"/>
      <c r="MVL4" s="208"/>
      <c r="MVM4" s="208"/>
      <c r="MVN4" s="208"/>
      <c r="MVO4" s="208"/>
      <c r="MVP4" s="208"/>
      <c r="MVQ4" s="208"/>
      <c r="MVR4" s="208"/>
      <c r="MVS4" s="208"/>
      <c r="MVT4" s="208"/>
      <c r="MVU4" s="208"/>
      <c r="MVV4" s="208"/>
      <c r="MVW4" s="208"/>
      <c r="MVX4" s="208"/>
      <c r="MVY4" s="208"/>
      <c r="MVZ4" s="208"/>
      <c r="MWA4" s="208"/>
      <c r="MWB4" s="208"/>
      <c r="MWC4" s="208"/>
      <c r="MWD4" s="208"/>
      <c r="MWE4" s="208"/>
      <c r="MWF4" s="208"/>
      <c r="MWG4" s="208"/>
      <c r="MWH4" s="208"/>
      <c r="MWI4" s="208"/>
      <c r="MWJ4" s="208"/>
      <c r="MWK4" s="208"/>
      <c r="MWL4" s="208"/>
      <c r="MWM4" s="208"/>
      <c r="MWN4" s="208"/>
      <c r="MWO4" s="208"/>
      <c r="MWP4" s="208"/>
      <c r="MWQ4" s="208"/>
      <c r="MWR4" s="208"/>
      <c r="MWS4" s="208"/>
      <c r="MWT4" s="208"/>
      <c r="MWU4" s="208"/>
      <c r="MWV4" s="208"/>
      <c r="MWW4" s="208"/>
      <c r="MWX4" s="208"/>
      <c r="MWY4" s="208"/>
      <c r="MWZ4" s="208"/>
      <c r="MXA4" s="208"/>
      <c r="MXB4" s="208"/>
      <c r="MXC4" s="208"/>
      <c r="MXD4" s="208"/>
      <c r="MXE4" s="208"/>
      <c r="MXF4" s="208"/>
      <c r="MXG4" s="208"/>
      <c r="MXH4" s="208"/>
      <c r="MXI4" s="208"/>
      <c r="MXJ4" s="208"/>
      <c r="MXK4" s="208"/>
      <c r="MXL4" s="208"/>
      <c r="MXM4" s="208"/>
      <c r="MXN4" s="208"/>
      <c r="MXO4" s="208"/>
      <c r="MXP4" s="208"/>
      <c r="MXQ4" s="208"/>
      <c r="MXR4" s="208"/>
      <c r="MXS4" s="208"/>
      <c r="MXT4" s="208"/>
      <c r="MXU4" s="208"/>
      <c r="MXV4" s="208"/>
      <c r="MXW4" s="208"/>
      <c r="MXX4" s="208"/>
      <c r="MXY4" s="208"/>
      <c r="MXZ4" s="208"/>
      <c r="MYA4" s="208"/>
      <c r="MYB4" s="208"/>
      <c r="MYC4" s="208"/>
      <c r="MYD4" s="208"/>
      <c r="MYE4" s="208"/>
      <c r="MYF4" s="208"/>
      <c r="MYG4" s="208"/>
      <c r="MYH4" s="208"/>
      <c r="MYI4" s="208"/>
      <c r="MYJ4" s="208"/>
      <c r="MYK4" s="208"/>
      <c r="MYL4" s="208"/>
      <c r="MYM4" s="208"/>
      <c r="MYN4" s="208"/>
      <c r="MYO4" s="208"/>
      <c r="MYP4" s="208"/>
      <c r="MYQ4" s="208"/>
      <c r="MYR4" s="208"/>
      <c r="MYS4" s="208"/>
      <c r="MYT4" s="208"/>
      <c r="MYU4" s="208"/>
      <c r="MYV4" s="208"/>
      <c r="MYW4" s="208"/>
      <c r="MYX4" s="208"/>
      <c r="MYY4" s="208"/>
      <c r="MYZ4" s="208"/>
      <c r="MZA4" s="208"/>
      <c r="MZB4" s="208"/>
      <c r="MZC4" s="208"/>
      <c r="MZD4" s="208"/>
      <c r="MZE4" s="208"/>
      <c r="MZF4" s="208"/>
      <c r="MZG4" s="208"/>
      <c r="MZH4" s="208"/>
      <c r="MZI4" s="208"/>
      <c r="MZJ4" s="208"/>
      <c r="MZK4" s="208"/>
      <c r="MZL4" s="208"/>
      <c r="MZM4" s="208"/>
      <c r="MZN4" s="208"/>
      <c r="MZO4" s="208"/>
      <c r="MZP4" s="208"/>
      <c r="MZQ4" s="208"/>
      <c r="MZR4" s="208"/>
      <c r="MZS4" s="208"/>
      <c r="MZT4" s="208"/>
      <c r="MZU4" s="208"/>
      <c r="MZV4" s="208"/>
      <c r="MZW4" s="208"/>
      <c r="MZX4" s="208"/>
      <c r="MZY4" s="208"/>
      <c r="MZZ4" s="208"/>
      <c r="NAA4" s="208"/>
      <c r="NAB4" s="208"/>
      <c r="NAC4" s="208"/>
      <c r="NAD4" s="208"/>
      <c r="NAE4" s="208"/>
      <c r="NAF4" s="208"/>
      <c r="NAG4" s="208"/>
      <c r="NAH4" s="208"/>
      <c r="NAI4" s="208"/>
      <c r="NAJ4" s="208"/>
      <c r="NAK4" s="208"/>
      <c r="NAL4" s="208"/>
      <c r="NAM4" s="208"/>
      <c r="NAN4" s="208"/>
      <c r="NAO4" s="208"/>
      <c r="NAP4" s="208"/>
      <c r="NAQ4" s="208"/>
      <c r="NAR4" s="208"/>
      <c r="NAS4" s="208"/>
      <c r="NAT4" s="208"/>
      <c r="NAU4" s="208"/>
      <c r="NAV4" s="208"/>
      <c r="NAW4" s="208"/>
      <c r="NAX4" s="208"/>
      <c r="NAY4" s="208"/>
      <c r="NAZ4" s="208"/>
      <c r="NBA4" s="208"/>
      <c r="NBB4" s="208"/>
      <c r="NBC4" s="208"/>
      <c r="NBD4" s="208"/>
      <c r="NBE4" s="208"/>
      <c r="NBF4" s="208"/>
      <c r="NBG4" s="208"/>
      <c r="NBH4" s="208"/>
      <c r="NBI4" s="208"/>
      <c r="NBJ4" s="208"/>
      <c r="NBK4" s="208"/>
      <c r="NBL4" s="208"/>
      <c r="NBM4" s="208"/>
      <c r="NBN4" s="208"/>
      <c r="NBO4" s="208"/>
      <c r="NBP4" s="208"/>
      <c r="NBQ4" s="208"/>
      <c r="NBR4" s="208"/>
      <c r="NBS4" s="208"/>
      <c r="NBT4" s="208"/>
      <c r="NBU4" s="208"/>
      <c r="NBV4" s="208"/>
      <c r="NBW4" s="208"/>
      <c r="NBX4" s="208"/>
      <c r="NBY4" s="208"/>
      <c r="NBZ4" s="208"/>
      <c r="NCA4" s="208"/>
      <c r="NCB4" s="208"/>
      <c r="NCC4" s="208"/>
      <c r="NCD4" s="208"/>
      <c r="NCE4" s="208"/>
      <c r="NCF4" s="208"/>
      <c r="NCG4" s="208"/>
      <c r="NCH4" s="208"/>
      <c r="NCI4" s="208"/>
      <c r="NCJ4" s="208"/>
      <c r="NCK4" s="208"/>
      <c r="NCL4" s="208"/>
      <c r="NCM4" s="208"/>
      <c r="NCN4" s="208"/>
      <c r="NCO4" s="208"/>
      <c r="NCP4" s="208"/>
      <c r="NCQ4" s="208"/>
      <c r="NCR4" s="208"/>
      <c r="NCS4" s="208"/>
      <c r="NCT4" s="208"/>
      <c r="NCU4" s="208"/>
      <c r="NCV4" s="208"/>
      <c r="NCW4" s="208"/>
      <c r="NCX4" s="208"/>
      <c r="NCY4" s="208"/>
      <c r="NCZ4" s="208"/>
      <c r="NDA4" s="208"/>
      <c r="NDB4" s="208"/>
      <c r="NDC4" s="208"/>
      <c r="NDD4" s="208"/>
      <c r="NDE4" s="208"/>
      <c r="NDF4" s="208"/>
      <c r="NDG4" s="208"/>
      <c r="NDH4" s="208"/>
      <c r="NDI4" s="208"/>
      <c r="NDJ4" s="208"/>
      <c r="NDK4" s="208"/>
      <c r="NDL4" s="208"/>
      <c r="NDM4" s="208"/>
      <c r="NDN4" s="208"/>
      <c r="NDO4" s="208"/>
      <c r="NDP4" s="208"/>
      <c r="NDQ4" s="208"/>
      <c r="NDR4" s="208"/>
      <c r="NDS4" s="208"/>
      <c r="NDT4" s="208"/>
      <c r="NDU4" s="208"/>
      <c r="NDV4" s="208"/>
      <c r="NDW4" s="208"/>
      <c r="NDX4" s="208"/>
      <c r="NDY4" s="208"/>
      <c r="NDZ4" s="208"/>
      <c r="NEA4" s="208"/>
      <c r="NEB4" s="208"/>
      <c r="NEC4" s="208"/>
      <c r="NED4" s="208"/>
      <c r="NEE4" s="208"/>
      <c r="NEF4" s="208"/>
      <c r="NEG4" s="208"/>
      <c r="NEH4" s="208"/>
      <c r="NEI4" s="208"/>
      <c r="NEJ4" s="208"/>
      <c r="NEK4" s="208"/>
      <c r="NEL4" s="208"/>
      <c r="NEM4" s="208"/>
      <c r="NEN4" s="208"/>
      <c r="NEO4" s="208"/>
      <c r="NEP4" s="208"/>
      <c r="NEQ4" s="208"/>
      <c r="NER4" s="208"/>
      <c r="NES4" s="208"/>
      <c r="NET4" s="208"/>
      <c r="NEU4" s="208"/>
      <c r="NEV4" s="208"/>
      <c r="NEW4" s="208"/>
      <c r="NEX4" s="208"/>
      <c r="NEY4" s="208"/>
      <c r="NEZ4" s="208"/>
      <c r="NFA4" s="208"/>
      <c r="NFB4" s="208"/>
      <c r="NFC4" s="208"/>
      <c r="NFD4" s="208"/>
      <c r="NFE4" s="208"/>
      <c r="NFF4" s="208"/>
      <c r="NFG4" s="208"/>
      <c r="NFH4" s="208"/>
      <c r="NFI4" s="208"/>
      <c r="NFJ4" s="208"/>
      <c r="NFK4" s="208"/>
      <c r="NFL4" s="208"/>
      <c r="NFM4" s="208"/>
      <c r="NFN4" s="208"/>
      <c r="NFO4" s="208"/>
      <c r="NFP4" s="208"/>
      <c r="NFQ4" s="208"/>
      <c r="NFR4" s="208"/>
      <c r="NFS4" s="208"/>
      <c r="NFT4" s="208"/>
      <c r="NFU4" s="208"/>
      <c r="NFV4" s="208"/>
      <c r="NFW4" s="208"/>
      <c r="NFX4" s="208"/>
      <c r="NFY4" s="208"/>
      <c r="NFZ4" s="208"/>
      <c r="NGA4" s="208"/>
      <c r="NGB4" s="208"/>
      <c r="NGC4" s="208"/>
      <c r="NGD4" s="208"/>
      <c r="NGE4" s="208"/>
      <c r="NGF4" s="208"/>
      <c r="NGG4" s="208"/>
      <c r="NGH4" s="208"/>
      <c r="NGI4" s="208"/>
      <c r="NGJ4" s="208"/>
      <c r="NGK4" s="208"/>
      <c r="NGL4" s="208"/>
      <c r="NGM4" s="208"/>
      <c r="NGN4" s="208"/>
      <c r="NGO4" s="208"/>
      <c r="NGP4" s="208"/>
      <c r="NGQ4" s="208"/>
      <c r="NGR4" s="208"/>
      <c r="NGS4" s="208"/>
      <c r="NGT4" s="208"/>
      <c r="NGU4" s="208"/>
      <c r="NGV4" s="208"/>
      <c r="NGW4" s="208"/>
      <c r="NGX4" s="208"/>
      <c r="NGY4" s="208"/>
      <c r="NGZ4" s="208"/>
      <c r="NHA4" s="208"/>
      <c r="NHB4" s="208"/>
      <c r="NHC4" s="208"/>
      <c r="NHD4" s="208"/>
      <c r="NHE4" s="208"/>
      <c r="NHF4" s="208"/>
      <c r="NHG4" s="208"/>
      <c r="NHH4" s="208"/>
      <c r="NHI4" s="208"/>
      <c r="NHJ4" s="208"/>
      <c r="NHK4" s="208"/>
      <c r="NHL4" s="208"/>
      <c r="NHM4" s="208"/>
      <c r="NHN4" s="208"/>
      <c r="NHO4" s="208"/>
      <c r="NHP4" s="208"/>
      <c r="NHQ4" s="208"/>
      <c r="NHR4" s="208"/>
      <c r="NHS4" s="208"/>
      <c r="NHT4" s="208"/>
      <c r="NHU4" s="208"/>
      <c r="NHV4" s="208"/>
      <c r="NHW4" s="208"/>
      <c r="NHX4" s="208"/>
      <c r="NHY4" s="208"/>
      <c r="NHZ4" s="208"/>
      <c r="NIA4" s="208"/>
      <c r="NIB4" s="208"/>
      <c r="NIC4" s="208"/>
      <c r="NID4" s="208"/>
      <c r="NIE4" s="208"/>
      <c r="NIF4" s="208"/>
      <c r="NIG4" s="208"/>
      <c r="NIH4" s="208"/>
      <c r="NII4" s="208"/>
      <c r="NIJ4" s="208"/>
      <c r="NIK4" s="208"/>
      <c r="NIL4" s="208"/>
      <c r="NIM4" s="208"/>
      <c r="NIN4" s="208"/>
      <c r="NIO4" s="208"/>
      <c r="NIP4" s="208"/>
      <c r="NIQ4" s="208"/>
      <c r="NIR4" s="208"/>
      <c r="NIS4" s="208"/>
      <c r="NIT4" s="208"/>
      <c r="NIU4" s="208"/>
      <c r="NIV4" s="208"/>
      <c r="NIW4" s="208"/>
      <c r="NIX4" s="208"/>
      <c r="NIY4" s="208"/>
      <c r="NIZ4" s="208"/>
      <c r="NJA4" s="208"/>
      <c r="NJB4" s="208"/>
      <c r="NJC4" s="208"/>
      <c r="NJD4" s="208"/>
      <c r="NJE4" s="208"/>
      <c r="NJF4" s="208"/>
      <c r="NJG4" s="208"/>
      <c r="NJH4" s="208"/>
      <c r="NJI4" s="208"/>
      <c r="NJJ4" s="208"/>
      <c r="NJK4" s="208"/>
      <c r="NJL4" s="208"/>
      <c r="NJM4" s="208"/>
      <c r="NJN4" s="208"/>
      <c r="NJO4" s="208"/>
      <c r="NJP4" s="208"/>
      <c r="NJQ4" s="208"/>
      <c r="NJR4" s="208"/>
      <c r="NJS4" s="208"/>
      <c r="NJT4" s="208"/>
      <c r="NJU4" s="208"/>
      <c r="NJV4" s="208"/>
      <c r="NJW4" s="208"/>
      <c r="NJX4" s="208"/>
      <c r="NJY4" s="208"/>
      <c r="NJZ4" s="208"/>
      <c r="NKA4" s="208"/>
      <c r="NKB4" s="208"/>
      <c r="NKC4" s="208"/>
      <c r="NKD4" s="208"/>
      <c r="NKE4" s="208"/>
      <c r="NKF4" s="208"/>
      <c r="NKG4" s="208"/>
      <c r="NKH4" s="208"/>
      <c r="NKI4" s="208"/>
      <c r="NKJ4" s="208"/>
      <c r="NKK4" s="208"/>
      <c r="NKL4" s="208"/>
      <c r="NKM4" s="208"/>
      <c r="NKN4" s="208"/>
      <c r="NKO4" s="208"/>
      <c r="NKP4" s="208"/>
      <c r="NKQ4" s="208"/>
      <c r="NKR4" s="208"/>
      <c r="NKS4" s="208"/>
      <c r="NKT4" s="208"/>
      <c r="NKU4" s="208"/>
      <c r="NKV4" s="208"/>
      <c r="NKW4" s="208"/>
      <c r="NKX4" s="208"/>
      <c r="NKY4" s="208"/>
      <c r="NKZ4" s="208"/>
      <c r="NLA4" s="208"/>
      <c r="NLB4" s="208"/>
      <c r="NLC4" s="208"/>
      <c r="NLD4" s="208"/>
      <c r="NLE4" s="208"/>
      <c r="NLF4" s="208"/>
      <c r="NLG4" s="208"/>
      <c r="NLH4" s="208"/>
      <c r="NLI4" s="208"/>
      <c r="NLJ4" s="208"/>
      <c r="NLK4" s="208"/>
      <c r="NLL4" s="208"/>
      <c r="NLM4" s="208"/>
      <c r="NLN4" s="208"/>
      <c r="NLO4" s="208"/>
      <c r="NLP4" s="208"/>
      <c r="NLQ4" s="208"/>
      <c r="NLR4" s="208"/>
      <c r="NLS4" s="208"/>
      <c r="NLT4" s="208"/>
      <c r="NLU4" s="208"/>
      <c r="NLV4" s="208"/>
      <c r="NLW4" s="208"/>
      <c r="NLX4" s="208"/>
      <c r="NLY4" s="208"/>
      <c r="NLZ4" s="208"/>
      <c r="NMA4" s="208"/>
      <c r="NMB4" s="208"/>
      <c r="NMC4" s="208"/>
      <c r="NMD4" s="208"/>
      <c r="NME4" s="208"/>
      <c r="NMF4" s="208"/>
      <c r="NMG4" s="208"/>
      <c r="NMH4" s="208"/>
      <c r="NMI4" s="208"/>
      <c r="NMJ4" s="208"/>
      <c r="NMK4" s="208"/>
      <c r="NML4" s="208"/>
      <c r="NMM4" s="208"/>
      <c r="NMN4" s="208"/>
      <c r="NMO4" s="208"/>
      <c r="NMP4" s="208"/>
      <c r="NMQ4" s="208"/>
      <c r="NMR4" s="208"/>
      <c r="NMS4" s="208"/>
      <c r="NMT4" s="208"/>
      <c r="NMU4" s="208"/>
      <c r="NMV4" s="208"/>
      <c r="NMW4" s="208"/>
      <c r="NMX4" s="208"/>
      <c r="NMY4" s="208"/>
      <c r="NMZ4" s="208"/>
      <c r="NNA4" s="208"/>
      <c r="NNB4" s="208"/>
      <c r="NNC4" s="208"/>
      <c r="NND4" s="208"/>
      <c r="NNE4" s="208"/>
      <c r="NNF4" s="208"/>
      <c r="NNG4" s="208"/>
      <c r="NNH4" s="208"/>
      <c r="NNI4" s="208"/>
      <c r="NNJ4" s="208"/>
      <c r="NNK4" s="208"/>
      <c r="NNL4" s="208"/>
      <c r="NNM4" s="208"/>
      <c r="NNN4" s="208"/>
      <c r="NNO4" s="208"/>
      <c r="NNP4" s="208"/>
      <c r="NNQ4" s="208"/>
      <c r="NNR4" s="208"/>
      <c r="NNS4" s="208"/>
      <c r="NNT4" s="208"/>
      <c r="NNU4" s="208"/>
      <c r="NNV4" s="208"/>
      <c r="NNW4" s="208"/>
      <c r="NNX4" s="208"/>
      <c r="NNY4" s="208"/>
      <c r="NNZ4" s="208"/>
      <c r="NOA4" s="208"/>
      <c r="NOB4" s="208"/>
      <c r="NOC4" s="208"/>
      <c r="NOD4" s="208"/>
      <c r="NOE4" s="208"/>
      <c r="NOF4" s="208"/>
      <c r="NOG4" s="208"/>
      <c r="NOH4" s="208"/>
      <c r="NOI4" s="208"/>
      <c r="NOJ4" s="208"/>
      <c r="NOK4" s="208"/>
      <c r="NOL4" s="208"/>
      <c r="NOM4" s="208"/>
      <c r="NON4" s="208"/>
      <c r="NOO4" s="208"/>
      <c r="NOP4" s="208"/>
      <c r="NOQ4" s="208"/>
      <c r="NOR4" s="208"/>
      <c r="NOS4" s="208"/>
      <c r="NOT4" s="208"/>
      <c r="NOU4" s="208"/>
      <c r="NOV4" s="208"/>
      <c r="NOW4" s="208"/>
      <c r="NOX4" s="208"/>
      <c r="NOY4" s="208"/>
      <c r="NOZ4" s="208"/>
      <c r="NPA4" s="208"/>
      <c r="NPB4" s="208"/>
      <c r="NPC4" s="208"/>
      <c r="NPD4" s="208"/>
      <c r="NPE4" s="208"/>
      <c r="NPF4" s="208"/>
      <c r="NPG4" s="208"/>
      <c r="NPH4" s="208"/>
      <c r="NPI4" s="208"/>
      <c r="NPJ4" s="208"/>
      <c r="NPK4" s="208"/>
      <c r="NPL4" s="208"/>
      <c r="NPM4" s="208"/>
      <c r="NPN4" s="208"/>
      <c r="NPO4" s="208"/>
      <c r="NPP4" s="208"/>
      <c r="NPQ4" s="208"/>
      <c r="NPR4" s="208"/>
      <c r="NPS4" s="208"/>
      <c r="NPT4" s="208"/>
      <c r="NPU4" s="208"/>
      <c r="NPV4" s="208"/>
      <c r="NPW4" s="208"/>
      <c r="NPX4" s="208"/>
      <c r="NPY4" s="208"/>
      <c r="NPZ4" s="208"/>
      <c r="NQA4" s="208"/>
      <c r="NQB4" s="208"/>
      <c r="NQC4" s="208"/>
      <c r="NQD4" s="208"/>
      <c r="NQE4" s="208"/>
      <c r="NQF4" s="208"/>
      <c r="NQG4" s="208"/>
      <c r="NQH4" s="208"/>
      <c r="NQI4" s="208"/>
      <c r="NQJ4" s="208"/>
      <c r="NQK4" s="208"/>
      <c r="NQL4" s="208"/>
      <c r="NQM4" s="208"/>
      <c r="NQN4" s="208"/>
      <c r="NQO4" s="208"/>
      <c r="NQP4" s="208"/>
      <c r="NQQ4" s="208"/>
      <c r="NQR4" s="208"/>
      <c r="NQS4" s="208"/>
      <c r="NQT4" s="208"/>
      <c r="NQU4" s="208"/>
      <c r="NQV4" s="208"/>
      <c r="NQW4" s="208"/>
      <c r="NQX4" s="208"/>
      <c r="NQY4" s="208"/>
      <c r="NQZ4" s="208"/>
      <c r="NRA4" s="208"/>
      <c r="NRB4" s="208"/>
      <c r="NRC4" s="208"/>
      <c r="NRD4" s="208"/>
      <c r="NRE4" s="208"/>
      <c r="NRF4" s="208"/>
      <c r="NRG4" s="208"/>
      <c r="NRH4" s="208"/>
      <c r="NRI4" s="208"/>
      <c r="NRJ4" s="208"/>
      <c r="NRK4" s="208"/>
      <c r="NRL4" s="208"/>
      <c r="NRM4" s="208"/>
      <c r="NRN4" s="208"/>
      <c r="NRO4" s="208"/>
      <c r="NRP4" s="208"/>
      <c r="NRQ4" s="208"/>
      <c r="NRR4" s="208"/>
      <c r="NRS4" s="208"/>
      <c r="NRT4" s="208"/>
      <c r="NRU4" s="208"/>
      <c r="NRV4" s="208"/>
      <c r="NRW4" s="208"/>
      <c r="NRX4" s="208"/>
      <c r="NRY4" s="208"/>
      <c r="NRZ4" s="208"/>
      <c r="NSA4" s="208"/>
      <c r="NSB4" s="208"/>
      <c r="NSC4" s="208"/>
      <c r="NSD4" s="208"/>
      <c r="NSE4" s="208"/>
      <c r="NSF4" s="208"/>
      <c r="NSG4" s="208"/>
      <c r="NSH4" s="208"/>
      <c r="NSI4" s="208"/>
      <c r="NSJ4" s="208"/>
      <c r="NSK4" s="208"/>
      <c r="NSL4" s="208"/>
      <c r="NSM4" s="208"/>
      <c r="NSN4" s="208"/>
      <c r="NSO4" s="208"/>
      <c r="NSP4" s="208"/>
      <c r="NSQ4" s="208"/>
      <c r="NSR4" s="208"/>
      <c r="NSS4" s="208"/>
      <c r="NST4" s="208"/>
      <c r="NSU4" s="208"/>
      <c r="NSV4" s="208"/>
      <c r="NSW4" s="208"/>
      <c r="NSX4" s="208"/>
      <c r="NSY4" s="208"/>
      <c r="NSZ4" s="208"/>
      <c r="NTA4" s="208"/>
      <c r="NTB4" s="208"/>
      <c r="NTC4" s="208"/>
      <c r="NTD4" s="208"/>
      <c r="NTE4" s="208"/>
      <c r="NTF4" s="208"/>
      <c r="NTG4" s="208"/>
      <c r="NTH4" s="208"/>
      <c r="NTI4" s="208"/>
      <c r="NTJ4" s="208"/>
      <c r="NTK4" s="208"/>
      <c r="NTL4" s="208"/>
      <c r="NTM4" s="208"/>
      <c r="NTN4" s="208"/>
      <c r="NTO4" s="208"/>
      <c r="NTP4" s="208"/>
      <c r="NTQ4" s="208"/>
      <c r="NTR4" s="208"/>
      <c r="NTS4" s="208"/>
      <c r="NTT4" s="208"/>
      <c r="NTU4" s="208"/>
      <c r="NTV4" s="208"/>
      <c r="NTW4" s="208"/>
      <c r="NTX4" s="208"/>
      <c r="NTY4" s="208"/>
      <c r="NTZ4" s="208"/>
      <c r="NUA4" s="208"/>
      <c r="NUB4" s="208"/>
      <c r="NUC4" s="208"/>
      <c r="NUD4" s="208"/>
      <c r="NUE4" s="208"/>
      <c r="NUF4" s="208"/>
      <c r="NUG4" s="208"/>
      <c r="NUH4" s="208"/>
      <c r="NUI4" s="208"/>
      <c r="NUJ4" s="208"/>
      <c r="NUK4" s="208"/>
      <c r="NUL4" s="208"/>
      <c r="NUM4" s="208"/>
      <c r="NUN4" s="208"/>
      <c r="NUO4" s="208"/>
      <c r="NUP4" s="208"/>
      <c r="NUQ4" s="208"/>
      <c r="NUR4" s="208"/>
      <c r="NUS4" s="208"/>
      <c r="NUT4" s="208"/>
      <c r="NUU4" s="208"/>
      <c r="NUV4" s="208"/>
      <c r="NUW4" s="208"/>
      <c r="NUX4" s="208"/>
      <c r="NUY4" s="208"/>
      <c r="NUZ4" s="208"/>
      <c r="NVA4" s="208"/>
      <c r="NVB4" s="208"/>
      <c r="NVC4" s="208"/>
      <c r="NVD4" s="208"/>
      <c r="NVE4" s="208"/>
      <c r="NVF4" s="208"/>
      <c r="NVG4" s="208"/>
      <c r="NVH4" s="208"/>
      <c r="NVI4" s="208"/>
      <c r="NVJ4" s="208"/>
      <c r="NVK4" s="208"/>
      <c r="NVL4" s="208"/>
      <c r="NVM4" s="208"/>
      <c r="NVN4" s="208"/>
      <c r="NVO4" s="208"/>
      <c r="NVP4" s="208"/>
      <c r="NVQ4" s="208"/>
      <c r="NVR4" s="208"/>
      <c r="NVS4" s="208"/>
      <c r="NVT4" s="208"/>
      <c r="NVU4" s="208"/>
      <c r="NVV4" s="208"/>
      <c r="NVW4" s="208"/>
      <c r="NVX4" s="208"/>
      <c r="NVY4" s="208"/>
      <c r="NVZ4" s="208"/>
      <c r="NWA4" s="208"/>
      <c r="NWB4" s="208"/>
      <c r="NWC4" s="208"/>
      <c r="NWD4" s="208"/>
      <c r="NWE4" s="208"/>
      <c r="NWF4" s="208"/>
      <c r="NWG4" s="208"/>
      <c r="NWH4" s="208"/>
      <c r="NWI4" s="208"/>
      <c r="NWJ4" s="208"/>
      <c r="NWK4" s="208"/>
      <c r="NWL4" s="208"/>
      <c r="NWM4" s="208"/>
      <c r="NWN4" s="208"/>
      <c r="NWO4" s="208"/>
      <c r="NWP4" s="208"/>
      <c r="NWQ4" s="208"/>
      <c r="NWR4" s="208"/>
      <c r="NWS4" s="208"/>
      <c r="NWT4" s="208"/>
      <c r="NWU4" s="208"/>
      <c r="NWV4" s="208"/>
      <c r="NWW4" s="208"/>
      <c r="NWX4" s="208"/>
      <c r="NWY4" s="208"/>
      <c r="NWZ4" s="208"/>
      <c r="NXA4" s="208"/>
      <c r="NXB4" s="208"/>
      <c r="NXC4" s="208"/>
      <c r="NXD4" s="208"/>
      <c r="NXE4" s="208"/>
      <c r="NXF4" s="208"/>
      <c r="NXG4" s="208"/>
      <c r="NXH4" s="208"/>
      <c r="NXI4" s="208"/>
      <c r="NXJ4" s="208"/>
      <c r="NXK4" s="208"/>
      <c r="NXL4" s="208"/>
      <c r="NXM4" s="208"/>
      <c r="NXN4" s="208"/>
      <c r="NXO4" s="208"/>
      <c r="NXP4" s="208"/>
      <c r="NXQ4" s="208"/>
      <c r="NXR4" s="208"/>
      <c r="NXS4" s="208"/>
      <c r="NXT4" s="208"/>
      <c r="NXU4" s="208"/>
      <c r="NXV4" s="208"/>
      <c r="NXW4" s="208"/>
      <c r="NXX4" s="208"/>
      <c r="NXY4" s="208"/>
      <c r="NXZ4" s="208"/>
      <c r="NYA4" s="208"/>
      <c r="NYB4" s="208"/>
      <c r="NYC4" s="208"/>
      <c r="NYD4" s="208"/>
      <c r="NYE4" s="208"/>
      <c r="NYF4" s="208"/>
      <c r="NYG4" s="208"/>
      <c r="NYH4" s="208"/>
      <c r="NYI4" s="208"/>
      <c r="NYJ4" s="208"/>
      <c r="NYK4" s="208"/>
      <c r="NYL4" s="208"/>
      <c r="NYM4" s="208"/>
      <c r="NYN4" s="208"/>
      <c r="NYO4" s="208"/>
      <c r="NYP4" s="208"/>
      <c r="NYQ4" s="208"/>
      <c r="NYR4" s="208"/>
      <c r="NYS4" s="208"/>
      <c r="NYT4" s="208"/>
      <c r="NYU4" s="208"/>
      <c r="NYV4" s="208"/>
      <c r="NYW4" s="208"/>
      <c r="NYX4" s="208"/>
      <c r="NYY4" s="208"/>
      <c r="NYZ4" s="208"/>
      <c r="NZA4" s="208"/>
      <c r="NZB4" s="208"/>
      <c r="NZC4" s="208"/>
      <c r="NZD4" s="208"/>
      <c r="NZE4" s="208"/>
      <c r="NZF4" s="208"/>
      <c r="NZG4" s="208"/>
      <c r="NZH4" s="208"/>
      <c r="NZI4" s="208"/>
      <c r="NZJ4" s="208"/>
      <c r="NZK4" s="208"/>
      <c r="NZL4" s="208"/>
      <c r="NZM4" s="208"/>
      <c r="NZN4" s="208"/>
      <c r="NZO4" s="208"/>
      <c r="NZP4" s="208"/>
      <c r="NZQ4" s="208"/>
      <c r="NZR4" s="208"/>
      <c r="NZS4" s="208"/>
      <c r="NZT4" s="208"/>
      <c r="NZU4" s="208"/>
      <c r="NZV4" s="208"/>
      <c r="NZW4" s="208"/>
      <c r="NZX4" s="208"/>
      <c r="NZY4" s="208"/>
      <c r="NZZ4" s="208"/>
      <c r="OAA4" s="208"/>
      <c r="OAB4" s="208"/>
      <c r="OAC4" s="208"/>
      <c r="OAD4" s="208"/>
      <c r="OAE4" s="208"/>
      <c r="OAF4" s="208"/>
      <c r="OAG4" s="208"/>
      <c r="OAH4" s="208"/>
      <c r="OAI4" s="208"/>
      <c r="OAJ4" s="208"/>
      <c r="OAK4" s="208"/>
      <c r="OAL4" s="208"/>
      <c r="OAM4" s="208"/>
      <c r="OAN4" s="208"/>
      <c r="OAO4" s="208"/>
      <c r="OAP4" s="208"/>
      <c r="OAQ4" s="208"/>
      <c r="OAR4" s="208"/>
      <c r="OAS4" s="208"/>
      <c r="OAT4" s="208"/>
      <c r="OAU4" s="208"/>
      <c r="OAV4" s="208"/>
      <c r="OAW4" s="208"/>
      <c r="OAX4" s="208"/>
      <c r="OAY4" s="208"/>
      <c r="OAZ4" s="208"/>
      <c r="OBA4" s="208"/>
      <c r="OBB4" s="208"/>
      <c r="OBC4" s="208"/>
      <c r="OBD4" s="208"/>
      <c r="OBE4" s="208"/>
      <c r="OBF4" s="208"/>
      <c r="OBG4" s="208"/>
      <c r="OBH4" s="208"/>
      <c r="OBI4" s="208"/>
      <c r="OBJ4" s="208"/>
      <c r="OBK4" s="208"/>
      <c r="OBL4" s="208"/>
      <c r="OBM4" s="208"/>
      <c r="OBN4" s="208"/>
      <c r="OBO4" s="208"/>
      <c r="OBP4" s="208"/>
      <c r="OBQ4" s="208"/>
      <c r="OBR4" s="208"/>
      <c r="OBS4" s="208"/>
      <c r="OBT4" s="208"/>
      <c r="OBU4" s="208"/>
      <c r="OBV4" s="208"/>
      <c r="OBW4" s="208"/>
      <c r="OBX4" s="208"/>
      <c r="OBY4" s="208"/>
      <c r="OBZ4" s="208"/>
      <c r="OCA4" s="208"/>
      <c r="OCB4" s="208"/>
      <c r="OCC4" s="208"/>
      <c r="OCD4" s="208"/>
      <c r="OCE4" s="208"/>
      <c r="OCF4" s="208"/>
      <c r="OCG4" s="208"/>
      <c r="OCH4" s="208"/>
      <c r="OCI4" s="208"/>
      <c r="OCJ4" s="208"/>
      <c r="OCK4" s="208"/>
      <c r="OCL4" s="208"/>
      <c r="OCM4" s="208"/>
      <c r="OCN4" s="208"/>
      <c r="OCO4" s="208"/>
      <c r="OCP4" s="208"/>
      <c r="OCQ4" s="208"/>
      <c r="OCR4" s="208"/>
      <c r="OCS4" s="208"/>
      <c r="OCT4" s="208"/>
      <c r="OCU4" s="208"/>
      <c r="OCV4" s="208"/>
      <c r="OCW4" s="208"/>
      <c r="OCX4" s="208"/>
      <c r="OCY4" s="208"/>
      <c r="OCZ4" s="208"/>
      <c r="ODA4" s="208"/>
      <c r="ODB4" s="208"/>
      <c r="ODC4" s="208"/>
      <c r="ODD4" s="208"/>
      <c r="ODE4" s="208"/>
      <c r="ODF4" s="208"/>
      <c r="ODG4" s="208"/>
      <c r="ODH4" s="208"/>
      <c r="ODI4" s="208"/>
      <c r="ODJ4" s="208"/>
      <c r="ODK4" s="208"/>
      <c r="ODL4" s="208"/>
      <c r="ODM4" s="208"/>
      <c r="ODN4" s="208"/>
      <c r="ODO4" s="208"/>
      <c r="ODP4" s="208"/>
      <c r="ODQ4" s="208"/>
      <c r="ODR4" s="208"/>
      <c r="ODS4" s="208"/>
      <c r="ODT4" s="208"/>
      <c r="ODU4" s="208"/>
      <c r="ODV4" s="208"/>
      <c r="ODW4" s="208"/>
      <c r="ODX4" s="208"/>
      <c r="ODY4" s="208"/>
      <c r="ODZ4" s="208"/>
      <c r="OEA4" s="208"/>
      <c r="OEB4" s="208"/>
      <c r="OEC4" s="208"/>
      <c r="OED4" s="208"/>
      <c r="OEE4" s="208"/>
      <c r="OEF4" s="208"/>
      <c r="OEG4" s="208"/>
      <c r="OEH4" s="208"/>
      <c r="OEI4" s="208"/>
      <c r="OEJ4" s="208"/>
      <c r="OEK4" s="208"/>
      <c r="OEL4" s="208"/>
      <c r="OEM4" s="208"/>
      <c r="OEN4" s="208"/>
      <c r="OEO4" s="208"/>
      <c r="OEP4" s="208"/>
      <c r="OEQ4" s="208"/>
      <c r="OER4" s="208"/>
      <c r="OES4" s="208"/>
      <c r="OET4" s="208"/>
      <c r="OEU4" s="208"/>
      <c r="OEV4" s="208"/>
      <c r="OEW4" s="208"/>
      <c r="OEX4" s="208"/>
      <c r="OEY4" s="208"/>
      <c r="OEZ4" s="208"/>
      <c r="OFA4" s="208"/>
      <c r="OFB4" s="208"/>
      <c r="OFC4" s="208"/>
      <c r="OFD4" s="208"/>
      <c r="OFE4" s="208"/>
      <c r="OFF4" s="208"/>
      <c r="OFG4" s="208"/>
      <c r="OFH4" s="208"/>
      <c r="OFI4" s="208"/>
      <c r="OFJ4" s="208"/>
      <c r="OFK4" s="208"/>
      <c r="OFL4" s="208"/>
      <c r="OFM4" s="208"/>
      <c r="OFN4" s="208"/>
      <c r="OFO4" s="208"/>
      <c r="OFP4" s="208"/>
      <c r="OFQ4" s="208"/>
      <c r="OFR4" s="208"/>
      <c r="OFS4" s="208"/>
      <c r="OFT4" s="208"/>
      <c r="OFU4" s="208"/>
      <c r="OFV4" s="208"/>
      <c r="OFW4" s="208"/>
      <c r="OFX4" s="208"/>
      <c r="OFY4" s="208"/>
      <c r="OFZ4" s="208"/>
      <c r="OGA4" s="208"/>
      <c r="OGB4" s="208"/>
      <c r="OGC4" s="208"/>
      <c r="OGD4" s="208"/>
      <c r="OGE4" s="208"/>
      <c r="OGF4" s="208"/>
      <c r="OGG4" s="208"/>
      <c r="OGH4" s="208"/>
      <c r="OGI4" s="208"/>
      <c r="OGJ4" s="208"/>
      <c r="OGK4" s="208"/>
      <c r="OGL4" s="208"/>
      <c r="OGM4" s="208"/>
      <c r="OGN4" s="208"/>
      <c r="OGO4" s="208"/>
      <c r="OGP4" s="208"/>
      <c r="OGQ4" s="208"/>
      <c r="OGR4" s="208"/>
      <c r="OGS4" s="208"/>
      <c r="OGT4" s="208"/>
      <c r="OGU4" s="208"/>
      <c r="OGV4" s="208"/>
      <c r="OGW4" s="208"/>
      <c r="OGX4" s="208"/>
      <c r="OGY4" s="208"/>
      <c r="OGZ4" s="208"/>
      <c r="OHA4" s="208"/>
      <c r="OHB4" s="208"/>
      <c r="OHC4" s="208"/>
      <c r="OHD4" s="208"/>
      <c r="OHE4" s="208"/>
      <c r="OHF4" s="208"/>
      <c r="OHG4" s="208"/>
      <c r="OHH4" s="208"/>
      <c r="OHI4" s="208"/>
      <c r="OHJ4" s="208"/>
      <c r="OHK4" s="208"/>
      <c r="OHL4" s="208"/>
      <c r="OHM4" s="208"/>
      <c r="OHN4" s="208"/>
      <c r="OHO4" s="208"/>
      <c r="OHP4" s="208"/>
      <c r="OHQ4" s="208"/>
      <c r="OHR4" s="208"/>
      <c r="OHS4" s="208"/>
      <c r="OHT4" s="208"/>
      <c r="OHU4" s="208"/>
      <c r="OHV4" s="208"/>
      <c r="OHW4" s="208"/>
      <c r="OHX4" s="208"/>
      <c r="OHY4" s="208"/>
      <c r="OHZ4" s="208"/>
      <c r="OIA4" s="208"/>
      <c r="OIB4" s="208"/>
      <c r="OIC4" s="208"/>
      <c r="OID4" s="208"/>
      <c r="OIE4" s="208"/>
      <c r="OIF4" s="208"/>
      <c r="OIG4" s="208"/>
      <c r="OIH4" s="208"/>
      <c r="OII4" s="208"/>
      <c r="OIJ4" s="208"/>
      <c r="OIK4" s="208"/>
      <c r="OIL4" s="208"/>
      <c r="OIM4" s="208"/>
      <c r="OIN4" s="208"/>
      <c r="OIO4" s="208"/>
      <c r="OIP4" s="208"/>
      <c r="OIQ4" s="208"/>
      <c r="OIR4" s="208"/>
      <c r="OIS4" s="208"/>
      <c r="OIT4" s="208"/>
      <c r="OIU4" s="208"/>
      <c r="OIV4" s="208"/>
      <c r="OIW4" s="208"/>
      <c r="OIX4" s="208"/>
      <c r="OIY4" s="208"/>
      <c r="OIZ4" s="208"/>
      <c r="OJA4" s="208"/>
      <c r="OJB4" s="208"/>
      <c r="OJC4" s="208"/>
      <c r="OJD4" s="208"/>
      <c r="OJE4" s="208"/>
      <c r="OJF4" s="208"/>
      <c r="OJG4" s="208"/>
      <c r="OJH4" s="208"/>
      <c r="OJI4" s="208"/>
      <c r="OJJ4" s="208"/>
      <c r="OJK4" s="208"/>
      <c r="OJL4" s="208"/>
      <c r="OJM4" s="208"/>
      <c r="OJN4" s="208"/>
      <c r="OJO4" s="208"/>
      <c r="OJP4" s="208"/>
      <c r="OJQ4" s="208"/>
      <c r="OJR4" s="208"/>
      <c r="OJS4" s="208"/>
      <c r="OJT4" s="208"/>
      <c r="OJU4" s="208"/>
      <c r="OJV4" s="208"/>
      <c r="OJW4" s="208"/>
      <c r="OJX4" s="208"/>
      <c r="OJY4" s="208"/>
      <c r="OJZ4" s="208"/>
      <c r="OKA4" s="208"/>
      <c r="OKB4" s="208"/>
      <c r="OKC4" s="208"/>
      <c r="OKD4" s="208"/>
      <c r="OKE4" s="208"/>
      <c r="OKF4" s="208"/>
      <c r="OKG4" s="208"/>
      <c r="OKH4" s="208"/>
      <c r="OKI4" s="208"/>
      <c r="OKJ4" s="208"/>
      <c r="OKK4" s="208"/>
      <c r="OKL4" s="208"/>
      <c r="OKM4" s="208"/>
      <c r="OKN4" s="208"/>
      <c r="OKO4" s="208"/>
      <c r="OKP4" s="208"/>
      <c r="OKQ4" s="208"/>
      <c r="OKR4" s="208"/>
      <c r="OKS4" s="208"/>
      <c r="OKT4" s="208"/>
      <c r="OKU4" s="208"/>
      <c r="OKV4" s="208"/>
      <c r="OKW4" s="208"/>
      <c r="OKX4" s="208"/>
      <c r="OKY4" s="208"/>
      <c r="OKZ4" s="208"/>
      <c r="OLA4" s="208"/>
      <c r="OLB4" s="208"/>
      <c r="OLC4" s="208"/>
      <c r="OLD4" s="208"/>
      <c r="OLE4" s="208"/>
      <c r="OLF4" s="208"/>
      <c r="OLG4" s="208"/>
      <c r="OLH4" s="208"/>
      <c r="OLI4" s="208"/>
      <c r="OLJ4" s="208"/>
      <c r="OLK4" s="208"/>
      <c r="OLL4" s="208"/>
      <c r="OLM4" s="208"/>
      <c r="OLN4" s="208"/>
      <c r="OLO4" s="208"/>
      <c r="OLP4" s="208"/>
      <c r="OLQ4" s="208"/>
      <c r="OLR4" s="208"/>
      <c r="OLS4" s="208"/>
      <c r="OLT4" s="208"/>
      <c r="OLU4" s="208"/>
      <c r="OLV4" s="208"/>
      <c r="OLW4" s="208"/>
      <c r="OLX4" s="208"/>
      <c r="OLY4" s="208"/>
      <c r="OLZ4" s="208"/>
      <c r="OMA4" s="208"/>
      <c r="OMB4" s="208"/>
      <c r="OMC4" s="208"/>
      <c r="OMD4" s="208"/>
      <c r="OME4" s="208"/>
      <c r="OMF4" s="208"/>
      <c r="OMG4" s="208"/>
      <c r="OMH4" s="208"/>
      <c r="OMI4" s="208"/>
      <c r="OMJ4" s="208"/>
      <c r="OMK4" s="208"/>
      <c r="OML4" s="208"/>
      <c r="OMM4" s="208"/>
      <c r="OMN4" s="208"/>
      <c r="OMO4" s="208"/>
      <c r="OMP4" s="208"/>
      <c r="OMQ4" s="208"/>
      <c r="OMR4" s="208"/>
      <c r="OMS4" s="208"/>
      <c r="OMT4" s="208"/>
      <c r="OMU4" s="208"/>
      <c r="OMV4" s="208"/>
      <c r="OMW4" s="208"/>
      <c r="OMX4" s="208"/>
      <c r="OMY4" s="208"/>
      <c r="OMZ4" s="208"/>
      <c r="ONA4" s="208"/>
      <c r="ONB4" s="208"/>
      <c r="ONC4" s="208"/>
      <c r="OND4" s="208"/>
      <c r="ONE4" s="208"/>
      <c r="ONF4" s="208"/>
      <c r="ONG4" s="208"/>
      <c r="ONH4" s="208"/>
      <c r="ONI4" s="208"/>
      <c r="ONJ4" s="208"/>
      <c r="ONK4" s="208"/>
      <c r="ONL4" s="208"/>
      <c r="ONM4" s="208"/>
      <c r="ONN4" s="208"/>
      <c r="ONO4" s="208"/>
      <c r="ONP4" s="208"/>
      <c r="ONQ4" s="208"/>
      <c r="ONR4" s="208"/>
      <c r="ONS4" s="208"/>
      <c r="ONT4" s="208"/>
      <c r="ONU4" s="208"/>
      <c r="ONV4" s="208"/>
      <c r="ONW4" s="208"/>
      <c r="ONX4" s="208"/>
      <c r="ONY4" s="208"/>
      <c r="ONZ4" s="208"/>
      <c r="OOA4" s="208"/>
      <c r="OOB4" s="208"/>
      <c r="OOC4" s="208"/>
      <c r="OOD4" s="208"/>
      <c r="OOE4" s="208"/>
      <c r="OOF4" s="208"/>
      <c r="OOG4" s="208"/>
      <c r="OOH4" s="208"/>
      <c r="OOI4" s="208"/>
      <c r="OOJ4" s="208"/>
      <c r="OOK4" s="208"/>
      <c r="OOL4" s="208"/>
      <c r="OOM4" s="208"/>
      <c r="OON4" s="208"/>
      <c r="OOO4" s="208"/>
      <c r="OOP4" s="208"/>
      <c r="OOQ4" s="208"/>
      <c r="OOR4" s="208"/>
      <c r="OOS4" s="208"/>
      <c r="OOT4" s="208"/>
      <c r="OOU4" s="208"/>
      <c r="OOV4" s="208"/>
      <c r="OOW4" s="208"/>
      <c r="OOX4" s="208"/>
      <c r="OOY4" s="208"/>
      <c r="OOZ4" s="208"/>
      <c r="OPA4" s="208"/>
      <c r="OPB4" s="208"/>
      <c r="OPC4" s="208"/>
      <c r="OPD4" s="208"/>
      <c r="OPE4" s="208"/>
      <c r="OPF4" s="208"/>
      <c r="OPG4" s="208"/>
      <c r="OPH4" s="208"/>
      <c r="OPI4" s="208"/>
      <c r="OPJ4" s="208"/>
      <c r="OPK4" s="208"/>
      <c r="OPL4" s="208"/>
      <c r="OPM4" s="208"/>
      <c r="OPN4" s="208"/>
      <c r="OPO4" s="208"/>
      <c r="OPP4" s="208"/>
      <c r="OPQ4" s="208"/>
      <c r="OPR4" s="208"/>
      <c r="OPS4" s="208"/>
      <c r="OPT4" s="208"/>
      <c r="OPU4" s="208"/>
      <c r="OPV4" s="208"/>
      <c r="OPW4" s="208"/>
      <c r="OPX4" s="208"/>
      <c r="OPY4" s="208"/>
      <c r="OPZ4" s="208"/>
      <c r="OQA4" s="208"/>
      <c r="OQB4" s="208"/>
      <c r="OQC4" s="208"/>
      <c r="OQD4" s="208"/>
      <c r="OQE4" s="208"/>
      <c r="OQF4" s="208"/>
      <c r="OQG4" s="208"/>
      <c r="OQH4" s="208"/>
      <c r="OQI4" s="208"/>
      <c r="OQJ4" s="208"/>
      <c r="OQK4" s="208"/>
      <c r="OQL4" s="208"/>
      <c r="OQM4" s="208"/>
      <c r="OQN4" s="208"/>
      <c r="OQO4" s="208"/>
      <c r="OQP4" s="208"/>
      <c r="OQQ4" s="208"/>
      <c r="OQR4" s="208"/>
      <c r="OQS4" s="208"/>
      <c r="OQT4" s="208"/>
      <c r="OQU4" s="208"/>
      <c r="OQV4" s="208"/>
      <c r="OQW4" s="208"/>
      <c r="OQX4" s="208"/>
      <c r="OQY4" s="208"/>
      <c r="OQZ4" s="208"/>
      <c r="ORA4" s="208"/>
      <c r="ORB4" s="208"/>
      <c r="ORC4" s="208"/>
      <c r="ORD4" s="208"/>
      <c r="ORE4" s="208"/>
      <c r="ORF4" s="208"/>
      <c r="ORG4" s="208"/>
      <c r="ORH4" s="208"/>
      <c r="ORI4" s="208"/>
      <c r="ORJ4" s="208"/>
      <c r="ORK4" s="208"/>
      <c r="ORL4" s="208"/>
      <c r="ORM4" s="208"/>
      <c r="ORN4" s="208"/>
      <c r="ORO4" s="208"/>
      <c r="ORP4" s="208"/>
      <c r="ORQ4" s="208"/>
      <c r="ORR4" s="208"/>
      <c r="ORS4" s="208"/>
      <c r="ORT4" s="208"/>
      <c r="ORU4" s="208"/>
      <c r="ORV4" s="208"/>
      <c r="ORW4" s="208"/>
      <c r="ORX4" s="208"/>
      <c r="ORY4" s="208"/>
      <c r="ORZ4" s="208"/>
      <c r="OSA4" s="208"/>
      <c r="OSB4" s="208"/>
      <c r="OSC4" s="208"/>
      <c r="OSD4" s="208"/>
      <c r="OSE4" s="208"/>
      <c r="OSF4" s="208"/>
      <c r="OSG4" s="208"/>
      <c r="OSH4" s="208"/>
      <c r="OSI4" s="208"/>
      <c r="OSJ4" s="208"/>
      <c r="OSK4" s="208"/>
      <c r="OSL4" s="208"/>
      <c r="OSM4" s="208"/>
      <c r="OSN4" s="208"/>
      <c r="OSO4" s="208"/>
      <c r="OSP4" s="208"/>
      <c r="OSQ4" s="208"/>
      <c r="OSR4" s="208"/>
      <c r="OSS4" s="208"/>
      <c r="OST4" s="208"/>
      <c r="OSU4" s="208"/>
      <c r="OSV4" s="208"/>
      <c r="OSW4" s="208"/>
      <c r="OSX4" s="208"/>
      <c r="OSY4" s="208"/>
      <c r="OSZ4" s="208"/>
      <c r="OTA4" s="208"/>
      <c r="OTB4" s="208"/>
      <c r="OTC4" s="208"/>
      <c r="OTD4" s="208"/>
      <c r="OTE4" s="208"/>
      <c r="OTF4" s="208"/>
      <c r="OTG4" s="208"/>
      <c r="OTH4" s="208"/>
      <c r="OTI4" s="208"/>
      <c r="OTJ4" s="208"/>
      <c r="OTK4" s="208"/>
      <c r="OTL4" s="208"/>
      <c r="OTM4" s="208"/>
      <c r="OTN4" s="208"/>
      <c r="OTO4" s="208"/>
      <c r="OTP4" s="208"/>
      <c r="OTQ4" s="208"/>
      <c r="OTR4" s="208"/>
      <c r="OTS4" s="208"/>
      <c r="OTT4" s="208"/>
      <c r="OTU4" s="208"/>
      <c r="OTV4" s="208"/>
      <c r="OTW4" s="208"/>
      <c r="OTX4" s="208"/>
      <c r="OTY4" s="208"/>
      <c r="OTZ4" s="208"/>
      <c r="OUA4" s="208"/>
      <c r="OUB4" s="208"/>
      <c r="OUC4" s="208"/>
      <c r="OUD4" s="208"/>
      <c r="OUE4" s="208"/>
      <c r="OUF4" s="208"/>
      <c r="OUG4" s="208"/>
      <c r="OUH4" s="208"/>
      <c r="OUI4" s="208"/>
      <c r="OUJ4" s="208"/>
      <c r="OUK4" s="208"/>
      <c r="OUL4" s="208"/>
      <c r="OUM4" s="208"/>
      <c r="OUN4" s="208"/>
      <c r="OUO4" s="208"/>
      <c r="OUP4" s="208"/>
      <c r="OUQ4" s="208"/>
      <c r="OUR4" s="208"/>
      <c r="OUS4" s="208"/>
      <c r="OUT4" s="208"/>
      <c r="OUU4" s="208"/>
      <c r="OUV4" s="208"/>
      <c r="OUW4" s="208"/>
      <c r="OUX4" s="208"/>
      <c r="OUY4" s="208"/>
      <c r="OUZ4" s="208"/>
      <c r="OVA4" s="208"/>
      <c r="OVB4" s="208"/>
      <c r="OVC4" s="208"/>
      <c r="OVD4" s="208"/>
      <c r="OVE4" s="208"/>
      <c r="OVF4" s="208"/>
      <c r="OVG4" s="208"/>
      <c r="OVH4" s="208"/>
      <c r="OVI4" s="208"/>
      <c r="OVJ4" s="208"/>
      <c r="OVK4" s="208"/>
      <c r="OVL4" s="208"/>
      <c r="OVM4" s="208"/>
      <c r="OVN4" s="208"/>
      <c r="OVO4" s="208"/>
      <c r="OVP4" s="208"/>
      <c r="OVQ4" s="208"/>
      <c r="OVR4" s="208"/>
      <c r="OVS4" s="208"/>
      <c r="OVT4" s="208"/>
      <c r="OVU4" s="208"/>
      <c r="OVV4" s="208"/>
      <c r="OVW4" s="208"/>
      <c r="OVX4" s="208"/>
      <c r="OVY4" s="208"/>
      <c r="OVZ4" s="208"/>
      <c r="OWA4" s="208"/>
      <c r="OWB4" s="208"/>
      <c r="OWC4" s="208"/>
      <c r="OWD4" s="208"/>
      <c r="OWE4" s="208"/>
      <c r="OWF4" s="208"/>
      <c r="OWG4" s="208"/>
      <c r="OWH4" s="208"/>
      <c r="OWI4" s="208"/>
      <c r="OWJ4" s="208"/>
      <c r="OWK4" s="208"/>
      <c r="OWL4" s="208"/>
      <c r="OWM4" s="208"/>
      <c r="OWN4" s="208"/>
      <c r="OWO4" s="208"/>
      <c r="OWP4" s="208"/>
      <c r="OWQ4" s="208"/>
      <c r="OWR4" s="208"/>
      <c r="OWS4" s="208"/>
      <c r="OWT4" s="208"/>
      <c r="OWU4" s="208"/>
      <c r="OWV4" s="208"/>
      <c r="OWW4" s="208"/>
      <c r="OWX4" s="208"/>
      <c r="OWY4" s="208"/>
      <c r="OWZ4" s="208"/>
      <c r="OXA4" s="208"/>
      <c r="OXB4" s="208"/>
      <c r="OXC4" s="208"/>
      <c r="OXD4" s="208"/>
      <c r="OXE4" s="208"/>
      <c r="OXF4" s="208"/>
      <c r="OXG4" s="208"/>
      <c r="OXH4" s="208"/>
      <c r="OXI4" s="208"/>
      <c r="OXJ4" s="208"/>
      <c r="OXK4" s="208"/>
      <c r="OXL4" s="208"/>
      <c r="OXM4" s="208"/>
      <c r="OXN4" s="208"/>
      <c r="OXO4" s="208"/>
      <c r="OXP4" s="208"/>
      <c r="OXQ4" s="208"/>
      <c r="OXR4" s="208"/>
      <c r="OXS4" s="208"/>
      <c r="OXT4" s="208"/>
      <c r="OXU4" s="208"/>
      <c r="OXV4" s="208"/>
      <c r="OXW4" s="208"/>
      <c r="OXX4" s="208"/>
      <c r="OXY4" s="208"/>
      <c r="OXZ4" s="208"/>
      <c r="OYA4" s="208"/>
      <c r="OYB4" s="208"/>
      <c r="OYC4" s="208"/>
      <c r="OYD4" s="208"/>
      <c r="OYE4" s="208"/>
      <c r="OYF4" s="208"/>
      <c r="OYG4" s="208"/>
      <c r="OYH4" s="208"/>
      <c r="OYI4" s="208"/>
      <c r="OYJ4" s="208"/>
      <c r="OYK4" s="208"/>
      <c r="OYL4" s="208"/>
      <c r="OYM4" s="208"/>
      <c r="OYN4" s="208"/>
      <c r="OYO4" s="208"/>
      <c r="OYP4" s="208"/>
      <c r="OYQ4" s="208"/>
      <c r="OYR4" s="208"/>
      <c r="OYS4" s="208"/>
      <c r="OYT4" s="208"/>
      <c r="OYU4" s="208"/>
      <c r="OYV4" s="208"/>
      <c r="OYW4" s="208"/>
      <c r="OYX4" s="208"/>
      <c r="OYY4" s="208"/>
      <c r="OYZ4" s="208"/>
      <c r="OZA4" s="208"/>
      <c r="OZB4" s="208"/>
      <c r="OZC4" s="208"/>
      <c r="OZD4" s="208"/>
      <c r="OZE4" s="208"/>
      <c r="OZF4" s="208"/>
      <c r="OZG4" s="208"/>
      <c r="OZH4" s="208"/>
      <c r="OZI4" s="208"/>
      <c r="OZJ4" s="208"/>
      <c r="OZK4" s="208"/>
      <c r="OZL4" s="208"/>
      <c r="OZM4" s="208"/>
      <c r="OZN4" s="208"/>
      <c r="OZO4" s="208"/>
      <c r="OZP4" s="208"/>
      <c r="OZQ4" s="208"/>
      <c r="OZR4" s="208"/>
      <c r="OZS4" s="208"/>
      <c r="OZT4" s="208"/>
      <c r="OZU4" s="208"/>
      <c r="OZV4" s="208"/>
      <c r="OZW4" s="208"/>
      <c r="OZX4" s="208"/>
      <c r="OZY4" s="208"/>
      <c r="OZZ4" s="208"/>
      <c r="PAA4" s="208"/>
      <c r="PAB4" s="208"/>
      <c r="PAC4" s="208"/>
      <c r="PAD4" s="208"/>
      <c r="PAE4" s="208"/>
      <c r="PAF4" s="208"/>
      <c r="PAG4" s="208"/>
      <c r="PAH4" s="208"/>
      <c r="PAI4" s="208"/>
      <c r="PAJ4" s="208"/>
      <c r="PAK4" s="208"/>
      <c r="PAL4" s="208"/>
      <c r="PAM4" s="208"/>
      <c r="PAN4" s="208"/>
      <c r="PAO4" s="208"/>
      <c r="PAP4" s="208"/>
      <c r="PAQ4" s="208"/>
      <c r="PAR4" s="208"/>
      <c r="PAS4" s="208"/>
      <c r="PAT4" s="208"/>
      <c r="PAU4" s="208"/>
      <c r="PAV4" s="208"/>
      <c r="PAW4" s="208"/>
      <c r="PAX4" s="208"/>
      <c r="PAY4" s="208"/>
      <c r="PAZ4" s="208"/>
      <c r="PBA4" s="208"/>
      <c r="PBB4" s="208"/>
      <c r="PBC4" s="208"/>
      <c r="PBD4" s="208"/>
      <c r="PBE4" s="208"/>
      <c r="PBF4" s="208"/>
      <c r="PBG4" s="208"/>
      <c r="PBH4" s="208"/>
      <c r="PBI4" s="208"/>
      <c r="PBJ4" s="208"/>
      <c r="PBK4" s="208"/>
      <c r="PBL4" s="208"/>
      <c r="PBM4" s="208"/>
      <c r="PBN4" s="208"/>
      <c r="PBO4" s="208"/>
      <c r="PBP4" s="208"/>
      <c r="PBQ4" s="208"/>
      <c r="PBR4" s="208"/>
      <c r="PBS4" s="208"/>
      <c r="PBT4" s="208"/>
      <c r="PBU4" s="208"/>
      <c r="PBV4" s="208"/>
      <c r="PBW4" s="208"/>
      <c r="PBX4" s="208"/>
      <c r="PBY4" s="208"/>
      <c r="PBZ4" s="208"/>
      <c r="PCA4" s="208"/>
      <c r="PCB4" s="208"/>
      <c r="PCC4" s="208"/>
      <c r="PCD4" s="208"/>
      <c r="PCE4" s="208"/>
      <c r="PCF4" s="208"/>
      <c r="PCG4" s="208"/>
      <c r="PCH4" s="208"/>
      <c r="PCI4" s="208"/>
      <c r="PCJ4" s="208"/>
      <c r="PCK4" s="208"/>
      <c r="PCL4" s="208"/>
      <c r="PCM4" s="208"/>
      <c r="PCN4" s="208"/>
      <c r="PCO4" s="208"/>
      <c r="PCP4" s="208"/>
      <c r="PCQ4" s="208"/>
      <c r="PCR4" s="208"/>
      <c r="PCS4" s="208"/>
      <c r="PCT4" s="208"/>
      <c r="PCU4" s="208"/>
      <c r="PCV4" s="208"/>
      <c r="PCW4" s="208"/>
      <c r="PCX4" s="208"/>
      <c r="PCY4" s="208"/>
      <c r="PCZ4" s="208"/>
      <c r="PDA4" s="208"/>
      <c r="PDB4" s="208"/>
      <c r="PDC4" s="208"/>
      <c r="PDD4" s="208"/>
      <c r="PDE4" s="208"/>
      <c r="PDF4" s="208"/>
      <c r="PDG4" s="208"/>
      <c r="PDH4" s="208"/>
      <c r="PDI4" s="208"/>
      <c r="PDJ4" s="208"/>
      <c r="PDK4" s="208"/>
      <c r="PDL4" s="208"/>
      <c r="PDM4" s="208"/>
      <c r="PDN4" s="208"/>
      <c r="PDO4" s="208"/>
      <c r="PDP4" s="208"/>
      <c r="PDQ4" s="208"/>
      <c r="PDR4" s="208"/>
      <c r="PDS4" s="208"/>
      <c r="PDT4" s="208"/>
      <c r="PDU4" s="208"/>
      <c r="PDV4" s="208"/>
      <c r="PDW4" s="208"/>
      <c r="PDX4" s="208"/>
      <c r="PDY4" s="208"/>
      <c r="PDZ4" s="208"/>
      <c r="PEA4" s="208"/>
      <c r="PEB4" s="208"/>
      <c r="PEC4" s="208"/>
      <c r="PED4" s="208"/>
      <c r="PEE4" s="208"/>
      <c r="PEF4" s="208"/>
      <c r="PEG4" s="208"/>
      <c r="PEH4" s="208"/>
      <c r="PEI4" s="208"/>
      <c r="PEJ4" s="208"/>
      <c r="PEK4" s="208"/>
      <c r="PEL4" s="208"/>
      <c r="PEM4" s="208"/>
      <c r="PEN4" s="208"/>
      <c r="PEO4" s="208"/>
      <c r="PEP4" s="208"/>
      <c r="PEQ4" s="208"/>
      <c r="PER4" s="208"/>
      <c r="PES4" s="208"/>
      <c r="PET4" s="208"/>
      <c r="PEU4" s="208"/>
      <c r="PEV4" s="208"/>
      <c r="PEW4" s="208"/>
      <c r="PEX4" s="208"/>
      <c r="PEY4" s="208"/>
      <c r="PEZ4" s="208"/>
      <c r="PFA4" s="208"/>
      <c r="PFB4" s="208"/>
      <c r="PFC4" s="208"/>
      <c r="PFD4" s="208"/>
      <c r="PFE4" s="208"/>
      <c r="PFF4" s="208"/>
      <c r="PFG4" s="208"/>
      <c r="PFH4" s="208"/>
      <c r="PFI4" s="208"/>
      <c r="PFJ4" s="208"/>
      <c r="PFK4" s="208"/>
      <c r="PFL4" s="208"/>
      <c r="PFM4" s="208"/>
      <c r="PFN4" s="208"/>
      <c r="PFO4" s="208"/>
      <c r="PFP4" s="208"/>
      <c r="PFQ4" s="208"/>
      <c r="PFR4" s="208"/>
      <c r="PFS4" s="208"/>
      <c r="PFT4" s="208"/>
      <c r="PFU4" s="208"/>
      <c r="PFV4" s="208"/>
      <c r="PFW4" s="208"/>
      <c r="PFX4" s="208"/>
      <c r="PFY4" s="208"/>
      <c r="PFZ4" s="208"/>
      <c r="PGA4" s="208"/>
      <c r="PGB4" s="208"/>
      <c r="PGC4" s="208"/>
      <c r="PGD4" s="208"/>
      <c r="PGE4" s="208"/>
      <c r="PGF4" s="208"/>
      <c r="PGG4" s="208"/>
      <c r="PGH4" s="208"/>
      <c r="PGI4" s="208"/>
      <c r="PGJ4" s="208"/>
      <c r="PGK4" s="208"/>
      <c r="PGL4" s="208"/>
      <c r="PGM4" s="208"/>
      <c r="PGN4" s="208"/>
      <c r="PGO4" s="208"/>
      <c r="PGP4" s="208"/>
      <c r="PGQ4" s="208"/>
      <c r="PGR4" s="208"/>
      <c r="PGS4" s="208"/>
      <c r="PGT4" s="208"/>
      <c r="PGU4" s="208"/>
      <c r="PGV4" s="208"/>
      <c r="PGW4" s="208"/>
      <c r="PGX4" s="208"/>
      <c r="PGY4" s="208"/>
      <c r="PGZ4" s="208"/>
      <c r="PHA4" s="208"/>
      <c r="PHB4" s="208"/>
      <c r="PHC4" s="208"/>
      <c r="PHD4" s="208"/>
      <c r="PHE4" s="208"/>
      <c r="PHF4" s="208"/>
      <c r="PHG4" s="208"/>
      <c r="PHH4" s="208"/>
      <c r="PHI4" s="208"/>
      <c r="PHJ4" s="208"/>
      <c r="PHK4" s="208"/>
      <c r="PHL4" s="208"/>
      <c r="PHM4" s="208"/>
      <c r="PHN4" s="208"/>
      <c r="PHO4" s="208"/>
      <c r="PHP4" s="208"/>
      <c r="PHQ4" s="208"/>
      <c r="PHR4" s="208"/>
      <c r="PHS4" s="208"/>
      <c r="PHT4" s="208"/>
      <c r="PHU4" s="208"/>
      <c r="PHV4" s="208"/>
      <c r="PHW4" s="208"/>
      <c r="PHX4" s="208"/>
      <c r="PHY4" s="208"/>
      <c r="PHZ4" s="208"/>
      <c r="PIA4" s="208"/>
      <c r="PIB4" s="208"/>
      <c r="PIC4" s="208"/>
      <c r="PID4" s="208"/>
      <c r="PIE4" s="208"/>
      <c r="PIF4" s="208"/>
      <c r="PIG4" s="208"/>
      <c r="PIH4" s="208"/>
      <c r="PII4" s="208"/>
      <c r="PIJ4" s="208"/>
      <c r="PIK4" s="208"/>
      <c r="PIL4" s="208"/>
      <c r="PIM4" s="208"/>
      <c r="PIN4" s="208"/>
      <c r="PIO4" s="208"/>
      <c r="PIP4" s="208"/>
      <c r="PIQ4" s="208"/>
      <c r="PIR4" s="208"/>
      <c r="PIS4" s="208"/>
      <c r="PIT4" s="208"/>
      <c r="PIU4" s="208"/>
      <c r="PIV4" s="208"/>
      <c r="PIW4" s="208"/>
      <c r="PIX4" s="208"/>
      <c r="PIY4" s="208"/>
      <c r="PIZ4" s="208"/>
      <c r="PJA4" s="208"/>
      <c r="PJB4" s="208"/>
      <c r="PJC4" s="208"/>
      <c r="PJD4" s="208"/>
      <c r="PJE4" s="208"/>
      <c r="PJF4" s="208"/>
      <c r="PJG4" s="208"/>
      <c r="PJH4" s="208"/>
      <c r="PJI4" s="208"/>
      <c r="PJJ4" s="208"/>
      <c r="PJK4" s="208"/>
      <c r="PJL4" s="208"/>
      <c r="PJM4" s="208"/>
      <c r="PJN4" s="208"/>
      <c r="PJO4" s="208"/>
      <c r="PJP4" s="208"/>
      <c r="PJQ4" s="208"/>
      <c r="PJR4" s="208"/>
      <c r="PJS4" s="208"/>
      <c r="PJT4" s="208"/>
      <c r="PJU4" s="208"/>
      <c r="PJV4" s="208"/>
      <c r="PJW4" s="208"/>
      <c r="PJX4" s="208"/>
      <c r="PJY4" s="208"/>
      <c r="PJZ4" s="208"/>
      <c r="PKA4" s="208"/>
      <c r="PKB4" s="208"/>
      <c r="PKC4" s="208"/>
      <c r="PKD4" s="208"/>
      <c r="PKE4" s="208"/>
      <c r="PKF4" s="208"/>
      <c r="PKG4" s="208"/>
      <c r="PKH4" s="208"/>
      <c r="PKI4" s="208"/>
      <c r="PKJ4" s="208"/>
      <c r="PKK4" s="208"/>
      <c r="PKL4" s="208"/>
      <c r="PKM4" s="208"/>
      <c r="PKN4" s="208"/>
      <c r="PKO4" s="208"/>
      <c r="PKP4" s="208"/>
      <c r="PKQ4" s="208"/>
      <c r="PKR4" s="208"/>
      <c r="PKS4" s="208"/>
      <c r="PKT4" s="208"/>
      <c r="PKU4" s="208"/>
      <c r="PKV4" s="208"/>
      <c r="PKW4" s="208"/>
      <c r="PKX4" s="208"/>
      <c r="PKY4" s="208"/>
      <c r="PKZ4" s="208"/>
      <c r="PLA4" s="208"/>
      <c r="PLB4" s="208"/>
      <c r="PLC4" s="208"/>
      <c r="PLD4" s="208"/>
      <c r="PLE4" s="208"/>
      <c r="PLF4" s="208"/>
      <c r="PLG4" s="208"/>
      <c r="PLH4" s="208"/>
      <c r="PLI4" s="208"/>
      <c r="PLJ4" s="208"/>
      <c r="PLK4" s="208"/>
      <c r="PLL4" s="208"/>
      <c r="PLM4" s="208"/>
      <c r="PLN4" s="208"/>
      <c r="PLO4" s="208"/>
      <c r="PLP4" s="208"/>
      <c r="PLQ4" s="208"/>
      <c r="PLR4" s="208"/>
      <c r="PLS4" s="208"/>
      <c r="PLT4" s="208"/>
      <c r="PLU4" s="208"/>
      <c r="PLV4" s="208"/>
      <c r="PLW4" s="208"/>
      <c r="PLX4" s="208"/>
      <c r="PLY4" s="208"/>
      <c r="PLZ4" s="208"/>
      <c r="PMA4" s="208"/>
      <c r="PMB4" s="208"/>
      <c r="PMC4" s="208"/>
      <c r="PMD4" s="208"/>
      <c r="PME4" s="208"/>
      <c r="PMF4" s="208"/>
      <c r="PMG4" s="208"/>
      <c r="PMH4" s="208"/>
      <c r="PMI4" s="208"/>
      <c r="PMJ4" s="208"/>
      <c r="PMK4" s="208"/>
      <c r="PML4" s="208"/>
      <c r="PMM4" s="208"/>
      <c r="PMN4" s="208"/>
      <c r="PMO4" s="208"/>
      <c r="PMP4" s="208"/>
      <c r="PMQ4" s="208"/>
      <c r="PMR4" s="208"/>
      <c r="PMS4" s="208"/>
      <c r="PMT4" s="208"/>
      <c r="PMU4" s="208"/>
      <c r="PMV4" s="208"/>
      <c r="PMW4" s="208"/>
      <c r="PMX4" s="208"/>
      <c r="PMY4" s="208"/>
      <c r="PMZ4" s="208"/>
      <c r="PNA4" s="208"/>
      <c r="PNB4" s="208"/>
      <c r="PNC4" s="208"/>
      <c r="PND4" s="208"/>
      <c r="PNE4" s="208"/>
      <c r="PNF4" s="208"/>
      <c r="PNG4" s="208"/>
      <c r="PNH4" s="208"/>
      <c r="PNI4" s="208"/>
      <c r="PNJ4" s="208"/>
      <c r="PNK4" s="208"/>
      <c r="PNL4" s="208"/>
      <c r="PNM4" s="208"/>
      <c r="PNN4" s="208"/>
      <c r="PNO4" s="208"/>
      <c r="PNP4" s="208"/>
      <c r="PNQ4" s="208"/>
      <c r="PNR4" s="208"/>
      <c r="PNS4" s="208"/>
      <c r="PNT4" s="208"/>
      <c r="PNU4" s="208"/>
      <c r="PNV4" s="208"/>
      <c r="PNW4" s="208"/>
      <c r="PNX4" s="208"/>
      <c r="PNY4" s="208"/>
      <c r="PNZ4" s="208"/>
      <c r="POA4" s="208"/>
      <c r="POB4" s="208"/>
      <c r="POC4" s="208"/>
      <c r="POD4" s="208"/>
      <c r="POE4" s="208"/>
      <c r="POF4" s="208"/>
      <c r="POG4" s="208"/>
      <c r="POH4" s="208"/>
      <c r="POI4" s="208"/>
      <c r="POJ4" s="208"/>
      <c r="POK4" s="208"/>
      <c r="POL4" s="208"/>
      <c r="POM4" s="208"/>
      <c r="PON4" s="208"/>
      <c r="POO4" s="208"/>
      <c r="POP4" s="208"/>
      <c r="POQ4" s="208"/>
      <c r="POR4" s="208"/>
      <c r="POS4" s="208"/>
      <c r="POT4" s="208"/>
      <c r="POU4" s="208"/>
      <c r="POV4" s="208"/>
      <c r="POW4" s="208"/>
      <c r="POX4" s="208"/>
      <c r="POY4" s="208"/>
      <c r="POZ4" s="208"/>
      <c r="PPA4" s="208"/>
      <c r="PPB4" s="208"/>
      <c r="PPC4" s="208"/>
      <c r="PPD4" s="208"/>
      <c r="PPE4" s="208"/>
      <c r="PPF4" s="208"/>
      <c r="PPG4" s="208"/>
      <c r="PPH4" s="208"/>
      <c r="PPI4" s="208"/>
      <c r="PPJ4" s="208"/>
      <c r="PPK4" s="208"/>
      <c r="PPL4" s="208"/>
      <c r="PPM4" s="208"/>
      <c r="PPN4" s="208"/>
      <c r="PPO4" s="208"/>
      <c r="PPP4" s="208"/>
      <c r="PPQ4" s="208"/>
      <c r="PPR4" s="208"/>
      <c r="PPS4" s="208"/>
      <c r="PPT4" s="208"/>
      <c r="PPU4" s="208"/>
      <c r="PPV4" s="208"/>
      <c r="PPW4" s="208"/>
      <c r="PPX4" s="208"/>
      <c r="PPY4" s="208"/>
      <c r="PPZ4" s="208"/>
      <c r="PQA4" s="208"/>
      <c r="PQB4" s="208"/>
      <c r="PQC4" s="208"/>
      <c r="PQD4" s="208"/>
      <c r="PQE4" s="208"/>
      <c r="PQF4" s="208"/>
      <c r="PQG4" s="208"/>
      <c r="PQH4" s="208"/>
      <c r="PQI4" s="208"/>
      <c r="PQJ4" s="208"/>
      <c r="PQK4" s="208"/>
      <c r="PQL4" s="208"/>
      <c r="PQM4" s="208"/>
      <c r="PQN4" s="208"/>
      <c r="PQO4" s="208"/>
      <c r="PQP4" s="208"/>
      <c r="PQQ4" s="208"/>
      <c r="PQR4" s="208"/>
      <c r="PQS4" s="208"/>
      <c r="PQT4" s="208"/>
      <c r="PQU4" s="208"/>
      <c r="PQV4" s="208"/>
      <c r="PQW4" s="208"/>
      <c r="PQX4" s="208"/>
      <c r="PQY4" s="208"/>
      <c r="PQZ4" s="208"/>
      <c r="PRA4" s="208"/>
      <c r="PRB4" s="208"/>
      <c r="PRC4" s="208"/>
      <c r="PRD4" s="208"/>
      <c r="PRE4" s="208"/>
      <c r="PRF4" s="208"/>
      <c r="PRG4" s="208"/>
      <c r="PRH4" s="208"/>
      <c r="PRI4" s="208"/>
      <c r="PRJ4" s="208"/>
      <c r="PRK4" s="208"/>
      <c r="PRL4" s="208"/>
      <c r="PRM4" s="208"/>
      <c r="PRN4" s="208"/>
      <c r="PRO4" s="208"/>
      <c r="PRP4" s="208"/>
      <c r="PRQ4" s="208"/>
      <c r="PRR4" s="208"/>
      <c r="PRS4" s="208"/>
      <c r="PRT4" s="208"/>
      <c r="PRU4" s="208"/>
      <c r="PRV4" s="208"/>
      <c r="PRW4" s="208"/>
      <c r="PRX4" s="208"/>
      <c r="PRY4" s="208"/>
      <c r="PRZ4" s="208"/>
      <c r="PSA4" s="208"/>
      <c r="PSB4" s="208"/>
      <c r="PSC4" s="208"/>
      <c r="PSD4" s="208"/>
      <c r="PSE4" s="208"/>
      <c r="PSF4" s="208"/>
      <c r="PSG4" s="208"/>
      <c r="PSH4" s="208"/>
      <c r="PSI4" s="208"/>
      <c r="PSJ4" s="208"/>
      <c r="PSK4" s="208"/>
      <c r="PSL4" s="208"/>
      <c r="PSM4" s="208"/>
      <c r="PSN4" s="208"/>
      <c r="PSO4" s="208"/>
      <c r="PSP4" s="208"/>
      <c r="PSQ4" s="208"/>
      <c r="PSR4" s="208"/>
      <c r="PSS4" s="208"/>
      <c r="PST4" s="208"/>
      <c r="PSU4" s="208"/>
      <c r="PSV4" s="208"/>
      <c r="PSW4" s="208"/>
      <c r="PSX4" s="208"/>
      <c r="PSY4" s="208"/>
      <c r="PSZ4" s="208"/>
      <c r="PTA4" s="208"/>
      <c r="PTB4" s="208"/>
      <c r="PTC4" s="208"/>
      <c r="PTD4" s="208"/>
      <c r="PTE4" s="208"/>
      <c r="PTF4" s="208"/>
      <c r="PTG4" s="208"/>
      <c r="PTH4" s="208"/>
      <c r="PTI4" s="208"/>
      <c r="PTJ4" s="208"/>
      <c r="PTK4" s="208"/>
      <c r="PTL4" s="208"/>
      <c r="PTM4" s="208"/>
      <c r="PTN4" s="208"/>
      <c r="PTO4" s="208"/>
      <c r="PTP4" s="208"/>
      <c r="PTQ4" s="208"/>
      <c r="PTR4" s="208"/>
      <c r="PTS4" s="208"/>
      <c r="PTT4" s="208"/>
      <c r="PTU4" s="208"/>
      <c r="PTV4" s="208"/>
      <c r="PTW4" s="208"/>
      <c r="PTX4" s="208"/>
      <c r="PTY4" s="208"/>
      <c r="PTZ4" s="208"/>
      <c r="PUA4" s="208"/>
      <c r="PUB4" s="208"/>
      <c r="PUC4" s="208"/>
      <c r="PUD4" s="208"/>
      <c r="PUE4" s="208"/>
      <c r="PUF4" s="208"/>
      <c r="PUG4" s="208"/>
      <c r="PUH4" s="208"/>
      <c r="PUI4" s="208"/>
      <c r="PUJ4" s="208"/>
      <c r="PUK4" s="208"/>
      <c r="PUL4" s="208"/>
      <c r="PUM4" s="208"/>
      <c r="PUN4" s="208"/>
      <c r="PUO4" s="208"/>
      <c r="PUP4" s="208"/>
      <c r="PUQ4" s="208"/>
      <c r="PUR4" s="208"/>
      <c r="PUS4" s="208"/>
      <c r="PUT4" s="208"/>
      <c r="PUU4" s="208"/>
      <c r="PUV4" s="208"/>
      <c r="PUW4" s="208"/>
      <c r="PUX4" s="208"/>
      <c r="PUY4" s="208"/>
      <c r="PUZ4" s="208"/>
      <c r="PVA4" s="208"/>
      <c r="PVB4" s="208"/>
      <c r="PVC4" s="208"/>
      <c r="PVD4" s="208"/>
      <c r="PVE4" s="208"/>
      <c r="PVF4" s="208"/>
      <c r="PVG4" s="208"/>
      <c r="PVH4" s="208"/>
      <c r="PVI4" s="208"/>
      <c r="PVJ4" s="208"/>
      <c r="PVK4" s="208"/>
      <c r="PVL4" s="208"/>
      <c r="PVM4" s="208"/>
      <c r="PVN4" s="208"/>
      <c r="PVO4" s="208"/>
      <c r="PVP4" s="208"/>
      <c r="PVQ4" s="208"/>
      <c r="PVR4" s="208"/>
      <c r="PVS4" s="208"/>
      <c r="PVT4" s="208"/>
      <c r="PVU4" s="208"/>
      <c r="PVV4" s="208"/>
      <c r="PVW4" s="208"/>
      <c r="PVX4" s="208"/>
      <c r="PVY4" s="208"/>
      <c r="PVZ4" s="208"/>
      <c r="PWA4" s="208"/>
      <c r="PWB4" s="208"/>
      <c r="PWC4" s="208"/>
      <c r="PWD4" s="208"/>
      <c r="PWE4" s="208"/>
      <c r="PWF4" s="208"/>
      <c r="PWG4" s="208"/>
      <c r="PWH4" s="208"/>
      <c r="PWI4" s="208"/>
      <c r="PWJ4" s="208"/>
      <c r="PWK4" s="208"/>
      <c r="PWL4" s="208"/>
      <c r="PWM4" s="208"/>
      <c r="PWN4" s="208"/>
      <c r="PWO4" s="208"/>
      <c r="PWP4" s="208"/>
      <c r="PWQ4" s="208"/>
      <c r="PWR4" s="208"/>
      <c r="PWS4" s="208"/>
      <c r="PWT4" s="208"/>
      <c r="PWU4" s="208"/>
      <c r="PWV4" s="208"/>
      <c r="PWW4" s="208"/>
      <c r="PWX4" s="208"/>
      <c r="PWY4" s="208"/>
      <c r="PWZ4" s="208"/>
      <c r="PXA4" s="208"/>
      <c r="PXB4" s="208"/>
      <c r="PXC4" s="208"/>
      <c r="PXD4" s="208"/>
      <c r="PXE4" s="208"/>
      <c r="PXF4" s="208"/>
      <c r="PXG4" s="208"/>
      <c r="PXH4" s="208"/>
      <c r="PXI4" s="208"/>
      <c r="PXJ4" s="208"/>
      <c r="PXK4" s="208"/>
      <c r="PXL4" s="208"/>
      <c r="PXM4" s="208"/>
      <c r="PXN4" s="208"/>
      <c r="PXO4" s="208"/>
      <c r="PXP4" s="208"/>
      <c r="PXQ4" s="208"/>
      <c r="PXR4" s="208"/>
      <c r="PXS4" s="208"/>
      <c r="PXT4" s="208"/>
      <c r="PXU4" s="208"/>
      <c r="PXV4" s="208"/>
      <c r="PXW4" s="208"/>
      <c r="PXX4" s="208"/>
      <c r="PXY4" s="208"/>
      <c r="PXZ4" s="208"/>
      <c r="PYA4" s="208"/>
      <c r="PYB4" s="208"/>
      <c r="PYC4" s="208"/>
      <c r="PYD4" s="208"/>
      <c r="PYE4" s="208"/>
      <c r="PYF4" s="208"/>
      <c r="PYG4" s="208"/>
      <c r="PYH4" s="208"/>
      <c r="PYI4" s="208"/>
      <c r="PYJ4" s="208"/>
      <c r="PYK4" s="208"/>
      <c r="PYL4" s="208"/>
      <c r="PYM4" s="208"/>
      <c r="PYN4" s="208"/>
      <c r="PYO4" s="208"/>
      <c r="PYP4" s="208"/>
      <c r="PYQ4" s="208"/>
      <c r="PYR4" s="208"/>
      <c r="PYS4" s="208"/>
      <c r="PYT4" s="208"/>
      <c r="PYU4" s="208"/>
      <c r="PYV4" s="208"/>
      <c r="PYW4" s="208"/>
      <c r="PYX4" s="208"/>
      <c r="PYY4" s="208"/>
      <c r="PYZ4" s="208"/>
      <c r="PZA4" s="208"/>
      <c r="PZB4" s="208"/>
      <c r="PZC4" s="208"/>
      <c r="PZD4" s="208"/>
      <c r="PZE4" s="208"/>
      <c r="PZF4" s="208"/>
      <c r="PZG4" s="208"/>
      <c r="PZH4" s="208"/>
      <c r="PZI4" s="208"/>
      <c r="PZJ4" s="208"/>
      <c r="PZK4" s="208"/>
      <c r="PZL4" s="208"/>
      <c r="PZM4" s="208"/>
      <c r="PZN4" s="208"/>
      <c r="PZO4" s="208"/>
      <c r="PZP4" s="208"/>
      <c r="PZQ4" s="208"/>
      <c r="PZR4" s="208"/>
      <c r="PZS4" s="208"/>
      <c r="PZT4" s="208"/>
      <c r="PZU4" s="208"/>
      <c r="PZV4" s="208"/>
      <c r="PZW4" s="208"/>
      <c r="PZX4" s="208"/>
      <c r="PZY4" s="208"/>
      <c r="PZZ4" s="208"/>
      <c r="QAA4" s="208"/>
      <c r="QAB4" s="208"/>
      <c r="QAC4" s="208"/>
      <c r="QAD4" s="208"/>
      <c r="QAE4" s="208"/>
      <c r="QAF4" s="208"/>
      <c r="QAG4" s="208"/>
      <c r="QAH4" s="208"/>
      <c r="QAI4" s="208"/>
      <c r="QAJ4" s="208"/>
      <c r="QAK4" s="208"/>
      <c r="QAL4" s="208"/>
      <c r="QAM4" s="208"/>
      <c r="QAN4" s="208"/>
      <c r="QAO4" s="208"/>
      <c r="QAP4" s="208"/>
      <c r="QAQ4" s="208"/>
      <c r="QAR4" s="208"/>
      <c r="QAS4" s="208"/>
      <c r="QAT4" s="208"/>
      <c r="QAU4" s="208"/>
      <c r="QAV4" s="208"/>
      <c r="QAW4" s="208"/>
      <c r="QAX4" s="208"/>
      <c r="QAY4" s="208"/>
      <c r="QAZ4" s="208"/>
      <c r="QBA4" s="208"/>
      <c r="QBB4" s="208"/>
      <c r="QBC4" s="208"/>
      <c r="QBD4" s="208"/>
      <c r="QBE4" s="208"/>
      <c r="QBF4" s="208"/>
      <c r="QBG4" s="208"/>
      <c r="QBH4" s="208"/>
      <c r="QBI4" s="208"/>
      <c r="QBJ4" s="208"/>
      <c r="QBK4" s="208"/>
      <c r="QBL4" s="208"/>
      <c r="QBM4" s="208"/>
      <c r="QBN4" s="208"/>
      <c r="QBO4" s="208"/>
      <c r="QBP4" s="208"/>
      <c r="QBQ4" s="208"/>
      <c r="QBR4" s="208"/>
      <c r="QBS4" s="208"/>
      <c r="QBT4" s="208"/>
      <c r="QBU4" s="208"/>
      <c r="QBV4" s="208"/>
      <c r="QBW4" s="208"/>
      <c r="QBX4" s="208"/>
      <c r="QBY4" s="208"/>
      <c r="QBZ4" s="208"/>
      <c r="QCA4" s="208"/>
      <c r="QCB4" s="208"/>
      <c r="QCC4" s="208"/>
      <c r="QCD4" s="208"/>
      <c r="QCE4" s="208"/>
      <c r="QCF4" s="208"/>
      <c r="QCG4" s="208"/>
      <c r="QCH4" s="208"/>
      <c r="QCI4" s="208"/>
      <c r="QCJ4" s="208"/>
      <c r="QCK4" s="208"/>
      <c r="QCL4" s="208"/>
      <c r="QCM4" s="208"/>
      <c r="QCN4" s="208"/>
      <c r="QCO4" s="208"/>
      <c r="QCP4" s="208"/>
      <c r="QCQ4" s="208"/>
      <c r="QCR4" s="208"/>
      <c r="QCS4" s="208"/>
      <c r="QCT4" s="208"/>
      <c r="QCU4" s="208"/>
      <c r="QCV4" s="208"/>
      <c r="QCW4" s="208"/>
      <c r="QCX4" s="208"/>
      <c r="QCY4" s="208"/>
      <c r="QCZ4" s="208"/>
      <c r="QDA4" s="208"/>
      <c r="QDB4" s="208"/>
      <c r="QDC4" s="208"/>
      <c r="QDD4" s="208"/>
      <c r="QDE4" s="208"/>
      <c r="QDF4" s="208"/>
      <c r="QDG4" s="208"/>
      <c r="QDH4" s="208"/>
      <c r="QDI4" s="208"/>
      <c r="QDJ4" s="208"/>
      <c r="QDK4" s="208"/>
      <c r="QDL4" s="208"/>
      <c r="QDM4" s="208"/>
      <c r="QDN4" s="208"/>
      <c r="QDO4" s="208"/>
      <c r="QDP4" s="208"/>
      <c r="QDQ4" s="208"/>
      <c r="QDR4" s="208"/>
      <c r="QDS4" s="208"/>
      <c r="QDT4" s="208"/>
      <c r="QDU4" s="208"/>
      <c r="QDV4" s="208"/>
      <c r="QDW4" s="208"/>
      <c r="QDX4" s="208"/>
      <c r="QDY4" s="208"/>
      <c r="QDZ4" s="208"/>
      <c r="QEA4" s="208"/>
      <c r="QEB4" s="208"/>
      <c r="QEC4" s="208"/>
      <c r="QED4" s="208"/>
      <c r="QEE4" s="208"/>
      <c r="QEF4" s="208"/>
      <c r="QEG4" s="208"/>
      <c r="QEH4" s="208"/>
      <c r="QEI4" s="208"/>
      <c r="QEJ4" s="208"/>
      <c r="QEK4" s="208"/>
      <c r="QEL4" s="208"/>
      <c r="QEM4" s="208"/>
      <c r="QEN4" s="208"/>
      <c r="QEO4" s="208"/>
      <c r="QEP4" s="208"/>
      <c r="QEQ4" s="208"/>
      <c r="QER4" s="208"/>
      <c r="QES4" s="208"/>
      <c r="QET4" s="208"/>
      <c r="QEU4" s="208"/>
      <c r="QEV4" s="208"/>
      <c r="QEW4" s="208"/>
      <c r="QEX4" s="208"/>
      <c r="QEY4" s="208"/>
      <c r="QEZ4" s="208"/>
      <c r="QFA4" s="208"/>
      <c r="QFB4" s="208"/>
      <c r="QFC4" s="208"/>
      <c r="QFD4" s="208"/>
      <c r="QFE4" s="208"/>
      <c r="QFF4" s="208"/>
      <c r="QFG4" s="208"/>
      <c r="QFH4" s="208"/>
      <c r="QFI4" s="208"/>
      <c r="QFJ4" s="208"/>
      <c r="QFK4" s="208"/>
      <c r="QFL4" s="208"/>
      <c r="QFM4" s="208"/>
      <c r="QFN4" s="208"/>
      <c r="QFO4" s="208"/>
      <c r="QFP4" s="208"/>
      <c r="QFQ4" s="208"/>
      <c r="QFR4" s="208"/>
      <c r="QFS4" s="208"/>
      <c r="QFT4" s="208"/>
      <c r="QFU4" s="208"/>
      <c r="QFV4" s="208"/>
      <c r="QFW4" s="208"/>
      <c r="QFX4" s="208"/>
      <c r="QFY4" s="208"/>
      <c r="QFZ4" s="208"/>
      <c r="QGA4" s="208"/>
      <c r="QGB4" s="208"/>
      <c r="QGC4" s="208"/>
      <c r="QGD4" s="208"/>
      <c r="QGE4" s="208"/>
      <c r="QGF4" s="208"/>
      <c r="QGG4" s="208"/>
      <c r="QGH4" s="208"/>
      <c r="QGI4" s="208"/>
      <c r="QGJ4" s="208"/>
      <c r="QGK4" s="208"/>
      <c r="QGL4" s="208"/>
      <c r="QGM4" s="208"/>
      <c r="QGN4" s="208"/>
      <c r="QGO4" s="208"/>
      <c r="QGP4" s="208"/>
      <c r="QGQ4" s="208"/>
      <c r="QGR4" s="208"/>
      <c r="QGS4" s="208"/>
      <c r="QGT4" s="208"/>
      <c r="QGU4" s="208"/>
      <c r="QGV4" s="208"/>
      <c r="QGW4" s="208"/>
      <c r="QGX4" s="208"/>
      <c r="QGY4" s="208"/>
      <c r="QGZ4" s="208"/>
      <c r="QHA4" s="208"/>
      <c r="QHB4" s="208"/>
      <c r="QHC4" s="208"/>
      <c r="QHD4" s="208"/>
      <c r="QHE4" s="208"/>
      <c r="QHF4" s="208"/>
      <c r="QHG4" s="208"/>
      <c r="QHH4" s="208"/>
      <c r="QHI4" s="208"/>
      <c r="QHJ4" s="208"/>
      <c r="QHK4" s="208"/>
      <c r="QHL4" s="208"/>
      <c r="QHM4" s="208"/>
      <c r="QHN4" s="208"/>
      <c r="QHO4" s="208"/>
      <c r="QHP4" s="208"/>
      <c r="QHQ4" s="208"/>
      <c r="QHR4" s="208"/>
      <c r="QHS4" s="208"/>
      <c r="QHT4" s="208"/>
      <c r="QHU4" s="208"/>
      <c r="QHV4" s="208"/>
      <c r="QHW4" s="208"/>
      <c r="QHX4" s="208"/>
      <c r="QHY4" s="208"/>
      <c r="QHZ4" s="208"/>
      <c r="QIA4" s="208"/>
      <c r="QIB4" s="208"/>
      <c r="QIC4" s="208"/>
      <c r="QID4" s="208"/>
      <c r="QIE4" s="208"/>
      <c r="QIF4" s="208"/>
      <c r="QIG4" s="208"/>
      <c r="QIH4" s="208"/>
      <c r="QII4" s="208"/>
      <c r="QIJ4" s="208"/>
      <c r="QIK4" s="208"/>
      <c r="QIL4" s="208"/>
      <c r="QIM4" s="208"/>
      <c r="QIN4" s="208"/>
      <c r="QIO4" s="208"/>
      <c r="QIP4" s="208"/>
      <c r="QIQ4" s="208"/>
      <c r="QIR4" s="208"/>
      <c r="QIS4" s="208"/>
      <c r="QIT4" s="208"/>
      <c r="QIU4" s="208"/>
      <c r="QIV4" s="208"/>
      <c r="QIW4" s="208"/>
      <c r="QIX4" s="208"/>
      <c r="QIY4" s="208"/>
      <c r="QIZ4" s="208"/>
      <c r="QJA4" s="208"/>
      <c r="QJB4" s="208"/>
      <c r="QJC4" s="208"/>
      <c r="QJD4" s="208"/>
      <c r="QJE4" s="208"/>
      <c r="QJF4" s="208"/>
      <c r="QJG4" s="208"/>
      <c r="QJH4" s="208"/>
      <c r="QJI4" s="208"/>
      <c r="QJJ4" s="208"/>
      <c r="QJK4" s="208"/>
      <c r="QJL4" s="208"/>
      <c r="QJM4" s="208"/>
      <c r="QJN4" s="208"/>
      <c r="QJO4" s="208"/>
      <c r="QJP4" s="208"/>
      <c r="QJQ4" s="208"/>
      <c r="QJR4" s="208"/>
      <c r="QJS4" s="208"/>
      <c r="QJT4" s="208"/>
      <c r="QJU4" s="208"/>
      <c r="QJV4" s="208"/>
      <c r="QJW4" s="208"/>
      <c r="QJX4" s="208"/>
      <c r="QJY4" s="208"/>
      <c r="QJZ4" s="208"/>
      <c r="QKA4" s="208"/>
      <c r="QKB4" s="208"/>
      <c r="QKC4" s="208"/>
      <c r="QKD4" s="208"/>
      <c r="QKE4" s="208"/>
      <c r="QKF4" s="208"/>
      <c r="QKG4" s="208"/>
      <c r="QKH4" s="208"/>
      <c r="QKI4" s="208"/>
      <c r="QKJ4" s="208"/>
      <c r="QKK4" s="208"/>
      <c r="QKL4" s="208"/>
      <c r="QKM4" s="208"/>
      <c r="QKN4" s="208"/>
      <c r="QKO4" s="208"/>
      <c r="QKP4" s="208"/>
      <c r="QKQ4" s="208"/>
      <c r="QKR4" s="208"/>
      <c r="QKS4" s="208"/>
      <c r="QKT4" s="208"/>
      <c r="QKU4" s="208"/>
      <c r="QKV4" s="208"/>
      <c r="QKW4" s="208"/>
      <c r="QKX4" s="208"/>
      <c r="QKY4" s="208"/>
      <c r="QKZ4" s="208"/>
      <c r="QLA4" s="208"/>
      <c r="QLB4" s="208"/>
      <c r="QLC4" s="208"/>
      <c r="QLD4" s="208"/>
      <c r="QLE4" s="208"/>
      <c r="QLF4" s="208"/>
      <c r="QLG4" s="208"/>
      <c r="QLH4" s="208"/>
      <c r="QLI4" s="208"/>
      <c r="QLJ4" s="208"/>
      <c r="QLK4" s="208"/>
      <c r="QLL4" s="208"/>
      <c r="QLM4" s="208"/>
      <c r="QLN4" s="208"/>
      <c r="QLO4" s="208"/>
      <c r="QLP4" s="208"/>
      <c r="QLQ4" s="208"/>
      <c r="QLR4" s="208"/>
      <c r="QLS4" s="208"/>
      <c r="QLT4" s="208"/>
      <c r="QLU4" s="208"/>
      <c r="QLV4" s="208"/>
      <c r="QLW4" s="208"/>
      <c r="QLX4" s="208"/>
      <c r="QLY4" s="208"/>
      <c r="QLZ4" s="208"/>
      <c r="QMA4" s="208"/>
      <c r="QMB4" s="208"/>
      <c r="QMC4" s="208"/>
      <c r="QMD4" s="208"/>
      <c r="QME4" s="208"/>
      <c r="QMF4" s="208"/>
      <c r="QMG4" s="208"/>
      <c r="QMH4" s="208"/>
      <c r="QMI4" s="208"/>
      <c r="QMJ4" s="208"/>
      <c r="QMK4" s="208"/>
      <c r="QML4" s="208"/>
      <c r="QMM4" s="208"/>
      <c r="QMN4" s="208"/>
      <c r="QMO4" s="208"/>
      <c r="QMP4" s="208"/>
      <c r="QMQ4" s="208"/>
      <c r="QMR4" s="208"/>
      <c r="QMS4" s="208"/>
      <c r="QMT4" s="208"/>
      <c r="QMU4" s="208"/>
      <c r="QMV4" s="208"/>
      <c r="QMW4" s="208"/>
      <c r="QMX4" s="208"/>
      <c r="QMY4" s="208"/>
      <c r="QMZ4" s="208"/>
      <c r="QNA4" s="208"/>
      <c r="QNB4" s="208"/>
      <c r="QNC4" s="208"/>
      <c r="QND4" s="208"/>
      <c r="QNE4" s="208"/>
      <c r="QNF4" s="208"/>
      <c r="QNG4" s="208"/>
      <c r="QNH4" s="208"/>
      <c r="QNI4" s="208"/>
      <c r="QNJ4" s="208"/>
      <c r="QNK4" s="208"/>
      <c r="QNL4" s="208"/>
      <c r="QNM4" s="208"/>
      <c r="QNN4" s="208"/>
      <c r="QNO4" s="208"/>
      <c r="QNP4" s="208"/>
      <c r="QNQ4" s="208"/>
      <c r="QNR4" s="208"/>
      <c r="QNS4" s="208"/>
      <c r="QNT4" s="208"/>
      <c r="QNU4" s="208"/>
      <c r="QNV4" s="208"/>
      <c r="QNW4" s="208"/>
      <c r="QNX4" s="208"/>
      <c r="QNY4" s="208"/>
      <c r="QNZ4" s="208"/>
      <c r="QOA4" s="208"/>
      <c r="QOB4" s="208"/>
      <c r="QOC4" s="208"/>
      <c r="QOD4" s="208"/>
      <c r="QOE4" s="208"/>
      <c r="QOF4" s="208"/>
      <c r="QOG4" s="208"/>
      <c r="QOH4" s="208"/>
      <c r="QOI4" s="208"/>
      <c r="QOJ4" s="208"/>
      <c r="QOK4" s="208"/>
      <c r="QOL4" s="208"/>
      <c r="QOM4" s="208"/>
      <c r="QON4" s="208"/>
      <c r="QOO4" s="208"/>
      <c r="QOP4" s="208"/>
      <c r="QOQ4" s="208"/>
      <c r="QOR4" s="208"/>
      <c r="QOS4" s="208"/>
      <c r="QOT4" s="208"/>
      <c r="QOU4" s="208"/>
      <c r="QOV4" s="208"/>
      <c r="QOW4" s="208"/>
      <c r="QOX4" s="208"/>
      <c r="QOY4" s="208"/>
      <c r="QOZ4" s="208"/>
      <c r="QPA4" s="208"/>
      <c r="QPB4" s="208"/>
      <c r="QPC4" s="208"/>
      <c r="QPD4" s="208"/>
      <c r="QPE4" s="208"/>
      <c r="QPF4" s="208"/>
      <c r="QPG4" s="208"/>
      <c r="QPH4" s="208"/>
      <c r="QPI4" s="208"/>
      <c r="QPJ4" s="208"/>
      <c r="QPK4" s="208"/>
      <c r="QPL4" s="208"/>
      <c r="QPM4" s="208"/>
      <c r="QPN4" s="208"/>
      <c r="QPO4" s="208"/>
      <c r="QPP4" s="208"/>
      <c r="QPQ4" s="208"/>
      <c r="QPR4" s="208"/>
      <c r="QPS4" s="208"/>
      <c r="QPT4" s="208"/>
      <c r="QPU4" s="208"/>
      <c r="QPV4" s="208"/>
      <c r="QPW4" s="208"/>
      <c r="QPX4" s="208"/>
      <c r="QPY4" s="208"/>
      <c r="QPZ4" s="208"/>
      <c r="QQA4" s="208"/>
      <c r="QQB4" s="208"/>
      <c r="QQC4" s="208"/>
      <c r="QQD4" s="208"/>
      <c r="QQE4" s="208"/>
      <c r="QQF4" s="208"/>
      <c r="QQG4" s="208"/>
      <c r="QQH4" s="208"/>
      <c r="QQI4" s="208"/>
      <c r="QQJ4" s="208"/>
      <c r="QQK4" s="208"/>
      <c r="QQL4" s="208"/>
      <c r="QQM4" s="208"/>
      <c r="QQN4" s="208"/>
      <c r="QQO4" s="208"/>
      <c r="QQP4" s="208"/>
      <c r="QQQ4" s="208"/>
      <c r="QQR4" s="208"/>
      <c r="QQS4" s="208"/>
      <c r="QQT4" s="208"/>
      <c r="QQU4" s="208"/>
      <c r="QQV4" s="208"/>
      <c r="QQW4" s="208"/>
      <c r="QQX4" s="208"/>
      <c r="QQY4" s="208"/>
      <c r="QQZ4" s="208"/>
      <c r="QRA4" s="208"/>
      <c r="QRB4" s="208"/>
      <c r="QRC4" s="208"/>
      <c r="QRD4" s="208"/>
      <c r="QRE4" s="208"/>
      <c r="QRF4" s="208"/>
      <c r="QRG4" s="208"/>
      <c r="QRH4" s="208"/>
      <c r="QRI4" s="208"/>
      <c r="QRJ4" s="208"/>
      <c r="QRK4" s="208"/>
      <c r="QRL4" s="208"/>
      <c r="QRM4" s="208"/>
      <c r="QRN4" s="208"/>
      <c r="QRO4" s="208"/>
      <c r="QRP4" s="208"/>
      <c r="QRQ4" s="208"/>
      <c r="QRR4" s="208"/>
      <c r="QRS4" s="208"/>
      <c r="QRT4" s="208"/>
      <c r="QRU4" s="208"/>
      <c r="QRV4" s="208"/>
      <c r="QRW4" s="208"/>
      <c r="QRX4" s="208"/>
      <c r="QRY4" s="208"/>
      <c r="QRZ4" s="208"/>
      <c r="QSA4" s="208"/>
      <c r="QSB4" s="208"/>
      <c r="QSC4" s="208"/>
      <c r="QSD4" s="208"/>
      <c r="QSE4" s="208"/>
      <c r="QSF4" s="208"/>
      <c r="QSG4" s="208"/>
      <c r="QSH4" s="208"/>
      <c r="QSI4" s="208"/>
      <c r="QSJ4" s="208"/>
      <c r="QSK4" s="208"/>
      <c r="QSL4" s="208"/>
      <c r="QSM4" s="208"/>
      <c r="QSN4" s="208"/>
      <c r="QSO4" s="208"/>
      <c r="QSP4" s="208"/>
      <c r="QSQ4" s="208"/>
      <c r="QSR4" s="208"/>
      <c r="QSS4" s="208"/>
      <c r="QST4" s="208"/>
      <c r="QSU4" s="208"/>
      <c r="QSV4" s="208"/>
      <c r="QSW4" s="208"/>
      <c r="QSX4" s="208"/>
      <c r="QSY4" s="208"/>
      <c r="QSZ4" s="208"/>
      <c r="QTA4" s="208"/>
      <c r="QTB4" s="208"/>
      <c r="QTC4" s="208"/>
      <c r="QTD4" s="208"/>
      <c r="QTE4" s="208"/>
      <c r="QTF4" s="208"/>
      <c r="QTG4" s="208"/>
      <c r="QTH4" s="208"/>
      <c r="QTI4" s="208"/>
      <c r="QTJ4" s="208"/>
      <c r="QTK4" s="208"/>
      <c r="QTL4" s="208"/>
      <c r="QTM4" s="208"/>
      <c r="QTN4" s="208"/>
      <c r="QTO4" s="208"/>
      <c r="QTP4" s="208"/>
      <c r="QTQ4" s="208"/>
      <c r="QTR4" s="208"/>
      <c r="QTS4" s="208"/>
      <c r="QTT4" s="208"/>
      <c r="QTU4" s="208"/>
      <c r="QTV4" s="208"/>
      <c r="QTW4" s="208"/>
      <c r="QTX4" s="208"/>
      <c r="QTY4" s="208"/>
      <c r="QTZ4" s="208"/>
      <c r="QUA4" s="208"/>
      <c r="QUB4" s="208"/>
      <c r="QUC4" s="208"/>
      <c r="QUD4" s="208"/>
      <c r="QUE4" s="208"/>
      <c r="QUF4" s="208"/>
      <c r="QUG4" s="208"/>
      <c r="QUH4" s="208"/>
      <c r="QUI4" s="208"/>
      <c r="QUJ4" s="208"/>
      <c r="QUK4" s="208"/>
      <c r="QUL4" s="208"/>
      <c r="QUM4" s="208"/>
      <c r="QUN4" s="208"/>
      <c r="QUO4" s="208"/>
      <c r="QUP4" s="208"/>
      <c r="QUQ4" s="208"/>
      <c r="QUR4" s="208"/>
      <c r="QUS4" s="208"/>
      <c r="QUT4" s="208"/>
      <c r="QUU4" s="208"/>
      <c r="QUV4" s="208"/>
      <c r="QUW4" s="208"/>
      <c r="QUX4" s="208"/>
      <c r="QUY4" s="208"/>
      <c r="QUZ4" s="208"/>
      <c r="QVA4" s="208"/>
      <c r="QVB4" s="208"/>
      <c r="QVC4" s="208"/>
      <c r="QVD4" s="208"/>
      <c r="QVE4" s="208"/>
      <c r="QVF4" s="208"/>
      <c r="QVG4" s="208"/>
      <c r="QVH4" s="208"/>
      <c r="QVI4" s="208"/>
      <c r="QVJ4" s="208"/>
      <c r="QVK4" s="208"/>
      <c r="QVL4" s="208"/>
      <c r="QVM4" s="208"/>
      <c r="QVN4" s="208"/>
      <c r="QVO4" s="208"/>
      <c r="QVP4" s="208"/>
      <c r="QVQ4" s="208"/>
      <c r="QVR4" s="208"/>
      <c r="QVS4" s="208"/>
      <c r="QVT4" s="208"/>
      <c r="QVU4" s="208"/>
      <c r="QVV4" s="208"/>
      <c r="QVW4" s="208"/>
      <c r="QVX4" s="208"/>
      <c r="QVY4" s="208"/>
      <c r="QVZ4" s="208"/>
      <c r="QWA4" s="208"/>
      <c r="QWB4" s="208"/>
      <c r="QWC4" s="208"/>
      <c r="QWD4" s="208"/>
      <c r="QWE4" s="208"/>
      <c r="QWF4" s="208"/>
      <c r="QWG4" s="208"/>
      <c r="QWH4" s="208"/>
      <c r="QWI4" s="208"/>
      <c r="QWJ4" s="208"/>
      <c r="QWK4" s="208"/>
      <c r="QWL4" s="208"/>
      <c r="QWM4" s="208"/>
      <c r="QWN4" s="208"/>
      <c r="QWO4" s="208"/>
      <c r="QWP4" s="208"/>
      <c r="QWQ4" s="208"/>
      <c r="QWR4" s="208"/>
      <c r="QWS4" s="208"/>
      <c r="QWT4" s="208"/>
      <c r="QWU4" s="208"/>
      <c r="QWV4" s="208"/>
      <c r="QWW4" s="208"/>
      <c r="QWX4" s="208"/>
      <c r="QWY4" s="208"/>
      <c r="QWZ4" s="208"/>
      <c r="QXA4" s="208"/>
      <c r="QXB4" s="208"/>
      <c r="QXC4" s="208"/>
      <c r="QXD4" s="208"/>
      <c r="QXE4" s="208"/>
      <c r="QXF4" s="208"/>
      <c r="QXG4" s="208"/>
      <c r="QXH4" s="208"/>
      <c r="QXI4" s="208"/>
      <c r="QXJ4" s="208"/>
      <c r="QXK4" s="208"/>
      <c r="QXL4" s="208"/>
      <c r="QXM4" s="208"/>
      <c r="QXN4" s="208"/>
      <c r="QXO4" s="208"/>
      <c r="QXP4" s="208"/>
      <c r="QXQ4" s="208"/>
      <c r="QXR4" s="208"/>
      <c r="QXS4" s="208"/>
      <c r="QXT4" s="208"/>
      <c r="QXU4" s="208"/>
      <c r="QXV4" s="208"/>
      <c r="QXW4" s="208"/>
      <c r="QXX4" s="208"/>
      <c r="QXY4" s="208"/>
      <c r="QXZ4" s="208"/>
      <c r="QYA4" s="208"/>
      <c r="QYB4" s="208"/>
      <c r="QYC4" s="208"/>
      <c r="QYD4" s="208"/>
      <c r="QYE4" s="208"/>
      <c r="QYF4" s="208"/>
      <c r="QYG4" s="208"/>
      <c r="QYH4" s="208"/>
      <c r="QYI4" s="208"/>
      <c r="QYJ4" s="208"/>
      <c r="QYK4" s="208"/>
      <c r="QYL4" s="208"/>
      <c r="QYM4" s="208"/>
      <c r="QYN4" s="208"/>
      <c r="QYO4" s="208"/>
      <c r="QYP4" s="208"/>
      <c r="QYQ4" s="208"/>
      <c r="QYR4" s="208"/>
      <c r="QYS4" s="208"/>
      <c r="QYT4" s="208"/>
      <c r="QYU4" s="208"/>
      <c r="QYV4" s="208"/>
      <c r="QYW4" s="208"/>
      <c r="QYX4" s="208"/>
      <c r="QYY4" s="208"/>
      <c r="QYZ4" s="208"/>
      <c r="QZA4" s="208"/>
      <c r="QZB4" s="208"/>
      <c r="QZC4" s="208"/>
      <c r="QZD4" s="208"/>
      <c r="QZE4" s="208"/>
      <c r="QZF4" s="208"/>
      <c r="QZG4" s="208"/>
      <c r="QZH4" s="208"/>
      <c r="QZI4" s="208"/>
      <c r="QZJ4" s="208"/>
      <c r="QZK4" s="208"/>
      <c r="QZL4" s="208"/>
      <c r="QZM4" s="208"/>
      <c r="QZN4" s="208"/>
      <c r="QZO4" s="208"/>
      <c r="QZP4" s="208"/>
      <c r="QZQ4" s="208"/>
      <c r="QZR4" s="208"/>
      <c r="QZS4" s="208"/>
      <c r="QZT4" s="208"/>
      <c r="QZU4" s="208"/>
      <c r="QZV4" s="208"/>
      <c r="QZW4" s="208"/>
      <c r="QZX4" s="208"/>
      <c r="QZY4" s="208"/>
      <c r="QZZ4" s="208"/>
      <c r="RAA4" s="208"/>
      <c r="RAB4" s="208"/>
      <c r="RAC4" s="208"/>
      <c r="RAD4" s="208"/>
      <c r="RAE4" s="208"/>
      <c r="RAF4" s="208"/>
      <c r="RAG4" s="208"/>
      <c r="RAH4" s="208"/>
      <c r="RAI4" s="208"/>
      <c r="RAJ4" s="208"/>
      <c r="RAK4" s="208"/>
      <c r="RAL4" s="208"/>
      <c r="RAM4" s="208"/>
      <c r="RAN4" s="208"/>
      <c r="RAO4" s="208"/>
      <c r="RAP4" s="208"/>
      <c r="RAQ4" s="208"/>
      <c r="RAR4" s="208"/>
      <c r="RAS4" s="208"/>
      <c r="RAT4" s="208"/>
      <c r="RAU4" s="208"/>
      <c r="RAV4" s="208"/>
      <c r="RAW4" s="208"/>
      <c r="RAX4" s="208"/>
      <c r="RAY4" s="208"/>
      <c r="RAZ4" s="208"/>
      <c r="RBA4" s="208"/>
      <c r="RBB4" s="208"/>
      <c r="RBC4" s="208"/>
      <c r="RBD4" s="208"/>
      <c r="RBE4" s="208"/>
      <c r="RBF4" s="208"/>
      <c r="RBG4" s="208"/>
      <c r="RBH4" s="208"/>
      <c r="RBI4" s="208"/>
      <c r="RBJ4" s="208"/>
      <c r="RBK4" s="208"/>
      <c r="RBL4" s="208"/>
      <c r="RBM4" s="208"/>
      <c r="RBN4" s="208"/>
      <c r="RBO4" s="208"/>
      <c r="RBP4" s="208"/>
      <c r="RBQ4" s="208"/>
      <c r="RBR4" s="208"/>
      <c r="RBS4" s="208"/>
      <c r="RBT4" s="208"/>
      <c r="RBU4" s="208"/>
      <c r="RBV4" s="208"/>
      <c r="RBW4" s="208"/>
      <c r="RBX4" s="208"/>
      <c r="RBY4" s="208"/>
      <c r="RBZ4" s="208"/>
      <c r="RCA4" s="208"/>
      <c r="RCB4" s="208"/>
      <c r="RCC4" s="208"/>
      <c r="RCD4" s="208"/>
      <c r="RCE4" s="208"/>
      <c r="RCF4" s="208"/>
      <c r="RCG4" s="208"/>
      <c r="RCH4" s="208"/>
      <c r="RCI4" s="208"/>
      <c r="RCJ4" s="208"/>
      <c r="RCK4" s="208"/>
      <c r="RCL4" s="208"/>
      <c r="RCM4" s="208"/>
      <c r="RCN4" s="208"/>
      <c r="RCO4" s="208"/>
      <c r="RCP4" s="208"/>
      <c r="RCQ4" s="208"/>
      <c r="RCR4" s="208"/>
      <c r="RCS4" s="208"/>
      <c r="RCT4" s="208"/>
      <c r="RCU4" s="208"/>
      <c r="RCV4" s="208"/>
      <c r="RCW4" s="208"/>
      <c r="RCX4" s="208"/>
      <c r="RCY4" s="208"/>
      <c r="RCZ4" s="208"/>
      <c r="RDA4" s="208"/>
      <c r="RDB4" s="208"/>
      <c r="RDC4" s="208"/>
      <c r="RDD4" s="208"/>
      <c r="RDE4" s="208"/>
      <c r="RDF4" s="208"/>
      <c r="RDG4" s="208"/>
      <c r="RDH4" s="208"/>
      <c r="RDI4" s="208"/>
      <c r="RDJ4" s="208"/>
      <c r="RDK4" s="208"/>
      <c r="RDL4" s="208"/>
      <c r="RDM4" s="208"/>
      <c r="RDN4" s="208"/>
      <c r="RDO4" s="208"/>
      <c r="RDP4" s="208"/>
      <c r="RDQ4" s="208"/>
      <c r="RDR4" s="208"/>
      <c r="RDS4" s="208"/>
      <c r="RDT4" s="208"/>
      <c r="RDU4" s="208"/>
      <c r="RDV4" s="208"/>
      <c r="RDW4" s="208"/>
      <c r="RDX4" s="208"/>
      <c r="RDY4" s="208"/>
      <c r="RDZ4" s="208"/>
      <c r="REA4" s="208"/>
      <c r="REB4" s="208"/>
      <c r="REC4" s="208"/>
      <c r="RED4" s="208"/>
      <c r="REE4" s="208"/>
      <c r="REF4" s="208"/>
      <c r="REG4" s="208"/>
      <c r="REH4" s="208"/>
      <c r="REI4" s="208"/>
      <c r="REJ4" s="208"/>
      <c r="REK4" s="208"/>
      <c r="REL4" s="208"/>
      <c r="REM4" s="208"/>
      <c r="REN4" s="208"/>
      <c r="REO4" s="208"/>
      <c r="REP4" s="208"/>
      <c r="REQ4" s="208"/>
      <c r="RER4" s="208"/>
      <c r="RES4" s="208"/>
      <c r="RET4" s="208"/>
      <c r="REU4" s="208"/>
      <c r="REV4" s="208"/>
      <c r="REW4" s="208"/>
      <c r="REX4" s="208"/>
      <c r="REY4" s="208"/>
      <c r="REZ4" s="208"/>
      <c r="RFA4" s="208"/>
      <c r="RFB4" s="208"/>
      <c r="RFC4" s="208"/>
      <c r="RFD4" s="208"/>
      <c r="RFE4" s="208"/>
      <c r="RFF4" s="208"/>
      <c r="RFG4" s="208"/>
      <c r="RFH4" s="208"/>
      <c r="RFI4" s="208"/>
      <c r="RFJ4" s="208"/>
      <c r="RFK4" s="208"/>
      <c r="RFL4" s="208"/>
      <c r="RFM4" s="208"/>
      <c r="RFN4" s="208"/>
      <c r="RFO4" s="208"/>
      <c r="RFP4" s="208"/>
      <c r="RFQ4" s="208"/>
      <c r="RFR4" s="208"/>
      <c r="RFS4" s="208"/>
      <c r="RFT4" s="208"/>
      <c r="RFU4" s="208"/>
      <c r="RFV4" s="208"/>
      <c r="RFW4" s="208"/>
      <c r="RFX4" s="208"/>
      <c r="RFY4" s="208"/>
      <c r="RFZ4" s="208"/>
      <c r="RGA4" s="208"/>
      <c r="RGB4" s="208"/>
      <c r="RGC4" s="208"/>
      <c r="RGD4" s="208"/>
      <c r="RGE4" s="208"/>
      <c r="RGF4" s="208"/>
      <c r="RGG4" s="208"/>
      <c r="RGH4" s="208"/>
      <c r="RGI4" s="208"/>
      <c r="RGJ4" s="208"/>
      <c r="RGK4" s="208"/>
      <c r="RGL4" s="208"/>
      <c r="RGM4" s="208"/>
      <c r="RGN4" s="208"/>
      <c r="RGO4" s="208"/>
      <c r="RGP4" s="208"/>
      <c r="RGQ4" s="208"/>
      <c r="RGR4" s="208"/>
      <c r="RGS4" s="208"/>
      <c r="RGT4" s="208"/>
      <c r="RGU4" s="208"/>
      <c r="RGV4" s="208"/>
      <c r="RGW4" s="208"/>
      <c r="RGX4" s="208"/>
      <c r="RGY4" s="208"/>
      <c r="RGZ4" s="208"/>
      <c r="RHA4" s="208"/>
      <c r="RHB4" s="208"/>
      <c r="RHC4" s="208"/>
      <c r="RHD4" s="208"/>
      <c r="RHE4" s="208"/>
      <c r="RHF4" s="208"/>
      <c r="RHG4" s="208"/>
      <c r="RHH4" s="208"/>
      <c r="RHI4" s="208"/>
      <c r="RHJ4" s="208"/>
      <c r="RHK4" s="208"/>
      <c r="RHL4" s="208"/>
      <c r="RHM4" s="208"/>
      <c r="RHN4" s="208"/>
      <c r="RHO4" s="208"/>
      <c r="RHP4" s="208"/>
      <c r="RHQ4" s="208"/>
      <c r="RHR4" s="208"/>
      <c r="RHS4" s="208"/>
      <c r="RHT4" s="208"/>
      <c r="RHU4" s="208"/>
      <c r="RHV4" s="208"/>
      <c r="RHW4" s="208"/>
      <c r="RHX4" s="208"/>
      <c r="RHY4" s="208"/>
      <c r="RHZ4" s="208"/>
      <c r="RIA4" s="208"/>
      <c r="RIB4" s="208"/>
      <c r="RIC4" s="208"/>
      <c r="RID4" s="208"/>
      <c r="RIE4" s="208"/>
      <c r="RIF4" s="208"/>
      <c r="RIG4" s="208"/>
      <c r="RIH4" s="208"/>
      <c r="RII4" s="208"/>
      <c r="RIJ4" s="208"/>
      <c r="RIK4" s="208"/>
      <c r="RIL4" s="208"/>
      <c r="RIM4" s="208"/>
      <c r="RIN4" s="208"/>
      <c r="RIO4" s="208"/>
      <c r="RIP4" s="208"/>
      <c r="RIQ4" s="208"/>
      <c r="RIR4" s="208"/>
      <c r="RIS4" s="208"/>
      <c r="RIT4" s="208"/>
      <c r="RIU4" s="208"/>
      <c r="RIV4" s="208"/>
      <c r="RIW4" s="208"/>
      <c r="RIX4" s="208"/>
      <c r="RIY4" s="208"/>
      <c r="RIZ4" s="208"/>
      <c r="RJA4" s="208"/>
      <c r="RJB4" s="208"/>
      <c r="RJC4" s="208"/>
      <c r="RJD4" s="208"/>
      <c r="RJE4" s="208"/>
      <c r="RJF4" s="208"/>
      <c r="RJG4" s="208"/>
      <c r="RJH4" s="208"/>
      <c r="RJI4" s="208"/>
      <c r="RJJ4" s="208"/>
      <c r="RJK4" s="208"/>
      <c r="RJL4" s="208"/>
      <c r="RJM4" s="208"/>
      <c r="RJN4" s="208"/>
      <c r="RJO4" s="208"/>
      <c r="RJP4" s="208"/>
      <c r="RJQ4" s="208"/>
      <c r="RJR4" s="208"/>
      <c r="RJS4" s="208"/>
      <c r="RJT4" s="208"/>
      <c r="RJU4" s="208"/>
      <c r="RJV4" s="208"/>
      <c r="RJW4" s="208"/>
      <c r="RJX4" s="208"/>
      <c r="RJY4" s="208"/>
      <c r="RJZ4" s="208"/>
      <c r="RKA4" s="208"/>
      <c r="RKB4" s="208"/>
      <c r="RKC4" s="208"/>
      <c r="RKD4" s="208"/>
      <c r="RKE4" s="208"/>
      <c r="RKF4" s="208"/>
      <c r="RKG4" s="208"/>
      <c r="RKH4" s="208"/>
      <c r="RKI4" s="208"/>
      <c r="RKJ4" s="208"/>
      <c r="RKK4" s="208"/>
      <c r="RKL4" s="208"/>
      <c r="RKM4" s="208"/>
      <c r="RKN4" s="208"/>
      <c r="RKO4" s="208"/>
      <c r="RKP4" s="208"/>
      <c r="RKQ4" s="208"/>
      <c r="RKR4" s="208"/>
      <c r="RKS4" s="208"/>
      <c r="RKT4" s="208"/>
      <c r="RKU4" s="208"/>
      <c r="RKV4" s="208"/>
      <c r="RKW4" s="208"/>
      <c r="RKX4" s="208"/>
      <c r="RKY4" s="208"/>
      <c r="RKZ4" s="208"/>
      <c r="RLA4" s="208"/>
      <c r="RLB4" s="208"/>
      <c r="RLC4" s="208"/>
      <c r="RLD4" s="208"/>
      <c r="RLE4" s="208"/>
      <c r="RLF4" s="208"/>
      <c r="RLG4" s="208"/>
      <c r="RLH4" s="208"/>
      <c r="RLI4" s="208"/>
      <c r="RLJ4" s="208"/>
      <c r="RLK4" s="208"/>
      <c r="RLL4" s="208"/>
      <c r="RLM4" s="208"/>
      <c r="RLN4" s="208"/>
      <c r="RLO4" s="208"/>
      <c r="RLP4" s="208"/>
      <c r="RLQ4" s="208"/>
      <c r="RLR4" s="208"/>
      <c r="RLS4" s="208"/>
      <c r="RLT4" s="208"/>
      <c r="RLU4" s="208"/>
      <c r="RLV4" s="208"/>
      <c r="RLW4" s="208"/>
      <c r="RLX4" s="208"/>
      <c r="RLY4" s="208"/>
      <c r="RLZ4" s="208"/>
      <c r="RMA4" s="208"/>
      <c r="RMB4" s="208"/>
      <c r="RMC4" s="208"/>
      <c r="RMD4" s="208"/>
      <c r="RME4" s="208"/>
      <c r="RMF4" s="208"/>
      <c r="RMG4" s="208"/>
      <c r="RMH4" s="208"/>
      <c r="RMI4" s="208"/>
      <c r="RMJ4" s="208"/>
      <c r="RMK4" s="208"/>
      <c r="RML4" s="208"/>
      <c r="RMM4" s="208"/>
      <c r="RMN4" s="208"/>
      <c r="RMO4" s="208"/>
      <c r="RMP4" s="208"/>
      <c r="RMQ4" s="208"/>
      <c r="RMR4" s="208"/>
      <c r="RMS4" s="208"/>
      <c r="RMT4" s="208"/>
      <c r="RMU4" s="208"/>
      <c r="RMV4" s="208"/>
      <c r="RMW4" s="208"/>
      <c r="RMX4" s="208"/>
      <c r="RMY4" s="208"/>
      <c r="RMZ4" s="208"/>
      <c r="RNA4" s="208"/>
      <c r="RNB4" s="208"/>
      <c r="RNC4" s="208"/>
      <c r="RND4" s="208"/>
      <c r="RNE4" s="208"/>
      <c r="RNF4" s="208"/>
      <c r="RNG4" s="208"/>
      <c r="RNH4" s="208"/>
      <c r="RNI4" s="208"/>
      <c r="RNJ4" s="208"/>
      <c r="RNK4" s="208"/>
      <c r="RNL4" s="208"/>
      <c r="RNM4" s="208"/>
      <c r="RNN4" s="208"/>
      <c r="RNO4" s="208"/>
      <c r="RNP4" s="208"/>
      <c r="RNQ4" s="208"/>
      <c r="RNR4" s="208"/>
      <c r="RNS4" s="208"/>
      <c r="RNT4" s="208"/>
      <c r="RNU4" s="208"/>
      <c r="RNV4" s="208"/>
      <c r="RNW4" s="208"/>
      <c r="RNX4" s="208"/>
      <c r="RNY4" s="208"/>
      <c r="RNZ4" s="208"/>
      <c r="ROA4" s="208"/>
      <c r="ROB4" s="208"/>
      <c r="ROC4" s="208"/>
      <c r="ROD4" s="208"/>
      <c r="ROE4" s="208"/>
      <c r="ROF4" s="208"/>
      <c r="ROG4" s="208"/>
      <c r="ROH4" s="208"/>
      <c r="ROI4" s="208"/>
      <c r="ROJ4" s="208"/>
      <c r="ROK4" s="208"/>
      <c r="ROL4" s="208"/>
      <c r="ROM4" s="208"/>
      <c r="RON4" s="208"/>
      <c r="ROO4" s="208"/>
      <c r="ROP4" s="208"/>
      <c r="ROQ4" s="208"/>
      <c r="ROR4" s="208"/>
      <c r="ROS4" s="208"/>
      <c r="ROT4" s="208"/>
      <c r="ROU4" s="208"/>
      <c r="ROV4" s="208"/>
      <c r="ROW4" s="208"/>
      <c r="ROX4" s="208"/>
      <c r="ROY4" s="208"/>
      <c r="ROZ4" s="208"/>
      <c r="RPA4" s="208"/>
      <c r="RPB4" s="208"/>
      <c r="RPC4" s="208"/>
      <c r="RPD4" s="208"/>
      <c r="RPE4" s="208"/>
      <c r="RPF4" s="208"/>
      <c r="RPG4" s="208"/>
      <c r="RPH4" s="208"/>
      <c r="RPI4" s="208"/>
      <c r="RPJ4" s="208"/>
      <c r="RPK4" s="208"/>
      <c r="RPL4" s="208"/>
      <c r="RPM4" s="208"/>
      <c r="RPN4" s="208"/>
      <c r="RPO4" s="208"/>
      <c r="RPP4" s="208"/>
      <c r="RPQ4" s="208"/>
      <c r="RPR4" s="208"/>
      <c r="RPS4" s="208"/>
      <c r="RPT4" s="208"/>
      <c r="RPU4" s="208"/>
      <c r="RPV4" s="208"/>
      <c r="RPW4" s="208"/>
      <c r="RPX4" s="208"/>
      <c r="RPY4" s="208"/>
      <c r="RPZ4" s="208"/>
      <c r="RQA4" s="208"/>
      <c r="RQB4" s="208"/>
      <c r="RQC4" s="208"/>
      <c r="RQD4" s="208"/>
      <c r="RQE4" s="208"/>
      <c r="RQF4" s="208"/>
      <c r="RQG4" s="208"/>
      <c r="RQH4" s="208"/>
      <c r="RQI4" s="208"/>
      <c r="RQJ4" s="208"/>
      <c r="RQK4" s="208"/>
      <c r="RQL4" s="208"/>
      <c r="RQM4" s="208"/>
      <c r="RQN4" s="208"/>
      <c r="RQO4" s="208"/>
      <c r="RQP4" s="208"/>
      <c r="RQQ4" s="208"/>
      <c r="RQR4" s="208"/>
      <c r="RQS4" s="208"/>
      <c r="RQT4" s="208"/>
      <c r="RQU4" s="208"/>
      <c r="RQV4" s="208"/>
      <c r="RQW4" s="208"/>
      <c r="RQX4" s="208"/>
      <c r="RQY4" s="208"/>
      <c r="RQZ4" s="208"/>
      <c r="RRA4" s="208"/>
      <c r="RRB4" s="208"/>
      <c r="RRC4" s="208"/>
      <c r="RRD4" s="208"/>
      <c r="RRE4" s="208"/>
      <c r="RRF4" s="208"/>
      <c r="RRG4" s="208"/>
      <c r="RRH4" s="208"/>
      <c r="RRI4" s="208"/>
      <c r="RRJ4" s="208"/>
      <c r="RRK4" s="208"/>
      <c r="RRL4" s="208"/>
      <c r="RRM4" s="208"/>
      <c r="RRN4" s="208"/>
      <c r="RRO4" s="208"/>
      <c r="RRP4" s="208"/>
      <c r="RRQ4" s="208"/>
      <c r="RRR4" s="208"/>
      <c r="RRS4" s="208"/>
      <c r="RRT4" s="208"/>
      <c r="RRU4" s="208"/>
      <c r="RRV4" s="208"/>
      <c r="RRW4" s="208"/>
      <c r="RRX4" s="208"/>
      <c r="RRY4" s="208"/>
      <c r="RRZ4" s="208"/>
      <c r="RSA4" s="208"/>
      <c r="RSB4" s="208"/>
      <c r="RSC4" s="208"/>
      <c r="RSD4" s="208"/>
      <c r="RSE4" s="208"/>
      <c r="RSF4" s="208"/>
      <c r="RSG4" s="208"/>
      <c r="RSH4" s="208"/>
      <c r="RSI4" s="208"/>
      <c r="RSJ4" s="208"/>
      <c r="RSK4" s="208"/>
      <c r="RSL4" s="208"/>
      <c r="RSM4" s="208"/>
      <c r="RSN4" s="208"/>
      <c r="RSO4" s="208"/>
      <c r="RSP4" s="208"/>
      <c r="RSQ4" s="208"/>
      <c r="RSR4" s="208"/>
      <c r="RSS4" s="208"/>
      <c r="RST4" s="208"/>
      <c r="RSU4" s="208"/>
      <c r="RSV4" s="208"/>
      <c r="RSW4" s="208"/>
      <c r="RSX4" s="208"/>
      <c r="RSY4" s="208"/>
      <c r="RSZ4" s="208"/>
      <c r="RTA4" s="208"/>
      <c r="RTB4" s="208"/>
      <c r="RTC4" s="208"/>
      <c r="RTD4" s="208"/>
      <c r="RTE4" s="208"/>
      <c r="RTF4" s="208"/>
      <c r="RTG4" s="208"/>
      <c r="RTH4" s="208"/>
      <c r="RTI4" s="208"/>
      <c r="RTJ4" s="208"/>
      <c r="RTK4" s="208"/>
      <c r="RTL4" s="208"/>
      <c r="RTM4" s="208"/>
      <c r="RTN4" s="208"/>
      <c r="RTO4" s="208"/>
      <c r="RTP4" s="208"/>
      <c r="RTQ4" s="208"/>
      <c r="RTR4" s="208"/>
      <c r="RTS4" s="208"/>
      <c r="RTT4" s="208"/>
      <c r="RTU4" s="208"/>
      <c r="RTV4" s="208"/>
      <c r="RTW4" s="208"/>
      <c r="RTX4" s="208"/>
      <c r="RTY4" s="208"/>
      <c r="RTZ4" s="208"/>
      <c r="RUA4" s="208"/>
      <c r="RUB4" s="208"/>
      <c r="RUC4" s="208"/>
      <c r="RUD4" s="208"/>
      <c r="RUE4" s="208"/>
      <c r="RUF4" s="208"/>
      <c r="RUG4" s="208"/>
      <c r="RUH4" s="208"/>
      <c r="RUI4" s="208"/>
      <c r="RUJ4" s="208"/>
      <c r="RUK4" s="208"/>
      <c r="RUL4" s="208"/>
      <c r="RUM4" s="208"/>
      <c r="RUN4" s="208"/>
      <c r="RUO4" s="208"/>
      <c r="RUP4" s="208"/>
      <c r="RUQ4" s="208"/>
      <c r="RUR4" s="208"/>
      <c r="RUS4" s="208"/>
      <c r="RUT4" s="208"/>
      <c r="RUU4" s="208"/>
      <c r="RUV4" s="208"/>
      <c r="RUW4" s="208"/>
      <c r="RUX4" s="208"/>
      <c r="RUY4" s="208"/>
      <c r="RUZ4" s="208"/>
      <c r="RVA4" s="208"/>
      <c r="RVB4" s="208"/>
      <c r="RVC4" s="208"/>
      <c r="RVD4" s="208"/>
      <c r="RVE4" s="208"/>
      <c r="RVF4" s="208"/>
      <c r="RVG4" s="208"/>
      <c r="RVH4" s="208"/>
      <c r="RVI4" s="208"/>
      <c r="RVJ4" s="208"/>
      <c r="RVK4" s="208"/>
      <c r="RVL4" s="208"/>
      <c r="RVM4" s="208"/>
      <c r="RVN4" s="208"/>
      <c r="RVO4" s="208"/>
      <c r="RVP4" s="208"/>
      <c r="RVQ4" s="208"/>
      <c r="RVR4" s="208"/>
      <c r="RVS4" s="208"/>
      <c r="RVT4" s="208"/>
      <c r="RVU4" s="208"/>
      <c r="RVV4" s="208"/>
      <c r="RVW4" s="208"/>
      <c r="RVX4" s="208"/>
      <c r="RVY4" s="208"/>
      <c r="RVZ4" s="208"/>
      <c r="RWA4" s="208"/>
      <c r="RWB4" s="208"/>
      <c r="RWC4" s="208"/>
      <c r="RWD4" s="208"/>
      <c r="RWE4" s="208"/>
      <c r="RWF4" s="208"/>
      <c r="RWG4" s="208"/>
      <c r="RWH4" s="208"/>
      <c r="RWI4" s="208"/>
      <c r="RWJ4" s="208"/>
      <c r="RWK4" s="208"/>
      <c r="RWL4" s="208"/>
      <c r="RWM4" s="208"/>
      <c r="RWN4" s="208"/>
      <c r="RWO4" s="208"/>
      <c r="RWP4" s="208"/>
      <c r="RWQ4" s="208"/>
      <c r="RWR4" s="208"/>
      <c r="RWS4" s="208"/>
      <c r="RWT4" s="208"/>
      <c r="RWU4" s="208"/>
      <c r="RWV4" s="208"/>
      <c r="RWW4" s="208"/>
      <c r="RWX4" s="208"/>
      <c r="RWY4" s="208"/>
      <c r="RWZ4" s="208"/>
      <c r="RXA4" s="208"/>
      <c r="RXB4" s="208"/>
      <c r="RXC4" s="208"/>
      <c r="RXD4" s="208"/>
      <c r="RXE4" s="208"/>
      <c r="RXF4" s="208"/>
      <c r="RXG4" s="208"/>
      <c r="RXH4" s="208"/>
      <c r="RXI4" s="208"/>
      <c r="RXJ4" s="208"/>
      <c r="RXK4" s="208"/>
      <c r="RXL4" s="208"/>
      <c r="RXM4" s="208"/>
      <c r="RXN4" s="208"/>
      <c r="RXO4" s="208"/>
      <c r="RXP4" s="208"/>
      <c r="RXQ4" s="208"/>
      <c r="RXR4" s="208"/>
      <c r="RXS4" s="208"/>
      <c r="RXT4" s="208"/>
      <c r="RXU4" s="208"/>
      <c r="RXV4" s="208"/>
      <c r="RXW4" s="208"/>
      <c r="RXX4" s="208"/>
      <c r="RXY4" s="208"/>
      <c r="RXZ4" s="208"/>
      <c r="RYA4" s="208"/>
      <c r="RYB4" s="208"/>
      <c r="RYC4" s="208"/>
      <c r="RYD4" s="208"/>
      <c r="RYE4" s="208"/>
      <c r="RYF4" s="208"/>
      <c r="RYG4" s="208"/>
      <c r="RYH4" s="208"/>
      <c r="RYI4" s="208"/>
      <c r="RYJ4" s="208"/>
      <c r="RYK4" s="208"/>
      <c r="RYL4" s="208"/>
      <c r="RYM4" s="208"/>
      <c r="RYN4" s="208"/>
      <c r="RYO4" s="208"/>
      <c r="RYP4" s="208"/>
      <c r="RYQ4" s="208"/>
      <c r="RYR4" s="208"/>
      <c r="RYS4" s="208"/>
      <c r="RYT4" s="208"/>
      <c r="RYU4" s="208"/>
      <c r="RYV4" s="208"/>
      <c r="RYW4" s="208"/>
      <c r="RYX4" s="208"/>
      <c r="RYY4" s="208"/>
      <c r="RYZ4" s="208"/>
      <c r="RZA4" s="208"/>
      <c r="RZB4" s="208"/>
      <c r="RZC4" s="208"/>
      <c r="RZD4" s="208"/>
      <c r="RZE4" s="208"/>
      <c r="RZF4" s="208"/>
      <c r="RZG4" s="208"/>
      <c r="RZH4" s="208"/>
      <c r="RZI4" s="208"/>
      <c r="RZJ4" s="208"/>
      <c r="RZK4" s="208"/>
      <c r="RZL4" s="208"/>
      <c r="RZM4" s="208"/>
      <c r="RZN4" s="208"/>
      <c r="RZO4" s="208"/>
      <c r="RZP4" s="208"/>
      <c r="RZQ4" s="208"/>
      <c r="RZR4" s="208"/>
      <c r="RZS4" s="208"/>
      <c r="RZT4" s="208"/>
      <c r="RZU4" s="208"/>
      <c r="RZV4" s="208"/>
      <c r="RZW4" s="208"/>
      <c r="RZX4" s="208"/>
      <c r="RZY4" s="208"/>
      <c r="RZZ4" s="208"/>
      <c r="SAA4" s="208"/>
      <c r="SAB4" s="208"/>
      <c r="SAC4" s="208"/>
      <c r="SAD4" s="208"/>
      <c r="SAE4" s="208"/>
      <c r="SAF4" s="208"/>
      <c r="SAG4" s="208"/>
      <c r="SAH4" s="208"/>
      <c r="SAI4" s="208"/>
      <c r="SAJ4" s="208"/>
      <c r="SAK4" s="208"/>
      <c r="SAL4" s="208"/>
      <c r="SAM4" s="208"/>
      <c r="SAN4" s="208"/>
      <c r="SAO4" s="208"/>
      <c r="SAP4" s="208"/>
      <c r="SAQ4" s="208"/>
      <c r="SAR4" s="208"/>
      <c r="SAS4" s="208"/>
      <c r="SAT4" s="208"/>
      <c r="SAU4" s="208"/>
      <c r="SAV4" s="208"/>
      <c r="SAW4" s="208"/>
      <c r="SAX4" s="208"/>
      <c r="SAY4" s="208"/>
      <c r="SAZ4" s="208"/>
      <c r="SBA4" s="208"/>
      <c r="SBB4" s="208"/>
      <c r="SBC4" s="208"/>
      <c r="SBD4" s="208"/>
      <c r="SBE4" s="208"/>
      <c r="SBF4" s="208"/>
      <c r="SBG4" s="208"/>
      <c r="SBH4" s="208"/>
      <c r="SBI4" s="208"/>
      <c r="SBJ4" s="208"/>
      <c r="SBK4" s="208"/>
      <c r="SBL4" s="208"/>
      <c r="SBM4" s="208"/>
      <c r="SBN4" s="208"/>
      <c r="SBO4" s="208"/>
      <c r="SBP4" s="208"/>
      <c r="SBQ4" s="208"/>
      <c r="SBR4" s="208"/>
      <c r="SBS4" s="208"/>
      <c r="SBT4" s="208"/>
      <c r="SBU4" s="208"/>
      <c r="SBV4" s="208"/>
      <c r="SBW4" s="208"/>
      <c r="SBX4" s="208"/>
      <c r="SBY4" s="208"/>
      <c r="SBZ4" s="208"/>
      <c r="SCA4" s="208"/>
      <c r="SCB4" s="208"/>
      <c r="SCC4" s="208"/>
      <c r="SCD4" s="208"/>
      <c r="SCE4" s="208"/>
      <c r="SCF4" s="208"/>
      <c r="SCG4" s="208"/>
      <c r="SCH4" s="208"/>
      <c r="SCI4" s="208"/>
      <c r="SCJ4" s="208"/>
      <c r="SCK4" s="208"/>
      <c r="SCL4" s="208"/>
      <c r="SCM4" s="208"/>
      <c r="SCN4" s="208"/>
      <c r="SCO4" s="208"/>
      <c r="SCP4" s="208"/>
      <c r="SCQ4" s="208"/>
      <c r="SCR4" s="208"/>
      <c r="SCS4" s="208"/>
      <c r="SCT4" s="208"/>
      <c r="SCU4" s="208"/>
      <c r="SCV4" s="208"/>
      <c r="SCW4" s="208"/>
      <c r="SCX4" s="208"/>
      <c r="SCY4" s="208"/>
      <c r="SCZ4" s="208"/>
      <c r="SDA4" s="208"/>
      <c r="SDB4" s="208"/>
      <c r="SDC4" s="208"/>
      <c r="SDD4" s="208"/>
      <c r="SDE4" s="208"/>
      <c r="SDF4" s="208"/>
      <c r="SDG4" s="208"/>
      <c r="SDH4" s="208"/>
      <c r="SDI4" s="208"/>
      <c r="SDJ4" s="208"/>
      <c r="SDK4" s="208"/>
      <c r="SDL4" s="208"/>
      <c r="SDM4" s="208"/>
      <c r="SDN4" s="208"/>
      <c r="SDO4" s="208"/>
      <c r="SDP4" s="208"/>
      <c r="SDQ4" s="208"/>
      <c r="SDR4" s="208"/>
      <c r="SDS4" s="208"/>
      <c r="SDT4" s="208"/>
      <c r="SDU4" s="208"/>
      <c r="SDV4" s="208"/>
      <c r="SDW4" s="208"/>
      <c r="SDX4" s="208"/>
      <c r="SDY4" s="208"/>
      <c r="SDZ4" s="208"/>
      <c r="SEA4" s="208"/>
      <c r="SEB4" s="208"/>
      <c r="SEC4" s="208"/>
      <c r="SED4" s="208"/>
      <c r="SEE4" s="208"/>
      <c r="SEF4" s="208"/>
      <c r="SEG4" s="208"/>
      <c r="SEH4" s="208"/>
      <c r="SEI4" s="208"/>
      <c r="SEJ4" s="208"/>
      <c r="SEK4" s="208"/>
      <c r="SEL4" s="208"/>
      <c r="SEM4" s="208"/>
      <c r="SEN4" s="208"/>
      <c r="SEO4" s="208"/>
      <c r="SEP4" s="208"/>
      <c r="SEQ4" s="208"/>
      <c r="SER4" s="208"/>
      <c r="SES4" s="208"/>
      <c r="SET4" s="208"/>
      <c r="SEU4" s="208"/>
      <c r="SEV4" s="208"/>
      <c r="SEW4" s="208"/>
      <c r="SEX4" s="208"/>
      <c r="SEY4" s="208"/>
      <c r="SEZ4" s="208"/>
      <c r="SFA4" s="208"/>
      <c r="SFB4" s="208"/>
      <c r="SFC4" s="208"/>
      <c r="SFD4" s="208"/>
      <c r="SFE4" s="208"/>
      <c r="SFF4" s="208"/>
      <c r="SFG4" s="208"/>
      <c r="SFH4" s="208"/>
      <c r="SFI4" s="208"/>
      <c r="SFJ4" s="208"/>
      <c r="SFK4" s="208"/>
      <c r="SFL4" s="208"/>
      <c r="SFM4" s="208"/>
      <c r="SFN4" s="208"/>
      <c r="SFO4" s="208"/>
      <c r="SFP4" s="208"/>
      <c r="SFQ4" s="208"/>
      <c r="SFR4" s="208"/>
      <c r="SFS4" s="208"/>
      <c r="SFT4" s="208"/>
      <c r="SFU4" s="208"/>
      <c r="SFV4" s="208"/>
      <c r="SFW4" s="208"/>
      <c r="SFX4" s="208"/>
      <c r="SFY4" s="208"/>
      <c r="SFZ4" s="208"/>
      <c r="SGA4" s="208"/>
      <c r="SGB4" s="208"/>
      <c r="SGC4" s="208"/>
      <c r="SGD4" s="208"/>
      <c r="SGE4" s="208"/>
      <c r="SGF4" s="208"/>
      <c r="SGG4" s="208"/>
      <c r="SGH4" s="208"/>
      <c r="SGI4" s="208"/>
      <c r="SGJ4" s="208"/>
      <c r="SGK4" s="208"/>
      <c r="SGL4" s="208"/>
      <c r="SGM4" s="208"/>
      <c r="SGN4" s="208"/>
      <c r="SGO4" s="208"/>
      <c r="SGP4" s="208"/>
      <c r="SGQ4" s="208"/>
      <c r="SGR4" s="208"/>
      <c r="SGS4" s="208"/>
      <c r="SGT4" s="208"/>
      <c r="SGU4" s="208"/>
      <c r="SGV4" s="208"/>
      <c r="SGW4" s="208"/>
      <c r="SGX4" s="208"/>
      <c r="SGY4" s="208"/>
      <c r="SGZ4" s="208"/>
      <c r="SHA4" s="208"/>
      <c r="SHB4" s="208"/>
      <c r="SHC4" s="208"/>
      <c r="SHD4" s="208"/>
      <c r="SHE4" s="208"/>
      <c r="SHF4" s="208"/>
      <c r="SHG4" s="208"/>
      <c r="SHH4" s="208"/>
      <c r="SHI4" s="208"/>
      <c r="SHJ4" s="208"/>
      <c r="SHK4" s="208"/>
      <c r="SHL4" s="208"/>
      <c r="SHM4" s="208"/>
      <c r="SHN4" s="208"/>
      <c r="SHO4" s="208"/>
      <c r="SHP4" s="208"/>
      <c r="SHQ4" s="208"/>
      <c r="SHR4" s="208"/>
      <c r="SHS4" s="208"/>
      <c r="SHT4" s="208"/>
      <c r="SHU4" s="208"/>
      <c r="SHV4" s="208"/>
      <c r="SHW4" s="208"/>
      <c r="SHX4" s="208"/>
      <c r="SHY4" s="208"/>
      <c r="SHZ4" s="208"/>
      <c r="SIA4" s="208"/>
      <c r="SIB4" s="208"/>
      <c r="SIC4" s="208"/>
      <c r="SID4" s="208"/>
      <c r="SIE4" s="208"/>
      <c r="SIF4" s="208"/>
      <c r="SIG4" s="208"/>
      <c r="SIH4" s="208"/>
      <c r="SII4" s="208"/>
      <c r="SIJ4" s="208"/>
      <c r="SIK4" s="208"/>
      <c r="SIL4" s="208"/>
      <c r="SIM4" s="208"/>
      <c r="SIN4" s="208"/>
      <c r="SIO4" s="208"/>
      <c r="SIP4" s="208"/>
      <c r="SIQ4" s="208"/>
      <c r="SIR4" s="208"/>
      <c r="SIS4" s="208"/>
      <c r="SIT4" s="208"/>
      <c r="SIU4" s="208"/>
      <c r="SIV4" s="208"/>
      <c r="SIW4" s="208"/>
      <c r="SIX4" s="208"/>
      <c r="SIY4" s="208"/>
      <c r="SIZ4" s="208"/>
      <c r="SJA4" s="208"/>
      <c r="SJB4" s="208"/>
      <c r="SJC4" s="208"/>
      <c r="SJD4" s="208"/>
      <c r="SJE4" s="208"/>
      <c r="SJF4" s="208"/>
      <c r="SJG4" s="208"/>
      <c r="SJH4" s="208"/>
      <c r="SJI4" s="208"/>
      <c r="SJJ4" s="208"/>
      <c r="SJK4" s="208"/>
      <c r="SJL4" s="208"/>
      <c r="SJM4" s="208"/>
      <c r="SJN4" s="208"/>
      <c r="SJO4" s="208"/>
      <c r="SJP4" s="208"/>
      <c r="SJQ4" s="208"/>
      <c r="SJR4" s="208"/>
      <c r="SJS4" s="208"/>
      <c r="SJT4" s="208"/>
      <c r="SJU4" s="208"/>
      <c r="SJV4" s="208"/>
      <c r="SJW4" s="208"/>
      <c r="SJX4" s="208"/>
      <c r="SJY4" s="208"/>
      <c r="SJZ4" s="208"/>
      <c r="SKA4" s="208"/>
      <c r="SKB4" s="208"/>
      <c r="SKC4" s="208"/>
      <c r="SKD4" s="208"/>
      <c r="SKE4" s="208"/>
      <c r="SKF4" s="208"/>
      <c r="SKG4" s="208"/>
      <c r="SKH4" s="208"/>
      <c r="SKI4" s="208"/>
      <c r="SKJ4" s="208"/>
      <c r="SKK4" s="208"/>
      <c r="SKL4" s="208"/>
      <c r="SKM4" s="208"/>
      <c r="SKN4" s="208"/>
      <c r="SKO4" s="208"/>
      <c r="SKP4" s="208"/>
      <c r="SKQ4" s="208"/>
      <c r="SKR4" s="208"/>
      <c r="SKS4" s="208"/>
      <c r="SKT4" s="208"/>
      <c r="SKU4" s="208"/>
      <c r="SKV4" s="208"/>
      <c r="SKW4" s="208"/>
      <c r="SKX4" s="208"/>
      <c r="SKY4" s="208"/>
      <c r="SKZ4" s="208"/>
      <c r="SLA4" s="208"/>
      <c r="SLB4" s="208"/>
      <c r="SLC4" s="208"/>
      <c r="SLD4" s="208"/>
      <c r="SLE4" s="208"/>
      <c r="SLF4" s="208"/>
      <c r="SLG4" s="208"/>
      <c r="SLH4" s="208"/>
      <c r="SLI4" s="208"/>
      <c r="SLJ4" s="208"/>
      <c r="SLK4" s="208"/>
      <c r="SLL4" s="208"/>
      <c r="SLM4" s="208"/>
      <c r="SLN4" s="208"/>
      <c r="SLO4" s="208"/>
      <c r="SLP4" s="208"/>
      <c r="SLQ4" s="208"/>
      <c r="SLR4" s="208"/>
      <c r="SLS4" s="208"/>
      <c r="SLT4" s="208"/>
      <c r="SLU4" s="208"/>
      <c r="SLV4" s="208"/>
      <c r="SLW4" s="208"/>
      <c r="SLX4" s="208"/>
      <c r="SLY4" s="208"/>
      <c r="SLZ4" s="208"/>
      <c r="SMA4" s="208"/>
      <c r="SMB4" s="208"/>
      <c r="SMC4" s="208"/>
      <c r="SMD4" s="208"/>
      <c r="SME4" s="208"/>
      <c r="SMF4" s="208"/>
      <c r="SMG4" s="208"/>
      <c r="SMH4" s="208"/>
      <c r="SMI4" s="208"/>
      <c r="SMJ4" s="208"/>
      <c r="SMK4" s="208"/>
      <c r="SML4" s="208"/>
      <c r="SMM4" s="208"/>
      <c r="SMN4" s="208"/>
      <c r="SMO4" s="208"/>
      <c r="SMP4" s="208"/>
      <c r="SMQ4" s="208"/>
      <c r="SMR4" s="208"/>
      <c r="SMS4" s="208"/>
      <c r="SMT4" s="208"/>
      <c r="SMU4" s="208"/>
      <c r="SMV4" s="208"/>
      <c r="SMW4" s="208"/>
      <c r="SMX4" s="208"/>
      <c r="SMY4" s="208"/>
      <c r="SMZ4" s="208"/>
      <c r="SNA4" s="208"/>
      <c r="SNB4" s="208"/>
      <c r="SNC4" s="208"/>
      <c r="SND4" s="208"/>
      <c r="SNE4" s="208"/>
      <c r="SNF4" s="208"/>
      <c r="SNG4" s="208"/>
      <c r="SNH4" s="208"/>
      <c r="SNI4" s="208"/>
      <c r="SNJ4" s="208"/>
      <c r="SNK4" s="208"/>
      <c r="SNL4" s="208"/>
      <c r="SNM4" s="208"/>
      <c r="SNN4" s="208"/>
      <c r="SNO4" s="208"/>
      <c r="SNP4" s="208"/>
      <c r="SNQ4" s="208"/>
      <c r="SNR4" s="208"/>
      <c r="SNS4" s="208"/>
      <c r="SNT4" s="208"/>
      <c r="SNU4" s="208"/>
      <c r="SNV4" s="208"/>
      <c r="SNW4" s="208"/>
      <c r="SNX4" s="208"/>
      <c r="SNY4" s="208"/>
      <c r="SNZ4" s="208"/>
      <c r="SOA4" s="208"/>
      <c r="SOB4" s="208"/>
      <c r="SOC4" s="208"/>
      <c r="SOD4" s="208"/>
      <c r="SOE4" s="208"/>
      <c r="SOF4" s="208"/>
      <c r="SOG4" s="208"/>
      <c r="SOH4" s="208"/>
      <c r="SOI4" s="208"/>
      <c r="SOJ4" s="208"/>
      <c r="SOK4" s="208"/>
      <c r="SOL4" s="208"/>
      <c r="SOM4" s="208"/>
      <c r="SON4" s="208"/>
      <c r="SOO4" s="208"/>
      <c r="SOP4" s="208"/>
      <c r="SOQ4" s="208"/>
      <c r="SOR4" s="208"/>
      <c r="SOS4" s="208"/>
      <c r="SOT4" s="208"/>
      <c r="SOU4" s="208"/>
      <c r="SOV4" s="208"/>
      <c r="SOW4" s="208"/>
      <c r="SOX4" s="208"/>
      <c r="SOY4" s="208"/>
      <c r="SOZ4" s="208"/>
      <c r="SPA4" s="208"/>
      <c r="SPB4" s="208"/>
      <c r="SPC4" s="208"/>
      <c r="SPD4" s="208"/>
      <c r="SPE4" s="208"/>
      <c r="SPF4" s="208"/>
      <c r="SPG4" s="208"/>
      <c r="SPH4" s="208"/>
      <c r="SPI4" s="208"/>
      <c r="SPJ4" s="208"/>
      <c r="SPK4" s="208"/>
      <c r="SPL4" s="208"/>
      <c r="SPM4" s="208"/>
      <c r="SPN4" s="208"/>
      <c r="SPO4" s="208"/>
      <c r="SPP4" s="208"/>
      <c r="SPQ4" s="208"/>
      <c r="SPR4" s="208"/>
      <c r="SPS4" s="208"/>
      <c r="SPT4" s="208"/>
      <c r="SPU4" s="208"/>
      <c r="SPV4" s="208"/>
      <c r="SPW4" s="208"/>
      <c r="SPX4" s="208"/>
      <c r="SPY4" s="208"/>
      <c r="SPZ4" s="208"/>
      <c r="SQA4" s="208"/>
      <c r="SQB4" s="208"/>
      <c r="SQC4" s="208"/>
      <c r="SQD4" s="208"/>
      <c r="SQE4" s="208"/>
      <c r="SQF4" s="208"/>
      <c r="SQG4" s="208"/>
      <c r="SQH4" s="208"/>
      <c r="SQI4" s="208"/>
      <c r="SQJ4" s="208"/>
      <c r="SQK4" s="208"/>
      <c r="SQL4" s="208"/>
      <c r="SQM4" s="208"/>
      <c r="SQN4" s="208"/>
      <c r="SQO4" s="208"/>
      <c r="SQP4" s="208"/>
      <c r="SQQ4" s="208"/>
      <c r="SQR4" s="208"/>
      <c r="SQS4" s="208"/>
      <c r="SQT4" s="208"/>
      <c r="SQU4" s="208"/>
      <c r="SQV4" s="208"/>
      <c r="SQW4" s="208"/>
      <c r="SQX4" s="208"/>
      <c r="SQY4" s="208"/>
      <c r="SQZ4" s="208"/>
      <c r="SRA4" s="208"/>
      <c r="SRB4" s="208"/>
      <c r="SRC4" s="208"/>
      <c r="SRD4" s="208"/>
      <c r="SRE4" s="208"/>
      <c r="SRF4" s="208"/>
      <c r="SRG4" s="208"/>
      <c r="SRH4" s="208"/>
      <c r="SRI4" s="208"/>
      <c r="SRJ4" s="208"/>
      <c r="SRK4" s="208"/>
      <c r="SRL4" s="208"/>
      <c r="SRM4" s="208"/>
      <c r="SRN4" s="208"/>
      <c r="SRO4" s="208"/>
      <c r="SRP4" s="208"/>
      <c r="SRQ4" s="208"/>
      <c r="SRR4" s="208"/>
      <c r="SRS4" s="208"/>
      <c r="SRT4" s="208"/>
      <c r="SRU4" s="208"/>
      <c r="SRV4" s="208"/>
      <c r="SRW4" s="208"/>
      <c r="SRX4" s="208"/>
      <c r="SRY4" s="208"/>
      <c r="SRZ4" s="208"/>
      <c r="SSA4" s="208"/>
      <c r="SSB4" s="208"/>
      <c r="SSC4" s="208"/>
      <c r="SSD4" s="208"/>
      <c r="SSE4" s="208"/>
      <c r="SSF4" s="208"/>
      <c r="SSG4" s="208"/>
      <c r="SSH4" s="208"/>
      <c r="SSI4" s="208"/>
      <c r="SSJ4" s="208"/>
      <c r="SSK4" s="208"/>
      <c r="SSL4" s="208"/>
      <c r="SSM4" s="208"/>
      <c r="SSN4" s="208"/>
      <c r="SSO4" s="208"/>
      <c r="SSP4" s="208"/>
      <c r="SSQ4" s="208"/>
      <c r="SSR4" s="208"/>
      <c r="SSS4" s="208"/>
      <c r="SST4" s="208"/>
      <c r="SSU4" s="208"/>
      <c r="SSV4" s="208"/>
      <c r="SSW4" s="208"/>
      <c r="SSX4" s="208"/>
      <c r="SSY4" s="208"/>
      <c r="SSZ4" s="208"/>
      <c r="STA4" s="208"/>
      <c r="STB4" s="208"/>
      <c r="STC4" s="208"/>
      <c r="STD4" s="208"/>
      <c r="STE4" s="208"/>
      <c r="STF4" s="208"/>
      <c r="STG4" s="208"/>
      <c r="STH4" s="208"/>
      <c r="STI4" s="208"/>
      <c r="STJ4" s="208"/>
      <c r="STK4" s="208"/>
      <c r="STL4" s="208"/>
      <c r="STM4" s="208"/>
      <c r="STN4" s="208"/>
      <c r="STO4" s="208"/>
      <c r="STP4" s="208"/>
      <c r="STQ4" s="208"/>
      <c r="STR4" s="208"/>
      <c r="STS4" s="208"/>
      <c r="STT4" s="208"/>
      <c r="STU4" s="208"/>
      <c r="STV4" s="208"/>
      <c r="STW4" s="208"/>
      <c r="STX4" s="208"/>
      <c r="STY4" s="208"/>
      <c r="STZ4" s="208"/>
      <c r="SUA4" s="208"/>
      <c r="SUB4" s="208"/>
      <c r="SUC4" s="208"/>
      <c r="SUD4" s="208"/>
      <c r="SUE4" s="208"/>
      <c r="SUF4" s="208"/>
      <c r="SUG4" s="208"/>
      <c r="SUH4" s="208"/>
      <c r="SUI4" s="208"/>
      <c r="SUJ4" s="208"/>
      <c r="SUK4" s="208"/>
      <c r="SUL4" s="208"/>
      <c r="SUM4" s="208"/>
      <c r="SUN4" s="208"/>
      <c r="SUO4" s="208"/>
      <c r="SUP4" s="208"/>
      <c r="SUQ4" s="208"/>
      <c r="SUR4" s="208"/>
      <c r="SUS4" s="208"/>
      <c r="SUT4" s="208"/>
      <c r="SUU4" s="208"/>
      <c r="SUV4" s="208"/>
      <c r="SUW4" s="208"/>
      <c r="SUX4" s="208"/>
      <c r="SUY4" s="208"/>
      <c r="SUZ4" s="208"/>
      <c r="SVA4" s="208"/>
      <c r="SVB4" s="208"/>
      <c r="SVC4" s="208"/>
      <c r="SVD4" s="208"/>
      <c r="SVE4" s="208"/>
      <c r="SVF4" s="208"/>
      <c r="SVG4" s="208"/>
      <c r="SVH4" s="208"/>
      <c r="SVI4" s="208"/>
      <c r="SVJ4" s="208"/>
      <c r="SVK4" s="208"/>
      <c r="SVL4" s="208"/>
      <c r="SVM4" s="208"/>
      <c r="SVN4" s="208"/>
      <c r="SVO4" s="208"/>
      <c r="SVP4" s="208"/>
      <c r="SVQ4" s="208"/>
      <c r="SVR4" s="208"/>
      <c r="SVS4" s="208"/>
      <c r="SVT4" s="208"/>
      <c r="SVU4" s="208"/>
      <c r="SVV4" s="208"/>
      <c r="SVW4" s="208"/>
      <c r="SVX4" s="208"/>
      <c r="SVY4" s="208"/>
      <c r="SVZ4" s="208"/>
      <c r="SWA4" s="208"/>
      <c r="SWB4" s="208"/>
      <c r="SWC4" s="208"/>
      <c r="SWD4" s="208"/>
      <c r="SWE4" s="208"/>
      <c r="SWF4" s="208"/>
      <c r="SWG4" s="208"/>
      <c r="SWH4" s="208"/>
      <c r="SWI4" s="208"/>
      <c r="SWJ4" s="208"/>
      <c r="SWK4" s="208"/>
      <c r="SWL4" s="208"/>
      <c r="SWM4" s="208"/>
      <c r="SWN4" s="208"/>
      <c r="SWO4" s="208"/>
      <c r="SWP4" s="208"/>
      <c r="SWQ4" s="208"/>
      <c r="SWR4" s="208"/>
      <c r="SWS4" s="208"/>
      <c r="SWT4" s="208"/>
      <c r="SWU4" s="208"/>
      <c r="SWV4" s="208"/>
      <c r="SWW4" s="208"/>
      <c r="SWX4" s="208"/>
      <c r="SWY4" s="208"/>
      <c r="SWZ4" s="208"/>
      <c r="SXA4" s="208"/>
      <c r="SXB4" s="208"/>
      <c r="SXC4" s="208"/>
      <c r="SXD4" s="208"/>
      <c r="SXE4" s="208"/>
      <c r="SXF4" s="208"/>
      <c r="SXG4" s="208"/>
      <c r="SXH4" s="208"/>
      <c r="SXI4" s="208"/>
      <c r="SXJ4" s="208"/>
      <c r="SXK4" s="208"/>
      <c r="SXL4" s="208"/>
      <c r="SXM4" s="208"/>
      <c r="SXN4" s="208"/>
      <c r="SXO4" s="208"/>
      <c r="SXP4" s="208"/>
      <c r="SXQ4" s="208"/>
      <c r="SXR4" s="208"/>
      <c r="SXS4" s="208"/>
      <c r="SXT4" s="208"/>
      <c r="SXU4" s="208"/>
      <c r="SXV4" s="208"/>
      <c r="SXW4" s="208"/>
      <c r="SXX4" s="208"/>
      <c r="SXY4" s="208"/>
      <c r="SXZ4" s="208"/>
      <c r="SYA4" s="208"/>
      <c r="SYB4" s="208"/>
      <c r="SYC4" s="208"/>
      <c r="SYD4" s="208"/>
      <c r="SYE4" s="208"/>
      <c r="SYF4" s="208"/>
      <c r="SYG4" s="208"/>
      <c r="SYH4" s="208"/>
      <c r="SYI4" s="208"/>
      <c r="SYJ4" s="208"/>
      <c r="SYK4" s="208"/>
      <c r="SYL4" s="208"/>
      <c r="SYM4" s="208"/>
      <c r="SYN4" s="208"/>
      <c r="SYO4" s="208"/>
      <c r="SYP4" s="208"/>
      <c r="SYQ4" s="208"/>
      <c r="SYR4" s="208"/>
      <c r="SYS4" s="208"/>
      <c r="SYT4" s="208"/>
      <c r="SYU4" s="208"/>
      <c r="SYV4" s="208"/>
      <c r="SYW4" s="208"/>
      <c r="SYX4" s="208"/>
      <c r="SYY4" s="208"/>
      <c r="SYZ4" s="208"/>
      <c r="SZA4" s="208"/>
      <c r="SZB4" s="208"/>
      <c r="SZC4" s="208"/>
      <c r="SZD4" s="208"/>
      <c r="SZE4" s="208"/>
      <c r="SZF4" s="208"/>
      <c r="SZG4" s="208"/>
      <c r="SZH4" s="208"/>
      <c r="SZI4" s="208"/>
      <c r="SZJ4" s="208"/>
      <c r="SZK4" s="208"/>
      <c r="SZL4" s="208"/>
      <c r="SZM4" s="208"/>
      <c r="SZN4" s="208"/>
      <c r="SZO4" s="208"/>
      <c r="SZP4" s="208"/>
      <c r="SZQ4" s="208"/>
      <c r="SZR4" s="208"/>
      <c r="SZS4" s="208"/>
      <c r="SZT4" s="208"/>
      <c r="SZU4" s="208"/>
      <c r="SZV4" s="208"/>
      <c r="SZW4" s="208"/>
      <c r="SZX4" s="208"/>
      <c r="SZY4" s="208"/>
      <c r="SZZ4" s="208"/>
      <c r="TAA4" s="208"/>
      <c r="TAB4" s="208"/>
      <c r="TAC4" s="208"/>
      <c r="TAD4" s="208"/>
      <c r="TAE4" s="208"/>
      <c r="TAF4" s="208"/>
      <c r="TAG4" s="208"/>
      <c r="TAH4" s="208"/>
      <c r="TAI4" s="208"/>
      <c r="TAJ4" s="208"/>
      <c r="TAK4" s="208"/>
      <c r="TAL4" s="208"/>
      <c r="TAM4" s="208"/>
      <c r="TAN4" s="208"/>
      <c r="TAO4" s="208"/>
      <c r="TAP4" s="208"/>
      <c r="TAQ4" s="208"/>
      <c r="TAR4" s="208"/>
      <c r="TAS4" s="208"/>
      <c r="TAT4" s="208"/>
      <c r="TAU4" s="208"/>
      <c r="TAV4" s="208"/>
      <c r="TAW4" s="208"/>
      <c r="TAX4" s="208"/>
      <c r="TAY4" s="208"/>
      <c r="TAZ4" s="208"/>
      <c r="TBA4" s="208"/>
      <c r="TBB4" s="208"/>
      <c r="TBC4" s="208"/>
      <c r="TBD4" s="208"/>
      <c r="TBE4" s="208"/>
      <c r="TBF4" s="208"/>
      <c r="TBG4" s="208"/>
      <c r="TBH4" s="208"/>
      <c r="TBI4" s="208"/>
      <c r="TBJ4" s="208"/>
      <c r="TBK4" s="208"/>
      <c r="TBL4" s="208"/>
      <c r="TBM4" s="208"/>
      <c r="TBN4" s="208"/>
      <c r="TBO4" s="208"/>
      <c r="TBP4" s="208"/>
      <c r="TBQ4" s="208"/>
      <c r="TBR4" s="208"/>
      <c r="TBS4" s="208"/>
      <c r="TBT4" s="208"/>
      <c r="TBU4" s="208"/>
      <c r="TBV4" s="208"/>
      <c r="TBW4" s="208"/>
      <c r="TBX4" s="208"/>
      <c r="TBY4" s="208"/>
      <c r="TBZ4" s="208"/>
      <c r="TCA4" s="208"/>
      <c r="TCB4" s="208"/>
      <c r="TCC4" s="208"/>
      <c r="TCD4" s="208"/>
      <c r="TCE4" s="208"/>
      <c r="TCF4" s="208"/>
      <c r="TCG4" s="208"/>
      <c r="TCH4" s="208"/>
      <c r="TCI4" s="208"/>
      <c r="TCJ4" s="208"/>
      <c r="TCK4" s="208"/>
      <c r="TCL4" s="208"/>
      <c r="TCM4" s="208"/>
      <c r="TCN4" s="208"/>
      <c r="TCO4" s="208"/>
      <c r="TCP4" s="208"/>
      <c r="TCQ4" s="208"/>
      <c r="TCR4" s="208"/>
      <c r="TCS4" s="208"/>
      <c r="TCT4" s="208"/>
      <c r="TCU4" s="208"/>
      <c r="TCV4" s="208"/>
      <c r="TCW4" s="208"/>
      <c r="TCX4" s="208"/>
      <c r="TCY4" s="208"/>
      <c r="TCZ4" s="208"/>
      <c r="TDA4" s="208"/>
      <c r="TDB4" s="208"/>
      <c r="TDC4" s="208"/>
      <c r="TDD4" s="208"/>
      <c r="TDE4" s="208"/>
      <c r="TDF4" s="208"/>
      <c r="TDG4" s="208"/>
      <c r="TDH4" s="208"/>
      <c r="TDI4" s="208"/>
      <c r="TDJ4" s="208"/>
      <c r="TDK4" s="208"/>
      <c r="TDL4" s="208"/>
      <c r="TDM4" s="208"/>
      <c r="TDN4" s="208"/>
      <c r="TDO4" s="208"/>
      <c r="TDP4" s="208"/>
      <c r="TDQ4" s="208"/>
      <c r="TDR4" s="208"/>
      <c r="TDS4" s="208"/>
      <c r="TDT4" s="208"/>
      <c r="TDU4" s="208"/>
      <c r="TDV4" s="208"/>
      <c r="TDW4" s="208"/>
      <c r="TDX4" s="208"/>
      <c r="TDY4" s="208"/>
      <c r="TDZ4" s="208"/>
      <c r="TEA4" s="208"/>
      <c r="TEB4" s="208"/>
      <c r="TEC4" s="208"/>
      <c r="TED4" s="208"/>
      <c r="TEE4" s="208"/>
      <c r="TEF4" s="208"/>
      <c r="TEG4" s="208"/>
      <c r="TEH4" s="208"/>
      <c r="TEI4" s="208"/>
      <c r="TEJ4" s="208"/>
      <c r="TEK4" s="208"/>
      <c r="TEL4" s="208"/>
      <c r="TEM4" s="208"/>
      <c r="TEN4" s="208"/>
      <c r="TEO4" s="208"/>
      <c r="TEP4" s="208"/>
      <c r="TEQ4" s="208"/>
      <c r="TER4" s="208"/>
      <c r="TES4" s="208"/>
      <c r="TET4" s="208"/>
      <c r="TEU4" s="208"/>
      <c r="TEV4" s="208"/>
      <c r="TEW4" s="208"/>
      <c r="TEX4" s="208"/>
      <c r="TEY4" s="208"/>
      <c r="TEZ4" s="208"/>
      <c r="TFA4" s="208"/>
      <c r="TFB4" s="208"/>
      <c r="TFC4" s="208"/>
      <c r="TFD4" s="208"/>
      <c r="TFE4" s="208"/>
      <c r="TFF4" s="208"/>
      <c r="TFG4" s="208"/>
      <c r="TFH4" s="208"/>
      <c r="TFI4" s="208"/>
      <c r="TFJ4" s="208"/>
      <c r="TFK4" s="208"/>
      <c r="TFL4" s="208"/>
      <c r="TFM4" s="208"/>
      <c r="TFN4" s="208"/>
      <c r="TFO4" s="208"/>
      <c r="TFP4" s="208"/>
      <c r="TFQ4" s="208"/>
      <c r="TFR4" s="208"/>
      <c r="TFS4" s="208"/>
      <c r="TFT4" s="208"/>
      <c r="TFU4" s="208"/>
      <c r="TFV4" s="208"/>
      <c r="TFW4" s="208"/>
      <c r="TFX4" s="208"/>
      <c r="TFY4" s="208"/>
      <c r="TFZ4" s="208"/>
      <c r="TGA4" s="208"/>
      <c r="TGB4" s="208"/>
      <c r="TGC4" s="208"/>
      <c r="TGD4" s="208"/>
      <c r="TGE4" s="208"/>
      <c r="TGF4" s="208"/>
      <c r="TGG4" s="208"/>
      <c r="TGH4" s="208"/>
      <c r="TGI4" s="208"/>
      <c r="TGJ4" s="208"/>
      <c r="TGK4" s="208"/>
      <c r="TGL4" s="208"/>
      <c r="TGM4" s="208"/>
      <c r="TGN4" s="208"/>
      <c r="TGO4" s="208"/>
      <c r="TGP4" s="208"/>
      <c r="TGQ4" s="208"/>
      <c r="TGR4" s="208"/>
      <c r="TGS4" s="208"/>
      <c r="TGT4" s="208"/>
      <c r="TGU4" s="208"/>
      <c r="TGV4" s="208"/>
      <c r="TGW4" s="208"/>
      <c r="TGX4" s="208"/>
      <c r="TGY4" s="208"/>
      <c r="TGZ4" s="208"/>
      <c r="THA4" s="208"/>
      <c r="THB4" s="208"/>
      <c r="THC4" s="208"/>
      <c r="THD4" s="208"/>
      <c r="THE4" s="208"/>
      <c r="THF4" s="208"/>
      <c r="THG4" s="208"/>
      <c r="THH4" s="208"/>
      <c r="THI4" s="208"/>
      <c r="THJ4" s="208"/>
      <c r="THK4" s="208"/>
      <c r="THL4" s="208"/>
      <c r="THM4" s="208"/>
      <c r="THN4" s="208"/>
      <c r="THO4" s="208"/>
      <c r="THP4" s="208"/>
      <c r="THQ4" s="208"/>
      <c r="THR4" s="208"/>
      <c r="THS4" s="208"/>
      <c r="THT4" s="208"/>
      <c r="THU4" s="208"/>
      <c r="THV4" s="208"/>
      <c r="THW4" s="208"/>
      <c r="THX4" s="208"/>
      <c r="THY4" s="208"/>
      <c r="THZ4" s="208"/>
      <c r="TIA4" s="208"/>
      <c r="TIB4" s="208"/>
      <c r="TIC4" s="208"/>
      <c r="TID4" s="208"/>
      <c r="TIE4" s="208"/>
      <c r="TIF4" s="208"/>
      <c r="TIG4" s="208"/>
      <c r="TIH4" s="208"/>
      <c r="TII4" s="208"/>
      <c r="TIJ4" s="208"/>
      <c r="TIK4" s="208"/>
      <c r="TIL4" s="208"/>
      <c r="TIM4" s="208"/>
      <c r="TIN4" s="208"/>
      <c r="TIO4" s="208"/>
      <c r="TIP4" s="208"/>
      <c r="TIQ4" s="208"/>
      <c r="TIR4" s="208"/>
      <c r="TIS4" s="208"/>
      <c r="TIT4" s="208"/>
      <c r="TIU4" s="208"/>
      <c r="TIV4" s="208"/>
      <c r="TIW4" s="208"/>
      <c r="TIX4" s="208"/>
      <c r="TIY4" s="208"/>
      <c r="TIZ4" s="208"/>
      <c r="TJA4" s="208"/>
      <c r="TJB4" s="208"/>
      <c r="TJC4" s="208"/>
      <c r="TJD4" s="208"/>
      <c r="TJE4" s="208"/>
      <c r="TJF4" s="208"/>
      <c r="TJG4" s="208"/>
      <c r="TJH4" s="208"/>
      <c r="TJI4" s="208"/>
      <c r="TJJ4" s="208"/>
      <c r="TJK4" s="208"/>
      <c r="TJL4" s="208"/>
      <c r="TJM4" s="208"/>
      <c r="TJN4" s="208"/>
      <c r="TJO4" s="208"/>
      <c r="TJP4" s="208"/>
      <c r="TJQ4" s="208"/>
      <c r="TJR4" s="208"/>
      <c r="TJS4" s="208"/>
      <c r="TJT4" s="208"/>
      <c r="TJU4" s="208"/>
      <c r="TJV4" s="208"/>
      <c r="TJW4" s="208"/>
      <c r="TJX4" s="208"/>
      <c r="TJY4" s="208"/>
      <c r="TJZ4" s="208"/>
      <c r="TKA4" s="208"/>
      <c r="TKB4" s="208"/>
      <c r="TKC4" s="208"/>
      <c r="TKD4" s="208"/>
      <c r="TKE4" s="208"/>
      <c r="TKF4" s="208"/>
      <c r="TKG4" s="208"/>
      <c r="TKH4" s="208"/>
      <c r="TKI4" s="208"/>
      <c r="TKJ4" s="208"/>
      <c r="TKK4" s="208"/>
      <c r="TKL4" s="208"/>
      <c r="TKM4" s="208"/>
      <c r="TKN4" s="208"/>
      <c r="TKO4" s="208"/>
      <c r="TKP4" s="208"/>
      <c r="TKQ4" s="208"/>
      <c r="TKR4" s="208"/>
      <c r="TKS4" s="208"/>
      <c r="TKT4" s="208"/>
      <c r="TKU4" s="208"/>
      <c r="TKV4" s="208"/>
      <c r="TKW4" s="208"/>
      <c r="TKX4" s="208"/>
      <c r="TKY4" s="208"/>
      <c r="TKZ4" s="208"/>
      <c r="TLA4" s="208"/>
      <c r="TLB4" s="208"/>
      <c r="TLC4" s="208"/>
      <c r="TLD4" s="208"/>
      <c r="TLE4" s="208"/>
      <c r="TLF4" s="208"/>
      <c r="TLG4" s="208"/>
      <c r="TLH4" s="208"/>
      <c r="TLI4" s="208"/>
      <c r="TLJ4" s="208"/>
      <c r="TLK4" s="208"/>
      <c r="TLL4" s="208"/>
      <c r="TLM4" s="208"/>
      <c r="TLN4" s="208"/>
      <c r="TLO4" s="208"/>
      <c r="TLP4" s="208"/>
      <c r="TLQ4" s="208"/>
      <c r="TLR4" s="208"/>
      <c r="TLS4" s="208"/>
      <c r="TLT4" s="208"/>
      <c r="TLU4" s="208"/>
      <c r="TLV4" s="208"/>
      <c r="TLW4" s="208"/>
      <c r="TLX4" s="208"/>
      <c r="TLY4" s="208"/>
      <c r="TLZ4" s="208"/>
      <c r="TMA4" s="208"/>
      <c r="TMB4" s="208"/>
      <c r="TMC4" s="208"/>
      <c r="TMD4" s="208"/>
      <c r="TME4" s="208"/>
      <c r="TMF4" s="208"/>
      <c r="TMG4" s="208"/>
      <c r="TMH4" s="208"/>
      <c r="TMI4" s="208"/>
      <c r="TMJ4" s="208"/>
      <c r="TMK4" s="208"/>
      <c r="TML4" s="208"/>
      <c r="TMM4" s="208"/>
      <c r="TMN4" s="208"/>
      <c r="TMO4" s="208"/>
      <c r="TMP4" s="208"/>
      <c r="TMQ4" s="208"/>
      <c r="TMR4" s="208"/>
      <c r="TMS4" s="208"/>
      <c r="TMT4" s="208"/>
      <c r="TMU4" s="208"/>
      <c r="TMV4" s="208"/>
      <c r="TMW4" s="208"/>
      <c r="TMX4" s="208"/>
      <c r="TMY4" s="208"/>
      <c r="TMZ4" s="208"/>
      <c r="TNA4" s="208"/>
      <c r="TNB4" s="208"/>
      <c r="TNC4" s="208"/>
      <c r="TND4" s="208"/>
      <c r="TNE4" s="208"/>
      <c r="TNF4" s="208"/>
      <c r="TNG4" s="208"/>
      <c r="TNH4" s="208"/>
      <c r="TNI4" s="208"/>
      <c r="TNJ4" s="208"/>
      <c r="TNK4" s="208"/>
      <c r="TNL4" s="208"/>
      <c r="TNM4" s="208"/>
      <c r="TNN4" s="208"/>
      <c r="TNO4" s="208"/>
      <c r="TNP4" s="208"/>
      <c r="TNQ4" s="208"/>
      <c r="TNR4" s="208"/>
      <c r="TNS4" s="208"/>
      <c r="TNT4" s="208"/>
      <c r="TNU4" s="208"/>
      <c r="TNV4" s="208"/>
      <c r="TNW4" s="208"/>
      <c r="TNX4" s="208"/>
      <c r="TNY4" s="208"/>
      <c r="TNZ4" s="208"/>
      <c r="TOA4" s="208"/>
      <c r="TOB4" s="208"/>
      <c r="TOC4" s="208"/>
      <c r="TOD4" s="208"/>
      <c r="TOE4" s="208"/>
      <c r="TOF4" s="208"/>
      <c r="TOG4" s="208"/>
      <c r="TOH4" s="208"/>
      <c r="TOI4" s="208"/>
      <c r="TOJ4" s="208"/>
      <c r="TOK4" s="208"/>
      <c r="TOL4" s="208"/>
      <c r="TOM4" s="208"/>
      <c r="TON4" s="208"/>
      <c r="TOO4" s="208"/>
      <c r="TOP4" s="208"/>
      <c r="TOQ4" s="208"/>
      <c r="TOR4" s="208"/>
      <c r="TOS4" s="208"/>
      <c r="TOT4" s="208"/>
      <c r="TOU4" s="208"/>
      <c r="TOV4" s="208"/>
      <c r="TOW4" s="208"/>
      <c r="TOX4" s="208"/>
      <c r="TOY4" s="208"/>
      <c r="TOZ4" s="208"/>
      <c r="TPA4" s="208"/>
      <c r="TPB4" s="208"/>
      <c r="TPC4" s="208"/>
      <c r="TPD4" s="208"/>
      <c r="TPE4" s="208"/>
      <c r="TPF4" s="208"/>
      <c r="TPG4" s="208"/>
      <c r="TPH4" s="208"/>
      <c r="TPI4" s="208"/>
      <c r="TPJ4" s="208"/>
      <c r="TPK4" s="208"/>
      <c r="TPL4" s="208"/>
      <c r="TPM4" s="208"/>
      <c r="TPN4" s="208"/>
      <c r="TPO4" s="208"/>
      <c r="TPP4" s="208"/>
      <c r="TPQ4" s="208"/>
      <c r="TPR4" s="208"/>
      <c r="TPS4" s="208"/>
      <c r="TPT4" s="208"/>
      <c r="TPU4" s="208"/>
      <c r="TPV4" s="208"/>
      <c r="TPW4" s="208"/>
      <c r="TPX4" s="208"/>
      <c r="TPY4" s="208"/>
      <c r="TPZ4" s="208"/>
      <c r="TQA4" s="208"/>
      <c r="TQB4" s="208"/>
      <c r="TQC4" s="208"/>
      <c r="TQD4" s="208"/>
      <c r="TQE4" s="208"/>
      <c r="TQF4" s="208"/>
      <c r="TQG4" s="208"/>
      <c r="TQH4" s="208"/>
      <c r="TQI4" s="208"/>
      <c r="TQJ4" s="208"/>
      <c r="TQK4" s="208"/>
      <c r="TQL4" s="208"/>
      <c r="TQM4" s="208"/>
      <c r="TQN4" s="208"/>
      <c r="TQO4" s="208"/>
      <c r="TQP4" s="208"/>
      <c r="TQQ4" s="208"/>
      <c r="TQR4" s="208"/>
      <c r="TQS4" s="208"/>
      <c r="TQT4" s="208"/>
      <c r="TQU4" s="208"/>
      <c r="TQV4" s="208"/>
      <c r="TQW4" s="208"/>
      <c r="TQX4" s="208"/>
      <c r="TQY4" s="208"/>
      <c r="TQZ4" s="208"/>
      <c r="TRA4" s="208"/>
      <c r="TRB4" s="208"/>
      <c r="TRC4" s="208"/>
      <c r="TRD4" s="208"/>
      <c r="TRE4" s="208"/>
      <c r="TRF4" s="208"/>
      <c r="TRG4" s="208"/>
      <c r="TRH4" s="208"/>
      <c r="TRI4" s="208"/>
      <c r="TRJ4" s="208"/>
      <c r="TRK4" s="208"/>
      <c r="TRL4" s="208"/>
      <c r="TRM4" s="208"/>
      <c r="TRN4" s="208"/>
      <c r="TRO4" s="208"/>
      <c r="TRP4" s="208"/>
      <c r="TRQ4" s="208"/>
      <c r="TRR4" s="208"/>
      <c r="TRS4" s="208"/>
      <c r="TRT4" s="208"/>
      <c r="TRU4" s="208"/>
      <c r="TRV4" s="208"/>
      <c r="TRW4" s="208"/>
      <c r="TRX4" s="208"/>
      <c r="TRY4" s="208"/>
      <c r="TRZ4" s="208"/>
      <c r="TSA4" s="208"/>
      <c r="TSB4" s="208"/>
      <c r="TSC4" s="208"/>
      <c r="TSD4" s="208"/>
      <c r="TSE4" s="208"/>
      <c r="TSF4" s="208"/>
      <c r="TSG4" s="208"/>
      <c r="TSH4" s="208"/>
      <c r="TSI4" s="208"/>
      <c r="TSJ4" s="208"/>
      <c r="TSK4" s="208"/>
      <c r="TSL4" s="208"/>
      <c r="TSM4" s="208"/>
      <c r="TSN4" s="208"/>
      <c r="TSO4" s="208"/>
      <c r="TSP4" s="208"/>
      <c r="TSQ4" s="208"/>
      <c r="TSR4" s="208"/>
      <c r="TSS4" s="208"/>
      <c r="TST4" s="208"/>
      <c r="TSU4" s="208"/>
      <c r="TSV4" s="208"/>
      <c r="TSW4" s="208"/>
      <c r="TSX4" s="208"/>
      <c r="TSY4" s="208"/>
      <c r="TSZ4" s="208"/>
      <c r="TTA4" s="208"/>
      <c r="TTB4" s="208"/>
      <c r="TTC4" s="208"/>
      <c r="TTD4" s="208"/>
      <c r="TTE4" s="208"/>
      <c r="TTF4" s="208"/>
      <c r="TTG4" s="208"/>
      <c r="TTH4" s="208"/>
      <c r="TTI4" s="208"/>
      <c r="TTJ4" s="208"/>
      <c r="TTK4" s="208"/>
      <c r="TTL4" s="208"/>
      <c r="TTM4" s="208"/>
      <c r="TTN4" s="208"/>
      <c r="TTO4" s="208"/>
      <c r="TTP4" s="208"/>
      <c r="TTQ4" s="208"/>
      <c r="TTR4" s="208"/>
      <c r="TTS4" s="208"/>
      <c r="TTT4" s="208"/>
      <c r="TTU4" s="208"/>
      <c r="TTV4" s="208"/>
      <c r="TTW4" s="208"/>
      <c r="TTX4" s="208"/>
      <c r="TTY4" s="208"/>
      <c r="TTZ4" s="208"/>
      <c r="TUA4" s="208"/>
      <c r="TUB4" s="208"/>
      <c r="TUC4" s="208"/>
      <c r="TUD4" s="208"/>
      <c r="TUE4" s="208"/>
      <c r="TUF4" s="208"/>
      <c r="TUG4" s="208"/>
      <c r="TUH4" s="208"/>
      <c r="TUI4" s="208"/>
      <c r="TUJ4" s="208"/>
      <c r="TUK4" s="208"/>
      <c r="TUL4" s="208"/>
      <c r="TUM4" s="208"/>
      <c r="TUN4" s="208"/>
      <c r="TUO4" s="208"/>
      <c r="TUP4" s="208"/>
      <c r="TUQ4" s="208"/>
      <c r="TUR4" s="208"/>
      <c r="TUS4" s="208"/>
      <c r="TUT4" s="208"/>
      <c r="TUU4" s="208"/>
      <c r="TUV4" s="208"/>
      <c r="TUW4" s="208"/>
      <c r="TUX4" s="208"/>
      <c r="TUY4" s="208"/>
      <c r="TUZ4" s="208"/>
      <c r="TVA4" s="208"/>
      <c r="TVB4" s="208"/>
      <c r="TVC4" s="208"/>
      <c r="TVD4" s="208"/>
      <c r="TVE4" s="208"/>
      <c r="TVF4" s="208"/>
      <c r="TVG4" s="208"/>
      <c r="TVH4" s="208"/>
      <c r="TVI4" s="208"/>
      <c r="TVJ4" s="208"/>
      <c r="TVK4" s="208"/>
      <c r="TVL4" s="208"/>
      <c r="TVM4" s="208"/>
      <c r="TVN4" s="208"/>
      <c r="TVO4" s="208"/>
      <c r="TVP4" s="208"/>
      <c r="TVQ4" s="208"/>
      <c r="TVR4" s="208"/>
      <c r="TVS4" s="208"/>
      <c r="TVT4" s="208"/>
      <c r="TVU4" s="208"/>
      <c r="TVV4" s="208"/>
      <c r="TVW4" s="208"/>
      <c r="TVX4" s="208"/>
      <c r="TVY4" s="208"/>
      <c r="TVZ4" s="208"/>
      <c r="TWA4" s="208"/>
      <c r="TWB4" s="208"/>
      <c r="TWC4" s="208"/>
      <c r="TWD4" s="208"/>
      <c r="TWE4" s="208"/>
      <c r="TWF4" s="208"/>
      <c r="TWG4" s="208"/>
      <c r="TWH4" s="208"/>
      <c r="TWI4" s="208"/>
      <c r="TWJ4" s="208"/>
      <c r="TWK4" s="208"/>
      <c r="TWL4" s="208"/>
      <c r="TWM4" s="208"/>
      <c r="TWN4" s="208"/>
      <c r="TWO4" s="208"/>
      <c r="TWP4" s="208"/>
      <c r="TWQ4" s="208"/>
      <c r="TWR4" s="208"/>
      <c r="TWS4" s="208"/>
      <c r="TWT4" s="208"/>
      <c r="TWU4" s="208"/>
      <c r="TWV4" s="208"/>
      <c r="TWW4" s="208"/>
      <c r="TWX4" s="208"/>
      <c r="TWY4" s="208"/>
      <c r="TWZ4" s="208"/>
      <c r="TXA4" s="208"/>
      <c r="TXB4" s="208"/>
      <c r="TXC4" s="208"/>
      <c r="TXD4" s="208"/>
      <c r="TXE4" s="208"/>
      <c r="TXF4" s="208"/>
      <c r="TXG4" s="208"/>
      <c r="TXH4" s="208"/>
      <c r="TXI4" s="208"/>
      <c r="TXJ4" s="208"/>
      <c r="TXK4" s="208"/>
      <c r="TXL4" s="208"/>
      <c r="TXM4" s="208"/>
      <c r="TXN4" s="208"/>
      <c r="TXO4" s="208"/>
      <c r="TXP4" s="208"/>
      <c r="TXQ4" s="208"/>
      <c r="TXR4" s="208"/>
      <c r="TXS4" s="208"/>
      <c r="TXT4" s="208"/>
      <c r="TXU4" s="208"/>
      <c r="TXV4" s="208"/>
      <c r="TXW4" s="208"/>
      <c r="TXX4" s="208"/>
      <c r="TXY4" s="208"/>
      <c r="TXZ4" s="208"/>
      <c r="TYA4" s="208"/>
      <c r="TYB4" s="208"/>
      <c r="TYC4" s="208"/>
      <c r="TYD4" s="208"/>
      <c r="TYE4" s="208"/>
      <c r="TYF4" s="208"/>
      <c r="TYG4" s="208"/>
      <c r="TYH4" s="208"/>
      <c r="TYI4" s="208"/>
      <c r="TYJ4" s="208"/>
      <c r="TYK4" s="208"/>
      <c r="TYL4" s="208"/>
      <c r="TYM4" s="208"/>
      <c r="TYN4" s="208"/>
      <c r="TYO4" s="208"/>
      <c r="TYP4" s="208"/>
      <c r="TYQ4" s="208"/>
      <c r="TYR4" s="208"/>
      <c r="TYS4" s="208"/>
      <c r="TYT4" s="208"/>
      <c r="TYU4" s="208"/>
      <c r="TYV4" s="208"/>
      <c r="TYW4" s="208"/>
      <c r="TYX4" s="208"/>
      <c r="TYY4" s="208"/>
      <c r="TYZ4" s="208"/>
      <c r="TZA4" s="208"/>
      <c r="TZB4" s="208"/>
      <c r="TZC4" s="208"/>
      <c r="TZD4" s="208"/>
      <c r="TZE4" s="208"/>
      <c r="TZF4" s="208"/>
      <c r="TZG4" s="208"/>
      <c r="TZH4" s="208"/>
      <c r="TZI4" s="208"/>
      <c r="TZJ4" s="208"/>
      <c r="TZK4" s="208"/>
      <c r="TZL4" s="208"/>
      <c r="TZM4" s="208"/>
      <c r="TZN4" s="208"/>
      <c r="TZO4" s="208"/>
      <c r="TZP4" s="208"/>
      <c r="TZQ4" s="208"/>
      <c r="TZR4" s="208"/>
      <c r="TZS4" s="208"/>
      <c r="TZT4" s="208"/>
      <c r="TZU4" s="208"/>
      <c r="TZV4" s="208"/>
      <c r="TZW4" s="208"/>
      <c r="TZX4" s="208"/>
      <c r="TZY4" s="208"/>
      <c r="TZZ4" s="208"/>
      <c r="UAA4" s="208"/>
      <c r="UAB4" s="208"/>
      <c r="UAC4" s="208"/>
      <c r="UAD4" s="208"/>
      <c r="UAE4" s="208"/>
      <c r="UAF4" s="208"/>
      <c r="UAG4" s="208"/>
      <c r="UAH4" s="208"/>
      <c r="UAI4" s="208"/>
      <c r="UAJ4" s="208"/>
      <c r="UAK4" s="208"/>
      <c r="UAL4" s="208"/>
      <c r="UAM4" s="208"/>
      <c r="UAN4" s="208"/>
      <c r="UAO4" s="208"/>
      <c r="UAP4" s="208"/>
      <c r="UAQ4" s="208"/>
      <c r="UAR4" s="208"/>
      <c r="UAS4" s="208"/>
      <c r="UAT4" s="208"/>
      <c r="UAU4" s="208"/>
      <c r="UAV4" s="208"/>
      <c r="UAW4" s="208"/>
      <c r="UAX4" s="208"/>
      <c r="UAY4" s="208"/>
      <c r="UAZ4" s="208"/>
      <c r="UBA4" s="208"/>
      <c r="UBB4" s="208"/>
      <c r="UBC4" s="208"/>
      <c r="UBD4" s="208"/>
      <c r="UBE4" s="208"/>
      <c r="UBF4" s="208"/>
      <c r="UBG4" s="208"/>
      <c r="UBH4" s="208"/>
      <c r="UBI4" s="208"/>
      <c r="UBJ4" s="208"/>
      <c r="UBK4" s="208"/>
      <c r="UBL4" s="208"/>
      <c r="UBM4" s="208"/>
      <c r="UBN4" s="208"/>
      <c r="UBO4" s="208"/>
      <c r="UBP4" s="208"/>
      <c r="UBQ4" s="208"/>
      <c r="UBR4" s="208"/>
      <c r="UBS4" s="208"/>
      <c r="UBT4" s="208"/>
      <c r="UBU4" s="208"/>
      <c r="UBV4" s="208"/>
      <c r="UBW4" s="208"/>
      <c r="UBX4" s="208"/>
      <c r="UBY4" s="208"/>
      <c r="UBZ4" s="208"/>
      <c r="UCA4" s="208"/>
      <c r="UCB4" s="208"/>
      <c r="UCC4" s="208"/>
      <c r="UCD4" s="208"/>
      <c r="UCE4" s="208"/>
      <c r="UCF4" s="208"/>
      <c r="UCG4" s="208"/>
      <c r="UCH4" s="208"/>
      <c r="UCI4" s="208"/>
      <c r="UCJ4" s="208"/>
      <c r="UCK4" s="208"/>
      <c r="UCL4" s="208"/>
      <c r="UCM4" s="208"/>
      <c r="UCN4" s="208"/>
      <c r="UCO4" s="208"/>
      <c r="UCP4" s="208"/>
      <c r="UCQ4" s="208"/>
      <c r="UCR4" s="208"/>
      <c r="UCS4" s="208"/>
      <c r="UCT4" s="208"/>
      <c r="UCU4" s="208"/>
      <c r="UCV4" s="208"/>
      <c r="UCW4" s="208"/>
      <c r="UCX4" s="208"/>
      <c r="UCY4" s="208"/>
      <c r="UCZ4" s="208"/>
      <c r="UDA4" s="208"/>
      <c r="UDB4" s="208"/>
      <c r="UDC4" s="208"/>
      <c r="UDD4" s="208"/>
      <c r="UDE4" s="208"/>
      <c r="UDF4" s="208"/>
      <c r="UDG4" s="208"/>
      <c r="UDH4" s="208"/>
      <c r="UDI4" s="208"/>
      <c r="UDJ4" s="208"/>
      <c r="UDK4" s="208"/>
      <c r="UDL4" s="208"/>
      <c r="UDM4" s="208"/>
      <c r="UDN4" s="208"/>
      <c r="UDO4" s="208"/>
      <c r="UDP4" s="208"/>
      <c r="UDQ4" s="208"/>
      <c r="UDR4" s="208"/>
      <c r="UDS4" s="208"/>
      <c r="UDT4" s="208"/>
      <c r="UDU4" s="208"/>
      <c r="UDV4" s="208"/>
      <c r="UDW4" s="208"/>
      <c r="UDX4" s="208"/>
      <c r="UDY4" s="208"/>
      <c r="UDZ4" s="208"/>
      <c r="UEA4" s="208"/>
      <c r="UEB4" s="208"/>
      <c r="UEC4" s="208"/>
      <c r="UED4" s="208"/>
      <c r="UEE4" s="208"/>
      <c r="UEF4" s="208"/>
      <c r="UEG4" s="208"/>
      <c r="UEH4" s="208"/>
      <c r="UEI4" s="208"/>
      <c r="UEJ4" s="208"/>
      <c r="UEK4" s="208"/>
      <c r="UEL4" s="208"/>
      <c r="UEM4" s="208"/>
      <c r="UEN4" s="208"/>
      <c r="UEO4" s="208"/>
      <c r="UEP4" s="208"/>
      <c r="UEQ4" s="208"/>
      <c r="UER4" s="208"/>
      <c r="UES4" s="208"/>
      <c r="UET4" s="208"/>
      <c r="UEU4" s="208"/>
      <c r="UEV4" s="208"/>
      <c r="UEW4" s="208"/>
      <c r="UEX4" s="208"/>
      <c r="UEY4" s="208"/>
      <c r="UEZ4" s="208"/>
      <c r="UFA4" s="208"/>
      <c r="UFB4" s="208"/>
      <c r="UFC4" s="208"/>
      <c r="UFD4" s="208"/>
      <c r="UFE4" s="208"/>
      <c r="UFF4" s="208"/>
      <c r="UFG4" s="208"/>
      <c r="UFH4" s="208"/>
      <c r="UFI4" s="208"/>
      <c r="UFJ4" s="208"/>
      <c r="UFK4" s="208"/>
      <c r="UFL4" s="208"/>
      <c r="UFM4" s="208"/>
      <c r="UFN4" s="208"/>
      <c r="UFO4" s="208"/>
      <c r="UFP4" s="208"/>
      <c r="UFQ4" s="208"/>
      <c r="UFR4" s="208"/>
      <c r="UFS4" s="208"/>
      <c r="UFT4" s="208"/>
      <c r="UFU4" s="208"/>
      <c r="UFV4" s="208"/>
      <c r="UFW4" s="208"/>
      <c r="UFX4" s="208"/>
      <c r="UFY4" s="208"/>
      <c r="UFZ4" s="208"/>
      <c r="UGA4" s="208"/>
      <c r="UGB4" s="208"/>
      <c r="UGC4" s="208"/>
      <c r="UGD4" s="208"/>
      <c r="UGE4" s="208"/>
      <c r="UGF4" s="208"/>
      <c r="UGG4" s="208"/>
      <c r="UGH4" s="208"/>
      <c r="UGI4" s="208"/>
      <c r="UGJ4" s="208"/>
      <c r="UGK4" s="208"/>
      <c r="UGL4" s="208"/>
      <c r="UGM4" s="208"/>
      <c r="UGN4" s="208"/>
      <c r="UGO4" s="208"/>
      <c r="UGP4" s="208"/>
      <c r="UGQ4" s="208"/>
      <c r="UGR4" s="208"/>
      <c r="UGS4" s="208"/>
      <c r="UGT4" s="208"/>
      <c r="UGU4" s="208"/>
      <c r="UGV4" s="208"/>
      <c r="UGW4" s="208"/>
      <c r="UGX4" s="208"/>
      <c r="UGY4" s="208"/>
      <c r="UGZ4" s="208"/>
      <c r="UHA4" s="208"/>
      <c r="UHB4" s="208"/>
      <c r="UHC4" s="208"/>
      <c r="UHD4" s="208"/>
      <c r="UHE4" s="208"/>
      <c r="UHF4" s="208"/>
      <c r="UHG4" s="208"/>
      <c r="UHH4" s="208"/>
      <c r="UHI4" s="208"/>
      <c r="UHJ4" s="208"/>
      <c r="UHK4" s="208"/>
      <c r="UHL4" s="208"/>
      <c r="UHM4" s="208"/>
      <c r="UHN4" s="208"/>
      <c r="UHO4" s="208"/>
      <c r="UHP4" s="208"/>
      <c r="UHQ4" s="208"/>
      <c r="UHR4" s="208"/>
      <c r="UHS4" s="208"/>
      <c r="UHT4" s="208"/>
      <c r="UHU4" s="208"/>
      <c r="UHV4" s="208"/>
      <c r="UHW4" s="208"/>
      <c r="UHX4" s="208"/>
      <c r="UHY4" s="208"/>
      <c r="UHZ4" s="208"/>
      <c r="UIA4" s="208"/>
      <c r="UIB4" s="208"/>
      <c r="UIC4" s="208"/>
      <c r="UID4" s="208"/>
      <c r="UIE4" s="208"/>
      <c r="UIF4" s="208"/>
      <c r="UIG4" s="208"/>
      <c r="UIH4" s="208"/>
      <c r="UII4" s="208"/>
      <c r="UIJ4" s="208"/>
      <c r="UIK4" s="208"/>
      <c r="UIL4" s="208"/>
      <c r="UIM4" s="208"/>
      <c r="UIN4" s="208"/>
      <c r="UIO4" s="208"/>
      <c r="UIP4" s="208"/>
      <c r="UIQ4" s="208"/>
      <c r="UIR4" s="208"/>
      <c r="UIS4" s="208"/>
      <c r="UIT4" s="208"/>
      <c r="UIU4" s="208"/>
      <c r="UIV4" s="208"/>
      <c r="UIW4" s="208"/>
      <c r="UIX4" s="208"/>
      <c r="UIY4" s="208"/>
      <c r="UIZ4" s="208"/>
      <c r="UJA4" s="208"/>
      <c r="UJB4" s="208"/>
      <c r="UJC4" s="208"/>
      <c r="UJD4" s="208"/>
      <c r="UJE4" s="208"/>
      <c r="UJF4" s="208"/>
      <c r="UJG4" s="208"/>
      <c r="UJH4" s="208"/>
      <c r="UJI4" s="208"/>
      <c r="UJJ4" s="208"/>
      <c r="UJK4" s="208"/>
      <c r="UJL4" s="208"/>
      <c r="UJM4" s="208"/>
      <c r="UJN4" s="208"/>
      <c r="UJO4" s="208"/>
      <c r="UJP4" s="208"/>
      <c r="UJQ4" s="208"/>
      <c r="UJR4" s="208"/>
      <c r="UJS4" s="208"/>
      <c r="UJT4" s="208"/>
      <c r="UJU4" s="208"/>
      <c r="UJV4" s="208"/>
      <c r="UJW4" s="208"/>
      <c r="UJX4" s="208"/>
      <c r="UJY4" s="208"/>
      <c r="UJZ4" s="208"/>
      <c r="UKA4" s="208"/>
      <c r="UKB4" s="208"/>
      <c r="UKC4" s="208"/>
      <c r="UKD4" s="208"/>
      <c r="UKE4" s="208"/>
      <c r="UKF4" s="208"/>
      <c r="UKG4" s="208"/>
      <c r="UKH4" s="208"/>
      <c r="UKI4" s="208"/>
      <c r="UKJ4" s="208"/>
      <c r="UKK4" s="208"/>
      <c r="UKL4" s="208"/>
      <c r="UKM4" s="208"/>
      <c r="UKN4" s="208"/>
      <c r="UKO4" s="208"/>
      <c r="UKP4" s="208"/>
      <c r="UKQ4" s="208"/>
      <c r="UKR4" s="208"/>
      <c r="UKS4" s="208"/>
      <c r="UKT4" s="208"/>
      <c r="UKU4" s="208"/>
      <c r="UKV4" s="208"/>
      <c r="UKW4" s="208"/>
      <c r="UKX4" s="208"/>
      <c r="UKY4" s="208"/>
      <c r="UKZ4" s="208"/>
      <c r="ULA4" s="208"/>
      <c r="ULB4" s="208"/>
      <c r="ULC4" s="208"/>
      <c r="ULD4" s="208"/>
      <c r="ULE4" s="208"/>
      <c r="ULF4" s="208"/>
      <c r="ULG4" s="208"/>
      <c r="ULH4" s="208"/>
      <c r="ULI4" s="208"/>
      <c r="ULJ4" s="208"/>
      <c r="ULK4" s="208"/>
      <c r="ULL4" s="208"/>
      <c r="ULM4" s="208"/>
      <c r="ULN4" s="208"/>
      <c r="ULO4" s="208"/>
      <c r="ULP4" s="208"/>
      <c r="ULQ4" s="208"/>
      <c r="ULR4" s="208"/>
      <c r="ULS4" s="208"/>
      <c r="ULT4" s="208"/>
      <c r="ULU4" s="208"/>
      <c r="ULV4" s="208"/>
      <c r="ULW4" s="208"/>
      <c r="ULX4" s="208"/>
      <c r="ULY4" s="208"/>
      <c r="ULZ4" s="208"/>
      <c r="UMA4" s="208"/>
      <c r="UMB4" s="208"/>
      <c r="UMC4" s="208"/>
      <c r="UMD4" s="208"/>
      <c r="UME4" s="208"/>
      <c r="UMF4" s="208"/>
      <c r="UMG4" s="208"/>
      <c r="UMH4" s="208"/>
      <c r="UMI4" s="208"/>
      <c r="UMJ4" s="208"/>
      <c r="UMK4" s="208"/>
      <c r="UML4" s="208"/>
      <c r="UMM4" s="208"/>
      <c r="UMN4" s="208"/>
      <c r="UMO4" s="208"/>
      <c r="UMP4" s="208"/>
      <c r="UMQ4" s="208"/>
      <c r="UMR4" s="208"/>
      <c r="UMS4" s="208"/>
      <c r="UMT4" s="208"/>
      <c r="UMU4" s="208"/>
      <c r="UMV4" s="208"/>
      <c r="UMW4" s="208"/>
      <c r="UMX4" s="208"/>
      <c r="UMY4" s="208"/>
      <c r="UMZ4" s="208"/>
      <c r="UNA4" s="208"/>
      <c r="UNB4" s="208"/>
      <c r="UNC4" s="208"/>
      <c r="UND4" s="208"/>
      <c r="UNE4" s="208"/>
      <c r="UNF4" s="208"/>
      <c r="UNG4" s="208"/>
      <c r="UNH4" s="208"/>
      <c r="UNI4" s="208"/>
      <c r="UNJ4" s="208"/>
      <c r="UNK4" s="208"/>
      <c r="UNL4" s="208"/>
      <c r="UNM4" s="208"/>
      <c r="UNN4" s="208"/>
      <c r="UNO4" s="208"/>
      <c r="UNP4" s="208"/>
      <c r="UNQ4" s="208"/>
      <c r="UNR4" s="208"/>
      <c r="UNS4" s="208"/>
      <c r="UNT4" s="208"/>
      <c r="UNU4" s="208"/>
      <c r="UNV4" s="208"/>
      <c r="UNW4" s="208"/>
      <c r="UNX4" s="208"/>
      <c r="UNY4" s="208"/>
      <c r="UNZ4" s="208"/>
      <c r="UOA4" s="208"/>
      <c r="UOB4" s="208"/>
      <c r="UOC4" s="208"/>
      <c r="UOD4" s="208"/>
      <c r="UOE4" s="208"/>
      <c r="UOF4" s="208"/>
      <c r="UOG4" s="208"/>
      <c r="UOH4" s="208"/>
      <c r="UOI4" s="208"/>
      <c r="UOJ4" s="208"/>
      <c r="UOK4" s="208"/>
      <c r="UOL4" s="208"/>
      <c r="UOM4" s="208"/>
      <c r="UON4" s="208"/>
      <c r="UOO4" s="208"/>
      <c r="UOP4" s="208"/>
      <c r="UOQ4" s="208"/>
      <c r="UOR4" s="208"/>
      <c r="UOS4" s="208"/>
      <c r="UOT4" s="208"/>
      <c r="UOU4" s="208"/>
      <c r="UOV4" s="208"/>
      <c r="UOW4" s="208"/>
      <c r="UOX4" s="208"/>
      <c r="UOY4" s="208"/>
      <c r="UOZ4" s="208"/>
      <c r="UPA4" s="208"/>
      <c r="UPB4" s="208"/>
      <c r="UPC4" s="208"/>
      <c r="UPD4" s="208"/>
      <c r="UPE4" s="208"/>
      <c r="UPF4" s="208"/>
      <c r="UPG4" s="208"/>
      <c r="UPH4" s="208"/>
      <c r="UPI4" s="208"/>
      <c r="UPJ4" s="208"/>
      <c r="UPK4" s="208"/>
      <c r="UPL4" s="208"/>
      <c r="UPM4" s="208"/>
      <c r="UPN4" s="208"/>
      <c r="UPO4" s="208"/>
      <c r="UPP4" s="208"/>
      <c r="UPQ4" s="208"/>
      <c r="UPR4" s="208"/>
      <c r="UPS4" s="208"/>
      <c r="UPT4" s="208"/>
      <c r="UPU4" s="208"/>
      <c r="UPV4" s="208"/>
      <c r="UPW4" s="208"/>
      <c r="UPX4" s="208"/>
      <c r="UPY4" s="208"/>
      <c r="UPZ4" s="208"/>
      <c r="UQA4" s="208"/>
      <c r="UQB4" s="208"/>
      <c r="UQC4" s="208"/>
      <c r="UQD4" s="208"/>
      <c r="UQE4" s="208"/>
      <c r="UQF4" s="208"/>
      <c r="UQG4" s="208"/>
      <c r="UQH4" s="208"/>
      <c r="UQI4" s="208"/>
      <c r="UQJ4" s="208"/>
      <c r="UQK4" s="208"/>
      <c r="UQL4" s="208"/>
      <c r="UQM4" s="208"/>
      <c r="UQN4" s="208"/>
      <c r="UQO4" s="208"/>
      <c r="UQP4" s="208"/>
      <c r="UQQ4" s="208"/>
      <c r="UQR4" s="208"/>
      <c r="UQS4" s="208"/>
      <c r="UQT4" s="208"/>
      <c r="UQU4" s="208"/>
      <c r="UQV4" s="208"/>
      <c r="UQW4" s="208"/>
      <c r="UQX4" s="208"/>
      <c r="UQY4" s="208"/>
      <c r="UQZ4" s="208"/>
      <c r="URA4" s="208"/>
      <c r="URB4" s="208"/>
      <c r="URC4" s="208"/>
      <c r="URD4" s="208"/>
      <c r="URE4" s="208"/>
      <c r="URF4" s="208"/>
      <c r="URG4" s="208"/>
      <c r="URH4" s="208"/>
      <c r="URI4" s="208"/>
      <c r="URJ4" s="208"/>
      <c r="URK4" s="208"/>
      <c r="URL4" s="208"/>
      <c r="URM4" s="208"/>
      <c r="URN4" s="208"/>
      <c r="URO4" s="208"/>
      <c r="URP4" s="208"/>
      <c r="URQ4" s="208"/>
      <c r="URR4" s="208"/>
      <c r="URS4" s="208"/>
      <c r="URT4" s="208"/>
      <c r="URU4" s="208"/>
      <c r="URV4" s="208"/>
      <c r="URW4" s="208"/>
      <c r="URX4" s="208"/>
      <c r="URY4" s="208"/>
      <c r="URZ4" s="208"/>
      <c r="USA4" s="208"/>
      <c r="USB4" s="208"/>
      <c r="USC4" s="208"/>
      <c r="USD4" s="208"/>
      <c r="USE4" s="208"/>
      <c r="USF4" s="208"/>
      <c r="USG4" s="208"/>
      <c r="USH4" s="208"/>
      <c r="USI4" s="208"/>
      <c r="USJ4" s="208"/>
      <c r="USK4" s="208"/>
      <c r="USL4" s="208"/>
      <c r="USM4" s="208"/>
      <c r="USN4" s="208"/>
      <c r="USO4" s="208"/>
      <c r="USP4" s="208"/>
      <c r="USQ4" s="208"/>
      <c r="USR4" s="208"/>
      <c r="USS4" s="208"/>
      <c r="UST4" s="208"/>
      <c r="USU4" s="208"/>
      <c r="USV4" s="208"/>
      <c r="USW4" s="208"/>
      <c r="USX4" s="208"/>
      <c r="USY4" s="208"/>
      <c r="USZ4" s="208"/>
      <c r="UTA4" s="208"/>
      <c r="UTB4" s="208"/>
      <c r="UTC4" s="208"/>
      <c r="UTD4" s="208"/>
      <c r="UTE4" s="208"/>
      <c r="UTF4" s="208"/>
      <c r="UTG4" s="208"/>
      <c r="UTH4" s="208"/>
      <c r="UTI4" s="208"/>
      <c r="UTJ4" s="208"/>
      <c r="UTK4" s="208"/>
      <c r="UTL4" s="208"/>
      <c r="UTM4" s="208"/>
      <c r="UTN4" s="208"/>
      <c r="UTO4" s="208"/>
      <c r="UTP4" s="208"/>
      <c r="UTQ4" s="208"/>
      <c r="UTR4" s="208"/>
      <c r="UTS4" s="208"/>
      <c r="UTT4" s="208"/>
      <c r="UTU4" s="208"/>
      <c r="UTV4" s="208"/>
      <c r="UTW4" s="208"/>
      <c r="UTX4" s="208"/>
      <c r="UTY4" s="208"/>
      <c r="UTZ4" s="208"/>
      <c r="UUA4" s="208"/>
      <c r="UUB4" s="208"/>
      <c r="UUC4" s="208"/>
      <c r="UUD4" s="208"/>
      <c r="UUE4" s="208"/>
      <c r="UUF4" s="208"/>
      <c r="UUG4" s="208"/>
      <c r="UUH4" s="208"/>
      <c r="UUI4" s="208"/>
      <c r="UUJ4" s="208"/>
      <c r="UUK4" s="208"/>
      <c r="UUL4" s="208"/>
      <c r="UUM4" s="208"/>
      <c r="UUN4" s="208"/>
      <c r="UUO4" s="208"/>
      <c r="UUP4" s="208"/>
      <c r="UUQ4" s="208"/>
      <c r="UUR4" s="208"/>
      <c r="UUS4" s="208"/>
      <c r="UUT4" s="208"/>
      <c r="UUU4" s="208"/>
      <c r="UUV4" s="208"/>
      <c r="UUW4" s="208"/>
      <c r="UUX4" s="208"/>
      <c r="UUY4" s="208"/>
      <c r="UUZ4" s="208"/>
      <c r="UVA4" s="208"/>
      <c r="UVB4" s="208"/>
      <c r="UVC4" s="208"/>
      <c r="UVD4" s="208"/>
      <c r="UVE4" s="208"/>
      <c r="UVF4" s="208"/>
      <c r="UVG4" s="208"/>
      <c r="UVH4" s="208"/>
      <c r="UVI4" s="208"/>
      <c r="UVJ4" s="208"/>
      <c r="UVK4" s="208"/>
      <c r="UVL4" s="208"/>
      <c r="UVM4" s="208"/>
      <c r="UVN4" s="208"/>
      <c r="UVO4" s="208"/>
      <c r="UVP4" s="208"/>
      <c r="UVQ4" s="208"/>
      <c r="UVR4" s="208"/>
      <c r="UVS4" s="208"/>
      <c r="UVT4" s="208"/>
      <c r="UVU4" s="208"/>
      <c r="UVV4" s="208"/>
      <c r="UVW4" s="208"/>
      <c r="UVX4" s="208"/>
      <c r="UVY4" s="208"/>
      <c r="UVZ4" s="208"/>
      <c r="UWA4" s="208"/>
      <c r="UWB4" s="208"/>
      <c r="UWC4" s="208"/>
      <c r="UWD4" s="208"/>
      <c r="UWE4" s="208"/>
      <c r="UWF4" s="208"/>
      <c r="UWG4" s="208"/>
      <c r="UWH4" s="208"/>
      <c r="UWI4" s="208"/>
      <c r="UWJ4" s="208"/>
      <c r="UWK4" s="208"/>
      <c r="UWL4" s="208"/>
      <c r="UWM4" s="208"/>
      <c r="UWN4" s="208"/>
      <c r="UWO4" s="208"/>
      <c r="UWP4" s="208"/>
      <c r="UWQ4" s="208"/>
      <c r="UWR4" s="208"/>
      <c r="UWS4" s="208"/>
      <c r="UWT4" s="208"/>
      <c r="UWU4" s="208"/>
      <c r="UWV4" s="208"/>
      <c r="UWW4" s="208"/>
      <c r="UWX4" s="208"/>
      <c r="UWY4" s="208"/>
      <c r="UWZ4" s="208"/>
      <c r="UXA4" s="208"/>
      <c r="UXB4" s="208"/>
      <c r="UXC4" s="208"/>
      <c r="UXD4" s="208"/>
      <c r="UXE4" s="208"/>
      <c r="UXF4" s="208"/>
      <c r="UXG4" s="208"/>
      <c r="UXH4" s="208"/>
      <c r="UXI4" s="208"/>
      <c r="UXJ4" s="208"/>
      <c r="UXK4" s="208"/>
      <c r="UXL4" s="208"/>
      <c r="UXM4" s="208"/>
      <c r="UXN4" s="208"/>
      <c r="UXO4" s="208"/>
      <c r="UXP4" s="208"/>
      <c r="UXQ4" s="208"/>
      <c r="UXR4" s="208"/>
      <c r="UXS4" s="208"/>
      <c r="UXT4" s="208"/>
      <c r="UXU4" s="208"/>
      <c r="UXV4" s="208"/>
      <c r="UXW4" s="208"/>
      <c r="UXX4" s="208"/>
      <c r="UXY4" s="208"/>
      <c r="UXZ4" s="208"/>
      <c r="UYA4" s="208"/>
      <c r="UYB4" s="208"/>
      <c r="UYC4" s="208"/>
      <c r="UYD4" s="208"/>
      <c r="UYE4" s="208"/>
      <c r="UYF4" s="208"/>
      <c r="UYG4" s="208"/>
      <c r="UYH4" s="208"/>
      <c r="UYI4" s="208"/>
      <c r="UYJ4" s="208"/>
      <c r="UYK4" s="208"/>
      <c r="UYL4" s="208"/>
      <c r="UYM4" s="208"/>
      <c r="UYN4" s="208"/>
      <c r="UYO4" s="208"/>
      <c r="UYP4" s="208"/>
      <c r="UYQ4" s="208"/>
      <c r="UYR4" s="208"/>
      <c r="UYS4" s="208"/>
      <c r="UYT4" s="208"/>
      <c r="UYU4" s="208"/>
      <c r="UYV4" s="208"/>
      <c r="UYW4" s="208"/>
      <c r="UYX4" s="208"/>
      <c r="UYY4" s="208"/>
      <c r="UYZ4" s="208"/>
      <c r="UZA4" s="208"/>
      <c r="UZB4" s="208"/>
      <c r="UZC4" s="208"/>
      <c r="UZD4" s="208"/>
      <c r="UZE4" s="208"/>
      <c r="UZF4" s="208"/>
      <c r="UZG4" s="208"/>
      <c r="UZH4" s="208"/>
      <c r="UZI4" s="208"/>
      <c r="UZJ4" s="208"/>
      <c r="UZK4" s="208"/>
      <c r="UZL4" s="208"/>
      <c r="UZM4" s="208"/>
      <c r="UZN4" s="208"/>
      <c r="UZO4" s="208"/>
      <c r="UZP4" s="208"/>
      <c r="UZQ4" s="208"/>
      <c r="UZR4" s="208"/>
      <c r="UZS4" s="208"/>
      <c r="UZT4" s="208"/>
      <c r="UZU4" s="208"/>
      <c r="UZV4" s="208"/>
      <c r="UZW4" s="208"/>
      <c r="UZX4" s="208"/>
      <c r="UZY4" s="208"/>
      <c r="UZZ4" s="208"/>
      <c r="VAA4" s="208"/>
      <c r="VAB4" s="208"/>
      <c r="VAC4" s="208"/>
      <c r="VAD4" s="208"/>
      <c r="VAE4" s="208"/>
      <c r="VAF4" s="208"/>
      <c r="VAG4" s="208"/>
      <c r="VAH4" s="208"/>
      <c r="VAI4" s="208"/>
      <c r="VAJ4" s="208"/>
      <c r="VAK4" s="208"/>
      <c r="VAL4" s="208"/>
      <c r="VAM4" s="208"/>
      <c r="VAN4" s="208"/>
      <c r="VAO4" s="208"/>
      <c r="VAP4" s="208"/>
      <c r="VAQ4" s="208"/>
      <c r="VAR4" s="208"/>
      <c r="VAS4" s="208"/>
      <c r="VAT4" s="208"/>
      <c r="VAU4" s="208"/>
      <c r="VAV4" s="208"/>
      <c r="VAW4" s="208"/>
      <c r="VAX4" s="208"/>
      <c r="VAY4" s="208"/>
      <c r="VAZ4" s="208"/>
      <c r="VBA4" s="208"/>
      <c r="VBB4" s="208"/>
      <c r="VBC4" s="208"/>
      <c r="VBD4" s="208"/>
      <c r="VBE4" s="208"/>
      <c r="VBF4" s="208"/>
      <c r="VBG4" s="208"/>
      <c r="VBH4" s="208"/>
      <c r="VBI4" s="208"/>
      <c r="VBJ4" s="208"/>
      <c r="VBK4" s="208"/>
      <c r="VBL4" s="208"/>
      <c r="VBM4" s="208"/>
      <c r="VBN4" s="208"/>
      <c r="VBO4" s="208"/>
      <c r="VBP4" s="208"/>
      <c r="VBQ4" s="208"/>
      <c r="VBR4" s="208"/>
      <c r="VBS4" s="208"/>
      <c r="VBT4" s="208"/>
      <c r="VBU4" s="208"/>
      <c r="VBV4" s="208"/>
      <c r="VBW4" s="208"/>
      <c r="VBX4" s="208"/>
      <c r="VBY4" s="208"/>
      <c r="VBZ4" s="208"/>
      <c r="VCA4" s="208"/>
      <c r="VCB4" s="208"/>
      <c r="VCC4" s="208"/>
      <c r="VCD4" s="208"/>
      <c r="VCE4" s="208"/>
      <c r="VCF4" s="208"/>
      <c r="VCG4" s="208"/>
      <c r="VCH4" s="208"/>
      <c r="VCI4" s="208"/>
      <c r="VCJ4" s="208"/>
      <c r="VCK4" s="208"/>
      <c r="VCL4" s="208"/>
      <c r="VCM4" s="208"/>
      <c r="VCN4" s="208"/>
      <c r="VCO4" s="208"/>
      <c r="VCP4" s="208"/>
      <c r="VCQ4" s="208"/>
      <c r="VCR4" s="208"/>
      <c r="VCS4" s="208"/>
      <c r="VCT4" s="208"/>
      <c r="VCU4" s="208"/>
      <c r="VCV4" s="208"/>
      <c r="VCW4" s="208"/>
      <c r="VCX4" s="208"/>
      <c r="VCY4" s="208"/>
      <c r="VCZ4" s="208"/>
      <c r="VDA4" s="208"/>
      <c r="VDB4" s="208"/>
      <c r="VDC4" s="208"/>
      <c r="VDD4" s="208"/>
      <c r="VDE4" s="208"/>
      <c r="VDF4" s="208"/>
      <c r="VDG4" s="208"/>
      <c r="VDH4" s="208"/>
      <c r="VDI4" s="208"/>
      <c r="VDJ4" s="208"/>
      <c r="VDK4" s="208"/>
      <c r="VDL4" s="208"/>
      <c r="VDM4" s="208"/>
      <c r="VDN4" s="208"/>
      <c r="VDO4" s="208"/>
      <c r="VDP4" s="208"/>
      <c r="VDQ4" s="208"/>
      <c r="VDR4" s="208"/>
      <c r="VDS4" s="208"/>
      <c r="VDT4" s="208"/>
      <c r="VDU4" s="208"/>
      <c r="VDV4" s="208"/>
      <c r="VDW4" s="208"/>
      <c r="VDX4" s="208"/>
      <c r="VDY4" s="208"/>
      <c r="VDZ4" s="208"/>
      <c r="VEA4" s="208"/>
      <c r="VEB4" s="208"/>
      <c r="VEC4" s="208"/>
      <c r="VED4" s="208"/>
      <c r="VEE4" s="208"/>
      <c r="VEF4" s="208"/>
      <c r="VEG4" s="208"/>
      <c r="VEH4" s="208"/>
      <c r="VEI4" s="208"/>
      <c r="VEJ4" s="208"/>
      <c r="VEK4" s="208"/>
      <c r="VEL4" s="208"/>
      <c r="VEM4" s="208"/>
      <c r="VEN4" s="208"/>
      <c r="VEO4" s="208"/>
      <c r="VEP4" s="208"/>
      <c r="VEQ4" s="208"/>
      <c r="VER4" s="208"/>
      <c r="VES4" s="208"/>
      <c r="VET4" s="208"/>
      <c r="VEU4" s="208"/>
      <c r="VEV4" s="208"/>
      <c r="VEW4" s="208"/>
      <c r="VEX4" s="208"/>
      <c r="VEY4" s="208"/>
      <c r="VEZ4" s="208"/>
      <c r="VFA4" s="208"/>
      <c r="VFB4" s="208"/>
      <c r="VFC4" s="208"/>
      <c r="VFD4" s="208"/>
      <c r="VFE4" s="208"/>
      <c r="VFF4" s="208"/>
      <c r="VFG4" s="208"/>
      <c r="VFH4" s="208"/>
      <c r="VFI4" s="208"/>
      <c r="VFJ4" s="208"/>
      <c r="VFK4" s="208"/>
      <c r="VFL4" s="208"/>
      <c r="VFM4" s="208"/>
      <c r="VFN4" s="208"/>
      <c r="VFO4" s="208"/>
      <c r="VFP4" s="208"/>
      <c r="VFQ4" s="208"/>
      <c r="VFR4" s="208"/>
      <c r="VFS4" s="208"/>
      <c r="VFT4" s="208"/>
      <c r="VFU4" s="208"/>
      <c r="VFV4" s="208"/>
      <c r="VFW4" s="208"/>
      <c r="VFX4" s="208"/>
      <c r="VFY4" s="208"/>
      <c r="VFZ4" s="208"/>
      <c r="VGA4" s="208"/>
      <c r="VGB4" s="208"/>
      <c r="VGC4" s="208"/>
      <c r="VGD4" s="208"/>
      <c r="VGE4" s="208"/>
      <c r="VGF4" s="208"/>
      <c r="VGG4" s="208"/>
      <c r="VGH4" s="208"/>
      <c r="VGI4" s="208"/>
      <c r="VGJ4" s="208"/>
      <c r="VGK4" s="208"/>
      <c r="VGL4" s="208"/>
      <c r="VGM4" s="208"/>
      <c r="VGN4" s="208"/>
      <c r="VGO4" s="208"/>
      <c r="VGP4" s="208"/>
      <c r="VGQ4" s="208"/>
      <c r="VGR4" s="208"/>
      <c r="VGS4" s="208"/>
      <c r="VGT4" s="208"/>
      <c r="VGU4" s="208"/>
      <c r="VGV4" s="208"/>
      <c r="VGW4" s="208"/>
      <c r="VGX4" s="208"/>
      <c r="VGY4" s="208"/>
      <c r="VGZ4" s="208"/>
      <c r="VHA4" s="208"/>
      <c r="VHB4" s="208"/>
      <c r="VHC4" s="208"/>
      <c r="VHD4" s="208"/>
      <c r="VHE4" s="208"/>
      <c r="VHF4" s="208"/>
      <c r="VHG4" s="208"/>
      <c r="VHH4" s="208"/>
      <c r="VHI4" s="208"/>
      <c r="VHJ4" s="208"/>
      <c r="VHK4" s="208"/>
      <c r="VHL4" s="208"/>
      <c r="VHM4" s="208"/>
      <c r="VHN4" s="208"/>
      <c r="VHO4" s="208"/>
      <c r="VHP4" s="208"/>
      <c r="VHQ4" s="208"/>
      <c r="VHR4" s="208"/>
      <c r="VHS4" s="208"/>
      <c r="VHT4" s="208"/>
      <c r="VHU4" s="208"/>
      <c r="VHV4" s="208"/>
      <c r="VHW4" s="208"/>
      <c r="VHX4" s="208"/>
      <c r="VHY4" s="208"/>
      <c r="VHZ4" s="208"/>
      <c r="VIA4" s="208"/>
      <c r="VIB4" s="208"/>
      <c r="VIC4" s="208"/>
      <c r="VID4" s="208"/>
      <c r="VIE4" s="208"/>
      <c r="VIF4" s="208"/>
      <c r="VIG4" s="208"/>
      <c r="VIH4" s="208"/>
      <c r="VII4" s="208"/>
      <c r="VIJ4" s="208"/>
      <c r="VIK4" s="208"/>
      <c r="VIL4" s="208"/>
      <c r="VIM4" s="208"/>
      <c r="VIN4" s="208"/>
      <c r="VIO4" s="208"/>
      <c r="VIP4" s="208"/>
      <c r="VIQ4" s="208"/>
      <c r="VIR4" s="208"/>
      <c r="VIS4" s="208"/>
      <c r="VIT4" s="208"/>
      <c r="VIU4" s="208"/>
      <c r="VIV4" s="208"/>
      <c r="VIW4" s="208"/>
      <c r="VIX4" s="208"/>
      <c r="VIY4" s="208"/>
      <c r="VIZ4" s="208"/>
      <c r="VJA4" s="208"/>
      <c r="VJB4" s="208"/>
      <c r="VJC4" s="208"/>
      <c r="VJD4" s="208"/>
      <c r="VJE4" s="208"/>
      <c r="VJF4" s="208"/>
      <c r="VJG4" s="208"/>
      <c r="VJH4" s="208"/>
      <c r="VJI4" s="208"/>
      <c r="VJJ4" s="208"/>
      <c r="VJK4" s="208"/>
      <c r="VJL4" s="208"/>
      <c r="VJM4" s="208"/>
      <c r="VJN4" s="208"/>
      <c r="VJO4" s="208"/>
      <c r="VJP4" s="208"/>
      <c r="VJQ4" s="208"/>
      <c r="VJR4" s="208"/>
      <c r="VJS4" s="208"/>
      <c r="VJT4" s="208"/>
      <c r="VJU4" s="208"/>
      <c r="VJV4" s="208"/>
      <c r="VJW4" s="208"/>
      <c r="VJX4" s="208"/>
      <c r="VJY4" s="208"/>
      <c r="VJZ4" s="208"/>
      <c r="VKA4" s="208"/>
      <c r="VKB4" s="208"/>
      <c r="VKC4" s="208"/>
      <c r="VKD4" s="208"/>
      <c r="VKE4" s="208"/>
      <c r="VKF4" s="208"/>
      <c r="VKG4" s="208"/>
      <c r="VKH4" s="208"/>
      <c r="VKI4" s="208"/>
      <c r="VKJ4" s="208"/>
      <c r="VKK4" s="208"/>
      <c r="VKL4" s="208"/>
      <c r="VKM4" s="208"/>
      <c r="VKN4" s="208"/>
      <c r="VKO4" s="208"/>
      <c r="VKP4" s="208"/>
      <c r="VKQ4" s="208"/>
      <c r="VKR4" s="208"/>
      <c r="VKS4" s="208"/>
      <c r="VKT4" s="208"/>
      <c r="VKU4" s="208"/>
      <c r="VKV4" s="208"/>
      <c r="VKW4" s="208"/>
      <c r="VKX4" s="208"/>
      <c r="VKY4" s="208"/>
      <c r="VKZ4" s="208"/>
      <c r="VLA4" s="208"/>
      <c r="VLB4" s="208"/>
      <c r="VLC4" s="208"/>
      <c r="VLD4" s="208"/>
      <c r="VLE4" s="208"/>
      <c r="VLF4" s="208"/>
      <c r="VLG4" s="208"/>
      <c r="VLH4" s="208"/>
      <c r="VLI4" s="208"/>
      <c r="VLJ4" s="208"/>
      <c r="VLK4" s="208"/>
      <c r="VLL4" s="208"/>
      <c r="VLM4" s="208"/>
      <c r="VLN4" s="208"/>
      <c r="VLO4" s="208"/>
      <c r="VLP4" s="208"/>
      <c r="VLQ4" s="208"/>
      <c r="VLR4" s="208"/>
      <c r="VLS4" s="208"/>
      <c r="VLT4" s="208"/>
      <c r="VLU4" s="208"/>
      <c r="VLV4" s="208"/>
      <c r="VLW4" s="208"/>
      <c r="VLX4" s="208"/>
      <c r="VLY4" s="208"/>
      <c r="VLZ4" s="208"/>
      <c r="VMA4" s="208"/>
      <c r="VMB4" s="208"/>
      <c r="VMC4" s="208"/>
      <c r="VMD4" s="208"/>
      <c r="VME4" s="208"/>
      <c r="VMF4" s="208"/>
      <c r="VMG4" s="208"/>
      <c r="VMH4" s="208"/>
      <c r="VMI4" s="208"/>
      <c r="VMJ4" s="208"/>
      <c r="VMK4" s="208"/>
      <c r="VML4" s="208"/>
      <c r="VMM4" s="208"/>
      <c r="VMN4" s="208"/>
      <c r="VMO4" s="208"/>
      <c r="VMP4" s="208"/>
      <c r="VMQ4" s="208"/>
      <c r="VMR4" s="208"/>
      <c r="VMS4" s="208"/>
      <c r="VMT4" s="208"/>
      <c r="VMU4" s="208"/>
      <c r="VMV4" s="208"/>
      <c r="VMW4" s="208"/>
      <c r="VMX4" s="208"/>
      <c r="VMY4" s="208"/>
      <c r="VMZ4" s="208"/>
      <c r="VNA4" s="208"/>
      <c r="VNB4" s="208"/>
      <c r="VNC4" s="208"/>
      <c r="VND4" s="208"/>
      <c r="VNE4" s="208"/>
      <c r="VNF4" s="208"/>
      <c r="VNG4" s="208"/>
      <c r="VNH4" s="208"/>
      <c r="VNI4" s="208"/>
      <c r="VNJ4" s="208"/>
      <c r="VNK4" s="208"/>
      <c r="VNL4" s="208"/>
      <c r="VNM4" s="208"/>
      <c r="VNN4" s="208"/>
      <c r="VNO4" s="208"/>
      <c r="VNP4" s="208"/>
      <c r="VNQ4" s="208"/>
      <c r="VNR4" s="208"/>
      <c r="VNS4" s="208"/>
      <c r="VNT4" s="208"/>
      <c r="VNU4" s="208"/>
      <c r="VNV4" s="208"/>
      <c r="VNW4" s="208"/>
      <c r="VNX4" s="208"/>
      <c r="VNY4" s="208"/>
      <c r="VNZ4" s="208"/>
      <c r="VOA4" s="208"/>
      <c r="VOB4" s="208"/>
      <c r="VOC4" s="208"/>
      <c r="VOD4" s="208"/>
      <c r="VOE4" s="208"/>
      <c r="VOF4" s="208"/>
      <c r="VOG4" s="208"/>
      <c r="VOH4" s="208"/>
      <c r="VOI4" s="208"/>
      <c r="VOJ4" s="208"/>
      <c r="VOK4" s="208"/>
      <c r="VOL4" s="208"/>
      <c r="VOM4" s="208"/>
      <c r="VON4" s="208"/>
      <c r="VOO4" s="208"/>
      <c r="VOP4" s="208"/>
      <c r="VOQ4" s="208"/>
      <c r="VOR4" s="208"/>
      <c r="VOS4" s="208"/>
      <c r="VOT4" s="208"/>
      <c r="VOU4" s="208"/>
      <c r="VOV4" s="208"/>
      <c r="VOW4" s="208"/>
      <c r="VOX4" s="208"/>
      <c r="VOY4" s="208"/>
      <c r="VOZ4" s="208"/>
      <c r="VPA4" s="208"/>
      <c r="VPB4" s="208"/>
      <c r="VPC4" s="208"/>
      <c r="VPD4" s="208"/>
      <c r="VPE4" s="208"/>
      <c r="VPF4" s="208"/>
      <c r="VPG4" s="208"/>
      <c r="VPH4" s="208"/>
      <c r="VPI4" s="208"/>
      <c r="VPJ4" s="208"/>
      <c r="VPK4" s="208"/>
      <c r="VPL4" s="208"/>
      <c r="VPM4" s="208"/>
      <c r="VPN4" s="208"/>
      <c r="VPO4" s="208"/>
      <c r="VPP4" s="208"/>
      <c r="VPQ4" s="208"/>
      <c r="VPR4" s="208"/>
      <c r="VPS4" s="208"/>
      <c r="VPT4" s="208"/>
      <c r="VPU4" s="208"/>
      <c r="VPV4" s="208"/>
      <c r="VPW4" s="208"/>
      <c r="VPX4" s="208"/>
      <c r="VPY4" s="208"/>
      <c r="VPZ4" s="208"/>
      <c r="VQA4" s="208"/>
      <c r="VQB4" s="208"/>
      <c r="VQC4" s="208"/>
      <c r="VQD4" s="208"/>
      <c r="VQE4" s="208"/>
      <c r="VQF4" s="208"/>
      <c r="VQG4" s="208"/>
      <c r="VQH4" s="208"/>
      <c r="VQI4" s="208"/>
      <c r="VQJ4" s="208"/>
      <c r="VQK4" s="208"/>
      <c r="VQL4" s="208"/>
      <c r="VQM4" s="208"/>
      <c r="VQN4" s="208"/>
      <c r="VQO4" s="208"/>
      <c r="VQP4" s="208"/>
      <c r="VQQ4" s="208"/>
      <c r="VQR4" s="208"/>
      <c r="VQS4" s="208"/>
      <c r="VQT4" s="208"/>
      <c r="VQU4" s="208"/>
      <c r="VQV4" s="208"/>
      <c r="VQW4" s="208"/>
      <c r="VQX4" s="208"/>
      <c r="VQY4" s="208"/>
      <c r="VQZ4" s="208"/>
      <c r="VRA4" s="208"/>
      <c r="VRB4" s="208"/>
      <c r="VRC4" s="208"/>
      <c r="VRD4" s="208"/>
      <c r="VRE4" s="208"/>
      <c r="VRF4" s="208"/>
      <c r="VRG4" s="208"/>
      <c r="VRH4" s="208"/>
      <c r="VRI4" s="208"/>
      <c r="VRJ4" s="208"/>
      <c r="VRK4" s="208"/>
      <c r="VRL4" s="208"/>
      <c r="VRM4" s="208"/>
      <c r="VRN4" s="208"/>
      <c r="VRO4" s="208"/>
      <c r="VRP4" s="208"/>
      <c r="VRQ4" s="208"/>
      <c r="VRR4" s="208"/>
      <c r="VRS4" s="208"/>
      <c r="VRT4" s="208"/>
      <c r="VRU4" s="208"/>
      <c r="VRV4" s="208"/>
      <c r="VRW4" s="208"/>
      <c r="VRX4" s="208"/>
      <c r="VRY4" s="208"/>
      <c r="VRZ4" s="208"/>
      <c r="VSA4" s="208"/>
      <c r="VSB4" s="208"/>
      <c r="VSC4" s="208"/>
      <c r="VSD4" s="208"/>
      <c r="VSE4" s="208"/>
      <c r="VSF4" s="208"/>
      <c r="VSG4" s="208"/>
      <c r="VSH4" s="208"/>
      <c r="VSI4" s="208"/>
      <c r="VSJ4" s="208"/>
      <c r="VSK4" s="208"/>
      <c r="VSL4" s="208"/>
      <c r="VSM4" s="208"/>
      <c r="VSN4" s="208"/>
      <c r="VSO4" s="208"/>
      <c r="VSP4" s="208"/>
      <c r="VSQ4" s="208"/>
      <c r="VSR4" s="208"/>
      <c r="VSS4" s="208"/>
      <c r="VST4" s="208"/>
      <c r="VSU4" s="208"/>
      <c r="VSV4" s="208"/>
      <c r="VSW4" s="208"/>
      <c r="VSX4" s="208"/>
      <c r="VSY4" s="208"/>
      <c r="VSZ4" s="208"/>
      <c r="VTA4" s="208"/>
      <c r="VTB4" s="208"/>
      <c r="VTC4" s="208"/>
      <c r="VTD4" s="208"/>
      <c r="VTE4" s="208"/>
      <c r="VTF4" s="208"/>
      <c r="VTG4" s="208"/>
      <c r="VTH4" s="208"/>
      <c r="VTI4" s="208"/>
      <c r="VTJ4" s="208"/>
      <c r="VTK4" s="208"/>
      <c r="VTL4" s="208"/>
      <c r="VTM4" s="208"/>
      <c r="VTN4" s="208"/>
      <c r="VTO4" s="208"/>
      <c r="VTP4" s="208"/>
      <c r="VTQ4" s="208"/>
      <c r="VTR4" s="208"/>
      <c r="VTS4" s="208"/>
      <c r="VTT4" s="208"/>
      <c r="VTU4" s="208"/>
      <c r="VTV4" s="208"/>
      <c r="VTW4" s="208"/>
      <c r="VTX4" s="208"/>
      <c r="VTY4" s="208"/>
      <c r="VTZ4" s="208"/>
      <c r="VUA4" s="208"/>
      <c r="VUB4" s="208"/>
      <c r="VUC4" s="208"/>
      <c r="VUD4" s="208"/>
      <c r="VUE4" s="208"/>
      <c r="VUF4" s="208"/>
      <c r="VUG4" s="208"/>
      <c r="VUH4" s="208"/>
      <c r="VUI4" s="208"/>
      <c r="VUJ4" s="208"/>
      <c r="VUK4" s="208"/>
      <c r="VUL4" s="208"/>
      <c r="VUM4" s="208"/>
      <c r="VUN4" s="208"/>
      <c r="VUO4" s="208"/>
      <c r="VUP4" s="208"/>
      <c r="VUQ4" s="208"/>
      <c r="VUR4" s="208"/>
      <c r="VUS4" s="208"/>
      <c r="VUT4" s="208"/>
      <c r="VUU4" s="208"/>
      <c r="VUV4" s="208"/>
      <c r="VUW4" s="208"/>
      <c r="VUX4" s="208"/>
      <c r="VUY4" s="208"/>
      <c r="VUZ4" s="208"/>
      <c r="VVA4" s="208"/>
      <c r="VVB4" s="208"/>
      <c r="VVC4" s="208"/>
      <c r="VVD4" s="208"/>
      <c r="VVE4" s="208"/>
      <c r="VVF4" s="208"/>
      <c r="VVG4" s="208"/>
      <c r="VVH4" s="208"/>
      <c r="VVI4" s="208"/>
      <c r="VVJ4" s="208"/>
      <c r="VVK4" s="208"/>
      <c r="VVL4" s="208"/>
      <c r="VVM4" s="208"/>
      <c r="VVN4" s="208"/>
      <c r="VVO4" s="208"/>
      <c r="VVP4" s="208"/>
      <c r="VVQ4" s="208"/>
      <c r="VVR4" s="208"/>
      <c r="VVS4" s="208"/>
      <c r="VVT4" s="208"/>
      <c r="VVU4" s="208"/>
      <c r="VVV4" s="208"/>
      <c r="VVW4" s="208"/>
      <c r="VVX4" s="208"/>
      <c r="VVY4" s="208"/>
      <c r="VVZ4" s="208"/>
      <c r="VWA4" s="208"/>
      <c r="VWB4" s="208"/>
      <c r="VWC4" s="208"/>
      <c r="VWD4" s="208"/>
      <c r="VWE4" s="208"/>
      <c r="VWF4" s="208"/>
      <c r="VWG4" s="208"/>
      <c r="VWH4" s="208"/>
      <c r="VWI4" s="208"/>
      <c r="VWJ4" s="208"/>
      <c r="VWK4" s="208"/>
      <c r="VWL4" s="208"/>
      <c r="VWM4" s="208"/>
      <c r="VWN4" s="208"/>
      <c r="VWO4" s="208"/>
      <c r="VWP4" s="208"/>
      <c r="VWQ4" s="208"/>
      <c r="VWR4" s="208"/>
      <c r="VWS4" s="208"/>
      <c r="VWT4" s="208"/>
      <c r="VWU4" s="208"/>
      <c r="VWV4" s="208"/>
      <c r="VWW4" s="208"/>
      <c r="VWX4" s="208"/>
      <c r="VWY4" s="208"/>
      <c r="VWZ4" s="208"/>
      <c r="VXA4" s="208"/>
      <c r="VXB4" s="208"/>
      <c r="VXC4" s="208"/>
      <c r="VXD4" s="208"/>
      <c r="VXE4" s="208"/>
      <c r="VXF4" s="208"/>
      <c r="VXG4" s="208"/>
      <c r="VXH4" s="208"/>
      <c r="VXI4" s="208"/>
      <c r="VXJ4" s="208"/>
      <c r="VXK4" s="208"/>
      <c r="VXL4" s="208"/>
      <c r="VXM4" s="208"/>
      <c r="VXN4" s="208"/>
      <c r="VXO4" s="208"/>
      <c r="VXP4" s="208"/>
      <c r="VXQ4" s="208"/>
      <c r="VXR4" s="208"/>
      <c r="VXS4" s="208"/>
      <c r="VXT4" s="208"/>
      <c r="VXU4" s="208"/>
      <c r="VXV4" s="208"/>
      <c r="VXW4" s="208"/>
      <c r="VXX4" s="208"/>
      <c r="VXY4" s="208"/>
      <c r="VXZ4" s="208"/>
      <c r="VYA4" s="208"/>
      <c r="VYB4" s="208"/>
      <c r="VYC4" s="208"/>
      <c r="VYD4" s="208"/>
      <c r="VYE4" s="208"/>
      <c r="VYF4" s="208"/>
      <c r="VYG4" s="208"/>
      <c r="VYH4" s="208"/>
      <c r="VYI4" s="208"/>
      <c r="VYJ4" s="208"/>
      <c r="VYK4" s="208"/>
      <c r="VYL4" s="208"/>
      <c r="VYM4" s="208"/>
      <c r="VYN4" s="208"/>
      <c r="VYO4" s="208"/>
      <c r="VYP4" s="208"/>
      <c r="VYQ4" s="208"/>
      <c r="VYR4" s="208"/>
      <c r="VYS4" s="208"/>
      <c r="VYT4" s="208"/>
      <c r="VYU4" s="208"/>
      <c r="VYV4" s="208"/>
      <c r="VYW4" s="208"/>
      <c r="VYX4" s="208"/>
      <c r="VYY4" s="208"/>
      <c r="VYZ4" s="208"/>
      <c r="VZA4" s="208"/>
      <c r="VZB4" s="208"/>
      <c r="VZC4" s="208"/>
      <c r="VZD4" s="208"/>
      <c r="VZE4" s="208"/>
      <c r="VZF4" s="208"/>
      <c r="VZG4" s="208"/>
      <c r="VZH4" s="208"/>
      <c r="VZI4" s="208"/>
      <c r="VZJ4" s="208"/>
      <c r="VZK4" s="208"/>
      <c r="VZL4" s="208"/>
      <c r="VZM4" s="208"/>
      <c r="VZN4" s="208"/>
      <c r="VZO4" s="208"/>
      <c r="VZP4" s="208"/>
      <c r="VZQ4" s="208"/>
      <c r="VZR4" s="208"/>
      <c r="VZS4" s="208"/>
      <c r="VZT4" s="208"/>
      <c r="VZU4" s="208"/>
      <c r="VZV4" s="208"/>
      <c r="VZW4" s="208"/>
      <c r="VZX4" s="208"/>
      <c r="VZY4" s="208"/>
      <c r="VZZ4" s="208"/>
      <c r="WAA4" s="208"/>
      <c r="WAB4" s="208"/>
      <c r="WAC4" s="208"/>
      <c r="WAD4" s="208"/>
      <c r="WAE4" s="208"/>
      <c r="WAF4" s="208"/>
      <c r="WAG4" s="208"/>
      <c r="WAH4" s="208"/>
      <c r="WAI4" s="208"/>
      <c r="WAJ4" s="208"/>
      <c r="WAK4" s="208"/>
      <c r="WAL4" s="208"/>
      <c r="WAM4" s="208"/>
      <c r="WAN4" s="208"/>
      <c r="WAO4" s="208"/>
      <c r="WAP4" s="208"/>
      <c r="WAQ4" s="208"/>
      <c r="WAR4" s="208"/>
      <c r="WAS4" s="208"/>
      <c r="WAT4" s="208"/>
      <c r="WAU4" s="208"/>
      <c r="WAV4" s="208"/>
      <c r="WAW4" s="208"/>
      <c r="WAX4" s="208"/>
      <c r="WAY4" s="208"/>
      <c r="WAZ4" s="208"/>
      <c r="WBA4" s="208"/>
      <c r="WBB4" s="208"/>
      <c r="WBC4" s="208"/>
      <c r="WBD4" s="208"/>
      <c r="WBE4" s="208"/>
      <c r="WBF4" s="208"/>
      <c r="WBG4" s="208"/>
      <c r="WBH4" s="208"/>
      <c r="WBI4" s="208"/>
      <c r="WBJ4" s="208"/>
      <c r="WBK4" s="208"/>
      <c r="WBL4" s="208"/>
      <c r="WBM4" s="208"/>
      <c r="WBN4" s="208"/>
      <c r="WBO4" s="208"/>
      <c r="WBP4" s="208"/>
      <c r="WBQ4" s="208"/>
      <c r="WBR4" s="208"/>
      <c r="WBS4" s="208"/>
      <c r="WBT4" s="208"/>
      <c r="WBU4" s="208"/>
      <c r="WBV4" s="208"/>
      <c r="WBW4" s="208"/>
      <c r="WBX4" s="208"/>
      <c r="WBY4" s="208"/>
      <c r="WBZ4" s="208"/>
      <c r="WCA4" s="208"/>
      <c r="WCB4" s="208"/>
      <c r="WCC4" s="208"/>
      <c r="WCD4" s="208"/>
      <c r="WCE4" s="208"/>
      <c r="WCF4" s="208"/>
      <c r="WCG4" s="208"/>
      <c r="WCH4" s="208"/>
      <c r="WCI4" s="208"/>
      <c r="WCJ4" s="208"/>
      <c r="WCK4" s="208"/>
      <c r="WCL4" s="208"/>
      <c r="WCM4" s="208"/>
      <c r="WCN4" s="208"/>
      <c r="WCO4" s="208"/>
      <c r="WCP4" s="208"/>
      <c r="WCQ4" s="208"/>
      <c r="WCR4" s="208"/>
      <c r="WCS4" s="208"/>
      <c r="WCT4" s="208"/>
      <c r="WCU4" s="208"/>
      <c r="WCV4" s="208"/>
      <c r="WCW4" s="208"/>
      <c r="WCX4" s="208"/>
      <c r="WCY4" s="208"/>
      <c r="WCZ4" s="208"/>
      <c r="WDA4" s="208"/>
      <c r="WDB4" s="208"/>
      <c r="WDC4" s="208"/>
      <c r="WDD4" s="208"/>
      <c r="WDE4" s="208"/>
      <c r="WDF4" s="208"/>
      <c r="WDG4" s="208"/>
      <c r="WDH4" s="208"/>
      <c r="WDI4" s="208"/>
      <c r="WDJ4" s="208"/>
      <c r="WDK4" s="208"/>
      <c r="WDL4" s="208"/>
      <c r="WDM4" s="208"/>
      <c r="WDN4" s="208"/>
      <c r="WDO4" s="208"/>
      <c r="WDP4" s="208"/>
      <c r="WDQ4" s="208"/>
      <c r="WDR4" s="208"/>
      <c r="WDS4" s="208"/>
      <c r="WDT4" s="208"/>
      <c r="WDU4" s="208"/>
      <c r="WDV4" s="208"/>
      <c r="WDW4" s="208"/>
      <c r="WDX4" s="208"/>
      <c r="WDY4" s="208"/>
      <c r="WDZ4" s="208"/>
      <c r="WEA4" s="208"/>
      <c r="WEB4" s="208"/>
      <c r="WEC4" s="208"/>
      <c r="WED4" s="208"/>
      <c r="WEE4" s="208"/>
      <c r="WEF4" s="208"/>
      <c r="WEG4" s="208"/>
      <c r="WEH4" s="208"/>
      <c r="WEI4" s="208"/>
      <c r="WEJ4" s="208"/>
      <c r="WEK4" s="208"/>
      <c r="WEL4" s="208"/>
      <c r="WEM4" s="208"/>
      <c r="WEN4" s="208"/>
      <c r="WEO4" s="208"/>
      <c r="WEP4" s="208"/>
      <c r="WEQ4" s="208"/>
      <c r="WER4" s="208"/>
      <c r="WES4" s="208"/>
      <c r="WET4" s="208"/>
      <c r="WEU4" s="208"/>
      <c r="WEV4" s="208"/>
      <c r="WEW4" s="208"/>
      <c r="WEX4" s="208"/>
      <c r="WEY4" s="208"/>
      <c r="WEZ4" s="208"/>
      <c r="WFA4" s="208"/>
      <c r="WFB4" s="208"/>
      <c r="WFC4" s="208"/>
      <c r="WFD4" s="208"/>
      <c r="WFE4" s="208"/>
      <c r="WFF4" s="208"/>
      <c r="WFG4" s="208"/>
      <c r="WFH4" s="208"/>
      <c r="WFI4" s="208"/>
      <c r="WFJ4" s="208"/>
      <c r="WFK4" s="208"/>
      <c r="WFL4" s="208"/>
      <c r="WFM4" s="208"/>
      <c r="WFN4" s="208"/>
      <c r="WFO4" s="208"/>
      <c r="WFP4" s="208"/>
      <c r="WFQ4" s="208"/>
      <c r="WFR4" s="208"/>
      <c r="WFS4" s="208"/>
      <c r="WFT4" s="208"/>
      <c r="WFU4" s="208"/>
      <c r="WFV4" s="208"/>
      <c r="WFW4" s="208"/>
      <c r="WFX4" s="208"/>
      <c r="WFY4" s="208"/>
      <c r="WFZ4" s="208"/>
      <c r="WGA4" s="208"/>
      <c r="WGB4" s="208"/>
      <c r="WGC4" s="208"/>
      <c r="WGD4" s="208"/>
      <c r="WGE4" s="208"/>
      <c r="WGF4" s="208"/>
      <c r="WGG4" s="208"/>
      <c r="WGH4" s="208"/>
      <c r="WGI4" s="208"/>
      <c r="WGJ4" s="208"/>
      <c r="WGK4" s="208"/>
      <c r="WGL4" s="208"/>
      <c r="WGM4" s="208"/>
      <c r="WGN4" s="208"/>
      <c r="WGO4" s="208"/>
      <c r="WGP4" s="208"/>
      <c r="WGQ4" s="208"/>
      <c r="WGR4" s="208"/>
      <c r="WGS4" s="208"/>
      <c r="WGT4" s="208"/>
      <c r="WGU4" s="208"/>
      <c r="WGV4" s="208"/>
      <c r="WGW4" s="208"/>
      <c r="WGX4" s="208"/>
      <c r="WGY4" s="208"/>
      <c r="WGZ4" s="208"/>
      <c r="WHA4" s="208"/>
      <c r="WHB4" s="208"/>
      <c r="WHC4" s="208"/>
      <c r="WHD4" s="208"/>
      <c r="WHE4" s="208"/>
      <c r="WHF4" s="208"/>
      <c r="WHG4" s="208"/>
      <c r="WHH4" s="208"/>
      <c r="WHI4" s="208"/>
      <c r="WHJ4" s="208"/>
      <c r="WHK4" s="208"/>
      <c r="WHL4" s="208"/>
      <c r="WHM4" s="208"/>
      <c r="WHN4" s="208"/>
      <c r="WHO4" s="208"/>
      <c r="WHP4" s="208"/>
      <c r="WHQ4" s="208"/>
      <c r="WHR4" s="208"/>
      <c r="WHS4" s="208"/>
      <c r="WHT4" s="208"/>
      <c r="WHU4" s="208"/>
      <c r="WHV4" s="208"/>
      <c r="WHW4" s="208"/>
      <c r="WHX4" s="208"/>
      <c r="WHY4" s="208"/>
      <c r="WHZ4" s="208"/>
      <c r="WIA4" s="208"/>
      <c r="WIB4" s="208"/>
      <c r="WIC4" s="208"/>
      <c r="WID4" s="208"/>
      <c r="WIE4" s="208"/>
      <c r="WIF4" s="208"/>
      <c r="WIG4" s="208"/>
      <c r="WIH4" s="208"/>
      <c r="WII4" s="208"/>
      <c r="WIJ4" s="208"/>
      <c r="WIK4" s="208"/>
      <c r="WIL4" s="208"/>
      <c r="WIM4" s="208"/>
      <c r="WIN4" s="208"/>
      <c r="WIO4" s="208"/>
      <c r="WIP4" s="208"/>
      <c r="WIQ4" s="208"/>
      <c r="WIR4" s="208"/>
      <c r="WIS4" s="208"/>
      <c r="WIT4" s="208"/>
      <c r="WIU4" s="208"/>
      <c r="WIV4" s="208"/>
      <c r="WIW4" s="208"/>
      <c r="WIX4" s="208"/>
      <c r="WIY4" s="208"/>
      <c r="WIZ4" s="208"/>
      <c r="WJA4" s="208"/>
      <c r="WJB4" s="208"/>
      <c r="WJC4" s="208"/>
      <c r="WJD4" s="208"/>
      <c r="WJE4" s="208"/>
      <c r="WJF4" s="208"/>
      <c r="WJG4" s="208"/>
      <c r="WJH4" s="208"/>
      <c r="WJI4" s="208"/>
      <c r="WJJ4" s="208"/>
      <c r="WJK4" s="208"/>
      <c r="WJL4" s="208"/>
      <c r="WJM4" s="208"/>
      <c r="WJN4" s="208"/>
      <c r="WJO4" s="208"/>
      <c r="WJP4" s="208"/>
      <c r="WJQ4" s="208"/>
      <c r="WJR4" s="208"/>
      <c r="WJS4" s="208"/>
      <c r="WJT4" s="208"/>
      <c r="WJU4" s="208"/>
      <c r="WJV4" s="208"/>
      <c r="WJW4" s="208"/>
      <c r="WJX4" s="208"/>
      <c r="WJY4" s="208"/>
      <c r="WJZ4" s="208"/>
      <c r="WKA4" s="208"/>
      <c r="WKB4" s="208"/>
      <c r="WKC4" s="208"/>
      <c r="WKD4" s="208"/>
      <c r="WKE4" s="208"/>
      <c r="WKF4" s="208"/>
      <c r="WKG4" s="208"/>
      <c r="WKH4" s="208"/>
      <c r="WKI4" s="208"/>
      <c r="WKJ4" s="208"/>
      <c r="WKK4" s="208"/>
      <c r="WKL4" s="208"/>
      <c r="WKM4" s="208"/>
      <c r="WKN4" s="208"/>
      <c r="WKO4" s="208"/>
      <c r="WKP4" s="208"/>
      <c r="WKQ4" s="208"/>
      <c r="WKR4" s="208"/>
      <c r="WKS4" s="208"/>
      <c r="WKT4" s="208"/>
      <c r="WKU4" s="208"/>
      <c r="WKV4" s="208"/>
      <c r="WKW4" s="208"/>
      <c r="WKX4" s="208"/>
      <c r="WKY4" s="208"/>
      <c r="WKZ4" s="208"/>
      <c r="WLA4" s="208"/>
      <c r="WLB4" s="208"/>
      <c r="WLC4" s="208"/>
      <c r="WLD4" s="208"/>
      <c r="WLE4" s="208"/>
      <c r="WLF4" s="208"/>
      <c r="WLG4" s="208"/>
      <c r="WLH4" s="208"/>
      <c r="WLI4" s="208"/>
      <c r="WLJ4" s="208"/>
      <c r="WLK4" s="208"/>
      <c r="WLL4" s="208"/>
      <c r="WLM4" s="208"/>
      <c r="WLN4" s="208"/>
      <c r="WLO4" s="208"/>
      <c r="WLP4" s="208"/>
      <c r="WLQ4" s="208"/>
      <c r="WLR4" s="208"/>
      <c r="WLS4" s="208"/>
      <c r="WLT4" s="208"/>
      <c r="WLU4" s="208"/>
      <c r="WLV4" s="208"/>
      <c r="WLW4" s="208"/>
      <c r="WLX4" s="208"/>
      <c r="WLY4" s="208"/>
      <c r="WLZ4" s="208"/>
      <c r="WMA4" s="208"/>
      <c r="WMB4" s="208"/>
      <c r="WMC4" s="208"/>
      <c r="WMD4" s="208"/>
      <c r="WME4" s="208"/>
      <c r="WMF4" s="208"/>
      <c r="WMG4" s="208"/>
      <c r="WMH4" s="208"/>
      <c r="WMI4" s="208"/>
      <c r="WMJ4" s="208"/>
      <c r="WMK4" s="208"/>
      <c r="WML4" s="208"/>
      <c r="WMM4" s="208"/>
      <c r="WMN4" s="208"/>
      <c r="WMO4" s="208"/>
      <c r="WMP4" s="208"/>
      <c r="WMQ4" s="208"/>
      <c r="WMR4" s="208"/>
      <c r="WMS4" s="208"/>
      <c r="WMT4" s="208"/>
      <c r="WMU4" s="208"/>
      <c r="WMV4" s="208"/>
      <c r="WMW4" s="208"/>
      <c r="WMX4" s="208"/>
      <c r="WMY4" s="208"/>
      <c r="WMZ4" s="208"/>
      <c r="WNA4" s="208"/>
      <c r="WNB4" s="208"/>
      <c r="WNC4" s="208"/>
      <c r="WND4" s="208"/>
      <c r="WNE4" s="208"/>
      <c r="WNF4" s="208"/>
      <c r="WNG4" s="208"/>
      <c r="WNH4" s="208"/>
      <c r="WNI4" s="208"/>
      <c r="WNJ4" s="208"/>
      <c r="WNK4" s="208"/>
      <c r="WNL4" s="208"/>
      <c r="WNM4" s="208"/>
      <c r="WNN4" s="208"/>
      <c r="WNO4" s="208"/>
      <c r="WNP4" s="208"/>
      <c r="WNQ4" s="208"/>
      <c r="WNR4" s="208"/>
      <c r="WNS4" s="208"/>
      <c r="WNT4" s="208"/>
      <c r="WNU4" s="208"/>
      <c r="WNV4" s="208"/>
      <c r="WNW4" s="208"/>
      <c r="WNX4" s="208"/>
      <c r="WNY4" s="208"/>
      <c r="WNZ4" s="208"/>
      <c r="WOA4" s="208"/>
      <c r="WOB4" s="208"/>
      <c r="WOC4" s="208"/>
      <c r="WOD4" s="208"/>
      <c r="WOE4" s="208"/>
      <c r="WOF4" s="208"/>
      <c r="WOG4" s="208"/>
      <c r="WOH4" s="208"/>
      <c r="WOI4" s="208"/>
      <c r="WOJ4" s="208"/>
      <c r="WOK4" s="208"/>
      <c r="WOL4" s="208"/>
      <c r="WOM4" s="208"/>
      <c r="WON4" s="208"/>
      <c r="WOO4" s="208"/>
      <c r="WOP4" s="208"/>
      <c r="WOQ4" s="208"/>
      <c r="WOR4" s="208"/>
      <c r="WOS4" s="208"/>
      <c r="WOT4" s="208"/>
      <c r="WOU4" s="208"/>
      <c r="WOV4" s="208"/>
      <c r="WOW4" s="208"/>
      <c r="WOX4" s="208"/>
      <c r="WOY4" s="208"/>
      <c r="WOZ4" s="208"/>
      <c r="WPA4" s="208"/>
      <c r="WPB4" s="208"/>
      <c r="WPC4" s="208"/>
      <c r="WPD4" s="208"/>
      <c r="WPE4" s="208"/>
      <c r="WPF4" s="208"/>
      <c r="WPG4" s="208"/>
      <c r="WPH4" s="208"/>
      <c r="WPI4" s="208"/>
      <c r="WPJ4" s="208"/>
      <c r="WPK4" s="208"/>
      <c r="WPL4" s="208"/>
      <c r="WPM4" s="208"/>
      <c r="WPN4" s="208"/>
      <c r="WPO4" s="208"/>
      <c r="WPP4" s="208"/>
      <c r="WPQ4" s="208"/>
      <c r="WPR4" s="208"/>
      <c r="WPS4" s="208"/>
      <c r="WPT4" s="208"/>
      <c r="WPU4" s="208"/>
      <c r="WPV4" s="208"/>
      <c r="WPW4" s="208"/>
      <c r="WPX4" s="208"/>
      <c r="WPY4" s="208"/>
      <c r="WPZ4" s="208"/>
      <c r="WQA4" s="208"/>
      <c r="WQB4" s="208"/>
      <c r="WQC4" s="208"/>
      <c r="WQD4" s="208"/>
      <c r="WQE4" s="208"/>
      <c r="WQF4" s="208"/>
      <c r="WQG4" s="208"/>
      <c r="WQH4" s="208"/>
      <c r="WQI4" s="208"/>
      <c r="WQJ4" s="208"/>
      <c r="WQK4" s="208"/>
      <c r="WQL4" s="208"/>
      <c r="WQM4" s="208"/>
      <c r="WQN4" s="208"/>
      <c r="WQO4" s="208"/>
      <c r="WQP4" s="208"/>
      <c r="WQQ4" s="208"/>
      <c r="WQR4" s="208"/>
      <c r="WQS4" s="208"/>
      <c r="WQT4" s="208"/>
      <c r="WQU4" s="208"/>
      <c r="WQV4" s="208"/>
      <c r="WQW4" s="208"/>
      <c r="WQX4" s="208"/>
      <c r="WQY4" s="208"/>
      <c r="WQZ4" s="208"/>
      <c r="WRA4" s="208"/>
      <c r="WRB4" s="208"/>
      <c r="WRC4" s="208"/>
      <c r="WRD4" s="208"/>
      <c r="WRE4" s="208"/>
      <c r="WRF4" s="208"/>
      <c r="WRG4" s="208"/>
      <c r="WRH4" s="208"/>
      <c r="WRI4" s="208"/>
      <c r="WRJ4" s="208"/>
      <c r="WRK4" s="208"/>
      <c r="WRL4" s="208"/>
      <c r="WRM4" s="208"/>
      <c r="WRN4" s="208"/>
      <c r="WRO4" s="208"/>
      <c r="WRP4" s="208"/>
      <c r="WRQ4" s="208"/>
      <c r="WRR4" s="208"/>
      <c r="WRS4" s="208"/>
      <c r="WRT4" s="208"/>
      <c r="WRU4" s="208"/>
      <c r="WRV4" s="208"/>
      <c r="WRW4" s="208"/>
      <c r="WRX4" s="208"/>
      <c r="WRY4" s="208"/>
      <c r="WRZ4" s="208"/>
      <c r="WSA4" s="208"/>
      <c r="WSB4" s="208"/>
      <c r="WSC4" s="208"/>
      <c r="WSD4" s="208"/>
      <c r="WSE4" s="208"/>
      <c r="WSF4" s="208"/>
      <c r="WSG4" s="208"/>
      <c r="WSH4" s="208"/>
      <c r="WSI4" s="208"/>
      <c r="WSJ4" s="208"/>
      <c r="WSK4" s="208"/>
      <c r="WSL4" s="208"/>
      <c r="WSM4" s="208"/>
      <c r="WSN4" s="208"/>
      <c r="WSO4" s="208"/>
      <c r="WSP4" s="208"/>
      <c r="WSQ4" s="208"/>
      <c r="WSR4" s="208"/>
      <c r="WSS4" s="208"/>
      <c r="WST4" s="208"/>
      <c r="WSU4" s="208"/>
      <c r="WSV4" s="208"/>
      <c r="WSW4" s="208"/>
      <c r="WSX4" s="208"/>
      <c r="WSY4" s="208"/>
      <c r="WSZ4" s="208"/>
      <c r="WTA4" s="208"/>
      <c r="WTB4" s="208"/>
      <c r="WTC4" s="208"/>
      <c r="WTD4" s="208"/>
      <c r="WTE4" s="208"/>
      <c r="WTF4" s="208"/>
      <c r="WTG4" s="208"/>
      <c r="WTH4" s="208"/>
      <c r="WTI4" s="208"/>
      <c r="WTJ4" s="208"/>
      <c r="WTK4" s="208"/>
      <c r="WTL4" s="208"/>
      <c r="WTM4" s="208"/>
      <c r="WTN4" s="208"/>
      <c r="WTO4" s="208"/>
      <c r="WTP4" s="208"/>
      <c r="WTQ4" s="208"/>
      <c r="WTR4" s="208"/>
      <c r="WTS4" s="208"/>
      <c r="WTT4" s="208"/>
      <c r="WTU4" s="208"/>
      <c r="WTV4" s="208"/>
      <c r="WTW4" s="208"/>
      <c r="WTX4" s="208"/>
      <c r="WTY4" s="208"/>
      <c r="WTZ4" s="208"/>
      <c r="WUA4" s="208"/>
      <c r="WUB4" s="208"/>
      <c r="WUC4" s="208"/>
      <c r="WUD4" s="208"/>
      <c r="WUE4" s="208"/>
      <c r="WUF4" s="208"/>
      <c r="WUG4" s="208"/>
      <c r="WUH4" s="208"/>
      <c r="WUI4" s="208"/>
      <c r="WUJ4" s="208"/>
      <c r="WUK4" s="208"/>
      <c r="WUL4" s="208"/>
      <c r="WUM4" s="208"/>
      <c r="WUN4" s="208"/>
      <c r="WUO4" s="208"/>
      <c r="WUP4" s="208"/>
      <c r="WUQ4" s="208"/>
      <c r="WUR4" s="208"/>
      <c r="WUS4" s="208"/>
      <c r="WUT4" s="208"/>
      <c r="WUU4" s="208"/>
      <c r="WUV4" s="208"/>
      <c r="WUW4" s="208"/>
      <c r="WUX4" s="208"/>
      <c r="WUY4" s="208"/>
      <c r="WUZ4" s="208"/>
      <c r="WVA4" s="208"/>
      <c r="WVB4" s="208"/>
      <c r="WVC4" s="208"/>
      <c r="WVD4" s="208"/>
      <c r="WVE4" s="208"/>
      <c r="WVF4" s="208"/>
      <c r="WVG4" s="208"/>
      <c r="WVH4" s="208"/>
      <c r="WVI4" s="208"/>
      <c r="WVJ4" s="208"/>
      <c r="WVK4" s="208"/>
      <c r="WVL4" s="208"/>
      <c r="WVM4" s="208"/>
      <c r="WVN4" s="208"/>
      <c r="WVO4" s="208"/>
      <c r="WVP4" s="208"/>
      <c r="WVQ4" s="208"/>
      <c r="WVR4" s="208"/>
      <c r="WVS4" s="208"/>
      <c r="WVT4" s="208"/>
      <c r="WVU4" s="208"/>
      <c r="WVV4" s="208"/>
      <c r="WVW4" s="208"/>
      <c r="WVX4" s="208"/>
      <c r="WVY4" s="208"/>
      <c r="WVZ4" s="208"/>
      <c r="WWA4" s="208"/>
      <c r="WWB4" s="208"/>
      <c r="WWC4" s="208"/>
      <c r="WWD4" s="208"/>
      <c r="WWE4" s="208"/>
      <c r="WWF4" s="208"/>
      <c r="WWG4" s="208"/>
      <c r="WWH4" s="208"/>
      <c r="WWI4" s="208"/>
      <c r="WWJ4" s="208"/>
      <c r="WWK4" s="208"/>
      <c r="WWL4" s="208"/>
      <c r="WWM4" s="208"/>
      <c r="WWN4" s="208"/>
      <c r="WWO4" s="208"/>
      <c r="WWP4" s="208"/>
      <c r="WWQ4" s="208"/>
      <c r="WWR4" s="208"/>
      <c r="WWS4" s="208"/>
      <c r="WWT4" s="208"/>
      <c r="WWU4" s="208"/>
      <c r="WWV4" s="208"/>
      <c r="WWW4" s="208"/>
      <c r="WWX4" s="208"/>
      <c r="WWY4" s="208"/>
      <c r="WWZ4" s="208"/>
      <c r="WXA4" s="208"/>
      <c r="WXB4" s="208"/>
      <c r="WXC4" s="208"/>
      <c r="WXD4" s="208"/>
      <c r="WXE4" s="208"/>
      <c r="WXF4" s="208"/>
      <c r="WXG4" s="208"/>
      <c r="WXH4" s="208"/>
      <c r="WXI4" s="208"/>
      <c r="WXJ4" s="208"/>
      <c r="WXK4" s="208"/>
      <c r="WXL4" s="208"/>
      <c r="WXM4" s="208"/>
      <c r="WXN4" s="208"/>
      <c r="WXO4" s="208"/>
      <c r="WXP4" s="208"/>
      <c r="WXQ4" s="208"/>
      <c r="WXR4" s="208"/>
      <c r="WXS4" s="208"/>
      <c r="WXT4" s="208"/>
      <c r="WXU4" s="208"/>
      <c r="WXV4" s="208"/>
      <c r="WXW4" s="208"/>
      <c r="WXX4" s="208"/>
      <c r="WXY4" s="208"/>
      <c r="WXZ4" s="208"/>
      <c r="WYA4" s="208"/>
      <c r="WYB4" s="208"/>
      <c r="WYC4" s="208"/>
      <c r="WYD4" s="208"/>
      <c r="WYE4" s="208"/>
      <c r="WYF4" s="208"/>
      <c r="WYG4" s="208"/>
      <c r="WYH4" s="208"/>
      <c r="WYI4" s="208"/>
      <c r="WYJ4" s="208"/>
      <c r="WYK4" s="208"/>
      <c r="WYL4" s="208"/>
      <c r="WYM4" s="208"/>
      <c r="WYN4" s="208"/>
      <c r="WYO4" s="208"/>
      <c r="WYP4" s="208"/>
      <c r="WYQ4" s="208"/>
      <c r="WYR4" s="208"/>
      <c r="WYS4" s="208"/>
      <c r="WYT4" s="208"/>
      <c r="WYU4" s="208"/>
      <c r="WYV4" s="208"/>
      <c r="WYW4" s="208"/>
      <c r="WYX4" s="208"/>
      <c r="WYY4" s="208"/>
      <c r="WYZ4" s="208"/>
      <c r="WZA4" s="208"/>
      <c r="WZB4" s="208"/>
      <c r="WZC4" s="208"/>
      <c r="WZD4" s="208"/>
      <c r="WZE4" s="208"/>
      <c r="WZF4" s="208"/>
      <c r="WZG4" s="208"/>
      <c r="WZH4" s="208"/>
      <c r="WZI4" s="208"/>
      <c r="WZJ4" s="208"/>
      <c r="WZK4" s="208"/>
      <c r="WZL4" s="208"/>
      <c r="WZM4" s="208"/>
      <c r="WZN4" s="208"/>
      <c r="WZO4" s="208"/>
      <c r="WZP4" s="208"/>
      <c r="WZQ4" s="208"/>
      <c r="WZR4" s="208"/>
      <c r="WZS4" s="208"/>
      <c r="WZT4" s="208"/>
      <c r="WZU4" s="208"/>
      <c r="WZV4" s="208"/>
      <c r="WZW4" s="208"/>
      <c r="WZX4" s="208"/>
      <c r="WZY4" s="208"/>
      <c r="WZZ4" s="208"/>
      <c r="XAA4" s="208"/>
      <c r="XAB4" s="208"/>
      <c r="XAC4" s="208"/>
      <c r="XAD4" s="208"/>
      <c r="XAE4" s="208"/>
      <c r="XAF4" s="208"/>
      <c r="XAG4" s="208"/>
      <c r="XAH4" s="208"/>
      <c r="XAI4" s="208"/>
      <c r="XAJ4" s="208"/>
      <c r="XAK4" s="208"/>
      <c r="XAL4" s="208"/>
      <c r="XAM4" s="208"/>
      <c r="XAN4" s="208"/>
      <c r="XAO4" s="208"/>
      <c r="XAP4" s="208"/>
      <c r="XAQ4" s="208"/>
      <c r="XAR4" s="208"/>
      <c r="XAS4" s="208"/>
      <c r="XAT4" s="208"/>
      <c r="XAU4" s="208"/>
      <c r="XAV4" s="208"/>
      <c r="XAW4" s="208"/>
      <c r="XAX4" s="208"/>
      <c r="XAY4" s="208"/>
      <c r="XAZ4" s="208"/>
      <c r="XBA4" s="208"/>
      <c r="XBB4" s="208"/>
      <c r="XBC4" s="208"/>
      <c r="XBD4" s="208"/>
      <c r="XBE4" s="208"/>
      <c r="XBF4" s="208"/>
      <c r="XBG4" s="208"/>
      <c r="XBH4" s="208"/>
      <c r="XBI4" s="208"/>
      <c r="XBJ4" s="208"/>
      <c r="XBK4" s="208"/>
      <c r="XBL4" s="208"/>
      <c r="XBM4" s="208"/>
      <c r="XBN4" s="208"/>
      <c r="XBO4" s="208"/>
      <c r="XBP4" s="208"/>
      <c r="XBQ4" s="208"/>
      <c r="XBR4" s="208"/>
      <c r="XBS4" s="208"/>
      <c r="XBT4" s="208"/>
      <c r="XBU4" s="208"/>
      <c r="XBV4" s="208"/>
      <c r="XBW4" s="208"/>
      <c r="XBX4" s="208"/>
      <c r="XBY4" s="208"/>
      <c r="XBZ4" s="208"/>
      <c r="XCA4" s="208"/>
      <c r="XCB4" s="208"/>
      <c r="XCC4" s="208"/>
      <c r="XCD4" s="208"/>
      <c r="XCE4" s="208"/>
      <c r="XCF4" s="208"/>
      <c r="XCG4" s="208"/>
      <c r="XCH4" s="208"/>
      <c r="XCI4" s="208"/>
      <c r="XCJ4" s="208"/>
      <c r="XCK4" s="208"/>
      <c r="XCL4" s="208"/>
      <c r="XCM4" s="208"/>
      <c r="XCN4" s="208"/>
      <c r="XCO4" s="208"/>
      <c r="XCP4" s="208"/>
      <c r="XCQ4" s="208"/>
      <c r="XCR4" s="208"/>
      <c r="XCS4" s="208"/>
      <c r="XCT4" s="208"/>
      <c r="XCU4" s="208"/>
      <c r="XCV4" s="208"/>
      <c r="XCW4" s="208"/>
      <c r="XCX4" s="208"/>
      <c r="XCY4" s="208"/>
      <c r="XCZ4" s="208"/>
      <c r="XDA4" s="208"/>
      <c r="XDB4" s="208"/>
      <c r="XDC4" s="208"/>
      <c r="XDD4" s="208"/>
      <c r="XDE4" s="208"/>
      <c r="XDF4" s="208"/>
      <c r="XDG4" s="208"/>
      <c r="XDH4" s="208"/>
      <c r="XDI4" s="208"/>
      <c r="XDJ4" s="208"/>
      <c r="XDK4" s="208"/>
      <c r="XDL4" s="208"/>
      <c r="XDM4" s="208"/>
      <c r="XDN4" s="208"/>
      <c r="XDO4" s="208"/>
      <c r="XDP4" s="208"/>
      <c r="XDQ4" s="208"/>
      <c r="XDR4" s="208"/>
      <c r="XDS4" s="208"/>
      <c r="XDT4" s="208"/>
      <c r="XDU4" s="208"/>
      <c r="XDV4" s="208"/>
      <c r="XDW4" s="208"/>
      <c r="XDX4" s="208"/>
      <c r="XDY4" s="208"/>
      <c r="XDZ4" s="208"/>
      <c r="XEA4" s="208"/>
      <c r="XEB4" s="208"/>
      <c r="XEC4" s="208"/>
      <c r="XED4" s="208"/>
      <c r="XEE4" s="208"/>
      <c r="XEF4" s="208"/>
      <c r="XEG4" s="208"/>
      <c r="XEH4" s="208"/>
      <c r="XEI4" s="208"/>
      <c r="XEJ4" s="208"/>
      <c r="XEK4" s="208"/>
      <c r="XEL4" s="208"/>
      <c r="XEM4" s="208"/>
      <c r="XEN4" s="208"/>
      <c r="XEO4" s="208"/>
      <c r="XEP4" s="208"/>
      <c r="XEQ4" s="208"/>
      <c r="XER4" s="208"/>
      <c r="XES4" s="208"/>
      <c r="XET4" s="208"/>
      <c r="XEU4" s="208"/>
      <c r="XEV4" s="208"/>
      <c r="XEW4" s="208"/>
      <c r="XEX4" s="208"/>
      <c r="XEY4" s="208"/>
      <c r="XEZ4" s="208"/>
      <c r="XFA4" s="208"/>
      <c r="XFB4" s="208"/>
    </row>
    <row r="5" spans="2:16382" ht="20.5" thickBot="1">
      <c r="B5" s="1490"/>
      <c r="C5" s="434"/>
      <c r="D5" s="434"/>
      <c r="E5" s="434"/>
      <c r="F5" s="435"/>
      <c r="G5" s="435"/>
      <c r="H5" s="435"/>
      <c r="I5" s="435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9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  <c r="IT5" s="208"/>
      <c r="IU5" s="208"/>
      <c r="IV5" s="208"/>
      <c r="IW5" s="208"/>
      <c r="IX5" s="208"/>
      <c r="IY5" s="208"/>
      <c r="IZ5" s="208"/>
      <c r="JA5" s="208"/>
      <c r="JB5" s="208"/>
      <c r="JC5" s="208"/>
      <c r="JD5" s="208"/>
      <c r="JE5" s="208"/>
      <c r="JF5" s="208"/>
      <c r="JG5" s="208"/>
      <c r="JH5" s="208"/>
      <c r="JI5" s="208"/>
      <c r="JJ5" s="208"/>
      <c r="JK5" s="208"/>
      <c r="JL5" s="208"/>
      <c r="JM5" s="208"/>
      <c r="JN5" s="208"/>
      <c r="JO5" s="208"/>
      <c r="JP5" s="208"/>
      <c r="JQ5" s="208"/>
      <c r="JR5" s="208"/>
      <c r="JS5" s="208"/>
      <c r="JT5" s="208"/>
      <c r="JU5" s="208"/>
      <c r="JV5" s="208"/>
      <c r="JW5" s="208"/>
      <c r="JX5" s="208"/>
      <c r="JY5" s="208"/>
      <c r="JZ5" s="208"/>
      <c r="KA5" s="208"/>
      <c r="KB5" s="208"/>
      <c r="KC5" s="208"/>
      <c r="KD5" s="208"/>
      <c r="KE5" s="208"/>
      <c r="KF5" s="208"/>
      <c r="KG5" s="208"/>
      <c r="KH5" s="208"/>
      <c r="KI5" s="208"/>
      <c r="KJ5" s="208"/>
      <c r="KK5" s="208"/>
      <c r="KL5" s="208"/>
      <c r="KM5" s="208"/>
      <c r="KN5" s="208"/>
      <c r="KO5" s="208"/>
      <c r="KP5" s="208"/>
      <c r="KQ5" s="208"/>
      <c r="KR5" s="208"/>
      <c r="KS5" s="208"/>
      <c r="KT5" s="208"/>
      <c r="KU5" s="208"/>
      <c r="KV5" s="208"/>
      <c r="KW5" s="208"/>
      <c r="KX5" s="208"/>
      <c r="KY5" s="208"/>
      <c r="KZ5" s="208"/>
      <c r="LA5" s="208"/>
      <c r="LB5" s="208"/>
      <c r="LC5" s="208"/>
      <c r="LD5" s="208"/>
      <c r="LE5" s="208"/>
      <c r="LF5" s="208"/>
      <c r="LG5" s="208"/>
      <c r="LH5" s="208"/>
      <c r="LI5" s="208"/>
      <c r="LJ5" s="208"/>
      <c r="LK5" s="208"/>
      <c r="LL5" s="208"/>
      <c r="LM5" s="208"/>
      <c r="LN5" s="208"/>
      <c r="LO5" s="208"/>
      <c r="LP5" s="208"/>
      <c r="LQ5" s="208"/>
      <c r="LR5" s="208"/>
      <c r="LS5" s="208"/>
      <c r="LT5" s="208"/>
      <c r="LU5" s="208"/>
      <c r="LV5" s="208"/>
      <c r="LW5" s="208"/>
      <c r="LX5" s="208"/>
      <c r="LY5" s="208"/>
      <c r="LZ5" s="208"/>
      <c r="MA5" s="208"/>
      <c r="MB5" s="208"/>
      <c r="MC5" s="208"/>
      <c r="MD5" s="208"/>
      <c r="ME5" s="208"/>
      <c r="MF5" s="208"/>
      <c r="MG5" s="208"/>
      <c r="MH5" s="208"/>
      <c r="MI5" s="208"/>
      <c r="MJ5" s="208"/>
      <c r="MK5" s="208"/>
      <c r="ML5" s="208"/>
      <c r="MM5" s="208"/>
      <c r="MN5" s="208"/>
      <c r="MO5" s="208"/>
      <c r="MP5" s="208"/>
      <c r="MQ5" s="208"/>
      <c r="MR5" s="208"/>
      <c r="MS5" s="208"/>
      <c r="MT5" s="208"/>
      <c r="MU5" s="208"/>
      <c r="MV5" s="208"/>
      <c r="MW5" s="208"/>
      <c r="MX5" s="208"/>
      <c r="MY5" s="208"/>
      <c r="MZ5" s="208"/>
      <c r="NA5" s="208"/>
      <c r="NB5" s="208"/>
      <c r="NC5" s="208"/>
      <c r="ND5" s="208"/>
      <c r="NE5" s="208"/>
      <c r="NF5" s="208"/>
      <c r="NG5" s="208"/>
      <c r="NH5" s="208"/>
      <c r="NI5" s="208"/>
      <c r="NJ5" s="208"/>
      <c r="NK5" s="208"/>
      <c r="NL5" s="208"/>
      <c r="NM5" s="208"/>
      <c r="NN5" s="208"/>
      <c r="NO5" s="208"/>
      <c r="NP5" s="208"/>
      <c r="NQ5" s="208"/>
      <c r="NR5" s="208"/>
      <c r="NS5" s="208"/>
      <c r="NT5" s="208"/>
      <c r="NU5" s="208"/>
      <c r="NV5" s="208"/>
      <c r="NW5" s="208"/>
      <c r="NX5" s="208"/>
      <c r="NY5" s="208"/>
      <c r="NZ5" s="208"/>
      <c r="OA5" s="208"/>
      <c r="OB5" s="208"/>
      <c r="OC5" s="208"/>
      <c r="OD5" s="208"/>
      <c r="OE5" s="208"/>
      <c r="OF5" s="208"/>
      <c r="OG5" s="208"/>
      <c r="OH5" s="208"/>
      <c r="OI5" s="208"/>
      <c r="OJ5" s="208"/>
      <c r="OK5" s="208"/>
      <c r="OL5" s="208"/>
      <c r="OM5" s="208"/>
      <c r="ON5" s="208"/>
      <c r="OO5" s="208"/>
      <c r="OP5" s="208"/>
      <c r="OQ5" s="208"/>
      <c r="OR5" s="208"/>
      <c r="OS5" s="208"/>
      <c r="OT5" s="208"/>
      <c r="OU5" s="208"/>
      <c r="OV5" s="208"/>
      <c r="OW5" s="208"/>
      <c r="OX5" s="208"/>
      <c r="OY5" s="208"/>
      <c r="OZ5" s="208"/>
      <c r="PA5" s="208"/>
      <c r="PB5" s="208"/>
      <c r="PC5" s="208"/>
      <c r="PD5" s="208"/>
      <c r="PE5" s="208"/>
      <c r="PF5" s="208"/>
      <c r="PG5" s="208"/>
      <c r="PH5" s="208"/>
      <c r="PI5" s="208"/>
      <c r="PJ5" s="208"/>
      <c r="PK5" s="208"/>
      <c r="PL5" s="208"/>
      <c r="PM5" s="208"/>
      <c r="PN5" s="208"/>
      <c r="PO5" s="208"/>
      <c r="PP5" s="208"/>
      <c r="PQ5" s="208"/>
      <c r="PR5" s="208"/>
      <c r="PS5" s="208"/>
      <c r="PT5" s="208"/>
      <c r="PU5" s="208"/>
      <c r="PV5" s="208"/>
      <c r="PW5" s="208"/>
      <c r="PX5" s="208"/>
      <c r="PY5" s="208"/>
      <c r="PZ5" s="208"/>
      <c r="QA5" s="208"/>
      <c r="QB5" s="208"/>
      <c r="QC5" s="208"/>
      <c r="QD5" s="208"/>
      <c r="QE5" s="208"/>
      <c r="QF5" s="208"/>
      <c r="QG5" s="208"/>
      <c r="QH5" s="208"/>
      <c r="QI5" s="208"/>
      <c r="QJ5" s="208"/>
      <c r="QK5" s="208"/>
      <c r="QL5" s="208"/>
      <c r="QM5" s="208"/>
      <c r="QN5" s="208"/>
      <c r="QO5" s="208"/>
      <c r="QP5" s="208"/>
      <c r="QQ5" s="208"/>
      <c r="QR5" s="208"/>
      <c r="QS5" s="208"/>
      <c r="QT5" s="208"/>
      <c r="QU5" s="208"/>
      <c r="QV5" s="208"/>
      <c r="QW5" s="208"/>
      <c r="QX5" s="208"/>
      <c r="QY5" s="208"/>
      <c r="QZ5" s="208"/>
      <c r="RA5" s="208"/>
      <c r="RB5" s="208"/>
      <c r="RC5" s="208"/>
      <c r="RD5" s="208"/>
      <c r="RE5" s="208"/>
      <c r="RF5" s="208"/>
      <c r="RG5" s="208"/>
      <c r="RH5" s="208"/>
      <c r="RI5" s="208"/>
      <c r="RJ5" s="208"/>
      <c r="RK5" s="208"/>
      <c r="RL5" s="208"/>
      <c r="RM5" s="208"/>
      <c r="RN5" s="208"/>
      <c r="RO5" s="208"/>
      <c r="RP5" s="208"/>
      <c r="RQ5" s="208"/>
      <c r="RR5" s="208"/>
      <c r="RS5" s="208"/>
      <c r="RT5" s="208"/>
      <c r="RU5" s="208"/>
      <c r="RV5" s="208"/>
      <c r="RW5" s="208"/>
      <c r="RX5" s="208"/>
      <c r="RY5" s="208"/>
      <c r="RZ5" s="208"/>
      <c r="SA5" s="208"/>
      <c r="SB5" s="208"/>
      <c r="SC5" s="208"/>
      <c r="SD5" s="208"/>
      <c r="SE5" s="208"/>
      <c r="SF5" s="208"/>
      <c r="SG5" s="208"/>
      <c r="SH5" s="208"/>
      <c r="SI5" s="208"/>
      <c r="SJ5" s="208"/>
      <c r="SK5" s="208"/>
      <c r="SL5" s="208"/>
      <c r="SM5" s="208"/>
      <c r="SN5" s="208"/>
      <c r="SO5" s="208"/>
      <c r="SP5" s="208"/>
      <c r="SQ5" s="208"/>
      <c r="SR5" s="208"/>
      <c r="SS5" s="208"/>
      <c r="ST5" s="208"/>
      <c r="SU5" s="208"/>
      <c r="SV5" s="208"/>
      <c r="SW5" s="208"/>
      <c r="SX5" s="208"/>
      <c r="SY5" s="208"/>
      <c r="SZ5" s="208"/>
      <c r="TA5" s="208"/>
      <c r="TB5" s="208"/>
      <c r="TC5" s="208"/>
      <c r="TD5" s="208"/>
      <c r="TE5" s="208"/>
      <c r="TF5" s="208"/>
      <c r="TG5" s="208"/>
      <c r="TH5" s="208"/>
      <c r="TI5" s="208"/>
      <c r="TJ5" s="208"/>
      <c r="TK5" s="208"/>
      <c r="TL5" s="208"/>
      <c r="TM5" s="208"/>
      <c r="TN5" s="208"/>
      <c r="TO5" s="208"/>
      <c r="TP5" s="208"/>
      <c r="TQ5" s="208"/>
      <c r="TR5" s="208"/>
      <c r="TS5" s="208"/>
      <c r="TT5" s="208"/>
      <c r="TU5" s="208"/>
      <c r="TV5" s="208"/>
      <c r="TW5" s="208"/>
      <c r="TX5" s="208"/>
      <c r="TY5" s="208"/>
      <c r="TZ5" s="208"/>
      <c r="UA5" s="208"/>
      <c r="UB5" s="208"/>
      <c r="UC5" s="208"/>
      <c r="UD5" s="208"/>
      <c r="UE5" s="208"/>
      <c r="UF5" s="208"/>
      <c r="UG5" s="208"/>
      <c r="UH5" s="208"/>
      <c r="UI5" s="208"/>
      <c r="UJ5" s="208"/>
      <c r="UK5" s="208"/>
      <c r="UL5" s="208"/>
      <c r="UM5" s="208"/>
      <c r="UN5" s="208"/>
      <c r="UO5" s="208"/>
      <c r="UP5" s="208"/>
      <c r="UQ5" s="208"/>
      <c r="UR5" s="208"/>
      <c r="US5" s="208"/>
      <c r="UT5" s="208"/>
      <c r="UU5" s="208"/>
      <c r="UV5" s="208"/>
      <c r="UW5" s="208"/>
      <c r="UX5" s="208"/>
      <c r="UY5" s="208"/>
      <c r="UZ5" s="208"/>
      <c r="VA5" s="208"/>
      <c r="VB5" s="208"/>
      <c r="VC5" s="208"/>
      <c r="VD5" s="208"/>
      <c r="VE5" s="208"/>
      <c r="VF5" s="208"/>
      <c r="VG5" s="208"/>
      <c r="VH5" s="208"/>
      <c r="VI5" s="208"/>
      <c r="VJ5" s="208"/>
      <c r="VK5" s="208"/>
      <c r="VL5" s="208"/>
      <c r="VM5" s="208"/>
      <c r="VN5" s="208"/>
      <c r="VO5" s="208"/>
      <c r="VP5" s="208"/>
      <c r="VQ5" s="208"/>
      <c r="VR5" s="208"/>
      <c r="VS5" s="208"/>
      <c r="VT5" s="208"/>
      <c r="VU5" s="208"/>
      <c r="VV5" s="208"/>
      <c r="VW5" s="208"/>
      <c r="VX5" s="208"/>
      <c r="VY5" s="208"/>
      <c r="VZ5" s="208"/>
      <c r="WA5" s="208"/>
      <c r="WB5" s="208"/>
      <c r="WC5" s="208"/>
      <c r="WD5" s="208"/>
      <c r="WE5" s="208"/>
      <c r="WF5" s="208"/>
      <c r="WG5" s="208"/>
      <c r="WH5" s="208"/>
      <c r="WI5" s="208"/>
      <c r="WJ5" s="208"/>
      <c r="WK5" s="208"/>
      <c r="WL5" s="208"/>
      <c r="WM5" s="208"/>
      <c r="WN5" s="208"/>
      <c r="WO5" s="208"/>
      <c r="WP5" s="208"/>
      <c r="WQ5" s="208"/>
      <c r="WR5" s="208"/>
      <c r="WS5" s="208"/>
      <c r="WT5" s="208"/>
      <c r="WU5" s="208"/>
      <c r="WV5" s="208"/>
      <c r="WW5" s="208"/>
      <c r="WX5" s="208"/>
      <c r="WY5" s="208"/>
      <c r="WZ5" s="208"/>
      <c r="XA5" s="208"/>
      <c r="XB5" s="208"/>
      <c r="XC5" s="208"/>
      <c r="XD5" s="208"/>
      <c r="XE5" s="208"/>
      <c r="XF5" s="208"/>
      <c r="XG5" s="208"/>
      <c r="XH5" s="208"/>
      <c r="XI5" s="208"/>
      <c r="XJ5" s="208"/>
      <c r="XK5" s="208"/>
      <c r="XL5" s="208"/>
      <c r="XM5" s="208"/>
      <c r="XN5" s="208"/>
      <c r="XO5" s="208"/>
      <c r="XP5" s="208"/>
      <c r="XQ5" s="208"/>
      <c r="XR5" s="208"/>
      <c r="XS5" s="208"/>
      <c r="XT5" s="208"/>
      <c r="XU5" s="208"/>
      <c r="XV5" s="208"/>
      <c r="XW5" s="208"/>
      <c r="XX5" s="208"/>
      <c r="XY5" s="208"/>
      <c r="XZ5" s="208"/>
      <c r="YA5" s="208"/>
      <c r="YB5" s="208"/>
      <c r="YC5" s="208"/>
      <c r="YD5" s="208"/>
      <c r="YE5" s="208"/>
      <c r="YF5" s="208"/>
      <c r="YG5" s="208"/>
      <c r="YH5" s="208"/>
      <c r="YI5" s="208"/>
      <c r="YJ5" s="208"/>
      <c r="YK5" s="208"/>
      <c r="YL5" s="208"/>
      <c r="YM5" s="208"/>
      <c r="YN5" s="208"/>
      <c r="YO5" s="208"/>
      <c r="YP5" s="208"/>
      <c r="YQ5" s="208"/>
      <c r="YR5" s="208"/>
      <c r="YS5" s="208"/>
      <c r="YT5" s="208"/>
      <c r="YU5" s="208"/>
      <c r="YV5" s="208"/>
      <c r="YW5" s="208"/>
      <c r="YX5" s="208"/>
      <c r="YY5" s="208"/>
      <c r="YZ5" s="208"/>
      <c r="ZA5" s="208"/>
      <c r="ZB5" s="208"/>
      <c r="ZC5" s="208"/>
      <c r="ZD5" s="208"/>
      <c r="ZE5" s="208"/>
      <c r="ZF5" s="208"/>
      <c r="ZG5" s="208"/>
      <c r="ZH5" s="208"/>
      <c r="ZI5" s="208"/>
      <c r="ZJ5" s="208"/>
      <c r="ZK5" s="208"/>
      <c r="ZL5" s="208"/>
      <c r="ZM5" s="208"/>
      <c r="ZN5" s="208"/>
      <c r="ZO5" s="208"/>
      <c r="ZP5" s="208"/>
      <c r="ZQ5" s="208"/>
      <c r="ZR5" s="208"/>
      <c r="ZS5" s="208"/>
      <c r="ZT5" s="208"/>
      <c r="ZU5" s="208"/>
      <c r="ZV5" s="208"/>
      <c r="ZW5" s="208"/>
      <c r="ZX5" s="208"/>
      <c r="ZY5" s="208"/>
      <c r="ZZ5" s="208"/>
      <c r="AAA5" s="208"/>
      <c r="AAB5" s="208"/>
      <c r="AAC5" s="208"/>
      <c r="AAD5" s="208"/>
      <c r="AAE5" s="208"/>
      <c r="AAF5" s="208"/>
      <c r="AAG5" s="208"/>
      <c r="AAH5" s="208"/>
      <c r="AAI5" s="208"/>
      <c r="AAJ5" s="208"/>
      <c r="AAK5" s="208"/>
      <c r="AAL5" s="208"/>
      <c r="AAM5" s="208"/>
      <c r="AAN5" s="208"/>
      <c r="AAO5" s="208"/>
      <c r="AAP5" s="208"/>
      <c r="AAQ5" s="208"/>
      <c r="AAR5" s="208"/>
      <c r="AAS5" s="208"/>
      <c r="AAT5" s="208"/>
      <c r="AAU5" s="208"/>
      <c r="AAV5" s="208"/>
      <c r="AAW5" s="208"/>
      <c r="AAX5" s="208"/>
      <c r="AAY5" s="208"/>
      <c r="AAZ5" s="208"/>
      <c r="ABA5" s="208"/>
      <c r="ABB5" s="208"/>
      <c r="ABC5" s="208"/>
      <c r="ABD5" s="208"/>
      <c r="ABE5" s="208"/>
      <c r="ABF5" s="208"/>
      <c r="ABG5" s="208"/>
      <c r="ABH5" s="208"/>
      <c r="ABI5" s="208"/>
      <c r="ABJ5" s="208"/>
      <c r="ABK5" s="208"/>
      <c r="ABL5" s="208"/>
      <c r="ABM5" s="208"/>
      <c r="ABN5" s="208"/>
      <c r="ABO5" s="208"/>
      <c r="ABP5" s="208"/>
      <c r="ABQ5" s="208"/>
      <c r="ABR5" s="208"/>
      <c r="ABS5" s="208"/>
      <c r="ABT5" s="208"/>
      <c r="ABU5" s="208"/>
      <c r="ABV5" s="208"/>
      <c r="ABW5" s="208"/>
      <c r="ABX5" s="208"/>
      <c r="ABY5" s="208"/>
      <c r="ABZ5" s="208"/>
      <c r="ACA5" s="208"/>
      <c r="ACB5" s="208"/>
      <c r="ACC5" s="208"/>
      <c r="ACD5" s="208"/>
      <c r="ACE5" s="208"/>
      <c r="ACF5" s="208"/>
      <c r="ACG5" s="208"/>
      <c r="ACH5" s="208"/>
      <c r="ACI5" s="208"/>
      <c r="ACJ5" s="208"/>
      <c r="ACK5" s="208"/>
      <c r="ACL5" s="208"/>
      <c r="ACM5" s="208"/>
      <c r="ACN5" s="208"/>
      <c r="ACO5" s="208"/>
      <c r="ACP5" s="208"/>
      <c r="ACQ5" s="208"/>
      <c r="ACR5" s="208"/>
      <c r="ACS5" s="208"/>
      <c r="ACT5" s="208"/>
      <c r="ACU5" s="208"/>
      <c r="ACV5" s="208"/>
      <c r="ACW5" s="208"/>
      <c r="ACX5" s="208"/>
      <c r="ACY5" s="208"/>
      <c r="ACZ5" s="208"/>
      <c r="ADA5" s="208"/>
      <c r="ADB5" s="208"/>
      <c r="ADC5" s="208"/>
      <c r="ADD5" s="208"/>
      <c r="ADE5" s="208"/>
      <c r="ADF5" s="208"/>
      <c r="ADG5" s="208"/>
      <c r="ADH5" s="208"/>
      <c r="ADI5" s="208"/>
      <c r="ADJ5" s="208"/>
      <c r="ADK5" s="208"/>
      <c r="ADL5" s="208"/>
      <c r="ADM5" s="208"/>
      <c r="ADN5" s="208"/>
      <c r="ADO5" s="208"/>
      <c r="ADP5" s="208"/>
      <c r="ADQ5" s="208"/>
      <c r="ADR5" s="208"/>
      <c r="ADS5" s="208"/>
      <c r="ADT5" s="208"/>
      <c r="ADU5" s="208"/>
      <c r="ADV5" s="208"/>
      <c r="ADW5" s="208"/>
      <c r="ADX5" s="208"/>
      <c r="ADY5" s="208"/>
      <c r="ADZ5" s="208"/>
      <c r="AEA5" s="208"/>
      <c r="AEB5" s="208"/>
      <c r="AEC5" s="208"/>
      <c r="AED5" s="208"/>
      <c r="AEE5" s="208"/>
      <c r="AEF5" s="208"/>
      <c r="AEG5" s="208"/>
      <c r="AEH5" s="208"/>
      <c r="AEI5" s="208"/>
      <c r="AEJ5" s="208"/>
      <c r="AEK5" s="208"/>
      <c r="AEL5" s="208"/>
      <c r="AEM5" s="208"/>
      <c r="AEN5" s="208"/>
      <c r="AEO5" s="208"/>
      <c r="AEP5" s="208"/>
      <c r="AEQ5" s="208"/>
      <c r="AER5" s="208"/>
      <c r="AES5" s="208"/>
      <c r="AET5" s="208"/>
      <c r="AEU5" s="208"/>
      <c r="AEV5" s="208"/>
      <c r="AEW5" s="208"/>
      <c r="AEX5" s="208"/>
      <c r="AEY5" s="208"/>
      <c r="AEZ5" s="208"/>
      <c r="AFA5" s="208"/>
      <c r="AFB5" s="208"/>
      <c r="AFC5" s="208"/>
      <c r="AFD5" s="208"/>
      <c r="AFE5" s="208"/>
      <c r="AFF5" s="208"/>
      <c r="AFG5" s="208"/>
      <c r="AFH5" s="208"/>
      <c r="AFI5" s="208"/>
      <c r="AFJ5" s="208"/>
      <c r="AFK5" s="208"/>
      <c r="AFL5" s="208"/>
      <c r="AFM5" s="208"/>
      <c r="AFN5" s="208"/>
      <c r="AFO5" s="208"/>
      <c r="AFP5" s="208"/>
      <c r="AFQ5" s="208"/>
      <c r="AFR5" s="208"/>
      <c r="AFS5" s="208"/>
      <c r="AFT5" s="208"/>
      <c r="AFU5" s="208"/>
      <c r="AFV5" s="208"/>
      <c r="AFW5" s="208"/>
      <c r="AFX5" s="208"/>
      <c r="AFY5" s="208"/>
      <c r="AFZ5" s="208"/>
      <c r="AGA5" s="208"/>
      <c r="AGB5" s="208"/>
      <c r="AGC5" s="208"/>
      <c r="AGD5" s="208"/>
      <c r="AGE5" s="208"/>
      <c r="AGF5" s="208"/>
      <c r="AGG5" s="208"/>
      <c r="AGH5" s="208"/>
      <c r="AGI5" s="208"/>
      <c r="AGJ5" s="208"/>
      <c r="AGK5" s="208"/>
      <c r="AGL5" s="208"/>
      <c r="AGM5" s="208"/>
      <c r="AGN5" s="208"/>
      <c r="AGO5" s="208"/>
      <c r="AGP5" s="208"/>
      <c r="AGQ5" s="208"/>
      <c r="AGR5" s="208"/>
      <c r="AGS5" s="208"/>
      <c r="AGT5" s="208"/>
      <c r="AGU5" s="208"/>
      <c r="AGV5" s="208"/>
      <c r="AGW5" s="208"/>
      <c r="AGX5" s="208"/>
      <c r="AGY5" s="208"/>
      <c r="AGZ5" s="208"/>
      <c r="AHA5" s="208"/>
      <c r="AHB5" s="208"/>
      <c r="AHC5" s="208"/>
      <c r="AHD5" s="208"/>
      <c r="AHE5" s="208"/>
      <c r="AHF5" s="208"/>
      <c r="AHG5" s="208"/>
      <c r="AHH5" s="208"/>
      <c r="AHI5" s="208"/>
      <c r="AHJ5" s="208"/>
      <c r="AHK5" s="208"/>
      <c r="AHL5" s="208"/>
      <c r="AHM5" s="208"/>
      <c r="AHN5" s="208"/>
      <c r="AHO5" s="208"/>
      <c r="AHP5" s="208"/>
      <c r="AHQ5" s="208"/>
      <c r="AHR5" s="208"/>
      <c r="AHS5" s="208"/>
      <c r="AHT5" s="208"/>
      <c r="AHU5" s="208"/>
      <c r="AHV5" s="208"/>
      <c r="AHW5" s="208"/>
      <c r="AHX5" s="208"/>
      <c r="AHY5" s="208"/>
      <c r="AHZ5" s="208"/>
      <c r="AIA5" s="208"/>
      <c r="AIB5" s="208"/>
      <c r="AIC5" s="208"/>
      <c r="AID5" s="208"/>
      <c r="AIE5" s="208"/>
      <c r="AIF5" s="208"/>
      <c r="AIG5" s="208"/>
      <c r="AIH5" s="208"/>
      <c r="AII5" s="208"/>
      <c r="AIJ5" s="208"/>
      <c r="AIK5" s="208"/>
      <c r="AIL5" s="208"/>
      <c r="AIM5" s="208"/>
      <c r="AIN5" s="208"/>
      <c r="AIO5" s="208"/>
      <c r="AIP5" s="208"/>
      <c r="AIQ5" s="208"/>
      <c r="AIR5" s="208"/>
      <c r="AIS5" s="208"/>
      <c r="AIT5" s="208"/>
      <c r="AIU5" s="208"/>
      <c r="AIV5" s="208"/>
      <c r="AIW5" s="208"/>
      <c r="AIX5" s="208"/>
      <c r="AIY5" s="208"/>
      <c r="AIZ5" s="208"/>
      <c r="AJA5" s="208"/>
      <c r="AJB5" s="208"/>
      <c r="AJC5" s="208"/>
      <c r="AJD5" s="208"/>
      <c r="AJE5" s="208"/>
      <c r="AJF5" s="208"/>
      <c r="AJG5" s="208"/>
      <c r="AJH5" s="208"/>
      <c r="AJI5" s="208"/>
      <c r="AJJ5" s="208"/>
      <c r="AJK5" s="208"/>
      <c r="AJL5" s="208"/>
      <c r="AJM5" s="208"/>
      <c r="AJN5" s="208"/>
      <c r="AJO5" s="208"/>
      <c r="AJP5" s="208"/>
      <c r="AJQ5" s="208"/>
      <c r="AJR5" s="208"/>
      <c r="AJS5" s="208"/>
      <c r="AJT5" s="208"/>
      <c r="AJU5" s="208"/>
      <c r="AJV5" s="208"/>
      <c r="AJW5" s="208"/>
      <c r="AJX5" s="208"/>
      <c r="AJY5" s="208"/>
      <c r="AJZ5" s="208"/>
      <c r="AKA5" s="208"/>
      <c r="AKB5" s="208"/>
      <c r="AKC5" s="208"/>
      <c r="AKD5" s="208"/>
      <c r="AKE5" s="208"/>
      <c r="AKF5" s="208"/>
      <c r="AKG5" s="208"/>
      <c r="AKH5" s="208"/>
      <c r="AKI5" s="208"/>
      <c r="AKJ5" s="208"/>
      <c r="AKK5" s="208"/>
      <c r="AKL5" s="208"/>
      <c r="AKM5" s="208"/>
      <c r="AKN5" s="208"/>
      <c r="AKO5" s="208"/>
      <c r="AKP5" s="208"/>
      <c r="AKQ5" s="208"/>
      <c r="AKR5" s="208"/>
      <c r="AKS5" s="208"/>
      <c r="AKT5" s="208"/>
      <c r="AKU5" s="208"/>
      <c r="AKV5" s="208"/>
      <c r="AKW5" s="208"/>
      <c r="AKX5" s="208"/>
      <c r="AKY5" s="208"/>
      <c r="AKZ5" s="208"/>
      <c r="ALA5" s="208"/>
      <c r="ALB5" s="208"/>
      <c r="ALC5" s="208"/>
      <c r="ALD5" s="208"/>
      <c r="ALE5" s="208"/>
      <c r="ALF5" s="208"/>
      <c r="ALG5" s="208"/>
      <c r="ALH5" s="208"/>
      <c r="ALI5" s="208"/>
      <c r="ALJ5" s="208"/>
      <c r="ALK5" s="208"/>
      <c r="ALL5" s="208"/>
      <c r="ALM5" s="208"/>
      <c r="ALN5" s="208"/>
      <c r="ALO5" s="208"/>
      <c r="ALP5" s="208"/>
      <c r="ALQ5" s="208"/>
      <c r="ALR5" s="208"/>
      <c r="ALS5" s="208"/>
      <c r="ALT5" s="208"/>
      <c r="ALU5" s="208"/>
      <c r="ALV5" s="208"/>
      <c r="ALW5" s="208"/>
      <c r="ALX5" s="208"/>
      <c r="ALY5" s="208"/>
      <c r="ALZ5" s="208"/>
      <c r="AMA5" s="208"/>
      <c r="AMB5" s="208"/>
      <c r="AMC5" s="208"/>
      <c r="AMD5" s="208"/>
      <c r="AME5" s="208"/>
      <c r="AMF5" s="208"/>
      <c r="AMG5" s="208"/>
      <c r="AMH5" s="208"/>
      <c r="AMI5" s="208"/>
      <c r="AMJ5" s="208"/>
      <c r="AMK5" s="208"/>
      <c r="AML5" s="208"/>
      <c r="AMM5" s="208"/>
      <c r="AMN5" s="208"/>
      <c r="AMO5" s="208"/>
      <c r="AMP5" s="208"/>
      <c r="AMQ5" s="208"/>
      <c r="AMR5" s="208"/>
      <c r="AMS5" s="208"/>
      <c r="AMT5" s="208"/>
      <c r="AMU5" s="208"/>
      <c r="AMV5" s="208"/>
      <c r="AMW5" s="208"/>
      <c r="AMX5" s="208"/>
      <c r="AMY5" s="208"/>
      <c r="AMZ5" s="208"/>
      <c r="ANA5" s="208"/>
      <c r="ANB5" s="208"/>
      <c r="ANC5" s="208"/>
      <c r="AND5" s="208"/>
      <c r="ANE5" s="208"/>
      <c r="ANF5" s="208"/>
      <c r="ANG5" s="208"/>
      <c r="ANH5" s="208"/>
      <c r="ANI5" s="208"/>
      <c r="ANJ5" s="208"/>
      <c r="ANK5" s="208"/>
      <c r="ANL5" s="208"/>
      <c r="ANM5" s="208"/>
      <c r="ANN5" s="208"/>
      <c r="ANO5" s="208"/>
      <c r="ANP5" s="208"/>
      <c r="ANQ5" s="208"/>
      <c r="ANR5" s="208"/>
      <c r="ANS5" s="208"/>
      <c r="ANT5" s="208"/>
      <c r="ANU5" s="208"/>
      <c r="ANV5" s="208"/>
      <c r="ANW5" s="208"/>
      <c r="ANX5" s="208"/>
      <c r="ANY5" s="208"/>
      <c r="ANZ5" s="208"/>
      <c r="AOA5" s="208"/>
      <c r="AOB5" s="208"/>
      <c r="AOC5" s="208"/>
      <c r="AOD5" s="208"/>
      <c r="AOE5" s="208"/>
      <c r="AOF5" s="208"/>
      <c r="AOG5" s="208"/>
      <c r="AOH5" s="208"/>
      <c r="AOI5" s="208"/>
      <c r="AOJ5" s="208"/>
      <c r="AOK5" s="208"/>
      <c r="AOL5" s="208"/>
      <c r="AOM5" s="208"/>
      <c r="AON5" s="208"/>
      <c r="AOO5" s="208"/>
      <c r="AOP5" s="208"/>
      <c r="AOQ5" s="208"/>
      <c r="AOR5" s="208"/>
      <c r="AOS5" s="208"/>
      <c r="AOT5" s="208"/>
      <c r="AOU5" s="208"/>
      <c r="AOV5" s="208"/>
      <c r="AOW5" s="208"/>
      <c r="AOX5" s="208"/>
      <c r="AOY5" s="208"/>
      <c r="AOZ5" s="208"/>
      <c r="APA5" s="208"/>
      <c r="APB5" s="208"/>
      <c r="APC5" s="208"/>
      <c r="APD5" s="208"/>
      <c r="APE5" s="208"/>
      <c r="APF5" s="208"/>
      <c r="APG5" s="208"/>
      <c r="APH5" s="208"/>
      <c r="API5" s="208"/>
      <c r="APJ5" s="208"/>
      <c r="APK5" s="208"/>
      <c r="APL5" s="208"/>
      <c r="APM5" s="208"/>
      <c r="APN5" s="208"/>
      <c r="APO5" s="208"/>
      <c r="APP5" s="208"/>
      <c r="APQ5" s="208"/>
      <c r="APR5" s="208"/>
      <c r="APS5" s="208"/>
      <c r="APT5" s="208"/>
      <c r="APU5" s="208"/>
      <c r="APV5" s="208"/>
      <c r="APW5" s="208"/>
      <c r="APX5" s="208"/>
      <c r="APY5" s="208"/>
      <c r="APZ5" s="208"/>
      <c r="AQA5" s="208"/>
      <c r="AQB5" s="208"/>
      <c r="AQC5" s="208"/>
      <c r="AQD5" s="208"/>
      <c r="AQE5" s="208"/>
      <c r="AQF5" s="208"/>
      <c r="AQG5" s="208"/>
      <c r="AQH5" s="208"/>
      <c r="AQI5" s="208"/>
      <c r="AQJ5" s="208"/>
      <c r="AQK5" s="208"/>
      <c r="AQL5" s="208"/>
      <c r="AQM5" s="208"/>
      <c r="AQN5" s="208"/>
      <c r="AQO5" s="208"/>
      <c r="AQP5" s="208"/>
      <c r="AQQ5" s="208"/>
      <c r="AQR5" s="208"/>
      <c r="AQS5" s="208"/>
      <c r="AQT5" s="208"/>
      <c r="AQU5" s="208"/>
      <c r="AQV5" s="208"/>
      <c r="AQW5" s="208"/>
      <c r="AQX5" s="208"/>
      <c r="AQY5" s="208"/>
      <c r="AQZ5" s="208"/>
      <c r="ARA5" s="208"/>
      <c r="ARB5" s="208"/>
      <c r="ARC5" s="208"/>
      <c r="ARD5" s="208"/>
      <c r="ARE5" s="208"/>
      <c r="ARF5" s="208"/>
      <c r="ARG5" s="208"/>
      <c r="ARH5" s="208"/>
      <c r="ARI5" s="208"/>
      <c r="ARJ5" s="208"/>
      <c r="ARK5" s="208"/>
      <c r="ARL5" s="208"/>
      <c r="ARM5" s="208"/>
      <c r="ARN5" s="208"/>
      <c r="ARO5" s="208"/>
      <c r="ARP5" s="208"/>
      <c r="ARQ5" s="208"/>
      <c r="ARR5" s="208"/>
      <c r="ARS5" s="208"/>
      <c r="ART5" s="208"/>
      <c r="ARU5" s="208"/>
      <c r="ARV5" s="208"/>
      <c r="ARW5" s="208"/>
      <c r="ARX5" s="208"/>
      <c r="ARY5" s="208"/>
      <c r="ARZ5" s="208"/>
      <c r="ASA5" s="208"/>
      <c r="ASB5" s="208"/>
      <c r="ASC5" s="208"/>
      <c r="ASD5" s="208"/>
      <c r="ASE5" s="208"/>
      <c r="ASF5" s="208"/>
      <c r="ASG5" s="208"/>
      <c r="ASH5" s="208"/>
      <c r="ASI5" s="208"/>
      <c r="ASJ5" s="208"/>
      <c r="ASK5" s="208"/>
      <c r="ASL5" s="208"/>
      <c r="ASM5" s="208"/>
      <c r="ASN5" s="208"/>
      <c r="ASO5" s="208"/>
      <c r="ASP5" s="208"/>
      <c r="ASQ5" s="208"/>
      <c r="ASR5" s="208"/>
      <c r="ASS5" s="208"/>
      <c r="AST5" s="208"/>
      <c r="ASU5" s="208"/>
      <c r="ASV5" s="208"/>
      <c r="ASW5" s="208"/>
      <c r="ASX5" s="208"/>
      <c r="ASY5" s="208"/>
      <c r="ASZ5" s="208"/>
      <c r="ATA5" s="208"/>
      <c r="ATB5" s="208"/>
      <c r="ATC5" s="208"/>
      <c r="ATD5" s="208"/>
      <c r="ATE5" s="208"/>
      <c r="ATF5" s="208"/>
      <c r="ATG5" s="208"/>
      <c r="ATH5" s="208"/>
      <c r="ATI5" s="208"/>
      <c r="ATJ5" s="208"/>
      <c r="ATK5" s="208"/>
      <c r="ATL5" s="208"/>
      <c r="ATM5" s="208"/>
      <c r="ATN5" s="208"/>
      <c r="ATO5" s="208"/>
      <c r="ATP5" s="208"/>
      <c r="ATQ5" s="208"/>
      <c r="ATR5" s="208"/>
      <c r="ATS5" s="208"/>
      <c r="ATT5" s="208"/>
      <c r="ATU5" s="208"/>
      <c r="ATV5" s="208"/>
      <c r="ATW5" s="208"/>
      <c r="ATX5" s="208"/>
      <c r="ATY5" s="208"/>
      <c r="ATZ5" s="208"/>
      <c r="AUA5" s="208"/>
      <c r="AUB5" s="208"/>
      <c r="AUC5" s="208"/>
      <c r="AUD5" s="208"/>
      <c r="AUE5" s="208"/>
      <c r="AUF5" s="208"/>
      <c r="AUG5" s="208"/>
      <c r="AUH5" s="208"/>
      <c r="AUI5" s="208"/>
      <c r="AUJ5" s="208"/>
      <c r="AUK5" s="208"/>
      <c r="AUL5" s="208"/>
      <c r="AUM5" s="208"/>
      <c r="AUN5" s="208"/>
      <c r="AUO5" s="208"/>
      <c r="AUP5" s="208"/>
      <c r="AUQ5" s="208"/>
      <c r="AUR5" s="208"/>
      <c r="AUS5" s="208"/>
      <c r="AUT5" s="208"/>
      <c r="AUU5" s="208"/>
      <c r="AUV5" s="208"/>
      <c r="AUW5" s="208"/>
      <c r="AUX5" s="208"/>
      <c r="AUY5" s="208"/>
      <c r="AUZ5" s="208"/>
      <c r="AVA5" s="208"/>
      <c r="AVB5" s="208"/>
      <c r="AVC5" s="208"/>
      <c r="AVD5" s="208"/>
      <c r="AVE5" s="208"/>
      <c r="AVF5" s="208"/>
      <c r="AVG5" s="208"/>
      <c r="AVH5" s="208"/>
      <c r="AVI5" s="208"/>
      <c r="AVJ5" s="208"/>
      <c r="AVK5" s="208"/>
      <c r="AVL5" s="208"/>
      <c r="AVM5" s="208"/>
      <c r="AVN5" s="208"/>
      <c r="AVO5" s="208"/>
      <c r="AVP5" s="208"/>
      <c r="AVQ5" s="208"/>
      <c r="AVR5" s="208"/>
      <c r="AVS5" s="208"/>
      <c r="AVT5" s="208"/>
      <c r="AVU5" s="208"/>
      <c r="AVV5" s="208"/>
      <c r="AVW5" s="208"/>
      <c r="AVX5" s="208"/>
      <c r="AVY5" s="208"/>
      <c r="AVZ5" s="208"/>
      <c r="AWA5" s="208"/>
      <c r="AWB5" s="208"/>
      <c r="AWC5" s="208"/>
      <c r="AWD5" s="208"/>
      <c r="AWE5" s="208"/>
      <c r="AWF5" s="208"/>
      <c r="AWG5" s="208"/>
      <c r="AWH5" s="208"/>
      <c r="AWI5" s="208"/>
      <c r="AWJ5" s="208"/>
      <c r="AWK5" s="208"/>
      <c r="AWL5" s="208"/>
      <c r="AWM5" s="208"/>
      <c r="AWN5" s="208"/>
      <c r="AWO5" s="208"/>
      <c r="AWP5" s="208"/>
      <c r="AWQ5" s="208"/>
      <c r="AWR5" s="208"/>
      <c r="AWS5" s="208"/>
      <c r="AWT5" s="208"/>
      <c r="AWU5" s="208"/>
      <c r="AWV5" s="208"/>
      <c r="AWW5" s="208"/>
      <c r="AWX5" s="208"/>
      <c r="AWY5" s="208"/>
      <c r="AWZ5" s="208"/>
      <c r="AXA5" s="208"/>
      <c r="AXB5" s="208"/>
      <c r="AXC5" s="208"/>
      <c r="AXD5" s="208"/>
      <c r="AXE5" s="208"/>
      <c r="AXF5" s="208"/>
      <c r="AXG5" s="208"/>
      <c r="AXH5" s="208"/>
      <c r="AXI5" s="208"/>
      <c r="AXJ5" s="208"/>
      <c r="AXK5" s="208"/>
      <c r="AXL5" s="208"/>
      <c r="AXM5" s="208"/>
      <c r="AXN5" s="208"/>
      <c r="AXO5" s="208"/>
      <c r="AXP5" s="208"/>
      <c r="AXQ5" s="208"/>
      <c r="AXR5" s="208"/>
      <c r="AXS5" s="208"/>
      <c r="AXT5" s="208"/>
      <c r="AXU5" s="208"/>
      <c r="AXV5" s="208"/>
      <c r="AXW5" s="208"/>
      <c r="AXX5" s="208"/>
      <c r="AXY5" s="208"/>
      <c r="AXZ5" s="208"/>
      <c r="AYA5" s="208"/>
      <c r="AYB5" s="208"/>
      <c r="AYC5" s="208"/>
      <c r="AYD5" s="208"/>
      <c r="AYE5" s="208"/>
      <c r="AYF5" s="208"/>
      <c r="AYG5" s="208"/>
      <c r="AYH5" s="208"/>
      <c r="AYI5" s="208"/>
      <c r="AYJ5" s="208"/>
      <c r="AYK5" s="208"/>
      <c r="AYL5" s="208"/>
      <c r="AYM5" s="208"/>
      <c r="AYN5" s="208"/>
      <c r="AYO5" s="208"/>
      <c r="AYP5" s="208"/>
      <c r="AYQ5" s="208"/>
      <c r="AYR5" s="208"/>
      <c r="AYS5" s="208"/>
      <c r="AYT5" s="208"/>
      <c r="AYU5" s="208"/>
      <c r="AYV5" s="208"/>
      <c r="AYW5" s="208"/>
      <c r="AYX5" s="208"/>
      <c r="AYY5" s="208"/>
      <c r="AYZ5" s="208"/>
      <c r="AZA5" s="208"/>
      <c r="AZB5" s="208"/>
      <c r="AZC5" s="208"/>
      <c r="AZD5" s="208"/>
      <c r="AZE5" s="208"/>
      <c r="AZF5" s="208"/>
      <c r="AZG5" s="208"/>
      <c r="AZH5" s="208"/>
      <c r="AZI5" s="208"/>
      <c r="AZJ5" s="208"/>
      <c r="AZK5" s="208"/>
      <c r="AZL5" s="208"/>
      <c r="AZM5" s="208"/>
      <c r="AZN5" s="208"/>
      <c r="AZO5" s="208"/>
      <c r="AZP5" s="208"/>
      <c r="AZQ5" s="208"/>
      <c r="AZR5" s="208"/>
      <c r="AZS5" s="208"/>
      <c r="AZT5" s="208"/>
      <c r="AZU5" s="208"/>
      <c r="AZV5" s="208"/>
      <c r="AZW5" s="208"/>
      <c r="AZX5" s="208"/>
      <c r="AZY5" s="208"/>
      <c r="AZZ5" s="208"/>
      <c r="BAA5" s="208"/>
      <c r="BAB5" s="208"/>
      <c r="BAC5" s="208"/>
      <c r="BAD5" s="208"/>
      <c r="BAE5" s="208"/>
      <c r="BAF5" s="208"/>
      <c r="BAG5" s="208"/>
      <c r="BAH5" s="208"/>
      <c r="BAI5" s="208"/>
      <c r="BAJ5" s="208"/>
      <c r="BAK5" s="208"/>
      <c r="BAL5" s="208"/>
      <c r="BAM5" s="208"/>
      <c r="BAN5" s="208"/>
      <c r="BAO5" s="208"/>
      <c r="BAP5" s="208"/>
      <c r="BAQ5" s="208"/>
      <c r="BAR5" s="208"/>
      <c r="BAS5" s="208"/>
      <c r="BAT5" s="208"/>
      <c r="BAU5" s="208"/>
      <c r="BAV5" s="208"/>
      <c r="BAW5" s="208"/>
      <c r="BAX5" s="208"/>
      <c r="BAY5" s="208"/>
      <c r="BAZ5" s="208"/>
      <c r="BBA5" s="208"/>
      <c r="BBB5" s="208"/>
      <c r="BBC5" s="208"/>
      <c r="BBD5" s="208"/>
      <c r="BBE5" s="208"/>
      <c r="BBF5" s="208"/>
      <c r="BBG5" s="208"/>
      <c r="BBH5" s="208"/>
      <c r="BBI5" s="208"/>
      <c r="BBJ5" s="208"/>
      <c r="BBK5" s="208"/>
      <c r="BBL5" s="208"/>
      <c r="BBM5" s="208"/>
      <c r="BBN5" s="208"/>
      <c r="BBO5" s="208"/>
      <c r="BBP5" s="208"/>
      <c r="BBQ5" s="208"/>
      <c r="BBR5" s="208"/>
      <c r="BBS5" s="208"/>
      <c r="BBT5" s="208"/>
      <c r="BBU5" s="208"/>
      <c r="BBV5" s="208"/>
      <c r="BBW5" s="208"/>
      <c r="BBX5" s="208"/>
      <c r="BBY5" s="208"/>
      <c r="BBZ5" s="208"/>
      <c r="BCA5" s="208"/>
      <c r="BCB5" s="208"/>
      <c r="BCC5" s="208"/>
      <c r="BCD5" s="208"/>
      <c r="BCE5" s="208"/>
      <c r="BCF5" s="208"/>
      <c r="BCG5" s="208"/>
      <c r="BCH5" s="208"/>
      <c r="BCI5" s="208"/>
      <c r="BCJ5" s="208"/>
      <c r="BCK5" s="208"/>
      <c r="BCL5" s="208"/>
      <c r="BCM5" s="208"/>
      <c r="BCN5" s="208"/>
      <c r="BCO5" s="208"/>
      <c r="BCP5" s="208"/>
      <c r="BCQ5" s="208"/>
      <c r="BCR5" s="208"/>
      <c r="BCS5" s="208"/>
      <c r="BCT5" s="208"/>
      <c r="BCU5" s="208"/>
      <c r="BCV5" s="208"/>
      <c r="BCW5" s="208"/>
      <c r="BCX5" s="208"/>
      <c r="BCY5" s="208"/>
      <c r="BCZ5" s="208"/>
      <c r="BDA5" s="208"/>
      <c r="BDB5" s="208"/>
      <c r="BDC5" s="208"/>
      <c r="BDD5" s="208"/>
      <c r="BDE5" s="208"/>
      <c r="BDF5" s="208"/>
      <c r="BDG5" s="208"/>
      <c r="BDH5" s="208"/>
      <c r="BDI5" s="208"/>
      <c r="BDJ5" s="208"/>
      <c r="BDK5" s="208"/>
      <c r="BDL5" s="208"/>
      <c r="BDM5" s="208"/>
      <c r="BDN5" s="208"/>
      <c r="BDO5" s="208"/>
      <c r="BDP5" s="208"/>
      <c r="BDQ5" s="208"/>
      <c r="BDR5" s="208"/>
      <c r="BDS5" s="208"/>
      <c r="BDT5" s="208"/>
      <c r="BDU5" s="208"/>
      <c r="BDV5" s="208"/>
      <c r="BDW5" s="208"/>
      <c r="BDX5" s="208"/>
      <c r="BDY5" s="208"/>
      <c r="BDZ5" s="208"/>
      <c r="BEA5" s="208"/>
      <c r="BEB5" s="208"/>
      <c r="BEC5" s="208"/>
      <c r="BED5" s="208"/>
      <c r="BEE5" s="208"/>
      <c r="BEF5" s="208"/>
      <c r="BEG5" s="208"/>
      <c r="BEH5" s="208"/>
      <c r="BEI5" s="208"/>
      <c r="BEJ5" s="208"/>
      <c r="BEK5" s="208"/>
      <c r="BEL5" s="208"/>
      <c r="BEM5" s="208"/>
      <c r="BEN5" s="208"/>
      <c r="BEO5" s="208"/>
      <c r="BEP5" s="208"/>
      <c r="BEQ5" s="208"/>
      <c r="BER5" s="208"/>
      <c r="BES5" s="208"/>
      <c r="BET5" s="208"/>
      <c r="BEU5" s="208"/>
      <c r="BEV5" s="208"/>
      <c r="BEW5" s="208"/>
      <c r="BEX5" s="208"/>
      <c r="BEY5" s="208"/>
      <c r="BEZ5" s="208"/>
      <c r="BFA5" s="208"/>
      <c r="BFB5" s="208"/>
      <c r="BFC5" s="208"/>
      <c r="BFD5" s="208"/>
      <c r="BFE5" s="208"/>
      <c r="BFF5" s="208"/>
      <c r="BFG5" s="208"/>
      <c r="BFH5" s="208"/>
      <c r="BFI5" s="208"/>
      <c r="BFJ5" s="208"/>
      <c r="BFK5" s="208"/>
      <c r="BFL5" s="208"/>
      <c r="BFM5" s="208"/>
      <c r="BFN5" s="208"/>
      <c r="BFO5" s="208"/>
      <c r="BFP5" s="208"/>
      <c r="BFQ5" s="208"/>
      <c r="BFR5" s="208"/>
      <c r="BFS5" s="208"/>
      <c r="BFT5" s="208"/>
      <c r="BFU5" s="208"/>
      <c r="BFV5" s="208"/>
      <c r="BFW5" s="208"/>
      <c r="BFX5" s="208"/>
      <c r="BFY5" s="208"/>
      <c r="BFZ5" s="208"/>
      <c r="BGA5" s="208"/>
      <c r="BGB5" s="208"/>
      <c r="BGC5" s="208"/>
      <c r="BGD5" s="208"/>
      <c r="BGE5" s="208"/>
      <c r="BGF5" s="208"/>
      <c r="BGG5" s="208"/>
      <c r="BGH5" s="208"/>
      <c r="BGI5" s="208"/>
      <c r="BGJ5" s="208"/>
      <c r="BGK5" s="208"/>
      <c r="BGL5" s="208"/>
      <c r="BGM5" s="208"/>
      <c r="BGN5" s="208"/>
      <c r="BGO5" s="208"/>
      <c r="BGP5" s="208"/>
      <c r="BGQ5" s="208"/>
      <c r="BGR5" s="208"/>
      <c r="BGS5" s="208"/>
      <c r="BGT5" s="208"/>
      <c r="BGU5" s="208"/>
      <c r="BGV5" s="208"/>
      <c r="BGW5" s="208"/>
      <c r="BGX5" s="208"/>
      <c r="BGY5" s="208"/>
      <c r="BGZ5" s="208"/>
      <c r="BHA5" s="208"/>
      <c r="BHB5" s="208"/>
      <c r="BHC5" s="208"/>
      <c r="BHD5" s="208"/>
      <c r="BHE5" s="208"/>
      <c r="BHF5" s="208"/>
      <c r="BHG5" s="208"/>
      <c r="BHH5" s="208"/>
      <c r="BHI5" s="208"/>
      <c r="BHJ5" s="208"/>
      <c r="BHK5" s="208"/>
      <c r="BHL5" s="208"/>
      <c r="BHM5" s="208"/>
      <c r="BHN5" s="208"/>
      <c r="BHO5" s="208"/>
      <c r="BHP5" s="208"/>
      <c r="BHQ5" s="208"/>
      <c r="BHR5" s="208"/>
      <c r="BHS5" s="208"/>
      <c r="BHT5" s="208"/>
      <c r="BHU5" s="208"/>
      <c r="BHV5" s="208"/>
      <c r="BHW5" s="208"/>
      <c r="BHX5" s="208"/>
      <c r="BHY5" s="208"/>
      <c r="BHZ5" s="208"/>
      <c r="BIA5" s="208"/>
      <c r="BIB5" s="208"/>
      <c r="BIC5" s="208"/>
      <c r="BID5" s="208"/>
      <c r="BIE5" s="208"/>
      <c r="BIF5" s="208"/>
      <c r="BIG5" s="208"/>
      <c r="BIH5" s="208"/>
      <c r="BII5" s="208"/>
      <c r="BIJ5" s="208"/>
      <c r="BIK5" s="208"/>
      <c r="BIL5" s="208"/>
      <c r="BIM5" s="208"/>
      <c r="BIN5" s="208"/>
      <c r="BIO5" s="208"/>
      <c r="BIP5" s="208"/>
      <c r="BIQ5" s="208"/>
      <c r="BIR5" s="208"/>
      <c r="BIS5" s="208"/>
      <c r="BIT5" s="208"/>
      <c r="BIU5" s="208"/>
      <c r="BIV5" s="208"/>
      <c r="BIW5" s="208"/>
      <c r="BIX5" s="208"/>
      <c r="BIY5" s="208"/>
      <c r="BIZ5" s="208"/>
      <c r="BJA5" s="208"/>
      <c r="BJB5" s="208"/>
      <c r="BJC5" s="208"/>
      <c r="BJD5" s="208"/>
      <c r="BJE5" s="208"/>
      <c r="BJF5" s="208"/>
      <c r="BJG5" s="208"/>
      <c r="BJH5" s="208"/>
      <c r="BJI5" s="208"/>
      <c r="BJJ5" s="208"/>
      <c r="BJK5" s="208"/>
      <c r="BJL5" s="208"/>
      <c r="BJM5" s="208"/>
      <c r="BJN5" s="208"/>
      <c r="BJO5" s="208"/>
      <c r="BJP5" s="208"/>
      <c r="BJQ5" s="208"/>
      <c r="BJR5" s="208"/>
      <c r="BJS5" s="208"/>
      <c r="BJT5" s="208"/>
      <c r="BJU5" s="208"/>
      <c r="BJV5" s="208"/>
      <c r="BJW5" s="208"/>
      <c r="BJX5" s="208"/>
      <c r="BJY5" s="208"/>
      <c r="BJZ5" s="208"/>
      <c r="BKA5" s="208"/>
      <c r="BKB5" s="208"/>
      <c r="BKC5" s="208"/>
      <c r="BKD5" s="208"/>
      <c r="BKE5" s="208"/>
      <c r="BKF5" s="208"/>
      <c r="BKG5" s="208"/>
      <c r="BKH5" s="208"/>
      <c r="BKI5" s="208"/>
      <c r="BKJ5" s="208"/>
      <c r="BKK5" s="208"/>
      <c r="BKL5" s="208"/>
      <c r="BKM5" s="208"/>
      <c r="BKN5" s="208"/>
      <c r="BKO5" s="208"/>
      <c r="BKP5" s="208"/>
      <c r="BKQ5" s="208"/>
      <c r="BKR5" s="208"/>
      <c r="BKS5" s="208"/>
      <c r="BKT5" s="208"/>
      <c r="BKU5" s="208"/>
      <c r="BKV5" s="208"/>
      <c r="BKW5" s="208"/>
      <c r="BKX5" s="208"/>
      <c r="BKY5" s="208"/>
      <c r="BKZ5" s="208"/>
      <c r="BLA5" s="208"/>
      <c r="BLB5" s="208"/>
      <c r="BLC5" s="208"/>
      <c r="BLD5" s="208"/>
      <c r="BLE5" s="208"/>
      <c r="BLF5" s="208"/>
      <c r="BLG5" s="208"/>
      <c r="BLH5" s="208"/>
      <c r="BLI5" s="208"/>
      <c r="BLJ5" s="208"/>
      <c r="BLK5" s="208"/>
      <c r="BLL5" s="208"/>
      <c r="BLM5" s="208"/>
      <c r="BLN5" s="208"/>
      <c r="BLO5" s="208"/>
      <c r="BLP5" s="208"/>
      <c r="BLQ5" s="208"/>
      <c r="BLR5" s="208"/>
      <c r="BLS5" s="208"/>
      <c r="BLT5" s="208"/>
      <c r="BLU5" s="208"/>
      <c r="BLV5" s="208"/>
      <c r="BLW5" s="208"/>
      <c r="BLX5" s="208"/>
      <c r="BLY5" s="208"/>
      <c r="BLZ5" s="208"/>
      <c r="BMA5" s="208"/>
      <c r="BMB5" s="208"/>
      <c r="BMC5" s="208"/>
      <c r="BMD5" s="208"/>
      <c r="BME5" s="208"/>
      <c r="BMF5" s="208"/>
      <c r="BMG5" s="208"/>
      <c r="BMH5" s="208"/>
      <c r="BMI5" s="208"/>
      <c r="BMJ5" s="208"/>
      <c r="BMK5" s="208"/>
      <c r="BML5" s="208"/>
      <c r="BMM5" s="208"/>
      <c r="BMN5" s="208"/>
      <c r="BMO5" s="208"/>
      <c r="BMP5" s="208"/>
      <c r="BMQ5" s="208"/>
      <c r="BMR5" s="208"/>
      <c r="BMS5" s="208"/>
      <c r="BMT5" s="208"/>
      <c r="BMU5" s="208"/>
      <c r="BMV5" s="208"/>
      <c r="BMW5" s="208"/>
      <c r="BMX5" s="208"/>
      <c r="BMY5" s="208"/>
      <c r="BMZ5" s="208"/>
      <c r="BNA5" s="208"/>
      <c r="BNB5" s="208"/>
      <c r="BNC5" s="208"/>
      <c r="BND5" s="208"/>
      <c r="BNE5" s="208"/>
      <c r="BNF5" s="208"/>
      <c r="BNG5" s="208"/>
      <c r="BNH5" s="208"/>
      <c r="BNI5" s="208"/>
      <c r="BNJ5" s="208"/>
      <c r="BNK5" s="208"/>
      <c r="BNL5" s="208"/>
      <c r="BNM5" s="208"/>
      <c r="BNN5" s="208"/>
      <c r="BNO5" s="208"/>
      <c r="BNP5" s="208"/>
      <c r="BNQ5" s="208"/>
      <c r="BNR5" s="208"/>
      <c r="BNS5" s="208"/>
      <c r="BNT5" s="208"/>
      <c r="BNU5" s="208"/>
      <c r="BNV5" s="208"/>
      <c r="BNW5" s="208"/>
      <c r="BNX5" s="208"/>
      <c r="BNY5" s="208"/>
      <c r="BNZ5" s="208"/>
      <c r="BOA5" s="208"/>
      <c r="BOB5" s="208"/>
      <c r="BOC5" s="208"/>
      <c r="BOD5" s="208"/>
      <c r="BOE5" s="208"/>
      <c r="BOF5" s="208"/>
      <c r="BOG5" s="208"/>
      <c r="BOH5" s="208"/>
      <c r="BOI5" s="208"/>
      <c r="BOJ5" s="208"/>
      <c r="BOK5" s="208"/>
      <c r="BOL5" s="208"/>
      <c r="BOM5" s="208"/>
      <c r="BON5" s="208"/>
      <c r="BOO5" s="208"/>
      <c r="BOP5" s="208"/>
      <c r="BOQ5" s="208"/>
      <c r="BOR5" s="208"/>
      <c r="BOS5" s="208"/>
      <c r="BOT5" s="208"/>
      <c r="BOU5" s="208"/>
      <c r="BOV5" s="208"/>
      <c r="BOW5" s="208"/>
      <c r="BOX5" s="208"/>
      <c r="BOY5" s="208"/>
      <c r="BOZ5" s="208"/>
      <c r="BPA5" s="208"/>
      <c r="BPB5" s="208"/>
      <c r="BPC5" s="208"/>
      <c r="BPD5" s="208"/>
      <c r="BPE5" s="208"/>
      <c r="BPF5" s="208"/>
      <c r="BPG5" s="208"/>
      <c r="BPH5" s="208"/>
      <c r="BPI5" s="208"/>
      <c r="BPJ5" s="208"/>
      <c r="BPK5" s="208"/>
      <c r="BPL5" s="208"/>
      <c r="BPM5" s="208"/>
      <c r="BPN5" s="208"/>
      <c r="BPO5" s="208"/>
      <c r="BPP5" s="208"/>
      <c r="BPQ5" s="208"/>
      <c r="BPR5" s="208"/>
      <c r="BPS5" s="208"/>
      <c r="BPT5" s="208"/>
      <c r="BPU5" s="208"/>
      <c r="BPV5" s="208"/>
      <c r="BPW5" s="208"/>
      <c r="BPX5" s="208"/>
      <c r="BPY5" s="208"/>
      <c r="BPZ5" s="208"/>
      <c r="BQA5" s="208"/>
      <c r="BQB5" s="208"/>
      <c r="BQC5" s="208"/>
      <c r="BQD5" s="208"/>
      <c r="BQE5" s="208"/>
      <c r="BQF5" s="208"/>
      <c r="BQG5" s="208"/>
      <c r="BQH5" s="208"/>
      <c r="BQI5" s="208"/>
      <c r="BQJ5" s="208"/>
      <c r="BQK5" s="208"/>
      <c r="BQL5" s="208"/>
      <c r="BQM5" s="208"/>
      <c r="BQN5" s="208"/>
      <c r="BQO5" s="208"/>
      <c r="BQP5" s="208"/>
      <c r="BQQ5" s="208"/>
      <c r="BQR5" s="208"/>
      <c r="BQS5" s="208"/>
      <c r="BQT5" s="208"/>
      <c r="BQU5" s="208"/>
      <c r="BQV5" s="208"/>
      <c r="BQW5" s="208"/>
      <c r="BQX5" s="208"/>
      <c r="BQY5" s="208"/>
      <c r="BQZ5" s="208"/>
      <c r="BRA5" s="208"/>
      <c r="BRB5" s="208"/>
      <c r="BRC5" s="208"/>
      <c r="BRD5" s="208"/>
      <c r="BRE5" s="208"/>
      <c r="BRF5" s="208"/>
      <c r="BRG5" s="208"/>
      <c r="BRH5" s="208"/>
      <c r="BRI5" s="208"/>
      <c r="BRJ5" s="208"/>
      <c r="BRK5" s="208"/>
      <c r="BRL5" s="208"/>
      <c r="BRM5" s="208"/>
      <c r="BRN5" s="208"/>
      <c r="BRO5" s="208"/>
      <c r="BRP5" s="208"/>
      <c r="BRQ5" s="208"/>
      <c r="BRR5" s="208"/>
      <c r="BRS5" s="208"/>
      <c r="BRT5" s="208"/>
      <c r="BRU5" s="208"/>
      <c r="BRV5" s="208"/>
      <c r="BRW5" s="208"/>
      <c r="BRX5" s="208"/>
      <c r="BRY5" s="208"/>
      <c r="BRZ5" s="208"/>
      <c r="BSA5" s="208"/>
      <c r="BSB5" s="208"/>
      <c r="BSC5" s="208"/>
      <c r="BSD5" s="208"/>
      <c r="BSE5" s="208"/>
      <c r="BSF5" s="208"/>
      <c r="BSG5" s="208"/>
      <c r="BSH5" s="208"/>
      <c r="BSI5" s="208"/>
      <c r="BSJ5" s="208"/>
      <c r="BSK5" s="208"/>
      <c r="BSL5" s="208"/>
      <c r="BSM5" s="208"/>
      <c r="BSN5" s="208"/>
      <c r="BSO5" s="208"/>
      <c r="BSP5" s="208"/>
      <c r="BSQ5" s="208"/>
      <c r="BSR5" s="208"/>
      <c r="BSS5" s="208"/>
      <c r="BST5" s="208"/>
      <c r="BSU5" s="208"/>
      <c r="BSV5" s="208"/>
      <c r="BSW5" s="208"/>
      <c r="BSX5" s="208"/>
      <c r="BSY5" s="208"/>
      <c r="BSZ5" s="208"/>
      <c r="BTA5" s="208"/>
      <c r="BTB5" s="208"/>
      <c r="BTC5" s="208"/>
      <c r="BTD5" s="208"/>
      <c r="BTE5" s="208"/>
      <c r="BTF5" s="208"/>
      <c r="BTG5" s="208"/>
      <c r="BTH5" s="208"/>
      <c r="BTI5" s="208"/>
      <c r="BTJ5" s="208"/>
      <c r="BTK5" s="208"/>
      <c r="BTL5" s="208"/>
      <c r="BTM5" s="208"/>
      <c r="BTN5" s="208"/>
      <c r="BTO5" s="208"/>
      <c r="BTP5" s="208"/>
      <c r="BTQ5" s="208"/>
      <c r="BTR5" s="208"/>
      <c r="BTS5" s="208"/>
      <c r="BTT5" s="208"/>
      <c r="BTU5" s="208"/>
      <c r="BTV5" s="208"/>
      <c r="BTW5" s="208"/>
      <c r="BTX5" s="208"/>
      <c r="BTY5" s="208"/>
      <c r="BTZ5" s="208"/>
      <c r="BUA5" s="208"/>
      <c r="BUB5" s="208"/>
      <c r="BUC5" s="208"/>
      <c r="BUD5" s="208"/>
      <c r="BUE5" s="208"/>
      <c r="BUF5" s="208"/>
      <c r="BUG5" s="208"/>
      <c r="BUH5" s="208"/>
      <c r="BUI5" s="208"/>
      <c r="BUJ5" s="208"/>
      <c r="BUK5" s="208"/>
      <c r="BUL5" s="208"/>
      <c r="BUM5" s="208"/>
      <c r="BUN5" s="208"/>
      <c r="BUO5" s="208"/>
      <c r="BUP5" s="208"/>
      <c r="BUQ5" s="208"/>
      <c r="BUR5" s="208"/>
      <c r="BUS5" s="208"/>
      <c r="BUT5" s="208"/>
      <c r="BUU5" s="208"/>
      <c r="BUV5" s="208"/>
      <c r="BUW5" s="208"/>
      <c r="BUX5" s="208"/>
      <c r="BUY5" s="208"/>
      <c r="BUZ5" s="208"/>
      <c r="BVA5" s="208"/>
      <c r="BVB5" s="208"/>
      <c r="BVC5" s="208"/>
      <c r="BVD5" s="208"/>
      <c r="BVE5" s="208"/>
      <c r="BVF5" s="208"/>
      <c r="BVG5" s="208"/>
      <c r="BVH5" s="208"/>
      <c r="BVI5" s="208"/>
      <c r="BVJ5" s="208"/>
      <c r="BVK5" s="208"/>
      <c r="BVL5" s="208"/>
      <c r="BVM5" s="208"/>
      <c r="BVN5" s="208"/>
      <c r="BVO5" s="208"/>
      <c r="BVP5" s="208"/>
      <c r="BVQ5" s="208"/>
      <c r="BVR5" s="208"/>
      <c r="BVS5" s="208"/>
      <c r="BVT5" s="208"/>
      <c r="BVU5" s="208"/>
      <c r="BVV5" s="208"/>
      <c r="BVW5" s="208"/>
      <c r="BVX5" s="208"/>
      <c r="BVY5" s="208"/>
      <c r="BVZ5" s="208"/>
      <c r="BWA5" s="208"/>
      <c r="BWB5" s="208"/>
      <c r="BWC5" s="208"/>
      <c r="BWD5" s="208"/>
      <c r="BWE5" s="208"/>
      <c r="BWF5" s="208"/>
      <c r="BWG5" s="208"/>
      <c r="BWH5" s="208"/>
      <c r="BWI5" s="208"/>
      <c r="BWJ5" s="208"/>
      <c r="BWK5" s="208"/>
      <c r="BWL5" s="208"/>
      <c r="BWM5" s="208"/>
      <c r="BWN5" s="208"/>
      <c r="BWO5" s="208"/>
      <c r="BWP5" s="208"/>
      <c r="BWQ5" s="208"/>
      <c r="BWR5" s="208"/>
      <c r="BWS5" s="208"/>
      <c r="BWT5" s="208"/>
      <c r="BWU5" s="208"/>
      <c r="BWV5" s="208"/>
      <c r="BWW5" s="208"/>
      <c r="BWX5" s="208"/>
      <c r="BWY5" s="208"/>
      <c r="BWZ5" s="208"/>
      <c r="BXA5" s="208"/>
      <c r="BXB5" s="208"/>
      <c r="BXC5" s="208"/>
      <c r="BXD5" s="208"/>
      <c r="BXE5" s="208"/>
      <c r="BXF5" s="208"/>
      <c r="BXG5" s="208"/>
      <c r="BXH5" s="208"/>
      <c r="BXI5" s="208"/>
      <c r="BXJ5" s="208"/>
      <c r="BXK5" s="208"/>
      <c r="BXL5" s="208"/>
      <c r="BXM5" s="208"/>
      <c r="BXN5" s="208"/>
      <c r="BXO5" s="208"/>
      <c r="BXP5" s="208"/>
      <c r="BXQ5" s="208"/>
      <c r="BXR5" s="208"/>
      <c r="BXS5" s="208"/>
      <c r="BXT5" s="208"/>
      <c r="BXU5" s="208"/>
      <c r="BXV5" s="208"/>
      <c r="BXW5" s="208"/>
      <c r="BXX5" s="208"/>
      <c r="BXY5" s="208"/>
      <c r="BXZ5" s="208"/>
      <c r="BYA5" s="208"/>
      <c r="BYB5" s="208"/>
      <c r="BYC5" s="208"/>
      <c r="BYD5" s="208"/>
      <c r="BYE5" s="208"/>
      <c r="BYF5" s="208"/>
      <c r="BYG5" s="208"/>
      <c r="BYH5" s="208"/>
      <c r="BYI5" s="208"/>
      <c r="BYJ5" s="208"/>
      <c r="BYK5" s="208"/>
      <c r="BYL5" s="208"/>
      <c r="BYM5" s="208"/>
      <c r="BYN5" s="208"/>
      <c r="BYO5" s="208"/>
      <c r="BYP5" s="208"/>
      <c r="BYQ5" s="208"/>
      <c r="BYR5" s="208"/>
      <c r="BYS5" s="208"/>
      <c r="BYT5" s="208"/>
      <c r="BYU5" s="208"/>
      <c r="BYV5" s="208"/>
      <c r="BYW5" s="208"/>
      <c r="BYX5" s="208"/>
      <c r="BYY5" s="208"/>
      <c r="BYZ5" s="208"/>
      <c r="BZA5" s="208"/>
      <c r="BZB5" s="208"/>
      <c r="BZC5" s="208"/>
      <c r="BZD5" s="208"/>
      <c r="BZE5" s="208"/>
      <c r="BZF5" s="208"/>
      <c r="BZG5" s="208"/>
      <c r="BZH5" s="208"/>
      <c r="BZI5" s="208"/>
      <c r="BZJ5" s="208"/>
      <c r="BZK5" s="208"/>
      <c r="BZL5" s="208"/>
      <c r="BZM5" s="208"/>
      <c r="BZN5" s="208"/>
      <c r="BZO5" s="208"/>
      <c r="BZP5" s="208"/>
      <c r="BZQ5" s="208"/>
      <c r="BZR5" s="208"/>
      <c r="BZS5" s="208"/>
      <c r="BZT5" s="208"/>
      <c r="BZU5" s="208"/>
      <c r="BZV5" s="208"/>
      <c r="BZW5" s="208"/>
      <c r="BZX5" s="208"/>
      <c r="BZY5" s="208"/>
      <c r="BZZ5" s="208"/>
      <c r="CAA5" s="208"/>
      <c r="CAB5" s="208"/>
      <c r="CAC5" s="208"/>
      <c r="CAD5" s="208"/>
      <c r="CAE5" s="208"/>
      <c r="CAF5" s="208"/>
      <c r="CAG5" s="208"/>
      <c r="CAH5" s="208"/>
      <c r="CAI5" s="208"/>
      <c r="CAJ5" s="208"/>
      <c r="CAK5" s="208"/>
      <c r="CAL5" s="208"/>
      <c r="CAM5" s="208"/>
      <c r="CAN5" s="208"/>
      <c r="CAO5" s="208"/>
      <c r="CAP5" s="208"/>
      <c r="CAQ5" s="208"/>
      <c r="CAR5" s="208"/>
      <c r="CAS5" s="208"/>
      <c r="CAT5" s="208"/>
      <c r="CAU5" s="208"/>
      <c r="CAV5" s="208"/>
      <c r="CAW5" s="208"/>
      <c r="CAX5" s="208"/>
      <c r="CAY5" s="208"/>
      <c r="CAZ5" s="208"/>
      <c r="CBA5" s="208"/>
      <c r="CBB5" s="208"/>
      <c r="CBC5" s="208"/>
      <c r="CBD5" s="208"/>
      <c r="CBE5" s="208"/>
      <c r="CBF5" s="208"/>
      <c r="CBG5" s="208"/>
      <c r="CBH5" s="208"/>
      <c r="CBI5" s="208"/>
      <c r="CBJ5" s="208"/>
      <c r="CBK5" s="208"/>
      <c r="CBL5" s="208"/>
      <c r="CBM5" s="208"/>
      <c r="CBN5" s="208"/>
      <c r="CBO5" s="208"/>
      <c r="CBP5" s="208"/>
      <c r="CBQ5" s="208"/>
      <c r="CBR5" s="208"/>
      <c r="CBS5" s="208"/>
      <c r="CBT5" s="208"/>
      <c r="CBU5" s="208"/>
      <c r="CBV5" s="208"/>
      <c r="CBW5" s="208"/>
      <c r="CBX5" s="208"/>
      <c r="CBY5" s="208"/>
      <c r="CBZ5" s="208"/>
      <c r="CCA5" s="208"/>
      <c r="CCB5" s="208"/>
      <c r="CCC5" s="208"/>
      <c r="CCD5" s="208"/>
      <c r="CCE5" s="208"/>
      <c r="CCF5" s="208"/>
      <c r="CCG5" s="208"/>
      <c r="CCH5" s="208"/>
      <c r="CCI5" s="208"/>
      <c r="CCJ5" s="208"/>
      <c r="CCK5" s="208"/>
      <c r="CCL5" s="208"/>
      <c r="CCM5" s="208"/>
      <c r="CCN5" s="208"/>
      <c r="CCO5" s="208"/>
      <c r="CCP5" s="208"/>
      <c r="CCQ5" s="208"/>
      <c r="CCR5" s="208"/>
      <c r="CCS5" s="208"/>
      <c r="CCT5" s="208"/>
      <c r="CCU5" s="208"/>
      <c r="CCV5" s="208"/>
      <c r="CCW5" s="208"/>
      <c r="CCX5" s="208"/>
      <c r="CCY5" s="208"/>
      <c r="CCZ5" s="208"/>
      <c r="CDA5" s="208"/>
      <c r="CDB5" s="208"/>
      <c r="CDC5" s="208"/>
      <c r="CDD5" s="208"/>
      <c r="CDE5" s="208"/>
      <c r="CDF5" s="208"/>
      <c r="CDG5" s="208"/>
      <c r="CDH5" s="208"/>
      <c r="CDI5" s="208"/>
      <c r="CDJ5" s="208"/>
      <c r="CDK5" s="208"/>
      <c r="CDL5" s="208"/>
      <c r="CDM5" s="208"/>
      <c r="CDN5" s="208"/>
      <c r="CDO5" s="208"/>
      <c r="CDP5" s="208"/>
      <c r="CDQ5" s="208"/>
      <c r="CDR5" s="208"/>
      <c r="CDS5" s="208"/>
      <c r="CDT5" s="208"/>
      <c r="CDU5" s="208"/>
      <c r="CDV5" s="208"/>
      <c r="CDW5" s="208"/>
      <c r="CDX5" s="208"/>
      <c r="CDY5" s="208"/>
      <c r="CDZ5" s="208"/>
      <c r="CEA5" s="208"/>
      <c r="CEB5" s="208"/>
      <c r="CEC5" s="208"/>
      <c r="CED5" s="208"/>
      <c r="CEE5" s="208"/>
      <c r="CEF5" s="208"/>
      <c r="CEG5" s="208"/>
      <c r="CEH5" s="208"/>
      <c r="CEI5" s="208"/>
      <c r="CEJ5" s="208"/>
      <c r="CEK5" s="208"/>
      <c r="CEL5" s="208"/>
      <c r="CEM5" s="208"/>
      <c r="CEN5" s="208"/>
      <c r="CEO5" s="208"/>
      <c r="CEP5" s="208"/>
      <c r="CEQ5" s="208"/>
      <c r="CER5" s="208"/>
      <c r="CES5" s="208"/>
      <c r="CET5" s="208"/>
      <c r="CEU5" s="208"/>
      <c r="CEV5" s="208"/>
      <c r="CEW5" s="208"/>
      <c r="CEX5" s="208"/>
      <c r="CEY5" s="208"/>
      <c r="CEZ5" s="208"/>
      <c r="CFA5" s="208"/>
      <c r="CFB5" s="208"/>
      <c r="CFC5" s="208"/>
      <c r="CFD5" s="208"/>
      <c r="CFE5" s="208"/>
      <c r="CFF5" s="208"/>
      <c r="CFG5" s="208"/>
      <c r="CFH5" s="208"/>
      <c r="CFI5" s="208"/>
      <c r="CFJ5" s="208"/>
      <c r="CFK5" s="208"/>
      <c r="CFL5" s="208"/>
      <c r="CFM5" s="208"/>
      <c r="CFN5" s="208"/>
      <c r="CFO5" s="208"/>
      <c r="CFP5" s="208"/>
      <c r="CFQ5" s="208"/>
      <c r="CFR5" s="208"/>
      <c r="CFS5" s="208"/>
      <c r="CFT5" s="208"/>
      <c r="CFU5" s="208"/>
      <c r="CFV5" s="208"/>
      <c r="CFW5" s="208"/>
      <c r="CFX5" s="208"/>
      <c r="CFY5" s="208"/>
      <c r="CFZ5" s="208"/>
      <c r="CGA5" s="208"/>
      <c r="CGB5" s="208"/>
      <c r="CGC5" s="208"/>
      <c r="CGD5" s="208"/>
      <c r="CGE5" s="208"/>
      <c r="CGF5" s="208"/>
      <c r="CGG5" s="208"/>
      <c r="CGH5" s="208"/>
      <c r="CGI5" s="208"/>
      <c r="CGJ5" s="208"/>
      <c r="CGK5" s="208"/>
      <c r="CGL5" s="208"/>
      <c r="CGM5" s="208"/>
      <c r="CGN5" s="208"/>
      <c r="CGO5" s="208"/>
      <c r="CGP5" s="208"/>
      <c r="CGQ5" s="208"/>
      <c r="CGR5" s="208"/>
      <c r="CGS5" s="208"/>
      <c r="CGT5" s="208"/>
      <c r="CGU5" s="208"/>
      <c r="CGV5" s="208"/>
      <c r="CGW5" s="208"/>
      <c r="CGX5" s="208"/>
      <c r="CGY5" s="208"/>
      <c r="CGZ5" s="208"/>
      <c r="CHA5" s="208"/>
      <c r="CHB5" s="208"/>
      <c r="CHC5" s="208"/>
      <c r="CHD5" s="208"/>
      <c r="CHE5" s="208"/>
      <c r="CHF5" s="208"/>
      <c r="CHG5" s="208"/>
      <c r="CHH5" s="208"/>
      <c r="CHI5" s="208"/>
      <c r="CHJ5" s="208"/>
      <c r="CHK5" s="208"/>
      <c r="CHL5" s="208"/>
      <c r="CHM5" s="208"/>
      <c r="CHN5" s="208"/>
      <c r="CHO5" s="208"/>
      <c r="CHP5" s="208"/>
      <c r="CHQ5" s="208"/>
      <c r="CHR5" s="208"/>
      <c r="CHS5" s="208"/>
      <c r="CHT5" s="208"/>
      <c r="CHU5" s="208"/>
      <c r="CHV5" s="208"/>
      <c r="CHW5" s="208"/>
      <c r="CHX5" s="208"/>
      <c r="CHY5" s="208"/>
      <c r="CHZ5" s="208"/>
      <c r="CIA5" s="208"/>
      <c r="CIB5" s="208"/>
      <c r="CIC5" s="208"/>
      <c r="CID5" s="208"/>
      <c r="CIE5" s="208"/>
      <c r="CIF5" s="208"/>
      <c r="CIG5" s="208"/>
      <c r="CIH5" s="208"/>
      <c r="CII5" s="208"/>
      <c r="CIJ5" s="208"/>
      <c r="CIK5" s="208"/>
      <c r="CIL5" s="208"/>
      <c r="CIM5" s="208"/>
      <c r="CIN5" s="208"/>
      <c r="CIO5" s="208"/>
      <c r="CIP5" s="208"/>
      <c r="CIQ5" s="208"/>
      <c r="CIR5" s="208"/>
      <c r="CIS5" s="208"/>
      <c r="CIT5" s="208"/>
      <c r="CIU5" s="208"/>
      <c r="CIV5" s="208"/>
      <c r="CIW5" s="208"/>
      <c r="CIX5" s="208"/>
      <c r="CIY5" s="208"/>
      <c r="CIZ5" s="208"/>
      <c r="CJA5" s="208"/>
      <c r="CJB5" s="208"/>
      <c r="CJC5" s="208"/>
      <c r="CJD5" s="208"/>
      <c r="CJE5" s="208"/>
      <c r="CJF5" s="208"/>
      <c r="CJG5" s="208"/>
      <c r="CJH5" s="208"/>
      <c r="CJI5" s="208"/>
      <c r="CJJ5" s="208"/>
      <c r="CJK5" s="208"/>
      <c r="CJL5" s="208"/>
      <c r="CJM5" s="208"/>
      <c r="CJN5" s="208"/>
      <c r="CJO5" s="208"/>
      <c r="CJP5" s="208"/>
      <c r="CJQ5" s="208"/>
      <c r="CJR5" s="208"/>
      <c r="CJS5" s="208"/>
      <c r="CJT5" s="208"/>
      <c r="CJU5" s="208"/>
      <c r="CJV5" s="208"/>
      <c r="CJW5" s="208"/>
      <c r="CJX5" s="208"/>
      <c r="CJY5" s="208"/>
      <c r="CJZ5" s="208"/>
      <c r="CKA5" s="208"/>
      <c r="CKB5" s="208"/>
      <c r="CKC5" s="208"/>
      <c r="CKD5" s="208"/>
      <c r="CKE5" s="208"/>
      <c r="CKF5" s="208"/>
      <c r="CKG5" s="208"/>
      <c r="CKH5" s="208"/>
      <c r="CKI5" s="208"/>
      <c r="CKJ5" s="208"/>
      <c r="CKK5" s="208"/>
      <c r="CKL5" s="208"/>
      <c r="CKM5" s="208"/>
      <c r="CKN5" s="208"/>
      <c r="CKO5" s="208"/>
      <c r="CKP5" s="208"/>
      <c r="CKQ5" s="208"/>
      <c r="CKR5" s="208"/>
      <c r="CKS5" s="208"/>
      <c r="CKT5" s="208"/>
      <c r="CKU5" s="208"/>
      <c r="CKV5" s="208"/>
      <c r="CKW5" s="208"/>
      <c r="CKX5" s="208"/>
      <c r="CKY5" s="208"/>
      <c r="CKZ5" s="208"/>
      <c r="CLA5" s="208"/>
      <c r="CLB5" s="208"/>
      <c r="CLC5" s="208"/>
      <c r="CLD5" s="208"/>
      <c r="CLE5" s="208"/>
      <c r="CLF5" s="208"/>
      <c r="CLG5" s="208"/>
      <c r="CLH5" s="208"/>
      <c r="CLI5" s="208"/>
      <c r="CLJ5" s="208"/>
      <c r="CLK5" s="208"/>
      <c r="CLL5" s="208"/>
      <c r="CLM5" s="208"/>
      <c r="CLN5" s="208"/>
      <c r="CLO5" s="208"/>
      <c r="CLP5" s="208"/>
      <c r="CLQ5" s="208"/>
      <c r="CLR5" s="208"/>
      <c r="CLS5" s="208"/>
      <c r="CLT5" s="208"/>
      <c r="CLU5" s="208"/>
      <c r="CLV5" s="208"/>
      <c r="CLW5" s="208"/>
      <c r="CLX5" s="208"/>
      <c r="CLY5" s="208"/>
      <c r="CLZ5" s="208"/>
      <c r="CMA5" s="208"/>
      <c r="CMB5" s="208"/>
      <c r="CMC5" s="208"/>
      <c r="CMD5" s="208"/>
      <c r="CME5" s="208"/>
      <c r="CMF5" s="208"/>
      <c r="CMG5" s="208"/>
      <c r="CMH5" s="208"/>
      <c r="CMI5" s="208"/>
      <c r="CMJ5" s="208"/>
      <c r="CMK5" s="208"/>
      <c r="CML5" s="208"/>
      <c r="CMM5" s="208"/>
      <c r="CMN5" s="208"/>
      <c r="CMO5" s="208"/>
      <c r="CMP5" s="208"/>
      <c r="CMQ5" s="208"/>
      <c r="CMR5" s="208"/>
      <c r="CMS5" s="208"/>
      <c r="CMT5" s="208"/>
      <c r="CMU5" s="208"/>
      <c r="CMV5" s="208"/>
      <c r="CMW5" s="208"/>
      <c r="CMX5" s="208"/>
      <c r="CMY5" s="208"/>
      <c r="CMZ5" s="208"/>
      <c r="CNA5" s="208"/>
      <c r="CNB5" s="208"/>
      <c r="CNC5" s="208"/>
      <c r="CND5" s="208"/>
      <c r="CNE5" s="208"/>
      <c r="CNF5" s="208"/>
      <c r="CNG5" s="208"/>
      <c r="CNH5" s="208"/>
      <c r="CNI5" s="208"/>
      <c r="CNJ5" s="208"/>
      <c r="CNK5" s="208"/>
      <c r="CNL5" s="208"/>
      <c r="CNM5" s="208"/>
      <c r="CNN5" s="208"/>
      <c r="CNO5" s="208"/>
      <c r="CNP5" s="208"/>
      <c r="CNQ5" s="208"/>
      <c r="CNR5" s="208"/>
      <c r="CNS5" s="208"/>
      <c r="CNT5" s="208"/>
      <c r="CNU5" s="208"/>
      <c r="CNV5" s="208"/>
      <c r="CNW5" s="208"/>
      <c r="CNX5" s="208"/>
      <c r="CNY5" s="208"/>
      <c r="CNZ5" s="208"/>
      <c r="COA5" s="208"/>
      <c r="COB5" s="208"/>
      <c r="COC5" s="208"/>
      <c r="COD5" s="208"/>
      <c r="COE5" s="208"/>
      <c r="COF5" s="208"/>
      <c r="COG5" s="208"/>
      <c r="COH5" s="208"/>
      <c r="COI5" s="208"/>
      <c r="COJ5" s="208"/>
      <c r="COK5" s="208"/>
      <c r="COL5" s="208"/>
      <c r="COM5" s="208"/>
      <c r="CON5" s="208"/>
      <c r="COO5" s="208"/>
      <c r="COP5" s="208"/>
      <c r="COQ5" s="208"/>
      <c r="COR5" s="208"/>
      <c r="COS5" s="208"/>
      <c r="COT5" s="208"/>
      <c r="COU5" s="208"/>
      <c r="COV5" s="208"/>
      <c r="COW5" s="208"/>
      <c r="COX5" s="208"/>
      <c r="COY5" s="208"/>
      <c r="COZ5" s="208"/>
      <c r="CPA5" s="208"/>
      <c r="CPB5" s="208"/>
      <c r="CPC5" s="208"/>
      <c r="CPD5" s="208"/>
      <c r="CPE5" s="208"/>
      <c r="CPF5" s="208"/>
      <c r="CPG5" s="208"/>
      <c r="CPH5" s="208"/>
      <c r="CPI5" s="208"/>
      <c r="CPJ5" s="208"/>
      <c r="CPK5" s="208"/>
      <c r="CPL5" s="208"/>
      <c r="CPM5" s="208"/>
      <c r="CPN5" s="208"/>
      <c r="CPO5" s="208"/>
      <c r="CPP5" s="208"/>
      <c r="CPQ5" s="208"/>
      <c r="CPR5" s="208"/>
      <c r="CPS5" s="208"/>
      <c r="CPT5" s="208"/>
      <c r="CPU5" s="208"/>
      <c r="CPV5" s="208"/>
      <c r="CPW5" s="208"/>
      <c r="CPX5" s="208"/>
      <c r="CPY5" s="208"/>
      <c r="CPZ5" s="208"/>
      <c r="CQA5" s="208"/>
      <c r="CQB5" s="208"/>
      <c r="CQC5" s="208"/>
      <c r="CQD5" s="208"/>
      <c r="CQE5" s="208"/>
      <c r="CQF5" s="208"/>
      <c r="CQG5" s="208"/>
      <c r="CQH5" s="208"/>
      <c r="CQI5" s="208"/>
      <c r="CQJ5" s="208"/>
      <c r="CQK5" s="208"/>
      <c r="CQL5" s="208"/>
      <c r="CQM5" s="208"/>
      <c r="CQN5" s="208"/>
      <c r="CQO5" s="208"/>
      <c r="CQP5" s="208"/>
      <c r="CQQ5" s="208"/>
      <c r="CQR5" s="208"/>
      <c r="CQS5" s="208"/>
      <c r="CQT5" s="208"/>
      <c r="CQU5" s="208"/>
      <c r="CQV5" s="208"/>
      <c r="CQW5" s="208"/>
      <c r="CQX5" s="208"/>
      <c r="CQY5" s="208"/>
      <c r="CQZ5" s="208"/>
      <c r="CRA5" s="208"/>
      <c r="CRB5" s="208"/>
      <c r="CRC5" s="208"/>
      <c r="CRD5" s="208"/>
      <c r="CRE5" s="208"/>
      <c r="CRF5" s="208"/>
      <c r="CRG5" s="208"/>
      <c r="CRH5" s="208"/>
      <c r="CRI5" s="208"/>
      <c r="CRJ5" s="208"/>
      <c r="CRK5" s="208"/>
      <c r="CRL5" s="208"/>
      <c r="CRM5" s="208"/>
      <c r="CRN5" s="208"/>
      <c r="CRO5" s="208"/>
      <c r="CRP5" s="208"/>
      <c r="CRQ5" s="208"/>
      <c r="CRR5" s="208"/>
      <c r="CRS5" s="208"/>
      <c r="CRT5" s="208"/>
      <c r="CRU5" s="208"/>
      <c r="CRV5" s="208"/>
      <c r="CRW5" s="208"/>
      <c r="CRX5" s="208"/>
      <c r="CRY5" s="208"/>
      <c r="CRZ5" s="208"/>
      <c r="CSA5" s="208"/>
      <c r="CSB5" s="208"/>
      <c r="CSC5" s="208"/>
      <c r="CSD5" s="208"/>
      <c r="CSE5" s="208"/>
      <c r="CSF5" s="208"/>
      <c r="CSG5" s="208"/>
      <c r="CSH5" s="208"/>
      <c r="CSI5" s="208"/>
      <c r="CSJ5" s="208"/>
      <c r="CSK5" s="208"/>
      <c r="CSL5" s="208"/>
      <c r="CSM5" s="208"/>
      <c r="CSN5" s="208"/>
      <c r="CSO5" s="208"/>
      <c r="CSP5" s="208"/>
      <c r="CSQ5" s="208"/>
      <c r="CSR5" s="208"/>
      <c r="CSS5" s="208"/>
      <c r="CST5" s="208"/>
      <c r="CSU5" s="208"/>
      <c r="CSV5" s="208"/>
      <c r="CSW5" s="208"/>
      <c r="CSX5" s="208"/>
      <c r="CSY5" s="208"/>
      <c r="CSZ5" s="208"/>
      <c r="CTA5" s="208"/>
      <c r="CTB5" s="208"/>
      <c r="CTC5" s="208"/>
      <c r="CTD5" s="208"/>
      <c r="CTE5" s="208"/>
      <c r="CTF5" s="208"/>
      <c r="CTG5" s="208"/>
      <c r="CTH5" s="208"/>
      <c r="CTI5" s="208"/>
      <c r="CTJ5" s="208"/>
      <c r="CTK5" s="208"/>
      <c r="CTL5" s="208"/>
      <c r="CTM5" s="208"/>
      <c r="CTN5" s="208"/>
      <c r="CTO5" s="208"/>
      <c r="CTP5" s="208"/>
      <c r="CTQ5" s="208"/>
      <c r="CTR5" s="208"/>
      <c r="CTS5" s="208"/>
      <c r="CTT5" s="208"/>
      <c r="CTU5" s="208"/>
      <c r="CTV5" s="208"/>
      <c r="CTW5" s="208"/>
      <c r="CTX5" s="208"/>
      <c r="CTY5" s="208"/>
      <c r="CTZ5" s="208"/>
      <c r="CUA5" s="208"/>
      <c r="CUB5" s="208"/>
      <c r="CUC5" s="208"/>
      <c r="CUD5" s="208"/>
      <c r="CUE5" s="208"/>
      <c r="CUF5" s="208"/>
      <c r="CUG5" s="208"/>
      <c r="CUH5" s="208"/>
      <c r="CUI5" s="208"/>
      <c r="CUJ5" s="208"/>
      <c r="CUK5" s="208"/>
      <c r="CUL5" s="208"/>
      <c r="CUM5" s="208"/>
      <c r="CUN5" s="208"/>
      <c r="CUO5" s="208"/>
      <c r="CUP5" s="208"/>
      <c r="CUQ5" s="208"/>
      <c r="CUR5" s="208"/>
      <c r="CUS5" s="208"/>
      <c r="CUT5" s="208"/>
      <c r="CUU5" s="208"/>
      <c r="CUV5" s="208"/>
      <c r="CUW5" s="208"/>
      <c r="CUX5" s="208"/>
      <c r="CUY5" s="208"/>
      <c r="CUZ5" s="208"/>
      <c r="CVA5" s="208"/>
      <c r="CVB5" s="208"/>
      <c r="CVC5" s="208"/>
      <c r="CVD5" s="208"/>
      <c r="CVE5" s="208"/>
      <c r="CVF5" s="208"/>
      <c r="CVG5" s="208"/>
      <c r="CVH5" s="208"/>
      <c r="CVI5" s="208"/>
      <c r="CVJ5" s="208"/>
      <c r="CVK5" s="208"/>
      <c r="CVL5" s="208"/>
      <c r="CVM5" s="208"/>
      <c r="CVN5" s="208"/>
      <c r="CVO5" s="208"/>
      <c r="CVP5" s="208"/>
      <c r="CVQ5" s="208"/>
      <c r="CVR5" s="208"/>
      <c r="CVS5" s="208"/>
      <c r="CVT5" s="208"/>
      <c r="CVU5" s="208"/>
      <c r="CVV5" s="208"/>
      <c r="CVW5" s="208"/>
      <c r="CVX5" s="208"/>
      <c r="CVY5" s="208"/>
      <c r="CVZ5" s="208"/>
      <c r="CWA5" s="208"/>
      <c r="CWB5" s="208"/>
      <c r="CWC5" s="208"/>
      <c r="CWD5" s="208"/>
      <c r="CWE5" s="208"/>
      <c r="CWF5" s="208"/>
      <c r="CWG5" s="208"/>
      <c r="CWH5" s="208"/>
      <c r="CWI5" s="208"/>
      <c r="CWJ5" s="208"/>
      <c r="CWK5" s="208"/>
      <c r="CWL5" s="208"/>
      <c r="CWM5" s="208"/>
      <c r="CWN5" s="208"/>
      <c r="CWO5" s="208"/>
      <c r="CWP5" s="208"/>
      <c r="CWQ5" s="208"/>
      <c r="CWR5" s="208"/>
      <c r="CWS5" s="208"/>
      <c r="CWT5" s="208"/>
      <c r="CWU5" s="208"/>
      <c r="CWV5" s="208"/>
      <c r="CWW5" s="208"/>
      <c r="CWX5" s="208"/>
      <c r="CWY5" s="208"/>
      <c r="CWZ5" s="208"/>
      <c r="CXA5" s="208"/>
      <c r="CXB5" s="208"/>
      <c r="CXC5" s="208"/>
      <c r="CXD5" s="208"/>
      <c r="CXE5" s="208"/>
      <c r="CXF5" s="208"/>
      <c r="CXG5" s="208"/>
      <c r="CXH5" s="208"/>
      <c r="CXI5" s="208"/>
      <c r="CXJ5" s="208"/>
      <c r="CXK5" s="208"/>
      <c r="CXL5" s="208"/>
      <c r="CXM5" s="208"/>
      <c r="CXN5" s="208"/>
      <c r="CXO5" s="208"/>
      <c r="CXP5" s="208"/>
      <c r="CXQ5" s="208"/>
      <c r="CXR5" s="208"/>
      <c r="CXS5" s="208"/>
      <c r="CXT5" s="208"/>
      <c r="CXU5" s="208"/>
      <c r="CXV5" s="208"/>
      <c r="CXW5" s="208"/>
      <c r="CXX5" s="208"/>
      <c r="CXY5" s="208"/>
      <c r="CXZ5" s="208"/>
      <c r="CYA5" s="208"/>
      <c r="CYB5" s="208"/>
      <c r="CYC5" s="208"/>
      <c r="CYD5" s="208"/>
      <c r="CYE5" s="208"/>
      <c r="CYF5" s="208"/>
      <c r="CYG5" s="208"/>
      <c r="CYH5" s="208"/>
      <c r="CYI5" s="208"/>
      <c r="CYJ5" s="208"/>
      <c r="CYK5" s="208"/>
      <c r="CYL5" s="208"/>
      <c r="CYM5" s="208"/>
      <c r="CYN5" s="208"/>
      <c r="CYO5" s="208"/>
      <c r="CYP5" s="208"/>
      <c r="CYQ5" s="208"/>
      <c r="CYR5" s="208"/>
      <c r="CYS5" s="208"/>
      <c r="CYT5" s="208"/>
      <c r="CYU5" s="208"/>
      <c r="CYV5" s="208"/>
      <c r="CYW5" s="208"/>
      <c r="CYX5" s="208"/>
      <c r="CYY5" s="208"/>
      <c r="CYZ5" s="208"/>
      <c r="CZA5" s="208"/>
      <c r="CZB5" s="208"/>
      <c r="CZC5" s="208"/>
      <c r="CZD5" s="208"/>
      <c r="CZE5" s="208"/>
      <c r="CZF5" s="208"/>
      <c r="CZG5" s="208"/>
      <c r="CZH5" s="208"/>
      <c r="CZI5" s="208"/>
      <c r="CZJ5" s="208"/>
      <c r="CZK5" s="208"/>
      <c r="CZL5" s="208"/>
      <c r="CZM5" s="208"/>
      <c r="CZN5" s="208"/>
      <c r="CZO5" s="208"/>
      <c r="CZP5" s="208"/>
      <c r="CZQ5" s="208"/>
      <c r="CZR5" s="208"/>
      <c r="CZS5" s="208"/>
      <c r="CZT5" s="208"/>
      <c r="CZU5" s="208"/>
      <c r="CZV5" s="208"/>
      <c r="CZW5" s="208"/>
      <c r="CZX5" s="208"/>
      <c r="CZY5" s="208"/>
      <c r="CZZ5" s="208"/>
      <c r="DAA5" s="208"/>
      <c r="DAB5" s="208"/>
      <c r="DAC5" s="208"/>
      <c r="DAD5" s="208"/>
      <c r="DAE5" s="208"/>
      <c r="DAF5" s="208"/>
      <c r="DAG5" s="208"/>
      <c r="DAH5" s="208"/>
      <c r="DAI5" s="208"/>
      <c r="DAJ5" s="208"/>
      <c r="DAK5" s="208"/>
      <c r="DAL5" s="208"/>
      <c r="DAM5" s="208"/>
      <c r="DAN5" s="208"/>
      <c r="DAO5" s="208"/>
      <c r="DAP5" s="208"/>
      <c r="DAQ5" s="208"/>
      <c r="DAR5" s="208"/>
      <c r="DAS5" s="208"/>
      <c r="DAT5" s="208"/>
      <c r="DAU5" s="208"/>
      <c r="DAV5" s="208"/>
      <c r="DAW5" s="208"/>
      <c r="DAX5" s="208"/>
      <c r="DAY5" s="208"/>
      <c r="DAZ5" s="208"/>
      <c r="DBA5" s="208"/>
      <c r="DBB5" s="208"/>
      <c r="DBC5" s="208"/>
      <c r="DBD5" s="208"/>
      <c r="DBE5" s="208"/>
      <c r="DBF5" s="208"/>
      <c r="DBG5" s="208"/>
      <c r="DBH5" s="208"/>
      <c r="DBI5" s="208"/>
      <c r="DBJ5" s="208"/>
      <c r="DBK5" s="208"/>
      <c r="DBL5" s="208"/>
      <c r="DBM5" s="208"/>
      <c r="DBN5" s="208"/>
      <c r="DBO5" s="208"/>
      <c r="DBP5" s="208"/>
      <c r="DBQ5" s="208"/>
      <c r="DBR5" s="208"/>
      <c r="DBS5" s="208"/>
      <c r="DBT5" s="208"/>
      <c r="DBU5" s="208"/>
      <c r="DBV5" s="208"/>
      <c r="DBW5" s="208"/>
      <c r="DBX5" s="208"/>
      <c r="DBY5" s="208"/>
      <c r="DBZ5" s="208"/>
      <c r="DCA5" s="208"/>
      <c r="DCB5" s="208"/>
      <c r="DCC5" s="208"/>
      <c r="DCD5" s="208"/>
      <c r="DCE5" s="208"/>
      <c r="DCF5" s="208"/>
      <c r="DCG5" s="208"/>
      <c r="DCH5" s="208"/>
      <c r="DCI5" s="208"/>
      <c r="DCJ5" s="208"/>
      <c r="DCK5" s="208"/>
      <c r="DCL5" s="208"/>
      <c r="DCM5" s="208"/>
      <c r="DCN5" s="208"/>
      <c r="DCO5" s="208"/>
      <c r="DCP5" s="208"/>
      <c r="DCQ5" s="208"/>
      <c r="DCR5" s="208"/>
      <c r="DCS5" s="208"/>
      <c r="DCT5" s="208"/>
      <c r="DCU5" s="208"/>
      <c r="DCV5" s="208"/>
      <c r="DCW5" s="208"/>
      <c r="DCX5" s="208"/>
      <c r="DCY5" s="208"/>
      <c r="DCZ5" s="208"/>
      <c r="DDA5" s="208"/>
      <c r="DDB5" s="208"/>
      <c r="DDC5" s="208"/>
      <c r="DDD5" s="208"/>
      <c r="DDE5" s="208"/>
      <c r="DDF5" s="208"/>
      <c r="DDG5" s="208"/>
      <c r="DDH5" s="208"/>
      <c r="DDI5" s="208"/>
      <c r="DDJ5" s="208"/>
      <c r="DDK5" s="208"/>
      <c r="DDL5" s="208"/>
      <c r="DDM5" s="208"/>
      <c r="DDN5" s="208"/>
      <c r="DDO5" s="208"/>
      <c r="DDP5" s="208"/>
      <c r="DDQ5" s="208"/>
      <c r="DDR5" s="208"/>
      <c r="DDS5" s="208"/>
      <c r="DDT5" s="208"/>
      <c r="DDU5" s="208"/>
      <c r="DDV5" s="208"/>
      <c r="DDW5" s="208"/>
      <c r="DDX5" s="208"/>
      <c r="DDY5" s="208"/>
      <c r="DDZ5" s="208"/>
      <c r="DEA5" s="208"/>
      <c r="DEB5" s="208"/>
      <c r="DEC5" s="208"/>
      <c r="DED5" s="208"/>
      <c r="DEE5" s="208"/>
      <c r="DEF5" s="208"/>
      <c r="DEG5" s="208"/>
      <c r="DEH5" s="208"/>
      <c r="DEI5" s="208"/>
      <c r="DEJ5" s="208"/>
      <c r="DEK5" s="208"/>
      <c r="DEL5" s="208"/>
      <c r="DEM5" s="208"/>
      <c r="DEN5" s="208"/>
      <c r="DEO5" s="208"/>
      <c r="DEP5" s="208"/>
      <c r="DEQ5" s="208"/>
      <c r="DER5" s="208"/>
      <c r="DES5" s="208"/>
      <c r="DET5" s="208"/>
      <c r="DEU5" s="208"/>
      <c r="DEV5" s="208"/>
      <c r="DEW5" s="208"/>
      <c r="DEX5" s="208"/>
      <c r="DEY5" s="208"/>
      <c r="DEZ5" s="208"/>
      <c r="DFA5" s="208"/>
      <c r="DFB5" s="208"/>
      <c r="DFC5" s="208"/>
      <c r="DFD5" s="208"/>
      <c r="DFE5" s="208"/>
      <c r="DFF5" s="208"/>
      <c r="DFG5" s="208"/>
      <c r="DFH5" s="208"/>
      <c r="DFI5" s="208"/>
      <c r="DFJ5" s="208"/>
      <c r="DFK5" s="208"/>
      <c r="DFL5" s="208"/>
      <c r="DFM5" s="208"/>
      <c r="DFN5" s="208"/>
      <c r="DFO5" s="208"/>
      <c r="DFP5" s="208"/>
      <c r="DFQ5" s="208"/>
      <c r="DFR5" s="208"/>
      <c r="DFS5" s="208"/>
      <c r="DFT5" s="208"/>
      <c r="DFU5" s="208"/>
      <c r="DFV5" s="208"/>
      <c r="DFW5" s="208"/>
      <c r="DFX5" s="208"/>
      <c r="DFY5" s="208"/>
      <c r="DFZ5" s="208"/>
      <c r="DGA5" s="208"/>
      <c r="DGB5" s="208"/>
      <c r="DGC5" s="208"/>
      <c r="DGD5" s="208"/>
      <c r="DGE5" s="208"/>
      <c r="DGF5" s="208"/>
      <c r="DGG5" s="208"/>
      <c r="DGH5" s="208"/>
      <c r="DGI5" s="208"/>
      <c r="DGJ5" s="208"/>
      <c r="DGK5" s="208"/>
      <c r="DGL5" s="208"/>
      <c r="DGM5" s="208"/>
      <c r="DGN5" s="208"/>
      <c r="DGO5" s="208"/>
      <c r="DGP5" s="208"/>
      <c r="DGQ5" s="208"/>
      <c r="DGR5" s="208"/>
      <c r="DGS5" s="208"/>
      <c r="DGT5" s="208"/>
      <c r="DGU5" s="208"/>
      <c r="DGV5" s="208"/>
      <c r="DGW5" s="208"/>
      <c r="DGX5" s="208"/>
      <c r="DGY5" s="208"/>
      <c r="DGZ5" s="208"/>
      <c r="DHA5" s="208"/>
      <c r="DHB5" s="208"/>
      <c r="DHC5" s="208"/>
      <c r="DHD5" s="208"/>
      <c r="DHE5" s="208"/>
      <c r="DHF5" s="208"/>
      <c r="DHG5" s="208"/>
      <c r="DHH5" s="208"/>
      <c r="DHI5" s="208"/>
      <c r="DHJ5" s="208"/>
      <c r="DHK5" s="208"/>
      <c r="DHL5" s="208"/>
      <c r="DHM5" s="208"/>
      <c r="DHN5" s="208"/>
      <c r="DHO5" s="208"/>
      <c r="DHP5" s="208"/>
      <c r="DHQ5" s="208"/>
      <c r="DHR5" s="208"/>
      <c r="DHS5" s="208"/>
      <c r="DHT5" s="208"/>
      <c r="DHU5" s="208"/>
      <c r="DHV5" s="208"/>
      <c r="DHW5" s="208"/>
      <c r="DHX5" s="208"/>
      <c r="DHY5" s="208"/>
      <c r="DHZ5" s="208"/>
      <c r="DIA5" s="208"/>
      <c r="DIB5" s="208"/>
      <c r="DIC5" s="208"/>
      <c r="DID5" s="208"/>
      <c r="DIE5" s="208"/>
      <c r="DIF5" s="208"/>
      <c r="DIG5" s="208"/>
      <c r="DIH5" s="208"/>
      <c r="DII5" s="208"/>
      <c r="DIJ5" s="208"/>
      <c r="DIK5" s="208"/>
      <c r="DIL5" s="208"/>
      <c r="DIM5" s="208"/>
      <c r="DIN5" s="208"/>
      <c r="DIO5" s="208"/>
      <c r="DIP5" s="208"/>
      <c r="DIQ5" s="208"/>
      <c r="DIR5" s="208"/>
      <c r="DIS5" s="208"/>
      <c r="DIT5" s="208"/>
      <c r="DIU5" s="208"/>
      <c r="DIV5" s="208"/>
      <c r="DIW5" s="208"/>
      <c r="DIX5" s="208"/>
      <c r="DIY5" s="208"/>
      <c r="DIZ5" s="208"/>
      <c r="DJA5" s="208"/>
      <c r="DJB5" s="208"/>
      <c r="DJC5" s="208"/>
      <c r="DJD5" s="208"/>
      <c r="DJE5" s="208"/>
      <c r="DJF5" s="208"/>
      <c r="DJG5" s="208"/>
      <c r="DJH5" s="208"/>
      <c r="DJI5" s="208"/>
      <c r="DJJ5" s="208"/>
      <c r="DJK5" s="208"/>
      <c r="DJL5" s="208"/>
      <c r="DJM5" s="208"/>
      <c r="DJN5" s="208"/>
      <c r="DJO5" s="208"/>
      <c r="DJP5" s="208"/>
      <c r="DJQ5" s="208"/>
      <c r="DJR5" s="208"/>
      <c r="DJS5" s="208"/>
      <c r="DJT5" s="208"/>
      <c r="DJU5" s="208"/>
      <c r="DJV5" s="208"/>
      <c r="DJW5" s="208"/>
      <c r="DJX5" s="208"/>
      <c r="DJY5" s="208"/>
      <c r="DJZ5" s="208"/>
      <c r="DKA5" s="208"/>
      <c r="DKB5" s="208"/>
      <c r="DKC5" s="208"/>
      <c r="DKD5" s="208"/>
      <c r="DKE5" s="208"/>
      <c r="DKF5" s="208"/>
      <c r="DKG5" s="208"/>
      <c r="DKH5" s="208"/>
      <c r="DKI5" s="208"/>
      <c r="DKJ5" s="208"/>
      <c r="DKK5" s="208"/>
      <c r="DKL5" s="208"/>
      <c r="DKM5" s="208"/>
      <c r="DKN5" s="208"/>
      <c r="DKO5" s="208"/>
      <c r="DKP5" s="208"/>
      <c r="DKQ5" s="208"/>
      <c r="DKR5" s="208"/>
      <c r="DKS5" s="208"/>
      <c r="DKT5" s="208"/>
      <c r="DKU5" s="208"/>
      <c r="DKV5" s="208"/>
      <c r="DKW5" s="208"/>
      <c r="DKX5" s="208"/>
      <c r="DKY5" s="208"/>
      <c r="DKZ5" s="208"/>
      <c r="DLA5" s="208"/>
      <c r="DLB5" s="208"/>
      <c r="DLC5" s="208"/>
      <c r="DLD5" s="208"/>
      <c r="DLE5" s="208"/>
      <c r="DLF5" s="208"/>
      <c r="DLG5" s="208"/>
      <c r="DLH5" s="208"/>
      <c r="DLI5" s="208"/>
      <c r="DLJ5" s="208"/>
      <c r="DLK5" s="208"/>
      <c r="DLL5" s="208"/>
      <c r="DLM5" s="208"/>
      <c r="DLN5" s="208"/>
      <c r="DLO5" s="208"/>
      <c r="DLP5" s="208"/>
      <c r="DLQ5" s="208"/>
      <c r="DLR5" s="208"/>
      <c r="DLS5" s="208"/>
      <c r="DLT5" s="208"/>
      <c r="DLU5" s="208"/>
      <c r="DLV5" s="208"/>
      <c r="DLW5" s="208"/>
      <c r="DLX5" s="208"/>
      <c r="DLY5" s="208"/>
      <c r="DLZ5" s="208"/>
      <c r="DMA5" s="208"/>
      <c r="DMB5" s="208"/>
      <c r="DMC5" s="208"/>
      <c r="DMD5" s="208"/>
      <c r="DME5" s="208"/>
      <c r="DMF5" s="208"/>
      <c r="DMG5" s="208"/>
      <c r="DMH5" s="208"/>
      <c r="DMI5" s="208"/>
      <c r="DMJ5" s="208"/>
      <c r="DMK5" s="208"/>
      <c r="DML5" s="208"/>
      <c r="DMM5" s="208"/>
      <c r="DMN5" s="208"/>
      <c r="DMO5" s="208"/>
      <c r="DMP5" s="208"/>
      <c r="DMQ5" s="208"/>
      <c r="DMR5" s="208"/>
      <c r="DMS5" s="208"/>
      <c r="DMT5" s="208"/>
      <c r="DMU5" s="208"/>
      <c r="DMV5" s="208"/>
      <c r="DMW5" s="208"/>
      <c r="DMX5" s="208"/>
      <c r="DMY5" s="208"/>
      <c r="DMZ5" s="208"/>
      <c r="DNA5" s="208"/>
      <c r="DNB5" s="208"/>
      <c r="DNC5" s="208"/>
      <c r="DND5" s="208"/>
      <c r="DNE5" s="208"/>
      <c r="DNF5" s="208"/>
      <c r="DNG5" s="208"/>
      <c r="DNH5" s="208"/>
      <c r="DNI5" s="208"/>
      <c r="DNJ5" s="208"/>
      <c r="DNK5" s="208"/>
      <c r="DNL5" s="208"/>
      <c r="DNM5" s="208"/>
      <c r="DNN5" s="208"/>
      <c r="DNO5" s="208"/>
      <c r="DNP5" s="208"/>
      <c r="DNQ5" s="208"/>
      <c r="DNR5" s="208"/>
      <c r="DNS5" s="208"/>
      <c r="DNT5" s="208"/>
      <c r="DNU5" s="208"/>
      <c r="DNV5" s="208"/>
      <c r="DNW5" s="208"/>
      <c r="DNX5" s="208"/>
      <c r="DNY5" s="208"/>
      <c r="DNZ5" s="208"/>
      <c r="DOA5" s="208"/>
      <c r="DOB5" s="208"/>
      <c r="DOC5" s="208"/>
      <c r="DOD5" s="208"/>
      <c r="DOE5" s="208"/>
      <c r="DOF5" s="208"/>
      <c r="DOG5" s="208"/>
      <c r="DOH5" s="208"/>
      <c r="DOI5" s="208"/>
      <c r="DOJ5" s="208"/>
      <c r="DOK5" s="208"/>
      <c r="DOL5" s="208"/>
      <c r="DOM5" s="208"/>
      <c r="DON5" s="208"/>
      <c r="DOO5" s="208"/>
      <c r="DOP5" s="208"/>
      <c r="DOQ5" s="208"/>
      <c r="DOR5" s="208"/>
      <c r="DOS5" s="208"/>
      <c r="DOT5" s="208"/>
      <c r="DOU5" s="208"/>
      <c r="DOV5" s="208"/>
      <c r="DOW5" s="208"/>
      <c r="DOX5" s="208"/>
      <c r="DOY5" s="208"/>
      <c r="DOZ5" s="208"/>
      <c r="DPA5" s="208"/>
      <c r="DPB5" s="208"/>
      <c r="DPC5" s="208"/>
      <c r="DPD5" s="208"/>
      <c r="DPE5" s="208"/>
      <c r="DPF5" s="208"/>
      <c r="DPG5" s="208"/>
      <c r="DPH5" s="208"/>
      <c r="DPI5" s="208"/>
      <c r="DPJ5" s="208"/>
      <c r="DPK5" s="208"/>
      <c r="DPL5" s="208"/>
      <c r="DPM5" s="208"/>
      <c r="DPN5" s="208"/>
      <c r="DPO5" s="208"/>
      <c r="DPP5" s="208"/>
      <c r="DPQ5" s="208"/>
      <c r="DPR5" s="208"/>
      <c r="DPS5" s="208"/>
      <c r="DPT5" s="208"/>
      <c r="DPU5" s="208"/>
      <c r="DPV5" s="208"/>
      <c r="DPW5" s="208"/>
      <c r="DPX5" s="208"/>
      <c r="DPY5" s="208"/>
      <c r="DPZ5" s="208"/>
      <c r="DQA5" s="208"/>
      <c r="DQB5" s="208"/>
      <c r="DQC5" s="208"/>
      <c r="DQD5" s="208"/>
      <c r="DQE5" s="208"/>
      <c r="DQF5" s="208"/>
      <c r="DQG5" s="208"/>
      <c r="DQH5" s="208"/>
      <c r="DQI5" s="208"/>
      <c r="DQJ5" s="208"/>
      <c r="DQK5" s="208"/>
      <c r="DQL5" s="208"/>
      <c r="DQM5" s="208"/>
      <c r="DQN5" s="208"/>
      <c r="DQO5" s="208"/>
      <c r="DQP5" s="208"/>
      <c r="DQQ5" s="208"/>
      <c r="DQR5" s="208"/>
      <c r="DQS5" s="208"/>
      <c r="DQT5" s="208"/>
      <c r="DQU5" s="208"/>
      <c r="DQV5" s="208"/>
      <c r="DQW5" s="208"/>
      <c r="DQX5" s="208"/>
      <c r="DQY5" s="208"/>
      <c r="DQZ5" s="208"/>
      <c r="DRA5" s="208"/>
      <c r="DRB5" s="208"/>
      <c r="DRC5" s="208"/>
      <c r="DRD5" s="208"/>
      <c r="DRE5" s="208"/>
      <c r="DRF5" s="208"/>
      <c r="DRG5" s="208"/>
      <c r="DRH5" s="208"/>
      <c r="DRI5" s="208"/>
      <c r="DRJ5" s="208"/>
      <c r="DRK5" s="208"/>
      <c r="DRL5" s="208"/>
      <c r="DRM5" s="208"/>
      <c r="DRN5" s="208"/>
      <c r="DRO5" s="208"/>
      <c r="DRP5" s="208"/>
      <c r="DRQ5" s="208"/>
      <c r="DRR5" s="208"/>
      <c r="DRS5" s="208"/>
      <c r="DRT5" s="208"/>
      <c r="DRU5" s="208"/>
      <c r="DRV5" s="208"/>
      <c r="DRW5" s="208"/>
      <c r="DRX5" s="208"/>
      <c r="DRY5" s="208"/>
      <c r="DRZ5" s="208"/>
      <c r="DSA5" s="208"/>
      <c r="DSB5" s="208"/>
      <c r="DSC5" s="208"/>
      <c r="DSD5" s="208"/>
      <c r="DSE5" s="208"/>
      <c r="DSF5" s="208"/>
      <c r="DSG5" s="208"/>
      <c r="DSH5" s="208"/>
      <c r="DSI5" s="208"/>
      <c r="DSJ5" s="208"/>
      <c r="DSK5" s="208"/>
      <c r="DSL5" s="208"/>
      <c r="DSM5" s="208"/>
      <c r="DSN5" s="208"/>
      <c r="DSO5" s="208"/>
      <c r="DSP5" s="208"/>
      <c r="DSQ5" s="208"/>
      <c r="DSR5" s="208"/>
      <c r="DSS5" s="208"/>
      <c r="DST5" s="208"/>
      <c r="DSU5" s="208"/>
      <c r="DSV5" s="208"/>
      <c r="DSW5" s="208"/>
      <c r="DSX5" s="208"/>
      <c r="DSY5" s="208"/>
      <c r="DSZ5" s="208"/>
      <c r="DTA5" s="208"/>
      <c r="DTB5" s="208"/>
      <c r="DTC5" s="208"/>
      <c r="DTD5" s="208"/>
      <c r="DTE5" s="208"/>
      <c r="DTF5" s="208"/>
      <c r="DTG5" s="208"/>
      <c r="DTH5" s="208"/>
      <c r="DTI5" s="208"/>
      <c r="DTJ5" s="208"/>
      <c r="DTK5" s="208"/>
      <c r="DTL5" s="208"/>
      <c r="DTM5" s="208"/>
      <c r="DTN5" s="208"/>
      <c r="DTO5" s="208"/>
      <c r="DTP5" s="208"/>
      <c r="DTQ5" s="208"/>
      <c r="DTR5" s="208"/>
      <c r="DTS5" s="208"/>
      <c r="DTT5" s="208"/>
      <c r="DTU5" s="208"/>
      <c r="DTV5" s="208"/>
      <c r="DTW5" s="208"/>
      <c r="DTX5" s="208"/>
      <c r="DTY5" s="208"/>
      <c r="DTZ5" s="208"/>
      <c r="DUA5" s="208"/>
      <c r="DUB5" s="208"/>
      <c r="DUC5" s="208"/>
      <c r="DUD5" s="208"/>
      <c r="DUE5" s="208"/>
      <c r="DUF5" s="208"/>
      <c r="DUG5" s="208"/>
      <c r="DUH5" s="208"/>
      <c r="DUI5" s="208"/>
      <c r="DUJ5" s="208"/>
      <c r="DUK5" s="208"/>
      <c r="DUL5" s="208"/>
      <c r="DUM5" s="208"/>
      <c r="DUN5" s="208"/>
      <c r="DUO5" s="208"/>
      <c r="DUP5" s="208"/>
      <c r="DUQ5" s="208"/>
      <c r="DUR5" s="208"/>
      <c r="DUS5" s="208"/>
      <c r="DUT5" s="208"/>
      <c r="DUU5" s="208"/>
      <c r="DUV5" s="208"/>
      <c r="DUW5" s="208"/>
      <c r="DUX5" s="208"/>
      <c r="DUY5" s="208"/>
      <c r="DUZ5" s="208"/>
      <c r="DVA5" s="208"/>
      <c r="DVB5" s="208"/>
      <c r="DVC5" s="208"/>
      <c r="DVD5" s="208"/>
      <c r="DVE5" s="208"/>
      <c r="DVF5" s="208"/>
      <c r="DVG5" s="208"/>
      <c r="DVH5" s="208"/>
      <c r="DVI5" s="208"/>
      <c r="DVJ5" s="208"/>
      <c r="DVK5" s="208"/>
      <c r="DVL5" s="208"/>
      <c r="DVM5" s="208"/>
      <c r="DVN5" s="208"/>
      <c r="DVO5" s="208"/>
      <c r="DVP5" s="208"/>
      <c r="DVQ5" s="208"/>
      <c r="DVR5" s="208"/>
      <c r="DVS5" s="208"/>
      <c r="DVT5" s="208"/>
      <c r="DVU5" s="208"/>
      <c r="DVV5" s="208"/>
      <c r="DVW5" s="208"/>
      <c r="DVX5" s="208"/>
      <c r="DVY5" s="208"/>
      <c r="DVZ5" s="208"/>
      <c r="DWA5" s="208"/>
      <c r="DWB5" s="208"/>
      <c r="DWC5" s="208"/>
      <c r="DWD5" s="208"/>
      <c r="DWE5" s="208"/>
      <c r="DWF5" s="208"/>
      <c r="DWG5" s="208"/>
      <c r="DWH5" s="208"/>
      <c r="DWI5" s="208"/>
      <c r="DWJ5" s="208"/>
      <c r="DWK5" s="208"/>
      <c r="DWL5" s="208"/>
      <c r="DWM5" s="208"/>
      <c r="DWN5" s="208"/>
      <c r="DWO5" s="208"/>
      <c r="DWP5" s="208"/>
      <c r="DWQ5" s="208"/>
      <c r="DWR5" s="208"/>
      <c r="DWS5" s="208"/>
      <c r="DWT5" s="208"/>
      <c r="DWU5" s="208"/>
      <c r="DWV5" s="208"/>
      <c r="DWW5" s="208"/>
      <c r="DWX5" s="208"/>
      <c r="DWY5" s="208"/>
      <c r="DWZ5" s="208"/>
      <c r="DXA5" s="208"/>
      <c r="DXB5" s="208"/>
      <c r="DXC5" s="208"/>
      <c r="DXD5" s="208"/>
      <c r="DXE5" s="208"/>
      <c r="DXF5" s="208"/>
      <c r="DXG5" s="208"/>
      <c r="DXH5" s="208"/>
      <c r="DXI5" s="208"/>
      <c r="DXJ5" s="208"/>
      <c r="DXK5" s="208"/>
      <c r="DXL5" s="208"/>
      <c r="DXM5" s="208"/>
      <c r="DXN5" s="208"/>
      <c r="DXO5" s="208"/>
      <c r="DXP5" s="208"/>
      <c r="DXQ5" s="208"/>
      <c r="DXR5" s="208"/>
      <c r="DXS5" s="208"/>
      <c r="DXT5" s="208"/>
      <c r="DXU5" s="208"/>
      <c r="DXV5" s="208"/>
      <c r="DXW5" s="208"/>
      <c r="DXX5" s="208"/>
      <c r="DXY5" s="208"/>
      <c r="DXZ5" s="208"/>
      <c r="DYA5" s="208"/>
      <c r="DYB5" s="208"/>
      <c r="DYC5" s="208"/>
      <c r="DYD5" s="208"/>
      <c r="DYE5" s="208"/>
      <c r="DYF5" s="208"/>
      <c r="DYG5" s="208"/>
      <c r="DYH5" s="208"/>
      <c r="DYI5" s="208"/>
      <c r="DYJ5" s="208"/>
      <c r="DYK5" s="208"/>
      <c r="DYL5" s="208"/>
      <c r="DYM5" s="208"/>
      <c r="DYN5" s="208"/>
      <c r="DYO5" s="208"/>
      <c r="DYP5" s="208"/>
      <c r="DYQ5" s="208"/>
      <c r="DYR5" s="208"/>
      <c r="DYS5" s="208"/>
      <c r="DYT5" s="208"/>
      <c r="DYU5" s="208"/>
      <c r="DYV5" s="208"/>
      <c r="DYW5" s="208"/>
      <c r="DYX5" s="208"/>
      <c r="DYY5" s="208"/>
      <c r="DYZ5" s="208"/>
      <c r="DZA5" s="208"/>
      <c r="DZB5" s="208"/>
      <c r="DZC5" s="208"/>
      <c r="DZD5" s="208"/>
      <c r="DZE5" s="208"/>
      <c r="DZF5" s="208"/>
      <c r="DZG5" s="208"/>
      <c r="DZH5" s="208"/>
      <c r="DZI5" s="208"/>
      <c r="DZJ5" s="208"/>
      <c r="DZK5" s="208"/>
      <c r="DZL5" s="208"/>
      <c r="DZM5" s="208"/>
      <c r="DZN5" s="208"/>
      <c r="DZO5" s="208"/>
      <c r="DZP5" s="208"/>
      <c r="DZQ5" s="208"/>
      <c r="DZR5" s="208"/>
      <c r="DZS5" s="208"/>
      <c r="DZT5" s="208"/>
      <c r="DZU5" s="208"/>
      <c r="DZV5" s="208"/>
      <c r="DZW5" s="208"/>
      <c r="DZX5" s="208"/>
      <c r="DZY5" s="208"/>
      <c r="DZZ5" s="208"/>
      <c r="EAA5" s="208"/>
      <c r="EAB5" s="208"/>
      <c r="EAC5" s="208"/>
      <c r="EAD5" s="208"/>
      <c r="EAE5" s="208"/>
      <c r="EAF5" s="208"/>
      <c r="EAG5" s="208"/>
      <c r="EAH5" s="208"/>
      <c r="EAI5" s="208"/>
      <c r="EAJ5" s="208"/>
      <c r="EAK5" s="208"/>
      <c r="EAL5" s="208"/>
      <c r="EAM5" s="208"/>
      <c r="EAN5" s="208"/>
      <c r="EAO5" s="208"/>
      <c r="EAP5" s="208"/>
      <c r="EAQ5" s="208"/>
      <c r="EAR5" s="208"/>
      <c r="EAS5" s="208"/>
      <c r="EAT5" s="208"/>
      <c r="EAU5" s="208"/>
      <c r="EAV5" s="208"/>
      <c r="EAW5" s="208"/>
      <c r="EAX5" s="208"/>
      <c r="EAY5" s="208"/>
      <c r="EAZ5" s="208"/>
      <c r="EBA5" s="208"/>
      <c r="EBB5" s="208"/>
      <c r="EBC5" s="208"/>
      <c r="EBD5" s="208"/>
      <c r="EBE5" s="208"/>
      <c r="EBF5" s="208"/>
      <c r="EBG5" s="208"/>
      <c r="EBH5" s="208"/>
      <c r="EBI5" s="208"/>
      <c r="EBJ5" s="208"/>
      <c r="EBK5" s="208"/>
      <c r="EBL5" s="208"/>
      <c r="EBM5" s="208"/>
      <c r="EBN5" s="208"/>
      <c r="EBO5" s="208"/>
      <c r="EBP5" s="208"/>
      <c r="EBQ5" s="208"/>
      <c r="EBR5" s="208"/>
      <c r="EBS5" s="208"/>
      <c r="EBT5" s="208"/>
      <c r="EBU5" s="208"/>
      <c r="EBV5" s="208"/>
      <c r="EBW5" s="208"/>
      <c r="EBX5" s="208"/>
      <c r="EBY5" s="208"/>
      <c r="EBZ5" s="208"/>
      <c r="ECA5" s="208"/>
      <c r="ECB5" s="208"/>
      <c r="ECC5" s="208"/>
      <c r="ECD5" s="208"/>
      <c r="ECE5" s="208"/>
      <c r="ECF5" s="208"/>
      <c r="ECG5" s="208"/>
      <c r="ECH5" s="208"/>
      <c r="ECI5" s="208"/>
      <c r="ECJ5" s="208"/>
      <c r="ECK5" s="208"/>
      <c r="ECL5" s="208"/>
      <c r="ECM5" s="208"/>
      <c r="ECN5" s="208"/>
      <c r="ECO5" s="208"/>
      <c r="ECP5" s="208"/>
      <c r="ECQ5" s="208"/>
      <c r="ECR5" s="208"/>
      <c r="ECS5" s="208"/>
      <c r="ECT5" s="208"/>
      <c r="ECU5" s="208"/>
      <c r="ECV5" s="208"/>
      <c r="ECW5" s="208"/>
      <c r="ECX5" s="208"/>
      <c r="ECY5" s="208"/>
      <c r="ECZ5" s="208"/>
      <c r="EDA5" s="208"/>
      <c r="EDB5" s="208"/>
      <c r="EDC5" s="208"/>
      <c r="EDD5" s="208"/>
      <c r="EDE5" s="208"/>
      <c r="EDF5" s="208"/>
      <c r="EDG5" s="208"/>
      <c r="EDH5" s="208"/>
      <c r="EDI5" s="208"/>
      <c r="EDJ5" s="208"/>
      <c r="EDK5" s="208"/>
      <c r="EDL5" s="208"/>
      <c r="EDM5" s="208"/>
      <c r="EDN5" s="208"/>
      <c r="EDO5" s="208"/>
      <c r="EDP5" s="208"/>
      <c r="EDQ5" s="208"/>
      <c r="EDR5" s="208"/>
      <c r="EDS5" s="208"/>
      <c r="EDT5" s="208"/>
      <c r="EDU5" s="208"/>
      <c r="EDV5" s="208"/>
      <c r="EDW5" s="208"/>
      <c r="EDX5" s="208"/>
      <c r="EDY5" s="208"/>
      <c r="EDZ5" s="208"/>
      <c r="EEA5" s="208"/>
      <c r="EEB5" s="208"/>
      <c r="EEC5" s="208"/>
      <c r="EED5" s="208"/>
      <c r="EEE5" s="208"/>
      <c r="EEF5" s="208"/>
      <c r="EEG5" s="208"/>
      <c r="EEH5" s="208"/>
      <c r="EEI5" s="208"/>
      <c r="EEJ5" s="208"/>
      <c r="EEK5" s="208"/>
      <c r="EEL5" s="208"/>
      <c r="EEM5" s="208"/>
      <c r="EEN5" s="208"/>
      <c r="EEO5" s="208"/>
      <c r="EEP5" s="208"/>
      <c r="EEQ5" s="208"/>
      <c r="EER5" s="208"/>
      <c r="EES5" s="208"/>
      <c r="EET5" s="208"/>
      <c r="EEU5" s="208"/>
      <c r="EEV5" s="208"/>
      <c r="EEW5" s="208"/>
      <c r="EEX5" s="208"/>
      <c r="EEY5" s="208"/>
      <c r="EEZ5" s="208"/>
      <c r="EFA5" s="208"/>
      <c r="EFB5" s="208"/>
      <c r="EFC5" s="208"/>
      <c r="EFD5" s="208"/>
      <c r="EFE5" s="208"/>
      <c r="EFF5" s="208"/>
      <c r="EFG5" s="208"/>
      <c r="EFH5" s="208"/>
      <c r="EFI5" s="208"/>
      <c r="EFJ5" s="208"/>
      <c r="EFK5" s="208"/>
      <c r="EFL5" s="208"/>
      <c r="EFM5" s="208"/>
      <c r="EFN5" s="208"/>
      <c r="EFO5" s="208"/>
      <c r="EFP5" s="208"/>
      <c r="EFQ5" s="208"/>
      <c r="EFR5" s="208"/>
      <c r="EFS5" s="208"/>
      <c r="EFT5" s="208"/>
      <c r="EFU5" s="208"/>
      <c r="EFV5" s="208"/>
      <c r="EFW5" s="208"/>
      <c r="EFX5" s="208"/>
      <c r="EFY5" s="208"/>
      <c r="EFZ5" s="208"/>
      <c r="EGA5" s="208"/>
      <c r="EGB5" s="208"/>
      <c r="EGC5" s="208"/>
      <c r="EGD5" s="208"/>
      <c r="EGE5" s="208"/>
      <c r="EGF5" s="208"/>
      <c r="EGG5" s="208"/>
      <c r="EGH5" s="208"/>
      <c r="EGI5" s="208"/>
      <c r="EGJ5" s="208"/>
      <c r="EGK5" s="208"/>
      <c r="EGL5" s="208"/>
      <c r="EGM5" s="208"/>
      <c r="EGN5" s="208"/>
      <c r="EGO5" s="208"/>
      <c r="EGP5" s="208"/>
      <c r="EGQ5" s="208"/>
      <c r="EGR5" s="208"/>
      <c r="EGS5" s="208"/>
      <c r="EGT5" s="208"/>
      <c r="EGU5" s="208"/>
      <c r="EGV5" s="208"/>
      <c r="EGW5" s="208"/>
      <c r="EGX5" s="208"/>
      <c r="EGY5" s="208"/>
      <c r="EGZ5" s="208"/>
      <c r="EHA5" s="208"/>
      <c r="EHB5" s="208"/>
      <c r="EHC5" s="208"/>
      <c r="EHD5" s="208"/>
      <c r="EHE5" s="208"/>
      <c r="EHF5" s="208"/>
      <c r="EHG5" s="208"/>
      <c r="EHH5" s="208"/>
      <c r="EHI5" s="208"/>
      <c r="EHJ5" s="208"/>
      <c r="EHK5" s="208"/>
      <c r="EHL5" s="208"/>
      <c r="EHM5" s="208"/>
      <c r="EHN5" s="208"/>
      <c r="EHO5" s="208"/>
      <c r="EHP5" s="208"/>
      <c r="EHQ5" s="208"/>
      <c r="EHR5" s="208"/>
      <c r="EHS5" s="208"/>
      <c r="EHT5" s="208"/>
      <c r="EHU5" s="208"/>
      <c r="EHV5" s="208"/>
      <c r="EHW5" s="208"/>
      <c r="EHX5" s="208"/>
      <c r="EHY5" s="208"/>
      <c r="EHZ5" s="208"/>
      <c r="EIA5" s="208"/>
      <c r="EIB5" s="208"/>
      <c r="EIC5" s="208"/>
      <c r="EID5" s="208"/>
      <c r="EIE5" s="208"/>
      <c r="EIF5" s="208"/>
      <c r="EIG5" s="208"/>
      <c r="EIH5" s="208"/>
      <c r="EII5" s="208"/>
      <c r="EIJ5" s="208"/>
      <c r="EIK5" s="208"/>
      <c r="EIL5" s="208"/>
      <c r="EIM5" s="208"/>
      <c r="EIN5" s="208"/>
      <c r="EIO5" s="208"/>
      <c r="EIP5" s="208"/>
      <c r="EIQ5" s="208"/>
      <c r="EIR5" s="208"/>
      <c r="EIS5" s="208"/>
      <c r="EIT5" s="208"/>
      <c r="EIU5" s="208"/>
      <c r="EIV5" s="208"/>
      <c r="EIW5" s="208"/>
      <c r="EIX5" s="208"/>
      <c r="EIY5" s="208"/>
      <c r="EIZ5" s="208"/>
      <c r="EJA5" s="208"/>
      <c r="EJB5" s="208"/>
      <c r="EJC5" s="208"/>
      <c r="EJD5" s="208"/>
      <c r="EJE5" s="208"/>
      <c r="EJF5" s="208"/>
      <c r="EJG5" s="208"/>
      <c r="EJH5" s="208"/>
      <c r="EJI5" s="208"/>
      <c r="EJJ5" s="208"/>
      <c r="EJK5" s="208"/>
      <c r="EJL5" s="208"/>
      <c r="EJM5" s="208"/>
      <c r="EJN5" s="208"/>
      <c r="EJO5" s="208"/>
      <c r="EJP5" s="208"/>
      <c r="EJQ5" s="208"/>
      <c r="EJR5" s="208"/>
      <c r="EJS5" s="208"/>
      <c r="EJT5" s="208"/>
      <c r="EJU5" s="208"/>
      <c r="EJV5" s="208"/>
      <c r="EJW5" s="208"/>
      <c r="EJX5" s="208"/>
      <c r="EJY5" s="208"/>
      <c r="EJZ5" s="208"/>
      <c r="EKA5" s="208"/>
      <c r="EKB5" s="208"/>
      <c r="EKC5" s="208"/>
      <c r="EKD5" s="208"/>
      <c r="EKE5" s="208"/>
      <c r="EKF5" s="208"/>
      <c r="EKG5" s="208"/>
      <c r="EKH5" s="208"/>
      <c r="EKI5" s="208"/>
      <c r="EKJ5" s="208"/>
      <c r="EKK5" s="208"/>
      <c r="EKL5" s="208"/>
      <c r="EKM5" s="208"/>
      <c r="EKN5" s="208"/>
      <c r="EKO5" s="208"/>
      <c r="EKP5" s="208"/>
      <c r="EKQ5" s="208"/>
      <c r="EKR5" s="208"/>
      <c r="EKS5" s="208"/>
      <c r="EKT5" s="208"/>
      <c r="EKU5" s="208"/>
      <c r="EKV5" s="208"/>
      <c r="EKW5" s="208"/>
      <c r="EKX5" s="208"/>
      <c r="EKY5" s="208"/>
      <c r="EKZ5" s="208"/>
      <c r="ELA5" s="208"/>
      <c r="ELB5" s="208"/>
      <c r="ELC5" s="208"/>
      <c r="ELD5" s="208"/>
      <c r="ELE5" s="208"/>
      <c r="ELF5" s="208"/>
      <c r="ELG5" s="208"/>
      <c r="ELH5" s="208"/>
      <c r="ELI5" s="208"/>
      <c r="ELJ5" s="208"/>
      <c r="ELK5" s="208"/>
      <c r="ELL5" s="208"/>
      <c r="ELM5" s="208"/>
      <c r="ELN5" s="208"/>
      <c r="ELO5" s="208"/>
      <c r="ELP5" s="208"/>
      <c r="ELQ5" s="208"/>
      <c r="ELR5" s="208"/>
      <c r="ELS5" s="208"/>
      <c r="ELT5" s="208"/>
      <c r="ELU5" s="208"/>
      <c r="ELV5" s="208"/>
      <c r="ELW5" s="208"/>
      <c r="ELX5" s="208"/>
      <c r="ELY5" s="208"/>
      <c r="ELZ5" s="208"/>
      <c r="EMA5" s="208"/>
      <c r="EMB5" s="208"/>
      <c r="EMC5" s="208"/>
      <c r="EMD5" s="208"/>
      <c r="EME5" s="208"/>
      <c r="EMF5" s="208"/>
      <c r="EMG5" s="208"/>
      <c r="EMH5" s="208"/>
      <c r="EMI5" s="208"/>
      <c r="EMJ5" s="208"/>
      <c r="EMK5" s="208"/>
      <c r="EML5" s="208"/>
      <c r="EMM5" s="208"/>
      <c r="EMN5" s="208"/>
      <c r="EMO5" s="208"/>
      <c r="EMP5" s="208"/>
      <c r="EMQ5" s="208"/>
      <c r="EMR5" s="208"/>
      <c r="EMS5" s="208"/>
      <c r="EMT5" s="208"/>
      <c r="EMU5" s="208"/>
      <c r="EMV5" s="208"/>
      <c r="EMW5" s="208"/>
      <c r="EMX5" s="208"/>
      <c r="EMY5" s="208"/>
      <c r="EMZ5" s="208"/>
      <c r="ENA5" s="208"/>
      <c r="ENB5" s="208"/>
      <c r="ENC5" s="208"/>
      <c r="END5" s="208"/>
      <c r="ENE5" s="208"/>
      <c r="ENF5" s="208"/>
      <c r="ENG5" s="208"/>
      <c r="ENH5" s="208"/>
      <c r="ENI5" s="208"/>
      <c r="ENJ5" s="208"/>
      <c r="ENK5" s="208"/>
      <c r="ENL5" s="208"/>
      <c r="ENM5" s="208"/>
      <c r="ENN5" s="208"/>
      <c r="ENO5" s="208"/>
      <c r="ENP5" s="208"/>
      <c r="ENQ5" s="208"/>
      <c r="ENR5" s="208"/>
      <c r="ENS5" s="208"/>
      <c r="ENT5" s="208"/>
      <c r="ENU5" s="208"/>
      <c r="ENV5" s="208"/>
      <c r="ENW5" s="208"/>
      <c r="ENX5" s="208"/>
      <c r="ENY5" s="208"/>
      <c r="ENZ5" s="208"/>
      <c r="EOA5" s="208"/>
      <c r="EOB5" s="208"/>
      <c r="EOC5" s="208"/>
      <c r="EOD5" s="208"/>
      <c r="EOE5" s="208"/>
      <c r="EOF5" s="208"/>
      <c r="EOG5" s="208"/>
      <c r="EOH5" s="208"/>
      <c r="EOI5" s="208"/>
      <c r="EOJ5" s="208"/>
      <c r="EOK5" s="208"/>
      <c r="EOL5" s="208"/>
      <c r="EOM5" s="208"/>
      <c r="EON5" s="208"/>
      <c r="EOO5" s="208"/>
      <c r="EOP5" s="208"/>
      <c r="EOQ5" s="208"/>
      <c r="EOR5" s="208"/>
      <c r="EOS5" s="208"/>
      <c r="EOT5" s="208"/>
      <c r="EOU5" s="208"/>
      <c r="EOV5" s="208"/>
      <c r="EOW5" s="208"/>
      <c r="EOX5" s="208"/>
      <c r="EOY5" s="208"/>
      <c r="EOZ5" s="208"/>
      <c r="EPA5" s="208"/>
      <c r="EPB5" s="208"/>
      <c r="EPC5" s="208"/>
      <c r="EPD5" s="208"/>
      <c r="EPE5" s="208"/>
      <c r="EPF5" s="208"/>
      <c r="EPG5" s="208"/>
      <c r="EPH5" s="208"/>
      <c r="EPI5" s="208"/>
      <c r="EPJ5" s="208"/>
      <c r="EPK5" s="208"/>
      <c r="EPL5" s="208"/>
      <c r="EPM5" s="208"/>
      <c r="EPN5" s="208"/>
      <c r="EPO5" s="208"/>
      <c r="EPP5" s="208"/>
      <c r="EPQ5" s="208"/>
      <c r="EPR5" s="208"/>
      <c r="EPS5" s="208"/>
      <c r="EPT5" s="208"/>
      <c r="EPU5" s="208"/>
      <c r="EPV5" s="208"/>
      <c r="EPW5" s="208"/>
      <c r="EPX5" s="208"/>
      <c r="EPY5" s="208"/>
      <c r="EPZ5" s="208"/>
      <c r="EQA5" s="208"/>
      <c r="EQB5" s="208"/>
      <c r="EQC5" s="208"/>
      <c r="EQD5" s="208"/>
      <c r="EQE5" s="208"/>
      <c r="EQF5" s="208"/>
      <c r="EQG5" s="208"/>
      <c r="EQH5" s="208"/>
      <c r="EQI5" s="208"/>
      <c r="EQJ5" s="208"/>
      <c r="EQK5" s="208"/>
      <c r="EQL5" s="208"/>
      <c r="EQM5" s="208"/>
      <c r="EQN5" s="208"/>
      <c r="EQO5" s="208"/>
      <c r="EQP5" s="208"/>
      <c r="EQQ5" s="208"/>
      <c r="EQR5" s="208"/>
      <c r="EQS5" s="208"/>
      <c r="EQT5" s="208"/>
      <c r="EQU5" s="208"/>
      <c r="EQV5" s="208"/>
      <c r="EQW5" s="208"/>
      <c r="EQX5" s="208"/>
      <c r="EQY5" s="208"/>
      <c r="EQZ5" s="208"/>
      <c r="ERA5" s="208"/>
      <c r="ERB5" s="208"/>
      <c r="ERC5" s="208"/>
      <c r="ERD5" s="208"/>
      <c r="ERE5" s="208"/>
      <c r="ERF5" s="208"/>
      <c r="ERG5" s="208"/>
      <c r="ERH5" s="208"/>
      <c r="ERI5" s="208"/>
      <c r="ERJ5" s="208"/>
      <c r="ERK5" s="208"/>
      <c r="ERL5" s="208"/>
      <c r="ERM5" s="208"/>
      <c r="ERN5" s="208"/>
      <c r="ERO5" s="208"/>
      <c r="ERP5" s="208"/>
      <c r="ERQ5" s="208"/>
      <c r="ERR5" s="208"/>
      <c r="ERS5" s="208"/>
      <c r="ERT5" s="208"/>
      <c r="ERU5" s="208"/>
      <c r="ERV5" s="208"/>
      <c r="ERW5" s="208"/>
      <c r="ERX5" s="208"/>
      <c r="ERY5" s="208"/>
      <c r="ERZ5" s="208"/>
      <c r="ESA5" s="208"/>
      <c r="ESB5" s="208"/>
      <c r="ESC5" s="208"/>
      <c r="ESD5" s="208"/>
      <c r="ESE5" s="208"/>
      <c r="ESF5" s="208"/>
      <c r="ESG5" s="208"/>
      <c r="ESH5" s="208"/>
      <c r="ESI5" s="208"/>
      <c r="ESJ5" s="208"/>
      <c r="ESK5" s="208"/>
      <c r="ESL5" s="208"/>
      <c r="ESM5" s="208"/>
      <c r="ESN5" s="208"/>
      <c r="ESO5" s="208"/>
      <c r="ESP5" s="208"/>
      <c r="ESQ5" s="208"/>
      <c r="ESR5" s="208"/>
      <c r="ESS5" s="208"/>
      <c r="EST5" s="208"/>
      <c r="ESU5" s="208"/>
      <c r="ESV5" s="208"/>
      <c r="ESW5" s="208"/>
      <c r="ESX5" s="208"/>
      <c r="ESY5" s="208"/>
      <c r="ESZ5" s="208"/>
      <c r="ETA5" s="208"/>
      <c r="ETB5" s="208"/>
      <c r="ETC5" s="208"/>
      <c r="ETD5" s="208"/>
      <c r="ETE5" s="208"/>
      <c r="ETF5" s="208"/>
      <c r="ETG5" s="208"/>
      <c r="ETH5" s="208"/>
      <c r="ETI5" s="208"/>
      <c r="ETJ5" s="208"/>
      <c r="ETK5" s="208"/>
      <c r="ETL5" s="208"/>
      <c r="ETM5" s="208"/>
      <c r="ETN5" s="208"/>
      <c r="ETO5" s="208"/>
      <c r="ETP5" s="208"/>
      <c r="ETQ5" s="208"/>
      <c r="ETR5" s="208"/>
      <c r="ETS5" s="208"/>
      <c r="ETT5" s="208"/>
      <c r="ETU5" s="208"/>
      <c r="ETV5" s="208"/>
      <c r="ETW5" s="208"/>
      <c r="ETX5" s="208"/>
      <c r="ETY5" s="208"/>
      <c r="ETZ5" s="208"/>
      <c r="EUA5" s="208"/>
      <c r="EUB5" s="208"/>
      <c r="EUC5" s="208"/>
      <c r="EUD5" s="208"/>
      <c r="EUE5" s="208"/>
      <c r="EUF5" s="208"/>
      <c r="EUG5" s="208"/>
      <c r="EUH5" s="208"/>
      <c r="EUI5" s="208"/>
      <c r="EUJ5" s="208"/>
      <c r="EUK5" s="208"/>
      <c r="EUL5" s="208"/>
      <c r="EUM5" s="208"/>
      <c r="EUN5" s="208"/>
      <c r="EUO5" s="208"/>
      <c r="EUP5" s="208"/>
      <c r="EUQ5" s="208"/>
      <c r="EUR5" s="208"/>
      <c r="EUS5" s="208"/>
      <c r="EUT5" s="208"/>
      <c r="EUU5" s="208"/>
      <c r="EUV5" s="208"/>
      <c r="EUW5" s="208"/>
      <c r="EUX5" s="208"/>
      <c r="EUY5" s="208"/>
      <c r="EUZ5" s="208"/>
      <c r="EVA5" s="208"/>
      <c r="EVB5" s="208"/>
      <c r="EVC5" s="208"/>
      <c r="EVD5" s="208"/>
      <c r="EVE5" s="208"/>
      <c r="EVF5" s="208"/>
      <c r="EVG5" s="208"/>
      <c r="EVH5" s="208"/>
      <c r="EVI5" s="208"/>
      <c r="EVJ5" s="208"/>
      <c r="EVK5" s="208"/>
      <c r="EVL5" s="208"/>
      <c r="EVM5" s="208"/>
      <c r="EVN5" s="208"/>
      <c r="EVO5" s="208"/>
      <c r="EVP5" s="208"/>
      <c r="EVQ5" s="208"/>
      <c r="EVR5" s="208"/>
      <c r="EVS5" s="208"/>
      <c r="EVT5" s="208"/>
      <c r="EVU5" s="208"/>
      <c r="EVV5" s="208"/>
      <c r="EVW5" s="208"/>
      <c r="EVX5" s="208"/>
      <c r="EVY5" s="208"/>
      <c r="EVZ5" s="208"/>
      <c r="EWA5" s="208"/>
      <c r="EWB5" s="208"/>
      <c r="EWC5" s="208"/>
      <c r="EWD5" s="208"/>
      <c r="EWE5" s="208"/>
      <c r="EWF5" s="208"/>
      <c r="EWG5" s="208"/>
      <c r="EWH5" s="208"/>
      <c r="EWI5" s="208"/>
      <c r="EWJ5" s="208"/>
      <c r="EWK5" s="208"/>
      <c r="EWL5" s="208"/>
      <c r="EWM5" s="208"/>
      <c r="EWN5" s="208"/>
      <c r="EWO5" s="208"/>
      <c r="EWP5" s="208"/>
      <c r="EWQ5" s="208"/>
      <c r="EWR5" s="208"/>
      <c r="EWS5" s="208"/>
      <c r="EWT5" s="208"/>
      <c r="EWU5" s="208"/>
      <c r="EWV5" s="208"/>
      <c r="EWW5" s="208"/>
      <c r="EWX5" s="208"/>
      <c r="EWY5" s="208"/>
      <c r="EWZ5" s="208"/>
      <c r="EXA5" s="208"/>
      <c r="EXB5" s="208"/>
      <c r="EXC5" s="208"/>
      <c r="EXD5" s="208"/>
      <c r="EXE5" s="208"/>
      <c r="EXF5" s="208"/>
      <c r="EXG5" s="208"/>
      <c r="EXH5" s="208"/>
      <c r="EXI5" s="208"/>
      <c r="EXJ5" s="208"/>
      <c r="EXK5" s="208"/>
      <c r="EXL5" s="208"/>
      <c r="EXM5" s="208"/>
      <c r="EXN5" s="208"/>
      <c r="EXO5" s="208"/>
      <c r="EXP5" s="208"/>
      <c r="EXQ5" s="208"/>
      <c r="EXR5" s="208"/>
      <c r="EXS5" s="208"/>
      <c r="EXT5" s="208"/>
      <c r="EXU5" s="208"/>
      <c r="EXV5" s="208"/>
      <c r="EXW5" s="208"/>
      <c r="EXX5" s="208"/>
      <c r="EXY5" s="208"/>
      <c r="EXZ5" s="208"/>
      <c r="EYA5" s="208"/>
      <c r="EYB5" s="208"/>
      <c r="EYC5" s="208"/>
      <c r="EYD5" s="208"/>
      <c r="EYE5" s="208"/>
      <c r="EYF5" s="208"/>
      <c r="EYG5" s="208"/>
      <c r="EYH5" s="208"/>
      <c r="EYI5" s="208"/>
      <c r="EYJ5" s="208"/>
      <c r="EYK5" s="208"/>
      <c r="EYL5" s="208"/>
      <c r="EYM5" s="208"/>
      <c r="EYN5" s="208"/>
      <c r="EYO5" s="208"/>
      <c r="EYP5" s="208"/>
      <c r="EYQ5" s="208"/>
      <c r="EYR5" s="208"/>
      <c r="EYS5" s="208"/>
      <c r="EYT5" s="208"/>
      <c r="EYU5" s="208"/>
      <c r="EYV5" s="208"/>
      <c r="EYW5" s="208"/>
      <c r="EYX5" s="208"/>
      <c r="EYY5" s="208"/>
      <c r="EYZ5" s="208"/>
      <c r="EZA5" s="208"/>
      <c r="EZB5" s="208"/>
      <c r="EZC5" s="208"/>
      <c r="EZD5" s="208"/>
      <c r="EZE5" s="208"/>
      <c r="EZF5" s="208"/>
      <c r="EZG5" s="208"/>
      <c r="EZH5" s="208"/>
      <c r="EZI5" s="208"/>
      <c r="EZJ5" s="208"/>
      <c r="EZK5" s="208"/>
      <c r="EZL5" s="208"/>
      <c r="EZM5" s="208"/>
      <c r="EZN5" s="208"/>
      <c r="EZO5" s="208"/>
      <c r="EZP5" s="208"/>
      <c r="EZQ5" s="208"/>
      <c r="EZR5" s="208"/>
      <c r="EZS5" s="208"/>
      <c r="EZT5" s="208"/>
      <c r="EZU5" s="208"/>
      <c r="EZV5" s="208"/>
      <c r="EZW5" s="208"/>
      <c r="EZX5" s="208"/>
      <c r="EZY5" s="208"/>
      <c r="EZZ5" s="208"/>
      <c r="FAA5" s="208"/>
      <c r="FAB5" s="208"/>
      <c r="FAC5" s="208"/>
      <c r="FAD5" s="208"/>
      <c r="FAE5" s="208"/>
      <c r="FAF5" s="208"/>
      <c r="FAG5" s="208"/>
      <c r="FAH5" s="208"/>
      <c r="FAI5" s="208"/>
      <c r="FAJ5" s="208"/>
      <c r="FAK5" s="208"/>
      <c r="FAL5" s="208"/>
      <c r="FAM5" s="208"/>
      <c r="FAN5" s="208"/>
      <c r="FAO5" s="208"/>
      <c r="FAP5" s="208"/>
      <c r="FAQ5" s="208"/>
      <c r="FAR5" s="208"/>
      <c r="FAS5" s="208"/>
      <c r="FAT5" s="208"/>
      <c r="FAU5" s="208"/>
      <c r="FAV5" s="208"/>
      <c r="FAW5" s="208"/>
      <c r="FAX5" s="208"/>
      <c r="FAY5" s="208"/>
      <c r="FAZ5" s="208"/>
      <c r="FBA5" s="208"/>
      <c r="FBB5" s="208"/>
      <c r="FBC5" s="208"/>
      <c r="FBD5" s="208"/>
      <c r="FBE5" s="208"/>
      <c r="FBF5" s="208"/>
      <c r="FBG5" s="208"/>
      <c r="FBH5" s="208"/>
      <c r="FBI5" s="208"/>
      <c r="FBJ5" s="208"/>
      <c r="FBK5" s="208"/>
      <c r="FBL5" s="208"/>
      <c r="FBM5" s="208"/>
      <c r="FBN5" s="208"/>
      <c r="FBO5" s="208"/>
      <c r="FBP5" s="208"/>
      <c r="FBQ5" s="208"/>
      <c r="FBR5" s="208"/>
      <c r="FBS5" s="208"/>
      <c r="FBT5" s="208"/>
      <c r="FBU5" s="208"/>
      <c r="FBV5" s="208"/>
      <c r="FBW5" s="208"/>
      <c r="FBX5" s="208"/>
      <c r="FBY5" s="208"/>
      <c r="FBZ5" s="208"/>
      <c r="FCA5" s="208"/>
      <c r="FCB5" s="208"/>
      <c r="FCC5" s="208"/>
      <c r="FCD5" s="208"/>
      <c r="FCE5" s="208"/>
      <c r="FCF5" s="208"/>
      <c r="FCG5" s="208"/>
      <c r="FCH5" s="208"/>
      <c r="FCI5" s="208"/>
      <c r="FCJ5" s="208"/>
      <c r="FCK5" s="208"/>
      <c r="FCL5" s="208"/>
      <c r="FCM5" s="208"/>
      <c r="FCN5" s="208"/>
      <c r="FCO5" s="208"/>
      <c r="FCP5" s="208"/>
      <c r="FCQ5" s="208"/>
      <c r="FCR5" s="208"/>
      <c r="FCS5" s="208"/>
      <c r="FCT5" s="208"/>
      <c r="FCU5" s="208"/>
      <c r="FCV5" s="208"/>
      <c r="FCW5" s="208"/>
      <c r="FCX5" s="208"/>
      <c r="FCY5" s="208"/>
      <c r="FCZ5" s="208"/>
      <c r="FDA5" s="208"/>
      <c r="FDB5" s="208"/>
      <c r="FDC5" s="208"/>
      <c r="FDD5" s="208"/>
      <c r="FDE5" s="208"/>
      <c r="FDF5" s="208"/>
      <c r="FDG5" s="208"/>
      <c r="FDH5" s="208"/>
      <c r="FDI5" s="208"/>
      <c r="FDJ5" s="208"/>
      <c r="FDK5" s="208"/>
      <c r="FDL5" s="208"/>
      <c r="FDM5" s="208"/>
      <c r="FDN5" s="208"/>
      <c r="FDO5" s="208"/>
      <c r="FDP5" s="208"/>
      <c r="FDQ5" s="208"/>
      <c r="FDR5" s="208"/>
      <c r="FDS5" s="208"/>
      <c r="FDT5" s="208"/>
      <c r="FDU5" s="208"/>
      <c r="FDV5" s="208"/>
      <c r="FDW5" s="208"/>
      <c r="FDX5" s="208"/>
      <c r="FDY5" s="208"/>
      <c r="FDZ5" s="208"/>
      <c r="FEA5" s="208"/>
      <c r="FEB5" s="208"/>
      <c r="FEC5" s="208"/>
      <c r="FED5" s="208"/>
      <c r="FEE5" s="208"/>
      <c r="FEF5" s="208"/>
      <c r="FEG5" s="208"/>
      <c r="FEH5" s="208"/>
      <c r="FEI5" s="208"/>
      <c r="FEJ5" s="208"/>
      <c r="FEK5" s="208"/>
      <c r="FEL5" s="208"/>
      <c r="FEM5" s="208"/>
      <c r="FEN5" s="208"/>
      <c r="FEO5" s="208"/>
      <c r="FEP5" s="208"/>
      <c r="FEQ5" s="208"/>
      <c r="FER5" s="208"/>
      <c r="FES5" s="208"/>
      <c r="FET5" s="208"/>
      <c r="FEU5" s="208"/>
      <c r="FEV5" s="208"/>
      <c r="FEW5" s="208"/>
      <c r="FEX5" s="208"/>
      <c r="FEY5" s="208"/>
      <c r="FEZ5" s="208"/>
      <c r="FFA5" s="208"/>
      <c r="FFB5" s="208"/>
      <c r="FFC5" s="208"/>
      <c r="FFD5" s="208"/>
      <c r="FFE5" s="208"/>
      <c r="FFF5" s="208"/>
      <c r="FFG5" s="208"/>
      <c r="FFH5" s="208"/>
      <c r="FFI5" s="208"/>
      <c r="FFJ5" s="208"/>
      <c r="FFK5" s="208"/>
      <c r="FFL5" s="208"/>
      <c r="FFM5" s="208"/>
      <c r="FFN5" s="208"/>
      <c r="FFO5" s="208"/>
      <c r="FFP5" s="208"/>
      <c r="FFQ5" s="208"/>
      <c r="FFR5" s="208"/>
      <c r="FFS5" s="208"/>
      <c r="FFT5" s="208"/>
      <c r="FFU5" s="208"/>
      <c r="FFV5" s="208"/>
      <c r="FFW5" s="208"/>
      <c r="FFX5" s="208"/>
      <c r="FFY5" s="208"/>
      <c r="FFZ5" s="208"/>
      <c r="FGA5" s="208"/>
      <c r="FGB5" s="208"/>
      <c r="FGC5" s="208"/>
      <c r="FGD5" s="208"/>
      <c r="FGE5" s="208"/>
      <c r="FGF5" s="208"/>
      <c r="FGG5" s="208"/>
      <c r="FGH5" s="208"/>
      <c r="FGI5" s="208"/>
      <c r="FGJ5" s="208"/>
      <c r="FGK5" s="208"/>
      <c r="FGL5" s="208"/>
      <c r="FGM5" s="208"/>
      <c r="FGN5" s="208"/>
      <c r="FGO5" s="208"/>
      <c r="FGP5" s="208"/>
      <c r="FGQ5" s="208"/>
      <c r="FGR5" s="208"/>
      <c r="FGS5" s="208"/>
      <c r="FGT5" s="208"/>
      <c r="FGU5" s="208"/>
      <c r="FGV5" s="208"/>
      <c r="FGW5" s="208"/>
      <c r="FGX5" s="208"/>
      <c r="FGY5" s="208"/>
      <c r="FGZ5" s="208"/>
      <c r="FHA5" s="208"/>
      <c r="FHB5" s="208"/>
      <c r="FHC5" s="208"/>
      <c r="FHD5" s="208"/>
      <c r="FHE5" s="208"/>
      <c r="FHF5" s="208"/>
      <c r="FHG5" s="208"/>
      <c r="FHH5" s="208"/>
      <c r="FHI5" s="208"/>
      <c r="FHJ5" s="208"/>
      <c r="FHK5" s="208"/>
      <c r="FHL5" s="208"/>
      <c r="FHM5" s="208"/>
      <c r="FHN5" s="208"/>
      <c r="FHO5" s="208"/>
      <c r="FHP5" s="208"/>
      <c r="FHQ5" s="208"/>
      <c r="FHR5" s="208"/>
      <c r="FHS5" s="208"/>
      <c r="FHT5" s="208"/>
      <c r="FHU5" s="208"/>
      <c r="FHV5" s="208"/>
      <c r="FHW5" s="208"/>
      <c r="FHX5" s="208"/>
      <c r="FHY5" s="208"/>
      <c r="FHZ5" s="208"/>
      <c r="FIA5" s="208"/>
      <c r="FIB5" s="208"/>
      <c r="FIC5" s="208"/>
      <c r="FID5" s="208"/>
      <c r="FIE5" s="208"/>
      <c r="FIF5" s="208"/>
      <c r="FIG5" s="208"/>
      <c r="FIH5" s="208"/>
      <c r="FII5" s="208"/>
      <c r="FIJ5" s="208"/>
      <c r="FIK5" s="208"/>
      <c r="FIL5" s="208"/>
      <c r="FIM5" s="208"/>
      <c r="FIN5" s="208"/>
      <c r="FIO5" s="208"/>
      <c r="FIP5" s="208"/>
      <c r="FIQ5" s="208"/>
      <c r="FIR5" s="208"/>
      <c r="FIS5" s="208"/>
      <c r="FIT5" s="208"/>
      <c r="FIU5" s="208"/>
      <c r="FIV5" s="208"/>
      <c r="FIW5" s="208"/>
      <c r="FIX5" s="208"/>
      <c r="FIY5" s="208"/>
      <c r="FIZ5" s="208"/>
      <c r="FJA5" s="208"/>
      <c r="FJB5" s="208"/>
      <c r="FJC5" s="208"/>
      <c r="FJD5" s="208"/>
      <c r="FJE5" s="208"/>
      <c r="FJF5" s="208"/>
      <c r="FJG5" s="208"/>
      <c r="FJH5" s="208"/>
      <c r="FJI5" s="208"/>
      <c r="FJJ5" s="208"/>
      <c r="FJK5" s="208"/>
      <c r="FJL5" s="208"/>
      <c r="FJM5" s="208"/>
      <c r="FJN5" s="208"/>
      <c r="FJO5" s="208"/>
      <c r="FJP5" s="208"/>
      <c r="FJQ5" s="208"/>
      <c r="FJR5" s="208"/>
      <c r="FJS5" s="208"/>
      <c r="FJT5" s="208"/>
      <c r="FJU5" s="208"/>
      <c r="FJV5" s="208"/>
      <c r="FJW5" s="208"/>
      <c r="FJX5" s="208"/>
      <c r="FJY5" s="208"/>
      <c r="FJZ5" s="208"/>
      <c r="FKA5" s="208"/>
      <c r="FKB5" s="208"/>
      <c r="FKC5" s="208"/>
      <c r="FKD5" s="208"/>
      <c r="FKE5" s="208"/>
      <c r="FKF5" s="208"/>
      <c r="FKG5" s="208"/>
      <c r="FKH5" s="208"/>
      <c r="FKI5" s="208"/>
      <c r="FKJ5" s="208"/>
      <c r="FKK5" s="208"/>
      <c r="FKL5" s="208"/>
      <c r="FKM5" s="208"/>
      <c r="FKN5" s="208"/>
      <c r="FKO5" s="208"/>
      <c r="FKP5" s="208"/>
      <c r="FKQ5" s="208"/>
      <c r="FKR5" s="208"/>
      <c r="FKS5" s="208"/>
      <c r="FKT5" s="208"/>
      <c r="FKU5" s="208"/>
      <c r="FKV5" s="208"/>
      <c r="FKW5" s="208"/>
      <c r="FKX5" s="208"/>
      <c r="FKY5" s="208"/>
      <c r="FKZ5" s="208"/>
      <c r="FLA5" s="208"/>
      <c r="FLB5" s="208"/>
      <c r="FLC5" s="208"/>
      <c r="FLD5" s="208"/>
      <c r="FLE5" s="208"/>
      <c r="FLF5" s="208"/>
      <c r="FLG5" s="208"/>
      <c r="FLH5" s="208"/>
      <c r="FLI5" s="208"/>
      <c r="FLJ5" s="208"/>
      <c r="FLK5" s="208"/>
      <c r="FLL5" s="208"/>
      <c r="FLM5" s="208"/>
      <c r="FLN5" s="208"/>
      <c r="FLO5" s="208"/>
      <c r="FLP5" s="208"/>
      <c r="FLQ5" s="208"/>
      <c r="FLR5" s="208"/>
      <c r="FLS5" s="208"/>
      <c r="FLT5" s="208"/>
      <c r="FLU5" s="208"/>
      <c r="FLV5" s="208"/>
      <c r="FLW5" s="208"/>
      <c r="FLX5" s="208"/>
      <c r="FLY5" s="208"/>
      <c r="FLZ5" s="208"/>
      <c r="FMA5" s="208"/>
      <c r="FMB5" s="208"/>
      <c r="FMC5" s="208"/>
      <c r="FMD5" s="208"/>
      <c r="FME5" s="208"/>
      <c r="FMF5" s="208"/>
      <c r="FMG5" s="208"/>
      <c r="FMH5" s="208"/>
      <c r="FMI5" s="208"/>
      <c r="FMJ5" s="208"/>
      <c r="FMK5" s="208"/>
      <c r="FML5" s="208"/>
      <c r="FMM5" s="208"/>
      <c r="FMN5" s="208"/>
      <c r="FMO5" s="208"/>
      <c r="FMP5" s="208"/>
      <c r="FMQ5" s="208"/>
      <c r="FMR5" s="208"/>
      <c r="FMS5" s="208"/>
      <c r="FMT5" s="208"/>
      <c r="FMU5" s="208"/>
      <c r="FMV5" s="208"/>
      <c r="FMW5" s="208"/>
      <c r="FMX5" s="208"/>
      <c r="FMY5" s="208"/>
      <c r="FMZ5" s="208"/>
      <c r="FNA5" s="208"/>
      <c r="FNB5" s="208"/>
      <c r="FNC5" s="208"/>
      <c r="FND5" s="208"/>
      <c r="FNE5" s="208"/>
      <c r="FNF5" s="208"/>
      <c r="FNG5" s="208"/>
      <c r="FNH5" s="208"/>
      <c r="FNI5" s="208"/>
      <c r="FNJ5" s="208"/>
      <c r="FNK5" s="208"/>
      <c r="FNL5" s="208"/>
      <c r="FNM5" s="208"/>
      <c r="FNN5" s="208"/>
      <c r="FNO5" s="208"/>
      <c r="FNP5" s="208"/>
      <c r="FNQ5" s="208"/>
      <c r="FNR5" s="208"/>
      <c r="FNS5" s="208"/>
      <c r="FNT5" s="208"/>
      <c r="FNU5" s="208"/>
      <c r="FNV5" s="208"/>
      <c r="FNW5" s="208"/>
      <c r="FNX5" s="208"/>
      <c r="FNY5" s="208"/>
      <c r="FNZ5" s="208"/>
      <c r="FOA5" s="208"/>
      <c r="FOB5" s="208"/>
      <c r="FOC5" s="208"/>
      <c r="FOD5" s="208"/>
      <c r="FOE5" s="208"/>
      <c r="FOF5" s="208"/>
      <c r="FOG5" s="208"/>
      <c r="FOH5" s="208"/>
      <c r="FOI5" s="208"/>
      <c r="FOJ5" s="208"/>
      <c r="FOK5" s="208"/>
      <c r="FOL5" s="208"/>
      <c r="FOM5" s="208"/>
      <c r="FON5" s="208"/>
      <c r="FOO5" s="208"/>
      <c r="FOP5" s="208"/>
      <c r="FOQ5" s="208"/>
      <c r="FOR5" s="208"/>
      <c r="FOS5" s="208"/>
      <c r="FOT5" s="208"/>
      <c r="FOU5" s="208"/>
      <c r="FOV5" s="208"/>
      <c r="FOW5" s="208"/>
      <c r="FOX5" s="208"/>
      <c r="FOY5" s="208"/>
      <c r="FOZ5" s="208"/>
      <c r="FPA5" s="208"/>
      <c r="FPB5" s="208"/>
      <c r="FPC5" s="208"/>
      <c r="FPD5" s="208"/>
      <c r="FPE5" s="208"/>
      <c r="FPF5" s="208"/>
      <c r="FPG5" s="208"/>
      <c r="FPH5" s="208"/>
      <c r="FPI5" s="208"/>
      <c r="FPJ5" s="208"/>
      <c r="FPK5" s="208"/>
      <c r="FPL5" s="208"/>
      <c r="FPM5" s="208"/>
      <c r="FPN5" s="208"/>
      <c r="FPO5" s="208"/>
      <c r="FPP5" s="208"/>
      <c r="FPQ5" s="208"/>
      <c r="FPR5" s="208"/>
      <c r="FPS5" s="208"/>
      <c r="FPT5" s="208"/>
      <c r="FPU5" s="208"/>
      <c r="FPV5" s="208"/>
      <c r="FPW5" s="208"/>
      <c r="FPX5" s="208"/>
      <c r="FPY5" s="208"/>
      <c r="FPZ5" s="208"/>
      <c r="FQA5" s="208"/>
      <c r="FQB5" s="208"/>
      <c r="FQC5" s="208"/>
      <c r="FQD5" s="208"/>
      <c r="FQE5" s="208"/>
      <c r="FQF5" s="208"/>
      <c r="FQG5" s="208"/>
      <c r="FQH5" s="208"/>
      <c r="FQI5" s="208"/>
      <c r="FQJ5" s="208"/>
      <c r="FQK5" s="208"/>
      <c r="FQL5" s="208"/>
      <c r="FQM5" s="208"/>
      <c r="FQN5" s="208"/>
      <c r="FQO5" s="208"/>
      <c r="FQP5" s="208"/>
      <c r="FQQ5" s="208"/>
      <c r="FQR5" s="208"/>
      <c r="FQS5" s="208"/>
      <c r="FQT5" s="208"/>
      <c r="FQU5" s="208"/>
      <c r="FQV5" s="208"/>
      <c r="FQW5" s="208"/>
      <c r="FQX5" s="208"/>
      <c r="FQY5" s="208"/>
      <c r="FQZ5" s="208"/>
      <c r="FRA5" s="208"/>
      <c r="FRB5" s="208"/>
      <c r="FRC5" s="208"/>
      <c r="FRD5" s="208"/>
      <c r="FRE5" s="208"/>
      <c r="FRF5" s="208"/>
      <c r="FRG5" s="208"/>
      <c r="FRH5" s="208"/>
      <c r="FRI5" s="208"/>
      <c r="FRJ5" s="208"/>
      <c r="FRK5" s="208"/>
      <c r="FRL5" s="208"/>
      <c r="FRM5" s="208"/>
      <c r="FRN5" s="208"/>
      <c r="FRO5" s="208"/>
      <c r="FRP5" s="208"/>
      <c r="FRQ5" s="208"/>
      <c r="FRR5" s="208"/>
      <c r="FRS5" s="208"/>
      <c r="FRT5" s="208"/>
      <c r="FRU5" s="208"/>
      <c r="FRV5" s="208"/>
      <c r="FRW5" s="208"/>
      <c r="FRX5" s="208"/>
      <c r="FRY5" s="208"/>
      <c r="FRZ5" s="208"/>
      <c r="FSA5" s="208"/>
      <c r="FSB5" s="208"/>
      <c r="FSC5" s="208"/>
      <c r="FSD5" s="208"/>
      <c r="FSE5" s="208"/>
      <c r="FSF5" s="208"/>
      <c r="FSG5" s="208"/>
      <c r="FSH5" s="208"/>
      <c r="FSI5" s="208"/>
      <c r="FSJ5" s="208"/>
      <c r="FSK5" s="208"/>
      <c r="FSL5" s="208"/>
      <c r="FSM5" s="208"/>
      <c r="FSN5" s="208"/>
      <c r="FSO5" s="208"/>
      <c r="FSP5" s="208"/>
      <c r="FSQ5" s="208"/>
      <c r="FSR5" s="208"/>
      <c r="FSS5" s="208"/>
      <c r="FST5" s="208"/>
      <c r="FSU5" s="208"/>
      <c r="FSV5" s="208"/>
      <c r="FSW5" s="208"/>
      <c r="FSX5" s="208"/>
      <c r="FSY5" s="208"/>
      <c r="FSZ5" s="208"/>
      <c r="FTA5" s="208"/>
      <c r="FTB5" s="208"/>
      <c r="FTC5" s="208"/>
      <c r="FTD5" s="208"/>
      <c r="FTE5" s="208"/>
      <c r="FTF5" s="208"/>
      <c r="FTG5" s="208"/>
      <c r="FTH5" s="208"/>
      <c r="FTI5" s="208"/>
      <c r="FTJ5" s="208"/>
      <c r="FTK5" s="208"/>
      <c r="FTL5" s="208"/>
      <c r="FTM5" s="208"/>
      <c r="FTN5" s="208"/>
      <c r="FTO5" s="208"/>
      <c r="FTP5" s="208"/>
      <c r="FTQ5" s="208"/>
      <c r="FTR5" s="208"/>
      <c r="FTS5" s="208"/>
      <c r="FTT5" s="208"/>
      <c r="FTU5" s="208"/>
      <c r="FTV5" s="208"/>
      <c r="FTW5" s="208"/>
      <c r="FTX5" s="208"/>
      <c r="FTY5" s="208"/>
      <c r="FTZ5" s="208"/>
      <c r="FUA5" s="208"/>
      <c r="FUB5" s="208"/>
      <c r="FUC5" s="208"/>
      <c r="FUD5" s="208"/>
      <c r="FUE5" s="208"/>
      <c r="FUF5" s="208"/>
      <c r="FUG5" s="208"/>
      <c r="FUH5" s="208"/>
      <c r="FUI5" s="208"/>
      <c r="FUJ5" s="208"/>
      <c r="FUK5" s="208"/>
      <c r="FUL5" s="208"/>
      <c r="FUM5" s="208"/>
      <c r="FUN5" s="208"/>
      <c r="FUO5" s="208"/>
      <c r="FUP5" s="208"/>
      <c r="FUQ5" s="208"/>
      <c r="FUR5" s="208"/>
      <c r="FUS5" s="208"/>
      <c r="FUT5" s="208"/>
      <c r="FUU5" s="208"/>
      <c r="FUV5" s="208"/>
      <c r="FUW5" s="208"/>
      <c r="FUX5" s="208"/>
      <c r="FUY5" s="208"/>
      <c r="FUZ5" s="208"/>
      <c r="FVA5" s="208"/>
      <c r="FVB5" s="208"/>
      <c r="FVC5" s="208"/>
      <c r="FVD5" s="208"/>
      <c r="FVE5" s="208"/>
      <c r="FVF5" s="208"/>
      <c r="FVG5" s="208"/>
      <c r="FVH5" s="208"/>
      <c r="FVI5" s="208"/>
      <c r="FVJ5" s="208"/>
      <c r="FVK5" s="208"/>
      <c r="FVL5" s="208"/>
      <c r="FVM5" s="208"/>
      <c r="FVN5" s="208"/>
      <c r="FVO5" s="208"/>
      <c r="FVP5" s="208"/>
      <c r="FVQ5" s="208"/>
      <c r="FVR5" s="208"/>
      <c r="FVS5" s="208"/>
      <c r="FVT5" s="208"/>
      <c r="FVU5" s="208"/>
      <c r="FVV5" s="208"/>
      <c r="FVW5" s="208"/>
      <c r="FVX5" s="208"/>
      <c r="FVY5" s="208"/>
      <c r="FVZ5" s="208"/>
      <c r="FWA5" s="208"/>
      <c r="FWB5" s="208"/>
      <c r="FWC5" s="208"/>
      <c r="FWD5" s="208"/>
      <c r="FWE5" s="208"/>
      <c r="FWF5" s="208"/>
      <c r="FWG5" s="208"/>
      <c r="FWH5" s="208"/>
      <c r="FWI5" s="208"/>
      <c r="FWJ5" s="208"/>
      <c r="FWK5" s="208"/>
      <c r="FWL5" s="208"/>
      <c r="FWM5" s="208"/>
      <c r="FWN5" s="208"/>
      <c r="FWO5" s="208"/>
      <c r="FWP5" s="208"/>
      <c r="FWQ5" s="208"/>
      <c r="FWR5" s="208"/>
      <c r="FWS5" s="208"/>
      <c r="FWT5" s="208"/>
      <c r="FWU5" s="208"/>
      <c r="FWV5" s="208"/>
      <c r="FWW5" s="208"/>
      <c r="FWX5" s="208"/>
      <c r="FWY5" s="208"/>
      <c r="FWZ5" s="208"/>
      <c r="FXA5" s="208"/>
      <c r="FXB5" s="208"/>
      <c r="FXC5" s="208"/>
      <c r="FXD5" s="208"/>
      <c r="FXE5" s="208"/>
      <c r="FXF5" s="208"/>
      <c r="FXG5" s="208"/>
      <c r="FXH5" s="208"/>
      <c r="FXI5" s="208"/>
      <c r="FXJ5" s="208"/>
      <c r="FXK5" s="208"/>
      <c r="FXL5" s="208"/>
      <c r="FXM5" s="208"/>
      <c r="FXN5" s="208"/>
      <c r="FXO5" s="208"/>
      <c r="FXP5" s="208"/>
      <c r="FXQ5" s="208"/>
      <c r="FXR5" s="208"/>
      <c r="FXS5" s="208"/>
      <c r="FXT5" s="208"/>
      <c r="FXU5" s="208"/>
      <c r="FXV5" s="208"/>
      <c r="FXW5" s="208"/>
      <c r="FXX5" s="208"/>
      <c r="FXY5" s="208"/>
      <c r="FXZ5" s="208"/>
      <c r="FYA5" s="208"/>
      <c r="FYB5" s="208"/>
      <c r="FYC5" s="208"/>
      <c r="FYD5" s="208"/>
      <c r="FYE5" s="208"/>
      <c r="FYF5" s="208"/>
      <c r="FYG5" s="208"/>
      <c r="FYH5" s="208"/>
      <c r="FYI5" s="208"/>
      <c r="FYJ5" s="208"/>
      <c r="FYK5" s="208"/>
      <c r="FYL5" s="208"/>
      <c r="FYM5" s="208"/>
      <c r="FYN5" s="208"/>
      <c r="FYO5" s="208"/>
      <c r="FYP5" s="208"/>
      <c r="FYQ5" s="208"/>
      <c r="FYR5" s="208"/>
      <c r="FYS5" s="208"/>
      <c r="FYT5" s="208"/>
      <c r="FYU5" s="208"/>
      <c r="FYV5" s="208"/>
      <c r="FYW5" s="208"/>
      <c r="FYX5" s="208"/>
      <c r="FYY5" s="208"/>
      <c r="FYZ5" s="208"/>
      <c r="FZA5" s="208"/>
      <c r="FZB5" s="208"/>
      <c r="FZC5" s="208"/>
      <c r="FZD5" s="208"/>
      <c r="FZE5" s="208"/>
      <c r="FZF5" s="208"/>
      <c r="FZG5" s="208"/>
      <c r="FZH5" s="208"/>
      <c r="FZI5" s="208"/>
      <c r="FZJ5" s="208"/>
      <c r="FZK5" s="208"/>
      <c r="FZL5" s="208"/>
      <c r="FZM5" s="208"/>
      <c r="FZN5" s="208"/>
      <c r="FZO5" s="208"/>
      <c r="FZP5" s="208"/>
      <c r="FZQ5" s="208"/>
      <c r="FZR5" s="208"/>
      <c r="FZS5" s="208"/>
      <c r="FZT5" s="208"/>
      <c r="FZU5" s="208"/>
      <c r="FZV5" s="208"/>
      <c r="FZW5" s="208"/>
      <c r="FZX5" s="208"/>
      <c r="FZY5" s="208"/>
      <c r="FZZ5" s="208"/>
      <c r="GAA5" s="208"/>
      <c r="GAB5" s="208"/>
      <c r="GAC5" s="208"/>
      <c r="GAD5" s="208"/>
      <c r="GAE5" s="208"/>
      <c r="GAF5" s="208"/>
      <c r="GAG5" s="208"/>
      <c r="GAH5" s="208"/>
      <c r="GAI5" s="208"/>
      <c r="GAJ5" s="208"/>
      <c r="GAK5" s="208"/>
      <c r="GAL5" s="208"/>
      <c r="GAM5" s="208"/>
      <c r="GAN5" s="208"/>
      <c r="GAO5" s="208"/>
      <c r="GAP5" s="208"/>
      <c r="GAQ5" s="208"/>
      <c r="GAR5" s="208"/>
      <c r="GAS5" s="208"/>
      <c r="GAT5" s="208"/>
      <c r="GAU5" s="208"/>
      <c r="GAV5" s="208"/>
      <c r="GAW5" s="208"/>
      <c r="GAX5" s="208"/>
      <c r="GAY5" s="208"/>
      <c r="GAZ5" s="208"/>
      <c r="GBA5" s="208"/>
      <c r="GBB5" s="208"/>
      <c r="GBC5" s="208"/>
      <c r="GBD5" s="208"/>
      <c r="GBE5" s="208"/>
      <c r="GBF5" s="208"/>
      <c r="GBG5" s="208"/>
      <c r="GBH5" s="208"/>
      <c r="GBI5" s="208"/>
      <c r="GBJ5" s="208"/>
      <c r="GBK5" s="208"/>
      <c r="GBL5" s="208"/>
      <c r="GBM5" s="208"/>
      <c r="GBN5" s="208"/>
      <c r="GBO5" s="208"/>
      <c r="GBP5" s="208"/>
      <c r="GBQ5" s="208"/>
      <c r="GBR5" s="208"/>
      <c r="GBS5" s="208"/>
      <c r="GBT5" s="208"/>
      <c r="GBU5" s="208"/>
      <c r="GBV5" s="208"/>
      <c r="GBW5" s="208"/>
      <c r="GBX5" s="208"/>
      <c r="GBY5" s="208"/>
      <c r="GBZ5" s="208"/>
      <c r="GCA5" s="208"/>
      <c r="GCB5" s="208"/>
      <c r="GCC5" s="208"/>
      <c r="GCD5" s="208"/>
      <c r="GCE5" s="208"/>
      <c r="GCF5" s="208"/>
      <c r="GCG5" s="208"/>
      <c r="GCH5" s="208"/>
      <c r="GCI5" s="208"/>
      <c r="GCJ5" s="208"/>
      <c r="GCK5" s="208"/>
      <c r="GCL5" s="208"/>
      <c r="GCM5" s="208"/>
      <c r="GCN5" s="208"/>
      <c r="GCO5" s="208"/>
      <c r="GCP5" s="208"/>
      <c r="GCQ5" s="208"/>
      <c r="GCR5" s="208"/>
      <c r="GCS5" s="208"/>
      <c r="GCT5" s="208"/>
      <c r="GCU5" s="208"/>
      <c r="GCV5" s="208"/>
      <c r="GCW5" s="208"/>
      <c r="GCX5" s="208"/>
      <c r="GCY5" s="208"/>
      <c r="GCZ5" s="208"/>
      <c r="GDA5" s="208"/>
      <c r="GDB5" s="208"/>
      <c r="GDC5" s="208"/>
      <c r="GDD5" s="208"/>
      <c r="GDE5" s="208"/>
      <c r="GDF5" s="208"/>
      <c r="GDG5" s="208"/>
      <c r="GDH5" s="208"/>
      <c r="GDI5" s="208"/>
      <c r="GDJ5" s="208"/>
      <c r="GDK5" s="208"/>
      <c r="GDL5" s="208"/>
      <c r="GDM5" s="208"/>
      <c r="GDN5" s="208"/>
      <c r="GDO5" s="208"/>
      <c r="GDP5" s="208"/>
      <c r="GDQ5" s="208"/>
      <c r="GDR5" s="208"/>
      <c r="GDS5" s="208"/>
      <c r="GDT5" s="208"/>
      <c r="GDU5" s="208"/>
      <c r="GDV5" s="208"/>
      <c r="GDW5" s="208"/>
      <c r="GDX5" s="208"/>
      <c r="GDY5" s="208"/>
      <c r="GDZ5" s="208"/>
      <c r="GEA5" s="208"/>
      <c r="GEB5" s="208"/>
      <c r="GEC5" s="208"/>
      <c r="GED5" s="208"/>
      <c r="GEE5" s="208"/>
      <c r="GEF5" s="208"/>
      <c r="GEG5" s="208"/>
      <c r="GEH5" s="208"/>
      <c r="GEI5" s="208"/>
      <c r="GEJ5" s="208"/>
      <c r="GEK5" s="208"/>
      <c r="GEL5" s="208"/>
      <c r="GEM5" s="208"/>
      <c r="GEN5" s="208"/>
      <c r="GEO5" s="208"/>
      <c r="GEP5" s="208"/>
      <c r="GEQ5" s="208"/>
      <c r="GER5" s="208"/>
      <c r="GES5" s="208"/>
      <c r="GET5" s="208"/>
      <c r="GEU5" s="208"/>
      <c r="GEV5" s="208"/>
      <c r="GEW5" s="208"/>
      <c r="GEX5" s="208"/>
      <c r="GEY5" s="208"/>
      <c r="GEZ5" s="208"/>
      <c r="GFA5" s="208"/>
      <c r="GFB5" s="208"/>
      <c r="GFC5" s="208"/>
      <c r="GFD5" s="208"/>
      <c r="GFE5" s="208"/>
      <c r="GFF5" s="208"/>
      <c r="GFG5" s="208"/>
      <c r="GFH5" s="208"/>
      <c r="GFI5" s="208"/>
      <c r="GFJ5" s="208"/>
      <c r="GFK5" s="208"/>
      <c r="GFL5" s="208"/>
      <c r="GFM5" s="208"/>
      <c r="GFN5" s="208"/>
      <c r="GFO5" s="208"/>
      <c r="GFP5" s="208"/>
      <c r="GFQ5" s="208"/>
      <c r="GFR5" s="208"/>
      <c r="GFS5" s="208"/>
      <c r="GFT5" s="208"/>
      <c r="GFU5" s="208"/>
      <c r="GFV5" s="208"/>
      <c r="GFW5" s="208"/>
      <c r="GFX5" s="208"/>
      <c r="GFY5" s="208"/>
      <c r="GFZ5" s="208"/>
      <c r="GGA5" s="208"/>
      <c r="GGB5" s="208"/>
      <c r="GGC5" s="208"/>
      <c r="GGD5" s="208"/>
      <c r="GGE5" s="208"/>
      <c r="GGF5" s="208"/>
      <c r="GGG5" s="208"/>
      <c r="GGH5" s="208"/>
      <c r="GGI5" s="208"/>
      <c r="GGJ5" s="208"/>
      <c r="GGK5" s="208"/>
      <c r="GGL5" s="208"/>
      <c r="GGM5" s="208"/>
      <c r="GGN5" s="208"/>
      <c r="GGO5" s="208"/>
      <c r="GGP5" s="208"/>
      <c r="GGQ5" s="208"/>
      <c r="GGR5" s="208"/>
      <c r="GGS5" s="208"/>
      <c r="GGT5" s="208"/>
      <c r="GGU5" s="208"/>
      <c r="GGV5" s="208"/>
      <c r="GGW5" s="208"/>
      <c r="GGX5" s="208"/>
      <c r="GGY5" s="208"/>
      <c r="GGZ5" s="208"/>
      <c r="GHA5" s="208"/>
      <c r="GHB5" s="208"/>
      <c r="GHC5" s="208"/>
      <c r="GHD5" s="208"/>
      <c r="GHE5" s="208"/>
      <c r="GHF5" s="208"/>
      <c r="GHG5" s="208"/>
      <c r="GHH5" s="208"/>
      <c r="GHI5" s="208"/>
      <c r="GHJ5" s="208"/>
      <c r="GHK5" s="208"/>
      <c r="GHL5" s="208"/>
      <c r="GHM5" s="208"/>
      <c r="GHN5" s="208"/>
      <c r="GHO5" s="208"/>
      <c r="GHP5" s="208"/>
      <c r="GHQ5" s="208"/>
      <c r="GHR5" s="208"/>
      <c r="GHS5" s="208"/>
      <c r="GHT5" s="208"/>
      <c r="GHU5" s="208"/>
      <c r="GHV5" s="208"/>
      <c r="GHW5" s="208"/>
      <c r="GHX5" s="208"/>
      <c r="GHY5" s="208"/>
      <c r="GHZ5" s="208"/>
      <c r="GIA5" s="208"/>
      <c r="GIB5" s="208"/>
      <c r="GIC5" s="208"/>
      <c r="GID5" s="208"/>
      <c r="GIE5" s="208"/>
      <c r="GIF5" s="208"/>
      <c r="GIG5" s="208"/>
      <c r="GIH5" s="208"/>
      <c r="GII5" s="208"/>
      <c r="GIJ5" s="208"/>
      <c r="GIK5" s="208"/>
      <c r="GIL5" s="208"/>
      <c r="GIM5" s="208"/>
      <c r="GIN5" s="208"/>
      <c r="GIO5" s="208"/>
      <c r="GIP5" s="208"/>
      <c r="GIQ5" s="208"/>
      <c r="GIR5" s="208"/>
      <c r="GIS5" s="208"/>
      <c r="GIT5" s="208"/>
      <c r="GIU5" s="208"/>
      <c r="GIV5" s="208"/>
      <c r="GIW5" s="208"/>
      <c r="GIX5" s="208"/>
      <c r="GIY5" s="208"/>
      <c r="GIZ5" s="208"/>
      <c r="GJA5" s="208"/>
      <c r="GJB5" s="208"/>
      <c r="GJC5" s="208"/>
      <c r="GJD5" s="208"/>
      <c r="GJE5" s="208"/>
      <c r="GJF5" s="208"/>
      <c r="GJG5" s="208"/>
      <c r="GJH5" s="208"/>
      <c r="GJI5" s="208"/>
      <c r="GJJ5" s="208"/>
      <c r="GJK5" s="208"/>
      <c r="GJL5" s="208"/>
      <c r="GJM5" s="208"/>
      <c r="GJN5" s="208"/>
      <c r="GJO5" s="208"/>
      <c r="GJP5" s="208"/>
      <c r="GJQ5" s="208"/>
      <c r="GJR5" s="208"/>
      <c r="GJS5" s="208"/>
      <c r="GJT5" s="208"/>
      <c r="GJU5" s="208"/>
      <c r="GJV5" s="208"/>
      <c r="GJW5" s="208"/>
      <c r="GJX5" s="208"/>
      <c r="GJY5" s="208"/>
      <c r="GJZ5" s="208"/>
      <c r="GKA5" s="208"/>
      <c r="GKB5" s="208"/>
      <c r="GKC5" s="208"/>
      <c r="GKD5" s="208"/>
      <c r="GKE5" s="208"/>
      <c r="GKF5" s="208"/>
      <c r="GKG5" s="208"/>
      <c r="GKH5" s="208"/>
      <c r="GKI5" s="208"/>
      <c r="GKJ5" s="208"/>
      <c r="GKK5" s="208"/>
      <c r="GKL5" s="208"/>
      <c r="GKM5" s="208"/>
      <c r="GKN5" s="208"/>
      <c r="GKO5" s="208"/>
      <c r="GKP5" s="208"/>
      <c r="GKQ5" s="208"/>
      <c r="GKR5" s="208"/>
      <c r="GKS5" s="208"/>
      <c r="GKT5" s="208"/>
      <c r="GKU5" s="208"/>
      <c r="GKV5" s="208"/>
      <c r="GKW5" s="208"/>
      <c r="GKX5" s="208"/>
      <c r="GKY5" s="208"/>
      <c r="GKZ5" s="208"/>
      <c r="GLA5" s="208"/>
      <c r="GLB5" s="208"/>
      <c r="GLC5" s="208"/>
      <c r="GLD5" s="208"/>
      <c r="GLE5" s="208"/>
      <c r="GLF5" s="208"/>
      <c r="GLG5" s="208"/>
      <c r="GLH5" s="208"/>
      <c r="GLI5" s="208"/>
      <c r="GLJ5" s="208"/>
      <c r="GLK5" s="208"/>
      <c r="GLL5" s="208"/>
      <c r="GLM5" s="208"/>
      <c r="GLN5" s="208"/>
      <c r="GLO5" s="208"/>
      <c r="GLP5" s="208"/>
      <c r="GLQ5" s="208"/>
      <c r="GLR5" s="208"/>
      <c r="GLS5" s="208"/>
      <c r="GLT5" s="208"/>
      <c r="GLU5" s="208"/>
      <c r="GLV5" s="208"/>
      <c r="GLW5" s="208"/>
      <c r="GLX5" s="208"/>
      <c r="GLY5" s="208"/>
      <c r="GLZ5" s="208"/>
      <c r="GMA5" s="208"/>
      <c r="GMB5" s="208"/>
      <c r="GMC5" s="208"/>
      <c r="GMD5" s="208"/>
      <c r="GME5" s="208"/>
      <c r="GMF5" s="208"/>
      <c r="GMG5" s="208"/>
      <c r="GMH5" s="208"/>
      <c r="GMI5" s="208"/>
      <c r="GMJ5" s="208"/>
      <c r="GMK5" s="208"/>
      <c r="GML5" s="208"/>
      <c r="GMM5" s="208"/>
      <c r="GMN5" s="208"/>
      <c r="GMO5" s="208"/>
      <c r="GMP5" s="208"/>
      <c r="GMQ5" s="208"/>
      <c r="GMR5" s="208"/>
      <c r="GMS5" s="208"/>
      <c r="GMT5" s="208"/>
      <c r="GMU5" s="208"/>
      <c r="GMV5" s="208"/>
      <c r="GMW5" s="208"/>
      <c r="GMX5" s="208"/>
      <c r="GMY5" s="208"/>
      <c r="GMZ5" s="208"/>
      <c r="GNA5" s="208"/>
      <c r="GNB5" s="208"/>
      <c r="GNC5" s="208"/>
      <c r="GND5" s="208"/>
      <c r="GNE5" s="208"/>
      <c r="GNF5" s="208"/>
      <c r="GNG5" s="208"/>
      <c r="GNH5" s="208"/>
      <c r="GNI5" s="208"/>
      <c r="GNJ5" s="208"/>
      <c r="GNK5" s="208"/>
      <c r="GNL5" s="208"/>
      <c r="GNM5" s="208"/>
      <c r="GNN5" s="208"/>
      <c r="GNO5" s="208"/>
      <c r="GNP5" s="208"/>
      <c r="GNQ5" s="208"/>
      <c r="GNR5" s="208"/>
      <c r="GNS5" s="208"/>
      <c r="GNT5" s="208"/>
      <c r="GNU5" s="208"/>
      <c r="GNV5" s="208"/>
      <c r="GNW5" s="208"/>
      <c r="GNX5" s="208"/>
      <c r="GNY5" s="208"/>
      <c r="GNZ5" s="208"/>
      <c r="GOA5" s="208"/>
      <c r="GOB5" s="208"/>
      <c r="GOC5" s="208"/>
      <c r="GOD5" s="208"/>
      <c r="GOE5" s="208"/>
      <c r="GOF5" s="208"/>
      <c r="GOG5" s="208"/>
      <c r="GOH5" s="208"/>
      <c r="GOI5" s="208"/>
      <c r="GOJ5" s="208"/>
      <c r="GOK5" s="208"/>
      <c r="GOL5" s="208"/>
      <c r="GOM5" s="208"/>
      <c r="GON5" s="208"/>
      <c r="GOO5" s="208"/>
      <c r="GOP5" s="208"/>
      <c r="GOQ5" s="208"/>
      <c r="GOR5" s="208"/>
      <c r="GOS5" s="208"/>
      <c r="GOT5" s="208"/>
      <c r="GOU5" s="208"/>
      <c r="GOV5" s="208"/>
      <c r="GOW5" s="208"/>
      <c r="GOX5" s="208"/>
      <c r="GOY5" s="208"/>
      <c r="GOZ5" s="208"/>
      <c r="GPA5" s="208"/>
      <c r="GPB5" s="208"/>
      <c r="GPC5" s="208"/>
      <c r="GPD5" s="208"/>
      <c r="GPE5" s="208"/>
      <c r="GPF5" s="208"/>
      <c r="GPG5" s="208"/>
      <c r="GPH5" s="208"/>
      <c r="GPI5" s="208"/>
      <c r="GPJ5" s="208"/>
      <c r="GPK5" s="208"/>
      <c r="GPL5" s="208"/>
      <c r="GPM5" s="208"/>
      <c r="GPN5" s="208"/>
      <c r="GPO5" s="208"/>
      <c r="GPP5" s="208"/>
      <c r="GPQ5" s="208"/>
      <c r="GPR5" s="208"/>
      <c r="GPS5" s="208"/>
      <c r="GPT5" s="208"/>
      <c r="GPU5" s="208"/>
      <c r="GPV5" s="208"/>
      <c r="GPW5" s="208"/>
      <c r="GPX5" s="208"/>
      <c r="GPY5" s="208"/>
      <c r="GPZ5" s="208"/>
      <c r="GQA5" s="208"/>
      <c r="GQB5" s="208"/>
      <c r="GQC5" s="208"/>
      <c r="GQD5" s="208"/>
      <c r="GQE5" s="208"/>
      <c r="GQF5" s="208"/>
      <c r="GQG5" s="208"/>
      <c r="GQH5" s="208"/>
      <c r="GQI5" s="208"/>
      <c r="GQJ5" s="208"/>
      <c r="GQK5" s="208"/>
      <c r="GQL5" s="208"/>
      <c r="GQM5" s="208"/>
      <c r="GQN5" s="208"/>
      <c r="GQO5" s="208"/>
      <c r="GQP5" s="208"/>
      <c r="GQQ5" s="208"/>
      <c r="GQR5" s="208"/>
      <c r="GQS5" s="208"/>
      <c r="GQT5" s="208"/>
      <c r="GQU5" s="208"/>
      <c r="GQV5" s="208"/>
      <c r="GQW5" s="208"/>
      <c r="GQX5" s="208"/>
      <c r="GQY5" s="208"/>
      <c r="GQZ5" s="208"/>
      <c r="GRA5" s="208"/>
      <c r="GRB5" s="208"/>
      <c r="GRC5" s="208"/>
      <c r="GRD5" s="208"/>
      <c r="GRE5" s="208"/>
      <c r="GRF5" s="208"/>
      <c r="GRG5" s="208"/>
      <c r="GRH5" s="208"/>
      <c r="GRI5" s="208"/>
      <c r="GRJ5" s="208"/>
      <c r="GRK5" s="208"/>
      <c r="GRL5" s="208"/>
      <c r="GRM5" s="208"/>
      <c r="GRN5" s="208"/>
      <c r="GRO5" s="208"/>
      <c r="GRP5" s="208"/>
      <c r="GRQ5" s="208"/>
      <c r="GRR5" s="208"/>
      <c r="GRS5" s="208"/>
      <c r="GRT5" s="208"/>
      <c r="GRU5" s="208"/>
      <c r="GRV5" s="208"/>
      <c r="GRW5" s="208"/>
      <c r="GRX5" s="208"/>
      <c r="GRY5" s="208"/>
      <c r="GRZ5" s="208"/>
      <c r="GSA5" s="208"/>
      <c r="GSB5" s="208"/>
      <c r="GSC5" s="208"/>
      <c r="GSD5" s="208"/>
      <c r="GSE5" s="208"/>
      <c r="GSF5" s="208"/>
      <c r="GSG5" s="208"/>
      <c r="GSH5" s="208"/>
      <c r="GSI5" s="208"/>
      <c r="GSJ5" s="208"/>
      <c r="GSK5" s="208"/>
      <c r="GSL5" s="208"/>
      <c r="GSM5" s="208"/>
      <c r="GSN5" s="208"/>
      <c r="GSO5" s="208"/>
      <c r="GSP5" s="208"/>
      <c r="GSQ5" s="208"/>
      <c r="GSR5" s="208"/>
      <c r="GSS5" s="208"/>
      <c r="GST5" s="208"/>
      <c r="GSU5" s="208"/>
      <c r="GSV5" s="208"/>
      <c r="GSW5" s="208"/>
      <c r="GSX5" s="208"/>
      <c r="GSY5" s="208"/>
      <c r="GSZ5" s="208"/>
      <c r="GTA5" s="208"/>
      <c r="GTB5" s="208"/>
      <c r="GTC5" s="208"/>
      <c r="GTD5" s="208"/>
      <c r="GTE5" s="208"/>
      <c r="GTF5" s="208"/>
      <c r="GTG5" s="208"/>
      <c r="GTH5" s="208"/>
      <c r="GTI5" s="208"/>
      <c r="GTJ5" s="208"/>
      <c r="GTK5" s="208"/>
      <c r="GTL5" s="208"/>
      <c r="GTM5" s="208"/>
      <c r="GTN5" s="208"/>
      <c r="GTO5" s="208"/>
      <c r="GTP5" s="208"/>
      <c r="GTQ5" s="208"/>
      <c r="GTR5" s="208"/>
      <c r="GTS5" s="208"/>
      <c r="GTT5" s="208"/>
      <c r="GTU5" s="208"/>
      <c r="GTV5" s="208"/>
      <c r="GTW5" s="208"/>
      <c r="GTX5" s="208"/>
      <c r="GTY5" s="208"/>
      <c r="GTZ5" s="208"/>
      <c r="GUA5" s="208"/>
      <c r="GUB5" s="208"/>
      <c r="GUC5" s="208"/>
      <c r="GUD5" s="208"/>
      <c r="GUE5" s="208"/>
      <c r="GUF5" s="208"/>
      <c r="GUG5" s="208"/>
      <c r="GUH5" s="208"/>
      <c r="GUI5" s="208"/>
      <c r="GUJ5" s="208"/>
      <c r="GUK5" s="208"/>
      <c r="GUL5" s="208"/>
      <c r="GUM5" s="208"/>
      <c r="GUN5" s="208"/>
      <c r="GUO5" s="208"/>
      <c r="GUP5" s="208"/>
      <c r="GUQ5" s="208"/>
      <c r="GUR5" s="208"/>
      <c r="GUS5" s="208"/>
      <c r="GUT5" s="208"/>
      <c r="GUU5" s="208"/>
      <c r="GUV5" s="208"/>
      <c r="GUW5" s="208"/>
      <c r="GUX5" s="208"/>
      <c r="GUY5" s="208"/>
      <c r="GUZ5" s="208"/>
      <c r="GVA5" s="208"/>
      <c r="GVB5" s="208"/>
      <c r="GVC5" s="208"/>
      <c r="GVD5" s="208"/>
      <c r="GVE5" s="208"/>
      <c r="GVF5" s="208"/>
      <c r="GVG5" s="208"/>
      <c r="GVH5" s="208"/>
      <c r="GVI5" s="208"/>
      <c r="GVJ5" s="208"/>
      <c r="GVK5" s="208"/>
      <c r="GVL5" s="208"/>
      <c r="GVM5" s="208"/>
      <c r="GVN5" s="208"/>
      <c r="GVO5" s="208"/>
      <c r="GVP5" s="208"/>
      <c r="GVQ5" s="208"/>
      <c r="GVR5" s="208"/>
      <c r="GVS5" s="208"/>
      <c r="GVT5" s="208"/>
      <c r="GVU5" s="208"/>
      <c r="GVV5" s="208"/>
      <c r="GVW5" s="208"/>
      <c r="GVX5" s="208"/>
      <c r="GVY5" s="208"/>
      <c r="GVZ5" s="208"/>
      <c r="GWA5" s="208"/>
      <c r="GWB5" s="208"/>
      <c r="GWC5" s="208"/>
      <c r="GWD5" s="208"/>
      <c r="GWE5" s="208"/>
      <c r="GWF5" s="208"/>
      <c r="GWG5" s="208"/>
      <c r="GWH5" s="208"/>
      <c r="GWI5" s="208"/>
      <c r="GWJ5" s="208"/>
      <c r="GWK5" s="208"/>
      <c r="GWL5" s="208"/>
      <c r="GWM5" s="208"/>
      <c r="GWN5" s="208"/>
      <c r="GWO5" s="208"/>
      <c r="GWP5" s="208"/>
      <c r="GWQ5" s="208"/>
      <c r="GWR5" s="208"/>
      <c r="GWS5" s="208"/>
      <c r="GWT5" s="208"/>
      <c r="GWU5" s="208"/>
      <c r="GWV5" s="208"/>
      <c r="GWW5" s="208"/>
      <c r="GWX5" s="208"/>
      <c r="GWY5" s="208"/>
      <c r="GWZ5" s="208"/>
      <c r="GXA5" s="208"/>
      <c r="GXB5" s="208"/>
      <c r="GXC5" s="208"/>
      <c r="GXD5" s="208"/>
      <c r="GXE5" s="208"/>
      <c r="GXF5" s="208"/>
      <c r="GXG5" s="208"/>
      <c r="GXH5" s="208"/>
      <c r="GXI5" s="208"/>
      <c r="GXJ5" s="208"/>
      <c r="GXK5" s="208"/>
      <c r="GXL5" s="208"/>
      <c r="GXM5" s="208"/>
      <c r="GXN5" s="208"/>
      <c r="GXO5" s="208"/>
      <c r="GXP5" s="208"/>
      <c r="GXQ5" s="208"/>
      <c r="GXR5" s="208"/>
      <c r="GXS5" s="208"/>
      <c r="GXT5" s="208"/>
      <c r="GXU5" s="208"/>
      <c r="GXV5" s="208"/>
      <c r="GXW5" s="208"/>
      <c r="GXX5" s="208"/>
      <c r="GXY5" s="208"/>
      <c r="GXZ5" s="208"/>
      <c r="GYA5" s="208"/>
      <c r="GYB5" s="208"/>
      <c r="GYC5" s="208"/>
      <c r="GYD5" s="208"/>
      <c r="GYE5" s="208"/>
      <c r="GYF5" s="208"/>
      <c r="GYG5" s="208"/>
      <c r="GYH5" s="208"/>
      <c r="GYI5" s="208"/>
      <c r="GYJ5" s="208"/>
      <c r="GYK5" s="208"/>
      <c r="GYL5" s="208"/>
      <c r="GYM5" s="208"/>
      <c r="GYN5" s="208"/>
      <c r="GYO5" s="208"/>
      <c r="GYP5" s="208"/>
      <c r="GYQ5" s="208"/>
      <c r="GYR5" s="208"/>
      <c r="GYS5" s="208"/>
      <c r="GYT5" s="208"/>
      <c r="GYU5" s="208"/>
      <c r="GYV5" s="208"/>
      <c r="GYW5" s="208"/>
      <c r="GYX5" s="208"/>
      <c r="GYY5" s="208"/>
      <c r="GYZ5" s="208"/>
      <c r="GZA5" s="208"/>
      <c r="GZB5" s="208"/>
      <c r="GZC5" s="208"/>
      <c r="GZD5" s="208"/>
      <c r="GZE5" s="208"/>
      <c r="GZF5" s="208"/>
      <c r="GZG5" s="208"/>
      <c r="GZH5" s="208"/>
      <c r="GZI5" s="208"/>
      <c r="GZJ5" s="208"/>
      <c r="GZK5" s="208"/>
      <c r="GZL5" s="208"/>
      <c r="GZM5" s="208"/>
      <c r="GZN5" s="208"/>
      <c r="GZO5" s="208"/>
      <c r="GZP5" s="208"/>
      <c r="GZQ5" s="208"/>
      <c r="GZR5" s="208"/>
      <c r="GZS5" s="208"/>
      <c r="GZT5" s="208"/>
      <c r="GZU5" s="208"/>
      <c r="GZV5" s="208"/>
      <c r="GZW5" s="208"/>
      <c r="GZX5" s="208"/>
      <c r="GZY5" s="208"/>
      <c r="GZZ5" s="208"/>
      <c r="HAA5" s="208"/>
      <c r="HAB5" s="208"/>
      <c r="HAC5" s="208"/>
      <c r="HAD5" s="208"/>
      <c r="HAE5" s="208"/>
      <c r="HAF5" s="208"/>
      <c r="HAG5" s="208"/>
      <c r="HAH5" s="208"/>
      <c r="HAI5" s="208"/>
      <c r="HAJ5" s="208"/>
      <c r="HAK5" s="208"/>
      <c r="HAL5" s="208"/>
      <c r="HAM5" s="208"/>
      <c r="HAN5" s="208"/>
      <c r="HAO5" s="208"/>
      <c r="HAP5" s="208"/>
      <c r="HAQ5" s="208"/>
      <c r="HAR5" s="208"/>
      <c r="HAS5" s="208"/>
      <c r="HAT5" s="208"/>
      <c r="HAU5" s="208"/>
      <c r="HAV5" s="208"/>
      <c r="HAW5" s="208"/>
      <c r="HAX5" s="208"/>
      <c r="HAY5" s="208"/>
      <c r="HAZ5" s="208"/>
      <c r="HBA5" s="208"/>
      <c r="HBB5" s="208"/>
      <c r="HBC5" s="208"/>
      <c r="HBD5" s="208"/>
      <c r="HBE5" s="208"/>
      <c r="HBF5" s="208"/>
      <c r="HBG5" s="208"/>
      <c r="HBH5" s="208"/>
      <c r="HBI5" s="208"/>
      <c r="HBJ5" s="208"/>
      <c r="HBK5" s="208"/>
      <c r="HBL5" s="208"/>
      <c r="HBM5" s="208"/>
      <c r="HBN5" s="208"/>
      <c r="HBO5" s="208"/>
      <c r="HBP5" s="208"/>
      <c r="HBQ5" s="208"/>
      <c r="HBR5" s="208"/>
      <c r="HBS5" s="208"/>
      <c r="HBT5" s="208"/>
      <c r="HBU5" s="208"/>
      <c r="HBV5" s="208"/>
      <c r="HBW5" s="208"/>
      <c r="HBX5" s="208"/>
      <c r="HBY5" s="208"/>
      <c r="HBZ5" s="208"/>
      <c r="HCA5" s="208"/>
      <c r="HCB5" s="208"/>
      <c r="HCC5" s="208"/>
      <c r="HCD5" s="208"/>
      <c r="HCE5" s="208"/>
      <c r="HCF5" s="208"/>
      <c r="HCG5" s="208"/>
      <c r="HCH5" s="208"/>
      <c r="HCI5" s="208"/>
      <c r="HCJ5" s="208"/>
      <c r="HCK5" s="208"/>
      <c r="HCL5" s="208"/>
      <c r="HCM5" s="208"/>
      <c r="HCN5" s="208"/>
      <c r="HCO5" s="208"/>
      <c r="HCP5" s="208"/>
      <c r="HCQ5" s="208"/>
      <c r="HCR5" s="208"/>
      <c r="HCS5" s="208"/>
      <c r="HCT5" s="208"/>
      <c r="HCU5" s="208"/>
      <c r="HCV5" s="208"/>
      <c r="HCW5" s="208"/>
      <c r="HCX5" s="208"/>
      <c r="HCY5" s="208"/>
      <c r="HCZ5" s="208"/>
      <c r="HDA5" s="208"/>
      <c r="HDB5" s="208"/>
      <c r="HDC5" s="208"/>
      <c r="HDD5" s="208"/>
      <c r="HDE5" s="208"/>
      <c r="HDF5" s="208"/>
      <c r="HDG5" s="208"/>
      <c r="HDH5" s="208"/>
      <c r="HDI5" s="208"/>
      <c r="HDJ5" s="208"/>
      <c r="HDK5" s="208"/>
      <c r="HDL5" s="208"/>
      <c r="HDM5" s="208"/>
      <c r="HDN5" s="208"/>
      <c r="HDO5" s="208"/>
      <c r="HDP5" s="208"/>
      <c r="HDQ5" s="208"/>
      <c r="HDR5" s="208"/>
      <c r="HDS5" s="208"/>
      <c r="HDT5" s="208"/>
      <c r="HDU5" s="208"/>
      <c r="HDV5" s="208"/>
      <c r="HDW5" s="208"/>
      <c r="HDX5" s="208"/>
      <c r="HDY5" s="208"/>
      <c r="HDZ5" s="208"/>
      <c r="HEA5" s="208"/>
      <c r="HEB5" s="208"/>
      <c r="HEC5" s="208"/>
      <c r="HED5" s="208"/>
      <c r="HEE5" s="208"/>
      <c r="HEF5" s="208"/>
      <c r="HEG5" s="208"/>
      <c r="HEH5" s="208"/>
      <c r="HEI5" s="208"/>
      <c r="HEJ5" s="208"/>
      <c r="HEK5" s="208"/>
      <c r="HEL5" s="208"/>
      <c r="HEM5" s="208"/>
      <c r="HEN5" s="208"/>
      <c r="HEO5" s="208"/>
      <c r="HEP5" s="208"/>
      <c r="HEQ5" s="208"/>
      <c r="HER5" s="208"/>
      <c r="HES5" s="208"/>
      <c r="HET5" s="208"/>
      <c r="HEU5" s="208"/>
      <c r="HEV5" s="208"/>
      <c r="HEW5" s="208"/>
      <c r="HEX5" s="208"/>
      <c r="HEY5" s="208"/>
      <c r="HEZ5" s="208"/>
      <c r="HFA5" s="208"/>
      <c r="HFB5" s="208"/>
      <c r="HFC5" s="208"/>
      <c r="HFD5" s="208"/>
      <c r="HFE5" s="208"/>
      <c r="HFF5" s="208"/>
      <c r="HFG5" s="208"/>
      <c r="HFH5" s="208"/>
      <c r="HFI5" s="208"/>
      <c r="HFJ5" s="208"/>
      <c r="HFK5" s="208"/>
      <c r="HFL5" s="208"/>
      <c r="HFM5" s="208"/>
      <c r="HFN5" s="208"/>
      <c r="HFO5" s="208"/>
      <c r="HFP5" s="208"/>
      <c r="HFQ5" s="208"/>
      <c r="HFR5" s="208"/>
      <c r="HFS5" s="208"/>
      <c r="HFT5" s="208"/>
      <c r="HFU5" s="208"/>
      <c r="HFV5" s="208"/>
      <c r="HFW5" s="208"/>
      <c r="HFX5" s="208"/>
      <c r="HFY5" s="208"/>
      <c r="HFZ5" s="208"/>
      <c r="HGA5" s="208"/>
      <c r="HGB5" s="208"/>
      <c r="HGC5" s="208"/>
      <c r="HGD5" s="208"/>
      <c r="HGE5" s="208"/>
      <c r="HGF5" s="208"/>
      <c r="HGG5" s="208"/>
      <c r="HGH5" s="208"/>
      <c r="HGI5" s="208"/>
      <c r="HGJ5" s="208"/>
      <c r="HGK5" s="208"/>
      <c r="HGL5" s="208"/>
      <c r="HGM5" s="208"/>
      <c r="HGN5" s="208"/>
      <c r="HGO5" s="208"/>
      <c r="HGP5" s="208"/>
      <c r="HGQ5" s="208"/>
      <c r="HGR5" s="208"/>
      <c r="HGS5" s="208"/>
      <c r="HGT5" s="208"/>
      <c r="HGU5" s="208"/>
      <c r="HGV5" s="208"/>
      <c r="HGW5" s="208"/>
      <c r="HGX5" s="208"/>
      <c r="HGY5" s="208"/>
      <c r="HGZ5" s="208"/>
      <c r="HHA5" s="208"/>
      <c r="HHB5" s="208"/>
      <c r="HHC5" s="208"/>
      <c r="HHD5" s="208"/>
      <c r="HHE5" s="208"/>
      <c r="HHF5" s="208"/>
      <c r="HHG5" s="208"/>
      <c r="HHH5" s="208"/>
      <c r="HHI5" s="208"/>
      <c r="HHJ5" s="208"/>
      <c r="HHK5" s="208"/>
      <c r="HHL5" s="208"/>
      <c r="HHM5" s="208"/>
      <c r="HHN5" s="208"/>
      <c r="HHO5" s="208"/>
      <c r="HHP5" s="208"/>
      <c r="HHQ5" s="208"/>
      <c r="HHR5" s="208"/>
      <c r="HHS5" s="208"/>
      <c r="HHT5" s="208"/>
      <c r="HHU5" s="208"/>
      <c r="HHV5" s="208"/>
      <c r="HHW5" s="208"/>
      <c r="HHX5" s="208"/>
      <c r="HHY5" s="208"/>
      <c r="HHZ5" s="208"/>
      <c r="HIA5" s="208"/>
      <c r="HIB5" s="208"/>
      <c r="HIC5" s="208"/>
      <c r="HID5" s="208"/>
      <c r="HIE5" s="208"/>
      <c r="HIF5" s="208"/>
      <c r="HIG5" s="208"/>
      <c r="HIH5" s="208"/>
      <c r="HII5" s="208"/>
      <c r="HIJ5" s="208"/>
      <c r="HIK5" s="208"/>
      <c r="HIL5" s="208"/>
      <c r="HIM5" s="208"/>
      <c r="HIN5" s="208"/>
      <c r="HIO5" s="208"/>
      <c r="HIP5" s="208"/>
      <c r="HIQ5" s="208"/>
      <c r="HIR5" s="208"/>
      <c r="HIS5" s="208"/>
      <c r="HIT5" s="208"/>
      <c r="HIU5" s="208"/>
      <c r="HIV5" s="208"/>
      <c r="HIW5" s="208"/>
      <c r="HIX5" s="208"/>
      <c r="HIY5" s="208"/>
      <c r="HIZ5" s="208"/>
      <c r="HJA5" s="208"/>
      <c r="HJB5" s="208"/>
      <c r="HJC5" s="208"/>
      <c r="HJD5" s="208"/>
      <c r="HJE5" s="208"/>
      <c r="HJF5" s="208"/>
      <c r="HJG5" s="208"/>
      <c r="HJH5" s="208"/>
      <c r="HJI5" s="208"/>
      <c r="HJJ5" s="208"/>
      <c r="HJK5" s="208"/>
      <c r="HJL5" s="208"/>
      <c r="HJM5" s="208"/>
      <c r="HJN5" s="208"/>
      <c r="HJO5" s="208"/>
      <c r="HJP5" s="208"/>
      <c r="HJQ5" s="208"/>
      <c r="HJR5" s="208"/>
      <c r="HJS5" s="208"/>
      <c r="HJT5" s="208"/>
      <c r="HJU5" s="208"/>
      <c r="HJV5" s="208"/>
      <c r="HJW5" s="208"/>
      <c r="HJX5" s="208"/>
      <c r="HJY5" s="208"/>
      <c r="HJZ5" s="208"/>
      <c r="HKA5" s="208"/>
      <c r="HKB5" s="208"/>
      <c r="HKC5" s="208"/>
      <c r="HKD5" s="208"/>
      <c r="HKE5" s="208"/>
      <c r="HKF5" s="208"/>
      <c r="HKG5" s="208"/>
      <c r="HKH5" s="208"/>
      <c r="HKI5" s="208"/>
      <c r="HKJ5" s="208"/>
      <c r="HKK5" s="208"/>
      <c r="HKL5" s="208"/>
      <c r="HKM5" s="208"/>
      <c r="HKN5" s="208"/>
      <c r="HKO5" s="208"/>
      <c r="HKP5" s="208"/>
      <c r="HKQ5" s="208"/>
      <c r="HKR5" s="208"/>
      <c r="HKS5" s="208"/>
      <c r="HKT5" s="208"/>
      <c r="HKU5" s="208"/>
      <c r="HKV5" s="208"/>
      <c r="HKW5" s="208"/>
      <c r="HKX5" s="208"/>
      <c r="HKY5" s="208"/>
      <c r="HKZ5" s="208"/>
      <c r="HLA5" s="208"/>
      <c r="HLB5" s="208"/>
      <c r="HLC5" s="208"/>
      <c r="HLD5" s="208"/>
      <c r="HLE5" s="208"/>
      <c r="HLF5" s="208"/>
      <c r="HLG5" s="208"/>
      <c r="HLH5" s="208"/>
      <c r="HLI5" s="208"/>
      <c r="HLJ5" s="208"/>
      <c r="HLK5" s="208"/>
      <c r="HLL5" s="208"/>
      <c r="HLM5" s="208"/>
      <c r="HLN5" s="208"/>
      <c r="HLO5" s="208"/>
      <c r="HLP5" s="208"/>
      <c r="HLQ5" s="208"/>
      <c r="HLR5" s="208"/>
      <c r="HLS5" s="208"/>
      <c r="HLT5" s="208"/>
      <c r="HLU5" s="208"/>
      <c r="HLV5" s="208"/>
      <c r="HLW5" s="208"/>
      <c r="HLX5" s="208"/>
      <c r="HLY5" s="208"/>
      <c r="HLZ5" s="208"/>
      <c r="HMA5" s="208"/>
      <c r="HMB5" s="208"/>
      <c r="HMC5" s="208"/>
      <c r="HMD5" s="208"/>
      <c r="HME5" s="208"/>
      <c r="HMF5" s="208"/>
      <c r="HMG5" s="208"/>
      <c r="HMH5" s="208"/>
      <c r="HMI5" s="208"/>
      <c r="HMJ5" s="208"/>
      <c r="HMK5" s="208"/>
      <c r="HML5" s="208"/>
      <c r="HMM5" s="208"/>
      <c r="HMN5" s="208"/>
      <c r="HMO5" s="208"/>
      <c r="HMP5" s="208"/>
      <c r="HMQ5" s="208"/>
      <c r="HMR5" s="208"/>
      <c r="HMS5" s="208"/>
      <c r="HMT5" s="208"/>
      <c r="HMU5" s="208"/>
      <c r="HMV5" s="208"/>
      <c r="HMW5" s="208"/>
      <c r="HMX5" s="208"/>
      <c r="HMY5" s="208"/>
      <c r="HMZ5" s="208"/>
      <c r="HNA5" s="208"/>
      <c r="HNB5" s="208"/>
      <c r="HNC5" s="208"/>
      <c r="HND5" s="208"/>
      <c r="HNE5" s="208"/>
      <c r="HNF5" s="208"/>
      <c r="HNG5" s="208"/>
      <c r="HNH5" s="208"/>
      <c r="HNI5" s="208"/>
      <c r="HNJ5" s="208"/>
      <c r="HNK5" s="208"/>
      <c r="HNL5" s="208"/>
      <c r="HNM5" s="208"/>
      <c r="HNN5" s="208"/>
      <c r="HNO5" s="208"/>
      <c r="HNP5" s="208"/>
      <c r="HNQ5" s="208"/>
      <c r="HNR5" s="208"/>
      <c r="HNS5" s="208"/>
      <c r="HNT5" s="208"/>
      <c r="HNU5" s="208"/>
      <c r="HNV5" s="208"/>
      <c r="HNW5" s="208"/>
      <c r="HNX5" s="208"/>
      <c r="HNY5" s="208"/>
      <c r="HNZ5" s="208"/>
      <c r="HOA5" s="208"/>
      <c r="HOB5" s="208"/>
      <c r="HOC5" s="208"/>
      <c r="HOD5" s="208"/>
      <c r="HOE5" s="208"/>
      <c r="HOF5" s="208"/>
      <c r="HOG5" s="208"/>
      <c r="HOH5" s="208"/>
      <c r="HOI5" s="208"/>
      <c r="HOJ5" s="208"/>
      <c r="HOK5" s="208"/>
      <c r="HOL5" s="208"/>
      <c r="HOM5" s="208"/>
      <c r="HON5" s="208"/>
      <c r="HOO5" s="208"/>
      <c r="HOP5" s="208"/>
      <c r="HOQ5" s="208"/>
      <c r="HOR5" s="208"/>
      <c r="HOS5" s="208"/>
      <c r="HOT5" s="208"/>
      <c r="HOU5" s="208"/>
      <c r="HOV5" s="208"/>
      <c r="HOW5" s="208"/>
      <c r="HOX5" s="208"/>
      <c r="HOY5" s="208"/>
      <c r="HOZ5" s="208"/>
      <c r="HPA5" s="208"/>
      <c r="HPB5" s="208"/>
      <c r="HPC5" s="208"/>
      <c r="HPD5" s="208"/>
      <c r="HPE5" s="208"/>
      <c r="HPF5" s="208"/>
      <c r="HPG5" s="208"/>
      <c r="HPH5" s="208"/>
      <c r="HPI5" s="208"/>
      <c r="HPJ5" s="208"/>
      <c r="HPK5" s="208"/>
      <c r="HPL5" s="208"/>
      <c r="HPM5" s="208"/>
      <c r="HPN5" s="208"/>
      <c r="HPO5" s="208"/>
      <c r="HPP5" s="208"/>
      <c r="HPQ5" s="208"/>
      <c r="HPR5" s="208"/>
      <c r="HPS5" s="208"/>
      <c r="HPT5" s="208"/>
      <c r="HPU5" s="208"/>
      <c r="HPV5" s="208"/>
      <c r="HPW5" s="208"/>
      <c r="HPX5" s="208"/>
      <c r="HPY5" s="208"/>
      <c r="HPZ5" s="208"/>
      <c r="HQA5" s="208"/>
      <c r="HQB5" s="208"/>
      <c r="HQC5" s="208"/>
      <c r="HQD5" s="208"/>
      <c r="HQE5" s="208"/>
      <c r="HQF5" s="208"/>
      <c r="HQG5" s="208"/>
      <c r="HQH5" s="208"/>
      <c r="HQI5" s="208"/>
      <c r="HQJ5" s="208"/>
      <c r="HQK5" s="208"/>
      <c r="HQL5" s="208"/>
      <c r="HQM5" s="208"/>
      <c r="HQN5" s="208"/>
      <c r="HQO5" s="208"/>
      <c r="HQP5" s="208"/>
      <c r="HQQ5" s="208"/>
      <c r="HQR5" s="208"/>
      <c r="HQS5" s="208"/>
      <c r="HQT5" s="208"/>
      <c r="HQU5" s="208"/>
      <c r="HQV5" s="208"/>
      <c r="HQW5" s="208"/>
      <c r="HQX5" s="208"/>
      <c r="HQY5" s="208"/>
      <c r="HQZ5" s="208"/>
      <c r="HRA5" s="208"/>
      <c r="HRB5" s="208"/>
      <c r="HRC5" s="208"/>
      <c r="HRD5" s="208"/>
      <c r="HRE5" s="208"/>
      <c r="HRF5" s="208"/>
      <c r="HRG5" s="208"/>
      <c r="HRH5" s="208"/>
      <c r="HRI5" s="208"/>
      <c r="HRJ5" s="208"/>
      <c r="HRK5" s="208"/>
      <c r="HRL5" s="208"/>
      <c r="HRM5" s="208"/>
      <c r="HRN5" s="208"/>
      <c r="HRO5" s="208"/>
      <c r="HRP5" s="208"/>
      <c r="HRQ5" s="208"/>
      <c r="HRR5" s="208"/>
      <c r="HRS5" s="208"/>
      <c r="HRT5" s="208"/>
      <c r="HRU5" s="208"/>
      <c r="HRV5" s="208"/>
      <c r="HRW5" s="208"/>
      <c r="HRX5" s="208"/>
      <c r="HRY5" s="208"/>
      <c r="HRZ5" s="208"/>
      <c r="HSA5" s="208"/>
      <c r="HSB5" s="208"/>
      <c r="HSC5" s="208"/>
      <c r="HSD5" s="208"/>
      <c r="HSE5" s="208"/>
      <c r="HSF5" s="208"/>
      <c r="HSG5" s="208"/>
      <c r="HSH5" s="208"/>
      <c r="HSI5" s="208"/>
      <c r="HSJ5" s="208"/>
      <c r="HSK5" s="208"/>
      <c r="HSL5" s="208"/>
      <c r="HSM5" s="208"/>
      <c r="HSN5" s="208"/>
      <c r="HSO5" s="208"/>
      <c r="HSP5" s="208"/>
      <c r="HSQ5" s="208"/>
      <c r="HSR5" s="208"/>
      <c r="HSS5" s="208"/>
      <c r="HST5" s="208"/>
      <c r="HSU5" s="208"/>
      <c r="HSV5" s="208"/>
      <c r="HSW5" s="208"/>
      <c r="HSX5" s="208"/>
      <c r="HSY5" s="208"/>
      <c r="HSZ5" s="208"/>
      <c r="HTA5" s="208"/>
      <c r="HTB5" s="208"/>
      <c r="HTC5" s="208"/>
      <c r="HTD5" s="208"/>
      <c r="HTE5" s="208"/>
      <c r="HTF5" s="208"/>
      <c r="HTG5" s="208"/>
      <c r="HTH5" s="208"/>
      <c r="HTI5" s="208"/>
      <c r="HTJ5" s="208"/>
      <c r="HTK5" s="208"/>
      <c r="HTL5" s="208"/>
      <c r="HTM5" s="208"/>
      <c r="HTN5" s="208"/>
      <c r="HTO5" s="208"/>
      <c r="HTP5" s="208"/>
      <c r="HTQ5" s="208"/>
      <c r="HTR5" s="208"/>
      <c r="HTS5" s="208"/>
      <c r="HTT5" s="208"/>
      <c r="HTU5" s="208"/>
      <c r="HTV5" s="208"/>
      <c r="HTW5" s="208"/>
      <c r="HTX5" s="208"/>
      <c r="HTY5" s="208"/>
      <c r="HTZ5" s="208"/>
      <c r="HUA5" s="208"/>
      <c r="HUB5" s="208"/>
      <c r="HUC5" s="208"/>
      <c r="HUD5" s="208"/>
      <c r="HUE5" s="208"/>
      <c r="HUF5" s="208"/>
      <c r="HUG5" s="208"/>
      <c r="HUH5" s="208"/>
      <c r="HUI5" s="208"/>
      <c r="HUJ5" s="208"/>
      <c r="HUK5" s="208"/>
      <c r="HUL5" s="208"/>
      <c r="HUM5" s="208"/>
      <c r="HUN5" s="208"/>
      <c r="HUO5" s="208"/>
      <c r="HUP5" s="208"/>
      <c r="HUQ5" s="208"/>
      <c r="HUR5" s="208"/>
      <c r="HUS5" s="208"/>
      <c r="HUT5" s="208"/>
      <c r="HUU5" s="208"/>
      <c r="HUV5" s="208"/>
      <c r="HUW5" s="208"/>
      <c r="HUX5" s="208"/>
      <c r="HUY5" s="208"/>
      <c r="HUZ5" s="208"/>
      <c r="HVA5" s="208"/>
      <c r="HVB5" s="208"/>
      <c r="HVC5" s="208"/>
      <c r="HVD5" s="208"/>
      <c r="HVE5" s="208"/>
      <c r="HVF5" s="208"/>
      <c r="HVG5" s="208"/>
      <c r="HVH5" s="208"/>
      <c r="HVI5" s="208"/>
      <c r="HVJ5" s="208"/>
      <c r="HVK5" s="208"/>
      <c r="HVL5" s="208"/>
      <c r="HVM5" s="208"/>
      <c r="HVN5" s="208"/>
      <c r="HVO5" s="208"/>
      <c r="HVP5" s="208"/>
      <c r="HVQ5" s="208"/>
      <c r="HVR5" s="208"/>
      <c r="HVS5" s="208"/>
      <c r="HVT5" s="208"/>
      <c r="HVU5" s="208"/>
      <c r="HVV5" s="208"/>
      <c r="HVW5" s="208"/>
      <c r="HVX5" s="208"/>
      <c r="HVY5" s="208"/>
      <c r="HVZ5" s="208"/>
      <c r="HWA5" s="208"/>
      <c r="HWB5" s="208"/>
      <c r="HWC5" s="208"/>
      <c r="HWD5" s="208"/>
      <c r="HWE5" s="208"/>
      <c r="HWF5" s="208"/>
      <c r="HWG5" s="208"/>
      <c r="HWH5" s="208"/>
      <c r="HWI5" s="208"/>
      <c r="HWJ5" s="208"/>
      <c r="HWK5" s="208"/>
      <c r="HWL5" s="208"/>
      <c r="HWM5" s="208"/>
      <c r="HWN5" s="208"/>
      <c r="HWO5" s="208"/>
      <c r="HWP5" s="208"/>
      <c r="HWQ5" s="208"/>
      <c r="HWR5" s="208"/>
      <c r="HWS5" s="208"/>
      <c r="HWT5" s="208"/>
      <c r="HWU5" s="208"/>
      <c r="HWV5" s="208"/>
      <c r="HWW5" s="208"/>
      <c r="HWX5" s="208"/>
      <c r="HWY5" s="208"/>
      <c r="HWZ5" s="208"/>
      <c r="HXA5" s="208"/>
      <c r="HXB5" s="208"/>
      <c r="HXC5" s="208"/>
      <c r="HXD5" s="208"/>
      <c r="HXE5" s="208"/>
      <c r="HXF5" s="208"/>
      <c r="HXG5" s="208"/>
      <c r="HXH5" s="208"/>
      <c r="HXI5" s="208"/>
      <c r="HXJ5" s="208"/>
      <c r="HXK5" s="208"/>
      <c r="HXL5" s="208"/>
      <c r="HXM5" s="208"/>
      <c r="HXN5" s="208"/>
      <c r="HXO5" s="208"/>
      <c r="HXP5" s="208"/>
      <c r="HXQ5" s="208"/>
      <c r="HXR5" s="208"/>
      <c r="HXS5" s="208"/>
      <c r="HXT5" s="208"/>
      <c r="HXU5" s="208"/>
      <c r="HXV5" s="208"/>
      <c r="HXW5" s="208"/>
      <c r="HXX5" s="208"/>
      <c r="HXY5" s="208"/>
      <c r="HXZ5" s="208"/>
      <c r="HYA5" s="208"/>
      <c r="HYB5" s="208"/>
      <c r="HYC5" s="208"/>
      <c r="HYD5" s="208"/>
      <c r="HYE5" s="208"/>
      <c r="HYF5" s="208"/>
      <c r="HYG5" s="208"/>
      <c r="HYH5" s="208"/>
      <c r="HYI5" s="208"/>
      <c r="HYJ5" s="208"/>
      <c r="HYK5" s="208"/>
      <c r="HYL5" s="208"/>
      <c r="HYM5" s="208"/>
      <c r="HYN5" s="208"/>
      <c r="HYO5" s="208"/>
      <c r="HYP5" s="208"/>
      <c r="HYQ5" s="208"/>
      <c r="HYR5" s="208"/>
      <c r="HYS5" s="208"/>
      <c r="HYT5" s="208"/>
      <c r="HYU5" s="208"/>
      <c r="HYV5" s="208"/>
      <c r="HYW5" s="208"/>
      <c r="HYX5" s="208"/>
      <c r="HYY5" s="208"/>
      <c r="HYZ5" s="208"/>
      <c r="HZA5" s="208"/>
      <c r="HZB5" s="208"/>
      <c r="HZC5" s="208"/>
      <c r="HZD5" s="208"/>
      <c r="HZE5" s="208"/>
      <c r="HZF5" s="208"/>
      <c r="HZG5" s="208"/>
      <c r="HZH5" s="208"/>
      <c r="HZI5" s="208"/>
      <c r="HZJ5" s="208"/>
      <c r="HZK5" s="208"/>
      <c r="HZL5" s="208"/>
      <c r="HZM5" s="208"/>
      <c r="HZN5" s="208"/>
      <c r="HZO5" s="208"/>
      <c r="HZP5" s="208"/>
      <c r="HZQ5" s="208"/>
      <c r="HZR5" s="208"/>
      <c r="HZS5" s="208"/>
      <c r="HZT5" s="208"/>
      <c r="HZU5" s="208"/>
      <c r="HZV5" s="208"/>
      <c r="HZW5" s="208"/>
      <c r="HZX5" s="208"/>
      <c r="HZY5" s="208"/>
      <c r="HZZ5" s="208"/>
      <c r="IAA5" s="208"/>
      <c r="IAB5" s="208"/>
      <c r="IAC5" s="208"/>
      <c r="IAD5" s="208"/>
      <c r="IAE5" s="208"/>
      <c r="IAF5" s="208"/>
      <c r="IAG5" s="208"/>
      <c r="IAH5" s="208"/>
      <c r="IAI5" s="208"/>
      <c r="IAJ5" s="208"/>
      <c r="IAK5" s="208"/>
      <c r="IAL5" s="208"/>
      <c r="IAM5" s="208"/>
      <c r="IAN5" s="208"/>
      <c r="IAO5" s="208"/>
      <c r="IAP5" s="208"/>
      <c r="IAQ5" s="208"/>
      <c r="IAR5" s="208"/>
      <c r="IAS5" s="208"/>
      <c r="IAT5" s="208"/>
      <c r="IAU5" s="208"/>
      <c r="IAV5" s="208"/>
      <c r="IAW5" s="208"/>
      <c r="IAX5" s="208"/>
      <c r="IAY5" s="208"/>
      <c r="IAZ5" s="208"/>
      <c r="IBA5" s="208"/>
      <c r="IBB5" s="208"/>
      <c r="IBC5" s="208"/>
      <c r="IBD5" s="208"/>
      <c r="IBE5" s="208"/>
      <c r="IBF5" s="208"/>
      <c r="IBG5" s="208"/>
      <c r="IBH5" s="208"/>
      <c r="IBI5" s="208"/>
      <c r="IBJ5" s="208"/>
      <c r="IBK5" s="208"/>
      <c r="IBL5" s="208"/>
      <c r="IBM5" s="208"/>
      <c r="IBN5" s="208"/>
      <c r="IBO5" s="208"/>
      <c r="IBP5" s="208"/>
      <c r="IBQ5" s="208"/>
      <c r="IBR5" s="208"/>
      <c r="IBS5" s="208"/>
      <c r="IBT5" s="208"/>
      <c r="IBU5" s="208"/>
      <c r="IBV5" s="208"/>
      <c r="IBW5" s="208"/>
      <c r="IBX5" s="208"/>
      <c r="IBY5" s="208"/>
      <c r="IBZ5" s="208"/>
      <c r="ICA5" s="208"/>
      <c r="ICB5" s="208"/>
      <c r="ICC5" s="208"/>
      <c r="ICD5" s="208"/>
      <c r="ICE5" s="208"/>
      <c r="ICF5" s="208"/>
      <c r="ICG5" s="208"/>
      <c r="ICH5" s="208"/>
      <c r="ICI5" s="208"/>
      <c r="ICJ5" s="208"/>
      <c r="ICK5" s="208"/>
      <c r="ICL5" s="208"/>
      <c r="ICM5" s="208"/>
      <c r="ICN5" s="208"/>
      <c r="ICO5" s="208"/>
      <c r="ICP5" s="208"/>
      <c r="ICQ5" s="208"/>
      <c r="ICR5" s="208"/>
      <c r="ICS5" s="208"/>
      <c r="ICT5" s="208"/>
      <c r="ICU5" s="208"/>
      <c r="ICV5" s="208"/>
      <c r="ICW5" s="208"/>
      <c r="ICX5" s="208"/>
      <c r="ICY5" s="208"/>
      <c r="ICZ5" s="208"/>
      <c r="IDA5" s="208"/>
      <c r="IDB5" s="208"/>
      <c r="IDC5" s="208"/>
      <c r="IDD5" s="208"/>
      <c r="IDE5" s="208"/>
      <c r="IDF5" s="208"/>
      <c r="IDG5" s="208"/>
      <c r="IDH5" s="208"/>
      <c r="IDI5" s="208"/>
      <c r="IDJ5" s="208"/>
      <c r="IDK5" s="208"/>
      <c r="IDL5" s="208"/>
      <c r="IDM5" s="208"/>
      <c r="IDN5" s="208"/>
      <c r="IDO5" s="208"/>
      <c r="IDP5" s="208"/>
      <c r="IDQ5" s="208"/>
      <c r="IDR5" s="208"/>
      <c r="IDS5" s="208"/>
      <c r="IDT5" s="208"/>
      <c r="IDU5" s="208"/>
      <c r="IDV5" s="208"/>
      <c r="IDW5" s="208"/>
      <c r="IDX5" s="208"/>
      <c r="IDY5" s="208"/>
      <c r="IDZ5" s="208"/>
      <c r="IEA5" s="208"/>
      <c r="IEB5" s="208"/>
      <c r="IEC5" s="208"/>
      <c r="IED5" s="208"/>
      <c r="IEE5" s="208"/>
      <c r="IEF5" s="208"/>
      <c r="IEG5" s="208"/>
      <c r="IEH5" s="208"/>
      <c r="IEI5" s="208"/>
      <c r="IEJ5" s="208"/>
      <c r="IEK5" s="208"/>
      <c r="IEL5" s="208"/>
      <c r="IEM5" s="208"/>
      <c r="IEN5" s="208"/>
      <c r="IEO5" s="208"/>
      <c r="IEP5" s="208"/>
      <c r="IEQ5" s="208"/>
      <c r="IER5" s="208"/>
      <c r="IES5" s="208"/>
      <c r="IET5" s="208"/>
      <c r="IEU5" s="208"/>
      <c r="IEV5" s="208"/>
      <c r="IEW5" s="208"/>
      <c r="IEX5" s="208"/>
      <c r="IEY5" s="208"/>
      <c r="IEZ5" s="208"/>
      <c r="IFA5" s="208"/>
      <c r="IFB5" s="208"/>
      <c r="IFC5" s="208"/>
      <c r="IFD5" s="208"/>
      <c r="IFE5" s="208"/>
      <c r="IFF5" s="208"/>
      <c r="IFG5" s="208"/>
      <c r="IFH5" s="208"/>
      <c r="IFI5" s="208"/>
      <c r="IFJ5" s="208"/>
      <c r="IFK5" s="208"/>
      <c r="IFL5" s="208"/>
      <c r="IFM5" s="208"/>
      <c r="IFN5" s="208"/>
      <c r="IFO5" s="208"/>
      <c r="IFP5" s="208"/>
      <c r="IFQ5" s="208"/>
      <c r="IFR5" s="208"/>
      <c r="IFS5" s="208"/>
      <c r="IFT5" s="208"/>
      <c r="IFU5" s="208"/>
      <c r="IFV5" s="208"/>
      <c r="IFW5" s="208"/>
      <c r="IFX5" s="208"/>
      <c r="IFY5" s="208"/>
      <c r="IFZ5" s="208"/>
      <c r="IGA5" s="208"/>
      <c r="IGB5" s="208"/>
      <c r="IGC5" s="208"/>
      <c r="IGD5" s="208"/>
      <c r="IGE5" s="208"/>
      <c r="IGF5" s="208"/>
      <c r="IGG5" s="208"/>
      <c r="IGH5" s="208"/>
      <c r="IGI5" s="208"/>
      <c r="IGJ5" s="208"/>
      <c r="IGK5" s="208"/>
      <c r="IGL5" s="208"/>
      <c r="IGM5" s="208"/>
      <c r="IGN5" s="208"/>
      <c r="IGO5" s="208"/>
      <c r="IGP5" s="208"/>
      <c r="IGQ5" s="208"/>
      <c r="IGR5" s="208"/>
      <c r="IGS5" s="208"/>
      <c r="IGT5" s="208"/>
      <c r="IGU5" s="208"/>
      <c r="IGV5" s="208"/>
      <c r="IGW5" s="208"/>
      <c r="IGX5" s="208"/>
      <c r="IGY5" s="208"/>
      <c r="IGZ5" s="208"/>
      <c r="IHA5" s="208"/>
      <c r="IHB5" s="208"/>
      <c r="IHC5" s="208"/>
      <c r="IHD5" s="208"/>
      <c r="IHE5" s="208"/>
      <c r="IHF5" s="208"/>
      <c r="IHG5" s="208"/>
      <c r="IHH5" s="208"/>
      <c r="IHI5" s="208"/>
      <c r="IHJ5" s="208"/>
      <c r="IHK5" s="208"/>
      <c r="IHL5" s="208"/>
      <c r="IHM5" s="208"/>
      <c r="IHN5" s="208"/>
      <c r="IHO5" s="208"/>
      <c r="IHP5" s="208"/>
      <c r="IHQ5" s="208"/>
      <c r="IHR5" s="208"/>
      <c r="IHS5" s="208"/>
      <c r="IHT5" s="208"/>
      <c r="IHU5" s="208"/>
      <c r="IHV5" s="208"/>
      <c r="IHW5" s="208"/>
      <c r="IHX5" s="208"/>
      <c r="IHY5" s="208"/>
      <c r="IHZ5" s="208"/>
      <c r="IIA5" s="208"/>
      <c r="IIB5" s="208"/>
      <c r="IIC5" s="208"/>
      <c r="IID5" s="208"/>
      <c r="IIE5" s="208"/>
      <c r="IIF5" s="208"/>
      <c r="IIG5" s="208"/>
      <c r="IIH5" s="208"/>
      <c r="III5" s="208"/>
      <c r="IIJ5" s="208"/>
      <c r="IIK5" s="208"/>
      <c r="IIL5" s="208"/>
      <c r="IIM5" s="208"/>
      <c r="IIN5" s="208"/>
      <c r="IIO5" s="208"/>
      <c r="IIP5" s="208"/>
      <c r="IIQ5" s="208"/>
      <c r="IIR5" s="208"/>
      <c r="IIS5" s="208"/>
      <c r="IIT5" s="208"/>
      <c r="IIU5" s="208"/>
      <c r="IIV5" s="208"/>
      <c r="IIW5" s="208"/>
      <c r="IIX5" s="208"/>
      <c r="IIY5" s="208"/>
      <c r="IIZ5" s="208"/>
      <c r="IJA5" s="208"/>
      <c r="IJB5" s="208"/>
      <c r="IJC5" s="208"/>
      <c r="IJD5" s="208"/>
      <c r="IJE5" s="208"/>
      <c r="IJF5" s="208"/>
      <c r="IJG5" s="208"/>
      <c r="IJH5" s="208"/>
      <c r="IJI5" s="208"/>
      <c r="IJJ5" s="208"/>
      <c r="IJK5" s="208"/>
      <c r="IJL5" s="208"/>
      <c r="IJM5" s="208"/>
      <c r="IJN5" s="208"/>
      <c r="IJO5" s="208"/>
      <c r="IJP5" s="208"/>
      <c r="IJQ5" s="208"/>
      <c r="IJR5" s="208"/>
      <c r="IJS5" s="208"/>
      <c r="IJT5" s="208"/>
      <c r="IJU5" s="208"/>
      <c r="IJV5" s="208"/>
      <c r="IJW5" s="208"/>
      <c r="IJX5" s="208"/>
      <c r="IJY5" s="208"/>
      <c r="IJZ5" s="208"/>
      <c r="IKA5" s="208"/>
      <c r="IKB5" s="208"/>
      <c r="IKC5" s="208"/>
      <c r="IKD5" s="208"/>
      <c r="IKE5" s="208"/>
      <c r="IKF5" s="208"/>
      <c r="IKG5" s="208"/>
      <c r="IKH5" s="208"/>
      <c r="IKI5" s="208"/>
      <c r="IKJ5" s="208"/>
      <c r="IKK5" s="208"/>
      <c r="IKL5" s="208"/>
      <c r="IKM5" s="208"/>
      <c r="IKN5" s="208"/>
      <c r="IKO5" s="208"/>
      <c r="IKP5" s="208"/>
      <c r="IKQ5" s="208"/>
      <c r="IKR5" s="208"/>
      <c r="IKS5" s="208"/>
      <c r="IKT5" s="208"/>
      <c r="IKU5" s="208"/>
      <c r="IKV5" s="208"/>
      <c r="IKW5" s="208"/>
      <c r="IKX5" s="208"/>
      <c r="IKY5" s="208"/>
      <c r="IKZ5" s="208"/>
      <c r="ILA5" s="208"/>
      <c r="ILB5" s="208"/>
      <c r="ILC5" s="208"/>
      <c r="ILD5" s="208"/>
      <c r="ILE5" s="208"/>
      <c r="ILF5" s="208"/>
      <c r="ILG5" s="208"/>
      <c r="ILH5" s="208"/>
      <c r="ILI5" s="208"/>
      <c r="ILJ5" s="208"/>
      <c r="ILK5" s="208"/>
      <c r="ILL5" s="208"/>
      <c r="ILM5" s="208"/>
      <c r="ILN5" s="208"/>
      <c r="ILO5" s="208"/>
      <c r="ILP5" s="208"/>
      <c r="ILQ5" s="208"/>
      <c r="ILR5" s="208"/>
      <c r="ILS5" s="208"/>
      <c r="ILT5" s="208"/>
      <c r="ILU5" s="208"/>
      <c r="ILV5" s="208"/>
      <c r="ILW5" s="208"/>
      <c r="ILX5" s="208"/>
      <c r="ILY5" s="208"/>
      <c r="ILZ5" s="208"/>
      <c r="IMA5" s="208"/>
      <c r="IMB5" s="208"/>
      <c r="IMC5" s="208"/>
      <c r="IMD5" s="208"/>
      <c r="IME5" s="208"/>
      <c r="IMF5" s="208"/>
      <c r="IMG5" s="208"/>
      <c r="IMH5" s="208"/>
      <c r="IMI5" s="208"/>
      <c r="IMJ5" s="208"/>
      <c r="IMK5" s="208"/>
      <c r="IML5" s="208"/>
      <c r="IMM5" s="208"/>
      <c r="IMN5" s="208"/>
      <c r="IMO5" s="208"/>
      <c r="IMP5" s="208"/>
      <c r="IMQ5" s="208"/>
      <c r="IMR5" s="208"/>
      <c r="IMS5" s="208"/>
      <c r="IMT5" s="208"/>
      <c r="IMU5" s="208"/>
      <c r="IMV5" s="208"/>
      <c r="IMW5" s="208"/>
      <c r="IMX5" s="208"/>
      <c r="IMY5" s="208"/>
      <c r="IMZ5" s="208"/>
      <c r="INA5" s="208"/>
      <c r="INB5" s="208"/>
      <c r="INC5" s="208"/>
      <c r="IND5" s="208"/>
      <c r="INE5" s="208"/>
      <c r="INF5" s="208"/>
      <c r="ING5" s="208"/>
      <c r="INH5" s="208"/>
      <c r="INI5" s="208"/>
      <c r="INJ5" s="208"/>
      <c r="INK5" s="208"/>
      <c r="INL5" s="208"/>
      <c r="INM5" s="208"/>
      <c r="INN5" s="208"/>
      <c r="INO5" s="208"/>
      <c r="INP5" s="208"/>
      <c r="INQ5" s="208"/>
      <c r="INR5" s="208"/>
      <c r="INS5" s="208"/>
      <c r="INT5" s="208"/>
      <c r="INU5" s="208"/>
      <c r="INV5" s="208"/>
      <c r="INW5" s="208"/>
      <c r="INX5" s="208"/>
      <c r="INY5" s="208"/>
      <c r="INZ5" s="208"/>
      <c r="IOA5" s="208"/>
      <c r="IOB5" s="208"/>
      <c r="IOC5" s="208"/>
      <c r="IOD5" s="208"/>
      <c r="IOE5" s="208"/>
      <c r="IOF5" s="208"/>
      <c r="IOG5" s="208"/>
      <c r="IOH5" s="208"/>
      <c r="IOI5" s="208"/>
      <c r="IOJ5" s="208"/>
      <c r="IOK5" s="208"/>
      <c r="IOL5" s="208"/>
      <c r="IOM5" s="208"/>
      <c r="ION5" s="208"/>
      <c r="IOO5" s="208"/>
      <c r="IOP5" s="208"/>
      <c r="IOQ5" s="208"/>
      <c r="IOR5" s="208"/>
      <c r="IOS5" s="208"/>
      <c r="IOT5" s="208"/>
      <c r="IOU5" s="208"/>
      <c r="IOV5" s="208"/>
      <c r="IOW5" s="208"/>
      <c r="IOX5" s="208"/>
      <c r="IOY5" s="208"/>
      <c r="IOZ5" s="208"/>
      <c r="IPA5" s="208"/>
      <c r="IPB5" s="208"/>
      <c r="IPC5" s="208"/>
      <c r="IPD5" s="208"/>
      <c r="IPE5" s="208"/>
      <c r="IPF5" s="208"/>
      <c r="IPG5" s="208"/>
      <c r="IPH5" s="208"/>
      <c r="IPI5" s="208"/>
      <c r="IPJ5" s="208"/>
      <c r="IPK5" s="208"/>
      <c r="IPL5" s="208"/>
      <c r="IPM5" s="208"/>
      <c r="IPN5" s="208"/>
      <c r="IPO5" s="208"/>
      <c r="IPP5" s="208"/>
      <c r="IPQ5" s="208"/>
      <c r="IPR5" s="208"/>
      <c r="IPS5" s="208"/>
      <c r="IPT5" s="208"/>
      <c r="IPU5" s="208"/>
      <c r="IPV5" s="208"/>
      <c r="IPW5" s="208"/>
      <c r="IPX5" s="208"/>
      <c r="IPY5" s="208"/>
      <c r="IPZ5" s="208"/>
      <c r="IQA5" s="208"/>
      <c r="IQB5" s="208"/>
      <c r="IQC5" s="208"/>
      <c r="IQD5" s="208"/>
      <c r="IQE5" s="208"/>
      <c r="IQF5" s="208"/>
      <c r="IQG5" s="208"/>
      <c r="IQH5" s="208"/>
      <c r="IQI5" s="208"/>
      <c r="IQJ5" s="208"/>
      <c r="IQK5" s="208"/>
      <c r="IQL5" s="208"/>
      <c r="IQM5" s="208"/>
      <c r="IQN5" s="208"/>
      <c r="IQO5" s="208"/>
      <c r="IQP5" s="208"/>
      <c r="IQQ5" s="208"/>
      <c r="IQR5" s="208"/>
      <c r="IQS5" s="208"/>
      <c r="IQT5" s="208"/>
      <c r="IQU5" s="208"/>
      <c r="IQV5" s="208"/>
      <c r="IQW5" s="208"/>
      <c r="IQX5" s="208"/>
      <c r="IQY5" s="208"/>
      <c r="IQZ5" s="208"/>
      <c r="IRA5" s="208"/>
      <c r="IRB5" s="208"/>
      <c r="IRC5" s="208"/>
      <c r="IRD5" s="208"/>
      <c r="IRE5" s="208"/>
      <c r="IRF5" s="208"/>
      <c r="IRG5" s="208"/>
      <c r="IRH5" s="208"/>
      <c r="IRI5" s="208"/>
      <c r="IRJ5" s="208"/>
      <c r="IRK5" s="208"/>
      <c r="IRL5" s="208"/>
      <c r="IRM5" s="208"/>
      <c r="IRN5" s="208"/>
      <c r="IRO5" s="208"/>
      <c r="IRP5" s="208"/>
      <c r="IRQ5" s="208"/>
      <c r="IRR5" s="208"/>
      <c r="IRS5" s="208"/>
      <c r="IRT5" s="208"/>
      <c r="IRU5" s="208"/>
      <c r="IRV5" s="208"/>
      <c r="IRW5" s="208"/>
      <c r="IRX5" s="208"/>
      <c r="IRY5" s="208"/>
      <c r="IRZ5" s="208"/>
      <c r="ISA5" s="208"/>
      <c r="ISB5" s="208"/>
      <c r="ISC5" s="208"/>
      <c r="ISD5" s="208"/>
      <c r="ISE5" s="208"/>
      <c r="ISF5" s="208"/>
      <c r="ISG5" s="208"/>
      <c r="ISH5" s="208"/>
      <c r="ISI5" s="208"/>
      <c r="ISJ5" s="208"/>
      <c r="ISK5" s="208"/>
      <c r="ISL5" s="208"/>
      <c r="ISM5" s="208"/>
      <c r="ISN5" s="208"/>
      <c r="ISO5" s="208"/>
      <c r="ISP5" s="208"/>
      <c r="ISQ5" s="208"/>
      <c r="ISR5" s="208"/>
      <c r="ISS5" s="208"/>
      <c r="IST5" s="208"/>
      <c r="ISU5" s="208"/>
      <c r="ISV5" s="208"/>
      <c r="ISW5" s="208"/>
      <c r="ISX5" s="208"/>
      <c r="ISY5" s="208"/>
      <c r="ISZ5" s="208"/>
      <c r="ITA5" s="208"/>
      <c r="ITB5" s="208"/>
      <c r="ITC5" s="208"/>
      <c r="ITD5" s="208"/>
      <c r="ITE5" s="208"/>
      <c r="ITF5" s="208"/>
      <c r="ITG5" s="208"/>
      <c r="ITH5" s="208"/>
      <c r="ITI5" s="208"/>
      <c r="ITJ5" s="208"/>
      <c r="ITK5" s="208"/>
      <c r="ITL5" s="208"/>
      <c r="ITM5" s="208"/>
      <c r="ITN5" s="208"/>
      <c r="ITO5" s="208"/>
      <c r="ITP5" s="208"/>
      <c r="ITQ5" s="208"/>
      <c r="ITR5" s="208"/>
      <c r="ITS5" s="208"/>
      <c r="ITT5" s="208"/>
      <c r="ITU5" s="208"/>
      <c r="ITV5" s="208"/>
      <c r="ITW5" s="208"/>
      <c r="ITX5" s="208"/>
      <c r="ITY5" s="208"/>
      <c r="ITZ5" s="208"/>
      <c r="IUA5" s="208"/>
      <c r="IUB5" s="208"/>
      <c r="IUC5" s="208"/>
      <c r="IUD5" s="208"/>
      <c r="IUE5" s="208"/>
      <c r="IUF5" s="208"/>
      <c r="IUG5" s="208"/>
      <c r="IUH5" s="208"/>
      <c r="IUI5" s="208"/>
      <c r="IUJ5" s="208"/>
      <c r="IUK5" s="208"/>
      <c r="IUL5" s="208"/>
      <c r="IUM5" s="208"/>
      <c r="IUN5" s="208"/>
      <c r="IUO5" s="208"/>
      <c r="IUP5" s="208"/>
      <c r="IUQ5" s="208"/>
      <c r="IUR5" s="208"/>
      <c r="IUS5" s="208"/>
      <c r="IUT5" s="208"/>
      <c r="IUU5" s="208"/>
      <c r="IUV5" s="208"/>
      <c r="IUW5" s="208"/>
      <c r="IUX5" s="208"/>
      <c r="IUY5" s="208"/>
      <c r="IUZ5" s="208"/>
      <c r="IVA5" s="208"/>
      <c r="IVB5" s="208"/>
      <c r="IVC5" s="208"/>
      <c r="IVD5" s="208"/>
      <c r="IVE5" s="208"/>
      <c r="IVF5" s="208"/>
      <c r="IVG5" s="208"/>
      <c r="IVH5" s="208"/>
      <c r="IVI5" s="208"/>
      <c r="IVJ5" s="208"/>
      <c r="IVK5" s="208"/>
      <c r="IVL5" s="208"/>
      <c r="IVM5" s="208"/>
      <c r="IVN5" s="208"/>
      <c r="IVO5" s="208"/>
      <c r="IVP5" s="208"/>
      <c r="IVQ5" s="208"/>
      <c r="IVR5" s="208"/>
      <c r="IVS5" s="208"/>
      <c r="IVT5" s="208"/>
      <c r="IVU5" s="208"/>
      <c r="IVV5" s="208"/>
      <c r="IVW5" s="208"/>
      <c r="IVX5" s="208"/>
      <c r="IVY5" s="208"/>
      <c r="IVZ5" s="208"/>
      <c r="IWA5" s="208"/>
      <c r="IWB5" s="208"/>
      <c r="IWC5" s="208"/>
      <c r="IWD5" s="208"/>
      <c r="IWE5" s="208"/>
      <c r="IWF5" s="208"/>
      <c r="IWG5" s="208"/>
      <c r="IWH5" s="208"/>
      <c r="IWI5" s="208"/>
      <c r="IWJ5" s="208"/>
      <c r="IWK5" s="208"/>
      <c r="IWL5" s="208"/>
      <c r="IWM5" s="208"/>
      <c r="IWN5" s="208"/>
      <c r="IWO5" s="208"/>
      <c r="IWP5" s="208"/>
      <c r="IWQ5" s="208"/>
      <c r="IWR5" s="208"/>
      <c r="IWS5" s="208"/>
      <c r="IWT5" s="208"/>
      <c r="IWU5" s="208"/>
      <c r="IWV5" s="208"/>
      <c r="IWW5" s="208"/>
      <c r="IWX5" s="208"/>
      <c r="IWY5" s="208"/>
      <c r="IWZ5" s="208"/>
      <c r="IXA5" s="208"/>
      <c r="IXB5" s="208"/>
      <c r="IXC5" s="208"/>
      <c r="IXD5" s="208"/>
      <c r="IXE5" s="208"/>
      <c r="IXF5" s="208"/>
      <c r="IXG5" s="208"/>
      <c r="IXH5" s="208"/>
      <c r="IXI5" s="208"/>
      <c r="IXJ5" s="208"/>
      <c r="IXK5" s="208"/>
      <c r="IXL5" s="208"/>
      <c r="IXM5" s="208"/>
      <c r="IXN5" s="208"/>
      <c r="IXO5" s="208"/>
      <c r="IXP5" s="208"/>
      <c r="IXQ5" s="208"/>
      <c r="IXR5" s="208"/>
      <c r="IXS5" s="208"/>
      <c r="IXT5" s="208"/>
      <c r="IXU5" s="208"/>
      <c r="IXV5" s="208"/>
      <c r="IXW5" s="208"/>
      <c r="IXX5" s="208"/>
      <c r="IXY5" s="208"/>
      <c r="IXZ5" s="208"/>
      <c r="IYA5" s="208"/>
      <c r="IYB5" s="208"/>
      <c r="IYC5" s="208"/>
      <c r="IYD5" s="208"/>
      <c r="IYE5" s="208"/>
      <c r="IYF5" s="208"/>
      <c r="IYG5" s="208"/>
      <c r="IYH5" s="208"/>
      <c r="IYI5" s="208"/>
      <c r="IYJ5" s="208"/>
      <c r="IYK5" s="208"/>
      <c r="IYL5" s="208"/>
      <c r="IYM5" s="208"/>
      <c r="IYN5" s="208"/>
      <c r="IYO5" s="208"/>
      <c r="IYP5" s="208"/>
      <c r="IYQ5" s="208"/>
      <c r="IYR5" s="208"/>
      <c r="IYS5" s="208"/>
      <c r="IYT5" s="208"/>
      <c r="IYU5" s="208"/>
      <c r="IYV5" s="208"/>
      <c r="IYW5" s="208"/>
      <c r="IYX5" s="208"/>
      <c r="IYY5" s="208"/>
      <c r="IYZ5" s="208"/>
      <c r="IZA5" s="208"/>
      <c r="IZB5" s="208"/>
      <c r="IZC5" s="208"/>
      <c r="IZD5" s="208"/>
      <c r="IZE5" s="208"/>
      <c r="IZF5" s="208"/>
      <c r="IZG5" s="208"/>
      <c r="IZH5" s="208"/>
      <c r="IZI5" s="208"/>
      <c r="IZJ5" s="208"/>
      <c r="IZK5" s="208"/>
      <c r="IZL5" s="208"/>
      <c r="IZM5" s="208"/>
      <c r="IZN5" s="208"/>
      <c r="IZO5" s="208"/>
      <c r="IZP5" s="208"/>
      <c r="IZQ5" s="208"/>
      <c r="IZR5" s="208"/>
      <c r="IZS5" s="208"/>
      <c r="IZT5" s="208"/>
      <c r="IZU5" s="208"/>
      <c r="IZV5" s="208"/>
      <c r="IZW5" s="208"/>
      <c r="IZX5" s="208"/>
      <c r="IZY5" s="208"/>
      <c r="IZZ5" s="208"/>
      <c r="JAA5" s="208"/>
      <c r="JAB5" s="208"/>
      <c r="JAC5" s="208"/>
      <c r="JAD5" s="208"/>
      <c r="JAE5" s="208"/>
      <c r="JAF5" s="208"/>
      <c r="JAG5" s="208"/>
      <c r="JAH5" s="208"/>
      <c r="JAI5" s="208"/>
      <c r="JAJ5" s="208"/>
      <c r="JAK5" s="208"/>
      <c r="JAL5" s="208"/>
      <c r="JAM5" s="208"/>
      <c r="JAN5" s="208"/>
      <c r="JAO5" s="208"/>
      <c r="JAP5" s="208"/>
      <c r="JAQ5" s="208"/>
      <c r="JAR5" s="208"/>
      <c r="JAS5" s="208"/>
      <c r="JAT5" s="208"/>
      <c r="JAU5" s="208"/>
      <c r="JAV5" s="208"/>
      <c r="JAW5" s="208"/>
      <c r="JAX5" s="208"/>
      <c r="JAY5" s="208"/>
      <c r="JAZ5" s="208"/>
      <c r="JBA5" s="208"/>
      <c r="JBB5" s="208"/>
      <c r="JBC5" s="208"/>
      <c r="JBD5" s="208"/>
      <c r="JBE5" s="208"/>
      <c r="JBF5" s="208"/>
      <c r="JBG5" s="208"/>
      <c r="JBH5" s="208"/>
      <c r="JBI5" s="208"/>
      <c r="JBJ5" s="208"/>
      <c r="JBK5" s="208"/>
      <c r="JBL5" s="208"/>
      <c r="JBM5" s="208"/>
      <c r="JBN5" s="208"/>
      <c r="JBO5" s="208"/>
      <c r="JBP5" s="208"/>
      <c r="JBQ5" s="208"/>
      <c r="JBR5" s="208"/>
      <c r="JBS5" s="208"/>
      <c r="JBT5" s="208"/>
      <c r="JBU5" s="208"/>
      <c r="JBV5" s="208"/>
      <c r="JBW5" s="208"/>
      <c r="JBX5" s="208"/>
      <c r="JBY5" s="208"/>
      <c r="JBZ5" s="208"/>
      <c r="JCA5" s="208"/>
      <c r="JCB5" s="208"/>
      <c r="JCC5" s="208"/>
      <c r="JCD5" s="208"/>
      <c r="JCE5" s="208"/>
      <c r="JCF5" s="208"/>
      <c r="JCG5" s="208"/>
      <c r="JCH5" s="208"/>
      <c r="JCI5" s="208"/>
      <c r="JCJ5" s="208"/>
      <c r="JCK5" s="208"/>
      <c r="JCL5" s="208"/>
      <c r="JCM5" s="208"/>
      <c r="JCN5" s="208"/>
      <c r="JCO5" s="208"/>
      <c r="JCP5" s="208"/>
      <c r="JCQ5" s="208"/>
      <c r="JCR5" s="208"/>
      <c r="JCS5" s="208"/>
      <c r="JCT5" s="208"/>
      <c r="JCU5" s="208"/>
      <c r="JCV5" s="208"/>
      <c r="JCW5" s="208"/>
      <c r="JCX5" s="208"/>
      <c r="JCY5" s="208"/>
      <c r="JCZ5" s="208"/>
      <c r="JDA5" s="208"/>
      <c r="JDB5" s="208"/>
      <c r="JDC5" s="208"/>
      <c r="JDD5" s="208"/>
      <c r="JDE5" s="208"/>
      <c r="JDF5" s="208"/>
      <c r="JDG5" s="208"/>
      <c r="JDH5" s="208"/>
      <c r="JDI5" s="208"/>
      <c r="JDJ5" s="208"/>
      <c r="JDK5" s="208"/>
      <c r="JDL5" s="208"/>
      <c r="JDM5" s="208"/>
      <c r="JDN5" s="208"/>
      <c r="JDO5" s="208"/>
      <c r="JDP5" s="208"/>
      <c r="JDQ5" s="208"/>
      <c r="JDR5" s="208"/>
      <c r="JDS5" s="208"/>
      <c r="JDT5" s="208"/>
      <c r="JDU5" s="208"/>
      <c r="JDV5" s="208"/>
      <c r="JDW5" s="208"/>
      <c r="JDX5" s="208"/>
      <c r="JDY5" s="208"/>
      <c r="JDZ5" s="208"/>
      <c r="JEA5" s="208"/>
      <c r="JEB5" s="208"/>
      <c r="JEC5" s="208"/>
      <c r="JED5" s="208"/>
      <c r="JEE5" s="208"/>
      <c r="JEF5" s="208"/>
      <c r="JEG5" s="208"/>
      <c r="JEH5" s="208"/>
      <c r="JEI5" s="208"/>
      <c r="JEJ5" s="208"/>
      <c r="JEK5" s="208"/>
      <c r="JEL5" s="208"/>
      <c r="JEM5" s="208"/>
      <c r="JEN5" s="208"/>
      <c r="JEO5" s="208"/>
      <c r="JEP5" s="208"/>
      <c r="JEQ5" s="208"/>
      <c r="JER5" s="208"/>
      <c r="JES5" s="208"/>
      <c r="JET5" s="208"/>
      <c r="JEU5" s="208"/>
      <c r="JEV5" s="208"/>
      <c r="JEW5" s="208"/>
      <c r="JEX5" s="208"/>
      <c r="JEY5" s="208"/>
      <c r="JEZ5" s="208"/>
      <c r="JFA5" s="208"/>
      <c r="JFB5" s="208"/>
      <c r="JFC5" s="208"/>
      <c r="JFD5" s="208"/>
      <c r="JFE5" s="208"/>
      <c r="JFF5" s="208"/>
      <c r="JFG5" s="208"/>
      <c r="JFH5" s="208"/>
      <c r="JFI5" s="208"/>
      <c r="JFJ5" s="208"/>
      <c r="JFK5" s="208"/>
      <c r="JFL5" s="208"/>
      <c r="JFM5" s="208"/>
      <c r="JFN5" s="208"/>
      <c r="JFO5" s="208"/>
      <c r="JFP5" s="208"/>
      <c r="JFQ5" s="208"/>
      <c r="JFR5" s="208"/>
      <c r="JFS5" s="208"/>
      <c r="JFT5" s="208"/>
      <c r="JFU5" s="208"/>
      <c r="JFV5" s="208"/>
      <c r="JFW5" s="208"/>
      <c r="JFX5" s="208"/>
      <c r="JFY5" s="208"/>
      <c r="JFZ5" s="208"/>
      <c r="JGA5" s="208"/>
      <c r="JGB5" s="208"/>
      <c r="JGC5" s="208"/>
      <c r="JGD5" s="208"/>
      <c r="JGE5" s="208"/>
      <c r="JGF5" s="208"/>
      <c r="JGG5" s="208"/>
      <c r="JGH5" s="208"/>
      <c r="JGI5" s="208"/>
      <c r="JGJ5" s="208"/>
      <c r="JGK5" s="208"/>
      <c r="JGL5" s="208"/>
      <c r="JGM5" s="208"/>
      <c r="JGN5" s="208"/>
      <c r="JGO5" s="208"/>
      <c r="JGP5" s="208"/>
      <c r="JGQ5" s="208"/>
      <c r="JGR5" s="208"/>
      <c r="JGS5" s="208"/>
      <c r="JGT5" s="208"/>
      <c r="JGU5" s="208"/>
      <c r="JGV5" s="208"/>
      <c r="JGW5" s="208"/>
      <c r="JGX5" s="208"/>
      <c r="JGY5" s="208"/>
      <c r="JGZ5" s="208"/>
      <c r="JHA5" s="208"/>
      <c r="JHB5" s="208"/>
      <c r="JHC5" s="208"/>
      <c r="JHD5" s="208"/>
      <c r="JHE5" s="208"/>
      <c r="JHF5" s="208"/>
      <c r="JHG5" s="208"/>
      <c r="JHH5" s="208"/>
      <c r="JHI5" s="208"/>
      <c r="JHJ5" s="208"/>
      <c r="JHK5" s="208"/>
      <c r="JHL5" s="208"/>
      <c r="JHM5" s="208"/>
      <c r="JHN5" s="208"/>
      <c r="JHO5" s="208"/>
      <c r="JHP5" s="208"/>
      <c r="JHQ5" s="208"/>
      <c r="JHR5" s="208"/>
      <c r="JHS5" s="208"/>
      <c r="JHT5" s="208"/>
      <c r="JHU5" s="208"/>
      <c r="JHV5" s="208"/>
      <c r="JHW5" s="208"/>
      <c r="JHX5" s="208"/>
      <c r="JHY5" s="208"/>
      <c r="JHZ5" s="208"/>
      <c r="JIA5" s="208"/>
      <c r="JIB5" s="208"/>
      <c r="JIC5" s="208"/>
      <c r="JID5" s="208"/>
      <c r="JIE5" s="208"/>
      <c r="JIF5" s="208"/>
      <c r="JIG5" s="208"/>
      <c r="JIH5" s="208"/>
      <c r="JII5" s="208"/>
      <c r="JIJ5" s="208"/>
      <c r="JIK5" s="208"/>
      <c r="JIL5" s="208"/>
      <c r="JIM5" s="208"/>
      <c r="JIN5" s="208"/>
      <c r="JIO5" s="208"/>
      <c r="JIP5" s="208"/>
      <c r="JIQ5" s="208"/>
      <c r="JIR5" s="208"/>
      <c r="JIS5" s="208"/>
      <c r="JIT5" s="208"/>
      <c r="JIU5" s="208"/>
      <c r="JIV5" s="208"/>
      <c r="JIW5" s="208"/>
      <c r="JIX5" s="208"/>
      <c r="JIY5" s="208"/>
      <c r="JIZ5" s="208"/>
      <c r="JJA5" s="208"/>
      <c r="JJB5" s="208"/>
      <c r="JJC5" s="208"/>
      <c r="JJD5" s="208"/>
      <c r="JJE5" s="208"/>
      <c r="JJF5" s="208"/>
      <c r="JJG5" s="208"/>
      <c r="JJH5" s="208"/>
      <c r="JJI5" s="208"/>
      <c r="JJJ5" s="208"/>
      <c r="JJK5" s="208"/>
      <c r="JJL5" s="208"/>
      <c r="JJM5" s="208"/>
      <c r="JJN5" s="208"/>
      <c r="JJO5" s="208"/>
      <c r="JJP5" s="208"/>
      <c r="JJQ5" s="208"/>
      <c r="JJR5" s="208"/>
      <c r="JJS5" s="208"/>
      <c r="JJT5" s="208"/>
      <c r="JJU5" s="208"/>
      <c r="JJV5" s="208"/>
      <c r="JJW5" s="208"/>
      <c r="JJX5" s="208"/>
      <c r="JJY5" s="208"/>
      <c r="JJZ5" s="208"/>
      <c r="JKA5" s="208"/>
      <c r="JKB5" s="208"/>
      <c r="JKC5" s="208"/>
      <c r="JKD5" s="208"/>
      <c r="JKE5" s="208"/>
      <c r="JKF5" s="208"/>
      <c r="JKG5" s="208"/>
      <c r="JKH5" s="208"/>
      <c r="JKI5" s="208"/>
      <c r="JKJ5" s="208"/>
      <c r="JKK5" s="208"/>
      <c r="JKL5" s="208"/>
      <c r="JKM5" s="208"/>
      <c r="JKN5" s="208"/>
      <c r="JKO5" s="208"/>
      <c r="JKP5" s="208"/>
      <c r="JKQ5" s="208"/>
      <c r="JKR5" s="208"/>
      <c r="JKS5" s="208"/>
      <c r="JKT5" s="208"/>
      <c r="JKU5" s="208"/>
      <c r="JKV5" s="208"/>
      <c r="JKW5" s="208"/>
      <c r="JKX5" s="208"/>
      <c r="JKY5" s="208"/>
      <c r="JKZ5" s="208"/>
      <c r="JLA5" s="208"/>
      <c r="JLB5" s="208"/>
      <c r="JLC5" s="208"/>
      <c r="JLD5" s="208"/>
      <c r="JLE5" s="208"/>
      <c r="JLF5" s="208"/>
      <c r="JLG5" s="208"/>
      <c r="JLH5" s="208"/>
      <c r="JLI5" s="208"/>
      <c r="JLJ5" s="208"/>
      <c r="JLK5" s="208"/>
      <c r="JLL5" s="208"/>
      <c r="JLM5" s="208"/>
      <c r="JLN5" s="208"/>
      <c r="JLO5" s="208"/>
      <c r="JLP5" s="208"/>
      <c r="JLQ5" s="208"/>
      <c r="JLR5" s="208"/>
      <c r="JLS5" s="208"/>
      <c r="JLT5" s="208"/>
      <c r="JLU5" s="208"/>
      <c r="JLV5" s="208"/>
      <c r="JLW5" s="208"/>
      <c r="JLX5" s="208"/>
      <c r="JLY5" s="208"/>
      <c r="JLZ5" s="208"/>
      <c r="JMA5" s="208"/>
      <c r="JMB5" s="208"/>
      <c r="JMC5" s="208"/>
      <c r="JMD5" s="208"/>
      <c r="JME5" s="208"/>
      <c r="JMF5" s="208"/>
      <c r="JMG5" s="208"/>
      <c r="JMH5" s="208"/>
      <c r="JMI5" s="208"/>
      <c r="JMJ5" s="208"/>
      <c r="JMK5" s="208"/>
      <c r="JML5" s="208"/>
      <c r="JMM5" s="208"/>
      <c r="JMN5" s="208"/>
      <c r="JMO5" s="208"/>
      <c r="JMP5" s="208"/>
      <c r="JMQ5" s="208"/>
      <c r="JMR5" s="208"/>
      <c r="JMS5" s="208"/>
      <c r="JMT5" s="208"/>
      <c r="JMU5" s="208"/>
      <c r="JMV5" s="208"/>
      <c r="JMW5" s="208"/>
      <c r="JMX5" s="208"/>
      <c r="JMY5" s="208"/>
      <c r="JMZ5" s="208"/>
      <c r="JNA5" s="208"/>
      <c r="JNB5" s="208"/>
      <c r="JNC5" s="208"/>
      <c r="JND5" s="208"/>
      <c r="JNE5" s="208"/>
      <c r="JNF5" s="208"/>
      <c r="JNG5" s="208"/>
      <c r="JNH5" s="208"/>
      <c r="JNI5" s="208"/>
      <c r="JNJ5" s="208"/>
      <c r="JNK5" s="208"/>
      <c r="JNL5" s="208"/>
      <c r="JNM5" s="208"/>
      <c r="JNN5" s="208"/>
      <c r="JNO5" s="208"/>
      <c r="JNP5" s="208"/>
      <c r="JNQ5" s="208"/>
      <c r="JNR5" s="208"/>
      <c r="JNS5" s="208"/>
      <c r="JNT5" s="208"/>
      <c r="JNU5" s="208"/>
      <c r="JNV5" s="208"/>
      <c r="JNW5" s="208"/>
      <c r="JNX5" s="208"/>
      <c r="JNY5" s="208"/>
      <c r="JNZ5" s="208"/>
      <c r="JOA5" s="208"/>
      <c r="JOB5" s="208"/>
      <c r="JOC5" s="208"/>
      <c r="JOD5" s="208"/>
      <c r="JOE5" s="208"/>
      <c r="JOF5" s="208"/>
      <c r="JOG5" s="208"/>
      <c r="JOH5" s="208"/>
      <c r="JOI5" s="208"/>
      <c r="JOJ5" s="208"/>
      <c r="JOK5" s="208"/>
      <c r="JOL5" s="208"/>
      <c r="JOM5" s="208"/>
      <c r="JON5" s="208"/>
      <c r="JOO5" s="208"/>
      <c r="JOP5" s="208"/>
      <c r="JOQ5" s="208"/>
      <c r="JOR5" s="208"/>
      <c r="JOS5" s="208"/>
      <c r="JOT5" s="208"/>
      <c r="JOU5" s="208"/>
      <c r="JOV5" s="208"/>
      <c r="JOW5" s="208"/>
      <c r="JOX5" s="208"/>
      <c r="JOY5" s="208"/>
      <c r="JOZ5" s="208"/>
      <c r="JPA5" s="208"/>
      <c r="JPB5" s="208"/>
      <c r="JPC5" s="208"/>
      <c r="JPD5" s="208"/>
      <c r="JPE5" s="208"/>
      <c r="JPF5" s="208"/>
      <c r="JPG5" s="208"/>
      <c r="JPH5" s="208"/>
      <c r="JPI5" s="208"/>
      <c r="JPJ5" s="208"/>
      <c r="JPK5" s="208"/>
      <c r="JPL5" s="208"/>
      <c r="JPM5" s="208"/>
      <c r="JPN5" s="208"/>
      <c r="JPO5" s="208"/>
      <c r="JPP5" s="208"/>
      <c r="JPQ5" s="208"/>
      <c r="JPR5" s="208"/>
      <c r="JPS5" s="208"/>
      <c r="JPT5" s="208"/>
      <c r="JPU5" s="208"/>
      <c r="JPV5" s="208"/>
      <c r="JPW5" s="208"/>
      <c r="JPX5" s="208"/>
      <c r="JPY5" s="208"/>
      <c r="JPZ5" s="208"/>
      <c r="JQA5" s="208"/>
      <c r="JQB5" s="208"/>
      <c r="JQC5" s="208"/>
      <c r="JQD5" s="208"/>
      <c r="JQE5" s="208"/>
      <c r="JQF5" s="208"/>
      <c r="JQG5" s="208"/>
      <c r="JQH5" s="208"/>
      <c r="JQI5" s="208"/>
      <c r="JQJ5" s="208"/>
      <c r="JQK5" s="208"/>
      <c r="JQL5" s="208"/>
      <c r="JQM5" s="208"/>
      <c r="JQN5" s="208"/>
      <c r="JQO5" s="208"/>
      <c r="JQP5" s="208"/>
      <c r="JQQ5" s="208"/>
      <c r="JQR5" s="208"/>
      <c r="JQS5" s="208"/>
      <c r="JQT5" s="208"/>
      <c r="JQU5" s="208"/>
      <c r="JQV5" s="208"/>
      <c r="JQW5" s="208"/>
      <c r="JQX5" s="208"/>
      <c r="JQY5" s="208"/>
      <c r="JQZ5" s="208"/>
      <c r="JRA5" s="208"/>
      <c r="JRB5" s="208"/>
      <c r="JRC5" s="208"/>
      <c r="JRD5" s="208"/>
      <c r="JRE5" s="208"/>
      <c r="JRF5" s="208"/>
      <c r="JRG5" s="208"/>
      <c r="JRH5" s="208"/>
      <c r="JRI5" s="208"/>
      <c r="JRJ5" s="208"/>
      <c r="JRK5" s="208"/>
      <c r="JRL5" s="208"/>
      <c r="JRM5" s="208"/>
      <c r="JRN5" s="208"/>
      <c r="JRO5" s="208"/>
      <c r="JRP5" s="208"/>
      <c r="JRQ5" s="208"/>
      <c r="JRR5" s="208"/>
      <c r="JRS5" s="208"/>
      <c r="JRT5" s="208"/>
      <c r="JRU5" s="208"/>
      <c r="JRV5" s="208"/>
      <c r="JRW5" s="208"/>
      <c r="JRX5" s="208"/>
      <c r="JRY5" s="208"/>
      <c r="JRZ5" s="208"/>
      <c r="JSA5" s="208"/>
      <c r="JSB5" s="208"/>
      <c r="JSC5" s="208"/>
      <c r="JSD5" s="208"/>
      <c r="JSE5" s="208"/>
      <c r="JSF5" s="208"/>
      <c r="JSG5" s="208"/>
      <c r="JSH5" s="208"/>
      <c r="JSI5" s="208"/>
      <c r="JSJ5" s="208"/>
      <c r="JSK5" s="208"/>
      <c r="JSL5" s="208"/>
      <c r="JSM5" s="208"/>
      <c r="JSN5" s="208"/>
      <c r="JSO5" s="208"/>
      <c r="JSP5" s="208"/>
      <c r="JSQ5" s="208"/>
      <c r="JSR5" s="208"/>
      <c r="JSS5" s="208"/>
      <c r="JST5" s="208"/>
      <c r="JSU5" s="208"/>
      <c r="JSV5" s="208"/>
      <c r="JSW5" s="208"/>
      <c r="JSX5" s="208"/>
      <c r="JSY5" s="208"/>
      <c r="JSZ5" s="208"/>
      <c r="JTA5" s="208"/>
      <c r="JTB5" s="208"/>
      <c r="JTC5" s="208"/>
      <c r="JTD5" s="208"/>
      <c r="JTE5" s="208"/>
      <c r="JTF5" s="208"/>
      <c r="JTG5" s="208"/>
      <c r="JTH5" s="208"/>
      <c r="JTI5" s="208"/>
      <c r="JTJ5" s="208"/>
      <c r="JTK5" s="208"/>
      <c r="JTL5" s="208"/>
      <c r="JTM5" s="208"/>
      <c r="JTN5" s="208"/>
      <c r="JTO5" s="208"/>
      <c r="JTP5" s="208"/>
      <c r="JTQ5" s="208"/>
      <c r="JTR5" s="208"/>
      <c r="JTS5" s="208"/>
      <c r="JTT5" s="208"/>
      <c r="JTU5" s="208"/>
      <c r="JTV5" s="208"/>
      <c r="JTW5" s="208"/>
      <c r="JTX5" s="208"/>
      <c r="JTY5" s="208"/>
      <c r="JTZ5" s="208"/>
      <c r="JUA5" s="208"/>
      <c r="JUB5" s="208"/>
      <c r="JUC5" s="208"/>
      <c r="JUD5" s="208"/>
      <c r="JUE5" s="208"/>
      <c r="JUF5" s="208"/>
      <c r="JUG5" s="208"/>
      <c r="JUH5" s="208"/>
      <c r="JUI5" s="208"/>
      <c r="JUJ5" s="208"/>
      <c r="JUK5" s="208"/>
      <c r="JUL5" s="208"/>
      <c r="JUM5" s="208"/>
      <c r="JUN5" s="208"/>
      <c r="JUO5" s="208"/>
      <c r="JUP5" s="208"/>
      <c r="JUQ5" s="208"/>
      <c r="JUR5" s="208"/>
      <c r="JUS5" s="208"/>
      <c r="JUT5" s="208"/>
      <c r="JUU5" s="208"/>
      <c r="JUV5" s="208"/>
      <c r="JUW5" s="208"/>
      <c r="JUX5" s="208"/>
      <c r="JUY5" s="208"/>
      <c r="JUZ5" s="208"/>
      <c r="JVA5" s="208"/>
      <c r="JVB5" s="208"/>
      <c r="JVC5" s="208"/>
      <c r="JVD5" s="208"/>
      <c r="JVE5" s="208"/>
      <c r="JVF5" s="208"/>
      <c r="JVG5" s="208"/>
      <c r="JVH5" s="208"/>
      <c r="JVI5" s="208"/>
      <c r="JVJ5" s="208"/>
      <c r="JVK5" s="208"/>
      <c r="JVL5" s="208"/>
      <c r="JVM5" s="208"/>
      <c r="JVN5" s="208"/>
      <c r="JVO5" s="208"/>
      <c r="JVP5" s="208"/>
      <c r="JVQ5" s="208"/>
      <c r="JVR5" s="208"/>
      <c r="JVS5" s="208"/>
      <c r="JVT5" s="208"/>
      <c r="JVU5" s="208"/>
      <c r="JVV5" s="208"/>
      <c r="JVW5" s="208"/>
      <c r="JVX5" s="208"/>
      <c r="JVY5" s="208"/>
      <c r="JVZ5" s="208"/>
      <c r="JWA5" s="208"/>
      <c r="JWB5" s="208"/>
      <c r="JWC5" s="208"/>
      <c r="JWD5" s="208"/>
      <c r="JWE5" s="208"/>
      <c r="JWF5" s="208"/>
      <c r="JWG5" s="208"/>
      <c r="JWH5" s="208"/>
      <c r="JWI5" s="208"/>
      <c r="JWJ5" s="208"/>
      <c r="JWK5" s="208"/>
      <c r="JWL5" s="208"/>
      <c r="JWM5" s="208"/>
      <c r="JWN5" s="208"/>
      <c r="JWO5" s="208"/>
      <c r="JWP5" s="208"/>
      <c r="JWQ5" s="208"/>
      <c r="JWR5" s="208"/>
      <c r="JWS5" s="208"/>
      <c r="JWT5" s="208"/>
      <c r="JWU5" s="208"/>
      <c r="JWV5" s="208"/>
      <c r="JWW5" s="208"/>
      <c r="JWX5" s="208"/>
      <c r="JWY5" s="208"/>
      <c r="JWZ5" s="208"/>
      <c r="JXA5" s="208"/>
      <c r="JXB5" s="208"/>
      <c r="JXC5" s="208"/>
      <c r="JXD5" s="208"/>
      <c r="JXE5" s="208"/>
      <c r="JXF5" s="208"/>
      <c r="JXG5" s="208"/>
      <c r="JXH5" s="208"/>
      <c r="JXI5" s="208"/>
      <c r="JXJ5" s="208"/>
      <c r="JXK5" s="208"/>
      <c r="JXL5" s="208"/>
      <c r="JXM5" s="208"/>
      <c r="JXN5" s="208"/>
      <c r="JXO5" s="208"/>
      <c r="JXP5" s="208"/>
      <c r="JXQ5" s="208"/>
      <c r="JXR5" s="208"/>
      <c r="JXS5" s="208"/>
      <c r="JXT5" s="208"/>
      <c r="JXU5" s="208"/>
      <c r="JXV5" s="208"/>
      <c r="JXW5" s="208"/>
      <c r="JXX5" s="208"/>
      <c r="JXY5" s="208"/>
      <c r="JXZ5" s="208"/>
      <c r="JYA5" s="208"/>
      <c r="JYB5" s="208"/>
      <c r="JYC5" s="208"/>
      <c r="JYD5" s="208"/>
      <c r="JYE5" s="208"/>
      <c r="JYF5" s="208"/>
      <c r="JYG5" s="208"/>
      <c r="JYH5" s="208"/>
      <c r="JYI5" s="208"/>
      <c r="JYJ5" s="208"/>
      <c r="JYK5" s="208"/>
      <c r="JYL5" s="208"/>
      <c r="JYM5" s="208"/>
      <c r="JYN5" s="208"/>
      <c r="JYO5" s="208"/>
      <c r="JYP5" s="208"/>
      <c r="JYQ5" s="208"/>
      <c r="JYR5" s="208"/>
      <c r="JYS5" s="208"/>
      <c r="JYT5" s="208"/>
      <c r="JYU5" s="208"/>
      <c r="JYV5" s="208"/>
      <c r="JYW5" s="208"/>
      <c r="JYX5" s="208"/>
      <c r="JYY5" s="208"/>
      <c r="JYZ5" s="208"/>
      <c r="JZA5" s="208"/>
      <c r="JZB5" s="208"/>
      <c r="JZC5" s="208"/>
      <c r="JZD5" s="208"/>
      <c r="JZE5" s="208"/>
      <c r="JZF5" s="208"/>
      <c r="JZG5" s="208"/>
      <c r="JZH5" s="208"/>
      <c r="JZI5" s="208"/>
      <c r="JZJ5" s="208"/>
      <c r="JZK5" s="208"/>
      <c r="JZL5" s="208"/>
      <c r="JZM5" s="208"/>
      <c r="JZN5" s="208"/>
      <c r="JZO5" s="208"/>
      <c r="JZP5" s="208"/>
      <c r="JZQ5" s="208"/>
      <c r="JZR5" s="208"/>
      <c r="JZS5" s="208"/>
      <c r="JZT5" s="208"/>
      <c r="JZU5" s="208"/>
      <c r="JZV5" s="208"/>
      <c r="JZW5" s="208"/>
      <c r="JZX5" s="208"/>
      <c r="JZY5" s="208"/>
      <c r="JZZ5" s="208"/>
      <c r="KAA5" s="208"/>
      <c r="KAB5" s="208"/>
      <c r="KAC5" s="208"/>
      <c r="KAD5" s="208"/>
      <c r="KAE5" s="208"/>
      <c r="KAF5" s="208"/>
      <c r="KAG5" s="208"/>
      <c r="KAH5" s="208"/>
      <c r="KAI5" s="208"/>
      <c r="KAJ5" s="208"/>
      <c r="KAK5" s="208"/>
      <c r="KAL5" s="208"/>
      <c r="KAM5" s="208"/>
      <c r="KAN5" s="208"/>
      <c r="KAO5" s="208"/>
      <c r="KAP5" s="208"/>
      <c r="KAQ5" s="208"/>
      <c r="KAR5" s="208"/>
      <c r="KAS5" s="208"/>
      <c r="KAT5" s="208"/>
      <c r="KAU5" s="208"/>
      <c r="KAV5" s="208"/>
      <c r="KAW5" s="208"/>
      <c r="KAX5" s="208"/>
      <c r="KAY5" s="208"/>
      <c r="KAZ5" s="208"/>
      <c r="KBA5" s="208"/>
      <c r="KBB5" s="208"/>
      <c r="KBC5" s="208"/>
      <c r="KBD5" s="208"/>
      <c r="KBE5" s="208"/>
      <c r="KBF5" s="208"/>
      <c r="KBG5" s="208"/>
      <c r="KBH5" s="208"/>
      <c r="KBI5" s="208"/>
      <c r="KBJ5" s="208"/>
      <c r="KBK5" s="208"/>
      <c r="KBL5" s="208"/>
      <c r="KBM5" s="208"/>
      <c r="KBN5" s="208"/>
      <c r="KBO5" s="208"/>
      <c r="KBP5" s="208"/>
      <c r="KBQ5" s="208"/>
      <c r="KBR5" s="208"/>
      <c r="KBS5" s="208"/>
      <c r="KBT5" s="208"/>
      <c r="KBU5" s="208"/>
      <c r="KBV5" s="208"/>
      <c r="KBW5" s="208"/>
      <c r="KBX5" s="208"/>
      <c r="KBY5" s="208"/>
      <c r="KBZ5" s="208"/>
      <c r="KCA5" s="208"/>
      <c r="KCB5" s="208"/>
      <c r="KCC5" s="208"/>
      <c r="KCD5" s="208"/>
      <c r="KCE5" s="208"/>
      <c r="KCF5" s="208"/>
      <c r="KCG5" s="208"/>
      <c r="KCH5" s="208"/>
      <c r="KCI5" s="208"/>
      <c r="KCJ5" s="208"/>
      <c r="KCK5" s="208"/>
      <c r="KCL5" s="208"/>
      <c r="KCM5" s="208"/>
      <c r="KCN5" s="208"/>
      <c r="KCO5" s="208"/>
      <c r="KCP5" s="208"/>
      <c r="KCQ5" s="208"/>
      <c r="KCR5" s="208"/>
      <c r="KCS5" s="208"/>
      <c r="KCT5" s="208"/>
      <c r="KCU5" s="208"/>
      <c r="KCV5" s="208"/>
      <c r="KCW5" s="208"/>
      <c r="KCX5" s="208"/>
      <c r="KCY5" s="208"/>
      <c r="KCZ5" s="208"/>
      <c r="KDA5" s="208"/>
      <c r="KDB5" s="208"/>
      <c r="KDC5" s="208"/>
      <c r="KDD5" s="208"/>
      <c r="KDE5" s="208"/>
      <c r="KDF5" s="208"/>
      <c r="KDG5" s="208"/>
      <c r="KDH5" s="208"/>
      <c r="KDI5" s="208"/>
      <c r="KDJ5" s="208"/>
      <c r="KDK5" s="208"/>
      <c r="KDL5" s="208"/>
      <c r="KDM5" s="208"/>
      <c r="KDN5" s="208"/>
      <c r="KDO5" s="208"/>
      <c r="KDP5" s="208"/>
      <c r="KDQ5" s="208"/>
      <c r="KDR5" s="208"/>
      <c r="KDS5" s="208"/>
      <c r="KDT5" s="208"/>
      <c r="KDU5" s="208"/>
      <c r="KDV5" s="208"/>
      <c r="KDW5" s="208"/>
      <c r="KDX5" s="208"/>
      <c r="KDY5" s="208"/>
      <c r="KDZ5" s="208"/>
      <c r="KEA5" s="208"/>
      <c r="KEB5" s="208"/>
      <c r="KEC5" s="208"/>
      <c r="KED5" s="208"/>
      <c r="KEE5" s="208"/>
      <c r="KEF5" s="208"/>
      <c r="KEG5" s="208"/>
      <c r="KEH5" s="208"/>
      <c r="KEI5" s="208"/>
      <c r="KEJ5" s="208"/>
      <c r="KEK5" s="208"/>
      <c r="KEL5" s="208"/>
      <c r="KEM5" s="208"/>
      <c r="KEN5" s="208"/>
      <c r="KEO5" s="208"/>
      <c r="KEP5" s="208"/>
      <c r="KEQ5" s="208"/>
      <c r="KER5" s="208"/>
      <c r="KES5" s="208"/>
      <c r="KET5" s="208"/>
      <c r="KEU5" s="208"/>
      <c r="KEV5" s="208"/>
      <c r="KEW5" s="208"/>
      <c r="KEX5" s="208"/>
      <c r="KEY5" s="208"/>
      <c r="KEZ5" s="208"/>
      <c r="KFA5" s="208"/>
      <c r="KFB5" s="208"/>
      <c r="KFC5" s="208"/>
      <c r="KFD5" s="208"/>
      <c r="KFE5" s="208"/>
      <c r="KFF5" s="208"/>
      <c r="KFG5" s="208"/>
      <c r="KFH5" s="208"/>
      <c r="KFI5" s="208"/>
      <c r="KFJ5" s="208"/>
      <c r="KFK5" s="208"/>
      <c r="KFL5" s="208"/>
      <c r="KFM5" s="208"/>
      <c r="KFN5" s="208"/>
      <c r="KFO5" s="208"/>
      <c r="KFP5" s="208"/>
      <c r="KFQ5" s="208"/>
      <c r="KFR5" s="208"/>
      <c r="KFS5" s="208"/>
      <c r="KFT5" s="208"/>
      <c r="KFU5" s="208"/>
      <c r="KFV5" s="208"/>
      <c r="KFW5" s="208"/>
      <c r="KFX5" s="208"/>
      <c r="KFY5" s="208"/>
      <c r="KFZ5" s="208"/>
      <c r="KGA5" s="208"/>
      <c r="KGB5" s="208"/>
      <c r="KGC5" s="208"/>
      <c r="KGD5" s="208"/>
      <c r="KGE5" s="208"/>
      <c r="KGF5" s="208"/>
      <c r="KGG5" s="208"/>
      <c r="KGH5" s="208"/>
      <c r="KGI5" s="208"/>
      <c r="KGJ5" s="208"/>
      <c r="KGK5" s="208"/>
      <c r="KGL5" s="208"/>
      <c r="KGM5" s="208"/>
      <c r="KGN5" s="208"/>
      <c r="KGO5" s="208"/>
      <c r="KGP5" s="208"/>
      <c r="KGQ5" s="208"/>
      <c r="KGR5" s="208"/>
      <c r="KGS5" s="208"/>
      <c r="KGT5" s="208"/>
      <c r="KGU5" s="208"/>
      <c r="KGV5" s="208"/>
      <c r="KGW5" s="208"/>
      <c r="KGX5" s="208"/>
      <c r="KGY5" s="208"/>
      <c r="KGZ5" s="208"/>
      <c r="KHA5" s="208"/>
      <c r="KHB5" s="208"/>
      <c r="KHC5" s="208"/>
      <c r="KHD5" s="208"/>
      <c r="KHE5" s="208"/>
      <c r="KHF5" s="208"/>
      <c r="KHG5" s="208"/>
      <c r="KHH5" s="208"/>
      <c r="KHI5" s="208"/>
      <c r="KHJ5" s="208"/>
      <c r="KHK5" s="208"/>
      <c r="KHL5" s="208"/>
      <c r="KHM5" s="208"/>
      <c r="KHN5" s="208"/>
      <c r="KHO5" s="208"/>
      <c r="KHP5" s="208"/>
      <c r="KHQ5" s="208"/>
      <c r="KHR5" s="208"/>
      <c r="KHS5" s="208"/>
      <c r="KHT5" s="208"/>
      <c r="KHU5" s="208"/>
      <c r="KHV5" s="208"/>
      <c r="KHW5" s="208"/>
      <c r="KHX5" s="208"/>
      <c r="KHY5" s="208"/>
      <c r="KHZ5" s="208"/>
      <c r="KIA5" s="208"/>
      <c r="KIB5" s="208"/>
      <c r="KIC5" s="208"/>
      <c r="KID5" s="208"/>
      <c r="KIE5" s="208"/>
      <c r="KIF5" s="208"/>
      <c r="KIG5" s="208"/>
      <c r="KIH5" s="208"/>
      <c r="KII5" s="208"/>
      <c r="KIJ5" s="208"/>
      <c r="KIK5" s="208"/>
      <c r="KIL5" s="208"/>
      <c r="KIM5" s="208"/>
      <c r="KIN5" s="208"/>
      <c r="KIO5" s="208"/>
      <c r="KIP5" s="208"/>
      <c r="KIQ5" s="208"/>
      <c r="KIR5" s="208"/>
      <c r="KIS5" s="208"/>
      <c r="KIT5" s="208"/>
      <c r="KIU5" s="208"/>
      <c r="KIV5" s="208"/>
      <c r="KIW5" s="208"/>
      <c r="KIX5" s="208"/>
      <c r="KIY5" s="208"/>
      <c r="KIZ5" s="208"/>
      <c r="KJA5" s="208"/>
      <c r="KJB5" s="208"/>
      <c r="KJC5" s="208"/>
      <c r="KJD5" s="208"/>
      <c r="KJE5" s="208"/>
      <c r="KJF5" s="208"/>
      <c r="KJG5" s="208"/>
      <c r="KJH5" s="208"/>
      <c r="KJI5" s="208"/>
      <c r="KJJ5" s="208"/>
      <c r="KJK5" s="208"/>
      <c r="KJL5" s="208"/>
      <c r="KJM5" s="208"/>
      <c r="KJN5" s="208"/>
      <c r="KJO5" s="208"/>
      <c r="KJP5" s="208"/>
      <c r="KJQ5" s="208"/>
      <c r="KJR5" s="208"/>
      <c r="KJS5" s="208"/>
      <c r="KJT5" s="208"/>
      <c r="KJU5" s="208"/>
      <c r="KJV5" s="208"/>
      <c r="KJW5" s="208"/>
      <c r="KJX5" s="208"/>
      <c r="KJY5" s="208"/>
      <c r="KJZ5" s="208"/>
      <c r="KKA5" s="208"/>
      <c r="KKB5" s="208"/>
      <c r="KKC5" s="208"/>
      <c r="KKD5" s="208"/>
      <c r="KKE5" s="208"/>
      <c r="KKF5" s="208"/>
      <c r="KKG5" s="208"/>
      <c r="KKH5" s="208"/>
      <c r="KKI5" s="208"/>
      <c r="KKJ5" s="208"/>
      <c r="KKK5" s="208"/>
      <c r="KKL5" s="208"/>
      <c r="KKM5" s="208"/>
      <c r="KKN5" s="208"/>
      <c r="KKO5" s="208"/>
      <c r="KKP5" s="208"/>
      <c r="KKQ5" s="208"/>
      <c r="KKR5" s="208"/>
      <c r="KKS5" s="208"/>
      <c r="KKT5" s="208"/>
      <c r="KKU5" s="208"/>
      <c r="KKV5" s="208"/>
      <c r="KKW5" s="208"/>
      <c r="KKX5" s="208"/>
      <c r="KKY5" s="208"/>
      <c r="KKZ5" s="208"/>
      <c r="KLA5" s="208"/>
      <c r="KLB5" s="208"/>
      <c r="KLC5" s="208"/>
      <c r="KLD5" s="208"/>
      <c r="KLE5" s="208"/>
      <c r="KLF5" s="208"/>
      <c r="KLG5" s="208"/>
      <c r="KLH5" s="208"/>
      <c r="KLI5" s="208"/>
      <c r="KLJ5" s="208"/>
      <c r="KLK5" s="208"/>
      <c r="KLL5" s="208"/>
      <c r="KLM5" s="208"/>
      <c r="KLN5" s="208"/>
      <c r="KLO5" s="208"/>
      <c r="KLP5" s="208"/>
      <c r="KLQ5" s="208"/>
      <c r="KLR5" s="208"/>
      <c r="KLS5" s="208"/>
      <c r="KLT5" s="208"/>
      <c r="KLU5" s="208"/>
      <c r="KLV5" s="208"/>
      <c r="KLW5" s="208"/>
      <c r="KLX5" s="208"/>
      <c r="KLY5" s="208"/>
      <c r="KLZ5" s="208"/>
      <c r="KMA5" s="208"/>
      <c r="KMB5" s="208"/>
      <c r="KMC5" s="208"/>
      <c r="KMD5" s="208"/>
      <c r="KME5" s="208"/>
      <c r="KMF5" s="208"/>
      <c r="KMG5" s="208"/>
      <c r="KMH5" s="208"/>
      <c r="KMI5" s="208"/>
      <c r="KMJ5" s="208"/>
      <c r="KMK5" s="208"/>
      <c r="KML5" s="208"/>
      <c r="KMM5" s="208"/>
      <c r="KMN5" s="208"/>
      <c r="KMO5" s="208"/>
      <c r="KMP5" s="208"/>
      <c r="KMQ5" s="208"/>
      <c r="KMR5" s="208"/>
      <c r="KMS5" s="208"/>
      <c r="KMT5" s="208"/>
      <c r="KMU5" s="208"/>
      <c r="KMV5" s="208"/>
      <c r="KMW5" s="208"/>
      <c r="KMX5" s="208"/>
      <c r="KMY5" s="208"/>
      <c r="KMZ5" s="208"/>
      <c r="KNA5" s="208"/>
      <c r="KNB5" s="208"/>
      <c r="KNC5" s="208"/>
      <c r="KND5" s="208"/>
      <c r="KNE5" s="208"/>
      <c r="KNF5" s="208"/>
      <c r="KNG5" s="208"/>
      <c r="KNH5" s="208"/>
      <c r="KNI5" s="208"/>
      <c r="KNJ5" s="208"/>
      <c r="KNK5" s="208"/>
      <c r="KNL5" s="208"/>
      <c r="KNM5" s="208"/>
      <c r="KNN5" s="208"/>
      <c r="KNO5" s="208"/>
      <c r="KNP5" s="208"/>
      <c r="KNQ5" s="208"/>
      <c r="KNR5" s="208"/>
      <c r="KNS5" s="208"/>
      <c r="KNT5" s="208"/>
      <c r="KNU5" s="208"/>
      <c r="KNV5" s="208"/>
      <c r="KNW5" s="208"/>
      <c r="KNX5" s="208"/>
      <c r="KNY5" s="208"/>
      <c r="KNZ5" s="208"/>
      <c r="KOA5" s="208"/>
      <c r="KOB5" s="208"/>
      <c r="KOC5" s="208"/>
      <c r="KOD5" s="208"/>
      <c r="KOE5" s="208"/>
      <c r="KOF5" s="208"/>
      <c r="KOG5" s="208"/>
      <c r="KOH5" s="208"/>
      <c r="KOI5" s="208"/>
      <c r="KOJ5" s="208"/>
      <c r="KOK5" s="208"/>
      <c r="KOL5" s="208"/>
      <c r="KOM5" s="208"/>
      <c r="KON5" s="208"/>
      <c r="KOO5" s="208"/>
      <c r="KOP5" s="208"/>
      <c r="KOQ5" s="208"/>
      <c r="KOR5" s="208"/>
      <c r="KOS5" s="208"/>
      <c r="KOT5" s="208"/>
      <c r="KOU5" s="208"/>
      <c r="KOV5" s="208"/>
      <c r="KOW5" s="208"/>
      <c r="KOX5" s="208"/>
      <c r="KOY5" s="208"/>
      <c r="KOZ5" s="208"/>
      <c r="KPA5" s="208"/>
      <c r="KPB5" s="208"/>
      <c r="KPC5" s="208"/>
      <c r="KPD5" s="208"/>
      <c r="KPE5" s="208"/>
      <c r="KPF5" s="208"/>
      <c r="KPG5" s="208"/>
      <c r="KPH5" s="208"/>
      <c r="KPI5" s="208"/>
      <c r="KPJ5" s="208"/>
      <c r="KPK5" s="208"/>
      <c r="KPL5" s="208"/>
      <c r="KPM5" s="208"/>
      <c r="KPN5" s="208"/>
      <c r="KPO5" s="208"/>
      <c r="KPP5" s="208"/>
      <c r="KPQ5" s="208"/>
      <c r="KPR5" s="208"/>
      <c r="KPS5" s="208"/>
      <c r="KPT5" s="208"/>
      <c r="KPU5" s="208"/>
      <c r="KPV5" s="208"/>
      <c r="KPW5" s="208"/>
      <c r="KPX5" s="208"/>
      <c r="KPY5" s="208"/>
      <c r="KPZ5" s="208"/>
      <c r="KQA5" s="208"/>
      <c r="KQB5" s="208"/>
      <c r="KQC5" s="208"/>
      <c r="KQD5" s="208"/>
      <c r="KQE5" s="208"/>
      <c r="KQF5" s="208"/>
      <c r="KQG5" s="208"/>
      <c r="KQH5" s="208"/>
      <c r="KQI5" s="208"/>
      <c r="KQJ5" s="208"/>
      <c r="KQK5" s="208"/>
      <c r="KQL5" s="208"/>
      <c r="KQM5" s="208"/>
      <c r="KQN5" s="208"/>
      <c r="KQO5" s="208"/>
      <c r="KQP5" s="208"/>
      <c r="KQQ5" s="208"/>
      <c r="KQR5" s="208"/>
      <c r="KQS5" s="208"/>
      <c r="KQT5" s="208"/>
      <c r="KQU5" s="208"/>
      <c r="KQV5" s="208"/>
      <c r="KQW5" s="208"/>
      <c r="KQX5" s="208"/>
      <c r="KQY5" s="208"/>
      <c r="KQZ5" s="208"/>
      <c r="KRA5" s="208"/>
      <c r="KRB5" s="208"/>
      <c r="KRC5" s="208"/>
      <c r="KRD5" s="208"/>
      <c r="KRE5" s="208"/>
      <c r="KRF5" s="208"/>
      <c r="KRG5" s="208"/>
      <c r="KRH5" s="208"/>
      <c r="KRI5" s="208"/>
      <c r="KRJ5" s="208"/>
      <c r="KRK5" s="208"/>
      <c r="KRL5" s="208"/>
      <c r="KRM5" s="208"/>
      <c r="KRN5" s="208"/>
      <c r="KRO5" s="208"/>
      <c r="KRP5" s="208"/>
      <c r="KRQ5" s="208"/>
      <c r="KRR5" s="208"/>
      <c r="KRS5" s="208"/>
      <c r="KRT5" s="208"/>
      <c r="KRU5" s="208"/>
      <c r="KRV5" s="208"/>
      <c r="KRW5" s="208"/>
      <c r="KRX5" s="208"/>
      <c r="KRY5" s="208"/>
      <c r="KRZ5" s="208"/>
      <c r="KSA5" s="208"/>
      <c r="KSB5" s="208"/>
      <c r="KSC5" s="208"/>
      <c r="KSD5" s="208"/>
      <c r="KSE5" s="208"/>
      <c r="KSF5" s="208"/>
      <c r="KSG5" s="208"/>
      <c r="KSH5" s="208"/>
      <c r="KSI5" s="208"/>
      <c r="KSJ5" s="208"/>
      <c r="KSK5" s="208"/>
      <c r="KSL5" s="208"/>
      <c r="KSM5" s="208"/>
      <c r="KSN5" s="208"/>
      <c r="KSO5" s="208"/>
      <c r="KSP5" s="208"/>
      <c r="KSQ5" s="208"/>
      <c r="KSR5" s="208"/>
      <c r="KSS5" s="208"/>
      <c r="KST5" s="208"/>
      <c r="KSU5" s="208"/>
      <c r="KSV5" s="208"/>
      <c r="KSW5" s="208"/>
      <c r="KSX5" s="208"/>
      <c r="KSY5" s="208"/>
      <c r="KSZ5" s="208"/>
      <c r="KTA5" s="208"/>
      <c r="KTB5" s="208"/>
      <c r="KTC5" s="208"/>
      <c r="KTD5" s="208"/>
      <c r="KTE5" s="208"/>
      <c r="KTF5" s="208"/>
      <c r="KTG5" s="208"/>
      <c r="KTH5" s="208"/>
      <c r="KTI5" s="208"/>
      <c r="KTJ5" s="208"/>
      <c r="KTK5" s="208"/>
      <c r="KTL5" s="208"/>
      <c r="KTM5" s="208"/>
      <c r="KTN5" s="208"/>
      <c r="KTO5" s="208"/>
      <c r="KTP5" s="208"/>
      <c r="KTQ5" s="208"/>
      <c r="KTR5" s="208"/>
      <c r="KTS5" s="208"/>
      <c r="KTT5" s="208"/>
      <c r="KTU5" s="208"/>
      <c r="KTV5" s="208"/>
      <c r="KTW5" s="208"/>
      <c r="KTX5" s="208"/>
      <c r="KTY5" s="208"/>
      <c r="KTZ5" s="208"/>
      <c r="KUA5" s="208"/>
      <c r="KUB5" s="208"/>
      <c r="KUC5" s="208"/>
      <c r="KUD5" s="208"/>
      <c r="KUE5" s="208"/>
      <c r="KUF5" s="208"/>
      <c r="KUG5" s="208"/>
      <c r="KUH5" s="208"/>
      <c r="KUI5" s="208"/>
      <c r="KUJ5" s="208"/>
      <c r="KUK5" s="208"/>
      <c r="KUL5" s="208"/>
      <c r="KUM5" s="208"/>
      <c r="KUN5" s="208"/>
      <c r="KUO5" s="208"/>
      <c r="KUP5" s="208"/>
      <c r="KUQ5" s="208"/>
      <c r="KUR5" s="208"/>
      <c r="KUS5" s="208"/>
      <c r="KUT5" s="208"/>
      <c r="KUU5" s="208"/>
      <c r="KUV5" s="208"/>
      <c r="KUW5" s="208"/>
      <c r="KUX5" s="208"/>
      <c r="KUY5" s="208"/>
      <c r="KUZ5" s="208"/>
      <c r="KVA5" s="208"/>
      <c r="KVB5" s="208"/>
      <c r="KVC5" s="208"/>
      <c r="KVD5" s="208"/>
      <c r="KVE5" s="208"/>
      <c r="KVF5" s="208"/>
      <c r="KVG5" s="208"/>
      <c r="KVH5" s="208"/>
      <c r="KVI5" s="208"/>
      <c r="KVJ5" s="208"/>
      <c r="KVK5" s="208"/>
      <c r="KVL5" s="208"/>
      <c r="KVM5" s="208"/>
      <c r="KVN5" s="208"/>
      <c r="KVO5" s="208"/>
      <c r="KVP5" s="208"/>
      <c r="KVQ5" s="208"/>
      <c r="KVR5" s="208"/>
      <c r="KVS5" s="208"/>
      <c r="KVT5" s="208"/>
      <c r="KVU5" s="208"/>
      <c r="KVV5" s="208"/>
      <c r="KVW5" s="208"/>
      <c r="KVX5" s="208"/>
      <c r="KVY5" s="208"/>
      <c r="KVZ5" s="208"/>
      <c r="KWA5" s="208"/>
      <c r="KWB5" s="208"/>
      <c r="KWC5" s="208"/>
      <c r="KWD5" s="208"/>
      <c r="KWE5" s="208"/>
      <c r="KWF5" s="208"/>
      <c r="KWG5" s="208"/>
      <c r="KWH5" s="208"/>
      <c r="KWI5" s="208"/>
      <c r="KWJ5" s="208"/>
      <c r="KWK5" s="208"/>
      <c r="KWL5" s="208"/>
      <c r="KWM5" s="208"/>
      <c r="KWN5" s="208"/>
      <c r="KWO5" s="208"/>
      <c r="KWP5" s="208"/>
      <c r="KWQ5" s="208"/>
      <c r="KWR5" s="208"/>
      <c r="KWS5" s="208"/>
      <c r="KWT5" s="208"/>
      <c r="KWU5" s="208"/>
      <c r="KWV5" s="208"/>
      <c r="KWW5" s="208"/>
      <c r="KWX5" s="208"/>
      <c r="KWY5" s="208"/>
      <c r="KWZ5" s="208"/>
      <c r="KXA5" s="208"/>
      <c r="KXB5" s="208"/>
      <c r="KXC5" s="208"/>
      <c r="KXD5" s="208"/>
      <c r="KXE5" s="208"/>
      <c r="KXF5" s="208"/>
      <c r="KXG5" s="208"/>
      <c r="KXH5" s="208"/>
      <c r="KXI5" s="208"/>
      <c r="KXJ5" s="208"/>
      <c r="KXK5" s="208"/>
      <c r="KXL5" s="208"/>
      <c r="KXM5" s="208"/>
      <c r="KXN5" s="208"/>
      <c r="KXO5" s="208"/>
      <c r="KXP5" s="208"/>
      <c r="KXQ5" s="208"/>
      <c r="KXR5" s="208"/>
      <c r="KXS5" s="208"/>
      <c r="KXT5" s="208"/>
      <c r="KXU5" s="208"/>
      <c r="KXV5" s="208"/>
      <c r="KXW5" s="208"/>
      <c r="KXX5" s="208"/>
      <c r="KXY5" s="208"/>
      <c r="KXZ5" s="208"/>
      <c r="KYA5" s="208"/>
      <c r="KYB5" s="208"/>
      <c r="KYC5" s="208"/>
      <c r="KYD5" s="208"/>
      <c r="KYE5" s="208"/>
      <c r="KYF5" s="208"/>
      <c r="KYG5" s="208"/>
      <c r="KYH5" s="208"/>
      <c r="KYI5" s="208"/>
      <c r="KYJ5" s="208"/>
      <c r="KYK5" s="208"/>
      <c r="KYL5" s="208"/>
      <c r="KYM5" s="208"/>
      <c r="KYN5" s="208"/>
      <c r="KYO5" s="208"/>
      <c r="KYP5" s="208"/>
      <c r="KYQ5" s="208"/>
      <c r="KYR5" s="208"/>
      <c r="KYS5" s="208"/>
      <c r="KYT5" s="208"/>
      <c r="KYU5" s="208"/>
      <c r="KYV5" s="208"/>
      <c r="KYW5" s="208"/>
      <c r="KYX5" s="208"/>
      <c r="KYY5" s="208"/>
      <c r="KYZ5" s="208"/>
      <c r="KZA5" s="208"/>
      <c r="KZB5" s="208"/>
      <c r="KZC5" s="208"/>
      <c r="KZD5" s="208"/>
      <c r="KZE5" s="208"/>
      <c r="KZF5" s="208"/>
      <c r="KZG5" s="208"/>
      <c r="KZH5" s="208"/>
      <c r="KZI5" s="208"/>
      <c r="KZJ5" s="208"/>
      <c r="KZK5" s="208"/>
      <c r="KZL5" s="208"/>
      <c r="KZM5" s="208"/>
      <c r="KZN5" s="208"/>
      <c r="KZO5" s="208"/>
      <c r="KZP5" s="208"/>
      <c r="KZQ5" s="208"/>
      <c r="KZR5" s="208"/>
      <c r="KZS5" s="208"/>
      <c r="KZT5" s="208"/>
      <c r="KZU5" s="208"/>
      <c r="KZV5" s="208"/>
      <c r="KZW5" s="208"/>
      <c r="KZX5" s="208"/>
      <c r="KZY5" s="208"/>
      <c r="KZZ5" s="208"/>
      <c r="LAA5" s="208"/>
      <c r="LAB5" s="208"/>
      <c r="LAC5" s="208"/>
      <c r="LAD5" s="208"/>
      <c r="LAE5" s="208"/>
      <c r="LAF5" s="208"/>
      <c r="LAG5" s="208"/>
      <c r="LAH5" s="208"/>
      <c r="LAI5" s="208"/>
      <c r="LAJ5" s="208"/>
      <c r="LAK5" s="208"/>
      <c r="LAL5" s="208"/>
      <c r="LAM5" s="208"/>
      <c r="LAN5" s="208"/>
      <c r="LAO5" s="208"/>
      <c r="LAP5" s="208"/>
      <c r="LAQ5" s="208"/>
      <c r="LAR5" s="208"/>
      <c r="LAS5" s="208"/>
      <c r="LAT5" s="208"/>
      <c r="LAU5" s="208"/>
      <c r="LAV5" s="208"/>
      <c r="LAW5" s="208"/>
      <c r="LAX5" s="208"/>
      <c r="LAY5" s="208"/>
      <c r="LAZ5" s="208"/>
      <c r="LBA5" s="208"/>
      <c r="LBB5" s="208"/>
      <c r="LBC5" s="208"/>
      <c r="LBD5" s="208"/>
      <c r="LBE5" s="208"/>
      <c r="LBF5" s="208"/>
      <c r="LBG5" s="208"/>
      <c r="LBH5" s="208"/>
      <c r="LBI5" s="208"/>
      <c r="LBJ5" s="208"/>
      <c r="LBK5" s="208"/>
      <c r="LBL5" s="208"/>
      <c r="LBM5" s="208"/>
      <c r="LBN5" s="208"/>
      <c r="LBO5" s="208"/>
      <c r="LBP5" s="208"/>
      <c r="LBQ5" s="208"/>
      <c r="LBR5" s="208"/>
      <c r="LBS5" s="208"/>
      <c r="LBT5" s="208"/>
      <c r="LBU5" s="208"/>
      <c r="LBV5" s="208"/>
      <c r="LBW5" s="208"/>
      <c r="LBX5" s="208"/>
      <c r="LBY5" s="208"/>
      <c r="LBZ5" s="208"/>
      <c r="LCA5" s="208"/>
      <c r="LCB5" s="208"/>
      <c r="LCC5" s="208"/>
      <c r="LCD5" s="208"/>
      <c r="LCE5" s="208"/>
      <c r="LCF5" s="208"/>
      <c r="LCG5" s="208"/>
      <c r="LCH5" s="208"/>
      <c r="LCI5" s="208"/>
      <c r="LCJ5" s="208"/>
      <c r="LCK5" s="208"/>
      <c r="LCL5" s="208"/>
      <c r="LCM5" s="208"/>
      <c r="LCN5" s="208"/>
      <c r="LCO5" s="208"/>
      <c r="LCP5" s="208"/>
      <c r="LCQ5" s="208"/>
      <c r="LCR5" s="208"/>
      <c r="LCS5" s="208"/>
      <c r="LCT5" s="208"/>
      <c r="LCU5" s="208"/>
      <c r="LCV5" s="208"/>
      <c r="LCW5" s="208"/>
      <c r="LCX5" s="208"/>
      <c r="LCY5" s="208"/>
      <c r="LCZ5" s="208"/>
      <c r="LDA5" s="208"/>
      <c r="LDB5" s="208"/>
      <c r="LDC5" s="208"/>
      <c r="LDD5" s="208"/>
      <c r="LDE5" s="208"/>
      <c r="LDF5" s="208"/>
      <c r="LDG5" s="208"/>
      <c r="LDH5" s="208"/>
      <c r="LDI5" s="208"/>
      <c r="LDJ5" s="208"/>
      <c r="LDK5" s="208"/>
      <c r="LDL5" s="208"/>
      <c r="LDM5" s="208"/>
      <c r="LDN5" s="208"/>
      <c r="LDO5" s="208"/>
      <c r="LDP5" s="208"/>
      <c r="LDQ5" s="208"/>
      <c r="LDR5" s="208"/>
      <c r="LDS5" s="208"/>
      <c r="LDT5" s="208"/>
      <c r="LDU5" s="208"/>
      <c r="LDV5" s="208"/>
      <c r="LDW5" s="208"/>
      <c r="LDX5" s="208"/>
      <c r="LDY5" s="208"/>
      <c r="LDZ5" s="208"/>
      <c r="LEA5" s="208"/>
      <c r="LEB5" s="208"/>
      <c r="LEC5" s="208"/>
      <c r="LED5" s="208"/>
      <c r="LEE5" s="208"/>
      <c r="LEF5" s="208"/>
      <c r="LEG5" s="208"/>
      <c r="LEH5" s="208"/>
      <c r="LEI5" s="208"/>
      <c r="LEJ5" s="208"/>
      <c r="LEK5" s="208"/>
      <c r="LEL5" s="208"/>
      <c r="LEM5" s="208"/>
      <c r="LEN5" s="208"/>
      <c r="LEO5" s="208"/>
      <c r="LEP5" s="208"/>
      <c r="LEQ5" s="208"/>
      <c r="LER5" s="208"/>
      <c r="LES5" s="208"/>
      <c r="LET5" s="208"/>
      <c r="LEU5" s="208"/>
      <c r="LEV5" s="208"/>
      <c r="LEW5" s="208"/>
      <c r="LEX5" s="208"/>
      <c r="LEY5" s="208"/>
      <c r="LEZ5" s="208"/>
      <c r="LFA5" s="208"/>
      <c r="LFB5" s="208"/>
      <c r="LFC5" s="208"/>
      <c r="LFD5" s="208"/>
      <c r="LFE5" s="208"/>
      <c r="LFF5" s="208"/>
      <c r="LFG5" s="208"/>
      <c r="LFH5" s="208"/>
      <c r="LFI5" s="208"/>
      <c r="LFJ5" s="208"/>
      <c r="LFK5" s="208"/>
      <c r="LFL5" s="208"/>
      <c r="LFM5" s="208"/>
      <c r="LFN5" s="208"/>
      <c r="LFO5" s="208"/>
      <c r="LFP5" s="208"/>
      <c r="LFQ5" s="208"/>
      <c r="LFR5" s="208"/>
      <c r="LFS5" s="208"/>
      <c r="LFT5" s="208"/>
      <c r="LFU5" s="208"/>
      <c r="LFV5" s="208"/>
      <c r="LFW5" s="208"/>
      <c r="LFX5" s="208"/>
      <c r="LFY5" s="208"/>
      <c r="LFZ5" s="208"/>
      <c r="LGA5" s="208"/>
      <c r="LGB5" s="208"/>
      <c r="LGC5" s="208"/>
      <c r="LGD5" s="208"/>
      <c r="LGE5" s="208"/>
      <c r="LGF5" s="208"/>
      <c r="LGG5" s="208"/>
      <c r="LGH5" s="208"/>
      <c r="LGI5" s="208"/>
      <c r="LGJ5" s="208"/>
      <c r="LGK5" s="208"/>
      <c r="LGL5" s="208"/>
      <c r="LGM5" s="208"/>
      <c r="LGN5" s="208"/>
      <c r="LGO5" s="208"/>
      <c r="LGP5" s="208"/>
      <c r="LGQ5" s="208"/>
      <c r="LGR5" s="208"/>
      <c r="LGS5" s="208"/>
      <c r="LGT5" s="208"/>
      <c r="LGU5" s="208"/>
      <c r="LGV5" s="208"/>
      <c r="LGW5" s="208"/>
      <c r="LGX5" s="208"/>
      <c r="LGY5" s="208"/>
      <c r="LGZ5" s="208"/>
      <c r="LHA5" s="208"/>
      <c r="LHB5" s="208"/>
      <c r="LHC5" s="208"/>
      <c r="LHD5" s="208"/>
      <c r="LHE5" s="208"/>
      <c r="LHF5" s="208"/>
      <c r="LHG5" s="208"/>
      <c r="LHH5" s="208"/>
      <c r="LHI5" s="208"/>
      <c r="LHJ5" s="208"/>
      <c r="LHK5" s="208"/>
      <c r="LHL5" s="208"/>
      <c r="LHM5" s="208"/>
      <c r="LHN5" s="208"/>
      <c r="LHO5" s="208"/>
      <c r="LHP5" s="208"/>
      <c r="LHQ5" s="208"/>
      <c r="LHR5" s="208"/>
      <c r="LHS5" s="208"/>
      <c r="LHT5" s="208"/>
      <c r="LHU5" s="208"/>
      <c r="LHV5" s="208"/>
      <c r="LHW5" s="208"/>
      <c r="LHX5" s="208"/>
      <c r="LHY5" s="208"/>
      <c r="LHZ5" s="208"/>
      <c r="LIA5" s="208"/>
      <c r="LIB5" s="208"/>
      <c r="LIC5" s="208"/>
      <c r="LID5" s="208"/>
      <c r="LIE5" s="208"/>
      <c r="LIF5" s="208"/>
      <c r="LIG5" s="208"/>
      <c r="LIH5" s="208"/>
      <c r="LII5" s="208"/>
      <c r="LIJ5" s="208"/>
      <c r="LIK5" s="208"/>
      <c r="LIL5" s="208"/>
      <c r="LIM5" s="208"/>
      <c r="LIN5" s="208"/>
      <c r="LIO5" s="208"/>
      <c r="LIP5" s="208"/>
      <c r="LIQ5" s="208"/>
      <c r="LIR5" s="208"/>
      <c r="LIS5" s="208"/>
      <c r="LIT5" s="208"/>
      <c r="LIU5" s="208"/>
      <c r="LIV5" s="208"/>
      <c r="LIW5" s="208"/>
      <c r="LIX5" s="208"/>
      <c r="LIY5" s="208"/>
      <c r="LIZ5" s="208"/>
      <c r="LJA5" s="208"/>
      <c r="LJB5" s="208"/>
      <c r="LJC5" s="208"/>
      <c r="LJD5" s="208"/>
      <c r="LJE5" s="208"/>
      <c r="LJF5" s="208"/>
      <c r="LJG5" s="208"/>
      <c r="LJH5" s="208"/>
      <c r="LJI5" s="208"/>
      <c r="LJJ5" s="208"/>
      <c r="LJK5" s="208"/>
      <c r="LJL5" s="208"/>
      <c r="LJM5" s="208"/>
      <c r="LJN5" s="208"/>
      <c r="LJO5" s="208"/>
      <c r="LJP5" s="208"/>
      <c r="LJQ5" s="208"/>
      <c r="LJR5" s="208"/>
      <c r="LJS5" s="208"/>
      <c r="LJT5" s="208"/>
      <c r="LJU5" s="208"/>
      <c r="LJV5" s="208"/>
      <c r="LJW5" s="208"/>
      <c r="LJX5" s="208"/>
      <c r="LJY5" s="208"/>
      <c r="LJZ5" s="208"/>
      <c r="LKA5" s="208"/>
      <c r="LKB5" s="208"/>
      <c r="LKC5" s="208"/>
      <c r="LKD5" s="208"/>
      <c r="LKE5" s="208"/>
      <c r="LKF5" s="208"/>
      <c r="LKG5" s="208"/>
      <c r="LKH5" s="208"/>
      <c r="LKI5" s="208"/>
      <c r="LKJ5" s="208"/>
      <c r="LKK5" s="208"/>
      <c r="LKL5" s="208"/>
      <c r="LKM5" s="208"/>
      <c r="LKN5" s="208"/>
      <c r="LKO5" s="208"/>
      <c r="LKP5" s="208"/>
      <c r="LKQ5" s="208"/>
      <c r="LKR5" s="208"/>
      <c r="LKS5" s="208"/>
      <c r="LKT5" s="208"/>
      <c r="LKU5" s="208"/>
      <c r="LKV5" s="208"/>
      <c r="LKW5" s="208"/>
      <c r="LKX5" s="208"/>
      <c r="LKY5" s="208"/>
      <c r="LKZ5" s="208"/>
      <c r="LLA5" s="208"/>
      <c r="LLB5" s="208"/>
      <c r="LLC5" s="208"/>
      <c r="LLD5" s="208"/>
      <c r="LLE5" s="208"/>
      <c r="LLF5" s="208"/>
      <c r="LLG5" s="208"/>
      <c r="LLH5" s="208"/>
      <c r="LLI5" s="208"/>
      <c r="LLJ5" s="208"/>
      <c r="LLK5" s="208"/>
      <c r="LLL5" s="208"/>
      <c r="LLM5" s="208"/>
      <c r="LLN5" s="208"/>
      <c r="LLO5" s="208"/>
      <c r="LLP5" s="208"/>
      <c r="LLQ5" s="208"/>
      <c r="LLR5" s="208"/>
      <c r="LLS5" s="208"/>
      <c r="LLT5" s="208"/>
      <c r="LLU5" s="208"/>
      <c r="LLV5" s="208"/>
      <c r="LLW5" s="208"/>
      <c r="LLX5" s="208"/>
      <c r="LLY5" s="208"/>
      <c r="LLZ5" s="208"/>
      <c r="LMA5" s="208"/>
      <c r="LMB5" s="208"/>
      <c r="LMC5" s="208"/>
      <c r="LMD5" s="208"/>
      <c r="LME5" s="208"/>
      <c r="LMF5" s="208"/>
      <c r="LMG5" s="208"/>
      <c r="LMH5" s="208"/>
      <c r="LMI5" s="208"/>
      <c r="LMJ5" s="208"/>
      <c r="LMK5" s="208"/>
      <c r="LML5" s="208"/>
      <c r="LMM5" s="208"/>
      <c r="LMN5" s="208"/>
      <c r="LMO5" s="208"/>
      <c r="LMP5" s="208"/>
      <c r="LMQ5" s="208"/>
      <c r="LMR5" s="208"/>
      <c r="LMS5" s="208"/>
      <c r="LMT5" s="208"/>
      <c r="LMU5" s="208"/>
      <c r="LMV5" s="208"/>
      <c r="LMW5" s="208"/>
      <c r="LMX5" s="208"/>
      <c r="LMY5" s="208"/>
      <c r="LMZ5" s="208"/>
      <c r="LNA5" s="208"/>
      <c r="LNB5" s="208"/>
      <c r="LNC5" s="208"/>
      <c r="LND5" s="208"/>
      <c r="LNE5" s="208"/>
      <c r="LNF5" s="208"/>
      <c r="LNG5" s="208"/>
      <c r="LNH5" s="208"/>
      <c r="LNI5" s="208"/>
      <c r="LNJ5" s="208"/>
      <c r="LNK5" s="208"/>
      <c r="LNL5" s="208"/>
      <c r="LNM5" s="208"/>
      <c r="LNN5" s="208"/>
      <c r="LNO5" s="208"/>
      <c r="LNP5" s="208"/>
      <c r="LNQ5" s="208"/>
      <c r="LNR5" s="208"/>
      <c r="LNS5" s="208"/>
      <c r="LNT5" s="208"/>
      <c r="LNU5" s="208"/>
      <c r="LNV5" s="208"/>
      <c r="LNW5" s="208"/>
      <c r="LNX5" s="208"/>
      <c r="LNY5" s="208"/>
      <c r="LNZ5" s="208"/>
      <c r="LOA5" s="208"/>
      <c r="LOB5" s="208"/>
      <c r="LOC5" s="208"/>
      <c r="LOD5" s="208"/>
      <c r="LOE5" s="208"/>
      <c r="LOF5" s="208"/>
      <c r="LOG5" s="208"/>
      <c r="LOH5" s="208"/>
      <c r="LOI5" s="208"/>
      <c r="LOJ5" s="208"/>
      <c r="LOK5" s="208"/>
      <c r="LOL5" s="208"/>
      <c r="LOM5" s="208"/>
      <c r="LON5" s="208"/>
      <c r="LOO5" s="208"/>
      <c r="LOP5" s="208"/>
      <c r="LOQ5" s="208"/>
      <c r="LOR5" s="208"/>
      <c r="LOS5" s="208"/>
      <c r="LOT5" s="208"/>
      <c r="LOU5" s="208"/>
      <c r="LOV5" s="208"/>
      <c r="LOW5" s="208"/>
      <c r="LOX5" s="208"/>
      <c r="LOY5" s="208"/>
      <c r="LOZ5" s="208"/>
      <c r="LPA5" s="208"/>
      <c r="LPB5" s="208"/>
      <c r="LPC5" s="208"/>
      <c r="LPD5" s="208"/>
      <c r="LPE5" s="208"/>
      <c r="LPF5" s="208"/>
      <c r="LPG5" s="208"/>
      <c r="LPH5" s="208"/>
      <c r="LPI5" s="208"/>
      <c r="LPJ5" s="208"/>
      <c r="LPK5" s="208"/>
      <c r="LPL5" s="208"/>
      <c r="LPM5" s="208"/>
      <c r="LPN5" s="208"/>
      <c r="LPO5" s="208"/>
      <c r="LPP5" s="208"/>
      <c r="LPQ5" s="208"/>
      <c r="LPR5" s="208"/>
      <c r="LPS5" s="208"/>
      <c r="LPT5" s="208"/>
      <c r="LPU5" s="208"/>
      <c r="LPV5" s="208"/>
      <c r="LPW5" s="208"/>
      <c r="LPX5" s="208"/>
      <c r="LPY5" s="208"/>
      <c r="LPZ5" s="208"/>
      <c r="LQA5" s="208"/>
      <c r="LQB5" s="208"/>
      <c r="LQC5" s="208"/>
      <c r="LQD5" s="208"/>
      <c r="LQE5" s="208"/>
      <c r="LQF5" s="208"/>
      <c r="LQG5" s="208"/>
      <c r="LQH5" s="208"/>
      <c r="LQI5" s="208"/>
      <c r="LQJ5" s="208"/>
      <c r="LQK5" s="208"/>
      <c r="LQL5" s="208"/>
      <c r="LQM5" s="208"/>
      <c r="LQN5" s="208"/>
      <c r="LQO5" s="208"/>
      <c r="LQP5" s="208"/>
      <c r="LQQ5" s="208"/>
      <c r="LQR5" s="208"/>
      <c r="LQS5" s="208"/>
      <c r="LQT5" s="208"/>
      <c r="LQU5" s="208"/>
      <c r="LQV5" s="208"/>
      <c r="LQW5" s="208"/>
      <c r="LQX5" s="208"/>
      <c r="LQY5" s="208"/>
      <c r="LQZ5" s="208"/>
      <c r="LRA5" s="208"/>
      <c r="LRB5" s="208"/>
      <c r="LRC5" s="208"/>
      <c r="LRD5" s="208"/>
      <c r="LRE5" s="208"/>
      <c r="LRF5" s="208"/>
      <c r="LRG5" s="208"/>
      <c r="LRH5" s="208"/>
      <c r="LRI5" s="208"/>
      <c r="LRJ5" s="208"/>
      <c r="LRK5" s="208"/>
      <c r="LRL5" s="208"/>
      <c r="LRM5" s="208"/>
      <c r="LRN5" s="208"/>
      <c r="LRO5" s="208"/>
      <c r="LRP5" s="208"/>
      <c r="LRQ5" s="208"/>
      <c r="LRR5" s="208"/>
      <c r="LRS5" s="208"/>
      <c r="LRT5" s="208"/>
      <c r="LRU5" s="208"/>
      <c r="LRV5" s="208"/>
      <c r="LRW5" s="208"/>
      <c r="LRX5" s="208"/>
      <c r="LRY5" s="208"/>
      <c r="LRZ5" s="208"/>
      <c r="LSA5" s="208"/>
      <c r="LSB5" s="208"/>
      <c r="LSC5" s="208"/>
      <c r="LSD5" s="208"/>
      <c r="LSE5" s="208"/>
      <c r="LSF5" s="208"/>
      <c r="LSG5" s="208"/>
      <c r="LSH5" s="208"/>
      <c r="LSI5" s="208"/>
      <c r="LSJ5" s="208"/>
      <c r="LSK5" s="208"/>
      <c r="LSL5" s="208"/>
      <c r="LSM5" s="208"/>
      <c r="LSN5" s="208"/>
      <c r="LSO5" s="208"/>
      <c r="LSP5" s="208"/>
      <c r="LSQ5" s="208"/>
      <c r="LSR5" s="208"/>
      <c r="LSS5" s="208"/>
      <c r="LST5" s="208"/>
      <c r="LSU5" s="208"/>
      <c r="LSV5" s="208"/>
      <c r="LSW5" s="208"/>
      <c r="LSX5" s="208"/>
      <c r="LSY5" s="208"/>
      <c r="LSZ5" s="208"/>
      <c r="LTA5" s="208"/>
      <c r="LTB5" s="208"/>
      <c r="LTC5" s="208"/>
      <c r="LTD5" s="208"/>
      <c r="LTE5" s="208"/>
      <c r="LTF5" s="208"/>
      <c r="LTG5" s="208"/>
      <c r="LTH5" s="208"/>
      <c r="LTI5" s="208"/>
      <c r="LTJ5" s="208"/>
      <c r="LTK5" s="208"/>
      <c r="LTL5" s="208"/>
      <c r="LTM5" s="208"/>
      <c r="LTN5" s="208"/>
      <c r="LTO5" s="208"/>
      <c r="LTP5" s="208"/>
      <c r="LTQ5" s="208"/>
      <c r="LTR5" s="208"/>
      <c r="LTS5" s="208"/>
      <c r="LTT5" s="208"/>
      <c r="LTU5" s="208"/>
      <c r="LTV5" s="208"/>
      <c r="LTW5" s="208"/>
      <c r="LTX5" s="208"/>
      <c r="LTY5" s="208"/>
      <c r="LTZ5" s="208"/>
      <c r="LUA5" s="208"/>
      <c r="LUB5" s="208"/>
      <c r="LUC5" s="208"/>
      <c r="LUD5" s="208"/>
      <c r="LUE5" s="208"/>
      <c r="LUF5" s="208"/>
      <c r="LUG5" s="208"/>
      <c r="LUH5" s="208"/>
      <c r="LUI5" s="208"/>
      <c r="LUJ5" s="208"/>
      <c r="LUK5" s="208"/>
      <c r="LUL5" s="208"/>
      <c r="LUM5" s="208"/>
      <c r="LUN5" s="208"/>
      <c r="LUO5" s="208"/>
      <c r="LUP5" s="208"/>
      <c r="LUQ5" s="208"/>
      <c r="LUR5" s="208"/>
      <c r="LUS5" s="208"/>
      <c r="LUT5" s="208"/>
      <c r="LUU5" s="208"/>
      <c r="LUV5" s="208"/>
      <c r="LUW5" s="208"/>
      <c r="LUX5" s="208"/>
      <c r="LUY5" s="208"/>
      <c r="LUZ5" s="208"/>
      <c r="LVA5" s="208"/>
      <c r="LVB5" s="208"/>
      <c r="LVC5" s="208"/>
      <c r="LVD5" s="208"/>
      <c r="LVE5" s="208"/>
      <c r="LVF5" s="208"/>
      <c r="LVG5" s="208"/>
      <c r="LVH5" s="208"/>
      <c r="LVI5" s="208"/>
      <c r="LVJ5" s="208"/>
      <c r="LVK5" s="208"/>
      <c r="LVL5" s="208"/>
      <c r="LVM5" s="208"/>
      <c r="LVN5" s="208"/>
      <c r="LVO5" s="208"/>
      <c r="LVP5" s="208"/>
      <c r="LVQ5" s="208"/>
      <c r="LVR5" s="208"/>
      <c r="LVS5" s="208"/>
      <c r="LVT5" s="208"/>
      <c r="LVU5" s="208"/>
      <c r="LVV5" s="208"/>
      <c r="LVW5" s="208"/>
      <c r="LVX5" s="208"/>
      <c r="LVY5" s="208"/>
      <c r="LVZ5" s="208"/>
      <c r="LWA5" s="208"/>
      <c r="LWB5" s="208"/>
      <c r="LWC5" s="208"/>
      <c r="LWD5" s="208"/>
      <c r="LWE5" s="208"/>
      <c r="LWF5" s="208"/>
      <c r="LWG5" s="208"/>
      <c r="LWH5" s="208"/>
      <c r="LWI5" s="208"/>
      <c r="LWJ5" s="208"/>
      <c r="LWK5" s="208"/>
      <c r="LWL5" s="208"/>
      <c r="LWM5" s="208"/>
      <c r="LWN5" s="208"/>
      <c r="LWO5" s="208"/>
      <c r="LWP5" s="208"/>
      <c r="LWQ5" s="208"/>
      <c r="LWR5" s="208"/>
      <c r="LWS5" s="208"/>
      <c r="LWT5" s="208"/>
      <c r="LWU5" s="208"/>
      <c r="LWV5" s="208"/>
      <c r="LWW5" s="208"/>
      <c r="LWX5" s="208"/>
      <c r="LWY5" s="208"/>
      <c r="LWZ5" s="208"/>
      <c r="LXA5" s="208"/>
      <c r="LXB5" s="208"/>
      <c r="LXC5" s="208"/>
      <c r="LXD5" s="208"/>
      <c r="LXE5" s="208"/>
      <c r="LXF5" s="208"/>
      <c r="LXG5" s="208"/>
      <c r="LXH5" s="208"/>
      <c r="LXI5" s="208"/>
      <c r="LXJ5" s="208"/>
      <c r="LXK5" s="208"/>
      <c r="LXL5" s="208"/>
      <c r="LXM5" s="208"/>
      <c r="LXN5" s="208"/>
      <c r="LXO5" s="208"/>
      <c r="LXP5" s="208"/>
      <c r="LXQ5" s="208"/>
      <c r="LXR5" s="208"/>
      <c r="LXS5" s="208"/>
      <c r="LXT5" s="208"/>
      <c r="LXU5" s="208"/>
      <c r="LXV5" s="208"/>
      <c r="LXW5" s="208"/>
      <c r="LXX5" s="208"/>
      <c r="LXY5" s="208"/>
      <c r="LXZ5" s="208"/>
      <c r="LYA5" s="208"/>
      <c r="LYB5" s="208"/>
      <c r="LYC5" s="208"/>
      <c r="LYD5" s="208"/>
      <c r="LYE5" s="208"/>
      <c r="LYF5" s="208"/>
      <c r="LYG5" s="208"/>
      <c r="LYH5" s="208"/>
      <c r="LYI5" s="208"/>
      <c r="LYJ5" s="208"/>
      <c r="LYK5" s="208"/>
      <c r="LYL5" s="208"/>
      <c r="LYM5" s="208"/>
      <c r="LYN5" s="208"/>
      <c r="LYO5" s="208"/>
      <c r="LYP5" s="208"/>
      <c r="LYQ5" s="208"/>
      <c r="LYR5" s="208"/>
      <c r="LYS5" s="208"/>
      <c r="LYT5" s="208"/>
      <c r="LYU5" s="208"/>
      <c r="LYV5" s="208"/>
      <c r="LYW5" s="208"/>
      <c r="LYX5" s="208"/>
      <c r="LYY5" s="208"/>
      <c r="LYZ5" s="208"/>
      <c r="LZA5" s="208"/>
      <c r="LZB5" s="208"/>
      <c r="LZC5" s="208"/>
      <c r="LZD5" s="208"/>
      <c r="LZE5" s="208"/>
      <c r="LZF5" s="208"/>
      <c r="LZG5" s="208"/>
      <c r="LZH5" s="208"/>
      <c r="LZI5" s="208"/>
      <c r="LZJ5" s="208"/>
      <c r="LZK5" s="208"/>
      <c r="LZL5" s="208"/>
      <c r="LZM5" s="208"/>
      <c r="LZN5" s="208"/>
      <c r="LZO5" s="208"/>
      <c r="LZP5" s="208"/>
      <c r="LZQ5" s="208"/>
      <c r="LZR5" s="208"/>
      <c r="LZS5" s="208"/>
      <c r="LZT5" s="208"/>
      <c r="LZU5" s="208"/>
      <c r="LZV5" s="208"/>
      <c r="LZW5" s="208"/>
      <c r="LZX5" s="208"/>
      <c r="LZY5" s="208"/>
      <c r="LZZ5" s="208"/>
      <c r="MAA5" s="208"/>
      <c r="MAB5" s="208"/>
      <c r="MAC5" s="208"/>
      <c r="MAD5" s="208"/>
      <c r="MAE5" s="208"/>
      <c r="MAF5" s="208"/>
      <c r="MAG5" s="208"/>
      <c r="MAH5" s="208"/>
      <c r="MAI5" s="208"/>
      <c r="MAJ5" s="208"/>
      <c r="MAK5" s="208"/>
      <c r="MAL5" s="208"/>
      <c r="MAM5" s="208"/>
      <c r="MAN5" s="208"/>
      <c r="MAO5" s="208"/>
      <c r="MAP5" s="208"/>
      <c r="MAQ5" s="208"/>
      <c r="MAR5" s="208"/>
      <c r="MAS5" s="208"/>
      <c r="MAT5" s="208"/>
      <c r="MAU5" s="208"/>
      <c r="MAV5" s="208"/>
      <c r="MAW5" s="208"/>
      <c r="MAX5" s="208"/>
      <c r="MAY5" s="208"/>
      <c r="MAZ5" s="208"/>
      <c r="MBA5" s="208"/>
      <c r="MBB5" s="208"/>
      <c r="MBC5" s="208"/>
      <c r="MBD5" s="208"/>
      <c r="MBE5" s="208"/>
      <c r="MBF5" s="208"/>
      <c r="MBG5" s="208"/>
      <c r="MBH5" s="208"/>
      <c r="MBI5" s="208"/>
      <c r="MBJ5" s="208"/>
      <c r="MBK5" s="208"/>
      <c r="MBL5" s="208"/>
      <c r="MBM5" s="208"/>
      <c r="MBN5" s="208"/>
      <c r="MBO5" s="208"/>
      <c r="MBP5" s="208"/>
      <c r="MBQ5" s="208"/>
      <c r="MBR5" s="208"/>
      <c r="MBS5" s="208"/>
      <c r="MBT5" s="208"/>
      <c r="MBU5" s="208"/>
      <c r="MBV5" s="208"/>
      <c r="MBW5" s="208"/>
      <c r="MBX5" s="208"/>
      <c r="MBY5" s="208"/>
      <c r="MBZ5" s="208"/>
      <c r="MCA5" s="208"/>
      <c r="MCB5" s="208"/>
      <c r="MCC5" s="208"/>
      <c r="MCD5" s="208"/>
      <c r="MCE5" s="208"/>
      <c r="MCF5" s="208"/>
      <c r="MCG5" s="208"/>
      <c r="MCH5" s="208"/>
      <c r="MCI5" s="208"/>
      <c r="MCJ5" s="208"/>
      <c r="MCK5" s="208"/>
      <c r="MCL5" s="208"/>
      <c r="MCM5" s="208"/>
      <c r="MCN5" s="208"/>
      <c r="MCO5" s="208"/>
      <c r="MCP5" s="208"/>
      <c r="MCQ5" s="208"/>
      <c r="MCR5" s="208"/>
      <c r="MCS5" s="208"/>
      <c r="MCT5" s="208"/>
      <c r="MCU5" s="208"/>
      <c r="MCV5" s="208"/>
      <c r="MCW5" s="208"/>
      <c r="MCX5" s="208"/>
      <c r="MCY5" s="208"/>
      <c r="MCZ5" s="208"/>
      <c r="MDA5" s="208"/>
      <c r="MDB5" s="208"/>
      <c r="MDC5" s="208"/>
      <c r="MDD5" s="208"/>
      <c r="MDE5" s="208"/>
      <c r="MDF5" s="208"/>
      <c r="MDG5" s="208"/>
      <c r="MDH5" s="208"/>
      <c r="MDI5" s="208"/>
      <c r="MDJ5" s="208"/>
      <c r="MDK5" s="208"/>
      <c r="MDL5" s="208"/>
      <c r="MDM5" s="208"/>
      <c r="MDN5" s="208"/>
      <c r="MDO5" s="208"/>
      <c r="MDP5" s="208"/>
      <c r="MDQ5" s="208"/>
      <c r="MDR5" s="208"/>
      <c r="MDS5" s="208"/>
      <c r="MDT5" s="208"/>
      <c r="MDU5" s="208"/>
      <c r="MDV5" s="208"/>
      <c r="MDW5" s="208"/>
      <c r="MDX5" s="208"/>
      <c r="MDY5" s="208"/>
      <c r="MDZ5" s="208"/>
      <c r="MEA5" s="208"/>
      <c r="MEB5" s="208"/>
      <c r="MEC5" s="208"/>
      <c r="MED5" s="208"/>
      <c r="MEE5" s="208"/>
      <c r="MEF5" s="208"/>
      <c r="MEG5" s="208"/>
      <c r="MEH5" s="208"/>
      <c r="MEI5" s="208"/>
      <c r="MEJ5" s="208"/>
      <c r="MEK5" s="208"/>
      <c r="MEL5" s="208"/>
      <c r="MEM5" s="208"/>
      <c r="MEN5" s="208"/>
      <c r="MEO5" s="208"/>
      <c r="MEP5" s="208"/>
      <c r="MEQ5" s="208"/>
      <c r="MER5" s="208"/>
      <c r="MES5" s="208"/>
      <c r="MET5" s="208"/>
      <c r="MEU5" s="208"/>
      <c r="MEV5" s="208"/>
      <c r="MEW5" s="208"/>
      <c r="MEX5" s="208"/>
      <c r="MEY5" s="208"/>
      <c r="MEZ5" s="208"/>
      <c r="MFA5" s="208"/>
      <c r="MFB5" s="208"/>
      <c r="MFC5" s="208"/>
      <c r="MFD5" s="208"/>
      <c r="MFE5" s="208"/>
      <c r="MFF5" s="208"/>
      <c r="MFG5" s="208"/>
      <c r="MFH5" s="208"/>
      <c r="MFI5" s="208"/>
      <c r="MFJ5" s="208"/>
      <c r="MFK5" s="208"/>
      <c r="MFL5" s="208"/>
      <c r="MFM5" s="208"/>
      <c r="MFN5" s="208"/>
      <c r="MFO5" s="208"/>
      <c r="MFP5" s="208"/>
      <c r="MFQ5" s="208"/>
      <c r="MFR5" s="208"/>
      <c r="MFS5" s="208"/>
      <c r="MFT5" s="208"/>
      <c r="MFU5" s="208"/>
      <c r="MFV5" s="208"/>
      <c r="MFW5" s="208"/>
      <c r="MFX5" s="208"/>
      <c r="MFY5" s="208"/>
      <c r="MFZ5" s="208"/>
      <c r="MGA5" s="208"/>
      <c r="MGB5" s="208"/>
      <c r="MGC5" s="208"/>
      <c r="MGD5" s="208"/>
      <c r="MGE5" s="208"/>
      <c r="MGF5" s="208"/>
      <c r="MGG5" s="208"/>
      <c r="MGH5" s="208"/>
      <c r="MGI5" s="208"/>
      <c r="MGJ5" s="208"/>
      <c r="MGK5" s="208"/>
      <c r="MGL5" s="208"/>
      <c r="MGM5" s="208"/>
      <c r="MGN5" s="208"/>
      <c r="MGO5" s="208"/>
      <c r="MGP5" s="208"/>
      <c r="MGQ5" s="208"/>
      <c r="MGR5" s="208"/>
      <c r="MGS5" s="208"/>
      <c r="MGT5" s="208"/>
      <c r="MGU5" s="208"/>
      <c r="MGV5" s="208"/>
      <c r="MGW5" s="208"/>
      <c r="MGX5" s="208"/>
      <c r="MGY5" s="208"/>
      <c r="MGZ5" s="208"/>
      <c r="MHA5" s="208"/>
      <c r="MHB5" s="208"/>
      <c r="MHC5" s="208"/>
      <c r="MHD5" s="208"/>
      <c r="MHE5" s="208"/>
      <c r="MHF5" s="208"/>
      <c r="MHG5" s="208"/>
      <c r="MHH5" s="208"/>
      <c r="MHI5" s="208"/>
      <c r="MHJ5" s="208"/>
      <c r="MHK5" s="208"/>
      <c r="MHL5" s="208"/>
      <c r="MHM5" s="208"/>
      <c r="MHN5" s="208"/>
      <c r="MHO5" s="208"/>
      <c r="MHP5" s="208"/>
      <c r="MHQ5" s="208"/>
      <c r="MHR5" s="208"/>
      <c r="MHS5" s="208"/>
      <c r="MHT5" s="208"/>
      <c r="MHU5" s="208"/>
      <c r="MHV5" s="208"/>
      <c r="MHW5" s="208"/>
      <c r="MHX5" s="208"/>
      <c r="MHY5" s="208"/>
      <c r="MHZ5" s="208"/>
      <c r="MIA5" s="208"/>
      <c r="MIB5" s="208"/>
      <c r="MIC5" s="208"/>
      <c r="MID5" s="208"/>
      <c r="MIE5" s="208"/>
      <c r="MIF5" s="208"/>
      <c r="MIG5" s="208"/>
      <c r="MIH5" s="208"/>
      <c r="MII5" s="208"/>
      <c r="MIJ5" s="208"/>
      <c r="MIK5" s="208"/>
      <c r="MIL5" s="208"/>
      <c r="MIM5" s="208"/>
      <c r="MIN5" s="208"/>
      <c r="MIO5" s="208"/>
      <c r="MIP5" s="208"/>
      <c r="MIQ5" s="208"/>
      <c r="MIR5" s="208"/>
      <c r="MIS5" s="208"/>
      <c r="MIT5" s="208"/>
      <c r="MIU5" s="208"/>
      <c r="MIV5" s="208"/>
      <c r="MIW5" s="208"/>
      <c r="MIX5" s="208"/>
      <c r="MIY5" s="208"/>
      <c r="MIZ5" s="208"/>
      <c r="MJA5" s="208"/>
      <c r="MJB5" s="208"/>
      <c r="MJC5" s="208"/>
      <c r="MJD5" s="208"/>
      <c r="MJE5" s="208"/>
      <c r="MJF5" s="208"/>
      <c r="MJG5" s="208"/>
      <c r="MJH5" s="208"/>
      <c r="MJI5" s="208"/>
      <c r="MJJ5" s="208"/>
      <c r="MJK5" s="208"/>
      <c r="MJL5" s="208"/>
      <c r="MJM5" s="208"/>
      <c r="MJN5" s="208"/>
      <c r="MJO5" s="208"/>
      <c r="MJP5" s="208"/>
      <c r="MJQ5" s="208"/>
      <c r="MJR5" s="208"/>
      <c r="MJS5" s="208"/>
      <c r="MJT5" s="208"/>
      <c r="MJU5" s="208"/>
      <c r="MJV5" s="208"/>
      <c r="MJW5" s="208"/>
      <c r="MJX5" s="208"/>
      <c r="MJY5" s="208"/>
      <c r="MJZ5" s="208"/>
      <c r="MKA5" s="208"/>
      <c r="MKB5" s="208"/>
      <c r="MKC5" s="208"/>
      <c r="MKD5" s="208"/>
      <c r="MKE5" s="208"/>
      <c r="MKF5" s="208"/>
      <c r="MKG5" s="208"/>
      <c r="MKH5" s="208"/>
      <c r="MKI5" s="208"/>
      <c r="MKJ5" s="208"/>
      <c r="MKK5" s="208"/>
      <c r="MKL5" s="208"/>
      <c r="MKM5" s="208"/>
      <c r="MKN5" s="208"/>
      <c r="MKO5" s="208"/>
      <c r="MKP5" s="208"/>
      <c r="MKQ5" s="208"/>
      <c r="MKR5" s="208"/>
      <c r="MKS5" s="208"/>
      <c r="MKT5" s="208"/>
      <c r="MKU5" s="208"/>
      <c r="MKV5" s="208"/>
      <c r="MKW5" s="208"/>
      <c r="MKX5" s="208"/>
      <c r="MKY5" s="208"/>
      <c r="MKZ5" s="208"/>
      <c r="MLA5" s="208"/>
      <c r="MLB5" s="208"/>
      <c r="MLC5" s="208"/>
      <c r="MLD5" s="208"/>
      <c r="MLE5" s="208"/>
      <c r="MLF5" s="208"/>
      <c r="MLG5" s="208"/>
      <c r="MLH5" s="208"/>
      <c r="MLI5" s="208"/>
      <c r="MLJ5" s="208"/>
      <c r="MLK5" s="208"/>
      <c r="MLL5" s="208"/>
      <c r="MLM5" s="208"/>
      <c r="MLN5" s="208"/>
      <c r="MLO5" s="208"/>
      <c r="MLP5" s="208"/>
      <c r="MLQ5" s="208"/>
      <c r="MLR5" s="208"/>
      <c r="MLS5" s="208"/>
      <c r="MLT5" s="208"/>
      <c r="MLU5" s="208"/>
      <c r="MLV5" s="208"/>
      <c r="MLW5" s="208"/>
      <c r="MLX5" s="208"/>
      <c r="MLY5" s="208"/>
      <c r="MLZ5" s="208"/>
      <c r="MMA5" s="208"/>
      <c r="MMB5" s="208"/>
      <c r="MMC5" s="208"/>
      <c r="MMD5" s="208"/>
      <c r="MME5" s="208"/>
      <c r="MMF5" s="208"/>
      <c r="MMG5" s="208"/>
      <c r="MMH5" s="208"/>
      <c r="MMI5" s="208"/>
      <c r="MMJ5" s="208"/>
      <c r="MMK5" s="208"/>
      <c r="MML5" s="208"/>
      <c r="MMM5" s="208"/>
      <c r="MMN5" s="208"/>
      <c r="MMO5" s="208"/>
      <c r="MMP5" s="208"/>
      <c r="MMQ5" s="208"/>
      <c r="MMR5" s="208"/>
      <c r="MMS5" s="208"/>
      <c r="MMT5" s="208"/>
      <c r="MMU5" s="208"/>
      <c r="MMV5" s="208"/>
      <c r="MMW5" s="208"/>
      <c r="MMX5" s="208"/>
      <c r="MMY5" s="208"/>
      <c r="MMZ5" s="208"/>
      <c r="MNA5" s="208"/>
      <c r="MNB5" s="208"/>
      <c r="MNC5" s="208"/>
      <c r="MND5" s="208"/>
      <c r="MNE5" s="208"/>
      <c r="MNF5" s="208"/>
      <c r="MNG5" s="208"/>
      <c r="MNH5" s="208"/>
      <c r="MNI5" s="208"/>
      <c r="MNJ5" s="208"/>
      <c r="MNK5" s="208"/>
      <c r="MNL5" s="208"/>
      <c r="MNM5" s="208"/>
      <c r="MNN5" s="208"/>
      <c r="MNO5" s="208"/>
      <c r="MNP5" s="208"/>
      <c r="MNQ5" s="208"/>
      <c r="MNR5" s="208"/>
      <c r="MNS5" s="208"/>
      <c r="MNT5" s="208"/>
      <c r="MNU5" s="208"/>
      <c r="MNV5" s="208"/>
      <c r="MNW5" s="208"/>
      <c r="MNX5" s="208"/>
      <c r="MNY5" s="208"/>
      <c r="MNZ5" s="208"/>
      <c r="MOA5" s="208"/>
      <c r="MOB5" s="208"/>
      <c r="MOC5" s="208"/>
      <c r="MOD5" s="208"/>
      <c r="MOE5" s="208"/>
      <c r="MOF5" s="208"/>
      <c r="MOG5" s="208"/>
      <c r="MOH5" s="208"/>
      <c r="MOI5" s="208"/>
      <c r="MOJ5" s="208"/>
      <c r="MOK5" s="208"/>
      <c r="MOL5" s="208"/>
      <c r="MOM5" s="208"/>
      <c r="MON5" s="208"/>
      <c r="MOO5" s="208"/>
      <c r="MOP5" s="208"/>
      <c r="MOQ5" s="208"/>
      <c r="MOR5" s="208"/>
      <c r="MOS5" s="208"/>
      <c r="MOT5" s="208"/>
      <c r="MOU5" s="208"/>
      <c r="MOV5" s="208"/>
      <c r="MOW5" s="208"/>
      <c r="MOX5" s="208"/>
      <c r="MOY5" s="208"/>
      <c r="MOZ5" s="208"/>
      <c r="MPA5" s="208"/>
      <c r="MPB5" s="208"/>
      <c r="MPC5" s="208"/>
      <c r="MPD5" s="208"/>
      <c r="MPE5" s="208"/>
      <c r="MPF5" s="208"/>
      <c r="MPG5" s="208"/>
      <c r="MPH5" s="208"/>
      <c r="MPI5" s="208"/>
      <c r="MPJ5" s="208"/>
      <c r="MPK5" s="208"/>
      <c r="MPL5" s="208"/>
      <c r="MPM5" s="208"/>
      <c r="MPN5" s="208"/>
      <c r="MPO5" s="208"/>
      <c r="MPP5" s="208"/>
      <c r="MPQ5" s="208"/>
      <c r="MPR5" s="208"/>
      <c r="MPS5" s="208"/>
      <c r="MPT5" s="208"/>
      <c r="MPU5" s="208"/>
      <c r="MPV5" s="208"/>
      <c r="MPW5" s="208"/>
      <c r="MPX5" s="208"/>
      <c r="MPY5" s="208"/>
      <c r="MPZ5" s="208"/>
      <c r="MQA5" s="208"/>
      <c r="MQB5" s="208"/>
      <c r="MQC5" s="208"/>
      <c r="MQD5" s="208"/>
      <c r="MQE5" s="208"/>
      <c r="MQF5" s="208"/>
      <c r="MQG5" s="208"/>
      <c r="MQH5" s="208"/>
      <c r="MQI5" s="208"/>
      <c r="MQJ5" s="208"/>
      <c r="MQK5" s="208"/>
      <c r="MQL5" s="208"/>
      <c r="MQM5" s="208"/>
      <c r="MQN5" s="208"/>
      <c r="MQO5" s="208"/>
      <c r="MQP5" s="208"/>
      <c r="MQQ5" s="208"/>
      <c r="MQR5" s="208"/>
      <c r="MQS5" s="208"/>
      <c r="MQT5" s="208"/>
      <c r="MQU5" s="208"/>
      <c r="MQV5" s="208"/>
      <c r="MQW5" s="208"/>
      <c r="MQX5" s="208"/>
      <c r="MQY5" s="208"/>
      <c r="MQZ5" s="208"/>
      <c r="MRA5" s="208"/>
      <c r="MRB5" s="208"/>
      <c r="MRC5" s="208"/>
      <c r="MRD5" s="208"/>
      <c r="MRE5" s="208"/>
      <c r="MRF5" s="208"/>
      <c r="MRG5" s="208"/>
      <c r="MRH5" s="208"/>
      <c r="MRI5" s="208"/>
      <c r="MRJ5" s="208"/>
      <c r="MRK5" s="208"/>
      <c r="MRL5" s="208"/>
      <c r="MRM5" s="208"/>
      <c r="MRN5" s="208"/>
      <c r="MRO5" s="208"/>
      <c r="MRP5" s="208"/>
      <c r="MRQ5" s="208"/>
      <c r="MRR5" s="208"/>
      <c r="MRS5" s="208"/>
      <c r="MRT5" s="208"/>
      <c r="MRU5" s="208"/>
      <c r="MRV5" s="208"/>
      <c r="MRW5" s="208"/>
      <c r="MRX5" s="208"/>
      <c r="MRY5" s="208"/>
      <c r="MRZ5" s="208"/>
      <c r="MSA5" s="208"/>
      <c r="MSB5" s="208"/>
      <c r="MSC5" s="208"/>
      <c r="MSD5" s="208"/>
      <c r="MSE5" s="208"/>
      <c r="MSF5" s="208"/>
      <c r="MSG5" s="208"/>
      <c r="MSH5" s="208"/>
      <c r="MSI5" s="208"/>
      <c r="MSJ5" s="208"/>
      <c r="MSK5" s="208"/>
      <c r="MSL5" s="208"/>
      <c r="MSM5" s="208"/>
      <c r="MSN5" s="208"/>
      <c r="MSO5" s="208"/>
      <c r="MSP5" s="208"/>
      <c r="MSQ5" s="208"/>
      <c r="MSR5" s="208"/>
      <c r="MSS5" s="208"/>
      <c r="MST5" s="208"/>
      <c r="MSU5" s="208"/>
      <c r="MSV5" s="208"/>
      <c r="MSW5" s="208"/>
      <c r="MSX5" s="208"/>
      <c r="MSY5" s="208"/>
      <c r="MSZ5" s="208"/>
      <c r="MTA5" s="208"/>
      <c r="MTB5" s="208"/>
      <c r="MTC5" s="208"/>
      <c r="MTD5" s="208"/>
      <c r="MTE5" s="208"/>
      <c r="MTF5" s="208"/>
      <c r="MTG5" s="208"/>
      <c r="MTH5" s="208"/>
      <c r="MTI5" s="208"/>
      <c r="MTJ5" s="208"/>
      <c r="MTK5" s="208"/>
      <c r="MTL5" s="208"/>
      <c r="MTM5" s="208"/>
      <c r="MTN5" s="208"/>
      <c r="MTO5" s="208"/>
      <c r="MTP5" s="208"/>
      <c r="MTQ5" s="208"/>
      <c r="MTR5" s="208"/>
      <c r="MTS5" s="208"/>
      <c r="MTT5" s="208"/>
      <c r="MTU5" s="208"/>
      <c r="MTV5" s="208"/>
      <c r="MTW5" s="208"/>
      <c r="MTX5" s="208"/>
      <c r="MTY5" s="208"/>
      <c r="MTZ5" s="208"/>
      <c r="MUA5" s="208"/>
      <c r="MUB5" s="208"/>
      <c r="MUC5" s="208"/>
      <c r="MUD5" s="208"/>
      <c r="MUE5" s="208"/>
      <c r="MUF5" s="208"/>
      <c r="MUG5" s="208"/>
      <c r="MUH5" s="208"/>
      <c r="MUI5" s="208"/>
      <c r="MUJ5" s="208"/>
      <c r="MUK5" s="208"/>
      <c r="MUL5" s="208"/>
      <c r="MUM5" s="208"/>
      <c r="MUN5" s="208"/>
      <c r="MUO5" s="208"/>
      <c r="MUP5" s="208"/>
      <c r="MUQ5" s="208"/>
      <c r="MUR5" s="208"/>
      <c r="MUS5" s="208"/>
      <c r="MUT5" s="208"/>
      <c r="MUU5" s="208"/>
      <c r="MUV5" s="208"/>
      <c r="MUW5" s="208"/>
      <c r="MUX5" s="208"/>
      <c r="MUY5" s="208"/>
      <c r="MUZ5" s="208"/>
      <c r="MVA5" s="208"/>
      <c r="MVB5" s="208"/>
      <c r="MVC5" s="208"/>
      <c r="MVD5" s="208"/>
      <c r="MVE5" s="208"/>
      <c r="MVF5" s="208"/>
      <c r="MVG5" s="208"/>
      <c r="MVH5" s="208"/>
      <c r="MVI5" s="208"/>
      <c r="MVJ5" s="208"/>
      <c r="MVK5" s="208"/>
      <c r="MVL5" s="208"/>
      <c r="MVM5" s="208"/>
      <c r="MVN5" s="208"/>
      <c r="MVO5" s="208"/>
      <c r="MVP5" s="208"/>
      <c r="MVQ5" s="208"/>
      <c r="MVR5" s="208"/>
      <c r="MVS5" s="208"/>
      <c r="MVT5" s="208"/>
      <c r="MVU5" s="208"/>
      <c r="MVV5" s="208"/>
      <c r="MVW5" s="208"/>
      <c r="MVX5" s="208"/>
      <c r="MVY5" s="208"/>
      <c r="MVZ5" s="208"/>
      <c r="MWA5" s="208"/>
      <c r="MWB5" s="208"/>
      <c r="MWC5" s="208"/>
      <c r="MWD5" s="208"/>
      <c r="MWE5" s="208"/>
      <c r="MWF5" s="208"/>
      <c r="MWG5" s="208"/>
      <c r="MWH5" s="208"/>
      <c r="MWI5" s="208"/>
      <c r="MWJ5" s="208"/>
      <c r="MWK5" s="208"/>
      <c r="MWL5" s="208"/>
      <c r="MWM5" s="208"/>
      <c r="MWN5" s="208"/>
      <c r="MWO5" s="208"/>
      <c r="MWP5" s="208"/>
      <c r="MWQ5" s="208"/>
      <c r="MWR5" s="208"/>
      <c r="MWS5" s="208"/>
      <c r="MWT5" s="208"/>
      <c r="MWU5" s="208"/>
      <c r="MWV5" s="208"/>
      <c r="MWW5" s="208"/>
      <c r="MWX5" s="208"/>
      <c r="MWY5" s="208"/>
      <c r="MWZ5" s="208"/>
      <c r="MXA5" s="208"/>
      <c r="MXB5" s="208"/>
      <c r="MXC5" s="208"/>
      <c r="MXD5" s="208"/>
      <c r="MXE5" s="208"/>
      <c r="MXF5" s="208"/>
      <c r="MXG5" s="208"/>
      <c r="MXH5" s="208"/>
      <c r="MXI5" s="208"/>
      <c r="MXJ5" s="208"/>
      <c r="MXK5" s="208"/>
      <c r="MXL5" s="208"/>
      <c r="MXM5" s="208"/>
      <c r="MXN5" s="208"/>
      <c r="MXO5" s="208"/>
      <c r="MXP5" s="208"/>
      <c r="MXQ5" s="208"/>
      <c r="MXR5" s="208"/>
      <c r="MXS5" s="208"/>
      <c r="MXT5" s="208"/>
      <c r="MXU5" s="208"/>
      <c r="MXV5" s="208"/>
      <c r="MXW5" s="208"/>
      <c r="MXX5" s="208"/>
      <c r="MXY5" s="208"/>
      <c r="MXZ5" s="208"/>
      <c r="MYA5" s="208"/>
      <c r="MYB5" s="208"/>
      <c r="MYC5" s="208"/>
      <c r="MYD5" s="208"/>
      <c r="MYE5" s="208"/>
      <c r="MYF5" s="208"/>
      <c r="MYG5" s="208"/>
      <c r="MYH5" s="208"/>
      <c r="MYI5" s="208"/>
      <c r="MYJ5" s="208"/>
      <c r="MYK5" s="208"/>
      <c r="MYL5" s="208"/>
      <c r="MYM5" s="208"/>
      <c r="MYN5" s="208"/>
      <c r="MYO5" s="208"/>
      <c r="MYP5" s="208"/>
      <c r="MYQ5" s="208"/>
      <c r="MYR5" s="208"/>
      <c r="MYS5" s="208"/>
      <c r="MYT5" s="208"/>
      <c r="MYU5" s="208"/>
      <c r="MYV5" s="208"/>
      <c r="MYW5" s="208"/>
      <c r="MYX5" s="208"/>
      <c r="MYY5" s="208"/>
      <c r="MYZ5" s="208"/>
      <c r="MZA5" s="208"/>
      <c r="MZB5" s="208"/>
      <c r="MZC5" s="208"/>
      <c r="MZD5" s="208"/>
      <c r="MZE5" s="208"/>
      <c r="MZF5" s="208"/>
      <c r="MZG5" s="208"/>
      <c r="MZH5" s="208"/>
      <c r="MZI5" s="208"/>
      <c r="MZJ5" s="208"/>
      <c r="MZK5" s="208"/>
      <c r="MZL5" s="208"/>
      <c r="MZM5" s="208"/>
      <c r="MZN5" s="208"/>
      <c r="MZO5" s="208"/>
      <c r="MZP5" s="208"/>
      <c r="MZQ5" s="208"/>
      <c r="MZR5" s="208"/>
      <c r="MZS5" s="208"/>
      <c r="MZT5" s="208"/>
      <c r="MZU5" s="208"/>
      <c r="MZV5" s="208"/>
      <c r="MZW5" s="208"/>
      <c r="MZX5" s="208"/>
      <c r="MZY5" s="208"/>
      <c r="MZZ5" s="208"/>
      <c r="NAA5" s="208"/>
      <c r="NAB5" s="208"/>
      <c r="NAC5" s="208"/>
      <c r="NAD5" s="208"/>
      <c r="NAE5" s="208"/>
      <c r="NAF5" s="208"/>
      <c r="NAG5" s="208"/>
      <c r="NAH5" s="208"/>
      <c r="NAI5" s="208"/>
      <c r="NAJ5" s="208"/>
      <c r="NAK5" s="208"/>
      <c r="NAL5" s="208"/>
      <c r="NAM5" s="208"/>
      <c r="NAN5" s="208"/>
      <c r="NAO5" s="208"/>
      <c r="NAP5" s="208"/>
      <c r="NAQ5" s="208"/>
      <c r="NAR5" s="208"/>
      <c r="NAS5" s="208"/>
      <c r="NAT5" s="208"/>
      <c r="NAU5" s="208"/>
      <c r="NAV5" s="208"/>
      <c r="NAW5" s="208"/>
      <c r="NAX5" s="208"/>
      <c r="NAY5" s="208"/>
      <c r="NAZ5" s="208"/>
      <c r="NBA5" s="208"/>
      <c r="NBB5" s="208"/>
      <c r="NBC5" s="208"/>
      <c r="NBD5" s="208"/>
      <c r="NBE5" s="208"/>
      <c r="NBF5" s="208"/>
      <c r="NBG5" s="208"/>
      <c r="NBH5" s="208"/>
      <c r="NBI5" s="208"/>
      <c r="NBJ5" s="208"/>
      <c r="NBK5" s="208"/>
      <c r="NBL5" s="208"/>
      <c r="NBM5" s="208"/>
      <c r="NBN5" s="208"/>
      <c r="NBO5" s="208"/>
      <c r="NBP5" s="208"/>
      <c r="NBQ5" s="208"/>
      <c r="NBR5" s="208"/>
      <c r="NBS5" s="208"/>
      <c r="NBT5" s="208"/>
      <c r="NBU5" s="208"/>
      <c r="NBV5" s="208"/>
      <c r="NBW5" s="208"/>
      <c r="NBX5" s="208"/>
      <c r="NBY5" s="208"/>
      <c r="NBZ5" s="208"/>
      <c r="NCA5" s="208"/>
      <c r="NCB5" s="208"/>
      <c r="NCC5" s="208"/>
      <c r="NCD5" s="208"/>
      <c r="NCE5" s="208"/>
      <c r="NCF5" s="208"/>
      <c r="NCG5" s="208"/>
      <c r="NCH5" s="208"/>
      <c r="NCI5" s="208"/>
      <c r="NCJ5" s="208"/>
      <c r="NCK5" s="208"/>
      <c r="NCL5" s="208"/>
      <c r="NCM5" s="208"/>
      <c r="NCN5" s="208"/>
      <c r="NCO5" s="208"/>
      <c r="NCP5" s="208"/>
      <c r="NCQ5" s="208"/>
      <c r="NCR5" s="208"/>
      <c r="NCS5" s="208"/>
      <c r="NCT5" s="208"/>
      <c r="NCU5" s="208"/>
      <c r="NCV5" s="208"/>
      <c r="NCW5" s="208"/>
      <c r="NCX5" s="208"/>
      <c r="NCY5" s="208"/>
      <c r="NCZ5" s="208"/>
      <c r="NDA5" s="208"/>
      <c r="NDB5" s="208"/>
      <c r="NDC5" s="208"/>
      <c r="NDD5" s="208"/>
      <c r="NDE5" s="208"/>
      <c r="NDF5" s="208"/>
      <c r="NDG5" s="208"/>
      <c r="NDH5" s="208"/>
      <c r="NDI5" s="208"/>
      <c r="NDJ5" s="208"/>
      <c r="NDK5" s="208"/>
      <c r="NDL5" s="208"/>
      <c r="NDM5" s="208"/>
      <c r="NDN5" s="208"/>
      <c r="NDO5" s="208"/>
      <c r="NDP5" s="208"/>
      <c r="NDQ5" s="208"/>
      <c r="NDR5" s="208"/>
      <c r="NDS5" s="208"/>
      <c r="NDT5" s="208"/>
      <c r="NDU5" s="208"/>
      <c r="NDV5" s="208"/>
      <c r="NDW5" s="208"/>
      <c r="NDX5" s="208"/>
      <c r="NDY5" s="208"/>
      <c r="NDZ5" s="208"/>
      <c r="NEA5" s="208"/>
      <c r="NEB5" s="208"/>
      <c r="NEC5" s="208"/>
      <c r="NED5" s="208"/>
      <c r="NEE5" s="208"/>
      <c r="NEF5" s="208"/>
      <c r="NEG5" s="208"/>
      <c r="NEH5" s="208"/>
      <c r="NEI5" s="208"/>
      <c r="NEJ5" s="208"/>
      <c r="NEK5" s="208"/>
      <c r="NEL5" s="208"/>
      <c r="NEM5" s="208"/>
      <c r="NEN5" s="208"/>
      <c r="NEO5" s="208"/>
      <c r="NEP5" s="208"/>
      <c r="NEQ5" s="208"/>
      <c r="NER5" s="208"/>
      <c r="NES5" s="208"/>
      <c r="NET5" s="208"/>
      <c r="NEU5" s="208"/>
      <c r="NEV5" s="208"/>
      <c r="NEW5" s="208"/>
      <c r="NEX5" s="208"/>
      <c r="NEY5" s="208"/>
      <c r="NEZ5" s="208"/>
      <c r="NFA5" s="208"/>
      <c r="NFB5" s="208"/>
      <c r="NFC5" s="208"/>
      <c r="NFD5" s="208"/>
      <c r="NFE5" s="208"/>
      <c r="NFF5" s="208"/>
      <c r="NFG5" s="208"/>
      <c r="NFH5" s="208"/>
      <c r="NFI5" s="208"/>
      <c r="NFJ5" s="208"/>
      <c r="NFK5" s="208"/>
      <c r="NFL5" s="208"/>
      <c r="NFM5" s="208"/>
      <c r="NFN5" s="208"/>
      <c r="NFO5" s="208"/>
      <c r="NFP5" s="208"/>
      <c r="NFQ5" s="208"/>
      <c r="NFR5" s="208"/>
      <c r="NFS5" s="208"/>
      <c r="NFT5" s="208"/>
      <c r="NFU5" s="208"/>
      <c r="NFV5" s="208"/>
      <c r="NFW5" s="208"/>
      <c r="NFX5" s="208"/>
      <c r="NFY5" s="208"/>
      <c r="NFZ5" s="208"/>
      <c r="NGA5" s="208"/>
      <c r="NGB5" s="208"/>
      <c r="NGC5" s="208"/>
      <c r="NGD5" s="208"/>
      <c r="NGE5" s="208"/>
      <c r="NGF5" s="208"/>
      <c r="NGG5" s="208"/>
      <c r="NGH5" s="208"/>
      <c r="NGI5" s="208"/>
      <c r="NGJ5" s="208"/>
      <c r="NGK5" s="208"/>
      <c r="NGL5" s="208"/>
      <c r="NGM5" s="208"/>
      <c r="NGN5" s="208"/>
      <c r="NGO5" s="208"/>
      <c r="NGP5" s="208"/>
      <c r="NGQ5" s="208"/>
      <c r="NGR5" s="208"/>
      <c r="NGS5" s="208"/>
      <c r="NGT5" s="208"/>
      <c r="NGU5" s="208"/>
      <c r="NGV5" s="208"/>
      <c r="NGW5" s="208"/>
      <c r="NGX5" s="208"/>
      <c r="NGY5" s="208"/>
      <c r="NGZ5" s="208"/>
      <c r="NHA5" s="208"/>
      <c r="NHB5" s="208"/>
      <c r="NHC5" s="208"/>
      <c r="NHD5" s="208"/>
      <c r="NHE5" s="208"/>
      <c r="NHF5" s="208"/>
      <c r="NHG5" s="208"/>
      <c r="NHH5" s="208"/>
      <c r="NHI5" s="208"/>
      <c r="NHJ5" s="208"/>
      <c r="NHK5" s="208"/>
      <c r="NHL5" s="208"/>
      <c r="NHM5" s="208"/>
      <c r="NHN5" s="208"/>
      <c r="NHO5" s="208"/>
      <c r="NHP5" s="208"/>
      <c r="NHQ5" s="208"/>
      <c r="NHR5" s="208"/>
      <c r="NHS5" s="208"/>
      <c r="NHT5" s="208"/>
      <c r="NHU5" s="208"/>
      <c r="NHV5" s="208"/>
      <c r="NHW5" s="208"/>
      <c r="NHX5" s="208"/>
      <c r="NHY5" s="208"/>
      <c r="NHZ5" s="208"/>
      <c r="NIA5" s="208"/>
      <c r="NIB5" s="208"/>
      <c r="NIC5" s="208"/>
      <c r="NID5" s="208"/>
      <c r="NIE5" s="208"/>
      <c r="NIF5" s="208"/>
      <c r="NIG5" s="208"/>
      <c r="NIH5" s="208"/>
      <c r="NII5" s="208"/>
      <c r="NIJ5" s="208"/>
      <c r="NIK5" s="208"/>
      <c r="NIL5" s="208"/>
      <c r="NIM5" s="208"/>
      <c r="NIN5" s="208"/>
      <c r="NIO5" s="208"/>
      <c r="NIP5" s="208"/>
      <c r="NIQ5" s="208"/>
      <c r="NIR5" s="208"/>
      <c r="NIS5" s="208"/>
      <c r="NIT5" s="208"/>
      <c r="NIU5" s="208"/>
      <c r="NIV5" s="208"/>
      <c r="NIW5" s="208"/>
      <c r="NIX5" s="208"/>
      <c r="NIY5" s="208"/>
      <c r="NIZ5" s="208"/>
      <c r="NJA5" s="208"/>
      <c r="NJB5" s="208"/>
      <c r="NJC5" s="208"/>
      <c r="NJD5" s="208"/>
      <c r="NJE5" s="208"/>
      <c r="NJF5" s="208"/>
      <c r="NJG5" s="208"/>
      <c r="NJH5" s="208"/>
      <c r="NJI5" s="208"/>
      <c r="NJJ5" s="208"/>
      <c r="NJK5" s="208"/>
      <c r="NJL5" s="208"/>
      <c r="NJM5" s="208"/>
      <c r="NJN5" s="208"/>
      <c r="NJO5" s="208"/>
      <c r="NJP5" s="208"/>
      <c r="NJQ5" s="208"/>
      <c r="NJR5" s="208"/>
      <c r="NJS5" s="208"/>
      <c r="NJT5" s="208"/>
      <c r="NJU5" s="208"/>
      <c r="NJV5" s="208"/>
      <c r="NJW5" s="208"/>
      <c r="NJX5" s="208"/>
      <c r="NJY5" s="208"/>
      <c r="NJZ5" s="208"/>
      <c r="NKA5" s="208"/>
      <c r="NKB5" s="208"/>
      <c r="NKC5" s="208"/>
      <c r="NKD5" s="208"/>
      <c r="NKE5" s="208"/>
      <c r="NKF5" s="208"/>
      <c r="NKG5" s="208"/>
      <c r="NKH5" s="208"/>
      <c r="NKI5" s="208"/>
      <c r="NKJ5" s="208"/>
      <c r="NKK5" s="208"/>
      <c r="NKL5" s="208"/>
      <c r="NKM5" s="208"/>
      <c r="NKN5" s="208"/>
      <c r="NKO5" s="208"/>
      <c r="NKP5" s="208"/>
      <c r="NKQ5" s="208"/>
      <c r="NKR5" s="208"/>
      <c r="NKS5" s="208"/>
      <c r="NKT5" s="208"/>
      <c r="NKU5" s="208"/>
      <c r="NKV5" s="208"/>
      <c r="NKW5" s="208"/>
      <c r="NKX5" s="208"/>
      <c r="NKY5" s="208"/>
      <c r="NKZ5" s="208"/>
      <c r="NLA5" s="208"/>
      <c r="NLB5" s="208"/>
      <c r="NLC5" s="208"/>
      <c r="NLD5" s="208"/>
      <c r="NLE5" s="208"/>
      <c r="NLF5" s="208"/>
      <c r="NLG5" s="208"/>
      <c r="NLH5" s="208"/>
      <c r="NLI5" s="208"/>
      <c r="NLJ5" s="208"/>
      <c r="NLK5" s="208"/>
      <c r="NLL5" s="208"/>
      <c r="NLM5" s="208"/>
      <c r="NLN5" s="208"/>
      <c r="NLO5" s="208"/>
      <c r="NLP5" s="208"/>
      <c r="NLQ5" s="208"/>
      <c r="NLR5" s="208"/>
      <c r="NLS5" s="208"/>
      <c r="NLT5" s="208"/>
      <c r="NLU5" s="208"/>
      <c r="NLV5" s="208"/>
      <c r="NLW5" s="208"/>
      <c r="NLX5" s="208"/>
      <c r="NLY5" s="208"/>
      <c r="NLZ5" s="208"/>
      <c r="NMA5" s="208"/>
      <c r="NMB5" s="208"/>
      <c r="NMC5" s="208"/>
      <c r="NMD5" s="208"/>
      <c r="NME5" s="208"/>
      <c r="NMF5" s="208"/>
      <c r="NMG5" s="208"/>
      <c r="NMH5" s="208"/>
      <c r="NMI5" s="208"/>
      <c r="NMJ5" s="208"/>
      <c r="NMK5" s="208"/>
      <c r="NML5" s="208"/>
      <c r="NMM5" s="208"/>
      <c r="NMN5" s="208"/>
      <c r="NMO5" s="208"/>
      <c r="NMP5" s="208"/>
      <c r="NMQ5" s="208"/>
      <c r="NMR5" s="208"/>
      <c r="NMS5" s="208"/>
      <c r="NMT5" s="208"/>
      <c r="NMU5" s="208"/>
      <c r="NMV5" s="208"/>
      <c r="NMW5" s="208"/>
      <c r="NMX5" s="208"/>
      <c r="NMY5" s="208"/>
      <c r="NMZ5" s="208"/>
      <c r="NNA5" s="208"/>
      <c r="NNB5" s="208"/>
      <c r="NNC5" s="208"/>
      <c r="NND5" s="208"/>
      <c r="NNE5" s="208"/>
      <c r="NNF5" s="208"/>
      <c r="NNG5" s="208"/>
      <c r="NNH5" s="208"/>
      <c r="NNI5" s="208"/>
      <c r="NNJ5" s="208"/>
      <c r="NNK5" s="208"/>
      <c r="NNL5" s="208"/>
      <c r="NNM5" s="208"/>
      <c r="NNN5" s="208"/>
      <c r="NNO5" s="208"/>
      <c r="NNP5" s="208"/>
      <c r="NNQ5" s="208"/>
      <c r="NNR5" s="208"/>
      <c r="NNS5" s="208"/>
      <c r="NNT5" s="208"/>
      <c r="NNU5" s="208"/>
      <c r="NNV5" s="208"/>
      <c r="NNW5" s="208"/>
      <c r="NNX5" s="208"/>
      <c r="NNY5" s="208"/>
      <c r="NNZ5" s="208"/>
      <c r="NOA5" s="208"/>
      <c r="NOB5" s="208"/>
      <c r="NOC5" s="208"/>
      <c r="NOD5" s="208"/>
      <c r="NOE5" s="208"/>
      <c r="NOF5" s="208"/>
      <c r="NOG5" s="208"/>
      <c r="NOH5" s="208"/>
      <c r="NOI5" s="208"/>
      <c r="NOJ5" s="208"/>
      <c r="NOK5" s="208"/>
      <c r="NOL5" s="208"/>
      <c r="NOM5" s="208"/>
      <c r="NON5" s="208"/>
      <c r="NOO5" s="208"/>
      <c r="NOP5" s="208"/>
      <c r="NOQ5" s="208"/>
      <c r="NOR5" s="208"/>
      <c r="NOS5" s="208"/>
      <c r="NOT5" s="208"/>
      <c r="NOU5" s="208"/>
      <c r="NOV5" s="208"/>
      <c r="NOW5" s="208"/>
      <c r="NOX5" s="208"/>
      <c r="NOY5" s="208"/>
      <c r="NOZ5" s="208"/>
      <c r="NPA5" s="208"/>
      <c r="NPB5" s="208"/>
      <c r="NPC5" s="208"/>
      <c r="NPD5" s="208"/>
      <c r="NPE5" s="208"/>
      <c r="NPF5" s="208"/>
      <c r="NPG5" s="208"/>
      <c r="NPH5" s="208"/>
      <c r="NPI5" s="208"/>
      <c r="NPJ5" s="208"/>
      <c r="NPK5" s="208"/>
      <c r="NPL5" s="208"/>
      <c r="NPM5" s="208"/>
      <c r="NPN5" s="208"/>
      <c r="NPO5" s="208"/>
      <c r="NPP5" s="208"/>
      <c r="NPQ5" s="208"/>
      <c r="NPR5" s="208"/>
      <c r="NPS5" s="208"/>
      <c r="NPT5" s="208"/>
      <c r="NPU5" s="208"/>
      <c r="NPV5" s="208"/>
      <c r="NPW5" s="208"/>
      <c r="NPX5" s="208"/>
      <c r="NPY5" s="208"/>
      <c r="NPZ5" s="208"/>
      <c r="NQA5" s="208"/>
      <c r="NQB5" s="208"/>
      <c r="NQC5" s="208"/>
      <c r="NQD5" s="208"/>
      <c r="NQE5" s="208"/>
      <c r="NQF5" s="208"/>
      <c r="NQG5" s="208"/>
      <c r="NQH5" s="208"/>
      <c r="NQI5" s="208"/>
      <c r="NQJ5" s="208"/>
      <c r="NQK5" s="208"/>
      <c r="NQL5" s="208"/>
      <c r="NQM5" s="208"/>
      <c r="NQN5" s="208"/>
      <c r="NQO5" s="208"/>
      <c r="NQP5" s="208"/>
      <c r="NQQ5" s="208"/>
      <c r="NQR5" s="208"/>
      <c r="NQS5" s="208"/>
      <c r="NQT5" s="208"/>
      <c r="NQU5" s="208"/>
      <c r="NQV5" s="208"/>
      <c r="NQW5" s="208"/>
      <c r="NQX5" s="208"/>
      <c r="NQY5" s="208"/>
      <c r="NQZ5" s="208"/>
      <c r="NRA5" s="208"/>
      <c r="NRB5" s="208"/>
      <c r="NRC5" s="208"/>
      <c r="NRD5" s="208"/>
      <c r="NRE5" s="208"/>
      <c r="NRF5" s="208"/>
      <c r="NRG5" s="208"/>
      <c r="NRH5" s="208"/>
      <c r="NRI5" s="208"/>
      <c r="NRJ5" s="208"/>
      <c r="NRK5" s="208"/>
      <c r="NRL5" s="208"/>
      <c r="NRM5" s="208"/>
      <c r="NRN5" s="208"/>
      <c r="NRO5" s="208"/>
      <c r="NRP5" s="208"/>
      <c r="NRQ5" s="208"/>
      <c r="NRR5" s="208"/>
      <c r="NRS5" s="208"/>
      <c r="NRT5" s="208"/>
      <c r="NRU5" s="208"/>
      <c r="NRV5" s="208"/>
      <c r="NRW5" s="208"/>
      <c r="NRX5" s="208"/>
      <c r="NRY5" s="208"/>
      <c r="NRZ5" s="208"/>
      <c r="NSA5" s="208"/>
      <c r="NSB5" s="208"/>
      <c r="NSC5" s="208"/>
      <c r="NSD5" s="208"/>
      <c r="NSE5" s="208"/>
      <c r="NSF5" s="208"/>
      <c r="NSG5" s="208"/>
      <c r="NSH5" s="208"/>
      <c r="NSI5" s="208"/>
      <c r="NSJ5" s="208"/>
      <c r="NSK5" s="208"/>
      <c r="NSL5" s="208"/>
      <c r="NSM5" s="208"/>
      <c r="NSN5" s="208"/>
      <c r="NSO5" s="208"/>
      <c r="NSP5" s="208"/>
      <c r="NSQ5" s="208"/>
      <c r="NSR5" s="208"/>
      <c r="NSS5" s="208"/>
      <c r="NST5" s="208"/>
      <c r="NSU5" s="208"/>
      <c r="NSV5" s="208"/>
      <c r="NSW5" s="208"/>
      <c r="NSX5" s="208"/>
      <c r="NSY5" s="208"/>
      <c r="NSZ5" s="208"/>
      <c r="NTA5" s="208"/>
      <c r="NTB5" s="208"/>
      <c r="NTC5" s="208"/>
      <c r="NTD5" s="208"/>
      <c r="NTE5" s="208"/>
      <c r="NTF5" s="208"/>
      <c r="NTG5" s="208"/>
      <c r="NTH5" s="208"/>
      <c r="NTI5" s="208"/>
      <c r="NTJ5" s="208"/>
      <c r="NTK5" s="208"/>
      <c r="NTL5" s="208"/>
      <c r="NTM5" s="208"/>
      <c r="NTN5" s="208"/>
      <c r="NTO5" s="208"/>
      <c r="NTP5" s="208"/>
      <c r="NTQ5" s="208"/>
      <c r="NTR5" s="208"/>
      <c r="NTS5" s="208"/>
      <c r="NTT5" s="208"/>
      <c r="NTU5" s="208"/>
      <c r="NTV5" s="208"/>
      <c r="NTW5" s="208"/>
      <c r="NTX5" s="208"/>
      <c r="NTY5" s="208"/>
      <c r="NTZ5" s="208"/>
      <c r="NUA5" s="208"/>
      <c r="NUB5" s="208"/>
      <c r="NUC5" s="208"/>
      <c r="NUD5" s="208"/>
      <c r="NUE5" s="208"/>
      <c r="NUF5" s="208"/>
      <c r="NUG5" s="208"/>
      <c r="NUH5" s="208"/>
      <c r="NUI5" s="208"/>
      <c r="NUJ5" s="208"/>
      <c r="NUK5" s="208"/>
      <c r="NUL5" s="208"/>
      <c r="NUM5" s="208"/>
      <c r="NUN5" s="208"/>
      <c r="NUO5" s="208"/>
      <c r="NUP5" s="208"/>
      <c r="NUQ5" s="208"/>
      <c r="NUR5" s="208"/>
      <c r="NUS5" s="208"/>
      <c r="NUT5" s="208"/>
      <c r="NUU5" s="208"/>
      <c r="NUV5" s="208"/>
      <c r="NUW5" s="208"/>
      <c r="NUX5" s="208"/>
      <c r="NUY5" s="208"/>
      <c r="NUZ5" s="208"/>
      <c r="NVA5" s="208"/>
      <c r="NVB5" s="208"/>
      <c r="NVC5" s="208"/>
      <c r="NVD5" s="208"/>
      <c r="NVE5" s="208"/>
      <c r="NVF5" s="208"/>
      <c r="NVG5" s="208"/>
      <c r="NVH5" s="208"/>
      <c r="NVI5" s="208"/>
      <c r="NVJ5" s="208"/>
      <c r="NVK5" s="208"/>
      <c r="NVL5" s="208"/>
      <c r="NVM5" s="208"/>
      <c r="NVN5" s="208"/>
      <c r="NVO5" s="208"/>
      <c r="NVP5" s="208"/>
      <c r="NVQ5" s="208"/>
      <c r="NVR5" s="208"/>
      <c r="NVS5" s="208"/>
      <c r="NVT5" s="208"/>
      <c r="NVU5" s="208"/>
      <c r="NVV5" s="208"/>
      <c r="NVW5" s="208"/>
      <c r="NVX5" s="208"/>
      <c r="NVY5" s="208"/>
      <c r="NVZ5" s="208"/>
      <c r="NWA5" s="208"/>
      <c r="NWB5" s="208"/>
      <c r="NWC5" s="208"/>
      <c r="NWD5" s="208"/>
      <c r="NWE5" s="208"/>
      <c r="NWF5" s="208"/>
      <c r="NWG5" s="208"/>
      <c r="NWH5" s="208"/>
      <c r="NWI5" s="208"/>
      <c r="NWJ5" s="208"/>
      <c r="NWK5" s="208"/>
      <c r="NWL5" s="208"/>
      <c r="NWM5" s="208"/>
      <c r="NWN5" s="208"/>
      <c r="NWO5" s="208"/>
      <c r="NWP5" s="208"/>
      <c r="NWQ5" s="208"/>
      <c r="NWR5" s="208"/>
      <c r="NWS5" s="208"/>
      <c r="NWT5" s="208"/>
      <c r="NWU5" s="208"/>
      <c r="NWV5" s="208"/>
      <c r="NWW5" s="208"/>
      <c r="NWX5" s="208"/>
      <c r="NWY5" s="208"/>
      <c r="NWZ5" s="208"/>
      <c r="NXA5" s="208"/>
      <c r="NXB5" s="208"/>
      <c r="NXC5" s="208"/>
      <c r="NXD5" s="208"/>
      <c r="NXE5" s="208"/>
      <c r="NXF5" s="208"/>
      <c r="NXG5" s="208"/>
      <c r="NXH5" s="208"/>
      <c r="NXI5" s="208"/>
      <c r="NXJ5" s="208"/>
      <c r="NXK5" s="208"/>
      <c r="NXL5" s="208"/>
      <c r="NXM5" s="208"/>
      <c r="NXN5" s="208"/>
      <c r="NXO5" s="208"/>
      <c r="NXP5" s="208"/>
      <c r="NXQ5" s="208"/>
      <c r="NXR5" s="208"/>
      <c r="NXS5" s="208"/>
      <c r="NXT5" s="208"/>
      <c r="NXU5" s="208"/>
      <c r="NXV5" s="208"/>
      <c r="NXW5" s="208"/>
      <c r="NXX5" s="208"/>
      <c r="NXY5" s="208"/>
      <c r="NXZ5" s="208"/>
      <c r="NYA5" s="208"/>
      <c r="NYB5" s="208"/>
      <c r="NYC5" s="208"/>
      <c r="NYD5" s="208"/>
      <c r="NYE5" s="208"/>
      <c r="NYF5" s="208"/>
      <c r="NYG5" s="208"/>
      <c r="NYH5" s="208"/>
      <c r="NYI5" s="208"/>
      <c r="NYJ5" s="208"/>
      <c r="NYK5" s="208"/>
      <c r="NYL5" s="208"/>
      <c r="NYM5" s="208"/>
      <c r="NYN5" s="208"/>
      <c r="NYO5" s="208"/>
      <c r="NYP5" s="208"/>
      <c r="NYQ5" s="208"/>
      <c r="NYR5" s="208"/>
      <c r="NYS5" s="208"/>
      <c r="NYT5" s="208"/>
      <c r="NYU5" s="208"/>
      <c r="NYV5" s="208"/>
      <c r="NYW5" s="208"/>
      <c r="NYX5" s="208"/>
      <c r="NYY5" s="208"/>
      <c r="NYZ5" s="208"/>
      <c r="NZA5" s="208"/>
      <c r="NZB5" s="208"/>
      <c r="NZC5" s="208"/>
      <c r="NZD5" s="208"/>
      <c r="NZE5" s="208"/>
      <c r="NZF5" s="208"/>
      <c r="NZG5" s="208"/>
      <c r="NZH5" s="208"/>
      <c r="NZI5" s="208"/>
      <c r="NZJ5" s="208"/>
      <c r="NZK5" s="208"/>
      <c r="NZL5" s="208"/>
      <c r="NZM5" s="208"/>
      <c r="NZN5" s="208"/>
      <c r="NZO5" s="208"/>
      <c r="NZP5" s="208"/>
      <c r="NZQ5" s="208"/>
      <c r="NZR5" s="208"/>
      <c r="NZS5" s="208"/>
      <c r="NZT5" s="208"/>
      <c r="NZU5" s="208"/>
      <c r="NZV5" s="208"/>
      <c r="NZW5" s="208"/>
      <c r="NZX5" s="208"/>
      <c r="NZY5" s="208"/>
      <c r="NZZ5" s="208"/>
      <c r="OAA5" s="208"/>
      <c r="OAB5" s="208"/>
      <c r="OAC5" s="208"/>
      <c r="OAD5" s="208"/>
      <c r="OAE5" s="208"/>
      <c r="OAF5" s="208"/>
      <c r="OAG5" s="208"/>
      <c r="OAH5" s="208"/>
      <c r="OAI5" s="208"/>
      <c r="OAJ5" s="208"/>
      <c r="OAK5" s="208"/>
      <c r="OAL5" s="208"/>
      <c r="OAM5" s="208"/>
      <c r="OAN5" s="208"/>
      <c r="OAO5" s="208"/>
      <c r="OAP5" s="208"/>
      <c r="OAQ5" s="208"/>
      <c r="OAR5" s="208"/>
      <c r="OAS5" s="208"/>
      <c r="OAT5" s="208"/>
      <c r="OAU5" s="208"/>
      <c r="OAV5" s="208"/>
      <c r="OAW5" s="208"/>
      <c r="OAX5" s="208"/>
      <c r="OAY5" s="208"/>
      <c r="OAZ5" s="208"/>
      <c r="OBA5" s="208"/>
      <c r="OBB5" s="208"/>
      <c r="OBC5" s="208"/>
      <c r="OBD5" s="208"/>
      <c r="OBE5" s="208"/>
      <c r="OBF5" s="208"/>
      <c r="OBG5" s="208"/>
      <c r="OBH5" s="208"/>
      <c r="OBI5" s="208"/>
      <c r="OBJ5" s="208"/>
      <c r="OBK5" s="208"/>
      <c r="OBL5" s="208"/>
      <c r="OBM5" s="208"/>
      <c r="OBN5" s="208"/>
      <c r="OBO5" s="208"/>
      <c r="OBP5" s="208"/>
      <c r="OBQ5" s="208"/>
      <c r="OBR5" s="208"/>
      <c r="OBS5" s="208"/>
      <c r="OBT5" s="208"/>
      <c r="OBU5" s="208"/>
      <c r="OBV5" s="208"/>
      <c r="OBW5" s="208"/>
      <c r="OBX5" s="208"/>
      <c r="OBY5" s="208"/>
      <c r="OBZ5" s="208"/>
      <c r="OCA5" s="208"/>
      <c r="OCB5" s="208"/>
      <c r="OCC5" s="208"/>
      <c r="OCD5" s="208"/>
      <c r="OCE5" s="208"/>
      <c r="OCF5" s="208"/>
      <c r="OCG5" s="208"/>
      <c r="OCH5" s="208"/>
      <c r="OCI5" s="208"/>
      <c r="OCJ5" s="208"/>
      <c r="OCK5" s="208"/>
      <c r="OCL5" s="208"/>
      <c r="OCM5" s="208"/>
      <c r="OCN5" s="208"/>
      <c r="OCO5" s="208"/>
      <c r="OCP5" s="208"/>
      <c r="OCQ5" s="208"/>
      <c r="OCR5" s="208"/>
      <c r="OCS5" s="208"/>
      <c r="OCT5" s="208"/>
      <c r="OCU5" s="208"/>
      <c r="OCV5" s="208"/>
      <c r="OCW5" s="208"/>
      <c r="OCX5" s="208"/>
      <c r="OCY5" s="208"/>
      <c r="OCZ5" s="208"/>
      <c r="ODA5" s="208"/>
      <c r="ODB5" s="208"/>
      <c r="ODC5" s="208"/>
      <c r="ODD5" s="208"/>
      <c r="ODE5" s="208"/>
      <c r="ODF5" s="208"/>
      <c r="ODG5" s="208"/>
      <c r="ODH5" s="208"/>
      <c r="ODI5" s="208"/>
      <c r="ODJ5" s="208"/>
      <c r="ODK5" s="208"/>
      <c r="ODL5" s="208"/>
      <c r="ODM5" s="208"/>
      <c r="ODN5" s="208"/>
      <c r="ODO5" s="208"/>
      <c r="ODP5" s="208"/>
      <c r="ODQ5" s="208"/>
      <c r="ODR5" s="208"/>
      <c r="ODS5" s="208"/>
      <c r="ODT5" s="208"/>
      <c r="ODU5" s="208"/>
      <c r="ODV5" s="208"/>
      <c r="ODW5" s="208"/>
      <c r="ODX5" s="208"/>
      <c r="ODY5" s="208"/>
      <c r="ODZ5" s="208"/>
      <c r="OEA5" s="208"/>
      <c r="OEB5" s="208"/>
      <c r="OEC5" s="208"/>
      <c r="OED5" s="208"/>
      <c r="OEE5" s="208"/>
      <c r="OEF5" s="208"/>
      <c r="OEG5" s="208"/>
      <c r="OEH5" s="208"/>
      <c r="OEI5" s="208"/>
      <c r="OEJ5" s="208"/>
      <c r="OEK5" s="208"/>
      <c r="OEL5" s="208"/>
      <c r="OEM5" s="208"/>
      <c r="OEN5" s="208"/>
      <c r="OEO5" s="208"/>
      <c r="OEP5" s="208"/>
      <c r="OEQ5" s="208"/>
      <c r="OER5" s="208"/>
      <c r="OES5" s="208"/>
      <c r="OET5" s="208"/>
      <c r="OEU5" s="208"/>
      <c r="OEV5" s="208"/>
      <c r="OEW5" s="208"/>
      <c r="OEX5" s="208"/>
      <c r="OEY5" s="208"/>
      <c r="OEZ5" s="208"/>
      <c r="OFA5" s="208"/>
      <c r="OFB5" s="208"/>
      <c r="OFC5" s="208"/>
      <c r="OFD5" s="208"/>
      <c r="OFE5" s="208"/>
      <c r="OFF5" s="208"/>
      <c r="OFG5" s="208"/>
      <c r="OFH5" s="208"/>
      <c r="OFI5" s="208"/>
      <c r="OFJ5" s="208"/>
      <c r="OFK5" s="208"/>
      <c r="OFL5" s="208"/>
      <c r="OFM5" s="208"/>
      <c r="OFN5" s="208"/>
      <c r="OFO5" s="208"/>
      <c r="OFP5" s="208"/>
      <c r="OFQ5" s="208"/>
      <c r="OFR5" s="208"/>
      <c r="OFS5" s="208"/>
      <c r="OFT5" s="208"/>
      <c r="OFU5" s="208"/>
      <c r="OFV5" s="208"/>
      <c r="OFW5" s="208"/>
      <c r="OFX5" s="208"/>
      <c r="OFY5" s="208"/>
      <c r="OFZ5" s="208"/>
      <c r="OGA5" s="208"/>
      <c r="OGB5" s="208"/>
      <c r="OGC5" s="208"/>
      <c r="OGD5" s="208"/>
      <c r="OGE5" s="208"/>
      <c r="OGF5" s="208"/>
      <c r="OGG5" s="208"/>
      <c r="OGH5" s="208"/>
      <c r="OGI5" s="208"/>
      <c r="OGJ5" s="208"/>
      <c r="OGK5" s="208"/>
      <c r="OGL5" s="208"/>
      <c r="OGM5" s="208"/>
      <c r="OGN5" s="208"/>
      <c r="OGO5" s="208"/>
      <c r="OGP5" s="208"/>
      <c r="OGQ5" s="208"/>
      <c r="OGR5" s="208"/>
      <c r="OGS5" s="208"/>
      <c r="OGT5" s="208"/>
      <c r="OGU5" s="208"/>
      <c r="OGV5" s="208"/>
      <c r="OGW5" s="208"/>
      <c r="OGX5" s="208"/>
      <c r="OGY5" s="208"/>
      <c r="OGZ5" s="208"/>
      <c r="OHA5" s="208"/>
      <c r="OHB5" s="208"/>
      <c r="OHC5" s="208"/>
      <c r="OHD5" s="208"/>
      <c r="OHE5" s="208"/>
      <c r="OHF5" s="208"/>
      <c r="OHG5" s="208"/>
      <c r="OHH5" s="208"/>
      <c r="OHI5" s="208"/>
      <c r="OHJ5" s="208"/>
      <c r="OHK5" s="208"/>
      <c r="OHL5" s="208"/>
      <c r="OHM5" s="208"/>
      <c r="OHN5" s="208"/>
      <c r="OHO5" s="208"/>
      <c r="OHP5" s="208"/>
      <c r="OHQ5" s="208"/>
      <c r="OHR5" s="208"/>
      <c r="OHS5" s="208"/>
      <c r="OHT5" s="208"/>
      <c r="OHU5" s="208"/>
      <c r="OHV5" s="208"/>
      <c r="OHW5" s="208"/>
      <c r="OHX5" s="208"/>
      <c r="OHY5" s="208"/>
      <c r="OHZ5" s="208"/>
      <c r="OIA5" s="208"/>
      <c r="OIB5" s="208"/>
      <c r="OIC5" s="208"/>
      <c r="OID5" s="208"/>
      <c r="OIE5" s="208"/>
      <c r="OIF5" s="208"/>
      <c r="OIG5" s="208"/>
      <c r="OIH5" s="208"/>
      <c r="OII5" s="208"/>
      <c r="OIJ5" s="208"/>
      <c r="OIK5" s="208"/>
      <c r="OIL5" s="208"/>
      <c r="OIM5" s="208"/>
      <c r="OIN5" s="208"/>
      <c r="OIO5" s="208"/>
      <c r="OIP5" s="208"/>
      <c r="OIQ5" s="208"/>
      <c r="OIR5" s="208"/>
      <c r="OIS5" s="208"/>
      <c r="OIT5" s="208"/>
      <c r="OIU5" s="208"/>
      <c r="OIV5" s="208"/>
      <c r="OIW5" s="208"/>
      <c r="OIX5" s="208"/>
      <c r="OIY5" s="208"/>
      <c r="OIZ5" s="208"/>
      <c r="OJA5" s="208"/>
      <c r="OJB5" s="208"/>
      <c r="OJC5" s="208"/>
      <c r="OJD5" s="208"/>
      <c r="OJE5" s="208"/>
      <c r="OJF5" s="208"/>
      <c r="OJG5" s="208"/>
      <c r="OJH5" s="208"/>
      <c r="OJI5" s="208"/>
      <c r="OJJ5" s="208"/>
      <c r="OJK5" s="208"/>
      <c r="OJL5" s="208"/>
      <c r="OJM5" s="208"/>
      <c r="OJN5" s="208"/>
      <c r="OJO5" s="208"/>
      <c r="OJP5" s="208"/>
      <c r="OJQ5" s="208"/>
      <c r="OJR5" s="208"/>
      <c r="OJS5" s="208"/>
      <c r="OJT5" s="208"/>
      <c r="OJU5" s="208"/>
      <c r="OJV5" s="208"/>
      <c r="OJW5" s="208"/>
      <c r="OJX5" s="208"/>
      <c r="OJY5" s="208"/>
      <c r="OJZ5" s="208"/>
      <c r="OKA5" s="208"/>
      <c r="OKB5" s="208"/>
      <c r="OKC5" s="208"/>
      <c r="OKD5" s="208"/>
      <c r="OKE5" s="208"/>
      <c r="OKF5" s="208"/>
      <c r="OKG5" s="208"/>
      <c r="OKH5" s="208"/>
      <c r="OKI5" s="208"/>
      <c r="OKJ5" s="208"/>
      <c r="OKK5" s="208"/>
      <c r="OKL5" s="208"/>
      <c r="OKM5" s="208"/>
      <c r="OKN5" s="208"/>
      <c r="OKO5" s="208"/>
      <c r="OKP5" s="208"/>
      <c r="OKQ5" s="208"/>
      <c r="OKR5" s="208"/>
      <c r="OKS5" s="208"/>
      <c r="OKT5" s="208"/>
      <c r="OKU5" s="208"/>
      <c r="OKV5" s="208"/>
      <c r="OKW5" s="208"/>
      <c r="OKX5" s="208"/>
      <c r="OKY5" s="208"/>
      <c r="OKZ5" s="208"/>
      <c r="OLA5" s="208"/>
      <c r="OLB5" s="208"/>
      <c r="OLC5" s="208"/>
      <c r="OLD5" s="208"/>
      <c r="OLE5" s="208"/>
      <c r="OLF5" s="208"/>
      <c r="OLG5" s="208"/>
      <c r="OLH5" s="208"/>
      <c r="OLI5" s="208"/>
      <c r="OLJ5" s="208"/>
      <c r="OLK5" s="208"/>
      <c r="OLL5" s="208"/>
      <c r="OLM5" s="208"/>
      <c r="OLN5" s="208"/>
      <c r="OLO5" s="208"/>
      <c r="OLP5" s="208"/>
      <c r="OLQ5" s="208"/>
      <c r="OLR5" s="208"/>
      <c r="OLS5" s="208"/>
      <c r="OLT5" s="208"/>
      <c r="OLU5" s="208"/>
      <c r="OLV5" s="208"/>
      <c r="OLW5" s="208"/>
      <c r="OLX5" s="208"/>
      <c r="OLY5" s="208"/>
      <c r="OLZ5" s="208"/>
      <c r="OMA5" s="208"/>
      <c r="OMB5" s="208"/>
      <c r="OMC5" s="208"/>
      <c r="OMD5" s="208"/>
      <c r="OME5" s="208"/>
      <c r="OMF5" s="208"/>
      <c r="OMG5" s="208"/>
      <c r="OMH5" s="208"/>
      <c r="OMI5" s="208"/>
      <c r="OMJ5" s="208"/>
      <c r="OMK5" s="208"/>
      <c r="OML5" s="208"/>
      <c r="OMM5" s="208"/>
      <c r="OMN5" s="208"/>
      <c r="OMO5" s="208"/>
      <c r="OMP5" s="208"/>
      <c r="OMQ5" s="208"/>
      <c r="OMR5" s="208"/>
      <c r="OMS5" s="208"/>
      <c r="OMT5" s="208"/>
      <c r="OMU5" s="208"/>
      <c r="OMV5" s="208"/>
      <c r="OMW5" s="208"/>
      <c r="OMX5" s="208"/>
      <c r="OMY5" s="208"/>
      <c r="OMZ5" s="208"/>
      <c r="ONA5" s="208"/>
      <c r="ONB5" s="208"/>
      <c r="ONC5" s="208"/>
      <c r="OND5" s="208"/>
      <c r="ONE5" s="208"/>
      <c r="ONF5" s="208"/>
      <c r="ONG5" s="208"/>
      <c r="ONH5" s="208"/>
      <c r="ONI5" s="208"/>
      <c r="ONJ5" s="208"/>
      <c r="ONK5" s="208"/>
      <c r="ONL5" s="208"/>
      <c r="ONM5" s="208"/>
      <c r="ONN5" s="208"/>
      <c r="ONO5" s="208"/>
      <c r="ONP5" s="208"/>
      <c r="ONQ5" s="208"/>
      <c r="ONR5" s="208"/>
      <c r="ONS5" s="208"/>
      <c r="ONT5" s="208"/>
      <c r="ONU5" s="208"/>
      <c r="ONV5" s="208"/>
      <c r="ONW5" s="208"/>
      <c r="ONX5" s="208"/>
      <c r="ONY5" s="208"/>
      <c r="ONZ5" s="208"/>
      <c r="OOA5" s="208"/>
      <c r="OOB5" s="208"/>
      <c r="OOC5" s="208"/>
      <c r="OOD5" s="208"/>
      <c r="OOE5" s="208"/>
      <c r="OOF5" s="208"/>
      <c r="OOG5" s="208"/>
      <c r="OOH5" s="208"/>
      <c r="OOI5" s="208"/>
      <c r="OOJ5" s="208"/>
      <c r="OOK5" s="208"/>
      <c r="OOL5" s="208"/>
      <c r="OOM5" s="208"/>
      <c r="OON5" s="208"/>
      <c r="OOO5" s="208"/>
      <c r="OOP5" s="208"/>
      <c r="OOQ5" s="208"/>
      <c r="OOR5" s="208"/>
      <c r="OOS5" s="208"/>
      <c r="OOT5" s="208"/>
      <c r="OOU5" s="208"/>
      <c r="OOV5" s="208"/>
      <c r="OOW5" s="208"/>
      <c r="OOX5" s="208"/>
      <c r="OOY5" s="208"/>
      <c r="OOZ5" s="208"/>
      <c r="OPA5" s="208"/>
      <c r="OPB5" s="208"/>
      <c r="OPC5" s="208"/>
      <c r="OPD5" s="208"/>
      <c r="OPE5" s="208"/>
      <c r="OPF5" s="208"/>
      <c r="OPG5" s="208"/>
      <c r="OPH5" s="208"/>
      <c r="OPI5" s="208"/>
      <c r="OPJ5" s="208"/>
      <c r="OPK5" s="208"/>
      <c r="OPL5" s="208"/>
      <c r="OPM5" s="208"/>
      <c r="OPN5" s="208"/>
      <c r="OPO5" s="208"/>
      <c r="OPP5" s="208"/>
      <c r="OPQ5" s="208"/>
      <c r="OPR5" s="208"/>
      <c r="OPS5" s="208"/>
      <c r="OPT5" s="208"/>
      <c r="OPU5" s="208"/>
      <c r="OPV5" s="208"/>
      <c r="OPW5" s="208"/>
      <c r="OPX5" s="208"/>
      <c r="OPY5" s="208"/>
      <c r="OPZ5" s="208"/>
      <c r="OQA5" s="208"/>
      <c r="OQB5" s="208"/>
      <c r="OQC5" s="208"/>
      <c r="OQD5" s="208"/>
      <c r="OQE5" s="208"/>
      <c r="OQF5" s="208"/>
      <c r="OQG5" s="208"/>
      <c r="OQH5" s="208"/>
      <c r="OQI5" s="208"/>
      <c r="OQJ5" s="208"/>
      <c r="OQK5" s="208"/>
      <c r="OQL5" s="208"/>
      <c r="OQM5" s="208"/>
      <c r="OQN5" s="208"/>
      <c r="OQO5" s="208"/>
      <c r="OQP5" s="208"/>
      <c r="OQQ5" s="208"/>
      <c r="OQR5" s="208"/>
      <c r="OQS5" s="208"/>
      <c r="OQT5" s="208"/>
      <c r="OQU5" s="208"/>
      <c r="OQV5" s="208"/>
      <c r="OQW5" s="208"/>
      <c r="OQX5" s="208"/>
      <c r="OQY5" s="208"/>
      <c r="OQZ5" s="208"/>
      <c r="ORA5" s="208"/>
      <c r="ORB5" s="208"/>
      <c r="ORC5" s="208"/>
      <c r="ORD5" s="208"/>
      <c r="ORE5" s="208"/>
      <c r="ORF5" s="208"/>
      <c r="ORG5" s="208"/>
      <c r="ORH5" s="208"/>
      <c r="ORI5" s="208"/>
      <c r="ORJ5" s="208"/>
      <c r="ORK5" s="208"/>
      <c r="ORL5" s="208"/>
      <c r="ORM5" s="208"/>
      <c r="ORN5" s="208"/>
      <c r="ORO5" s="208"/>
      <c r="ORP5" s="208"/>
      <c r="ORQ5" s="208"/>
      <c r="ORR5" s="208"/>
      <c r="ORS5" s="208"/>
      <c r="ORT5" s="208"/>
      <c r="ORU5" s="208"/>
      <c r="ORV5" s="208"/>
      <c r="ORW5" s="208"/>
      <c r="ORX5" s="208"/>
      <c r="ORY5" s="208"/>
      <c r="ORZ5" s="208"/>
      <c r="OSA5" s="208"/>
      <c r="OSB5" s="208"/>
      <c r="OSC5" s="208"/>
      <c r="OSD5" s="208"/>
      <c r="OSE5" s="208"/>
      <c r="OSF5" s="208"/>
      <c r="OSG5" s="208"/>
      <c r="OSH5" s="208"/>
      <c r="OSI5" s="208"/>
      <c r="OSJ5" s="208"/>
      <c r="OSK5" s="208"/>
      <c r="OSL5" s="208"/>
      <c r="OSM5" s="208"/>
      <c r="OSN5" s="208"/>
      <c r="OSO5" s="208"/>
      <c r="OSP5" s="208"/>
      <c r="OSQ5" s="208"/>
      <c r="OSR5" s="208"/>
      <c r="OSS5" s="208"/>
      <c r="OST5" s="208"/>
      <c r="OSU5" s="208"/>
      <c r="OSV5" s="208"/>
      <c r="OSW5" s="208"/>
      <c r="OSX5" s="208"/>
      <c r="OSY5" s="208"/>
      <c r="OSZ5" s="208"/>
      <c r="OTA5" s="208"/>
      <c r="OTB5" s="208"/>
      <c r="OTC5" s="208"/>
      <c r="OTD5" s="208"/>
      <c r="OTE5" s="208"/>
      <c r="OTF5" s="208"/>
      <c r="OTG5" s="208"/>
      <c r="OTH5" s="208"/>
      <c r="OTI5" s="208"/>
      <c r="OTJ5" s="208"/>
      <c r="OTK5" s="208"/>
      <c r="OTL5" s="208"/>
      <c r="OTM5" s="208"/>
      <c r="OTN5" s="208"/>
      <c r="OTO5" s="208"/>
      <c r="OTP5" s="208"/>
      <c r="OTQ5" s="208"/>
      <c r="OTR5" s="208"/>
      <c r="OTS5" s="208"/>
      <c r="OTT5" s="208"/>
      <c r="OTU5" s="208"/>
      <c r="OTV5" s="208"/>
      <c r="OTW5" s="208"/>
      <c r="OTX5" s="208"/>
      <c r="OTY5" s="208"/>
      <c r="OTZ5" s="208"/>
      <c r="OUA5" s="208"/>
      <c r="OUB5" s="208"/>
      <c r="OUC5" s="208"/>
      <c r="OUD5" s="208"/>
      <c r="OUE5" s="208"/>
      <c r="OUF5" s="208"/>
      <c r="OUG5" s="208"/>
      <c r="OUH5" s="208"/>
      <c r="OUI5" s="208"/>
      <c r="OUJ5" s="208"/>
      <c r="OUK5" s="208"/>
      <c r="OUL5" s="208"/>
      <c r="OUM5" s="208"/>
      <c r="OUN5" s="208"/>
      <c r="OUO5" s="208"/>
      <c r="OUP5" s="208"/>
      <c r="OUQ5" s="208"/>
      <c r="OUR5" s="208"/>
      <c r="OUS5" s="208"/>
      <c r="OUT5" s="208"/>
      <c r="OUU5" s="208"/>
      <c r="OUV5" s="208"/>
      <c r="OUW5" s="208"/>
      <c r="OUX5" s="208"/>
      <c r="OUY5" s="208"/>
      <c r="OUZ5" s="208"/>
      <c r="OVA5" s="208"/>
      <c r="OVB5" s="208"/>
      <c r="OVC5" s="208"/>
      <c r="OVD5" s="208"/>
      <c r="OVE5" s="208"/>
      <c r="OVF5" s="208"/>
      <c r="OVG5" s="208"/>
      <c r="OVH5" s="208"/>
      <c r="OVI5" s="208"/>
      <c r="OVJ5" s="208"/>
      <c r="OVK5" s="208"/>
      <c r="OVL5" s="208"/>
      <c r="OVM5" s="208"/>
      <c r="OVN5" s="208"/>
      <c r="OVO5" s="208"/>
      <c r="OVP5" s="208"/>
      <c r="OVQ5" s="208"/>
      <c r="OVR5" s="208"/>
      <c r="OVS5" s="208"/>
      <c r="OVT5" s="208"/>
      <c r="OVU5" s="208"/>
      <c r="OVV5" s="208"/>
      <c r="OVW5" s="208"/>
      <c r="OVX5" s="208"/>
      <c r="OVY5" s="208"/>
      <c r="OVZ5" s="208"/>
      <c r="OWA5" s="208"/>
      <c r="OWB5" s="208"/>
      <c r="OWC5" s="208"/>
      <c r="OWD5" s="208"/>
      <c r="OWE5" s="208"/>
      <c r="OWF5" s="208"/>
      <c r="OWG5" s="208"/>
      <c r="OWH5" s="208"/>
      <c r="OWI5" s="208"/>
      <c r="OWJ5" s="208"/>
      <c r="OWK5" s="208"/>
      <c r="OWL5" s="208"/>
      <c r="OWM5" s="208"/>
      <c r="OWN5" s="208"/>
      <c r="OWO5" s="208"/>
      <c r="OWP5" s="208"/>
      <c r="OWQ5" s="208"/>
      <c r="OWR5" s="208"/>
      <c r="OWS5" s="208"/>
      <c r="OWT5" s="208"/>
      <c r="OWU5" s="208"/>
      <c r="OWV5" s="208"/>
      <c r="OWW5" s="208"/>
      <c r="OWX5" s="208"/>
      <c r="OWY5" s="208"/>
      <c r="OWZ5" s="208"/>
      <c r="OXA5" s="208"/>
      <c r="OXB5" s="208"/>
      <c r="OXC5" s="208"/>
      <c r="OXD5" s="208"/>
      <c r="OXE5" s="208"/>
      <c r="OXF5" s="208"/>
      <c r="OXG5" s="208"/>
      <c r="OXH5" s="208"/>
      <c r="OXI5" s="208"/>
      <c r="OXJ5" s="208"/>
      <c r="OXK5" s="208"/>
      <c r="OXL5" s="208"/>
      <c r="OXM5" s="208"/>
      <c r="OXN5" s="208"/>
      <c r="OXO5" s="208"/>
      <c r="OXP5" s="208"/>
      <c r="OXQ5" s="208"/>
      <c r="OXR5" s="208"/>
      <c r="OXS5" s="208"/>
      <c r="OXT5" s="208"/>
      <c r="OXU5" s="208"/>
      <c r="OXV5" s="208"/>
      <c r="OXW5" s="208"/>
      <c r="OXX5" s="208"/>
      <c r="OXY5" s="208"/>
      <c r="OXZ5" s="208"/>
      <c r="OYA5" s="208"/>
      <c r="OYB5" s="208"/>
      <c r="OYC5" s="208"/>
      <c r="OYD5" s="208"/>
      <c r="OYE5" s="208"/>
      <c r="OYF5" s="208"/>
      <c r="OYG5" s="208"/>
      <c r="OYH5" s="208"/>
      <c r="OYI5" s="208"/>
      <c r="OYJ5" s="208"/>
      <c r="OYK5" s="208"/>
      <c r="OYL5" s="208"/>
      <c r="OYM5" s="208"/>
      <c r="OYN5" s="208"/>
      <c r="OYO5" s="208"/>
      <c r="OYP5" s="208"/>
      <c r="OYQ5" s="208"/>
      <c r="OYR5" s="208"/>
      <c r="OYS5" s="208"/>
      <c r="OYT5" s="208"/>
      <c r="OYU5" s="208"/>
      <c r="OYV5" s="208"/>
      <c r="OYW5" s="208"/>
      <c r="OYX5" s="208"/>
      <c r="OYY5" s="208"/>
      <c r="OYZ5" s="208"/>
      <c r="OZA5" s="208"/>
      <c r="OZB5" s="208"/>
      <c r="OZC5" s="208"/>
      <c r="OZD5" s="208"/>
      <c r="OZE5" s="208"/>
      <c r="OZF5" s="208"/>
      <c r="OZG5" s="208"/>
      <c r="OZH5" s="208"/>
      <c r="OZI5" s="208"/>
      <c r="OZJ5" s="208"/>
      <c r="OZK5" s="208"/>
      <c r="OZL5" s="208"/>
      <c r="OZM5" s="208"/>
      <c r="OZN5" s="208"/>
      <c r="OZO5" s="208"/>
      <c r="OZP5" s="208"/>
      <c r="OZQ5" s="208"/>
      <c r="OZR5" s="208"/>
      <c r="OZS5" s="208"/>
      <c r="OZT5" s="208"/>
      <c r="OZU5" s="208"/>
      <c r="OZV5" s="208"/>
      <c r="OZW5" s="208"/>
      <c r="OZX5" s="208"/>
      <c r="OZY5" s="208"/>
      <c r="OZZ5" s="208"/>
      <c r="PAA5" s="208"/>
      <c r="PAB5" s="208"/>
      <c r="PAC5" s="208"/>
      <c r="PAD5" s="208"/>
      <c r="PAE5" s="208"/>
      <c r="PAF5" s="208"/>
      <c r="PAG5" s="208"/>
      <c r="PAH5" s="208"/>
      <c r="PAI5" s="208"/>
      <c r="PAJ5" s="208"/>
      <c r="PAK5" s="208"/>
      <c r="PAL5" s="208"/>
      <c r="PAM5" s="208"/>
      <c r="PAN5" s="208"/>
      <c r="PAO5" s="208"/>
      <c r="PAP5" s="208"/>
      <c r="PAQ5" s="208"/>
      <c r="PAR5" s="208"/>
      <c r="PAS5" s="208"/>
      <c r="PAT5" s="208"/>
      <c r="PAU5" s="208"/>
      <c r="PAV5" s="208"/>
      <c r="PAW5" s="208"/>
      <c r="PAX5" s="208"/>
      <c r="PAY5" s="208"/>
      <c r="PAZ5" s="208"/>
      <c r="PBA5" s="208"/>
      <c r="PBB5" s="208"/>
      <c r="PBC5" s="208"/>
      <c r="PBD5" s="208"/>
      <c r="PBE5" s="208"/>
      <c r="PBF5" s="208"/>
      <c r="PBG5" s="208"/>
      <c r="PBH5" s="208"/>
      <c r="PBI5" s="208"/>
      <c r="PBJ5" s="208"/>
      <c r="PBK5" s="208"/>
      <c r="PBL5" s="208"/>
      <c r="PBM5" s="208"/>
      <c r="PBN5" s="208"/>
      <c r="PBO5" s="208"/>
      <c r="PBP5" s="208"/>
      <c r="PBQ5" s="208"/>
      <c r="PBR5" s="208"/>
      <c r="PBS5" s="208"/>
      <c r="PBT5" s="208"/>
      <c r="PBU5" s="208"/>
      <c r="PBV5" s="208"/>
      <c r="PBW5" s="208"/>
      <c r="PBX5" s="208"/>
      <c r="PBY5" s="208"/>
      <c r="PBZ5" s="208"/>
      <c r="PCA5" s="208"/>
      <c r="PCB5" s="208"/>
      <c r="PCC5" s="208"/>
      <c r="PCD5" s="208"/>
      <c r="PCE5" s="208"/>
      <c r="PCF5" s="208"/>
      <c r="PCG5" s="208"/>
      <c r="PCH5" s="208"/>
      <c r="PCI5" s="208"/>
      <c r="PCJ5" s="208"/>
      <c r="PCK5" s="208"/>
      <c r="PCL5" s="208"/>
      <c r="PCM5" s="208"/>
      <c r="PCN5" s="208"/>
      <c r="PCO5" s="208"/>
      <c r="PCP5" s="208"/>
      <c r="PCQ5" s="208"/>
      <c r="PCR5" s="208"/>
      <c r="PCS5" s="208"/>
      <c r="PCT5" s="208"/>
      <c r="PCU5" s="208"/>
      <c r="PCV5" s="208"/>
      <c r="PCW5" s="208"/>
      <c r="PCX5" s="208"/>
      <c r="PCY5" s="208"/>
      <c r="PCZ5" s="208"/>
      <c r="PDA5" s="208"/>
      <c r="PDB5" s="208"/>
      <c r="PDC5" s="208"/>
      <c r="PDD5" s="208"/>
      <c r="PDE5" s="208"/>
      <c r="PDF5" s="208"/>
      <c r="PDG5" s="208"/>
      <c r="PDH5" s="208"/>
      <c r="PDI5" s="208"/>
      <c r="PDJ5" s="208"/>
      <c r="PDK5" s="208"/>
      <c r="PDL5" s="208"/>
      <c r="PDM5" s="208"/>
      <c r="PDN5" s="208"/>
      <c r="PDO5" s="208"/>
      <c r="PDP5" s="208"/>
      <c r="PDQ5" s="208"/>
      <c r="PDR5" s="208"/>
      <c r="PDS5" s="208"/>
      <c r="PDT5" s="208"/>
      <c r="PDU5" s="208"/>
      <c r="PDV5" s="208"/>
      <c r="PDW5" s="208"/>
      <c r="PDX5" s="208"/>
      <c r="PDY5" s="208"/>
      <c r="PDZ5" s="208"/>
      <c r="PEA5" s="208"/>
      <c r="PEB5" s="208"/>
      <c r="PEC5" s="208"/>
      <c r="PED5" s="208"/>
      <c r="PEE5" s="208"/>
      <c r="PEF5" s="208"/>
      <c r="PEG5" s="208"/>
      <c r="PEH5" s="208"/>
      <c r="PEI5" s="208"/>
      <c r="PEJ5" s="208"/>
      <c r="PEK5" s="208"/>
      <c r="PEL5" s="208"/>
      <c r="PEM5" s="208"/>
      <c r="PEN5" s="208"/>
      <c r="PEO5" s="208"/>
      <c r="PEP5" s="208"/>
      <c r="PEQ5" s="208"/>
      <c r="PER5" s="208"/>
      <c r="PES5" s="208"/>
      <c r="PET5" s="208"/>
      <c r="PEU5" s="208"/>
      <c r="PEV5" s="208"/>
      <c r="PEW5" s="208"/>
      <c r="PEX5" s="208"/>
      <c r="PEY5" s="208"/>
      <c r="PEZ5" s="208"/>
      <c r="PFA5" s="208"/>
      <c r="PFB5" s="208"/>
      <c r="PFC5" s="208"/>
      <c r="PFD5" s="208"/>
      <c r="PFE5" s="208"/>
      <c r="PFF5" s="208"/>
      <c r="PFG5" s="208"/>
      <c r="PFH5" s="208"/>
      <c r="PFI5" s="208"/>
      <c r="PFJ5" s="208"/>
      <c r="PFK5" s="208"/>
      <c r="PFL5" s="208"/>
      <c r="PFM5" s="208"/>
      <c r="PFN5" s="208"/>
      <c r="PFO5" s="208"/>
      <c r="PFP5" s="208"/>
      <c r="PFQ5" s="208"/>
      <c r="PFR5" s="208"/>
      <c r="PFS5" s="208"/>
      <c r="PFT5" s="208"/>
      <c r="PFU5" s="208"/>
      <c r="PFV5" s="208"/>
      <c r="PFW5" s="208"/>
      <c r="PFX5" s="208"/>
      <c r="PFY5" s="208"/>
      <c r="PFZ5" s="208"/>
      <c r="PGA5" s="208"/>
      <c r="PGB5" s="208"/>
      <c r="PGC5" s="208"/>
      <c r="PGD5" s="208"/>
      <c r="PGE5" s="208"/>
      <c r="PGF5" s="208"/>
      <c r="PGG5" s="208"/>
      <c r="PGH5" s="208"/>
      <c r="PGI5" s="208"/>
      <c r="PGJ5" s="208"/>
      <c r="PGK5" s="208"/>
      <c r="PGL5" s="208"/>
      <c r="PGM5" s="208"/>
      <c r="PGN5" s="208"/>
      <c r="PGO5" s="208"/>
      <c r="PGP5" s="208"/>
      <c r="PGQ5" s="208"/>
      <c r="PGR5" s="208"/>
      <c r="PGS5" s="208"/>
      <c r="PGT5" s="208"/>
      <c r="PGU5" s="208"/>
      <c r="PGV5" s="208"/>
      <c r="PGW5" s="208"/>
      <c r="PGX5" s="208"/>
      <c r="PGY5" s="208"/>
      <c r="PGZ5" s="208"/>
      <c r="PHA5" s="208"/>
      <c r="PHB5" s="208"/>
      <c r="PHC5" s="208"/>
      <c r="PHD5" s="208"/>
      <c r="PHE5" s="208"/>
      <c r="PHF5" s="208"/>
      <c r="PHG5" s="208"/>
      <c r="PHH5" s="208"/>
      <c r="PHI5" s="208"/>
      <c r="PHJ5" s="208"/>
      <c r="PHK5" s="208"/>
      <c r="PHL5" s="208"/>
      <c r="PHM5" s="208"/>
      <c r="PHN5" s="208"/>
      <c r="PHO5" s="208"/>
      <c r="PHP5" s="208"/>
      <c r="PHQ5" s="208"/>
      <c r="PHR5" s="208"/>
      <c r="PHS5" s="208"/>
      <c r="PHT5" s="208"/>
      <c r="PHU5" s="208"/>
      <c r="PHV5" s="208"/>
      <c r="PHW5" s="208"/>
      <c r="PHX5" s="208"/>
      <c r="PHY5" s="208"/>
      <c r="PHZ5" s="208"/>
      <c r="PIA5" s="208"/>
      <c r="PIB5" s="208"/>
      <c r="PIC5" s="208"/>
      <c r="PID5" s="208"/>
      <c r="PIE5" s="208"/>
      <c r="PIF5" s="208"/>
      <c r="PIG5" s="208"/>
      <c r="PIH5" s="208"/>
      <c r="PII5" s="208"/>
      <c r="PIJ5" s="208"/>
      <c r="PIK5" s="208"/>
      <c r="PIL5" s="208"/>
      <c r="PIM5" s="208"/>
      <c r="PIN5" s="208"/>
      <c r="PIO5" s="208"/>
      <c r="PIP5" s="208"/>
      <c r="PIQ5" s="208"/>
      <c r="PIR5" s="208"/>
      <c r="PIS5" s="208"/>
      <c r="PIT5" s="208"/>
      <c r="PIU5" s="208"/>
      <c r="PIV5" s="208"/>
      <c r="PIW5" s="208"/>
      <c r="PIX5" s="208"/>
      <c r="PIY5" s="208"/>
      <c r="PIZ5" s="208"/>
      <c r="PJA5" s="208"/>
      <c r="PJB5" s="208"/>
      <c r="PJC5" s="208"/>
      <c r="PJD5" s="208"/>
      <c r="PJE5" s="208"/>
      <c r="PJF5" s="208"/>
      <c r="PJG5" s="208"/>
      <c r="PJH5" s="208"/>
      <c r="PJI5" s="208"/>
      <c r="PJJ5" s="208"/>
      <c r="PJK5" s="208"/>
      <c r="PJL5" s="208"/>
      <c r="PJM5" s="208"/>
      <c r="PJN5" s="208"/>
      <c r="PJO5" s="208"/>
      <c r="PJP5" s="208"/>
      <c r="PJQ5" s="208"/>
      <c r="PJR5" s="208"/>
      <c r="PJS5" s="208"/>
      <c r="PJT5" s="208"/>
      <c r="PJU5" s="208"/>
      <c r="PJV5" s="208"/>
      <c r="PJW5" s="208"/>
      <c r="PJX5" s="208"/>
      <c r="PJY5" s="208"/>
      <c r="PJZ5" s="208"/>
      <c r="PKA5" s="208"/>
      <c r="PKB5" s="208"/>
      <c r="PKC5" s="208"/>
      <c r="PKD5" s="208"/>
      <c r="PKE5" s="208"/>
      <c r="PKF5" s="208"/>
      <c r="PKG5" s="208"/>
      <c r="PKH5" s="208"/>
      <c r="PKI5" s="208"/>
      <c r="PKJ5" s="208"/>
      <c r="PKK5" s="208"/>
      <c r="PKL5" s="208"/>
      <c r="PKM5" s="208"/>
      <c r="PKN5" s="208"/>
      <c r="PKO5" s="208"/>
      <c r="PKP5" s="208"/>
      <c r="PKQ5" s="208"/>
      <c r="PKR5" s="208"/>
      <c r="PKS5" s="208"/>
      <c r="PKT5" s="208"/>
      <c r="PKU5" s="208"/>
      <c r="PKV5" s="208"/>
      <c r="PKW5" s="208"/>
      <c r="PKX5" s="208"/>
      <c r="PKY5" s="208"/>
      <c r="PKZ5" s="208"/>
      <c r="PLA5" s="208"/>
      <c r="PLB5" s="208"/>
      <c r="PLC5" s="208"/>
      <c r="PLD5" s="208"/>
      <c r="PLE5" s="208"/>
      <c r="PLF5" s="208"/>
      <c r="PLG5" s="208"/>
      <c r="PLH5" s="208"/>
      <c r="PLI5" s="208"/>
      <c r="PLJ5" s="208"/>
      <c r="PLK5" s="208"/>
      <c r="PLL5" s="208"/>
      <c r="PLM5" s="208"/>
      <c r="PLN5" s="208"/>
      <c r="PLO5" s="208"/>
      <c r="PLP5" s="208"/>
      <c r="PLQ5" s="208"/>
      <c r="PLR5" s="208"/>
      <c r="PLS5" s="208"/>
      <c r="PLT5" s="208"/>
      <c r="PLU5" s="208"/>
      <c r="PLV5" s="208"/>
      <c r="PLW5" s="208"/>
      <c r="PLX5" s="208"/>
      <c r="PLY5" s="208"/>
      <c r="PLZ5" s="208"/>
      <c r="PMA5" s="208"/>
      <c r="PMB5" s="208"/>
      <c r="PMC5" s="208"/>
      <c r="PMD5" s="208"/>
      <c r="PME5" s="208"/>
      <c r="PMF5" s="208"/>
      <c r="PMG5" s="208"/>
      <c r="PMH5" s="208"/>
      <c r="PMI5" s="208"/>
      <c r="PMJ5" s="208"/>
      <c r="PMK5" s="208"/>
      <c r="PML5" s="208"/>
      <c r="PMM5" s="208"/>
      <c r="PMN5" s="208"/>
      <c r="PMO5" s="208"/>
      <c r="PMP5" s="208"/>
      <c r="PMQ5" s="208"/>
      <c r="PMR5" s="208"/>
      <c r="PMS5" s="208"/>
      <c r="PMT5" s="208"/>
      <c r="PMU5" s="208"/>
      <c r="PMV5" s="208"/>
      <c r="PMW5" s="208"/>
      <c r="PMX5" s="208"/>
      <c r="PMY5" s="208"/>
      <c r="PMZ5" s="208"/>
      <c r="PNA5" s="208"/>
      <c r="PNB5" s="208"/>
      <c r="PNC5" s="208"/>
      <c r="PND5" s="208"/>
      <c r="PNE5" s="208"/>
      <c r="PNF5" s="208"/>
      <c r="PNG5" s="208"/>
      <c r="PNH5" s="208"/>
      <c r="PNI5" s="208"/>
      <c r="PNJ5" s="208"/>
      <c r="PNK5" s="208"/>
      <c r="PNL5" s="208"/>
      <c r="PNM5" s="208"/>
      <c r="PNN5" s="208"/>
      <c r="PNO5" s="208"/>
      <c r="PNP5" s="208"/>
      <c r="PNQ5" s="208"/>
      <c r="PNR5" s="208"/>
      <c r="PNS5" s="208"/>
      <c r="PNT5" s="208"/>
      <c r="PNU5" s="208"/>
      <c r="PNV5" s="208"/>
      <c r="PNW5" s="208"/>
      <c r="PNX5" s="208"/>
      <c r="PNY5" s="208"/>
      <c r="PNZ5" s="208"/>
      <c r="POA5" s="208"/>
      <c r="POB5" s="208"/>
      <c r="POC5" s="208"/>
      <c r="POD5" s="208"/>
      <c r="POE5" s="208"/>
      <c r="POF5" s="208"/>
      <c r="POG5" s="208"/>
      <c r="POH5" s="208"/>
      <c r="POI5" s="208"/>
      <c r="POJ5" s="208"/>
      <c r="POK5" s="208"/>
      <c r="POL5" s="208"/>
      <c r="POM5" s="208"/>
      <c r="PON5" s="208"/>
      <c r="POO5" s="208"/>
      <c r="POP5" s="208"/>
      <c r="POQ5" s="208"/>
      <c r="POR5" s="208"/>
      <c r="POS5" s="208"/>
      <c r="POT5" s="208"/>
      <c r="POU5" s="208"/>
      <c r="POV5" s="208"/>
      <c r="POW5" s="208"/>
      <c r="POX5" s="208"/>
      <c r="POY5" s="208"/>
      <c r="POZ5" s="208"/>
      <c r="PPA5" s="208"/>
      <c r="PPB5" s="208"/>
      <c r="PPC5" s="208"/>
      <c r="PPD5" s="208"/>
      <c r="PPE5" s="208"/>
      <c r="PPF5" s="208"/>
      <c r="PPG5" s="208"/>
      <c r="PPH5" s="208"/>
      <c r="PPI5" s="208"/>
      <c r="PPJ5" s="208"/>
      <c r="PPK5" s="208"/>
      <c r="PPL5" s="208"/>
      <c r="PPM5" s="208"/>
      <c r="PPN5" s="208"/>
      <c r="PPO5" s="208"/>
      <c r="PPP5" s="208"/>
      <c r="PPQ5" s="208"/>
      <c r="PPR5" s="208"/>
      <c r="PPS5" s="208"/>
      <c r="PPT5" s="208"/>
      <c r="PPU5" s="208"/>
      <c r="PPV5" s="208"/>
      <c r="PPW5" s="208"/>
      <c r="PPX5" s="208"/>
      <c r="PPY5" s="208"/>
      <c r="PPZ5" s="208"/>
      <c r="PQA5" s="208"/>
      <c r="PQB5" s="208"/>
      <c r="PQC5" s="208"/>
      <c r="PQD5" s="208"/>
      <c r="PQE5" s="208"/>
      <c r="PQF5" s="208"/>
      <c r="PQG5" s="208"/>
      <c r="PQH5" s="208"/>
      <c r="PQI5" s="208"/>
      <c r="PQJ5" s="208"/>
      <c r="PQK5" s="208"/>
      <c r="PQL5" s="208"/>
      <c r="PQM5" s="208"/>
      <c r="PQN5" s="208"/>
      <c r="PQO5" s="208"/>
      <c r="PQP5" s="208"/>
      <c r="PQQ5" s="208"/>
      <c r="PQR5" s="208"/>
      <c r="PQS5" s="208"/>
      <c r="PQT5" s="208"/>
      <c r="PQU5" s="208"/>
      <c r="PQV5" s="208"/>
      <c r="PQW5" s="208"/>
      <c r="PQX5" s="208"/>
      <c r="PQY5" s="208"/>
      <c r="PQZ5" s="208"/>
      <c r="PRA5" s="208"/>
      <c r="PRB5" s="208"/>
      <c r="PRC5" s="208"/>
      <c r="PRD5" s="208"/>
      <c r="PRE5" s="208"/>
      <c r="PRF5" s="208"/>
      <c r="PRG5" s="208"/>
      <c r="PRH5" s="208"/>
      <c r="PRI5" s="208"/>
      <c r="PRJ5" s="208"/>
      <c r="PRK5" s="208"/>
      <c r="PRL5" s="208"/>
      <c r="PRM5" s="208"/>
      <c r="PRN5" s="208"/>
      <c r="PRO5" s="208"/>
      <c r="PRP5" s="208"/>
      <c r="PRQ5" s="208"/>
      <c r="PRR5" s="208"/>
      <c r="PRS5" s="208"/>
      <c r="PRT5" s="208"/>
      <c r="PRU5" s="208"/>
      <c r="PRV5" s="208"/>
      <c r="PRW5" s="208"/>
      <c r="PRX5" s="208"/>
      <c r="PRY5" s="208"/>
      <c r="PRZ5" s="208"/>
      <c r="PSA5" s="208"/>
      <c r="PSB5" s="208"/>
      <c r="PSC5" s="208"/>
      <c r="PSD5" s="208"/>
      <c r="PSE5" s="208"/>
      <c r="PSF5" s="208"/>
      <c r="PSG5" s="208"/>
      <c r="PSH5" s="208"/>
      <c r="PSI5" s="208"/>
      <c r="PSJ5" s="208"/>
      <c r="PSK5" s="208"/>
      <c r="PSL5" s="208"/>
      <c r="PSM5" s="208"/>
      <c r="PSN5" s="208"/>
      <c r="PSO5" s="208"/>
      <c r="PSP5" s="208"/>
      <c r="PSQ5" s="208"/>
      <c r="PSR5" s="208"/>
      <c r="PSS5" s="208"/>
      <c r="PST5" s="208"/>
      <c r="PSU5" s="208"/>
      <c r="PSV5" s="208"/>
      <c r="PSW5" s="208"/>
      <c r="PSX5" s="208"/>
      <c r="PSY5" s="208"/>
      <c r="PSZ5" s="208"/>
      <c r="PTA5" s="208"/>
      <c r="PTB5" s="208"/>
      <c r="PTC5" s="208"/>
      <c r="PTD5" s="208"/>
      <c r="PTE5" s="208"/>
      <c r="PTF5" s="208"/>
      <c r="PTG5" s="208"/>
      <c r="PTH5" s="208"/>
      <c r="PTI5" s="208"/>
      <c r="PTJ5" s="208"/>
      <c r="PTK5" s="208"/>
      <c r="PTL5" s="208"/>
      <c r="PTM5" s="208"/>
      <c r="PTN5" s="208"/>
      <c r="PTO5" s="208"/>
      <c r="PTP5" s="208"/>
      <c r="PTQ5" s="208"/>
      <c r="PTR5" s="208"/>
      <c r="PTS5" s="208"/>
      <c r="PTT5" s="208"/>
      <c r="PTU5" s="208"/>
      <c r="PTV5" s="208"/>
      <c r="PTW5" s="208"/>
      <c r="PTX5" s="208"/>
      <c r="PTY5" s="208"/>
      <c r="PTZ5" s="208"/>
      <c r="PUA5" s="208"/>
      <c r="PUB5" s="208"/>
      <c r="PUC5" s="208"/>
      <c r="PUD5" s="208"/>
      <c r="PUE5" s="208"/>
      <c r="PUF5" s="208"/>
      <c r="PUG5" s="208"/>
      <c r="PUH5" s="208"/>
      <c r="PUI5" s="208"/>
      <c r="PUJ5" s="208"/>
      <c r="PUK5" s="208"/>
      <c r="PUL5" s="208"/>
      <c r="PUM5" s="208"/>
      <c r="PUN5" s="208"/>
      <c r="PUO5" s="208"/>
      <c r="PUP5" s="208"/>
      <c r="PUQ5" s="208"/>
      <c r="PUR5" s="208"/>
      <c r="PUS5" s="208"/>
      <c r="PUT5" s="208"/>
      <c r="PUU5" s="208"/>
      <c r="PUV5" s="208"/>
      <c r="PUW5" s="208"/>
      <c r="PUX5" s="208"/>
      <c r="PUY5" s="208"/>
      <c r="PUZ5" s="208"/>
      <c r="PVA5" s="208"/>
      <c r="PVB5" s="208"/>
      <c r="PVC5" s="208"/>
      <c r="PVD5" s="208"/>
      <c r="PVE5" s="208"/>
      <c r="PVF5" s="208"/>
      <c r="PVG5" s="208"/>
      <c r="PVH5" s="208"/>
      <c r="PVI5" s="208"/>
      <c r="PVJ5" s="208"/>
      <c r="PVK5" s="208"/>
      <c r="PVL5" s="208"/>
      <c r="PVM5" s="208"/>
      <c r="PVN5" s="208"/>
      <c r="PVO5" s="208"/>
      <c r="PVP5" s="208"/>
      <c r="PVQ5" s="208"/>
      <c r="PVR5" s="208"/>
      <c r="PVS5" s="208"/>
      <c r="PVT5" s="208"/>
      <c r="PVU5" s="208"/>
      <c r="PVV5" s="208"/>
      <c r="PVW5" s="208"/>
      <c r="PVX5" s="208"/>
      <c r="PVY5" s="208"/>
      <c r="PVZ5" s="208"/>
      <c r="PWA5" s="208"/>
      <c r="PWB5" s="208"/>
      <c r="PWC5" s="208"/>
      <c r="PWD5" s="208"/>
      <c r="PWE5" s="208"/>
      <c r="PWF5" s="208"/>
      <c r="PWG5" s="208"/>
      <c r="PWH5" s="208"/>
      <c r="PWI5" s="208"/>
      <c r="PWJ5" s="208"/>
      <c r="PWK5" s="208"/>
      <c r="PWL5" s="208"/>
      <c r="PWM5" s="208"/>
      <c r="PWN5" s="208"/>
      <c r="PWO5" s="208"/>
      <c r="PWP5" s="208"/>
      <c r="PWQ5" s="208"/>
      <c r="PWR5" s="208"/>
      <c r="PWS5" s="208"/>
      <c r="PWT5" s="208"/>
      <c r="PWU5" s="208"/>
      <c r="PWV5" s="208"/>
      <c r="PWW5" s="208"/>
      <c r="PWX5" s="208"/>
      <c r="PWY5" s="208"/>
      <c r="PWZ5" s="208"/>
      <c r="PXA5" s="208"/>
      <c r="PXB5" s="208"/>
      <c r="PXC5" s="208"/>
      <c r="PXD5" s="208"/>
      <c r="PXE5" s="208"/>
      <c r="PXF5" s="208"/>
      <c r="PXG5" s="208"/>
      <c r="PXH5" s="208"/>
      <c r="PXI5" s="208"/>
      <c r="PXJ5" s="208"/>
      <c r="PXK5" s="208"/>
      <c r="PXL5" s="208"/>
      <c r="PXM5" s="208"/>
      <c r="PXN5" s="208"/>
      <c r="PXO5" s="208"/>
      <c r="PXP5" s="208"/>
      <c r="PXQ5" s="208"/>
      <c r="PXR5" s="208"/>
      <c r="PXS5" s="208"/>
      <c r="PXT5" s="208"/>
      <c r="PXU5" s="208"/>
      <c r="PXV5" s="208"/>
      <c r="PXW5" s="208"/>
      <c r="PXX5" s="208"/>
      <c r="PXY5" s="208"/>
      <c r="PXZ5" s="208"/>
      <c r="PYA5" s="208"/>
      <c r="PYB5" s="208"/>
      <c r="PYC5" s="208"/>
      <c r="PYD5" s="208"/>
      <c r="PYE5" s="208"/>
      <c r="PYF5" s="208"/>
      <c r="PYG5" s="208"/>
      <c r="PYH5" s="208"/>
      <c r="PYI5" s="208"/>
      <c r="PYJ5" s="208"/>
      <c r="PYK5" s="208"/>
      <c r="PYL5" s="208"/>
      <c r="PYM5" s="208"/>
      <c r="PYN5" s="208"/>
      <c r="PYO5" s="208"/>
      <c r="PYP5" s="208"/>
      <c r="PYQ5" s="208"/>
      <c r="PYR5" s="208"/>
      <c r="PYS5" s="208"/>
      <c r="PYT5" s="208"/>
      <c r="PYU5" s="208"/>
      <c r="PYV5" s="208"/>
      <c r="PYW5" s="208"/>
      <c r="PYX5" s="208"/>
      <c r="PYY5" s="208"/>
      <c r="PYZ5" s="208"/>
      <c r="PZA5" s="208"/>
      <c r="PZB5" s="208"/>
      <c r="PZC5" s="208"/>
      <c r="PZD5" s="208"/>
      <c r="PZE5" s="208"/>
      <c r="PZF5" s="208"/>
      <c r="PZG5" s="208"/>
      <c r="PZH5" s="208"/>
      <c r="PZI5" s="208"/>
      <c r="PZJ5" s="208"/>
      <c r="PZK5" s="208"/>
      <c r="PZL5" s="208"/>
      <c r="PZM5" s="208"/>
      <c r="PZN5" s="208"/>
      <c r="PZO5" s="208"/>
      <c r="PZP5" s="208"/>
      <c r="PZQ5" s="208"/>
      <c r="PZR5" s="208"/>
      <c r="PZS5" s="208"/>
      <c r="PZT5" s="208"/>
      <c r="PZU5" s="208"/>
      <c r="PZV5" s="208"/>
      <c r="PZW5" s="208"/>
      <c r="PZX5" s="208"/>
      <c r="PZY5" s="208"/>
      <c r="PZZ5" s="208"/>
      <c r="QAA5" s="208"/>
      <c r="QAB5" s="208"/>
      <c r="QAC5" s="208"/>
      <c r="QAD5" s="208"/>
      <c r="QAE5" s="208"/>
      <c r="QAF5" s="208"/>
      <c r="QAG5" s="208"/>
      <c r="QAH5" s="208"/>
      <c r="QAI5" s="208"/>
      <c r="QAJ5" s="208"/>
      <c r="QAK5" s="208"/>
      <c r="QAL5" s="208"/>
      <c r="QAM5" s="208"/>
      <c r="QAN5" s="208"/>
      <c r="QAO5" s="208"/>
      <c r="QAP5" s="208"/>
      <c r="QAQ5" s="208"/>
      <c r="QAR5" s="208"/>
      <c r="QAS5" s="208"/>
      <c r="QAT5" s="208"/>
      <c r="QAU5" s="208"/>
      <c r="QAV5" s="208"/>
      <c r="QAW5" s="208"/>
      <c r="QAX5" s="208"/>
      <c r="QAY5" s="208"/>
      <c r="QAZ5" s="208"/>
      <c r="QBA5" s="208"/>
      <c r="QBB5" s="208"/>
      <c r="QBC5" s="208"/>
      <c r="QBD5" s="208"/>
      <c r="QBE5" s="208"/>
      <c r="QBF5" s="208"/>
      <c r="QBG5" s="208"/>
      <c r="QBH5" s="208"/>
      <c r="QBI5" s="208"/>
      <c r="QBJ5" s="208"/>
      <c r="QBK5" s="208"/>
      <c r="QBL5" s="208"/>
      <c r="QBM5" s="208"/>
      <c r="QBN5" s="208"/>
      <c r="QBO5" s="208"/>
      <c r="QBP5" s="208"/>
      <c r="QBQ5" s="208"/>
      <c r="QBR5" s="208"/>
      <c r="QBS5" s="208"/>
      <c r="QBT5" s="208"/>
      <c r="QBU5" s="208"/>
      <c r="QBV5" s="208"/>
      <c r="QBW5" s="208"/>
      <c r="QBX5" s="208"/>
      <c r="QBY5" s="208"/>
      <c r="QBZ5" s="208"/>
      <c r="QCA5" s="208"/>
      <c r="QCB5" s="208"/>
      <c r="QCC5" s="208"/>
      <c r="QCD5" s="208"/>
      <c r="QCE5" s="208"/>
      <c r="QCF5" s="208"/>
      <c r="QCG5" s="208"/>
      <c r="QCH5" s="208"/>
      <c r="QCI5" s="208"/>
      <c r="QCJ5" s="208"/>
      <c r="QCK5" s="208"/>
      <c r="QCL5" s="208"/>
      <c r="QCM5" s="208"/>
      <c r="QCN5" s="208"/>
      <c r="QCO5" s="208"/>
      <c r="QCP5" s="208"/>
      <c r="QCQ5" s="208"/>
      <c r="QCR5" s="208"/>
      <c r="QCS5" s="208"/>
      <c r="QCT5" s="208"/>
      <c r="QCU5" s="208"/>
      <c r="QCV5" s="208"/>
      <c r="QCW5" s="208"/>
      <c r="QCX5" s="208"/>
      <c r="QCY5" s="208"/>
      <c r="QCZ5" s="208"/>
      <c r="QDA5" s="208"/>
      <c r="QDB5" s="208"/>
      <c r="QDC5" s="208"/>
      <c r="QDD5" s="208"/>
      <c r="QDE5" s="208"/>
      <c r="QDF5" s="208"/>
      <c r="QDG5" s="208"/>
      <c r="QDH5" s="208"/>
      <c r="QDI5" s="208"/>
      <c r="QDJ5" s="208"/>
      <c r="QDK5" s="208"/>
      <c r="QDL5" s="208"/>
      <c r="QDM5" s="208"/>
      <c r="QDN5" s="208"/>
      <c r="QDO5" s="208"/>
      <c r="QDP5" s="208"/>
      <c r="QDQ5" s="208"/>
      <c r="QDR5" s="208"/>
      <c r="QDS5" s="208"/>
      <c r="QDT5" s="208"/>
      <c r="QDU5" s="208"/>
      <c r="QDV5" s="208"/>
      <c r="QDW5" s="208"/>
      <c r="QDX5" s="208"/>
      <c r="QDY5" s="208"/>
      <c r="QDZ5" s="208"/>
      <c r="QEA5" s="208"/>
      <c r="QEB5" s="208"/>
      <c r="QEC5" s="208"/>
      <c r="QED5" s="208"/>
      <c r="QEE5" s="208"/>
      <c r="QEF5" s="208"/>
      <c r="QEG5" s="208"/>
      <c r="QEH5" s="208"/>
      <c r="QEI5" s="208"/>
      <c r="QEJ5" s="208"/>
      <c r="QEK5" s="208"/>
      <c r="QEL5" s="208"/>
      <c r="QEM5" s="208"/>
      <c r="QEN5" s="208"/>
      <c r="QEO5" s="208"/>
      <c r="QEP5" s="208"/>
      <c r="QEQ5" s="208"/>
      <c r="QER5" s="208"/>
      <c r="QES5" s="208"/>
      <c r="QET5" s="208"/>
      <c r="QEU5" s="208"/>
      <c r="QEV5" s="208"/>
      <c r="QEW5" s="208"/>
      <c r="QEX5" s="208"/>
      <c r="QEY5" s="208"/>
      <c r="QEZ5" s="208"/>
      <c r="QFA5" s="208"/>
      <c r="QFB5" s="208"/>
      <c r="QFC5" s="208"/>
      <c r="QFD5" s="208"/>
      <c r="QFE5" s="208"/>
      <c r="QFF5" s="208"/>
      <c r="QFG5" s="208"/>
      <c r="QFH5" s="208"/>
      <c r="QFI5" s="208"/>
      <c r="QFJ5" s="208"/>
      <c r="QFK5" s="208"/>
      <c r="QFL5" s="208"/>
      <c r="QFM5" s="208"/>
      <c r="QFN5" s="208"/>
      <c r="QFO5" s="208"/>
      <c r="QFP5" s="208"/>
      <c r="QFQ5" s="208"/>
      <c r="QFR5" s="208"/>
      <c r="QFS5" s="208"/>
      <c r="QFT5" s="208"/>
      <c r="QFU5" s="208"/>
      <c r="QFV5" s="208"/>
      <c r="QFW5" s="208"/>
      <c r="QFX5" s="208"/>
      <c r="QFY5" s="208"/>
      <c r="QFZ5" s="208"/>
      <c r="QGA5" s="208"/>
      <c r="QGB5" s="208"/>
      <c r="QGC5" s="208"/>
      <c r="QGD5" s="208"/>
      <c r="QGE5" s="208"/>
      <c r="QGF5" s="208"/>
      <c r="QGG5" s="208"/>
      <c r="QGH5" s="208"/>
      <c r="QGI5" s="208"/>
      <c r="QGJ5" s="208"/>
      <c r="QGK5" s="208"/>
      <c r="QGL5" s="208"/>
      <c r="QGM5" s="208"/>
      <c r="QGN5" s="208"/>
      <c r="QGO5" s="208"/>
      <c r="QGP5" s="208"/>
      <c r="QGQ5" s="208"/>
      <c r="QGR5" s="208"/>
      <c r="QGS5" s="208"/>
      <c r="QGT5" s="208"/>
      <c r="QGU5" s="208"/>
      <c r="QGV5" s="208"/>
      <c r="QGW5" s="208"/>
      <c r="QGX5" s="208"/>
      <c r="QGY5" s="208"/>
      <c r="QGZ5" s="208"/>
      <c r="QHA5" s="208"/>
      <c r="QHB5" s="208"/>
      <c r="QHC5" s="208"/>
      <c r="QHD5" s="208"/>
      <c r="QHE5" s="208"/>
      <c r="QHF5" s="208"/>
      <c r="QHG5" s="208"/>
      <c r="QHH5" s="208"/>
      <c r="QHI5" s="208"/>
      <c r="QHJ5" s="208"/>
      <c r="QHK5" s="208"/>
      <c r="QHL5" s="208"/>
      <c r="QHM5" s="208"/>
      <c r="QHN5" s="208"/>
      <c r="QHO5" s="208"/>
      <c r="QHP5" s="208"/>
      <c r="QHQ5" s="208"/>
      <c r="QHR5" s="208"/>
      <c r="QHS5" s="208"/>
      <c r="QHT5" s="208"/>
      <c r="QHU5" s="208"/>
      <c r="QHV5" s="208"/>
      <c r="QHW5" s="208"/>
      <c r="QHX5" s="208"/>
      <c r="QHY5" s="208"/>
      <c r="QHZ5" s="208"/>
      <c r="QIA5" s="208"/>
      <c r="QIB5" s="208"/>
      <c r="QIC5" s="208"/>
      <c r="QID5" s="208"/>
      <c r="QIE5" s="208"/>
      <c r="QIF5" s="208"/>
      <c r="QIG5" s="208"/>
      <c r="QIH5" s="208"/>
      <c r="QII5" s="208"/>
      <c r="QIJ5" s="208"/>
      <c r="QIK5" s="208"/>
      <c r="QIL5" s="208"/>
      <c r="QIM5" s="208"/>
      <c r="QIN5" s="208"/>
      <c r="QIO5" s="208"/>
      <c r="QIP5" s="208"/>
      <c r="QIQ5" s="208"/>
      <c r="QIR5" s="208"/>
      <c r="QIS5" s="208"/>
      <c r="QIT5" s="208"/>
      <c r="QIU5" s="208"/>
      <c r="QIV5" s="208"/>
      <c r="QIW5" s="208"/>
      <c r="QIX5" s="208"/>
      <c r="QIY5" s="208"/>
      <c r="QIZ5" s="208"/>
      <c r="QJA5" s="208"/>
      <c r="QJB5" s="208"/>
      <c r="QJC5" s="208"/>
      <c r="QJD5" s="208"/>
      <c r="QJE5" s="208"/>
      <c r="QJF5" s="208"/>
      <c r="QJG5" s="208"/>
      <c r="QJH5" s="208"/>
      <c r="QJI5" s="208"/>
      <c r="QJJ5" s="208"/>
      <c r="QJK5" s="208"/>
      <c r="QJL5" s="208"/>
      <c r="QJM5" s="208"/>
      <c r="QJN5" s="208"/>
      <c r="QJO5" s="208"/>
      <c r="QJP5" s="208"/>
      <c r="QJQ5" s="208"/>
      <c r="QJR5" s="208"/>
      <c r="QJS5" s="208"/>
      <c r="QJT5" s="208"/>
      <c r="QJU5" s="208"/>
      <c r="QJV5" s="208"/>
      <c r="QJW5" s="208"/>
      <c r="QJX5" s="208"/>
      <c r="QJY5" s="208"/>
      <c r="QJZ5" s="208"/>
      <c r="QKA5" s="208"/>
      <c r="QKB5" s="208"/>
      <c r="QKC5" s="208"/>
      <c r="QKD5" s="208"/>
      <c r="QKE5" s="208"/>
      <c r="QKF5" s="208"/>
      <c r="QKG5" s="208"/>
      <c r="QKH5" s="208"/>
      <c r="QKI5" s="208"/>
      <c r="QKJ5" s="208"/>
      <c r="QKK5" s="208"/>
      <c r="QKL5" s="208"/>
      <c r="QKM5" s="208"/>
      <c r="QKN5" s="208"/>
      <c r="QKO5" s="208"/>
      <c r="QKP5" s="208"/>
      <c r="QKQ5" s="208"/>
      <c r="QKR5" s="208"/>
      <c r="QKS5" s="208"/>
      <c r="QKT5" s="208"/>
      <c r="QKU5" s="208"/>
      <c r="QKV5" s="208"/>
      <c r="QKW5" s="208"/>
      <c r="QKX5" s="208"/>
      <c r="QKY5" s="208"/>
      <c r="QKZ5" s="208"/>
      <c r="QLA5" s="208"/>
      <c r="QLB5" s="208"/>
      <c r="QLC5" s="208"/>
      <c r="QLD5" s="208"/>
      <c r="QLE5" s="208"/>
      <c r="QLF5" s="208"/>
      <c r="QLG5" s="208"/>
      <c r="QLH5" s="208"/>
      <c r="QLI5" s="208"/>
      <c r="QLJ5" s="208"/>
      <c r="QLK5" s="208"/>
      <c r="QLL5" s="208"/>
      <c r="QLM5" s="208"/>
      <c r="QLN5" s="208"/>
      <c r="QLO5" s="208"/>
      <c r="QLP5" s="208"/>
      <c r="QLQ5" s="208"/>
      <c r="QLR5" s="208"/>
      <c r="QLS5" s="208"/>
      <c r="QLT5" s="208"/>
      <c r="QLU5" s="208"/>
      <c r="QLV5" s="208"/>
      <c r="QLW5" s="208"/>
      <c r="QLX5" s="208"/>
      <c r="QLY5" s="208"/>
      <c r="QLZ5" s="208"/>
      <c r="QMA5" s="208"/>
      <c r="QMB5" s="208"/>
      <c r="QMC5" s="208"/>
      <c r="QMD5" s="208"/>
      <c r="QME5" s="208"/>
      <c r="QMF5" s="208"/>
      <c r="QMG5" s="208"/>
      <c r="QMH5" s="208"/>
      <c r="QMI5" s="208"/>
      <c r="QMJ5" s="208"/>
      <c r="QMK5" s="208"/>
      <c r="QML5" s="208"/>
      <c r="QMM5" s="208"/>
      <c r="QMN5" s="208"/>
      <c r="QMO5" s="208"/>
      <c r="QMP5" s="208"/>
      <c r="QMQ5" s="208"/>
      <c r="QMR5" s="208"/>
      <c r="QMS5" s="208"/>
      <c r="QMT5" s="208"/>
      <c r="QMU5" s="208"/>
      <c r="QMV5" s="208"/>
      <c r="QMW5" s="208"/>
      <c r="QMX5" s="208"/>
      <c r="QMY5" s="208"/>
      <c r="QMZ5" s="208"/>
      <c r="QNA5" s="208"/>
      <c r="QNB5" s="208"/>
      <c r="QNC5" s="208"/>
      <c r="QND5" s="208"/>
      <c r="QNE5" s="208"/>
      <c r="QNF5" s="208"/>
      <c r="QNG5" s="208"/>
      <c r="QNH5" s="208"/>
      <c r="QNI5" s="208"/>
      <c r="QNJ5" s="208"/>
      <c r="QNK5" s="208"/>
      <c r="QNL5" s="208"/>
      <c r="QNM5" s="208"/>
      <c r="QNN5" s="208"/>
      <c r="QNO5" s="208"/>
      <c r="QNP5" s="208"/>
      <c r="QNQ5" s="208"/>
      <c r="QNR5" s="208"/>
      <c r="QNS5" s="208"/>
      <c r="QNT5" s="208"/>
      <c r="QNU5" s="208"/>
      <c r="QNV5" s="208"/>
      <c r="QNW5" s="208"/>
      <c r="QNX5" s="208"/>
      <c r="QNY5" s="208"/>
      <c r="QNZ5" s="208"/>
      <c r="QOA5" s="208"/>
      <c r="QOB5" s="208"/>
      <c r="QOC5" s="208"/>
      <c r="QOD5" s="208"/>
      <c r="QOE5" s="208"/>
      <c r="QOF5" s="208"/>
      <c r="QOG5" s="208"/>
      <c r="QOH5" s="208"/>
      <c r="QOI5" s="208"/>
      <c r="QOJ5" s="208"/>
      <c r="QOK5" s="208"/>
      <c r="QOL5" s="208"/>
      <c r="QOM5" s="208"/>
      <c r="QON5" s="208"/>
      <c r="QOO5" s="208"/>
      <c r="QOP5" s="208"/>
      <c r="QOQ5" s="208"/>
      <c r="QOR5" s="208"/>
      <c r="QOS5" s="208"/>
      <c r="QOT5" s="208"/>
      <c r="QOU5" s="208"/>
      <c r="QOV5" s="208"/>
      <c r="QOW5" s="208"/>
      <c r="QOX5" s="208"/>
      <c r="QOY5" s="208"/>
      <c r="QOZ5" s="208"/>
      <c r="QPA5" s="208"/>
      <c r="QPB5" s="208"/>
      <c r="QPC5" s="208"/>
      <c r="QPD5" s="208"/>
      <c r="QPE5" s="208"/>
      <c r="QPF5" s="208"/>
      <c r="QPG5" s="208"/>
      <c r="QPH5" s="208"/>
      <c r="QPI5" s="208"/>
      <c r="QPJ5" s="208"/>
      <c r="QPK5" s="208"/>
      <c r="QPL5" s="208"/>
      <c r="QPM5" s="208"/>
      <c r="QPN5" s="208"/>
      <c r="QPO5" s="208"/>
      <c r="QPP5" s="208"/>
      <c r="QPQ5" s="208"/>
      <c r="QPR5" s="208"/>
      <c r="QPS5" s="208"/>
      <c r="QPT5" s="208"/>
      <c r="QPU5" s="208"/>
      <c r="QPV5" s="208"/>
      <c r="QPW5" s="208"/>
      <c r="QPX5" s="208"/>
      <c r="QPY5" s="208"/>
      <c r="QPZ5" s="208"/>
      <c r="QQA5" s="208"/>
      <c r="QQB5" s="208"/>
      <c r="QQC5" s="208"/>
      <c r="QQD5" s="208"/>
      <c r="QQE5" s="208"/>
      <c r="QQF5" s="208"/>
      <c r="QQG5" s="208"/>
      <c r="QQH5" s="208"/>
      <c r="QQI5" s="208"/>
      <c r="QQJ5" s="208"/>
      <c r="QQK5" s="208"/>
      <c r="QQL5" s="208"/>
      <c r="QQM5" s="208"/>
      <c r="QQN5" s="208"/>
      <c r="QQO5" s="208"/>
      <c r="QQP5" s="208"/>
      <c r="QQQ5" s="208"/>
      <c r="QQR5" s="208"/>
      <c r="QQS5" s="208"/>
      <c r="QQT5" s="208"/>
      <c r="QQU5" s="208"/>
      <c r="QQV5" s="208"/>
      <c r="QQW5" s="208"/>
      <c r="QQX5" s="208"/>
      <c r="QQY5" s="208"/>
      <c r="QQZ5" s="208"/>
      <c r="QRA5" s="208"/>
      <c r="QRB5" s="208"/>
      <c r="QRC5" s="208"/>
      <c r="QRD5" s="208"/>
      <c r="QRE5" s="208"/>
      <c r="QRF5" s="208"/>
      <c r="QRG5" s="208"/>
      <c r="QRH5" s="208"/>
      <c r="QRI5" s="208"/>
      <c r="QRJ5" s="208"/>
      <c r="QRK5" s="208"/>
      <c r="QRL5" s="208"/>
      <c r="QRM5" s="208"/>
      <c r="QRN5" s="208"/>
      <c r="QRO5" s="208"/>
      <c r="QRP5" s="208"/>
      <c r="QRQ5" s="208"/>
      <c r="QRR5" s="208"/>
      <c r="QRS5" s="208"/>
      <c r="QRT5" s="208"/>
      <c r="QRU5" s="208"/>
      <c r="QRV5" s="208"/>
      <c r="QRW5" s="208"/>
      <c r="QRX5" s="208"/>
      <c r="QRY5" s="208"/>
      <c r="QRZ5" s="208"/>
      <c r="QSA5" s="208"/>
      <c r="QSB5" s="208"/>
      <c r="QSC5" s="208"/>
      <c r="QSD5" s="208"/>
      <c r="QSE5" s="208"/>
      <c r="QSF5" s="208"/>
      <c r="QSG5" s="208"/>
      <c r="QSH5" s="208"/>
      <c r="QSI5" s="208"/>
      <c r="QSJ5" s="208"/>
      <c r="QSK5" s="208"/>
      <c r="QSL5" s="208"/>
      <c r="QSM5" s="208"/>
      <c r="QSN5" s="208"/>
      <c r="QSO5" s="208"/>
      <c r="QSP5" s="208"/>
      <c r="QSQ5" s="208"/>
      <c r="QSR5" s="208"/>
      <c r="QSS5" s="208"/>
      <c r="QST5" s="208"/>
      <c r="QSU5" s="208"/>
      <c r="QSV5" s="208"/>
      <c r="QSW5" s="208"/>
      <c r="QSX5" s="208"/>
      <c r="QSY5" s="208"/>
      <c r="QSZ5" s="208"/>
      <c r="QTA5" s="208"/>
      <c r="QTB5" s="208"/>
      <c r="QTC5" s="208"/>
      <c r="QTD5" s="208"/>
      <c r="QTE5" s="208"/>
      <c r="QTF5" s="208"/>
      <c r="QTG5" s="208"/>
      <c r="QTH5" s="208"/>
      <c r="QTI5" s="208"/>
      <c r="QTJ5" s="208"/>
      <c r="QTK5" s="208"/>
      <c r="QTL5" s="208"/>
      <c r="QTM5" s="208"/>
      <c r="QTN5" s="208"/>
      <c r="QTO5" s="208"/>
      <c r="QTP5" s="208"/>
      <c r="QTQ5" s="208"/>
      <c r="QTR5" s="208"/>
      <c r="QTS5" s="208"/>
      <c r="QTT5" s="208"/>
      <c r="QTU5" s="208"/>
      <c r="QTV5" s="208"/>
      <c r="QTW5" s="208"/>
      <c r="QTX5" s="208"/>
      <c r="QTY5" s="208"/>
      <c r="QTZ5" s="208"/>
      <c r="QUA5" s="208"/>
      <c r="QUB5" s="208"/>
      <c r="QUC5" s="208"/>
      <c r="QUD5" s="208"/>
      <c r="QUE5" s="208"/>
      <c r="QUF5" s="208"/>
      <c r="QUG5" s="208"/>
      <c r="QUH5" s="208"/>
      <c r="QUI5" s="208"/>
      <c r="QUJ5" s="208"/>
      <c r="QUK5" s="208"/>
      <c r="QUL5" s="208"/>
      <c r="QUM5" s="208"/>
      <c r="QUN5" s="208"/>
      <c r="QUO5" s="208"/>
      <c r="QUP5" s="208"/>
      <c r="QUQ5" s="208"/>
      <c r="QUR5" s="208"/>
      <c r="QUS5" s="208"/>
      <c r="QUT5" s="208"/>
      <c r="QUU5" s="208"/>
      <c r="QUV5" s="208"/>
      <c r="QUW5" s="208"/>
      <c r="QUX5" s="208"/>
      <c r="QUY5" s="208"/>
      <c r="QUZ5" s="208"/>
      <c r="QVA5" s="208"/>
      <c r="QVB5" s="208"/>
      <c r="QVC5" s="208"/>
      <c r="QVD5" s="208"/>
      <c r="QVE5" s="208"/>
      <c r="QVF5" s="208"/>
      <c r="QVG5" s="208"/>
      <c r="QVH5" s="208"/>
      <c r="QVI5" s="208"/>
      <c r="QVJ5" s="208"/>
      <c r="QVK5" s="208"/>
      <c r="QVL5" s="208"/>
      <c r="QVM5" s="208"/>
      <c r="QVN5" s="208"/>
      <c r="QVO5" s="208"/>
      <c r="QVP5" s="208"/>
      <c r="QVQ5" s="208"/>
      <c r="QVR5" s="208"/>
      <c r="QVS5" s="208"/>
      <c r="QVT5" s="208"/>
      <c r="QVU5" s="208"/>
      <c r="QVV5" s="208"/>
      <c r="QVW5" s="208"/>
      <c r="QVX5" s="208"/>
      <c r="QVY5" s="208"/>
      <c r="QVZ5" s="208"/>
      <c r="QWA5" s="208"/>
      <c r="QWB5" s="208"/>
      <c r="QWC5" s="208"/>
      <c r="QWD5" s="208"/>
      <c r="QWE5" s="208"/>
      <c r="QWF5" s="208"/>
      <c r="QWG5" s="208"/>
      <c r="QWH5" s="208"/>
      <c r="QWI5" s="208"/>
      <c r="QWJ5" s="208"/>
      <c r="QWK5" s="208"/>
      <c r="QWL5" s="208"/>
      <c r="QWM5" s="208"/>
      <c r="QWN5" s="208"/>
      <c r="QWO5" s="208"/>
      <c r="QWP5" s="208"/>
      <c r="QWQ5" s="208"/>
      <c r="QWR5" s="208"/>
      <c r="QWS5" s="208"/>
      <c r="QWT5" s="208"/>
      <c r="QWU5" s="208"/>
      <c r="QWV5" s="208"/>
      <c r="QWW5" s="208"/>
      <c r="QWX5" s="208"/>
      <c r="QWY5" s="208"/>
      <c r="QWZ5" s="208"/>
      <c r="QXA5" s="208"/>
      <c r="QXB5" s="208"/>
      <c r="QXC5" s="208"/>
      <c r="QXD5" s="208"/>
      <c r="QXE5" s="208"/>
      <c r="QXF5" s="208"/>
      <c r="QXG5" s="208"/>
      <c r="QXH5" s="208"/>
      <c r="QXI5" s="208"/>
      <c r="QXJ5" s="208"/>
      <c r="QXK5" s="208"/>
      <c r="QXL5" s="208"/>
      <c r="QXM5" s="208"/>
      <c r="QXN5" s="208"/>
      <c r="QXO5" s="208"/>
      <c r="QXP5" s="208"/>
      <c r="QXQ5" s="208"/>
      <c r="QXR5" s="208"/>
      <c r="QXS5" s="208"/>
      <c r="QXT5" s="208"/>
      <c r="QXU5" s="208"/>
      <c r="QXV5" s="208"/>
      <c r="QXW5" s="208"/>
      <c r="QXX5" s="208"/>
      <c r="QXY5" s="208"/>
      <c r="QXZ5" s="208"/>
      <c r="QYA5" s="208"/>
      <c r="QYB5" s="208"/>
      <c r="QYC5" s="208"/>
      <c r="QYD5" s="208"/>
      <c r="QYE5" s="208"/>
      <c r="QYF5" s="208"/>
      <c r="QYG5" s="208"/>
      <c r="QYH5" s="208"/>
      <c r="QYI5" s="208"/>
      <c r="QYJ5" s="208"/>
      <c r="QYK5" s="208"/>
      <c r="QYL5" s="208"/>
      <c r="QYM5" s="208"/>
      <c r="QYN5" s="208"/>
      <c r="QYO5" s="208"/>
      <c r="QYP5" s="208"/>
      <c r="QYQ5" s="208"/>
      <c r="QYR5" s="208"/>
      <c r="QYS5" s="208"/>
      <c r="QYT5" s="208"/>
      <c r="QYU5" s="208"/>
      <c r="QYV5" s="208"/>
      <c r="QYW5" s="208"/>
      <c r="QYX5" s="208"/>
      <c r="QYY5" s="208"/>
      <c r="QYZ5" s="208"/>
      <c r="QZA5" s="208"/>
      <c r="QZB5" s="208"/>
      <c r="QZC5" s="208"/>
      <c r="QZD5" s="208"/>
      <c r="QZE5" s="208"/>
      <c r="QZF5" s="208"/>
      <c r="QZG5" s="208"/>
      <c r="QZH5" s="208"/>
      <c r="QZI5" s="208"/>
      <c r="QZJ5" s="208"/>
      <c r="QZK5" s="208"/>
      <c r="QZL5" s="208"/>
      <c r="QZM5" s="208"/>
      <c r="QZN5" s="208"/>
      <c r="QZO5" s="208"/>
      <c r="QZP5" s="208"/>
      <c r="QZQ5" s="208"/>
      <c r="QZR5" s="208"/>
      <c r="QZS5" s="208"/>
      <c r="QZT5" s="208"/>
      <c r="QZU5" s="208"/>
      <c r="QZV5" s="208"/>
      <c r="QZW5" s="208"/>
      <c r="QZX5" s="208"/>
      <c r="QZY5" s="208"/>
      <c r="QZZ5" s="208"/>
      <c r="RAA5" s="208"/>
      <c r="RAB5" s="208"/>
      <c r="RAC5" s="208"/>
      <c r="RAD5" s="208"/>
      <c r="RAE5" s="208"/>
      <c r="RAF5" s="208"/>
      <c r="RAG5" s="208"/>
      <c r="RAH5" s="208"/>
      <c r="RAI5" s="208"/>
      <c r="RAJ5" s="208"/>
      <c r="RAK5" s="208"/>
      <c r="RAL5" s="208"/>
      <c r="RAM5" s="208"/>
      <c r="RAN5" s="208"/>
      <c r="RAO5" s="208"/>
      <c r="RAP5" s="208"/>
      <c r="RAQ5" s="208"/>
      <c r="RAR5" s="208"/>
      <c r="RAS5" s="208"/>
      <c r="RAT5" s="208"/>
      <c r="RAU5" s="208"/>
      <c r="RAV5" s="208"/>
      <c r="RAW5" s="208"/>
      <c r="RAX5" s="208"/>
      <c r="RAY5" s="208"/>
      <c r="RAZ5" s="208"/>
      <c r="RBA5" s="208"/>
      <c r="RBB5" s="208"/>
      <c r="RBC5" s="208"/>
      <c r="RBD5" s="208"/>
      <c r="RBE5" s="208"/>
      <c r="RBF5" s="208"/>
      <c r="RBG5" s="208"/>
      <c r="RBH5" s="208"/>
      <c r="RBI5" s="208"/>
      <c r="RBJ5" s="208"/>
      <c r="RBK5" s="208"/>
      <c r="RBL5" s="208"/>
      <c r="RBM5" s="208"/>
      <c r="RBN5" s="208"/>
      <c r="RBO5" s="208"/>
      <c r="RBP5" s="208"/>
      <c r="RBQ5" s="208"/>
      <c r="RBR5" s="208"/>
      <c r="RBS5" s="208"/>
      <c r="RBT5" s="208"/>
      <c r="RBU5" s="208"/>
      <c r="RBV5" s="208"/>
      <c r="RBW5" s="208"/>
      <c r="RBX5" s="208"/>
      <c r="RBY5" s="208"/>
      <c r="RBZ5" s="208"/>
      <c r="RCA5" s="208"/>
      <c r="RCB5" s="208"/>
      <c r="RCC5" s="208"/>
      <c r="RCD5" s="208"/>
      <c r="RCE5" s="208"/>
      <c r="RCF5" s="208"/>
      <c r="RCG5" s="208"/>
      <c r="RCH5" s="208"/>
      <c r="RCI5" s="208"/>
      <c r="RCJ5" s="208"/>
      <c r="RCK5" s="208"/>
      <c r="RCL5" s="208"/>
      <c r="RCM5" s="208"/>
      <c r="RCN5" s="208"/>
      <c r="RCO5" s="208"/>
      <c r="RCP5" s="208"/>
      <c r="RCQ5" s="208"/>
      <c r="RCR5" s="208"/>
      <c r="RCS5" s="208"/>
      <c r="RCT5" s="208"/>
      <c r="RCU5" s="208"/>
      <c r="RCV5" s="208"/>
      <c r="RCW5" s="208"/>
      <c r="RCX5" s="208"/>
      <c r="RCY5" s="208"/>
      <c r="RCZ5" s="208"/>
      <c r="RDA5" s="208"/>
      <c r="RDB5" s="208"/>
      <c r="RDC5" s="208"/>
      <c r="RDD5" s="208"/>
      <c r="RDE5" s="208"/>
      <c r="RDF5" s="208"/>
      <c r="RDG5" s="208"/>
      <c r="RDH5" s="208"/>
      <c r="RDI5" s="208"/>
      <c r="RDJ5" s="208"/>
      <c r="RDK5" s="208"/>
      <c r="RDL5" s="208"/>
      <c r="RDM5" s="208"/>
      <c r="RDN5" s="208"/>
      <c r="RDO5" s="208"/>
      <c r="RDP5" s="208"/>
      <c r="RDQ5" s="208"/>
      <c r="RDR5" s="208"/>
      <c r="RDS5" s="208"/>
      <c r="RDT5" s="208"/>
      <c r="RDU5" s="208"/>
      <c r="RDV5" s="208"/>
      <c r="RDW5" s="208"/>
      <c r="RDX5" s="208"/>
      <c r="RDY5" s="208"/>
      <c r="RDZ5" s="208"/>
      <c r="REA5" s="208"/>
      <c r="REB5" s="208"/>
      <c r="REC5" s="208"/>
      <c r="RED5" s="208"/>
      <c r="REE5" s="208"/>
      <c r="REF5" s="208"/>
      <c r="REG5" s="208"/>
      <c r="REH5" s="208"/>
      <c r="REI5" s="208"/>
      <c r="REJ5" s="208"/>
      <c r="REK5" s="208"/>
      <c r="REL5" s="208"/>
      <c r="REM5" s="208"/>
      <c r="REN5" s="208"/>
      <c r="REO5" s="208"/>
      <c r="REP5" s="208"/>
      <c r="REQ5" s="208"/>
      <c r="RER5" s="208"/>
      <c r="RES5" s="208"/>
      <c r="RET5" s="208"/>
      <c r="REU5" s="208"/>
      <c r="REV5" s="208"/>
      <c r="REW5" s="208"/>
      <c r="REX5" s="208"/>
      <c r="REY5" s="208"/>
      <c r="REZ5" s="208"/>
      <c r="RFA5" s="208"/>
      <c r="RFB5" s="208"/>
      <c r="RFC5" s="208"/>
      <c r="RFD5" s="208"/>
      <c r="RFE5" s="208"/>
      <c r="RFF5" s="208"/>
      <c r="RFG5" s="208"/>
      <c r="RFH5" s="208"/>
      <c r="RFI5" s="208"/>
      <c r="RFJ5" s="208"/>
      <c r="RFK5" s="208"/>
      <c r="RFL5" s="208"/>
      <c r="RFM5" s="208"/>
      <c r="RFN5" s="208"/>
      <c r="RFO5" s="208"/>
      <c r="RFP5" s="208"/>
      <c r="RFQ5" s="208"/>
      <c r="RFR5" s="208"/>
      <c r="RFS5" s="208"/>
      <c r="RFT5" s="208"/>
      <c r="RFU5" s="208"/>
      <c r="RFV5" s="208"/>
      <c r="RFW5" s="208"/>
      <c r="RFX5" s="208"/>
      <c r="RFY5" s="208"/>
      <c r="RFZ5" s="208"/>
      <c r="RGA5" s="208"/>
      <c r="RGB5" s="208"/>
      <c r="RGC5" s="208"/>
      <c r="RGD5" s="208"/>
      <c r="RGE5" s="208"/>
      <c r="RGF5" s="208"/>
      <c r="RGG5" s="208"/>
      <c r="RGH5" s="208"/>
      <c r="RGI5" s="208"/>
      <c r="RGJ5" s="208"/>
      <c r="RGK5" s="208"/>
      <c r="RGL5" s="208"/>
      <c r="RGM5" s="208"/>
      <c r="RGN5" s="208"/>
      <c r="RGO5" s="208"/>
      <c r="RGP5" s="208"/>
      <c r="RGQ5" s="208"/>
      <c r="RGR5" s="208"/>
      <c r="RGS5" s="208"/>
      <c r="RGT5" s="208"/>
      <c r="RGU5" s="208"/>
      <c r="RGV5" s="208"/>
      <c r="RGW5" s="208"/>
      <c r="RGX5" s="208"/>
      <c r="RGY5" s="208"/>
      <c r="RGZ5" s="208"/>
      <c r="RHA5" s="208"/>
      <c r="RHB5" s="208"/>
      <c r="RHC5" s="208"/>
      <c r="RHD5" s="208"/>
      <c r="RHE5" s="208"/>
      <c r="RHF5" s="208"/>
      <c r="RHG5" s="208"/>
      <c r="RHH5" s="208"/>
      <c r="RHI5" s="208"/>
      <c r="RHJ5" s="208"/>
      <c r="RHK5" s="208"/>
      <c r="RHL5" s="208"/>
      <c r="RHM5" s="208"/>
      <c r="RHN5" s="208"/>
      <c r="RHO5" s="208"/>
      <c r="RHP5" s="208"/>
      <c r="RHQ5" s="208"/>
      <c r="RHR5" s="208"/>
      <c r="RHS5" s="208"/>
      <c r="RHT5" s="208"/>
      <c r="RHU5" s="208"/>
      <c r="RHV5" s="208"/>
      <c r="RHW5" s="208"/>
      <c r="RHX5" s="208"/>
      <c r="RHY5" s="208"/>
      <c r="RHZ5" s="208"/>
      <c r="RIA5" s="208"/>
      <c r="RIB5" s="208"/>
      <c r="RIC5" s="208"/>
      <c r="RID5" s="208"/>
      <c r="RIE5" s="208"/>
      <c r="RIF5" s="208"/>
      <c r="RIG5" s="208"/>
      <c r="RIH5" s="208"/>
      <c r="RII5" s="208"/>
      <c r="RIJ5" s="208"/>
      <c r="RIK5" s="208"/>
      <c r="RIL5" s="208"/>
      <c r="RIM5" s="208"/>
      <c r="RIN5" s="208"/>
      <c r="RIO5" s="208"/>
      <c r="RIP5" s="208"/>
      <c r="RIQ5" s="208"/>
      <c r="RIR5" s="208"/>
      <c r="RIS5" s="208"/>
      <c r="RIT5" s="208"/>
      <c r="RIU5" s="208"/>
      <c r="RIV5" s="208"/>
      <c r="RIW5" s="208"/>
      <c r="RIX5" s="208"/>
      <c r="RIY5" s="208"/>
      <c r="RIZ5" s="208"/>
      <c r="RJA5" s="208"/>
      <c r="RJB5" s="208"/>
      <c r="RJC5" s="208"/>
      <c r="RJD5" s="208"/>
      <c r="RJE5" s="208"/>
      <c r="RJF5" s="208"/>
      <c r="RJG5" s="208"/>
      <c r="RJH5" s="208"/>
      <c r="RJI5" s="208"/>
      <c r="RJJ5" s="208"/>
      <c r="RJK5" s="208"/>
      <c r="RJL5" s="208"/>
      <c r="RJM5" s="208"/>
      <c r="RJN5" s="208"/>
      <c r="RJO5" s="208"/>
      <c r="RJP5" s="208"/>
      <c r="RJQ5" s="208"/>
      <c r="RJR5" s="208"/>
      <c r="RJS5" s="208"/>
      <c r="RJT5" s="208"/>
      <c r="RJU5" s="208"/>
      <c r="RJV5" s="208"/>
      <c r="RJW5" s="208"/>
      <c r="RJX5" s="208"/>
      <c r="RJY5" s="208"/>
      <c r="RJZ5" s="208"/>
      <c r="RKA5" s="208"/>
      <c r="RKB5" s="208"/>
      <c r="RKC5" s="208"/>
      <c r="RKD5" s="208"/>
      <c r="RKE5" s="208"/>
      <c r="RKF5" s="208"/>
      <c r="RKG5" s="208"/>
      <c r="RKH5" s="208"/>
      <c r="RKI5" s="208"/>
      <c r="RKJ5" s="208"/>
      <c r="RKK5" s="208"/>
      <c r="RKL5" s="208"/>
      <c r="RKM5" s="208"/>
      <c r="RKN5" s="208"/>
      <c r="RKO5" s="208"/>
      <c r="RKP5" s="208"/>
      <c r="RKQ5" s="208"/>
      <c r="RKR5" s="208"/>
      <c r="RKS5" s="208"/>
      <c r="RKT5" s="208"/>
      <c r="RKU5" s="208"/>
      <c r="RKV5" s="208"/>
      <c r="RKW5" s="208"/>
      <c r="RKX5" s="208"/>
      <c r="RKY5" s="208"/>
      <c r="RKZ5" s="208"/>
      <c r="RLA5" s="208"/>
      <c r="RLB5" s="208"/>
      <c r="RLC5" s="208"/>
      <c r="RLD5" s="208"/>
      <c r="RLE5" s="208"/>
      <c r="RLF5" s="208"/>
      <c r="RLG5" s="208"/>
      <c r="RLH5" s="208"/>
      <c r="RLI5" s="208"/>
      <c r="RLJ5" s="208"/>
      <c r="RLK5" s="208"/>
      <c r="RLL5" s="208"/>
      <c r="RLM5" s="208"/>
      <c r="RLN5" s="208"/>
      <c r="RLO5" s="208"/>
      <c r="RLP5" s="208"/>
      <c r="RLQ5" s="208"/>
      <c r="RLR5" s="208"/>
      <c r="RLS5" s="208"/>
      <c r="RLT5" s="208"/>
      <c r="RLU5" s="208"/>
      <c r="RLV5" s="208"/>
      <c r="RLW5" s="208"/>
      <c r="RLX5" s="208"/>
      <c r="RLY5" s="208"/>
      <c r="RLZ5" s="208"/>
      <c r="RMA5" s="208"/>
      <c r="RMB5" s="208"/>
      <c r="RMC5" s="208"/>
      <c r="RMD5" s="208"/>
      <c r="RME5" s="208"/>
      <c r="RMF5" s="208"/>
      <c r="RMG5" s="208"/>
      <c r="RMH5" s="208"/>
      <c r="RMI5" s="208"/>
      <c r="RMJ5" s="208"/>
      <c r="RMK5" s="208"/>
      <c r="RML5" s="208"/>
      <c r="RMM5" s="208"/>
      <c r="RMN5" s="208"/>
      <c r="RMO5" s="208"/>
      <c r="RMP5" s="208"/>
      <c r="RMQ5" s="208"/>
      <c r="RMR5" s="208"/>
      <c r="RMS5" s="208"/>
      <c r="RMT5" s="208"/>
      <c r="RMU5" s="208"/>
      <c r="RMV5" s="208"/>
      <c r="RMW5" s="208"/>
      <c r="RMX5" s="208"/>
      <c r="RMY5" s="208"/>
      <c r="RMZ5" s="208"/>
      <c r="RNA5" s="208"/>
      <c r="RNB5" s="208"/>
      <c r="RNC5" s="208"/>
      <c r="RND5" s="208"/>
      <c r="RNE5" s="208"/>
      <c r="RNF5" s="208"/>
      <c r="RNG5" s="208"/>
      <c r="RNH5" s="208"/>
      <c r="RNI5" s="208"/>
      <c r="RNJ5" s="208"/>
      <c r="RNK5" s="208"/>
      <c r="RNL5" s="208"/>
      <c r="RNM5" s="208"/>
      <c r="RNN5" s="208"/>
      <c r="RNO5" s="208"/>
      <c r="RNP5" s="208"/>
      <c r="RNQ5" s="208"/>
      <c r="RNR5" s="208"/>
      <c r="RNS5" s="208"/>
      <c r="RNT5" s="208"/>
      <c r="RNU5" s="208"/>
      <c r="RNV5" s="208"/>
      <c r="RNW5" s="208"/>
      <c r="RNX5" s="208"/>
      <c r="RNY5" s="208"/>
      <c r="RNZ5" s="208"/>
      <c r="ROA5" s="208"/>
      <c r="ROB5" s="208"/>
      <c r="ROC5" s="208"/>
      <c r="ROD5" s="208"/>
      <c r="ROE5" s="208"/>
      <c r="ROF5" s="208"/>
      <c r="ROG5" s="208"/>
      <c r="ROH5" s="208"/>
      <c r="ROI5" s="208"/>
      <c r="ROJ5" s="208"/>
      <c r="ROK5" s="208"/>
      <c r="ROL5" s="208"/>
      <c r="ROM5" s="208"/>
      <c r="RON5" s="208"/>
      <c r="ROO5" s="208"/>
      <c r="ROP5" s="208"/>
      <c r="ROQ5" s="208"/>
      <c r="ROR5" s="208"/>
      <c r="ROS5" s="208"/>
      <c r="ROT5" s="208"/>
      <c r="ROU5" s="208"/>
      <c r="ROV5" s="208"/>
      <c r="ROW5" s="208"/>
      <c r="ROX5" s="208"/>
      <c r="ROY5" s="208"/>
      <c r="ROZ5" s="208"/>
      <c r="RPA5" s="208"/>
      <c r="RPB5" s="208"/>
      <c r="RPC5" s="208"/>
      <c r="RPD5" s="208"/>
      <c r="RPE5" s="208"/>
      <c r="RPF5" s="208"/>
      <c r="RPG5" s="208"/>
      <c r="RPH5" s="208"/>
      <c r="RPI5" s="208"/>
      <c r="RPJ5" s="208"/>
      <c r="RPK5" s="208"/>
      <c r="RPL5" s="208"/>
      <c r="RPM5" s="208"/>
      <c r="RPN5" s="208"/>
      <c r="RPO5" s="208"/>
      <c r="RPP5" s="208"/>
      <c r="RPQ5" s="208"/>
      <c r="RPR5" s="208"/>
      <c r="RPS5" s="208"/>
      <c r="RPT5" s="208"/>
      <c r="RPU5" s="208"/>
      <c r="RPV5" s="208"/>
      <c r="RPW5" s="208"/>
      <c r="RPX5" s="208"/>
      <c r="RPY5" s="208"/>
      <c r="RPZ5" s="208"/>
      <c r="RQA5" s="208"/>
      <c r="RQB5" s="208"/>
      <c r="RQC5" s="208"/>
      <c r="RQD5" s="208"/>
      <c r="RQE5" s="208"/>
      <c r="RQF5" s="208"/>
      <c r="RQG5" s="208"/>
      <c r="RQH5" s="208"/>
      <c r="RQI5" s="208"/>
      <c r="RQJ5" s="208"/>
      <c r="RQK5" s="208"/>
      <c r="RQL5" s="208"/>
      <c r="RQM5" s="208"/>
      <c r="RQN5" s="208"/>
      <c r="RQO5" s="208"/>
      <c r="RQP5" s="208"/>
      <c r="RQQ5" s="208"/>
      <c r="RQR5" s="208"/>
      <c r="RQS5" s="208"/>
      <c r="RQT5" s="208"/>
      <c r="RQU5" s="208"/>
      <c r="RQV5" s="208"/>
      <c r="RQW5" s="208"/>
      <c r="RQX5" s="208"/>
      <c r="RQY5" s="208"/>
      <c r="RQZ5" s="208"/>
      <c r="RRA5" s="208"/>
      <c r="RRB5" s="208"/>
      <c r="RRC5" s="208"/>
      <c r="RRD5" s="208"/>
      <c r="RRE5" s="208"/>
      <c r="RRF5" s="208"/>
      <c r="RRG5" s="208"/>
      <c r="RRH5" s="208"/>
      <c r="RRI5" s="208"/>
      <c r="RRJ5" s="208"/>
      <c r="RRK5" s="208"/>
      <c r="RRL5" s="208"/>
      <c r="RRM5" s="208"/>
      <c r="RRN5" s="208"/>
      <c r="RRO5" s="208"/>
      <c r="RRP5" s="208"/>
      <c r="RRQ5" s="208"/>
      <c r="RRR5" s="208"/>
      <c r="RRS5" s="208"/>
      <c r="RRT5" s="208"/>
      <c r="RRU5" s="208"/>
      <c r="RRV5" s="208"/>
      <c r="RRW5" s="208"/>
      <c r="RRX5" s="208"/>
      <c r="RRY5" s="208"/>
      <c r="RRZ5" s="208"/>
      <c r="RSA5" s="208"/>
      <c r="RSB5" s="208"/>
      <c r="RSC5" s="208"/>
      <c r="RSD5" s="208"/>
      <c r="RSE5" s="208"/>
      <c r="RSF5" s="208"/>
      <c r="RSG5" s="208"/>
      <c r="RSH5" s="208"/>
      <c r="RSI5" s="208"/>
      <c r="RSJ5" s="208"/>
      <c r="RSK5" s="208"/>
      <c r="RSL5" s="208"/>
      <c r="RSM5" s="208"/>
      <c r="RSN5" s="208"/>
      <c r="RSO5" s="208"/>
      <c r="RSP5" s="208"/>
      <c r="RSQ5" s="208"/>
      <c r="RSR5" s="208"/>
      <c r="RSS5" s="208"/>
      <c r="RST5" s="208"/>
      <c r="RSU5" s="208"/>
      <c r="RSV5" s="208"/>
      <c r="RSW5" s="208"/>
      <c r="RSX5" s="208"/>
      <c r="RSY5" s="208"/>
      <c r="RSZ5" s="208"/>
      <c r="RTA5" s="208"/>
      <c r="RTB5" s="208"/>
      <c r="RTC5" s="208"/>
      <c r="RTD5" s="208"/>
      <c r="RTE5" s="208"/>
      <c r="RTF5" s="208"/>
      <c r="RTG5" s="208"/>
      <c r="RTH5" s="208"/>
      <c r="RTI5" s="208"/>
      <c r="RTJ5" s="208"/>
      <c r="RTK5" s="208"/>
      <c r="RTL5" s="208"/>
      <c r="RTM5" s="208"/>
      <c r="RTN5" s="208"/>
      <c r="RTO5" s="208"/>
      <c r="RTP5" s="208"/>
      <c r="RTQ5" s="208"/>
      <c r="RTR5" s="208"/>
      <c r="RTS5" s="208"/>
      <c r="RTT5" s="208"/>
      <c r="RTU5" s="208"/>
      <c r="RTV5" s="208"/>
      <c r="RTW5" s="208"/>
      <c r="RTX5" s="208"/>
      <c r="RTY5" s="208"/>
      <c r="RTZ5" s="208"/>
      <c r="RUA5" s="208"/>
      <c r="RUB5" s="208"/>
      <c r="RUC5" s="208"/>
      <c r="RUD5" s="208"/>
      <c r="RUE5" s="208"/>
      <c r="RUF5" s="208"/>
      <c r="RUG5" s="208"/>
      <c r="RUH5" s="208"/>
      <c r="RUI5" s="208"/>
      <c r="RUJ5" s="208"/>
      <c r="RUK5" s="208"/>
      <c r="RUL5" s="208"/>
      <c r="RUM5" s="208"/>
      <c r="RUN5" s="208"/>
      <c r="RUO5" s="208"/>
      <c r="RUP5" s="208"/>
      <c r="RUQ5" s="208"/>
      <c r="RUR5" s="208"/>
      <c r="RUS5" s="208"/>
      <c r="RUT5" s="208"/>
      <c r="RUU5" s="208"/>
      <c r="RUV5" s="208"/>
      <c r="RUW5" s="208"/>
      <c r="RUX5" s="208"/>
      <c r="RUY5" s="208"/>
      <c r="RUZ5" s="208"/>
      <c r="RVA5" s="208"/>
      <c r="RVB5" s="208"/>
      <c r="RVC5" s="208"/>
      <c r="RVD5" s="208"/>
      <c r="RVE5" s="208"/>
      <c r="RVF5" s="208"/>
      <c r="RVG5" s="208"/>
      <c r="RVH5" s="208"/>
      <c r="RVI5" s="208"/>
      <c r="RVJ5" s="208"/>
      <c r="RVK5" s="208"/>
      <c r="RVL5" s="208"/>
      <c r="RVM5" s="208"/>
      <c r="RVN5" s="208"/>
      <c r="RVO5" s="208"/>
      <c r="RVP5" s="208"/>
      <c r="RVQ5" s="208"/>
      <c r="RVR5" s="208"/>
      <c r="RVS5" s="208"/>
      <c r="RVT5" s="208"/>
      <c r="RVU5" s="208"/>
      <c r="RVV5" s="208"/>
      <c r="RVW5" s="208"/>
      <c r="RVX5" s="208"/>
      <c r="RVY5" s="208"/>
      <c r="RVZ5" s="208"/>
      <c r="RWA5" s="208"/>
      <c r="RWB5" s="208"/>
      <c r="RWC5" s="208"/>
      <c r="RWD5" s="208"/>
      <c r="RWE5" s="208"/>
      <c r="RWF5" s="208"/>
      <c r="RWG5" s="208"/>
      <c r="RWH5" s="208"/>
      <c r="RWI5" s="208"/>
      <c r="RWJ5" s="208"/>
      <c r="RWK5" s="208"/>
      <c r="RWL5" s="208"/>
      <c r="RWM5" s="208"/>
      <c r="RWN5" s="208"/>
      <c r="RWO5" s="208"/>
      <c r="RWP5" s="208"/>
      <c r="RWQ5" s="208"/>
      <c r="RWR5" s="208"/>
      <c r="RWS5" s="208"/>
      <c r="RWT5" s="208"/>
      <c r="RWU5" s="208"/>
      <c r="RWV5" s="208"/>
      <c r="RWW5" s="208"/>
      <c r="RWX5" s="208"/>
      <c r="RWY5" s="208"/>
      <c r="RWZ5" s="208"/>
      <c r="RXA5" s="208"/>
      <c r="RXB5" s="208"/>
      <c r="RXC5" s="208"/>
      <c r="RXD5" s="208"/>
      <c r="RXE5" s="208"/>
      <c r="RXF5" s="208"/>
      <c r="RXG5" s="208"/>
      <c r="RXH5" s="208"/>
      <c r="RXI5" s="208"/>
      <c r="RXJ5" s="208"/>
      <c r="RXK5" s="208"/>
      <c r="RXL5" s="208"/>
      <c r="RXM5" s="208"/>
      <c r="RXN5" s="208"/>
      <c r="RXO5" s="208"/>
      <c r="RXP5" s="208"/>
      <c r="RXQ5" s="208"/>
      <c r="RXR5" s="208"/>
      <c r="RXS5" s="208"/>
      <c r="RXT5" s="208"/>
      <c r="RXU5" s="208"/>
      <c r="RXV5" s="208"/>
      <c r="RXW5" s="208"/>
      <c r="RXX5" s="208"/>
      <c r="RXY5" s="208"/>
      <c r="RXZ5" s="208"/>
      <c r="RYA5" s="208"/>
      <c r="RYB5" s="208"/>
      <c r="RYC5" s="208"/>
      <c r="RYD5" s="208"/>
      <c r="RYE5" s="208"/>
      <c r="RYF5" s="208"/>
      <c r="RYG5" s="208"/>
      <c r="RYH5" s="208"/>
      <c r="RYI5" s="208"/>
      <c r="RYJ5" s="208"/>
      <c r="RYK5" s="208"/>
      <c r="RYL5" s="208"/>
      <c r="RYM5" s="208"/>
      <c r="RYN5" s="208"/>
      <c r="RYO5" s="208"/>
      <c r="RYP5" s="208"/>
      <c r="RYQ5" s="208"/>
      <c r="RYR5" s="208"/>
      <c r="RYS5" s="208"/>
      <c r="RYT5" s="208"/>
      <c r="RYU5" s="208"/>
      <c r="RYV5" s="208"/>
      <c r="RYW5" s="208"/>
      <c r="RYX5" s="208"/>
      <c r="RYY5" s="208"/>
      <c r="RYZ5" s="208"/>
      <c r="RZA5" s="208"/>
      <c r="RZB5" s="208"/>
      <c r="RZC5" s="208"/>
      <c r="RZD5" s="208"/>
      <c r="RZE5" s="208"/>
      <c r="RZF5" s="208"/>
      <c r="RZG5" s="208"/>
      <c r="RZH5" s="208"/>
      <c r="RZI5" s="208"/>
      <c r="RZJ5" s="208"/>
      <c r="RZK5" s="208"/>
      <c r="RZL5" s="208"/>
      <c r="RZM5" s="208"/>
      <c r="RZN5" s="208"/>
      <c r="RZO5" s="208"/>
      <c r="RZP5" s="208"/>
      <c r="RZQ5" s="208"/>
      <c r="RZR5" s="208"/>
      <c r="RZS5" s="208"/>
      <c r="RZT5" s="208"/>
      <c r="RZU5" s="208"/>
      <c r="RZV5" s="208"/>
      <c r="RZW5" s="208"/>
      <c r="RZX5" s="208"/>
      <c r="RZY5" s="208"/>
      <c r="RZZ5" s="208"/>
      <c r="SAA5" s="208"/>
      <c r="SAB5" s="208"/>
      <c r="SAC5" s="208"/>
      <c r="SAD5" s="208"/>
      <c r="SAE5" s="208"/>
      <c r="SAF5" s="208"/>
      <c r="SAG5" s="208"/>
      <c r="SAH5" s="208"/>
      <c r="SAI5" s="208"/>
      <c r="SAJ5" s="208"/>
      <c r="SAK5" s="208"/>
      <c r="SAL5" s="208"/>
      <c r="SAM5" s="208"/>
      <c r="SAN5" s="208"/>
      <c r="SAO5" s="208"/>
      <c r="SAP5" s="208"/>
      <c r="SAQ5" s="208"/>
      <c r="SAR5" s="208"/>
      <c r="SAS5" s="208"/>
      <c r="SAT5" s="208"/>
      <c r="SAU5" s="208"/>
      <c r="SAV5" s="208"/>
      <c r="SAW5" s="208"/>
      <c r="SAX5" s="208"/>
      <c r="SAY5" s="208"/>
      <c r="SAZ5" s="208"/>
      <c r="SBA5" s="208"/>
      <c r="SBB5" s="208"/>
      <c r="SBC5" s="208"/>
      <c r="SBD5" s="208"/>
      <c r="SBE5" s="208"/>
      <c r="SBF5" s="208"/>
      <c r="SBG5" s="208"/>
      <c r="SBH5" s="208"/>
      <c r="SBI5" s="208"/>
      <c r="SBJ5" s="208"/>
      <c r="SBK5" s="208"/>
      <c r="SBL5" s="208"/>
      <c r="SBM5" s="208"/>
      <c r="SBN5" s="208"/>
      <c r="SBO5" s="208"/>
      <c r="SBP5" s="208"/>
      <c r="SBQ5" s="208"/>
      <c r="SBR5" s="208"/>
      <c r="SBS5" s="208"/>
      <c r="SBT5" s="208"/>
      <c r="SBU5" s="208"/>
      <c r="SBV5" s="208"/>
      <c r="SBW5" s="208"/>
      <c r="SBX5" s="208"/>
      <c r="SBY5" s="208"/>
      <c r="SBZ5" s="208"/>
      <c r="SCA5" s="208"/>
      <c r="SCB5" s="208"/>
      <c r="SCC5" s="208"/>
      <c r="SCD5" s="208"/>
      <c r="SCE5" s="208"/>
      <c r="SCF5" s="208"/>
      <c r="SCG5" s="208"/>
      <c r="SCH5" s="208"/>
      <c r="SCI5" s="208"/>
      <c r="SCJ5" s="208"/>
      <c r="SCK5" s="208"/>
      <c r="SCL5" s="208"/>
      <c r="SCM5" s="208"/>
      <c r="SCN5" s="208"/>
      <c r="SCO5" s="208"/>
      <c r="SCP5" s="208"/>
      <c r="SCQ5" s="208"/>
      <c r="SCR5" s="208"/>
      <c r="SCS5" s="208"/>
      <c r="SCT5" s="208"/>
      <c r="SCU5" s="208"/>
      <c r="SCV5" s="208"/>
      <c r="SCW5" s="208"/>
      <c r="SCX5" s="208"/>
      <c r="SCY5" s="208"/>
      <c r="SCZ5" s="208"/>
      <c r="SDA5" s="208"/>
      <c r="SDB5" s="208"/>
      <c r="SDC5" s="208"/>
      <c r="SDD5" s="208"/>
      <c r="SDE5" s="208"/>
      <c r="SDF5" s="208"/>
      <c r="SDG5" s="208"/>
      <c r="SDH5" s="208"/>
      <c r="SDI5" s="208"/>
      <c r="SDJ5" s="208"/>
      <c r="SDK5" s="208"/>
      <c r="SDL5" s="208"/>
      <c r="SDM5" s="208"/>
      <c r="SDN5" s="208"/>
      <c r="SDO5" s="208"/>
      <c r="SDP5" s="208"/>
      <c r="SDQ5" s="208"/>
      <c r="SDR5" s="208"/>
      <c r="SDS5" s="208"/>
      <c r="SDT5" s="208"/>
      <c r="SDU5" s="208"/>
      <c r="SDV5" s="208"/>
      <c r="SDW5" s="208"/>
      <c r="SDX5" s="208"/>
      <c r="SDY5" s="208"/>
      <c r="SDZ5" s="208"/>
      <c r="SEA5" s="208"/>
      <c r="SEB5" s="208"/>
      <c r="SEC5" s="208"/>
      <c r="SED5" s="208"/>
      <c r="SEE5" s="208"/>
      <c r="SEF5" s="208"/>
      <c r="SEG5" s="208"/>
      <c r="SEH5" s="208"/>
      <c r="SEI5" s="208"/>
      <c r="SEJ5" s="208"/>
      <c r="SEK5" s="208"/>
      <c r="SEL5" s="208"/>
      <c r="SEM5" s="208"/>
      <c r="SEN5" s="208"/>
      <c r="SEO5" s="208"/>
      <c r="SEP5" s="208"/>
      <c r="SEQ5" s="208"/>
      <c r="SER5" s="208"/>
      <c r="SES5" s="208"/>
      <c r="SET5" s="208"/>
      <c r="SEU5" s="208"/>
      <c r="SEV5" s="208"/>
      <c r="SEW5" s="208"/>
      <c r="SEX5" s="208"/>
      <c r="SEY5" s="208"/>
      <c r="SEZ5" s="208"/>
      <c r="SFA5" s="208"/>
      <c r="SFB5" s="208"/>
      <c r="SFC5" s="208"/>
      <c r="SFD5" s="208"/>
      <c r="SFE5" s="208"/>
      <c r="SFF5" s="208"/>
      <c r="SFG5" s="208"/>
      <c r="SFH5" s="208"/>
      <c r="SFI5" s="208"/>
      <c r="SFJ5" s="208"/>
      <c r="SFK5" s="208"/>
      <c r="SFL5" s="208"/>
      <c r="SFM5" s="208"/>
      <c r="SFN5" s="208"/>
      <c r="SFO5" s="208"/>
      <c r="SFP5" s="208"/>
      <c r="SFQ5" s="208"/>
      <c r="SFR5" s="208"/>
      <c r="SFS5" s="208"/>
      <c r="SFT5" s="208"/>
      <c r="SFU5" s="208"/>
      <c r="SFV5" s="208"/>
      <c r="SFW5" s="208"/>
      <c r="SFX5" s="208"/>
      <c r="SFY5" s="208"/>
      <c r="SFZ5" s="208"/>
      <c r="SGA5" s="208"/>
      <c r="SGB5" s="208"/>
      <c r="SGC5" s="208"/>
      <c r="SGD5" s="208"/>
      <c r="SGE5" s="208"/>
      <c r="SGF5" s="208"/>
      <c r="SGG5" s="208"/>
      <c r="SGH5" s="208"/>
      <c r="SGI5" s="208"/>
      <c r="SGJ5" s="208"/>
      <c r="SGK5" s="208"/>
      <c r="SGL5" s="208"/>
      <c r="SGM5" s="208"/>
      <c r="SGN5" s="208"/>
      <c r="SGO5" s="208"/>
      <c r="SGP5" s="208"/>
      <c r="SGQ5" s="208"/>
      <c r="SGR5" s="208"/>
      <c r="SGS5" s="208"/>
      <c r="SGT5" s="208"/>
      <c r="SGU5" s="208"/>
      <c r="SGV5" s="208"/>
      <c r="SGW5" s="208"/>
      <c r="SGX5" s="208"/>
      <c r="SGY5" s="208"/>
      <c r="SGZ5" s="208"/>
      <c r="SHA5" s="208"/>
      <c r="SHB5" s="208"/>
      <c r="SHC5" s="208"/>
      <c r="SHD5" s="208"/>
      <c r="SHE5" s="208"/>
      <c r="SHF5" s="208"/>
      <c r="SHG5" s="208"/>
      <c r="SHH5" s="208"/>
      <c r="SHI5" s="208"/>
      <c r="SHJ5" s="208"/>
      <c r="SHK5" s="208"/>
      <c r="SHL5" s="208"/>
      <c r="SHM5" s="208"/>
      <c r="SHN5" s="208"/>
      <c r="SHO5" s="208"/>
      <c r="SHP5" s="208"/>
      <c r="SHQ5" s="208"/>
      <c r="SHR5" s="208"/>
      <c r="SHS5" s="208"/>
      <c r="SHT5" s="208"/>
      <c r="SHU5" s="208"/>
      <c r="SHV5" s="208"/>
      <c r="SHW5" s="208"/>
      <c r="SHX5" s="208"/>
      <c r="SHY5" s="208"/>
      <c r="SHZ5" s="208"/>
      <c r="SIA5" s="208"/>
      <c r="SIB5" s="208"/>
      <c r="SIC5" s="208"/>
      <c r="SID5" s="208"/>
      <c r="SIE5" s="208"/>
      <c r="SIF5" s="208"/>
      <c r="SIG5" s="208"/>
      <c r="SIH5" s="208"/>
      <c r="SII5" s="208"/>
      <c r="SIJ5" s="208"/>
      <c r="SIK5" s="208"/>
      <c r="SIL5" s="208"/>
      <c r="SIM5" s="208"/>
      <c r="SIN5" s="208"/>
      <c r="SIO5" s="208"/>
      <c r="SIP5" s="208"/>
      <c r="SIQ5" s="208"/>
      <c r="SIR5" s="208"/>
      <c r="SIS5" s="208"/>
      <c r="SIT5" s="208"/>
      <c r="SIU5" s="208"/>
      <c r="SIV5" s="208"/>
      <c r="SIW5" s="208"/>
      <c r="SIX5" s="208"/>
      <c r="SIY5" s="208"/>
      <c r="SIZ5" s="208"/>
      <c r="SJA5" s="208"/>
      <c r="SJB5" s="208"/>
      <c r="SJC5" s="208"/>
      <c r="SJD5" s="208"/>
      <c r="SJE5" s="208"/>
      <c r="SJF5" s="208"/>
      <c r="SJG5" s="208"/>
      <c r="SJH5" s="208"/>
      <c r="SJI5" s="208"/>
      <c r="SJJ5" s="208"/>
      <c r="SJK5" s="208"/>
      <c r="SJL5" s="208"/>
      <c r="SJM5" s="208"/>
      <c r="SJN5" s="208"/>
      <c r="SJO5" s="208"/>
      <c r="SJP5" s="208"/>
      <c r="SJQ5" s="208"/>
      <c r="SJR5" s="208"/>
      <c r="SJS5" s="208"/>
      <c r="SJT5" s="208"/>
      <c r="SJU5" s="208"/>
      <c r="SJV5" s="208"/>
      <c r="SJW5" s="208"/>
      <c r="SJX5" s="208"/>
      <c r="SJY5" s="208"/>
      <c r="SJZ5" s="208"/>
      <c r="SKA5" s="208"/>
      <c r="SKB5" s="208"/>
      <c r="SKC5" s="208"/>
      <c r="SKD5" s="208"/>
      <c r="SKE5" s="208"/>
      <c r="SKF5" s="208"/>
      <c r="SKG5" s="208"/>
      <c r="SKH5" s="208"/>
      <c r="SKI5" s="208"/>
      <c r="SKJ5" s="208"/>
      <c r="SKK5" s="208"/>
      <c r="SKL5" s="208"/>
      <c r="SKM5" s="208"/>
      <c r="SKN5" s="208"/>
      <c r="SKO5" s="208"/>
      <c r="SKP5" s="208"/>
      <c r="SKQ5" s="208"/>
      <c r="SKR5" s="208"/>
      <c r="SKS5" s="208"/>
      <c r="SKT5" s="208"/>
      <c r="SKU5" s="208"/>
      <c r="SKV5" s="208"/>
      <c r="SKW5" s="208"/>
      <c r="SKX5" s="208"/>
      <c r="SKY5" s="208"/>
      <c r="SKZ5" s="208"/>
      <c r="SLA5" s="208"/>
      <c r="SLB5" s="208"/>
      <c r="SLC5" s="208"/>
      <c r="SLD5" s="208"/>
      <c r="SLE5" s="208"/>
      <c r="SLF5" s="208"/>
      <c r="SLG5" s="208"/>
      <c r="SLH5" s="208"/>
      <c r="SLI5" s="208"/>
      <c r="SLJ5" s="208"/>
      <c r="SLK5" s="208"/>
      <c r="SLL5" s="208"/>
      <c r="SLM5" s="208"/>
      <c r="SLN5" s="208"/>
      <c r="SLO5" s="208"/>
      <c r="SLP5" s="208"/>
      <c r="SLQ5" s="208"/>
      <c r="SLR5" s="208"/>
      <c r="SLS5" s="208"/>
      <c r="SLT5" s="208"/>
      <c r="SLU5" s="208"/>
      <c r="SLV5" s="208"/>
      <c r="SLW5" s="208"/>
      <c r="SLX5" s="208"/>
      <c r="SLY5" s="208"/>
      <c r="SLZ5" s="208"/>
      <c r="SMA5" s="208"/>
      <c r="SMB5" s="208"/>
      <c r="SMC5" s="208"/>
      <c r="SMD5" s="208"/>
      <c r="SME5" s="208"/>
      <c r="SMF5" s="208"/>
      <c r="SMG5" s="208"/>
      <c r="SMH5" s="208"/>
      <c r="SMI5" s="208"/>
      <c r="SMJ5" s="208"/>
      <c r="SMK5" s="208"/>
      <c r="SML5" s="208"/>
      <c r="SMM5" s="208"/>
      <c r="SMN5" s="208"/>
      <c r="SMO5" s="208"/>
      <c r="SMP5" s="208"/>
      <c r="SMQ5" s="208"/>
      <c r="SMR5" s="208"/>
      <c r="SMS5" s="208"/>
      <c r="SMT5" s="208"/>
      <c r="SMU5" s="208"/>
      <c r="SMV5" s="208"/>
      <c r="SMW5" s="208"/>
      <c r="SMX5" s="208"/>
      <c r="SMY5" s="208"/>
      <c r="SMZ5" s="208"/>
      <c r="SNA5" s="208"/>
      <c r="SNB5" s="208"/>
      <c r="SNC5" s="208"/>
      <c r="SND5" s="208"/>
      <c r="SNE5" s="208"/>
      <c r="SNF5" s="208"/>
      <c r="SNG5" s="208"/>
      <c r="SNH5" s="208"/>
      <c r="SNI5" s="208"/>
      <c r="SNJ5" s="208"/>
      <c r="SNK5" s="208"/>
      <c r="SNL5" s="208"/>
      <c r="SNM5" s="208"/>
      <c r="SNN5" s="208"/>
      <c r="SNO5" s="208"/>
      <c r="SNP5" s="208"/>
      <c r="SNQ5" s="208"/>
      <c r="SNR5" s="208"/>
      <c r="SNS5" s="208"/>
      <c r="SNT5" s="208"/>
      <c r="SNU5" s="208"/>
      <c r="SNV5" s="208"/>
      <c r="SNW5" s="208"/>
      <c r="SNX5" s="208"/>
      <c r="SNY5" s="208"/>
      <c r="SNZ5" s="208"/>
      <c r="SOA5" s="208"/>
      <c r="SOB5" s="208"/>
      <c r="SOC5" s="208"/>
      <c r="SOD5" s="208"/>
      <c r="SOE5" s="208"/>
      <c r="SOF5" s="208"/>
      <c r="SOG5" s="208"/>
      <c r="SOH5" s="208"/>
      <c r="SOI5" s="208"/>
      <c r="SOJ5" s="208"/>
      <c r="SOK5" s="208"/>
      <c r="SOL5" s="208"/>
      <c r="SOM5" s="208"/>
      <c r="SON5" s="208"/>
      <c r="SOO5" s="208"/>
      <c r="SOP5" s="208"/>
      <c r="SOQ5" s="208"/>
      <c r="SOR5" s="208"/>
      <c r="SOS5" s="208"/>
      <c r="SOT5" s="208"/>
      <c r="SOU5" s="208"/>
      <c r="SOV5" s="208"/>
      <c r="SOW5" s="208"/>
      <c r="SOX5" s="208"/>
      <c r="SOY5" s="208"/>
      <c r="SOZ5" s="208"/>
      <c r="SPA5" s="208"/>
      <c r="SPB5" s="208"/>
      <c r="SPC5" s="208"/>
      <c r="SPD5" s="208"/>
      <c r="SPE5" s="208"/>
      <c r="SPF5" s="208"/>
      <c r="SPG5" s="208"/>
      <c r="SPH5" s="208"/>
      <c r="SPI5" s="208"/>
      <c r="SPJ5" s="208"/>
      <c r="SPK5" s="208"/>
      <c r="SPL5" s="208"/>
      <c r="SPM5" s="208"/>
      <c r="SPN5" s="208"/>
      <c r="SPO5" s="208"/>
      <c r="SPP5" s="208"/>
      <c r="SPQ5" s="208"/>
      <c r="SPR5" s="208"/>
      <c r="SPS5" s="208"/>
      <c r="SPT5" s="208"/>
      <c r="SPU5" s="208"/>
      <c r="SPV5" s="208"/>
      <c r="SPW5" s="208"/>
      <c r="SPX5" s="208"/>
      <c r="SPY5" s="208"/>
      <c r="SPZ5" s="208"/>
      <c r="SQA5" s="208"/>
      <c r="SQB5" s="208"/>
      <c r="SQC5" s="208"/>
      <c r="SQD5" s="208"/>
      <c r="SQE5" s="208"/>
      <c r="SQF5" s="208"/>
      <c r="SQG5" s="208"/>
      <c r="SQH5" s="208"/>
      <c r="SQI5" s="208"/>
      <c r="SQJ5" s="208"/>
      <c r="SQK5" s="208"/>
      <c r="SQL5" s="208"/>
      <c r="SQM5" s="208"/>
      <c r="SQN5" s="208"/>
      <c r="SQO5" s="208"/>
      <c r="SQP5" s="208"/>
      <c r="SQQ5" s="208"/>
      <c r="SQR5" s="208"/>
      <c r="SQS5" s="208"/>
      <c r="SQT5" s="208"/>
      <c r="SQU5" s="208"/>
      <c r="SQV5" s="208"/>
      <c r="SQW5" s="208"/>
      <c r="SQX5" s="208"/>
      <c r="SQY5" s="208"/>
      <c r="SQZ5" s="208"/>
      <c r="SRA5" s="208"/>
      <c r="SRB5" s="208"/>
      <c r="SRC5" s="208"/>
      <c r="SRD5" s="208"/>
      <c r="SRE5" s="208"/>
      <c r="SRF5" s="208"/>
      <c r="SRG5" s="208"/>
      <c r="SRH5" s="208"/>
      <c r="SRI5" s="208"/>
      <c r="SRJ5" s="208"/>
      <c r="SRK5" s="208"/>
      <c r="SRL5" s="208"/>
      <c r="SRM5" s="208"/>
      <c r="SRN5" s="208"/>
      <c r="SRO5" s="208"/>
      <c r="SRP5" s="208"/>
      <c r="SRQ5" s="208"/>
      <c r="SRR5" s="208"/>
      <c r="SRS5" s="208"/>
      <c r="SRT5" s="208"/>
      <c r="SRU5" s="208"/>
      <c r="SRV5" s="208"/>
      <c r="SRW5" s="208"/>
      <c r="SRX5" s="208"/>
      <c r="SRY5" s="208"/>
      <c r="SRZ5" s="208"/>
      <c r="SSA5" s="208"/>
      <c r="SSB5" s="208"/>
      <c r="SSC5" s="208"/>
      <c r="SSD5" s="208"/>
      <c r="SSE5" s="208"/>
      <c r="SSF5" s="208"/>
      <c r="SSG5" s="208"/>
      <c r="SSH5" s="208"/>
      <c r="SSI5" s="208"/>
      <c r="SSJ5" s="208"/>
      <c r="SSK5" s="208"/>
      <c r="SSL5" s="208"/>
      <c r="SSM5" s="208"/>
      <c r="SSN5" s="208"/>
      <c r="SSO5" s="208"/>
      <c r="SSP5" s="208"/>
      <c r="SSQ5" s="208"/>
      <c r="SSR5" s="208"/>
      <c r="SSS5" s="208"/>
      <c r="SST5" s="208"/>
      <c r="SSU5" s="208"/>
      <c r="SSV5" s="208"/>
      <c r="SSW5" s="208"/>
      <c r="SSX5" s="208"/>
      <c r="SSY5" s="208"/>
      <c r="SSZ5" s="208"/>
      <c r="STA5" s="208"/>
      <c r="STB5" s="208"/>
      <c r="STC5" s="208"/>
      <c r="STD5" s="208"/>
      <c r="STE5" s="208"/>
      <c r="STF5" s="208"/>
      <c r="STG5" s="208"/>
      <c r="STH5" s="208"/>
      <c r="STI5" s="208"/>
      <c r="STJ5" s="208"/>
      <c r="STK5" s="208"/>
      <c r="STL5" s="208"/>
      <c r="STM5" s="208"/>
      <c r="STN5" s="208"/>
      <c r="STO5" s="208"/>
      <c r="STP5" s="208"/>
      <c r="STQ5" s="208"/>
      <c r="STR5" s="208"/>
      <c r="STS5" s="208"/>
      <c r="STT5" s="208"/>
      <c r="STU5" s="208"/>
      <c r="STV5" s="208"/>
      <c r="STW5" s="208"/>
      <c r="STX5" s="208"/>
      <c r="STY5" s="208"/>
      <c r="STZ5" s="208"/>
      <c r="SUA5" s="208"/>
      <c r="SUB5" s="208"/>
      <c r="SUC5" s="208"/>
      <c r="SUD5" s="208"/>
      <c r="SUE5" s="208"/>
      <c r="SUF5" s="208"/>
      <c r="SUG5" s="208"/>
      <c r="SUH5" s="208"/>
      <c r="SUI5" s="208"/>
      <c r="SUJ5" s="208"/>
      <c r="SUK5" s="208"/>
      <c r="SUL5" s="208"/>
      <c r="SUM5" s="208"/>
      <c r="SUN5" s="208"/>
      <c r="SUO5" s="208"/>
      <c r="SUP5" s="208"/>
      <c r="SUQ5" s="208"/>
      <c r="SUR5" s="208"/>
      <c r="SUS5" s="208"/>
      <c r="SUT5" s="208"/>
      <c r="SUU5" s="208"/>
      <c r="SUV5" s="208"/>
      <c r="SUW5" s="208"/>
      <c r="SUX5" s="208"/>
      <c r="SUY5" s="208"/>
      <c r="SUZ5" s="208"/>
      <c r="SVA5" s="208"/>
      <c r="SVB5" s="208"/>
      <c r="SVC5" s="208"/>
      <c r="SVD5" s="208"/>
      <c r="SVE5" s="208"/>
      <c r="SVF5" s="208"/>
      <c r="SVG5" s="208"/>
      <c r="SVH5" s="208"/>
      <c r="SVI5" s="208"/>
      <c r="SVJ5" s="208"/>
      <c r="SVK5" s="208"/>
      <c r="SVL5" s="208"/>
      <c r="SVM5" s="208"/>
      <c r="SVN5" s="208"/>
      <c r="SVO5" s="208"/>
      <c r="SVP5" s="208"/>
      <c r="SVQ5" s="208"/>
      <c r="SVR5" s="208"/>
      <c r="SVS5" s="208"/>
      <c r="SVT5" s="208"/>
      <c r="SVU5" s="208"/>
      <c r="SVV5" s="208"/>
      <c r="SVW5" s="208"/>
      <c r="SVX5" s="208"/>
      <c r="SVY5" s="208"/>
      <c r="SVZ5" s="208"/>
      <c r="SWA5" s="208"/>
      <c r="SWB5" s="208"/>
      <c r="SWC5" s="208"/>
      <c r="SWD5" s="208"/>
      <c r="SWE5" s="208"/>
      <c r="SWF5" s="208"/>
      <c r="SWG5" s="208"/>
      <c r="SWH5" s="208"/>
      <c r="SWI5" s="208"/>
      <c r="SWJ5" s="208"/>
      <c r="SWK5" s="208"/>
      <c r="SWL5" s="208"/>
      <c r="SWM5" s="208"/>
      <c r="SWN5" s="208"/>
      <c r="SWO5" s="208"/>
      <c r="SWP5" s="208"/>
      <c r="SWQ5" s="208"/>
      <c r="SWR5" s="208"/>
      <c r="SWS5" s="208"/>
      <c r="SWT5" s="208"/>
      <c r="SWU5" s="208"/>
      <c r="SWV5" s="208"/>
      <c r="SWW5" s="208"/>
      <c r="SWX5" s="208"/>
      <c r="SWY5" s="208"/>
      <c r="SWZ5" s="208"/>
      <c r="SXA5" s="208"/>
      <c r="SXB5" s="208"/>
      <c r="SXC5" s="208"/>
      <c r="SXD5" s="208"/>
      <c r="SXE5" s="208"/>
      <c r="SXF5" s="208"/>
      <c r="SXG5" s="208"/>
      <c r="SXH5" s="208"/>
      <c r="SXI5" s="208"/>
      <c r="SXJ5" s="208"/>
      <c r="SXK5" s="208"/>
      <c r="SXL5" s="208"/>
      <c r="SXM5" s="208"/>
      <c r="SXN5" s="208"/>
      <c r="SXO5" s="208"/>
      <c r="SXP5" s="208"/>
      <c r="SXQ5" s="208"/>
      <c r="SXR5" s="208"/>
      <c r="SXS5" s="208"/>
      <c r="SXT5" s="208"/>
      <c r="SXU5" s="208"/>
      <c r="SXV5" s="208"/>
      <c r="SXW5" s="208"/>
      <c r="SXX5" s="208"/>
      <c r="SXY5" s="208"/>
      <c r="SXZ5" s="208"/>
      <c r="SYA5" s="208"/>
      <c r="SYB5" s="208"/>
      <c r="SYC5" s="208"/>
      <c r="SYD5" s="208"/>
      <c r="SYE5" s="208"/>
      <c r="SYF5" s="208"/>
      <c r="SYG5" s="208"/>
      <c r="SYH5" s="208"/>
      <c r="SYI5" s="208"/>
      <c r="SYJ5" s="208"/>
      <c r="SYK5" s="208"/>
      <c r="SYL5" s="208"/>
      <c r="SYM5" s="208"/>
      <c r="SYN5" s="208"/>
      <c r="SYO5" s="208"/>
      <c r="SYP5" s="208"/>
      <c r="SYQ5" s="208"/>
      <c r="SYR5" s="208"/>
      <c r="SYS5" s="208"/>
      <c r="SYT5" s="208"/>
      <c r="SYU5" s="208"/>
      <c r="SYV5" s="208"/>
      <c r="SYW5" s="208"/>
      <c r="SYX5" s="208"/>
      <c r="SYY5" s="208"/>
      <c r="SYZ5" s="208"/>
      <c r="SZA5" s="208"/>
      <c r="SZB5" s="208"/>
      <c r="SZC5" s="208"/>
      <c r="SZD5" s="208"/>
      <c r="SZE5" s="208"/>
      <c r="SZF5" s="208"/>
      <c r="SZG5" s="208"/>
      <c r="SZH5" s="208"/>
      <c r="SZI5" s="208"/>
      <c r="SZJ5" s="208"/>
      <c r="SZK5" s="208"/>
      <c r="SZL5" s="208"/>
      <c r="SZM5" s="208"/>
      <c r="SZN5" s="208"/>
      <c r="SZO5" s="208"/>
      <c r="SZP5" s="208"/>
      <c r="SZQ5" s="208"/>
      <c r="SZR5" s="208"/>
      <c r="SZS5" s="208"/>
      <c r="SZT5" s="208"/>
      <c r="SZU5" s="208"/>
      <c r="SZV5" s="208"/>
      <c r="SZW5" s="208"/>
      <c r="SZX5" s="208"/>
      <c r="SZY5" s="208"/>
      <c r="SZZ5" s="208"/>
      <c r="TAA5" s="208"/>
      <c r="TAB5" s="208"/>
      <c r="TAC5" s="208"/>
      <c r="TAD5" s="208"/>
      <c r="TAE5" s="208"/>
      <c r="TAF5" s="208"/>
      <c r="TAG5" s="208"/>
      <c r="TAH5" s="208"/>
      <c r="TAI5" s="208"/>
      <c r="TAJ5" s="208"/>
      <c r="TAK5" s="208"/>
      <c r="TAL5" s="208"/>
      <c r="TAM5" s="208"/>
      <c r="TAN5" s="208"/>
      <c r="TAO5" s="208"/>
      <c r="TAP5" s="208"/>
      <c r="TAQ5" s="208"/>
      <c r="TAR5" s="208"/>
      <c r="TAS5" s="208"/>
      <c r="TAT5" s="208"/>
      <c r="TAU5" s="208"/>
      <c r="TAV5" s="208"/>
      <c r="TAW5" s="208"/>
      <c r="TAX5" s="208"/>
      <c r="TAY5" s="208"/>
      <c r="TAZ5" s="208"/>
      <c r="TBA5" s="208"/>
      <c r="TBB5" s="208"/>
      <c r="TBC5" s="208"/>
      <c r="TBD5" s="208"/>
      <c r="TBE5" s="208"/>
      <c r="TBF5" s="208"/>
      <c r="TBG5" s="208"/>
      <c r="TBH5" s="208"/>
      <c r="TBI5" s="208"/>
      <c r="TBJ5" s="208"/>
      <c r="TBK5" s="208"/>
      <c r="TBL5" s="208"/>
      <c r="TBM5" s="208"/>
      <c r="TBN5" s="208"/>
      <c r="TBO5" s="208"/>
      <c r="TBP5" s="208"/>
      <c r="TBQ5" s="208"/>
      <c r="TBR5" s="208"/>
      <c r="TBS5" s="208"/>
      <c r="TBT5" s="208"/>
      <c r="TBU5" s="208"/>
      <c r="TBV5" s="208"/>
      <c r="TBW5" s="208"/>
      <c r="TBX5" s="208"/>
      <c r="TBY5" s="208"/>
      <c r="TBZ5" s="208"/>
      <c r="TCA5" s="208"/>
      <c r="TCB5" s="208"/>
      <c r="TCC5" s="208"/>
      <c r="TCD5" s="208"/>
      <c r="TCE5" s="208"/>
      <c r="TCF5" s="208"/>
      <c r="TCG5" s="208"/>
      <c r="TCH5" s="208"/>
      <c r="TCI5" s="208"/>
      <c r="TCJ5" s="208"/>
      <c r="TCK5" s="208"/>
      <c r="TCL5" s="208"/>
      <c r="TCM5" s="208"/>
      <c r="TCN5" s="208"/>
      <c r="TCO5" s="208"/>
      <c r="TCP5" s="208"/>
      <c r="TCQ5" s="208"/>
      <c r="TCR5" s="208"/>
      <c r="TCS5" s="208"/>
      <c r="TCT5" s="208"/>
      <c r="TCU5" s="208"/>
      <c r="TCV5" s="208"/>
      <c r="TCW5" s="208"/>
      <c r="TCX5" s="208"/>
      <c r="TCY5" s="208"/>
      <c r="TCZ5" s="208"/>
      <c r="TDA5" s="208"/>
      <c r="TDB5" s="208"/>
      <c r="TDC5" s="208"/>
      <c r="TDD5" s="208"/>
      <c r="TDE5" s="208"/>
      <c r="TDF5" s="208"/>
      <c r="TDG5" s="208"/>
      <c r="TDH5" s="208"/>
      <c r="TDI5" s="208"/>
      <c r="TDJ5" s="208"/>
      <c r="TDK5" s="208"/>
      <c r="TDL5" s="208"/>
      <c r="TDM5" s="208"/>
      <c r="TDN5" s="208"/>
      <c r="TDO5" s="208"/>
      <c r="TDP5" s="208"/>
      <c r="TDQ5" s="208"/>
      <c r="TDR5" s="208"/>
      <c r="TDS5" s="208"/>
      <c r="TDT5" s="208"/>
      <c r="TDU5" s="208"/>
      <c r="TDV5" s="208"/>
      <c r="TDW5" s="208"/>
      <c r="TDX5" s="208"/>
      <c r="TDY5" s="208"/>
      <c r="TDZ5" s="208"/>
      <c r="TEA5" s="208"/>
      <c r="TEB5" s="208"/>
      <c r="TEC5" s="208"/>
      <c r="TED5" s="208"/>
      <c r="TEE5" s="208"/>
      <c r="TEF5" s="208"/>
      <c r="TEG5" s="208"/>
      <c r="TEH5" s="208"/>
      <c r="TEI5" s="208"/>
      <c r="TEJ5" s="208"/>
      <c r="TEK5" s="208"/>
      <c r="TEL5" s="208"/>
      <c r="TEM5" s="208"/>
      <c r="TEN5" s="208"/>
      <c r="TEO5" s="208"/>
      <c r="TEP5" s="208"/>
      <c r="TEQ5" s="208"/>
      <c r="TER5" s="208"/>
      <c r="TES5" s="208"/>
      <c r="TET5" s="208"/>
      <c r="TEU5" s="208"/>
      <c r="TEV5" s="208"/>
      <c r="TEW5" s="208"/>
      <c r="TEX5" s="208"/>
      <c r="TEY5" s="208"/>
      <c r="TEZ5" s="208"/>
      <c r="TFA5" s="208"/>
      <c r="TFB5" s="208"/>
      <c r="TFC5" s="208"/>
      <c r="TFD5" s="208"/>
      <c r="TFE5" s="208"/>
      <c r="TFF5" s="208"/>
      <c r="TFG5" s="208"/>
      <c r="TFH5" s="208"/>
      <c r="TFI5" s="208"/>
      <c r="TFJ5" s="208"/>
      <c r="TFK5" s="208"/>
      <c r="TFL5" s="208"/>
      <c r="TFM5" s="208"/>
      <c r="TFN5" s="208"/>
      <c r="TFO5" s="208"/>
      <c r="TFP5" s="208"/>
      <c r="TFQ5" s="208"/>
      <c r="TFR5" s="208"/>
      <c r="TFS5" s="208"/>
      <c r="TFT5" s="208"/>
      <c r="TFU5" s="208"/>
      <c r="TFV5" s="208"/>
      <c r="TFW5" s="208"/>
      <c r="TFX5" s="208"/>
      <c r="TFY5" s="208"/>
      <c r="TFZ5" s="208"/>
      <c r="TGA5" s="208"/>
      <c r="TGB5" s="208"/>
      <c r="TGC5" s="208"/>
      <c r="TGD5" s="208"/>
      <c r="TGE5" s="208"/>
      <c r="TGF5" s="208"/>
      <c r="TGG5" s="208"/>
      <c r="TGH5" s="208"/>
      <c r="TGI5" s="208"/>
      <c r="TGJ5" s="208"/>
      <c r="TGK5" s="208"/>
      <c r="TGL5" s="208"/>
      <c r="TGM5" s="208"/>
      <c r="TGN5" s="208"/>
      <c r="TGO5" s="208"/>
      <c r="TGP5" s="208"/>
      <c r="TGQ5" s="208"/>
      <c r="TGR5" s="208"/>
      <c r="TGS5" s="208"/>
      <c r="TGT5" s="208"/>
      <c r="TGU5" s="208"/>
      <c r="TGV5" s="208"/>
      <c r="TGW5" s="208"/>
      <c r="TGX5" s="208"/>
      <c r="TGY5" s="208"/>
      <c r="TGZ5" s="208"/>
      <c r="THA5" s="208"/>
      <c r="THB5" s="208"/>
      <c r="THC5" s="208"/>
      <c r="THD5" s="208"/>
      <c r="THE5" s="208"/>
      <c r="THF5" s="208"/>
      <c r="THG5" s="208"/>
      <c r="THH5" s="208"/>
      <c r="THI5" s="208"/>
      <c r="THJ5" s="208"/>
      <c r="THK5" s="208"/>
      <c r="THL5" s="208"/>
      <c r="THM5" s="208"/>
      <c r="THN5" s="208"/>
      <c r="THO5" s="208"/>
      <c r="THP5" s="208"/>
      <c r="THQ5" s="208"/>
      <c r="THR5" s="208"/>
      <c r="THS5" s="208"/>
      <c r="THT5" s="208"/>
      <c r="THU5" s="208"/>
      <c r="THV5" s="208"/>
      <c r="THW5" s="208"/>
      <c r="THX5" s="208"/>
      <c r="THY5" s="208"/>
      <c r="THZ5" s="208"/>
      <c r="TIA5" s="208"/>
      <c r="TIB5" s="208"/>
      <c r="TIC5" s="208"/>
      <c r="TID5" s="208"/>
      <c r="TIE5" s="208"/>
      <c r="TIF5" s="208"/>
      <c r="TIG5" s="208"/>
      <c r="TIH5" s="208"/>
      <c r="TII5" s="208"/>
      <c r="TIJ5" s="208"/>
      <c r="TIK5" s="208"/>
      <c r="TIL5" s="208"/>
      <c r="TIM5" s="208"/>
      <c r="TIN5" s="208"/>
      <c r="TIO5" s="208"/>
      <c r="TIP5" s="208"/>
      <c r="TIQ5" s="208"/>
      <c r="TIR5" s="208"/>
      <c r="TIS5" s="208"/>
      <c r="TIT5" s="208"/>
      <c r="TIU5" s="208"/>
      <c r="TIV5" s="208"/>
      <c r="TIW5" s="208"/>
      <c r="TIX5" s="208"/>
      <c r="TIY5" s="208"/>
      <c r="TIZ5" s="208"/>
      <c r="TJA5" s="208"/>
      <c r="TJB5" s="208"/>
      <c r="TJC5" s="208"/>
      <c r="TJD5" s="208"/>
      <c r="TJE5" s="208"/>
      <c r="TJF5" s="208"/>
      <c r="TJG5" s="208"/>
      <c r="TJH5" s="208"/>
      <c r="TJI5" s="208"/>
      <c r="TJJ5" s="208"/>
      <c r="TJK5" s="208"/>
      <c r="TJL5" s="208"/>
      <c r="TJM5" s="208"/>
      <c r="TJN5" s="208"/>
      <c r="TJO5" s="208"/>
      <c r="TJP5" s="208"/>
      <c r="TJQ5" s="208"/>
      <c r="TJR5" s="208"/>
      <c r="TJS5" s="208"/>
      <c r="TJT5" s="208"/>
      <c r="TJU5" s="208"/>
      <c r="TJV5" s="208"/>
      <c r="TJW5" s="208"/>
      <c r="TJX5" s="208"/>
      <c r="TJY5" s="208"/>
      <c r="TJZ5" s="208"/>
      <c r="TKA5" s="208"/>
      <c r="TKB5" s="208"/>
      <c r="TKC5" s="208"/>
      <c r="TKD5" s="208"/>
      <c r="TKE5" s="208"/>
      <c r="TKF5" s="208"/>
      <c r="TKG5" s="208"/>
      <c r="TKH5" s="208"/>
      <c r="TKI5" s="208"/>
      <c r="TKJ5" s="208"/>
      <c r="TKK5" s="208"/>
      <c r="TKL5" s="208"/>
      <c r="TKM5" s="208"/>
      <c r="TKN5" s="208"/>
      <c r="TKO5" s="208"/>
      <c r="TKP5" s="208"/>
      <c r="TKQ5" s="208"/>
      <c r="TKR5" s="208"/>
      <c r="TKS5" s="208"/>
      <c r="TKT5" s="208"/>
      <c r="TKU5" s="208"/>
      <c r="TKV5" s="208"/>
      <c r="TKW5" s="208"/>
      <c r="TKX5" s="208"/>
      <c r="TKY5" s="208"/>
      <c r="TKZ5" s="208"/>
      <c r="TLA5" s="208"/>
      <c r="TLB5" s="208"/>
      <c r="TLC5" s="208"/>
      <c r="TLD5" s="208"/>
      <c r="TLE5" s="208"/>
      <c r="TLF5" s="208"/>
      <c r="TLG5" s="208"/>
      <c r="TLH5" s="208"/>
      <c r="TLI5" s="208"/>
      <c r="TLJ5" s="208"/>
      <c r="TLK5" s="208"/>
      <c r="TLL5" s="208"/>
      <c r="TLM5" s="208"/>
      <c r="TLN5" s="208"/>
      <c r="TLO5" s="208"/>
      <c r="TLP5" s="208"/>
      <c r="TLQ5" s="208"/>
      <c r="TLR5" s="208"/>
      <c r="TLS5" s="208"/>
      <c r="TLT5" s="208"/>
      <c r="TLU5" s="208"/>
      <c r="TLV5" s="208"/>
      <c r="TLW5" s="208"/>
      <c r="TLX5" s="208"/>
      <c r="TLY5" s="208"/>
      <c r="TLZ5" s="208"/>
      <c r="TMA5" s="208"/>
      <c r="TMB5" s="208"/>
      <c r="TMC5" s="208"/>
      <c r="TMD5" s="208"/>
      <c r="TME5" s="208"/>
      <c r="TMF5" s="208"/>
      <c r="TMG5" s="208"/>
      <c r="TMH5" s="208"/>
      <c r="TMI5" s="208"/>
      <c r="TMJ5" s="208"/>
      <c r="TMK5" s="208"/>
      <c r="TML5" s="208"/>
      <c r="TMM5" s="208"/>
      <c r="TMN5" s="208"/>
      <c r="TMO5" s="208"/>
      <c r="TMP5" s="208"/>
      <c r="TMQ5" s="208"/>
      <c r="TMR5" s="208"/>
      <c r="TMS5" s="208"/>
      <c r="TMT5" s="208"/>
      <c r="TMU5" s="208"/>
      <c r="TMV5" s="208"/>
      <c r="TMW5" s="208"/>
      <c r="TMX5" s="208"/>
      <c r="TMY5" s="208"/>
      <c r="TMZ5" s="208"/>
      <c r="TNA5" s="208"/>
      <c r="TNB5" s="208"/>
      <c r="TNC5" s="208"/>
      <c r="TND5" s="208"/>
      <c r="TNE5" s="208"/>
      <c r="TNF5" s="208"/>
      <c r="TNG5" s="208"/>
      <c r="TNH5" s="208"/>
      <c r="TNI5" s="208"/>
      <c r="TNJ5" s="208"/>
      <c r="TNK5" s="208"/>
      <c r="TNL5" s="208"/>
      <c r="TNM5" s="208"/>
      <c r="TNN5" s="208"/>
      <c r="TNO5" s="208"/>
      <c r="TNP5" s="208"/>
      <c r="TNQ5" s="208"/>
      <c r="TNR5" s="208"/>
      <c r="TNS5" s="208"/>
      <c r="TNT5" s="208"/>
      <c r="TNU5" s="208"/>
      <c r="TNV5" s="208"/>
      <c r="TNW5" s="208"/>
      <c r="TNX5" s="208"/>
      <c r="TNY5" s="208"/>
      <c r="TNZ5" s="208"/>
      <c r="TOA5" s="208"/>
      <c r="TOB5" s="208"/>
      <c r="TOC5" s="208"/>
      <c r="TOD5" s="208"/>
      <c r="TOE5" s="208"/>
      <c r="TOF5" s="208"/>
      <c r="TOG5" s="208"/>
      <c r="TOH5" s="208"/>
      <c r="TOI5" s="208"/>
      <c r="TOJ5" s="208"/>
      <c r="TOK5" s="208"/>
      <c r="TOL5" s="208"/>
      <c r="TOM5" s="208"/>
      <c r="TON5" s="208"/>
      <c r="TOO5" s="208"/>
      <c r="TOP5" s="208"/>
      <c r="TOQ5" s="208"/>
      <c r="TOR5" s="208"/>
      <c r="TOS5" s="208"/>
      <c r="TOT5" s="208"/>
      <c r="TOU5" s="208"/>
      <c r="TOV5" s="208"/>
      <c r="TOW5" s="208"/>
      <c r="TOX5" s="208"/>
      <c r="TOY5" s="208"/>
      <c r="TOZ5" s="208"/>
      <c r="TPA5" s="208"/>
      <c r="TPB5" s="208"/>
      <c r="TPC5" s="208"/>
      <c r="TPD5" s="208"/>
      <c r="TPE5" s="208"/>
      <c r="TPF5" s="208"/>
      <c r="TPG5" s="208"/>
      <c r="TPH5" s="208"/>
      <c r="TPI5" s="208"/>
      <c r="TPJ5" s="208"/>
      <c r="TPK5" s="208"/>
      <c r="TPL5" s="208"/>
      <c r="TPM5" s="208"/>
      <c r="TPN5" s="208"/>
      <c r="TPO5" s="208"/>
      <c r="TPP5" s="208"/>
      <c r="TPQ5" s="208"/>
      <c r="TPR5" s="208"/>
      <c r="TPS5" s="208"/>
      <c r="TPT5" s="208"/>
      <c r="TPU5" s="208"/>
      <c r="TPV5" s="208"/>
      <c r="TPW5" s="208"/>
      <c r="TPX5" s="208"/>
      <c r="TPY5" s="208"/>
      <c r="TPZ5" s="208"/>
      <c r="TQA5" s="208"/>
      <c r="TQB5" s="208"/>
      <c r="TQC5" s="208"/>
      <c r="TQD5" s="208"/>
      <c r="TQE5" s="208"/>
      <c r="TQF5" s="208"/>
      <c r="TQG5" s="208"/>
      <c r="TQH5" s="208"/>
      <c r="TQI5" s="208"/>
      <c r="TQJ5" s="208"/>
      <c r="TQK5" s="208"/>
      <c r="TQL5" s="208"/>
      <c r="TQM5" s="208"/>
      <c r="TQN5" s="208"/>
      <c r="TQO5" s="208"/>
      <c r="TQP5" s="208"/>
      <c r="TQQ5" s="208"/>
      <c r="TQR5" s="208"/>
      <c r="TQS5" s="208"/>
      <c r="TQT5" s="208"/>
      <c r="TQU5" s="208"/>
      <c r="TQV5" s="208"/>
      <c r="TQW5" s="208"/>
      <c r="TQX5" s="208"/>
      <c r="TQY5" s="208"/>
      <c r="TQZ5" s="208"/>
      <c r="TRA5" s="208"/>
      <c r="TRB5" s="208"/>
      <c r="TRC5" s="208"/>
      <c r="TRD5" s="208"/>
      <c r="TRE5" s="208"/>
      <c r="TRF5" s="208"/>
      <c r="TRG5" s="208"/>
      <c r="TRH5" s="208"/>
      <c r="TRI5" s="208"/>
      <c r="TRJ5" s="208"/>
      <c r="TRK5" s="208"/>
      <c r="TRL5" s="208"/>
      <c r="TRM5" s="208"/>
      <c r="TRN5" s="208"/>
      <c r="TRO5" s="208"/>
      <c r="TRP5" s="208"/>
      <c r="TRQ5" s="208"/>
      <c r="TRR5" s="208"/>
      <c r="TRS5" s="208"/>
      <c r="TRT5" s="208"/>
      <c r="TRU5" s="208"/>
      <c r="TRV5" s="208"/>
      <c r="TRW5" s="208"/>
      <c r="TRX5" s="208"/>
      <c r="TRY5" s="208"/>
      <c r="TRZ5" s="208"/>
      <c r="TSA5" s="208"/>
      <c r="TSB5" s="208"/>
      <c r="TSC5" s="208"/>
      <c r="TSD5" s="208"/>
      <c r="TSE5" s="208"/>
      <c r="TSF5" s="208"/>
      <c r="TSG5" s="208"/>
      <c r="TSH5" s="208"/>
      <c r="TSI5" s="208"/>
      <c r="TSJ5" s="208"/>
      <c r="TSK5" s="208"/>
      <c r="TSL5" s="208"/>
      <c r="TSM5" s="208"/>
      <c r="TSN5" s="208"/>
      <c r="TSO5" s="208"/>
      <c r="TSP5" s="208"/>
      <c r="TSQ5" s="208"/>
      <c r="TSR5" s="208"/>
      <c r="TSS5" s="208"/>
      <c r="TST5" s="208"/>
      <c r="TSU5" s="208"/>
      <c r="TSV5" s="208"/>
      <c r="TSW5" s="208"/>
      <c r="TSX5" s="208"/>
      <c r="TSY5" s="208"/>
      <c r="TSZ5" s="208"/>
      <c r="TTA5" s="208"/>
      <c r="TTB5" s="208"/>
      <c r="TTC5" s="208"/>
      <c r="TTD5" s="208"/>
      <c r="TTE5" s="208"/>
      <c r="TTF5" s="208"/>
      <c r="TTG5" s="208"/>
      <c r="TTH5" s="208"/>
      <c r="TTI5" s="208"/>
      <c r="TTJ5" s="208"/>
      <c r="TTK5" s="208"/>
      <c r="TTL5" s="208"/>
      <c r="TTM5" s="208"/>
      <c r="TTN5" s="208"/>
      <c r="TTO5" s="208"/>
      <c r="TTP5" s="208"/>
      <c r="TTQ5" s="208"/>
      <c r="TTR5" s="208"/>
      <c r="TTS5" s="208"/>
      <c r="TTT5" s="208"/>
      <c r="TTU5" s="208"/>
      <c r="TTV5" s="208"/>
      <c r="TTW5" s="208"/>
      <c r="TTX5" s="208"/>
      <c r="TTY5" s="208"/>
      <c r="TTZ5" s="208"/>
      <c r="TUA5" s="208"/>
      <c r="TUB5" s="208"/>
      <c r="TUC5" s="208"/>
      <c r="TUD5" s="208"/>
      <c r="TUE5" s="208"/>
      <c r="TUF5" s="208"/>
      <c r="TUG5" s="208"/>
      <c r="TUH5" s="208"/>
      <c r="TUI5" s="208"/>
      <c r="TUJ5" s="208"/>
      <c r="TUK5" s="208"/>
      <c r="TUL5" s="208"/>
      <c r="TUM5" s="208"/>
      <c r="TUN5" s="208"/>
      <c r="TUO5" s="208"/>
      <c r="TUP5" s="208"/>
      <c r="TUQ5" s="208"/>
      <c r="TUR5" s="208"/>
      <c r="TUS5" s="208"/>
      <c r="TUT5" s="208"/>
      <c r="TUU5" s="208"/>
      <c r="TUV5" s="208"/>
      <c r="TUW5" s="208"/>
      <c r="TUX5" s="208"/>
      <c r="TUY5" s="208"/>
      <c r="TUZ5" s="208"/>
      <c r="TVA5" s="208"/>
      <c r="TVB5" s="208"/>
      <c r="TVC5" s="208"/>
      <c r="TVD5" s="208"/>
      <c r="TVE5" s="208"/>
      <c r="TVF5" s="208"/>
      <c r="TVG5" s="208"/>
      <c r="TVH5" s="208"/>
      <c r="TVI5" s="208"/>
      <c r="TVJ5" s="208"/>
      <c r="TVK5" s="208"/>
      <c r="TVL5" s="208"/>
      <c r="TVM5" s="208"/>
      <c r="TVN5" s="208"/>
      <c r="TVO5" s="208"/>
      <c r="TVP5" s="208"/>
      <c r="TVQ5" s="208"/>
      <c r="TVR5" s="208"/>
      <c r="TVS5" s="208"/>
      <c r="TVT5" s="208"/>
      <c r="TVU5" s="208"/>
      <c r="TVV5" s="208"/>
      <c r="TVW5" s="208"/>
      <c r="TVX5" s="208"/>
      <c r="TVY5" s="208"/>
      <c r="TVZ5" s="208"/>
      <c r="TWA5" s="208"/>
      <c r="TWB5" s="208"/>
      <c r="TWC5" s="208"/>
      <c r="TWD5" s="208"/>
      <c r="TWE5" s="208"/>
      <c r="TWF5" s="208"/>
      <c r="TWG5" s="208"/>
      <c r="TWH5" s="208"/>
      <c r="TWI5" s="208"/>
      <c r="TWJ5" s="208"/>
      <c r="TWK5" s="208"/>
      <c r="TWL5" s="208"/>
      <c r="TWM5" s="208"/>
      <c r="TWN5" s="208"/>
      <c r="TWO5" s="208"/>
      <c r="TWP5" s="208"/>
      <c r="TWQ5" s="208"/>
      <c r="TWR5" s="208"/>
      <c r="TWS5" s="208"/>
      <c r="TWT5" s="208"/>
      <c r="TWU5" s="208"/>
      <c r="TWV5" s="208"/>
      <c r="TWW5" s="208"/>
      <c r="TWX5" s="208"/>
      <c r="TWY5" s="208"/>
      <c r="TWZ5" s="208"/>
      <c r="TXA5" s="208"/>
      <c r="TXB5" s="208"/>
      <c r="TXC5" s="208"/>
      <c r="TXD5" s="208"/>
      <c r="TXE5" s="208"/>
      <c r="TXF5" s="208"/>
      <c r="TXG5" s="208"/>
      <c r="TXH5" s="208"/>
      <c r="TXI5" s="208"/>
      <c r="TXJ5" s="208"/>
      <c r="TXK5" s="208"/>
      <c r="TXL5" s="208"/>
      <c r="TXM5" s="208"/>
      <c r="TXN5" s="208"/>
      <c r="TXO5" s="208"/>
      <c r="TXP5" s="208"/>
      <c r="TXQ5" s="208"/>
      <c r="TXR5" s="208"/>
      <c r="TXS5" s="208"/>
      <c r="TXT5" s="208"/>
      <c r="TXU5" s="208"/>
      <c r="TXV5" s="208"/>
      <c r="TXW5" s="208"/>
      <c r="TXX5" s="208"/>
      <c r="TXY5" s="208"/>
      <c r="TXZ5" s="208"/>
      <c r="TYA5" s="208"/>
      <c r="TYB5" s="208"/>
      <c r="TYC5" s="208"/>
      <c r="TYD5" s="208"/>
      <c r="TYE5" s="208"/>
      <c r="TYF5" s="208"/>
      <c r="TYG5" s="208"/>
      <c r="TYH5" s="208"/>
      <c r="TYI5" s="208"/>
      <c r="TYJ5" s="208"/>
      <c r="TYK5" s="208"/>
      <c r="TYL5" s="208"/>
      <c r="TYM5" s="208"/>
      <c r="TYN5" s="208"/>
      <c r="TYO5" s="208"/>
      <c r="TYP5" s="208"/>
      <c r="TYQ5" s="208"/>
      <c r="TYR5" s="208"/>
      <c r="TYS5" s="208"/>
      <c r="TYT5" s="208"/>
      <c r="TYU5" s="208"/>
      <c r="TYV5" s="208"/>
      <c r="TYW5" s="208"/>
      <c r="TYX5" s="208"/>
      <c r="TYY5" s="208"/>
      <c r="TYZ5" s="208"/>
      <c r="TZA5" s="208"/>
      <c r="TZB5" s="208"/>
      <c r="TZC5" s="208"/>
      <c r="TZD5" s="208"/>
      <c r="TZE5" s="208"/>
      <c r="TZF5" s="208"/>
      <c r="TZG5" s="208"/>
      <c r="TZH5" s="208"/>
      <c r="TZI5" s="208"/>
      <c r="TZJ5" s="208"/>
      <c r="TZK5" s="208"/>
      <c r="TZL5" s="208"/>
      <c r="TZM5" s="208"/>
      <c r="TZN5" s="208"/>
      <c r="TZO5" s="208"/>
      <c r="TZP5" s="208"/>
      <c r="TZQ5" s="208"/>
      <c r="TZR5" s="208"/>
      <c r="TZS5" s="208"/>
      <c r="TZT5" s="208"/>
      <c r="TZU5" s="208"/>
      <c r="TZV5" s="208"/>
      <c r="TZW5" s="208"/>
      <c r="TZX5" s="208"/>
      <c r="TZY5" s="208"/>
      <c r="TZZ5" s="208"/>
      <c r="UAA5" s="208"/>
      <c r="UAB5" s="208"/>
      <c r="UAC5" s="208"/>
      <c r="UAD5" s="208"/>
      <c r="UAE5" s="208"/>
      <c r="UAF5" s="208"/>
      <c r="UAG5" s="208"/>
      <c r="UAH5" s="208"/>
      <c r="UAI5" s="208"/>
      <c r="UAJ5" s="208"/>
      <c r="UAK5" s="208"/>
      <c r="UAL5" s="208"/>
      <c r="UAM5" s="208"/>
      <c r="UAN5" s="208"/>
      <c r="UAO5" s="208"/>
      <c r="UAP5" s="208"/>
      <c r="UAQ5" s="208"/>
      <c r="UAR5" s="208"/>
      <c r="UAS5" s="208"/>
      <c r="UAT5" s="208"/>
      <c r="UAU5" s="208"/>
      <c r="UAV5" s="208"/>
      <c r="UAW5" s="208"/>
      <c r="UAX5" s="208"/>
      <c r="UAY5" s="208"/>
      <c r="UAZ5" s="208"/>
      <c r="UBA5" s="208"/>
      <c r="UBB5" s="208"/>
      <c r="UBC5" s="208"/>
      <c r="UBD5" s="208"/>
      <c r="UBE5" s="208"/>
      <c r="UBF5" s="208"/>
      <c r="UBG5" s="208"/>
      <c r="UBH5" s="208"/>
      <c r="UBI5" s="208"/>
      <c r="UBJ5" s="208"/>
      <c r="UBK5" s="208"/>
      <c r="UBL5" s="208"/>
      <c r="UBM5" s="208"/>
      <c r="UBN5" s="208"/>
      <c r="UBO5" s="208"/>
      <c r="UBP5" s="208"/>
      <c r="UBQ5" s="208"/>
      <c r="UBR5" s="208"/>
      <c r="UBS5" s="208"/>
      <c r="UBT5" s="208"/>
      <c r="UBU5" s="208"/>
      <c r="UBV5" s="208"/>
      <c r="UBW5" s="208"/>
      <c r="UBX5" s="208"/>
      <c r="UBY5" s="208"/>
      <c r="UBZ5" s="208"/>
      <c r="UCA5" s="208"/>
      <c r="UCB5" s="208"/>
      <c r="UCC5" s="208"/>
      <c r="UCD5" s="208"/>
      <c r="UCE5" s="208"/>
      <c r="UCF5" s="208"/>
      <c r="UCG5" s="208"/>
      <c r="UCH5" s="208"/>
      <c r="UCI5" s="208"/>
      <c r="UCJ5" s="208"/>
      <c r="UCK5" s="208"/>
      <c r="UCL5" s="208"/>
      <c r="UCM5" s="208"/>
      <c r="UCN5" s="208"/>
      <c r="UCO5" s="208"/>
      <c r="UCP5" s="208"/>
      <c r="UCQ5" s="208"/>
      <c r="UCR5" s="208"/>
      <c r="UCS5" s="208"/>
      <c r="UCT5" s="208"/>
      <c r="UCU5" s="208"/>
      <c r="UCV5" s="208"/>
      <c r="UCW5" s="208"/>
      <c r="UCX5" s="208"/>
      <c r="UCY5" s="208"/>
      <c r="UCZ5" s="208"/>
      <c r="UDA5" s="208"/>
      <c r="UDB5" s="208"/>
      <c r="UDC5" s="208"/>
      <c r="UDD5" s="208"/>
      <c r="UDE5" s="208"/>
      <c r="UDF5" s="208"/>
      <c r="UDG5" s="208"/>
      <c r="UDH5" s="208"/>
      <c r="UDI5" s="208"/>
      <c r="UDJ5" s="208"/>
      <c r="UDK5" s="208"/>
      <c r="UDL5" s="208"/>
      <c r="UDM5" s="208"/>
      <c r="UDN5" s="208"/>
      <c r="UDO5" s="208"/>
      <c r="UDP5" s="208"/>
      <c r="UDQ5" s="208"/>
      <c r="UDR5" s="208"/>
      <c r="UDS5" s="208"/>
      <c r="UDT5" s="208"/>
      <c r="UDU5" s="208"/>
      <c r="UDV5" s="208"/>
      <c r="UDW5" s="208"/>
      <c r="UDX5" s="208"/>
      <c r="UDY5" s="208"/>
      <c r="UDZ5" s="208"/>
      <c r="UEA5" s="208"/>
      <c r="UEB5" s="208"/>
      <c r="UEC5" s="208"/>
      <c r="UED5" s="208"/>
      <c r="UEE5" s="208"/>
      <c r="UEF5" s="208"/>
      <c r="UEG5" s="208"/>
      <c r="UEH5" s="208"/>
      <c r="UEI5" s="208"/>
      <c r="UEJ5" s="208"/>
      <c r="UEK5" s="208"/>
      <c r="UEL5" s="208"/>
      <c r="UEM5" s="208"/>
      <c r="UEN5" s="208"/>
      <c r="UEO5" s="208"/>
      <c r="UEP5" s="208"/>
      <c r="UEQ5" s="208"/>
      <c r="UER5" s="208"/>
      <c r="UES5" s="208"/>
      <c r="UET5" s="208"/>
      <c r="UEU5" s="208"/>
      <c r="UEV5" s="208"/>
      <c r="UEW5" s="208"/>
      <c r="UEX5" s="208"/>
      <c r="UEY5" s="208"/>
      <c r="UEZ5" s="208"/>
      <c r="UFA5" s="208"/>
      <c r="UFB5" s="208"/>
      <c r="UFC5" s="208"/>
      <c r="UFD5" s="208"/>
      <c r="UFE5" s="208"/>
      <c r="UFF5" s="208"/>
      <c r="UFG5" s="208"/>
      <c r="UFH5" s="208"/>
      <c r="UFI5" s="208"/>
      <c r="UFJ5" s="208"/>
      <c r="UFK5" s="208"/>
      <c r="UFL5" s="208"/>
      <c r="UFM5" s="208"/>
      <c r="UFN5" s="208"/>
      <c r="UFO5" s="208"/>
      <c r="UFP5" s="208"/>
      <c r="UFQ5" s="208"/>
      <c r="UFR5" s="208"/>
      <c r="UFS5" s="208"/>
      <c r="UFT5" s="208"/>
      <c r="UFU5" s="208"/>
      <c r="UFV5" s="208"/>
      <c r="UFW5" s="208"/>
      <c r="UFX5" s="208"/>
      <c r="UFY5" s="208"/>
      <c r="UFZ5" s="208"/>
      <c r="UGA5" s="208"/>
      <c r="UGB5" s="208"/>
      <c r="UGC5" s="208"/>
      <c r="UGD5" s="208"/>
      <c r="UGE5" s="208"/>
      <c r="UGF5" s="208"/>
      <c r="UGG5" s="208"/>
      <c r="UGH5" s="208"/>
      <c r="UGI5" s="208"/>
      <c r="UGJ5" s="208"/>
      <c r="UGK5" s="208"/>
      <c r="UGL5" s="208"/>
      <c r="UGM5" s="208"/>
      <c r="UGN5" s="208"/>
      <c r="UGO5" s="208"/>
      <c r="UGP5" s="208"/>
      <c r="UGQ5" s="208"/>
      <c r="UGR5" s="208"/>
      <c r="UGS5" s="208"/>
      <c r="UGT5" s="208"/>
      <c r="UGU5" s="208"/>
      <c r="UGV5" s="208"/>
      <c r="UGW5" s="208"/>
      <c r="UGX5" s="208"/>
      <c r="UGY5" s="208"/>
      <c r="UGZ5" s="208"/>
      <c r="UHA5" s="208"/>
      <c r="UHB5" s="208"/>
      <c r="UHC5" s="208"/>
      <c r="UHD5" s="208"/>
      <c r="UHE5" s="208"/>
      <c r="UHF5" s="208"/>
      <c r="UHG5" s="208"/>
      <c r="UHH5" s="208"/>
      <c r="UHI5" s="208"/>
      <c r="UHJ5" s="208"/>
      <c r="UHK5" s="208"/>
      <c r="UHL5" s="208"/>
      <c r="UHM5" s="208"/>
      <c r="UHN5" s="208"/>
      <c r="UHO5" s="208"/>
      <c r="UHP5" s="208"/>
      <c r="UHQ5" s="208"/>
      <c r="UHR5" s="208"/>
      <c r="UHS5" s="208"/>
      <c r="UHT5" s="208"/>
      <c r="UHU5" s="208"/>
      <c r="UHV5" s="208"/>
      <c r="UHW5" s="208"/>
      <c r="UHX5" s="208"/>
      <c r="UHY5" s="208"/>
      <c r="UHZ5" s="208"/>
      <c r="UIA5" s="208"/>
      <c r="UIB5" s="208"/>
      <c r="UIC5" s="208"/>
      <c r="UID5" s="208"/>
      <c r="UIE5" s="208"/>
      <c r="UIF5" s="208"/>
      <c r="UIG5" s="208"/>
      <c r="UIH5" s="208"/>
      <c r="UII5" s="208"/>
      <c r="UIJ5" s="208"/>
      <c r="UIK5" s="208"/>
      <c r="UIL5" s="208"/>
      <c r="UIM5" s="208"/>
      <c r="UIN5" s="208"/>
      <c r="UIO5" s="208"/>
      <c r="UIP5" s="208"/>
      <c r="UIQ5" s="208"/>
      <c r="UIR5" s="208"/>
      <c r="UIS5" s="208"/>
      <c r="UIT5" s="208"/>
      <c r="UIU5" s="208"/>
      <c r="UIV5" s="208"/>
      <c r="UIW5" s="208"/>
      <c r="UIX5" s="208"/>
      <c r="UIY5" s="208"/>
      <c r="UIZ5" s="208"/>
      <c r="UJA5" s="208"/>
      <c r="UJB5" s="208"/>
      <c r="UJC5" s="208"/>
      <c r="UJD5" s="208"/>
      <c r="UJE5" s="208"/>
      <c r="UJF5" s="208"/>
      <c r="UJG5" s="208"/>
      <c r="UJH5" s="208"/>
      <c r="UJI5" s="208"/>
      <c r="UJJ5" s="208"/>
      <c r="UJK5" s="208"/>
      <c r="UJL5" s="208"/>
      <c r="UJM5" s="208"/>
      <c r="UJN5" s="208"/>
      <c r="UJO5" s="208"/>
      <c r="UJP5" s="208"/>
      <c r="UJQ5" s="208"/>
      <c r="UJR5" s="208"/>
      <c r="UJS5" s="208"/>
      <c r="UJT5" s="208"/>
      <c r="UJU5" s="208"/>
      <c r="UJV5" s="208"/>
      <c r="UJW5" s="208"/>
      <c r="UJX5" s="208"/>
      <c r="UJY5" s="208"/>
      <c r="UJZ5" s="208"/>
      <c r="UKA5" s="208"/>
      <c r="UKB5" s="208"/>
      <c r="UKC5" s="208"/>
      <c r="UKD5" s="208"/>
      <c r="UKE5" s="208"/>
      <c r="UKF5" s="208"/>
      <c r="UKG5" s="208"/>
      <c r="UKH5" s="208"/>
      <c r="UKI5" s="208"/>
      <c r="UKJ5" s="208"/>
      <c r="UKK5" s="208"/>
      <c r="UKL5" s="208"/>
      <c r="UKM5" s="208"/>
      <c r="UKN5" s="208"/>
      <c r="UKO5" s="208"/>
      <c r="UKP5" s="208"/>
      <c r="UKQ5" s="208"/>
      <c r="UKR5" s="208"/>
      <c r="UKS5" s="208"/>
      <c r="UKT5" s="208"/>
      <c r="UKU5" s="208"/>
      <c r="UKV5" s="208"/>
      <c r="UKW5" s="208"/>
      <c r="UKX5" s="208"/>
      <c r="UKY5" s="208"/>
      <c r="UKZ5" s="208"/>
      <c r="ULA5" s="208"/>
      <c r="ULB5" s="208"/>
      <c r="ULC5" s="208"/>
      <c r="ULD5" s="208"/>
      <c r="ULE5" s="208"/>
      <c r="ULF5" s="208"/>
      <c r="ULG5" s="208"/>
      <c r="ULH5" s="208"/>
      <c r="ULI5" s="208"/>
      <c r="ULJ5" s="208"/>
      <c r="ULK5" s="208"/>
      <c r="ULL5" s="208"/>
      <c r="ULM5" s="208"/>
      <c r="ULN5" s="208"/>
      <c r="ULO5" s="208"/>
      <c r="ULP5" s="208"/>
      <c r="ULQ5" s="208"/>
      <c r="ULR5" s="208"/>
      <c r="ULS5" s="208"/>
      <c r="ULT5" s="208"/>
      <c r="ULU5" s="208"/>
      <c r="ULV5" s="208"/>
      <c r="ULW5" s="208"/>
      <c r="ULX5" s="208"/>
      <c r="ULY5" s="208"/>
      <c r="ULZ5" s="208"/>
      <c r="UMA5" s="208"/>
      <c r="UMB5" s="208"/>
      <c r="UMC5" s="208"/>
      <c r="UMD5" s="208"/>
      <c r="UME5" s="208"/>
      <c r="UMF5" s="208"/>
      <c r="UMG5" s="208"/>
      <c r="UMH5" s="208"/>
      <c r="UMI5" s="208"/>
      <c r="UMJ5" s="208"/>
      <c r="UMK5" s="208"/>
      <c r="UML5" s="208"/>
      <c r="UMM5" s="208"/>
      <c r="UMN5" s="208"/>
      <c r="UMO5" s="208"/>
      <c r="UMP5" s="208"/>
      <c r="UMQ5" s="208"/>
      <c r="UMR5" s="208"/>
      <c r="UMS5" s="208"/>
      <c r="UMT5" s="208"/>
      <c r="UMU5" s="208"/>
      <c r="UMV5" s="208"/>
      <c r="UMW5" s="208"/>
      <c r="UMX5" s="208"/>
      <c r="UMY5" s="208"/>
      <c r="UMZ5" s="208"/>
      <c r="UNA5" s="208"/>
      <c r="UNB5" s="208"/>
      <c r="UNC5" s="208"/>
      <c r="UND5" s="208"/>
      <c r="UNE5" s="208"/>
      <c r="UNF5" s="208"/>
      <c r="UNG5" s="208"/>
      <c r="UNH5" s="208"/>
      <c r="UNI5" s="208"/>
      <c r="UNJ5" s="208"/>
      <c r="UNK5" s="208"/>
      <c r="UNL5" s="208"/>
      <c r="UNM5" s="208"/>
      <c r="UNN5" s="208"/>
      <c r="UNO5" s="208"/>
      <c r="UNP5" s="208"/>
      <c r="UNQ5" s="208"/>
      <c r="UNR5" s="208"/>
      <c r="UNS5" s="208"/>
      <c r="UNT5" s="208"/>
      <c r="UNU5" s="208"/>
      <c r="UNV5" s="208"/>
      <c r="UNW5" s="208"/>
      <c r="UNX5" s="208"/>
      <c r="UNY5" s="208"/>
      <c r="UNZ5" s="208"/>
      <c r="UOA5" s="208"/>
      <c r="UOB5" s="208"/>
      <c r="UOC5" s="208"/>
      <c r="UOD5" s="208"/>
      <c r="UOE5" s="208"/>
      <c r="UOF5" s="208"/>
      <c r="UOG5" s="208"/>
      <c r="UOH5" s="208"/>
      <c r="UOI5" s="208"/>
      <c r="UOJ5" s="208"/>
      <c r="UOK5" s="208"/>
      <c r="UOL5" s="208"/>
      <c r="UOM5" s="208"/>
      <c r="UON5" s="208"/>
      <c r="UOO5" s="208"/>
      <c r="UOP5" s="208"/>
      <c r="UOQ5" s="208"/>
      <c r="UOR5" s="208"/>
      <c r="UOS5" s="208"/>
      <c r="UOT5" s="208"/>
      <c r="UOU5" s="208"/>
      <c r="UOV5" s="208"/>
      <c r="UOW5" s="208"/>
      <c r="UOX5" s="208"/>
      <c r="UOY5" s="208"/>
      <c r="UOZ5" s="208"/>
      <c r="UPA5" s="208"/>
      <c r="UPB5" s="208"/>
      <c r="UPC5" s="208"/>
      <c r="UPD5" s="208"/>
      <c r="UPE5" s="208"/>
      <c r="UPF5" s="208"/>
      <c r="UPG5" s="208"/>
      <c r="UPH5" s="208"/>
      <c r="UPI5" s="208"/>
      <c r="UPJ5" s="208"/>
      <c r="UPK5" s="208"/>
      <c r="UPL5" s="208"/>
      <c r="UPM5" s="208"/>
      <c r="UPN5" s="208"/>
      <c r="UPO5" s="208"/>
      <c r="UPP5" s="208"/>
      <c r="UPQ5" s="208"/>
      <c r="UPR5" s="208"/>
      <c r="UPS5" s="208"/>
      <c r="UPT5" s="208"/>
      <c r="UPU5" s="208"/>
      <c r="UPV5" s="208"/>
      <c r="UPW5" s="208"/>
      <c r="UPX5" s="208"/>
      <c r="UPY5" s="208"/>
      <c r="UPZ5" s="208"/>
      <c r="UQA5" s="208"/>
      <c r="UQB5" s="208"/>
      <c r="UQC5" s="208"/>
      <c r="UQD5" s="208"/>
      <c r="UQE5" s="208"/>
      <c r="UQF5" s="208"/>
      <c r="UQG5" s="208"/>
      <c r="UQH5" s="208"/>
      <c r="UQI5" s="208"/>
      <c r="UQJ5" s="208"/>
      <c r="UQK5" s="208"/>
      <c r="UQL5" s="208"/>
      <c r="UQM5" s="208"/>
      <c r="UQN5" s="208"/>
      <c r="UQO5" s="208"/>
      <c r="UQP5" s="208"/>
      <c r="UQQ5" s="208"/>
      <c r="UQR5" s="208"/>
      <c r="UQS5" s="208"/>
      <c r="UQT5" s="208"/>
      <c r="UQU5" s="208"/>
      <c r="UQV5" s="208"/>
      <c r="UQW5" s="208"/>
      <c r="UQX5" s="208"/>
      <c r="UQY5" s="208"/>
      <c r="UQZ5" s="208"/>
      <c r="URA5" s="208"/>
      <c r="URB5" s="208"/>
      <c r="URC5" s="208"/>
      <c r="URD5" s="208"/>
      <c r="URE5" s="208"/>
      <c r="URF5" s="208"/>
      <c r="URG5" s="208"/>
      <c r="URH5" s="208"/>
      <c r="URI5" s="208"/>
      <c r="URJ5" s="208"/>
      <c r="URK5" s="208"/>
      <c r="URL5" s="208"/>
      <c r="URM5" s="208"/>
      <c r="URN5" s="208"/>
      <c r="URO5" s="208"/>
      <c r="URP5" s="208"/>
      <c r="URQ5" s="208"/>
      <c r="URR5" s="208"/>
      <c r="URS5" s="208"/>
      <c r="URT5" s="208"/>
      <c r="URU5" s="208"/>
      <c r="URV5" s="208"/>
      <c r="URW5" s="208"/>
      <c r="URX5" s="208"/>
      <c r="URY5" s="208"/>
      <c r="URZ5" s="208"/>
      <c r="USA5" s="208"/>
      <c r="USB5" s="208"/>
      <c r="USC5" s="208"/>
      <c r="USD5" s="208"/>
      <c r="USE5" s="208"/>
      <c r="USF5" s="208"/>
      <c r="USG5" s="208"/>
      <c r="USH5" s="208"/>
      <c r="USI5" s="208"/>
      <c r="USJ5" s="208"/>
      <c r="USK5" s="208"/>
      <c r="USL5" s="208"/>
      <c r="USM5" s="208"/>
      <c r="USN5" s="208"/>
      <c r="USO5" s="208"/>
      <c r="USP5" s="208"/>
      <c r="USQ5" s="208"/>
      <c r="USR5" s="208"/>
      <c r="USS5" s="208"/>
      <c r="UST5" s="208"/>
      <c r="USU5" s="208"/>
      <c r="USV5" s="208"/>
      <c r="USW5" s="208"/>
      <c r="USX5" s="208"/>
      <c r="USY5" s="208"/>
      <c r="USZ5" s="208"/>
      <c r="UTA5" s="208"/>
      <c r="UTB5" s="208"/>
      <c r="UTC5" s="208"/>
      <c r="UTD5" s="208"/>
      <c r="UTE5" s="208"/>
      <c r="UTF5" s="208"/>
      <c r="UTG5" s="208"/>
      <c r="UTH5" s="208"/>
      <c r="UTI5" s="208"/>
      <c r="UTJ5" s="208"/>
      <c r="UTK5" s="208"/>
      <c r="UTL5" s="208"/>
      <c r="UTM5" s="208"/>
      <c r="UTN5" s="208"/>
      <c r="UTO5" s="208"/>
      <c r="UTP5" s="208"/>
      <c r="UTQ5" s="208"/>
      <c r="UTR5" s="208"/>
      <c r="UTS5" s="208"/>
      <c r="UTT5" s="208"/>
      <c r="UTU5" s="208"/>
      <c r="UTV5" s="208"/>
      <c r="UTW5" s="208"/>
      <c r="UTX5" s="208"/>
      <c r="UTY5" s="208"/>
      <c r="UTZ5" s="208"/>
      <c r="UUA5" s="208"/>
      <c r="UUB5" s="208"/>
      <c r="UUC5" s="208"/>
      <c r="UUD5" s="208"/>
      <c r="UUE5" s="208"/>
      <c r="UUF5" s="208"/>
      <c r="UUG5" s="208"/>
      <c r="UUH5" s="208"/>
      <c r="UUI5" s="208"/>
      <c r="UUJ5" s="208"/>
      <c r="UUK5" s="208"/>
      <c r="UUL5" s="208"/>
      <c r="UUM5" s="208"/>
      <c r="UUN5" s="208"/>
      <c r="UUO5" s="208"/>
      <c r="UUP5" s="208"/>
      <c r="UUQ5" s="208"/>
      <c r="UUR5" s="208"/>
      <c r="UUS5" s="208"/>
      <c r="UUT5" s="208"/>
      <c r="UUU5" s="208"/>
      <c r="UUV5" s="208"/>
      <c r="UUW5" s="208"/>
      <c r="UUX5" s="208"/>
      <c r="UUY5" s="208"/>
      <c r="UUZ5" s="208"/>
      <c r="UVA5" s="208"/>
      <c r="UVB5" s="208"/>
      <c r="UVC5" s="208"/>
      <c r="UVD5" s="208"/>
      <c r="UVE5" s="208"/>
      <c r="UVF5" s="208"/>
      <c r="UVG5" s="208"/>
      <c r="UVH5" s="208"/>
      <c r="UVI5" s="208"/>
      <c r="UVJ5" s="208"/>
      <c r="UVK5" s="208"/>
      <c r="UVL5" s="208"/>
      <c r="UVM5" s="208"/>
      <c r="UVN5" s="208"/>
      <c r="UVO5" s="208"/>
      <c r="UVP5" s="208"/>
      <c r="UVQ5" s="208"/>
      <c r="UVR5" s="208"/>
      <c r="UVS5" s="208"/>
      <c r="UVT5" s="208"/>
      <c r="UVU5" s="208"/>
      <c r="UVV5" s="208"/>
      <c r="UVW5" s="208"/>
      <c r="UVX5" s="208"/>
      <c r="UVY5" s="208"/>
      <c r="UVZ5" s="208"/>
      <c r="UWA5" s="208"/>
      <c r="UWB5" s="208"/>
      <c r="UWC5" s="208"/>
      <c r="UWD5" s="208"/>
      <c r="UWE5" s="208"/>
      <c r="UWF5" s="208"/>
      <c r="UWG5" s="208"/>
      <c r="UWH5" s="208"/>
      <c r="UWI5" s="208"/>
      <c r="UWJ5" s="208"/>
      <c r="UWK5" s="208"/>
      <c r="UWL5" s="208"/>
      <c r="UWM5" s="208"/>
      <c r="UWN5" s="208"/>
      <c r="UWO5" s="208"/>
      <c r="UWP5" s="208"/>
      <c r="UWQ5" s="208"/>
      <c r="UWR5" s="208"/>
      <c r="UWS5" s="208"/>
      <c r="UWT5" s="208"/>
      <c r="UWU5" s="208"/>
      <c r="UWV5" s="208"/>
      <c r="UWW5" s="208"/>
      <c r="UWX5" s="208"/>
      <c r="UWY5" s="208"/>
      <c r="UWZ5" s="208"/>
      <c r="UXA5" s="208"/>
      <c r="UXB5" s="208"/>
      <c r="UXC5" s="208"/>
      <c r="UXD5" s="208"/>
      <c r="UXE5" s="208"/>
      <c r="UXF5" s="208"/>
      <c r="UXG5" s="208"/>
      <c r="UXH5" s="208"/>
      <c r="UXI5" s="208"/>
      <c r="UXJ5" s="208"/>
      <c r="UXK5" s="208"/>
      <c r="UXL5" s="208"/>
      <c r="UXM5" s="208"/>
      <c r="UXN5" s="208"/>
      <c r="UXO5" s="208"/>
      <c r="UXP5" s="208"/>
      <c r="UXQ5" s="208"/>
      <c r="UXR5" s="208"/>
      <c r="UXS5" s="208"/>
      <c r="UXT5" s="208"/>
      <c r="UXU5" s="208"/>
      <c r="UXV5" s="208"/>
      <c r="UXW5" s="208"/>
      <c r="UXX5" s="208"/>
      <c r="UXY5" s="208"/>
      <c r="UXZ5" s="208"/>
      <c r="UYA5" s="208"/>
      <c r="UYB5" s="208"/>
      <c r="UYC5" s="208"/>
      <c r="UYD5" s="208"/>
      <c r="UYE5" s="208"/>
      <c r="UYF5" s="208"/>
      <c r="UYG5" s="208"/>
      <c r="UYH5" s="208"/>
      <c r="UYI5" s="208"/>
      <c r="UYJ5" s="208"/>
      <c r="UYK5" s="208"/>
      <c r="UYL5" s="208"/>
      <c r="UYM5" s="208"/>
      <c r="UYN5" s="208"/>
      <c r="UYO5" s="208"/>
      <c r="UYP5" s="208"/>
      <c r="UYQ5" s="208"/>
      <c r="UYR5" s="208"/>
      <c r="UYS5" s="208"/>
      <c r="UYT5" s="208"/>
      <c r="UYU5" s="208"/>
      <c r="UYV5" s="208"/>
      <c r="UYW5" s="208"/>
      <c r="UYX5" s="208"/>
      <c r="UYY5" s="208"/>
      <c r="UYZ5" s="208"/>
      <c r="UZA5" s="208"/>
      <c r="UZB5" s="208"/>
      <c r="UZC5" s="208"/>
      <c r="UZD5" s="208"/>
      <c r="UZE5" s="208"/>
      <c r="UZF5" s="208"/>
      <c r="UZG5" s="208"/>
      <c r="UZH5" s="208"/>
      <c r="UZI5" s="208"/>
      <c r="UZJ5" s="208"/>
      <c r="UZK5" s="208"/>
      <c r="UZL5" s="208"/>
      <c r="UZM5" s="208"/>
      <c r="UZN5" s="208"/>
      <c r="UZO5" s="208"/>
      <c r="UZP5" s="208"/>
      <c r="UZQ5" s="208"/>
      <c r="UZR5" s="208"/>
      <c r="UZS5" s="208"/>
      <c r="UZT5" s="208"/>
      <c r="UZU5" s="208"/>
      <c r="UZV5" s="208"/>
      <c r="UZW5" s="208"/>
      <c r="UZX5" s="208"/>
      <c r="UZY5" s="208"/>
      <c r="UZZ5" s="208"/>
      <c r="VAA5" s="208"/>
      <c r="VAB5" s="208"/>
      <c r="VAC5" s="208"/>
      <c r="VAD5" s="208"/>
      <c r="VAE5" s="208"/>
      <c r="VAF5" s="208"/>
      <c r="VAG5" s="208"/>
      <c r="VAH5" s="208"/>
      <c r="VAI5" s="208"/>
      <c r="VAJ5" s="208"/>
      <c r="VAK5" s="208"/>
      <c r="VAL5" s="208"/>
      <c r="VAM5" s="208"/>
      <c r="VAN5" s="208"/>
      <c r="VAO5" s="208"/>
      <c r="VAP5" s="208"/>
      <c r="VAQ5" s="208"/>
      <c r="VAR5" s="208"/>
      <c r="VAS5" s="208"/>
      <c r="VAT5" s="208"/>
      <c r="VAU5" s="208"/>
      <c r="VAV5" s="208"/>
      <c r="VAW5" s="208"/>
      <c r="VAX5" s="208"/>
      <c r="VAY5" s="208"/>
      <c r="VAZ5" s="208"/>
      <c r="VBA5" s="208"/>
      <c r="VBB5" s="208"/>
      <c r="VBC5" s="208"/>
      <c r="VBD5" s="208"/>
      <c r="VBE5" s="208"/>
      <c r="VBF5" s="208"/>
      <c r="VBG5" s="208"/>
      <c r="VBH5" s="208"/>
      <c r="VBI5" s="208"/>
      <c r="VBJ5" s="208"/>
      <c r="VBK5" s="208"/>
      <c r="VBL5" s="208"/>
      <c r="VBM5" s="208"/>
      <c r="VBN5" s="208"/>
      <c r="VBO5" s="208"/>
      <c r="VBP5" s="208"/>
      <c r="VBQ5" s="208"/>
      <c r="VBR5" s="208"/>
      <c r="VBS5" s="208"/>
      <c r="VBT5" s="208"/>
      <c r="VBU5" s="208"/>
      <c r="VBV5" s="208"/>
      <c r="VBW5" s="208"/>
      <c r="VBX5" s="208"/>
      <c r="VBY5" s="208"/>
      <c r="VBZ5" s="208"/>
      <c r="VCA5" s="208"/>
      <c r="VCB5" s="208"/>
      <c r="VCC5" s="208"/>
      <c r="VCD5" s="208"/>
      <c r="VCE5" s="208"/>
      <c r="VCF5" s="208"/>
      <c r="VCG5" s="208"/>
      <c r="VCH5" s="208"/>
      <c r="VCI5" s="208"/>
      <c r="VCJ5" s="208"/>
      <c r="VCK5" s="208"/>
      <c r="VCL5" s="208"/>
      <c r="VCM5" s="208"/>
      <c r="VCN5" s="208"/>
      <c r="VCO5" s="208"/>
      <c r="VCP5" s="208"/>
      <c r="VCQ5" s="208"/>
      <c r="VCR5" s="208"/>
      <c r="VCS5" s="208"/>
      <c r="VCT5" s="208"/>
      <c r="VCU5" s="208"/>
      <c r="VCV5" s="208"/>
      <c r="VCW5" s="208"/>
      <c r="VCX5" s="208"/>
      <c r="VCY5" s="208"/>
      <c r="VCZ5" s="208"/>
      <c r="VDA5" s="208"/>
      <c r="VDB5" s="208"/>
      <c r="VDC5" s="208"/>
      <c r="VDD5" s="208"/>
      <c r="VDE5" s="208"/>
      <c r="VDF5" s="208"/>
      <c r="VDG5" s="208"/>
      <c r="VDH5" s="208"/>
      <c r="VDI5" s="208"/>
      <c r="VDJ5" s="208"/>
      <c r="VDK5" s="208"/>
      <c r="VDL5" s="208"/>
      <c r="VDM5" s="208"/>
      <c r="VDN5" s="208"/>
      <c r="VDO5" s="208"/>
      <c r="VDP5" s="208"/>
      <c r="VDQ5" s="208"/>
      <c r="VDR5" s="208"/>
      <c r="VDS5" s="208"/>
      <c r="VDT5" s="208"/>
      <c r="VDU5" s="208"/>
      <c r="VDV5" s="208"/>
      <c r="VDW5" s="208"/>
      <c r="VDX5" s="208"/>
      <c r="VDY5" s="208"/>
      <c r="VDZ5" s="208"/>
      <c r="VEA5" s="208"/>
      <c r="VEB5" s="208"/>
      <c r="VEC5" s="208"/>
      <c r="VED5" s="208"/>
      <c r="VEE5" s="208"/>
      <c r="VEF5" s="208"/>
      <c r="VEG5" s="208"/>
      <c r="VEH5" s="208"/>
      <c r="VEI5" s="208"/>
      <c r="VEJ5" s="208"/>
      <c r="VEK5" s="208"/>
      <c r="VEL5" s="208"/>
      <c r="VEM5" s="208"/>
      <c r="VEN5" s="208"/>
      <c r="VEO5" s="208"/>
      <c r="VEP5" s="208"/>
      <c r="VEQ5" s="208"/>
      <c r="VER5" s="208"/>
      <c r="VES5" s="208"/>
      <c r="VET5" s="208"/>
      <c r="VEU5" s="208"/>
      <c r="VEV5" s="208"/>
      <c r="VEW5" s="208"/>
      <c r="VEX5" s="208"/>
      <c r="VEY5" s="208"/>
      <c r="VEZ5" s="208"/>
      <c r="VFA5" s="208"/>
      <c r="VFB5" s="208"/>
      <c r="VFC5" s="208"/>
      <c r="VFD5" s="208"/>
      <c r="VFE5" s="208"/>
      <c r="VFF5" s="208"/>
      <c r="VFG5" s="208"/>
      <c r="VFH5" s="208"/>
      <c r="VFI5" s="208"/>
      <c r="VFJ5" s="208"/>
      <c r="VFK5" s="208"/>
      <c r="VFL5" s="208"/>
      <c r="VFM5" s="208"/>
      <c r="VFN5" s="208"/>
      <c r="VFO5" s="208"/>
      <c r="VFP5" s="208"/>
      <c r="VFQ5" s="208"/>
      <c r="VFR5" s="208"/>
      <c r="VFS5" s="208"/>
      <c r="VFT5" s="208"/>
      <c r="VFU5" s="208"/>
      <c r="VFV5" s="208"/>
      <c r="VFW5" s="208"/>
      <c r="VFX5" s="208"/>
      <c r="VFY5" s="208"/>
      <c r="VFZ5" s="208"/>
      <c r="VGA5" s="208"/>
      <c r="VGB5" s="208"/>
      <c r="VGC5" s="208"/>
      <c r="VGD5" s="208"/>
      <c r="VGE5" s="208"/>
      <c r="VGF5" s="208"/>
      <c r="VGG5" s="208"/>
      <c r="VGH5" s="208"/>
      <c r="VGI5" s="208"/>
      <c r="VGJ5" s="208"/>
      <c r="VGK5" s="208"/>
      <c r="VGL5" s="208"/>
      <c r="VGM5" s="208"/>
      <c r="VGN5" s="208"/>
      <c r="VGO5" s="208"/>
      <c r="VGP5" s="208"/>
      <c r="VGQ5" s="208"/>
      <c r="VGR5" s="208"/>
      <c r="VGS5" s="208"/>
      <c r="VGT5" s="208"/>
      <c r="VGU5" s="208"/>
      <c r="VGV5" s="208"/>
      <c r="VGW5" s="208"/>
      <c r="VGX5" s="208"/>
      <c r="VGY5" s="208"/>
      <c r="VGZ5" s="208"/>
      <c r="VHA5" s="208"/>
      <c r="VHB5" s="208"/>
      <c r="VHC5" s="208"/>
      <c r="VHD5" s="208"/>
      <c r="VHE5" s="208"/>
      <c r="VHF5" s="208"/>
      <c r="VHG5" s="208"/>
      <c r="VHH5" s="208"/>
      <c r="VHI5" s="208"/>
      <c r="VHJ5" s="208"/>
      <c r="VHK5" s="208"/>
      <c r="VHL5" s="208"/>
      <c r="VHM5" s="208"/>
      <c r="VHN5" s="208"/>
      <c r="VHO5" s="208"/>
      <c r="VHP5" s="208"/>
      <c r="VHQ5" s="208"/>
      <c r="VHR5" s="208"/>
      <c r="VHS5" s="208"/>
      <c r="VHT5" s="208"/>
      <c r="VHU5" s="208"/>
      <c r="VHV5" s="208"/>
      <c r="VHW5" s="208"/>
      <c r="VHX5" s="208"/>
      <c r="VHY5" s="208"/>
      <c r="VHZ5" s="208"/>
      <c r="VIA5" s="208"/>
      <c r="VIB5" s="208"/>
      <c r="VIC5" s="208"/>
      <c r="VID5" s="208"/>
      <c r="VIE5" s="208"/>
      <c r="VIF5" s="208"/>
      <c r="VIG5" s="208"/>
      <c r="VIH5" s="208"/>
      <c r="VII5" s="208"/>
      <c r="VIJ5" s="208"/>
      <c r="VIK5" s="208"/>
      <c r="VIL5" s="208"/>
      <c r="VIM5" s="208"/>
      <c r="VIN5" s="208"/>
      <c r="VIO5" s="208"/>
      <c r="VIP5" s="208"/>
      <c r="VIQ5" s="208"/>
      <c r="VIR5" s="208"/>
      <c r="VIS5" s="208"/>
      <c r="VIT5" s="208"/>
      <c r="VIU5" s="208"/>
      <c r="VIV5" s="208"/>
      <c r="VIW5" s="208"/>
      <c r="VIX5" s="208"/>
      <c r="VIY5" s="208"/>
      <c r="VIZ5" s="208"/>
      <c r="VJA5" s="208"/>
      <c r="VJB5" s="208"/>
      <c r="VJC5" s="208"/>
      <c r="VJD5" s="208"/>
      <c r="VJE5" s="208"/>
      <c r="VJF5" s="208"/>
      <c r="VJG5" s="208"/>
      <c r="VJH5" s="208"/>
      <c r="VJI5" s="208"/>
      <c r="VJJ5" s="208"/>
      <c r="VJK5" s="208"/>
      <c r="VJL5" s="208"/>
      <c r="VJM5" s="208"/>
      <c r="VJN5" s="208"/>
      <c r="VJO5" s="208"/>
      <c r="VJP5" s="208"/>
      <c r="VJQ5" s="208"/>
      <c r="VJR5" s="208"/>
      <c r="VJS5" s="208"/>
      <c r="VJT5" s="208"/>
      <c r="VJU5" s="208"/>
      <c r="VJV5" s="208"/>
      <c r="VJW5" s="208"/>
      <c r="VJX5" s="208"/>
      <c r="VJY5" s="208"/>
      <c r="VJZ5" s="208"/>
      <c r="VKA5" s="208"/>
      <c r="VKB5" s="208"/>
      <c r="VKC5" s="208"/>
      <c r="VKD5" s="208"/>
      <c r="VKE5" s="208"/>
      <c r="VKF5" s="208"/>
      <c r="VKG5" s="208"/>
      <c r="VKH5" s="208"/>
      <c r="VKI5" s="208"/>
      <c r="VKJ5" s="208"/>
      <c r="VKK5" s="208"/>
      <c r="VKL5" s="208"/>
      <c r="VKM5" s="208"/>
      <c r="VKN5" s="208"/>
      <c r="VKO5" s="208"/>
      <c r="VKP5" s="208"/>
      <c r="VKQ5" s="208"/>
      <c r="VKR5" s="208"/>
      <c r="VKS5" s="208"/>
      <c r="VKT5" s="208"/>
      <c r="VKU5" s="208"/>
      <c r="VKV5" s="208"/>
      <c r="VKW5" s="208"/>
      <c r="VKX5" s="208"/>
      <c r="VKY5" s="208"/>
      <c r="VKZ5" s="208"/>
      <c r="VLA5" s="208"/>
      <c r="VLB5" s="208"/>
      <c r="VLC5" s="208"/>
      <c r="VLD5" s="208"/>
      <c r="VLE5" s="208"/>
      <c r="VLF5" s="208"/>
      <c r="VLG5" s="208"/>
      <c r="VLH5" s="208"/>
      <c r="VLI5" s="208"/>
      <c r="VLJ5" s="208"/>
      <c r="VLK5" s="208"/>
      <c r="VLL5" s="208"/>
      <c r="VLM5" s="208"/>
      <c r="VLN5" s="208"/>
      <c r="VLO5" s="208"/>
      <c r="VLP5" s="208"/>
      <c r="VLQ5" s="208"/>
      <c r="VLR5" s="208"/>
      <c r="VLS5" s="208"/>
      <c r="VLT5" s="208"/>
      <c r="VLU5" s="208"/>
      <c r="VLV5" s="208"/>
      <c r="VLW5" s="208"/>
      <c r="VLX5" s="208"/>
      <c r="VLY5" s="208"/>
      <c r="VLZ5" s="208"/>
      <c r="VMA5" s="208"/>
      <c r="VMB5" s="208"/>
      <c r="VMC5" s="208"/>
      <c r="VMD5" s="208"/>
      <c r="VME5" s="208"/>
      <c r="VMF5" s="208"/>
      <c r="VMG5" s="208"/>
      <c r="VMH5" s="208"/>
      <c r="VMI5" s="208"/>
      <c r="VMJ5" s="208"/>
      <c r="VMK5" s="208"/>
      <c r="VML5" s="208"/>
      <c r="VMM5" s="208"/>
      <c r="VMN5" s="208"/>
      <c r="VMO5" s="208"/>
      <c r="VMP5" s="208"/>
      <c r="VMQ5" s="208"/>
      <c r="VMR5" s="208"/>
      <c r="VMS5" s="208"/>
      <c r="VMT5" s="208"/>
      <c r="VMU5" s="208"/>
      <c r="VMV5" s="208"/>
      <c r="VMW5" s="208"/>
      <c r="VMX5" s="208"/>
      <c r="VMY5" s="208"/>
      <c r="VMZ5" s="208"/>
      <c r="VNA5" s="208"/>
      <c r="VNB5" s="208"/>
      <c r="VNC5" s="208"/>
      <c r="VND5" s="208"/>
      <c r="VNE5" s="208"/>
      <c r="VNF5" s="208"/>
      <c r="VNG5" s="208"/>
      <c r="VNH5" s="208"/>
      <c r="VNI5" s="208"/>
      <c r="VNJ5" s="208"/>
      <c r="VNK5" s="208"/>
      <c r="VNL5" s="208"/>
      <c r="VNM5" s="208"/>
      <c r="VNN5" s="208"/>
      <c r="VNO5" s="208"/>
      <c r="VNP5" s="208"/>
      <c r="VNQ5" s="208"/>
      <c r="VNR5" s="208"/>
      <c r="VNS5" s="208"/>
      <c r="VNT5" s="208"/>
      <c r="VNU5" s="208"/>
      <c r="VNV5" s="208"/>
      <c r="VNW5" s="208"/>
      <c r="VNX5" s="208"/>
      <c r="VNY5" s="208"/>
      <c r="VNZ5" s="208"/>
      <c r="VOA5" s="208"/>
      <c r="VOB5" s="208"/>
      <c r="VOC5" s="208"/>
      <c r="VOD5" s="208"/>
      <c r="VOE5" s="208"/>
      <c r="VOF5" s="208"/>
      <c r="VOG5" s="208"/>
      <c r="VOH5" s="208"/>
      <c r="VOI5" s="208"/>
      <c r="VOJ5" s="208"/>
      <c r="VOK5" s="208"/>
      <c r="VOL5" s="208"/>
      <c r="VOM5" s="208"/>
      <c r="VON5" s="208"/>
      <c r="VOO5" s="208"/>
      <c r="VOP5" s="208"/>
      <c r="VOQ5" s="208"/>
      <c r="VOR5" s="208"/>
      <c r="VOS5" s="208"/>
      <c r="VOT5" s="208"/>
      <c r="VOU5" s="208"/>
      <c r="VOV5" s="208"/>
      <c r="VOW5" s="208"/>
      <c r="VOX5" s="208"/>
      <c r="VOY5" s="208"/>
      <c r="VOZ5" s="208"/>
      <c r="VPA5" s="208"/>
      <c r="VPB5" s="208"/>
      <c r="VPC5" s="208"/>
      <c r="VPD5" s="208"/>
      <c r="VPE5" s="208"/>
      <c r="VPF5" s="208"/>
      <c r="VPG5" s="208"/>
      <c r="VPH5" s="208"/>
      <c r="VPI5" s="208"/>
      <c r="VPJ5" s="208"/>
      <c r="VPK5" s="208"/>
      <c r="VPL5" s="208"/>
      <c r="VPM5" s="208"/>
      <c r="VPN5" s="208"/>
      <c r="VPO5" s="208"/>
      <c r="VPP5" s="208"/>
      <c r="VPQ5" s="208"/>
      <c r="VPR5" s="208"/>
      <c r="VPS5" s="208"/>
      <c r="VPT5" s="208"/>
      <c r="VPU5" s="208"/>
      <c r="VPV5" s="208"/>
      <c r="VPW5" s="208"/>
      <c r="VPX5" s="208"/>
      <c r="VPY5" s="208"/>
      <c r="VPZ5" s="208"/>
      <c r="VQA5" s="208"/>
      <c r="VQB5" s="208"/>
      <c r="VQC5" s="208"/>
      <c r="VQD5" s="208"/>
      <c r="VQE5" s="208"/>
      <c r="VQF5" s="208"/>
      <c r="VQG5" s="208"/>
      <c r="VQH5" s="208"/>
      <c r="VQI5" s="208"/>
      <c r="VQJ5" s="208"/>
      <c r="VQK5" s="208"/>
      <c r="VQL5" s="208"/>
      <c r="VQM5" s="208"/>
      <c r="VQN5" s="208"/>
      <c r="VQO5" s="208"/>
      <c r="VQP5" s="208"/>
      <c r="VQQ5" s="208"/>
      <c r="VQR5" s="208"/>
      <c r="VQS5" s="208"/>
      <c r="VQT5" s="208"/>
      <c r="VQU5" s="208"/>
      <c r="VQV5" s="208"/>
      <c r="VQW5" s="208"/>
      <c r="VQX5" s="208"/>
      <c r="VQY5" s="208"/>
      <c r="VQZ5" s="208"/>
      <c r="VRA5" s="208"/>
      <c r="VRB5" s="208"/>
      <c r="VRC5" s="208"/>
      <c r="VRD5" s="208"/>
      <c r="VRE5" s="208"/>
      <c r="VRF5" s="208"/>
      <c r="VRG5" s="208"/>
      <c r="VRH5" s="208"/>
      <c r="VRI5" s="208"/>
      <c r="VRJ5" s="208"/>
      <c r="VRK5" s="208"/>
      <c r="VRL5" s="208"/>
      <c r="VRM5" s="208"/>
      <c r="VRN5" s="208"/>
      <c r="VRO5" s="208"/>
      <c r="VRP5" s="208"/>
      <c r="VRQ5" s="208"/>
      <c r="VRR5" s="208"/>
      <c r="VRS5" s="208"/>
      <c r="VRT5" s="208"/>
      <c r="VRU5" s="208"/>
      <c r="VRV5" s="208"/>
      <c r="VRW5" s="208"/>
      <c r="VRX5" s="208"/>
      <c r="VRY5" s="208"/>
      <c r="VRZ5" s="208"/>
      <c r="VSA5" s="208"/>
      <c r="VSB5" s="208"/>
      <c r="VSC5" s="208"/>
      <c r="VSD5" s="208"/>
      <c r="VSE5" s="208"/>
      <c r="VSF5" s="208"/>
      <c r="VSG5" s="208"/>
      <c r="VSH5" s="208"/>
      <c r="VSI5" s="208"/>
      <c r="VSJ5" s="208"/>
      <c r="VSK5" s="208"/>
      <c r="VSL5" s="208"/>
      <c r="VSM5" s="208"/>
      <c r="VSN5" s="208"/>
      <c r="VSO5" s="208"/>
      <c r="VSP5" s="208"/>
      <c r="VSQ5" s="208"/>
      <c r="VSR5" s="208"/>
      <c r="VSS5" s="208"/>
      <c r="VST5" s="208"/>
      <c r="VSU5" s="208"/>
      <c r="VSV5" s="208"/>
      <c r="VSW5" s="208"/>
      <c r="VSX5" s="208"/>
      <c r="VSY5" s="208"/>
      <c r="VSZ5" s="208"/>
      <c r="VTA5" s="208"/>
      <c r="VTB5" s="208"/>
      <c r="VTC5" s="208"/>
      <c r="VTD5" s="208"/>
      <c r="VTE5" s="208"/>
      <c r="VTF5" s="208"/>
      <c r="VTG5" s="208"/>
      <c r="VTH5" s="208"/>
      <c r="VTI5" s="208"/>
      <c r="VTJ5" s="208"/>
      <c r="VTK5" s="208"/>
      <c r="VTL5" s="208"/>
      <c r="VTM5" s="208"/>
      <c r="VTN5" s="208"/>
      <c r="VTO5" s="208"/>
      <c r="VTP5" s="208"/>
      <c r="VTQ5" s="208"/>
      <c r="VTR5" s="208"/>
      <c r="VTS5" s="208"/>
      <c r="VTT5" s="208"/>
      <c r="VTU5" s="208"/>
      <c r="VTV5" s="208"/>
      <c r="VTW5" s="208"/>
      <c r="VTX5" s="208"/>
      <c r="VTY5" s="208"/>
      <c r="VTZ5" s="208"/>
      <c r="VUA5" s="208"/>
      <c r="VUB5" s="208"/>
      <c r="VUC5" s="208"/>
      <c r="VUD5" s="208"/>
      <c r="VUE5" s="208"/>
      <c r="VUF5" s="208"/>
      <c r="VUG5" s="208"/>
      <c r="VUH5" s="208"/>
      <c r="VUI5" s="208"/>
      <c r="VUJ5" s="208"/>
      <c r="VUK5" s="208"/>
      <c r="VUL5" s="208"/>
      <c r="VUM5" s="208"/>
      <c r="VUN5" s="208"/>
      <c r="VUO5" s="208"/>
      <c r="VUP5" s="208"/>
      <c r="VUQ5" s="208"/>
      <c r="VUR5" s="208"/>
      <c r="VUS5" s="208"/>
      <c r="VUT5" s="208"/>
      <c r="VUU5" s="208"/>
      <c r="VUV5" s="208"/>
      <c r="VUW5" s="208"/>
      <c r="VUX5" s="208"/>
      <c r="VUY5" s="208"/>
      <c r="VUZ5" s="208"/>
      <c r="VVA5" s="208"/>
      <c r="VVB5" s="208"/>
      <c r="VVC5" s="208"/>
      <c r="VVD5" s="208"/>
      <c r="VVE5" s="208"/>
      <c r="VVF5" s="208"/>
      <c r="VVG5" s="208"/>
      <c r="VVH5" s="208"/>
      <c r="VVI5" s="208"/>
      <c r="VVJ5" s="208"/>
      <c r="VVK5" s="208"/>
      <c r="VVL5" s="208"/>
      <c r="VVM5" s="208"/>
      <c r="VVN5" s="208"/>
      <c r="VVO5" s="208"/>
      <c r="VVP5" s="208"/>
      <c r="VVQ5" s="208"/>
      <c r="VVR5" s="208"/>
      <c r="VVS5" s="208"/>
      <c r="VVT5" s="208"/>
      <c r="VVU5" s="208"/>
      <c r="VVV5" s="208"/>
      <c r="VVW5" s="208"/>
      <c r="VVX5" s="208"/>
      <c r="VVY5" s="208"/>
      <c r="VVZ5" s="208"/>
      <c r="VWA5" s="208"/>
      <c r="VWB5" s="208"/>
      <c r="VWC5" s="208"/>
      <c r="VWD5" s="208"/>
      <c r="VWE5" s="208"/>
      <c r="VWF5" s="208"/>
      <c r="VWG5" s="208"/>
      <c r="VWH5" s="208"/>
      <c r="VWI5" s="208"/>
      <c r="VWJ5" s="208"/>
      <c r="VWK5" s="208"/>
      <c r="VWL5" s="208"/>
      <c r="VWM5" s="208"/>
      <c r="VWN5" s="208"/>
      <c r="VWO5" s="208"/>
      <c r="VWP5" s="208"/>
      <c r="VWQ5" s="208"/>
      <c r="VWR5" s="208"/>
      <c r="VWS5" s="208"/>
      <c r="VWT5" s="208"/>
      <c r="VWU5" s="208"/>
      <c r="VWV5" s="208"/>
      <c r="VWW5" s="208"/>
      <c r="VWX5" s="208"/>
      <c r="VWY5" s="208"/>
      <c r="VWZ5" s="208"/>
      <c r="VXA5" s="208"/>
      <c r="VXB5" s="208"/>
      <c r="VXC5" s="208"/>
      <c r="VXD5" s="208"/>
      <c r="VXE5" s="208"/>
      <c r="VXF5" s="208"/>
      <c r="VXG5" s="208"/>
      <c r="VXH5" s="208"/>
      <c r="VXI5" s="208"/>
      <c r="VXJ5" s="208"/>
      <c r="VXK5" s="208"/>
      <c r="VXL5" s="208"/>
      <c r="VXM5" s="208"/>
      <c r="VXN5" s="208"/>
      <c r="VXO5" s="208"/>
      <c r="VXP5" s="208"/>
      <c r="VXQ5" s="208"/>
      <c r="VXR5" s="208"/>
      <c r="VXS5" s="208"/>
      <c r="VXT5" s="208"/>
      <c r="VXU5" s="208"/>
      <c r="VXV5" s="208"/>
      <c r="VXW5" s="208"/>
      <c r="VXX5" s="208"/>
      <c r="VXY5" s="208"/>
      <c r="VXZ5" s="208"/>
      <c r="VYA5" s="208"/>
      <c r="VYB5" s="208"/>
      <c r="VYC5" s="208"/>
      <c r="VYD5" s="208"/>
      <c r="VYE5" s="208"/>
      <c r="VYF5" s="208"/>
      <c r="VYG5" s="208"/>
      <c r="VYH5" s="208"/>
      <c r="VYI5" s="208"/>
      <c r="VYJ5" s="208"/>
      <c r="VYK5" s="208"/>
      <c r="VYL5" s="208"/>
      <c r="VYM5" s="208"/>
      <c r="VYN5" s="208"/>
      <c r="VYO5" s="208"/>
      <c r="VYP5" s="208"/>
      <c r="VYQ5" s="208"/>
      <c r="VYR5" s="208"/>
      <c r="VYS5" s="208"/>
      <c r="VYT5" s="208"/>
      <c r="VYU5" s="208"/>
      <c r="VYV5" s="208"/>
      <c r="VYW5" s="208"/>
      <c r="VYX5" s="208"/>
      <c r="VYY5" s="208"/>
      <c r="VYZ5" s="208"/>
      <c r="VZA5" s="208"/>
      <c r="VZB5" s="208"/>
      <c r="VZC5" s="208"/>
      <c r="VZD5" s="208"/>
      <c r="VZE5" s="208"/>
      <c r="VZF5" s="208"/>
      <c r="VZG5" s="208"/>
      <c r="VZH5" s="208"/>
      <c r="VZI5" s="208"/>
      <c r="VZJ5" s="208"/>
      <c r="VZK5" s="208"/>
      <c r="VZL5" s="208"/>
      <c r="VZM5" s="208"/>
      <c r="VZN5" s="208"/>
      <c r="VZO5" s="208"/>
      <c r="VZP5" s="208"/>
      <c r="VZQ5" s="208"/>
      <c r="VZR5" s="208"/>
      <c r="VZS5" s="208"/>
      <c r="VZT5" s="208"/>
      <c r="VZU5" s="208"/>
      <c r="VZV5" s="208"/>
      <c r="VZW5" s="208"/>
      <c r="VZX5" s="208"/>
      <c r="VZY5" s="208"/>
      <c r="VZZ5" s="208"/>
      <c r="WAA5" s="208"/>
      <c r="WAB5" s="208"/>
      <c r="WAC5" s="208"/>
      <c r="WAD5" s="208"/>
      <c r="WAE5" s="208"/>
      <c r="WAF5" s="208"/>
      <c r="WAG5" s="208"/>
      <c r="WAH5" s="208"/>
      <c r="WAI5" s="208"/>
      <c r="WAJ5" s="208"/>
      <c r="WAK5" s="208"/>
      <c r="WAL5" s="208"/>
      <c r="WAM5" s="208"/>
      <c r="WAN5" s="208"/>
      <c r="WAO5" s="208"/>
      <c r="WAP5" s="208"/>
      <c r="WAQ5" s="208"/>
      <c r="WAR5" s="208"/>
      <c r="WAS5" s="208"/>
      <c r="WAT5" s="208"/>
      <c r="WAU5" s="208"/>
      <c r="WAV5" s="208"/>
      <c r="WAW5" s="208"/>
      <c r="WAX5" s="208"/>
      <c r="WAY5" s="208"/>
      <c r="WAZ5" s="208"/>
      <c r="WBA5" s="208"/>
      <c r="WBB5" s="208"/>
      <c r="WBC5" s="208"/>
      <c r="WBD5" s="208"/>
      <c r="WBE5" s="208"/>
      <c r="WBF5" s="208"/>
      <c r="WBG5" s="208"/>
      <c r="WBH5" s="208"/>
      <c r="WBI5" s="208"/>
      <c r="WBJ5" s="208"/>
      <c r="WBK5" s="208"/>
      <c r="WBL5" s="208"/>
      <c r="WBM5" s="208"/>
      <c r="WBN5" s="208"/>
      <c r="WBO5" s="208"/>
      <c r="WBP5" s="208"/>
      <c r="WBQ5" s="208"/>
      <c r="WBR5" s="208"/>
      <c r="WBS5" s="208"/>
      <c r="WBT5" s="208"/>
      <c r="WBU5" s="208"/>
      <c r="WBV5" s="208"/>
      <c r="WBW5" s="208"/>
      <c r="WBX5" s="208"/>
      <c r="WBY5" s="208"/>
      <c r="WBZ5" s="208"/>
      <c r="WCA5" s="208"/>
      <c r="WCB5" s="208"/>
      <c r="WCC5" s="208"/>
      <c r="WCD5" s="208"/>
      <c r="WCE5" s="208"/>
      <c r="WCF5" s="208"/>
      <c r="WCG5" s="208"/>
      <c r="WCH5" s="208"/>
      <c r="WCI5" s="208"/>
      <c r="WCJ5" s="208"/>
      <c r="WCK5" s="208"/>
      <c r="WCL5" s="208"/>
      <c r="WCM5" s="208"/>
      <c r="WCN5" s="208"/>
      <c r="WCO5" s="208"/>
      <c r="WCP5" s="208"/>
      <c r="WCQ5" s="208"/>
      <c r="WCR5" s="208"/>
      <c r="WCS5" s="208"/>
      <c r="WCT5" s="208"/>
      <c r="WCU5" s="208"/>
      <c r="WCV5" s="208"/>
      <c r="WCW5" s="208"/>
      <c r="WCX5" s="208"/>
      <c r="WCY5" s="208"/>
      <c r="WCZ5" s="208"/>
      <c r="WDA5" s="208"/>
      <c r="WDB5" s="208"/>
      <c r="WDC5" s="208"/>
      <c r="WDD5" s="208"/>
      <c r="WDE5" s="208"/>
      <c r="WDF5" s="208"/>
      <c r="WDG5" s="208"/>
      <c r="WDH5" s="208"/>
      <c r="WDI5" s="208"/>
      <c r="WDJ5" s="208"/>
      <c r="WDK5" s="208"/>
      <c r="WDL5" s="208"/>
      <c r="WDM5" s="208"/>
      <c r="WDN5" s="208"/>
      <c r="WDO5" s="208"/>
      <c r="WDP5" s="208"/>
      <c r="WDQ5" s="208"/>
      <c r="WDR5" s="208"/>
      <c r="WDS5" s="208"/>
      <c r="WDT5" s="208"/>
      <c r="WDU5" s="208"/>
      <c r="WDV5" s="208"/>
      <c r="WDW5" s="208"/>
      <c r="WDX5" s="208"/>
      <c r="WDY5" s="208"/>
      <c r="WDZ5" s="208"/>
      <c r="WEA5" s="208"/>
      <c r="WEB5" s="208"/>
      <c r="WEC5" s="208"/>
      <c r="WED5" s="208"/>
      <c r="WEE5" s="208"/>
      <c r="WEF5" s="208"/>
      <c r="WEG5" s="208"/>
      <c r="WEH5" s="208"/>
      <c r="WEI5" s="208"/>
      <c r="WEJ5" s="208"/>
      <c r="WEK5" s="208"/>
      <c r="WEL5" s="208"/>
      <c r="WEM5" s="208"/>
      <c r="WEN5" s="208"/>
      <c r="WEO5" s="208"/>
      <c r="WEP5" s="208"/>
      <c r="WEQ5" s="208"/>
      <c r="WER5" s="208"/>
      <c r="WES5" s="208"/>
      <c r="WET5" s="208"/>
      <c r="WEU5" s="208"/>
      <c r="WEV5" s="208"/>
      <c r="WEW5" s="208"/>
      <c r="WEX5" s="208"/>
      <c r="WEY5" s="208"/>
      <c r="WEZ5" s="208"/>
      <c r="WFA5" s="208"/>
      <c r="WFB5" s="208"/>
      <c r="WFC5" s="208"/>
      <c r="WFD5" s="208"/>
      <c r="WFE5" s="208"/>
      <c r="WFF5" s="208"/>
      <c r="WFG5" s="208"/>
      <c r="WFH5" s="208"/>
      <c r="WFI5" s="208"/>
      <c r="WFJ5" s="208"/>
      <c r="WFK5" s="208"/>
      <c r="WFL5" s="208"/>
      <c r="WFM5" s="208"/>
      <c r="WFN5" s="208"/>
      <c r="WFO5" s="208"/>
      <c r="WFP5" s="208"/>
      <c r="WFQ5" s="208"/>
      <c r="WFR5" s="208"/>
      <c r="WFS5" s="208"/>
      <c r="WFT5" s="208"/>
      <c r="WFU5" s="208"/>
      <c r="WFV5" s="208"/>
      <c r="WFW5" s="208"/>
      <c r="WFX5" s="208"/>
      <c r="WFY5" s="208"/>
      <c r="WFZ5" s="208"/>
      <c r="WGA5" s="208"/>
      <c r="WGB5" s="208"/>
      <c r="WGC5" s="208"/>
      <c r="WGD5" s="208"/>
      <c r="WGE5" s="208"/>
      <c r="WGF5" s="208"/>
      <c r="WGG5" s="208"/>
      <c r="WGH5" s="208"/>
      <c r="WGI5" s="208"/>
      <c r="WGJ5" s="208"/>
      <c r="WGK5" s="208"/>
      <c r="WGL5" s="208"/>
      <c r="WGM5" s="208"/>
      <c r="WGN5" s="208"/>
      <c r="WGO5" s="208"/>
      <c r="WGP5" s="208"/>
      <c r="WGQ5" s="208"/>
      <c r="WGR5" s="208"/>
      <c r="WGS5" s="208"/>
      <c r="WGT5" s="208"/>
      <c r="WGU5" s="208"/>
      <c r="WGV5" s="208"/>
      <c r="WGW5" s="208"/>
      <c r="WGX5" s="208"/>
      <c r="WGY5" s="208"/>
      <c r="WGZ5" s="208"/>
      <c r="WHA5" s="208"/>
      <c r="WHB5" s="208"/>
      <c r="WHC5" s="208"/>
      <c r="WHD5" s="208"/>
      <c r="WHE5" s="208"/>
      <c r="WHF5" s="208"/>
      <c r="WHG5" s="208"/>
      <c r="WHH5" s="208"/>
      <c r="WHI5" s="208"/>
      <c r="WHJ5" s="208"/>
      <c r="WHK5" s="208"/>
      <c r="WHL5" s="208"/>
      <c r="WHM5" s="208"/>
      <c r="WHN5" s="208"/>
      <c r="WHO5" s="208"/>
      <c r="WHP5" s="208"/>
      <c r="WHQ5" s="208"/>
      <c r="WHR5" s="208"/>
      <c r="WHS5" s="208"/>
      <c r="WHT5" s="208"/>
      <c r="WHU5" s="208"/>
      <c r="WHV5" s="208"/>
      <c r="WHW5" s="208"/>
      <c r="WHX5" s="208"/>
      <c r="WHY5" s="208"/>
      <c r="WHZ5" s="208"/>
      <c r="WIA5" s="208"/>
      <c r="WIB5" s="208"/>
      <c r="WIC5" s="208"/>
      <c r="WID5" s="208"/>
      <c r="WIE5" s="208"/>
      <c r="WIF5" s="208"/>
      <c r="WIG5" s="208"/>
      <c r="WIH5" s="208"/>
      <c r="WII5" s="208"/>
      <c r="WIJ5" s="208"/>
      <c r="WIK5" s="208"/>
      <c r="WIL5" s="208"/>
      <c r="WIM5" s="208"/>
      <c r="WIN5" s="208"/>
      <c r="WIO5" s="208"/>
      <c r="WIP5" s="208"/>
      <c r="WIQ5" s="208"/>
      <c r="WIR5" s="208"/>
      <c r="WIS5" s="208"/>
      <c r="WIT5" s="208"/>
      <c r="WIU5" s="208"/>
      <c r="WIV5" s="208"/>
      <c r="WIW5" s="208"/>
      <c r="WIX5" s="208"/>
      <c r="WIY5" s="208"/>
      <c r="WIZ5" s="208"/>
      <c r="WJA5" s="208"/>
      <c r="WJB5" s="208"/>
      <c r="WJC5" s="208"/>
      <c r="WJD5" s="208"/>
      <c r="WJE5" s="208"/>
      <c r="WJF5" s="208"/>
      <c r="WJG5" s="208"/>
      <c r="WJH5" s="208"/>
      <c r="WJI5" s="208"/>
      <c r="WJJ5" s="208"/>
      <c r="WJK5" s="208"/>
      <c r="WJL5" s="208"/>
      <c r="WJM5" s="208"/>
      <c r="WJN5" s="208"/>
      <c r="WJO5" s="208"/>
      <c r="WJP5" s="208"/>
      <c r="WJQ5" s="208"/>
      <c r="WJR5" s="208"/>
      <c r="WJS5" s="208"/>
      <c r="WJT5" s="208"/>
      <c r="WJU5" s="208"/>
      <c r="WJV5" s="208"/>
      <c r="WJW5" s="208"/>
      <c r="WJX5" s="208"/>
      <c r="WJY5" s="208"/>
      <c r="WJZ5" s="208"/>
      <c r="WKA5" s="208"/>
      <c r="WKB5" s="208"/>
      <c r="WKC5" s="208"/>
      <c r="WKD5" s="208"/>
      <c r="WKE5" s="208"/>
      <c r="WKF5" s="208"/>
      <c r="WKG5" s="208"/>
      <c r="WKH5" s="208"/>
      <c r="WKI5" s="208"/>
      <c r="WKJ5" s="208"/>
      <c r="WKK5" s="208"/>
      <c r="WKL5" s="208"/>
      <c r="WKM5" s="208"/>
      <c r="WKN5" s="208"/>
      <c r="WKO5" s="208"/>
      <c r="WKP5" s="208"/>
      <c r="WKQ5" s="208"/>
      <c r="WKR5" s="208"/>
      <c r="WKS5" s="208"/>
      <c r="WKT5" s="208"/>
      <c r="WKU5" s="208"/>
      <c r="WKV5" s="208"/>
      <c r="WKW5" s="208"/>
      <c r="WKX5" s="208"/>
      <c r="WKY5" s="208"/>
      <c r="WKZ5" s="208"/>
      <c r="WLA5" s="208"/>
      <c r="WLB5" s="208"/>
      <c r="WLC5" s="208"/>
      <c r="WLD5" s="208"/>
      <c r="WLE5" s="208"/>
      <c r="WLF5" s="208"/>
      <c r="WLG5" s="208"/>
      <c r="WLH5" s="208"/>
      <c r="WLI5" s="208"/>
      <c r="WLJ5" s="208"/>
      <c r="WLK5" s="208"/>
      <c r="WLL5" s="208"/>
      <c r="WLM5" s="208"/>
      <c r="WLN5" s="208"/>
      <c r="WLO5" s="208"/>
      <c r="WLP5" s="208"/>
      <c r="WLQ5" s="208"/>
      <c r="WLR5" s="208"/>
      <c r="WLS5" s="208"/>
      <c r="WLT5" s="208"/>
      <c r="WLU5" s="208"/>
      <c r="WLV5" s="208"/>
      <c r="WLW5" s="208"/>
      <c r="WLX5" s="208"/>
      <c r="WLY5" s="208"/>
      <c r="WLZ5" s="208"/>
      <c r="WMA5" s="208"/>
      <c r="WMB5" s="208"/>
      <c r="WMC5" s="208"/>
      <c r="WMD5" s="208"/>
      <c r="WME5" s="208"/>
      <c r="WMF5" s="208"/>
      <c r="WMG5" s="208"/>
      <c r="WMH5" s="208"/>
      <c r="WMI5" s="208"/>
      <c r="WMJ5" s="208"/>
      <c r="WMK5" s="208"/>
      <c r="WML5" s="208"/>
      <c r="WMM5" s="208"/>
      <c r="WMN5" s="208"/>
      <c r="WMO5" s="208"/>
      <c r="WMP5" s="208"/>
      <c r="WMQ5" s="208"/>
      <c r="WMR5" s="208"/>
      <c r="WMS5" s="208"/>
      <c r="WMT5" s="208"/>
      <c r="WMU5" s="208"/>
      <c r="WMV5" s="208"/>
      <c r="WMW5" s="208"/>
      <c r="WMX5" s="208"/>
      <c r="WMY5" s="208"/>
      <c r="WMZ5" s="208"/>
      <c r="WNA5" s="208"/>
      <c r="WNB5" s="208"/>
      <c r="WNC5" s="208"/>
      <c r="WND5" s="208"/>
      <c r="WNE5" s="208"/>
      <c r="WNF5" s="208"/>
      <c r="WNG5" s="208"/>
      <c r="WNH5" s="208"/>
      <c r="WNI5" s="208"/>
      <c r="WNJ5" s="208"/>
      <c r="WNK5" s="208"/>
      <c r="WNL5" s="208"/>
      <c r="WNM5" s="208"/>
      <c r="WNN5" s="208"/>
      <c r="WNO5" s="208"/>
      <c r="WNP5" s="208"/>
      <c r="WNQ5" s="208"/>
      <c r="WNR5" s="208"/>
      <c r="WNS5" s="208"/>
      <c r="WNT5" s="208"/>
      <c r="WNU5" s="208"/>
      <c r="WNV5" s="208"/>
      <c r="WNW5" s="208"/>
      <c r="WNX5" s="208"/>
      <c r="WNY5" s="208"/>
      <c r="WNZ5" s="208"/>
      <c r="WOA5" s="208"/>
      <c r="WOB5" s="208"/>
      <c r="WOC5" s="208"/>
      <c r="WOD5" s="208"/>
      <c r="WOE5" s="208"/>
      <c r="WOF5" s="208"/>
      <c r="WOG5" s="208"/>
      <c r="WOH5" s="208"/>
      <c r="WOI5" s="208"/>
      <c r="WOJ5" s="208"/>
      <c r="WOK5" s="208"/>
      <c r="WOL5" s="208"/>
      <c r="WOM5" s="208"/>
      <c r="WON5" s="208"/>
      <c r="WOO5" s="208"/>
      <c r="WOP5" s="208"/>
      <c r="WOQ5" s="208"/>
      <c r="WOR5" s="208"/>
      <c r="WOS5" s="208"/>
      <c r="WOT5" s="208"/>
      <c r="WOU5" s="208"/>
      <c r="WOV5" s="208"/>
      <c r="WOW5" s="208"/>
      <c r="WOX5" s="208"/>
      <c r="WOY5" s="208"/>
      <c r="WOZ5" s="208"/>
      <c r="WPA5" s="208"/>
      <c r="WPB5" s="208"/>
      <c r="WPC5" s="208"/>
      <c r="WPD5" s="208"/>
      <c r="WPE5" s="208"/>
      <c r="WPF5" s="208"/>
      <c r="WPG5" s="208"/>
      <c r="WPH5" s="208"/>
      <c r="WPI5" s="208"/>
      <c r="WPJ5" s="208"/>
      <c r="WPK5" s="208"/>
      <c r="WPL5" s="208"/>
      <c r="WPM5" s="208"/>
      <c r="WPN5" s="208"/>
      <c r="WPO5" s="208"/>
      <c r="WPP5" s="208"/>
      <c r="WPQ5" s="208"/>
      <c r="WPR5" s="208"/>
      <c r="WPS5" s="208"/>
      <c r="WPT5" s="208"/>
      <c r="WPU5" s="208"/>
      <c r="WPV5" s="208"/>
      <c r="WPW5" s="208"/>
      <c r="WPX5" s="208"/>
      <c r="WPY5" s="208"/>
      <c r="WPZ5" s="208"/>
      <c r="WQA5" s="208"/>
      <c r="WQB5" s="208"/>
      <c r="WQC5" s="208"/>
      <c r="WQD5" s="208"/>
      <c r="WQE5" s="208"/>
      <c r="WQF5" s="208"/>
      <c r="WQG5" s="208"/>
      <c r="WQH5" s="208"/>
      <c r="WQI5" s="208"/>
      <c r="WQJ5" s="208"/>
      <c r="WQK5" s="208"/>
      <c r="WQL5" s="208"/>
      <c r="WQM5" s="208"/>
      <c r="WQN5" s="208"/>
      <c r="WQO5" s="208"/>
      <c r="WQP5" s="208"/>
      <c r="WQQ5" s="208"/>
      <c r="WQR5" s="208"/>
      <c r="WQS5" s="208"/>
      <c r="WQT5" s="208"/>
      <c r="WQU5" s="208"/>
      <c r="WQV5" s="208"/>
      <c r="WQW5" s="208"/>
      <c r="WQX5" s="208"/>
      <c r="WQY5" s="208"/>
      <c r="WQZ5" s="208"/>
      <c r="WRA5" s="208"/>
      <c r="WRB5" s="208"/>
      <c r="WRC5" s="208"/>
      <c r="WRD5" s="208"/>
      <c r="WRE5" s="208"/>
      <c r="WRF5" s="208"/>
      <c r="WRG5" s="208"/>
      <c r="WRH5" s="208"/>
      <c r="WRI5" s="208"/>
      <c r="WRJ5" s="208"/>
      <c r="WRK5" s="208"/>
      <c r="WRL5" s="208"/>
      <c r="WRM5" s="208"/>
      <c r="WRN5" s="208"/>
      <c r="WRO5" s="208"/>
      <c r="WRP5" s="208"/>
      <c r="WRQ5" s="208"/>
      <c r="WRR5" s="208"/>
      <c r="WRS5" s="208"/>
      <c r="WRT5" s="208"/>
      <c r="WRU5" s="208"/>
      <c r="WRV5" s="208"/>
      <c r="WRW5" s="208"/>
      <c r="WRX5" s="208"/>
      <c r="WRY5" s="208"/>
      <c r="WRZ5" s="208"/>
      <c r="WSA5" s="208"/>
      <c r="WSB5" s="208"/>
      <c r="WSC5" s="208"/>
      <c r="WSD5" s="208"/>
      <c r="WSE5" s="208"/>
      <c r="WSF5" s="208"/>
      <c r="WSG5" s="208"/>
      <c r="WSH5" s="208"/>
      <c r="WSI5" s="208"/>
      <c r="WSJ5" s="208"/>
      <c r="WSK5" s="208"/>
      <c r="WSL5" s="208"/>
      <c r="WSM5" s="208"/>
      <c r="WSN5" s="208"/>
      <c r="WSO5" s="208"/>
      <c r="WSP5" s="208"/>
      <c r="WSQ5" s="208"/>
      <c r="WSR5" s="208"/>
      <c r="WSS5" s="208"/>
      <c r="WST5" s="208"/>
      <c r="WSU5" s="208"/>
      <c r="WSV5" s="208"/>
      <c r="WSW5" s="208"/>
      <c r="WSX5" s="208"/>
      <c r="WSY5" s="208"/>
      <c r="WSZ5" s="208"/>
      <c r="WTA5" s="208"/>
      <c r="WTB5" s="208"/>
      <c r="WTC5" s="208"/>
      <c r="WTD5" s="208"/>
      <c r="WTE5" s="208"/>
      <c r="WTF5" s="208"/>
      <c r="WTG5" s="208"/>
      <c r="WTH5" s="208"/>
      <c r="WTI5" s="208"/>
      <c r="WTJ5" s="208"/>
      <c r="WTK5" s="208"/>
      <c r="WTL5" s="208"/>
      <c r="WTM5" s="208"/>
      <c r="WTN5" s="208"/>
      <c r="WTO5" s="208"/>
      <c r="WTP5" s="208"/>
      <c r="WTQ5" s="208"/>
      <c r="WTR5" s="208"/>
      <c r="WTS5" s="208"/>
      <c r="WTT5" s="208"/>
      <c r="WTU5" s="208"/>
      <c r="WTV5" s="208"/>
      <c r="WTW5" s="208"/>
      <c r="WTX5" s="208"/>
      <c r="WTY5" s="208"/>
      <c r="WTZ5" s="208"/>
      <c r="WUA5" s="208"/>
      <c r="WUB5" s="208"/>
      <c r="WUC5" s="208"/>
      <c r="WUD5" s="208"/>
      <c r="WUE5" s="208"/>
      <c r="WUF5" s="208"/>
      <c r="WUG5" s="208"/>
      <c r="WUH5" s="208"/>
      <c r="WUI5" s="208"/>
      <c r="WUJ5" s="208"/>
      <c r="WUK5" s="208"/>
      <c r="WUL5" s="208"/>
      <c r="WUM5" s="208"/>
      <c r="WUN5" s="208"/>
      <c r="WUO5" s="208"/>
      <c r="WUP5" s="208"/>
      <c r="WUQ5" s="208"/>
      <c r="WUR5" s="208"/>
      <c r="WUS5" s="208"/>
      <c r="WUT5" s="208"/>
      <c r="WUU5" s="208"/>
      <c r="WUV5" s="208"/>
      <c r="WUW5" s="208"/>
      <c r="WUX5" s="208"/>
      <c r="WUY5" s="208"/>
      <c r="WUZ5" s="208"/>
      <c r="WVA5" s="208"/>
      <c r="WVB5" s="208"/>
      <c r="WVC5" s="208"/>
      <c r="WVD5" s="208"/>
      <c r="WVE5" s="208"/>
      <c r="WVF5" s="208"/>
      <c r="WVG5" s="208"/>
      <c r="WVH5" s="208"/>
      <c r="WVI5" s="208"/>
      <c r="WVJ5" s="208"/>
      <c r="WVK5" s="208"/>
      <c r="WVL5" s="208"/>
      <c r="WVM5" s="208"/>
      <c r="WVN5" s="208"/>
      <c r="WVO5" s="208"/>
      <c r="WVP5" s="208"/>
      <c r="WVQ5" s="208"/>
      <c r="WVR5" s="208"/>
      <c r="WVS5" s="208"/>
      <c r="WVT5" s="208"/>
      <c r="WVU5" s="208"/>
      <c r="WVV5" s="208"/>
      <c r="WVW5" s="208"/>
      <c r="WVX5" s="208"/>
      <c r="WVY5" s="208"/>
      <c r="WVZ5" s="208"/>
      <c r="WWA5" s="208"/>
      <c r="WWB5" s="208"/>
      <c r="WWC5" s="208"/>
      <c r="WWD5" s="208"/>
      <c r="WWE5" s="208"/>
      <c r="WWF5" s="208"/>
      <c r="WWG5" s="208"/>
      <c r="WWH5" s="208"/>
      <c r="WWI5" s="208"/>
      <c r="WWJ5" s="208"/>
      <c r="WWK5" s="208"/>
      <c r="WWL5" s="208"/>
      <c r="WWM5" s="208"/>
      <c r="WWN5" s="208"/>
      <c r="WWO5" s="208"/>
      <c r="WWP5" s="208"/>
      <c r="WWQ5" s="208"/>
      <c r="WWR5" s="208"/>
      <c r="WWS5" s="208"/>
      <c r="WWT5" s="208"/>
      <c r="WWU5" s="208"/>
      <c r="WWV5" s="208"/>
      <c r="WWW5" s="208"/>
      <c r="WWX5" s="208"/>
      <c r="WWY5" s="208"/>
      <c r="WWZ5" s="208"/>
      <c r="WXA5" s="208"/>
      <c r="WXB5" s="208"/>
      <c r="WXC5" s="208"/>
      <c r="WXD5" s="208"/>
      <c r="WXE5" s="208"/>
      <c r="WXF5" s="208"/>
      <c r="WXG5" s="208"/>
      <c r="WXH5" s="208"/>
      <c r="WXI5" s="208"/>
      <c r="WXJ5" s="208"/>
      <c r="WXK5" s="208"/>
      <c r="WXL5" s="208"/>
      <c r="WXM5" s="208"/>
      <c r="WXN5" s="208"/>
      <c r="WXO5" s="208"/>
      <c r="WXP5" s="208"/>
      <c r="WXQ5" s="208"/>
      <c r="WXR5" s="208"/>
      <c r="WXS5" s="208"/>
      <c r="WXT5" s="208"/>
      <c r="WXU5" s="208"/>
      <c r="WXV5" s="208"/>
      <c r="WXW5" s="208"/>
      <c r="WXX5" s="208"/>
      <c r="WXY5" s="208"/>
      <c r="WXZ5" s="208"/>
      <c r="WYA5" s="208"/>
      <c r="WYB5" s="208"/>
      <c r="WYC5" s="208"/>
      <c r="WYD5" s="208"/>
      <c r="WYE5" s="208"/>
      <c r="WYF5" s="208"/>
      <c r="WYG5" s="208"/>
      <c r="WYH5" s="208"/>
      <c r="WYI5" s="208"/>
      <c r="WYJ5" s="208"/>
      <c r="WYK5" s="208"/>
      <c r="WYL5" s="208"/>
      <c r="WYM5" s="208"/>
      <c r="WYN5" s="208"/>
      <c r="WYO5" s="208"/>
      <c r="WYP5" s="208"/>
      <c r="WYQ5" s="208"/>
      <c r="WYR5" s="208"/>
      <c r="WYS5" s="208"/>
      <c r="WYT5" s="208"/>
      <c r="WYU5" s="208"/>
      <c r="WYV5" s="208"/>
      <c r="WYW5" s="208"/>
      <c r="WYX5" s="208"/>
      <c r="WYY5" s="208"/>
      <c r="WYZ5" s="208"/>
      <c r="WZA5" s="208"/>
      <c r="WZB5" s="208"/>
      <c r="WZC5" s="208"/>
      <c r="WZD5" s="208"/>
      <c r="WZE5" s="208"/>
      <c r="WZF5" s="208"/>
      <c r="WZG5" s="208"/>
      <c r="WZH5" s="208"/>
      <c r="WZI5" s="208"/>
      <c r="WZJ5" s="208"/>
      <c r="WZK5" s="208"/>
      <c r="WZL5" s="208"/>
      <c r="WZM5" s="208"/>
      <c r="WZN5" s="208"/>
      <c r="WZO5" s="208"/>
      <c r="WZP5" s="208"/>
      <c r="WZQ5" s="208"/>
      <c r="WZR5" s="208"/>
      <c r="WZS5" s="208"/>
      <c r="WZT5" s="208"/>
      <c r="WZU5" s="208"/>
      <c r="WZV5" s="208"/>
      <c r="WZW5" s="208"/>
      <c r="WZX5" s="208"/>
      <c r="WZY5" s="208"/>
      <c r="WZZ5" s="208"/>
      <c r="XAA5" s="208"/>
      <c r="XAB5" s="208"/>
      <c r="XAC5" s="208"/>
      <c r="XAD5" s="208"/>
      <c r="XAE5" s="208"/>
      <c r="XAF5" s="208"/>
      <c r="XAG5" s="208"/>
      <c r="XAH5" s="208"/>
      <c r="XAI5" s="208"/>
      <c r="XAJ5" s="208"/>
      <c r="XAK5" s="208"/>
      <c r="XAL5" s="208"/>
      <c r="XAM5" s="208"/>
      <c r="XAN5" s="208"/>
      <c r="XAO5" s="208"/>
      <c r="XAP5" s="208"/>
      <c r="XAQ5" s="208"/>
      <c r="XAR5" s="208"/>
      <c r="XAS5" s="208"/>
      <c r="XAT5" s="208"/>
      <c r="XAU5" s="208"/>
      <c r="XAV5" s="208"/>
      <c r="XAW5" s="208"/>
      <c r="XAX5" s="208"/>
      <c r="XAY5" s="208"/>
      <c r="XAZ5" s="208"/>
      <c r="XBA5" s="208"/>
      <c r="XBB5" s="208"/>
      <c r="XBC5" s="208"/>
      <c r="XBD5" s="208"/>
      <c r="XBE5" s="208"/>
      <c r="XBF5" s="208"/>
      <c r="XBG5" s="208"/>
      <c r="XBH5" s="208"/>
      <c r="XBI5" s="208"/>
      <c r="XBJ5" s="208"/>
      <c r="XBK5" s="208"/>
      <c r="XBL5" s="208"/>
      <c r="XBM5" s="208"/>
      <c r="XBN5" s="208"/>
      <c r="XBO5" s="208"/>
      <c r="XBP5" s="208"/>
      <c r="XBQ5" s="208"/>
      <c r="XBR5" s="208"/>
      <c r="XBS5" s="208"/>
      <c r="XBT5" s="208"/>
      <c r="XBU5" s="208"/>
      <c r="XBV5" s="208"/>
      <c r="XBW5" s="208"/>
      <c r="XBX5" s="208"/>
      <c r="XBY5" s="208"/>
      <c r="XBZ5" s="208"/>
      <c r="XCA5" s="208"/>
      <c r="XCB5" s="208"/>
      <c r="XCC5" s="208"/>
      <c r="XCD5" s="208"/>
      <c r="XCE5" s="208"/>
      <c r="XCF5" s="208"/>
      <c r="XCG5" s="208"/>
      <c r="XCH5" s="208"/>
      <c r="XCI5" s="208"/>
      <c r="XCJ5" s="208"/>
      <c r="XCK5" s="208"/>
      <c r="XCL5" s="208"/>
      <c r="XCM5" s="208"/>
      <c r="XCN5" s="208"/>
      <c r="XCO5" s="208"/>
      <c r="XCP5" s="208"/>
      <c r="XCQ5" s="208"/>
      <c r="XCR5" s="208"/>
      <c r="XCS5" s="208"/>
      <c r="XCT5" s="208"/>
      <c r="XCU5" s="208"/>
      <c r="XCV5" s="208"/>
      <c r="XCW5" s="208"/>
      <c r="XCX5" s="208"/>
      <c r="XCY5" s="208"/>
      <c r="XCZ5" s="208"/>
      <c r="XDA5" s="208"/>
      <c r="XDB5" s="208"/>
      <c r="XDC5" s="208"/>
      <c r="XDD5" s="208"/>
      <c r="XDE5" s="208"/>
      <c r="XDF5" s="208"/>
      <c r="XDG5" s="208"/>
      <c r="XDH5" s="208"/>
      <c r="XDI5" s="208"/>
      <c r="XDJ5" s="208"/>
      <c r="XDK5" s="208"/>
      <c r="XDL5" s="208"/>
      <c r="XDM5" s="208"/>
      <c r="XDN5" s="208"/>
      <c r="XDO5" s="208"/>
      <c r="XDP5" s="208"/>
      <c r="XDQ5" s="208"/>
      <c r="XDR5" s="208"/>
      <c r="XDS5" s="208"/>
      <c r="XDT5" s="208"/>
      <c r="XDU5" s="208"/>
      <c r="XDV5" s="208"/>
      <c r="XDW5" s="208"/>
      <c r="XDX5" s="208"/>
      <c r="XDY5" s="208"/>
      <c r="XDZ5" s="208"/>
      <c r="XEA5" s="208"/>
      <c r="XEB5" s="208"/>
      <c r="XEC5" s="208"/>
      <c r="XED5" s="208"/>
      <c r="XEE5" s="208"/>
      <c r="XEF5" s="208"/>
      <c r="XEG5" s="208"/>
      <c r="XEH5" s="208"/>
      <c r="XEI5" s="208"/>
      <c r="XEJ5" s="208"/>
      <c r="XEK5" s="208"/>
      <c r="XEL5" s="208"/>
      <c r="XEM5" s="208"/>
      <c r="XEN5" s="208"/>
      <c r="XEO5" s="208"/>
      <c r="XEP5" s="208"/>
      <c r="XEQ5" s="208"/>
      <c r="XER5" s="208"/>
      <c r="XES5" s="208"/>
      <c r="XET5" s="208"/>
      <c r="XEU5" s="208"/>
      <c r="XEV5" s="208"/>
      <c r="XEW5" s="208"/>
      <c r="XEX5" s="208"/>
      <c r="XEY5" s="208"/>
      <c r="XEZ5" s="208"/>
      <c r="XFA5" s="208"/>
      <c r="XFB5" s="208"/>
    </row>
    <row r="6" spans="2:16382" ht="17.5">
      <c r="B6" s="366"/>
      <c r="C6" s="367"/>
      <c r="D6" s="366"/>
      <c r="E6" s="366"/>
      <c r="F6" s="373"/>
      <c r="G6" s="1107"/>
      <c r="H6" s="366"/>
      <c r="I6" s="366"/>
      <c r="J6" s="366"/>
      <c r="K6" s="366"/>
      <c r="L6" s="366"/>
      <c r="M6" s="366"/>
      <c r="N6" s="366"/>
      <c r="O6" s="366" t="s">
        <v>1204</v>
      </c>
      <c r="P6" s="1053">
        <v>5.31979396445195E-2</v>
      </c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6"/>
      <c r="DA6" s="366"/>
      <c r="DB6" s="366"/>
      <c r="DC6" s="366"/>
      <c r="DD6" s="366"/>
      <c r="DE6" s="366"/>
      <c r="DF6" s="366"/>
      <c r="DG6" s="366"/>
      <c r="DH6" s="366"/>
      <c r="DI6" s="366"/>
      <c r="DJ6" s="366"/>
      <c r="DK6" s="366"/>
      <c r="DL6" s="366"/>
      <c r="DM6" s="366"/>
      <c r="DN6" s="366"/>
      <c r="DO6" s="366"/>
      <c r="DP6" s="366"/>
      <c r="DQ6" s="366"/>
      <c r="DR6" s="366"/>
      <c r="DS6" s="366"/>
      <c r="DT6" s="366"/>
      <c r="DU6" s="366"/>
      <c r="DV6" s="366"/>
      <c r="DW6" s="366"/>
      <c r="DX6" s="366"/>
      <c r="DY6" s="366"/>
      <c r="DZ6" s="366"/>
      <c r="EA6" s="366"/>
      <c r="EB6" s="366"/>
      <c r="EC6" s="366"/>
      <c r="ED6" s="366"/>
      <c r="EE6" s="366"/>
      <c r="EF6" s="366"/>
      <c r="EG6" s="366"/>
      <c r="EH6" s="366"/>
      <c r="EI6" s="366"/>
      <c r="EJ6" s="366"/>
      <c r="EK6" s="366"/>
      <c r="EL6" s="366"/>
      <c r="EM6" s="366"/>
      <c r="EN6" s="366"/>
      <c r="EO6" s="366"/>
      <c r="EP6" s="366"/>
      <c r="EQ6" s="366"/>
      <c r="ER6" s="366"/>
      <c r="ES6" s="366"/>
      <c r="ET6" s="366"/>
      <c r="EU6" s="366"/>
      <c r="EV6" s="366"/>
      <c r="EW6" s="366"/>
      <c r="EX6" s="366"/>
      <c r="EY6" s="366"/>
      <c r="EZ6" s="366"/>
      <c r="FA6" s="366"/>
      <c r="FB6" s="366"/>
      <c r="FC6" s="366"/>
      <c r="FD6" s="366"/>
      <c r="FE6" s="366"/>
      <c r="FF6" s="366"/>
      <c r="FG6" s="366"/>
      <c r="FH6" s="366"/>
      <c r="FI6" s="366"/>
      <c r="FJ6" s="366"/>
      <c r="FK6" s="366"/>
      <c r="FL6" s="366"/>
      <c r="FM6" s="366"/>
      <c r="FN6" s="366"/>
      <c r="FO6" s="366"/>
      <c r="FP6" s="366"/>
      <c r="FQ6" s="366"/>
      <c r="FR6" s="366"/>
      <c r="FS6" s="366"/>
      <c r="FT6" s="366"/>
      <c r="FU6" s="366"/>
      <c r="FV6" s="366"/>
      <c r="FW6" s="366"/>
      <c r="FX6" s="366"/>
      <c r="FY6" s="366"/>
      <c r="FZ6" s="366"/>
      <c r="GA6" s="366"/>
      <c r="GB6" s="366"/>
      <c r="GC6" s="366"/>
      <c r="GD6" s="366"/>
      <c r="GE6" s="366"/>
      <c r="GF6" s="366"/>
      <c r="GG6" s="366"/>
      <c r="GH6" s="366"/>
      <c r="GI6" s="366"/>
      <c r="GJ6" s="366"/>
      <c r="GK6" s="366"/>
      <c r="GL6" s="366"/>
      <c r="GM6" s="366"/>
      <c r="GN6" s="366"/>
      <c r="GO6" s="366"/>
      <c r="GP6" s="366"/>
      <c r="GQ6" s="366"/>
      <c r="GR6" s="366"/>
      <c r="GS6" s="366"/>
      <c r="GT6" s="366"/>
      <c r="GU6" s="366"/>
      <c r="GV6" s="366"/>
      <c r="GW6" s="366"/>
      <c r="GX6" s="366"/>
      <c r="GY6" s="366"/>
      <c r="GZ6" s="366"/>
      <c r="HA6" s="366"/>
      <c r="HB6" s="366"/>
      <c r="HC6" s="366"/>
      <c r="HD6" s="366"/>
      <c r="HE6" s="366"/>
      <c r="HF6" s="366"/>
      <c r="HG6" s="366"/>
      <c r="HH6" s="366"/>
      <c r="HI6" s="366"/>
      <c r="HJ6" s="366"/>
      <c r="HK6" s="366"/>
      <c r="HL6" s="366"/>
      <c r="HM6" s="366"/>
      <c r="HN6" s="366"/>
      <c r="HO6" s="366"/>
      <c r="HP6" s="366"/>
      <c r="HQ6" s="366"/>
      <c r="HR6" s="366"/>
      <c r="HS6" s="366"/>
      <c r="HT6" s="366"/>
      <c r="HU6" s="366"/>
      <c r="HV6" s="366"/>
      <c r="HW6" s="366"/>
      <c r="HX6" s="366"/>
      <c r="HY6" s="366"/>
      <c r="HZ6" s="366"/>
      <c r="IA6" s="366"/>
      <c r="IB6" s="366"/>
      <c r="IC6" s="366"/>
      <c r="ID6" s="366"/>
      <c r="IE6" s="366"/>
      <c r="IF6" s="366"/>
      <c r="IG6" s="366"/>
      <c r="IH6" s="366"/>
      <c r="II6" s="366"/>
      <c r="IJ6" s="366"/>
      <c r="IK6" s="366"/>
      <c r="IL6" s="366"/>
      <c r="IM6" s="366"/>
      <c r="IN6" s="366"/>
      <c r="IO6" s="366"/>
      <c r="IP6" s="366"/>
      <c r="IQ6" s="366"/>
      <c r="IR6" s="366"/>
      <c r="IS6" s="366"/>
      <c r="IT6" s="366"/>
      <c r="IU6" s="366"/>
      <c r="IV6" s="366"/>
      <c r="IW6" s="366"/>
      <c r="IX6" s="366"/>
      <c r="IY6" s="366"/>
      <c r="IZ6" s="366"/>
      <c r="JA6" s="366"/>
      <c r="JB6" s="366"/>
      <c r="JC6" s="366"/>
      <c r="JD6" s="366"/>
      <c r="JE6" s="366"/>
      <c r="JF6" s="366"/>
      <c r="JG6" s="366"/>
      <c r="JH6" s="366"/>
      <c r="JI6" s="366"/>
      <c r="JJ6" s="366"/>
      <c r="JK6" s="366"/>
      <c r="JL6" s="366"/>
      <c r="JM6" s="366"/>
      <c r="JN6" s="366"/>
      <c r="JO6" s="366"/>
      <c r="JP6" s="366"/>
      <c r="JQ6" s="366"/>
      <c r="JR6" s="366"/>
      <c r="JS6" s="366"/>
      <c r="JT6" s="366"/>
      <c r="JU6" s="366"/>
      <c r="JV6" s="366"/>
      <c r="JW6" s="366"/>
      <c r="JX6" s="366"/>
      <c r="JY6" s="366"/>
      <c r="JZ6" s="366"/>
      <c r="KA6" s="366"/>
      <c r="KB6" s="366"/>
      <c r="KC6" s="366"/>
      <c r="KD6" s="366"/>
      <c r="KE6" s="366"/>
      <c r="KF6" s="366"/>
      <c r="KG6" s="366"/>
      <c r="KH6" s="366"/>
      <c r="KI6" s="366"/>
      <c r="KJ6" s="366"/>
      <c r="KK6" s="366"/>
      <c r="KL6" s="366"/>
      <c r="KM6" s="366"/>
      <c r="KN6" s="366"/>
      <c r="KO6" s="366"/>
      <c r="KP6" s="366"/>
      <c r="KQ6" s="366"/>
      <c r="KR6" s="366"/>
      <c r="KS6" s="366"/>
      <c r="KT6" s="366"/>
      <c r="KU6" s="366"/>
      <c r="KV6" s="366"/>
      <c r="KW6" s="366"/>
      <c r="KX6" s="366"/>
      <c r="KY6" s="366"/>
      <c r="KZ6" s="366"/>
      <c r="LA6" s="366"/>
      <c r="LB6" s="366"/>
      <c r="LC6" s="366"/>
      <c r="LD6" s="366"/>
      <c r="LE6" s="366"/>
      <c r="LF6" s="366"/>
      <c r="LG6" s="366"/>
      <c r="LH6" s="366"/>
      <c r="LI6" s="366"/>
      <c r="LJ6" s="366"/>
      <c r="LK6" s="366"/>
      <c r="LL6" s="366"/>
      <c r="LM6" s="366"/>
      <c r="LN6" s="366"/>
      <c r="LO6" s="366"/>
      <c r="LP6" s="366"/>
      <c r="LQ6" s="366"/>
      <c r="LR6" s="366"/>
      <c r="LS6" s="366"/>
      <c r="LT6" s="366"/>
      <c r="LU6" s="366"/>
      <c r="LV6" s="366"/>
      <c r="LW6" s="366"/>
      <c r="LX6" s="366"/>
      <c r="LY6" s="366"/>
      <c r="LZ6" s="366"/>
      <c r="MA6" s="366"/>
      <c r="MB6" s="366"/>
      <c r="MC6" s="366"/>
      <c r="MD6" s="366"/>
      <c r="ME6" s="366"/>
      <c r="MF6" s="366"/>
      <c r="MG6" s="366"/>
      <c r="MH6" s="366"/>
      <c r="MI6" s="366"/>
      <c r="MJ6" s="366"/>
      <c r="MK6" s="366"/>
      <c r="ML6" s="366"/>
      <c r="MM6" s="366"/>
      <c r="MN6" s="366"/>
      <c r="MO6" s="366"/>
      <c r="MP6" s="366"/>
      <c r="MQ6" s="366"/>
      <c r="MR6" s="366"/>
      <c r="MS6" s="366"/>
      <c r="MT6" s="366"/>
      <c r="MU6" s="366"/>
      <c r="MV6" s="366"/>
      <c r="MW6" s="366"/>
      <c r="MX6" s="366"/>
      <c r="MY6" s="366"/>
      <c r="MZ6" s="366"/>
      <c r="NA6" s="366"/>
      <c r="NB6" s="366"/>
      <c r="NC6" s="366"/>
      <c r="ND6" s="366"/>
      <c r="NE6" s="366"/>
      <c r="NF6" s="366"/>
      <c r="NG6" s="366"/>
      <c r="NH6" s="366"/>
      <c r="NI6" s="366"/>
      <c r="NJ6" s="366"/>
      <c r="NK6" s="366"/>
      <c r="NL6" s="366"/>
      <c r="NM6" s="366"/>
      <c r="NN6" s="366"/>
      <c r="NO6" s="366"/>
      <c r="NP6" s="366"/>
      <c r="NQ6" s="366"/>
      <c r="NR6" s="366"/>
      <c r="NS6" s="366"/>
      <c r="NT6" s="366"/>
      <c r="NU6" s="366"/>
      <c r="NV6" s="366"/>
      <c r="NW6" s="366"/>
      <c r="NX6" s="366"/>
      <c r="NY6" s="366"/>
      <c r="NZ6" s="366"/>
      <c r="OA6" s="366"/>
      <c r="OB6" s="366"/>
      <c r="OC6" s="366"/>
      <c r="OD6" s="366"/>
      <c r="OE6" s="366"/>
      <c r="OF6" s="366"/>
      <c r="OG6" s="366"/>
      <c r="OH6" s="366"/>
      <c r="OI6" s="366"/>
      <c r="OJ6" s="366"/>
      <c r="OK6" s="366"/>
      <c r="OL6" s="366"/>
      <c r="OM6" s="366"/>
      <c r="ON6" s="366"/>
      <c r="OO6" s="366"/>
      <c r="OP6" s="366"/>
      <c r="OQ6" s="366"/>
      <c r="OR6" s="366"/>
      <c r="OS6" s="366"/>
      <c r="OT6" s="366"/>
      <c r="OU6" s="366"/>
      <c r="OV6" s="366"/>
      <c r="OW6" s="366"/>
      <c r="OX6" s="366"/>
      <c r="OY6" s="366"/>
      <c r="OZ6" s="366"/>
      <c r="PA6" s="366"/>
      <c r="PB6" s="366"/>
      <c r="PC6" s="366"/>
      <c r="PD6" s="366"/>
      <c r="PE6" s="366"/>
      <c r="PF6" s="366"/>
      <c r="PG6" s="366"/>
      <c r="PH6" s="366"/>
      <c r="PI6" s="366"/>
      <c r="PJ6" s="366"/>
      <c r="PK6" s="366"/>
      <c r="PL6" s="366"/>
      <c r="PM6" s="366"/>
      <c r="PN6" s="366"/>
      <c r="PO6" s="366"/>
      <c r="PP6" s="366"/>
      <c r="PQ6" s="366"/>
      <c r="PR6" s="366"/>
      <c r="PS6" s="366"/>
      <c r="PT6" s="366"/>
      <c r="PU6" s="366"/>
      <c r="PV6" s="366"/>
      <c r="PW6" s="366"/>
      <c r="PX6" s="366"/>
      <c r="PY6" s="366"/>
      <c r="PZ6" s="366"/>
      <c r="QA6" s="366"/>
      <c r="QB6" s="366"/>
      <c r="QC6" s="366"/>
      <c r="QD6" s="366"/>
      <c r="QE6" s="366"/>
      <c r="QF6" s="366"/>
      <c r="QG6" s="366"/>
      <c r="QH6" s="366"/>
      <c r="QI6" s="366"/>
      <c r="QJ6" s="366"/>
      <c r="QK6" s="366"/>
      <c r="QL6" s="366"/>
      <c r="QM6" s="366"/>
      <c r="QN6" s="366"/>
      <c r="QO6" s="366"/>
      <c r="QP6" s="366"/>
      <c r="QQ6" s="366"/>
      <c r="QR6" s="366"/>
      <c r="QS6" s="366"/>
      <c r="QT6" s="366"/>
      <c r="QU6" s="366"/>
      <c r="QV6" s="366"/>
      <c r="QW6" s="366"/>
      <c r="QX6" s="366"/>
      <c r="QY6" s="366"/>
      <c r="QZ6" s="366"/>
      <c r="RA6" s="366"/>
      <c r="RB6" s="366"/>
      <c r="RC6" s="366"/>
      <c r="RD6" s="366"/>
      <c r="RE6" s="366"/>
      <c r="RF6" s="366"/>
      <c r="RG6" s="366"/>
      <c r="RH6" s="366"/>
      <c r="RI6" s="366"/>
      <c r="RJ6" s="366"/>
      <c r="RK6" s="366"/>
      <c r="RL6" s="366"/>
      <c r="RM6" s="366"/>
      <c r="RN6" s="366"/>
      <c r="RO6" s="366"/>
      <c r="RP6" s="366"/>
      <c r="RQ6" s="366"/>
      <c r="RR6" s="366"/>
      <c r="RS6" s="366"/>
      <c r="RT6" s="366"/>
      <c r="RU6" s="366"/>
      <c r="RV6" s="366"/>
      <c r="RW6" s="366"/>
      <c r="RX6" s="366"/>
      <c r="RY6" s="366"/>
      <c r="RZ6" s="366"/>
      <c r="SA6" s="366"/>
      <c r="SB6" s="366"/>
      <c r="SC6" s="366"/>
      <c r="SD6" s="366"/>
      <c r="SE6" s="366"/>
      <c r="SF6" s="366"/>
      <c r="SG6" s="366"/>
      <c r="SH6" s="366"/>
      <c r="SI6" s="366"/>
      <c r="SJ6" s="366"/>
      <c r="SK6" s="366"/>
      <c r="SL6" s="366"/>
      <c r="SM6" s="366"/>
      <c r="SN6" s="366"/>
      <c r="SO6" s="366"/>
      <c r="SP6" s="366"/>
      <c r="SQ6" s="366"/>
      <c r="SR6" s="366"/>
      <c r="SS6" s="366"/>
      <c r="ST6" s="366"/>
      <c r="SU6" s="366"/>
      <c r="SV6" s="366"/>
      <c r="SW6" s="366"/>
      <c r="SX6" s="366"/>
      <c r="SY6" s="366"/>
      <c r="SZ6" s="366"/>
      <c r="TA6" s="366"/>
      <c r="TB6" s="366"/>
      <c r="TC6" s="366"/>
      <c r="TD6" s="366"/>
      <c r="TE6" s="366"/>
      <c r="TF6" s="366"/>
      <c r="TG6" s="366"/>
      <c r="TH6" s="366"/>
      <c r="TI6" s="366"/>
      <c r="TJ6" s="366"/>
      <c r="TK6" s="366"/>
      <c r="TL6" s="366"/>
      <c r="TM6" s="366"/>
      <c r="TN6" s="366"/>
      <c r="TO6" s="366"/>
      <c r="TP6" s="366"/>
      <c r="TQ6" s="366"/>
      <c r="TR6" s="366"/>
      <c r="TS6" s="366"/>
      <c r="TT6" s="366"/>
      <c r="TU6" s="366"/>
      <c r="TV6" s="366"/>
      <c r="TW6" s="366"/>
      <c r="TX6" s="366"/>
      <c r="TY6" s="366"/>
      <c r="TZ6" s="366"/>
      <c r="UA6" s="366"/>
      <c r="UB6" s="366"/>
      <c r="UC6" s="366"/>
      <c r="UD6" s="366"/>
      <c r="UE6" s="366"/>
      <c r="UF6" s="366"/>
      <c r="UG6" s="366"/>
      <c r="UH6" s="366"/>
      <c r="UI6" s="366"/>
      <c r="UJ6" s="366"/>
      <c r="UK6" s="366"/>
      <c r="UL6" s="366"/>
      <c r="UM6" s="366"/>
      <c r="UN6" s="366"/>
      <c r="UO6" s="366"/>
      <c r="UP6" s="366"/>
      <c r="UQ6" s="366"/>
      <c r="UR6" s="366"/>
      <c r="US6" s="366"/>
      <c r="UT6" s="366"/>
      <c r="UU6" s="366"/>
      <c r="UV6" s="366"/>
      <c r="UW6" s="366"/>
      <c r="UX6" s="366"/>
      <c r="UY6" s="366"/>
      <c r="UZ6" s="366"/>
      <c r="VA6" s="366"/>
      <c r="VB6" s="366"/>
      <c r="VC6" s="366"/>
      <c r="VD6" s="366"/>
      <c r="VE6" s="366"/>
      <c r="VF6" s="366"/>
      <c r="VG6" s="366"/>
      <c r="VH6" s="366"/>
      <c r="VI6" s="366"/>
      <c r="VJ6" s="366"/>
      <c r="VK6" s="366"/>
      <c r="VL6" s="366"/>
      <c r="VM6" s="366"/>
      <c r="VN6" s="366"/>
      <c r="VO6" s="366"/>
      <c r="VP6" s="366"/>
      <c r="VQ6" s="366"/>
      <c r="VR6" s="366"/>
      <c r="VS6" s="366"/>
      <c r="VT6" s="366"/>
      <c r="VU6" s="366"/>
      <c r="VV6" s="366"/>
      <c r="VW6" s="366"/>
      <c r="VX6" s="366"/>
      <c r="VY6" s="366"/>
      <c r="VZ6" s="366"/>
      <c r="WA6" s="366"/>
      <c r="WB6" s="366"/>
      <c r="WC6" s="366"/>
      <c r="WD6" s="366"/>
      <c r="WE6" s="366"/>
      <c r="WF6" s="366"/>
      <c r="WG6" s="366"/>
      <c r="WH6" s="366"/>
      <c r="WI6" s="366"/>
      <c r="WJ6" s="366"/>
      <c r="WK6" s="366"/>
      <c r="WL6" s="366"/>
      <c r="WM6" s="366"/>
      <c r="WN6" s="366"/>
      <c r="WO6" s="366"/>
      <c r="WP6" s="366"/>
      <c r="WQ6" s="366"/>
      <c r="WR6" s="366"/>
      <c r="WS6" s="366"/>
      <c r="WT6" s="366"/>
      <c r="WU6" s="366"/>
      <c r="WV6" s="366"/>
      <c r="WW6" s="366"/>
      <c r="WX6" s="366"/>
      <c r="WY6" s="366"/>
      <c r="WZ6" s="366"/>
      <c r="XA6" s="366"/>
      <c r="XB6" s="366"/>
      <c r="XC6" s="366"/>
      <c r="XD6" s="366"/>
      <c r="XE6" s="366"/>
      <c r="XF6" s="366"/>
      <c r="XG6" s="366"/>
      <c r="XH6" s="366"/>
      <c r="XI6" s="366"/>
      <c r="XJ6" s="366"/>
      <c r="XK6" s="366"/>
      <c r="XL6" s="366"/>
      <c r="XM6" s="366"/>
      <c r="XN6" s="366"/>
      <c r="XO6" s="366"/>
      <c r="XP6" s="366"/>
      <c r="XQ6" s="366"/>
      <c r="XR6" s="366"/>
      <c r="XS6" s="366"/>
      <c r="XT6" s="366"/>
      <c r="XU6" s="366"/>
      <c r="XV6" s="366"/>
      <c r="XW6" s="366"/>
      <c r="XX6" s="366"/>
      <c r="XY6" s="366"/>
      <c r="XZ6" s="366"/>
      <c r="YA6" s="366"/>
      <c r="YB6" s="366"/>
      <c r="YC6" s="366"/>
      <c r="YD6" s="366"/>
      <c r="YE6" s="366"/>
      <c r="YF6" s="366"/>
      <c r="YG6" s="366"/>
      <c r="YH6" s="366"/>
      <c r="YI6" s="366"/>
      <c r="YJ6" s="366"/>
      <c r="YK6" s="366"/>
      <c r="YL6" s="366"/>
      <c r="YM6" s="366"/>
      <c r="YN6" s="366"/>
      <c r="YO6" s="366"/>
      <c r="YP6" s="366"/>
      <c r="YQ6" s="366"/>
      <c r="YR6" s="366"/>
      <c r="YS6" s="366"/>
      <c r="YT6" s="366"/>
      <c r="YU6" s="366"/>
      <c r="YV6" s="366"/>
      <c r="YW6" s="366"/>
      <c r="YX6" s="366"/>
      <c r="YY6" s="366"/>
      <c r="YZ6" s="366"/>
      <c r="ZA6" s="366"/>
      <c r="ZB6" s="366"/>
      <c r="ZC6" s="366"/>
      <c r="ZD6" s="366"/>
      <c r="ZE6" s="366"/>
      <c r="ZF6" s="366"/>
      <c r="ZG6" s="366"/>
      <c r="ZH6" s="366"/>
      <c r="ZI6" s="366"/>
      <c r="ZJ6" s="366"/>
      <c r="ZK6" s="366"/>
      <c r="ZL6" s="366"/>
      <c r="ZM6" s="366"/>
      <c r="ZN6" s="366"/>
      <c r="ZO6" s="366"/>
      <c r="ZP6" s="366"/>
      <c r="ZQ6" s="366"/>
      <c r="ZR6" s="366"/>
      <c r="ZS6" s="366"/>
      <c r="ZT6" s="366"/>
      <c r="ZU6" s="366"/>
      <c r="ZV6" s="366"/>
      <c r="ZW6" s="366"/>
      <c r="ZX6" s="366"/>
      <c r="ZY6" s="366"/>
      <c r="ZZ6" s="366"/>
      <c r="AAA6" s="366"/>
      <c r="AAB6" s="366"/>
      <c r="AAC6" s="366"/>
      <c r="AAD6" s="366"/>
      <c r="AAE6" s="366"/>
      <c r="AAF6" s="366"/>
      <c r="AAG6" s="366"/>
      <c r="AAH6" s="366"/>
      <c r="AAI6" s="366"/>
      <c r="AAJ6" s="366"/>
      <c r="AAK6" s="366"/>
      <c r="AAL6" s="366"/>
      <c r="AAM6" s="366"/>
      <c r="AAN6" s="366"/>
      <c r="AAO6" s="366"/>
      <c r="AAP6" s="366"/>
      <c r="AAQ6" s="366"/>
      <c r="AAR6" s="366"/>
      <c r="AAS6" s="366"/>
      <c r="AAT6" s="366"/>
      <c r="AAU6" s="366"/>
      <c r="AAV6" s="366"/>
      <c r="AAW6" s="366"/>
      <c r="AAX6" s="366"/>
      <c r="AAY6" s="366"/>
      <c r="AAZ6" s="366"/>
      <c r="ABA6" s="366"/>
      <c r="ABB6" s="366"/>
      <c r="ABC6" s="366"/>
      <c r="ABD6" s="366"/>
      <c r="ABE6" s="366"/>
      <c r="ABF6" s="366"/>
      <c r="ABG6" s="366"/>
      <c r="ABH6" s="366"/>
      <c r="ABI6" s="366"/>
      <c r="ABJ6" s="366"/>
      <c r="ABK6" s="366"/>
      <c r="ABL6" s="366"/>
      <c r="ABM6" s="366"/>
      <c r="ABN6" s="366"/>
      <c r="ABO6" s="366"/>
      <c r="ABP6" s="366"/>
      <c r="ABQ6" s="366"/>
      <c r="ABR6" s="366"/>
      <c r="ABS6" s="366"/>
      <c r="ABT6" s="366"/>
      <c r="ABU6" s="366"/>
      <c r="ABV6" s="366"/>
      <c r="ABW6" s="366"/>
      <c r="ABX6" s="366"/>
      <c r="ABY6" s="366"/>
      <c r="ABZ6" s="366"/>
      <c r="ACA6" s="366"/>
      <c r="ACB6" s="366"/>
      <c r="ACC6" s="366"/>
      <c r="ACD6" s="366"/>
      <c r="ACE6" s="366"/>
      <c r="ACF6" s="366"/>
      <c r="ACG6" s="366"/>
      <c r="ACH6" s="366"/>
      <c r="ACI6" s="366"/>
      <c r="ACJ6" s="366"/>
      <c r="ACK6" s="366"/>
      <c r="ACL6" s="366"/>
      <c r="ACM6" s="366"/>
      <c r="ACN6" s="366"/>
      <c r="ACO6" s="366"/>
      <c r="ACP6" s="366"/>
      <c r="ACQ6" s="366"/>
      <c r="ACR6" s="366"/>
      <c r="ACS6" s="366"/>
      <c r="ACT6" s="366"/>
      <c r="ACU6" s="366"/>
      <c r="ACV6" s="366"/>
      <c r="ACW6" s="366"/>
      <c r="ACX6" s="366"/>
      <c r="ACY6" s="366"/>
      <c r="ACZ6" s="366"/>
      <c r="ADA6" s="366"/>
      <c r="ADB6" s="366"/>
      <c r="ADC6" s="366"/>
      <c r="ADD6" s="366"/>
      <c r="ADE6" s="366"/>
      <c r="ADF6" s="366"/>
      <c r="ADG6" s="366"/>
      <c r="ADH6" s="366"/>
      <c r="ADI6" s="366"/>
      <c r="ADJ6" s="366"/>
      <c r="ADK6" s="366"/>
      <c r="ADL6" s="366"/>
      <c r="ADM6" s="366"/>
      <c r="ADN6" s="366"/>
      <c r="ADO6" s="366"/>
      <c r="ADP6" s="366"/>
      <c r="ADQ6" s="366"/>
      <c r="ADR6" s="366"/>
      <c r="ADS6" s="366"/>
      <c r="ADT6" s="366"/>
      <c r="ADU6" s="366"/>
      <c r="ADV6" s="366"/>
      <c r="ADW6" s="366"/>
      <c r="ADX6" s="366"/>
      <c r="ADY6" s="366"/>
      <c r="ADZ6" s="366"/>
      <c r="AEA6" s="366"/>
      <c r="AEB6" s="366"/>
      <c r="AEC6" s="366"/>
      <c r="AED6" s="366"/>
      <c r="AEE6" s="366"/>
      <c r="AEF6" s="366"/>
      <c r="AEG6" s="366"/>
      <c r="AEH6" s="366"/>
      <c r="AEI6" s="366"/>
      <c r="AEJ6" s="366"/>
      <c r="AEK6" s="366"/>
      <c r="AEL6" s="366"/>
      <c r="AEM6" s="366"/>
      <c r="AEN6" s="366"/>
      <c r="AEO6" s="366"/>
      <c r="AEP6" s="366"/>
      <c r="AEQ6" s="366"/>
      <c r="AER6" s="366"/>
      <c r="AES6" s="366"/>
      <c r="AET6" s="366"/>
      <c r="AEU6" s="366"/>
      <c r="AEV6" s="366"/>
      <c r="AEW6" s="366"/>
      <c r="AEX6" s="366"/>
      <c r="AEY6" s="366"/>
      <c r="AEZ6" s="366"/>
      <c r="AFA6" s="366"/>
      <c r="AFB6" s="366"/>
      <c r="AFC6" s="366"/>
      <c r="AFD6" s="366"/>
      <c r="AFE6" s="366"/>
      <c r="AFF6" s="366"/>
      <c r="AFG6" s="366"/>
      <c r="AFH6" s="366"/>
      <c r="AFI6" s="366"/>
      <c r="AFJ6" s="366"/>
      <c r="AFK6" s="366"/>
      <c r="AFL6" s="366"/>
      <c r="AFM6" s="366"/>
      <c r="AFN6" s="366"/>
      <c r="AFO6" s="366"/>
      <c r="AFP6" s="366"/>
      <c r="AFQ6" s="366"/>
      <c r="AFR6" s="366"/>
      <c r="AFS6" s="366"/>
      <c r="AFT6" s="366"/>
      <c r="AFU6" s="366"/>
      <c r="AFV6" s="366"/>
      <c r="AFW6" s="366"/>
      <c r="AFX6" s="366"/>
      <c r="AFY6" s="366"/>
      <c r="AFZ6" s="366"/>
      <c r="AGA6" s="366"/>
      <c r="AGB6" s="366"/>
      <c r="AGC6" s="366"/>
      <c r="AGD6" s="366"/>
      <c r="AGE6" s="366"/>
      <c r="AGF6" s="366"/>
      <c r="AGG6" s="366"/>
      <c r="AGH6" s="366"/>
      <c r="AGI6" s="366"/>
      <c r="AGJ6" s="366"/>
      <c r="AGK6" s="366"/>
      <c r="AGL6" s="366"/>
      <c r="AGM6" s="366"/>
      <c r="AGN6" s="366"/>
      <c r="AGO6" s="366"/>
      <c r="AGP6" s="366"/>
      <c r="AGQ6" s="366"/>
      <c r="AGR6" s="366"/>
      <c r="AGS6" s="366"/>
      <c r="AGT6" s="366"/>
      <c r="AGU6" s="366"/>
      <c r="AGV6" s="366"/>
      <c r="AGW6" s="366"/>
      <c r="AGX6" s="366"/>
      <c r="AGY6" s="366"/>
      <c r="AGZ6" s="366"/>
      <c r="AHA6" s="366"/>
      <c r="AHB6" s="366"/>
      <c r="AHC6" s="366"/>
      <c r="AHD6" s="366"/>
      <c r="AHE6" s="366"/>
      <c r="AHF6" s="366"/>
      <c r="AHG6" s="366"/>
      <c r="AHH6" s="366"/>
      <c r="AHI6" s="366"/>
      <c r="AHJ6" s="366"/>
      <c r="AHK6" s="366"/>
      <c r="AHL6" s="366"/>
      <c r="AHM6" s="366"/>
      <c r="AHN6" s="366"/>
      <c r="AHO6" s="366"/>
      <c r="AHP6" s="366"/>
      <c r="AHQ6" s="366"/>
      <c r="AHR6" s="366"/>
      <c r="AHS6" s="366"/>
      <c r="AHT6" s="366"/>
      <c r="AHU6" s="366"/>
      <c r="AHV6" s="366"/>
      <c r="AHW6" s="366"/>
      <c r="AHX6" s="366"/>
      <c r="AHY6" s="366"/>
      <c r="AHZ6" s="366"/>
      <c r="AIA6" s="366"/>
      <c r="AIB6" s="366"/>
      <c r="AIC6" s="366"/>
      <c r="AID6" s="366"/>
      <c r="AIE6" s="366"/>
      <c r="AIF6" s="366"/>
      <c r="AIG6" s="366"/>
      <c r="AIH6" s="366"/>
      <c r="AII6" s="366"/>
      <c r="AIJ6" s="366"/>
      <c r="AIK6" s="366"/>
      <c r="AIL6" s="366"/>
      <c r="AIM6" s="366"/>
      <c r="AIN6" s="366"/>
      <c r="AIO6" s="366"/>
      <c r="AIP6" s="366"/>
      <c r="AIQ6" s="366"/>
      <c r="AIR6" s="366"/>
      <c r="AIS6" s="366"/>
      <c r="AIT6" s="366"/>
      <c r="AIU6" s="366"/>
      <c r="AIV6" s="366"/>
      <c r="AIW6" s="366"/>
      <c r="AIX6" s="366"/>
      <c r="AIY6" s="366"/>
      <c r="AIZ6" s="366"/>
      <c r="AJA6" s="366"/>
      <c r="AJB6" s="366"/>
      <c r="AJC6" s="366"/>
      <c r="AJD6" s="366"/>
      <c r="AJE6" s="366"/>
      <c r="AJF6" s="366"/>
      <c r="AJG6" s="366"/>
      <c r="AJH6" s="366"/>
      <c r="AJI6" s="366"/>
      <c r="AJJ6" s="366"/>
      <c r="AJK6" s="366"/>
      <c r="AJL6" s="366"/>
      <c r="AJM6" s="366"/>
      <c r="AJN6" s="366"/>
      <c r="AJO6" s="366"/>
      <c r="AJP6" s="366"/>
      <c r="AJQ6" s="366"/>
      <c r="AJR6" s="366"/>
      <c r="AJS6" s="366"/>
      <c r="AJT6" s="366"/>
      <c r="AJU6" s="366"/>
      <c r="AJV6" s="366"/>
      <c r="AJW6" s="366"/>
      <c r="AJX6" s="366"/>
      <c r="AJY6" s="366"/>
      <c r="AJZ6" s="366"/>
      <c r="AKA6" s="366"/>
      <c r="AKB6" s="366"/>
      <c r="AKC6" s="366"/>
      <c r="AKD6" s="366"/>
      <c r="AKE6" s="366"/>
      <c r="AKF6" s="366"/>
      <c r="AKG6" s="366"/>
      <c r="AKH6" s="366"/>
      <c r="AKI6" s="366"/>
      <c r="AKJ6" s="366"/>
      <c r="AKK6" s="366"/>
      <c r="AKL6" s="366"/>
      <c r="AKM6" s="366"/>
      <c r="AKN6" s="366"/>
      <c r="AKO6" s="366"/>
      <c r="AKP6" s="366"/>
      <c r="AKQ6" s="366"/>
      <c r="AKR6" s="366"/>
      <c r="AKS6" s="366"/>
      <c r="AKT6" s="366"/>
      <c r="AKU6" s="366"/>
      <c r="AKV6" s="366"/>
      <c r="AKW6" s="366"/>
      <c r="AKX6" s="366"/>
      <c r="AKY6" s="366"/>
      <c r="AKZ6" s="366"/>
      <c r="ALA6" s="366"/>
      <c r="ALB6" s="366"/>
      <c r="ALC6" s="366"/>
      <c r="ALD6" s="366"/>
      <c r="ALE6" s="366"/>
      <c r="ALF6" s="366"/>
      <c r="ALG6" s="366"/>
      <c r="ALH6" s="366"/>
      <c r="ALI6" s="366"/>
      <c r="ALJ6" s="366"/>
      <c r="ALK6" s="366"/>
      <c r="ALL6" s="366"/>
      <c r="ALM6" s="366"/>
      <c r="ALN6" s="366"/>
      <c r="ALO6" s="366"/>
      <c r="ALP6" s="366"/>
      <c r="ALQ6" s="366"/>
      <c r="ALR6" s="366"/>
      <c r="ALS6" s="366"/>
      <c r="ALT6" s="366"/>
      <c r="ALU6" s="366"/>
      <c r="ALV6" s="366"/>
      <c r="ALW6" s="366"/>
      <c r="ALX6" s="366"/>
      <c r="ALY6" s="366"/>
      <c r="ALZ6" s="366"/>
      <c r="AMA6" s="366"/>
      <c r="AMB6" s="366"/>
      <c r="AMC6" s="366"/>
      <c r="AMD6" s="366"/>
      <c r="AME6" s="366"/>
      <c r="AMF6" s="366"/>
      <c r="AMG6" s="366"/>
      <c r="AMH6" s="366"/>
      <c r="AMI6" s="366"/>
      <c r="AMJ6" s="366"/>
      <c r="AMK6" s="366"/>
      <c r="AML6" s="366"/>
      <c r="AMM6" s="366"/>
      <c r="AMN6" s="366"/>
      <c r="AMO6" s="366"/>
      <c r="AMP6" s="366"/>
      <c r="AMQ6" s="366"/>
      <c r="AMR6" s="366"/>
      <c r="AMS6" s="366"/>
      <c r="AMT6" s="366"/>
      <c r="AMU6" s="366"/>
      <c r="AMV6" s="366"/>
      <c r="AMW6" s="366"/>
      <c r="AMX6" s="366"/>
      <c r="AMY6" s="366"/>
      <c r="AMZ6" s="366"/>
      <c r="ANA6" s="366"/>
      <c r="ANB6" s="366"/>
      <c r="ANC6" s="366"/>
      <c r="AND6" s="366"/>
      <c r="ANE6" s="366"/>
      <c r="ANF6" s="366"/>
      <c r="ANG6" s="366"/>
      <c r="ANH6" s="366"/>
      <c r="ANI6" s="366"/>
      <c r="ANJ6" s="366"/>
      <c r="ANK6" s="366"/>
      <c r="ANL6" s="366"/>
      <c r="ANM6" s="366"/>
      <c r="ANN6" s="366"/>
      <c r="ANO6" s="366"/>
      <c r="ANP6" s="366"/>
      <c r="ANQ6" s="366"/>
      <c r="ANR6" s="366"/>
      <c r="ANS6" s="366"/>
      <c r="ANT6" s="366"/>
      <c r="ANU6" s="366"/>
      <c r="ANV6" s="366"/>
      <c r="ANW6" s="366"/>
      <c r="ANX6" s="366"/>
      <c r="ANY6" s="366"/>
      <c r="ANZ6" s="366"/>
      <c r="AOA6" s="366"/>
      <c r="AOB6" s="366"/>
      <c r="AOC6" s="366"/>
      <c r="AOD6" s="366"/>
      <c r="AOE6" s="366"/>
      <c r="AOF6" s="366"/>
      <c r="AOG6" s="366"/>
      <c r="AOH6" s="366"/>
      <c r="AOI6" s="366"/>
      <c r="AOJ6" s="366"/>
      <c r="AOK6" s="366"/>
      <c r="AOL6" s="366"/>
      <c r="AOM6" s="366"/>
      <c r="AON6" s="366"/>
      <c r="AOO6" s="366"/>
      <c r="AOP6" s="366"/>
      <c r="AOQ6" s="366"/>
      <c r="AOR6" s="366"/>
      <c r="AOS6" s="366"/>
      <c r="AOT6" s="366"/>
      <c r="AOU6" s="366"/>
      <c r="AOV6" s="366"/>
      <c r="AOW6" s="366"/>
      <c r="AOX6" s="366"/>
      <c r="AOY6" s="366"/>
      <c r="AOZ6" s="366"/>
      <c r="APA6" s="366"/>
      <c r="APB6" s="366"/>
      <c r="APC6" s="366"/>
      <c r="APD6" s="366"/>
      <c r="APE6" s="366"/>
      <c r="APF6" s="366"/>
      <c r="APG6" s="366"/>
      <c r="APH6" s="366"/>
      <c r="API6" s="366"/>
      <c r="APJ6" s="366"/>
      <c r="APK6" s="366"/>
      <c r="APL6" s="366"/>
      <c r="APM6" s="366"/>
      <c r="APN6" s="366"/>
      <c r="APO6" s="366"/>
      <c r="APP6" s="366"/>
      <c r="APQ6" s="366"/>
      <c r="APR6" s="366"/>
      <c r="APS6" s="366"/>
      <c r="APT6" s="366"/>
      <c r="APU6" s="366"/>
      <c r="APV6" s="366"/>
      <c r="APW6" s="366"/>
      <c r="APX6" s="366"/>
      <c r="APY6" s="366"/>
      <c r="APZ6" s="366"/>
      <c r="AQA6" s="366"/>
      <c r="AQB6" s="366"/>
      <c r="AQC6" s="366"/>
      <c r="AQD6" s="366"/>
      <c r="AQE6" s="366"/>
      <c r="AQF6" s="366"/>
      <c r="AQG6" s="366"/>
      <c r="AQH6" s="366"/>
      <c r="AQI6" s="366"/>
      <c r="AQJ6" s="366"/>
      <c r="AQK6" s="366"/>
      <c r="AQL6" s="366"/>
      <c r="AQM6" s="366"/>
      <c r="AQN6" s="366"/>
      <c r="AQO6" s="366"/>
      <c r="AQP6" s="366"/>
      <c r="AQQ6" s="366"/>
      <c r="AQR6" s="366"/>
      <c r="AQS6" s="366"/>
      <c r="AQT6" s="366"/>
      <c r="AQU6" s="366"/>
      <c r="AQV6" s="366"/>
      <c r="AQW6" s="366"/>
      <c r="AQX6" s="366"/>
      <c r="AQY6" s="366"/>
      <c r="AQZ6" s="366"/>
      <c r="ARA6" s="366"/>
      <c r="ARB6" s="366"/>
      <c r="ARC6" s="366"/>
      <c r="ARD6" s="366"/>
      <c r="ARE6" s="366"/>
      <c r="ARF6" s="366"/>
      <c r="ARG6" s="366"/>
      <c r="ARH6" s="366"/>
      <c r="ARI6" s="366"/>
      <c r="ARJ6" s="366"/>
      <c r="ARK6" s="366"/>
      <c r="ARL6" s="366"/>
      <c r="ARM6" s="366"/>
      <c r="ARN6" s="366"/>
      <c r="ARO6" s="366"/>
      <c r="ARP6" s="366"/>
      <c r="ARQ6" s="366"/>
      <c r="ARR6" s="366"/>
      <c r="ARS6" s="366"/>
      <c r="ART6" s="366"/>
      <c r="ARU6" s="366"/>
      <c r="ARV6" s="366"/>
      <c r="ARW6" s="366"/>
      <c r="ARX6" s="366"/>
      <c r="ARY6" s="366"/>
      <c r="ARZ6" s="366"/>
      <c r="ASA6" s="366"/>
      <c r="ASB6" s="366"/>
      <c r="ASC6" s="366"/>
      <c r="ASD6" s="366"/>
      <c r="ASE6" s="366"/>
      <c r="ASF6" s="366"/>
      <c r="ASG6" s="366"/>
      <c r="ASH6" s="366"/>
      <c r="ASI6" s="366"/>
      <c r="ASJ6" s="366"/>
      <c r="ASK6" s="366"/>
      <c r="ASL6" s="366"/>
      <c r="ASM6" s="366"/>
      <c r="ASN6" s="366"/>
      <c r="ASO6" s="366"/>
      <c r="ASP6" s="366"/>
      <c r="ASQ6" s="366"/>
      <c r="ASR6" s="366"/>
      <c r="ASS6" s="366"/>
      <c r="AST6" s="366"/>
      <c r="ASU6" s="366"/>
      <c r="ASV6" s="366"/>
      <c r="ASW6" s="366"/>
      <c r="ASX6" s="366"/>
      <c r="ASY6" s="366"/>
      <c r="ASZ6" s="366"/>
      <c r="ATA6" s="366"/>
      <c r="ATB6" s="366"/>
      <c r="ATC6" s="366"/>
      <c r="ATD6" s="366"/>
      <c r="ATE6" s="366"/>
      <c r="ATF6" s="366"/>
      <c r="ATG6" s="366"/>
      <c r="ATH6" s="366"/>
      <c r="ATI6" s="366"/>
      <c r="ATJ6" s="366"/>
      <c r="ATK6" s="366"/>
      <c r="ATL6" s="366"/>
      <c r="ATM6" s="366"/>
      <c r="ATN6" s="366"/>
      <c r="ATO6" s="366"/>
      <c r="ATP6" s="366"/>
      <c r="ATQ6" s="366"/>
      <c r="ATR6" s="366"/>
      <c r="ATS6" s="366"/>
      <c r="ATT6" s="366"/>
      <c r="ATU6" s="366"/>
      <c r="ATV6" s="366"/>
      <c r="ATW6" s="366"/>
      <c r="ATX6" s="366"/>
      <c r="ATY6" s="366"/>
      <c r="ATZ6" s="366"/>
      <c r="AUA6" s="366"/>
      <c r="AUB6" s="366"/>
      <c r="AUC6" s="366"/>
      <c r="AUD6" s="366"/>
      <c r="AUE6" s="366"/>
      <c r="AUF6" s="366"/>
      <c r="AUG6" s="366"/>
      <c r="AUH6" s="366"/>
      <c r="AUI6" s="366"/>
      <c r="AUJ6" s="366"/>
      <c r="AUK6" s="366"/>
      <c r="AUL6" s="366"/>
      <c r="AUM6" s="366"/>
      <c r="AUN6" s="366"/>
      <c r="AUO6" s="366"/>
      <c r="AUP6" s="366"/>
      <c r="AUQ6" s="366"/>
      <c r="AUR6" s="366"/>
      <c r="AUS6" s="366"/>
      <c r="AUT6" s="366"/>
      <c r="AUU6" s="366"/>
      <c r="AUV6" s="366"/>
      <c r="AUW6" s="366"/>
      <c r="AUX6" s="366"/>
      <c r="AUY6" s="366"/>
      <c r="AUZ6" s="366"/>
      <c r="AVA6" s="366"/>
      <c r="AVB6" s="366"/>
      <c r="AVC6" s="366"/>
      <c r="AVD6" s="366"/>
      <c r="AVE6" s="366"/>
      <c r="AVF6" s="366"/>
      <c r="AVG6" s="366"/>
      <c r="AVH6" s="366"/>
      <c r="AVI6" s="366"/>
      <c r="AVJ6" s="366"/>
      <c r="AVK6" s="366"/>
      <c r="AVL6" s="366"/>
      <c r="AVM6" s="366"/>
      <c r="AVN6" s="366"/>
      <c r="AVO6" s="366"/>
      <c r="AVP6" s="366"/>
      <c r="AVQ6" s="366"/>
      <c r="AVR6" s="366"/>
      <c r="AVS6" s="366"/>
      <c r="AVT6" s="366"/>
      <c r="AVU6" s="366"/>
      <c r="AVV6" s="366"/>
      <c r="AVW6" s="366"/>
      <c r="AVX6" s="366"/>
      <c r="AVY6" s="366"/>
      <c r="AVZ6" s="366"/>
      <c r="AWA6" s="366"/>
      <c r="AWB6" s="366"/>
      <c r="AWC6" s="366"/>
      <c r="AWD6" s="366"/>
      <c r="AWE6" s="366"/>
      <c r="AWF6" s="366"/>
      <c r="AWG6" s="366"/>
      <c r="AWH6" s="366"/>
      <c r="AWI6" s="366"/>
      <c r="AWJ6" s="366"/>
      <c r="AWK6" s="366"/>
      <c r="AWL6" s="366"/>
      <c r="AWM6" s="366"/>
      <c r="AWN6" s="366"/>
      <c r="AWO6" s="366"/>
      <c r="AWP6" s="366"/>
      <c r="AWQ6" s="366"/>
      <c r="AWR6" s="366"/>
      <c r="AWS6" s="366"/>
      <c r="AWT6" s="366"/>
      <c r="AWU6" s="366"/>
      <c r="AWV6" s="366"/>
      <c r="AWW6" s="366"/>
      <c r="AWX6" s="366"/>
      <c r="AWY6" s="366"/>
      <c r="AWZ6" s="366"/>
      <c r="AXA6" s="366"/>
      <c r="AXB6" s="366"/>
      <c r="AXC6" s="366"/>
      <c r="AXD6" s="366"/>
      <c r="AXE6" s="366"/>
      <c r="AXF6" s="366"/>
      <c r="AXG6" s="366"/>
      <c r="AXH6" s="366"/>
      <c r="AXI6" s="366"/>
      <c r="AXJ6" s="366"/>
      <c r="AXK6" s="366"/>
      <c r="AXL6" s="366"/>
      <c r="AXM6" s="366"/>
      <c r="AXN6" s="366"/>
      <c r="AXO6" s="366"/>
      <c r="AXP6" s="366"/>
      <c r="AXQ6" s="366"/>
      <c r="AXR6" s="366"/>
      <c r="AXS6" s="366"/>
      <c r="AXT6" s="366"/>
      <c r="AXU6" s="366"/>
      <c r="AXV6" s="366"/>
      <c r="AXW6" s="366"/>
      <c r="AXX6" s="366"/>
      <c r="AXY6" s="366"/>
      <c r="AXZ6" s="366"/>
      <c r="AYA6" s="366"/>
      <c r="AYB6" s="366"/>
      <c r="AYC6" s="366"/>
      <c r="AYD6" s="366"/>
      <c r="AYE6" s="366"/>
      <c r="AYF6" s="366"/>
      <c r="AYG6" s="366"/>
      <c r="AYH6" s="366"/>
      <c r="AYI6" s="366"/>
      <c r="AYJ6" s="366"/>
      <c r="AYK6" s="366"/>
      <c r="AYL6" s="366"/>
      <c r="AYM6" s="366"/>
      <c r="AYN6" s="366"/>
      <c r="AYO6" s="366"/>
      <c r="AYP6" s="366"/>
      <c r="AYQ6" s="366"/>
      <c r="AYR6" s="366"/>
      <c r="AYS6" s="366"/>
      <c r="AYT6" s="366"/>
      <c r="AYU6" s="366"/>
      <c r="AYV6" s="366"/>
      <c r="AYW6" s="366"/>
      <c r="AYX6" s="366"/>
      <c r="AYY6" s="366"/>
      <c r="AYZ6" s="366"/>
      <c r="AZA6" s="366"/>
      <c r="AZB6" s="366"/>
      <c r="AZC6" s="366"/>
      <c r="AZD6" s="366"/>
      <c r="AZE6" s="366"/>
      <c r="AZF6" s="366"/>
      <c r="AZG6" s="366"/>
      <c r="AZH6" s="366"/>
      <c r="AZI6" s="366"/>
      <c r="AZJ6" s="366"/>
      <c r="AZK6" s="366"/>
      <c r="AZL6" s="366"/>
      <c r="AZM6" s="366"/>
      <c r="AZN6" s="366"/>
      <c r="AZO6" s="366"/>
      <c r="AZP6" s="366"/>
      <c r="AZQ6" s="366"/>
      <c r="AZR6" s="366"/>
      <c r="AZS6" s="366"/>
      <c r="AZT6" s="366"/>
      <c r="AZU6" s="366"/>
      <c r="AZV6" s="366"/>
      <c r="AZW6" s="366"/>
      <c r="AZX6" s="366"/>
      <c r="AZY6" s="366"/>
      <c r="AZZ6" s="366"/>
      <c r="BAA6" s="366"/>
      <c r="BAB6" s="366"/>
      <c r="BAC6" s="366"/>
      <c r="BAD6" s="366"/>
      <c r="BAE6" s="366"/>
      <c r="BAF6" s="366"/>
      <c r="BAG6" s="366"/>
      <c r="BAH6" s="366"/>
      <c r="BAI6" s="366"/>
      <c r="BAJ6" s="366"/>
      <c r="BAK6" s="366"/>
      <c r="BAL6" s="366"/>
      <c r="BAM6" s="366"/>
      <c r="BAN6" s="366"/>
      <c r="BAO6" s="366"/>
      <c r="BAP6" s="366"/>
      <c r="BAQ6" s="366"/>
      <c r="BAR6" s="366"/>
      <c r="BAS6" s="366"/>
      <c r="BAT6" s="366"/>
      <c r="BAU6" s="366"/>
      <c r="BAV6" s="366"/>
      <c r="BAW6" s="366"/>
      <c r="BAX6" s="366"/>
      <c r="BAY6" s="366"/>
      <c r="BAZ6" s="366"/>
      <c r="BBA6" s="366"/>
      <c r="BBB6" s="366"/>
      <c r="BBC6" s="366"/>
      <c r="BBD6" s="366"/>
      <c r="BBE6" s="366"/>
      <c r="BBF6" s="366"/>
      <c r="BBG6" s="366"/>
      <c r="BBH6" s="366"/>
      <c r="BBI6" s="366"/>
      <c r="BBJ6" s="366"/>
      <c r="BBK6" s="366"/>
      <c r="BBL6" s="366"/>
      <c r="BBM6" s="366"/>
      <c r="BBN6" s="366"/>
      <c r="BBO6" s="366"/>
      <c r="BBP6" s="366"/>
      <c r="BBQ6" s="366"/>
      <c r="BBR6" s="366"/>
      <c r="BBS6" s="366"/>
      <c r="BBT6" s="366"/>
      <c r="BBU6" s="366"/>
      <c r="BBV6" s="366"/>
      <c r="BBW6" s="366"/>
      <c r="BBX6" s="366"/>
      <c r="BBY6" s="366"/>
      <c r="BBZ6" s="366"/>
      <c r="BCA6" s="366"/>
      <c r="BCB6" s="366"/>
      <c r="BCC6" s="366"/>
      <c r="BCD6" s="366"/>
      <c r="BCE6" s="366"/>
      <c r="BCF6" s="366"/>
      <c r="BCG6" s="366"/>
      <c r="BCH6" s="366"/>
      <c r="BCI6" s="366"/>
      <c r="BCJ6" s="366"/>
      <c r="BCK6" s="366"/>
      <c r="BCL6" s="366"/>
      <c r="BCM6" s="366"/>
      <c r="BCN6" s="366"/>
      <c r="BCO6" s="366"/>
      <c r="BCP6" s="366"/>
      <c r="BCQ6" s="366"/>
      <c r="BCR6" s="366"/>
      <c r="BCS6" s="366"/>
      <c r="BCT6" s="366"/>
      <c r="BCU6" s="366"/>
      <c r="BCV6" s="366"/>
      <c r="BCW6" s="366"/>
      <c r="BCX6" s="366"/>
      <c r="BCY6" s="366"/>
      <c r="BCZ6" s="366"/>
      <c r="BDA6" s="366"/>
      <c r="BDB6" s="366"/>
      <c r="BDC6" s="366"/>
      <c r="BDD6" s="366"/>
      <c r="BDE6" s="366"/>
      <c r="BDF6" s="366"/>
      <c r="BDG6" s="366"/>
      <c r="BDH6" s="366"/>
      <c r="BDI6" s="366"/>
      <c r="BDJ6" s="366"/>
      <c r="BDK6" s="366"/>
      <c r="BDL6" s="366"/>
      <c r="BDM6" s="366"/>
      <c r="BDN6" s="366"/>
      <c r="BDO6" s="366"/>
      <c r="BDP6" s="366"/>
      <c r="BDQ6" s="366"/>
      <c r="BDR6" s="366"/>
      <c r="BDS6" s="366"/>
      <c r="BDT6" s="366"/>
      <c r="BDU6" s="366"/>
      <c r="BDV6" s="366"/>
      <c r="BDW6" s="366"/>
      <c r="BDX6" s="366"/>
      <c r="BDY6" s="366"/>
      <c r="BDZ6" s="366"/>
      <c r="BEA6" s="366"/>
      <c r="BEB6" s="366"/>
      <c r="BEC6" s="366"/>
      <c r="BED6" s="366"/>
      <c r="BEE6" s="366"/>
      <c r="BEF6" s="366"/>
      <c r="BEG6" s="366"/>
      <c r="BEH6" s="366"/>
      <c r="BEI6" s="366"/>
      <c r="BEJ6" s="366"/>
      <c r="BEK6" s="366"/>
      <c r="BEL6" s="366"/>
      <c r="BEM6" s="366"/>
      <c r="BEN6" s="366"/>
      <c r="BEO6" s="366"/>
      <c r="BEP6" s="366"/>
      <c r="BEQ6" s="366"/>
      <c r="BER6" s="366"/>
      <c r="BES6" s="366"/>
      <c r="BET6" s="366"/>
      <c r="BEU6" s="366"/>
      <c r="BEV6" s="366"/>
      <c r="BEW6" s="366"/>
      <c r="BEX6" s="366"/>
      <c r="BEY6" s="366"/>
      <c r="BEZ6" s="366"/>
      <c r="BFA6" s="366"/>
      <c r="BFB6" s="366"/>
      <c r="BFC6" s="366"/>
      <c r="BFD6" s="366"/>
      <c r="BFE6" s="366"/>
      <c r="BFF6" s="366"/>
      <c r="BFG6" s="366"/>
      <c r="BFH6" s="366"/>
      <c r="BFI6" s="366"/>
      <c r="BFJ6" s="366"/>
      <c r="BFK6" s="366"/>
      <c r="BFL6" s="366"/>
      <c r="BFM6" s="366"/>
      <c r="BFN6" s="366"/>
      <c r="BFO6" s="366"/>
      <c r="BFP6" s="366"/>
      <c r="BFQ6" s="366"/>
      <c r="BFR6" s="366"/>
      <c r="BFS6" s="366"/>
      <c r="BFT6" s="366"/>
      <c r="BFU6" s="366"/>
      <c r="BFV6" s="366"/>
      <c r="BFW6" s="366"/>
      <c r="BFX6" s="366"/>
      <c r="BFY6" s="366"/>
      <c r="BFZ6" s="366"/>
      <c r="BGA6" s="366"/>
      <c r="BGB6" s="366"/>
      <c r="BGC6" s="366"/>
      <c r="BGD6" s="366"/>
      <c r="BGE6" s="366"/>
      <c r="BGF6" s="366"/>
      <c r="BGG6" s="366"/>
      <c r="BGH6" s="366"/>
      <c r="BGI6" s="366"/>
      <c r="BGJ6" s="366"/>
      <c r="BGK6" s="366"/>
      <c r="BGL6" s="366"/>
      <c r="BGM6" s="366"/>
      <c r="BGN6" s="366"/>
      <c r="BGO6" s="366"/>
      <c r="BGP6" s="366"/>
      <c r="BGQ6" s="366"/>
      <c r="BGR6" s="366"/>
      <c r="BGS6" s="366"/>
      <c r="BGT6" s="366"/>
      <c r="BGU6" s="366"/>
      <c r="BGV6" s="366"/>
      <c r="BGW6" s="366"/>
      <c r="BGX6" s="366"/>
      <c r="BGY6" s="366"/>
      <c r="BGZ6" s="366"/>
      <c r="BHA6" s="366"/>
      <c r="BHB6" s="366"/>
      <c r="BHC6" s="366"/>
      <c r="BHD6" s="366"/>
      <c r="BHE6" s="366"/>
      <c r="BHF6" s="366"/>
      <c r="BHG6" s="366"/>
      <c r="BHH6" s="366"/>
      <c r="BHI6" s="366"/>
      <c r="BHJ6" s="366"/>
      <c r="BHK6" s="366"/>
      <c r="BHL6" s="366"/>
      <c r="BHM6" s="366"/>
      <c r="BHN6" s="366"/>
      <c r="BHO6" s="366"/>
      <c r="BHP6" s="366"/>
      <c r="BHQ6" s="366"/>
      <c r="BHR6" s="366"/>
      <c r="BHS6" s="366"/>
      <c r="BHT6" s="366"/>
      <c r="BHU6" s="366"/>
      <c r="BHV6" s="366"/>
      <c r="BHW6" s="366"/>
      <c r="BHX6" s="366"/>
      <c r="BHY6" s="366"/>
      <c r="BHZ6" s="366"/>
      <c r="BIA6" s="366"/>
      <c r="BIB6" s="366"/>
      <c r="BIC6" s="366"/>
      <c r="BID6" s="366"/>
      <c r="BIE6" s="366"/>
      <c r="BIF6" s="366"/>
      <c r="BIG6" s="366"/>
      <c r="BIH6" s="366"/>
      <c r="BII6" s="366"/>
      <c r="BIJ6" s="366"/>
      <c r="BIK6" s="366"/>
      <c r="BIL6" s="366"/>
      <c r="BIM6" s="366"/>
      <c r="BIN6" s="366"/>
      <c r="BIO6" s="366"/>
      <c r="BIP6" s="366"/>
      <c r="BIQ6" s="366"/>
      <c r="BIR6" s="366"/>
      <c r="BIS6" s="366"/>
      <c r="BIT6" s="366"/>
      <c r="BIU6" s="366"/>
      <c r="BIV6" s="366"/>
      <c r="BIW6" s="366"/>
      <c r="BIX6" s="366"/>
      <c r="BIY6" s="366"/>
      <c r="BIZ6" s="366"/>
      <c r="BJA6" s="366"/>
      <c r="BJB6" s="366"/>
      <c r="BJC6" s="366"/>
      <c r="BJD6" s="366"/>
      <c r="BJE6" s="366"/>
      <c r="BJF6" s="366"/>
      <c r="BJG6" s="366"/>
      <c r="BJH6" s="366"/>
      <c r="BJI6" s="366"/>
      <c r="BJJ6" s="366"/>
      <c r="BJK6" s="366"/>
      <c r="BJL6" s="366"/>
      <c r="BJM6" s="366"/>
      <c r="BJN6" s="366"/>
      <c r="BJO6" s="366"/>
      <c r="BJP6" s="366"/>
      <c r="BJQ6" s="366"/>
      <c r="BJR6" s="366"/>
      <c r="BJS6" s="366"/>
      <c r="BJT6" s="366"/>
      <c r="BJU6" s="366"/>
      <c r="BJV6" s="366"/>
      <c r="BJW6" s="366"/>
      <c r="BJX6" s="366"/>
      <c r="BJY6" s="366"/>
      <c r="BJZ6" s="366"/>
      <c r="BKA6" s="366"/>
      <c r="BKB6" s="366"/>
      <c r="BKC6" s="366"/>
      <c r="BKD6" s="366"/>
      <c r="BKE6" s="366"/>
      <c r="BKF6" s="366"/>
      <c r="BKG6" s="366"/>
      <c r="BKH6" s="366"/>
      <c r="BKI6" s="366"/>
      <c r="BKJ6" s="366"/>
      <c r="BKK6" s="366"/>
      <c r="BKL6" s="366"/>
      <c r="BKM6" s="366"/>
      <c r="BKN6" s="366"/>
      <c r="BKO6" s="366"/>
      <c r="BKP6" s="366"/>
      <c r="BKQ6" s="366"/>
      <c r="BKR6" s="366"/>
      <c r="BKS6" s="366"/>
      <c r="BKT6" s="366"/>
      <c r="BKU6" s="366"/>
      <c r="BKV6" s="366"/>
      <c r="BKW6" s="366"/>
      <c r="BKX6" s="366"/>
      <c r="BKY6" s="366"/>
      <c r="BKZ6" s="366"/>
      <c r="BLA6" s="366"/>
      <c r="BLB6" s="366"/>
      <c r="BLC6" s="366"/>
      <c r="BLD6" s="366"/>
      <c r="BLE6" s="366"/>
      <c r="BLF6" s="366"/>
      <c r="BLG6" s="366"/>
      <c r="BLH6" s="366"/>
      <c r="BLI6" s="366"/>
      <c r="BLJ6" s="366"/>
      <c r="BLK6" s="366"/>
      <c r="BLL6" s="366"/>
      <c r="BLM6" s="366"/>
      <c r="BLN6" s="366"/>
      <c r="BLO6" s="366"/>
      <c r="BLP6" s="366"/>
      <c r="BLQ6" s="366"/>
      <c r="BLR6" s="366"/>
      <c r="BLS6" s="366"/>
      <c r="BLT6" s="366"/>
      <c r="BLU6" s="366"/>
      <c r="BLV6" s="366"/>
      <c r="BLW6" s="366"/>
      <c r="BLX6" s="366"/>
      <c r="BLY6" s="366"/>
      <c r="BLZ6" s="366"/>
      <c r="BMA6" s="366"/>
      <c r="BMB6" s="366"/>
      <c r="BMC6" s="366"/>
      <c r="BMD6" s="366"/>
      <c r="BME6" s="366"/>
      <c r="BMF6" s="366"/>
      <c r="BMG6" s="366"/>
      <c r="BMH6" s="366"/>
      <c r="BMI6" s="366"/>
      <c r="BMJ6" s="366"/>
      <c r="BMK6" s="366"/>
      <c r="BML6" s="366"/>
      <c r="BMM6" s="366"/>
      <c r="BMN6" s="366"/>
      <c r="BMO6" s="366"/>
      <c r="BMP6" s="366"/>
      <c r="BMQ6" s="366"/>
      <c r="BMR6" s="366"/>
      <c r="BMS6" s="366"/>
      <c r="BMT6" s="366"/>
      <c r="BMU6" s="366"/>
      <c r="BMV6" s="366"/>
      <c r="BMW6" s="366"/>
      <c r="BMX6" s="366"/>
      <c r="BMY6" s="366"/>
      <c r="BMZ6" s="366"/>
      <c r="BNA6" s="366"/>
      <c r="BNB6" s="366"/>
      <c r="BNC6" s="366"/>
      <c r="BND6" s="366"/>
      <c r="BNE6" s="366"/>
      <c r="BNF6" s="366"/>
      <c r="BNG6" s="366"/>
      <c r="BNH6" s="366"/>
      <c r="BNI6" s="366"/>
      <c r="BNJ6" s="366"/>
      <c r="BNK6" s="366"/>
      <c r="BNL6" s="366"/>
      <c r="BNM6" s="366"/>
      <c r="BNN6" s="366"/>
      <c r="BNO6" s="366"/>
      <c r="BNP6" s="366"/>
      <c r="BNQ6" s="366"/>
      <c r="BNR6" s="366"/>
      <c r="BNS6" s="366"/>
      <c r="BNT6" s="366"/>
      <c r="BNU6" s="366"/>
      <c r="BNV6" s="366"/>
      <c r="BNW6" s="366"/>
      <c r="BNX6" s="366"/>
      <c r="BNY6" s="366"/>
      <c r="BNZ6" s="366"/>
      <c r="BOA6" s="366"/>
      <c r="BOB6" s="366"/>
      <c r="BOC6" s="366"/>
      <c r="BOD6" s="366"/>
      <c r="BOE6" s="366"/>
      <c r="BOF6" s="366"/>
      <c r="BOG6" s="366"/>
      <c r="BOH6" s="366"/>
      <c r="BOI6" s="366"/>
      <c r="BOJ6" s="366"/>
      <c r="BOK6" s="366"/>
      <c r="BOL6" s="366"/>
      <c r="BOM6" s="366"/>
      <c r="BON6" s="366"/>
      <c r="BOO6" s="366"/>
      <c r="BOP6" s="366"/>
      <c r="BOQ6" s="366"/>
      <c r="BOR6" s="366"/>
      <c r="BOS6" s="366"/>
      <c r="BOT6" s="366"/>
      <c r="BOU6" s="366"/>
      <c r="BOV6" s="366"/>
      <c r="BOW6" s="366"/>
      <c r="BOX6" s="366"/>
      <c r="BOY6" s="366"/>
      <c r="BOZ6" s="366"/>
      <c r="BPA6" s="366"/>
      <c r="BPB6" s="366"/>
      <c r="BPC6" s="366"/>
      <c r="BPD6" s="366"/>
      <c r="BPE6" s="366"/>
      <c r="BPF6" s="366"/>
      <c r="BPG6" s="366"/>
      <c r="BPH6" s="366"/>
      <c r="BPI6" s="366"/>
      <c r="BPJ6" s="366"/>
      <c r="BPK6" s="366"/>
      <c r="BPL6" s="366"/>
      <c r="BPM6" s="366"/>
      <c r="BPN6" s="366"/>
      <c r="BPO6" s="366"/>
      <c r="BPP6" s="366"/>
      <c r="BPQ6" s="366"/>
      <c r="BPR6" s="366"/>
      <c r="BPS6" s="366"/>
      <c r="BPT6" s="366"/>
      <c r="BPU6" s="366"/>
      <c r="BPV6" s="366"/>
      <c r="BPW6" s="366"/>
      <c r="BPX6" s="366"/>
      <c r="BPY6" s="366"/>
      <c r="BPZ6" s="366"/>
      <c r="BQA6" s="366"/>
      <c r="BQB6" s="366"/>
      <c r="BQC6" s="366"/>
      <c r="BQD6" s="366"/>
      <c r="BQE6" s="366"/>
      <c r="BQF6" s="366"/>
      <c r="BQG6" s="366"/>
      <c r="BQH6" s="366"/>
      <c r="BQI6" s="366"/>
      <c r="BQJ6" s="366"/>
      <c r="BQK6" s="366"/>
      <c r="BQL6" s="366"/>
      <c r="BQM6" s="366"/>
      <c r="BQN6" s="366"/>
      <c r="BQO6" s="366"/>
      <c r="BQP6" s="366"/>
      <c r="BQQ6" s="366"/>
      <c r="BQR6" s="366"/>
      <c r="BQS6" s="366"/>
      <c r="BQT6" s="366"/>
      <c r="BQU6" s="366"/>
      <c r="BQV6" s="366"/>
      <c r="BQW6" s="366"/>
      <c r="BQX6" s="366"/>
      <c r="BQY6" s="366"/>
      <c r="BQZ6" s="366"/>
      <c r="BRA6" s="366"/>
      <c r="BRB6" s="366"/>
      <c r="BRC6" s="366"/>
      <c r="BRD6" s="366"/>
      <c r="BRE6" s="366"/>
      <c r="BRF6" s="366"/>
      <c r="BRG6" s="366"/>
      <c r="BRH6" s="366"/>
      <c r="BRI6" s="366"/>
      <c r="BRJ6" s="366"/>
      <c r="BRK6" s="366"/>
      <c r="BRL6" s="366"/>
      <c r="BRM6" s="366"/>
      <c r="BRN6" s="366"/>
      <c r="BRO6" s="366"/>
      <c r="BRP6" s="366"/>
      <c r="BRQ6" s="366"/>
      <c r="BRR6" s="366"/>
      <c r="BRS6" s="366"/>
      <c r="BRT6" s="366"/>
      <c r="BRU6" s="366"/>
      <c r="BRV6" s="366"/>
      <c r="BRW6" s="366"/>
      <c r="BRX6" s="366"/>
      <c r="BRY6" s="366"/>
      <c r="BRZ6" s="366"/>
      <c r="BSA6" s="366"/>
      <c r="BSB6" s="366"/>
      <c r="BSC6" s="366"/>
      <c r="BSD6" s="366"/>
      <c r="BSE6" s="366"/>
      <c r="BSF6" s="366"/>
      <c r="BSG6" s="366"/>
      <c r="BSH6" s="366"/>
      <c r="BSI6" s="366"/>
      <c r="BSJ6" s="366"/>
      <c r="BSK6" s="366"/>
      <c r="BSL6" s="366"/>
      <c r="BSM6" s="366"/>
      <c r="BSN6" s="366"/>
      <c r="BSO6" s="366"/>
      <c r="BSP6" s="366"/>
      <c r="BSQ6" s="366"/>
      <c r="BSR6" s="366"/>
      <c r="BSS6" s="366"/>
      <c r="BST6" s="366"/>
      <c r="BSU6" s="366"/>
      <c r="BSV6" s="366"/>
      <c r="BSW6" s="366"/>
      <c r="BSX6" s="366"/>
      <c r="BSY6" s="366"/>
      <c r="BSZ6" s="366"/>
      <c r="BTA6" s="366"/>
      <c r="BTB6" s="366"/>
      <c r="BTC6" s="366"/>
      <c r="BTD6" s="366"/>
      <c r="BTE6" s="366"/>
      <c r="BTF6" s="366"/>
      <c r="BTG6" s="366"/>
      <c r="BTH6" s="366"/>
      <c r="BTI6" s="366"/>
      <c r="BTJ6" s="366"/>
      <c r="BTK6" s="366"/>
      <c r="BTL6" s="366"/>
      <c r="BTM6" s="366"/>
      <c r="BTN6" s="366"/>
      <c r="BTO6" s="366"/>
      <c r="BTP6" s="366"/>
      <c r="BTQ6" s="366"/>
      <c r="BTR6" s="366"/>
      <c r="BTS6" s="366"/>
      <c r="BTT6" s="366"/>
      <c r="BTU6" s="366"/>
      <c r="BTV6" s="366"/>
      <c r="BTW6" s="366"/>
      <c r="BTX6" s="366"/>
      <c r="BTY6" s="366"/>
      <c r="BTZ6" s="366"/>
      <c r="BUA6" s="366"/>
      <c r="BUB6" s="366"/>
      <c r="BUC6" s="366"/>
      <c r="BUD6" s="366"/>
      <c r="BUE6" s="366"/>
      <c r="BUF6" s="366"/>
      <c r="BUG6" s="366"/>
      <c r="BUH6" s="366"/>
      <c r="BUI6" s="366"/>
      <c r="BUJ6" s="366"/>
      <c r="BUK6" s="366"/>
      <c r="BUL6" s="366"/>
      <c r="BUM6" s="366"/>
      <c r="BUN6" s="366"/>
      <c r="BUO6" s="366"/>
      <c r="BUP6" s="366"/>
      <c r="BUQ6" s="366"/>
      <c r="BUR6" s="366"/>
      <c r="BUS6" s="366"/>
      <c r="BUT6" s="366"/>
      <c r="BUU6" s="366"/>
      <c r="BUV6" s="366"/>
      <c r="BUW6" s="366"/>
      <c r="BUX6" s="366"/>
      <c r="BUY6" s="366"/>
      <c r="BUZ6" s="366"/>
      <c r="BVA6" s="366"/>
      <c r="BVB6" s="366"/>
      <c r="BVC6" s="366"/>
      <c r="BVD6" s="366"/>
      <c r="BVE6" s="366"/>
      <c r="BVF6" s="366"/>
      <c r="BVG6" s="366"/>
      <c r="BVH6" s="366"/>
      <c r="BVI6" s="366"/>
      <c r="BVJ6" s="366"/>
      <c r="BVK6" s="366"/>
      <c r="BVL6" s="366"/>
      <c r="BVM6" s="366"/>
      <c r="BVN6" s="366"/>
      <c r="BVO6" s="366"/>
      <c r="BVP6" s="366"/>
      <c r="BVQ6" s="366"/>
      <c r="BVR6" s="366"/>
      <c r="BVS6" s="366"/>
      <c r="BVT6" s="366"/>
      <c r="BVU6" s="366"/>
      <c r="BVV6" s="366"/>
      <c r="BVW6" s="366"/>
      <c r="BVX6" s="366"/>
      <c r="BVY6" s="366"/>
      <c r="BVZ6" s="366"/>
      <c r="BWA6" s="366"/>
      <c r="BWB6" s="366"/>
      <c r="BWC6" s="366"/>
      <c r="BWD6" s="366"/>
      <c r="BWE6" s="366"/>
      <c r="BWF6" s="366"/>
      <c r="BWG6" s="366"/>
      <c r="BWH6" s="366"/>
      <c r="BWI6" s="366"/>
      <c r="BWJ6" s="366"/>
      <c r="BWK6" s="366"/>
      <c r="BWL6" s="366"/>
      <c r="BWM6" s="366"/>
      <c r="BWN6" s="366"/>
      <c r="BWO6" s="366"/>
      <c r="BWP6" s="366"/>
      <c r="BWQ6" s="366"/>
      <c r="BWR6" s="366"/>
      <c r="BWS6" s="366"/>
      <c r="BWT6" s="366"/>
      <c r="BWU6" s="366"/>
      <c r="BWV6" s="366"/>
      <c r="BWW6" s="366"/>
      <c r="BWX6" s="366"/>
      <c r="BWY6" s="366"/>
      <c r="BWZ6" s="366"/>
      <c r="BXA6" s="366"/>
      <c r="BXB6" s="366"/>
      <c r="BXC6" s="366"/>
      <c r="BXD6" s="366"/>
      <c r="BXE6" s="366"/>
      <c r="BXF6" s="366"/>
      <c r="BXG6" s="366"/>
      <c r="BXH6" s="366"/>
      <c r="BXI6" s="366"/>
      <c r="BXJ6" s="366"/>
      <c r="BXK6" s="366"/>
      <c r="BXL6" s="366"/>
      <c r="BXM6" s="366"/>
      <c r="BXN6" s="366"/>
      <c r="BXO6" s="366"/>
      <c r="BXP6" s="366"/>
      <c r="BXQ6" s="366"/>
      <c r="BXR6" s="366"/>
      <c r="BXS6" s="366"/>
      <c r="BXT6" s="366"/>
      <c r="BXU6" s="366"/>
      <c r="BXV6" s="366"/>
      <c r="BXW6" s="366"/>
      <c r="BXX6" s="366"/>
      <c r="BXY6" s="366"/>
      <c r="BXZ6" s="366"/>
      <c r="BYA6" s="366"/>
      <c r="BYB6" s="366"/>
      <c r="BYC6" s="366"/>
      <c r="BYD6" s="366"/>
      <c r="BYE6" s="366"/>
      <c r="BYF6" s="366"/>
      <c r="BYG6" s="366"/>
      <c r="BYH6" s="366"/>
      <c r="BYI6" s="366"/>
      <c r="BYJ6" s="366"/>
      <c r="BYK6" s="366"/>
      <c r="BYL6" s="366"/>
      <c r="BYM6" s="366"/>
      <c r="BYN6" s="366"/>
      <c r="BYO6" s="366"/>
      <c r="BYP6" s="366"/>
      <c r="BYQ6" s="366"/>
      <c r="BYR6" s="366"/>
      <c r="BYS6" s="366"/>
      <c r="BYT6" s="366"/>
      <c r="BYU6" s="366"/>
      <c r="BYV6" s="366"/>
      <c r="BYW6" s="366"/>
      <c r="BYX6" s="366"/>
      <c r="BYY6" s="366"/>
      <c r="BYZ6" s="366"/>
      <c r="BZA6" s="366"/>
      <c r="BZB6" s="366"/>
      <c r="BZC6" s="366"/>
      <c r="BZD6" s="366"/>
      <c r="BZE6" s="366"/>
      <c r="BZF6" s="366"/>
      <c r="BZG6" s="366"/>
      <c r="BZH6" s="366"/>
      <c r="BZI6" s="366"/>
      <c r="BZJ6" s="366"/>
      <c r="BZK6" s="366"/>
      <c r="BZL6" s="366"/>
      <c r="BZM6" s="366"/>
      <c r="BZN6" s="366"/>
      <c r="BZO6" s="366"/>
      <c r="BZP6" s="366"/>
      <c r="BZQ6" s="366"/>
      <c r="BZR6" s="366"/>
      <c r="BZS6" s="366"/>
      <c r="BZT6" s="366"/>
      <c r="BZU6" s="366"/>
      <c r="BZV6" s="366"/>
      <c r="BZW6" s="366"/>
      <c r="BZX6" s="366"/>
      <c r="BZY6" s="366"/>
      <c r="BZZ6" s="366"/>
      <c r="CAA6" s="366"/>
      <c r="CAB6" s="366"/>
      <c r="CAC6" s="366"/>
      <c r="CAD6" s="366"/>
      <c r="CAE6" s="366"/>
      <c r="CAF6" s="366"/>
      <c r="CAG6" s="366"/>
      <c r="CAH6" s="366"/>
      <c r="CAI6" s="366"/>
      <c r="CAJ6" s="366"/>
      <c r="CAK6" s="366"/>
      <c r="CAL6" s="366"/>
      <c r="CAM6" s="366"/>
      <c r="CAN6" s="366"/>
      <c r="CAO6" s="366"/>
      <c r="CAP6" s="366"/>
      <c r="CAQ6" s="366"/>
      <c r="CAR6" s="366"/>
      <c r="CAS6" s="366"/>
      <c r="CAT6" s="366"/>
      <c r="CAU6" s="366"/>
      <c r="CAV6" s="366"/>
      <c r="CAW6" s="366"/>
      <c r="CAX6" s="366"/>
      <c r="CAY6" s="366"/>
      <c r="CAZ6" s="366"/>
      <c r="CBA6" s="366"/>
      <c r="CBB6" s="366"/>
      <c r="CBC6" s="366"/>
      <c r="CBD6" s="366"/>
      <c r="CBE6" s="366"/>
      <c r="CBF6" s="366"/>
      <c r="CBG6" s="366"/>
      <c r="CBH6" s="366"/>
      <c r="CBI6" s="366"/>
      <c r="CBJ6" s="366"/>
      <c r="CBK6" s="366"/>
      <c r="CBL6" s="366"/>
      <c r="CBM6" s="366"/>
      <c r="CBN6" s="366"/>
      <c r="CBO6" s="366"/>
      <c r="CBP6" s="366"/>
      <c r="CBQ6" s="366"/>
      <c r="CBR6" s="366"/>
      <c r="CBS6" s="366"/>
      <c r="CBT6" s="366"/>
      <c r="CBU6" s="366"/>
      <c r="CBV6" s="366"/>
      <c r="CBW6" s="366"/>
      <c r="CBX6" s="366"/>
      <c r="CBY6" s="366"/>
      <c r="CBZ6" s="366"/>
      <c r="CCA6" s="366"/>
      <c r="CCB6" s="366"/>
      <c r="CCC6" s="366"/>
      <c r="CCD6" s="366"/>
      <c r="CCE6" s="366"/>
      <c r="CCF6" s="366"/>
      <c r="CCG6" s="366"/>
      <c r="CCH6" s="366"/>
      <c r="CCI6" s="366"/>
      <c r="CCJ6" s="366"/>
      <c r="CCK6" s="366"/>
      <c r="CCL6" s="366"/>
      <c r="CCM6" s="366"/>
      <c r="CCN6" s="366"/>
      <c r="CCO6" s="366"/>
      <c r="CCP6" s="366"/>
      <c r="CCQ6" s="366"/>
      <c r="CCR6" s="366"/>
      <c r="CCS6" s="366"/>
      <c r="CCT6" s="366"/>
      <c r="CCU6" s="366"/>
      <c r="CCV6" s="366"/>
      <c r="CCW6" s="366"/>
      <c r="CCX6" s="366"/>
      <c r="CCY6" s="366"/>
      <c r="CCZ6" s="366"/>
      <c r="CDA6" s="366"/>
      <c r="CDB6" s="366"/>
      <c r="CDC6" s="366"/>
      <c r="CDD6" s="366"/>
      <c r="CDE6" s="366"/>
      <c r="CDF6" s="366"/>
      <c r="CDG6" s="366"/>
      <c r="CDH6" s="366"/>
      <c r="CDI6" s="366"/>
      <c r="CDJ6" s="366"/>
      <c r="CDK6" s="366"/>
      <c r="CDL6" s="366"/>
      <c r="CDM6" s="366"/>
      <c r="CDN6" s="366"/>
      <c r="CDO6" s="366"/>
      <c r="CDP6" s="366"/>
      <c r="CDQ6" s="366"/>
      <c r="CDR6" s="366"/>
      <c r="CDS6" s="366"/>
      <c r="CDT6" s="366"/>
      <c r="CDU6" s="366"/>
      <c r="CDV6" s="366"/>
      <c r="CDW6" s="366"/>
      <c r="CDX6" s="366"/>
      <c r="CDY6" s="366"/>
      <c r="CDZ6" s="366"/>
      <c r="CEA6" s="366"/>
      <c r="CEB6" s="366"/>
      <c r="CEC6" s="366"/>
      <c r="CED6" s="366"/>
      <c r="CEE6" s="366"/>
      <c r="CEF6" s="366"/>
      <c r="CEG6" s="366"/>
      <c r="CEH6" s="366"/>
      <c r="CEI6" s="366"/>
      <c r="CEJ6" s="366"/>
      <c r="CEK6" s="366"/>
      <c r="CEL6" s="366"/>
      <c r="CEM6" s="366"/>
      <c r="CEN6" s="366"/>
      <c r="CEO6" s="366"/>
      <c r="CEP6" s="366"/>
      <c r="CEQ6" s="366"/>
      <c r="CER6" s="366"/>
      <c r="CES6" s="366"/>
      <c r="CET6" s="366"/>
      <c r="CEU6" s="366"/>
      <c r="CEV6" s="366"/>
      <c r="CEW6" s="366"/>
      <c r="CEX6" s="366"/>
      <c r="CEY6" s="366"/>
      <c r="CEZ6" s="366"/>
      <c r="CFA6" s="366"/>
      <c r="CFB6" s="366"/>
      <c r="CFC6" s="366"/>
      <c r="CFD6" s="366"/>
      <c r="CFE6" s="366"/>
      <c r="CFF6" s="366"/>
      <c r="CFG6" s="366"/>
      <c r="CFH6" s="366"/>
      <c r="CFI6" s="366"/>
      <c r="CFJ6" s="366"/>
      <c r="CFK6" s="366"/>
      <c r="CFL6" s="366"/>
      <c r="CFM6" s="366"/>
      <c r="CFN6" s="366"/>
      <c r="CFO6" s="366"/>
      <c r="CFP6" s="366"/>
      <c r="CFQ6" s="366"/>
      <c r="CFR6" s="366"/>
      <c r="CFS6" s="366"/>
      <c r="CFT6" s="366"/>
      <c r="CFU6" s="366"/>
      <c r="CFV6" s="366"/>
      <c r="CFW6" s="366"/>
      <c r="CFX6" s="366"/>
      <c r="CFY6" s="366"/>
      <c r="CFZ6" s="366"/>
      <c r="CGA6" s="366"/>
      <c r="CGB6" s="366"/>
      <c r="CGC6" s="366"/>
      <c r="CGD6" s="366"/>
      <c r="CGE6" s="366"/>
      <c r="CGF6" s="366"/>
      <c r="CGG6" s="366"/>
      <c r="CGH6" s="366"/>
      <c r="CGI6" s="366"/>
      <c r="CGJ6" s="366"/>
      <c r="CGK6" s="366"/>
      <c r="CGL6" s="366"/>
      <c r="CGM6" s="366"/>
      <c r="CGN6" s="366"/>
      <c r="CGO6" s="366"/>
      <c r="CGP6" s="366"/>
      <c r="CGQ6" s="366"/>
      <c r="CGR6" s="366"/>
      <c r="CGS6" s="366"/>
      <c r="CGT6" s="366"/>
      <c r="CGU6" s="366"/>
      <c r="CGV6" s="366"/>
      <c r="CGW6" s="366"/>
      <c r="CGX6" s="366"/>
      <c r="CGY6" s="366"/>
      <c r="CGZ6" s="366"/>
      <c r="CHA6" s="366"/>
      <c r="CHB6" s="366"/>
      <c r="CHC6" s="366"/>
      <c r="CHD6" s="366"/>
      <c r="CHE6" s="366"/>
      <c r="CHF6" s="366"/>
      <c r="CHG6" s="366"/>
      <c r="CHH6" s="366"/>
      <c r="CHI6" s="366"/>
      <c r="CHJ6" s="366"/>
      <c r="CHK6" s="366"/>
      <c r="CHL6" s="366"/>
      <c r="CHM6" s="366"/>
      <c r="CHN6" s="366"/>
      <c r="CHO6" s="366"/>
      <c r="CHP6" s="366"/>
      <c r="CHQ6" s="366"/>
      <c r="CHR6" s="366"/>
      <c r="CHS6" s="366"/>
      <c r="CHT6" s="366"/>
      <c r="CHU6" s="366"/>
      <c r="CHV6" s="366"/>
      <c r="CHW6" s="366"/>
      <c r="CHX6" s="366"/>
      <c r="CHY6" s="366"/>
      <c r="CHZ6" s="366"/>
      <c r="CIA6" s="366"/>
      <c r="CIB6" s="366"/>
      <c r="CIC6" s="366"/>
      <c r="CID6" s="366"/>
      <c r="CIE6" s="366"/>
      <c r="CIF6" s="366"/>
      <c r="CIG6" s="366"/>
      <c r="CIH6" s="366"/>
      <c r="CII6" s="366"/>
      <c r="CIJ6" s="366"/>
      <c r="CIK6" s="366"/>
      <c r="CIL6" s="366"/>
      <c r="CIM6" s="366"/>
      <c r="CIN6" s="366"/>
      <c r="CIO6" s="366"/>
      <c r="CIP6" s="366"/>
      <c r="CIQ6" s="366"/>
      <c r="CIR6" s="366"/>
      <c r="CIS6" s="366"/>
      <c r="CIT6" s="366"/>
      <c r="CIU6" s="366"/>
      <c r="CIV6" s="366"/>
      <c r="CIW6" s="366"/>
      <c r="CIX6" s="366"/>
      <c r="CIY6" s="366"/>
      <c r="CIZ6" s="366"/>
      <c r="CJA6" s="366"/>
      <c r="CJB6" s="366"/>
      <c r="CJC6" s="366"/>
      <c r="CJD6" s="366"/>
      <c r="CJE6" s="366"/>
      <c r="CJF6" s="366"/>
      <c r="CJG6" s="366"/>
      <c r="CJH6" s="366"/>
      <c r="CJI6" s="366"/>
      <c r="CJJ6" s="366"/>
      <c r="CJK6" s="366"/>
      <c r="CJL6" s="366"/>
      <c r="CJM6" s="366"/>
      <c r="CJN6" s="366"/>
      <c r="CJO6" s="366"/>
      <c r="CJP6" s="366"/>
      <c r="CJQ6" s="366"/>
      <c r="CJR6" s="366"/>
      <c r="CJS6" s="366"/>
      <c r="CJT6" s="366"/>
      <c r="CJU6" s="366"/>
      <c r="CJV6" s="366"/>
      <c r="CJW6" s="366"/>
      <c r="CJX6" s="366"/>
      <c r="CJY6" s="366"/>
      <c r="CJZ6" s="366"/>
      <c r="CKA6" s="366"/>
      <c r="CKB6" s="366"/>
      <c r="CKC6" s="366"/>
      <c r="CKD6" s="366"/>
      <c r="CKE6" s="366"/>
      <c r="CKF6" s="366"/>
      <c r="CKG6" s="366"/>
      <c r="CKH6" s="366"/>
      <c r="CKI6" s="366"/>
      <c r="CKJ6" s="366"/>
      <c r="CKK6" s="366"/>
      <c r="CKL6" s="366"/>
      <c r="CKM6" s="366"/>
      <c r="CKN6" s="366"/>
      <c r="CKO6" s="366"/>
      <c r="CKP6" s="366"/>
      <c r="CKQ6" s="366"/>
      <c r="CKR6" s="366"/>
      <c r="CKS6" s="366"/>
      <c r="CKT6" s="366"/>
      <c r="CKU6" s="366"/>
      <c r="CKV6" s="366"/>
      <c r="CKW6" s="366"/>
      <c r="CKX6" s="366"/>
      <c r="CKY6" s="366"/>
      <c r="CKZ6" s="366"/>
      <c r="CLA6" s="366"/>
      <c r="CLB6" s="366"/>
      <c r="CLC6" s="366"/>
      <c r="CLD6" s="366"/>
      <c r="CLE6" s="366"/>
      <c r="CLF6" s="366"/>
      <c r="CLG6" s="366"/>
      <c r="CLH6" s="366"/>
      <c r="CLI6" s="366"/>
      <c r="CLJ6" s="366"/>
      <c r="CLK6" s="366"/>
      <c r="CLL6" s="366"/>
      <c r="CLM6" s="366"/>
      <c r="CLN6" s="366"/>
      <c r="CLO6" s="366"/>
      <c r="CLP6" s="366"/>
      <c r="CLQ6" s="366"/>
      <c r="CLR6" s="366"/>
      <c r="CLS6" s="366"/>
      <c r="CLT6" s="366"/>
      <c r="CLU6" s="366"/>
      <c r="CLV6" s="366"/>
      <c r="CLW6" s="366"/>
      <c r="CLX6" s="366"/>
      <c r="CLY6" s="366"/>
      <c r="CLZ6" s="366"/>
      <c r="CMA6" s="366"/>
      <c r="CMB6" s="366"/>
      <c r="CMC6" s="366"/>
      <c r="CMD6" s="366"/>
      <c r="CME6" s="366"/>
      <c r="CMF6" s="366"/>
      <c r="CMG6" s="366"/>
      <c r="CMH6" s="366"/>
      <c r="CMI6" s="366"/>
      <c r="CMJ6" s="366"/>
      <c r="CMK6" s="366"/>
      <c r="CML6" s="366"/>
      <c r="CMM6" s="366"/>
      <c r="CMN6" s="366"/>
      <c r="CMO6" s="366"/>
      <c r="CMP6" s="366"/>
      <c r="CMQ6" s="366"/>
      <c r="CMR6" s="366"/>
      <c r="CMS6" s="366"/>
      <c r="CMT6" s="366"/>
      <c r="CMU6" s="366"/>
      <c r="CMV6" s="366"/>
      <c r="CMW6" s="366"/>
      <c r="CMX6" s="366"/>
      <c r="CMY6" s="366"/>
      <c r="CMZ6" s="366"/>
      <c r="CNA6" s="366"/>
      <c r="CNB6" s="366"/>
      <c r="CNC6" s="366"/>
      <c r="CND6" s="366"/>
      <c r="CNE6" s="366"/>
      <c r="CNF6" s="366"/>
      <c r="CNG6" s="366"/>
      <c r="CNH6" s="366"/>
      <c r="CNI6" s="366"/>
      <c r="CNJ6" s="366"/>
      <c r="CNK6" s="366"/>
      <c r="CNL6" s="366"/>
      <c r="CNM6" s="366"/>
      <c r="CNN6" s="366"/>
      <c r="CNO6" s="366"/>
      <c r="CNP6" s="366"/>
      <c r="CNQ6" s="366"/>
      <c r="CNR6" s="366"/>
      <c r="CNS6" s="366"/>
      <c r="CNT6" s="366"/>
      <c r="CNU6" s="366"/>
      <c r="CNV6" s="366"/>
      <c r="CNW6" s="366"/>
      <c r="CNX6" s="366"/>
      <c r="CNY6" s="366"/>
      <c r="CNZ6" s="366"/>
      <c r="COA6" s="366"/>
      <c r="COB6" s="366"/>
      <c r="COC6" s="366"/>
      <c r="COD6" s="366"/>
      <c r="COE6" s="366"/>
      <c r="COF6" s="366"/>
      <c r="COG6" s="366"/>
      <c r="COH6" s="366"/>
      <c r="COI6" s="366"/>
      <c r="COJ6" s="366"/>
      <c r="COK6" s="366"/>
      <c r="COL6" s="366"/>
      <c r="COM6" s="366"/>
      <c r="CON6" s="366"/>
      <c r="COO6" s="366"/>
      <c r="COP6" s="366"/>
      <c r="COQ6" s="366"/>
      <c r="COR6" s="366"/>
      <c r="COS6" s="366"/>
      <c r="COT6" s="366"/>
      <c r="COU6" s="366"/>
      <c r="COV6" s="366"/>
      <c r="COW6" s="366"/>
      <c r="COX6" s="366"/>
      <c r="COY6" s="366"/>
      <c r="COZ6" s="366"/>
      <c r="CPA6" s="366"/>
      <c r="CPB6" s="366"/>
      <c r="CPC6" s="366"/>
      <c r="CPD6" s="366"/>
      <c r="CPE6" s="366"/>
      <c r="CPF6" s="366"/>
      <c r="CPG6" s="366"/>
      <c r="CPH6" s="366"/>
      <c r="CPI6" s="366"/>
      <c r="CPJ6" s="366"/>
      <c r="CPK6" s="366"/>
      <c r="CPL6" s="366"/>
      <c r="CPM6" s="366"/>
      <c r="CPN6" s="366"/>
      <c r="CPO6" s="366"/>
      <c r="CPP6" s="366"/>
      <c r="CPQ6" s="366"/>
      <c r="CPR6" s="366"/>
      <c r="CPS6" s="366"/>
      <c r="CPT6" s="366"/>
      <c r="CPU6" s="366"/>
      <c r="CPV6" s="366"/>
      <c r="CPW6" s="366"/>
      <c r="CPX6" s="366"/>
      <c r="CPY6" s="366"/>
      <c r="CPZ6" s="366"/>
      <c r="CQA6" s="366"/>
      <c r="CQB6" s="366"/>
      <c r="CQC6" s="366"/>
      <c r="CQD6" s="366"/>
      <c r="CQE6" s="366"/>
      <c r="CQF6" s="366"/>
      <c r="CQG6" s="366"/>
      <c r="CQH6" s="366"/>
      <c r="CQI6" s="366"/>
      <c r="CQJ6" s="366"/>
      <c r="CQK6" s="366"/>
      <c r="CQL6" s="366"/>
      <c r="CQM6" s="366"/>
      <c r="CQN6" s="366"/>
      <c r="CQO6" s="366"/>
      <c r="CQP6" s="366"/>
      <c r="CQQ6" s="366"/>
      <c r="CQR6" s="366"/>
      <c r="CQS6" s="366"/>
      <c r="CQT6" s="366"/>
      <c r="CQU6" s="366"/>
      <c r="CQV6" s="366"/>
      <c r="CQW6" s="366"/>
      <c r="CQX6" s="366"/>
      <c r="CQY6" s="366"/>
      <c r="CQZ6" s="366"/>
      <c r="CRA6" s="366"/>
      <c r="CRB6" s="366"/>
      <c r="CRC6" s="366"/>
      <c r="CRD6" s="366"/>
      <c r="CRE6" s="366"/>
      <c r="CRF6" s="366"/>
      <c r="CRG6" s="366"/>
      <c r="CRH6" s="366"/>
      <c r="CRI6" s="366"/>
      <c r="CRJ6" s="366"/>
      <c r="CRK6" s="366"/>
      <c r="CRL6" s="366"/>
      <c r="CRM6" s="366"/>
      <c r="CRN6" s="366"/>
      <c r="CRO6" s="366"/>
      <c r="CRP6" s="366"/>
      <c r="CRQ6" s="366"/>
      <c r="CRR6" s="366"/>
      <c r="CRS6" s="366"/>
      <c r="CRT6" s="366"/>
      <c r="CRU6" s="366"/>
      <c r="CRV6" s="366"/>
      <c r="CRW6" s="366"/>
      <c r="CRX6" s="366"/>
      <c r="CRY6" s="366"/>
      <c r="CRZ6" s="366"/>
      <c r="CSA6" s="366"/>
      <c r="CSB6" s="366"/>
      <c r="CSC6" s="366"/>
      <c r="CSD6" s="366"/>
      <c r="CSE6" s="366"/>
      <c r="CSF6" s="366"/>
      <c r="CSG6" s="366"/>
      <c r="CSH6" s="366"/>
      <c r="CSI6" s="366"/>
      <c r="CSJ6" s="366"/>
      <c r="CSK6" s="366"/>
      <c r="CSL6" s="366"/>
      <c r="CSM6" s="366"/>
      <c r="CSN6" s="366"/>
      <c r="CSO6" s="366"/>
      <c r="CSP6" s="366"/>
      <c r="CSQ6" s="366"/>
      <c r="CSR6" s="366"/>
      <c r="CSS6" s="366"/>
      <c r="CST6" s="366"/>
      <c r="CSU6" s="366"/>
      <c r="CSV6" s="366"/>
      <c r="CSW6" s="366"/>
      <c r="CSX6" s="366"/>
      <c r="CSY6" s="366"/>
      <c r="CSZ6" s="366"/>
      <c r="CTA6" s="366"/>
      <c r="CTB6" s="366"/>
      <c r="CTC6" s="366"/>
      <c r="CTD6" s="366"/>
      <c r="CTE6" s="366"/>
      <c r="CTF6" s="366"/>
      <c r="CTG6" s="366"/>
      <c r="CTH6" s="366"/>
      <c r="CTI6" s="366"/>
      <c r="CTJ6" s="366"/>
      <c r="CTK6" s="366"/>
      <c r="CTL6" s="366"/>
      <c r="CTM6" s="366"/>
      <c r="CTN6" s="366"/>
      <c r="CTO6" s="366"/>
      <c r="CTP6" s="366"/>
      <c r="CTQ6" s="366"/>
      <c r="CTR6" s="366"/>
      <c r="CTS6" s="366"/>
      <c r="CTT6" s="366"/>
      <c r="CTU6" s="366"/>
      <c r="CTV6" s="366"/>
      <c r="CTW6" s="366"/>
      <c r="CTX6" s="366"/>
      <c r="CTY6" s="366"/>
      <c r="CTZ6" s="366"/>
      <c r="CUA6" s="366"/>
      <c r="CUB6" s="366"/>
      <c r="CUC6" s="366"/>
      <c r="CUD6" s="366"/>
      <c r="CUE6" s="366"/>
      <c r="CUF6" s="366"/>
      <c r="CUG6" s="366"/>
      <c r="CUH6" s="366"/>
      <c r="CUI6" s="366"/>
      <c r="CUJ6" s="366"/>
      <c r="CUK6" s="366"/>
      <c r="CUL6" s="366"/>
      <c r="CUM6" s="366"/>
      <c r="CUN6" s="366"/>
      <c r="CUO6" s="366"/>
      <c r="CUP6" s="366"/>
      <c r="CUQ6" s="366"/>
      <c r="CUR6" s="366"/>
      <c r="CUS6" s="366"/>
      <c r="CUT6" s="366"/>
      <c r="CUU6" s="366"/>
      <c r="CUV6" s="366"/>
      <c r="CUW6" s="366"/>
      <c r="CUX6" s="366"/>
      <c r="CUY6" s="366"/>
      <c r="CUZ6" s="366"/>
      <c r="CVA6" s="366"/>
      <c r="CVB6" s="366"/>
      <c r="CVC6" s="366"/>
      <c r="CVD6" s="366"/>
      <c r="CVE6" s="366"/>
      <c r="CVF6" s="366"/>
      <c r="CVG6" s="366"/>
      <c r="CVH6" s="366"/>
      <c r="CVI6" s="366"/>
      <c r="CVJ6" s="366"/>
      <c r="CVK6" s="366"/>
      <c r="CVL6" s="366"/>
      <c r="CVM6" s="366"/>
      <c r="CVN6" s="366"/>
      <c r="CVO6" s="366"/>
      <c r="CVP6" s="366"/>
      <c r="CVQ6" s="366"/>
      <c r="CVR6" s="366"/>
      <c r="CVS6" s="366"/>
      <c r="CVT6" s="366"/>
      <c r="CVU6" s="366"/>
      <c r="CVV6" s="366"/>
      <c r="CVW6" s="366"/>
      <c r="CVX6" s="366"/>
      <c r="CVY6" s="366"/>
      <c r="CVZ6" s="366"/>
      <c r="CWA6" s="366"/>
      <c r="CWB6" s="366"/>
      <c r="CWC6" s="366"/>
      <c r="CWD6" s="366"/>
      <c r="CWE6" s="366"/>
      <c r="CWF6" s="366"/>
      <c r="CWG6" s="366"/>
      <c r="CWH6" s="366"/>
      <c r="CWI6" s="366"/>
      <c r="CWJ6" s="366"/>
      <c r="CWK6" s="366"/>
      <c r="CWL6" s="366"/>
      <c r="CWM6" s="366"/>
      <c r="CWN6" s="366"/>
      <c r="CWO6" s="366"/>
      <c r="CWP6" s="366"/>
      <c r="CWQ6" s="366"/>
      <c r="CWR6" s="366"/>
      <c r="CWS6" s="366"/>
      <c r="CWT6" s="366"/>
      <c r="CWU6" s="366"/>
      <c r="CWV6" s="366"/>
      <c r="CWW6" s="366"/>
      <c r="CWX6" s="366"/>
      <c r="CWY6" s="366"/>
      <c r="CWZ6" s="366"/>
      <c r="CXA6" s="366"/>
      <c r="CXB6" s="366"/>
      <c r="CXC6" s="366"/>
      <c r="CXD6" s="366"/>
      <c r="CXE6" s="366"/>
      <c r="CXF6" s="366"/>
      <c r="CXG6" s="366"/>
      <c r="CXH6" s="366"/>
      <c r="CXI6" s="366"/>
      <c r="CXJ6" s="366"/>
      <c r="CXK6" s="366"/>
      <c r="CXL6" s="366"/>
      <c r="CXM6" s="366"/>
      <c r="CXN6" s="366"/>
      <c r="CXO6" s="366"/>
      <c r="CXP6" s="366"/>
      <c r="CXQ6" s="366"/>
      <c r="CXR6" s="366"/>
      <c r="CXS6" s="366"/>
      <c r="CXT6" s="366"/>
      <c r="CXU6" s="366"/>
      <c r="CXV6" s="366"/>
      <c r="CXW6" s="366"/>
      <c r="CXX6" s="366"/>
      <c r="CXY6" s="366"/>
      <c r="CXZ6" s="366"/>
      <c r="CYA6" s="366"/>
      <c r="CYB6" s="366"/>
      <c r="CYC6" s="366"/>
      <c r="CYD6" s="366"/>
      <c r="CYE6" s="366"/>
      <c r="CYF6" s="366"/>
      <c r="CYG6" s="366"/>
      <c r="CYH6" s="366"/>
      <c r="CYI6" s="366"/>
      <c r="CYJ6" s="366"/>
      <c r="CYK6" s="366"/>
      <c r="CYL6" s="366"/>
      <c r="CYM6" s="366"/>
      <c r="CYN6" s="366"/>
      <c r="CYO6" s="366"/>
      <c r="CYP6" s="366"/>
      <c r="CYQ6" s="366"/>
      <c r="CYR6" s="366"/>
      <c r="CYS6" s="366"/>
      <c r="CYT6" s="366"/>
      <c r="CYU6" s="366"/>
      <c r="CYV6" s="366"/>
      <c r="CYW6" s="366"/>
      <c r="CYX6" s="366"/>
      <c r="CYY6" s="366"/>
      <c r="CYZ6" s="366"/>
      <c r="CZA6" s="366"/>
      <c r="CZB6" s="366"/>
      <c r="CZC6" s="366"/>
      <c r="CZD6" s="366"/>
      <c r="CZE6" s="366"/>
      <c r="CZF6" s="366"/>
      <c r="CZG6" s="366"/>
      <c r="CZH6" s="366"/>
      <c r="CZI6" s="366"/>
      <c r="CZJ6" s="366"/>
      <c r="CZK6" s="366"/>
      <c r="CZL6" s="366"/>
      <c r="CZM6" s="366"/>
      <c r="CZN6" s="366"/>
      <c r="CZO6" s="366"/>
      <c r="CZP6" s="366"/>
      <c r="CZQ6" s="366"/>
      <c r="CZR6" s="366"/>
      <c r="CZS6" s="366"/>
      <c r="CZT6" s="366"/>
      <c r="CZU6" s="366"/>
      <c r="CZV6" s="366"/>
      <c r="CZW6" s="366"/>
      <c r="CZX6" s="366"/>
      <c r="CZY6" s="366"/>
      <c r="CZZ6" s="366"/>
      <c r="DAA6" s="366"/>
      <c r="DAB6" s="366"/>
      <c r="DAC6" s="366"/>
      <c r="DAD6" s="366"/>
      <c r="DAE6" s="366"/>
      <c r="DAF6" s="366"/>
      <c r="DAG6" s="366"/>
      <c r="DAH6" s="366"/>
      <c r="DAI6" s="366"/>
      <c r="DAJ6" s="366"/>
      <c r="DAK6" s="366"/>
      <c r="DAL6" s="366"/>
      <c r="DAM6" s="366"/>
      <c r="DAN6" s="366"/>
      <c r="DAO6" s="366"/>
      <c r="DAP6" s="366"/>
      <c r="DAQ6" s="366"/>
      <c r="DAR6" s="366"/>
      <c r="DAS6" s="366"/>
      <c r="DAT6" s="366"/>
      <c r="DAU6" s="366"/>
      <c r="DAV6" s="366"/>
      <c r="DAW6" s="366"/>
      <c r="DAX6" s="366"/>
      <c r="DAY6" s="366"/>
      <c r="DAZ6" s="366"/>
      <c r="DBA6" s="366"/>
      <c r="DBB6" s="366"/>
      <c r="DBC6" s="366"/>
      <c r="DBD6" s="366"/>
      <c r="DBE6" s="366"/>
      <c r="DBF6" s="366"/>
      <c r="DBG6" s="366"/>
      <c r="DBH6" s="366"/>
      <c r="DBI6" s="366"/>
      <c r="DBJ6" s="366"/>
      <c r="DBK6" s="366"/>
      <c r="DBL6" s="366"/>
      <c r="DBM6" s="366"/>
      <c r="DBN6" s="366"/>
      <c r="DBO6" s="366"/>
      <c r="DBP6" s="366"/>
      <c r="DBQ6" s="366"/>
      <c r="DBR6" s="366"/>
      <c r="DBS6" s="366"/>
      <c r="DBT6" s="366"/>
      <c r="DBU6" s="366"/>
      <c r="DBV6" s="366"/>
      <c r="DBW6" s="366"/>
      <c r="DBX6" s="366"/>
      <c r="DBY6" s="366"/>
      <c r="DBZ6" s="366"/>
      <c r="DCA6" s="366"/>
      <c r="DCB6" s="366"/>
      <c r="DCC6" s="366"/>
      <c r="DCD6" s="366"/>
      <c r="DCE6" s="366"/>
      <c r="DCF6" s="366"/>
      <c r="DCG6" s="366"/>
      <c r="DCH6" s="366"/>
      <c r="DCI6" s="366"/>
      <c r="DCJ6" s="366"/>
      <c r="DCK6" s="366"/>
      <c r="DCL6" s="366"/>
      <c r="DCM6" s="366"/>
      <c r="DCN6" s="366"/>
      <c r="DCO6" s="366"/>
      <c r="DCP6" s="366"/>
      <c r="DCQ6" s="366"/>
      <c r="DCR6" s="366"/>
      <c r="DCS6" s="366"/>
      <c r="DCT6" s="366"/>
      <c r="DCU6" s="366"/>
      <c r="DCV6" s="366"/>
      <c r="DCW6" s="366"/>
      <c r="DCX6" s="366"/>
      <c r="DCY6" s="366"/>
      <c r="DCZ6" s="366"/>
      <c r="DDA6" s="366"/>
      <c r="DDB6" s="366"/>
      <c r="DDC6" s="366"/>
      <c r="DDD6" s="366"/>
      <c r="DDE6" s="366"/>
      <c r="DDF6" s="366"/>
      <c r="DDG6" s="366"/>
      <c r="DDH6" s="366"/>
      <c r="DDI6" s="366"/>
      <c r="DDJ6" s="366"/>
      <c r="DDK6" s="366"/>
      <c r="DDL6" s="366"/>
      <c r="DDM6" s="366"/>
      <c r="DDN6" s="366"/>
      <c r="DDO6" s="366"/>
      <c r="DDP6" s="366"/>
      <c r="DDQ6" s="366"/>
      <c r="DDR6" s="366"/>
      <c r="DDS6" s="366"/>
      <c r="DDT6" s="366"/>
      <c r="DDU6" s="366"/>
      <c r="DDV6" s="366"/>
      <c r="DDW6" s="366"/>
      <c r="DDX6" s="366"/>
      <c r="DDY6" s="366"/>
      <c r="DDZ6" s="366"/>
      <c r="DEA6" s="366"/>
      <c r="DEB6" s="366"/>
      <c r="DEC6" s="366"/>
      <c r="DED6" s="366"/>
      <c r="DEE6" s="366"/>
      <c r="DEF6" s="366"/>
      <c r="DEG6" s="366"/>
      <c r="DEH6" s="366"/>
      <c r="DEI6" s="366"/>
      <c r="DEJ6" s="366"/>
      <c r="DEK6" s="366"/>
      <c r="DEL6" s="366"/>
      <c r="DEM6" s="366"/>
      <c r="DEN6" s="366"/>
      <c r="DEO6" s="366"/>
      <c r="DEP6" s="366"/>
      <c r="DEQ6" s="366"/>
      <c r="DER6" s="366"/>
      <c r="DES6" s="366"/>
      <c r="DET6" s="366"/>
      <c r="DEU6" s="366"/>
      <c r="DEV6" s="366"/>
      <c r="DEW6" s="366"/>
      <c r="DEX6" s="366"/>
      <c r="DEY6" s="366"/>
      <c r="DEZ6" s="366"/>
      <c r="DFA6" s="366"/>
      <c r="DFB6" s="366"/>
      <c r="DFC6" s="366"/>
      <c r="DFD6" s="366"/>
      <c r="DFE6" s="366"/>
      <c r="DFF6" s="366"/>
      <c r="DFG6" s="366"/>
      <c r="DFH6" s="366"/>
      <c r="DFI6" s="366"/>
      <c r="DFJ6" s="366"/>
      <c r="DFK6" s="366"/>
      <c r="DFL6" s="366"/>
      <c r="DFM6" s="366"/>
      <c r="DFN6" s="366"/>
      <c r="DFO6" s="366"/>
      <c r="DFP6" s="366"/>
      <c r="DFQ6" s="366"/>
      <c r="DFR6" s="366"/>
      <c r="DFS6" s="366"/>
      <c r="DFT6" s="366"/>
      <c r="DFU6" s="366"/>
      <c r="DFV6" s="366"/>
      <c r="DFW6" s="366"/>
      <c r="DFX6" s="366"/>
      <c r="DFY6" s="366"/>
      <c r="DFZ6" s="366"/>
      <c r="DGA6" s="366"/>
      <c r="DGB6" s="366"/>
      <c r="DGC6" s="366"/>
      <c r="DGD6" s="366"/>
      <c r="DGE6" s="366"/>
      <c r="DGF6" s="366"/>
      <c r="DGG6" s="366"/>
      <c r="DGH6" s="366"/>
      <c r="DGI6" s="366"/>
      <c r="DGJ6" s="366"/>
      <c r="DGK6" s="366"/>
      <c r="DGL6" s="366"/>
      <c r="DGM6" s="366"/>
      <c r="DGN6" s="366"/>
      <c r="DGO6" s="366"/>
      <c r="DGP6" s="366"/>
      <c r="DGQ6" s="366"/>
      <c r="DGR6" s="366"/>
      <c r="DGS6" s="366"/>
      <c r="DGT6" s="366"/>
      <c r="DGU6" s="366"/>
      <c r="DGV6" s="366"/>
      <c r="DGW6" s="366"/>
      <c r="DGX6" s="366"/>
      <c r="DGY6" s="366"/>
      <c r="DGZ6" s="366"/>
      <c r="DHA6" s="366"/>
      <c r="DHB6" s="366"/>
      <c r="DHC6" s="366"/>
      <c r="DHD6" s="366"/>
      <c r="DHE6" s="366"/>
      <c r="DHF6" s="366"/>
      <c r="DHG6" s="366"/>
      <c r="DHH6" s="366"/>
      <c r="DHI6" s="366"/>
      <c r="DHJ6" s="366"/>
      <c r="DHK6" s="366"/>
      <c r="DHL6" s="366"/>
      <c r="DHM6" s="366"/>
      <c r="DHN6" s="366"/>
      <c r="DHO6" s="366"/>
      <c r="DHP6" s="366"/>
      <c r="DHQ6" s="366"/>
      <c r="DHR6" s="366"/>
      <c r="DHS6" s="366"/>
      <c r="DHT6" s="366"/>
      <c r="DHU6" s="366"/>
      <c r="DHV6" s="366"/>
      <c r="DHW6" s="366"/>
      <c r="DHX6" s="366"/>
      <c r="DHY6" s="366"/>
      <c r="DHZ6" s="366"/>
      <c r="DIA6" s="366"/>
      <c r="DIB6" s="366"/>
      <c r="DIC6" s="366"/>
      <c r="DID6" s="366"/>
      <c r="DIE6" s="366"/>
      <c r="DIF6" s="366"/>
      <c r="DIG6" s="366"/>
      <c r="DIH6" s="366"/>
      <c r="DII6" s="366"/>
      <c r="DIJ6" s="366"/>
      <c r="DIK6" s="366"/>
      <c r="DIL6" s="366"/>
      <c r="DIM6" s="366"/>
      <c r="DIN6" s="366"/>
      <c r="DIO6" s="366"/>
      <c r="DIP6" s="366"/>
      <c r="DIQ6" s="366"/>
      <c r="DIR6" s="366"/>
      <c r="DIS6" s="366"/>
      <c r="DIT6" s="366"/>
      <c r="DIU6" s="366"/>
      <c r="DIV6" s="366"/>
      <c r="DIW6" s="366"/>
      <c r="DIX6" s="366"/>
      <c r="DIY6" s="366"/>
      <c r="DIZ6" s="366"/>
      <c r="DJA6" s="366"/>
      <c r="DJB6" s="366"/>
      <c r="DJC6" s="366"/>
      <c r="DJD6" s="366"/>
      <c r="DJE6" s="366"/>
      <c r="DJF6" s="366"/>
      <c r="DJG6" s="366"/>
      <c r="DJH6" s="366"/>
      <c r="DJI6" s="366"/>
      <c r="DJJ6" s="366"/>
      <c r="DJK6" s="366"/>
      <c r="DJL6" s="366"/>
      <c r="DJM6" s="366"/>
      <c r="DJN6" s="366"/>
      <c r="DJO6" s="366"/>
      <c r="DJP6" s="366"/>
      <c r="DJQ6" s="366"/>
      <c r="DJR6" s="366"/>
      <c r="DJS6" s="366"/>
      <c r="DJT6" s="366"/>
      <c r="DJU6" s="366"/>
      <c r="DJV6" s="366"/>
      <c r="DJW6" s="366"/>
      <c r="DJX6" s="366"/>
      <c r="DJY6" s="366"/>
      <c r="DJZ6" s="366"/>
      <c r="DKA6" s="366"/>
      <c r="DKB6" s="366"/>
      <c r="DKC6" s="366"/>
      <c r="DKD6" s="366"/>
      <c r="DKE6" s="366"/>
      <c r="DKF6" s="366"/>
      <c r="DKG6" s="366"/>
      <c r="DKH6" s="366"/>
      <c r="DKI6" s="366"/>
      <c r="DKJ6" s="366"/>
      <c r="DKK6" s="366"/>
      <c r="DKL6" s="366"/>
      <c r="DKM6" s="366"/>
      <c r="DKN6" s="366"/>
      <c r="DKO6" s="366"/>
      <c r="DKP6" s="366"/>
      <c r="DKQ6" s="366"/>
      <c r="DKR6" s="366"/>
      <c r="DKS6" s="366"/>
      <c r="DKT6" s="366"/>
      <c r="DKU6" s="366"/>
      <c r="DKV6" s="366"/>
      <c r="DKW6" s="366"/>
      <c r="DKX6" s="366"/>
      <c r="DKY6" s="366"/>
      <c r="DKZ6" s="366"/>
      <c r="DLA6" s="366"/>
      <c r="DLB6" s="366"/>
      <c r="DLC6" s="366"/>
      <c r="DLD6" s="366"/>
      <c r="DLE6" s="366"/>
      <c r="DLF6" s="366"/>
      <c r="DLG6" s="366"/>
      <c r="DLH6" s="366"/>
      <c r="DLI6" s="366"/>
      <c r="DLJ6" s="366"/>
      <c r="DLK6" s="366"/>
      <c r="DLL6" s="366"/>
      <c r="DLM6" s="366"/>
      <c r="DLN6" s="366"/>
      <c r="DLO6" s="366"/>
      <c r="DLP6" s="366"/>
      <c r="DLQ6" s="366"/>
      <c r="DLR6" s="366"/>
      <c r="DLS6" s="366"/>
      <c r="DLT6" s="366"/>
      <c r="DLU6" s="366"/>
      <c r="DLV6" s="366"/>
      <c r="DLW6" s="366"/>
      <c r="DLX6" s="366"/>
      <c r="DLY6" s="366"/>
      <c r="DLZ6" s="366"/>
      <c r="DMA6" s="366"/>
      <c r="DMB6" s="366"/>
      <c r="DMC6" s="366"/>
      <c r="DMD6" s="366"/>
      <c r="DME6" s="366"/>
      <c r="DMF6" s="366"/>
      <c r="DMG6" s="366"/>
      <c r="DMH6" s="366"/>
      <c r="DMI6" s="366"/>
      <c r="DMJ6" s="366"/>
      <c r="DMK6" s="366"/>
      <c r="DML6" s="366"/>
      <c r="DMM6" s="366"/>
      <c r="DMN6" s="366"/>
      <c r="DMO6" s="366"/>
      <c r="DMP6" s="366"/>
      <c r="DMQ6" s="366"/>
      <c r="DMR6" s="366"/>
      <c r="DMS6" s="366"/>
      <c r="DMT6" s="366"/>
      <c r="DMU6" s="366"/>
      <c r="DMV6" s="366"/>
      <c r="DMW6" s="366"/>
      <c r="DMX6" s="366"/>
      <c r="DMY6" s="366"/>
      <c r="DMZ6" s="366"/>
      <c r="DNA6" s="366"/>
      <c r="DNB6" s="366"/>
      <c r="DNC6" s="366"/>
      <c r="DND6" s="366"/>
      <c r="DNE6" s="366"/>
      <c r="DNF6" s="366"/>
      <c r="DNG6" s="366"/>
      <c r="DNH6" s="366"/>
      <c r="DNI6" s="366"/>
      <c r="DNJ6" s="366"/>
      <c r="DNK6" s="366"/>
      <c r="DNL6" s="366"/>
      <c r="DNM6" s="366"/>
      <c r="DNN6" s="366"/>
      <c r="DNO6" s="366"/>
      <c r="DNP6" s="366"/>
      <c r="DNQ6" s="366"/>
      <c r="DNR6" s="366"/>
      <c r="DNS6" s="366"/>
      <c r="DNT6" s="366"/>
      <c r="DNU6" s="366"/>
      <c r="DNV6" s="366"/>
      <c r="DNW6" s="366"/>
      <c r="DNX6" s="366"/>
      <c r="DNY6" s="366"/>
      <c r="DNZ6" s="366"/>
      <c r="DOA6" s="366"/>
      <c r="DOB6" s="366"/>
      <c r="DOC6" s="366"/>
      <c r="DOD6" s="366"/>
      <c r="DOE6" s="366"/>
      <c r="DOF6" s="366"/>
      <c r="DOG6" s="366"/>
      <c r="DOH6" s="366"/>
      <c r="DOI6" s="366"/>
      <c r="DOJ6" s="366"/>
      <c r="DOK6" s="366"/>
      <c r="DOL6" s="366"/>
      <c r="DOM6" s="366"/>
      <c r="DON6" s="366"/>
      <c r="DOO6" s="366"/>
      <c r="DOP6" s="366"/>
      <c r="DOQ6" s="366"/>
      <c r="DOR6" s="366"/>
      <c r="DOS6" s="366"/>
      <c r="DOT6" s="366"/>
      <c r="DOU6" s="366"/>
      <c r="DOV6" s="366"/>
      <c r="DOW6" s="366"/>
      <c r="DOX6" s="366"/>
      <c r="DOY6" s="366"/>
      <c r="DOZ6" s="366"/>
      <c r="DPA6" s="366"/>
      <c r="DPB6" s="366"/>
      <c r="DPC6" s="366"/>
      <c r="DPD6" s="366"/>
      <c r="DPE6" s="366"/>
      <c r="DPF6" s="366"/>
      <c r="DPG6" s="366"/>
      <c r="DPH6" s="366"/>
      <c r="DPI6" s="366"/>
      <c r="DPJ6" s="366"/>
      <c r="DPK6" s="366"/>
      <c r="DPL6" s="366"/>
      <c r="DPM6" s="366"/>
      <c r="DPN6" s="366"/>
      <c r="DPO6" s="366"/>
      <c r="DPP6" s="366"/>
      <c r="DPQ6" s="366"/>
      <c r="DPR6" s="366"/>
      <c r="DPS6" s="366"/>
      <c r="DPT6" s="366"/>
      <c r="DPU6" s="366"/>
      <c r="DPV6" s="366"/>
      <c r="DPW6" s="366"/>
      <c r="DPX6" s="366"/>
      <c r="DPY6" s="366"/>
      <c r="DPZ6" s="366"/>
      <c r="DQA6" s="366"/>
      <c r="DQB6" s="366"/>
      <c r="DQC6" s="366"/>
      <c r="DQD6" s="366"/>
      <c r="DQE6" s="366"/>
      <c r="DQF6" s="366"/>
      <c r="DQG6" s="366"/>
      <c r="DQH6" s="366"/>
      <c r="DQI6" s="366"/>
      <c r="DQJ6" s="366"/>
      <c r="DQK6" s="366"/>
      <c r="DQL6" s="366"/>
      <c r="DQM6" s="366"/>
      <c r="DQN6" s="366"/>
      <c r="DQO6" s="366"/>
      <c r="DQP6" s="366"/>
      <c r="DQQ6" s="366"/>
      <c r="DQR6" s="366"/>
      <c r="DQS6" s="366"/>
      <c r="DQT6" s="366"/>
      <c r="DQU6" s="366"/>
      <c r="DQV6" s="366"/>
      <c r="DQW6" s="366"/>
      <c r="DQX6" s="366"/>
      <c r="DQY6" s="366"/>
      <c r="DQZ6" s="366"/>
      <c r="DRA6" s="366"/>
      <c r="DRB6" s="366"/>
      <c r="DRC6" s="366"/>
      <c r="DRD6" s="366"/>
      <c r="DRE6" s="366"/>
      <c r="DRF6" s="366"/>
      <c r="DRG6" s="366"/>
      <c r="DRH6" s="366"/>
      <c r="DRI6" s="366"/>
      <c r="DRJ6" s="366"/>
      <c r="DRK6" s="366"/>
      <c r="DRL6" s="366"/>
      <c r="DRM6" s="366"/>
      <c r="DRN6" s="366"/>
      <c r="DRO6" s="366"/>
      <c r="DRP6" s="366"/>
      <c r="DRQ6" s="366"/>
      <c r="DRR6" s="366"/>
      <c r="DRS6" s="366"/>
      <c r="DRT6" s="366"/>
      <c r="DRU6" s="366"/>
      <c r="DRV6" s="366"/>
      <c r="DRW6" s="366"/>
      <c r="DRX6" s="366"/>
      <c r="DRY6" s="366"/>
      <c r="DRZ6" s="366"/>
      <c r="DSA6" s="366"/>
      <c r="DSB6" s="366"/>
      <c r="DSC6" s="366"/>
      <c r="DSD6" s="366"/>
      <c r="DSE6" s="366"/>
      <c r="DSF6" s="366"/>
      <c r="DSG6" s="366"/>
      <c r="DSH6" s="366"/>
      <c r="DSI6" s="366"/>
      <c r="DSJ6" s="366"/>
      <c r="DSK6" s="366"/>
      <c r="DSL6" s="366"/>
      <c r="DSM6" s="366"/>
      <c r="DSN6" s="366"/>
      <c r="DSO6" s="366"/>
      <c r="DSP6" s="366"/>
      <c r="DSQ6" s="366"/>
      <c r="DSR6" s="366"/>
      <c r="DSS6" s="366"/>
      <c r="DST6" s="366"/>
      <c r="DSU6" s="366"/>
      <c r="DSV6" s="366"/>
      <c r="DSW6" s="366"/>
      <c r="DSX6" s="366"/>
      <c r="DSY6" s="366"/>
      <c r="DSZ6" s="366"/>
      <c r="DTA6" s="366"/>
      <c r="DTB6" s="366"/>
      <c r="DTC6" s="366"/>
      <c r="DTD6" s="366"/>
      <c r="DTE6" s="366"/>
      <c r="DTF6" s="366"/>
      <c r="DTG6" s="366"/>
      <c r="DTH6" s="366"/>
      <c r="DTI6" s="366"/>
      <c r="DTJ6" s="366"/>
      <c r="DTK6" s="366"/>
      <c r="DTL6" s="366"/>
      <c r="DTM6" s="366"/>
      <c r="DTN6" s="366"/>
      <c r="DTO6" s="366"/>
      <c r="DTP6" s="366"/>
      <c r="DTQ6" s="366"/>
      <c r="DTR6" s="366"/>
      <c r="DTS6" s="366"/>
      <c r="DTT6" s="366"/>
      <c r="DTU6" s="366"/>
      <c r="DTV6" s="366"/>
      <c r="DTW6" s="366"/>
      <c r="DTX6" s="366"/>
      <c r="DTY6" s="366"/>
      <c r="DTZ6" s="366"/>
      <c r="DUA6" s="366"/>
      <c r="DUB6" s="366"/>
      <c r="DUC6" s="366"/>
      <c r="DUD6" s="366"/>
      <c r="DUE6" s="366"/>
      <c r="DUF6" s="366"/>
      <c r="DUG6" s="366"/>
      <c r="DUH6" s="366"/>
      <c r="DUI6" s="366"/>
      <c r="DUJ6" s="366"/>
      <c r="DUK6" s="366"/>
      <c r="DUL6" s="366"/>
      <c r="DUM6" s="366"/>
      <c r="DUN6" s="366"/>
      <c r="DUO6" s="366"/>
      <c r="DUP6" s="366"/>
      <c r="DUQ6" s="366"/>
      <c r="DUR6" s="366"/>
      <c r="DUS6" s="366"/>
      <c r="DUT6" s="366"/>
      <c r="DUU6" s="366"/>
      <c r="DUV6" s="366"/>
      <c r="DUW6" s="366"/>
      <c r="DUX6" s="366"/>
      <c r="DUY6" s="366"/>
      <c r="DUZ6" s="366"/>
      <c r="DVA6" s="366"/>
      <c r="DVB6" s="366"/>
      <c r="DVC6" s="366"/>
      <c r="DVD6" s="366"/>
      <c r="DVE6" s="366"/>
      <c r="DVF6" s="366"/>
      <c r="DVG6" s="366"/>
      <c r="DVH6" s="366"/>
      <c r="DVI6" s="366"/>
      <c r="DVJ6" s="366"/>
      <c r="DVK6" s="366"/>
      <c r="DVL6" s="366"/>
      <c r="DVM6" s="366"/>
      <c r="DVN6" s="366"/>
      <c r="DVO6" s="366"/>
      <c r="DVP6" s="366"/>
      <c r="DVQ6" s="366"/>
      <c r="DVR6" s="366"/>
      <c r="DVS6" s="366"/>
      <c r="DVT6" s="366"/>
      <c r="DVU6" s="366"/>
      <c r="DVV6" s="366"/>
      <c r="DVW6" s="366"/>
      <c r="DVX6" s="366"/>
      <c r="DVY6" s="366"/>
      <c r="DVZ6" s="366"/>
      <c r="DWA6" s="366"/>
      <c r="DWB6" s="366"/>
      <c r="DWC6" s="366"/>
      <c r="DWD6" s="366"/>
      <c r="DWE6" s="366"/>
      <c r="DWF6" s="366"/>
      <c r="DWG6" s="366"/>
      <c r="DWH6" s="366"/>
      <c r="DWI6" s="366"/>
      <c r="DWJ6" s="366"/>
      <c r="DWK6" s="366"/>
      <c r="DWL6" s="366"/>
      <c r="DWM6" s="366"/>
      <c r="DWN6" s="366"/>
      <c r="DWO6" s="366"/>
      <c r="DWP6" s="366"/>
      <c r="DWQ6" s="366"/>
      <c r="DWR6" s="366"/>
      <c r="DWS6" s="366"/>
      <c r="DWT6" s="366"/>
      <c r="DWU6" s="366"/>
      <c r="DWV6" s="366"/>
      <c r="DWW6" s="366"/>
      <c r="DWX6" s="366"/>
      <c r="DWY6" s="366"/>
      <c r="DWZ6" s="366"/>
      <c r="DXA6" s="366"/>
      <c r="DXB6" s="366"/>
      <c r="DXC6" s="366"/>
      <c r="DXD6" s="366"/>
      <c r="DXE6" s="366"/>
      <c r="DXF6" s="366"/>
      <c r="DXG6" s="366"/>
      <c r="DXH6" s="366"/>
      <c r="DXI6" s="366"/>
      <c r="DXJ6" s="366"/>
      <c r="DXK6" s="366"/>
      <c r="DXL6" s="366"/>
      <c r="DXM6" s="366"/>
      <c r="DXN6" s="366"/>
      <c r="DXO6" s="366"/>
      <c r="DXP6" s="366"/>
      <c r="DXQ6" s="366"/>
      <c r="DXR6" s="366"/>
      <c r="DXS6" s="366"/>
      <c r="DXT6" s="366"/>
      <c r="DXU6" s="366"/>
      <c r="DXV6" s="366"/>
      <c r="DXW6" s="366"/>
      <c r="DXX6" s="366"/>
      <c r="DXY6" s="366"/>
      <c r="DXZ6" s="366"/>
      <c r="DYA6" s="366"/>
      <c r="DYB6" s="366"/>
      <c r="DYC6" s="366"/>
      <c r="DYD6" s="366"/>
      <c r="DYE6" s="366"/>
      <c r="DYF6" s="366"/>
      <c r="DYG6" s="366"/>
      <c r="DYH6" s="366"/>
      <c r="DYI6" s="366"/>
      <c r="DYJ6" s="366"/>
      <c r="DYK6" s="366"/>
      <c r="DYL6" s="366"/>
      <c r="DYM6" s="366"/>
      <c r="DYN6" s="366"/>
      <c r="DYO6" s="366"/>
      <c r="DYP6" s="366"/>
      <c r="DYQ6" s="366"/>
      <c r="DYR6" s="366"/>
      <c r="DYS6" s="366"/>
      <c r="DYT6" s="366"/>
      <c r="DYU6" s="366"/>
      <c r="DYV6" s="366"/>
      <c r="DYW6" s="366"/>
      <c r="DYX6" s="366"/>
      <c r="DYY6" s="366"/>
      <c r="DYZ6" s="366"/>
      <c r="DZA6" s="366"/>
      <c r="DZB6" s="366"/>
      <c r="DZC6" s="366"/>
      <c r="DZD6" s="366"/>
      <c r="DZE6" s="366"/>
      <c r="DZF6" s="366"/>
      <c r="DZG6" s="366"/>
      <c r="DZH6" s="366"/>
      <c r="DZI6" s="366"/>
      <c r="DZJ6" s="366"/>
      <c r="DZK6" s="366"/>
      <c r="DZL6" s="366"/>
      <c r="DZM6" s="366"/>
      <c r="DZN6" s="366"/>
      <c r="DZO6" s="366"/>
      <c r="DZP6" s="366"/>
      <c r="DZQ6" s="366"/>
      <c r="DZR6" s="366"/>
      <c r="DZS6" s="366"/>
      <c r="DZT6" s="366"/>
      <c r="DZU6" s="366"/>
      <c r="DZV6" s="366"/>
      <c r="DZW6" s="366"/>
      <c r="DZX6" s="366"/>
      <c r="DZY6" s="366"/>
      <c r="DZZ6" s="366"/>
      <c r="EAA6" s="366"/>
      <c r="EAB6" s="366"/>
      <c r="EAC6" s="366"/>
      <c r="EAD6" s="366"/>
      <c r="EAE6" s="366"/>
      <c r="EAF6" s="366"/>
      <c r="EAG6" s="366"/>
      <c r="EAH6" s="366"/>
      <c r="EAI6" s="366"/>
      <c r="EAJ6" s="366"/>
      <c r="EAK6" s="366"/>
      <c r="EAL6" s="366"/>
      <c r="EAM6" s="366"/>
      <c r="EAN6" s="366"/>
      <c r="EAO6" s="366"/>
      <c r="EAP6" s="366"/>
      <c r="EAQ6" s="366"/>
      <c r="EAR6" s="366"/>
      <c r="EAS6" s="366"/>
      <c r="EAT6" s="366"/>
      <c r="EAU6" s="366"/>
      <c r="EAV6" s="366"/>
      <c r="EAW6" s="366"/>
      <c r="EAX6" s="366"/>
      <c r="EAY6" s="366"/>
      <c r="EAZ6" s="366"/>
      <c r="EBA6" s="366"/>
      <c r="EBB6" s="366"/>
      <c r="EBC6" s="366"/>
      <c r="EBD6" s="366"/>
      <c r="EBE6" s="366"/>
      <c r="EBF6" s="366"/>
      <c r="EBG6" s="366"/>
      <c r="EBH6" s="366"/>
      <c r="EBI6" s="366"/>
      <c r="EBJ6" s="366"/>
      <c r="EBK6" s="366"/>
      <c r="EBL6" s="366"/>
      <c r="EBM6" s="366"/>
      <c r="EBN6" s="366"/>
      <c r="EBO6" s="366"/>
      <c r="EBP6" s="366"/>
      <c r="EBQ6" s="366"/>
      <c r="EBR6" s="366"/>
      <c r="EBS6" s="366"/>
      <c r="EBT6" s="366"/>
      <c r="EBU6" s="366"/>
      <c r="EBV6" s="366"/>
      <c r="EBW6" s="366"/>
      <c r="EBX6" s="366"/>
      <c r="EBY6" s="366"/>
      <c r="EBZ6" s="366"/>
      <c r="ECA6" s="366"/>
      <c r="ECB6" s="366"/>
      <c r="ECC6" s="366"/>
      <c r="ECD6" s="366"/>
      <c r="ECE6" s="366"/>
      <c r="ECF6" s="366"/>
      <c r="ECG6" s="366"/>
      <c r="ECH6" s="366"/>
      <c r="ECI6" s="366"/>
      <c r="ECJ6" s="366"/>
      <c r="ECK6" s="366"/>
      <c r="ECL6" s="366"/>
      <c r="ECM6" s="366"/>
      <c r="ECN6" s="366"/>
      <c r="ECO6" s="366"/>
      <c r="ECP6" s="366"/>
      <c r="ECQ6" s="366"/>
      <c r="ECR6" s="366"/>
      <c r="ECS6" s="366"/>
      <c r="ECT6" s="366"/>
      <c r="ECU6" s="366"/>
      <c r="ECV6" s="366"/>
      <c r="ECW6" s="366"/>
      <c r="ECX6" s="366"/>
      <c r="ECY6" s="366"/>
      <c r="ECZ6" s="366"/>
      <c r="EDA6" s="366"/>
      <c r="EDB6" s="366"/>
      <c r="EDC6" s="366"/>
      <c r="EDD6" s="366"/>
      <c r="EDE6" s="366"/>
      <c r="EDF6" s="366"/>
      <c r="EDG6" s="366"/>
      <c r="EDH6" s="366"/>
      <c r="EDI6" s="366"/>
      <c r="EDJ6" s="366"/>
      <c r="EDK6" s="366"/>
      <c r="EDL6" s="366"/>
      <c r="EDM6" s="366"/>
      <c r="EDN6" s="366"/>
      <c r="EDO6" s="366"/>
      <c r="EDP6" s="366"/>
      <c r="EDQ6" s="366"/>
      <c r="EDR6" s="366"/>
      <c r="EDS6" s="366"/>
      <c r="EDT6" s="366"/>
      <c r="EDU6" s="366"/>
      <c r="EDV6" s="366"/>
      <c r="EDW6" s="366"/>
      <c r="EDX6" s="366"/>
      <c r="EDY6" s="366"/>
      <c r="EDZ6" s="366"/>
      <c r="EEA6" s="366"/>
      <c r="EEB6" s="366"/>
      <c r="EEC6" s="366"/>
      <c r="EED6" s="366"/>
      <c r="EEE6" s="366"/>
      <c r="EEF6" s="366"/>
      <c r="EEG6" s="366"/>
      <c r="EEH6" s="366"/>
      <c r="EEI6" s="366"/>
      <c r="EEJ6" s="366"/>
      <c r="EEK6" s="366"/>
      <c r="EEL6" s="366"/>
      <c r="EEM6" s="366"/>
      <c r="EEN6" s="366"/>
      <c r="EEO6" s="366"/>
      <c r="EEP6" s="366"/>
      <c r="EEQ6" s="366"/>
      <c r="EER6" s="366"/>
      <c r="EES6" s="366"/>
      <c r="EET6" s="366"/>
      <c r="EEU6" s="366"/>
      <c r="EEV6" s="366"/>
      <c r="EEW6" s="366"/>
      <c r="EEX6" s="366"/>
      <c r="EEY6" s="366"/>
      <c r="EEZ6" s="366"/>
      <c r="EFA6" s="366"/>
      <c r="EFB6" s="366"/>
      <c r="EFC6" s="366"/>
      <c r="EFD6" s="366"/>
      <c r="EFE6" s="366"/>
      <c r="EFF6" s="366"/>
      <c r="EFG6" s="366"/>
      <c r="EFH6" s="366"/>
      <c r="EFI6" s="366"/>
      <c r="EFJ6" s="366"/>
      <c r="EFK6" s="366"/>
      <c r="EFL6" s="366"/>
      <c r="EFM6" s="366"/>
      <c r="EFN6" s="366"/>
      <c r="EFO6" s="366"/>
      <c r="EFP6" s="366"/>
      <c r="EFQ6" s="366"/>
      <c r="EFR6" s="366"/>
      <c r="EFS6" s="366"/>
      <c r="EFT6" s="366"/>
      <c r="EFU6" s="366"/>
      <c r="EFV6" s="366"/>
      <c r="EFW6" s="366"/>
      <c r="EFX6" s="366"/>
      <c r="EFY6" s="366"/>
      <c r="EFZ6" s="366"/>
      <c r="EGA6" s="366"/>
      <c r="EGB6" s="366"/>
      <c r="EGC6" s="366"/>
      <c r="EGD6" s="366"/>
      <c r="EGE6" s="366"/>
      <c r="EGF6" s="366"/>
      <c r="EGG6" s="366"/>
      <c r="EGH6" s="366"/>
      <c r="EGI6" s="366"/>
      <c r="EGJ6" s="366"/>
      <c r="EGK6" s="366"/>
      <c r="EGL6" s="366"/>
      <c r="EGM6" s="366"/>
      <c r="EGN6" s="366"/>
      <c r="EGO6" s="366"/>
      <c r="EGP6" s="366"/>
      <c r="EGQ6" s="366"/>
      <c r="EGR6" s="366"/>
      <c r="EGS6" s="366"/>
      <c r="EGT6" s="366"/>
      <c r="EGU6" s="366"/>
      <c r="EGV6" s="366"/>
      <c r="EGW6" s="366"/>
      <c r="EGX6" s="366"/>
      <c r="EGY6" s="366"/>
      <c r="EGZ6" s="366"/>
      <c r="EHA6" s="366"/>
      <c r="EHB6" s="366"/>
      <c r="EHC6" s="366"/>
      <c r="EHD6" s="366"/>
      <c r="EHE6" s="366"/>
      <c r="EHF6" s="366"/>
      <c r="EHG6" s="366"/>
      <c r="EHH6" s="366"/>
      <c r="EHI6" s="366"/>
      <c r="EHJ6" s="366"/>
      <c r="EHK6" s="366"/>
      <c r="EHL6" s="366"/>
      <c r="EHM6" s="366"/>
      <c r="EHN6" s="366"/>
      <c r="EHO6" s="366"/>
      <c r="EHP6" s="366"/>
      <c r="EHQ6" s="366"/>
      <c r="EHR6" s="366"/>
      <c r="EHS6" s="366"/>
      <c r="EHT6" s="366"/>
      <c r="EHU6" s="366"/>
      <c r="EHV6" s="366"/>
      <c r="EHW6" s="366"/>
      <c r="EHX6" s="366"/>
      <c r="EHY6" s="366"/>
      <c r="EHZ6" s="366"/>
      <c r="EIA6" s="366"/>
      <c r="EIB6" s="366"/>
      <c r="EIC6" s="366"/>
      <c r="EID6" s="366"/>
      <c r="EIE6" s="366"/>
      <c r="EIF6" s="366"/>
      <c r="EIG6" s="366"/>
      <c r="EIH6" s="366"/>
      <c r="EII6" s="366"/>
      <c r="EIJ6" s="366"/>
      <c r="EIK6" s="366"/>
      <c r="EIL6" s="366"/>
      <c r="EIM6" s="366"/>
      <c r="EIN6" s="366"/>
      <c r="EIO6" s="366"/>
      <c r="EIP6" s="366"/>
      <c r="EIQ6" s="366"/>
      <c r="EIR6" s="366"/>
      <c r="EIS6" s="366"/>
      <c r="EIT6" s="366"/>
      <c r="EIU6" s="366"/>
      <c r="EIV6" s="366"/>
      <c r="EIW6" s="366"/>
      <c r="EIX6" s="366"/>
      <c r="EIY6" s="366"/>
      <c r="EIZ6" s="366"/>
      <c r="EJA6" s="366"/>
      <c r="EJB6" s="366"/>
      <c r="EJC6" s="366"/>
      <c r="EJD6" s="366"/>
      <c r="EJE6" s="366"/>
      <c r="EJF6" s="366"/>
      <c r="EJG6" s="366"/>
      <c r="EJH6" s="366"/>
      <c r="EJI6" s="366"/>
      <c r="EJJ6" s="366"/>
      <c r="EJK6" s="366"/>
      <c r="EJL6" s="366"/>
      <c r="EJM6" s="366"/>
      <c r="EJN6" s="366"/>
      <c r="EJO6" s="366"/>
      <c r="EJP6" s="366"/>
      <c r="EJQ6" s="366"/>
      <c r="EJR6" s="366"/>
      <c r="EJS6" s="366"/>
      <c r="EJT6" s="366"/>
      <c r="EJU6" s="366"/>
      <c r="EJV6" s="366"/>
      <c r="EJW6" s="366"/>
      <c r="EJX6" s="366"/>
      <c r="EJY6" s="366"/>
      <c r="EJZ6" s="366"/>
      <c r="EKA6" s="366"/>
      <c r="EKB6" s="366"/>
      <c r="EKC6" s="366"/>
      <c r="EKD6" s="366"/>
      <c r="EKE6" s="366"/>
      <c r="EKF6" s="366"/>
      <c r="EKG6" s="366"/>
      <c r="EKH6" s="366"/>
      <c r="EKI6" s="366"/>
      <c r="EKJ6" s="366"/>
      <c r="EKK6" s="366"/>
      <c r="EKL6" s="366"/>
      <c r="EKM6" s="366"/>
      <c r="EKN6" s="366"/>
      <c r="EKO6" s="366"/>
      <c r="EKP6" s="366"/>
      <c r="EKQ6" s="366"/>
      <c r="EKR6" s="366"/>
      <c r="EKS6" s="366"/>
      <c r="EKT6" s="366"/>
      <c r="EKU6" s="366"/>
      <c r="EKV6" s="366"/>
      <c r="EKW6" s="366"/>
      <c r="EKX6" s="366"/>
      <c r="EKY6" s="366"/>
      <c r="EKZ6" s="366"/>
      <c r="ELA6" s="366"/>
      <c r="ELB6" s="366"/>
      <c r="ELC6" s="366"/>
      <c r="ELD6" s="366"/>
      <c r="ELE6" s="366"/>
      <c r="ELF6" s="366"/>
      <c r="ELG6" s="366"/>
      <c r="ELH6" s="366"/>
      <c r="ELI6" s="366"/>
      <c r="ELJ6" s="366"/>
      <c r="ELK6" s="366"/>
      <c r="ELL6" s="366"/>
      <c r="ELM6" s="366"/>
      <c r="ELN6" s="366"/>
      <c r="ELO6" s="366"/>
      <c r="ELP6" s="366"/>
      <c r="ELQ6" s="366"/>
      <c r="ELR6" s="366"/>
      <c r="ELS6" s="366"/>
      <c r="ELT6" s="366"/>
      <c r="ELU6" s="366"/>
      <c r="ELV6" s="366"/>
      <c r="ELW6" s="366"/>
      <c r="ELX6" s="366"/>
      <c r="ELY6" s="366"/>
      <c r="ELZ6" s="366"/>
      <c r="EMA6" s="366"/>
      <c r="EMB6" s="366"/>
      <c r="EMC6" s="366"/>
      <c r="EMD6" s="366"/>
      <c r="EME6" s="366"/>
      <c r="EMF6" s="366"/>
      <c r="EMG6" s="366"/>
      <c r="EMH6" s="366"/>
      <c r="EMI6" s="366"/>
      <c r="EMJ6" s="366"/>
      <c r="EMK6" s="366"/>
      <c r="EML6" s="366"/>
      <c r="EMM6" s="366"/>
      <c r="EMN6" s="366"/>
      <c r="EMO6" s="366"/>
      <c r="EMP6" s="366"/>
      <c r="EMQ6" s="366"/>
      <c r="EMR6" s="366"/>
      <c r="EMS6" s="366"/>
      <c r="EMT6" s="366"/>
      <c r="EMU6" s="366"/>
      <c r="EMV6" s="366"/>
      <c r="EMW6" s="366"/>
      <c r="EMX6" s="366"/>
      <c r="EMY6" s="366"/>
      <c r="EMZ6" s="366"/>
      <c r="ENA6" s="366"/>
      <c r="ENB6" s="366"/>
      <c r="ENC6" s="366"/>
      <c r="END6" s="366"/>
      <c r="ENE6" s="366"/>
      <c r="ENF6" s="366"/>
      <c r="ENG6" s="366"/>
      <c r="ENH6" s="366"/>
      <c r="ENI6" s="366"/>
      <c r="ENJ6" s="366"/>
      <c r="ENK6" s="366"/>
      <c r="ENL6" s="366"/>
      <c r="ENM6" s="366"/>
      <c r="ENN6" s="366"/>
      <c r="ENO6" s="366"/>
      <c r="ENP6" s="366"/>
      <c r="ENQ6" s="366"/>
      <c r="ENR6" s="366"/>
      <c r="ENS6" s="366"/>
      <c r="ENT6" s="366"/>
      <c r="ENU6" s="366"/>
      <c r="ENV6" s="366"/>
      <c r="ENW6" s="366"/>
      <c r="ENX6" s="366"/>
      <c r="ENY6" s="366"/>
      <c r="ENZ6" s="366"/>
      <c r="EOA6" s="366"/>
      <c r="EOB6" s="366"/>
      <c r="EOC6" s="366"/>
      <c r="EOD6" s="366"/>
      <c r="EOE6" s="366"/>
      <c r="EOF6" s="366"/>
      <c r="EOG6" s="366"/>
      <c r="EOH6" s="366"/>
      <c r="EOI6" s="366"/>
      <c r="EOJ6" s="366"/>
      <c r="EOK6" s="366"/>
      <c r="EOL6" s="366"/>
      <c r="EOM6" s="366"/>
      <c r="EON6" s="366"/>
      <c r="EOO6" s="366"/>
      <c r="EOP6" s="366"/>
      <c r="EOQ6" s="366"/>
      <c r="EOR6" s="366"/>
      <c r="EOS6" s="366"/>
      <c r="EOT6" s="366"/>
      <c r="EOU6" s="366"/>
      <c r="EOV6" s="366"/>
      <c r="EOW6" s="366"/>
      <c r="EOX6" s="366"/>
      <c r="EOY6" s="366"/>
      <c r="EOZ6" s="366"/>
      <c r="EPA6" s="366"/>
      <c r="EPB6" s="366"/>
      <c r="EPC6" s="366"/>
      <c r="EPD6" s="366"/>
      <c r="EPE6" s="366"/>
      <c r="EPF6" s="366"/>
      <c r="EPG6" s="366"/>
      <c r="EPH6" s="366"/>
      <c r="EPI6" s="366"/>
      <c r="EPJ6" s="366"/>
      <c r="EPK6" s="366"/>
      <c r="EPL6" s="366"/>
      <c r="EPM6" s="366"/>
      <c r="EPN6" s="366"/>
      <c r="EPO6" s="366"/>
      <c r="EPP6" s="366"/>
      <c r="EPQ6" s="366"/>
      <c r="EPR6" s="366"/>
      <c r="EPS6" s="366"/>
      <c r="EPT6" s="366"/>
      <c r="EPU6" s="366"/>
      <c r="EPV6" s="366"/>
      <c r="EPW6" s="366"/>
      <c r="EPX6" s="366"/>
      <c r="EPY6" s="366"/>
      <c r="EPZ6" s="366"/>
      <c r="EQA6" s="366"/>
      <c r="EQB6" s="366"/>
      <c r="EQC6" s="366"/>
      <c r="EQD6" s="366"/>
      <c r="EQE6" s="366"/>
      <c r="EQF6" s="366"/>
      <c r="EQG6" s="366"/>
      <c r="EQH6" s="366"/>
      <c r="EQI6" s="366"/>
      <c r="EQJ6" s="366"/>
      <c r="EQK6" s="366"/>
      <c r="EQL6" s="366"/>
      <c r="EQM6" s="366"/>
      <c r="EQN6" s="366"/>
      <c r="EQO6" s="366"/>
      <c r="EQP6" s="366"/>
      <c r="EQQ6" s="366"/>
      <c r="EQR6" s="366"/>
      <c r="EQS6" s="366"/>
      <c r="EQT6" s="366"/>
      <c r="EQU6" s="366"/>
      <c r="EQV6" s="366"/>
      <c r="EQW6" s="366"/>
      <c r="EQX6" s="366"/>
      <c r="EQY6" s="366"/>
      <c r="EQZ6" s="366"/>
      <c r="ERA6" s="366"/>
      <c r="ERB6" s="366"/>
      <c r="ERC6" s="366"/>
      <c r="ERD6" s="366"/>
      <c r="ERE6" s="366"/>
      <c r="ERF6" s="366"/>
      <c r="ERG6" s="366"/>
      <c r="ERH6" s="366"/>
      <c r="ERI6" s="366"/>
      <c r="ERJ6" s="366"/>
      <c r="ERK6" s="366"/>
      <c r="ERL6" s="366"/>
      <c r="ERM6" s="366"/>
      <c r="ERN6" s="366"/>
      <c r="ERO6" s="366"/>
      <c r="ERP6" s="366"/>
      <c r="ERQ6" s="366"/>
      <c r="ERR6" s="366"/>
      <c r="ERS6" s="366"/>
      <c r="ERT6" s="366"/>
      <c r="ERU6" s="366"/>
      <c r="ERV6" s="366"/>
      <c r="ERW6" s="366"/>
      <c r="ERX6" s="366"/>
      <c r="ERY6" s="366"/>
      <c r="ERZ6" s="366"/>
      <c r="ESA6" s="366"/>
      <c r="ESB6" s="366"/>
      <c r="ESC6" s="366"/>
      <c r="ESD6" s="366"/>
      <c r="ESE6" s="366"/>
      <c r="ESF6" s="366"/>
      <c r="ESG6" s="366"/>
      <c r="ESH6" s="366"/>
      <c r="ESI6" s="366"/>
      <c r="ESJ6" s="366"/>
      <c r="ESK6" s="366"/>
      <c r="ESL6" s="366"/>
      <c r="ESM6" s="366"/>
      <c r="ESN6" s="366"/>
      <c r="ESO6" s="366"/>
      <c r="ESP6" s="366"/>
      <c r="ESQ6" s="366"/>
      <c r="ESR6" s="366"/>
      <c r="ESS6" s="366"/>
      <c r="EST6" s="366"/>
      <c r="ESU6" s="366"/>
      <c r="ESV6" s="366"/>
      <c r="ESW6" s="366"/>
      <c r="ESX6" s="366"/>
      <c r="ESY6" s="366"/>
      <c r="ESZ6" s="366"/>
      <c r="ETA6" s="366"/>
      <c r="ETB6" s="366"/>
      <c r="ETC6" s="366"/>
      <c r="ETD6" s="366"/>
      <c r="ETE6" s="366"/>
      <c r="ETF6" s="366"/>
      <c r="ETG6" s="366"/>
      <c r="ETH6" s="366"/>
      <c r="ETI6" s="366"/>
      <c r="ETJ6" s="366"/>
      <c r="ETK6" s="366"/>
      <c r="ETL6" s="366"/>
      <c r="ETM6" s="366"/>
      <c r="ETN6" s="366"/>
      <c r="ETO6" s="366"/>
      <c r="ETP6" s="366"/>
      <c r="ETQ6" s="366"/>
      <c r="ETR6" s="366"/>
      <c r="ETS6" s="366"/>
      <c r="ETT6" s="366"/>
      <c r="ETU6" s="366"/>
      <c r="ETV6" s="366"/>
      <c r="ETW6" s="366"/>
      <c r="ETX6" s="366"/>
      <c r="ETY6" s="366"/>
      <c r="ETZ6" s="366"/>
      <c r="EUA6" s="366"/>
      <c r="EUB6" s="366"/>
      <c r="EUC6" s="366"/>
      <c r="EUD6" s="366"/>
      <c r="EUE6" s="366"/>
      <c r="EUF6" s="366"/>
      <c r="EUG6" s="366"/>
      <c r="EUH6" s="366"/>
      <c r="EUI6" s="366"/>
      <c r="EUJ6" s="366"/>
      <c r="EUK6" s="366"/>
      <c r="EUL6" s="366"/>
      <c r="EUM6" s="366"/>
      <c r="EUN6" s="366"/>
      <c r="EUO6" s="366"/>
      <c r="EUP6" s="366"/>
      <c r="EUQ6" s="366"/>
      <c r="EUR6" s="366"/>
      <c r="EUS6" s="366"/>
      <c r="EUT6" s="366"/>
      <c r="EUU6" s="366"/>
      <c r="EUV6" s="366"/>
      <c r="EUW6" s="366"/>
      <c r="EUX6" s="366"/>
      <c r="EUY6" s="366"/>
      <c r="EUZ6" s="366"/>
      <c r="EVA6" s="366"/>
      <c r="EVB6" s="366"/>
      <c r="EVC6" s="366"/>
      <c r="EVD6" s="366"/>
      <c r="EVE6" s="366"/>
      <c r="EVF6" s="366"/>
      <c r="EVG6" s="366"/>
      <c r="EVH6" s="366"/>
      <c r="EVI6" s="366"/>
      <c r="EVJ6" s="366"/>
      <c r="EVK6" s="366"/>
      <c r="EVL6" s="366"/>
      <c r="EVM6" s="366"/>
      <c r="EVN6" s="366"/>
      <c r="EVO6" s="366"/>
      <c r="EVP6" s="366"/>
      <c r="EVQ6" s="366"/>
      <c r="EVR6" s="366"/>
      <c r="EVS6" s="366"/>
      <c r="EVT6" s="366"/>
      <c r="EVU6" s="366"/>
      <c r="EVV6" s="366"/>
      <c r="EVW6" s="366"/>
      <c r="EVX6" s="366"/>
      <c r="EVY6" s="366"/>
      <c r="EVZ6" s="366"/>
      <c r="EWA6" s="366"/>
      <c r="EWB6" s="366"/>
      <c r="EWC6" s="366"/>
      <c r="EWD6" s="366"/>
      <c r="EWE6" s="366"/>
      <c r="EWF6" s="366"/>
      <c r="EWG6" s="366"/>
      <c r="EWH6" s="366"/>
      <c r="EWI6" s="366"/>
      <c r="EWJ6" s="366"/>
      <c r="EWK6" s="366"/>
      <c r="EWL6" s="366"/>
      <c r="EWM6" s="366"/>
      <c r="EWN6" s="366"/>
      <c r="EWO6" s="366"/>
      <c r="EWP6" s="366"/>
      <c r="EWQ6" s="366"/>
      <c r="EWR6" s="366"/>
      <c r="EWS6" s="366"/>
      <c r="EWT6" s="366"/>
      <c r="EWU6" s="366"/>
      <c r="EWV6" s="366"/>
      <c r="EWW6" s="366"/>
      <c r="EWX6" s="366"/>
      <c r="EWY6" s="366"/>
      <c r="EWZ6" s="366"/>
      <c r="EXA6" s="366"/>
      <c r="EXB6" s="366"/>
      <c r="EXC6" s="366"/>
      <c r="EXD6" s="366"/>
      <c r="EXE6" s="366"/>
      <c r="EXF6" s="366"/>
      <c r="EXG6" s="366"/>
      <c r="EXH6" s="366"/>
      <c r="EXI6" s="366"/>
      <c r="EXJ6" s="366"/>
      <c r="EXK6" s="366"/>
      <c r="EXL6" s="366"/>
      <c r="EXM6" s="366"/>
      <c r="EXN6" s="366"/>
      <c r="EXO6" s="366"/>
      <c r="EXP6" s="366"/>
      <c r="EXQ6" s="366"/>
      <c r="EXR6" s="366"/>
      <c r="EXS6" s="366"/>
      <c r="EXT6" s="366"/>
      <c r="EXU6" s="366"/>
      <c r="EXV6" s="366"/>
      <c r="EXW6" s="366"/>
      <c r="EXX6" s="366"/>
      <c r="EXY6" s="366"/>
      <c r="EXZ6" s="366"/>
      <c r="EYA6" s="366"/>
      <c r="EYB6" s="366"/>
      <c r="EYC6" s="366"/>
      <c r="EYD6" s="366"/>
      <c r="EYE6" s="366"/>
      <c r="EYF6" s="366"/>
      <c r="EYG6" s="366"/>
      <c r="EYH6" s="366"/>
      <c r="EYI6" s="366"/>
      <c r="EYJ6" s="366"/>
      <c r="EYK6" s="366"/>
      <c r="EYL6" s="366"/>
      <c r="EYM6" s="366"/>
      <c r="EYN6" s="366"/>
      <c r="EYO6" s="366"/>
      <c r="EYP6" s="366"/>
      <c r="EYQ6" s="366"/>
      <c r="EYR6" s="366"/>
      <c r="EYS6" s="366"/>
      <c r="EYT6" s="366"/>
      <c r="EYU6" s="366"/>
      <c r="EYV6" s="366"/>
      <c r="EYW6" s="366"/>
      <c r="EYX6" s="366"/>
      <c r="EYY6" s="366"/>
      <c r="EYZ6" s="366"/>
      <c r="EZA6" s="366"/>
      <c r="EZB6" s="366"/>
      <c r="EZC6" s="366"/>
      <c r="EZD6" s="366"/>
      <c r="EZE6" s="366"/>
      <c r="EZF6" s="366"/>
      <c r="EZG6" s="366"/>
      <c r="EZH6" s="366"/>
      <c r="EZI6" s="366"/>
      <c r="EZJ6" s="366"/>
      <c r="EZK6" s="366"/>
      <c r="EZL6" s="366"/>
      <c r="EZM6" s="366"/>
      <c r="EZN6" s="366"/>
      <c r="EZO6" s="366"/>
      <c r="EZP6" s="366"/>
      <c r="EZQ6" s="366"/>
      <c r="EZR6" s="366"/>
      <c r="EZS6" s="366"/>
      <c r="EZT6" s="366"/>
      <c r="EZU6" s="366"/>
      <c r="EZV6" s="366"/>
      <c r="EZW6" s="366"/>
      <c r="EZX6" s="366"/>
      <c r="EZY6" s="366"/>
      <c r="EZZ6" s="366"/>
      <c r="FAA6" s="366"/>
      <c r="FAB6" s="366"/>
      <c r="FAC6" s="366"/>
      <c r="FAD6" s="366"/>
      <c r="FAE6" s="366"/>
      <c r="FAF6" s="366"/>
      <c r="FAG6" s="366"/>
      <c r="FAH6" s="366"/>
      <c r="FAI6" s="366"/>
      <c r="FAJ6" s="366"/>
      <c r="FAK6" s="366"/>
      <c r="FAL6" s="366"/>
      <c r="FAM6" s="366"/>
      <c r="FAN6" s="366"/>
      <c r="FAO6" s="366"/>
      <c r="FAP6" s="366"/>
      <c r="FAQ6" s="366"/>
      <c r="FAR6" s="366"/>
      <c r="FAS6" s="366"/>
      <c r="FAT6" s="366"/>
      <c r="FAU6" s="366"/>
      <c r="FAV6" s="366"/>
      <c r="FAW6" s="366"/>
      <c r="FAX6" s="366"/>
      <c r="FAY6" s="366"/>
      <c r="FAZ6" s="366"/>
      <c r="FBA6" s="366"/>
      <c r="FBB6" s="366"/>
      <c r="FBC6" s="366"/>
      <c r="FBD6" s="366"/>
      <c r="FBE6" s="366"/>
      <c r="FBF6" s="366"/>
      <c r="FBG6" s="366"/>
      <c r="FBH6" s="366"/>
      <c r="FBI6" s="366"/>
      <c r="FBJ6" s="366"/>
      <c r="FBK6" s="366"/>
      <c r="FBL6" s="366"/>
      <c r="FBM6" s="366"/>
      <c r="FBN6" s="366"/>
      <c r="FBO6" s="366"/>
      <c r="FBP6" s="366"/>
      <c r="FBQ6" s="366"/>
      <c r="FBR6" s="366"/>
      <c r="FBS6" s="366"/>
      <c r="FBT6" s="366"/>
      <c r="FBU6" s="366"/>
      <c r="FBV6" s="366"/>
      <c r="FBW6" s="366"/>
      <c r="FBX6" s="366"/>
      <c r="FBY6" s="366"/>
      <c r="FBZ6" s="366"/>
      <c r="FCA6" s="366"/>
      <c r="FCB6" s="366"/>
      <c r="FCC6" s="366"/>
      <c r="FCD6" s="366"/>
      <c r="FCE6" s="366"/>
      <c r="FCF6" s="366"/>
      <c r="FCG6" s="366"/>
      <c r="FCH6" s="366"/>
      <c r="FCI6" s="366"/>
      <c r="FCJ6" s="366"/>
      <c r="FCK6" s="366"/>
      <c r="FCL6" s="366"/>
      <c r="FCM6" s="366"/>
      <c r="FCN6" s="366"/>
      <c r="FCO6" s="366"/>
      <c r="FCP6" s="366"/>
      <c r="FCQ6" s="366"/>
      <c r="FCR6" s="366"/>
      <c r="FCS6" s="366"/>
      <c r="FCT6" s="366"/>
      <c r="FCU6" s="366"/>
      <c r="FCV6" s="366"/>
      <c r="FCW6" s="366"/>
      <c r="FCX6" s="366"/>
      <c r="FCY6" s="366"/>
      <c r="FCZ6" s="366"/>
      <c r="FDA6" s="366"/>
      <c r="FDB6" s="366"/>
      <c r="FDC6" s="366"/>
      <c r="FDD6" s="366"/>
      <c r="FDE6" s="366"/>
      <c r="FDF6" s="366"/>
      <c r="FDG6" s="366"/>
      <c r="FDH6" s="366"/>
      <c r="FDI6" s="366"/>
      <c r="FDJ6" s="366"/>
      <c r="FDK6" s="366"/>
      <c r="FDL6" s="366"/>
      <c r="FDM6" s="366"/>
      <c r="FDN6" s="366"/>
      <c r="FDO6" s="366"/>
      <c r="FDP6" s="366"/>
      <c r="FDQ6" s="366"/>
      <c r="FDR6" s="366"/>
      <c r="FDS6" s="366"/>
      <c r="FDT6" s="366"/>
      <c r="FDU6" s="366"/>
      <c r="FDV6" s="366"/>
      <c r="FDW6" s="366"/>
      <c r="FDX6" s="366"/>
      <c r="FDY6" s="366"/>
      <c r="FDZ6" s="366"/>
      <c r="FEA6" s="366"/>
      <c r="FEB6" s="366"/>
      <c r="FEC6" s="366"/>
      <c r="FED6" s="366"/>
      <c r="FEE6" s="366"/>
      <c r="FEF6" s="366"/>
      <c r="FEG6" s="366"/>
      <c r="FEH6" s="366"/>
      <c r="FEI6" s="366"/>
      <c r="FEJ6" s="366"/>
      <c r="FEK6" s="366"/>
      <c r="FEL6" s="366"/>
      <c r="FEM6" s="366"/>
      <c r="FEN6" s="366"/>
      <c r="FEO6" s="366"/>
      <c r="FEP6" s="366"/>
      <c r="FEQ6" s="366"/>
      <c r="FER6" s="366"/>
      <c r="FES6" s="366"/>
      <c r="FET6" s="366"/>
      <c r="FEU6" s="366"/>
      <c r="FEV6" s="366"/>
      <c r="FEW6" s="366"/>
      <c r="FEX6" s="366"/>
      <c r="FEY6" s="366"/>
      <c r="FEZ6" s="366"/>
      <c r="FFA6" s="366"/>
      <c r="FFB6" s="366"/>
      <c r="FFC6" s="366"/>
      <c r="FFD6" s="366"/>
      <c r="FFE6" s="366"/>
      <c r="FFF6" s="366"/>
      <c r="FFG6" s="366"/>
      <c r="FFH6" s="366"/>
      <c r="FFI6" s="366"/>
      <c r="FFJ6" s="366"/>
      <c r="FFK6" s="366"/>
      <c r="FFL6" s="366"/>
      <c r="FFM6" s="366"/>
      <c r="FFN6" s="366"/>
      <c r="FFO6" s="366"/>
      <c r="FFP6" s="366"/>
      <c r="FFQ6" s="366"/>
      <c r="FFR6" s="366"/>
      <c r="FFS6" s="366"/>
      <c r="FFT6" s="366"/>
      <c r="FFU6" s="366"/>
      <c r="FFV6" s="366"/>
      <c r="FFW6" s="366"/>
      <c r="FFX6" s="366"/>
      <c r="FFY6" s="366"/>
      <c r="FFZ6" s="366"/>
      <c r="FGA6" s="366"/>
      <c r="FGB6" s="366"/>
      <c r="FGC6" s="366"/>
      <c r="FGD6" s="366"/>
      <c r="FGE6" s="366"/>
      <c r="FGF6" s="366"/>
      <c r="FGG6" s="366"/>
      <c r="FGH6" s="366"/>
      <c r="FGI6" s="366"/>
      <c r="FGJ6" s="366"/>
      <c r="FGK6" s="366"/>
      <c r="FGL6" s="366"/>
      <c r="FGM6" s="366"/>
      <c r="FGN6" s="366"/>
      <c r="FGO6" s="366"/>
      <c r="FGP6" s="366"/>
      <c r="FGQ6" s="366"/>
      <c r="FGR6" s="366"/>
      <c r="FGS6" s="366"/>
      <c r="FGT6" s="366"/>
      <c r="FGU6" s="366"/>
      <c r="FGV6" s="366"/>
      <c r="FGW6" s="366"/>
      <c r="FGX6" s="366"/>
      <c r="FGY6" s="366"/>
      <c r="FGZ6" s="366"/>
      <c r="FHA6" s="366"/>
      <c r="FHB6" s="366"/>
      <c r="FHC6" s="366"/>
      <c r="FHD6" s="366"/>
      <c r="FHE6" s="366"/>
      <c r="FHF6" s="366"/>
      <c r="FHG6" s="366"/>
      <c r="FHH6" s="366"/>
      <c r="FHI6" s="366"/>
      <c r="FHJ6" s="366"/>
      <c r="FHK6" s="366"/>
      <c r="FHL6" s="366"/>
      <c r="FHM6" s="366"/>
      <c r="FHN6" s="366"/>
      <c r="FHO6" s="366"/>
      <c r="FHP6" s="366"/>
      <c r="FHQ6" s="366"/>
      <c r="FHR6" s="366"/>
      <c r="FHS6" s="366"/>
      <c r="FHT6" s="366"/>
      <c r="FHU6" s="366"/>
      <c r="FHV6" s="366"/>
      <c r="FHW6" s="366"/>
      <c r="FHX6" s="366"/>
      <c r="FHY6" s="366"/>
      <c r="FHZ6" s="366"/>
      <c r="FIA6" s="366"/>
      <c r="FIB6" s="366"/>
      <c r="FIC6" s="366"/>
      <c r="FID6" s="366"/>
      <c r="FIE6" s="366"/>
      <c r="FIF6" s="366"/>
      <c r="FIG6" s="366"/>
      <c r="FIH6" s="366"/>
      <c r="FII6" s="366"/>
      <c r="FIJ6" s="366"/>
      <c r="FIK6" s="366"/>
      <c r="FIL6" s="366"/>
      <c r="FIM6" s="366"/>
      <c r="FIN6" s="366"/>
      <c r="FIO6" s="366"/>
      <c r="FIP6" s="366"/>
      <c r="FIQ6" s="366"/>
      <c r="FIR6" s="366"/>
      <c r="FIS6" s="366"/>
      <c r="FIT6" s="366"/>
      <c r="FIU6" s="366"/>
      <c r="FIV6" s="366"/>
      <c r="FIW6" s="366"/>
      <c r="FIX6" s="366"/>
      <c r="FIY6" s="366"/>
      <c r="FIZ6" s="366"/>
      <c r="FJA6" s="366"/>
      <c r="FJB6" s="366"/>
      <c r="FJC6" s="366"/>
      <c r="FJD6" s="366"/>
      <c r="FJE6" s="366"/>
      <c r="FJF6" s="366"/>
      <c r="FJG6" s="366"/>
      <c r="FJH6" s="366"/>
      <c r="FJI6" s="366"/>
      <c r="FJJ6" s="366"/>
      <c r="FJK6" s="366"/>
      <c r="FJL6" s="366"/>
      <c r="FJM6" s="366"/>
      <c r="FJN6" s="366"/>
      <c r="FJO6" s="366"/>
      <c r="FJP6" s="366"/>
      <c r="FJQ6" s="366"/>
      <c r="FJR6" s="366"/>
      <c r="FJS6" s="366"/>
      <c r="FJT6" s="366"/>
      <c r="FJU6" s="366"/>
      <c r="FJV6" s="366"/>
      <c r="FJW6" s="366"/>
      <c r="FJX6" s="366"/>
      <c r="FJY6" s="366"/>
      <c r="FJZ6" s="366"/>
      <c r="FKA6" s="366"/>
      <c r="FKB6" s="366"/>
      <c r="FKC6" s="366"/>
      <c r="FKD6" s="366"/>
      <c r="FKE6" s="366"/>
      <c r="FKF6" s="366"/>
      <c r="FKG6" s="366"/>
      <c r="FKH6" s="366"/>
      <c r="FKI6" s="366"/>
      <c r="FKJ6" s="366"/>
      <c r="FKK6" s="366"/>
      <c r="FKL6" s="366"/>
      <c r="FKM6" s="366"/>
      <c r="FKN6" s="366"/>
      <c r="FKO6" s="366"/>
      <c r="FKP6" s="366"/>
      <c r="FKQ6" s="366"/>
      <c r="FKR6" s="366"/>
      <c r="FKS6" s="366"/>
      <c r="FKT6" s="366"/>
      <c r="FKU6" s="366"/>
      <c r="FKV6" s="366"/>
      <c r="FKW6" s="366"/>
      <c r="FKX6" s="366"/>
      <c r="FKY6" s="366"/>
      <c r="FKZ6" s="366"/>
      <c r="FLA6" s="366"/>
      <c r="FLB6" s="366"/>
      <c r="FLC6" s="366"/>
      <c r="FLD6" s="366"/>
      <c r="FLE6" s="366"/>
      <c r="FLF6" s="366"/>
      <c r="FLG6" s="366"/>
      <c r="FLH6" s="366"/>
      <c r="FLI6" s="366"/>
      <c r="FLJ6" s="366"/>
      <c r="FLK6" s="366"/>
      <c r="FLL6" s="366"/>
      <c r="FLM6" s="366"/>
      <c r="FLN6" s="366"/>
      <c r="FLO6" s="366"/>
      <c r="FLP6" s="366"/>
      <c r="FLQ6" s="366"/>
      <c r="FLR6" s="366"/>
      <c r="FLS6" s="366"/>
      <c r="FLT6" s="366"/>
      <c r="FLU6" s="366"/>
      <c r="FLV6" s="366"/>
      <c r="FLW6" s="366"/>
      <c r="FLX6" s="366"/>
      <c r="FLY6" s="366"/>
      <c r="FLZ6" s="366"/>
      <c r="FMA6" s="366"/>
      <c r="FMB6" s="366"/>
      <c r="FMC6" s="366"/>
      <c r="FMD6" s="366"/>
      <c r="FME6" s="366"/>
      <c r="FMF6" s="366"/>
      <c r="FMG6" s="366"/>
      <c r="FMH6" s="366"/>
      <c r="FMI6" s="366"/>
      <c r="FMJ6" s="366"/>
      <c r="FMK6" s="366"/>
      <c r="FML6" s="366"/>
      <c r="FMM6" s="366"/>
      <c r="FMN6" s="366"/>
      <c r="FMO6" s="366"/>
      <c r="FMP6" s="366"/>
      <c r="FMQ6" s="366"/>
      <c r="FMR6" s="366"/>
      <c r="FMS6" s="366"/>
      <c r="FMT6" s="366"/>
      <c r="FMU6" s="366"/>
      <c r="FMV6" s="366"/>
      <c r="FMW6" s="366"/>
      <c r="FMX6" s="366"/>
      <c r="FMY6" s="366"/>
      <c r="FMZ6" s="366"/>
      <c r="FNA6" s="366"/>
      <c r="FNB6" s="366"/>
      <c r="FNC6" s="366"/>
      <c r="FND6" s="366"/>
      <c r="FNE6" s="366"/>
      <c r="FNF6" s="366"/>
      <c r="FNG6" s="366"/>
      <c r="FNH6" s="366"/>
      <c r="FNI6" s="366"/>
      <c r="FNJ6" s="366"/>
      <c r="FNK6" s="366"/>
      <c r="FNL6" s="366"/>
      <c r="FNM6" s="366"/>
      <c r="FNN6" s="366"/>
      <c r="FNO6" s="366"/>
      <c r="FNP6" s="366"/>
      <c r="FNQ6" s="366"/>
      <c r="FNR6" s="366"/>
      <c r="FNS6" s="366"/>
      <c r="FNT6" s="366"/>
      <c r="FNU6" s="366"/>
      <c r="FNV6" s="366"/>
      <c r="FNW6" s="366"/>
      <c r="FNX6" s="366"/>
      <c r="FNY6" s="366"/>
      <c r="FNZ6" s="366"/>
      <c r="FOA6" s="366"/>
      <c r="FOB6" s="366"/>
      <c r="FOC6" s="366"/>
      <c r="FOD6" s="366"/>
      <c r="FOE6" s="366"/>
      <c r="FOF6" s="366"/>
      <c r="FOG6" s="366"/>
      <c r="FOH6" s="366"/>
      <c r="FOI6" s="366"/>
      <c r="FOJ6" s="366"/>
      <c r="FOK6" s="366"/>
      <c r="FOL6" s="366"/>
      <c r="FOM6" s="366"/>
      <c r="FON6" s="366"/>
      <c r="FOO6" s="366"/>
      <c r="FOP6" s="366"/>
      <c r="FOQ6" s="366"/>
      <c r="FOR6" s="366"/>
      <c r="FOS6" s="366"/>
      <c r="FOT6" s="366"/>
      <c r="FOU6" s="366"/>
      <c r="FOV6" s="366"/>
      <c r="FOW6" s="366"/>
      <c r="FOX6" s="366"/>
      <c r="FOY6" s="366"/>
      <c r="FOZ6" s="366"/>
      <c r="FPA6" s="366"/>
      <c r="FPB6" s="366"/>
      <c r="FPC6" s="366"/>
      <c r="FPD6" s="366"/>
      <c r="FPE6" s="366"/>
      <c r="FPF6" s="366"/>
      <c r="FPG6" s="366"/>
      <c r="FPH6" s="366"/>
      <c r="FPI6" s="366"/>
      <c r="FPJ6" s="366"/>
      <c r="FPK6" s="366"/>
      <c r="FPL6" s="366"/>
      <c r="FPM6" s="366"/>
      <c r="FPN6" s="366"/>
      <c r="FPO6" s="366"/>
      <c r="FPP6" s="366"/>
      <c r="FPQ6" s="366"/>
      <c r="FPR6" s="366"/>
      <c r="FPS6" s="366"/>
      <c r="FPT6" s="366"/>
      <c r="FPU6" s="366"/>
      <c r="FPV6" s="366"/>
      <c r="FPW6" s="366"/>
      <c r="FPX6" s="366"/>
      <c r="FPY6" s="366"/>
      <c r="FPZ6" s="366"/>
      <c r="FQA6" s="366"/>
      <c r="FQB6" s="366"/>
      <c r="FQC6" s="366"/>
      <c r="FQD6" s="366"/>
      <c r="FQE6" s="366"/>
      <c r="FQF6" s="366"/>
      <c r="FQG6" s="366"/>
      <c r="FQH6" s="366"/>
      <c r="FQI6" s="366"/>
      <c r="FQJ6" s="366"/>
      <c r="FQK6" s="366"/>
      <c r="FQL6" s="366"/>
      <c r="FQM6" s="366"/>
      <c r="FQN6" s="366"/>
      <c r="FQO6" s="366"/>
      <c r="FQP6" s="366"/>
      <c r="FQQ6" s="366"/>
      <c r="FQR6" s="366"/>
      <c r="FQS6" s="366"/>
      <c r="FQT6" s="366"/>
      <c r="FQU6" s="366"/>
      <c r="FQV6" s="366"/>
      <c r="FQW6" s="366"/>
      <c r="FQX6" s="366"/>
      <c r="FQY6" s="366"/>
      <c r="FQZ6" s="366"/>
      <c r="FRA6" s="366"/>
      <c r="FRB6" s="366"/>
      <c r="FRC6" s="366"/>
      <c r="FRD6" s="366"/>
      <c r="FRE6" s="366"/>
      <c r="FRF6" s="366"/>
      <c r="FRG6" s="366"/>
      <c r="FRH6" s="366"/>
      <c r="FRI6" s="366"/>
      <c r="FRJ6" s="366"/>
      <c r="FRK6" s="366"/>
      <c r="FRL6" s="366"/>
      <c r="FRM6" s="366"/>
      <c r="FRN6" s="366"/>
      <c r="FRO6" s="366"/>
      <c r="FRP6" s="366"/>
      <c r="FRQ6" s="366"/>
      <c r="FRR6" s="366"/>
      <c r="FRS6" s="366"/>
      <c r="FRT6" s="366"/>
      <c r="FRU6" s="366"/>
      <c r="FRV6" s="366"/>
      <c r="FRW6" s="366"/>
      <c r="FRX6" s="366"/>
      <c r="FRY6" s="366"/>
      <c r="FRZ6" s="366"/>
      <c r="FSA6" s="366"/>
      <c r="FSB6" s="366"/>
      <c r="FSC6" s="366"/>
      <c r="FSD6" s="366"/>
      <c r="FSE6" s="366"/>
      <c r="FSF6" s="366"/>
      <c r="FSG6" s="366"/>
      <c r="FSH6" s="366"/>
      <c r="FSI6" s="366"/>
      <c r="FSJ6" s="366"/>
      <c r="FSK6" s="366"/>
      <c r="FSL6" s="366"/>
      <c r="FSM6" s="366"/>
      <c r="FSN6" s="366"/>
      <c r="FSO6" s="366"/>
      <c r="FSP6" s="366"/>
      <c r="FSQ6" s="366"/>
      <c r="FSR6" s="366"/>
      <c r="FSS6" s="366"/>
      <c r="FST6" s="366"/>
      <c r="FSU6" s="366"/>
      <c r="FSV6" s="366"/>
      <c r="FSW6" s="366"/>
      <c r="FSX6" s="366"/>
      <c r="FSY6" s="366"/>
      <c r="FSZ6" s="366"/>
      <c r="FTA6" s="366"/>
      <c r="FTB6" s="366"/>
      <c r="FTC6" s="366"/>
      <c r="FTD6" s="366"/>
      <c r="FTE6" s="366"/>
      <c r="FTF6" s="366"/>
      <c r="FTG6" s="366"/>
      <c r="FTH6" s="366"/>
      <c r="FTI6" s="366"/>
      <c r="FTJ6" s="366"/>
      <c r="FTK6" s="366"/>
      <c r="FTL6" s="366"/>
      <c r="FTM6" s="366"/>
      <c r="FTN6" s="366"/>
      <c r="FTO6" s="366"/>
      <c r="FTP6" s="366"/>
      <c r="FTQ6" s="366"/>
      <c r="FTR6" s="366"/>
      <c r="FTS6" s="366"/>
      <c r="FTT6" s="366"/>
      <c r="FTU6" s="366"/>
      <c r="FTV6" s="366"/>
      <c r="FTW6" s="366"/>
      <c r="FTX6" s="366"/>
      <c r="FTY6" s="366"/>
      <c r="FTZ6" s="366"/>
      <c r="FUA6" s="366"/>
      <c r="FUB6" s="366"/>
      <c r="FUC6" s="366"/>
      <c r="FUD6" s="366"/>
      <c r="FUE6" s="366"/>
      <c r="FUF6" s="366"/>
      <c r="FUG6" s="366"/>
      <c r="FUH6" s="366"/>
      <c r="FUI6" s="366"/>
      <c r="FUJ6" s="366"/>
      <c r="FUK6" s="366"/>
      <c r="FUL6" s="366"/>
      <c r="FUM6" s="366"/>
      <c r="FUN6" s="366"/>
      <c r="FUO6" s="366"/>
      <c r="FUP6" s="366"/>
      <c r="FUQ6" s="366"/>
      <c r="FUR6" s="366"/>
      <c r="FUS6" s="366"/>
      <c r="FUT6" s="366"/>
      <c r="FUU6" s="366"/>
      <c r="FUV6" s="366"/>
      <c r="FUW6" s="366"/>
      <c r="FUX6" s="366"/>
      <c r="FUY6" s="366"/>
      <c r="FUZ6" s="366"/>
      <c r="FVA6" s="366"/>
      <c r="FVB6" s="366"/>
      <c r="FVC6" s="366"/>
      <c r="FVD6" s="366"/>
      <c r="FVE6" s="366"/>
      <c r="FVF6" s="366"/>
      <c r="FVG6" s="366"/>
      <c r="FVH6" s="366"/>
      <c r="FVI6" s="366"/>
      <c r="FVJ6" s="366"/>
      <c r="FVK6" s="366"/>
      <c r="FVL6" s="366"/>
      <c r="FVM6" s="366"/>
      <c r="FVN6" s="366"/>
      <c r="FVO6" s="366"/>
      <c r="FVP6" s="366"/>
      <c r="FVQ6" s="366"/>
      <c r="FVR6" s="366"/>
      <c r="FVS6" s="366"/>
      <c r="FVT6" s="366"/>
      <c r="FVU6" s="366"/>
      <c r="FVV6" s="366"/>
      <c r="FVW6" s="366"/>
      <c r="FVX6" s="366"/>
      <c r="FVY6" s="366"/>
      <c r="FVZ6" s="366"/>
      <c r="FWA6" s="366"/>
      <c r="FWB6" s="366"/>
      <c r="FWC6" s="366"/>
      <c r="FWD6" s="366"/>
      <c r="FWE6" s="366"/>
      <c r="FWF6" s="366"/>
      <c r="FWG6" s="366"/>
      <c r="FWH6" s="366"/>
      <c r="FWI6" s="366"/>
      <c r="FWJ6" s="366"/>
      <c r="FWK6" s="366"/>
      <c r="FWL6" s="366"/>
      <c r="FWM6" s="366"/>
      <c r="FWN6" s="366"/>
      <c r="FWO6" s="366"/>
      <c r="FWP6" s="366"/>
      <c r="FWQ6" s="366"/>
      <c r="FWR6" s="366"/>
      <c r="FWS6" s="366"/>
      <c r="FWT6" s="366"/>
      <c r="FWU6" s="366"/>
      <c r="FWV6" s="366"/>
      <c r="FWW6" s="366"/>
      <c r="FWX6" s="366"/>
      <c r="FWY6" s="366"/>
      <c r="FWZ6" s="366"/>
      <c r="FXA6" s="366"/>
      <c r="FXB6" s="366"/>
      <c r="FXC6" s="366"/>
      <c r="FXD6" s="366"/>
      <c r="FXE6" s="366"/>
      <c r="FXF6" s="366"/>
      <c r="FXG6" s="366"/>
      <c r="FXH6" s="366"/>
      <c r="FXI6" s="366"/>
      <c r="FXJ6" s="366"/>
      <c r="FXK6" s="366"/>
      <c r="FXL6" s="366"/>
      <c r="FXM6" s="366"/>
      <c r="FXN6" s="366"/>
      <c r="FXO6" s="366"/>
      <c r="FXP6" s="366"/>
      <c r="FXQ6" s="366"/>
      <c r="FXR6" s="366"/>
      <c r="FXS6" s="366"/>
      <c r="FXT6" s="366"/>
      <c r="FXU6" s="366"/>
      <c r="FXV6" s="366"/>
      <c r="FXW6" s="366"/>
      <c r="FXX6" s="366"/>
      <c r="FXY6" s="366"/>
      <c r="FXZ6" s="366"/>
      <c r="FYA6" s="366"/>
      <c r="FYB6" s="366"/>
      <c r="FYC6" s="366"/>
      <c r="FYD6" s="366"/>
      <c r="FYE6" s="366"/>
      <c r="FYF6" s="366"/>
      <c r="FYG6" s="366"/>
      <c r="FYH6" s="366"/>
      <c r="FYI6" s="366"/>
      <c r="FYJ6" s="366"/>
      <c r="FYK6" s="366"/>
      <c r="FYL6" s="366"/>
      <c r="FYM6" s="366"/>
      <c r="FYN6" s="366"/>
      <c r="FYO6" s="366"/>
      <c r="FYP6" s="366"/>
      <c r="FYQ6" s="366"/>
      <c r="FYR6" s="366"/>
      <c r="FYS6" s="366"/>
      <c r="FYT6" s="366"/>
      <c r="FYU6" s="366"/>
      <c r="FYV6" s="366"/>
      <c r="FYW6" s="366"/>
      <c r="FYX6" s="366"/>
      <c r="FYY6" s="366"/>
      <c r="FYZ6" s="366"/>
      <c r="FZA6" s="366"/>
      <c r="FZB6" s="366"/>
      <c r="FZC6" s="366"/>
      <c r="FZD6" s="366"/>
      <c r="FZE6" s="366"/>
      <c r="FZF6" s="366"/>
      <c r="FZG6" s="366"/>
      <c r="FZH6" s="366"/>
      <c r="FZI6" s="366"/>
      <c r="FZJ6" s="366"/>
      <c r="FZK6" s="366"/>
      <c r="FZL6" s="366"/>
      <c r="FZM6" s="366"/>
      <c r="FZN6" s="366"/>
      <c r="FZO6" s="366"/>
      <c r="FZP6" s="366"/>
      <c r="FZQ6" s="366"/>
      <c r="FZR6" s="366"/>
      <c r="FZS6" s="366"/>
      <c r="FZT6" s="366"/>
      <c r="FZU6" s="366"/>
      <c r="FZV6" s="366"/>
      <c r="FZW6" s="366"/>
      <c r="FZX6" s="366"/>
      <c r="FZY6" s="366"/>
      <c r="FZZ6" s="366"/>
      <c r="GAA6" s="366"/>
      <c r="GAB6" s="366"/>
      <c r="GAC6" s="366"/>
      <c r="GAD6" s="366"/>
      <c r="GAE6" s="366"/>
      <c r="GAF6" s="366"/>
      <c r="GAG6" s="366"/>
      <c r="GAH6" s="366"/>
      <c r="GAI6" s="366"/>
      <c r="GAJ6" s="366"/>
      <c r="GAK6" s="366"/>
      <c r="GAL6" s="366"/>
      <c r="GAM6" s="366"/>
      <c r="GAN6" s="366"/>
      <c r="GAO6" s="366"/>
      <c r="GAP6" s="366"/>
      <c r="GAQ6" s="366"/>
      <c r="GAR6" s="366"/>
      <c r="GAS6" s="366"/>
      <c r="GAT6" s="366"/>
      <c r="GAU6" s="366"/>
      <c r="GAV6" s="366"/>
      <c r="GAW6" s="366"/>
      <c r="GAX6" s="366"/>
      <c r="GAY6" s="366"/>
      <c r="GAZ6" s="366"/>
      <c r="GBA6" s="366"/>
      <c r="GBB6" s="366"/>
      <c r="GBC6" s="366"/>
      <c r="GBD6" s="366"/>
      <c r="GBE6" s="366"/>
      <c r="GBF6" s="366"/>
      <c r="GBG6" s="366"/>
      <c r="GBH6" s="366"/>
      <c r="GBI6" s="366"/>
      <c r="GBJ6" s="366"/>
      <c r="GBK6" s="366"/>
      <c r="GBL6" s="366"/>
      <c r="GBM6" s="366"/>
      <c r="GBN6" s="366"/>
      <c r="GBO6" s="366"/>
      <c r="GBP6" s="366"/>
      <c r="GBQ6" s="366"/>
      <c r="GBR6" s="366"/>
      <c r="GBS6" s="366"/>
      <c r="GBT6" s="366"/>
      <c r="GBU6" s="366"/>
      <c r="GBV6" s="366"/>
      <c r="GBW6" s="366"/>
      <c r="GBX6" s="366"/>
      <c r="GBY6" s="366"/>
      <c r="GBZ6" s="366"/>
      <c r="GCA6" s="366"/>
      <c r="GCB6" s="366"/>
      <c r="GCC6" s="366"/>
      <c r="GCD6" s="366"/>
      <c r="GCE6" s="366"/>
      <c r="GCF6" s="366"/>
      <c r="GCG6" s="366"/>
      <c r="GCH6" s="366"/>
      <c r="GCI6" s="366"/>
      <c r="GCJ6" s="366"/>
      <c r="GCK6" s="366"/>
      <c r="GCL6" s="366"/>
      <c r="GCM6" s="366"/>
      <c r="GCN6" s="366"/>
      <c r="GCO6" s="366"/>
      <c r="GCP6" s="366"/>
      <c r="GCQ6" s="366"/>
      <c r="GCR6" s="366"/>
      <c r="GCS6" s="366"/>
      <c r="GCT6" s="366"/>
      <c r="GCU6" s="366"/>
      <c r="GCV6" s="366"/>
      <c r="GCW6" s="366"/>
      <c r="GCX6" s="366"/>
      <c r="GCY6" s="366"/>
      <c r="GCZ6" s="366"/>
      <c r="GDA6" s="366"/>
      <c r="GDB6" s="366"/>
      <c r="GDC6" s="366"/>
      <c r="GDD6" s="366"/>
      <c r="GDE6" s="366"/>
      <c r="GDF6" s="366"/>
      <c r="GDG6" s="366"/>
      <c r="GDH6" s="366"/>
      <c r="GDI6" s="366"/>
      <c r="GDJ6" s="366"/>
      <c r="GDK6" s="366"/>
      <c r="GDL6" s="366"/>
      <c r="GDM6" s="366"/>
      <c r="GDN6" s="366"/>
      <c r="GDO6" s="366"/>
      <c r="GDP6" s="366"/>
      <c r="GDQ6" s="366"/>
      <c r="GDR6" s="366"/>
      <c r="GDS6" s="366"/>
      <c r="GDT6" s="366"/>
      <c r="GDU6" s="366"/>
      <c r="GDV6" s="366"/>
      <c r="GDW6" s="366"/>
      <c r="GDX6" s="366"/>
      <c r="GDY6" s="366"/>
      <c r="GDZ6" s="366"/>
      <c r="GEA6" s="366"/>
      <c r="GEB6" s="366"/>
      <c r="GEC6" s="366"/>
      <c r="GED6" s="366"/>
      <c r="GEE6" s="366"/>
      <c r="GEF6" s="366"/>
      <c r="GEG6" s="366"/>
      <c r="GEH6" s="366"/>
      <c r="GEI6" s="366"/>
      <c r="GEJ6" s="366"/>
      <c r="GEK6" s="366"/>
      <c r="GEL6" s="366"/>
      <c r="GEM6" s="366"/>
      <c r="GEN6" s="366"/>
      <c r="GEO6" s="366"/>
      <c r="GEP6" s="366"/>
      <c r="GEQ6" s="366"/>
      <c r="GER6" s="366"/>
      <c r="GES6" s="366"/>
      <c r="GET6" s="366"/>
      <c r="GEU6" s="366"/>
      <c r="GEV6" s="366"/>
      <c r="GEW6" s="366"/>
      <c r="GEX6" s="366"/>
      <c r="GEY6" s="366"/>
      <c r="GEZ6" s="366"/>
      <c r="GFA6" s="366"/>
      <c r="GFB6" s="366"/>
      <c r="GFC6" s="366"/>
      <c r="GFD6" s="366"/>
      <c r="GFE6" s="366"/>
      <c r="GFF6" s="366"/>
      <c r="GFG6" s="366"/>
      <c r="GFH6" s="366"/>
      <c r="GFI6" s="366"/>
      <c r="GFJ6" s="366"/>
      <c r="GFK6" s="366"/>
      <c r="GFL6" s="366"/>
      <c r="GFM6" s="366"/>
      <c r="GFN6" s="366"/>
      <c r="GFO6" s="366"/>
      <c r="GFP6" s="366"/>
      <c r="GFQ6" s="366"/>
      <c r="GFR6" s="366"/>
      <c r="GFS6" s="366"/>
      <c r="GFT6" s="366"/>
      <c r="GFU6" s="366"/>
      <c r="GFV6" s="366"/>
      <c r="GFW6" s="366"/>
      <c r="GFX6" s="366"/>
      <c r="GFY6" s="366"/>
      <c r="GFZ6" s="366"/>
      <c r="GGA6" s="366"/>
      <c r="GGB6" s="366"/>
      <c r="GGC6" s="366"/>
      <c r="GGD6" s="366"/>
      <c r="GGE6" s="366"/>
      <c r="GGF6" s="366"/>
      <c r="GGG6" s="366"/>
      <c r="GGH6" s="366"/>
      <c r="GGI6" s="366"/>
      <c r="GGJ6" s="366"/>
      <c r="GGK6" s="366"/>
      <c r="GGL6" s="366"/>
      <c r="GGM6" s="366"/>
      <c r="GGN6" s="366"/>
      <c r="GGO6" s="366"/>
      <c r="GGP6" s="366"/>
      <c r="GGQ6" s="366"/>
      <c r="GGR6" s="366"/>
      <c r="GGS6" s="366"/>
      <c r="GGT6" s="366"/>
      <c r="GGU6" s="366"/>
      <c r="GGV6" s="366"/>
      <c r="GGW6" s="366"/>
      <c r="GGX6" s="366"/>
      <c r="GGY6" s="366"/>
      <c r="GGZ6" s="366"/>
      <c r="GHA6" s="366"/>
      <c r="GHB6" s="366"/>
      <c r="GHC6" s="366"/>
      <c r="GHD6" s="366"/>
      <c r="GHE6" s="366"/>
      <c r="GHF6" s="366"/>
      <c r="GHG6" s="366"/>
      <c r="GHH6" s="366"/>
      <c r="GHI6" s="366"/>
      <c r="GHJ6" s="366"/>
      <c r="GHK6" s="366"/>
      <c r="GHL6" s="366"/>
      <c r="GHM6" s="366"/>
      <c r="GHN6" s="366"/>
      <c r="GHO6" s="366"/>
      <c r="GHP6" s="366"/>
      <c r="GHQ6" s="366"/>
      <c r="GHR6" s="366"/>
      <c r="GHS6" s="366"/>
      <c r="GHT6" s="366"/>
      <c r="GHU6" s="366"/>
      <c r="GHV6" s="366"/>
      <c r="GHW6" s="366"/>
      <c r="GHX6" s="366"/>
      <c r="GHY6" s="366"/>
      <c r="GHZ6" s="366"/>
      <c r="GIA6" s="366"/>
      <c r="GIB6" s="366"/>
      <c r="GIC6" s="366"/>
      <c r="GID6" s="366"/>
      <c r="GIE6" s="366"/>
      <c r="GIF6" s="366"/>
      <c r="GIG6" s="366"/>
      <c r="GIH6" s="366"/>
      <c r="GII6" s="366"/>
      <c r="GIJ6" s="366"/>
      <c r="GIK6" s="366"/>
      <c r="GIL6" s="366"/>
      <c r="GIM6" s="366"/>
      <c r="GIN6" s="366"/>
      <c r="GIO6" s="366"/>
      <c r="GIP6" s="366"/>
      <c r="GIQ6" s="366"/>
      <c r="GIR6" s="366"/>
      <c r="GIS6" s="366"/>
      <c r="GIT6" s="366"/>
      <c r="GIU6" s="366"/>
      <c r="GIV6" s="366"/>
      <c r="GIW6" s="366"/>
      <c r="GIX6" s="366"/>
      <c r="GIY6" s="366"/>
      <c r="GIZ6" s="366"/>
      <c r="GJA6" s="366"/>
      <c r="GJB6" s="366"/>
      <c r="GJC6" s="366"/>
      <c r="GJD6" s="366"/>
      <c r="GJE6" s="366"/>
      <c r="GJF6" s="366"/>
      <c r="GJG6" s="366"/>
      <c r="GJH6" s="366"/>
      <c r="GJI6" s="366"/>
      <c r="GJJ6" s="366"/>
      <c r="GJK6" s="366"/>
      <c r="GJL6" s="366"/>
      <c r="GJM6" s="366"/>
      <c r="GJN6" s="366"/>
      <c r="GJO6" s="366"/>
      <c r="GJP6" s="366"/>
      <c r="GJQ6" s="366"/>
      <c r="GJR6" s="366"/>
      <c r="GJS6" s="366"/>
      <c r="GJT6" s="366"/>
      <c r="GJU6" s="366"/>
      <c r="GJV6" s="366"/>
      <c r="GJW6" s="366"/>
      <c r="GJX6" s="366"/>
      <c r="GJY6" s="366"/>
      <c r="GJZ6" s="366"/>
      <c r="GKA6" s="366"/>
      <c r="GKB6" s="366"/>
      <c r="GKC6" s="366"/>
      <c r="GKD6" s="366"/>
      <c r="GKE6" s="366"/>
      <c r="GKF6" s="366"/>
      <c r="GKG6" s="366"/>
      <c r="GKH6" s="366"/>
      <c r="GKI6" s="366"/>
      <c r="GKJ6" s="366"/>
      <c r="GKK6" s="366"/>
      <c r="GKL6" s="366"/>
      <c r="GKM6" s="366"/>
      <c r="GKN6" s="366"/>
      <c r="GKO6" s="366"/>
      <c r="GKP6" s="366"/>
      <c r="GKQ6" s="366"/>
      <c r="GKR6" s="366"/>
      <c r="GKS6" s="366"/>
      <c r="GKT6" s="366"/>
      <c r="GKU6" s="366"/>
      <c r="GKV6" s="366"/>
      <c r="GKW6" s="366"/>
      <c r="GKX6" s="366"/>
      <c r="GKY6" s="366"/>
      <c r="GKZ6" s="366"/>
      <c r="GLA6" s="366"/>
      <c r="GLB6" s="366"/>
      <c r="GLC6" s="366"/>
      <c r="GLD6" s="366"/>
      <c r="GLE6" s="366"/>
      <c r="GLF6" s="366"/>
      <c r="GLG6" s="366"/>
      <c r="GLH6" s="366"/>
      <c r="GLI6" s="366"/>
      <c r="GLJ6" s="366"/>
      <c r="GLK6" s="366"/>
      <c r="GLL6" s="366"/>
      <c r="GLM6" s="366"/>
      <c r="GLN6" s="366"/>
      <c r="GLO6" s="366"/>
      <c r="GLP6" s="366"/>
      <c r="GLQ6" s="366"/>
      <c r="GLR6" s="366"/>
      <c r="GLS6" s="366"/>
      <c r="GLT6" s="366"/>
      <c r="GLU6" s="366"/>
      <c r="GLV6" s="366"/>
      <c r="GLW6" s="366"/>
      <c r="GLX6" s="366"/>
      <c r="GLY6" s="366"/>
      <c r="GLZ6" s="366"/>
      <c r="GMA6" s="366"/>
      <c r="GMB6" s="366"/>
      <c r="GMC6" s="366"/>
      <c r="GMD6" s="366"/>
      <c r="GME6" s="366"/>
      <c r="GMF6" s="366"/>
      <c r="GMG6" s="366"/>
      <c r="GMH6" s="366"/>
      <c r="GMI6" s="366"/>
      <c r="GMJ6" s="366"/>
      <c r="GMK6" s="366"/>
      <c r="GML6" s="366"/>
      <c r="GMM6" s="366"/>
      <c r="GMN6" s="366"/>
      <c r="GMO6" s="366"/>
      <c r="GMP6" s="366"/>
      <c r="GMQ6" s="366"/>
      <c r="GMR6" s="366"/>
      <c r="GMS6" s="366"/>
      <c r="GMT6" s="366"/>
      <c r="GMU6" s="366"/>
      <c r="GMV6" s="366"/>
      <c r="GMW6" s="366"/>
      <c r="GMX6" s="366"/>
      <c r="GMY6" s="366"/>
      <c r="GMZ6" s="366"/>
      <c r="GNA6" s="366"/>
      <c r="GNB6" s="366"/>
      <c r="GNC6" s="366"/>
      <c r="GND6" s="366"/>
      <c r="GNE6" s="366"/>
      <c r="GNF6" s="366"/>
      <c r="GNG6" s="366"/>
      <c r="GNH6" s="366"/>
      <c r="GNI6" s="366"/>
      <c r="GNJ6" s="366"/>
      <c r="GNK6" s="366"/>
      <c r="GNL6" s="366"/>
      <c r="GNM6" s="366"/>
      <c r="GNN6" s="366"/>
      <c r="GNO6" s="366"/>
      <c r="GNP6" s="366"/>
      <c r="GNQ6" s="366"/>
      <c r="GNR6" s="366"/>
      <c r="GNS6" s="366"/>
      <c r="GNT6" s="366"/>
      <c r="GNU6" s="366"/>
      <c r="GNV6" s="366"/>
      <c r="GNW6" s="366"/>
      <c r="GNX6" s="366"/>
      <c r="GNY6" s="366"/>
      <c r="GNZ6" s="366"/>
      <c r="GOA6" s="366"/>
      <c r="GOB6" s="366"/>
      <c r="GOC6" s="366"/>
      <c r="GOD6" s="366"/>
      <c r="GOE6" s="366"/>
      <c r="GOF6" s="366"/>
      <c r="GOG6" s="366"/>
      <c r="GOH6" s="366"/>
      <c r="GOI6" s="366"/>
      <c r="GOJ6" s="366"/>
      <c r="GOK6" s="366"/>
      <c r="GOL6" s="366"/>
      <c r="GOM6" s="366"/>
      <c r="GON6" s="366"/>
      <c r="GOO6" s="366"/>
      <c r="GOP6" s="366"/>
      <c r="GOQ6" s="366"/>
      <c r="GOR6" s="366"/>
      <c r="GOS6" s="366"/>
      <c r="GOT6" s="366"/>
      <c r="GOU6" s="366"/>
      <c r="GOV6" s="366"/>
      <c r="GOW6" s="366"/>
      <c r="GOX6" s="366"/>
      <c r="GOY6" s="366"/>
      <c r="GOZ6" s="366"/>
      <c r="GPA6" s="366"/>
      <c r="GPB6" s="366"/>
      <c r="GPC6" s="366"/>
      <c r="GPD6" s="366"/>
      <c r="GPE6" s="366"/>
      <c r="GPF6" s="366"/>
      <c r="GPG6" s="366"/>
      <c r="GPH6" s="366"/>
      <c r="GPI6" s="366"/>
      <c r="GPJ6" s="366"/>
      <c r="GPK6" s="366"/>
      <c r="GPL6" s="366"/>
      <c r="GPM6" s="366"/>
      <c r="GPN6" s="366"/>
      <c r="GPO6" s="366"/>
      <c r="GPP6" s="366"/>
      <c r="GPQ6" s="366"/>
      <c r="GPR6" s="366"/>
      <c r="GPS6" s="366"/>
      <c r="GPT6" s="366"/>
      <c r="GPU6" s="366"/>
      <c r="GPV6" s="366"/>
      <c r="GPW6" s="366"/>
      <c r="GPX6" s="366"/>
      <c r="GPY6" s="366"/>
      <c r="GPZ6" s="366"/>
      <c r="GQA6" s="366"/>
      <c r="GQB6" s="366"/>
      <c r="GQC6" s="366"/>
      <c r="GQD6" s="366"/>
      <c r="GQE6" s="366"/>
      <c r="GQF6" s="366"/>
      <c r="GQG6" s="366"/>
      <c r="GQH6" s="366"/>
      <c r="GQI6" s="366"/>
      <c r="GQJ6" s="366"/>
      <c r="GQK6" s="366"/>
      <c r="GQL6" s="366"/>
      <c r="GQM6" s="366"/>
      <c r="GQN6" s="366"/>
      <c r="GQO6" s="366"/>
      <c r="GQP6" s="366"/>
      <c r="GQQ6" s="366"/>
      <c r="GQR6" s="366"/>
      <c r="GQS6" s="366"/>
      <c r="GQT6" s="366"/>
      <c r="GQU6" s="366"/>
      <c r="GQV6" s="366"/>
      <c r="GQW6" s="366"/>
      <c r="GQX6" s="366"/>
      <c r="GQY6" s="366"/>
      <c r="GQZ6" s="366"/>
      <c r="GRA6" s="366"/>
      <c r="GRB6" s="366"/>
      <c r="GRC6" s="366"/>
      <c r="GRD6" s="366"/>
      <c r="GRE6" s="366"/>
      <c r="GRF6" s="366"/>
      <c r="GRG6" s="366"/>
      <c r="GRH6" s="366"/>
      <c r="GRI6" s="366"/>
      <c r="GRJ6" s="366"/>
      <c r="GRK6" s="366"/>
      <c r="GRL6" s="366"/>
      <c r="GRM6" s="366"/>
      <c r="GRN6" s="366"/>
      <c r="GRO6" s="366"/>
      <c r="GRP6" s="366"/>
      <c r="GRQ6" s="366"/>
      <c r="GRR6" s="366"/>
      <c r="GRS6" s="366"/>
      <c r="GRT6" s="366"/>
      <c r="GRU6" s="366"/>
      <c r="GRV6" s="366"/>
      <c r="GRW6" s="366"/>
      <c r="GRX6" s="366"/>
      <c r="GRY6" s="366"/>
      <c r="GRZ6" s="366"/>
      <c r="GSA6" s="366"/>
      <c r="GSB6" s="366"/>
      <c r="GSC6" s="366"/>
      <c r="GSD6" s="366"/>
      <c r="GSE6" s="366"/>
      <c r="GSF6" s="366"/>
      <c r="GSG6" s="366"/>
      <c r="GSH6" s="366"/>
      <c r="GSI6" s="366"/>
      <c r="GSJ6" s="366"/>
      <c r="GSK6" s="366"/>
      <c r="GSL6" s="366"/>
      <c r="GSM6" s="366"/>
      <c r="GSN6" s="366"/>
      <c r="GSO6" s="366"/>
      <c r="GSP6" s="366"/>
      <c r="GSQ6" s="366"/>
      <c r="GSR6" s="366"/>
      <c r="GSS6" s="366"/>
      <c r="GST6" s="366"/>
      <c r="GSU6" s="366"/>
      <c r="GSV6" s="366"/>
      <c r="GSW6" s="366"/>
      <c r="GSX6" s="366"/>
      <c r="GSY6" s="366"/>
      <c r="GSZ6" s="366"/>
      <c r="GTA6" s="366"/>
      <c r="GTB6" s="366"/>
      <c r="GTC6" s="366"/>
      <c r="GTD6" s="366"/>
      <c r="GTE6" s="366"/>
      <c r="GTF6" s="366"/>
      <c r="GTG6" s="366"/>
      <c r="GTH6" s="366"/>
      <c r="GTI6" s="366"/>
      <c r="GTJ6" s="366"/>
      <c r="GTK6" s="366"/>
      <c r="GTL6" s="366"/>
      <c r="GTM6" s="366"/>
      <c r="GTN6" s="366"/>
      <c r="GTO6" s="366"/>
      <c r="GTP6" s="366"/>
      <c r="GTQ6" s="366"/>
      <c r="GTR6" s="366"/>
      <c r="GTS6" s="366"/>
      <c r="GTT6" s="366"/>
      <c r="GTU6" s="366"/>
      <c r="GTV6" s="366"/>
      <c r="GTW6" s="366"/>
      <c r="GTX6" s="366"/>
      <c r="GTY6" s="366"/>
      <c r="GTZ6" s="366"/>
      <c r="GUA6" s="366"/>
      <c r="GUB6" s="366"/>
      <c r="GUC6" s="366"/>
      <c r="GUD6" s="366"/>
      <c r="GUE6" s="366"/>
      <c r="GUF6" s="366"/>
      <c r="GUG6" s="366"/>
      <c r="GUH6" s="366"/>
      <c r="GUI6" s="366"/>
      <c r="GUJ6" s="366"/>
      <c r="GUK6" s="366"/>
      <c r="GUL6" s="366"/>
      <c r="GUM6" s="366"/>
      <c r="GUN6" s="366"/>
      <c r="GUO6" s="366"/>
      <c r="GUP6" s="366"/>
      <c r="GUQ6" s="366"/>
      <c r="GUR6" s="366"/>
      <c r="GUS6" s="366"/>
      <c r="GUT6" s="366"/>
      <c r="GUU6" s="366"/>
      <c r="GUV6" s="366"/>
      <c r="GUW6" s="366"/>
      <c r="GUX6" s="366"/>
      <c r="GUY6" s="366"/>
      <c r="GUZ6" s="366"/>
      <c r="GVA6" s="366"/>
      <c r="GVB6" s="366"/>
      <c r="GVC6" s="366"/>
      <c r="GVD6" s="366"/>
      <c r="GVE6" s="366"/>
      <c r="GVF6" s="366"/>
      <c r="GVG6" s="366"/>
      <c r="GVH6" s="366"/>
      <c r="GVI6" s="366"/>
      <c r="GVJ6" s="366"/>
      <c r="GVK6" s="366"/>
      <c r="GVL6" s="366"/>
      <c r="GVM6" s="366"/>
      <c r="GVN6" s="366"/>
      <c r="GVO6" s="366"/>
      <c r="GVP6" s="366"/>
      <c r="GVQ6" s="366"/>
      <c r="GVR6" s="366"/>
      <c r="GVS6" s="366"/>
      <c r="GVT6" s="366"/>
      <c r="GVU6" s="366"/>
      <c r="GVV6" s="366"/>
      <c r="GVW6" s="366"/>
      <c r="GVX6" s="366"/>
      <c r="GVY6" s="366"/>
      <c r="GVZ6" s="366"/>
      <c r="GWA6" s="366"/>
      <c r="GWB6" s="366"/>
      <c r="GWC6" s="366"/>
      <c r="GWD6" s="366"/>
      <c r="GWE6" s="366"/>
      <c r="GWF6" s="366"/>
      <c r="GWG6" s="366"/>
      <c r="GWH6" s="366"/>
      <c r="GWI6" s="366"/>
      <c r="GWJ6" s="366"/>
      <c r="GWK6" s="366"/>
      <c r="GWL6" s="366"/>
      <c r="GWM6" s="366"/>
      <c r="GWN6" s="366"/>
      <c r="GWO6" s="366"/>
      <c r="GWP6" s="366"/>
      <c r="GWQ6" s="366"/>
      <c r="GWR6" s="366"/>
      <c r="GWS6" s="366"/>
      <c r="GWT6" s="366"/>
      <c r="GWU6" s="366"/>
      <c r="GWV6" s="366"/>
      <c r="GWW6" s="366"/>
      <c r="GWX6" s="366"/>
      <c r="GWY6" s="366"/>
      <c r="GWZ6" s="366"/>
      <c r="GXA6" s="366"/>
      <c r="GXB6" s="366"/>
      <c r="GXC6" s="366"/>
      <c r="GXD6" s="366"/>
      <c r="GXE6" s="366"/>
      <c r="GXF6" s="366"/>
      <c r="GXG6" s="366"/>
      <c r="GXH6" s="366"/>
      <c r="GXI6" s="366"/>
      <c r="GXJ6" s="366"/>
      <c r="GXK6" s="366"/>
      <c r="GXL6" s="366"/>
      <c r="GXM6" s="366"/>
      <c r="GXN6" s="366"/>
      <c r="GXO6" s="366"/>
      <c r="GXP6" s="366"/>
      <c r="GXQ6" s="366"/>
      <c r="GXR6" s="366"/>
      <c r="GXS6" s="366"/>
      <c r="GXT6" s="366"/>
      <c r="GXU6" s="366"/>
      <c r="GXV6" s="366"/>
      <c r="GXW6" s="366"/>
      <c r="GXX6" s="366"/>
      <c r="GXY6" s="366"/>
      <c r="GXZ6" s="366"/>
      <c r="GYA6" s="366"/>
      <c r="GYB6" s="366"/>
      <c r="GYC6" s="366"/>
      <c r="GYD6" s="366"/>
      <c r="GYE6" s="366"/>
      <c r="GYF6" s="366"/>
      <c r="GYG6" s="366"/>
      <c r="GYH6" s="366"/>
      <c r="GYI6" s="366"/>
      <c r="GYJ6" s="366"/>
      <c r="GYK6" s="366"/>
      <c r="GYL6" s="366"/>
      <c r="GYM6" s="366"/>
      <c r="GYN6" s="366"/>
      <c r="GYO6" s="366"/>
      <c r="GYP6" s="366"/>
      <c r="GYQ6" s="366"/>
      <c r="GYR6" s="366"/>
      <c r="GYS6" s="366"/>
      <c r="GYT6" s="366"/>
      <c r="GYU6" s="366"/>
      <c r="GYV6" s="366"/>
      <c r="GYW6" s="366"/>
      <c r="GYX6" s="366"/>
      <c r="GYY6" s="366"/>
      <c r="GYZ6" s="366"/>
      <c r="GZA6" s="366"/>
      <c r="GZB6" s="366"/>
      <c r="GZC6" s="366"/>
      <c r="GZD6" s="366"/>
      <c r="GZE6" s="366"/>
      <c r="GZF6" s="366"/>
      <c r="GZG6" s="366"/>
      <c r="GZH6" s="366"/>
      <c r="GZI6" s="366"/>
      <c r="GZJ6" s="366"/>
      <c r="GZK6" s="366"/>
      <c r="GZL6" s="366"/>
      <c r="GZM6" s="366"/>
      <c r="GZN6" s="366"/>
      <c r="GZO6" s="366"/>
      <c r="GZP6" s="366"/>
      <c r="GZQ6" s="366"/>
      <c r="GZR6" s="366"/>
      <c r="GZS6" s="366"/>
      <c r="GZT6" s="366"/>
      <c r="GZU6" s="366"/>
      <c r="GZV6" s="366"/>
      <c r="GZW6" s="366"/>
      <c r="GZX6" s="366"/>
      <c r="GZY6" s="366"/>
      <c r="GZZ6" s="366"/>
      <c r="HAA6" s="366"/>
      <c r="HAB6" s="366"/>
      <c r="HAC6" s="366"/>
      <c r="HAD6" s="366"/>
      <c r="HAE6" s="366"/>
      <c r="HAF6" s="366"/>
      <c r="HAG6" s="366"/>
      <c r="HAH6" s="366"/>
      <c r="HAI6" s="366"/>
      <c r="HAJ6" s="366"/>
      <c r="HAK6" s="366"/>
      <c r="HAL6" s="366"/>
      <c r="HAM6" s="366"/>
      <c r="HAN6" s="366"/>
      <c r="HAO6" s="366"/>
      <c r="HAP6" s="366"/>
      <c r="HAQ6" s="366"/>
      <c r="HAR6" s="366"/>
      <c r="HAS6" s="366"/>
      <c r="HAT6" s="366"/>
      <c r="HAU6" s="366"/>
      <c r="HAV6" s="366"/>
      <c r="HAW6" s="366"/>
      <c r="HAX6" s="366"/>
      <c r="HAY6" s="366"/>
      <c r="HAZ6" s="366"/>
      <c r="HBA6" s="366"/>
      <c r="HBB6" s="366"/>
      <c r="HBC6" s="366"/>
      <c r="HBD6" s="366"/>
      <c r="HBE6" s="366"/>
      <c r="HBF6" s="366"/>
      <c r="HBG6" s="366"/>
      <c r="HBH6" s="366"/>
      <c r="HBI6" s="366"/>
      <c r="HBJ6" s="366"/>
      <c r="HBK6" s="366"/>
      <c r="HBL6" s="366"/>
      <c r="HBM6" s="366"/>
      <c r="HBN6" s="366"/>
      <c r="HBO6" s="366"/>
      <c r="HBP6" s="366"/>
      <c r="HBQ6" s="366"/>
      <c r="HBR6" s="366"/>
      <c r="HBS6" s="366"/>
      <c r="HBT6" s="366"/>
      <c r="HBU6" s="366"/>
      <c r="HBV6" s="366"/>
      <c r="HBW6" s="366"/>
      <c r="HBX6" s="366"/>
      <c r="HBY6" s="366"/>
      <c r="HBZ6" s="366"/>
      <c r="HCA6" s="366"/>
      <c r="HCB6" s="366"/>
      <c r="HCC6" s="366"/>
      <c r="HCD6" s="366"/>
      <c r="HCE6" s="366"/>
      <c r="HCF6" s="366"/>
      <c r="HCG6" s="366"/>
      <c r="HCH6" s="366"/>
      <c r="HCI6" s="366"/>
      <c r="HCJ6" s="366"/>
      <c r="HCK6" s="366"/>
      <c r="HCL6" s="366"/>
      <c r="HCM6" s="366"/>
      <c r="HCN6" s="366"/>
      <c r="HCO6" s="366"/>
      <c r="HCP6" s="366"/>
      <c r="HCQ6" s="366"/>
      <c r="HCR6" s="366"/>
      <c r="HCS6" s="366"/>
      <c r="HCT6" s="366"/>
      <c r="HCU6" s="366"/>
      <c r="HCV6" s="366"/>
      <c r="HCW6" s="366"/>
      <c r="HCX6" s="366"/>
      <c r="HCY6" s="366"/>
      <c r="HCZ6" s="366"/>
      <c r="HDA6" s="366"/>
      <c r="HDB6" s="366"/>
      <c r="HDC6" s="366"/>
      <c r="HDD6" s="366"/>
      <c r="HDE6" s="366"/>
      <c r="HDF6" s="366"/>
      <c r="HDG6" s="366"/>
      <c r="HDH6" s="366"/>
      <c r="HDI6" s="366"/>
      <c r="HDJ6" s="366"/>
      <c r="HDK6" s="366"/>
      <c r="HDL6" s="366"/>
      <c r="HDM6" s="366"/>
      <c r="HDN6" s="366"/>
      <c r="HDO6" s="366"/>
      <c r="HDP6" s="366"/>
      <c r="HDQ6" s="366"/>
      <c r="HDR6" s="366"/>
      <c r="HDS6" s="366"/>
      <c r="HDT6" s="366"/>
      <c r="HDU6" s="366"/>
      <c r="HDV6" s="366"/>
      <c r="HDW6" s="366"/>
      <c r="HDX6" s="366"/>
      <c r="HDY6" s="366"/>
      <c r="HDZ6" s="366"/>
      <c r="HEA6" s="366"/>
      <c r="HEB6" s="366"/>
      <c r="HEC6" s="366"/>
      <c r="HED6" s="366"/>
      <c r="HEE6" s="366"/>
      <c r="HEF6" s="366"/>
      <c r="HEG6" s="366"/>
      <c r="HEH6" s="366"/>
      <c r="HEI6" s="366"/>
      <c r="HEJ6" s="366"/>
      <c r="HEK6" s="366"/>
      <c r="HEL6" s="366"/>
      <c r="HEM6" s="366"/>
      <c r="HEN6" s="366"/>
      <c r="HEO6" s="366"/>
      <c r="HEP6" s="366"/>
      <c r="HEQ6" s="366"/>
      <c r="HER6" s="366"/>
      <c r="HES6" s="366"/>
      <c r="HET6" s="366"/>
      <c r="HEU6" s="366"/>
      <c r="HEV6" s="366"/>
      <c r="HEW6" s="366"/>
      <c r="HEX6" s="366"/>
      <c r="HEY6" s="366"/>
      <c r="HEZ6" s="366"/>
      <c r="HFA6" s="366"/>
      <c r="HFB6" s="366"/>
      <c r="HFC6" s="366"/>
      <c r="HFD6" s="366"/>
      <c r="HFE6" s="366"/>
      <c r="HFF6" s="366"/>
      <c r="HFG6" s="366"/>
      <c r="HFH6" s="366"/>
      <c r="HFI6" s="366"/>
      <c r="HFJ6" s="366"/>
      <c r="HFK6" s="366"/>
      <c r="HFL6" s="366"/>
      <c r="HFM6" s="366"/>
      <c r="HFN6" s="366"/>
      <c r="HFO6" s="366"/>
      <c r="HFP6" s="366"/>
      <c r="HFQ6" s="366"/>
      <c r="HFR6" s="366"/>
      <c r="HFS6" s="366"/>
      <c r="HFT6" s="366"/>
      <c r="HFU6" s="366"/>
      <c r="HFV6" s="366"/>
      <c r="HFW6" s="366"/>
      <c r="HFX6" s="366"/>
      <c r="HFY6" s="366"/>
      <c r="HFZ6" s="366"/>
      <c r="HGA6" s="366"/>
      <c r="HGB6" s="366"/>
      <c r="HGC6" s="366"/>
      <c r="HGD6" s="366"/>
      <c r="HGE6" s="366"/>
      <c r="HGF6" s="366"/>
      <c r="HGG6" s="366"/>
      <c r="HGH6" s="366"/>
      <c r="HGI6" s="366"/>
      <c r="HGJ6" s="366"/>
      <c r="HGK6" s="366"/>
      <c r="HGL6" s="366"/>
      <c r="HGM6" s="366"/>
      <c r="HGN6" s="366"/>
      <c r="HGO6" s="366"/>
      <c r="HGP6" s="366"/>
      <c r="HGQ6" s="366"/>
      <c r="HGR6" s="366"/>
      <c r="HGS6" s="366"/>
      <c r="HGT6" s="366"/>
      <c r="HGU6" s="366"/>
      <c r="HGV6" s="366"/>
      <c r="HGW6" s="366"/>
      <c r="HGX6" s="366"/>
      <c r="HGY6" s="366"/>
      <c r="HGZ6" s="366"/>
      <c r="HHA6" s="366"/>
      <c r="HHB6" s="366"/>
      <c r="HHC6" s="366"/>
      <c r="HHD6" s="366"/>
      <c r="HHE6" s="366"/>
      <c r="HHF6" s="366"/>
      <c r="HHG6" s="366"/>
      <c r="HHH6" s="366"/>
      <c r="HHI6" s="366"/>
      <c r="HHJ6" s="366"/>
      <c r="HHK6" s="366"/>
      <c r="HHL6" s="366"/>
      <c r="HHM6" s="366"/>
      <c r="HHN6" s="366"/>
      <c r="HHO6" s="366"/>
      <c r="HHP6" s="366"/>
      <c r="HHQ6" s="366"/>
      <c r="HHR6" s="366"/>
      <c r="HHS6" s="366"/>
      <c r="HHT6" s="366"/>
      <c r="HHU6" s="366"/>
      <c r="HHV6" s="366"/>
      <c r="HHW6" s="366"/>
      <c r="HHX6" s="366"/>
      <c r="HHY6" s="366"/>
      <c r="HHZ6" s="366"/>
      <c r="HIA6" s="366"/>
      <c r="HIB6" s="366"/>
      <c r="HIC6" s="366"/>
      <c r="HID6" s="366"/>
      <c r="HIE6" s="366"/>
      <c r="HIF6" s="366"/>
      <c r="HIG6" s="366"/>
      <c r="HIH6" s="366"/>
      <c r="HII6" s="366"/>
      <c r="HIJ6" s="366"/>
      <c r="HIK6" s="366"/>
      <c r="HIL6" s="366"/>
      <c r="HIM6" s="366"/>
      <c r="HIN6" s="366"/>
      <c r="HIO6" s="366"/>
      <c r="HIP6" s="366"/>
      <c r="HIQ6" s="366"/>
      <c r="HIR6" s="366"/>
      <c r="HIS6" s="366"/>
      <c r="HIT6" s="366"/>
      <c r="HIU6" s="366"/>
      <c r="HIV6" s="366"/>
      <c r="HIW6" s="366"/>
      <c r="HIX6" s="366"/>
      <c r="HIY6" s="366"/>
      <c r="HIZ6" s="366"/>
      <c r="HJA6" s="366"/>
      <c r="HJB6" s="366"/>
      <c r="HJC6" s="366"/>
      <c r="HJD6" s="366"/>
      <c r="HJE6" s="366"/>
      <c r="HJF6" s="366"/>
      <c r="HJG6" s="366"/>
      <c r="HJH6" s="366"/>
      <c r="HJI6" s="366"/>
      <c r="HJJ6" s="366"/>
      <c r="HJK6" s="366"/>
      <c r="HJL6" s="366"/>
      <c r="HJM6" s="366"/>
      <c r="HJN6" s="366"/>
      <c r="HJO6" s="366"/>
      <c r="HJP6" s="366"/>
      <c r="HJQ6" s="366"/>
      <c r="HJR6" s="366"/>
      <c r="HJS6" s="366"/>
      <c r="HJT6" s="366"/>
      <c r="HJU6" s="366"/>
      <c r="HJV6" s="366"/>
      <c r="HJW6" s="366"/>
      <c r="HJX6" s="366"/>
      <c r="HJY6" s="366"/>
      <c r="HJZ6" s="366"/>
      <c r="HKA6" s="366"/>
      <c r="HKB6" s="366"/>
      <c r="HKC6" s="366"/>
      <c r="HKD6" s="366"/>
      <c r="HKE6" s="366"/>
      <c r="HKF6" s="366"/>
      <c r="HKG6" s="366"/>
      <c r="HKH6" s="366"/>
      <c r="HKI6" s="366"/>
      <c r="HKJ6" s="366"/>
      <c r="HKK6" s="366"/>
      <c r="HKL6" s="366"/>
      <c r="HKM6" s="366"/>
      <c r="HKN6" s="366"/>
      <c r="HKO6" s="366"/>
      <c r="HKP6" s="366"/>
      <c r="HKQ6" s="366"/>
      <c r="HKR6" s="366"/>
      <c r="HKS6" s="366"/>
      <c r="HKT6" s="366"/>
      <c r="HKU6" s="366"/>
      <c r="HKV6" s="366"/>
      <c r="HKW6" s="366"/>
      <c r="HKX6" s="366"/>
      <c r="HKY6" s="366"/>
      <c r="HKZ6" s="366"/>
      <c r="HLA6" s="366"/>
      <c r="HLB6" s="366"/>
      <c r="HLC6" s="366"/>
      <c r="HLD6" s="366"/>
      <c r="HLE6" s="366"/>
      <c r="HLF6" s="366"/>
      <c r="HLG6" s="366"/>
      <c r="HLH6" s="366"/>
      <c r="HLI6" s="366"/>
      <c r="HLJ6" s="366"/>
      <c r="HLK6" s="366"/>
      <c r="HLL6" s="366"/>
      <c r="HLM6" s="366"/>
      <c r="HLN6" s="366"/>
      <c r="HLO6" s="366"/>
      <c r="HLP6" s="366"/>
      <c r="HLQ6" s="366"/>
      <c r="HLR6" s="366"/>
      <c r="HLS6" s="366"/>
      <c r="HLT6" s="366"/>
      <c r="HLU6" s="366"/>
      <c r="HLV6" s="366"/>
      <c r="HLW6" s="366"/>
      <c r="HLX6" s="366"/>
      <c r="HLY6" s="366"/>
      <c r="HLZ6" s="366"/>
      <c r="HMA6" s="366"/>
      <c r="HMB6" s="366"/>
      <c r="HMC6" s="366"/>
      <c r="HMD6" s="366"/>
      <c r="HME6" s="366"/>
      <c r="HMF6" s="366"/>
      <c r="HMG6" s="366"/>
      <c r="HMH6" s="366"/>
      <c r="HMI6" s="366"/>
      <c r="HMJ6" s="366"/>
      <c r="HMK6" s="366"/>
      <c r="HML6" s="366"/>
      <c r="HMM6" s="366"/>
      <c r="HMN6" s="366"/>
      <c r="HMO6" s="366"/>
      <c r="HMP6" s="366"/>
      <c r="HMQ6" s="366"/>
      <c r="HMR6" s="366"/>
      <c r="HMS6" s="366"/>
      <c r="HMT6" s="366"/>
      <c r="HMU6" s="366"/>
      <c r="HMV6" s="366"/>
      <c r="HMW6" s="366"/>
      <c r="HMX6" s="366"/>
      <c r="HMY6" s="366"/>
      <c r="HMZ6" s="366"/>
      <c r="HNA6" s="366"/>
      <c r="HNB6" s="366"/>
      <c r="HNC6" s="366"/>
      <c r="HND6" s="366"/>
      <c r="HNE6" s="366"/>
      <c r="HNF6" s="366"/>
      <c r="HNG6" s="366"/>
      <c r="HNH6" s="366"/>
      <c r="HNI6" s="366"/>
      <c r="HNJ6" s="366"/>
      <c r="HNK6" s="366"/>
      <c r="HNL6" s="366"/>
      <c r="HNM6" s="366"/>
      <c r="HNN6" s="366"/>
      <c r="HNO6" s="366"/>
      <c r="HNP6" s="366"/>
      <c r="HNQ6" s="366"/>
      <c r="HNR6" s="366"/>
      <c r="HNS6" s="366"/>
      <c r="HNT6" s="366"/>
      <c r="HNU6" s="366"/>
      <c r="HNV6" s="366"/>
      <c r="HNW6" s="366"/>
      <c r="HNX6" s="366"/>
      <c r="HNY6" s="366"/>
      <c r="HNZ6" s="366"/>
      <c r="HOA6" s="366"/>
      <c r="HOB6" s="366"/>
      <c r="HOC6" s="366"/>
      <c r="HOD6" s="366"/>
      <c r="HOE6" s="366"/>
      <c r="HOF6" s="366"/>
      <c r="HOG6" s="366"/>
      <c r="HOH6" s="366"/>
      <c r="HOI6" s="366"/>
      <c r="HOJ6" s="366"/>
      <c r="HOK6" s="366"/>
      <c r="HOL6" s="366"/>
      <c r="HOM6" s="366"/>
      <c r="HON6" s="366"/>
      <c r="HOO6" s="366"/>
      <c r="HOP6" s="366"/>
      <c r="HOQ6" s="366"/>
      <c r="HOR6" s="366"/>
      <c r="HOS6" s="366"/>
      <c r="HOT6" s="366"/>
      <c r="HOU6" s="366"/>
      <c r="HOV6" s="366"/>
      <c r="HOW6" s="366"/>
      <c r="HOX6" s="366"/>
      <c r="HOY6" s="366"/>
      <c r="HOZ6" s="366"/>
      <c r="HPA6" s="366"/>
      <c r="HPB6" s="366"/>
      <c r="HPC6" s="366"/>
      <c r="HPD6" s="366"/>
      <c r="HPE6" s="366"/>
      <c r="HPF6" s="366"/>
      <c r="HPG6" s="366"/>
      <c r="HPH6" s="366"/>
      <c r="HPI6" s="366"/>
      <c r="HPJ6" s="366"/>
      <c r="HPK6" s="366"/>
      <c r="HPL6" s="366"/>
      <c r="HPM6" s="366"/>
      <c r="HPN6" s="366"/>
      <c r="HPO6" s="366"/>
      <c r="HPP6" s="366"/>
      <c r="HPQ6" s="366"/>
      <c r="HPR6" s="366"/>
      <c r="HPS6" s="366"/>
      <c r="HPT6" s="366"/>
      <c r="HPU6" s="366"/>
      <c r="HPV6" s="366"/>
      <c r="HPW6" s="366"/>
      <c r="HPX6" s="366"/>
      <c r="HPY6" s="366"/>
      <c r="HPZ6" s="366"/>
      <c r="HQA6" s="366"/>
      <c r="HQB6" s="366"/>
      <c r="HQC6" s="366"/>
      <c r="HQD6" s="366"/>
      <c r="HQE6" s="366"/>
      <c r="HQF6" s="366"/>
      <c r="HQG6" s="366"/>
      <c r="HQH6" s="366"/>
      <c r="HQI6" s="366"/>
      <c r="HQJ6" s="366"/>
      <c r="HQK6" s="366"/>
      <c r="HQL6" s="366"/>
      <c r="HQM6" s="366"/>
      <c r="HQN6" s="366"/>
      <c r="HQO6" s="366"/>
      <c r="HQP6" s="366"/>
      <c r="HQQ6" s="366"/>
      <c r="HQR6" s="366"/>
      <c r="HQS6" s="366"/>
      <c r="HQT6" s="366"/>
      <c r="HQU6" s="366"/>
      <c r="HQV6" s="366"/>
      <c r="HQW6" s="366"/>
      <c r="HQX6" s="366"/>
      <c r="HQY6" s="366"/>
      <c r="HQZ6" s="366"/>
      <c r="HRA6" s="366"/>
      <c r="HRB6" s="366"/>
      <c r="HRC6" s="366"/>
      <c r="HRD6" s="366"/>
      <c r="HRE6" s="366"/>
      <c r="HRF6" s="366"/>
      <c r="HRG6" s="366"/>
      <c r="HRH6" s="366"/>
      <c r="HRI6" s="366"/>
      <c r="HRJ6" s="366"/>
      <c r="HRK6" s="366"/>
      <c r="HRL6" s="366"/>
      <c r="HRM6" s="366"/>
      <c r="HRN6" s="366"/>
      <c r="HRO6" s="366"/>
      <c r="HRP6" s="366"/>
      <c r="HRQ6" s="366"/>
      <c r="HRR6" s="366"/>
      <c r="HRS6" s="366"/>
      <c r="HRT6" s="366"/>
      <c r="HRU6" s="366"/>
      <c r="HRV6" s="366"/>
      <c r="HRW6" s="366"/>
      <c r="HRX6" s="366"/>
      <c r="HRY6" s="366"/>
      <c r="HRZ6" s="366"/>
      <c r="HSA6" s="366"/>
      <c r="HSB6" s="366"/>
      <c r="HSC6" s="366"/>
      <c r="HSD6" s="366"/>
      <c r="HSE6" s="366"/>
      <c r="HSF6" s="366"/>
      <c r="HSG6" s="366"/>
      <c r="HSH6" s="366"/>
      <c r="HSI6" s="366"/>
      <c r="HSJ6" s="366"/>
      <c r="HSK6" s="366"/>
      <c r="HSL6" s="366"/>
      <c r="HSM6" s="366"/>
      <c r="HSN6" s="366"/>
      <c r="HSO6" s="366"/>
      <c r="HSP6" s="366"/>
      <c r="HSQ6" s="366"/>
      <c r="HSR6" s="366"/>
      <c r="HSS6" s="366"/>
      <c r="HST6" s="366"/>
      <c r="HSU6" s="366"/>
      <c r="HSV6" s="366"/>
      <c r="HSW6" s="366"/>
      <c r="HSX6" s="366"/>
      <c r="HSY6" s="366"/>
      <c r="HSZ6" s="366"/>
      <c r="HTA6" s="366"/>
      <c r="HTB6" s="366"/>
      <c r="HTC6" s="366"/>
      <c r="HTD6" s="366"/>
      <c r="HTE6" s="366"/>
      <c r="HTF6" s="366"/>
      <c r="HTG6" s="366"/>
      <c r="HTH6" s="366"/>
      <c r="HTI6" s="366"/>
      <c r="HTJ6" s="366"/>
      <c r="HTK6" s="366"/>
      <c r="HTL6" s="366"/>
      <c r="HTM6" s="366"/>
      <c r="HTN6" s="366"/>
      <c r="HTO6" s="366"/>
      <c r="HTP6" s="366"/>
      <c r="HTQ6" s="366"/>
      <c r="HTR6" s="366"/>
      <c r="HTS6" s="366"/>
      <c r="HTT6" s="366"/>
      <c r="HTU6" s="366"/>
      <c r="HTV6" s="366"/>
      <c r="HTW6" s="366"/>
      <c r="HTX6" s="366"/>
      <c r="HTY6" s="366"/>
      <c r="HTZ6" s="366"/>
      <c r="HUA6" s="366"/>
      <c r="HUB6" s="366"/>
      <c r="HUC6" s="366"/>
      <c r="HUD6" s="366"/>
      <c r="HUE6" s="366"/>
      <c r="HUF6" s="366"/>
      <c r="HUG6" s="366"/>
      <c r="HUH6" s="366"/>
      <c r="HUI6" s="366"/>
      <c r="HUJ6" s="366"/>
      <c r="HUK6" s="366"/>
      <c r="HUL6" s="366"/>
      <c r="HUM6" s="366"/>
      <c r="HUN6" s="366"/>
      <c r="HUO6" s="366"/>
      <c r="HUP6" s="366"/>
      <c r="HUQ6" s="366"/>
      <c r="HUR6" s="366"/>
      <c r="HUS6" s="366"/>
      <c r="HUT6" s="366"/>
      <c r="HUU6" s="366"/>
      <c r="HUV6" s="366"/>
      <c r="HUW6" s="366"/>
      <c r="HUX6" s="366"/>
      <c r="HUY6" s="366"/>
      <c r="HUZ6" s="366"/>
      <c r="HVA6" s="366"/>
      <c r="HVB6" s="366"/>
      <c r="HVC6" s="366"/>
      <c r="HVD6" s="366"/>
      <c r="HVE6" s="366"/>
      <c r="HVF6" s="366"/>
      <c r="HVG6" s="366"/>
      <c r="HVH6" s="366"/>
      <c r="HVI6" s="366"/>
      <c r="HVJ6" s="366"/>
      <c r="HVK6" s="366"/>
      <c r="HVL6" s="366"/>
      <c r="HVM6" s="366"/>
      <c r="HVN6" s="366"/>
      <c r="HVO6" s="366"/>
      <c r="HVP6" s="366"/>
      <c r="HVQ6" s="366"/>
      <c r="HVR6" s="366"/>
      <c r="HVS6" s="366"/>
      <c r="HVT6" s="366"/>
      <c r="HVU6" s="366"/>
      <c r="HVV6" s="366"/>
      <c r="HVW6" s="366"/>
      <c r="HVX6" s="366"/>
      <c r="HVY6" s="366"/>
      <c r="HVZ6" s="366"/>
      <c r="HWA6" s="366"/>
      <c r="HWB6" s="366"/>
      <c r="HWC6" s="366"/>
      <c r="HWD6" s="366"/>
      <c r="HWE6" s="366"/>
      <c r="HWF6" s="366"/>
      <c r="HWG6" s="366"/>
      <c r="HWH6" s="366"/>
      <c r="HWI6" s="366"/>
      <c r="HWJ6" s="366"/>
      <c r="HWK6" s="366"/>
      <c r="HWL6" s="366"/>
      <c r="HWM6" s="366"/>
      <c r="HWN6" s="366"/>
      <c r="HWO6" s="366"/>
      <c r="HWP6" s="366"/>
      <c r="HWQ6" s="366"/>
      <c r="HWR6" s="366"/>
      <c r="HWS6" s="366"/>
      <c r="HWT6" s="366"/>
      <c r="HWU6" s="366"/>
      <c r="HWV6" s="366"/>
      <c r="HWW6" s="366"/>
      <c r="HWX6" s="366"/>
      <c r="HWY6" s="366"/>
      <c r="HWZ6" s="366"/>
      <c r="HXA6" s="366"/>
      <c r="HXB6" s="366"/>
      <c r="HXC6" s="366"/>
      <c r="HXD6" s="366"/>
      <c r="HXE6" s="366"/>
      <c r="HXF6" s="366"/>
      <c r="HXG6" s="366"/>
      <c r="HXH6" s="366"/>
      <c r="HXI6" s="366"/>
      <c r="HXJ6" s="366"/>
      <c r="HXK6" s="366"/>
      <c r="HXL6" s="366"/>
      <c r="HXM6" s="366"/>
      <c r="HXN6" s="366"/>
      <c r="HXO6" s="366"/>
      <c r="HXP6" s="366"/>
      <c r="HXQ6" s="366"/>
      <c r="HXR6" s="366"/>
      <c r="HXS6" s="366"/>
      <c r="HXT6" s="366"/>
      <c r="HXU6" s="366"/>
      <c r="HXV6" s="366"/>
      <c r="HXW6" s="366"/>
      <c r="HXX6" s="366"/>
      <c r="HXY6" s="366"/>
      <c r="HXZ6" s="366"/>
      <c r="HYA6" s="366"/>
      <c r="HYB6" s="366"/>
      <c r="HYC6" s="366"/>
      <c r="HYD6" s="366"/>
      <c r="HYE6" s="366"/>
      <c r="HYF6" s="366"/>
      <c r="HYG6" s="366"/>
      <c r="HYH6" s="366"/>
      <c r="HYI6" s="366"/>
      <c r="HYJ6" s="366"/>
      <c r="HYK6" s="366"/>
      <c r="HYL6" s="366"/>
      <c r="HYM6" s="366"/>
      <c r="HYN6" s="366"/>
      <c r="HYO6" s="366"/>
      <c r="HYP6" s="366"/>
      <c r="HYQ6" s="366"/>
      <c r="HYR6" s="366"/>
      <c r="HYS6" s="366"/>
      <c r="HYT6" s="366"/>
      <c r="HYU6" s="366"/>
      <c r="HYV6" s="366"/>
      <c r="HYW6" s="366"/>
      <c r="HYX6" s="366"/>
      <c r="HYY6" s="366"/>
      <c r="HYZ6" s="366"/>
      <c r="HZA6" s="366"/>
      <c r="HZB6" s="366"/>
      <c r="HZC6" s="366"/>
      <c r="HZD6" s="366"/>
      <c r="HZE6" s="366"/>
      <c r="HZF6" s="366"/>
      <c r="HZG6" s="366"/>
      <c r="HZH6" s="366"/>
      <c r="HZI6" s="366"/>
      <c r="HZJ6" s="366"/>
      <c r="HZK6" s="366"/>
      <c r="HZL6" s="366"/>
      <c r="HZM6" s="366"/>
      <c r="HZN6" s="366"/>
      <c r="HZO6" s="366"/>
      <c r="HZP6" s="366"/>
      <c r="HZQ6" s="366"/>
      <c r="HZR6" s="366"/>
      <c r="HZS6" s="366"/>
      <c r="HZT6" s="366"/>
      <c r="HZU6" s="366"/>
      <c r="HZV6" s="366"/>
      <c r="HZW6" s="366"/>
      <c r="HZX6" s="366"/>
      <c r="HZY6" s="366"/>
      <c r="HZZ6" s="366"/>
      <c r="IAA6" s="366"/>
      <c r="IAB6" s="366"/>
      <c r="IAC6" s="366"/>
      <c r="IAD6" s="366"/>
      <c r="IAE6" s="366"/>
      <c r="IAF6" s="366"/>
      <c r="IAG6" s="366"/>
      <c r="IAH6" s="366"/>
      <c r="IAI6" s="366"/>
      <c r="IAJ6" s="366"/>
      <c r="IAK6" s="366"/>
      <c r="IAL6" s="366"/>
      <c r="IAM6" s="366"/>
      <c r="IAN6" s="366"/>
      <c r="IAO6" s="366"/>
      <c r="IAP6" s="366"/>
      <c r="IAQ6" s="366"/>
      <c r="IAR6" s="366"/>
      <c r="IAS6" s="366"/>
      <c r="IAT6" s="366"/>
      <c r="IAU6" s="366"/>
      <c r="IAV6" s="366"/>
      <c r="IAW6" s="366"/>
      <c r="IAX6" s="366"/>
      <c r="IAY6" s="366"/>
      <c r="IAZ6" s="366"/>
      <c r="IBA6" s="366"/>
      <c r="IBB6" s="366"/>
      <c r="IBC6" s="366"/>
      <c r="IBD6" s="366"/>
      <c r="IBE6" s="366"/>
      <c r="IBF6" s="366"/>
      <c r="IBG6" s="366"/>
      <c r="IBH6" s="366"/>
      <c r="IBI6" s="366"/>
      <c r="IBJ6" s="366"/>
      <c r="IBK6" s="366"/>
      <c r="IBL6" s="366"/>
      <c r="IBM6" s="366"/>
      <c r="IBN6" s="366"/>
      <c r="IBO6" s="366"/>
      <c r="IBP6" s="366"/>
      <c r="IBQ6" s="366"/>
      <c r="IBR6" s="366"/>
      <c r="IBS6" s="366"/>
      <c r="IBT6" s="366"/>
      <c r="IBU6" s="366"/>
      <c r="IBV6" s="366"/>
      <c r="IBW6" s="366"/>
      <c r="IBX6" s="366"/>
      <c r="IBY6" s="366"/>
      <c r="IBZ6" s="366"/>
      <c r="ICA6" s="366"/>
      <c r="ICB6" s="366"/>
      <c r="ICC6" s="366"/>
      <c r="ICD6" s="366"/>
      <c r="ICE6" s="366"/>
      <c r="ICF6" s="366"/>
      <c r="ICG6" s="366"/>
      <c r="ICH6" s="366"/>
      <c r="ICI6" s="366"/>
      <c r="ICJ6" s="366"/>
      <c r="ICK6" s="366"/>
      <c r="ICL6" s="366"/>
      <c r="ICM6" s="366"/>
      <c r="ICN6" s="366"/>
      <c r="ICO6" s="366"/>
      <c r="ICP6" s="366"/>
      <c r="ICQ6" s="366"/>
      <c r="ICR6" s="366"/>
      <c r="ICS6" s="366"/>
      <c r="ICT6" s="366"/>
      <c r="ICU6" s="366"/>
      <c r="ICV6" s="366"/>
      <c r="ICW6" s="366"/>
      <c r="ICX6" s="366"/>
      <c r="ICY6" s="366"/>
      <c r="ICZ6" s="366"/>
      <c r="IDA6" s="366"/>
      <c r="IDB6" s="366"/>
      <c r="IDC6" s="366"/>
      <c r="IDD6" s="366"/>
      <c r="IDE6" s="366"/>
      <c r="IDF6" s="366"/>
      <c r="IDG6" s="366"/>
      <c r="IDH6" s="366"/>
      <c r="IDI6" s="366"/>
      <c r="IDJ6" s="366"/>
      <c r="IDK6" s="366"/>
      <c r="IDL6" s="366"/>
      <c r="IDM6" s="366"/>
      <c r="IDN6" s="366"/>
      <c r="IDO6" s="366"/>
      <c r="IDP6" s="366"/>
      <c r="IDQ6" s="366"/>
      <c r="IDR6" s="366"/>
      <c r="IDS6" s="366"/>
      <c r="IDT6" s="366"/>
      <c r="IDU6" s="366"/>
      <c r="IDV6" s="366"/>
      <c r="IDW6" s="366"/>
      <c r="IDX6" s="366"/>
      <c r="IDY6" s="366"/>
      <c r="IDZ6" s="366"/>
      <c r="IEA6" s="366"/>
      <c r="IEB6" s="366"/>
      <c r="IEC6" s="366"/>
      <c r="IED6" s="366"/>
      <c r="IEE6" s="366"/>
      <c r="IEF6" s="366"/>
      <c r="IEG6" s="366"/>
      <c r="IEH6" s="366"/>
      <c r="IEI6" s="366"/>
      <c r="IEJ6" s="366"/>
      <c r="IEK6" s="366"/>
      <c r="IEL6" s="366"/>
      <c r="IEM6" s="366"/>
      <c r="IEN6" s="366"/>
      <c r="IEO6" s="366"/>
      <c r="IEP6" s="366"/>
      <c r="IEQ6" s="366"/>
      <c r="IER6" s="366"/>
      <c r="IES6" s="366"/>
      <c r="IET6" s="366"/>
      <c r="IEU6" s="366"/>
      <c r="IEV6" s="366"/>
      <c r="IEW6" s="366"/>
      <c r="IEX6" s="366"/>
      <c r="IEY6" s="366"/>
      <c r="IEZ6" s="366"/>
      <c r="IFA6" s="366"/>
      <c r="IFB6" s="366"/>
      <c r="IFC6" s="366"/>
      <c r="IFD6" s="366"/>
      <c r="IFE6" s="366"/>
      <c r="IFF6" s="366"/>
      <c r="IFG6" s="366"/>
      <c r="IFH6" s="366"/>
      <c r="IFI6" s="366"/>
      <c r="IFJ6" s="366"/>
      <c r="IFK6" s="366"/>
      <c r="IFL6" s="366"/>
      <c r="IFM6" s="366"/>
      <c r="IFN6" s="366"/>
      <c r="IFO6" s="366"/>
      <c r="IFP6" s="366"/>
      <c r="IFQ6" s="366"/>
      <c r="IFR6" s="366"/>
      <c r="IFS6" s="366"/>
      <c r="IFT6" s="366"/>
      <c r="IFU6" s="366"/>
      <c r="IFV6" s="366"/>
      <c r="IFW6" s="366"/>
      <c r="IFX6" s="366"/>
      <c r="IFY6" s="366"/>
      <c r="IFZ6" s="366"/>
      <c r="IGA6" s="366"/>
      <c r="IGB6" s="366"/>
      <c r="IGC6" s="366"/>
      <c r="IGD6" s="366"/>
      <c r="IGE6" s="366"/>
      <c r="IGF6" s="366"/>
      <c r="IGG6" s="366"/>
      <c r="IGH6" s="366"/>
      <c r="IGI6" s="366"/>
      <c r="IGJ6" s="366"/>
      <c r="IGK6" s="366"/>
      <c r="IGL6" s="366"/>
      <c r="IGM6" s="366"/>
      <c r="IGN6" s="366"/>
      <c r="IGO6" s="366"/>
      <c r="IGP6" s="366"/>
      <c r="IGQ6" s="366"/>
      <c r="IGR6" s="366"/>
      <c r="IGS6" s="366"/>
      <c r="IGT6" s="366"/>
      <c r="IGU6" s="366"/>
      <c r="IGV6" s="366"/>
      <c r="IGW6" s="366"/>
      <c r="IGX6" s="366"/>
      <c r="IGY6" s="366"/>
      <c r="IGZ6" s="366"/>
      <c r="IHA6" s="366"/>
      <c r="IHB6" s="366"/>
      <c r="IHC6" s="366"/>
      <c r="IHD6" s="366"/>
      <c r="IHE6" s="366"/>
      <c r="IHF6" s="366"/>
      <c r="IHG6" s="366"/>
      <c r="IHH6" s="366"/>
      <c r="IHI6" s="366"/>
      <c r="IHJ6" s="366"/>
      <c r="IHK6" s="366"/>
      <c r="IHL6" s="366"/>
      <c r="IHM6" s="366"/>
      <c r="IHN6" s="366"/>
      <c r="IHO6" s="366"/>
      <c r="IHP6" s="366"/>
      <c r="IHQ6" s="366"/>
      <c r="IHR6" s="366"/>
      <c r="IHS6" s="366"/>
      <c r="IHT6" s="366"/>
      <c r="IHU6" s="366"/>
      <c r="IHV6" s="366"/>
      <c r="IHW6" s="366"/>
      <c r="IHX6" s="366"/>
      <c r="IHY6" s="366"/>
      <c r="IHZ6" s="366"/>
      <c r="IIA6" s="366"/>
      <c r="IIB6" s="366"/>
      <c r="IIC6" s="366"/>
      <c r="IID6" s="366"/>
      <c r="IIE6" s="366"/>
      <c r="IIF6" s="366"/>
      <c r="IIG6" s="366"/>
      <c r="IIH6" s="366"/>
      <c r="III6" s="366"/>
      <c r="IIJ6" s="366"/>
      <c r="IIK6" s="366"/>
      <c r="IIL6" s="366"/>
      <c r="IIM6" s="366"/>
      <c r="IIN6" s="366"/>
      <c r="IIO6" s="366"/>
      <c r="IIP6" s="366"/>
      <c r="IIQ6" s="366"/>
      <c r="IIR6" s="366"/>
      <c r="IIS6" s="366"/>
      <c r="IIT6" s="366"/>
      <c r="IIU6" s="366"/>
      <c r="IIV6" s="366"/>
      <c r="IIW6" s="366"/>
      <c r="IIX6" s="366"/>
      <c r="IIY6" s="366"/>
      <c r="IIZ6" s="366"/>
      <c r="IJA6" s="366"/>
      <c r="IJB6" s="366"/>
      <c r="IJC6" s="366"/>
      <c r="IJD6" s="366"/>
      <c r="IJE6" s="366"/>
      <c r="IJF6" s="366"/>
      <c r="IJG6" s="366"/>
      <c r="IJH6" s="366"/>
      <c r="IJI6" s="366"/>
      <c r="IJJ6" s="366"/>
      <c r="IJK6" s="366"/>
      <c r="IJL6" s="366"/>
      <c r="IJM6" s="366"/>
      <c r="IJN6" s="366"/>
      <c r="IJO6" s="366"/>
      <c r="IJP6" s="366"/>
      <c r="IJQ6" s="366"/>
      <c r="IJR6" s="366"/>
      <c r="IJS6" s="366"/>
      <c r="IJT6" s="366"/>
      <c r="IJU6" s="366"/>
      <c r="IJV6" s="366"/>
      <c r="IJW6" s="366"/>
      <c r="IJX6" s="366"/>
      <c r="IJY6" s="366"/>
      <c r="IJZ6" s="366"/>
      <c r="IKA6" s="366"/>
      <c r="IKB6" s="366"/>
      <c r="IKC6" s="366"/>
      <c r="IKD6" s="366"/>
      <c r="IKE6" s="366"/>
      <c r="IKF6" s="366"/>
      <c r="IKG6" s="366"/>
      <c r="IKH6" s="366"/>
      <c r="IKI6" s="366"/>
      <c r="IKJ6" s="366"/>
      <c r="IKK6" s="366"/>
      <c r="IKL6" s="366"/>
      <c r="IKM6" s="366"/>
      <c r="IKN6" s="366"/>
      <c r="IKO6" s="366"/>
      <c r="IKP6" s="366"/>
      <c r="IKQ6" s="366"/>
      <c r="IKR6" s="366"/>
      <c r="IKS6" s="366"/>
      <c r="IKT6" s="366"/>
      <c r="IKU6" s="366"/>
      <c r="IKV6" s="366"/>
      <c r="IKW6" s="366"/>
      <c r="IKX6" s="366"/>
      <c r="IKY6" s="366"/>
      <c r="IKZ6" s="366"/>
      <c r="ILA6" s="366"/>
      <c r="ILB6" s="366"/>
      <c r="ILC6" s="366"/>
      <c r="ILD6" s="366"/>
      <c r="ILE6" s="366"/>
      <c r="ILF6" s="366"/>
      <c r="ILG6" s="366"/>
      <c r="ILH6" s="366"/>
      <c r="ILI6" s="366"/>
      <c r="ILJ6" s="366"/>
      <c r="ILK6" s="366"/>
      <c r="ILL6" s="366"/>
      <c r="ILM6" s="366"/>
      <c r="ILN6" s="366"/>
      <c r="ILO6" s="366"/>
      <c r="ILP6" s="366"/>
      <c r="ILQ6" s="366"/>
      <c r="ILR6" s="366"/>
      <c r="ILS6" s="366"/>
      <c r="ILT6" s="366"/>
      <c r="ILU6" s="366"/>
      <c r="ILV6" s="366"/>
      <c r="ILW6" s="366"/>
      <c r="ILX6" s="366"/>
      <c r="ILY6" s="366"/>
      <c r="ILZ6" s="366"/>
      <c r="IMA6" s="366"/>
      <c r="IMB6" s="366"/>
      <c r="IMC6" s="366"/>
      <c r="IMD6" s="366"/>
      <c r="IME6" s="366"/>
      <c r="IMF6" s="366"/>
      <c r="IMG6" s="366"/>
      <c r="IMH6" s="366"/>
      <c r="IMI6" s="366"/>
      <c r="IMJ6" s="366"/>
      <c r="IMK6" s="366"/>
      <c r="IML6" s="366"/>
      <c r="IMM6" s="366"/>
      <c r="IMN6" s="366"/>
      <c r="IMO6" s="366"/>
      <c r="IMP6" s="366"/>
      <c r="IMQ6" s="366"/>
      <c r="IMR6" s="366"/>
      <c r="IMS6" s="366"/>
      <c r="IMT6" s="366"/>
      <c r="IMU6" s="366"/>
      <c r="IMV6" s="366"/>
      <c r="IMW6" s="366"/>
      <c r="IMX6" s="366"/>
      <c r="IMY6" s="366"/>
      <c r="IMZ6" s="366"/>
      <c r="INA6" s="366"/>
      <c r="INB6" s="366"/>
      <c r="INC6" s="366"/>
      <c r="IND6" s="366"/>
      <c r="INE6" s="366"/>
      <c r="INF6" s="366"/>
      <c r="ING6" s="366"/>
      <c r="INH6" s="366"/>
      <c r="INI6" s="366"/>
      <c r="INJ6" s="366"/>
      <c r="INK6" s="366"/>
      <c r="INL6" s="366"/>
      <c r="INM6" s="366"/>
      <c r="INN6" s="366"/>
      <c r="INO6" s="366"/>
      <c r="INP6" s="366"/>
      <c r="INQ6" s="366"/>
      <c r="INR6" s="366"/>
      <c r="INS6" s="366"/>
      <c r="INT6" s="366"/>
      <c r="INU6" s="366"/>
      <c r="INV6" s="366"/>
      <c r="INW6" s="366"/>
      <c r="INX6" s="366"/>
      <c r="INY6" s="366"/>
      <c r="INZ6" s="366"/>
      <c r="IOA6" s="366"/>
      <c r="IOB6" s="366"/>
      <c r="IOC6" s="366"/>
      <c r="IOD6" s="366"/>
      <c r="IOE6" s="366"/>
      <c r="IOF6" s="366"/>
      <c r="IOG6" s="366"/>
      <c r="IOH6" s="366"/>
      <c r="IOI6" s="366"/>
      <c r="IOJ6" s="366"/>
      <c r="IOK6" s="366"/>
      <c r="IOL6" s="366"/>
      <c r="IOM6" s="366"/>
      <c r="ION6" s="366"/>
      <c r="IOO6" s="366"/>
      <c r="IOP6" s="366"/>
      <c r="IOQ6" s="366"/>
      <c r="IOR6" s="366"/>
      <c r="IOS6" s="366"/>
      <c r="IOT6" s="366"/>
      <c r="IOU6" s="366"/>
      <c r="IOV6" s="366"/>
      <c r="IOW6" s="366"/>
      <c r="IOX6" s="366"/>
      <c r="IOY6" s="366"/>
      <c r="IOZ6" s="366"/>
      <c r="IPA6" s="366"/>
      <c r="IPB6" s="366"/>
      <c r="IPC6" s="366"/>
      <c r="IPD6" s="366"/>
      <c r="IPE6" s="366"/>
      <c r="IPF6" s="366"/>
      <c r="IPG6" s="366"/>
      <c r="IPH6" s="366"/>
      <c r="IPI6" s="366"/>
      <c r="IPJ6" s="366"/>
      <c r="IPK6" s="366"/>
      <c r="IPL6" s="366"/>
      <c r="IPM6" s="366"/>
      <c r="IPN6" s="366"/>
      <c r="IPO6" s="366"/>
      <c r="IPP6" s="366"/>
      <c r="IPQ6" s="366"/>
      <c r="IPR6" s="366"/>
      <c r="IPS6" s="366"/>
      <c r="IPT6" s="366"/>
      <c r="IPU6" s="366"/>
      <c r="IPV6" s="366"/>
      <c r="IPW6" s="366"/>
      <c r="IPX6" s="366"/>
      <c r="IPY6" s="366"/>
      <c r="IPZ6" s="366"/>
      <c r="IQA6" s="366"/>
      <c r="IQB6" s="366"/>
      <c r="IQC6" s="366"/>
      <c r="IQD6" s="366"/>
      <c r="IQE6" s="366"/>
      <c r="IQF6" s="366"/>
      <c r="IQG6" s="366"/>
      <c r="IQH6" s="366"/>
      <c r="IQI6" s="366"/>
      <c r="IQJ6" s="366"/>
      <c r="IQK6" s="366"/>
      <c r="IQL6" s="366"/>
      <c r="IQM6" s="366"/>
      <c r="IQN6" s="366"/>
      <c r="IQO6" s="366"/>
      <c r="IQP6" s="366"/>
      <c r="IQQ6" s="366"/>
      <c r="IQR6" s="366"/>
      <c r="IQS6" s="366"/>
      <c r="IQT6" s="366"/>
      <c r="IQU6" s="366"/>
      <c r="IQV6" s="366"/>
      <c r="IQW6" s="366"/>
      <c r="IQX6" s="366"/>
      <c r="IQY6" s="366"/>
      <c r="IQZ6" s="366"/>
      <c r="IRA6" s="366"/>
      <c r="IRB6" s="366"/>
      <c r="IRC6" s="366"/>
      <c r="IRD6" s="366"/>
      <c r="IRE6" s="366"/>
      <c r="IRF6" s="366"/>
      <c r="IRG6" s="366"/>
      <c r="IRH6" s="366"/>
      <c r="IRI6" s="366"/>
      <c r="IRJ6" s="366"/>
      <c r="IRK6" s="366"/>
      <c r="IRL6" s="366"/>
      <c r="IRM6" s="366"/>
      <c r="IRN6" s="366"/>
      <c r="IRO6" s="366"/>
      <c r="IRP6" s="366"/>
      <c r="IRQ6" s="366"/>
      <c r="IRR6" s="366"/>
      <c r="IRS6" s="366"/>
      <c r="IRT6" s="366"/>
      <c r="IRU6" s="366"/>
      <c r="IRV6" s="366"/>
      <c r="IRW6" s="366"/>
      <c r="IRX6" s="366"/>
      <c r="IRY6" s="366"/>
      <c r="IRZ6" s="366"/>
      <c r="ISA6" s="366"/>
      <c r="ISB6" s="366"/>
      <c r="ISC6" s="366"/>
      <c r="ISD6" s="366"/>
      <c r="ISE6" s="366"/>
      <c r="ISF6" s="366"/>
      <c r="ISG6" s="366"/>
      <c r="ISH6" s="366"/>
      <c r="ISI6" s="366"/>
      <c r="ISJ6" s="366"/>
      <c r="ISK6" s="366"/>
      <c r="ISL6" s="366"/>
      <c r="ISM6" s="366"/>
      <c r="ISN6" s="366"/>
      <c r="ISO6" s="366"/>
      <c r="ISP6" s="366"/>
      <c r="ISQ6" s="366"/>
      <c r="ISR6" s="366"/>
      <c r="ISS6" s="366"/>
      <c r="IST6" s="366"/>
      <c r="ISU6" s="366"/>
      <c r="ISV6" s="366"/>
      <c r="ISW6" s="366"/>
      <c r="ISX6" s="366"/>
      <c r="ISY6" s="366"/>
      <c r="ISZ6" s="366"/>
      <c r="ITA6" s="366"/>
      <c r="ITB6" s="366"/>
      <c r="ITC6" s="366"/>
      <c r="ITD6" s="366"/>
      <c r="ITE6" s="366"/>
      <c r="ITF6" s="366"/>
      <c r="ITG6" s="366"/>
      <c r="ITH6" s="366"/>
      <c r="ITI6" s="366"/>
      <c r="ITJ6" s="366"/>
      <c r="ITK6" s="366"/>
      <c r="ITL6" s="366"/>
      <c r="ITM6" s="366"/>
      <c r="ITN6" s="366"/>
      <c r="ITO6" s="366"/>
      <c r="ITP6" s="366"/>
      <c r="ITQ6" s="366"/>
      <c r="ITR6" s="366"/>
      <c r="ITS6" s="366"/>
      <c r="ITT6" s="366"/>
      <c r="ITU6" s="366"/>
      <c r="ITV6" s="366"/>
      <c r="ITW6" s="366"/>
      <c r="ITX6" s="366"/>
      <c r="ITY6" s="366"/>
      <c r="ITZ6" s="366"/>
      <c r="IUA6" s="366"/>
      <c r="IUB6" s="366"/>
      <c r="IUC6" s="366"/>
      <c r="IUD6" s="366"/>
      <c r="IUE6" s="366"/>
      <c r="IUF6" s="366"/>
      <c r="IUG6" s="366"/>
      <c r="IUH6" s="366"/>
      <c r="IUI6" s="366"/>
      <c r="IUJ6" s="366"/>
      <c r="IUK6" s="366"/>
      <c r="IUL6" s="366"/>
      <c r="IUM6" s="366"/>
      <c r="IUN6" s="366"/>
      <c r="IUO6" s="366"/>
      <c r="IUP6" s="366"/>
      <c r="IUQ6" s="366"/>
      <c r="IUR6" s="366"/>
      <c r="IUS6" s="366"/>
      <c r="IUT6" s="366"/>
      <c r="IUU6" s="366"/>
      <c r="IUV6" s="366"/>
      <c r="IUW6" s="366"/>
      <c r="IUX6" s="366"/>
      <c r="IUY6" s="366"/>
      <c r="IUZ6" s="366"/>
      <c r="IVA6" s="366"/>
      <c r="IVB6" s="366"/>
      <c r="IVC6" s="366"/>
      <c r="IVD6" s="366"/>
      <c r="IVE6" s="366"/>
      <c r="IVF6" s="366"/>
      <c r="IVG6" s="366"/>
      <c r="IVH6" s="366"/>
      <c r="IVI6" s="366"/>
      <c r="IVJ6" s="366"/>
      <c r="IVK6" s="366"/>
      <c r="IVL6" s="366"/>
      <c r="IVM6" s="366"/>
      <c r="IVN6" s="366"/>
      <c r="IVO6" s="366"/>
      <c r="IVP6" s="366"/>
      <c r="IVQ6" s="366"/>
      <c r="IVR6" s="366"/>
      <c r="IVS6" s="366"/>
      <c r="IVT6" s="366"/>
      <c r="IVU6" s="366"/>
      <c r="IVV6" s="366"/>
      <c r="IVW6" s="366"/>
      <c r="IVX6" s="366"/>
      <c r="IVY6" s="366"/>
      <c r="IVZ6" s="366"/>
      <c r="IWA6" s="366"/>
      <c r="IWB6" s="366"/>
      <c r="IWC6" s="366"/>
      <c r="IWD6" s="366"/>
      <c r="IWE6" s="366"/>
      <c r="IWF6" s="366"/>
      <c r="IWG6" s="366"/>
      <c r="IWH6" s="366"/>
      <c r="IWI6" s="366"/>
      <c r="IWJ6" s="366"/>
      <c r="IWK6" s="366"/>
      <c r="IWL6" s="366"/>
      <c r="IWM6" s="366"/>
      <c r="IWN6" s="366"/>
      <c r="IWO6" s="366"/>
      <c r="IWP6" s="366"/>
      <c r="IWQ6" s="366"/>
      <c r="IWR6" s="366"/>
      <c r="IWS6" s="366"/>
      <c r="IWT6" s="366"/>
      <c r="IWU6" s="366"/>
      <c r="IWV6" s="366"/>
      <c r="IWW6" s="366"/>
      <c r="IWX6" s="366"/>
      <c r="IWY6" s="366"/>
      <c r="IWZ6" s="366"/>
      <c r="IXA6" s="366"/>
      <c r="IXB6" s="366"/>
      <c r="IXC6" s="366"/>
      <c r="IXD6" s="366"/>
      <c r="IXE6" s="366"/>
      <c r="IXF6" s="366"/>
      <c r="IXG6" s="366"/>
      <c r="IXH6" s="366"/>
      <c r="IXI6" s="366"/>
      <c r="IXJ6" s="366"/>
      <c r="IXK6" s="366"/>
      <c r="IXL6" s="366"/>
      <c r="IXM6" s="366"/>
      <c r="IXN6" s="366"/>
      <c r="IXO6" s="366"/>
      <c r="IXP6" s="366"/>
      <c r="IXQ6" s="366"/>
      <c r="IXR6" s="366"/>
      <c r="IXS6" s="366"/>
      <c r="IXT6" s="366"/>
      <c r="IXU6" s="366"/>
      <c r="IXV6" s="366"/>
      <c r="IXW6" s="366"/>
      <c r="IXX6" s="366"/>
      <c r="IXY6" s="366"/>
      <c r="IXZ6" s="366"/>
      <c r="IYA6" s="366"/>
      <c r="IYB6" s="366"/>
      <c r="IYC6" s="366"/>
      <c r="IYD6" s="366"/>
      <c r="IYE6" s="366"/>
      <c r="IYF6" s="366"/>
      <c r="IYG6" s="366"/>
      <c r="IYH6" s="366"/>
      <c r="IYI6" s="366"/>
      <c r="IYJ6" s="366"/>
      <c r="IYK6" s="366"/>
      <c r="IYL6" s="366"/>
      <c r="IYM6" s="366"/>
      <c r="IYN6" s="366"/>
      <c r="IYO6" s="366"/>
      <c r="IYP6" s="366"/>
      <c r="IYQ6" s="366"/>
      <c r="IYR6" s="366"/>
      <c r="IYS6" s="366"/>
      <c r="IYT6" s="366"/>
      <c r="IYU6" s="366"/>
      <c r="IYV6" s="366"/>
      <c r="IYW6" s="366"/>
      <c r="IYX6" s="366"/>
      <c r="IYY6" s="366"/>
      <c r="IYZ6" s="366"/>
      <c r="IZA6" s="366"/>
      <c r="IZB6" s="366"/>
      <c r="IZC6" s="366"/>
      <c r="IZD6" s="366"/>
      <c r="IZE6" s="366"/>
      <c r="IZF6" s="366"/>
      <c r="IZG6" s="366"/>
      <c r="IZH6" s="366"/>
      <c r="IZI6" s="366"/>
      <c r="IZJ6" s="366"/>
      <c r="IZK6" s="366"/>
      <c r="IZL6" s="366"/>
      <c r="IZM6" s="366"/>
      <c r="IZN6" s="366"/>
      <c r="IZO6" s="366"/>
      <c r="IZP6" s="366"/>
      <c r="IZQ6" s="366"/>
      <c r="IZR6" s="366"/>
      <c r="IZS6" s="366"/>
      <c r="IZT6" s="366"/>
      <c r="IZU6" s="366"/>
      <c r="IZV6" s="366"/>
      <c r="IZW6" s="366"/>
      <c r="IZX6" s="366"/>
      <c r="IZY6" s="366"/>
      <c r="IZZ6" s="366"/>
      <c r="JAA6" s="366"/>
      <c r="JAB6" s="366"/>
      <c r="JAC6" s="366"/>
      <c r="JAD6" s="366"/>
      <c r="JAE6" s="366"/>
      <c r="JAF6" s="366"/>
      <c r="JAG6" s="366"/>
      <c r="JAH6" s="366"/>
      <c r="JAI6" s="366"/>
      <c r="JAJ6" s="366"/>
      <c r="JAK6" s="366"/>
      <c r="JAL6" s="366"/>
      <c r="JAM6" s="366"/>
      <c r="JAN6" s="366"/>
      <c r="JAO6" s="366"/>
      <c r="JAP6" s="366"/>
      <c r="JAQ6" s="366"/>
      <c r="JAR6" s="366"/>
      <c r="JAS6" s="366"/>
      <c r="JAT6" s="366"/>
      <c r="JAU6" s="366"/>
      <c r="JAV6" s="366"/>
      <c r="JAW6" s="366"/>
      <c r="JAX6" s="366"/>
      <c r="JAY6" s="366"/>
      <c r="JAZ6" s="366"/>
      <c r="JBA6" s="366"/>
      <c r="JBB6" s="366"/>
      <c r="JBC6" s="366"/>
      <c r="JBD6" s="366"/>
      <c r="JBE6" s="366"/>
      <c r="JBF6" s="366"/>
      <c r="JBG6" s="366"/>
      <c r="JBH6" s="366"/>
      <c r="JBI6" s="366"/>
      <c r="JBJ6" s="366"/>
      <c r="JBK6" s="366"/>
      <c r="JBL6" s="366"/>
      <c r="JBM6" s="366"/>
      <c r="JBN6" s="366"/>
      <c r="JBO6" s="366"/>
      <c r="JBP6" s="366"/>
      <c r="JBQ6" s="366"/>
      <c r="JBR6" s="366"/>
      <c r="JBS6" s="366"/>
      <c r="JBT6" s="366"/>
      <c r="JBU6" s="366"/>
      <c r="JBV6" s="366"/>
      <c r="JBW6" s="366"/>
      <c r="JBX6" s="366"/>
      <c r="JBY6" s="366"/>
      <c r="JBZ6" s="366"/>
      <c r="JCA6" s="366"/>
      <c r="JCB6" s="366"/>
      <c r="JCC6" s="366"/>
      <c r="JCD6" s="366"/>
      <c r="JCE6" s="366"/>
      <c r="JCF6" s="366"/>
      <c r="JCG6" s="366"/>
      <c r="JCH6" s="366"/>
      <c r="JCI6" s="366"/>
      <c r="JCJ6" s="366"/>
      <c r="JCK6" s="366"/>
      <c r="JCL6" s="366"/>
      <c r="JCM6" s="366"/>
      <c r="JCN6" s="366"/>
      <c r="JCO6" s="366"/>
      <c r="JCP6" s="366"/>
      <c r="JCQ6" s="366"/>
      <c r="JCR6" s="366"/>
      <c r="JCS6" s="366"/>
      <c r="JCT6" s="366"/>
      <c r="JCU6" s="366"/>
      <c r="JCV6" s="366"/>
      <c r="JCW6" s="366"/>
      <c r="JCX6" s="366"/>
      <c r="JCY6" s="366"/>
      <c r="JCZ6" s="366"/>
      <c r="JDA6" s="366"/>
      <c r="JDB6" s="366"/>
      <c r="JDC6" s="366"/>
      <c r="JDD6" s="366"/>
      <c r="JDE6" s="366"/>
      <c r="JDF6" s="366"/>
      <c r="JDG6" s="366"/>
      <c r="JDH6" s="366"/>
      <c r="JDI6" s="366"/>
      <c r="JDJ6" s="366"/>
      <c r="JDK6" s="366"/>
      <c r="JDL6" s="366"/>
      <c r="JDM6" s="366"/>
      <c r="JDN6" s="366"/>
      <c r="JDO6" s="366"/>
      <c r="JDP6" s="366"/>
      <c r="JDQ6" s="366"/>
      <c r="JDR6" s="366"/>
      <c r="JDS6" s="366"/>
      <c r="JDT6" s="366"/>
      <c r="JDU6" s="366"/>
      <c r="JDV6" s="366"/>
      <c r="JDW6" s="366"/>
      <c r="JDX6" s="366"/>
      <c r="JDY6" s="366"/>
      <c r="JDZ6" s="366"/>
      <c r="JEA6" s="366"/>
      <c r="JEB6" s="366"/>
      <c r="JEC6" s="366"/>
      <c r="JED6" s="366"/>
      <c r="JEE6" s="366"/>
      <c r="JEF6" s="366"/>
      <c r="JEG6" s="366"/>
      <c r="JEH6" s="366"/>
      <c r="JEI6" s="366"/>
      <c r="JEJ6" s="366"/>
      <c r="JEK6" s="366"/>
      <c r="JEL6" s="366"/>
      <c r="JEM6" s="366"/>
      <c r="JEN6" s="366"/>
      <c r="JEO6" s="366"/>
      <c r="JEP6" s="366"/>
      <c r="JEQ6" s="366"/>
      <c r="JER6" s="366"/>
      <c r="JES6" s="366"/>
      <c r="JET6" s="366"/>
      <c r="JEU6" s="366"/>
      <c r="JEV6" s="366"/>
      <c r="JEW6" s="366"/>
      <c r="JEX6" s="366"/>
      <c r="JEY6" s="366"/>
      <c r="JEZ6" s="366"/>
      <c r="JFA6" s="366"/>
      <c r="JFB6" s="366"/>
      <c r="JFC6" s="366"/>
      <c r="JFD6" s="366"/>
      <c r="JFE6" s="366"/>
      <c r="JFF6" s="366"/>
      <c r="JFG6" s="366"/>
      <c r="JFH6" s="366"/>
      <c r="JFI6" s="366"/>
      <c r="JFJ6" s="366"/>
      <c r="JFK6" s="366"/>
      <c r="JFL6" s="366"/>
      <c r="JFM6" s="366"/>
      <c r="JFN6" s="366"/>
      <c r="JFO6" s="366"/>
      <c r="JFP6" s="366"/>
      <c r="JFQ6" s="366"/>
      <c r="JFR6" s="366"/>
      <c r="JFS6" s="366"/>
      <c r="JFT6" s="366"/>
      <c r="JFU6" s="366"/>
      <c r="JFV6" s="366"/>
      <c r="JFW6" s="366"/>
      <c r="JFX6" s="366"/>
      <c r="JFY6" s="366"/>
      <c r="JFZ6" s="366"/>
      <c r="JGA6" s="366"/>
      <c r="JGB6" s="366"/>
      <c r="JGC6" s="366"/>
      <c r="JGD6" s="366"/>
      <c r="JGE6" s="366"/>
      <c r="JGF6" s="366"/>
      <c r="JGG6" s="366"/>
      <c r="JGH6" s="366"/>
      <c r="JGI6" s="366"/>
      <c r="JGJ6" s="366"/>
      <c r="JGK6" s="366"/>
      <c r="JGL6" s="366"/>
      <c r="JGM6" s="366"/>
      <c r="JGN6" s="366"/>
      <c r="JGO6" s="366"/>
      <c r="JGP6" s="366"/>
      <c r="JGQ6" s="366"/>
      <c r="JGR6" s="366"/>
      <c r="JGS6" s="366"/>
      <c r="JGT6" s="366"/>
      <c r="JGU6" s="366"/>
      <c r="JGV6" s="366"/>
      <c r="JGW6" s="366"/>
      <c r="JGX6" s="366"/>
      <c r="JGY6" s="366"/>
      <c r="JGZ6" s="366"/>
      <c r="JHA6" s="366"/>
      <c r="JHB6" s="366"/>
      <c r="JHC6" s="366"/>
      <c r="JHD6" s="366"/>
      <c r="JHE6" s="366"/>
      <c r="JHF6" s="366"/>
      <c r="JHG6" s="366"/>
      <c r="JHH6" s="366"/>
      <c r="JHI6" s="366"/>
      <c r="JHJ6" s="366"/>
      <c r="JHK6" s="366"/>
      <c r="JHL6" s="366"/>
      <c r="JHM6" s="366"/>
      <c r="JHN6" s="366"/>
      <c r="JHO6" s="366"/>
      <c r="JHP6" s="366"/>
      <c r="JHQ6" s="366"/>
      <c r="JHR6" s="366"/>
      <c r="JHS6" s="366"/>
      <c r="JHT6" s="366"/>
      <c r="JHU6" s="366"/>
      <c r="JHV6" s="366"/>
      <c r="JHW6" s="366"/>
      <c r="JHX6" s="366"/>
      <c r="JHY6" s="366"/>
      <c r="JHZ6" s="366"/>
      <c r="JIA6" s="366"/>
      <c r="JIB6" s="366"/>
      <c r="JIC6" s="366"/>
      <c r="JID6" s="366"/>
      <c r="JIE6" s="366"/>
      <c r="JIF6" s="366"/>
      <c r="JIG6" s="366"/>
      <c r="JIH6" s="366"/>
      <c r="JII6" s="366"/>
      <c r="JIJ6" s="366"/>
      <c r="JIK6" s="366"/>
      <c r="JIL6" s="366"/>
      <c r="JIM6" s="366"/>
      <c r="JIN6" s="366"/>
      <c r="JIO6" s="366"/>
      <c r="JIP6" s="366"/>
      <c r="JIQ6" s="366"/>
      <c r="JIR6" s="366"/>
      <c r="JIS6" s="366"/>
      <c r="JIT6" s="366"/>
      <c r="JIU6" s="366"/>
      <c r="JIV6" s="366"/>
      <c r="JIW6" s="366"/>
      <c r="JIX6" s="366"/>
      <c r="JIY6" s="366"/>
      <c r="JIZ6" s="366"/>
      <c r="JJA6" s="366"/>
      <c r="JJB6" s="366"/>
      <c r="JJC6" s="366"/>
      <c r="JJD6" s="366"/>
      <c r="JJE6" s="366"/>
      <c r="JJF6" s="366"/>
      <c r="JJG6" s="366"/>
      <c r="JJH6" s="366"/>
      <c r="JJI6" s="366"/>
      <c r="JJJ6" s="366"/>
      <c r="JJK6" s="366"/>
      <c r="JJL6" s="366"/>
      <c r="JJM6" s="366"/>
      <c r="JJN6" s="366"/>
      <c r="JJO6" s="366"/>
      <c r="JJP6" s="366"/>
      <c r="JJQ6" s="366"/>
      <c r="JJR6" s="366"/>
      <c r="JJS6" s="366"/>
      <c r="JJT6" s="366"/>
      <c r="JJU6" s="366"/>
      <c r="JJV6" s="366"/>
      <c r="JJW6" s="366"/>
      <c r="JJX6" s="366"/>
      <c r="JJY6" s="366"/>
      <c r="JJZ6" s="366"/>
      <c r="JKA6" s="366"/>
      <c r="JKB6" s="366"/>
      <c r="JKC6" s="366"/>
      <c r="JKD6" s="366"/>
      <c r="JKE6" s="366"/>
      <c r="JKF6" s="366"/>
      <c r="JKG6" s="366"/>
      <c r="JKH6" s="366"/>
      <c r="JKI6" s="366"/>
      <c r="JKJ6" s="366"/>
      <c r="JKK6" s="366"/>
      <c r="JKL6" s="366"/>
      <c r="JKM6" s="366"/>
      <c r="JKN6" s="366"/>
      <c r="JKO6" s="366"/>
      <c r="JKP6" s="366"/>
      <c r="JKQ6" s="366"/>
      <c r="JKR6" s="366"/>
      <c r="JKS6" s="366"/>
      <c r="JKT6" s="366"/>
      <c r="JKU6" s="366"/>
      <c r="JKV6" s="366"/>
      <c r="JKW6" s="366"/>
      <c r="JKX6" s="366"/>
      <c r="JKY6" s="366"/>
      <c r="JKZ6" s="366"/>
      <c r="JLA6" s="366"/>
      <c r="JLB6" s="366"/>
      <c r="JLC6" s="366"/>
      <c r="JLD6" s="366"/>
      <c r="JLE6" s="366"/>
      <c r="JLF6" s="366"/>
      <c r="JLG6" s="366"/>
      <c r="JLH6" s="366"/>
      <c r="JLI6" s="366"/>
      <c r="JLJ6" s="366"/>
      <c r="JLK6" s="366"/>
      <c r="JLL6" s="366"/>
      <c r="JLM6" s="366"/>
      <c r="JLN6" s="366"/>
      <c r="JLO6" s="366"/>
      <c r="JLP6" s="366"/>
      <c r="JLQ6" s="366"/>
      <c r="JLR6" s="366"/>
      <c r="JLS6" s="366"/>
      <c r="JLT6" s="366"/>
      <c r="JLU6" s="366"/>
      <c r="JLV6" s="366"/>
      <c r="JLW6" s="366"/>
      <c r="JLX6" s="366"/>
      <c r="JLY6" s="366"/>
      <c r="JLZ6" s="366"/>
      <c r="JMA6" s="366"/>
      <c r="JMB6" s="366"/>
      <c r="JMC6" s="366"/>
      <c r="JMD6" s="366"/>
      <c r="JME6" s="366"/>
      <c r="JMF6" s="366"/>
      <c r="JMG6" s="366"/>
      <c r="JMH6" s="366"/>
      <c r="JMI6" s="366"/>
      <c r="JMJ6" s="366"/>
      <c r="JMK6" s="366"/>
      <c r="JML6" s="366"/>
      <c r="JMM6" s="366"/>
      <c r="JMN6" s="366"/>
      <c r="JMO6" s="366"/>
      <c r="JMP6" s="366"/>
      <c r="JMQ6" s="366"/>
      <c r="JMR6" s="366"/>
      <c r="JMS6" s="366"/>
      <c r="JMT6" s="366"/>
      <c r="JMU6" s="366"/>
      <c r="JMV6" s="366"/>
      <c r="JMW6" s="366"/>
      <c r="JMX6" s="366"/>
      <c r="JMY6" s="366"/>
      <c r="JMZ6" s="366"/>
      <c r="JNA6" s="366"/>
      <c r="JNB6" s="366"/>
      <c r="JNC6" s="366"/>
      <c r="JND6" s="366"/>
      <c r="JNE6" s="366"/>
      <c r="JNF6" s="366"/>
      <c r="JNG6" s="366"/>
      <c r="JNH6" s="366"/>
      <c r="JNI6" s="366"/>
      <c r="JNJ6" s="366"/>
      <c r="JNK6" s="366"/>
      <c r="JNL6" s="366"/>
      <c r="JNM6" s="366"/>
      <c r="JNN6" s="366"/>
      <c r="JNO6" s="366"/>
      <c r="JNP6" s="366"/>
      <c r="JNQ6" s="366"/>
      <c r="JNR6" s="366"/>
      <c r="JNS6" s="366"/>
      <c r="JNT6" s="366"/>
      <c r="JNU6" s="366"/>
      <c r="JNV6" s="366"/>
      <c r="JNW6" s="366"/>
      <c r="JNX6" s="366"/>
      <c r="JNY6" s="366"/>
      <c r="JNZ6" s="366"/>
      <c r="JOA6" s="366"/>
      <c r="JOB6" s="366"/>
      <c r="JOC6" s="366"/>
      <c r="JOD6" s="366"/>
      <c r="JOE6" s="366"/>
      <c r="JOF6" s="366"/>
      <c r="JOG6" s="366"/>
      <c r="JOH6" s="366"/>
      <c r="JOI6" s="366"/>
      <c r="JOJ6" s="366"/>
      <c r="JOK6" s="366"/>
      <c r="JOL6" s="366"/>
      <c r="JOM6" s="366"/>
      <c r="JON6" s="366"/>
      <c r="JOO6" s="366"/>
      <c r="JOP6" s="366"/>
      <c r="JOQ6" s="366"/>
      <c r="JOR6" s="366"/>
      <c r="JOS6" s="366"/>
      <c r="JOT6" s="366"/>
      <c r="JOU6" s="366"/>
      <c r="JOV6" s="366"/>
      <c r="JOW6" s="366"/>
      <c r="JOX6" s="366"/>
      <c r="JOY6" s="366"/>
      <c r="JOZ6" s="366"/>
      <c r="JPA6" s="366"/>
      <c r="JPB6" s="366"/>
      <c r="JPC6" s="366"/>
      <c r="JPD6" s="366"/>
      <c r="JPE6" s="366"/>
      <c r="JPF6" s="366"/>
      <c r="JPG6" s="366"/>
      <c r="JPH6" s="366"/>
      <c r="JPI6" s="366"/>
      <c r="JPJ6" s="366"/>
      <c r="JPK6" s="366"/>
      <c r="JPL6" s="366"/>
      <c r="JPM6" s="366"/>
      <c r="JPN6" s="366"/>
      <c r="JPO6" s="366"/>
      <c r="JPP6" s="366"/>
      <c r="JPQ6" s="366"/>
      <c r="JPR6" s="366"/>
      <c r="JPS6" s="366"/>
      <c r="JPT6" s="366"/>
      <c r="JPU6" s="366"/>
      <c r="JPV6" s="366"/>
      <c r="JPW6" s="366"/>
      <c r="JPX6" s="366"/>
      <c r="JPY6" s="366"/>
      <c r="JPZ6" s="366"/>
      <c r="JQA6" s="366"/>
      <c r="JQB6" s="366"/>
      <c r="JQC6" s="366"/>
      <c r="JQD6" s="366"/>
      <c r="JQE6" s="366"/>
      <c r="JQF6" s="366"/>
      <c r="JQG6" s="366"/>
      <c r="JQH6" s="366"/>
      <c r="JQI6" s="366"/>
      <c r="JQJ6" s="366"/>
      <c r="JQK6" s="366"/>
      <c r="JQL6" s="366"/>
      <c r="JQM6" s="366"/>
      <c r="JQN6" s="366"/>
      <c r="JQO6" s="366"/>
      <c r="JQP6" s="366"/>
      <c r="JQQ6" s="366"/>
      <c r="JQR6" s="366"/>
      <c r="JQS6" s="366"/>
      <c r="JQT6" s="366"/>
      <c r="JQU6" s="366"/>
      <c r="JQV6" s="366"/>
      <c r="JQW6" s="366"/>
      <c r="JQX6" s="366"/>
      <c r="JQY6" s="366"/>
      <c r="JQZ6" s="366"/>
      <c r="JRA6" s="366"/>
      <c r="JRB6" s="366"/>
      <c r="JRC6" s="366"/>
      <c r="JRD6" s="366"/>
      <c r="JRE6" s="366"/>
      <c r="JRF6" s="366"/>
      <c r="JRG6" s="366"/>
      <c r="JRH6" s="366"/>
      <c r="JRI6" s="366"/>
      <c r="JRJ6" s="366"/>
      <c r="JRK6" s="366"/>
      <c r="JRL6" s="366"/>
      <c r="JRM6" s="366"/>
      <c r="JRN6" s="366"/>
      <c r="JRO6" s="366"/>
      <c r="JRP6" s="366"/>
      <c r="JRQ6" s="366"/>
      <c r="JRR6" s="366"/>
      <c r="JRS6" s="366"/>
      <c r="JRT6" s="366"/>
      <c r="JRU6" s="366"/>
      <c r="JRV6" s="366"/>
      <c r="JRW6" s="366"/>
      <c r="JRX6" s="366"/>
      <c r="JRY6" s="366"/>
      <c r="JRZ6" s="366"/>
      <c r="JSA6" s="366"/>
      <c r="JSB6" s="366"/>
      <c r="JSC6" s="366"/>
      <c r="JSD6" s="366"/>
      <c r="JSE6" s="366"/>
      <c r="JSF6" s="366"/>
      <c r="JSG6" s="366"/>
      <c r="JSH6" s="366"/>
      <c r="JSI6" s="366"/>
      <c r="JSJ6" s="366"/>
      <c r="JSK6" s="366"/>
      <c r="JSL6" s="366"/>
      <c r="JSM6" s="366"/>
      <c r="JSN6" s="366"/>
      <c r="JSO6" s="366"/>
      <c r="JSP6" s="366"/>
      <c r="JSQ6" s="366"/>
      <c r="JSR6" s="366"/>
      <c r="JSS6" s="366"/>
      <c r="JST6" s="366"/>
      <c r="JSU6" s="366"/>
      <c r="JSV6" s="366"/>
      <c r="JSW6" s="366"/>
      <c r="JSX6" s="366"/>
      <c r="JSY6" s="366"/>
      <c r="JSZ6" s="366"/>
      <c r="JTA6" s="366"/>
      <c r="JTB6" s="366"/>
      <c r="JTC6" s="366"/>
      <c r="JTD6" s="366"/>
      <c r="JTE6" s="366"/>
      <c r="JTF6" s="366"/>
      <c r="JTG6" s="366"/>
      <c r="JTH6" s="366"/>
      <c r="JTI6" s="366"/>
      <c r="JTJ6" s="366"/>
      <c r="JTK6" s="366"/>
      <c r="JTL6" s="366"/>
      <c r="JTM6" s="366"/>
      <c r="JTN6" s="366"/>
      <c r="JTO6" s="366"/>
      <c r="JTP6" s="366"/>
      <c r="JTQ6" s="366"/>
      <c r="JTR6" s="366"/>
      <c r="JTS6" s="366"/>
      <c r="JTT6" s="366"/>
      <c r="JTU6" s="366"/>
      <c r="JTV6" s="366"/>
      <c r="JTW6" s="366"/>
      <c r="JTX6" s="366"/>
      <c r="JTY6" s="366"/>
      <c r="JTZ6" s="366"/>
      <c r="JUA6" s="366"/>
      <c r="JUB6" s="366"/>
      <c r="JUC6" s="366"/>
      <c r="JUD6" s="366"/>
      <c r="JUE6" s="366"/>
      <c r="JUF6" s="366"/>
      <c r="JUG6" s="366"/>
      <c r="JUH6" s="366"/>
      <c r="JUI6" s="366"/>
      <c r="JUJ6" s="366"/>
      <c r="JUK6" s="366"/>
      <c r="JUL6" s="366"/>
      <c r="JUM6" s="366"/>
      <c r="JUN6" s="366"/>
      <c r="JUO6" s="366"/>
      <c r="JUP6" s="366"/>
      <c r="JUQ6" s="366"/>
      <c r="JUR6" s="366"/>
      <c r="JUS6" s="366"/>
      <c r="JUT6" s="366"/>
      <c r="JUU6" s="366"/>
      <c r="JUV6" s="366"/>
      <c r="JUW6" s="366"/>
      <c r="JUX6" s="366"/>
      <c r="JUY6" s="366"/>
      <c r="JUZ6" s="366"/>
      <c r="JVA6" s="366"/>
      <c r="JVB6" s="366"/>
      <c r="JVC6" s="366"/>
      <c r="JVD6" s="366"/>
      <c r="JVE6" s="366"/>
      <c r="JVF6" s="366"/>
      <c r="JVG6" s="366"/>
      <c r="JVH6" s="366"/>
      <c r="JVI6" s="366"/>
      <c r="JVJ6" s="366"/>
      <c r="JVK6" s="366"/>
      <c r="JVL6" s="366"/>
      <c r="JVM6" s="366"/>
      <c r="JVN6" s="366"/>
      <c r="JVO6" s="366"/>
      <c r="JVP6" s="366"/>
      <c r="JVQ6" s="366"/>
      <c r="JVR6" s="366"/>
      <c r="JVS6" s="366"/>
      <c r="JVT6" s="366"/>
      <c r="JVU6" s="366"/>
      <c r="JVV6" s="366"/>
      <c r="JVW6" s="366"/>
      <c r="JVX6" s="366"/>
      <c r="JVY6" s="366"/>
      <c r="JVZ6" s="366"/>
      <c r="JWA6" s="366"/>
      <c r="JWB6" s="366"/>
      <c r="JWC6" s="366"/>
      <c r="JWD6" s="366"/>
      <c r="JWE6" s="366"/>
      <c r="JWF6" s="366"/>
      <c r="JWG6" s="366"/>
      <c r="JWH6" s="366"/>
      <c r="JWI6" s="366"/>
      <c r="JWJ6" s="366"/>
      <c r="JWK6" s="366"/>
      <c r="JWL6" s="366"/>
      <c r="JWM6" s="366"/>
      <c r="JWN6" s="366"/>
      <c r="JWO6" s="366"/>
      <c r="JWP6" s="366"/>
      <c r="JWQ6" s="366"/>
      <c r="JWR6" s="366"/>
      <c r="JWS6" s="366"/>
      <c r="JWT6" s="366"/>
      <c r="JWU6" s="366"/>
      <c r="JWV6" s="366"/>
      <c r="JWW6" s="366"/>
      <c r="JWX6" s="366"/>
      <c r="JWY6" s="366"/>
      <c r="JWZ6" s="366"/>
      <c r="JXA6" s="366"/>
      <c r="JXB6" s="366"/>
      <c r="JXC6" s="366"/>
      <c r="JXD6" s="366"/>
      <c r="JXE6" s="366"/>
      <c r="JXF6" s="366"/>
      <c r="JXG6" s="366"/>
      <c r="JXH6" s="366"/>
      <c r="JXI6" s="366"/>
      <c r="JXJ6" s="366"/>
      <c r="JXK6" s="366"/>
      <c r="JXL6" s="366"/>
      <c r="JXM6" s="366"/>
      <c r="JXN6" s="366"/>
      <c r="JXO6" s="366"/>
      <c r="JXP6" s="366"/>
      <c r="JXQ6" s="366"/>
      <c r="JXR6" s="366"/>
      <c r="JXS6" s="366"/>
      <c r="JXT6" s="366"/>
      <c r="JXU6" s="366"/>
      <c r="JXV6" s="366"/>
      <c r="JXW6" s="366"/>
      <c r="JXX6" s="366"/>
      <c r="JXY6" s="366"/>
      <c r="JXZ6" s="366"/>
      <c r="JYA6" s="366"/>
      <c r="JYB6" s="366"/>
      <c r="JYC6" s="366"/>
      <c r="JYD6" s="366"/>
      <c r="JYE6" s="366"/>
      <c r="JYF6" s="366"/>
      <c r="JYG6" s="366"/>
      <c r="JYH6" s="366"/>
      <c r="JYI6" s="366"/>
      <c r="JYJ6" s="366"/>
      <c r="JYK6" s="366"/>
      <c r="JYL6" s="366"/>
      <c r="JYM6" s="366"/>
      <c r="JYN6" s="366"/>
      <c r="JYO6" s="366"/>
      <c r="JYP6" s="366"/>
      <c r="JYQ6" s="366"/>
      <c r="JYR6" s="366"/>
      <c r="JYS6" s="366"/>
      <c r="JYT6" s="366"/>
      <c r="JYU6" s="366"/>
      <c r="JYV6" s="366"/>
      <c r="JYW6" s="366"/>
      <c r="JYX6" s="366"/>
      <c r="JYY6" s="366"/>
      <c r="JYZ6" s="366"/>
      <c r="JZA6" s="366"/>
      <c r="JZB6" s="366"/>
      <c r="JZC6" s="366"/>
      <c r="JZD6" s="366"/>
      <c r="JZE6" s="366"/>
      <c r="JZF6" s="366"/>
      <c r="JZG6" s="366"/>
      <c r="JZH6" s="366"/>
      <c r="JZI6" s="366"/>
      <c r="JZJ6" s="366"/>
      <c r="JZK6" s="366"/>
      <c r="JZL6" s="366"/>
      <c r="JZM6" s="366"/>
      <c r="JZN6" s="366"/>
      <c r="JZO6" s="366"/>
      <c r="JZP6" s="366"/>
      <c r="JZQ6" s="366"/>
      <c r="JZR6" s="366"/>
      <c r="JZS6" s="366"/>
      <c r="JZT6" s="366"/>
      <c r="JZU6" s="366"/>
      <c r="JZV6" s="366"/>
      <c r="JZW6" s="366"/>
      <c r="JZX6" s="366"/>
      <c r="JZY6" s="366"/>
      <c r="JZZ6" s="366"/>
      <c r="KAA6" s="366"/>
      <c r="KAB6" s="366"/>
      <c r="KAC6" s="366"/>
      <c r="KAD6" s="366"/>
      <c r="KAE6" s="366"/>
      <c r="KAF6" s="366"/>
      <c r="KAG6" s="366"/>
      <c r="KAH6" s="366"/>
      <c r="KAI6" s="366"/>
      <c r="KAJ6" s="366"/>
      <c r="KAK6" s="366"/>
      <c r="KAL6" s="366"/>
      <c r="KAM6" s="366"/>
      <c r="KAN6" s="366"/>
      <c r="KAO6" s="366"/>
      <c r="KAP6" s="366"/>
      <c r="KAQ6" s="366"/>
      <c r="KAR6" s="366"/>
      <c r="KAS6" s="366"/>
      <c r="KAT6" s="366"/>
      <c r="KAU6" s="366"/>
      <c r="KAV6" s="366"/>
      <c r="KAW6" s="366"/>
      <c r="KAX6" s="366"/>
      <c r="KAY6" s="366"/>
      <c r="KAZ6" s="366"/>
      <c r="KBA6" s="366"/>
      <c r="KBB6" s="366"/>
      <c r="KBC6" s="366"/>
      <c r="KBD6" s="366"/>
      <c r="KBE6" s="366"/>
      <c r="KBF6" s="366"/>
      <c r="KBG6" s="366"/>
      <c r="KBH6" s="366"/>
      <c r="KBI6" s="366"/>
      <c r="KBJ6" s="366"/>
      <c r="KBK6" s="366"/>
      <c r="KBL6" s="366"/>
      <c r="KBM6" s="366"/>
      <c r="KBN6" s="366"/>
      <c r="KBO6" s="366"/>
      <c r="KBP6" s="366"/>
      <c r="KBQ6" s="366"/>
      <c r="KBR6" s="366"/>
      <c r="KBS6" s="366"/>
      <c r="KBT6" s="366"/>
      <c r="KBU6" s="366"/>
      <c r="KBV6" s="366"/>
      <c r="KBW6" s="366"/>
      <c r="KBX6" s="366"/>
      <c r="KBY6" s="366"/>
      <c r="KBZ6" s="366"/>
      <c r="KCA6" s="366"/>
      <c r="KCB6" s="366"/>
      <c r="KCC6" s="366"/>
      <c r="KCD6" s="366"/>
      <c r="KCE6" s="366"/>
      <c r="KCF6" s="366"/>
      <c r="KCG6" s="366"/>
      <c r="KCH6" s="366"/>
      <c r="KCI6" s="366"/>
      <c r="KCJ6" s="366"/>
      <c r="KCK6" s="366"/>
      <c r="KCL6" s="366"/>
      <c r="KCM6" s="366"/>
      <c r="KCN6" s="366"/>
      <c r="KCO6" s="366"/>
      <c r="KCP6" s="366"/>
      <c r="KCQ6" s="366"/>
      <c r="KCR6" s="366"/>
      <c r="KCS6" s="366"/>
      <c r="KCT6" s="366"/>
      <c r="KCU6" s="366"/>
      <c r="KCV6" s="366"/>
      <c r="KCW6" s="366"/>
      <c r="KCX6" s="366"/>
      <c r="KCY6" s="366"/>
      <c r="KCZ6" s="366"/>
      <c r="KDA6" s="366"/>
      <c r="KDB6" s="366"/>
      <c r="KDC6" s="366"/>
      <c r="KDD6" s="366"/>
      <c r="KDE6" s="366"/>
      <c r="KDF6" s="366"/>
      <c r="KDG6" s="366"/>
      <c r="KDH6" s="366"/>
      <c r="KDI6" s="366"/>
      <c r="KDJ6" s="366"/>
      <c r="KDK6" s="366"/>
      <c r="KDL6" s="366"/>
      <c r="KDM6" s="366"/>
      <c r="KDN6" s="366"/>
      <c r="KDO6" s="366"/>
      <c r="KDP6" s="366"/>
      <c r="KDQ6" s="366"/>
      <c r="KDR6" s="366"/>
      <c r="KDS6" s="366"/>
      <c r="KDT6" s="366"/>
      <c r="KDU6" s="366"/>
      <c r="KDV6" s="366"/>
      <c r="KDW6" s="366"/>
      <c r="KDX6" s="366"/>
      <c r="KDY6" s="366"/>
      <c r="KDZ6" s="366"/>
      <c r="KEA6" s="366"/>
      <c r="KEB6" s="366"/>
      <c r="KEC6" s="366"/>
      <c r="KED6" s="366"/>
      <c r="KEE6" s="366"/>
      <c r="KEF6" s="366"/>
      <c r="KEG6" s="366"/>
      <c r="KEH6" s="366"/>
      <c r="KEI6" s="366"/>
      <c r="KEJ6" s="366"/>
      <c r="KEK6" s="366"/>
      <c r="KEL6" s="366"/>
      <c r="KEM6" s="366"/>
      <c r="KEN6" s="366"/>
      <c r="KEO6" s="366"/>
      <c r="KEP6" s="366"/>
      <c r="KEQ6" s="366"/>
      <c r="KER6" s="366"/>
      <c r="KES6" s="366"/>
      <c r="KET6" s="366"/>
      <c r="KEU6" s="366"/>
      <c r="KEV6" s="366"/>
      <c r="KEW6" s="366"/>
      <c r="KEX6" s="366"/>
      <c r="KEY6" s="366"/>
      <c r="KEZ6" s="366"/>
      <c r="KFA6" s="366"/>
      <c r="KFB6" s="366"/>
      <c r="KFC6" s="366"/>
      <c r="KFD6" s="366"/>
      <c r="KFE6" s="366"/>
      <c r="KFF6" s="366"/>
      <c r="KFG6" s="366"/>
      <c r="KFH6" s="366"/>
      <c r="KFI6" s="366"/>
      <c r="KFJ6" s="366"/>
      <c r="KFK6" s="366"/>
      <c r="KFL6" s="366"/>
      <c r="KFM6" s="366"/>
      <c r="KFN6" s="366"/>
      <c r="KFO6" s="366"/>
      <c r="KFP6" s="366"/>
      <c r="KFQ6" s="366"/>
      <c r="KFR6" s="366"/>
      <c r="KFS6" s="366"/>
      <c r="KFT6" s="366"/>
      <c r="KFU6" s="366"/>
      <c r="KFV6" s="366"/>
      <c r="KFW6" s="366"/>
      <c r="KFX6" s="366"/>
      <c r="KFY6" s="366"/>
      <c r="KFZ6" s="366"/>
      <c r="KGA6" s="366"/>
      <c r="KGB6" s="366"/>
      <c r="KGC6" s="366"/>
      <c r="KGD6" s="366"/>
      <c r="KGE6" s="366"/>
      <c r="KGF6" s="366"/>
      <c r="KGG6" s="366"/>
      <c r="KGH6" s="366"/>
      <c r="KGI6" s="366"/>
      <c r="KGJ6" s="366"/>
      <c r="KGK6" s="366"/>
      <c r="KGL6" s="366"/>
      <c r="KGM6" s="366"/>
      <c r="KGN6" s="366"/>
      <c r="KGO6" s="366"/>
      <c r="KGP6" s="366"/>
      <c r="KGQ6" s="366"/>
      <c r="KGR6" s="366"/>
      <c r="KGS6" s="366"/>
      <c r="KGT6" s="366"/>
      <c r="KGU6" s="366"/>
      <c r="KGV6" s="366"/>
      <c r="KGW6" s="366"/>
      <c r="KGX6" s="366"/>
      <c r="KGY6" s="366"/>
      <c r="KGZ6" s="366"/>
      <c r="KHA6" s="366"/>
      <c r="KHB6" s="366"/>
      <c r="KHC6" s="366"/>
      <c r="KHD6" s="366"/>
      <c r="KHE6" s="366"/>
      <c r="KHF6" s="366"/>
      <c r="KHG6" s="366"/>
      <c r="KHH6" s="366"/>
      <c r="KHI6" s="366"/>
      <c r="KHJ6" s="366"/>
      <c r="KHK6" s="366"/>
      <c r="KHL6" s="366"/>
      <c r="KHM6" s="366"/>
      <c r="KHN6" s="366"/>
      <c r="KHO6" s="366"/>
      <c r="KHP6" s="366"/>
      <c r="KHQ6" s="366"/>
      <c r="KHR6" s="366"/>
      <c r="KHS6" s="366"/>
      <c r="KHT6" s="366"/>
      <c r="KHU6" s="366"/>
      <c r="KHV6" s="366"/>
      <c r="KHW6" s="366"/>
      <c r="KHX6" s="366"/>
      <c r="KHY6" s="366"/>
      <c r="KHZ6" s="366"/>
      <c r="KIA6" s="366"/>
      <c r="KIB6" s="366"/>
      <c r="KIC6" s="366"/>
      <c r="KID6" s="366"/>
      <c r="KIE6" s="366"/>
      <c r="KIF6" s="366"/>
      <c r="KIG6" s="366"/>
      <c r="KIH6" s="366"/>
      <c r="KII6" s="366"/>
      <c r="KIJ6" s="366"/>
      <c r="KIK6" s="366"/>
      <c r="KIL6" s="366"/>
      <c r="KIM6" s="366"/>
      <c r="KIN6" s="366"/>
      <c r="KIO6" s="366"/>
      <c r="KIP6" s="366"/>
      <c r="KIQ6" s="366"/>
      <c r="KIR6" s="366"/>
      <c r="KIS6" s="366"/>
      <c r="KIT6" s="366"/>
      <c r="KIU6" s="366"/>
      <c r="KIV6" s="366"/>
      <c r="KIW6" s="366"/>
      <c r="KIX6" s="366"/>
      <c r="KIY6" s="366"/>
      <c r="KIZ6" s="366"/>
      <c r="KJA6" s="366"/>
      <c r="KJB6" s="366"/>
      <c r="KJC6" s="366"/>
      <c r="KJD6" s="366"/>
      <c r="KJE6" s="366"/>
      <c r="KJF6" s="366"/>
      <c r="KJG6" s="366"/>
      <c r="KJH6" s="366"/>
      <c r="KJI6" s="366"/>
      <c r="KJJ6" s="366"/>
      <c r="KJK6" s="366"/>
      <c r="KJL6" s="366"/>
      <c r="KJM6" s="366"/>
      <c r="KJN6" s="366"/>
      <c r="KJO6" s="366"/>
      <c r="KJP6" s="366"/>
      <c r="KJQ6" s="366"/>
      <c r="KJR6" s="366"/>
      <c r="KJS6" s="366"/>
      <c r="KJT6" s="366"/>
      <c r="KJU6" s="366"/>
      <c r="KJV6" s="366"/>
      <c r="KJW6" s="366"/>
      <c r="KJX6" s="366"/>
      <c r="KJY6" s="366"/>
      <c r="KJZ6" s="366"/>
      <c r="KKA6" s="366"/>
      <c r="KKB6" s="366"/>
      <c r="KKC6" s="366"/>
      <c r="KKD6" s="366"/>
      <c r="KKE6" s="366"/>
      <c r="KKF6" s="366"/>
      <c r="KKG6" s="366"/>
      <c r="KKH6" s="366"/>
      <c r="KKI6" s="366"/>
      <c r="KKJ6" s="366"/>
      <c r="KKK6" s="366"/>
      <c r="KKL6" s="366"/>
      <c r="KKM6" s="366"/>
      <c r="KKN6" s="366"/>
      <c r="KKO6" s="366"/>
      <c r="KKP6" s="366"/>
      <c r="KKQ6" s="366"/>
      <c r="KKR6" s="366"/>
      <c r="KKS6" s="366"/>
      <c r="KKT6" s="366"/>
      <c r="KKU6" s="366"/>
      <c r="KKV6" s="366"/>
      <c r="KKW6" s="366"/>
      <c r="KKX6" s="366"/>
      <c r="KKY6" s="366"/>
      <c r="KKZ6" s="366"/>
      <c r="KLA6" s="366"/>
      <c r="KLB6" s="366"/>
      <c r="KLC6" s="366"/>
      <c r="KLD6" s="366"/>
      <c r="KLE6" s="366"/>
      <c r="KLF6" s="366"/>
      <c r="KLG6" s="366"/>
      <c r="KLH6" s="366"/>
      <c r="KLI6" s="366"/>
      <c r="KLJ6" s="366"/>
      <c r="KLK6" s="366"/>
      <c r="KLL6" s="366"/>
      <c r="KLM6" s="366"/>
      <c r="KLN6" s="366"/>
      <c r="KLO6" s="366"/>
      <c r="KLP6" s="366"/>
      <c r="KLQ6" s="366"/>
      <c r="KLR6" s="366"/>
      <c r="KLS6" s="366"/>
      <c r="KLT6" s="366"/>
      <c r="KLU6" s="366"/>
      <c r="KLV6" s="366"/>
      <c r="KLW6" s="366"/>
      <c r="KLX6" s="366"/>
      <c r="KLY6" s="366"/>
      <c r="KLZ6" s="366"/>
      <c r="KMA6" s="366"/>
      <c r="KMB6" s="366"/>
      <c r="KMC6" s="366"/>
      <c r="KMD6" s="366"/>
      <c r="KME6" s="366"/>
      <c r="KMF6" s="366"/>
      <c r="KMG6" s="366"/>
      <c r="KMH6" s="366"/>
      <c r="KMI6" s="366"/>
      <c r="KMJ6" s="366"/>
      <c r="KMK6" s="366"/>
      <c r="KML6" s="366"/>
      <c r="KMM6" s="366"/>
      <c r="KMN6" s="366"/>
      <c r="KMO6" s="366"/>
      <c r="KMP6" s="366"/>
      <c r="KMQ6" s="366"/>
      <c r="KMR6" s="366"/>
      <c r="KMS6" s="366"/>
      <c r="KMT6" s="366"/>
      <c r="KMU6" s="366"/>
      <c r="KMV6" s="366"/>
      <c r="KMW6" s="366"/>
      <c r="KMX6" s="366"/>
      <c r="KMY6" s="366"/>
      <c r="KMZ6" s="366"/>
      <c r="KNA6" s="366"/>
      <c r="KNB6" s="366"/>
      <c r="KNC6" s="366"/>
      <c r="KND6" s="366"/>
      <c r="KNE6" s="366"/>
      <c r="KNF6" s="366"/>
      <c r="KNG6" s="366"/>
      <c r="KNH6" s="366"/>
      <c r="KNI6" s="366"/>
      <c r="KNJ6" s="366"/>
      <c r="KNK6" s="366"/>
      <c r="KNL6" s="366"/>
      <c r="KNM6" s="366"/>
      <c r="KNN6" s="366"/>
      <c r="KNO6" s="366"/>
      <c r="KNP6" s="366"/>
      <c r="KNQ6" s="366"/>
      <c r="KNR6" s="366"/>
      <c r="KNS6" s="366"/>
      <c r="KNT6" s="366"/>
      <c r="KNU6" s="366"/>
      <c r="KNV6" s="366"/>
      <c r="KNW6" s="366"/>
      <c r="KNX6" s="366"/>
      <c r="KNY6" s="366"/>
      <c r="KNZ6" s="366"/>
      <c r="KOA6" s="366"/>
      <c r="KOB6" s="366"/>
      <c r="KOC6" s="366"/>
      <c r="KOD6" s="366"/>
      <c r="KOE6" s="366"/>
      <c r="KOF6" s="366"/>
      <c r="KOG6" s="366"/>
      <c r="KOH6" s="366"/>
      <c r="KOI6" s="366"/>
      <c r="KOJ6" s="366"/>
      <c r="KOK6" s="366"/>
      <c r="KOL6" s="366"/>
      <c r="KOM6" s="366"/>
      <c r="KON6" s="366"/>
      <c r="KOO6" s="366"/>
      <c r="KOP6" s="366"/>
      <c r="KOQ6" s="366"/>
      <c r="KOR6" s="366"/>
      <c r="KOS6" s="366"/>
      <c r="KOT6" s="366"/>
      <c r="KOU6" s="366"/>
      <c r="KOV6" s="366"/>
      <c r="KOW6" s="366"/>
      <c r="KOX6" s="366"/>
      <c r="KOY6" s="366"/>
      <c r="KOZ6" s="366"/>
      <c r="KPA6" s="366"/>
      <c r="KPB6" s="366"/>
      <c r="KPC6" s="366"/>
      <c r="KPD6" s="366"/>
      <c r="KPE6" s="366"/>
      <c r="KPF6" s="366"/>
      <c r="KPG6" s="366"/>
      <c r="KPH6" s="366"/>
      <c r="KPI6" s="366"/>
      <c r="KPJ6" s="366"/>
      <c r="KPK6" s="366"/>
      <c r="KPL6" s="366"/>
      <c r="KPM6" s="366"/>
      <c r="KPN6" s="366"/>
      <c r="KPO6" s="366"/>
      <c r="KPP6" s="366"/>
      <c r="KPQ6" s="366"/>
      <c r="KPR6" s="366"/>
      <c r="KPS6" s="366"/>
      <c r="KPT6" s="366"/>
      <c r="KPU6" s="366"/>
      <c r="KPV6" s="366"/>
      <c r="KPW6" s="366"/>
      <c r="KPX6" s="366"/>
      <c r="KPY6" s="366"/>
      <c r="KPZ6" s="366"/>
      <c r="KQA6" s="366"/>
      <c r="KQB6" s="366"/>
      <c r="KQC6" s="366"/>
      <c r="KQD6" s="366"/>
      <c r="KQE6" s="366"/>
      <c r="KQF6" s="366"/>
      <c r="KQG6" s="366"/>
      <c r="KQH6" s="366"/>
      <c r="KQI6" s="366"/>
      <c r="KQJ6" s="366"/>
      <c r="KQK6" s="366"/>
      <c r="KQL6" s="366"/>
      <c r="KQM6" s="366"/>
      <c r="KQN6" s="366"/>
      <c r="KQO6" s="366"/>
      <c r="KQP6" s="366"/>
      <c r="KQQ6" s="366"/>
      <c r="KQR6" s="366"/>
      <c r="KQS6" s="366"/>
      <c r="KQT6" s="366"/>
      <c r="KQU6" s="366"/>
      <c r="KQV6" s="366"/>
      <c r="KQW6" s="366"/>
      <c r="KQX6" s="366"/>
      <c r="KQY6" s="366"/>
      <c r="KQZ6" s="366"/>
      <c r="KRA6" s="366"/>
      <c r="KRB6" s="366"/>
      <c r="KRC6" s="366"/>
      <c r="KRD6" s="366"/>
      <c r="KRE6" s="366"/>
      <c r="KRF6" s="366"/>
      <c r="KRG6" s="366"/>
      <c r="KRH6" s="366"/>
      <c r="KRI6" s="366"/>
      <c r="KRJ6" s="366"/>
      <c r="KRK6" s="366"/>
      <c r="KRL6" s="366"/>
      <c r="KRM6" s="366"/>
      <c r="KRN6" s="366"/>
      <c r="KRO6" s="366"/>
      <c r="KRP6" s="366"/>
      <c r="KRQ6" s="366"/>
      <c r="KRR6" s="366"/>
      <c r="KRS6" s="366"/>
      <c r="KRT6" s="366"/>
      <c r="KRU6" s="366"/>
      <c r="KRV6" s="366"/>
      <c r="KRW6" s="366"/>
      <c r="KRX6" s="366"/>
      <c r="KRY6" s="366"/>
      <c r="KRZ6" s="366"/>
      <c r="KSA6" s="366"/>
      <c r="KSB6" s="366"/>
      <c r="KSC6" s="366"/>
      <c r="KSD6" s="366"/>
      <c r="KSE6" s="366"/>
      <c r="KSF6" s="366"/>
      <c r="KSG6" s="366"/>
      <c r="KSH6" s="366"/>
      <c r="KSI6" s="366"/>
      <c r="KSJ6" s="366"/>
      <c r="KSK6" s="366"/>
      <c r="KSL6" s="366"/>
      <c r="KSM6" s="366"/>
      <c r="KSN6" s="366"/>
      <c r="KSO6" s="366"/>
      <c r="KSP6" s="366"/>
      <c r="KSQ6" s="366"/>
      <c r="KSR6" s="366"/>
      <c r="KSS6" s="366"/>
      <c r="KST6" s="366"/>
      <c r="KSU6" s="366"/>
      <c r="KSV6" s="366"/>
      <c r="KSW6" s="366"/>
      <c r="KSX6" s="366"/>
      <c r="KSY6" s="366"/>
      <c r="KSZ6" s="366"/>
      <c r="KTA6" s="366"/>
      <c r="KTB6" s="366"/>
      <c r="KTC6" s="366"/>
      <c r="KTD6" s="366"/>
      <c r="KTE6" s="366"/>
      <c r="KTF6" s="366"/>
      <c r="KTG6" s="366"/>
      <c r="KTH6" s="366"/>
      <c r="KTI6" s="366"/>
      <c r="KTJ6" s="366"/>
      <c r="KTK6" s="366"/>
      <c r="KTL6" s="366"/>
      <c r="KTM6" s="366"/>
      <c r="KTN6" s="366"/>
      <c r="KTO6" s="366"/>
      <c r="KTP6" s="366"/>
      <c r="KTQ6" s="366"/>
      <c r="KTR6" s="366"/>
      <c r="KTS6" s="366"/>
      <c r="KTT6" s="366"/>
      <c r="KTU6" s="366"/>
      <c r="KTV6" s="366"/>
      <c r="KTW6" s="366"/>
      <c r="KTX6" s="366"/>
      <c r="KTY6" s="366"/>
      <c r="KTZ6" s="366"/>
      <c r="KUA6" s="366"/>
      <c r="KUB6" s="366"/>
      <c r="KUC6" s="366"/>
      <c r="KUD6" s="366"/>
      <c r="KUE6" s="366"/>
      <c r="KUF6" s="366"/>
      <c r="KUG6" s="366"/>
      <c r="KUH6" s="366"/>
      <c r="KUI6" s="366"/>
      <c r="KUJ6" s="366"/>
      <c r="KUK6" s="366"/>
      <c r="KUL6" s="366"/>
      <c r="KUM6" s="366"/>
      <c r="KUN6" s="366"/>
      <c r="KUO6" s="366"/>
      <c r="KUP6" s="366"/>
      <c r="KUQ6" s="366"/>
      <c r="KUR6" s="366"/>
      <c r="KUS6" s="366"/>
      <c r="KUT6" s="366"/>
      <c r="KUU6" s="366"/>
      <c r="KUV6" s="366"/>
      <c r="KUW6" s="366"/>
      <c r="KUX6" s="366"/>
      <c r="KUY6" s="366"/>
      <c r="KUZ6" s="366"/>
      <c r="KVA6" s="366"/>
      <c r="KVB6" s="366"/>
      <c r="KVC6" s="366"/>
      <c r="KVD6" s="366"/>
      <c r="KVE6" s="366"/>
      <c r="KVF6" s="366"/>
      <c r="KVG6" s="366"/>
      <c r="KVH6" s="366"/>
      <c r="KVI6" s="366"/>
      <c r="KVJ6" s="366"/>
      <c r="KVK6" s="366"/>
      <c r="KVL6" s="366"/>
      <c r="KVM6" s="366"/>
      <c r="KVN6" s="366"/>
      <c r="KVO6" s="366"/>
      <c r="KVP6" s="366"/>
      <c r="KVQ6" s="366"/>
      <c r="KVR6" s="366"/>
      <c r="KVS6" s="366"/>
      <c r="KVT6" s="366"/>
      <c r="KVU6" s="366"/>
      <c r="KVV6" s="366"/>
      <c r="KVW6" s="366"/>
      <c r="KVX6" s="366"/>
      <c r="KVY6" s="366"/>
      <c r="KVZ6" s="366"/>
      <c r="KWA6" s="366"/>
      <c r="KWB6" s="366"/>
      <c r="KWC6" s="366"/>
      <c r="KWD6" s="366"/>
      <c r="KWE6" s="366"/>
      <c r="KWF6" s="366"/>
      <c r="KWG6" s="366"/>
      <c r="KWH6" s="366"/>
      <c r="KWI6" s="366"/>
      <c r="KWJ6" s="366"/>
      <c r="KWK6" s="366"/>
      <c r="KWL6" s="366"/>
      <c r="KWM6" s="366"/>
      <c r="KWN6" s="366"/>
      <c r="KWO6" s="366"/>
      <c r="KWP6" s="366"/>
      <c r="KWQ6" s="366"/>
      <c r="KWR6" s="366"/>
      <c r="KWS6" s="366"/>
      <c r="KWT6" s="366"/>
      <c r="KWU6" s="366"/>
      <c r="KWV6" s="366"/>
      <c r="KWW6" s="366"/>
      <c r="KWX6" s="366"/>
      <c r="KWY6" s="366"/>
      <c r="KWZ6" s="366"/>
      <c r="KXA6" s="366"/>
      <c r="KXB6" s="366"/>
      <c r="KXC6" s="366"/>
      <c r="KXD6" s="366"/>
      <c r="KXE6" s="366"/>
      <c r="KXF6" s="366"/>
      <c r="KXG6" s="366"/>
      <c r="KXH6" s="366"/>
      <c r="KXI6" s="366"/>
      <c r="KXJ6" s="366"/>
      <c r="KXK6" s="366"/>
      <c r="KXL6" s="366"/>
      <c r="KXM6" s="366"/>
      <c r="KXN6" s="366"/>
      <c r="KXO6" s="366"/>
      <c r="KXP6" s="366"/>
      <c r="KXQ6" s="366"/>
      <c r="KXR6" s="366"/>
      <c r="KXS6" s="366"/>
      <c r="KXT6" s="366"/>
      <c r="KXU6" s="366"/>
      <c r="KXV6" s="366"/>
      <c r="KXW6" s="366"/>
      <c r="KXX6" s="366"/>
      <c r="KXY6" s="366"/>
      <c r="KXZ6" s="366"/>
      <c r="KYA6" s="366"/>
      <c r="KYB6" s="366"/>
      <c r="KYC6" s="366"/>
      <c r="KYD6" s="366"/>
      <c r="KYE6" s="366"/>
      <c r="KYF6" s="366"/>
      <c r="KYG6" s="366"/>
      <c r="KYH6" s="366"/>
      <c r="KYI6" s="366"/>
      <c r="KYJ6" s="366"/>
      <c r="KYK6" s="366"/>
      <c r="KYL6" s="366"/>
      <c r="KYM6" s="366"/>
      <c r="KYN6" s="366"/>
      <c r="KYO6" s="366"/>
      <c r="KYP6" s="366"/>
      <c r="KYQ6" s="366"/>
      <c r="KYR6" s="366"/>
      <c r="KYS6" s="366"/>
      <c r="KYT6" s="366"/>
      <c r="KYU6" s="366"/>
      <c r="KYV6" s="366"/>
      <c r="KYW6" s="366"/>
      <c r="KYX6" s="366"/>
      <c r="KYY6" s="366"/>
      <c r="KYZ6" s="366"/>
      <c r="KZA6" s="366"/>
      <c r="KZB6" s="366"/>
      <c r="KZC6" s="366"/>
      <c r="KZD6" s="366"/>
      <c r="KZE6" s="366"/>
      <c r="KZF6" s="366"/>
      <c r="KZG6" s="366"/>
      <c r="KZH6" s="366"/>
      <c r="KZI6" s="366"/>
      <c r="KZJ6" s="366"/>
      <c r="KZK6" s="366"/>
      <c r="KZL6" s="366"/>
      <c r="KZM6" s="366"/>
      <c r="KZN6" s="366"/>
      <c r="KZO6" s="366"/>
      <c r="KZP6" s="366"/>
      <c r="KZQ6" s="366"/>
      <c r="KZR6" s="366"/>
      <c r="KZS6" s="366"/>
      <c r="KZT6" s="366"/>
      <c r="KZU6" s="366"/>
      <c r="KZV6" s="366"/>
      <c r="KZW6" s="366"/>
      <c r="KZX6" s="366"/>
      <c r="KZY6" s="366"/>
      <c r="KZZ6" s="366"/>
      <c r="LAA6" s="366"/>
      <c r="LAB6" s="366"/>
      <c r="LAC6" s="366"/>
      <c r="LAD6" s="366"/>
      <c r="LAE6" s="366"/>
      <c r="LAF6" s="366"/>
      <c r="LAG6" s="366"/>
      <c r="LAH6" s="366"/>
      <c r="LAI6" s="366"/>
      <c r="LAJ6" s="366"/>
      <c r="LAK6" s="366"/>
      <c r="LAL6" s="366"/>
      <c r="LAM6" s="366"/>
      <c r="LAN6" s="366"/>
      <c r="LAO6" s="366"/>
      <c r="LAP6" s="366"/>
      <c r="LAQ6" s="366"/>
      <c r="LAR6" s="366"/>
      <c r="LAS6" s="366"/>
      <c r="LAT6" s="366"/>
      <c r="LAU6" s="366"/>
      <c r="LAV6" s="366"/>
      <c r="LAW6" s="366"/>
      <c r="LAX6" s="366"/>
      <c r="LAY6" s="366"/>
      <c r="LAZ6" s="366"/>
      <c r="LBA6" s="366"/>
      <c r="LBB6" s="366"/>
      <c r="LBC6" s="366"/>
      <c r="LBD6" s="366"/>
      <c r="LBE6" s="366"/>
      <c r="LBF6" s="366"/>
      <c r="LBG6" s="366"/>
      <c r="LBH6" s="366"/>
      <c r="LBI6" s="366"/>
      <c r="LBJ6" s="366"/>
      <c r="LBK6" s="366"/>
      <c r="LBL6" s="366"/>
      <c r="LBM6" s="366"/>
      <c r="LBN6" s="366"/>
      <c r="LBO6" s="366"/>
      <c r="LBP6" s="366"/>
      <c r="LBQ6" s="366"/>
      <c r="LBR6" s="366"/>
      <c r="LBS6" s="366"/>
      <c r="LBT6" s="366"/>
      <c r="LBU6" s="366"/>
      <c r="LBV6" s="366"/>
      <c r="LBW6" s="366"/>
      <c r="LBX6" s="366"/>
      <c r="LBY6" s="366"/>
      <c r="LBZ6" s="366"/>
      <c r="LCA6" s="366"/>
      <c r="LCB6" s="366"/>
      <c r="LCC6" s="366"/>
      <c r="LCD6" s="366"/>
      <c r="LCE6" s="366"/>
      <c r="LCF6" s="366"/>
      <c r="LCG6" s="366"/>
      <c r="LCH6" s="366"/>
      <c r="LCI6" s="366"/>
      <c r="LCJ6" s="366"/>
      <c r="LCK6" s="366"/>
      <c r="LCL6" s="366"/>
      <c r="LCM6" s="366"/>
      <c r="LCN6" s="366"/>
      <c r="LCO6" s="366"/>
      <c r="LCP6" s="366"/>
      <c r="LCQ6" s="366"/>
      <c r="LCR6" s="366"/>
      <c r="LCS6" s="366"/>
      <c r="LCT6" s="366"/>
      <c r="LCU6" s="366"/>
      <c r="LCV6" s="366"/>
      <c r="LCW6" s="366"/>
      <c r="LCX6" s="366"/>
      <c r="LCY6" s="366"/>
      <c r="LCZ6" s="366"/>
      <c r="LDA6" s="366"/>
      <c r="LDB6" s="366"/>
      <c r="LDC6" s="366"/>
      <c r="LDD6" s="366"/>
      <c r="LDE6" s="366"/>
      <c r="LDF6" s="366"/>
      <c r="LDG6" s="366"/>
      <c r="LDH6" s="366"/>
      <c r="LDI6" s="366"/>
      <c r="LDJ6" s="366"/>
      <c r="LDK6" s="366"/>
      <c r="LDL6" s="366"/>
      <c r="LDM6" s="366"/>
      <c r="LDN6" s="366"/>
      <c r="LDO6" s="366"/>
      <c r="LDP6" s="366"/>
      <c r="LDQ6" s="366"/>
      <c r="LDR6" s="366"/>
      <c r="LDS6" s="366"/>
      <c r="LDT6" s="366"/>
      <c r="LDU6" s="366"/>
      <c r="LDV6" s="366"/>
      <c r="LDW6" s="366"/>
      <c r="LDX6" s="366"/>
      <c r="LDY6" s="366"/>
      <c r="LDZ6" s="366"/>
      <c r="LEA6" s="366"/>
      <c r="LEB6" s="366"/>
      <c r="LEC6" s="366"/>
      <c r="LED6" s="366"/>
      <c r="LEE6" s="366"/>
      <c r="LEF6" s="366"/>
      <c r="LEG6" s="366"/>
      <c r="LEH6" s="366"/>
      <c r="LEI6" s="366"/>
      <c r="LEJ6" s="366"/>
      <c r="LEK6" s="366"/>
      <c r="LEL6" s="366"/>
      <c r="LEM6" s="366"/>
      <c r="LEN6" s="366"/>
      <c r="LEO6" s="366"/>
      <c r="LEP6" s="366"/>
      <c r="LEQ6" s="366"/>
      <c r="LER6" s="366"/>
      <c r="LES6" s="366"/>
      <c r="LET6" s="366"/>
      <c r="LEU6" s="366"/>
      <c r="LEV6" s="366"/>
      <c r="LEW6" s="366"/>
      <c r="LEX6" s="366"/>
      <c r="LEY6" s="366"/>
      <c r="LEZ6" s="366"/>
      <c r="LFA6" s="366"/>
      <c r="LFB6" s="366"/>
      <c r="LFC6" s="366"/>
      <c r="LFD6" s="366"/>
      <c r="LFE6" s="366"/>
      <c r="LFF6" s="366"/>
      <c r="LFG6" s="366"/>
      <c r="LFH6" s="366"/>
      <c r="LFI6" s="366"/>
      <c r="LFJ6" s="366"/>
      <c r="LFK6" s="366"/>
      <c r="LFL6" s="366"/>
      <c r="LFM6" s="366"/>
      <c r="LFN6" s="366"/>
      <c r="LFO6" s="366"/>
      <c r="LFP6" s="366"/>
      <c r="LFQ6" s="366"/>
      <c r="LFR6" s="366"/>
      <c r="LFS6" s="366"/>
      <c r="LFT6" s="366"/>
      <c r="LFU6" s="366"/>
      <c r="LFV6" s="366"/>
      <c r="LFW6" s="366"/>
      <c r="LFX6" s="366"/>
      <c r="LFY6" s="366"/>
      <c r="LFZ6" s="366"/>
      <c r="LGA6" s="366"/>
      <c r="LGB6" s="366"/>
      <c r="LGC6" s="366"/>
      <c r="LGD6" s="366"/>
      <c r="LGE6" s="366"/>
      <c r="LGF6" s="366"/>
      <c r="LGG6" s="366"/>
      <c r="LGH6" s="366"/>
      <c r="LGI6" s="366"/>
      <c r="LGJ6" s="366"/>
      <c r="LGK6" s="366"/>
      <c r="LGL6" s="366"/>
      <c r="LGM6" s="366"/>
      <c r="LGN6" s="366"/>
      <c r="LGO6" s="366"/>
      <c r="LGP6" s="366"/>
      <c r="LGQ6" s="366"/>
      <c r="LGR6" s="366"/>
      <c r="LGS6" s="366"/>
      <c r="LGT6" s="366"/>
      <c r="LGU6" s="366"/>
      <c r="LGV6" s="366"/>
      <c r="LGW6" s="366"/>
      <c r="LGX6" s="366"/>
      <c r="LGY6" s="366"/>
      <c r="LGZ6" s="366"/>
      <c r="LHA6" s="366"/>
      <c r="LHB6" s="366"/>
      <c r="LHC6" s="366"/>
      <c r="LHD6" s="366"/>
      <c r="LHE6" s="366"/>
      <c r="LHF6" s="366"/>
      <c r="LHG6" s="366"/>
      <c r="LHH6" s="366"/>
      <c r="LHI6" s="366"/>
      <c r="LHJ6" s="366"/>
      <c r="LHK6" s="366"/>
      <c r="LHL6" s="366"/>
      <c r="LHM6" s="366"/>
      <c r="LHN6" s="366"/>
      <c r="LHO6" s="366"/>
      <c r="LHP6" s="366"/>
      <c r="LHQ6" s="366"/>
      <c r="LHR6" s="366"/>
      <c r="LHS6" s="366"/>
      <c r="LHT6" s="366"/>
      <c r="LHU6" s="366"/>
      <c r="LHV6" s="366"/>
      <c r="LHW6" s="366"/>
      <c r="LHX6" s="366"/>
      <c r="LHY6" s="366"/>
      <c r="LHZ6" s="366"/>
      <c r="LIA6" s="366"/>
      <c r="LIB6" s="366"/>
      <c r="LIC6" s="366"/>
      <c r="LID6" s="366"/>
      <c r="LIE6" s="366"/>
      <c r="LIF6" s="366"/>
      <c r="LIG6" s="366"/>
      <c r="LIH6" s="366"/>
      <c r="LII6" s="366"/>
      <c r="LIJ6" s="366"/>
      <c r="LIK6" s="366"/>
      <c r="LIL6" s="366"/>
      <c r="LIM6" s="366"/>
      <c r="LIN6" s="366"/>
      <c r="LIO6" s="366"/>
      <c r="LIP6" s="366"/>
      <c r="LIQ6" s="366"/>
      <c r="LIR6" s="366"/>
      <c r="LIS6" s="366"/>
      <c r="LIT6" s="366"/>
      <c r="LIU6" s="366"/>
      <c r="LIV6" s="366"/>
      <c r="LIW6" s="366"/>
      <c r="LIX6" s="366"/>
      <c r="LIY6" s="366"/>
      <c r="LIZ6" s="366"/>
      <c r="LJA6" s="366"/>
      <c r="LJB6" s="366"/>
      <c r="LJC6" s="366"/>
      <c r="LJD6" s="366"/>
      <c r="LJE6" s="366"/>
      <c r="LJF6" s="366"/>
      <c r="LJG6" s="366"/>
      <c r="LJH6" s="366"/>
      <c r="LJI6" s="366"/>
      <c r="LJJ6" s="366"/>
      <c r="LJK6" s="366"/>
      <c r="LJL6" s="366"/>
      <c r="LJM6" s="366"/>
      <c r="LJN6" s="366"/>
      <c r="LJO6" s="366"/>
      <c r="LJP6" s="366"/>
      <c r="LJQ6" s="366"/>
      <c r="LJR6" s="366"/>
      <c r="LJS6" s="366"/>
      <c r="LJT6" s="366"/>
      <c r="LJU6" s="366"/>
      <c r="LJV6" s="366"/>
      <c r="LJW6" s="366"/>
      <c r="LJX6" s="366"/>
      <c r="LJY6" s="366"/>
      <c r="LJZ6" s="366"/>
      <c r="LKA6" s="366"/>
      <c r="LKB6" s="366"/>
      <c r="LKC6" s="366"/>
      <c r="LKD6" s="366"/>
      <c r="LKE6" s="366"/>
      <c r="LKF6" s="366"/>
      <c r="LKG6" s="366"/>
      <c r="LKH6" s="366"/>
      <c r="LKI6" s="366"/>
      <c r="LKJ6" s="366"/>
      <c r="LKK6" s="366"/>
      <c r="LKL6" s="366"/>
      <c r="LKM6" s="366"/>
      <c r="LKN6" s="366"/>
      <c r="LKO6" s="366"/>
      <c r="LKP6" s="366"/>
      <c r="LKQ6" s="366"/>
      <c r="LKR6" s="366"/>
      <c r="LKS6" s="366"/>
      <c r="LKT6" s="366"/>
      <c r="LKU6" s="366"/>
      <c r="LKV6" s="366"/>
      <c r="LKW6" s="366"/>
      <c r="LKX6" s="366"/>
      <c r="LKY6" s="366"/>
      <c r="LKZ6" s="366"/>
      <c r="LLA6" s="366"/>
      <c r="LLB6" s="366"/>
      <c r="LLC6" s="366"/>
      <c r="LLD6" s="366"/>
      <c r="LLE6" s="366"/>
      <c r="LLF6" s="366"/>
      <c r="LLG6" s="366"/>
      <c r="LLH6" s="366"/>
      <c r="LLI6" s="366"/>
      <c r="LLJ6" s="366"/>
      <c r="LLK6" s="366"/>
      <c r="LLL6" s="366"/>
      <c r="LLM6" s="366"/>
      <c r="LLN6" s="366"/>
      <c r="LLO6" s="366"/>
      <c r="LLP6" s="366"/>
      <c r="LLQ6" s="366"/>
      <c r="LLR6" s="366"/>
      <c r="LLS6" s="366"/>
      <c r="LLT6" s="366"/>
      <c r="LLU6" s="366"/>
      <c r="LLV6" s="366"/>
      <c r="LLW6" s="366"/>
      <c r="LLX6" s="366"/>
      <c r="LLY6" s="366"/>
      <c r="LLZ6" s="366"/>
      <c r="LMA6" s="366"/>
      <c r="LMB6" s="366"/>
      <c r="LMC6" s="366"/>
      <c r="LMD6" s="366"/>
      <c r="LME6" s="366"/>
      <c r="LMF6" s="366"/>
      <c r="LMG6" s="366"/>
      <c r="LMH6" s="366"/>
      <c r="LMI6" s="366"/>
      <c r="LMJ6" s="366"/>
      <c r="LMK6" s="366"/>
      <c r="LML6" s="366"/>
      <c r="LMM6" s="366"/>
      <c r="LMN6" s="366"/>
      <c r="LMO6" s="366"/>
      <c r="LMP6" s="366"/>
      <c r="LMQ6" s="366"/>
      <c r="LMR6" s="366"/>
      <c r="LMS6" s="366"/>
      <c r="LMT6" s="366"/>
      <c r="LMU6" s="366"/>
      <c r="LMV6" s="366"/>
      <c r="LMW6" s="366"/>
      <c r="LMX6" s="366"/>
      <c r="LMY6" s="366"/>
      <c r="LMZ6" s="366"/>
      <c r="LNA6" s="366"/>
      <c r="LNB6" s="366"/>
      <c r="LNC6" s="366"/>
      <c r="LND6" s="366"/>
      <c r="LNE6" s="366"/>
      <c r="LNF6" s="366"/>
      <c r="LNG6" s="366"/>
      <c r="LNH6" s="366"/>
      <c r="LNI6" s="366"/>
      <c r="LNJ6" s="366"/>
      <c r="LNK6" s="366"/>
      <c r="LNL6" s="366"/>
      <c r="LNM6" s="366"/>
      <c r="LNN6" s="366"/>
      <c r="LNO6" s="366"/>
      <c r="LNP6" s="366"/>
      <c r="LNQ6" s="366"/>
      <c r="LNR6" s="366"/>
      <c r="LNS6" s="366"/>
      <c r="LNT6" s="366"/>
      <c r="LNU6" s="366"/>
      <c r="LNV6" s="366"/>
      <c r="LNW6" s="366"/>
      <c r="LNX6" s="366"/>
      <c r="LNY6" s="366"/>
      <c r="LNZ6" s="366"/>
      <c r="LOA6" s="366"/>
      <c r="LOB6" s="366"/>
      <c r="LOC6" s="366"/>
      <c r="LOD6" s="366"/>
      <c r="LOE6" s="366"/>
      <c r="LOF6" s="366"/>
      <c r="LOG6" s="366"/>
      <c r="LOH6" s="366"/>
      <c r="LOI6" s="366"/>
      <c r="LOJ6" s="366"/>
      <c r="LOK6" s="366"/>
      <c r="LOL6" s="366"/>
      <c r="LOM6" s="366"/>
      <c r="LON6" s="366"/>
      <c r="LOO6" s="366"/>
      <c r="LOP6" s="366"/>
      <c r="LOQ6" s="366"/>
      <c r="LOR6" s="366"/>
      <c r="LOS6" s="366"/>
      <c r="LOT6" s="366"/>
      <c r="LOU6" s="366"/>
      <c r="LOV6" s="366"/>
      <c r="LOW6" s="366"/>
      <c r="LOX6" s="366"/>
      <c r="LOY6" s="366"/>
      <c r="LOZ6" s="366"/>
      <c r="LPA6" s="366"/>
      <c r="LPB6" s="366"/>
      <c r="LPC6" s="366"/>
      <c r="LPD6" s="366"/>
      <c r="LPE6" s="366"/>
      <c r="LPF6" s="366"/>
      <c r="LPG6" s="366"/>
      <c r="LPH6" s="366"/>
      <c r="LPI6" s="366"/>
      <c r="LPJ6" s="366"/>
      <c r="LPK6" s="366"/>
      <c r="LPL6" s="366"/>
      <c r="LPM6" s="366"/>
      <c r="LPN6" s="366"/>
      <c r="LPO6" s="366"/>
      <c r="LPP6" s="366"/>
      <c r="LPQ6" s="366"/>
      <c r="LPR6" s="366"/>
      <c r="LPS6" s="366"/>
      <c r="LPT6" s="366"/>
      <c r="LPU6" s="366"/>
      <c r="LPV6" s="366"/>
      <c r="LPW6" s="366"/>
      <c r="LPX6" s="366"/>
      <c r="LPY6" s="366"/>
      <c r="LPZ6" s="366"/>
      <c r="LQA6" s="366"/>
      <c r="LQB6" s="366"/>
      <c r="LQC6" s="366"/>
      <c r="LQD6" s="366"/>
      <c r="LQE6" s="366"/>
      <c r="LQF6" s="366"/>
      <c r="LQG6" s="366"/>
      <c r="LQH6" s="366"/>
      <c r="LQI6" s="366"/>
      <c r="LQJ6" s="366"/>
      <c r="LQK6" s="366"/>
      <c r="LQL6" s="366"/>
      <c r="LQM6" s="366"/>
      <c r="LQN6" s="366"/>
      <c r="LQO6" s="366"/>
      <c r="LQP6" s="366"/>
      <c r="LQQ6" s="366"/>
      <c r="LQR6" s="366"/>
      <c r="LQS6" s="366"/>
      <c r="LQT6" s="366"/>
      <c r="LQU6" s="366"/>
      <c r="LQV6" s="366"/>
      <c r="LQW6" s="366"/>
      <c r="LQX6" s="366"/>
      <c r="LQY6" s="366"/>
      <c r="LQZ6" s="366"/>
      <c r="LRA6" s="366"/>
      <c r="LRB6" s="366"/>
      <c r="LRC6" s="366"/>
      <c r="LRD6" s="366"/>
      <c r="LRE6" s="366"/>
      <c r="LRF6" s="366"/>
      <c r="LRG6" s="366"/>
      <c r="LRH6" s="366"/>
      <c r="LRI6" s="366"/>
      <c r="LRJ6" s="366"/>
      <c r="LRK6" s="366"/>
      <c r="LRL6" s="366"/>
      <c r="LRM6" s="366"/>
      <c r="LRN6" s="366"/>
      <c r="LRO6" s="366"/>
      <c r="LRP6" s="366"/>
      <c r="LRQ6" s="366"/>
      <c r="LRR6" s="366"/>
      <c r="LRS6" s="366"/>
      <c r="LRT6" s="366"/>
      <c r="LRU6" s="366"/>
      <c r="LRV6" s="366"/>
      <c r="LRW6" s="366"/>
      <c r="LRX6" s="366"/>
      <c r="LRY6" s="366"/>
      <c r="LRZ6" s="366"/>
      <c r="LSA6" s="366"/>
      <c r="LSB6" s="366"/>
      <c r="LSC6" s="366"/>
      <c r="LSD6" s="366"/>
      <c r="LSE6" s="366"/>
      <c r="LSF6" s="366"/>
      <c r="LSG6" s="366"/>
      <c r="LSH6" s="366"/>
      <c r="LSI6" s="366"/>
      <c r="LSJ6" s="366"/>
      <c r="LSK6" s="366"/>
      <c r="LSL6" s="366"/>
      <c r="LSM6" s="366"/>
      <c r="LSN6" s="366"/>
      <c r="LSO6" s="366"/>
      <c r="LSP6" s="366"/>
      <c r="LSQ6" s="366"/>
      <c r="LSR6" s="366"/>
      <c r="LSS6" s="366"/>
      <c r="LST6" s="366"/>
      <c r="LSU6" s="366"/>
      <c r="LSV6" s="366"/>
      <c r="LSW6" s="366"/>
      <c r="LSX6" s="366"/>
      <c r="LSY6" s="366"/>
      <c r="LSZ6" s="366"/>
      <c r="LTA6" s="366"/>
      <c r="LTB6" s="366"/>
      <c r="LTC6" s="366"/>
      <c r="LTD6" s="366"/>
      <c r="LTE6" s="366"/>
      <c r="LTF6" s="366"/>
      <c r="LTG6" s="366"/>
      <c r="LTH6" s="366"/>
      <c r="LTI6" s="366"/>
      <c r="LTJ6" s="366"/>
      <c r="LTK6" s="366"/>
      <c r="LTL6" s="366"/>
      <c r="LTM6" s="366"/>
      <c r="LTN6" s="366"/>
      <c r="LTO6" s="366"/>
      <c r="LTP6" s="366"/>
      <c r="LTQ6" s="366"/>
      <c r="LTR6" s="366"/>
      <c r="LTS6" s="366"/>
      <c r="LTT6" s="366"/>
      <c r="LTU6" s="366"/>
      <c r="LTV6" s="366"/>
      <c r="LTW6" s="366"/>
      <c r="LTX6" s="366"/>
      <c r="LTY6" s="366"/>
      <c r="LTZ6" s="366"/>
      <c r="LUA6" s="366"/>
      <c r="LUB6" s="366"/>
      <c r="LUC6" s="366"/>
      <c r="LUD6" s="366"/>
      <c r="LUE6" s="366"/>
      <c r="LUF6" s="366"/>
      <c r="LUG6" s="366"/>
      <c r="LUH6" s="366"/>
      <c r="LUI6" s="366"/>
      <c r="LUJ6" s="366"/>
      <c r="LUK6" s="366"/>
      <c r="LUL6" s="366"/>
      <c r="LUM6" s="366"/>
      <c r="LUN6" s="366"/>
      <c r="LUO6" s="366"/>
      <c r="LUP6" s="366"/>
      <c r="LUQ6" s="366"/>
      <c r="LUR6" s="366"/>
      <c r="LUS6" s="366"/>
      <c r="LUT6" s="366"/>
      <c r="LUU6" s="366"/>
      <c r="LUV6" s="366"/>
      <c r="LUW6" s="366"/>
      <c r="LUX6" s="366"/>
      <c r="LUY6" s="366"/>
      <c r="LUZ6" s="366"/>
      <c r="LVA6" s="366"/>
      <c r="LVB6" s="366"/>
      <c r="LVC6" s="366"/>
      <c r="LVD6" s="366"/>
      <c r="LVE6" s="366"/>
      <c r="LVF6" s="366"/>
      <c r="LVG6" s="366"/>
      <c r="LVH6" s="366"/>
      <c r="LVI6" s="366"/>
      <c r="LVJ6" s="366"/>
      <c r="LVK6" s="366"/>
      <c r="LVL6" s="366"/>
      <c r="LVM6" s="366"/>
      <c r="LVN6" s="366"/>
      <c r="LVO6" s="366"/>
      <c r="LVP6" s="366"/>
      <c r="LVQ6" s="366"/>
      <c r="LVR6" s="366"/>
      <c r="LVS6" s="366"/>
      <c r="LVT6" s="366"/>
      <c r="LVU6" s="366"/>
      <c r="LVV6" s="366"/>
      <c r="LVW6" s="366"/>
      <c r="LVX6" s="366"/>
      <c r="LVY6" s="366"/>
      <c r="LVZ6" s="366"/>
      <c r="LWA6" s="366"/>
      <c r="LWB6" s="366"/>
      <c r="LWC6" s="366"/>
      <c r="LWD6" s="366"/>
      <c r="LWE6" s="366"/>
      <c r="LWF6" s="366"/>
      <c r="LWG6" s="366"/>
      <c r="LWH6" s="366"/>
      <c r="LWI6" s="366"/>
      <c r="LWJ6" s="366"/>
      <c r="LWK6" s="366"/>
      <c r="LWL6" s="366"/>
      <c r="LWM6" s="366"/>
      <c r="LWN6" s="366"/>
      <c r="LWO6" s="366"/>
      <c r="LWP6" s="366"/>
      <c r="LWQ6" s="366"/>
      <c r="LWR6" s="366"/>
      <c r="LWS6" s="366"/>
      <c r="LWT6" s="366"/>
      <c r="LWU6" s="366"/>
      <c r="LWV6" s="366"/>
      <c r="LWW6" s="366"/>
      <c r="LWX6" s="366"/>
      <c r="LWY6" s="366"/>
      <c r="LWZ6" s="366"/>
      <c r="LXA6" s="366"/>
      <c r="LXB6" s="366"/>
      <c r="LXC6" s="366"/>
      <c r="LXD6" s="366"/>
      <c r="LXE6" s="366"/>
      <c r="LXF6" s="366"/>
      <c r="LXG6" s="366"/>
      <c r="LXH6" s="366"/>
      <c r="LXI6" s="366"/>
      <c r="LXJ6" s="366"/>
      <c r="LXK6" s="366"/>
      <c r="LXL6" s="366"/>
      <c r="LXM6" s="366"/>
      <c r="LXN6" s="366"/>
      <c r="LXO6" s="366"/>
      <c r="LXP6" s="366"/>
      <c r="LXQ6" s="366"/>
      <c r="LXR6" s="366"/>
      <c r="LXS6" s="366"/>
      <c r="LXT6" s="366"/>
      <c r="LXU6" s="366"/>
      <c r="LXV6" s="366"/>
      <c r="LXW6" s="366"/>
      <c r="LXX6" s="366"/>
      <c r="LXY6" s="366"/>
      <c r="LXZ6" s="366"/>
      <c r="LYA6" s="366"/>
      <c r="LYB6" s="366"/>
      <c r="LYC6" s="366"/>
      <c r="LYD6" s="366"/>
      <c r="LYE6" s="366"/>
      <c r="LYF6" s="366"/>
      <c r="LYG6" s="366"/>
      <c r="LYH6" s="366"/>
      <c r="LYI6" s="366"/>
      <c r="LYJ6" s="366"/>
      <c r="LYK6" s="366"/>
      <c r="LYL6" s="366"/>
      <c r="LYM6" s="366"/>
      <c r="LYN6" s="366"/>
      <c r="LYO6" s="366"/>
      <c r="LYP6" s="366"/>
      <c r="LYQ6" s="366"/>
      <c r="LYR6" s="366"/>
      <c r="LYS6" s="366"/>
      <c r="LYT6" s="366"/>
      <c r="LYU6" s="366"/>
      <c r="LYV6" s="366"/>
      <c r="LYW6" s="366"/>
      <c r="LYX6" s="366"/>
      <c r="LYY6" s="366"/>
      <c r="LYZ6" s="366"/>
      <c r="LZA6" s="366"/>
      <c r="LZB6" s="366"/>
      <c r="LZC6" s="366"/>
      <c r="LZD6" s="366"/>
      <c r="LZE6" s="366"/>
      <c r="LZF6" s="366"/>
      <c r="LZG6" s="366"/>
      <c r="LZH6" s="366"/>
      <c r="LZI6" s="366"/>
      <c r="LZJ6" s="366"/>
      <c r="LZK6" s="366"/>
      <c r="LZL6" s="366"/>
      <c r="LZM6" s="366"/>
      <c r="LZN6" s="366"/>
      <c r="LZO6" s="366"/>
      <c r="LZP6" s="366"/>
      <c r="LZQ6" s="366"/>
      <c r="LZR6" s="366"/>
      <c r="LZS6" s="366"/>
      <c r="LZT6" s="366"/>
      <c r="LZU6" s="366"/>
      <c r="LZV6" s="366"/>
      <c r="LZW6" s="366"/>
      <c r="LZX6" s="366"/>
      <c r="LZY6" s="366"/>
      <c r="LZZ6" s="366"/>
      <c r="MAA6" s="366"/>
      <c r="MAB6" s="366"/>
      <c r="MAC6" s="366"/>
      <c r="MAD6" s="366"/>
      <c r="MAE6" s="366"/>
      <c r="MAF6" s="366"/>
      <c r="MAG6" s="366"/>
      <c r="MAH6" s="366"/>
      <c r="MAI6" s="366"/>
      <c r="MAJ6" s="366"/>
      <c r="MAK6" s="366"/>
      <c r="MAL6" s="366"/>
      <c r="MAM6" s="366"/>
      <c r="MAN6" s="366"/>
      <c r="MAO6" s="366"/>
      <c r="MAP6" s="366"/>
      <c r="MAQ6" s="366"/>
      <c r="MAR6" s="366"/>
      <c r="MAS6" s="366"/>
      <c r="MAT6" s="366"/>
      <c r="MAU6" s="366"/>
      <c r="MAV6" s="366"/>
      <c r="MAW6" s="366"/>
      <c r="MAX6" s="366"/>
      <c r="MAY6" s="366"/>
      <c r="MAZ6" s="366"/>
      <c r="MBA6" s="366"/>
      <c r="MBB6" s="366"/>
      <c r="MBC6" s="366"/>
      <c r="MBD6" s="366"/>
      <c r="MBE6" s="366"/>
      <c r="MBF6" s="366"/>
      <c r="MBG6" s="366"/>
      <c r="MBH6" s="366"/>
      <c r="MBI6" s="366"/>
      <c r="MBJ6" s="366"/>
      <c r="MBK6" s="366"/>
      <c r="MBL6" s="366"/>
      <c r="MBM6" s="366"/>
      <c r="MBN6" s="366"/>
      <c r="MBO6" s="366"/>
      <c r="MBP6" s="366"/>
      <c r="MBQ6" s="366"/>
      <c r="MBR6" s="366"/>
      <c r="MBS6" s="366"/>
      <c r="MBT6" s="366"/>
      <c r="MBU6" s="366"/>
      <c r="MBV6" s="366"/>
      <c r="MBW6" s="366"/>
      <c r="MBX6" s="366"/>
      <c r="MBY6" s="366"/>
      <c r="MBZ6" s="366"/>
      <c r="MCA6" s="366"/>
      <c r="MCB6" s="366"/>
      <c r="MCC6" s="366"/>
      <c r="MCD6" s="366"/>
      <c r="MCE6" s="366"/>
      <c r="MCF6" s="366"/>
      <c r="MCG6" s="366"/>
      <c r="MCH6" s="366"/>
      <c r="MCI6" s="366"/>
      <c r="MCJ6" s="366"/>
      <c r="MCK6" s="366"/>
      <c r="MCL6" s="366"/>
      <c r="MCM6" s="366"/>
      <c r="MCN6" s="366"/>
      <c r="MCO6" s="366"/>
      <c r="MCP6" s="366"/>
      <c r="MCQ6" s="366"/>
      <c r="MCR6" s="366"/>
      <c r="MCS6" s="366"/>
      <c r="MCT6" s="366"/>
      <c r="MCU6" s="366"/>
      <c r="MCV6" s="366"/>
      <c r="MCW6" s="366"/>
      <c r="MCX6" s="366"/>
      <c r="MCY6" s="366"/>
      <c r="MCZ6" s="366"/>
      <c r="MDA6" s="366"/>
      <c r="MDB6" s="366"/>
      <c r="MDC6" s="366"/>
      <c r="MDD6" s="366"/>
      <c r="MDE6" s="366"/>
      <c r="MDF6" s="366"/>
      <c r="MDG6" s="366"/>
      <c r="MDH6" s="366"/>
      <c r="MDI6" s="366"/>
      <c r="MDJ6" s="366"/>
      <c r="MDK6" s="366"/>
      <c r="MDL6" s="366"/>
      <c r="MDM6" s="366"/>
      <c r="MDN6" s="366"/>
      <c r="MDO6" s="366"/>
      <c r="MDP6" s="366"/>
      <c r="MDQ6" s="366"/>
      <c r="MDR6" s="366"/>
      <c r="MDS6" s="366"/>
      <c r="MDT6" s="366"/>
      <c r="MDU6" s="366"/>
      <c r="MDV6" s="366"/>
      <c r="MDW6" s="366"/>
      <c r="MDX6" s="366"/>
      <c r="MDY6" s="366"/>
      <c r="MDZ6" s="366"/>
      <c r="MEA6" s="366"/>
      <c r="MEB6" s="366"/>
      <c r="MEC6" s="366"/>
      <c r="MED6" s="366"/>
      <c r="MEE6" s="366"/>
      <c r="MEF6" s="366"/>
      <c r="MEG6" s="366"/>
      <c r="MEH6" s="366"/>
      <c r="MEI6" s="366"/>
      <c r="MEJ6" s="366"/>
      <c r="MEK6" s="366"/>
      <c r="MEL6" s="366"/>
      <c r="MEM6" s="366"/>
      <c r="MEN6" s="366"/>
      <c r="MEO6" s="366"/>
      <c r="MEP6" s="366"/>
      <c r="MEQ6" s="366"/>
      <c r="MER6" s="366"/>
      <c r="MES6" s="366"/>
      <c r="MET6" s="366"/>
      <c r="MEU6" s="366"/>
      <c r="MEV6" s="366"/>
      <c r="MEW6" s="366"/>
      <c r="MEX6" s="366"/>
      <c r="MEY6" s="366"/>
      <c r="MEZ6" s="366"/>
      <c r="MFA6" s="366"/>
      <c r="MFB6" s="366"/>
      <c r="MFC6" s="366"/>
      <c r="MFD6" s="366"/>
      <c r="MFE6" s="366"/>
      <c r="MFF6" s="366"/>
      <c r="MFG6" s="366"/>
      <c r="MFH6" s="366"/>
      <c r="MFI6" s="366"/>
      <c r="MFJ6" s="366"/>
      <c r="MFK6" s="366"/>
      <c r="MFL6" s="366"/>
      <c r="MFM6" s="366"/>
      <c r="MFN6" s="366"/>
      <c r="MFO6" s="366"/>
      <c r="MFP6" s="366"/>
      <c r="MFQ6" s="366"/>
      <c r="MFR6" s="366"/>
      <c r="MFS6" s="366"/>
      <c r="MFT6" s="366"/>
      <c r="MFU6" s="366"/>
      <c r="MFV6" s="366"/>
      <c r="MFW6" s="366"/>
      <c r="MFX6" s="366"/>
      <c r="MFY6" s="366"/>
      <c r="MFZ6" s="366"/>
      <c r="MGA6" s="366"/>
      <c r="MGB6" s="366"/>
      <c r="MGC6" s="366"/>
      <c r="MGD6" s="366"/>
      <c r="MGE6" s="366"/>
      <c r="MGF6" s="366"/>
      <c r="MGG6" s="366"/>
      <c r="MGH6" s="366"/>
      <c r="MGI6" s="366"/>
      <c r="MGJ6" s="366"/>
      <c r="MGK6" s="366"/>
      <c r="MGL6" s="366"/>
      <c r="MGM6" s="366"/>
      <c r="MGN6" s="366"/>
      <c r="MGO6" s="366"/>
      <c r="MGP6" s="366"/>
      <c r="MGQ6" s="366"/>
      <c r="MGR6" s="366"/>
      <c r="MGS6" s="366"/>
      <c r="MGT6" s="366"/>
      <c r="MGU6" s="366"/>
      <c r="MGV6" s="366"/>
      <c r="MGW6" s="366"/>
      <c r="MGX6" s="366"/>
      <c r="MGY6" s="366"/>
      <c r="MGZ6" s="366"/>
      <c r="MHA6" s="366"/>
      <c r="MHB6" s="366"/>
      <c r="MHC6" s="366"/>
      <c r="MHD6" s="366"/>
      <c r="MHE6" s="366"/>
      <c r="MHF6" s="366"/>
      <c r="MHG6" s="366"/>
      <c r="MHH6" s="366"/>
      <c r="MHI6" s="366"/>
      <c r="MHJ6" s="366"/>
      <c r="MHK6" s="366"/>
      <c r="MHL6" s="366"/>
      <c r="MHM6" s="366"/>
      <c r="MHN6" s="366"/>
      <c r="MHO6" s="366"/>
      <c r="MHP6" s="366"/>
      <c r="MHQ6" s="366"/>
      <c r="MHR6" s="366"/>
      <c r="MHS6" s="366"/>
      <c r="MHT6" s="366"/>
      <c r="MHU6" s="366"/>
      <c r="MHV6" s="366"/>
      <c r="MHW6" s="366"/>
      <c r="MHX6" s="366"/>
      <c r="MHY6" s="366"/>
      <c r="MHZ6" s="366"/>
      <c r="MIA6" s="366"/>
      <c r="MIB6" s="366"/>
      <c r="MIC6" s="366"/>
      <c r="MID6" s="366"/>
      <c r="MIE6" s="366"/>
      <c r="MIF6" s="366"/>
      <c r="MIG6" s="366"/>
      <c r="MIH6" s="366"/>
      <c r="MII6" s="366"/>
      <c r="MIJ6" s="366"/>
      <c r="MIK6" s="366"/>
      <c r="MIL6" s="366"/>
      <c r="MIM6" s="366"/>
      <c r="MIN6" s="366"/>
      <c r="MIO6" s="366"/>
      <c r="MIP6" s="366"/>
      <c r="MIQ6" s="366"/>
      <c r="MIR6" s="366"/>
      <c r="MIS6" s="366"/>
      <c r="MIT6" s="366"/>
      <c r="MIU6" s="366"/>
      <c r="MIV6" s="366"/>
      <c r="MIW6" s="366"/>
      <c r="MIX6" s="366"/>
      <c r="MIY6" s="366"/>
      <c r="MIZ6" s="366"/>
      <c r="MJA6" s="366"/>
      <c r="MJB6" s="366"/>
      <c r="MJC6" s="366"/>
      <c r="MJD6" s="366"/>
      <c r="MJE6" s="366"/>
      <c r="MJF6" s="366"/>
      <c r="MJG6" s="366"/>
      <c r="MJH6" s="366"/>
      <c r="MJI6" s="366"/>
      <c r="MJJ6" s="366"/>
      <c r="MJK6" s="366"/>
      <c r="MJL6" s="366"/>
      <c r="MJM6" s="366"/>
      <c r="MJN6" s="366"/>
      <c r="MJO6" s="366"/>
      <c r="MJP6" s="366"/>
      <c r="MJQ6" s="366"/>
      <c r="MJR6" s="366"/>
      <c r="MJS6" s="366"/>
      <c r="MJT6" s="366"/>
      <c r="MJU6" s="366"/>
      <c r="MJV6" s="366"/>
      <c r="MJW6" s="366"/>
      <c r="MJX6" s="366"/>
      <c r="MJY6" s="366"/>
      <c r="MJZ6" s="366"/>
      <c r="MKA6" s="366"/>
      <c r="MKB6" s="366"/>
      <c r="MKC6" s="366"/>
      <c r="MKD6" s="366"/>
      <c r="MKE6" s="366"/>
      <c r="MKF6" s="366"/>
      <c r="MKG6" s="366"/>
      <c r="MKH6" s="366"/>
      <c r="MKI6" s="366"/>
      <c r="MKJ6" s="366"/>
      <c r="MKK6" s="366"/>
      <c r="MKL6" s="366"/>
      <c r="MKM6" s="366"/>
      <c r="MKN6" s="366"/>
      <c r="MKO6" s="366"/>
      <c r="MKP6" s="366"/>
      <c r="MKQ6" s="366"/>
      <c r="MKR6" s="366"/>
      <c r="MKS6" s="366"/>
      <c r="MKT6" s="366"/>
      <c r="MKU6" s="366"/>
      <c r="MKV6" s="366"/>
      <c r="MKW6" s="366"/>
      <c r="MKX6" s="366"/>
      <c r="MKY6" s="366"/>
      <c r="MKZ6" s="366"/>
      <c r="MLA6" s="366"/>
      <c r="MLB6" s="366"/>
      <c r="MLC6" s="366"/>
      <c r="MLD6" s="366"/>
      <c r="MLE6" s="366"/>
      <c r="MLF6" s="366"/>
      <c r="MLG6" s="366"/>
      <c r="MLH6" s="366"/>
      <c r="MLI6" s="366"/>
      <c r="MLJ6" s="366"/>
      <c r="MLK6" s="366"/>
      <c r="MLL6" s="366"/>
      <c r="MLM6" s="366"/>
      <c r="MLN6" s="366"/>
      <c r="MLO6" s="366"/>
      <c r="MLP6" s="366"/>
      <c r="MLQ6" s="366"/>
      <c r="MLR6" s="366"/>
      <c r="MLS6" s="366"/>
      <c r="MLT6" s="366"/>
      <c r="MLU6" s="366"/>
      <c r="MLV6" s="366"/>
      <c r="MLW6" s="366"/>
      <c r="MLX6" s="366"/>
      <c r="MLY6" s="366"/>
      <c r="MLZ6" s="366"/>
      <c r="MMA6" s="366"/>
      <c r="MMB6" s="366"/>
      <c r="MMC6" s="366"/>
      <c r="MMD6" s="366"/>
      <c r="MME6" s="366"/>
      <c r="MMF6" s="366"/>
      <c r="MMG6" s="366"/>
      <c r="MMH6" s="366"/>
      <c r="MMI6" s="366"/>
      <c r="MMJ6" s="366"/>
      <c r="MMK6" s="366"/>
      <c r="MML6" s="366"/>
      <c r="MMM6" s="366"/>
      <c r="MMN6" s="366"/>
      <c r="MMO6" s="366"/>
      <c r="MMP6" s="366"/>
      <c r="MMQ6" s="366"/>
      <c r="MMR6" s="366"/>
      <c r="MMS6" s="366"/>
      <c r="MMT6" s="366"/>
      <c r="MMU6" s="366"/>
      <c r="MMV6" s="366"/>
      <c r="MMW6" s="366"/>
      <c r="MMX6" s="366"/>
      <c r="MMY6" s="366"/>
      <c r="MMZ6" s="366"/>
      <c r="MNA6" s="366"/>
      <c r="MNB6" s="366"/>
      <c r="MNC6" s="366"/>
      <c r="MND6" s="366"/>
      <c r="MNE6" s="366"/>
      <c r="MNF6" s="366"/>
      <c r="MNG6" s="366"/>
      <c r="MNH6" s="366"/>
      <c r="MNI6" s="366"/>
      <c r="MNJ6" s="366"/>
      <c r="MNK6" s="366"/>
      <c r="MNL6" s="366"/>
      <c r="MNM6" s="366"/>
      <c r="MNN6" s="366"/>
      <c r="MNO6" s="366"/>
      <c r="MNP6" s="366"/>
      <c r="MNQ6" s="366"/>
      <c r="MNR6" s="366"/>
      <c r="MNS6" s="366"/>
      <c r="MNT6" s="366"/>
      <c r="MNU6" s="366"/>
      <c r="MNV6" s="366"/>
      <c r="MNW6" s="366"/>
      <c r="MNX6" s="366"/>
      <c r="MNY6" s="366"/>
      <c r="MNZ6" s="366"/>
      <c r="MOA6" s="366"/>
      <c r="MOB6" s="366"/>
      <c r="MOC6" s="366"/>
      <c r="MOD6" s="366"/>
      <c r="MOE6" s="366"/>
      <c r="MOF6" s="366"/>
      <c r="MOG6" s="366"/>
      <c r="MOH6" s="366"/>
      <c r="MOI6" s="366"/>
      <c r="MOJ6" s="366"/>
      <c r="MOK6" s="366"/>
      <c r="MOL6" s="366"/>
      <c r="MOM6" s="366"/>
      <c r="MON6" s="366"/>
      <c r="MOO6" s="366"/>
      <c r="MOP6" s="366"/>
      <c r="MOQ6" s="366"/>
      <c r="MOR6" s="366"/>
      <c r="MOS6" s="366"/>
      <c r="MOT6" s="366"/>
      <c r="MOU6" s="366"/>
      <c r="MOV6" s="366"/>
      <c r="MOW6" s="366"/>
      <c r="MOX6" s="366"/>
      <c r="MOY6" s="366"/>
      <c r="MOZ6" s="366"/>
      <c r="MPA6" s="366"/>
      <c r="MPB6" s="366"/>
      <c r="MPC6" s="366"/>
      <c r="MPD6" s="366"/>
      <c r="MPE6" s="366"/>
      <c r="MPF6" s="366"/>
      <c r="MPG6" s="366"/>
      <c r="MPH6" s="366"/>
      <c r="MPI6" s="366"/>
      <c r="MPJ6" s="366"/>
      <c r="MPK6" s="366"/>
      <c r="MPL6" s="366"/>
      <c r="MPM6" s="366"/>
      <c r="MPN6" s="366"/>
      <c r="MPO6" s="366"/>
      <c r="MPP6" s="366"/>
      <c r="MPQ6" s="366"/>
      <c r="MPR6" s="366"/>
      <c r="MPS6" s="366"/>
      <c r="MPT6" s="366"/>
      <c r="MPU6" s="366"/>
      <c r="MPV6" s="366"/>
      <c r="MPW6" s="366"/>
      <c r="MPX6" s="366"/>
      <c r="MPY6" s="366"/>
      <c r="MPZ6" s="366"/>
      <c r="MQA6" s="366"/>
      <c r="MQB6" s="366"/>
      <c r="MQC6" s="366"/>
      <c r="MQD6" s="366"/>
      <c r="MQE6" s="366"/>
      <c r="MQF6" s="366"/>
      <c r="MQG6" s="366"/>
      <c r="MQH6" s="366"/>
      <c r="MQI6" s="366"/>
      <c r="MQJ6" s="366"/>
      <c r="MQK6" s="366"/>
      <c r="MQL6" s="366"/>
      <c r="MQM6" s="366"/>
      <c r="MQN6" s="366"/>
      <c r="MQO6" s="366"/>
      <c r="MQP6" s="366"/>
      <c r="MQQ6" s="366"/>
      <c r="MQR6" s="366"/>
      <c r="MQS6" s="366"/>
      <c r="MQT6" s="366"/>
      <c r="MQU6" s="366"/>
      <c r="MQV6" s="366"/>
      <c r="MQW6" s="366"/>
      <c r="MQX6" s="366"/>
      <c r="MQY6" s="366"/>
      <c r="MQZ6" s="366"/>
      <c r="MRA6" s="366"/>
      <c r="MRB6" s="366"/>
      <c r="MRC6" s="366"/>
      <c r="MRD6" s="366"/>
      <c r="MRE6" s="366"/>
      <c r="MRF6" s="366"/>
      <c r="MRG6" s="366"/>
      <c r="MRH6" s="366"/>
      <c r="MRI6" s="366"/>
      <c r="MRJ6" s="366"/>
      <c r="MRK6" s="366"/>
      <c r="MRL6" s="366"/>
      <c r="MRM6" s="366"/>
      <c r="MRN6" s="366"/>
      <c r="MRO6" s="366"/>
      <c r="MRP6" s="366"/>
      <c r="MRQ6" s="366"/>
      <c r="MRR6" s="366"/>
      <c r="MRS6" s="366"/>
      <c r="MRT6" s="366"/>
      <c r="MRU6" s="366"/>
      <c r="MRV6" s="366"/>
      <c r="MRW6" s="366"/>
      <c r="MRX6" s="366"/>
      <c r="MRY6" s="366"/>
      <c r="MRZ6" s="366"/>
      <c r="MSA6" s="366"/>
      <c r="MSB6" s="366"/>
      <c r="MSC6" s="366"/>
      <c r="MSD6" s="366"/>
      <c r="MSE6" s="366"/>
      <c r="MSF6" s="366"/>
      <c r="MSG6" s="366"/>
      <c r="MSH6" s="366"/>
      <c r="MSI6" s="366"/>
      <c r="MSJ6" s="366"/>
      <c r="MSK6" s="366"/>
      <c r="MSL6" s="366"/>
      <c r="MSM6" s="366"/>
      <c r="MSN6" s="366"/>
      <c r="MSO6" s="366"/>
      <c r="MSP6" s="366"/>
      <c r="MSQ6" s="366"/>
      <c r="MSR6" s="366"/>
      <c r="MSS6" s="366"/>
      <c r="MST6" s="366"/>
      <c r="MSU6" s="366"/>
      <c r="MSV6" s="366"/>
      <c r="MSW6" s="366"/>
      <c r="MSX6" s="366"/>
      <c r="MSY6" s="366"/>
      <c r="MSZ6" s="366"/>
      <c r="MTA6" s="366"/>
      <c r="MTB6" s="366"/>
      <c r="MTC6" s="366"/>
      <c r="MTD6" s="366"/>
      <c r="MTE6" s="366"/>
      <c r="MTF6" s="366"/>
      <c r="MTG6" s="366"/>
      <c r="MTH6" s="366"/>
      <c r="MTI6" s="366"/>
      <c r="MTJ6" s="366"/>
      <c r="MTK6" s="366"/>
      <c r="MTL6" s="366"/>
      <c r="MTM6" s="366"/>
      <c r="MTN6" s="366"/>
      <c r="MTO6" s="366"/>
      <c r="MTP6" s="366"/>
      <c r="MTQ6" s="366"/>
      <c r="MTR6" s="366"/>
      <c r="MTS6" s="366"/>
      <c r="MTT6" s="366"/>
      <c r="MTU6" s="366"/>
      <c r="MTV6" s="366"/>
      <c r="MTW6" s="366"/>
      <c r="MTX6" s="366"/>
      <c r="MTY6" s="366"/>
      <c r="MTZ6" s="366"/>
      <c r="MUA6" s="366"/>
      <c r="MUB6" s="366"/>
      <c r="MUC6" s="366"/>
      <c r="MUD6" s="366"/>
      <c r="MUE6" s="366"/>
      <c r="MUF6" s="366"/>
      <c r="MUG6" s="366"/>
      <c r="MUH6" s="366"/>
      <c r="MUI6" s="366"/>
      <c r="MUJ6" s="366"/>
      <c r="MUK6" s="366"/>
      <c r="MUL6" s="366"/>
      <c r="MUM6" s="366"/>
      <c r="MUN6" s="366"/>
      <c r="MUO6" s="366"/>
      <c r="MUP6" s="366"/>
      <c r="MUQ6" s="366"/>
      <c r="MUR6" s="366"/>
      <c r="MUS6" s="366"/>
      <c r="MUT6" s="366"/>
      <c r="MUU6" s="366"/>
      <c r="MUV6" s="366"/>
      <c r="MUW6" s="366"/>
      <c r="MUX6" s="366"/>
      <c r="MUY6" s="366"/>
      <c r="MUZ6" s="366"/>
      <c r="MVA6" s="366"/>
      <c r="MVB6" s="366"/>
      <c r="MVC6" s="366"/>
      <c r="MVD6" s="366"/>
      <c r="MVE6" s="366"/>
      <c r="MVF6" s="366"/>
      <c r="MVG6" s="366"/>
      <c r="MVH6" s="366"/>
      <c r="MVI6" s="366"/>
      <c r="MVJ6" s="366"/>
      <c r="MVK6" s="366"/>
      <c r="MVL6" s="366"/>
      <c r="MVM6" s="366"/>
      <c r="MVN6" s="366"/>
      <c r="MVO6" s="366"/>
      <c r="MVP6" s="366"/>
      <c r="MVQ6" s="366"/>
      <c r="MVR6" s="366"/>
      <c r="MVS6" s="366"/>
      <c r="MVT6" s="366"/>
      <c r="MVU6" s="366"/>
      <c r="MVV6" s="366"/>
      <c r="MVW6" s="366"/>
      <c r="MVX6" s="366"/>
      <c r="MVY6" s="366"/>
      <c r="MVZ6" s="366"/>
      <c r="MWA6" s="366"/>
      <c r="MWB6" s="366"/>
      <c r="MWC6" s="366"/>
      <c r="MWD6" s="366"/>
      <c r="MWE6" s="366"/>
      <c r="MWF6" s="366"/>
      <c r="MWG6" s="366"/>
      <c r="MWH6" s="366"/>
      <c r="MWI6" s="366"/>
      <c r="MWJ6" s="366"/>
      <c r="MWK6" s="366"/>
      <c r="MWL6" s="366"/>
      <c r="MWM6" s="366"/>
      <c r="MWN6" s="366"/>
      <c r="MWO6" s="366"/>
      <c r="MWP6" s="366"/>
      <c r="MWQ6" s="366"/>
      <c r="MWR6" s="366"/>
      <c r="MWS6" s="366"/>
      <c r="MWT6" s="366"/>
      <c r="MWU6" s="366"/>
      <c r="MWV6" s="366"/>
      <c r="MWW6" s="366"/>
      <c r="MWX6" s="366"/>
      <c r="MWY6" s="366"/>
      <c r="MWZ6" s="366"/>
      <c r="MXA6" s="366"/>
      <c r="MXB6" s="366"/>
      <c r="MXC6" s="366"/>
      <c r="MXD6" s="366"/>
      <c r="MXE6" s="366"/>
      <c r="MXF6" s="366"/>
      <c r="MXG6" s="366"/>
      <c r="MXH6" s="366"/>
      <c r="MXI6" s="366"/>
      <c r="MXJ6" s="366"/>
      <c r="MXK6" s="366"/>
      <c r="MXL6" s="366"/>
      <c r="MXM6" s="366"/>
      <c r="MXN6" s="366"/>
      <c r="MXO6" s="366"/>
      <c r="MXP6" s="366"/>
      <c r="MXQ6" s="366"/>
      <c r="MXR6" s="366"/>
      <c r="MXS6" s="366"/>
      <c r="MXT6" s="366"/>
      <c r="MXU6" s="366"/>
      <c r="MXV6" s="366"/>
      <c r="MXW6" s="366"/>
      <c r="MXX6" s="366"/>
      <c r="MXY6" s="366"/>
      <c r="MXZ6" s="366"/>
      <c r="MYA6" s="366"/>
      <c r="MYB6" s="366"/>
      <c r="MYC6" s="366"/>
      <c r="MYD6" s="366"/>
      <c r="MYE6" s="366"/>
      <c r="MYF6" s="366"/>
      <c r="MYG6" s="366"/>
      <c r="MYH6" s="366"/>
      <c r="MYI6" s="366"/>
      <c r="MYJ6" s="366"/>
      <c r="MYK6" s="366"/>
      <c r="MYL6" s="366"/>
      <c r="MYM6" s="366"/>
      <c r="MYN6" s="366"/>
      <c r="MYO6" s="366"/>
      <c r="MYP6" s="366"/>
      <c r="MYQ6" s="366"/>
      <c r="MYR6" s="366"/>
      <c r="MYS6" s="366"/>
      <c r="MYT6" s="366"/>
      <c r="MYU6" s="366"/>
      <c r="MYV6" s="366"/>
      <c r="MYW6" s="366"/>
      <c r="MYX6" s="366"/>
      <c r="MYY6" s="366"/>
      <c r="MYZ6" s="366"/>
      <c r="MZA6" s="366"/>
      <c r="MZB6" s="366"/>
      <c r="MZC6" s="366"/>
      <c r="MZD6" s="366"/>
      <c r="MZE6" s="366"/>
      <c r="MZF6" s="366"/>
      <c r="MZG6" s="366"/>
      <c r="MZH6" s="366"/>
      <c r="MZI6" s="366"/>
      <c r="MZJ6" s="366"/>
      <c r="MZK6" s="366"/>
      <c r="MZL6" s="366"/>
      <c r="MZM6" s="366"/>
      <c r="MZN6" s="366"/>
      <c r="MZO6" s="366"/>
      <c r="MZP6" s="366"/>
      <c r="MZQ6" s="366"/>
      <c r="MZR6" s="366"/>
      <c r="MZS6" s="366"/>
      <c r="MZT6" s="366"/>
      <c r="MZU6" s="366"/>
      <c r="MZV6" s="366"/>
      <c r="MZW6" s="366"/>
      <c r="MZX6" s="366"/>
      <c r="MZY6" s="366"/>
      <c r="MZZ6" s="366"/>
      <c r="NAA6" s="366"/>
      <c r="NAB6" s="366"/>
      <c r="NAC6" s="366"/>
      <c r="NAD6" s="366"/>
      <c r="NAE6" s="366"/>
      <c r="NAF6" s="366"/>
      <c r="NAG6" s="366"/>
      <c r="NAH6" s="366"/>
      <c r="NAI6" s="366"/>
      <c r="NAJ6" s="366"/>
      <c r="NAK6" s="366"/>
      <c r="NAL6" s="366"/>
      <c r="NAM6" s="366"/>
      <c r="NAN6" s="366"/>
      <c r="NAO6" s="366"/>
      <c r="NAP6" s="366"/>
      <c r="NAQ6" s="366"/>
      <c r="NAR6" s="366"/>
      <c r="NAS6" s="366"/>
      <c r="NAT6" s="366"/>
      <c r="NAU6" s="366"/>
      <c r="NAV6" s="366"/>
      <c r="NAW6" s="366"/>
      <c r="NAX6" s="366"/>
      <c r="NAY6" s="366"/>
      <c r="NAZ6" s="366"/>
      <c r="NBA6" s="366"/>
      <c r="NBB6" s="366"/>
      <c r="NBC6" s="366"/>
      <c r="NBD6" s="366"/>
      <c r="NBE6" s="366"/>
      <c r="NBF6" s="366"/>
      <c r="NBG6" s="366"/>
      <c r="NBH6" s="366"/>
      <c r="NBI6" s="366"/>
      <c r="NBJ6" s="366"/>
      <c r="NBK6" s="366"/>
      <c r="NBL6" s="366"/>
      <c r="NBM6" s="366"/>
      <c r="NBN6" s="366"/>
      <c r="NBO6" s="366"/>
      <c r="NBP6" s="366"/>
      <c r="NBQ6" s="366"/>
      <c r="NBR6" s="366"/>
      <c r="NBS6" s="366"/>
      <c r="NBT6" s="366"/>
      <c r="NBU6" s="366"/>
      <c r="NBV6" s="366"/>
      <c r="NBW6" s="366"/>
      <c r="NBX6" s="366"/>
      <c r="NBY6" s="366"/>
      <c r="NBZ6" s="366"/>
      <c r="NCA6" s="366"/>
      <c r="NCB6" s="366"/>
      <c r="NCC6" s="366"/>
      <c r="NCD6" s="366"/>
      <c r="NCE6" s="366"/>
      <c r="NCF6" s="366"/>
      <c r="NCG6" s="366"/>
      <c r="NCH6" s="366"/>
      <c r="NCI6" s="366"/>
      <c r="NCJ6" s="366"/>
      <c r="NCK6" s="366"/>
      <c r="NCL6" s="366"/>
      <c r="NCM6" s="366"/>
      <c r="NCN6" s="366"/>
      <c r="NCO6" s="366"/>
      <c r="NCP6" s="366"/>
      <c r="NCQ6" s="366"/>
      <c r="NCR6" s="366"/>
      <c r="NCS6" s="366"/>
      <c r="NCT6" s="366"/>
      <c r="NCU6" s="366"/>
      <c r="NCV6" s="366"/>
      <c r="NCW6" s="366"/>
      <c r="NCX6" s="366"/>
      <c r="NCY6" s="366"/>
      <c r="NCZ6" s="366"/>
      <c r="NDA6" s="366"/>
      <c r="NDB6" s="366"/>
      <c r="NDC6" s="366"/>
      <c r="NDD6" s="366"/>
      <c r="NDE6" s="366"/>
      <c r="NDF6" s="366"/>
      <c r="NDG6" s="366"/>
      <c r="NDH6" s="366"/>
      <c r="NDI6" s="366"/>
      <c r="NDJ6" s="366"/>
      <c r="NDK6" s="366"/>
      <c r="NDL6" s="366"/>
      <c r="NDM6" s="366"/>
      <c r="NDN6" s="366"/>
      <c r="NDO6" s="366"/>
      <c r="NDP6" s="366"/>
      <c r="NDQ6" s="366"/>
      <c r="NDR6" s="366"/>
      <c r="NDS6" s="366"/>
      <c r="NDT6" s="366"/>
      <c r="NDU6" s="366"/>
      <c r="NDV6" s="366"/>
      <c r="NDW6" s="366"/>
      <c r="NDX6" s="366"/>
      <c r="NDY6" s="366"/>
      <c r="NDZ6" s="366"/>
      <c r="NEA6" s="366"/>
      <c r="NEB6" s="366"/>
      <c r="NEC6" s="366"/>
      <c r="NED6" s="366"/>
      <c r="NEE6" s="366"/>
      <c r="NEF6" s="366"/>
      <c r="NEG6" s="366"/>
      <c r="NEH6" s="366"/>
      <c r="NEI6" s="366"/>
      <c r="NEJ6" s="366"/>
      <c r="NEK6" s="366"/>
      <c r="NEL6" s="366"/>
      <c r="NEM6" s="366"/>
      <c r="NEN6" s="366"/>
      <c r="NEO6" s="366"/>
      <c r="NEP6" s="366"/>
      <c r="NEQ6" s="366"/>
      <c r="NER6" s="366"/>
      <c r="NES6" s="366"/>
      <c r="NET6" s="366"/>
      <c r="NEU6" s="366"/>
      <c r="NEV6" s="366"/>
      <c r="NEW6" s="366"/>
      <c r="NEX6" s="366"/>
      <c r="NEY6" s="366"/>
      <c r="NEZ6" s="366"/>
      <c r="NFA6" s="366"/>
      <c r="NFB6" s="366"/>
      <c r="NFC6" s="366"/>
      <c r="NFD6" s="366"/>
      <c r="NFE6" s="366"/>
      <c r="NFF6" s="366"/>
      <c r="NFG6" s="366"/>
      <c r="NFH6" s="366"/>
      <c r="NFI6" s="366"/>
      <c r="NFJ6" s="366"/>
      <c r="NFK6" s="366"/>
      <c r="NFL6" s="366"/>
      <c r="NFM6" s="366"/>
      <c r="NFN6" s="366"/>
      <c r="NFO6" s="366"/>
      <c r="NFP6" s="366"/>
      <c r="NFQ6" s="366"/>
      <c r="NFR6" s="366"/>
      <c r="NFS6" s="366"/>
      <c r="NFT6" s="366"/>
      <c r="NFU6" s="366"/>
      <c r="NFV6" s="366"/>
      <c r="NFW6" s="366"/>
      <c r="NFX6" s="366"/>
      <c r="NFY6" s="366"/>
      <c r="NFZ6" s="366"/>
      <c r="NGA6" s="366"/>
      <c r="NGB6" s="366"/>
      <c r="NGC6" s="366"/>
      <c r="NGD6" s="366"/>
      <c r="NGE6" s="366"/>
      <c r="NGF6" s="366"/>
      <c r="NGG6" s="366"/>
      <c r="NGH6" s="366"/>
      <c r="NGI6" s="366"/>
      <c r="NGJ6" s="366"/>
      <c r="NGK6" s="366"/>
      <c r="NGL6" s="366"/>
      <c r="NGM6" s="366"/>
      <c r="NGN6" s="366"/>
      <c r="NGO6" s="366"/>
      <c r="NGP6" s="366"/>
      <c r="NGQ6" s="366"/>
      <c r="NGR6" s="366"/>
      <c r="NGS6" s="366"/>
      <c r="NGT6" s="366"/>
      <c r="NGU6" s="366"/>
      <c r="NGV6" s="366"/>
      <c r="NGW6" s="366"/>
      <c r="NGX6" s="366"/>
      <c r="NGY6" s="366"/>
      <c r="NGZ6" s="366"/>
      <c r="NHA6" s="366"/>
      <c r="NHB6" s="366"/>
      <c r="NHC6" s="366"/>
      <c r="NHD6" s="366"/>
      <c r="NHE6" s="366"/>
      <c r="NHF6" s="366"/>
      <c r="NHG6" s="366"/>
      <c r="NHH6" s="366"/>
      <c r="NHI6" s="366"/>
      <c r="NHJ6" s="366"/>
      <c r="NHK6" s="366"/>
      <c r="NHL6" s="366"/>
      <c r="NHM6" s="366"/>
      <c r="NHN6" s="366"/>
      <c r="NHO6" s="366"/>
      <c r="NHP6" s="366"/>
      <c r="NHQ6" s="366"/>
      <c r="NHR6" s="366"/>
      <c r="NHS6" s="366"/>
      <c r="NHT6" s="366"/>
      <c r="NHU6" s="366"/>
      <c r="NHV6" s="366"/>
      <c r="NHW6" s="366"/>
      <c r="NHX6" s="366"/>
      <c r="NHY6" s="366"/>
      <c r="NHZ6" s="366"/>
      <c r="NIA6" s="366"/>
      <c r="NIB6" s="366"/>
      <c r="NIC6" s="366"/>
      <c r="NID6" s="366"/>
      <c r="NIE6" s="366"/>
      <c r="NIF6" s="366"/>
      <c r="NIG6" s="366"/>
      <c r="NIH6" s="366"/>
      <c r="NII6" s="366"/>
      <c r="NIJ6" s="366"/>
      <c r="NIK6" s="366"/>
      <c r="NIL6" s="366"/>
      <c r="NIM6" s="366"/>
      <c r="NIN6" s="366"/>
      <c r="NIO6" s="366"/>
      <c r="NIP6" s="366"/>
      <c r="NIQ6" s="366"/>
      <c r="NIR6" s="366"/>
      <c r="NIS6" s="366"/>
      <c r="NIT6" s="366"/>
      <c r="NIU6" s="366"/>
      <c r="NIV6" s="366"/>
      <c r="NIW6" s="366"/>
      <c r="NIX6" s="366"/>
      <c r="NIY6" s="366"/>
      <c r="NIZ6" s="366"/>
      <c r="NJA6" s="366"/>
      <c r="NJB6" s="366"/>
      <c r="NJC6" s="366"/>
      <c r="NJD6" s="366"/>
      <c r="NJE6" s="366"/>
      <c r="NJF6" s="366"/>
      <c r="NJG6" s="366"/>
      <c r="NJH6" s="366"/>
      <c r="NJI6" s="366"/>
      <c r="NJJ6" s="366"/>
      <c r="NJK6" s="366"/>
      <c r="NJL6" s="366"/>
      <c r="NJM6" s="366"/>
      <c r="NJN6" s="366"/>
      <c r="NJO6" s="366"/>
      <c r="NJP6" s="366"/>
      <c r="NJQ6" s="366"/>
      <c r="NJR6" s="366"/>
      <c r="NJS6" s="366"/>
      <c r="NJT6" s="366"/>
      <c r="NJU6" s="366"/>
      <c r="NJV6" s="366"/>
      <c r="NJW6" s="366"/>
      <c r="NJX6" s="366"/>
      <c r="NJY6" s="366"/>
      <c r="NJZ6" s="366"/>
      <c r="NKA6" s="366"/>
      <c r="NKB6" s="366"/>
      <c r="NKC6" s="366"/>
      <c r="NKD6" s="366"/>
      <c r="NKE6" s="366"/>
      <c r="NKF6" s="366"/>
      <c r="NKG6" s="366"/>
      <c r="NKH6" s="366"/>
      <c r="NKI6" s="366"/>
      <c r="NKJ6" s="366"/>
      <c r="NKK6" s="366"/>
      <c r="NKL6" s="366"/>
      <c r="NKM6" s="366"/>
      <c r="NKN6" s="366"/>
      <c r="NKO6" s="366"/>
      <c r="NKP6" s="366"/>
      <c r="NKQ6" s="366"/>
      <c r="NKR6" s="366"/>
      <c r="NKS6" s="366"/>
      <c r="NKT6" s="366"/>
      <c r="NKU6" s="366"/>
      <c r="NKV6" s="366"/>
      <c r="NKW6" s="366"/>
      <c r="NKX6" s="366"/>
      <c r="NKY6" s="366"/>
      <c r="NKZ6" s="366"/>
      <c r="NLA6" s="366"/>
      <c r="NLB6" s="366"/>
      <c r="NLC6" s="366"/>
      <c r="NLD6" s="366"/>
      <c r="NLE6" s="366"/>
      <c r="NLF6" s="366"/>
      <c r="NLG6" s="366"/>
      <c r="NLH6" s="366"/>
      <c r="NLI6" s="366"/>
      <c r="NLJ6" s="366"/>
      <c r="NLK6" s="366"/>
      <c r="NLL6" s="366"/>
      <c r="NLM6" s="366"/>
      <c r="NLN6" s="366"/>
      <c r="NLO6" s="366"/>
      <c r="NLP6" s="366"/>
      <c r="NLQ6" s="366"/>
      <c r="NLR6" s="366"/>
      <c r="NLS6" s="366"/>
      <c r="NLT6" s="366"/>
      <c r="NLU6" s="366"/>
      <c r="NLV6" s="366"/>
      <c r="NLW6" s="366"/>
      <c r="NLX6" s="366"/>
      <c r="NLY6" s="366"/>
      <c r="NLZ6" s="366"/>
      <c r="NMA6" s="366"/>
      <c r="NMB6" s="366"/>
      <c r="NMC6" s="366"/>
      <c r="NMD6" s="366"/>
      <c r="NME6" s="366"/>
      <c r="NMF6" s="366"/>
      <c r="NMG6" s="366"/>
      <c r="NMH6" s="366"/>
      <c r="NMI6" s="366"/>
      <c r="NMJ6" s="366"/>
      <c r="NMK6" s="366"/>
      <c r="NML6" s="366"/>
      <c r="NMM6" s="366"/>
      <c r="NMN6" s="366"/>
      <c r="NMO6" s="366"/>
      <c r="NMP6" s="366"/>
      <c r="NMQ6" s="366"/>
      <c r="NMR6" s="366"/>
      <c r="NMS6" s="366"/>
      <c r="NMT6" s="366"/>
      <c r="NMU6" s="366"/>
      <c r="NMV6" s="366"/>
      <c r="NMW6" s="366"/>
      <c r="NMX6" s="366"/>
      <c r="NMY6" s="366"/>
      <c r="NMZ6" s="366"/>
      <c r="NNA6" s="366"/>
      <c r="NNB6" s="366"/>
      <c r="NNC6" s="366"/>
      <c r="NND6" s="366"/>
      <c r="NNE6" s="366"/>
      <c r="NNF6" s="366"/>
      <c r="NNG6" s="366"/>
      <c r="NNH6" s="366"/>
      <c r="NNI6" s="366"/>
      <c r="NNJ6" s="366"/>
      <c r="NNK6" s="366"/>
      <c r="NNL6" s="366"/>
      <c r="NNM6" s="366"/>
      <c r="NNN6" s="366"/>
      <c r="NNO6" s="366"/>
      <c r="NNP6" s="366"/>
      <c r="NNQ6" s="366"/>
      <c r="NNR6" s="366"/>
      <c r="NNS6" s="366"/>
      <c r="NNT6" s="366"/>
      <c r="NNU6" s="366"/>
      <c r="NNV6" s="366"/>
      <c r="NNW6" s="366"/>
      <c r="NNX6" s="366"/>
      <c r="NNY6" s="366"/>
      <c r="NNZ6" s="366"/>
      <c r="NOA6" s="366"/>
      <c r="NOB6" s="366"/>
      <c r="NOC6" s="366"/>
      <c r="NOD6" s="366"/>
      <c r="NOE6" s="366"/>
      <c r="NOF6" s="366"/>
      <c r="NOG6" s="366"/>
      <c r="NOH6" s="366"/>
      <c r="NOI6" s="366"/>
      <c r="NOJ6" s="366"/>
      <c r="NOK6" s="366"/>
      <c r="NOL6" s="366"/>
      <c r="NOM6" s="366"/>
      <c r="NON6" s="366"/>
      <c r="NOO6" s="366"/>
      <c r="NOP6" s="366"/>
      <c r="NOQ6" s="366"/>
      <c r="NOR6" s="366"/>
      <c r="NOS6" s="366"/>
      <c r="NOT6" s="366"/>
      <c r="NOU6" s="366"/>
      <c r="NOV6" s="366"/>
      <c r="NOW6" s="366"/>
      <c r="NOX6" s="366"/>
      <c r="NOY6" s="366"/>
      <c r="NOZ6" s="366"/>
      <c r="NPA6" s="366"/>
      <c r="NPB6" s="366"/>
      <c r="NPC6" s="366"/>
      <c r="NPD6" s="366"/>
      <c r="NPE6" s="366"/>
      <c r="NPF6" s="366"/>
      <c r="NPG6" s="366"/>
      <c r="NPH6" s="366"/>
      <c r="NPI6" s="366"/>
      <c r="NPJ6" s="366"/>
      <c r="NPK6" s="366"/>
      <c r="NPL6" s="366"/>
      <c r="NPM6" s="366"/>
      <c r="NPN6" s="366"/>
      <c r="NPO6" s="366"/>
      <c r="NPP6" s="366"/>
      <c r="NPQ6" s="366"/>
      <c r="NPR6" s="366"/>
      <c r="NPS6" s="366"/>
      <c r="NPT6" s="366"/>
      <c r="NPU6" s="366"/>
      <c r="NPV6" s="366"/>
      <c r="NPW6" s="366"/>
      <c r="NPX6" s="366"/>
      <c r="NPY6" s="366"/>
      <c r="NPZ6" s="366"/>
      <c r="NQA6" s="366"/>
      <c r="NQB6" s="366"/>
      <c r="NQC6" s="366"/>
      <c r="NQD6" s="366"/>
      <c r="NQE6" s="366"/>
      <c r="NQF6" s="366"/>
      <c r="NQG6" s="366"/>
      <c r="NQH6" s="366"/>
      <c r="NQI6" s="366"/>
      <c r="NQJ6" s="366"/>
      <c r="NQK6" s="366"/>
      <c r="NQL6" s="366"/>
      <c r="NQM6" s="366"/>
      <c r="NQN6" s="366"/>
      <c r="NQO6" s="366"/>
      <c r="NQP6" s="366"/>
      <c r="NQQ6" s="366"/>
      <c r="NQR6" s="366"/>
      <c r="NQS6" s="366"/>
      <c r="NQT6" s="366"/>
      <c r="NQU6" s="366"/>
      <c r="NQV6" s="366"/>
      <c r="NQW6" s="366"/>
      <c r="NQX6" s="366"/>
      <c r="NQY6" s="366"/>
      <c r="NQZ6" s="366"/>
      <c r="NRA6" s="366"/>
      <c r="NRB6" s="366"/>
      <c r="NRC6" s="366"/>
      <c r="NRD6" s="366"/>
      <c r="NRE6" s="366"/>
      <c r="NRF6" s="366"/>
      <c r="NRG6" s="366"/>
      <c r="NRH6" s="366"/>
      <c r="NRI6" s="366"/>
      <c r="NRJ6" s="366"/>
      <c r="NRK6" s="366"/>
      <c r="NRL6" s="366"/>
      <c r="NRM6" s="366"/>
      <c r="NRN6" s="366"/>
      <c r="NRO6" s="366"/>
      <c r="NRP6" s="366"/>
      <c r="NRQ6" s="366"/>
      <c r="NRR6" s="366"/>
      <c r="NRS6" s="366"/>
      <c r="NRT6" s="366"/>
      <c r="NRU6" s="366"/>
      <c r="NRV6" s="366"/>
      <c r="NRW6" s="366"/>
      <c r="NRX6" s="366"/>
      <c r="NRY6" s="366"/>
      <c r="NRZ6" s="366"/>
      <c r="NSA6" s="366"/>
      <c r="NSB6" s="366"/>
      <c r="NSC6" s="366"/>
      <c r="NSD6" s="366"/>
      <c r="NSE6" s="366"/>
      <c r="NSF6" s="366"/>
      <c r="NSG6" s="366"/>
      <c r="NSH6" s="366"/>
      <c r="NSI6" s="366"/>
      <c r="NSJ6" s="366"/>
      <c r="NSK6" s="366"/>
      <c r="NSL6" s="366"/>
      <c r="NSM6" s="366"/>
      <c r="NSN6" s="366"/>
      <c r="NSO6" s="366"/>
      <c r="NSP6" s="366"/>
      <c r="NSQ6" s="366"/>
      <c r="NSR6" s="366"/>
      <c r="NSS6" s="366"/>
      <c r="NST6" s="366"/>
      <c r="NSU6" s="366"/>
      <c r="NSV6" s="366"/>
      <c r="NSW6" s="366"/>
      <c r="NSX6" s="366"/>
      <c r="NSY6" s="366"/>
      <c r="NSZ6" s="366"/>
      <c r="NTA6" s="366"/>
      <c r="NTB6" s="366"/>
      <c r="NTC6" s="366"/>
      <c r="NTD6" s="366"/>
      <c r="NTE6" s="366"/>
      <c r="NTF6" s="366"/>
      <c r="NTG6" s="366"/>
      <c r="NTH6" s="366"/>
      <c r="NTI6" s="366"/>
      <c r="NTJ6" s="366"/>
      <c r="NTK6" s="366"/>
      <c r="NTL6" s="366"/>
      <c r="NTM6" s="366"/>
      <c r="NTN6" s="366"/>
      <c r="NTO6" s="366"/>
      <c r="NTP6" s="366"/>
      <c r="NTQ6" s="366"/>
      <c r="NTR6" s="366"/>
      <c r="NTS6" s="366"/>
      <c r="NTT6" s="366"/>
      <c r="NTU6" s="366"/>
      <c r="NTV6" s="366"/>
      <c r="NTW6" s="366"/>
      <c r="NTX6" s="366"/>
      <c r="NTY6" s="366"/>
      <c r="NTZ6" s="366"/>
      <c r="NUA6" s="366"/>
      <c r="NUB6" s="366"/>
      <c r="NUC6" s="366"/>
      <c r="NUD6" s="366"/>
      <c r="NUE6" s="366"/>
      <c r="NUF6" s="366"/>
      <c r="NUG6" s="366"/>
      <c r="NUH6" s="366"/>
      <c r="NUI6" s="366"/>
      <c r="NUJ6" s="366"/>
      <c r="NUK6" s="366"/>
      <c r="NUL6" s="366"/>
      <c r="NUM6" s="366"/>
      <c r="NUN6" s="366"/>
      <c r="NUO6" s="366"/>
      <c r="NUP6" s="366"/>
      <c r="NUQ6" s="366"/>
      <c r="NUR6" s="366"/>
      <c r="NUS6" s="366"/>
      <c r="NUT6" s="366"/>
      <c r="NUU6" s="366"/>
      <c r="NUV6" s="366"/>
      <c r="NUW6" s="366"/>
      <c r="NUX6" s="366"/>
      <c r="NUY6" s="366"/>
      <c r="NUZ6" s="366"/>
      <c r="NVA6" s="366"/>
      <c r="NVB6" s="366"/>
      <c r="NVC6" s="366"/>
      <c r="NVD6" s="366"/>
      <c r="NVE6" s="366"/>
      <c r="NVF6" s="366"/>
      <c r="NVG6" s="366"/>
      <c r="NVH6" s="366"/>
      <c r="NVI6" s="366"/>
      <c r="NVJ6" s="366"/>
      <c r="NVK6" s="366"/>
      <c r="NVL6" s="366"/>
      <c r="NVM6" s="366"/>
      <c r="NVN6" s="366"/>
      <c r="NVO6" s="366"/>
      <c r="NVP6" s="366"/>
      <c r="NVQ6" s="366"/>
      <c r="NVR6" s="366"/>
      <c r="NVS6" s="366"/>
      <c r="NVT6" s="366"/>
      <c r="NVU6" s="366"/>
      <c r="NVV6" s="366"/>
      <c r="NVW6" s="366"/>
      <c r="NVX6" s="366"/>
      <c r="NVY6" s="366"/>
      <c r="NVZ6" s="366"/>
      <c r="NWA6" s="366"/>
      <c r="NWB6" s="366"/>
      <c r="NWC6" s="366"/>
      <c r="NWD6" s="366"/>
      <c r="NWE6" s="366"/>
      <c r="NWF6" s="366"/>
      <c r="NWG6" s="366"/>
      <c r="NWH6" s="366"/>
      <c r="NWI6" s="366"/>
      <c r="NWJ6" s="366"/>
      <c r="NWK6" s="366"/>
      <c r="NWL6" s="366"/>
      <c r="NWM6" s="366"/>
      <c r="NWN6" s="366"/>
      <c r="NWO6" s="366"/>
      <c r="NWP6" s="366"/>
      <c r="NWQ6" s="366"/>
      <c r="NWR6" s="366"/>
      <c r="NWS6" s="366"/>
      <c r="NWT6" s="366"/>
      <c r="NWU6" s="366"/>
      <c r="NWV6" s="366"/>
      <c r="NWW6" s="366"/>
      <c r="NWX6" s="366"/>
      <c r="NWY6" s="366"/>
      <c r="NWZ6" s="366"/>
      <c r="NXA6" s="366"/>
      <c r="NXB6" s="366"/>
      <c r="NXC6" s="366"/>
      <c r="NXD6" s="366"/>
      <c r="NXE6" s="366"/>
      <c r="NXF6" s="366"/>
      <c r="NXG6" s="366"/>
      <c r="NXH6" s="366"/>
      <c r="NXI6" s="366"/>
      <c r="NXJ6" s="366"/>
      <c r="NXK6" s="366"/>
      <c r="NXL6" s="366"/>
      <c r="NXM6" s="366"/>
      <c r="NXN6" s="366"/>
      <c r="NXO6" s="366"/>
      <c r="NXP6" s="366"/>
      <c r="NXQ6" s="366"/>
      <c r="NXR6" s="366"/>
      <c r="NXS6" s="366"/>
      <c r="NXT6" s="366"/>
      <c r="NXU6" s="366"/>
      <c r="NXV6" s="366"/>
      <c r="NXW6" s="366"/>
      <c r="NXX6" s="366"/>
      <c r="NXY6" s="366"/>
      <c r="NXZ6" s="366"/>
      <c r="NYA6" s="366"/>
      <c r="NYB6" s="366"/>
      <c r="NYC6" s="366"/>
      <c r="NYD6" s="366"/>
      <c r="NYE6" s="366"/>
      <c r="NYF6" s="366"/>
      <c r="NYG6" s="366"/>
      <c r="NYH6" s="366"/>
      <c r="NYI6" s="366"/>
      <c r="NYJ6" s="366"/>
      <c r="NYK6" s="366"/>
      <c r="NYL6" s="366"/>
      <c r="NYM6" s="366"/>
      <c r="NYN6" s="366"/>
      <c r="NYO6" s="366"/>
      <c r="NYP6" s="366"/>
      <c r="NYQ6" s="366"/>
      <c r="NYR6" s="366"/>
      <c r="NYS6" s="366"/>
      <c r="NYT6" s="366"/>
      <c r="NYU6" s="366"/>
      <c r="NYV6" s="366"/>
      <c r="NYW6" s="366"/>
      <c r="NYX6" s="366"/>
      <c r="NYY6" s="366"/>
      <c r="NYZ6" s="366"/>
      <c r="NZA6" s="366"/>
      <c r="NZB6" s="366"/>
      <c r="NZC6" s="366"/>
      <c r="NZD6" s="366"/>
      <c r="NZE6" s="366"/>
      <c r="NZF6" s="366"/>
      <c r="NZG6" s="366"/>
      <c r="NZH6" s="366"/>
      <c r="NZI6" s="366"/>
      <c r="NZJ6" s="366"/>
      <c r="NZK6" s="366"/>
      <c r="NZL6" s="366"/>
      <c r="NZM6" s="366"/>
      <c r="NZN6" s="366"/>
      <c r="NZO6" s="366"/>
      <c r="NZP6" s="366"/>
      <c r="NZQ6" s="366"/>
      <c r="NZR6" s="366"/>
      <c r="NZS6" s="366"/>
      <c r="NZT6" s="366"/>
      <c r="NZU6" s="366"/>
      <c r="NZV6" s="366"/>
      <c r="NZW6" s="366"/>
      <c r="NZX6" s="366"/>
      <c r="NZY6" s="366"/>
      <c r="NZZ6" s="366"/>
      <c r="OAA6" s="366"/>
      <c r="OAB6" s="366"/>
      <c r="OAC6" s="366"/>
      <c r="OAD6" s="366"/>
      <c r="OAE6" s="366"/>
      <c r="OAF6" s="366"/>
      <c r="OAG6" s="366"/>
      <c r="OAH6" s="366"/>
      <c r="OAI6" s="366"/>
      <c r="OAJ6" s="366"/>
      <c r="OAK6" s="366"/>
      <c r="OAL6" s="366"/>
      <c r="OAM6" s="366"/>
      <c r="OAN6" s="366"/>
      <c r="OAO6" s="366"/>
      <c r="OAP6" s="366"/>
      <c r="OAQ6" s="366"/>
      <c r="OAR6" s="366"/>
      <c r="OAS6" s="366"/>
      <c r="OAT6" s="366"/>
      <c r="OAU6" s="366"/>
      <c r="OAV6" s="366"/>
      <c r="OAW6" s="366"/>
      <c r="OAX6" s="366"/>
      <c r="OAY6" s="366"/>
      <c r="OAZ6" s="366"/>
      <c r="OBA6" s="366"/>
      <c r="OBB6" s="366"/>
      <c r="OBC6" s="366"/>
      <c r="OBD6" s="366"/>
      <c r="OBE6" s="366"/>
      <c r="OBF6" s="366"/>
      <c r="OBG6" s="366"/>
      <c r="OBH6" s="366"/>
      <c r="OBI6" s="366"/>
      <c r="OBJ6" s="366"/>
      <c r="OBK6" s="366"/>
      <c r="OBL6" s="366"/>
      <c r="OBM6" s="366"/>
      <c r="OBN6" s="366"/>
      <c r="OBO6" s="366"/>
      <c r="OBP6" s="366"/>
      <c r="OBQ6" s="366"/>
      <c r="OBR6" s="366"/>
      <c r="OBS6" s="366"/>
      <c r="OBT6" s="366"/>
      <c r="OBU6" s="366"/>
      <c r="OBV6" s="366"/>
      <c r="OBW6" s="366"/>
      <c r="OBX6" s="366"/>
      <c r="OBY6" s="366"/>
      <c r="OBZ6" s="366"/>
      <c r="OCA6" s="366"/>
      <c r="OCB6" s="366"/>
      <c r="OCC6" s="366"/>
      <c r="OCD6" s="366"/>
      <c r="OCE6" s="366"/>
      <c r="OCF6" s="366"/>
      <c r="OCG6" s="366"/>
      <c r="OCH6" s="366"/>
      <c r="OCI6" s="366"/>
      <c r="OCJ6" s="366"/>
      <c r="OCK6" s="366"/>
      <c r="OCL6" s="366"/>
      <c r="OCM6" s="366"/>
      <c r="OCN6" s="366"/>
      <c r="OCO6" s="366"/>
      <c r="OCP6" s="366"/>
      <c r="OCQ6" s="366"/>
      <c r="OCR6" s="366"/>
      <c r="OCS6" s="366"/>
      <c r="OCT6" s="366"/>
      <c r="OCU6" s="366"/>
      <c r="OCV6" s="366"/>
      <c r="OCW6" s="366"/>
      <c r="OCX6" s="366"/>
      <c r="OCY6" s="366"/>
      <c r="OCZ6" s="366"/>
      <c r="ODA6" s="366"/>
      <c r="ODB6" s="366"/>
      <c r="ODC6" s="366"/>
      <c r="ODD6" s="366"/>
      <c r="ODE6" s="366"/>
      <c r="ODF6" s="366"/>
      <c r="ODG6" s="366"/>
      <c r="ODH6" s="366"/>
      <c r="ODI6" s="366"/>
      <c r="ODJ6" s="366"/>
      <c r="ODK6" s="366"/>
      <c r="ODL6" s="366"/>
      <c r="ODM6" s="366"/>
      <c r="ODN6" s="366"/>
      <c r="ODO6" s="366"/>
      <c r="ODP6" s="366"/>
      <c r="ODQ6" s="366"/>
      <c r="ODR6" s="366"/>
      <c r="ODS6" s="366"/>
      <c r="ODT6" s="366"/>
      <c r="ODU6" s="366"/>
      <c r="ODV6" s="366"/>
      <c r="ODW6" s="366"/>
      <c r="ODX6" s="366"/>
      <c r="ODY6" s="366"/>
      <c r="ODZ6" s="366"/>
      <c r="OEA6" s="366"/>
      <c r="OEB6" s="366"/>
      <c r="OEC6" s="366"/>
      <c r="OED6" s="366"/>
      <c r="OEE6" s="366"/>
      <c r="OEF6" s="366"/>
      <c r="OEG6" s="366"/>
      <c r="OEH6" s="366"/>
      <c r="OEI6" s="366"/>
      <c r="OEJ6" s="366"/>
      <c r="OEK6" s="366"/>
      <c r="OEL6" s="366"/>
      <c r="OEM6" s="366"/>
      <c r="OEN6" s="366"/>
      <c r="OEO6" s="366"/>
      <c r="OEP6" s="366"/>
      <c r="OEQ6" s="366"/>
      <c r="OER6" s="366"/>
      <c r="OES6" s="366"/>
      <c r="OET6" s="366"/>
      <c r="OEU6" s="366"/>
      <c r="OEV6" s="366"/>
      <c r="OEW6" s="366"/>
      <c r="OEX6" s="366"/>
      <c r="OEY6" s="366"/>
      <c r="OEZ6" s="366"/>
      <c r="OFA6" s="366"/>
      <c r="OFB6" s="366"/>
      <c r="OFC6" s="366"/>
      <c r="OFD6" s="366"/>
      <c r="OFE6" s="366"/>
      <c r="OFF6" s="366"/>
      <c r="OFG6" s="366"/>
      <c r="OFH6" s="366"/>
      <c r="OFI6" s="366"/>
      <c r="OFJ6" s="366"/>
      <c r="OFK6" s="366"/>
      <c r="OFL6" s="366"/>
      <c r="OFM6" s="366"/>
      <c r="OFN6" s="366"/>
      <c r="OFO6" s="366"/>
      <c r="OFP6" s="366"/>
      <c r="OFQ6" s="366"/>
      <c r="OFR6" s="366"/>
      <c r="OFS6" s="366"/>
      <c r="OFT6" s="366"/>
      <c r="OFU6" s="366"/>
      <c r="OFV6" s="366"/>
      <c r="OFW6" s="366"/>
      <c r="OFX6" s="366"/>
      <c r="OFY6" s="366"/>
      <c r="OFZ6" s="366"/>
      <c r="OGA6" s="366"/>
      <c r="OGB6" s="366"/>
      <c r="OGC6" s="366"/>
      <c r="OGD6" s="366"/>
      <c r="OGE6" s="366"/>
      <c r="OGF6" s="366"/>
      <c r="OGG6" s="366"/>
      <c r="OGH6" s="366"/>
      <c r="OGI6" s="366"/>
      <c r="OGJ6" s="366"/>
      <c r="OGK6" s="366"/>
      <c r="OGL6" s="366"/>
      <c r="OGM6" s="366"/>
      <c r="OGN6" s="366"/>
      <c r="OGO6" s="366"/>
      <c r="OGP6" s="366"/>
      <c r="OGQ6" s="366"/>
      <c r="OGR6" s="366"/>
      <c r="OGS6" s="366"/>
      <c r="OGT6" s="366"/>
      <c r="OGU6" s="366"/>
      <c r="OGV6" s="366"/>
      <c r="OGW6" s="366"/>
      <c r="OGX6" s="366"/>
      <c r="OGY6" s="366"/>
      <c r="OGZ6" s="366"/>
      <c r="OHA6" s="366"/>
      <c r="OHB6" s="366"/>
      <c r="OHC6" s="366"/>
      <c r="OHD6" s="366"/>
      <c r="OHE6" s="366"/>
      <c r="OHF6" s="366"/>
      <c r="OHG6" s="366"/>
      <c r="OHH6" s="366"/>
      <c r="OHI6" s="366"/>
      <c r="OHJ6" s="366"/>
      <c r="OHK6" s="366"/>
      <c r="OHL6" s="366"/>
      <c r="OHM6" s="366"/>
      <c r="OHN6" s="366"/>
      <c r="OHO6" s="366"/>
      <c r="OHP6" s="366"/>
      <c r="OHQ6" s="366"/>
      <c r="OHR6" s="366"/>
      <c r="OHS6" s="366"/>
      <c r="OHT6" s="366"/>
      <c r="OHU6" s="366"/>
      <c r="OHV6" s="366"/>
      <c r="OHW6" s="366"/>
      <c r="OHX6" s="366"/>
      <c r="OHY6" s="366"/>
      <c r="OHZ6" s="366"/>
      <c r="OIA6" s="366"/>
      <c r="OIB6" s="366"/>
      <c r="OIC6" s="366"/>
      <c r="OID6" s="366"/>
      <c r="OIE6" s="366"/>
      <c r="OIF6" s="366"/>
      <c r="OIG6" s="366"/>
      <c r="OIH6" s="366"/>
      <c r="OII6" s="366"/>
      <c r="OIJ6" s="366"/>
      <c r="OIK6" s="366"/>
      <c r="OIL6" s="366"/>
      <c r="OIM6" s="366"/>
      <c r="OIN6" s="366"/>
      <c r="OIO6" s="366"/>
      <c r="OIP6" s="366"/>
      <c r="OIQ6" s="366"/>
      <c r="OIR6" s="366"/>
      <c r="OIS6" s="366"/>
      <c r="OIT6" s="366"/>
      <c r="OIU6" s="366"/>
      <c r="OIV6" s="366"/>
      <c r="OIW6" s="366"/>
      <c r="OIX6" s="366"/>
      <c r="OIY6" s="366"/>
      <c r="OIZ6" s="366"/>
      <c r="OJA6" s="366"/>
      <c r="OJB6" s="366"/>
      <c r="OJC6" s="366"/>
      <c r="OJD6" s="366"/>
      <c r="OJE6" s="366"/>
      <c r="OJF6" s="366"/>
      <c r="OJG6" s="366"/>
      <c r="OJH6" s="366"/>
      <c r="OJI6" s="366"/>
      <c r="OJJ6" s="366"/>
      <c r="OJK6" s="366"/>
      <c r="OJL6" s="366"/>
      <c r="OJM6" s="366"/>
      <c r="OJN6" s="366"/>
      <c r="OJO6" s="366"/>
      <c r="OJP6" s="366"/>
      <c r="OJQ6" s="366"/>
      <c r="OJR6" s="366"/>
      <c r="OJS6" s="366"/>
      <c r="OJT6" s="366"/>
      <c r="OJU6" s="366"/>
      <c r="OJV6" s="366"/>
      <c r="OJW6" s="366"/>
      <c r="OJX6" s="366"/>
      <c r="OJY6" s="366"/>
      <c r="OJZ6" s="366"/>
      <c r="OKA6" s="366"/>
      <c r="OKB6" s="366"/>
      <c r="OKC6" s="366"/>
      <c r="OKD6" s="366"/>
      <c r="OKE6" s="366"/>
      <c r="OKF6" s="366"/>
      <c r="OKG6" s="366"/>
      <c r="OKH6" s="366"/>
      <c r="OKI6" s="366"/>
      <c r="OKJ6" s="366"/>
      <c r="OKK6" s="366"/>
      <c r="OKL6" s="366"/>
      <c r="OKM6" s="366"/>
      <c r="OKN6" s="366"/>
      <c r="OKO6" s="366"/>
      <c r="OKP6" s="366"/>
      <c r="OKQ6" s="366"/>
      <c r="OKR6" s="366"/>
      <c r="OKS6" s="366"/>
      <c r="OKT6" s="366"/>
      <c r="OKU6" s="366"/>
      <c r="OKV6" s="366"/>
      <c r="OKW6" s="366"/>
      <c r="OKX6" s="366"/>
      <c r="OKY6" s="366"/>
      <c r="OKZ6" s="366"/>
      <c r="OLA6" s="366"/>
      <c r="OLB6" s="366"/>
      <c r="OLC6" s="366"/>
      <c r="OLD6" s="366"/>
      <c r="OLE6" s="366"/>
      <c r="OLF6" s="366"/>
      <c r="OLG6" s="366"/>
      <c r="OLH6" s="366"/>
      <c r="OLI6" s="366"/>
      <c r="OLJ6" s="366"/>
      <c r="OLK6" s="366"/>
      <c r="OLL6" s="366"/>
      <c r="OLM6" s="366"/>
      <c r="OLN6" s="366"/>
      <c r="OLO6" s="366"/>
      <c r="OLP6" s="366"/>
      <c r="OLQ6" s="366"/>
      <c r="OLR6" s="366"/>
      <c r="OLS6" s="366"/>
      <c r="OLT6" s="366"/>
      <c r="OLU6" s="366"/>
      <c r="OLV6" s="366"/>
      <c r="OLW6" s="366"/>
      <c r="OLX6" s="366"/>
      <c r="OLY6" s="366"/>
      <c r="OLZ6" s="366"/>
      <c r="OMA6" s="366"/>
      <c r="OMB6" s="366"/>
      <c r="OMC6" s="366"/>
      <c r="OMD6" s="366"/>
      <c r="OME6" s="366"/>
      <c r="OMF6" s="366"/>
      <c r="OMG6" s="366"/>
      <c r="OMH6" s="366"/>
      <c r="OMI6" s="366"/>
      <c r="OMJ6" s="366"/>
      <c r="OMK6" s="366"/>
      <c r="OML6" s="366"/>
      <c r="OMM6" s="366"/>
      <c r="OMN6" s="366"/>
      <c r="OMO6" s="366"/>
      <c r="OMP6" s="366"/>
      <c r="OMQ6" s="366"/>
      <c r="OMR6" s="366"/>
      <c r="OMS6" s="366"/>
      <c r="OMT6" s="366"/>
      <c r="OMU6" s="366"/>
      <c r="OMV6" s="366"/>
      <c r="OMW6" s="366"/>
      <c r="OMX6" s="366"/>
      <c r="OMY6" s="366"/>
      <c r="OMZ6" s="366"/>
      <c r="ONA6" s="366"/>
      <c r="ONB6" s="366"/>
      <c r="ONC6" s="366"/>
      <c r="OND6" s="366"/>
      <c r="ONE6" s="366"/>
      <c r="ONF6" s="366"/>
      <c r="ONG6" s="366"/>
      <c r="ONH6" s="366"/>
      <c r="ONI6" s="366"/>
      <c r="ONJ6" s="366"/>
      <c r="ONK6" s="366"/>
      <c r="ONL6" s="366"/>
      <c r="ONM6" s="366"/>
      <c r="ONN6" s="366"/>
      <c r="ONO6" s="366"/>
      <c r="ONP6" s="366"/>
      <c r="ONQ6" s="366"/>
      <c r="ONR6" s="366"/>
      <c r="ONS6" s="366"/>
      <c r="ONT6" s="366"/>
      <c r="ONU6" s="366"/>
      <c r="ONV6" s="366"/>
      <c r="ONW6" s="366"/>
      <c r="ONX6" s="366"/>
      <c r="ONY6" s="366"/>
      <c r="ONZ6" s="366"/>
      <c r="OOA6" s="366"/>
      <c r="OOB6" s="366"/>
      <c r="OOC6" s="366"/>
      <c r="OOD6" s="366"/>
      <c r="OOE6" s="366"/>
      <c r="OOF6" s="366"/>
      <c r="OOG6" s="366"/>
      <c r="OOH6" s="366"/>
      <c r="OOI6" s="366"/>
      <c r="OOJ6" s="366"/>
      <c r="OOK6" s="366"/>
      <c r="OOL6" s="366"/>
      <c r="OOM6" s="366"/>
      <c r="OON6" s="366"/>
      <c r="OOO6" s="366"/>
      <c r="OOP6" s="366"/>
      <c r="OOQ6" s="366"/>
      <c r="OOR6" s="366"/>
      <c r="OOS6" s="366"/>
      <c r="OOT6" s="366"/>
      <c r="OOU6" s="366"/>
      <c r="OOV6" s="366"/>
      <c r="OOW6" s="366"/>
      <c r="OOX6" s="366"/>
      <c r="OOY6" s="366"/>
      <c r="OOZ6" s="366"/>
      <c r="OPA6" s="366"/>
      <c r="OPB6" s="366"/>
      <c r="OPC6" s="366"/>
      <c r="OPD6" s="366"/>
      <c r="OPE6" s="366"/>
      <c r="OPF6" s="366"/>
      <c r="OPG6" s="366"/>
      <c r="OPH6" s="366"/>
      <c r="OPI6" s="366"/>
      <c r="OPJ6" s="366"/>
      <c r="OPK6" s="366"/>
      <c r="OPL6" s="366"/>
      <c r="OPM6" s="366"/>
      <c r="OPN6" s="366"/>
      <c r="OPO6" s="366"/>
      <c r="OPP6" s="366"/>
      <c r="OPQ6" s="366"/>
      <c r="OPR6" s="366"/>
      <c r="OPS6" s="366"/>
      <c r="OPT6" s="366"/>
      <c r="OPU6" s="366"/>
      <c r="OPV6" s="366"/>
      <c r="OPW6" s="366"/>
      <c r="OPX6" s="366"/>
      <c r="OPY6" s="366"/>
      <c r="OPZ6" s="366"/>
      <c r="OQA6" s="366"/>
      <c r="OQB6" s="366"/>
      <c r="OQC6" s="366"/>
      <c r="OQD6" s="366"/>
      <c r="OQE6" s="366"/>
      <c r="OQF6" s="366"/>
      <c r="OQG6" s="366"/>
      <c r="OQH6" s="366"/>
      <c r="OQI6" s="366"/>
      <c r="OQJ6" s="366"/>
      <c r="OQK6" s="366"/>
      <c r="OQL6" s="366"/>
      <c r="OQM6" s="366"/>
      <c r="OQN6" s="366"/>
      <c r="OQO6" s="366"/>
      <c r="OQP6" s="366"/>
      <c r="OQQ6" s="366"/>
      <c r="OQR6" s="366"/>
      <c r="OQS6" s="366"/>
      <c r="OQT6" s="366"/>
      <c r="OQU6" s="366"/>
      <c r="OQV6" s="366"/>
      <c r="OQW6" s="366"/>
      <c r="OQX6" s="366"/>
      <c r="OQY6" s="366"/>
      <c r="OQZ6" s="366"/>
      <c r="ORA6" s="366"/>
      <c r="ORB6" s="366"/>
      <c r="ORC6" s="366"/>
      <c r="ORD6" s="366"/>
      <c r="ORE6" s="366"/>
      <c r="ORF6" s="366"/>
      <c r="ORG6" s="366"/>
      <c r="ORH6" s="366"/>
      <c r="ORI6" s="366"/>
      <c r="ORJ6" s="366"/>
      <c r="ORK6" s="366"/>
      <c r="ORL6" s="366"/>
      <c r="ORM6" s="366"/>
      <c r="ORN6" s="366"/>
      <c r="ORO6" s="366"/>
      <c r="ORP6" s="366"/>
      <c r="ORQ6" s="366"/>
      <c r="ORR6" s="366"/>
      <c r="ORS6" s="366"/>
      <c r="ORT6" s="366"/>
      <c r="ORU6" s="366"/>
      <c r="ORV6" s="366"/>
      <c r="ORW6" s="366"/>
      <c r="ORX6" s="366"/>
      <c r="ORY6" s="366"/>
      <c r="ORZ6" s="366"/>
      <c r="OSA6" s="366"/>
      <c r="OSB6" s="366"/>
      <c r="OSC6" s="366"/>
      <c r="OSD6" s="366"/>
      <c r="OSE6" s="366"/>
      <c r="OSF6" s="366"/>
      <c r="OSG6" s="366"/>
      <c r="OSH6" s="366"/>
      <c r="OSI6" s="366"/>
      <c r="OSJ6" s="366"/>
      <c r="OSK6" s="366"/>
      <c r="OSL6" s="366"/>
      <c r="OSM6" s="366"/>
      <c r="OSN6" s="366"/>
      <c r="OSO6" s="366"/>
      <c r="OSP6" s="366"/>
      <c r="OSQ6" s="366"/>
      <c r="OSR6" s="366"/>
      <c r="OSS6" s="366"/>
      <c r="OST6" s="366"/>
      <c r="OSU6" s="366"/>
      <c r="OSV6" s="366"/>
      <c r="OSW6" s="366"/>
      <c r="OSX6" s="366"/>
      <c r="OSY6" s="366"/>
      <c r="OSZ6" s="366"/>
      <c r="OTA6" s="366"/>
      <c r="OTB6" s="366"/>
      <c r="OTC6" s="366"/>
      <c r="OTD6" s="366"/>
      <c r="OTE6" s="366"/>
      <c r="OTF6" s="366"/>
      <c r="OTG6" s="366"/>
      <c r="OTH6" s="366"/>
      <c r="OTI6" s="366"/>
      <c r="OTJ6" s="366"/>
      <c r="OTK6" s="366"/>
      <c r="OTL6" s="366"/>
      <c r="OTM6" s="366"/>
      <c r="OTN6" s="366"/>
      <c r="OTO6" s="366"/>
      <c r="OTP6" s="366"/>
      <c r="OTQ6" s="366"/>
      <c r="OTR6" s="366"/>
      <c r="OTS6" s="366"/>
      <c r="OTT6" s="366"/>
      <c r="OTU6" s="366"/>
      <c r="OTV6" s="366"/>
      <c r="OTW6" s="366"/>
      <c r="OTX6" s="366"/>
      <c r="OTY6" s="366"/>
      <c r="OTZ6" s="366"/>
      <c r="OUA6" s="366"/>
      <c r="OUB6" s="366"/>
      <c r="OUC6" s="366"/>
      <c r="OUD6" s="366"/>
      <c r="OUE6" s="366"/>
      <c r="OUF6" s="366"/>
      <c r="OUG6" s="366"/>
      <c r="OUH6" s="366"/>
      <c r="OUI6" s="366"/>
      <c r="OUJ6" s="366"/>
      <c r="OUK6" s="366"/>
      <c r="OUL6" s="366"/>
      <c r="OUM6" s="366"/>
      <c r="OUN6" s="366"/>
      <c r="OUO6" s="366"/>
      <c r="OUP6" s="366"/>
      <c r="OUQ6" s="366"/>
      <c r="OUR6" s="366"/>
      <c r="OUS6" s="366"/>
      <c r="OUT6" s="366"/>
      <c r="OUU6" s="366"/>
      <c r="OUV6" s="366"/>
      <c r="OUW6" s="366"/>
      <c r="OUX6" s="366"/>
      <c r="OUY6" s="366"/>
      <c r="OUZ6" s="366"/>
      <c r="OVA6" s="366"/>
      <c r="OVB6" s="366"/>
      <c r="OVC6" s="366"/>
      <c r="OVD6" s="366"/>
      <c r="OVE6" s="366"/>
      <c r="OVF6" s="366"/>
      <c r="OVG6" s="366"/>
      <c r="OVH6" s="366"/>
      <c r="OVI6" s="366"/>
      <c r="OVJ6" s="366"/>
      <c r="OVK6" s="366"/>
      <c r="OVL6" s="366"/>
      <c r="OVM6" s="366"/>
      <c r="OVN6" s="366"/>
      <c r="OVO6" s="366"/>
      <c r="OVP6" s="366"/>
      <c r="OVQ6" s="366"/>
      <c r="OVR6" s="366"/>
      <c r="OVS6" s="366"/>
      <c r="OVT6" s="366"/>
      <c r="OVU6" s="366"/>
      <c r="OVV6" s="366"/>
      <c r="OVW6" s="366"/>
      <c r="OVX6" s="366"/>
      <c r="OVY6" s="366"/>
      <c r="OVZ6" s="366"/>
      <c r="OWA6" s="366"/>
      <c r="OWB6" s="366"/>
      <c r="OWC6" s="366"/>
      <c r="OWD6" s="366"/>
      <c r="OWE6" s="366"/>
      <c r="OWF6" s="366"/>
      <c r="OWG6" s="366"/>
      <c r="OWH6" s="366"/>
      <c r="OWI6" s="366"/>
      <c r="OWJ6" s="366"/>
      <c r="OWK6" s="366"/>
      <c r="OWL6" s="366"/>
      <c r="OWM6" s="366"/>
      <c r="OWN6" s="366"/>
      <c r="OWO6" s="366"/>
      <c r="OWP6" s="366"/>
      <c r="OWQ6" s="366"/>
      <c r="OWR6" s="366"/>
      <c r="OWS6" s="366"/>
      <c r="OWT6" s="366"/>
      <c r="OWU6" s="366"/>
      <c r="OWV6" s="366"/>
      <c r="OWW6" s="366"/>
      <c r="OWX6" s="366"/>
      <c r="OWY6" s="366"/>
      <c r="OWZ6" s="366"/>
      <c r="OXA6" s="366"/>
      <c r="OXB6" s="366"/>
      <c r="OXC6" s="366"/>
      <c r="OXD6" s="366"/>
      <c r="OXE6" s="366"/>
      <c r="OXF6" s="366"/>
      <c r="OXG6" s="366"/>
      <c r="OXH6" s="366"/>
      <c r="OXI6" s="366"/>
      <c r="OXJ6" s="366"/>
      <c r="OXK6" s="366"/>
      <c r="OXL6" s="366"/>
      <c r="OXM6" s="366"/>
      <c r="OXN6" s="366"/>
      <c r="OXO6" s="366"/>
      <c r="OXP6" s="366"/>
      <c r="OXQ6" s="366"/>
      <c r="OXR6" s="366"/>
      <c r="OXS6" s="366"/>
      <c r="OXT6" s="366"/>
      <c r="OXU6" s="366"/>
      <c r="OXV6" s="366"/>
      <c r="OXW6" s="366"/>
      <c r="OXX6" s="366"/>
      <c r="OXY6" s="366"/>
      <c r="OXZ6" s="366"/>
      <c r="OYA6" s="366"/>
      <c r="OYB6" s="366"/>
      <c r="OYC6" s="366"/>
      <c r="OYD6" s="366"/>
      <c r="OYE6" s="366"/>
      <c r="OYF6" s="366"/>
      <c r="OYG6" s="366"/>
      <c r="OYH6" s="366"/>
      <c r="OYI6" s="366"/>
      <c r="OYJ6" s="366"/>
      <c r="OYK6" s="366"/>
      <c r="OYL6" s="366"/>
      <c r="OYM6" s="366"/>
      <c r="OYN6" s="366"/>
      <c r="OYO6" s="366"/>
      <c r="OYP6" s="366"/>
      <c r="OYQ6" s="366"/>
      <c r="OYR6" s="366"/>
      <c r="OYS6" s="366"/>
      <c r="OYT6" s="366"/>
      <c r="OYU6" s="366"/>
      <c r="OYV6" s="366"/>
      <c r="OYW6" s="366"/>
      <c r="OYX6" s="366"/>
      <c r="OYY6" s="366"/>
      <c r="OYZ6" s="366"/>
      <c r="OZA6" s="366"/>
      <c r="OZB6" s="366"/>
      <c r="OZC6" s="366"/>
      <c r="OZD6" s="366"/>
      <c r="OZE6" s="366"/>
      <c r="OZF6" s="366"/>
      <c r="OZG6" s="366"/>
      <c r="OZH6" s="366"/>
      <c r="OZI6" s="366"/>
      <c r="OZJ6" s="366"/>
      <c r="OZK6" s="366"/>
      <c r="OZL6" s="366"/>
      <c r="OZM6" s="366"/>
      <c r="OZN6" s="366"/>
      <c r="OZO6" s="366"/>
      <c r="OZP6" s="366"/>
      <c r="OZQ6" s="366"/>
      <c r="OZR6" s="366"/>
      <c r="OZS6" s="366"/>
      <c r="OZT6" s="366"/>
      <c r="OZU6" s="366"/>
      <c r="OZV6" s="366"/>
      <c r="OZW6" s="366"/>
      <c r="OZX6" s="366"/>
      <c r="OZY6" s="366"/>
      <c r="OZZ6" s="366"/>
      <c r="PAA6" s="366"/>
      <c r="PAB6" s="366"/>
      <c r="PAC6" s="366"/>
      <c r="PAD6" s="366"/>
      <c r="PAE6" s="366"/>
      <c r="PAF6" s="366"/>
      <c r="PAG6" s="366"/>
      <c r="PAH6" s="366"/>
      <c r="PAI6" s="366"/>
      <c r="PAJ6" s="366"/>
      <c r="PAK6" s="366"/>
      <c r="PAL6" s="366"/>
      <c r="PAM6" s="366"/>
      <c r="PAN6" s="366"/>
      <c r="PAO6" s="366"/>
      <c r="PAP6" s="366"/>
      <c r="PAQ6" s="366"/>
      <c r="PAR6" s="366"/>
      <c r="PAS6" s="366"/>
      <c r="PAT6" s="366"/>
      <c r="PAU6" s="366"/>
      <c r="PAV6" s="366"/>
      <c r="PAW6" s="366"/>
      <c r="PAX6" s="366"/>
      <c r="PAY6" s="366"/>
      <c r="PAZ6" s="366"/>
      <c r="PBA6" s="366"/>
      <c r="PBB6" s="366"/>
      <c r="PBC6" s="366"/>
      <c r="PBD6" s="366"/>
      <c r="PBE6" s="366"/>
      <c r="PBF6" s="366"/>
      <c r="PBG6" s="366"/>
      <c r="PBH6" s="366"/>
      <c r="PBI6" s="366"/>
      <c r="PBJ6" s="366"/>
      <c r="PBK6" s="366"/>
      <c r="PBL6" s="366"/>
      <c r="PBM6" s="366"/>
      <c r="PBN6" s="366"/>
      <c r="PBO6" s="366"/>
      <c r="PBP6" s="366"/>
      <c r="PBQ6" s="366"/>
      <c r="PBR6" s="366"/>
      <c r="PBS6" s="366"/>
      <c r="PBT6" s="366"/>
      <c r="PBU6" s="366"/>
      <c r="PBV6" s="366"/>
      <c r="PBW6" s="366"/>
      <c r="PBX6" s="366"/>
      <c r="PBY6" s="366"/>
      <c r="PBZ6" s="366"/>
      <c r="PCA6" s="366"/>
      <c r="PCB6" s="366"/>
      <c r="PCC6" s="366"/>
      <c r="PCD6" s="366"/>
      <c r="PCE6" s="366"/>
      <c r="PCF6" s="366"/>
      <c r="PCG6" s="366"/>
      <c r="PCH6" s="366"/>
      <c r="PCI6" s="366"/>
      <c r="PCJ6" s="366"/>
      <c r="PCK6" s="366"/>
      <c r="PCL6" s="366"/>
      <c r="PCM6" s="366"/>
      <c r="PCN6" s="366"/>
      <c r="PCO6" s="366"/>
      <c r="PCP6" s="366"/>
      <c r="PCQ6" s="366"/>
      <c r="PCR6" s="366"/>
      <c r="PCS6" s="366"/>
      <c r="PCT6" s="366"/>
      <c r="PCU6" s="366"/>
      <c r="PCV6" s="366"/>
      <c r="PCW6" s="366"/>
      <c r="PCX6" s="366"/>
      <c r="PCY6" s="366"/>
      <c r="PCZ6" s="366"/>
      <c r="PDA6" s="366"/>
      <c r="PDB6" s="366"/>
      <c r="PDC6" s="366"/>
      <c r="PDD6" s="366"/>
      <c r="PDE6" s="366"/>
      <c r="PDF6" s="366"/>
      <c r="PDG6" s="366"/>
      <c r="PDH6" s="366"/>
      <c r="PDI6" s="366"/>
      <c r="PDJ6" s="366"/>
      <c r="PDK6" s="366"/>
      <c r="PDL6" s="366"/>
      <c r="PDM6" s="366"/>
      <c r="PDN6" s="366"/>
      <c r="PDO6" s="366"/>
      <c r="PDP6" s="366"/>
      <c r="PDQ6" s="366"/>
      <c r="PDR6" s="366"/>
      <c r="PDS6" s="366"/>
      <c r="PDT6" s="366"/>
      <c r="PDU6" s="366"/>
      <c r="PDV6" s="366"/>
      <c r="PDW6" s="366"/>
      <c r="PDX6" s="366"/>
      <c r="PDY6" s="366"/>
      <c r="PDZ6" s="366"/>
      <c r="PEA6" s="366"/>
      <c r="PEB6" s="366"/>
      <c r="PEC6" s="366"/>
      <c r="PED6" s="366"/>
      <c r="PEE6" s="366"/>
      <c r="PEF6" s="366"/>
      <c r="PEG6" s="366"/>
      <c r="PEH6" s="366"/>
      <c r="PEI6" s="366"/>
      <c r="PEJ6" s="366"/>
      <c r="PEK6" s="366"/>
      <c r="PEL6" s="366"/>
      <c r="PEM6" s="366"/>
      <c r="PEN6" s="366"/>
      <c r="PEO6" s="366"/>
      <c r="PEP6" s="366"/>
      <c r="PEQ6" s="366"/>
      <c r="PER6" s="366"/>
      <c r="PES6" s="366"/>
      <c r="PET6" s="366"/>
      <c r="PEU6" s="366"/>
      <c r="PEV6" s="366"/>
      <c r="PEW6" s="366"/>
      <c r="PEX6" s="366"/>
      <c r="PEY6" s="366"/>
      <c r="PEZ6" s="366"/>
      <c r="PFA6" s="366"/>
      <c r="PFB6" s="366"/>
      <c r="PFC6" s="366"/>
      <c r="PFD6" s="366"/>
      <c r="PFE6" s="366"/>
      <c r="PFF6" s="366"/>
      <c r="PFG6" s="366"/>
      <c r="PFH6" s="366"/>
      <c r="PFI6" s="366"/>
      <c r="PFJ6" s="366"/>
      <c r="PFK6" s="366"/>
      <c r="PFL6" s="366"/>
      <c r="PFM6" s="366"/>
      <c r="PFN6" s="366"/>
      <c r="PFO6" s="366"/>
      <c r="PFP6" s="366"/>
      <c r="PFQ6" s="366"/>
      <c r="PFR6" s="366"/>
      <c r="PFS6" s="366"/>
      <c r="PFT6" s="366"/>
      <c r="PFU6" s="366"/>
      <c r="PFV6" s="366"/>
      <c r="PFW6" s="366"/>
      <c r="PFX6" s="366"/>
      <c r="PFY6" s="366"/>
      <c r="PFZ6" s="366"/>
      <c r="PGA6" s="366"/>
      <c r="PGB6" s="366"/>
      <c r="PGC6" s="366"/>
      <c r="PGD6" s="366"/>
      <c r="PGE6" s="366"/>
      <c r="PGF6" s="366"/>
      <c r="PGG6" s="366"/>
      <c r="PGH6" s="366"/>
      <c r="PGI6" s="366"/>
      <c r="PGJ6" s="366"/>
      <c r="PGK6" s="366"/>
      <c r="PGL6" s="366"/>
      <c r="PGM6" s="366"/>
      <c r="PGN6" s="366"/>
      <c r="PGO6" s="366"/>
      <c r="PGP6" s="366"/>
      <c r="PGQ6" s="366"/>
      <c r="PGR6" s="366"/>
      <c r="PGS6" s="366"/>
      <c r="PGT6" s="366"/>
      <c r="PGU6" s="366"/>
      <c r="PGV6" s="366"/>
      <c r="PGW6" s="366"/>
      <c r="PGX6" s="366"/>
      <c r="PGY6" s="366"/>
      <c r="PGZ6" s="366"/>
      <c r="PHA6" s="366"/>
      <c r="PHB6" s="366"/>
      <c r="PHC6" s="366"/>
      <c r="PHD6" s="366"/>
      <c r="PHE6" s="366"/>
      <c r="PHF6" s="366"/>
      <c r="PHG6" s="366"/>
      <c r="PHH6" s="366"/>
      <c r="PHI6" s="366"/>
      <c r="PHJ6" s="366"/>
      <c r="PHK6" s="366"/>
      <c r="PHL6" s="366"/>
      <c r="PHM6" s="366"/>
      <c r="PHN6" s="366"/>
      <c r="PHO6" s="366"/>
      <c r="PHP6" s="366"/>
      <c r="PHQ6" s="366"/>
      <c r="PHR6" s="366"/>
      <c r="PHS6" s="366"/>
      <c r="PHT6" s="366"/>
      <c r="PHU6" s="366"/>
      <c r="PHV6" s="366"/>
      <c r="PHW6" s="366"/>
      <c r="PHX6" s="366"/>
      <c r="PHY6" s="366"/>
      <c r="PHZ6" s="366"/>
      <c r="PIA6" s="366"/>
      <c r="PIB6" s="366"/>
      <c r="PIC6" s="366"/>
      <c r="PID6" s="366"/>
      <c r="PIE6" s="366"/>
      <c r="PIF6" s="366"/>
      <c r="PIG6" s="366"/>
      <c r="PIH6" s="366"/>
      <c r="PII6" s="366"/>
      <c r="PIJ6" s="366"/>
      <c r="PIK6" s="366"/>
      <c r="PIL6" s="366"/>
      <c r="PIM6" s="366"/>
      <c r="PIN6" s="366"/>
      <c r="PIO6" s="366"/>
      <c r="PIP6" s="366"/>
      <c r="PIQ6" s="366"/>
      <c r="PIR6" s="366"/>
      <c r="PIS6" s="366"/>
      <c r="PIT6" s="366"/>
      <c r="PIU6" s="366"/>
      <c r="PIV6" s="366"/>
      <c r="PIW6" s="366"/>
      <c r="PIX6" s="366"/>
      <c r="PIY6" s="366"/>
      <c r="PIZ6" s="366"/>
      <c r="PJA6" s="366"/>
      <c r="PJB6" s="366"/>
      <c r="PJC6" s="366"/>
      <c r="PJD6" s="366"/>
      <c r="PJE6" s="366"/>
      <c r="PJF6" s="366"/>
      <c r="PJG6" s="366"/>
      <c r="PJH6" s="366"/>
      <c r="PJI6" s="366"/>
      <c r="PJJ6" s="366"/>
      <c r="PJK6" s="366"/>
      <c r="PJL6" s="366"/>
      <c r="PJM6" s="366"/>
      <c r="PJN6" s="366"/>
      <c r="PJO6" s="366"/>
      <c r="PJP6" s="366"/>
      <c r="PJQ6" s="366"/>
      <c r="PJR6" s="366"/>
      <c r="PJS6" s="366"/>
      <c r="PJT6" s="366"/>
      <c r="PJU6" s="366"/>
      <c r="PJV6" s="366"/>
      <c r="PJW6" s="366"/>
      <c r="PJX6" s="366"/>
      <c r="PJY6" s="366"/>
      <c r="PJZ6" s="366"/>
      <c r="PKA6" s="366"/>
      <c r="PKB6" s="366"/>
      <c r="PKC6" s="366"/>
      <c r="PKD6" s="366"/>
      <c r="PKE6" s="366"/>
      <c r="PKF6" s="366"/>
      <c r="PKG6" s="366"/>
      <c r="PKH6" s="366"/>
      <c r="PKI6" s="366"/>
      <c r="PKJ6" s="366"/>
      <c r="PKK6" s="366"/>
      <c r="PKL6" s="366"/>
      <c r="PKM6" s="366"/>
      <c r="PKN6" s="366"/>
      <c r="PKO6" s="366"/>
      <c r="PKP6" s="366"/>
      <c r="PKQ6" s="366"/>
      <c r="PKR6" s="366"/>
      <c r="PKS6" s="366"/>
      <c r="PKT6" s="366"/>
      <c r="PKU6" s="366"/>
      <c r="PKV6" s="366"/>
      <c r="PKW6" s="366"/>
      <c r="PKX6" s="366"/>
      <c r="PKY6" s="366"/>
      <c r="PKZ6" s="366"/>
      <c r="PLA6" s="366"/>
      <c r="PLB6" s="366"/>
      <c r="PLC6" s="366"/>
      <c r="PLD6" s="366"/>
      <c r="PLE6" s="366"/>
      <c r="PLF6" s="366"/>
      <c r="PLG6" s="366"/>
      <c r="PLH6" s="366"/>
      <c r="PLI6" s="366"/>
      <c r="PLJ6" s="366"/>
      <c r="PLK6" s="366"/>
      <c r="PLL6" s="366"/>
      <c r="PLM6" s="366"/>
      <c r="PLN6" s="366"/>
      <c r="PLO6" s="366"/>
      <c r="PLP6" s="366"/>
      <c r="PLQ6" s="366"/>
      <c r="PLR6" s="366"/>
      <c r="PLS6" s="366"/>
      <c r="PLT6" s="366"/>
      <c r="PLU6" s="366"/>
      <c r="PLV6" s="366"/>
      <c r="PLW6" s="366"/>
      <c r="PLX6" s="366"/>
      <c r="PLY6" s="366"/>
      <c r="PLZ6" s="366"/>
      <c r="PMA6" s="366"/>
      <c r="PMB6" s="366"/>
      <c r="PMC6" s="366"/>
      <c r="PMD6" s="366"/>
      <c r="PME6" s="366"/>
      <c r="PMF6" s="366"/>
      <c r="PMG6" s="366"/>
      <c r="PMH6" s="366"/>
      <c r="PMI6" s="366"/>
      <c r="PMJ6" s="366"/>
      <c r="PMK6" s="366"/>
      <c r="PML6" s="366"/>
      <c r="PMM6" s="366"/>
      <c r="PMN6" s="366"/>
      <c r="PMO6" s="366"/>
      <c r="PMP6" s="366"/>
      <c r="PMQ6" s="366"/>
      <c r="PMR6" s="366"/>
      <c r="PMS6" s="366"/>
      <c r="PMT6" s="366"/>
      <c r="PMU6" s="366"/>
      <c r="PMV6" s="366"/>
      <c r="PMW6" s="366"/>
      <c r="PMX6" s="366"/>
      <c r="PMY6" s="366"/>
      <c r="PMZ6" s="366"/>
      <c r="PNA6" s="366"/>
      <c r="PNB6" s="366"/>
      <c r="PNC6" s="366"/>
      <c r="PND6" s="366"/>
      <c r="PNE6" s="366"/>
      <c r="PNF6" s="366"/>
      <c r="PNG6" s="366"/>
      <c r="PNH6" s="366"/>
      <c r="PNI6" s="366"/>
      <c r="PNJ6" s="366"/>
      <c r="PNK6" s="366"/>
      <c r="PNL6" s="366"/>
      <c r="PNM6" s="366"/>
      <c r="PNN6" s="366"/>
      <c r="PNO6" s="366"/>
      <c r="PNP6" s="366"/>
      <c r="PNQ6" s="366"/>
      <c r="PNR6" s="366"/>
      <c r="PNS6" s="366"/>
      <c r="PNT6" s="366"/>
      <c r="PNU6" s="366"/>
      <c r="PNV6" s="366"/>
      <c r="PNW6" s="366"/>
      <c r="PNX6" s="366"/>
      <c r="PNY6" s="366"/>
      <c r="PNZ6" s="366"/>
      <c r="POA6" s="366"/>
      <c r="POB6" s="366"/>
      <c r="POC6" s="366"/>
      <c r="POD6" s="366"/>
      <c r="POE6" s="366"/>
      <c r="POF6" s="366"/>
      <c r="POG6" s="366"/>
      <c r="POH6" s="366"/>
      <c r="POI6" s="366"/>
      <c r="POJ6" s="366"/>
      <c r="POK6" s="366"/>
      <c r="POL6" s="366"/>
      <c r="POM6" s="366"/>
      <c r="PON6" s="366"/>
      <c r="POO6" s="366"/>
      <c r="POP6" s="366"/>
      <c r="POQ6" s="366"/>
      <c r="POR6" s="366"/>
      <c r="POS6" s="366"/>
      <c r="POT6" s="366"/>
      <c r="POU6" s="366"/>
      <c r="POV6" s="366"/>
      <c r="POW6" s="366"/>
      <c r="POX6" s="366"/>
      <c r="POY6" s="366"/>
      <c r="POZ6" s="366"/>
      <c r="PPA6" s="366"/>
      <c r="PPB6" s="366"/>
      <c r="PPC6" s="366"/>
      <c r="PPD6" s="366"/>
      <c r="PPE6" s="366"/>
      <c r="PPF6" s="366"/>
      <c r="PPG6" s="366"/>
      <c r="PPH6" s="366"/>
      <c r="PPI6" s="366"/>
      <c r="PPJ6" s="366"/>
      <c r="PPK6" s="366"/>
      <c r="PPL6" s="366"/>
      <c r="PPM6" s="366"/>
      <c r="PPN6" s="366"/>
      <c r="PPO6" s="366"/>
      <c r="PPP6" s="366"/>
      <c r="PPQ6" s="366"/>
      <c r="PPR6" s="366"/>
      <c r="PPS6" s="366"/>
      <c r="PPT6" s="366"/>
      <c r="PPU6" s="366"/>
      <c r="PPV6" s="366"/>
      <c r="PPW6" s="366"/>
      <c r="PPX6" s="366"/>
      <c r="PPY6" s="366"/>
      <c r="PPZ6" s="366"/>
      <c r="PQA6" s="366"/>
      <c r="PQB6" s="366"/>
      <c r="PQC6" s="366"/>
      <c r="PQD6" s="366"/>
      <c r="PQE6" s="366"/>
      <c r="PQF6" s="366"/>
      <c r="PQG6" s="366"/>
      <c r="PQH6" s="366"/>
      <c r="PQI6" s="366"/>
      <c r="PQJ6" s="366"/>
      <c r="PQK6" s="366"/>
      <c r="PQL6" s="366"/>
      <c r="PQM6" s="366"/>
      <c r="PQN6" s="366"/>
      <c r="PQO6" s="366"/>
      <c r="PQP6" s="366"/>
      <c r="PQQ6" s="366"/>
      <c r="PQR6" s="366"/>
      <c r="PQS6" s="366"/>
      <c r="PQT6" s="366"/>
      <c r="PQU6" s="366"/>
      <c r="PQV6" s="366"/>
      <c r="PQW6" s="366"/>
      <c r="PQX6" s="366"/>
      <c r="PQY6" s="366"/>
      <c r="PQZ6" s="366"/>
      <c r="PRA6" s="366"/>
      <c r="PRB6" s="366"/>
      <c r="PRC6" s="366"/>
      <c r="PRD6" s="366"/>
      <c r="PRE6" s="366"/>
      <c r="PRF6" s="366"/>
      <c r="PRG6" s="366"/>
      <c r="PRH6" s="366"/>
      <c r="PRI6" s="366"/>
      <c r="PRJ6" s="366"/>
      <c r="PRK6" s="366"/>
      <c r="PRL6" s="366"/>
      <c r="PRM6" s="366"/>
      <c r="PRN6" s="366"/>
      <c r="PRO6" s="366"/>
      <c r="PRP6" s="366"/>
      <c r="PRQ6" s="366"/>
      <c r="PRR6" s="366"/>
      <c r="PRS6" s="366"/>
      <c r="PRT6" s="366"/>
      <c r="PRU6" s="366"/>
      <c r="PRV6" s="366"/>
      <c r="PRW6" s="366"/>
      <c r="PRX6" s="366"/>
      <c r="PRY6" s="366"/>
      <c r="PRZ6" s="366"/>
      <c r="PSA6" s="366"/>
      <c r="PSB6" s="366"/>
      <c r="PSC6" s="366"/>
      <c r="PSD6" s="366"/>
      <c r="PSE6" s="366"/>
      <c r="PSF6" s="366"/>
      <c r="PSG6" s="366"/>
      <c r="PSH6" s="366"/>
      <c r="PSI6" s="366"/>
      <c r="PSJ6" s="366"/>
      <c r="PSK6" s="366"/>
      <c r="PSL6" s="366"/>
      <c r="PSM6" s="366"/>
      <c r="PSN6" s="366"/>
      <c r="PSO6" s="366"/>
      <c r="PSP6" s="366"/>
      <c r="PSQ6" s="366"/>
      <c r="PSR6" s="366"/>
      <c r="PSS6" s="366"/>
      <c r="PST6" s="366"/>
      <c r="PSU6" s="366"/>
      <c r="PSV6" s="366"/>
      <c r="PSW6" s="366"/>
      <c r="PSX6" s="366"/>
      <c r="PSY6" s="366"/>
      <c r="PSZ6" s="366"/>
      <c r="PTA6" s="366"/>
      <c r="PTB6" s="366"/>
      <c r="PTC6" s="366"/>
      <c r="PTD6" s="366"/>
      <c r="PTE6" s="366"/>
      <c r="PTF6" s="366"/>
      <c r="PTG6" s="366"/>
      <c r="PTH6" s="366"/>
      <c r="PTI6" s="366"/>
      <c r="PTJ6" s="366"/>
      <c r="PTK6" s="366"/>
      <c r="PTL6" s="366"/>
      <c r="PTM6" s="366"/>
      <c r="PTN6" s="366"/>
      <c r="PTO6" s="366"/>
      <c r="PTP6" s="366"/>
      <c r="PTQ6" s="366"/>
      <c r="PTR6" s="366"/>
      <c r="PTS6" s="366"/>
      <c r="PTT6" s="366"/>
      <c r="PTU6" s="366"/>
      <c r="PTV6" s="366"/>
      <c r="PTW6" s="366"/>
      <c r="PTX6" s="366"/>
      <c r="PTY6" s="366"/>
      <c r="PTZ6" s="366"/>
      <c r="PUA6" s="366"/>
      <c r="PUB6" s="366"/>
      <c r="PUC6" s="366"/>
      <c r="PUD6" s="366"/>
      <c r="PUE6" s="366"/>
      <c r="PUF6" s="366"/>
      <c r="PUG6" s="366"/>
      <c r="PUH6" s="366"/>
      <c r="PUI6" s="366"/>
      <c r="PUJ6" s="366"/>
      <c r="PUK6" s="366"/>
      <c r="PUL6" s="366"/>
      <c r="PUM6" s="366"/>
      <c r="PUN6" s="366"/>
      <c r="PUO6" s="366"/>
      <c r="PUP6" s="366"/>
      <c r="PUQ6" s="366"/>
      <c r="PUR6" s="366"/>
      <c r="PUS6" s="366"/>
      <c r="PUT6" s="366"/>
      <c r="PUU6" s="366"/>
      <c r="PUV6" s="366"/>
      <c r="PUW6" s="366"/>
      <c r="PUX6" s="366"/>
      <c r="PUY6" s="366"/>
      <c r="PUZ6" s="366"/>
      <c r="PVA6" s="366"/>
      <c r="PVB6" s="366"/>
      <c r="PVC6" s="366"/>
      <c r="PVD6" s="366"/>
      <c r="PVE6" s="366"/>
      <c r="PVF6" s="366"/>
      <c r="PVG6" s="366"/>
      <c r="PVH6" s="366"/>
      <c r="PVI6" s="366"/>
      <c r="PVJ6" s="366"/>
      <c r="PVK6" s="366"/>
      <c r="PVL6" s="366"/>
      <c r="PVM6" s="366"/>
      <c r="PVN6" s="366"/>
      <c r="PVO6" s="366"/>
      <c r="PVP6" s="366"/>
      <c r="PVQ6" s="366"/>
      <c r="PVR6" s="366"/>
      <c r="PVS6" s="366"/>
      <c r="PVT6" s="366"/>
      <c r="PVU6" s="366"/>
      <c r="PVV6" s="366"/>
      <c r="PVW6" s="366"/>
      <c r="PVX6" s="366"/>
      <c r="PVY6" s="366"/>
      <c r="PVZ6" s="366"/>
      <c r="PWA6" s="366"/>
      <c r="PWB6" s="366"/>
      <c r="PWC6" s="366"/>
      <c r="PWD6" s="366"/>
      <c r="PWE6" s="366"/>
      <c r="PWF6" s="366"/>
      <c r="PWG6" s="366"/>
      <c r="PWH6" s="366"/>
      <c r="PWI6" s="366"/>
      <c r="PWJ6" s="366"/>
      <c r="PWK6" s="366"/>
      <c r="PWL6" s="366"/>
      <c r="PWM6" s="366"/>
      <c r="PWN6" s="366"/>
      <c r="PWO6" s="366"/>
      <c r="PWP6" s="366"/>
      <c r="PWQ6" s="366"/>
      <c r="PWR6" s="366"/>
      <c r="PWS6" s="366"/>
      <c r="PWT6" s="366"/>
      <c r="PWU6" s="366"/>
      <c r="PWV6" s="366"/>
      <c r="PWW6" s="366"/>
      <c r="PWX6" s="366"/>
      <c r="PWY6" s="366"/>
      <c r="PWZ6" s="366"/>
      <c r="PXA6" s="366"/>
      <c r="PXB6" s="366"/>
      <c r="PXC6" s="366"/>
      <c r="PXD6" s="366"/>
      <c r="PXE6" s="366"/>
      <c r="PXF6" s="366"/>
      <c r="PXG6" s="366"/>
      <c r="PXH6" s="366"/>
      <c r="PXI6" s="366"/>
      <c r="PXJ6" s="366"/>
      <c r="PXK6" s="366"/>
      <c r="PXL6" s="366"/>
      <c r="PXM6" s="366"/>
      <c r="PXN6" s="366"/>
      <c r="PXO6" s="366"/>
      <c r="PXP6" s="366"/>
      <c r="PXQ6" s="366"/>
      <c r="PXR6" s="366"/>
      <c r="PXS6" s="366"/>
      <c r="PXT6" s="366"/>
      <c r="PXU6" s="366"/>
      <c r="PXV6" s="366"/>
      <c r="PXW6" s="366"/>
      <c r="PXX6" s="366"/>
      <c r="PXY6" s="366"/>
      <c r="PXZ6" s="366"/>
      <c r="PYA6" s="366"/>
      <c r="PYB6" s="366"/>
      <c r="PYC6" s="366"/>
      <c r="PYD6" s="366"/>
      <c r="PYE6" s="366"/>
      <c r="PYF6" s="366"/>
      <c r="PYG6" s="366"/>
      <c r="PYH6" s="366"/>
      <c r="PYI6" s="366"/>
      <c r="PYJ6" s="366"/>
      <c r="PYK6" s="366"/>
      <c r="PYL6" s="366"/>
      <c r="PYM6" s="366"/>
      <c r="PYN6" s="366"/>
      <c r="PYO6" s="366"/>
      <c r="PYP6" s="366"/>
      <c r="PYQ6" s="366"/>
      <c r="PYR6" s="366"/>
      <c r="PYS6" s="366"/>
      <c r="PYT6" s="366"/>
      <c r="PYU6" s="366"/>
      <c r="PYV6" s="366"/>
      <c r="PYW6" s="366"/>
      <c r="PYX6" s="366"/>
      <c r="PYY6" s="366"/>
      <c r="PYZ6" s="366"/>
      <c r="PZA6" s="366"/>
      <c r="PZB6" s="366"/>
      <c r="PZC6" s="366"/>
      <c r="PZD6" s="366"/>
      <c r="PZE6" s="366"/>
      <c r="PZF6" s="366"/>
      <c r="PZG6" s="366"/>
      <c r="PZH6" s="366"/>
      <c r="PZI6" s="366"/>
      <c r="PZJ6" s="366"/>
      <c r="PZK6" s="366"/>
      <c r="PZL6" s="366"/>
      <c r="PZM6" s="366"/>
      <c r="PZN6" s="366"/>
      <c r="PZO6" s="366"/>
      <c r="PZP6" s="366"/>
      <c r="PZQ6" s="366"/>
      <c r="PZR6" s="366"/>
      <c r="PZS6" s="366"/>
      <c r="PZT6" s="366"/>
      <c r="PZU6" s="366"/>
      <c r="PZV6" s="366"/>
      <c r="PZW6" s="366"/>
      <c r="PZX6" s="366"/>
      <c r="PZY6" s="366"/>
      <c r="PZZ6" s="366"/>
      <c r="QAA6" s="366"/>
      <c r="QAB6" s="366"/>
      <c r="QAC6" s="366"/>
      <c r="QAD6" s="366"/>
      <c r="QAE6" s="366"/>
      <c r="QAF6" s="366"/>
      <c r="QAG6" s="366"/>
      <c r="QAH6" s="366"/>
      <c r="QAI6" s="366"/>
      <c r="QAJ6" s="366"/>
      <c r="QAK6" s="366"/>
      <c r="QAL6" s="366"/>
      <c r="QAM6" s="366"/>
      <c r="QAN6" s="366"/>
      <c r="QAO6" s="366"/>
      <c r="QAP6" s="366"/>
      <c r="QAQ6" s="366"/>
      <c r="QAR6" s="366"/>
      <c r="QAS6" s="366"/>
      <c r="QAT6" s="366"/>
      <c r="QAU6" s="366"/>
      <c r="QAV6" s="366"/>
      <c r="QAW6" s="366"/>
      <c r="QAX6" s="366"/>
      <c r="QAY6" s="366"/>
      <c r="QAZ6" s="366"/>
      <c r="QBA6" s="366"/>
      <c r="QBB6" s="366"/>
      <c r="QBC6" s="366"/>
      <c r="QBD6" s="366"/>
      <c r="QBE6" s="366"/>
      <c r="QBF6" s="366"/>
      <c r="QBG6" s="366"/>
      <c r="QBH6" s="366"/>
      <c r="QBI6" s="366"/>
      <c r="QBJ6" s="366"/>
      <c r="QBK6" s="366"/>
      <c r="QBL6" s="366"/>
      <c r="QBM6" s="366"/>
      <c r="QBN6" s="366"/>
      <c r="QBO6" s="366"/>
      <c r="QBP6" s="366"/>
      <c r="QBQ6" s="366"/>
      <c r="QBR6" s="366"/>
      <c r="QBS6" s="366"/>
      <c r="QBT6" s="366"/>
      <c r="QBU6" s="366"/>
      <c r="QBV6" s="366"/>
      <c r="QBW6" s="366"/>
      <c r="QBX6" s="366"/>
      <c r="QBY6" s="366"/>
      <c r="QBZ6" s="366"/>
      <c r="QCA6" s="366"/>
      <c r="QCB6" s="366"/>
      <c r="QCC6" s="366"/>
      <c r="QCD6" s="366"/>
      <c r="QCE6" s="366"/>
      <c r="QCF6" s="366"/>
      <c r="QCG6" s="366"/>
      <c r="QCH6" s="366"/>
      <c r="QCI6" s="366"/>
      <c r="QCJ6" s="366"/>
      <c r="QCK6" s="366"/>
      <c r="QCL6" s="366"/>
      <c r="QCM6" s="366"/>
      <c r="QCN6" s="366"/>
      <c r="QCO6" s="366"/>
      <c r="QCP6" s="366"/>
      <c r="QCQ6" s="366"/>
      <c r="QCR6" s="366"/>
      <c r="QCS6" s="366"/>
      <c r="QCT6" s="366"/>
      <c r="QCU6" s="366"/>
      <c r="QCV6" s="366"/>
      <c r="QCW6" s="366"/>
      <c r="QCX6" s="366"/>
      <c r="QCY6" s="366"/>
      <c r="QCZ6" s="366"/>
      <c r="QDA6" s="366"/>
      <c r="QDB6" s="366"/>
      <c r="QDC6" s="366"/>
      <c r="QDD6" s="366"/>
      <c r="QDE6" s="366"/>
      <c r="QDF6" s="366"/>
      <c r="QDG6" s="366"/>
      <c r="QDH6" s="366"/>
      <c r="QDI6" s="366"/>
      <c r="QDJ6" s="366"/>
      <c r="QDK6" s="366"/>
      <c r="QDL6" s="366"/>
      <c r="QDM6" s="366"/>
      <c r="QDN6" s="366"/>
      <c r="QDO6" s="366"/>
      <c r="QDP6" s="366"/>
      <c r="QDQ6" s="366"/>
      <c r="QDR6" s="366"/>
      <c r="QDS6" s="366"/>
      <c r="QDT6" s="366"/>
      <c r="QDU6" s="366"/>
      <c r="QDV6" s="366"/>
      <c r="QDW6" s="366"/>
      <c r="QDX6" s="366"/>
      <c r="QDY6" s="366"/>
      <c r="QDZ6" s="366"/>
      <c r="QEA6" s="366"/>
      <c r="QEB6" s="366"/>
      <c r="QEC6" s="366"/>
      <c r="QED6" s="366"/>
      <c r="QEE6" s="366"/>
      <c r="QEF6" s="366"/>
      <c r="QEG6" s="366"/>
      <c r="QEH6" s="366"/>
      <c r="QEI6" s="366"/>
      <c r="QEJ6" s="366"/>
      <c r="QEK6" s="366"/>
      <c r="QEL6" s="366"/>
      <c r="QEM6" s="366"/>
      <c r="QEN6" s="366"/>
      <c r="QEO6" s="366"/>
      <c r="QEP6" s="366"/>
      <c r="QEQ6" s="366"/>
      <c r="QER6" s="366"/>
      <c r="QES6" s="366"/>
      <c r="QET6" s="366"/>
      <c r="QEU6" s="366"/>
      <c r="QEV6" s="366"/>
      <c r="QEW6" s="366"/>
      <c r="QEX6" s="366"/>
      <c r="QEY6" s="366"/>
      <c r="QEZ6" s="366"/>
      <c r="QFA6" s="366"/>
      <c r="QFB6" s="366"/>
      <c r="QFC6" s="366"/>
      <c r="QFD6" s="366"/>
      <c r="QFE6" s="366"/>
      <c r="QFF6" s="366"/>
      <c r="QFG6" s="366"/>
      <c r="QFH6" s="366"/>
      <c r="QFI6" s="366"/>
      <c r="QFJ6" s="366"/>
      <c r="QFK6" s="366"/>
      <c r="QFL6" s="366"/>
      <c r="QFM6" s="366"/>
      <c r="QFN6" s="366"/>
      <c r="QFO6" s="366"/>
      <c r="QFP6" s="366"/>
      <c r="QFQ6" s="366"/>
      <c r="QFR6" s="366"/>
      <c r="QFS6" s="366"/>
      <c r="QFT6" s="366"/>
      <c r="QFU6" s="366"/>
      <c r="QFV6" s="366"/>
      <c r="QFW6" s="366"/>
      <c r="QFX6" s="366"/>
      <c r="QFY6" s="366"/>
      <c r="QFZ6" s="366"/>
      <c r="QGA6" s="366"/>
      <c r="QGB6" s="366"/>
      <c r="QGC6" s="366"/>
      <c r="QGD6" s="366"/>
      <c r="QGE6" s="366"/>
      <c r="QGF6" s="366"/>
      <c r="QGG6" s="366"/>
      <c r="QGH6" s="366"/>
      <c r="QGI6" s="366"/>
      <c r="QGJ6" s="366"/>
      <c r="QGK6" s="366"/>
      <c r="QGL6" s="366"/>
      <c r="QGM6" s="366"/>
      <c r="QGN6" s="366"/>
      <c r="QGO6" s="366"/>
      <c r="QGP6" s="366"/>
      <c r="QGQ6" s="366"/>
      <c r="QGR6" s="366"/>
      <c r="QGS6" s="366"/>
      <c r="QGT6" s="366"/>
      <c r="QGU6" s="366"/>
      <c r="QGV6" s="366"/>
      <c r="QGW6" s="366"/>
      <c r="QGX6" s="366"/>
      <c r="QGY6" s="366"/>
      <c r="QGZ6" s="366"/>
      <c r="QHA6" s="366"/>
      <c r="QHB6" s="366"/>
      <c r="QHC6" s="366"/>
      <c r="QHD6" s="366"/>
      <c r="QHE6" s="366"/>
      <c r="QHF6" s="366"/>
      <c r="QHG6" s="366"/>
      <c r="QHH6" s="366"/>
      <c r="QHI6" s="366"/>
      <c r="QHJ6" s="366"/>
      <c r="QHK6" s="366"/>
      <c r="QHL6" s="366"/>
      <c r="QHM6" s="366"/>
      <c r="QHN6" s="366"/>
      <c r="QHO6" s="366"/>
      <c r="QHP6" s="366"/>
      <c r="QHQ6" s="366"/>
      <c r="QHR6" s="366"/>
      <c r="QHS6" s="366"/>
      <c r="QHT6" s="366"/>
      <c r="QHU6" s="366"/>
      <c r="QHV6" s="366"/>
      <c r="QHW6" s="366"/>
      <c r="QHX6" s="366"/>
      <c r="QHY6" s="366"/>
      <c r="QHZ6" s="366"/>
      <c r="QIA6" s="366"/>
      <c r="QIB6" s="366"/>
      <c r="QIC6" s="366"/>
      <c r="QID6" s="366"/>
      <c r="QIE6" s="366"/>
      <c r="QIF6" s="366"/>
      <c r="QIG6" s="366"/>
      <c r="QIH6" s="366"/>
      <c r="QII6" s="366"/>
      <c r="QIJ6" s="366"/>
      <c r="QIK6" s="366"/>
      <c r="QIL6" s="366"/>
      <c r="QIM6" s="366"/>
      <c r="QIN6" s="366"/>
      <c r="QIO6" s="366"/>
      <c r="QIP6" s="366"/>
      <c r="QIQ6" s="366"/>
      <c r="QIR6" s="366"/>
      <c r="QIS6" s="366"/>
      <c r="QIT6" s="366"/>
      <c r="QIU6" s="366"/>
      <c r="QIV6" s="366"/>
      <c r="QIW6" s="366"/>
      <c r="QIX6" s="366"/>
      <c r="QIY6" s="366"/>
      <c r="QIZ6" s="366"/>
      <c r="QJA6" s="366"/>
      <c r="QJB6" s="366"/>
      <c r="QJC6" s="366"/>
      <c r="QJD6" s="366"/>
      <c r="QJE6" s="366"/>
      <c r="QJF6" s="366"/>
      <c r="QJG6" s="366"/>
      <c r="QJH6" s="366"/>
      <c r="QJI6" s="366"/>
      <c r="QJJ6" s="366"/>
      <c r="QJK6" s="366"/>
      <c r="QJL6" s="366"/>
      <c r="QJM6" s="366"/>
      <c r="QJN6" s="366"/>
      <c r="QJO6" s="366"/>
      <c r="QJP6" s="366"/>
      <c r="QJQ6" s="366"/>
      <c r="QJR6" s="366"/>
      <c r="QJS6" s="366"/>
      <c r="QJT6" s="366"/>
      <c r="QJU6" s="366"/>
      <c r="QJV6" s="366"/>
      <c r="QJW6" s="366"/>
      <c r="QJX6" s="366"/>
      <c r="QJY6" s="366"/>
      <c r="QJZ6" s="366"/>
      <c r="QKA6" s="366"/>
      <c r="QKB6" s="366"/>
      <c r="QKC6" s="366"/>
      <c r="QKD6" s="366"/>
      <c r="QKE6" s="366"/>
      <c r="QKF6" s="366"/>
      <c r="QKG6" s="366"/>
      <c r="QKH6" s="366"/>
      <c r="QKI6" s="366"/>
      <c r="QKJ6" s="366"/>
      <c r="QKK6" s="366"/>
      <c r="QKL6" s="366"/>
      <c r="QKM6" s="366"/>
      <c r="QKN6" s="366"/>
      <c r="QKO6" s="366"/>
      <c r="QKP6" s="366"/>
      <c r="QKQ6" s="366"/>
      <c r="QKR6" s="366"/>
      <c r="QKS6" s="366"/>
      <c r="QKT6" s="366"/>
      <c r="QKU6" s="366"/>
      <c r="QKV6" s="366"/>
      <c r="QKW6" s="366"/>
      <c r="QKX6" s="366"/>
      <c r="QKY6" s="366"/>
      <c r="QKZ6" s="366"/>
      <c r="QLA6" s="366"/>
      <c r="QLB6" s="366"/>
      <c r="QLC6" s="366"/>
      <c r="QLD6" s="366"/>
      <c r="QLE6" s="366"/>
      <c r="QLF6" s="366"/>
      <c r="QLG6" s="366"/>
      <c r="QLH6" s="366"/>
      <c r="QLI6" s="366"/>
      <c r="QLJ6" s="366"/>
      <c r="QLK6" s="366"/>
      <c r="QLL6" s="366"/>
      <c r="QLM6" s="366"/>
      <c r="QLN6" s="366"/>
      <c r="QLO6" s="366"/>
      <c r="QLP6" s="366"/>
      <c r="QLQ6" s="366"/>
      <c r="QLR6" s="366"/>
      <c r="QLS6" s="366"/>
      <c r="QLT6" s="366"/>
      <c r="QLU6" s="366"/>
      <c r="QLV6" s="366"/>
      <c r="QLW6" s="366"/>
      <c r="QLX6" s="366"/>
      <c r="QLY6" s="366"/>
      <c r="QLZ6" s="366"/>
      <c r="QMA6" s="366"/>
      <c r="QMB6" s="366"/>
      <c r="QMC6" s="366"/>
      <c r="QMD6" s="366"/>
      <c r="QME6" s="366"/>
      <c r="QMF6" s="366"/>
      <c r="QMG6" s="366"/>
      <c r="QMH6" s="366"/>
      <c r="QMI6" s="366"/>
      <c r="QMJ6" s="366"/>
      <c r="QMK6" s="366"/>
      <c r="QML6" s="366"/>
      <c r="QMM6" s="366"/>
      <c r="QMN6" s="366"/>
      <c r="QMO6" s="366"/>
      <c r="QMP6" s="366"/>
      <c r="QMQ6" s="366"/>
      <c r="QMR6" s="366"/>
      <c r="QMS6" s="366"/>
      <c r="QMT6" s="366"/>
      <c r="QMU6" s="366"/>
      <c r="QMV6" s="366"/>
      <c r="QMW6" s="366"/>
      <c r="QMX6" s="366"/>
      <c r="QMY6" s="366"/>
      <c r="QMZ6" s="366"/>
      <c r="QNA6" s="366"/>
      <c r="QNB6" s="366"/>
      <c r="QNC6" s="366"/>
      <c r="QND6" s="366"/>
      <c r="QNE6" s="366"/>
      <c r="QNF6" s="366"/>
      <c r="QNG6" s="366"/>
      <c r="QNH6" s="366"/>
      <c r="QNI6" s="366"/>
      <c r="QNJ6" s="366"/>
      <c r="QNK6" s="366"/>
      <c r="QNL6" s="366"/>
      <c r="QNM6" s="366"/>
      <c r="QNN6" s="366"/>
      <c r="QNO6" s="366"/>
      <c r="QNP6" s="366"/>
      <c r="QNQ6" s="366"/>
      <c r="QNR6" s="366"/>
      <c r="QNS6" s="366"/>
      <c r="QNT6" s="366"/>
      <c r="QNU6" s="366"/>
      <c r="QNV6" s="366"/>
      <c r="QNW6" s="366"/>
      <c r="QNX6" s="366"/>
      <c r="QNY6" s="366"/>
      <c r="QNZ6" s="366"/>
      <c r="QOA6" s="366"/>
      <c r="QOB6" s="366"/>
      <c r="QOC6" s="366"/>
      <c r="QOD6" s="366"/>
      <c r="QOE6" s="366"/>
      <c r="QOF6" s="366"/>
      <c r="QOG6" s="366"/>
      <c r="QOH6" s="366"/>
      <c r="QOI6" s="366"/>
      <c r="QOJ6" s="366"/>
      <c r="QOK6" s="366"/>
      <c r="QOL6" s="366"/>
      <c r="QOM6" s="366"/>
      <c r="QON6" s="366"/>
      <c r="QOO6" s="366"/>
      <c r="QOP6" s="366"/>
      <c r="QOQ6" s="366"/>
      <c r="QOR6" s="366"/>
      <c r="QOS6" s="366"/>
      <c r="QOT6" s="366"/>
      <c r="QOU6" s="366"/>
      <c r="QOV6" s="366"/>
      <c r="QOW6" s="366"/>
      <c r="QOX6" s="366"/>
      <c r="QOY6" s="366"/>
      <c r="QOZ6" s="366"/>
      <c r="QPA6" s="366"/>
      <c r="QPB6" s="366"/>
      <c r="QPC6" s="366"/>
      <c r="QPD6" s="366"/>
      <c r="QPE6" s="366"/>
      <c r="QPF6" s="366"/>
      <c r="QPG6" s="366"/>
      <c r="QPH6" s="366"/>
      <c r="QPI6" s="366"/>
      <c r="QPJ6" s="366"/>
      <c r="QPK6" s="366"/>
      <c r="QPL6" s="366"/>
      <c r="QPM6" s="366"/>
      <c r="QPN6" s="366"/>
      <c r="QPO6" s="366"/>
      <c r="QPP6" s="366"/>
      <c r="QPQ6" s="366"/>
      <c r="QPR6" s="366"/>
      <c r="QPS6" s="366"/>
      <c r="QPT6" s="366"/>
      <c r="QPU6" s="366"/>
      <c r="QPV6" s="366"/>
      <c r="QPW6" s="366"/>
      <c r="QPX6" s="366"/>
      <c r="QPY6" s="366"/>
      <c r="QPZ6" s="366"/>
      <c r="QQA6" s="366"/>
      <c r="QQB6" s="366"/>
      <c r="QQC6" s="366"/>
      <c r="QQD6" s="366"/>
      <c r="QQE6" s="366"/>
      <c r="QQF6" s="366"/>
      <c r="QQG6" s="366"/>
      <c r="QQH6" s="366"/>
      <c r="QQI6" s="366"/>
      <c r="QQJ6" s="366"/>
      <c r="QQK6" s="366"/>
      <c r="QQL6" s="366"/>
      <c r="QQM6" s="366"/>
      <c r="QQN6" s="366"/>
      <c r="QQO6" s="366"/>
      <c r="QQP6" s="366"/>
      <c r="QQQ6" s="366"/>
      <c r="QQR6" s="366"/>
      <c r="QQS6" s="366"/>
      <c r="QQT6" s="366"/>
      <c r="QQU6" s="366"/>
      <c r="QQV6" s="366"/>
      <c r="QQW6" s="366"/>
      <c r="QQX6" s="366"/>
      <c r="QQY6" s="366"/>
      <c r="QQZ6" s="366"/>
      <c r="QRA6" s="366"/>
      <c r="QRB6" s="366"/>
      <c r="QRC6" s="366"/>
      <c r="QRD6" s="366"/>
      <c r="QRE6" s="366"/>
      <c r="QRF6" s="366"/>
      <c r="QRG6" s="366"/>
      <c r="QRH6" s="366"/>
      <c r="QRI6" s="366"/>
      <c r="QRJ6" s="366"/>
      <c r="QRK6" s="366"/>
      <c r="QRL6" s="366"/>
      <c r="QRM6" s="366"/>
      <c r="QRN6" s="366"/>
      <c r="QRO6" s="366"/>
      <c r="QRP6" s="366"/>
      <c r="QRQ6" s="366"/>
      <c r="QRR6" s="366"/>
      <c r="QRS6" s="366"/>
      <c r="QRT6" s="366"/>
      <c r="QRU6" s="366"/>
      <c r="QRV6" s="366"/>
      <c r="QRW6" s="366"/>
      <c r="QRX6" s="366"/>
      <c r="QRY6" s="366"/>
      <c r="QRZ6" s="366"/>
      <c r="QSA6" s="366"/>
      <c r="QSB6" s="366"/>
      <c r="QSC6" s="366"/>
      <c r="QSD6" s="366"/>
      <c r="QSE6" s="366"/>
      <c r="QSF6" s="366"/>
      <c r="QSG6" s="366"/>
      <c r="QSH6" s="366"/>
      <c r="QSI6" s="366"/>
      <c r="QSJ6" s="366"/>
      <c r="QSK6" s="366"/>
      <c r="QSL6" s="366"/>
      <c r="QSM6" s="366"/>
      <c r="QSN6" s="366"/>
      <c r="QSO6" s="366"/>
      <c r="QSP6" s="366"/>
      <c r="QSQ6" s="366"/>
      <c r="QSR6" s="366"/>
      <c r="QSS6" s="366"/>
      <c r="QST6" s="366"/>
      <c r="QSU6" s="366"/>
      <c r="QSV6" s="366"/>
      <c r="QSW6" s="366"/>
      <c r="QSX6" s="366"/>
      <c r="QSY6" s="366"/>
      <c r="QSZ6" s="366"/>
      <c r="QTA6" s="366"/>
      <c r="QTB6" s="366"/>
      <c r="QTC6" s="366"/>
      <c r="QTD6" s="366"/>
      <c r="QTE6" s="366"/>
      <c r="QTF6" s="366"/>
      <c r="QTG6" s="366"/>
      <c r="QTH6" s="366"/>
      <c r="QTI6" s="366"/>
      <c r="QTJ6" s="366"/>
      <c r="QTK6" s="366"/>
      <c r="QTL6" s="366"/>
      <c r="QTM6" s="366"/>
      <c r="QTN6" s="366"/>
      <c r="QTO6" s="366"/>
      <c r="QTP6" s="366"/>
      <c r="QTQ6" s="366"/>
      <c r="QTR6" s="366"/>
      <c r="QTS6" s="366"/>
      <c r="QTT6" s="366"/>
      <c r="QTU6" s="366"/>
      <c r="QTV6" s="366"/>
      <c r="QTW6" s="366"/>
      <c r="QTX6" s="366"/>
      <c r="QTY6" s="366"/>
      <c r="QTZ6" s="366"/>
      <c r="QUA6" s="366"/>
      <c r="QUB6" s="366"/>
      <c r="QUC6" s="366"/>
      <c r="QUD6" s="366"/>
      <c r="QUE6" s="366"/>
      <c r="QUF6" s="366"/>
      <c r="QUG6" s="366"/>
      <c r="QUH6" s="366"/>
      <c r="QUI6" s="366"/>
      <c r="QUJ6" s="366"/>
      <c r="QUK6" s="366"/>
      <c r="QUL6" s="366"/>
      <c r="QUM6" s="366"/>
      <c r="QUN6" s="366"/>
      <c r="QUO6" s="366"/>
      <c r="QUP6" s="366"/>
      <c r="QUQ6" s="366"/>
      <c r="QUR6" s="366"/>
      <c r="QUS6" s="366"/>
      <c r="QUT6" s="366"/>
      <c r="QUU6" s="366"/>
      <c r="QUV6" s="366"/>
      <c r="QUW6" s="366"/>
      <c r="QUX6" s="366"/>
      <c r="QUY6" s="366"/>
      <c r="QUZ6" s="366"/>
      <c r="QVA6" s="366"/>
      <c r="QVB6" s="366"/>
      <c r="QVC6" s="366"/>
      <c r="QVD6" s="366"/>
      <c r="QVE6" s="366"/>
      <c r="QVF6" s="366"/>
      <c r="QVG6" s="366"/>
      <c r="QVH6" s="366"/>
      <c r="QVI6" s="366"/>
      <c r="QVJ6" s="366"/>
      <c r="QVK6" s="366"/>
      <c r="QVL6" s="366"/>
      <c r="QVM6" s="366"/>
      <c r="QVN6" s="366"/>
      <c r="QVO6" s="366"/>
      <c r="QVP6" s="366"/>
      <c r="QVQ6" s="366"/>
      <c r="QVR6" s="366"/>
      <c r="QVS6" s="366"/>
      <c r="QVT6" s="366"/>
      <c r="QVU6" s="366"/>
      <c r="QVV6" s="366"/>
      <c r="QVW6" s="366"/>
      <c r="QVX6" s="366"/>
      <c r="QVY6" s="366"/>
      <c r="QVZ6" s="366"/>
      <c r="QWA6" s="366"/>
      <c r="QWB6" s="366"/>
      <c r="QWC6" s="366"/>
      <c r="QWD6" s="366"/>
      <c r="QWE6" s="366"/>
      <c r="QWF6" s="366"/>
      <c r="QWG6" s="366"/>
      <c r="QWH6" s="366"/>
      <c r="QWI6" s="366"/>
      <c r="QWJ6" s="366"/>
      <c r="QWK6" s="366"/>
      <c r="QWL6" s="366"/>
      <c r="QWM6" s="366"/>
      <c r="QWN6" s="366"/>
      <c r="QWO6" s="366"/>
      <c r="QWP6" s="366"/>
      <c r="QWQ6" s="366"/>
      <c r="QWR6" s="366"/>
      <c r="QWS6" s="366"/>
      <c r="QWT6" s="366"/>
      <c r="QWU6" s="366"/>
      <c r="QWV6" s="366"/>
      <c r="QWW6" s="366"/>
      <c r="QWX6" s="366"/>
      <c r="QWY6" s="366"/>
      <c r="QWZ6" s="366"/>
      <c r="QXA6" s="366"/>
      <c r="QXB6" s="366"/>
      <c r="QXC6" s="366"/>
      <c r="QXD6" s="366"/>
      <c r="QXE6" s="366"/>
      <c r="QXF6" s="366"/>
      <c r="QXG6" s="366"/>
      <c r="QXH6" s="366"/>
      <c r="QXI6" s="366"/>
      <c r="QXJ6" s="366"/>
      <c r="QXK6" s="366"/>
      <c r="QXL6" s="366"/>
      <c r="QXM6" s="366"/>
      <c r="QXN6" s="366"/>
      <c r="QXO6" s="366"/>
      <c r="QXP6" s="366"/>
      <c r="QXQ6" s="366"/>
      <c r="QXR6" s="366"/>
      <c r="QXS6" s="366"/>
      <c r="QXT6" s="366"/>
      <c r="QXU6" s="366"/>
      <c r="QXV6" s="366"/>
      <c r="QXW6" s="366"/>
      <c r="QXX6" s="366"/>
      <c r="QXY6" s="366"/>
      <c r="QXZ6" s="366"/>
      <c r="QYA6" s="366"/>
      <c r="QYB6" s="366"/>
      <c r="QYC6" s="366"/>
      <c r="QYD6" s="366"/>
      <c r="QYE6" s="366"/>
      <c r="QYF6" s="366"/>
      <c r="QYG6" s="366"/>
      <c r="QYH6" s="366"/>
      <c r="QYI6" s="366"/>
      <c r="QYJ6" s="366"/>
      <c r="QYK6" s="366"/>
      <c r="QYL6" s="366"/>
      <c r="QYM6" s="366"/>
      <c r="QYN6" s="366"/>
      <c r="QYO6" s="366"/>
      <c r="QYP6" s="366"/>
      <c r="QYQ6" s="366"/>
      <c r="QYR6" s="366"/>
      <c r="QYS6" s="366"/>
      <c r="QYT6" s="366"/>
      <c r="QYU6" s="366"/>
      <c r="QYV6" s="366"/>
      <c r="QYW6" s="366"/>
      <c r="QYX6" s="366"/>
      <c r="QYY6" s="366"/>
      <c r="QYZ6" s="366"/>
      <c r="QZA6" s="366"/>
      <c r="QZB6" s="366"/>
      <c r="QZC6" s="366"/>
      <c r="QZD6" s="366"/>
      <c r="QZE6" s="366"/>
      <c r="QZF6" s="366"/>
      <c r="QZG6" s="366"/>
      <c r="QZH6" s="366"/>
      <c r="QZI6" s="366"/>
      <c r="QZJ6" s="366"/>
      <c r="QZK6" s="366"/>
      <c r="QZL6" s="366"/>
      <c r="QZM6" s="366"/>
      <c r="QZN6" s="366"/>
      <c r="QZO6" s="366"/>
      <c r="QZP6" s="366"/>
      <c r="QZQ6" s="366"/>
      <c r="QZR6" s="366"/>
      <c r="QZS6" s="366"/>
      <c r="QZT6" s="366"/>
      <c r="QZU6" s="366"/>
      <c r="QZV6" s="366"/>
      <c r="QZW6" s="366"/>
      <c r="QZX6" s="366"/>
      <c r="QZY6" s="366"/>
      <c r="QZZ6" s="366"/>
      <c r="RAA6" s="366"/>
      <c r="RAB6" s="366"/>
      <c r="RAC6" s="366"/>
      <c r="RAD6" s="366"/>
      <c r="RAE6" s="366"/>
      <c r="RAF6" s="366"/>
      <c r="RAG6" s="366"/>
      <c r="RAH6" s="366"/>
      <c r="RAI6" s="366"/>
      <c r="RAJ6" s="366"/>
      <c r="RAK6" s="366"/>
      <c r="RAL6" s="366"/>
      <c r="RAM6" s="366"/>
      <c r="RAN6" s="366"/>
      <c r="RAO6" s="366"/>
      <c r="RAP6" s="366"/>
      <c r="RAQ6" s="366"/>
      <c r="RAR6" s="366"/>
      <c r="RAS6" s="366"/>
      <c r="RAT6" s="366"/>
      <c r="RAU6" s="366"/>
      <c r="RAV6" s="366"/>
      <c r="RAW6" s="366"/>
      <c r="RAX6" s="366"/>
      <c r="RAY6" s="366"/>
      <c r="RAZ6" s="366"/>
      <c r="RBA6" s="366"/>
      <c r="RBB6" s="366"/>
      <c r="RBC6" s="366"/>
      <c r="RBD6" s="366"/>
      <c r="RBE6" s="366"/>
      <c r="RBF6" s="366"/>
      <c r="RBG6" s="366"/>
      <c r="RBH6" s="366"/>
      <c r="RBI6" s="366"/>
      <c r="RBJ6" s="366"/>
      <c r="RBK6" s="366"/>
      <c r="RBL6" s="366"/>
      <c r="RBM6" s="366"/>
      <c r="RBN6" s="366"/>
      <c r="RBO6" s="366"/>
      <c r="RBP6" s="366"/>
      <c r="RBQ6" s="366"/>
      <c r="RBR6" s="366"/>
      <c r="RBS6" s="366"/>
      <c r="RBT6" s="366"/>
      <c r="RBU6" s="366"/>
      <c r="RBV6" s="366"/>
      <c r="RBW6" s="366"/>
      <c r="RBX6" s="366"/>
      <c r="RBY6" s="366"/>
      <c r="RBZ6" s="366"/>
      <c r="RCA6" s="366"/>
      <c r="RCB6" s="366"/>
      <c r="RCC6" s="366"/>
      <c r="RCD6" s="366"/>
      <c r="RCE6" s="366"/>
      <c r="RCF6" s="366"/>
      <c r="RCG6" s="366"/>
      <c r="RCH6" s="366"/>
      <c r="RCI6" s="366"/>
      <c r="RCJ6" s="366"/>
      <c r="RCK6" s="366"/>
      <c r="RCL6" s="366"/>
      <c r="RCM6" s="366"/>
      <c r="RCN6" s="366"/>
      <c r="RCO6" s="366"/>
      <c r="RCP6" s="366"/>
      <c r="RCQ6" s="366"/>
      <c r="RCR6" s="366"/>
      <c r="RCS6" s="366"/>
      <c r="RCT6" s="366"/>
      <c r="RCU6" s="366"/>
      <c r="RCV6" s="366"/>
      <c r="RCW6" s="366"/>
      <c r="RCX6" s="366"/>
      <c r="RCY6" s="366"/>
      <c r="RCZ6" s="366"/>
      <c r="RDA6" s="366"/>
      <c r="RDB6" s="366"/>
      <c r="RDC6" s="366"/>
      <c r="RDD6" s="366"/>
      <c r="RDE6" s="366"/>
      <c r="RDF6" s="366"/>
      <c r="RDG6" s="366"/>
      <c r="RDH6" s="366"/>
      <c r="RDI6" s="366"/>
      <c r="RDJ6" s="366"/>
      <c r="RDK6" s="366"/>
      <c r="RDL6" s="366"/>
      <c r="RDM6" s="366"/>
      <c r="RDN6" s="366"/>
      <c r="RDO6" s="366"/>
      <c r="RDP6" s="366"/>
      <c r="RDQ6" s="366"/>
      <c r="RDR6" s="366"/>
      <c r="RDS6" s="366"/>
      <c r="RDT6" s="366"/>
      <c r="RDU6" s="366"/>
      <c r="RDV6" s="366"/>
      <c r="RDW6" s="366"/>
      <c r="RDX6" s="366"/>
      <c r="RDY6" s="366"/>
      <c r="RDZ6" s="366"/>
      <c r="REA6" s="366"/>
      <c r="REB6" s="366"/>
      <c r="REC6" s="366"/>
      <c r="RED6" s="366"/>
      <c r="REE6" s="366"/>
      <c r="REF6" s="366"/>
      <c r="REG6" s="366"/>
      <c r="REH6" s="366"/>
      <c r="REI6" s="366"/>
      <c r="REJ6" s="366"/>
      <c r="REK6" s="366"/>
      <c r="REL6" s="366"/>
      <c r="REM6" s="366"/>
      <c r="REN6" s="366"/>
      <c r="REO6" s="366"/>
      <c r="REP6" s="366"/>
      <c r="REQ6" s="366"/>
      <c r="RER6" s="366"/>
      <c r="RES6" s="366"/>
      <c r="RET6" s="366"/>
      <c r="REU6" s="366"/>
      <c r="REV6" s="366"/>
      <c r="REW6" s="366"/>
      <c r="REX6" s="366"/>
      <c r="REY6" s="366"/>
      <c r="REZ6" s="366"/>
      <c r="RFA6" s="366"/>
      <c r="RFB6" s="366"/>
      <c r="RFC6" s="366"/>
      <c r="RFD6" s="366"/>
      <c r="RFE6" s="366"/>
      <c r="RFF6" s="366"/>
      <c r="RFG6" s="366"/>
      <c r="RFH6" s="366"/>
      <c r="RFI6" s="366"/>
      <c r="RFJ6" s="366"/>
      <c r="RFK6" s="366"/>
      <c r="RFL6" s="366"/>
      <c r="RFM6" s="366"/>
      <c r="RFN6" s="366"/>
      <c r="RFO6" s="366"/>
      <c r="RFP6" s="366"/>
      <c r="RFQ6" s="366"/>
      <c r="RFR6" s="366"/>
      <c r="RFS6" s="366"/>
      <c r="RFT6" s="366"/>
      <c r="RFU6" s="366"/>
      <c r="RFV6" s="366"/>
      <c r="RFW6" s="366"/>
      <c r="RFX6" s="366"/>
      <c r="RFY6" s="366"/>
      <c r="RFZ6" s="366"/>
      <c r="RGA6" s="366"/>
      <c r="RGB6" s="366"/>
      <c r="RGC6" s="366"/>
      <c r="RGD6" s="366"/>
      <c r="RGE6" s="366"/>
      <c r="RGF6" s="366"/>
      <c r="RGG6" s="366"/>
      <c r="RGH6" s="366"/>
      <c r="RGI6" s="366"/>
      <c r="RGJ6" s="366"/>
      <c r="RGK6" s="366"/>
      <c r="RGL6" s="366"/>
      <c r="RGM6" s="366"/>
      <c r="RGN6" s="366"/>
      <c r="RGO6" s="366"/>
      <c r="RGP6" s="366"/>
      <c r="RGQ6" s="366"/>
      <c r="RGR6" s="366"/>
      <c r="RGS6" s="366"/>
      <c r="RGT6" s="366"/>
      <c r="RGU6" s="366"/>
      <c r="RGV6" s="366"/>
      <c r="RGW6" s="366"/>
      <c r="RGX6" s="366"/>
      <c r="RGY6" s="366"/>
      <c r="RGZ6" s="366"/>
      <c r="RHA6" s="366"/>
      <c r="RHB6" s="366"/>
      <c r="RHC6" s="366"/>
      <c r="RHD6" s="366"/>
      <c r="RHE6" s="366"/>
      <c r="RHF6" s="366"/>
      <c r="RHG6" s="366"/>
      <c r="RHH6" s="366"/>
      <c r="RHI6" s="366"/>
      <c r="RHJ6" s="366"/>
      <c r="RHK6" s="366"/>
      <c r="RHL6" s="366"/>
      <c r="RHM6" s="366"/>
      <c r="RHN6" s="366"/>
      <c r="RHO6" s="366"/>
      <c r="RHP6" s="366"/>
      <c r="RHQ6" s="366"/>
      <c r="RHR6" s="366"/>
      <c r="RHS6" s="366"/>
      <c r="RHT6" s="366"/>
      <c r="RHU6" s="366"/>
      <c r="RHV6" s="366"/>
      <c r="RHW6" s="366"/>
      <c r="RHX6" s="366"/>
      <c r="RHY6" s="366"/>
      <c r="RHZ6" s="366"/>
      <c r="RIA6" s="366"/>
      <c r="RIB6" s="366"/>
      <c r="RIC6" s="366"/>
      <c r="RID6" s="366"/>
      <c r="RIE6" s="366"/>
      <c r="RIF6" s="366"/>
      <c r="RIG6" s="366"/>
      <c r="RIH6" s="366"/>
      <c r="RII6" s="366"/>
      <c r="RIJ6" s="366"/>
      <c r="RIK6" s="366"/>
      <c r="RIL6" s="366"/>
      <c r="RIM6" s="366"/>
      <c r="RIN6" s="366"/>
      <c r="RIO6" s="366"/>
      <c r="RIP6" s="366"/>
      <c r="RIQ6" s="366"/>
      <c r="RIR6" s="366"/>
      <c r="RIS6" s="366"/>
      <c r="RIT6" s="366"/>
      <c r="RIU6" s="366"/>
      <c r="RIV6" s="366"/>
      <c r="RIW6" s="366"/>
      <c r="RIX6" s="366"/>
      <c r="RIY6" s="366"/>
      <c r="RIZ6" s="366"/>
      <c r="RJA6" s="366"/>
      <c r="RJB6" s="366"/>
      <c r="RJC6" s="366"/>
      <c r="RJD6" s="366"/>
      <c r="RJE6" s="366"/>
      <c r="RJF6" s="366"/>
      <c r="RJG6" s="366"/>
      <c r="RJH6" s="366"/>
      <c r="RJI6" s="366"/>
      <c r="RJJ6" s="366"/>
      <c r="RJK6" s="366"/>
      <c r="RJL6" s="366"/>
      <c r="RJM6" s="366"/>
      <c r="RJN6" s="366"/>
      <c r="RJO6" s="366"/>
      <c r="RJP6" s="366"/>
      <c r="RJQ6" s="366"/>
      <c r="RJR6" s="366"/>
      <c r="RJS6" s="366"/>
      <c r="RJT6" s="366"/>
      <c r="RJU6" s="366"/>
      <c r="RJV6" s="366"/>
      <c r="RJW6" s="366"/>
      <c r="RJX6" s="366"/>
      <c r="RJY6" s="366"/>
      <c r="RJZ6" s="366"/>
      <c r="RKA6" s="366"/>
      <c r="RKB6" s="366"/>
      <c r="RKC6" s="366"/>
      <c r="RKD6" s="366"/>
      <c r="RKE6" s="366"/>
      <c r="RKF6" s="366"/>
      <c r="RKG6" s="366"/>
      <c r="RKH6" s="366"/>
      <c r="RKI6" s="366"/>
      <c r="RKJ6" s="366"/>
      <c r="RKK6" s="366"/>
      <c r="RKL6" s="366"/>
      <c r="RKM6" s="366"/>
      <c r="RKN6" s="366"/>
      <c r="RKO6" s="366"/>
      <c r="RKP6" s="366"/>
      <c r="RKQ6" s="366"/>
      <c r="RKR6" s="366"/>
      <c r="RKS6" s="366"/>
      <c r="RKT6" s="366"/>
      <c r="RKU6" s="366"/>
      <c r="RKV6" s="366"/>
      <c r="RKW6" s="366"/>
      <c r="RKX6" s="366"/>
      <c r="RKY6" s="366"/>
      <c r="RKZ6" s="366"/>
      <c r="RLA6" s="366"/>
      <c r="RLB6" s="366"/>
      <c r="RLC6" s="366"/>
      <c r="RLD6" s="366"/>
      <c r="RLE6" s="366"/>
      <c r="RLF6" s="366"/>
      <c r="RLG6" s="366"/>
      <c r="RLH6" s="366"/>
      <c r="RLI6" s="366"/>
      <c r="RLJ6" s="366"/>
      <c r="RLK6" s="366"/>
      <c r="RLL6" s="366"/>
      <c r="RLM6" s="366"/>
      <c r="RLN6" s="366"/>
      <c r="RLO6" s="366"/>
      <c r="RLP6" s="366"/>
      <c r="RLQ6" s="366"/>
      <c r="RLR6" s="366"/>
      <c r="RLS6" s="366"/>
      <c r="RLT6" s="366"/>
      <c r="RLU6" s="366"/>
      <c r="RLV6" s="366"/>
      <c r="RLW6" s="366"/>
      <c r="RLX6" s="366"/>
      <c r="RLY6" s="366"/>
      <c r="RLZ6" s="366"/>
      <c r="RMA6" s="366"/>
      <c r="RMB6" s="366"/>
      <c r="RMC6" s="366"/>
      <c r="RMD6" s="366"/>
      <c r="RME6" s="366"/>
      <c r="RMF6" s="366"/>
      <c r="RMG6" s="366"/>
      <c r="RMH6" s="366"/>
      <c r="RMI6" s="366"/>
      <c r="RMJ6" s="366"/>
      <c r="RMK6" s="366"/>
      <c r="RML6" s="366"/>
      <c r="RMM6" s="366"/>
      <c r="RMN6" s="366"/>
      <c r="RMO6" s="366"/>
      <c r="RMP6" s="366"/>
      <c r="RMQ6" s="366"/>
      <c r="RMR6" s="366"/>
      <c r="RMS6" s="366"/>
      <c r="RMT6" s="366"/>
      <c r="RMU6" s="366"/>
      <c r="RMV6" s="366"/>
      <c r="RMW6" s="366"/>
      <c r="RMX6" s="366"/>
      <c r="RMY6" s="366"/>
      <c r="RMZ6" s="366"/>
      <c r="RNA6" s="366"/>
      <c r="RNB6" s="366"/>
      <c r="RNC6" s="366"/>
      <c r="RND6" s="366"/>
      <c r="RNE6" s="366"/>
      <c r="RNF6" s="366"/>
      <c r="RNG6" s="366"/>
      <c r="RNH6" s="366"/>
      <c r="RNI6" s="366"/>
      <c r="RNJ6" s="366"/>
      <c r="RNK6" s="366"/>
      <c r="RNL6" s="366"/>
      <c r="RNM6" s="366"/>
      <c r="RNN6" s="366"/>
      <c r="RNO6" s="366"/>
      <c r="RNP6" s="366"/>
      <c r="RNQ6" s="366"/>
      <c r="RNR6" s="366"/>
      <c r="RNS6" s="366"/>
      <c r="RNT6" s="366"/>
      <c r="RNU6" s="366"/>
      <c r="RNV6" s="366"/>
      <c r="RNW6" s="366"/>
      <c r="RNX6" s="366"/>
      <c r="RNY6" s="366"/>
      <c r="RNZ6" s="366"/>
      <c r="ROA6" s="366"/>
      <c r="ROB6" s="366"/>
      <c r="ROC6" s="366"/>
      <c r="ROD6" s="366"/>
      <c r="ROE6" s="366"/>
      <c r="ROF6" s="366"/>
      <c r="ROG6" s="366"/>
      <c r="ROH6" s="366"/>
      <c r="ROI6" s="366"/>
      <c r="ROJ6" s="366"/>
      <c r="ROK6" s="366"/>
      <c r="ROL6" s="366"/>
      <c r="ROM6" s="366"/>
      <c r="RON6" s="366"/>
      <c r="ROO6" s="366"/>
      <c r="ROP6" s="366"/>
      <c r="ROQ6" s="366"/>
      <c r="ROR6" s="366"/>
      <c r="ROS6" s="366"/>
      <c r="ROT6" s="366"/>
      <c r="ROU6" s="366"/>
      <c r="ROV6" s="366"/>
      <c r="ROW6" s="366"/>
      <c r="ROX6" s="366"/>
      <c r="ROY6" s="366"/>
      <c r="ROZ6" s="366"/>
      <c r="RPA6" s="366"/>
      <c r="RPB6" s="366"/>
      <c r="RPC6" s="366"/>
      <c r="RPD6" s="366"/>
      <c r="RPE6" s="366"/>
      <c r="RPF6" s="366"/>
      <c r="RPG6" s="366"/>
      <c r="RPH6" s="366"/>
      <c r="RPI6" s="366"/>
      <c r="RPJ6" s="366"/>
      <c r="RPK6" s="366"/>
      <c r="RPL6" s="366"/>
      <c r="RPM6" s="366"/>
      <c r="RPN6" s="366"/>
      <c r="RPO6" s="366"/>
      <c r="RPP6" s="366"/>
      <c r="RPQ6" s="366"/>
      <c r="RPR6" s="366"/>
      <c r="RPS6" s="366"/>
      <c r="RPT6" s="366"/>
      <c r="RPU6" s="366"/>
      <c r="RPV6" s="366"/>
      <c r="RPW6" s="366"/>
      <c r="RPX6" s="366"/>
      <c r="RPY6" s="366"/>
      <c r="RPZ6" s="366"/>
      <c r="RQA6" s="366"/>
      <c r="RQB6" s="366"/>
      <c r="RQC6" s="366"/>
      <c r="RQD6" s="366"/>
      <c r="RQE6" s="366"/>
      <c r="RQF6" s="366"/>
      <c r="RQG6" s="366"/>
      <c r="RQH6" s="366"/>
      <c r="RQI6" s="366"/>
      <c r="RQJ6" s="366"/>
      <c r="RQK6" s="366"/>
      <c r="RQL6" s="366"/>
      <c r="RQM6" s="366"/>
      <c r="RQN6" s="366"/>
      <c r="RQO6" s="366"/>
      <c r="RQP6" s="366"/>
      <c r="RQQ6" s="366"/>
      <c r="RQR6" s="366"/>
      <c r="RQS6" s="366"/>
      <c r="RQT6" s="366"/>
      <c r="RQU6" s="366"/>
      <c r="RQV6" s="366"/>
      <c r="RQW6" s="366"/>
      <c r="RQX6" s="366"/>
      <c r="RQY6" s="366"/>
      <c r="RQZ6" s="366"/>
      <c r="RRA6" s="366"/>
      <c r="RRB6" s="366"/>
      <c r="RRC6" s="366"/>
      <c r="RRD6" s="366"/>
      <c r="RRE6" s="366"/>
      <c r="RRF6" s="366"/>
      <c r="RRG6" s="366"/>
      <c r="RRH6" s="366"/>
      <c r="RRI6" s="366"/>
      <c r="RRJ6" s="366"/>
      <c r="RRK6" s="366"/>
      <c r="RRL6" s="366"/>
      <c r="RRM6" s="366"/>
      <c r="RRN6" s="366"/>
      <c r="RRO6" s="366"/>
      <c r="RRP6" s="366"/>
      <c r="RRQ6" s="366"/>
      <c r="RRR6" s="366"/>
      <c r="RRS6" s="366"/>
      <c r="RRT6" s="366"/>
      <c r="RRU6" s="366"/>
      <c r="RRV6" s="366"/>
      <c r="RRW6" s="366"/>
      <c r="RRX6" s="366"/>
      <c r="RRY6" s="366"/>
      <c r="RRZ6" s="366"/>
      <c r="RSA6" s="366"/>
      <c r="RSB6" s="366"/>
      <c r="RSC6" s="366"/>
      <c r="RSD6" s="366"/>
      <c r="RSE6" s="366"/>
      <c r="RSF6" s="366"/>
      <c r="RSG6" s="366"/>
      <c r="RSH6" s="366"/>
      <c r="RSI6" s="366"/>
      <c r="RSJ6" s="366"/>
      <c r="RSK6" s="366"/>
      <c r="RSL6" s="366"/>
      <c r="RSM6" s="366"/>
      <c r="RSN6" s="366"/>
      <c r="RSO6" s="366"/>
      <c r="RSP6" s="366"/>
      <c r="RSQ6" s="366"/>
      <c r="RSR6" s="366"/>
      <c r="RSS6" s="366"/>
      <c r="RST6" s="366"/>
      <c r="RSU6" s="366"/>
      <c r="RSV6" s="366"/>
      <c r="RSW6" s="366"/>
      <c r="RSX6" s="366"/>
      <c r="RSY6" s="366"/>
      <c r="RSZ6" s="366"/>
      <c r="RTA6" s="366"/>
      <c r="RTB6" s="366"/>
      <c r="RTC6" s="366"/>
      <c r="RTD6" s="366"/>
      <c r="RTE6" s="366"/>
      <c r="RTF6" s="366"/>
      <c r="RTG6" s="366"/>
      <c r="RTH6" s="366"/>
      <c r="RTI6" s="366"/>
      <c r="RTJ6" s="366"/>
      <c r="RTK6" s="366"/>
      <c r="RTL6" s="366"/>
      <c r="RTM6" s="366"/>
      <c r="RTN6" s="366"/>
      <c r="RTO6" s="366"/>
      <c r="RTP6" s="366"/>
      <c r="RTQ6" s="366"/>
      <c r="RTR6" s="366"/>
      <c r="RTS6" s="366"/>
      <c r="RTT6" s="366"/>
      <c r="RTU6" s="366"/>
      <c r="RTV6" s="366"/>
      <c r="RTW6" s="366"/>
      <c r="RTX6" s="366"/>
      <c r="RTY6" s="366"/>
      <c r="RTZ6" s="366"/>
      <c r="RUA6" s="366"/>
      <c r="RUB6" s="366"/>
      <c r="RUC6" s="366"/>
      <c r="RUD6" s="366"/>
      <c r="RUE6" s="366"/>
      <c r="RUF6" s="366"/>
      <c r="RUG6" s="366"/>
      <c r="RUH6" s="366"/>
      <c r="RUI6" s="366"/>
      <c r="RUJ6" s="366"/>
      <c r="RUK6" s="366"/>
      <c r="RUL6" s="366"/>
      <c r="RUM6" s="366"/>
      <c r="RUN6" s="366"/>
      <c r="RUO6" s="366"/>
      <c r="RUP6" s="366"/>
      <c r="RUQ6" s="366"/>
      <c r="RUR6" s="366"/>
      <c r="RUS6" s="366"/>
      <c r="RUT6" s="366"/>
      <c r="RUU6" s="366"/>
      <c r="RUV6" s="366"/>
      <c r="RUW6" s="366"/>
      <c r="RUX6" s="366"/>
      <c r="RUY6" s="366"/>
      <c r="RUZ6" s="366"/>
      <c r="RVA6" s="366"/>
      <c r="RVB6" s="366"/>
      <c r="RVC6" s="366"/>
      <c r="RVD6" s="366"/>
      <c r="RVE6" s="366"/>
      <c r="RVF6" s="366"/>
      <c r="RVG6" s="366"/>
      <c r="RVH6" s="366"/>
      <c r="RVI6" s="366"/>
      <c r="RVJ6" s="366"/>
      <c r="RVK6" s="366"/>
      <c r="RVL6" s="366"/>
      <c r="RVM6" s="366"/>
      <c r="RVN6" s="366"/>
      <c r="RVO6" s="366"/>
      <c r="RVP6" s="366"/>
      <c r="RVQ6" s="366"/>
      <c r="RVR6" s="366"/>
      <c r="RVS6" s="366"/>
      <c r="RVT6" s="366"/>
      <c r="RVU6" s="366"/>
      <c r="RVV6" s="366"/>
      <c r="RVW6" s="366"/>
      <c r="RVX6" s="366"/>
      <c r="RVY6" s="366"/>
      <c r="RVZ6" s="366"/>
      <c r="RWA6" s="366"/>
      <c r="RWB6" s="366"/>
      <c r="RWC6" s="366"/>
      <c r="RWD6" s="366"/>
      <c r="RWE6" s="366"/>
      <c r="RWF6" s="366"/>
      <c r="RWG6" s="366"/>
      <c r="RWH6" s="366"/>
      <c r="RWI6" s="366"/>
      <c r="RWJ6" s="366"/>
      <c r="RWK6" s="366"/>
      <c r="RWL6" s="366"/>
      <c r="RWM6" s="366"/>
      <c r="RWN6" s="366"/>
      <c r="RWO6" s="366"/>
      <c r="RWP6" s="366"/>
      <c r="RWQ6" s="366"/>
      <c r="RWR6" s="366"/>
      <c r="RWS6" s="366"/>
      <c r="RWT6" s="366"/>
      <c r="RWU6" s="366"/>
      <c r="RWV6" s="366"/>
      <c r="RWW6" s="366"/>
      <c r="RWX6" s="366"/>
      <c r="RWY6" s="366"/>
      <c r="RWZ6" s="366"/>
      <c r="RXA6" s="366"/>
      <c r="RXB6" s="366"/>
      <c r="RXC6" s="366"/>
      <c r="RXD6" s="366"/>
      <c r="RXE6" s="366"/>
      <c r="RXF6" s="366"/>
      <c r="RXG6" s="366"/>
      <c r="RXH6" s="366"/>
      <c r="RXI6" s="366"/>
      <c r="RXJ6" s="366"/>
      <c r="RXK6" s="366"/>
      <c r="RXL6" s="366"/>
      <c r="RXM6" s="366"/>
      <c r="RXN6" s="366"/>
      <c r="RXO6" s="366"/>
      <c r="RXP6" s="366"/>
      <c r="RXQ6" s="366"/>
      <c r="RXR6" s="366"/>
      <c r="RXS6" s="366"/>
      <c r="RXT6" s="366"/>
      <c r="RXU6" s="366"/>
      <c r="RXV6" s="366"/>
      <c r="RXW6" s="366"/>
      <c r="RXX6" s="366"/>
      <c r="RXY6" s="366"/>
      <c r="RXZ6" s="366"/>
      <c r="RYA6" s="366"/>
      <c r="RYB6" s="366"/>
      <c r="RYC6" s="366"/>
      <c r="RYD6" s="366"/>
      <c r="RYE6" s="366"/>
      <c r="RYF6" s="366"/>
      <c r="RYG6" s="366"/>
      <c r="RYH6" s="366"/>
      <c r="RYI6" s="366"/>
      <c r="RYJ6" s="366"/>
      <c r="RYK6" s="366"/>
      <c r="RYL6" s="366"/>
      <c r="RYM6" s="366"/>
      <c r="RYN6" s="366"/>
      <c r="RYO6" s="366"/>
      <c r="RYP6" s="366"/>
      <c r="RYQ6" s="366"/>
      <c r="RYR6" s="366"/>
      <c r="RYS6" s="366"/>
      <c r="RYT6" s="366"/>
      <c r="RYU6" s="366"/>
      <c r="RYV6" s="366"/>
      <c r="RYW6" s="366"/>
      <c r="RYX6" s="366"/>
      <c r="RYY6" s="366"/>
      <c r="RYZ6" s="366"/>
      <c r="RZA6" s="366"/>
      <c r="RZB6" s="366"/>
      <c r="RZC6" s="366"/>
      <c r="RZD6" s="366"/>
      <c r="RZE6" s="366"/>
      <c r="RZF6" s="366"/>
      <c r="RZG6" s="366"/>
      <c r="RZH6" s="366"/>
      <c r="RZI6" s="366"/>
      <c r="RZJ6" s="366"/>
      <c r="RZK6" s="366"/>
      <c r="RZL6" s="366"/>
      <c r="RZM6" s="366"/>
      <c r="RZN6" s="366"/>
      <c r="RZO6" s="366"/>
      <c r="RZP6" s="366"/>
      <c r="RZQ6" s="366"/>
      <c r="RZR6" s="366"/>
      <c r="RZS6" s="366"/>
      <c r="RZT6" s="366"/>
      <c r="RZU6" s="366"/>
      <c r="RZV6" s="366"/>
      <c r="RZW6" s="366"/>
      <c r="RZX6" s="366"/>
      <c r="RZY6" s="366"/>
      <c r="RZZ6" s="366"/>
      <c r="SAA6" s="366"/>
      <c r="SAB6" s="366"/>
      <c r="SAC6" s="366"/>
      <c r="SAD6" s="366"/>
      <c r="SAE6" s="366"/>
      <c r="SAF6" s="366"/>
      <c r="SAG6" s="366"/>
      <c r="SAH6" s="366"/>
      <c r="SAI6" s="366"/>
      <c r="SAJ6" s="366"/>
      <c r="SAK6" s="366"/>
      <c r="SAL6" s="366"/>
      <c r="SAM6" s="366"/>
      <c r="SAN6" s="366"/>
      <c r="SAO6" s="366"/>
      <c r="SAP6" s="366"/>
      <c r="SAQ6" s="366"/>
      <c r="SAR6" s="366"/>
      <c r="SAS6" s="366"/>
      <c r="SAT6" s="366"/>
      <c r="SAU6" s="366"/>
      <c r="SAV6" s="366"/>
      <c r="SAW6" s="366"/>
      <c r="SAX6" s="366"/>
      <c r="SAY6" s="366"/>
      <c r="SAZ6" s="366"/>
      <c r="SBA6" s="366"/>
      <c r="SBB6" s="366"/>
      <c r="SBC6" s="366"/>
      <c r="SBD6" s="366"/>
      <c r="SBE6" s="366"/>
      <c r="SBF6" s="366"/>
      <c r="SBG6" s="366"/>
      <c r="SBH6" s="366"/>
      <c r="SBI6" s="366"/>
      <c r="SBJ6" s="366"/>
      <c r="SBK6" s="366"/>
      <c r="SBL6" s="366"/>
      <c r="SBM6" s="366"/>
      <c r="SBN6" s="366"/>
      <c r="SBO6" s="366"/>
      <c r="SBP6" s="366"/>
      <c r="SBQ6" s="366"/>
      <c r="SBR6" s="366"/>
      <c r="SBS6" s="366"/>
      <c r="SBT6" s="366"/>
      <c r="SBU6" s="366"/>
      <c r="SBV6" s="366"/>
      <c r="SBW6" s="366"/>
      <c r="SBX6" s="366"/>
      <c r="SBY6" s="366"/>
      <c r="SBZ6" s="366"/>
      <c r="SCA6" s="366"/>
      <c r="SCB6" s="366"/>
      <c r="SCC6" s="366"/>
      <c r="SCD6" s="366"/>
      <c r="SCE6" s="366"/>
      <c r="SCF6" s="366"/>
      <c r="SCG6" s="366"/>
      <c r="SCH6" s="366"/>
      <c r="SCI6" s="366"/>
      <c r="SCJ6" s="366"/>
      <c r="SCK6" s="366"/>
      <c r="SCL6" s="366"/>
      <c r="SCM6" s="366"/>
      <c r="SCN6" s="366"/>
      <c r="SCO6" s="366"/>
      <c r="SCP6" s="366"/>
      <c r="SCQ6" s="366"/>
      <c r="SCR6" s="366"/>
      <c r="SCS6" s="366"/>
      <c r="SCT6" s="366"/>
      <c r="SCU6" s="366"/>
      <c r="SCV6" s="366"/>
      <c r="SCW6" s="366"/>
      <c r="SCX6" s="366"/>
      <c r="SCY6" s="366"/>
      <c r="SCZ6" s="366"/>
      <c r="SDA6" s="366"/>
      <c r="SDB6" s="366"/>
      <c r="SDC6" s="366"/>
      <c r="SDD6" s="366"/>
      <c r="SDE6" s="366"/>
      <c r="SDF6" s="366"/>
      <c r="SDG6" s="366"/>
      <c r="SDH6" s="366"/>
      <c r="SDI6" s="366"/>
      <c r="SDJ6" s="366"/>
      <c r="SDK6" s="366"/>
      <c r="SDL6" s="366"/>
      <c r="SDM6" s="366"/>
      <c r="SDN6" s="366"/>
      <c r="SDO6" s="366"/>
      <c r="SDP6" s="366"/>
      <c r="SDQ6" s="366"/>
      <c r="SDR6" s="366"/>
      <c r="SDS6" s="366"/>
      <c r="SDT6" s="366"/>
      <c r="SDU6" s="366"/>
      <c r="SDV6" s="366"/>
      <c r="SDW6" s="366"/>
      <c r="SDX6" s="366"/>
      <c r="SDY6" s="366"/>
      <c r="SDZ6" s="366"/>
      <c r="SEA6" s="366"/>
      <c r="SEB6" s="366"/>
      <c r="SEC6" s="366"/>
      <c r="SED6" s="366"/>
      <c r="SEE6" s="366"/>
      <c r="SEF6" s="366"/>
      <c r="SEG6" s="366"/>
      <c r="SEH6" s="366"/>
      <c r="SEI6" s="366"/>
      <c r="SEJ6" s="366"/>
      <c r="SEK6" s="366"/>
      <c r="SEL6" s="366"/>
      <c r="SEM6" s="366"/>
      <c r="SEN6" s="366"/>
      <c r="SEO6" s="366"/>
      <c r="SEP6" s="366"/>
      <c r="SEQ6" s="366"/>
      <c r="SER6" s="366"/>
      <c r="SES6" s="366"/>
      <c r="SET6" s="366"/>
      <c r="SEU6" s="366"/>
      <c r="SEV6" s="366"/>
      <c r="SEW6" s="366"/>
      <c r="SEX6" s="366"/>
      <c r="SEY6" s="366"/>
      <c r="SEZ6" s="366"/>
      <c r="SFA6" s="366"/>
      <c r="SFB6" s="366"/>
      <c r="SFC6" s="366"/>
      <c r="SFD6" s="366"/>
      <c r="SFE6" s="366"/>
      <c r="SFF6" s="366"/>
      <c r="SFG6" s="366"/>
      <c r="SFH6" s="366"/>
      <c r="SFI6" s="366"/>
      <c r="SFJ6" s="366"/>
      <c r="SFK6" s="366"/>
      <c r="SFL6" s="366"/>
      <c r="SFM6" s="366"/>
      <c r="SFN6" s="366"/>
      <c r="SFO6" s="366"/>
      <c r="SFP6" s="366"/>
      <c r="SFQ6" s="366"/>
      <c r="SFR6" s="366"/>
      <c r="SFS6" s="366"/>
      <c r="SFT6" s="366"/>
      <c r="SFU6" s="366"/>
      <c r="SFV6" s="366"/>
      <c r="SFW6" s="366"/>
      <c r="SFX6" s="366"/>
      <c r="SFY6" s="366"/>
      <c r="SFZ6" s="366"/>
      <c r="SGA6" s="366"/>
      <c r="SGB6" s="366"/>
      <c r="SGC6" s="366"/>
      <c r="SGD6" s="366"/>
      <c r="SGE6" s="366"/>
      <c r="SGF6" s="366"/>
      <c r="SGG6" s="366"/>
      <c r="SGH6" s="366"/>
      <c r="SGI6" s="366"/>
      <c r="SGJ6" s="366"/>
      <c r="SGK6" s="366"/>
      <c r="SGL6" s="366"/>
      <c r="SGM6" s="366"/>
      <c r="SGN6" s="366"/>
      <c r="SGO6" s="366"/>
      <c r="SGP6" s="366"/>
      <c r="SGQ6" s="366"/>
      <c r="SGR6" s="366"/>
      <c r="SGS6" s="366"/>
      <c r="SGT6" s="366"/>
      <c r="SGU6" s="366"/>
      <c r="SGV6" s="366"/>
      <c r="SGW6" s="366"/>
      <c r="SGX6" s="366"/>
      <c r="SGY6" s="366"/>
      <c r="SGZ6" s="366"/>
      <c r="SHA6" s="366"/>
      <c r="SHB6" s="366"/>
      <c r="SHC6" s="366"/>
      <c r="SHD6" s="366"/>
      <c r="SHE6" s="366"/>
      <c r="SHF6" s="366"/>
      <c r="SHG6" s="366"/>
      <c r="SHH6" s="366"/>
      <c r="SHI6" s="366"/>
      <c r="SHJ6" s="366"/>
      <c r="SHK6" s="366"/>
      <c r="SHL6" s="366"/>
      <c r="SHM6" s="366"/>
      <c r="SHN6" s="366"/>
      <c r="SHO6" s="366"/>
      <c r="SHP6" s="366"/>
      <c r="SHQ6" s="366"/>
      <c r="SHR6" s="366"/>
      <c r="SHS6" s="366"/>
      <c r="SHT6" s="366"/>
      <c r="SHU6" s="366"/>
      <c r="SHV6" s="366"/>
      <c r="SHW6" s="366"/>
      <c r="SHX6" s="366"/>
      <c r="SHY6" s="366"/>
      <c r="SHZ6" s="366"/>
      <c r="SIA6" s="366"/>
      <c r="SIB6" s="366"/>
      <c r="SIC6" s="366"/>
      <c r="SID6" s="366"/>
      <c r="SIE6" s="366"/>
      <c r="SIF6" s="366"/>
      <c r="SIG6" s="366"/>
      <c r="SIH6" s="366"/>
      <c r="SII6" s="366"/>
      <c r="SIJ6" s="366"/>
      <c r="SIK6" s="366"/>
      <c r="SIL6" s="366"/>
      <c r="SIM6" s="366"/>
      <c r="SIN6" s="366"/>
      <c r="SIO6" s="366"/>
      <c r="SIP6" s="366"/>
      <c r="SIQ6" s="366"/>
      <c r="SIR6" s="366"/>
      <c r="SIS6" s="366"/>
      <c r="SIT6" s="366"/>
      <c r="SIU6" s="366"/>
      <c r="SIV6" s="366"/>
      <c r="SIW6" s="366"/>
      <c r="SIX6" s="366"/>
      <c r="SIY6" s="366"/>
      <c r="SIZ6" s="366"/>
      <c r="SJA6" s="366"/>
      <c r="SJB6" s="366"/>
      <c r="SJC6" s="366"/>
      <c r="SJD6" s="366"/>
      <c r="SJE6" s="366"/>
      <c r="SJF6" s="366"/>
      <c r="SJG6" s="366"/>
      <c r="SJH6" s="366"/>
      <c r="SJI6" s="366"/>
      <c r="SJJ6" s="366"/>
      <c r="SJK6" s="366"/>
      <c r="SJL6" s="366"/>
      <c r="SJM6" s="366"/>
      <c r="SJN6" s="366"/>
      <c r="SJO6" s="366"/>
      <c r="SJP6" s="366"/>
      <c r="SJQ6" s="366"/>
      <c r="SJR6" s="366"/>
      <c r="SJS6" s="366"/>
      <c r="SJT6" s="366"/>
      <c r="SJU6" s="366"/>
      <c r="SJV6" s="366"/>
      <c r="SJW6" s="366"/>
      <c r="SJX6" s="366"/>
      <c r="SJY6" s="366"/>
      <c r="SJZ6" s="366"/>
      <c r="SKA6" s="366"/>
      <c r="SKB6" s="366"/>
      <c r="SKC6" s="366"/>
      <c r="SKD6" s="366"/>
      <c r="SKE6" s="366"/>
      <c r="SKF6" s="366"/>
      <c r="SKG6" s="366"/>
      <c r="SKH6" s="366"/>
      <c r="SKI6" s="366"/>
      <c r="SKJ6" s="366"/>
      <c r="SKK6" s="366"/>
      <c r="SKL6" s="366"/>
      <c r="SKM6" s="366"/>
      <c r="SKN6" s="366"/>
      <c r="SKO6" s="366"/>
      <c r="SKP6" s="366"/>
      <c r="SKQ6" s="366"/>
      <c r="SKR6" s="366"/>
      <c r="SKS6" s="366"/>
      <c r="SKT6" s="366"/>
      <c r="SKU6" s="366"/>
      <c r="SKV6" s="366"/>
      <c r="SKW6" s="366"/>
      <c r="SKX6" s="366"/>
      <c r="SKY6" s="366"/>
      <c r="SKZ6" s="366"/>
      <c r="SLA6" s="366"/>
      <c r="SLB6" s="366"/>
      <c r="SLC6" s="366"/>
      <c r="SLD6" s="366"/>
      <c r="SLE6" s="366"/>
      <c r="SLF6" s="366"/>
      <c r="SLG6" s="366"/>
      <c r="SLH6" s="366"/>
      <c r="SLI6" s="366"/>
      <c r="SLJ6" s="366"/>
      <c r="SLK6" s="366"/>
      <c r="SLL6" s="366"/>
      <c r="SLM6" s="366"/>
      <c r="SLN6" s="366"/>
      <c r="SLO6" s="366"/>
      <c r="SLP6" s="366"/>
      <c r="SLQ6" s="366"/>
      <c r="SLR6" s="366"/>
      <c r="SLS6" s="366"/>
      <c r="SLT6" s="366"/>
      <c r="SLU6" s="366"/>
      <c r="SLV6" s="366"/>
      <c r="SLW6" s="366"/>
      <c r="SLX6" s="366"/>
      <c r="SLY6" s="366"/>
      <c r="SLZ6" s="366"/>
      <c r="SMA6" s="366"/>
      <c r="SMB6" s="366"/>
      <c r="SMC6" s="366"/>
      <c r="SMD6" s="366"/>
      <c r="SME6" s="366"/>
      <c r="SMF6" s="366"/>
      <c r="SMG6" s="366"/>
      <c r="SMH6" s="366"/>
      <c r="SMI6" s="366"/>
      <c r="SMJ6" s="366"/>
      <c r="SMK6" s="366"/>
      <c r="SML6" s="366"/>
      <c r="SMM6" s="366"/>
      <c r="SMN6" s="366"/>
      <c r="SMO6" s="366"/>
      <c r="SMP6" s="366"/>
      <c r="SMQ6" s="366"/>
      <c r="SMR6" s="366"/>
      <c r="SMS6" s="366"/>
      <c r="SMT6" s="366"/>
      <c r="SMU6" s="366"/>
      <c r="SMV6" s="366"/>
      <c r="SMW6" s="366"/>
      <c r="SMX6" s="366"/>
      <c r="SMY6" s="366"/>
      <c r="SMZ6" s="366"/>
      <c r="SNA6" s="366"/>
      <c r="SNB6" s="366"/>
      <c r="SNC6" s="366"/>
      <c r="SND6" s="366"/>
      <c r="SNE6" s="366"/>
      <c r="SNF6" s="366"/>
      <c r="SNG6" s="366"/>
      <c r="SNH6" s="366"/>
      <c r="SNI6" s="366"/>
      <c r="SNJ6" s="366"/>
      <c r="SNK6" s="366"/>
      <c r="SNL6" s="366"/>
      <c r="SNM6" s="366"/>
      <c r="SNN6" s="366"/>
      <c r="SNO6" s="366"/>
      <c r="SNP6" s="366"/>
      <c r="SNQ6" s="366"/>
      <c r="SNR6" s="366"/>
      <c r="SNS6" s="366"/>
      <c r="SNT6" s="366"/>
      <c r="SNU6" s="366"/>
      <c r="SNV6" s="366"/>
      <c r="SNW6" s="366"/>
      <c r="SNX6" s="366"/>
      <c r="SNY6" s="366"/>
      <c r="SNZ6" s="366"/>
      <c r="SOA6" s="366"/>
      <c r="SOB6" s="366"/>
      <c r="SOC6" s="366"/>
      <c r="SOD6" s="366"/>
      <c r="SOE6" s="366"/>
      <c r="SOF6" s="366"/>
      <c r="SOG6" s="366"/>
      <c r="SOH6" s="366"/>
      <c r="SOI6" s="366"/>
      <c r="SOJ6" s="366"/>
      <c r="SOK6" s="366"/>
      <c r="SOL6" s="366"/>
      <c r="SOM6" s="366"/>
      <c r="SON6" s="366"/>
      <c r="SOO6" s="366"/>
      <c r="SOP6" s="366"/>
      <c r="SOQ6" s="366"/>
      <c r="SOR6" s="366"/>
      <c r="SOS6" s="366"/>
      <c r="SOT6" s="366"/>
      <c r="SOU6" s="366"/>
      <c r="SOV6" s="366"/>
      <c r="SOW6" s="366"/>
      <c r="SOX6" s="366"/>
      <c r="SOY6" s="366"/>
      <c r="SOZ6" s="366"/>
      <c r="SPA6" s="366"/>
      <c r="SPB6" s="366"/>
      <c r="SPC6" s="366"/>
      <c r="SPD6" s="366"/>
      <c r="SPE6" s="366"/>
      <c r="SPF6" s="366"/>
      <c r="SPG6" s="366"/>
      <c r="SPH6" s="366"/>
      <c r="SPI6" s="366"/>
      <c r="SPJ6" s="366"/>
      <c r="SPK6" s="366"/>
      <c r="SPL6" s="366"/>
      <c r="SPM6" s="366"/>
      <c r="SPN6" s="366"/>
      <c r="SPO6" s="366"/>
      <c r="SPP6" s="366"/>
      <c r="SPQ6" s="366"/>
      <c r="SPR6" s="366"/>
      <c r="SPS6" s="366"/>
      <c r="SPT6" s="366"/>
      <c r="SPU6" s="366"/>
      <c r="SPV6" s="366"/>
      <c r="SPW6" s="366"/>
      <c r="SPX6" s="366"/>
      <c r="SPY6" s="366"/>
      <c r="SPZ6" s="366"/>
      <c r="SQA6" s="366"/>
      <c r="SQB6" s="366"/>
      <c r="SQC6" s="366"/>
      <c r="SQD6" s="366"/>
      <c r="SQE6" s="366"/>
      <c r="SQF6" s="366"/>
      <c r="SQG6" s="366"/>
      <c r="SQH6" s="366"/>
      <c r="SQI6" s="366"/>
      <c r="SQJ6" s="366"/>
      <c r="SQK6" s="366"/>
      <c r="SQL6" s="366"/>
      <c r="SQM6" s="366"/>
      <c r="SQN6" s="366"/>
      <c r="SQO6" s="366"/>
      <c r="SQP6" s="366"/>
      <c r="SQQ6" s="366"/>
      <c r="SQR6" s="366"/>
      <c r="SQS6" s="366"/>
      <c r="SQT6" s="366"/>
      <c r="SQU6" s="366"/>
      <c r="SQV6" s="366"/>
      <c r="SQW6" s="366"/>
      <c r="SQX6" s="366"/>
      <c r="SQY6" s="366"/>
      <c r="SQZ6" s="366"/>
      <c r="SRA6" s="366"/>
      <c r="SRB6" s="366"/>
      <c r="SRC6" s="366"/>
      <c r="SRD6" s="366"/>
      <c r="SRE6" s="366"/>
      <c r="SRF6" s="366"/>
      <c r="SRG6" s="366"/>
      <c r="SRH6" s="366"/>
      <c r="SRI6" s="366"/>
      <c r="SRJ6" s="366"/>
      <c r="SRK6" s="366"/>
      <c r="SRL6" s="366"/>
      <c r="SRM6" s="366"/>
      <c r="SRN6" s="366"/>
      <c r="SRO6" s="366"/>
      <c r="SRP6" s="366"/>
      <c r="SRQ6" s="366"/>
      <c r="SRR6" s="366"/>
      <c r="SRS6" s="366"/>
      <c r="SRT6" s="366"/>
      <c r="SRU6" s="366"/>
      <c r="SRV6" s="366"/>
      <c r="SRW6" s="366"/>
      <c r="SRX6" s="366"/>
      <c r="SRY6" s="366"/>
      <c r="SRZ6" s="366"/>
      <c r="SSA6" s="366"/>
      <c r="SSB6" s="366"/>
      <c r="SSC6" s="366"/>
      <c r="SSD6" s="366"/>
      <c r="SSE6" s="366"/>
      <c r="SSF6" s="366"/>
      <c r="SSG6" s="366"/>
      <c r="SSH6" s="366"/>
      <c r="SSI6" s="366"/>
      <c r="SSJ6" s="366"/>
      <c r="SSK6" s="366"/>
      <c r="SSL6" s="366"/>
      <c r="SSM6" s="366"/>
      <c r="SSN6" s="366"/>
      <c r="SSO6" s="366"/>
      <c r="SSP6" s="366"/>
      <c r="SSQ6" s="366"/>
      <c r="SSR6" s="366"/>
      <c r="SSS6" s="366"/>
      <c r="SST6" s="366"/>
      <c r="SSU6" s="366"/>
      <c r="SSV6" s="366"/>
      <c r="SSW6" s="366"/>
      <c r="SSX6" s="366"/>
      <c r="SSY6" s="366"/>
      <c r="SSZ6" s="366"/>
      <c r="STA6" s="366"/>
      <c r="STB6" s="366"/>
      <c r="STC6" s="366"/>
      <c r="STD6" s="366"/>
      <c r="STE6" s="366"/>
      <c r="STF6" s="366"/>
      <c r="STG6" s="366"/>
      <c r="STH6" s="366"/>
      <c r="STI6" s="366"/>
      <c r="STJ6" s="366"/>
      <c r="STK6" s="366"/>
      <c r="STL6" s="366"/>
      <c r="STM6" s="366"/>
      <c r="STN6" s="366"/>
      <c r="STO6" s="366"/>
      <c r="STP6" s="366"/>
      <c r="STQ6" s="366"/>
      <c r="STR6" s="366"/>
      <c r="STS6" s="366"/>
      <c r="STT6" s="366"/>
      <c r="STU6" s="366"/>
      <c r="STV6" s="366"/>
      <c r="STW6" s="366"/>
      <c r="STX6" s="366"/>
      <c r="STY6" s="366"/>
      <c r="STZ6" s="366"/>
      <c r="SUA6" s="366"/>
      <c r="SUB6" s="366"/>
      <c r="SUC6" s="366"/>
      <c r="SUD6" s="366"/>
      <c r="SUE6" s="366"/>
      <c r="SUF6" s="366"/>
      <c r="SUG6" s="366"/>
      <c r="SUH6" s="366"/>
      <c r="SUI6" s="366"/>
      <c r="SUJ6" s="366"/>
      <c r="SUK6" s="366"/>
      <c r="SUL6" s="366"/>
      <c r="SUM6" s="366"/>
      <c r="SUN6" s="366"/>
      <c r="SUO6" s="366"/>
      <c r="SUP6" s="366"/>
      <c r="SUQ6" s="366"/>
      <c r="SUR6" s="366"/>
      <c r="SUS6" s="366"/>
      <c r="SUT6" s="366"/>
      <c r="SUU6" s="366"/>
      <c r="SUV6" s="366"/>
      <c r="SUW6" s="366"/>
      <c r="SUX6" s="366"/>
      <c r="SUY6" s="366"/>
      <c r="SUZ6" s="366"/>
      <c r="SVA6" s="366"/>
      <c r="SVB6" s="366"/>
      <c r="SVC6" s="366"/>
      <c r="SVD6" s="366"/>
      <c r="SVE6" s="366"/>
      <c r="SVF6" s="366"/>
      <c r="SVG6" s="366"/>
      <c r="SVH6" s="366"/>
      <c r="SVI6" s="366"/>
      <c r="SVJ6" s="366"/>
      <c r="SVK6" s="366"/>
      <c r="SVL6" s="366"/>
      <c r="SVM6" s="366"/>
      <c r="SVN6" s="366"/>
      <c r="SVO6" s="366"/>
      <c r="SVP6" s="366"/>
      <c r="SVQ6" s="366"/>
      <c r="SVR6" s="366"/>
      <c r="SVS6" s="366"/>
      <c r="SVT6" s="366"/>
      <c r="SVU6" s="366"/>
      <c r="SVV6" s="366"/>
      <c r="SVW6" s="366"/>
      <c r="SVX6" s="366"/>
      <c r="SVY6" s="366"/>
      <c r="SVZ6" s="366"/>
      <c r="SWA6" s="366"/>
      <c r="SWB6" s="366"/>
      <c r="SWC6" s="366"/>
      <c r="SWD6" s="366"/>
      <c r="SWE6" s="366"/>
      <c r="SWF6" s="366"/>
      <c r="SWG6" s="366"/>
      <c r="SWH6" s="366"/>
      <c r="SWI6" s="366"/>
      <c r="SWJ6" s="366"/>
      <c r="SWK6" s="366"/>
      <c r="SWL6" s="366"/>
      <c r="SWM6" s="366"/>
      <c r="SWN6" s="366"/>
      <c r="SWO6" s="366"/>
      <c r="SWP6" s="366"/>
      <c r="SWQ6" s="366"/>
      <c r="SWR6" s="366"/>
      <c r="SWS6" s="366"/>
      <c r="SWT6" s="366"/>
      <c r="SWU6" s="366"/>
      <c r="SWV6" s="366"/>
      <c r="SWW6" s="366"/>
      <c r="SWX6" s="366"/>
      <c r="SWY6" s="366"/>
      <c r="SWZ6" s="366"/>
      <c r="SXA6" s="366"/>
      <c r="SXB6" s="366"/>
      <c r="SXC6" s="366"/>
      <c r="SXD6" s="366"/>
      <c r="SXE6" s="366"/>
      <c r="SXF6" s="366"/>
      <c r="SXG6" s="366"/>
      <c r="SXH6" s="366"/>
      <c r="SXI6" s="366"/>
      <c r="SXJ6" s="366"/>
      <c r="SXK6" s="366"/>
      <c r="SXL6" s="366"/>
      <c r="SXM6" s="366"/>
      <c r="SXN6" s="366"/>
      <c r="SXO6" s="366"/>
      <c r="SXP6" s="366"/>
      <c r="SXQ6" s="366"/>
      <c r="SXR6" s="366"/>
      <c r="SXS6" s="366"/>
      <c r="SXT6" s="366"/>
      <c r="SXU6" s="366"/>
      <c r="SXV6" s="366"/>
      <c r="SXW6" s="366"/>
      <c r="SXX6" s="366"/>
      <c r="SXY6" s="366"/>
      <c r="SXZ6" s="366"/>
      <c r="SYA6" s="366"/>
      <c r="SYB6" s="366"/>
      <c r="SYC6" s="366"/>
      <c r="SYD6" s="366"/>
      <c r="SYE6" s="366"/>
      <c r="SYF6" s="366"/>
      <c r="SYG6" s="366"/>
      <c r="SYH6" s="366"/>
      <c r="SYI6" s="366"/>
      <c r="SYJ6" s="366"/>
      <c r="SYK6" s="366"/>
      <c r="SYL6" s="366"/>
      <c r="SYM6" s="366"/>
      <c r="SYN6" s="366"/>
      <c r="SYO6" s="366"/>
      <c r="SYP6" s="366"/>
      <c r="SYQ6" s="366"/>
      <c r="SYR6" s="366"/>
      <c r="SYS6" s="366"/>
      <c r="SYT6" s="366"/>
      <c r="SYU6" s="366"/>
      <c r="SYV6" s="366"/>
      <c r="SYW6" s="366"/>
      <c r="SYX6" s="366"/>
      <c r="SYY6" s="366"/>
      <c r="SYZ6" s="366"/>
      <c r="SZA6" s="366"/>
      <c r="SZB6" s="366"/>
      <c r="SZC6" s="366"/>
      <c r="SZD6" s="366"/>
      <c r="SZE6" s="366"/>
      <c r="SZF6" s="366"/>
      <c r="SZG6" s="366"/>
      <c r="SZH6" s="366"/>
      <c r="SZI6" s="366"/>
      <c r="SZJ6" s="366"/>
      <c r="SZK6" s="366"/>
      <c r="SZL6" s="366"/>
      <c r="SZM6" s="366"/>
      <c r="SZN6" s="366"/>
      <c r="SZO6" s="366"/>
      <c r="SZP6" s="366"/>
      <c r="SZQ6" s="366"/>
      <c r="SZR6" s="366"/>
      <c r="SZS6" s="366"/>
      <c r="SZT6" s="366"/>
      <c r="SZU6" s="366"/>
      <c r="SZV6" s="366"/>
      <c r="SZW6" s="366"/>
      <c r="SZX6" s="366"/>
      <c r="SZY6" s="366"/>
      <c r="SZZ6" s="366"/>
      <c r="TAA6" s="366"/>
      <c r="TAB6" s="366"/>
      <c r="TAC6" s="366"/>
      <c r="TAD6" s="366"/>
      <c r="TAE6" s="366"/>
      <c r="TAF6" s="366"/>
      <c r="TAG6" s="366"/>
      <c r="TAH6" s="366"/>
      <c r="TAI6" s="366"/>
      <c r="TAJ6" s="366"/>
      <c r="TAK6" s="366"/>
      <c r="TAL6" s="366"/>
      <c r="TAM6" s="366"/>
      <c r="TAN6" s="366"/>
      <c r="TAO6" s="366"/>
      <c r="TAP6" s="366"/>
      <c r="TAQ6" s="366"/>
      <c r="TAR6" s="366"/>
      <c r="TAS6" s="366"/>
      <c r="TAT6" s="366"/>
      <c r="TAU6" s="366"/>
      <c r="TAV6" s="366"/>
      <c r="TAW6" s="366"/>
      <c r="TAX6" s="366"/>
      <c r="TAY6" s="366"/>
      <c r="TAZ6" s="366"/>
      <c r="TBA6" s="366"/>
      <c r="TBB6" s="366"/>
      <c r="TBC6" s="366"/>
      <c r="TBD6" s="366"/>
      <c r="TBE6" s="366"/>
      <c r="TBF6" s="366"/>
      <c r="TBG6" s="366"/>
      <c r="TBH6" s="366"/>
      <c r="TBI6" s="366"/>
      <c r="TBJ6" s="366"/>
      <c r="TBK6" s="366"/>
      <c r="TBL6" s="366"/>
      <c r="TBM6" s="366"/>
      <c r="TBN6" s="366"/>
      <c r="TBO6" s="366"/>
      <c r="TBP6" s="366"/>
      <c r="TBQ6" s="366"/>
      <c r="TBR6" s="366"/>
      <c r="TBS6" s="366"/>
      <c r="TBT6" s="366"/>
      <c r="TBU6" s="366"/>
      <c r="TBV6" s="366"/>
      <c r="TBW6" s="366"/>
      <c r="TBX6" s="366"/>
      <c r="TBY6" s="366"/>
      <c r="TBZ6" s="366"/>
      <c r="TCA6" s="366"/>
      <c r="TCB6" s="366"/>
      <c r="TCC6" s="366"/>
      <c r="TCD6" s="366"/>
      <c r="TCE6" s="366"/>
      <c r="TCF6" s="366"/>
      <c r="TCG6" s="366"/>
      <c r="TCH6" s="366"/>
      <c r="TCI6" s="366"/>
      <c r="TCJ6" s="366"/>
      <c r="TCK6" s="366"/>
      <c r="TCL6" s="366"/>
      <c r="TCM6" s="366"/>
      <c r="TCN6" s="366"/>
      <c r="TCO6" s="366"/>
      <c r="TCP6" s="366"/>
      <c r="TCQ6" s="366"/>
      <c r="TCR6" s="366"/>
      <c r="TCS6" s="366"/>
      <c r="TCT6" s="366"/>
      <c r="TCU6" s="366"/>
      <c r="TCV6" s="366"/>
      <c r="TCW6" s="366"/>
      <c r="TCX6" s="366"/>
      <c r="TCY6" s="366"/>
      <c r="TCZ6" s="366"/>
      <c r="TDA6" s="366"/>
      <c r="TDB6" s="366"/>
      <c r="TDC6" s="366"/>
      <c r="TDD6" s="366"/>
      <c r="TDE6" s="366"/>
      <c r="TDF6" s="366"/>
      <c r="TDG6" s="366"/>
      <c r="TDH6" s="366"/>
      <c r="TDI6" s="366"/>
      <c r="TDJ6" s="366"/>
      <c r="TDK6" s="366"/>
      <c r="TDL6" s="366"/>
      <c r="TDM6" s="366"/>
      <c r="TDN6" s="366"/>
      <c r="TDO6" s="366"/>
      <c r="TDP6" s="366"/>
      <c r="TDQ6" s="366"/>
      <c r="TDR6" s="366"/>
      <c r="TDS6" s="366"/>
      <c r="TDT6" s="366"/>
      <c r="TDU6" s="366"/>
      <c r="TDV6" s="366"/>
      <c r="TDW6" s="366"/>
      <c r="TDX6" s="366"/>
      <c r="TDY6" s="366"/>
      <c r="TDZ6" s="366"/>
      <c r="TEA6" s="366"/>
      <c r="TEB6" s="366"/>
      <c r="TEC6" s="366"/>
      <c r="TED6" s="366"/>
      <c r="TEE6" s="366"/>
      <c r="TEF6" s="366"/>
      <c r="TEG6" s="366"/>
      <c r="TEH6" s="366"/>
      <c r="TEI6" s="366"/>
      <c r="TEJ6" s="366"/>
      <c r="TEK6" s="366"/>
      <c r="TEL6" s="366"/>
      <c r="TEM6" s="366"/>
      <c r="TEN6" s="366"/>
      <c r="TEO6" s="366"/>
      <c r="TEP6" s="366"/>
      <c r="TEQ6" s="366"/>
      <c r="TER6" s="366"/>
      <c r="TES6" s="366"/>
      <c r="TET6" s="366"/>
      <c r="TEU6" s="366"/>
      <c r="TEV6" s="366"/>
      <c r="TEW6" s="366"/>
      <c r="TEX6" s="366"/>
      <c r="TEY6" s="366"/>
      <c r="TEZ6" s="366"/>
      <c r="TFA6" s="366"/>
      <c r="TFB6" s="366"/>
      <c r="TFC6" s="366"/>
      <c r="TFD6" s="366"/>
      <c r="TFE6" s="366"/>
      <c r="TFF6" s="366"/>
      <c r="TFG6" s="366"/>
      <c r="TFH6" s="366"/>
      <c r="TFI6" s="366"/>
      <c r="TFJ6" s="366"/>
      <c r="TFK6" s="366"/>
      <c r="TFL6" s="366"/>
      <c r="TFM6" s="366"/>
      <c r="TFN6" s="366"/>
      <c r="TFO6" s="366"/>
      <c r="TFP6" s="366"/>
      <c r="TFQ6" s="366"/>
      <c r="TFR6" s="366"/>
      <c r="TFS6" s="366"/>
      <c r="TFT6" s="366"/>
      <c r="TFU6" s="366"/>
      <c r="TFV6" s="366"/>
      <c r="TFW6" s="366"/>
      <c r="TFX6" s="366"/>
      <c r="TFY6" s="366"/>
      <c r="TFZ6" s="366"/>
      <c r="TGA6" s="366"/>
      <c r="TGB6" s="366"/>
      <c r="TGC6" s="366"/>
      <c r="TGD6" s="366"/>
      <c r="TGE6" s="366"/>
      <c r="TGF6" s="366"/>
      <c r="TGG6" s="366"/>
      <c r="TGH6" s="366"/>
      <c r="TGI6" s="366"/>
      <c r="TGJ6" s="366"/>
      <c r="TGK6" s="366"/>
      <c r="TGL6" s="366"/>
      <c r="TGM6" s="366"/>
      <c r="TGN6" s="366"/>
      <c r="TGO6" s="366"/>
      <c r="TGP6" s="366"/>
      <c r="TGQ6" s="366"/>
      <c r="TGR6" s="366"/>
      <c r="TGS6" s="366"/>
      <c r="TGT6" s="366"/>
      <c r="TGU6" s="366"/>
      <c r="TGV6" s="366"/>
      <c r="TGW6" s="366"/>
      <c r="TGX6" s="366"/>
      <c r="TGY6" s="366"/>
      <c r="TGZ6" s="366"/>
      <c r="THA6" s="366"/>
      <c r="THB6" s="366"/>
      <c r="THC6" s="366"/>
      <c r="THD6" s="366"/>
      <c r="THE6" s="366"/>
      <c r="THF6" s="366"/>
      <c r="THG6" s="366"/>
      <c r="THH6" s="366"/>
      <c r="THI6" s="366"/>
      <c r="THJ6" s="366"/>
      <c r="THK6" s="366"/>
      <c r="THL6" s="366"/>
      <c r="THM6" s="366"/>
      <c r="THN6" s="366"/>
      <c r="THO6" s="366"/>
      <c r="THP6" s="366"/>
      <c r="THQ6" s="366"/>
      <c r="THR6" s="366"/>
      <c r="THS6" s="366"/>
      <c r="THT6" s="366"/>
      <c r="THU6" s="366"/>
      <c r="THV6" s="366"/>
      <c r="THW6" s="366"/>
      <c r="THX6" s="366"/>
      <c r="THY6" s="366"/>
      <c r="THZ6" s="366"/>
      <c r="TIA6" s="366"/>
      <c r="TIB6" s="366"/>
      <c r="TIC6" s="366"/>
      <c r="TID6" s="366"/>
      <c r="TIE6" s="366"/>
      <c r="TIF6" s="366"/>
      <c r="TIG6" s="366"/>
      <c r="TIH6" s="366"/>
      <c r="TII6" s="366"/>
      <c r="TIJ6" s="366"/>
      <c r="TIK6" s="366"/>
      <c r="TIL6" s="366"/>
      <c r="TIM6" s="366"/>
      <c r="TIN6" s="366"/>
      <c r="TIO6" s="366"/>
      <c r="TIP6" s="366"/>
      <c r="TIQ6" s="366"/>
      <c r="TIR6" s="366"/>
      <c r="TIS6" s="366"/>
      <c r="TIT6" s="366"/>
      <c r="TIU6" s="366"/>
      <c r="TIV6" s="366"/>
      <c r="TIW6" s="366"/>
      <c r="TIX6" s="366"/>
      <c r="TIY6" s="366"/>
      <c r="TIZ6" s="366"/>
      <c r="TJA6" s="366"/>
      <c r="TJB6" s="366"/>
      <c r="TJC6" s="366"/>
      <c r="TJD6" s="366"/>
      <c r="TJE6" s="366"/>
      <c r="TJF6" s="366"/>
      <c r="TJG6" s="366"/>
      <c r="TJH6" s="366"/>
      <c r="TJI6" s="366"/>
      <c r="TJJ6" s="366"/>
      <c r="TJK6" s="366"/>
      <c r="TJL6" s="366"/>
      <c r="TJM6" s="366"/>
      <c r="TJN6" s="366"/>
      <c r="TJO6" s="366"/>
      <c r="TJP6" s="366"/>
      <c r="TJQ6" s="366"/>
      <c r="TJR6" s="366"/>
      <c r="TJS6" s="366"/>
      <c r="TJT6" s="366"/>
      <c r="TJU6" s="366"/>
      <c r="TJV6" s="366"/>
      <c r="TJW6" s="366"/>
      <c r="TJX6" s="366"/>
      <c r="TJY6" s="366"/>
      <c r="TJZ6" s="366"/>
      <c r="TKA6" s="366"/>
      <c r="TKB6" s="366"/>
      <c r="TKC6" s="366"/>
      <c r="TKD6" s="366"/>
      <c r="TKE6" s="366"/>
      <c r="TKF6" s="366"/>
      <c r="TKG6" s="366"/>
      <c r="TKH6" s="366"/>
      <c r="TKI6" s="366"/>
      <c r="TKJ6" s="366"/>
      <c r="TKK6" s="366"/>
      <c r="TKL6" s="366"/>
      <c r="TKM6" s="366"/>
      <c r="TKN6" s="366"/>
      <c r="TKO6" s="366"/>
      <c r="TKP6" s="366"/>
      <c r="TKQ6" s="366"/>
      <c r="TKR6" s="366"/>
      <c r="TKS6" s="366"/>
      <c r="TKT6" s="366"/>
      <c r="TKU6" s="366"/>
      <c r="TKV6" s="366"/>
      <c r="TKW6" s="366"/>
      <c r="TKX6" s="366"/>
      <c r="TKY6" s="366"/>
      <c r="TKZ6" s="366"/>
      <c r="TLA6" s="366"/>
      <c r="TLB6" s="366"/>
      <c r="TLC6" s="366"/>
      <c r="TLD6" s="366"/>
      <c r="TLE6" s="366"/>
      <c r="TLF6" s="366"/>
      <c r="TLG6" s="366"/>
      <c r="TLH6" s="366"/>
      <c r="TLI6" s="366"/>
      <c r="TLJ6" s="366"/>
      <c r="TLK6" s="366"/>
      <c r="TLL6" s="366"/>
      <c r="TLM6" s="366"/>
      <c r="TLN6" s="366"/>
      <c r="TLO6" s="366"/>
      <c r="TLP6" s="366"/>
      <c r="TLQ6" s="366"/>
      <c r="TLR6" s="366"/>
      <c r="TLS6" s="366"/>
      <c r="TLT6" s="366"/>
      <c r="TLU6" s="366"/>
      <c r="TLV6" s="366"/>
      <c r="TLW6" s="366"/>
      <c r="TLX6" s="366"/>
      <c r="TLY6" s="366"/>
      <c r="TLZ6" s="366"/>
      <c r="TMA6" s="366"/>
      <c r="TMB6" s="366"/>
      <c r="TMC6" s="366"/>
      <c r="TMD6" s="366"/>
      <c r="TME6" s="366"/>
      <c r="TMF6" s="366"/>
      <c r="TMG6" s="366"/>
      <c r="TMH6" s="366"/>
      <c r="TMI6" s="366"/>
      <c r="TMJ6" s="366"/>
      <c r="TMK6" s="366"/>
      <c r="TML6" s="366"/>
      <c r="TMM6" s="366"/>
      <c r="TMN6" s="366"/>
      <c r="TMO6" s="366"/>
      <c r="TMP6" s="366"/>
      <c r="TMQ6" s="366"/>
      <c r="TMR6" s="366"/>
      <c r="TMS6" s="366"/>
      <c r="TMT6" s="366"/>
      <c r="TMU6" s="366"/>
      <c r="TMV6" s="366"/>
      <c r="TMW6" s="366"/>
      <c r="TMX6" s="366"/>
      <c r="TMY6" s="366"/>
      <c r="TMZ6" s="366"/>
      <c r="TNA6" s="366"/>
      <c r="TNB6" s="366"/>
      <c r="TNC6" s="366"/>
      <c r="TND6" s="366"/>
      <c r="TNE6" s="366"/>
      <c r="TNF6" s="366"/>
      <c r="TNG6" s="366"/>
      <c r="TNH6" s="366"/>
      <c r="TNI6" s="366"/>
      <c r="TNJ6" s="366"/>
      <c r="TNK6" s="366"/>
      <c r="TNL6" s="366"/>
      <c r="TNM6" s="366"/>
      <c r="TNN6" s="366"/>
      <c r="TNO6" s="366"/>
      <c r="TNP6" s="366"/>
      <c r="TNQ6" s="366"/>
      <c r="TNR6" s="366"/>
      <c r="TNS6" s="366"/>
      <c r="TNT6" s="366"/>
      <c r="TNU6" s="366"/>
      <c r="TNV6" s="366"/>
      <c r="TNW6" s="366"/>
      <c r="TNX6" s="366"/>
      <c r="TNY6" s="366"/>
      <c r="TNZ6" s="366"/>
      <c r="TOA6" s="366"/>
      <c r="TOB6" s="366"/>
      <c r="TOC6" s="366"/>
      <c r="TOD6" s="366"/>
      <c r="TOE6" s="366"/>
      <c r="TOF6" s="366"/>
      <c r="TOG6" s="366"/>
      <c r="TOH6" s="366"/>
      <c r="TOI6" s="366"/>
      <c r="TOJ6" s="366"/>
      <c r="TOK6" s="366"/>
      <c r="TOL6" s="366"/>
      <c r="TOM6" s="366"/>
      <c r="TON6" s="366"/>
      <c r="TOO6" s="366"/>
      <c r="TOP6" s="366"/>
      <c r="TOQ6" s="366"/>
      <c r="TOR6" s="366"/>
      <c r="TOS6" s="366"/>
      <c r="TOT6" s="366"/>
      <c r="TOU6" s="366"/>
      <c r="TOV6" s="366"/>
      <c r="TOW6" s="366"/>
      <c r="TOX6" s="366"/>
      <c r="TOY6" s="366"/>
      <c r="TOZ6" s="366"/>
      <c r="TPA6" s="366"/>
      <c r="TPB6" s="366"/>
      <c r="TPC6" s="366"/>
      <c r="TPD6" s="366"/>
      <c r="TPE6" s="366"/>
      <c r="TPF6" s="366"/>
      <c r="TPG6" s="366"/>
      <c r="TPH6" s="366"/>
      <c r="TPI6" s="366"/>
      <c r="TPJ6" s="366"/>
      <c r="TPK6" s="366"/>
      <c r="TPL6" s="366"/>
      <c r="TPM6" s="366"/>
      <c r="TPN6" s="366"/>
      <c r="TPO6" s="366"/>
      <c r="TPP6" s="366"/>
      <c r="TPQ6" s="366"/>
      <c r="TPR6" s="366"/>
      <c r="TPS6" s="366"/>
      <c r="TPT6" s="366"/>
      <c r="TPU6" s="366"/>
      <c r="TPV6" s="366"/>
      <c r="TPW6" s="366"/>
      <c r="TPX6" s="366"/>
      <c r="TPY6" s="366"/>
      <c r="TPZ6" s="366"/>
      <c r="TQA6" s="366"/>
      <c r="TQB6" s="366"/>
      <c r="TQC6" s="366"/>
      <c r="TQD6" s="366"/>
      <c r="TQE6" s="366"/>
      <c r="TQF6" s="366"/>
      <c r="TQG6" s="366"/>
      <c r="TQH6" s="366"/>
      <c r="TQI6" s="366"/>
      <c r="TQJ6" s="366"/>
      <c r="TQK6" s="366"/>
      <c r="TQL6" s="366"/>
      <c r="TQM6" s="366"/>
      <c r="TQN6" s="366"/>
      <c r="TQO6" s="366"/>
      <c r="TQP6" s="366"/>
      <c r="TQQ6" s="366"/>
      <c r="TQR6" s="366"/>
      <c r="TQS6" s="366"/>
      <c r="TQT6" s="366"/>
      <c r="TQU6" s="366"/>
      <c r="TQV6" s="366"/>
      <c r="TQW6" s="366"/>
      <c r="TQX6" s="366"/>
      <c r="TQY6" s="366"/>
      <c r="TQZ6" s="366"/>
      <c r="TRA6" s="366"/>
      <c r="TRB6" s="366"/>
      <c r="TRC6" s="366"/>
      <c r="TRD6" s="366"/>
      <c r="TRE6" s="366"/>
      <c r="TRF6" s="366"/>
      <c r="TRG6" s="366"/>
      <c r="TRH6" s="366"/>
      <c r="TRI6" s="366"/>
      <c r="TRJ6" s="366"/>
      <c r="TRK6" s="366"/>
      <c r="TRL6" s="366"/>
      <c r="TRM6" s="366"/>
      <c r="TRN6" s="366"/>
      <c r="TRO6" s="366"/>
      <c r="TRP6" s="366"/>
      <c r="TRQ6" s="366"/>
      <c r="TRR6" s="366"/>
      <c r="TRS6" s="366"/>
      <c r="TRT6" s="366"/>
      <c r="TRU6" s="366"/>
      <c r="TRV6" s="366"/>
      <c r="TRW6" s="366"/>
      <c r="TRX6" s="366"/>
      <c r="TRY6" s="366"/>
      <c r="TRZ6" s="366"/>
      <c r="TSA6" s="366"/>
      <c r="TSB6" s="366"/>
      <c r="TSC6" s="366"/>
      <c r="TSD6" s="366"/>
      <c r="TSE6" s="366"/>
      <c r="TSF6" s="366"/>
      <c r="TSG6" s="366"/>
      <c r="TSH6" s="366"/>
      <c r="TSI6" s="366"/>
      <c r="TSJ6" s="366"/>
      <c r="TSK6" s="366"/>
      <c r="TSL6" s="366"/>
      <c r="TSM6" s="366"/>
      <c r="TSN6" s="366"/>
      <c r="TSO6" s="366"/>
      <c r="TSP6" s="366"/>
      <c r="TSQ6" s="366"/>
      <c r="TSR6" s="366"/>
      <c r="TSS6" s="366"/>
      <c r="TST6" s="366"/>
      <c r="TSU6" s="366"/>
      <c r="TSV6" s="366"/>
      <c r="TSW6" s="366"/>
      <c r="TSX6" s="366"/>
      <c r="TSY6" s="366"/>
      <c r="TSZ6" s="366"/>
      <c r="TTA6" s="366"/>
      <c r="TTB6" s="366"/>
      <c r="TTC6" s="366"/>
      <c r="TTD6" s="366"/>
      <c r="TTE6" s="366"/>
      <c r="TTF6" s="366"/>
      <c r="TTG6" s="366"/>
      <c r="TTH6" s="366"/>
      <c r="TTI6" s="366"/>
      <c r="TTJ6" s="366"/>
      <c r="TTK6" s="366"/>
      <c r="TTL6" s="366"/>
      <c r="TTM6" s="366"/>
      <c r="TTN6" s="366"/>
      <c r="TTO6" s="366"/>
      <c r="TTP6" s="366"/>
      <c r="TTQ6" s="366"/>
      <c r="TTR6" s="366"/>
      <c r="TTS6" s="366"/>
      <c r="TTT6" s="366"/>
      <c r="TTU6" s="366"/>
      <c r="TTV6" s="366"/>
      <c r="TTW6" s="366"/>
      <c r="TTX6" s="366"/>
      <c r="TTY6" s="366"/>
      <c r="TTZ6" s="366"/>
      <c r="TUA6" s="366"/>
      <c r="TUB6" s="366"/>
      <c r="TUC6" s="366"/>
      <c r="TUD6" s="366"/>
      <c r="TUE6" s="366"/>
      <c r="TUF6" s="366"/>
      <c r="TUG6" s="366"/>
      <c r="TUH6" s="366"/>
      <c r="TUI6" s="366"/>
      <c r="TUJ6" s="366"/>
      <c r="TUK6" s="366"/>
      <c r="TUL6" s="366"/>
      <c r="TUM6" s="366"/>
      <c r="TUN6" s="366"/>
      <c r="TUO6" s="366"/>
      <c r="TUP6" s="366"/>
      <c r="TUQ6" s="366"/>
      <c r="TUR6" s="366"/>
      <c r="TUS6" s="366"/>
      <c r="TUT6" s="366"/>
      <c r="TUU6" s="366"/>
      <c r="TUV6" s="366"/>
      <c r="TUW6" s="366"/>
      <c r="TUX6" s="366"/>
      <c r="TUY6" s="366"/>
      <c r="TUZ6" s="366"/>
      <c r="TVA6" s="366"/>
      <c r="TVB6" s="366"/>
      <c r="TVC6" s="366"/>
      <c r="TVD6" s="366"/>
      <c r="TVE6" s="366"/>
      <c r="TVF6" s="366"/>
      <c r="TVG6" s="366"/>
      <c r="TVH6" s="366"/>
      <c r="TVI6" s="366"/>
      <c r="TVJ6" s="366"/>
      <c r="TVK6" s="366"/>
      <c r="TVL6" s="366"/>
      <c r="TVM6" s="366"/>
      <c r="TVN6" s="366"/>
      <c r="TVO6" s="366"/>
      <c r="TVP6" s="366"/>
      <c r="TVQ6" s="366"/>
      <c r="TVR6" s="366"/>
      <c r="TVS6" s="366"/>
      <c r="TVT6" s="366"/>
      <c r="TVU6" s="366"/>
      <c r="TVV6" s="366"/>
      <c r="TVW6" s="366"/>
      <c r="TVX6" s="366"/>
      <c r="TVY6" s="366"/>
      <c r="TVZ6" s="366"/>
      <c r="TWA6" s="366"/>
      <c r="TWB6" s="366"/>
      <c r="TWC6" s="366"/>
      <c r="TWD6" s="366"/>
      <c r="TWE6" s="366"/>
      <c r="TWF6" s="366"/>
      <c r="TWG6" s="366"/>
      <c r="TWH6" s="366"/>
      <c r="TWI6" s="366"/>
      <c r="TWJ6" s="366"/>
      <c r="TWK6" s="366"/>
      <c r="TWL6" s="366"/>
      <c r="TWM6" s="366"/>
      <c r="TWN6" s="366"/>
      <c r="TWO6" s="366"/>
      <c r="TWP6" s="366"/>
      <c r="TWQ6" s="366"/>
      <c r="TWR6" s="366"/>
      <c r="TWS6" s="366"/>
      <c r="TWT6" s="366"/>
      <c r="TWU6" s="366"/>
      <c r="TWV6" s="366"/>
      <c r="TWW6" s="366"/>
      <c r="TWX6" s="366"/>
      <c r="TWY6" s="366"/>
      <c r="TWZ6" s="366"/>
      <c r="TXA6" s="366"/>
      <c r="TXB6" s="366"/>
      <c r="TXC6" s="366"/>
      <c r="TXD6" s="366"/>
      <c r="TXE6" s="366"/>
      <c r="TXF6" s="366"/>
      <c r="TXG6" s="366"/>
      <c r="TXH6" s="366"/>
      <c r="TXI6" s="366"/>
      <c r="TXJ6" s="366"/>
      <c r="TXK6" s="366"/>
      <c r="TXL6" s="366"/>
      <c r="TXM6" s="366"/>
      <c r="TXN6" s="366"/>
      <c r="TXO6" s="366"/>
      <c r="TXP6" s="366"/>
      <c r="TXQ6" s="366"/>
      <c r="TXR6" s="366"/>
      <c r="TXS6" s="366"/>
      <c r="TXT6" s="366"/>
      <c r="TXU6" s="366"/>
      <c r="TXV6" s="366"/>
      <c r="TXW6" s="366"/>
      <c r="TXX6" s="366"/>
      <c r="TXY6" s="366"/>
      <c r="TXZ6" s="366"/>
      <c r="TYA6" s="366"/>
      <c r="TYB6" s="366"/>
      <c r="TYC6" s="366"/>
      <c r="TYD6" s="366"/>
      <c r="TYE6" s="366"/>
      <c r="TYF6" s="366"/>
      <c r="TYG6" s="366"/>
      <c r="TYH6" s="366"/>
      <c r="TYI6" s="366"/>
      <c r="TYJ6" s="366"/>
      <c r="TYK6" s="366"/>
      <c r="TYL6" s="366"/>
      <c r="TYM6" s="366"/>
      <c r="TYN6" s="366"/>
      <c r="TYO6" s="366"/>
      <c r="TYP6" s="366"/>
      <c r="TYQ6" s="366"/>
      <c r="TYR6" s="366"/>
      <c r="TYS6" s="366"/>
      <c r="TYT6" s="366"/>
      <c r="TYU6" s="366"/>
      <c r="TYV6" s="366"/>
      <c r="TYW6" s="366"/>
      <c r="TYX6" s="366"/>
      <c r="TYY6" s="366"/>
      <c r="TYZ6" s="366"/>
      <c r="TZA6" s="366"/>
      <c r="TZB6" s="366"/>
      <c r="TZC6" s="366"/>
      <c r="TZD6" s="366"/>
      <c r="TZE6" s="366"/>
      <c r="TZF6" s="366"/>
      <c r="TZG6" s="366"/>
      <c r="TZH6" s="366"/>
      <c r="TZI6" s="366"/>
      <c r="TZJ6" s="366"/>
      <c r="TZK6" s="366"/>
      <c r="TZL6" s="366"/>
      <c r="TZM6" s="366"/>
      <c r="TZN6" s="366"/>
      <c r="TZO6" s="366"/>
      <c r="TZP6" s="366"/>
      <c r="TZQ6" s="366"/>
      <c r="TZR6" s="366"/>
      <c r="TZS6" s="366"/>
      <c r="TZT6" s="366"/>
      <c r="TZU6" s="366"/>
      <c r="TZV6" s="366"/>
      <c r="TZW6" s="366"/>
      <c r="TZX6" s="366"/>
      <c r="TZY6" s="366"/>
      <c r="TZZ6" s="366"/>
      <c r="UAA6" s="366"/>
      <c r="UAB6" s="366"/>
      <c r="UAC6" s="366"/>
      <c r="UAD6" s="366"/>
      <c r="UAE6" s="366"/>
      <c r="UAF6" s="366"/>
      <c r="UAG6" s="366"/>
      <c r="UAH6" s="366"/>
      <c r="UAI6" s="366"/>
      <c r="UAJ6" s="366"/>
      <c r="UAK6" s="366"/>
      <c r="UAL6" s="366"/>
      <c r="UAM6" s="366"/>
      <c r="UAN6" s="366"/>
      <c r="UAO6" s="366"/>
      <c r="UAP6" s="366"/>
      <c r="UAQ6" s="366"/>
      <c r="UAR6" s="366"/>
      <c r="UAS6" s="366"/>
      <c r="UAT6" s="366"/>
      <c r="UAU6" s="366"/>
      <c r="UAV6" s="366"/>
      <c r="UAW6" s="366"/>
      <c r="UAX6" s="366"/>
      <c r="UAY6" s="366"/>
      <c r="UAZ6" s="366"/>
      <c r="UBA6" s="366"/>
      <c r="UBB6" s="366"/>
      <c r="UBC6" s="366"/>
      <c r="UBD6" s="366"/>
      <c r="UBE6" s="366"/>
      <c r="UBF6" s="366"/>
      <c r="UBG6" s="366"/>
      <c r="UBH6" s="366"/>
      <c r="UBI6" s="366"/>
      <c r="UBJ6" s="366"/>
      <c r="UBK6" s="366"/>
      <c r="UBL6" s="366"/>
      <c r="UBM6" s="366"/>
      <c r="UBN6" s="366"/>
      <c r="UBO6" s="366"/>
      <c r="UBP6" s="366"/>
      <c r="UBQ6" s="366"/>
      <c r="UBR6" s="366"/>
      <c r="UBS6" s="366"/>
      <c r="UBT6" s="366"/>
      <c r="UBU6" s="366"/>
      <c r="UBV6" s="366"/>
      <c r="UBW6" s="366"/>
      <c r="UBX6" s="366"/>
      <c r="UBY6" s="366"/>
      <c r="UBZ6" s="366"/>
      <c r="UCA6" s="366"/>
      <c r="UCB6" s="366"/>
      <c r="UCC6" s="366"/>
      <c r="UCD6" s="366"/>
      <c r="UCE6" s="366"/>
      <c r="UCF6" s="366"/>
      <c r="UCG6" s="366"/>
      <c r="UCH6" s="366"/>
      <c r="UCI6" s="366"/>
      <c r="UCJ6" s="366"/>
      <c r="UCK6" s="366"/>
      <c r="UCL6" s="366"/>
      <c r="UCM6" s="366"/>
      <c r="UCN6" s="366"/>
      <c r="UCO6" s="366"/>
      <c r="UCP6" s="366"/>
      <c r="UCQ6" s="366"/>
      <c r="UCR6" s="366"/>
      <c r="UCS6" s="366"/>
      <c r="UCT6" s="366"/>
      <c r="UCU6" s="366"/>
      <c r="UCV6" s="366"/>
      <c r="UCW6" s="366"/>
      <c r="UCX6" s="366"/>
      <c r="UCY6" s="366"/>
      <c r="UCZ6" s="366"/>
      <c r="UDA6" s="366"/>
      <c r="UDB6" s="366"/>
      <c r="UDC6" s="366"/>
      <c r="UDD6" s="366"/>
      <c r="UDE6" s="366"/>
      <c r="UDF6" s="366"/>
      <c r="UDG6" s="366"/>
      <c r="UDH6" s="366"/>
      <c r="UDI6" s="366"/>
      <c r="UDJ6" s="366"/>
      <c r="UDK6" s="366"/>
      <c r="UDL6" s="366"/>
      <c r="UDM6" s="366"/>
      <c r="UDN6" s="366"/>
      <c r="UDO6" s="366"/>
      <c r="UDP6" s="366"/>
      <c r="UDQ6" s="366"/>
      <c r="UDR6" s="366"/>
      <c r="UDS6" s="366"/>
      <c r="UDT6" s="366"/>
      <c r="UDU6" s="366"/>
      <c r="UDV6" s="366"/>
      <c r="UDW6" s="366"/>
      <c r="UDX6" s="366"/>
      <c r="UDY6" s="366"/>
      <c r="UDZ6" s="366"/>
      <c r="UEA6" s="366"/>
      <c r="UEB6" s="366"/>
      <c r="UEC6" s="366"/>
      <c r="UED6" s="366"/>
      <c r="UEE6" s="366"/>
      <c r="UEF6" s="366"/>
      <c r="UEG6" s="366"/>
      <c r="UEH6" s="366"/>
      <c r="UEI6" s="366"/>
      <c r="UEJ6" s="366"/>
      <c r="UEK6" s="366"/>
      <c r="UEL6" s="366"/>
      <c r="UEM6" s="366"/>
      <c r="UEN6" s="366"/>
      <c r="UEO6" s="366"/>
      <c r="UEP6" s="366"/>
      <c r="UEQ6" s="366"/>
      <c r="UER6" s="366"/>
      <c r="UES6" s="366"/>
      <c r="UET6" s="366"/>
      <c r="UEU6" s="366"/>
      <c r="UEV6" s="366"/>
      <c r="UEW6" s="366"/>
      <c r="UEX6" s="366"/>
      <c r="UEY6" s="366"/>
      <c r="UEZ6" s="366"/>
      <c r="UFA6" s="366"/>
      <c r="UFB6" s="366"/>
      <c r="UFC6" s="366"/>
      <c r="UFD6" s="366"/>
      <c r="UFE6" s="366"/>
      <c r="UFF6" s="366"/>
      <c r="UFG6" s="366"/>
      <c r="UFH6" s="366"/>
      <c r="UFI6" s="366"/>
      <c r="UFJ6" s="366"/>
      <c r="UFK6" s="366"/>
      <c r="UFL6" s="366"/>
      <c r="UFM6" s="366"/>
      <c r="UFN6" s="366"/>
      <c r="UFO6" s="366"/>
      <c r="UFP6" s="366"/>
      <c r="UFQ6" s="366"/>
      <c r="UFR6" s="366"/>
      <c r="UFS6" s="366"/>
      <c r="UFT6" s="366"/>
      <c r="UFU6" s="366"/>
      <c r="UFV6" s="366"/>
      <c r="UFW6" s="366"/>
      <c r="UFX6" s="366"/>
      <c r="UFY6" s="366"/>
      <c r="UFZ6" s="366"/>
      <c r="UGA6" s="366"/>
      <c r="UGB6" s="366"/>
      <c r="UGC6" s="366"/>
      <c r="UGD6" s="366"/>
      <c r="UGE6" s="366"/>
      <c r="UGF6" s="366"/>
      <c r="UGG6" s="366"/>
      <c r="UGH6" s="366"/>
      <c r="UGI6" s="366"/>
      <c r="UGJ6" s="366"/>
      <c r="UGK6" s="366"/>
      <c r="UGL6" s="366"/>
      <c r="UGM6" s="366"/>
      <c r="UGN6" s="366"/>
      <c r="UGO6" s="366"/>
      <c r="UGP6" s="366"/>
      <c r="UGQ6" s="366"/>
      <c r="UGR6" s="366"/>
      <c r="UGS6" s="366"/>
      <c r="UGT6" s="366"/>
      <c r="UGU6" s="366"/>
      <c r="UGV6" s="366"/>
      <c r="UGW6" s="366"/>
      <c r="UGX6" s="366"/>
      <c r="UGY6" s="366"/>
      <c r="UGZ6" s="366"/>
      <c r="UHA6" s="366"/>
      <c r="UHB6" s="366"/>
      <c r="UHC6" s="366"/>
      <c r="UHD6" s="366"/>
      <c r="UHE6" s="366"/>
      <c r="UHF6" s="366"/>
      <c r="UHG6" s="366"/>
      <c r="UHH6" s="366"/>
      <c r="UHI6" s="366"/>
      <c r="UHJ6" s="366"/>
      <c r="UHK6" s="366"/>
      <c r="UHL6" s="366"/>
      <c r="UHM6" s="366"/>
      <c r="UHN6" s="366"/>
      <c r="UHO6" s="366"/>
      <c r="UHP6" s="366"/>
      <c r="UHQ6" s="366"/>
      <c r="UHR6" s="366"/>
      <c r="UHS6" s="366"/>
      <c r="UHT6" s="366"/>
      <c r="UHU6" s="366"/>
      <c r="UHV6" s="366"/>
      <c r="UHW6" s="366"/>
      <c r="UHX6" s="366"/>
      <c r="UHY6" s="366"/>
      <c r="UHZ6" s="366"/>
      <c r="UIA6" s="366"/>
      <c r="UIB6" s="366"/>
      <c r="UIC6" s="366"/>
      <c r="UID6" s="366"/>
      <c r="UIE6" s="366"/>
      <c r="UIF6" s="366"/>
      <c r="UIG6" s="366"/>
      <c r="UIH6" s="366"/>
      <c r="UII6" s="366"/>
      <c r="UIJ6" s="366"/>
      <c r="UIK6" s="366"/>
      <c r="UIL6" s="366"/>
      <c r="UIM6" s="366"/>
      <c r="UIN6" s="366"/>
      <c r="UIO6" s="366"/>
      <c r="UIP6" s="366"/>
      <c r="UIQ6" s="366"/>
      <c r="UIR6" s="366"/>
      <c r="UIS6" s="366"/>
      <c r="UIT6" s="366"/>
      <c r="UIU6" s="366"/>
      <c r="UIV6" s="366"/>
      <c r="UIW6" s="366"/>
      <c r="UIX6" s="366"/>
      <c r="UIY6" s="366"/>
      <c r="UIZ6" s="366"/>
      <c r="UJA6" s="366"/>
      <c r="UJB6" s="366"/>
      <c r="UJC6" s="366"/>
      <c r="UJD6" s="366"/>
      <c r="UJE6" s="366"/>
      <c r="UJF6" s="366"/>
      <c r="UJG6" s="366"/>
      <c r="UJH6" s="366"/>
      <c r="UJI6" s="366"/>
      <c r="UJJ6" s="366"/>
      <c r="UJK6" s="366"/>
      <c r="UJL6" s="366"/>
      <c r="UJM6" s="366"/>
      <c r="UJN6" s="366"/>
      <c r="UJO6" s="366"/>
      <c r="UJP6" s="366"/>
      <c r="UJQ6" s="366"/>
      <c r="UJR6" s="366"/>
      <c r="UJS6" s="366"/>
      <c r="UJT6" s="366"/>
      <c r="UJU6" s="366"/>
      <c r="UJV6" s="366"/>
      <c r="UJW6" s="366"/>
      <c r="UJX6" s="366"/>
      <c r="UJY6" s="366"/>
      <c r="UJZ6" s="366"/>
      <c r="UKA6" s="366"/>
      <c r="UKB6" s="366"/>
      <c r="UKC6" s="366"/>
      <c r="UKD6" s="366"/>
      <c r="UKE6" s="366"/>
      <c r="UKF6" s="366"/>
      <c r="UKG6" s="366"/>
      <c r="UKH6" s="366"/>
      <c r="UKI6" s="366"/>
      <c r="UKJ6" s="366"/>
      <c r="UKK6" s="366"/>
      <c r="UKL6" s="366"/>
      <c r="UKM6" s="366"/>
      <c r="UKN6" s="366"/>
      <c r="UKO6" s="366"/>
      <c r="UKP6" s="366"/>
      <c r="UKQ6" s="366"/>
      <c r="UKR6" s="366"/>
      <c r="UKS6" s="366"/>
      <c r="UKT6" s="366"/>
      <c r="UKU6" s="366"/>
      <c r="UKV6" s="366"/>
      <c r="UKW6" s="366"/>
      <c r="UKX6" s="366"/>
      <c r="UKY6" s="366"/>
      <c r="UKZ6" s="366"/>
      <c r="ULA6" s="366"/>
      <c r="ULB6" s="366"/>
      <c r="ULC6" s="366"/>
      <c r="ULD6" s="366"/>
      <c r="ULE6" s="366"/>
      <c r="ULF6" s="366"/>
      <c r="ULG6" s="366"/>
      <c r="ULH6" s="366"/>
      <c r="ULI6" s="366"/>
      <c r="ULJ6" s="366"/>
      <c r="ULK6" s="366"/>
      <c r="ULL6" s="366"/>
      <c r="ULM6" s="366"/>
      <c r="ULN6" s="366"/>
      <c r="ULO6" s="366"/>
      <c r="ULP6" s="366"/>
      <c r="ULQ6" s="366"/>
      <c r="ULR6" s="366"/>
      <c r="ULS6" s="366"/>
      <c r="ULT6" s="366"/>
      <c r="ULU6" s="366"/>
      <c r="ULV6" s="366"/>
      <c r="ULW6" s="366"/>
      <c r="ULX6" s="366"/>
      <c r="ULY6" s="366"/>
      <c r="ULZ6" s="366"/>
      <c r="UMA6" s="366"/>
      <c r="UMB6" s="366"/>
      <c r="UMC6" s="366"/>
      <c r="UMD6" s="366"/>
      <c r="UME6" s="366"/>
      <c r="UMF6" s="366"/>
      <c r="UMG6" s="366"/>
      <c r="UMH6" s="366"/>
      <c r="UMI6" s="366"/>
      <c r="UMJ6" s="366"/>
      <c r="UMK6" s="366"/>
      <c r="UML6" s="366"/>
      <c r="UMM6" s="366"/>
      <c r="UMN6" s="366"/>
      <c r="UMO6" s="366"/>
      <c r="UMP6" s="366"/>
      <c r="UMQ6" s="366"/>
      <c r="UMR6" s="366"/>
      <c r="UMS6" s="366"/>
      <c r="UMT6" s="366"/>
      <c r="UMU6" s="366"/>
      <c r="UMV6" s="366"/>
      <c r="UMW6" s="366"/>
      <c r="UMX6" s="366"/>
      <c r="UMY6" s="366"/>
      <c r="UMZ6" s="366"/>
      <c r="UNA6" s="366"/>
      <c r="UNB6" s="366"/>
      <c r="UNC6" s="366"/>
      <c r="UND6" s="366"/>
      <c r="UNE6" s="366"/>
      <c r="UNF6" s="366"/>
      <c r="UNG6" s="366"/>
      <c r="UNH6" s="366"/>
      <c r="UNI6" s="366"/>
      <c r="UNJ6" s="366"/>
      <c r="UNK6" s="366"/>
      <c r="UNL6" s="366"/>
      <c r="UNM6" s="366"/>
      <c r="UNN6" s="366"/>
      <c r="UNO6" s="366"/>
      <c r="UNP6" s="366"/>
      <c r="UNQ6" s="366"/>
      <c r="UNR6" s="366"/>
      <c r="UNS6" s="366"/>
      <c r="UNT6" s="366"/>
      <c r="UNU6" s="366"/>
      <c r="UNV6" s="366"/>
      <c r="UNW6" s="366"/>
      <c r="UNX6" s="366"/>
      <c r="UNY6" s="366"/>
      <c r="UNZ6" s="366"/>
      <c r="UOA6" s="366"/>
      <c r="UOB6" s="366"/>
      <c r="UOC6" s="366"/>
      <c r="UOD6" s="366"/>
      <c r="UOE6" s="366"/>
      <c r="UOF6" s="366"/>
      <c r="UOG6" s="366"/>
      <c r="UOH6" s="366"/>
      <c r="UOI6" s="366"/>
      <c r="UOJ6" s="366"/>
      <c r="UOK6" s="366"/>
      <c r="UOL6" s="366"/>
      <c r="UOM6" s="366"/>
      <c r="UON6" s="366"/>
      <c r="UOO6" s="366"/>
      <c r="UOP6" s="366"/>
      <c r="UOQ6" s="366"/>
      <c r="UOR6" s="366"/>
      <c r="UOS6" s="366"/>
      <c r="UOT6" s="366"/>
      <c r="UOU6" s="366"/>
      <c r="UOV6" s="366"/>
      <c r="UOW6" s="366"/>
      <c r="UOX6" s="366"/>
      <c r="UOY6" s="366"/>
      <c r="UOZ6" s="366"/>
      <c r="UPA6" s="366"/>
      <c r="UPB6" s="366"/>
      <c r="UPC6" s="366"/>
      <c r="UPD6" s="366"/>
      <c r="UPE6" s="366"/>
      <c r="UPF6" s="366"/>
      <c r="UPG6" s="366"/>
      <c r="UPH6" s="366"/>
      <c r="UPI6" s="366"/>
      <c r="UPJ6" s="366"/>
      <c r="UPK6" s="366"/>
      <c r="UPL6" s="366"/>
      <c r="UPM6" s="366"/>
      <c r="UPN6" s="366"/>
      <c r="UPO6" s="366"/>
      <c r="UPP6" s="366"/>
      <c r="UPQ6" s="366"/>
      <c r="UPR6" s="366"/>
      <c r="UPS6" s="366"/>
      <c r="UPT6" s="366"/>
      <c r="UPU6" s="366"/>
      <c r="UPV6" s="366"/>
      <c r="UPW6" s="366"/>
      <c r="UPX6" s="366"/>
      <c r="UPY6" s="366"/>
      <c r="UPZ6" s="366"/>
      <c r="UQA6" s="366"/>
      <c r="UQB6" s="366"/>
      <c r="UQC6" s="366"/>
      <c r="UQD6" s="366"/>
      <c r="UQE6" s="366"/>
      <c r="UQF6" s="366"/>
      <c r="UQG6" s="366"/>
      <c r="UQH6" s="366"/>
      <c r="UQI6" s="366"/>
      <c r="UQJ6" s="366"/>
      <c r="UQK6" s="366"/>
      <c r="UQL6" s="366"/>
      <c r="UQM6" s="366"/>
      <c r="UQN6" s="366"/>
      <c r="UQO6" s="366"/>
      <c r="UQP6" s="366"/>
      <c r="UQQ6" s="366"/>
      <c r="UQR6" s="366"/>
      <c r="UQS6" s="366"/>
      <c r="UQT6" s="366"/>
      <c r="UQU6" s="366"/>
      <c r="UQV6" s="366"/>
      <c r="UQW6" s="366"/>
      <c r="UQX6" s="366"/>
      <c r="UQY6" s="366"/>
      <c r="UQZ6" s="366"/>
      <c r="URA6" s="366"/>
      <c r="URB6" s="366"/>
      <c r="URC6" s="366"/>
      <c r="URD6" s="366"/>
      <c r="URE6" s="366"/>
      <c r="URF6" s="366"/>
      <c r="URG6" s="366"/>
      <c r="URH6" s="366"/>
      <c r="URI6" s="366"/>
      <c r="URJ6" s="366"/>
      <c r="URK6" s="366"/>
      <c r="URL6" s="366"/>
      <c r="URM6" s="366"/>
      <c r="URN6" s="366"/>
      <c r="URO6" s="366"/>
      <c r="URP6" s="366"/>
      <c r="URQ6" s="366"/>
      <c r="URR6" s="366"/>
      <c r="URS6" s="366"/>
      <c r="URT6" s="366"/>
      <c r="URU6" s="366"/>
      <c r="URV6" s="366"/>
      <c r="URW6" s="366"/>
      <c r="URX6" s="366"/>
      <c r="URY6" s="366"/>
      <c r="URZ6" s="366"/>
      <c r="USA6" s="366"/>
      <c r="USB6" s="366"/>
      <c r="USC6" s="366"/>
      <c r="USD6" s="366"/>
      <c r="USE6" s="366"/>
      <c r="USF6" s="366"/>
      <c r="USG6" s="366"/>
      <c r="USH6" s="366"/>
      <c r="USI6" s="366"/>
      <c r="USJ6" s="366"/>
      <c r="USK6" s="366"/>
      <c r="USL6" s="366"/>
      <c r="USM6" s="366"/>
      <c r="USN6" s="366"/>
      <c r="USO6" s="366"/>
      <c r="USP6" s="366"/>
      <c r="USQ6" s="366"/>
      <c r="USR6" s="366"/>
      <c r="USS6" s="366"/>
      <c r="UST6" s="366"/>
      <c r="USU6" s="366"/>
      <c r="USV6" s="366"/>
      <c r="USW6" s="366"/>
      <c r="USX6" s="366"/>
      <c r="USY6" s="366"/>
      <c r="USZ6" s="366"/>
      <c r="UTA6" s="366"/>
      <c r="UTB6" s="366"/>
      <c r="UTC6" s="366"/>
      <c r="UTD6" s="366"/>
      <c r="UTE6" s="366"/>
      <c r="UTF6" s="366"/>
      <c r="UTG6" s="366"/>
      <c r="UTH6" s="366"/>
      <c r="UTI6" s="366"/>
      <c r="UTJ6" s="366"/>
      <c r="UTK6" s="366"/>
      <c r="UTL6" s="366"/>
      <c r="UTM6" s="366"/>
      <c r="UTN6" s="366"/>
      <c r="UTO6" s="366"/>
      <c r="UTP6" s="366"/>
      <c r="UTQ6" s="366"/>
      <c r="UTR6" s="366"/>
      <c r="UTS6" s="366"/>
      <c r="UTT6" s="366"/>
      <c r="UTU6" s="366"/>
      <c r="UTV6" s="366"/>
      <c r="UTW6" s="366"/>
      <c r="UTX6" s="366"/>
      <c r="UTY6" s="366"/>
      <c r="UTZ6" s="366"/>
      <c r="UUA6" s="366"/>
      <c r="UUB6" s="366"/>
      <c r="UUC6" s="366"/>
      <c r="UUD6" s="366"/>
      <c r="UUE6" s="366"/>
      <c r="UUF6" s="366"/>
      <c r="UUG6" s="366"/>
      <c r="UUH6" s="366"/>
      <c r="UUI6" s="366"/>
      <c r="UUJ6" s="366"/>
      <c r="UUK6" s="366"/>
      <c r="UUL6" s="366"/>
      <c r="UUM6" s="366"/>
      <c r="UUN6" s="366"/>
      <c r="UUO6" s="366"/>
      <c r="UUP6" s="366"/>
      <c r="UUQ6" s="366"/>
      <c r="UUR6" s="366"/>
      <c r="UUS6" s="366"/>
      <c r="UUT6" s="366"/>
      <c r="UUU6" s="366"/>
      <c r="UUV6" s="366"/>
      <c r="UUW6" s="366"/>
      <c r="UUX6" s="366"/>
      <c r="UUY6" s="366"/>
      <c r="UUZ6" s="366"/>
      <c r="UVA6" s="366"/>
      <c r="UVB6" s="366"/>
      <c r="UVC6" s="366"/>
      <c r="UVD6" s="366"/>
      <c r="UVE6" s="366"/>
      <c r="UVF6" s="366"/>
      <c r="UVG6" s="366"/>
      <c r="UVH6" s="366"/>
      <c r="UVI6" s="366"/>
      <c r="UVJ6" s="366"/>
      <c r="UVK6" s="366"/>
      <c r="UVL6" s="366"/>
      <c r="UVM6" s="366"/>
      <c r="UVN6" s="366"/>
      <c r="UVO6" s="366"/>
      <c r="UVP6" s="366"/>
      <c r="UVQ6" s="366"/>
      <c r="UVR6" s="366"/>
      <c r="UVS6" s="366"/>
      <c r="UVT6" s="366"/>
      <c r="UVU6" s="366"/>
      <c r="UVV6" s="366"/>
      <c r="UVW6" s="366"/>
      <c r="UVX6" s="366"/>
      <c r="UVY6" s="366"/>
      <c r="UVZ6" s="366"/>
      <c r="UWA6" s="366"/>
      <c r="UWB6" s="366"/>
      <c r="UWC6" s="366"/>
      <c r="UWD6" s="366"/>
      <c r="UWE6" s="366"/>
      <c r="UWF6" s="366"/>
      <c r="UWG6" s="366"/>
      <c r="UWH6" s="366"/>
      <c r="UWI6" s="366"/>
      <c r="UWJ6" s="366"/>
      <c r="UWK6" s="366"/>
      <c r="UWL6" s="366"/>
      <c r="UWM6" s="366"/>
      <c r="UWN6" s="366"/>
      <c r="UWO6" s="366"/>
      <c r="UWP6" s="366"/>
      <c r="UWQ6" s="366"/>
      <c r="UWR6" s="366"/>
      <c r="UWS6" s="366"/>
      <c r="UWT6" s="366"/>
      <c r="UWU6" s="366"/>
      <c r="UWV6" s="366"/>
      <c r="UWW6" s="366"/>
      <c r="UWX6" s="366"/>
      <c r="UWY6" s="366"/>
      <c r="UWZ6" s="366"/>
      <c r="UXA6" s="366"/>
      <c r="UXB6" s="366"/>
      <c r="UXC6" s="366"/>
      <c r="UXD6" s="366"/>
      <c r="UXE6" s="366"/>
      <c r="UXF6" s="366"/>
      <c r="UXG6" s="366"/>
      <c r="UXH6" s="366"/>
      <c r="UXI6" s="366"/>
      <c r="UXJ6" s="366"/>
      <c r="UXK6" s="366"/>
      <c r="UXL6" s="366"/>
      <c r="UXM6" s="366"/>
      <c r="UXN6" s="366"/>
      <c r="UXO6" s="366"/>
      <c r="UXP6" s="366"/>
      <c r="UXQ6" s="366"/>
      <c r="UXR6" s="366"/>
      <c r="UXS6" s="366"/>
      <c r="UXT6" s="366"/>
      <c r="UXU6" s="366"/>
      <c r="UXV6" s="366"/>
      <c r="UXW6" s="366"/>
      <c r="UXX6" s="366"/>
      <c r="UXY6" s="366"/>
      <c r="UXZ6" s="366"/>
      <c r="UYA6" s="366"/>
      <c r="UYB6" s="366"/>
      <c r="UYC6" s="366"/>
      <c r="UYD6" s="366"/>
      <c r="UYE6" s="366"/>
      <c r="UYF6" s="366"/>
      <c r="UYG6" s="366"/>
      <c r="UYH6" s="366"/>
      <c r="UYI6" s="366"/>
      <c r="UYJ6" s="366"/>
      <c r="UYK6" s="366"/>
      <c r="UYL6" s="366"/>
      <c r="UYM6" s="366"/>
      <c r="UYN6" s="366"/>
      <c r="UYO6" s="366"/>
      <c r="UYP6" s="366"/>
      <c r="UYQ6" s="366"/>
      <c r="UYR6" s="366"/>
      <c r="UYS6" s="366"/>
      <c r="UYT6" s="366"/>
      <c r="UYU6" s="366"/>
      <c r="UYV6" s="366"/>
      <c r="UYW6" s="366"/>
      <c r="UYX6" s="366"/>
      <c r="UYY6" s="366"/>
      <c r="UYZ6" s="366"/>
      <c r="UZA6" s="366"/>
      <c r="UZB6" s="366"/>
      <c r="UZC6" s="366"/>
      <c r="UZD6" s="366"/>
      <c r="UZE6" s="366"/>
      <c r="UZF6" s="366"/>
      <c r="UZG6" s="366"/>
      <c r="UZH6" s="366"/>
      <c r="UZI6" s="366"/>
      <c r="UZJ6" s="366"/>
      <c r="UZK6" s="366"/>
      <c r="UZL6" s="366"/>
      <c r="UZM6" s="366"/>
      <c r="UZN6" s="366"/>
      <c r="UZO6" s="366"/>
      <c r="UZP6" s="366"/>
      <c r="UZQ6" s="366"/>
      <c r="UZR6" s="366"/>
      <c r="UZS6" s="366"/>
      <c r="UZT6" s="366"/>
      <c r="UZU6" s="366"/>
      <c r="UZV6" s="366"/>
      <c r="UZW6" s="366"/>
      <c r="UZX6" s="366"/>
      <c r="UZY6" s="366"/>
      <c r="UZZ6" s="366"/>
      <c r="VAA6" s="366"/>
      <c r="VAB6" s="366"/>
      <c r="VAC6" s="366"/>
      <c r="VAD6" s="366"/>
      <c r="VAE6" s="366"/>
      <c r="VAF6" s="366"/>
      <c r="VAG6" s="366"/>
      <c r="VAH6" s="366"/>
      <c r="VAI6" s="366"/>
      <c r="VAJ6" s="366"/>
      <c r="VAK6" s="366"/>
      <c r="VAL6" s="366"/>
      <c r="VAM6" s="366"/>
      <c r="VAN6" s="366"/>
      <c r="VAO6" s="366"/>
      <c r="VAP6" s="366"/>
      <c r="VAQ6" s="366"/>
      <c r="VAR6" s="366"/>
      <c r="VAS6" s="366"/>
      <c r="VAT6" s="366"/>
      <c r="VAU6" s="366"/>
      <c r="VAV6" s="366"/>
      <c r="VAW6" s="366"/>
      <c r="VAX6" s="366"/>
      <c r="VAY6" s="366"/>
      <c r="VAZ6" s="366"/>
      <c r="VBA6" s="366"/>
      <c r="VBB6" s="366"/>
      <c r="VBC6" s="366"/>
      <c r="VBD6" s="366"/>
      <c r="VBE6" s="366"/>
      <c r="VBF6" s="366"/>
      <c r="VBG6" s="366"/>
      <c r="VBH6" s="366"/>
      <c r="VBI6" s="366"/>
      <c r="VBJ6" s="366"/>
      <c r="VBK6" s="366"/>
      <c r="VBL6" s="366"/>
      <c r="VBM6" s="366"/>
      <c r="VBN6" s="366"/>
      <c r="VBO6" s="366"/>
      <c r="VBP6" s="366"/>
      <c r="VBQ6" s="366"/>
      <c r="VBR6" s="366"/>
      <c r="VBS6" s="366"/>
      <c r="VBT6" s="366"/>
      <c r="VBU6" s="366"/>
      <c r="VBV6" s="366"/>
      <c r="VBW6" s="366"/>
      <c r="VBX6" s="366"/>
      <c r="VBY6" s="366"/>
      <c r="VBZ6" s="366"/>
      <c r="VCA6" s="366"/>
      <c r="VCB6" s="366"/>
      <c r="VCC6" s="366"/>
      <c r="VCD6" s="366"/>
      <c r="VCE6" s="366"/>
      <c r="VCF6" s="366"/>
      <c r="VCG6" s="366"/>
      <c r="VCH6" s="366"/>
      <c r="VCI6" s="366"/>
      <c r="VCJ6" s="366"/>
      <c r="VCK6" s="366"/>
      <c r="VCL6" s="366"/>
      <c r="VCM6" s="366"/>
      <c r="VCN6" s="366"/>
      <c r="VCO6" s="366"/>
      <c r="VCP6" s="366"/>
      <c r="VCQ6" s="366"/>
      <c r="VCR6" s="366"/>
      <c r="VCS6" s="366"/>
      <c r="VCT6" s="366"/>
      <c r="VCU6" s="366"/>
      <c r="VCV6" s="366"/>
      <c r="VCW6" s="366"/>
      <c r="VCX6" s="366"/>
      <c r="VCY6" s="366"/>
      <c r="VCZ6" s="366"/>
      <c r="VDA6" s="366"/>
      <c r="VDB6" s="366"/>
      <c r="VDC6" s="366"/>
      <c r="VDD6" s="366"/>
      <c r="VDE6" s="366"/>
      <c r="VDF6" s="366"/>
      <c r="VDG6" s="366"/>
      <c r="VDH6" s="366"/>
      <c r="VDI6" s="366"/>
      <c r="VDJ6" s="366"/>
      <c r="VDK6" s="366"/>
      <c r="VDL6" s="366"/>
      <c r="VDM6" s="366"/>
      <c r="VDN6" s="366"/>
      <c r="VDO6" s="366"/>
      <c r="VDP6" s="366"/>
      <c r="VDQ6" s="366"/>
      <c r="VDR6" s="366"/>
      <c r="VDS6" s="366"/>
      <c r="VDT6" s="366"/>
      <c r="VDU6" s="366"/>
      <c r="VDV6" s="366"/>
      <c r="VDW6" s="366"/>
      <c r="VDX6" s="366"/>
      <c r="VDY6" s="366"/>
      <c r="VDZ6" s="366"/>
      <c r="VEA6" s="366"/>
      <c r="VEB6" s="366"/>
      <c r="VEC6" s="366"/>
      <c r="VED6" s="366"/>
      <c r="VEE6" s="366"/>
      <c r="VEF6" s="366"/>
      <c r="VEG6" s="366"/>
      <c r="VEH6" s="366"/>
      <c r="VEI6" s="366"/>
      <c r="VEJ6" s="366"/>
      <c r="VEK6" s="366"/>
      <c r="VEL6" s="366"/>
      <c r="VEM6" s="366"/>
      <c r="VEN6" s="366"/>
      <c r="VEO6" s="366"/>
      <c r="VEP6" s="366"/>
      <c r="VEQ6" s="366"/>
      <c r="VER6" s="366"/>
      <c r="VES6" s="366"/>
      <c r="VET6" s="366"/>
      <c r="VEU6" s="366"/>
      <c r="VEV6" s="366"/>
      <c r="VEW6" s="366"/>
      <c r="VEX6" s="366"/>
      <c r="VEY6" s="366"/>
      <c r="VEZ6" s="366"/>
      <c r="VFA6" s="366"/>
      <c r="VFB6" s="366"/>
      <c r="VFC6" s="366"/>
      <c r="VFD6" s="366"/>
      <c r="VFE6" s="366"/>
      <c r="VFF6" s="366"/>
      <c r="VFG6" s="366"/>
      <c r="VFH6" s="366"/>
      <c r="VFI6" s="366"/>
      <c r="VFJ6" s="366"/>
      <c r="VFK6" s="366"/>
      <c r="VFL6" s="366"/>
      <c r="VFM6" s="366"/>
      <c r="VFN6" s="366"/>
      <c r="VFO6" s="366"/>
      <c r="VFP6" s="366"/>
      <c r="VFQ6" s="366"/>
      <c r="VFR6" s="366"/>
      <c r="VFS6" s="366"/>
      <c r="VFT6" s="366"/>
      <c r="VFU6" s="366"/>
      <c r="VFV6" s="366"/>
      <c r="VFW6" s="366"/>
      <c r="VFX6" s="366"/>
      <c r="VFY6" s="366"/>
      <c r="VFZ6" s="366"/>
      <c r="VGA6" s="366"/>
      <c r="VGB6" s="366"/>
      <c r="VGC6" s="366"/>
      <c r="VGD6" s="366"/>
      <c r="VGE6" s="366"/>
      <c r="VGF6" s="366"/>
      <c r="VGG6" s="366"/>
      <c r="VGH6" s="366"/>
      <c r="VGI6" s="366"/>
      <c r="VGJ6" s="366"/>
      <c r="VGK6" s="366"/>
      <c r="VGL6" s="366"/>
      <c r="VGM6" s="366"/>
      <c r="VGN6" s="366"/>
      <c r="VGO6" s="366"/>
      <c r="VGP6" s="366"/>
      <c r="VGQ6" s="366"/>
      <c r="VGR6" s="366"/>
      <c r="VGS6" s="366"/>
      <c r="VGT6" s="366"/>
      <c r="VGU6" s="366"/>
      <c r="VGV6" s="366"/>
      <c r="VGW6" s="366"/>
      <c r="VGX6" s="366"/>
      <c r="VGY6" s="366"/>
      <c r="VGZ6" s="366"/>
      <c r="VHA6" s="366"/>
      <c r="VHB6" s="366"/>
      <c r="VHC6" s="366"/>
      <c r="VHD6" s="366"/>
      <c r="VHE6" s="366"/>
      <c r="VHF6" s="366"/>
      <c r="VHG6" s="366"/>
      <c r="VHH6" s="366"/>
      <c r="VHI6" s="366"/>
      <c r="VHJ6" s="366"/>
      <c r="VHK6" s="366"/>
      <c r="VHL6" s="366"/>
      <c r="VHM6" s="366"/>
      <c r="VHN6" s="366"/>
      <c r="VHO6" s="366"/>
      <c r="VHP6" s="366"/>
      <c r="VHQ6" s="366"/>
      <c r="VHR6" s="366"/>
      <c r="VHS6" s="366"/>
      <c r="VHT6" s="366"/>
      <c r="VHU6" s="366"/>
      <c r="VHV6" s="366"/>
      <c r="VHW6" s="366"/>
      <c r="VHX6" s="366"/>
      <c r="VHY6" s="366"/>
      <c r="VHZ6" s="366"/>
      <c r="VIA6" s="366"/>
      <c r="VIB6" s="366"/>
      <c r="VIC6" s="366"/>
      <c r="VID6" s="366"/>
      <c r="VIE6" s="366"/>
      <c r="VIF6" s="366"/>
      <c r="VIG6" s="366"/>
      <c r="VIH6" s="366"/>
      <c r="VII6" s="366"/>
      <c r="VIJ6" s="366"/>
      <c r="VIK6" s="366"/>
      <c r="VIL6" s="366"/>
      <c r="VIM6" s="366"/>
      <c r="VIN6" s="366"/>
      <c r="VIO6" s="366"/>
      <c r="VIP6" s="366"/>
      <c r="VIQ6" s="366"/>
      <c r="VIR6" s="366"/>
      <c r="VIS6" s="366"/>
      <c r="VIT6" s="366"/>
      <c r="VIU6" s="366"/>
      <c r="VIV6" s="366"/>
      <c r="VIW6" s="366"/>
      <c r="VIX6" s="366"/>
      <c r="VIY6" s="366"/>
      <c r="VIZ6" s="366"/>
      <c r="VJA6" s="366"/>
      <c r="VJB6" s="366"/>
      <c r="VJC6" s="366"/>
      <c r="VJD6" s="366"/>
      <c r="VJE6" s="366"/>
      <c r="VJF6" s="366"/>
      <c r="VJG6" s="366"/>
      <c r="VJH6" s="366"/>
      <c r="VJI6" s="366"/>
      <c r="VJJ6" s="366"/>
      <c r="VJK6" s="366"/>
      <c r="VJL6" s="366"/>
      <c r="VJM6" s="366"/>
      <c r="VJN6" s="366"/>
      <c r="VJO6" s="366"/>
      <c r="VJP6" s="366"/>
      <c r="VJQ6" s="366"/>
      <c r="VJR6" s="366"/>
      <c r="VJS6" s="366"/>
      <c r="VJT6" s="366"/>
      <c r="VJU6" s="366"/>
      <c r="VJV6" s="366"/>
      <c r="VJW6" s="366"/>
      <c r="VJX6" s="366"/>
      <c r="VJY6" s="366"/>
      <c r="VJZ6" s="366"/>
      <c r="VKA6" s="366"/>
      <c r="VKB6" s="366"/>
      <c r="VKC6" s="366"/>
      <c r="VKD6" s="366"/>
      <c r="VKE6" s="366"/>
      <c r="VKF6" s="366"/>
      <c r="VKG6" s="366"/>
      <c r="VKH6" s="366"/>
      <c r="VKI6" s="366"/>
      <c r="VKJ6" s="366"/>
      <c r="VKK6" s="366"/>
      <c r="VKL6" s="366"/>
      <c r="VKM6" s="366"/>
      <c r="VKN6" s="366"/>
      <c r="VKO6" s="366"/>
      <c r="VKP6" s="366"/>
      <c r="VKQ6" s="366"/>
      <c r="VKR6" s="366"/>
      <c r="VKS6" s="366"/>
      <c r="VKT6" s="366"/>
      <c r="VKU6" s="366"/>
      <c r="VKV6" s="366"/>
      <c r="VKW6" s="366"/>
      <c r="VKX6" s="366"/>
      <c r="VKY6" s="366"/>
      <c r="VKZ6" s="366"/>
      <c r="VLA6" s="366"/>
      <c r="VLB6" s="366"/>
      <c r="VLC6" s="366"/>
      <c r="VLD6" s="366"/>
      <c r="VLE6" s="366"/>
      <c r="VLF6" s="366"/>
      <c r="VLG6" s="366"/>
      <c r="VLH6" s="366"/>
      <c r="VLI6" s="366"/>
      <c r="VLJ6" s="366"/>
      <c r="VLK6" s="366"/>
      <c r="VLL6" s="366"/>
      <c r="VLM6" s="366"/>
      <c r="VLN6" s="366"/>
      <c r="VLO6" s="366"/>
      <c r="VLP6" s="366"/>
      <c r="VLQ6" s="366"/>
      <c r="VLR6" s="366"/>
      <c r="VLS6" s="366"/>
      <c r="VLT6" s="366"/>
      <c r="VLU6" s="366"/>
      <c r="VLV6" s="366"/>
      <c r="VLW6" s="366"/>
      <c r="VLX6" s="366"/>
      <c r="VLY6" s="366"/>
      <c r="VLZ6" s="366"/>
      <c r="VMA6" s="366"/>
      <c r="VMB6" s="366"/>
      <c r="VMC6" s="366"/>
      <c r="VMD6" s="366"/>
      <c r="VME6" s="366"/>
      <c r="VMF6" s="366"/>
      <c r="VMG6" s="366"/>
      <c r="VMH6" s="366"/>
      <c r="VMI6" s="366"/>
      <c r="VMJ6" s="366"/>
      <c r="VMK6" s="366"/>
      <c r="VML6" s="366"/>
      <c r="VMM6" s="366"/>
      <c r="VMN6" s="366"/>
      <c r="VMO6" s="366"/>
      <c r="VMP6" s="366"/>
      <c r="VMQ6" s="366"/>
      <c r="VMR6" s="366"/>
      <c r="VMS6" s="366"/>
      <c r="VMT6" s="366"/>
      <c r="VMU6" s="366"/>
      <c r="VMV6" s="366"/>
      <c r="VMW6" s="366"/>
      <c r="VMX6" s="366"/>
      <c r="VMY6" s="366"/>
      <c r="VMZ6" s="366"/>
      <c r="VNA6" s="366"/>
      <c r="VNB6" s="366"/>
      <c r="VNC6" s="366"/>
      <c r="VND6" s="366"/>
      <c r="VNE6" s="366"/>
      <c r="VNF6" s="366"/>
      <c r="VNG6" s="366"/>
      <c r="VNH6" s="366"/>
      <c r="VNI6" s="366"/>
      <c r="VNJ6" s="366"/>
      <c r="VNK6" s="366"/>
      <c r="VNL6" s="366"/>
      <c r="VNM6" s="366"/>
      <c r="VNN6" s="366"/>
      <c r="VNO6" s="366"/>
      <c r="VNP6" s="366"/>
      <c r="VNQ6" s="366"/>
      <c r="VNR6" s="366"/>
      <c r="VNS6" s="366"/>
      <c r="VNT6" s="366"/>
      <c r="VNU6" s="366"/>
      <c r="VNV6" s="366"/>
      <c r="VNW6" s="366"/>
      <c r="VNX6" s="366"/>
      <c r="VNY6" s="366"/>
      <c r="VNZ6" s="366"/>
      <c r="VOA6" s="366"/>
      <c r="VOB6" s="366"/>
      <c r="VOC6" s="366"/>
      <c r="VOD6" s="366"/>
      <c r="VOE6" s="366"/>
      <c r="VOF6" s="366"/>
      <c r="VOG6" s="366"/>
      <c r="VOH6" s="366"/>
      <c r="VOI6" s="366"/>
      <c r="VOJ6" s="366"/>
      <c r="VOK6" s="366"/>
      <c r="VOL6" s="366"/>
      <c r="VOM6" s="366"/>
      <c r="VON6" s="366"/>
      <c r="VOO6" s="366"/>
      <c r="VOP6" s="366"/>
      <c r="VOQ6" s="366"/>
      <c r="VOR6" s="366"/>
      <c r="VOS6" s="366"/>
      <c r="VOT6" s="366"/>
      <c r="VOU6" s="366"/>
      <c r="VOV6" s="366"/>
      <c r="VOW6" s="366"/>
      <c r="VOX6" s="366"/>
      <c r="VOY6" s="366"/>
      <c r="VOZ6" s="366"/>
      <c r="VPA6" s="366"/>
      <c r="VPB6" s="366"/>
      <c r="VPC6" s="366"/>
      <c r="VPD6" s="366"/>
      <c r="VPE6" s="366"/>
      <c r="VPF6" s="366"/>
      <c r="VPG6" s="366"/>
      <c r="VPH6" s="366"/>
      <c r="VPI6" s="366"/>
      <c r="VPJ6" s="366"/>
      <c r="VPK6" s="366"/>
      <c r="VPL6" s="366"/>
      <c r="VPM6" s="366"/>
      <c r="VPN6" s="366"/>
      <c r="VPO6" s="366"/>
      <c r="VPP6" s="366"/>
      <c r="VPQ6" s="366"/>
      <c r="VPR6" s="366"/>
      <c r="VPS6" s="366"/>
      <c r="VPT6" s="366"/>
      <c r="VPU6" s="366"/>
      <c r="VPV6" s="366"/>
      <c r="VPW6" s="366"/>
      <c r="VPX6" s="366"/>
      <c r="VPY6" s="366"/>
      <c r="VPZ6" s="366"/>
      <c r="VQA6" s="366"/>
      <c r="VQB6" s="366"/>
      <c r="VQC6" s="366"/>
      <c r="VQD6" s="366"/>
      <c r="VQE6" s="366"/>
      <c r="VQF6" s="366"/>
      <c r="VQG6" s="366"/>
      <c r="VQH6" s="366"/>
      <c r="VQI6" s="366"/>
      <c r="VQJ6" s="366"/>
      <c r="VQK6" s="366"/>
      <c r="VQL6" s="366"/>
      <c r="VQM6" s="366"/>
      <c r="VQN6" s="366"/>
      <c r="VQO6" s="366"/>
      <c r="VQP6" s="366"/>
      <c r="VQQ6" s="366"/>
      <c r="VQR6" s="366"/>
      <c r="VQS6" s="366"/>
      <c r="VQT6" s="366"/>
      <c r="VQU6" s="366"/>
      <c r="VQV6" s="366"/>
      <c r="VQW6" s="366"/>
      <c r="VQX6" s="366"/>
      <c r="VQY6" s="366"/>
      <c r="VQZ6" s="366"/>
      <c r="VRA6" s="366"/>
      <c r="VRB6" s="366"/>
      <c r="VRC6" s="366"/>
      <c r="VRD6" s="366"/>
      <c r="VRE6" s="366"/>
      <c r="VRF6" s="366"/>
      <c r="VRG6" s="366"/>
      <c r="VRH6" s="366"/>
      <c r="VRI6" s="366"/>
      <c r="VRJ6" s="366"/>
      <c r="VRK6" s="366"/>
      <c r="VRL6" s="366"/>
      <c r="VRM6" s="366"/>
      <c r="VRN6" s="366"/>
      <c r="VRO6" s="366"/>
      <c r="VRP6" s="366"/>
      <c r="VRQ6" s="366"/>
      <c r="VRR6" s="366"/>
      <c r="VRS6" s="366"/>
      <c r="VRT6" s="366"/>
      <c r="VRU6" s="366"/>
      <c r="VRV6" s="366"/>
      <c r="VRW6" s="366"/>
      <c r="VRX6" s="366"/>
      <c r="VRY6" s="366"/>
      <c r="VRZ6" s="366"/>
      <c r="VSA6" s="366"/>
      <c r="VSB6" s="366"/>
      <c r="VSC6" s="366"/>
      <c r="VSD6" s="366"/>
      <c r="VSE6" s="366"/>
      <c r="VSF6" s="366"/>
      <c r="VSG6" s="366"/>
      <c r="VSH6" s="366"/>
      <c r="VSI6" s="366"/>
      <c r="VSJ6" s="366"/>
      <c r="VSK6" s="366"/>
      <c r="VSL6" s="366"/>
      <c r="VSM6" s="366"/>
      <c r="VSN6" s="366"/>
      <c r="VSO6" s="366"/>
      <c r="VSP6" s="366"/>
      <c r="VSQ6" s="366"/>
      <c r="VSR6" s="366"/>
      <c r="VSS6" s="366"/>
      <c r="VST6" s="366"/>
      <c r="VSU6" s="366"/>
      <c r="VSV6" s="366"/>
      <c r="VSW6" s="366"/>
      <c r="VSX6" s="366"/>
      <c r="VSY6" s="366"/>
      <c r="VSZ6" s="366"/>
      <c r="VTA6" s="366"/>
      <c r="VTB6" s="366"/>
      <c r="VTC6" s="366"/>
      <c r="VTD6" s="366"/>
      <c r="VTE6" s="366"/>
      <c r="VTF6" s="366"/>
      <c r="VTG6" s="366"/>
      <c r="VTH6" s="366"/>
      <c r="VTI6" s="366"/>
      <c r="VTJ6" s="366"/>
      <c r="VTK6" s="366"/>
      <c r="VTL6" s="366"/>
      <c r="VTM6" s="366"/>
      <c r="VTN6" s="366"/>
      <c r="VTO6" s="366"/>
      <c r="VTP6" s="366"/>
      <c r="VTQ6" s="366"/>
      <c r="VTR6" s="366"/>
      <c r="VTS6" s="366"/>
      <c r="VTT6" s="366"/>
      <c r="VTU6" s="366"/>
      <c r="VTV6" s="366"/>
      <c r="VTW6" s="366"/>
      <c r="VTX6" s="366"/>
      <c r="VTY6" s="366"/>
      <c r="VTZ6" s="366"/>
      <c r="VUA6" s="366"/>
      <c r="VUB6" s="366"/>
      <c r="VUC6" s="366"/>
      <c r="VUD6" s="366"/>
      <c r="VUE6" s="366"/>
      <c r="VUF6" s="366"/>
      <c r="VUG6" s="366"/>
      <c r="VUH6" s="366"/>
      <c r="VUI6" s="366"/>
      <c r="VUJ6" s="366"/>
      <c r="VUK6" s="366"/>
      <c r="VUL6" s="366"/>
      <c r="VUM6" s="366"/>
      <c r="VUN6" s="366"/>
      <c r="VUO6" s="366"/>
      <c r="VUP6" s="366"/>
      <c r="VUQ6" s="366"/>
      <c r="VUR6" s="366"/>
      <c r="VUS6" s="366"/>
      <c r="VUT6" s="366"/>
      <c r="VUU6" s="366"/>
      <c r="VUV6" s="366"/>
      <c r="VUW6" s="366"/>
      <c r="VUX6" s="366"/>
      <c r="VUY6" s="366"/>
      <c r="VUZ6" s="366"/>
      <c r="VVA6" s="366"/>
      <c r="VVB6" s="366"/>
      <c r="VVC6" s="366"/>
      <c r="VVD6" s="366"/>
      <c r="VVE6" s="366"/>
      <c r="VVF6" s="366"/>
      <c r="VVG6" s="366"/>
      <c r="VVH6" s="366"/>
      <c r="VVI6" s="366"/>
      <c r="VVJ6" s="366"/>
      <c r="VVK6" s="366"/>
      <c r="VVL6" s="366"/>
      <c r="VVM6" s="366"/>
      <c r="VVN6" s="366"/>
      <c r="VVO6" s="366"/>
      <c r="VVP6" s="366"/>
      <c r="VVQ6" s="366"/>
      <c r="VVR6" s="366"/>
      <c r="VVS6" s="366"/>
      <c r="VVT6" s="366"/>
      <c r="VVU6" s="366"/>
      <c r="VVV6" s="366"/>
      <c r="VVW6" s="366"/>
      <c r="VVX6" s="366"/>
      <c r="VVY6" s="366"/>
      <c r="VVZ6" s="366"/>
      <c r="VWA6" s="366"/>
      <c r="VWB6" s="366"/>
      <c r="VWC6" s="366"/>
      <c r="VWD6" s="366"/>
      <c r="VWE6" s="366"/>
      <c r="VWF6" s="366"/>
      <c r="VWG6" s="366"/>
      <c r="VWH6" s="366"/>
      <c r="VWI6" s="366"/>
      <c r="VWJ6" s="366"/>
      <c r="VWK6" s="366"/>
      <c r="VWL6" s="366"/>
      <c r="VWM6" s="366"/>
      <c r="VWN6" s="366"/>
      <c r="VWO6" s="366"/>
      <c r="VWP6" s="366"/>
      <c r="VWQ6" s="366"/>
      <c r="VWR6" s="366"/>
      <c r="VWS6" s="366"/>
      <c r="VWT6" s="366"/>
      <c r="VWU6" s="366"/>
      <c r="VWV6" s="366"/>
      <c r="VWW6" s="366"/>
      <c r="VWX6" s="366"/>
      <c r="VWY6" s="366"/>
      <c r="VWZ6" s="366"/>
      <c r="VXA6" s="366"/>
      <c r="VXB6" s="366"/>
      <c r="VXC6" s="366"/>
      <c r="VXD6" s="366"/>
      <c r="VXE6" s="366"/>
      <c r="VXF6" s="366"/>
      <c r="VXG6" s="366"/>
      <c r="VXH6" s="366"/>
      <c r="VXI6" s="366"/>
      <c r="VXJ6" s="366"/>
      <c r="VXK6" s="366"/>
      <c r="VXL6" s="366"/>
      <c r="VXM6" s="366"/>
      <c r="VXN6" s="366"/>
      <c r="VXO6" s="366"/>
      <c r="VXP6" s="366"/>
      <c r="VXQ6" s="366"/>
      <c r="VXR6" s="366"/>
      <c r="VXS6" s="366"/>
      <c r="VXT6" s="366"/>
      <c r="VXU6" s="366"/>
      <c r="VXV6" s="366"/>
      <c r="VXW6" s="366"/>
      <c r="VXX6" s="366"/>
      <c r="VXY6" s="366"/>
      <c r="VXZ6" s="366"/>
      <c r="VYA6" s="366"/>
      <c r="VYB6" s="366"/>
      <c r="VYC6" s="366"/>
      <c r="VYD6" s="366"/>
      <c r="VYE6" s="366"/>
      <c r="VYF6" s="366"/>
      <c r="VYG6" s="366"/>
      <c r="VYH6" s="366"/>
      <c r="VYI6" s="366"/>
      <c r="VYJ6" s="366"/>
      <c r="VYK6" s="366"/>
      <c r="VYL6" s="366"/>
      <c r="VYM6" s="366"/>
      <c r="VYN6" s="366"/>
      <c r="VYO6" s="366"/>
      <c r="VYP6" s="366"/>
      <c r="VYQ6" s="366"/>
      <c r="VYR6" s="366"/>
      <c r="VYS6" s="366"/>
      <c r="VYT6" s="366"/>
      <c r="VYU6" s="366"/>
      <c r="VYV6" s="366"/>
      <c r="VYW6" s="366"/>
      <c r="VYX6" s="366"/>
      <c r="VYY6" s="366"/>
      <c r="VYZ6" s="366"/>
      <c r="VZA6" s="366"/>
      <c r="VZB6" s="366"/>
      <c r="VZC6" s="366"/>
      <c r="VZD6" s="366"/>
      <c r="VZE6" s="366"/>
      <c r="VZF6" s="366"/>
      <c r="VZG6" s="366"/>
      <c r="VZH6" s="366"/>
      <c r="VZI6" s="366"/>
      <c r="VZJ6" s="366"/>
      <c r="VZK6" s="366"/>
      <c r="VZL6" s="366"/>
      <c r="VZM6" s="366"/>
      <c r="VZN6" s="366"/>
      <c r="VZO6" s="366"/>
      <c r="VZP6" s="366"/>
      <c r="VZQ6" s="366"/>
      <c r="VZR6" s="366"/>
      <c r="VZS6" s="366"/>
      <c r="VZT6" s="366"/>
      <c r="VZU6" s="366"/>
      <c r="VZV6" s="366"/>
      <c r="VZW6" s="366"/>
      <c r="VZX6" s="366"/>
      <c r="VZY6" s="366"/>
      <c r="VZZ6" s="366"/>
      <c r="WAA6" s="366"/>
      <c r="WAB6" s="366"/>
      <c r="WAC6" s="366"/>
      <c r="WAD6" s="366"/>
      <c r="WAE6" s="366"/>
      <c r="WAF6" s="366"/>
      <c r="WAG6" s="366"/>
      <c r="WAH6" s="366"/>
      <c r="WAI6" s="366"/>
      <c r="WAJ6" s="366"/>
      <c r="WAK6" s="366"/>
      <c r="WAL6" s="366"/>
      <c r="WAM6" s="366"/>
      <c r="WAN6" s="366"/>
      <c r="WAO6" s="366"/>
      <c r="WAP6" s="366"/>
      <c r="WAQ6" s="366"/>
      <c r="WAR6" s="366"/>
      <c r="WAS6" s="366"/>
      <c r="WAT6" s="366"/>
      <c r="WAU6" s="366"/>
      <c r="WAV6" s="366"/>
      <c r="WAW6" s="366"/>
      <c r="WAX6" s="366"/>
      <c r="WAY6" s="366"/>
      <c r="WAZ6" s="366"/>
      <c r="WBA6" s="366"/>
      <c r="WBB6" s="366"/>
      <c r="WBC6" s="366"/>
      <c r="WBD6" s="366"/>
      <c r="WBE6" s="366"/>
      <c r="WBF6" s="366"/>
      <c r="WBG6" s="366"/>
      <c r="WBH6" s="366"/>
      <c r="WBI6" s="366"/>
      <c r="WBJ6" s="366"/>
      <c r="WBK6" s="366"/>
      <c r="WBL6" s="366"/>
      <c r="WBM6" s="366"/>
      <c r="WBN6" s="366"/>
      <c r="WBO6" s="366"/>
      <c r="WBP6" s="366"/>
      <c r="WBQ6" s="366"/>
      <c r="WBR6" s="366"/>
      <c r="WBS6" s="366"/>
      <c r="WBT6" s="366"/>
      <c r="WBU6" s="366"/>
      <c r="WBV6" s="366"/>
      <c r="WBW6" s="366"/>
      <c r="WBX6" s="366"/>
      <c r="WBY6" s="366"/>
      <c r="WBZ6" s="366"/>
      <c r="WCA6" s="366"/>
      <c r="WCB6" s="366"/>
      <c r="WCC6" s="366"/>
      <c r="WCD6" s="366"/>
      <c r="WCE6" s="366"/>
      <c r="WCF6" s="366"/>
      <c r="WCG6" s="366"/>
      <c r="WCH6" s="366"/>
      <c r="WCI6" s="366"/>
      <c r="WCJ6" s="366"/>
      <c r="WCK6" s="366"/>
      <c r="WCL6" s="366"/>
      <c r="WCM6" s="366"/>
      <c r="WCN6" s="366"/>
      <c r="WCO6" s="366"/>
      <c r="WCP6" s="366"/>
      <c r="WCQ6" s="366"/>
      <c r="WCR6" s="366"/>
      <c r="WCS6" s="366"/>
      <c r="WCT6" s="366"/>
      <c r="WCU6" s="366"/>
      <c r="WCV6" s="366"/>
      <c r="WCW6" s="366"/>
      <c r="WCX6" s="366"/>
      <c r="WCY6" s="366"/>
      <c r="WCZ6" s="366"/>
      <c r="WDA6" s="366"/>
      <c r="WDB6" s="366"/>
      <c r="WDC6" s="366"/>
      <c r="WDD6" s="366"/>
      <c r="WDE6" s="366"/>
      <c r="WDF6" s="366"/>
      <c r="WDG6" s="366"/>
      <c r="WDH6" s="366"/>
      <c r="WDI6" s="366"/>
      <c r="WDJ6" s="366"/>
      <c r="WDK6" s="366"/>
      <c r="WDL6" s="366"/>
      <c r="WDM6" s="366"/>
      <c r="WDN6" s="366"/>
      <c r="WDO6" s="366"/>
      <c r="WDP6" s="366"/>
      <c r="WDQ6" s="366"/>
      <c r="WDR6" s="366"/>
      <c r="WDS6" s="366"/>
      <c r="WDT6" s="366"/>
      <c r="WDU6" s="366"/>
      <c r="WDV6" s="366"/>
      <c r="WDW6" s="366"/>
      <c r="WDX6" s="366"/>
      <c r="WDY6" s="366"/>
      <c r="WDZ6" s="366"/>
      <c r="WEA6" s="366"/>
      <c r="WEB6" s="366"/>
      <c r="WEC6" s="366"/>
      <c r="WED6" s="366"/>
      <c r="WEE6" s="366"/>
      <c r="WEF6" s="366"/>
      <c r="WEG6" s="366"/>
      <c r="WEH6" s="366"/>
      <c r="WEI6" s="366"/>
      <c r="WEJ6" s="366"/>
      <c r="WEK6" s="366"/>
      <c r="WEL6" s="366"/>
      <c r="WEM6" s="366"/>
      <c r="WEN6" s="366"/>
      <c r="WEO6" s="366"/>
      <c r="WEP6" s="366"/>
      <c r="WEQ6" s="366"/>
      <c r="WER6" s="366"/>
      <c r="WES6" s="366"/>
      <c r="WET6" s="366"/>
      <c r="WEU6" s="366"/>
      <c r="WEV6" s="366"/>
      <c r="WEW6" s="366"/>
      <c r="WEX6" s="366"/>
      <c r="WEY6" s="366"/>
      <c r="WEZ6" s="366"/>
      <c r="WFA6" s="366"/>
      <c r="WFB6" s="366"/>
      <c r="WFC6" s="366"/>
      <c r="WFD6" s="366"/>
      <c r="WFE6" s="366"/>
      <c r="WFF6" s="366"/>
      <c r="WFG6" s="366"/>
      <c r="WFH6" s="366"/>
      <c r="WFI6" s="366"/>
      <c r="WFJ6" s="366"/>
      <c r="WFK6" s="366"/>
      <c r="WFL6" s="366"/>
      <c r="WFM6" s="366"/>
      <c r="WFN6" s="366"/>
      <c r="WFO6" s="366"/>
      <c r="WFP6" s="366"/>
      <c r="WFQ6" s="366"/>
      <c r="WFR6" s="366"/>
      <c r="WFS6" s="366"/>
      <c r="WFT6" s="366"/>
      <c r="WFU6" s="366"/>
      <c r="WFV6" s="366"/>
      <c r="WFW6" s="366"/>
      <c r="WFX6" s="366"/>
      <c r="WFY6" s="366"/>
      <c r="WFZ6" s="366"/>
      <c r="WGA6" s="366"/>
      <c r="WGB6" s="366"/>
      <c r="WGC6" s="366"/>
      <c r="WGD6" s="366"/>
      <c r="WGE6" s="366"/>
      <c r="WGF6" s="366"/>
      <c r="WGG6" s="366"/>
      <c r="WGH6" s="366"/>
      <c r="WGI6" s="366"/>
      <c r="WGJ6" s="366"/>
      <c r="WGK6" s="366"/>
      <c r="WGL6" s="366"/>
      <c r="WGM6" s="366"/>
      <c r="WGN6" s="366"/>
      <c r="WGO6" s="366"/>
      <c r="WGP6" s="366"/>
      <c r="WGQ6" s="366"/>
      <c r="WGR6" s="366"/>
      <c r="WGS6" s="366"/>
      <c r="WGT6" s="366"/>
      <c r="WGU6" s="366"/>
      <c r="WGV6" s="366"/>
      <c r="WGW6" s="366"/>
      <c r="WGX6" s="366"/>
      <c r="WGY6" s="366"/>
      <c r="WGZ6" s="366"/>
      <c r="WHA6" s="366"/>
      <c r="WHB6" s="366"/>
      <c r="WHC6" s="366"/>
      <c r="WHD6" s="366"/>
      <c r="WHE6" s="366"/>
      <c r="WHF6" s="366"/>
      <c r="WHG6" s="366"/>
      <c r="WHH6" s="366"/>
      <c r="WHI6" s="366"/>
      <c r="WHJ6" s="366"/>
      <c r="WHK6" s="366"/>
      <c r="WHL6" s="366"/>
      <c r="WHM6" s="366"/>
      <c r="WHN6" s="366"/>
      <c r="WHO6" s="366"/>
      <c r="WHP6" s="366"/>
      <c r="WHQ6" s="366"/>
      <c r="WHR6" s="366"/>
      <c r="WHS6" s="366"/>
      <c r="WHT6" s="366"/>
      <c r="WHU6" s="366"/>
      <c r="WHV6" s="366"/>
      <c r="WHW6" s="366"/>
      <c r="WHX6" s="366"/>
      <c r="WHY6" s="366"/>
      <c r="WHZ6" s="366"/>
      <c r="WIA6" s="366"/>
      <c r="WIB6" s="366"/>
      <c r="WIC6" s="366"/>
      <c r="WID6" s="366"/>
      <c r="WIE6" s="366"/>
      <c r="WIF6" s="366"/>
      <c r="WIG6" s="366"/>
      <c r="WIH6" s="366"/>
      <c r="WII6" s="366"/>
      <c r="WIJ6" s="366"/>
      <c r="WIK6" s="366"/>
      <c r="WIL6" s="366"/>
      <c r="WIM6" s="366"/>
      <c r="WIN6" s="366"/>
      <c r="WIO6" s="366"/>
      <c r="WIP6" s="366"/>
      <c r="WIQ6" s="366"/>
      <c r="WIR6" s="366"/>
      <c r="WIS6" s="366"/>
      <c r="WIT6" s="366"/>
      <c r="WIU6" s="366"/>
      <c r="WIV6" s="366"/>
      <c r="WIW6" s="366"/>
      <c r="WIX6" s="366"/>
      <c r="WIY6" s="366"/>
      <c r="WIZ6" s="366"/>
      <c r="WJA6" s="366"/>
      <c r="WJB6" s="366"/>
      <c r="WJC6" s="366"/>
      <c r="WJD6" s="366"/>
      <c r="WJE6" s="366"/>
      <c r="WJF6" s="366"/>
      <c r="WJG6" s="366"/>
      <c r="WJH6" s="366"/>
      <c r="WJI6" s="366"/>
      <c r="WJJ6" s="366"/>
      <c r="WJK6" s="366"/>
      <c r="WJL6" s="366"/>
      <c r="WJM6" s="366"/>
      <c r="WJN6" s="366"/>
      <c r="WJO6" s="366"/>
      <c r="WJP6" s="366"/>
      <c r="WJQ6" s="366"/>
      <c r="WJR6" s="366"/>
      <c r="WJS6" s="366"/>
      <c r="WJT6" s="366"/>
      <c r="WJU6" s="366"/>
      <c r="WJV6" s="366"/>
      <c r="WJW6" s="366"/>
      <c r="WJX6" s="366"/>
      <c r="WJY6" s="366"/>
      <c r="WJZ6" s="366"/>
      <c r="WKA6" s="366"/>
      <c r="WKB6" s="366"/>
      <c r="WKC6" s="366"/>
      <c r="WKD6" s="366"/>
      <c r="WKE6" s="366"/>
      <c r="WKF6" s="366"/>
      <c r="WKG6" s="366"/>
      <c r="WKH6" s="366"/>
      <c r="WKI6" s="366"/>
      <c r="WKJ6" s="366"/>
      <c r="WKK6" s="366"/>
      <c r="WKL6" s="366"/>
      <c r="WKM6" s="366"/>
      <c r="WKN6" s="366"/>
      <c r="WKO6" s="366"/>
      <c r="WKP6" s="366"/>
      <c r="WKQ6" s="366"/>
      <c r="WKR6" s="366"/>
      <c r="WKS6" s="366"/>
      <c r="WKT6" s="366"/>
      <c r="WKU6" s="366"/>
      <c r="WKV6" s="366"/>
      <c r="WKW6" s="366"/>
      <c r="WKX6" s="366"/>
      <c r="WKY6" s="366"/>
      <c r="WKZ6" s="366"/>
      <c r="WLA6" s="366"/>
      <c r="WLB6" s="366"/>
      <c r="WLC6" s="366"/>
      <c r="WLD6" s="366"/>
      <c r="WLE6" s="366"/>
      <c r="WLF6" s="366"/>
      <c r="WLG6" s="366"/>
      <c r="WLH6" s="366"/>
      <c r="WLI6" s="366"/>
      <c r="WLJ6" s="366"/>
      <c r="WLK6" s="366"/>
      <c r="WLL6" s="366"/>
      <c r="WLM6" s="366"/>
      <c r="WLN6" s="366"/>
      <c r="WLO6" s="366"/>
      <c r="WLP6" s="366"/>
      <c r="WLQ6" s="366"/>
      <c r="WLR6" s="366"/>
      <c r="WLS6" s="366"/>
      <c r="WLT6" s="366"/>
      <c r="WLU6" s="366"/>
      <c r="WLV6" s="366"/>
      <c r="WLW6" s="366"/>
      <c r="WLX6" s="366"/>
      <c r="WLY6" s="366"/>
      <c r="WLZ6" s="366"/>
      <c r="WMA6" s="366"/>
      <c r="WMB6" s="366"/>
      <c r="WMC6" s="366"/>
      <c r="WMD6" s="366"/>
      <c r="WME6" s="366"/>
      <c r="WMF6" s="366"/>
      <c r="WMG6" s="366"/>
      <c r="WMH6" s="366"/>
      <c r="WMI6" s="366"/>
      <c r="WMJ6" s="366"/>
      <c r="WMK6" s="366"/>
      <c r="WML6" s="366"/>
      <c r="WMM6" s="366"/>
      <c r="WMN6" s="366"/>
      <c r="WMO6" s="366"/>
      <c r="WMP6" s="366"/>
      <c r="WMQ6" s="366"/>
      <c r="WMR6" s="366"/>
      <c r="WMS6" s="366"/>
      <c r="WMT6" s="366"/>
      <c r="WMU6" s="366"/>
      <c r="WMV6" s="366"/>
      <c r="WMW6" s="366"/>
      <c r="WMX6" s="366"/>
      <c r="WMY6" s="366"/>
      <c r="WMZ6" s="366"/>
      <c r="WNA6" s="366"/>
      <c r="WNB6" s="366"/>
      <c r="WNC6" s="366"/>
      <c r="WND6" s="366"/>
      <c r="WNE6" s="366"/>
      <c r="WNF6" s="366"/>
      <c r="WNG6" s="366"/>
      <c r="WNH6" s="366"/>
      <c r="WNI6" s="366"/>
      <c r="WNJ6" s="366"/>
      <c r="WNK6" s="366"/>
      <c r="WNL6" s="366"/>
      <c r="WNM6" s="366"/>
      <c r="WNN6" s="366"/>
      <c r="WNO6" s="366"/>
      <c r="WNP6" s="366"/>
      <c r="WNQ6" s="366"/>
      <c r="WNR6" s="366"/>
      <c r="WNS6" s="366"/>
      <c r="WNT6" s="366"/>
      <c r="WNU6" s="366"/>
      <c r="WNV6" s="366"/>
      <c r="WNW6" s="366"/>
      <c r="WNX6" s="366"/>
      <c r="WNY6" s="366"/>
      <c r="WNZ6" s="366"/>
      <c r="WOA6" s="366"/>
      <c r="WOB6" s="366"/>
      <c r="WOC6" s="366"/>
      <c r="WOD6" s="366"/>
      <c r="WOE6" s="366"/>
      <c r="WOF6" s="366"/>
      <c r="WOG6" s="366"/>
      <c r="WOH6" s="366"/>
      <c r="WOI6" s="366"/>
      <c r="WOJ6" s="366"/>
      <c r="WOK6" s="366"/>
      <c r="WOL6" s="366"/>
      <c r="WOM6" s="366"/>
      <c r="WON6" s="366"/>
      <c r="WOO6" s="366"/>
      <c r="WOP6" s="366"/>
      <c r="WOQ6" s="366"/>
      <c r="WOR6" s="366"/>
      <c r="WOS6" s="366"/>
      <c r="WOT6" s="366"/>
      <c r="WOU6" s="366"/>
      <c r="WOV6" s="366"/>
      <c r="WOW6" s="366"/>
      <c r="WOX6" s="366"/>
      <c r="WOY6" s="366"/>
      <c r="WOZ6" s="366"/>
      <c r="WPA6" s="366"/>
      <c r="WPB6" s="366"/>
      <c r="WPC6" s="366"/>
      <c r="WPD6" s="366"/>
      <c r="WPE6" s="366"/>
      <c r="WPF6" s="366"/>
      <c r="WPG6" s="366"/>
      <c r="WPH6" s="366"/>
      <c r="WPI6" s="366"/>
      <c r="WPJ6" s="366"/>
      <c r="WPK6" s="366"/>
      <c r="WPL6" s="366"/>
      <c r="WPM6" s="366"/>
      <c r="WPN6" s="366"/>
      <c r="WPO6" s="366"/>
      <c r="WPP6" s="366"/>
      <c r="WPQ6" s="366"/>
      <c r="WPR6" s="366"/>
      <c r="WPS6" s="366"/>
      <c r="WPT6" s="366"/>
      <c r="WPU6" s="366"/>
      <c r="WPV6" s="366"/>
      <c r="WPW6" s="366"/>
      <c r="WPX6" s="366"/>
      <c r="WPY6" s="366"/>
      <c r="WPZ6" s="366"/>
      <c r="WQA6" s="366"/>
      <c r="WQB6" s="366"/>
      <c r="WQC6" s="366"/>
      <c r="WQD6" s="366"/>
      <c r="WQE6" s="366"/>
      <c r="WQF6" s="366"/>
      <c r="WQG6" s="366"/>
      <c r="WQH6" s="366"/>
      <c r="WQI6" s="366"/>
      <c r="WQJ6" s="366"/>
      <c r="WQK6" s="366"/>
      <c r="WQL6" s="366"/>
      <c r="WQM6" s="366"/>
      <c r="WQN6" s="366"/>
      <c r="WQO6" s="366"/>
      <c r="WQP6" s="366"/>
      <c r="WQQ6" s="366"/>
      <c r="WQR6" s="366"/>
      <c r="WQS6" s="366"/>
      <c r="WQT6" s="366"/>
      <c r="WQU6" s="366"/>
      <c r="WQV6" s="366"/>
      <c r="WQW6" s="366"/>
      <c r="WQX6" s="366"/>
      <c r="WQY6" s="366"/>
      <c r="WQZ6" s="366"/>
      <c r="WRA6" s="366"/>
      <c r="WRB6" s="366"/>
      <c r="WRC6" s="366"/>
      <c r="WRD6" s="366"/>
      <c r="WRE6" s="366"/>
      <c r="WRF6" s="366"/>
      <c r="WRG6" s="366"/>
      <c r="WRH6" s="366"/>
      <c r="WRI6" s="366"/>
      <c r="WRJ6" s="366"/>
      <c r="WRK6" s="366"/>
      <c r="WRL6" s="366"/>
      <c r="WRM6" s="366"/>
      <c r="WRN6" s="366"/>
      <c r="WRO6" s="366"/>
      <c r="WRP6" s="366"/>
      <c r="WRQ6" s="366"/>
      <c r="WRR6" s="366"/>
      <c r="WRS6" s="366"/>
      <c r="WRT6" s="366"/>
      <c r="WRU6" s="366"/>
      <c r="WRV6" s="366"/>
      <c r="WRW6" s="366"/>
      <c r="WRX6" s="366"/>
      <c r="WRY6" s="366"/>
      <c r="WRZ6" s="366"/>
      <c r="WSA6" s="366"/>
      <c r="WSB6" s="366"/>
      <c r="WSC6" s="366"/>
      <c r="WSD6" s="366"/>
      <c r="WSE6" s="366"/>
      <c r="WSF6" s="366"/>
      <c r="WSG6" s="366"/>
      <c r="WSH6" s="366"/>
      <c r="WSI6" s="366"/>
      <c r="WSJ6" s="366"/>
      <c r="WSK6" s="366"/>
      <c r="WSL6" s="366"/>
      <c r="WSM6" s="366"/>
      <c r="WSN6" s="366"/>
      <c r="WSO6" s="366"/>
      <c r="WSP6" s="366"/>
      <c r="WSQ6" s="366"/>
      <c r="WSR6" s="366"/>
      <c r="WSS6" s="366"/>
      <c r="WST6" s="366"/>
      <c r="WSU6" s="366"/>
      <c r="WSV6" s="366"/>
      <c r="WSW6" s="366"/>
      <c r="WSX6" s="366"/>
      <c r="WSY6" s="366"/>
      <c r="WSZ6" s="366"/>
      <c r="WTA6" s="366"/>
      <c r="WTB6" s="366"/>
      <c r="WTC6" s="366"/>
      <c r="WTD6" s="366"/>
      <c r="WTE6" s="366"/>
      <c r="WTF6" s="366"/>
      <c r="WTG6" s="366"/>
      <c r="WTH6" s="366"/>
      <c r="WTI6" s="366"/>
      <c r="WTJ6" s="366"/>
      <c r="WTK6" s="366"/>
      <c r="WTL6" s="366"/>
      <c r="WTM6" s="366"/>
      <c r="WTN6" s="366"/>
      <c r="WTO6" s="366"/>
      <c r="WTP6" s="366"/>
      <c r="WTQ6" s="366"/>
      <c r="WTR6" s="366"/>
      <c r="WTS6" s="366"/>
      <c r="WTT6" s="366"/>
      <c r="WTU6" s="366"/>
      <c r="WTV6" s="366"/>
      <c r="WTW6" s="366"/>
      <c r="WTX6" s="366"/>
      <c r="WTY6" s="366"/>
      <c r="WTZ6" s="366"/>
      <c r="WUA6" s="366"/>
      <c r="WUB6" s="366"/>
      <c r="WUC6" s="366"/>
      <c r="WUD6" s="366"/>
      <c r="WUE6" s="366"/>
      <c r="WUF6" s="366"/>
      <c r="WUG6" s="366"/>
      <c r="WUH6" s="366"/>
      <c r="WUI6" s="366"/>
      <c r="WUJ6" s="366"/>
      <c r="WUK6" s="366"/>
      <c r="WUL6" s="366"/>
      <c r="WUM6" s="366"/>
      <c r="WUN6" s="366"/>
      <c r="WUO6" s="366"/>
      <c r="WUP6" s="366"/>
      <c r="WUQ6" s="366"/>
      <c r="WUR6" s="366"/>
      <c r="WUS6" s="366"/>
      <c r="WUT6" s="366"/>
      <c r="WUU6" s="366"/>
      <c r="WUV6" s="366"/>
      <c r="WUW6" s="366"/>
      <c r="WUX6" s="366"/>
      <c r="WUY6" s="366"/>
      <c r="WUZ6" s="366"/>
      <c r="WVA6" s="366"/>
      <c r="WVB6" s="366"/>
      <c r="WVC6" s="366"/>
      <c r="WVD6" s="366"/>
      <c r="WVE6" s="366"/>
      <c r="WVF6" s="366"/>
      <c r="WVG6" s="366"/>
      <c r="WVH6" s="366"/>
      <c r="WVI6" s="366"/>
      <c r="WVJ6" s="366"/>
      <c r="WVK6" s="366"/>
      <c r="WVL6" s="366"/>
      <c r="WVM6" s="366"/>
      <c r="WVN6" s="366"/>
      <c r="WVO6" s="366"/>
      <c r="WVP6" s="366"/>
      <c r="WVQ6" s="366"/>
      <c r="WVR6" s="366"/>
      <c r="WVS6" s="366"/>
      <c r="WVT6" s="366"/>
      <c r="WVU6" s="366"/>
      <c r="WVV6" s="366"/>
      <c r="WVW6" s="366"/>
      <c r="WVX6" s="366"/>
      <c r="WVY6" s="366"/>
      <c r="WVZ6" s="366"/>
      <c r="WWA6" s="366"/>
      <c r="WWB6" s="366"/>
      <c r="WWC6" s="366"/>
      <c r="WWD6" s="366"/>
      <c r="WWE6" s="366"/>
      <c r="WWF6" s="366"/>
      <c r="WWG6" s="366"/>
      <c r="WWH6" s="366"/>
      <c r="WWI6" s="366"/>
      <c r="WWJ6" s="366"/>
      <c r="WWK6" s="366"/>
      <c r="WWL6" s="366"/>
      <c r="WWM6" s="366"/>
      <c r="WWN6" s="366"/>
      <c r="WWO6" s="366"/>
      <c r="WWP6" s="366"/>
      <c r="WWQ6" s="366"/>
      <c r="WWR6" s="366"/>
      <c r="WWS6" s="366"/>
      <c r="WWT6" s="366"/>
      <c r="WWU6" s="366"/>
      <c r="WWV6" s="366"/>
      <c r="WWW6" s="366"/>
      <c r="WWX6" s="366"/>
      <c r="WWY6" s="366"/>
      <c r="WWZ6" s="366"/>
      <c r="WXA6" s="366"/>
      <c r="WXB6" s="366"/>
      <c r="WXC6" s="366"/>
      <c r="WXD6" s="366"/>
      <c r="WXE6" s="366"/>
      <c r="WXF6" s="366"/>
      <c r="WXG6" s="366"/>
      <c r="WXH6" s="366"/>
      <c r="WXI6" s="366"/>
      <c r="WXJ6" s="366"/>
      <c r="WXK6" s="366"/>
      <c r="WXL6" s="366"/>
      <c r="WXM6" s="366"/>
      <c r="WXN6" s="366"/>
      <c r="WXO6" s="366"/>
      <c r="WXP6" s="366"/>
      <c r="WXQ6" s="366"/>
      <c r="WXR6" s="366"/>
      <c r="WXS6" s="366"/>
      <c r="WXT6" s="366"/>
      <c r="WXU6" s="366"/>
      <c r="WXV6" s="366"/>
      <c r="WXW6" s="366"/>
      <c r="WXX6" s="366"/>
      <c r="WXY6" s="366"/>
      <c r="WXZ6" s="366"/>
      <c r="WYA6" s="366"/>
      <c r="WYB6" s="366"/>
      <c r="WYC6" s="366"/>
      <c r="WYD6" s="366"/>
      <c r="WYE6" s="366"/>
      <c r="WYF6" s="366"/>
      <c r="WYG6" s="366"/>
      <c r="WYH6" s="366"/>
      <c r="WYI6" s="366"/>
      <c r="WYJ6" s="366"/>
      <c r="WYK6" s="366"/>
      <c r="WYL6" s="366"/>
      <c r="WYM6" s="366"/>
      <c r="WYN6" s="366"/>
      <c r="WYO6" s="366"/>
      <c r="WYP6" s="366"/>
      <c r="WYQ6" s="366"/>
      <c r="WYR6" s="366"/>
      <c r="WYS6" s="366"/>
      <c r="WYT6" s="366"/>
      <c r="WYU6" s="366"/>
      <c r="WYV6" s="366"/>
      <c r="WYW6" s="366"/>
      <c r="WYX6" s="366"/>
      <c r="WYY6" s="366"/>
      <c r="WYZ6" s="366"/>
      <c r="WZA6" s="366"/>
      <c r="WZB6" s="366"/>
      <c r="WZC6" s="366"/>
      <c r="WZD6" s="366"/>
      <c r="WZE6" s="366"/>
      <c r="WZF6" s="366"/>
      <c r="WZG6" s="366"/>
      <c r="WZH6" s="366"/>
      <c r="WZI6" s="366"/>
      <c r="WZJ6" s="366"/>
      <c r="WZK6" s="366"/>
      <c r="WZL6" s="366"/>
      <c r="WZM6" s="366"/>
      <c r="WZN6" s="366"/>
      <c r="WZO6" s="366"/>
      <c r="WZP6" s="366"/>
      <c r="WZQ6" s="366"/>
      <c r="WZR6" s="366"/>
      <c r="WZS6" s="366"/>
      <c r="WZT6" s="366"/>
      <c r="WZU6" s="366"/>
      <c r="WZV6" s="366"/>
      <c r="WZW6" s="366"/>
      <c r="WZX6" s="366"/>
      <c r="WZY6" s="366"/>
      <c r="WZZ6" s="366"/>
      <c r="XAA6" s="366"/>
      <c r="XAB6" s="366"/>
      <c r="XAC6" s="366"/>
      <c r="XAD6" s="366"/>
      <c r="XAE6" s="366"/>
      <c r="XAF6" s="366"/>
      <c r="XAG6" s="366"/>
      <c r="XAH6" s="366"/>
      <c r="XAI6" s="366"/>
      <c r="XAJ6" s="366"/>
      <c r="XAK6" s="366"/>
      <c r="XAL6" s="366"/>
      <c r="XAM6" s="366"/>
      <c r="XAN6" s="366"/>
      <c r="XAO6" s="366"/>
      <c r="XAP6" s="366"/>
      <c r="XAQ6" s="366"/>
      <c r="XAR6" s="366"/>
      <c r="XAS6" s="366"/>
      <c r="XAT6" s="366"/>
      <c r="XAU6" s="366"/>
      <c r="XAV6" s="366"/>
      <c r="XAW6" s="366"/>
      <c r="XAX6" s="366"/>
      <c r="XAY6" s="366"/>
      <c r="XAZ6" s="366"/>
      <c r="XBA6" s="366"/>
      <c r="XBB6" s="366"/>
      <c r="XBC6" s="366"/>
      <c r="XBD6" s="366"/>
      <c r="XBE6" s="366"/>
      <c r="XBF6" s="366"/>
      <c r="XBG6" s="366"/>
      <c r="XBH6" s="366"/>
      <c r="XBI6" s="366"/>
      <c r="XBJ6" s="366"/>
      <c r="XBK6" s="366"/>
      <c r="XBL6" s="366"/>
      <c r="XBM6" s="366"/>
      <c r="XBN6" s="366"/>
      <c r="XBO6" s="366"/>
      <c r="XBP6" s="366"/>
      <c r="XBQ6" s="366"/>
      <c r="XBR6" s="366"/>
      <c r="XBS6" s="366"/>
      <c r="XBT6" s="366"/>
      <c r="XBU6" s="366"/>
      <c r="XBV6" s="366"/>
      <c r="XBW6" s="366"/>
      <c r="XBX6" s="366"/>
      <c r="XBY6" s="366"/>
      <c r="XBZ6" s="366"/>
      <c r="XCA6" s="366"/>
      <c r="XCB6" s="366"/>
      <c r="XCC6" s="366"/>
      <c r="XCD6" s="366"/>
      <c r="XCE6" s="366"/>
      <c r="XCF6" s="366"/>
      <c r="XCG6" s="366"/>
      <c r="XCH6" s="366"/>
      <c r="XCI6" s="366"/>
      <c r="XCJ6" s="366"/>
      <c r="XCK6" s="366"/>
      <c r="XCL6" s="366"/>
      <c r="XCM6" s="366"/>
      <c r="XCN6" s="366"/>
      <c r="XCO6" s="366"/>
      <c r="XCP6" s="366"/>
      <c r="XCQ6" s="366"/>
      <c r="XCR6" s="366"/>
      <c r="XCS6" s="366"/>
      <c r="XCT6" s="366"/>
      <c r="XCU6" s="366"/>
      <c r="XCV6" s="366"/>
      <c r="XCW6" s="366"/>
      <c r="XCX6" s="366"/>
      <c r="XCY6" s="366"/>
      <c r="XCZ6" s="366"/>
      <c r="XDA6" s="366"/>
      <c r="XDB6" s="366"/>
      <c r="XDC6" s="366"/>
      <c r="XDD6" s="366"/>
      <c r="XDE6" s="366"/>
      <c r="XDF6" s="366"/>
      <c r="XDG6" s="366"/>
      <c r="XDH6" s="366"/>
      <c r="XDI6" s="366"/>
      <c r="XDJ6" s="366"/>
      <c r="XDK6" s="366"/>
      <c r="XDL6" s="366"/>
      <c r="XDM6" s="366"/>
      <c r="XDN6" s="366"/>
      <c r="XDO6" s="366"/>
      <c r="XDP6" s="366"/>
      <c r="XDQ6" s="366"/>
      <c r="XDR6" s="366"/>
      <c r="XDS6" s="366"/>
      <c r="XDT6" s="366"/>
      <c r="XDU6" s="366"/>
      <c r="XDV6" s="366"/>
      <c r="XDW6" s="366"/>
      <c r="XDX6" s="366"/>
      <c r="XDY6" s="366"/>
      <c r="XDZ6" s="366"/>
      <c r="XEA6" s="366"/>
      <c r="XEB6" s="366"/>
      <c r="XEC6" s="366"/>
      <c r="XED6" s="366"/>
      <c r="XEE6" s="366"/>
      <c r="XEF6" s="366"/>
      <c r="XEG6" s="366"/>
      <c r="XEH6" s="366"/>
      <c r="XEI6" s="366"/>
      <c r="XEJ6" s="366"/>
      <c r="XEK6" s="366"/>
      <c r="XEL6" s="366"/>
      <c r="XEM6" s="366"/>
      <c r="XEN6" s="366"/>
      <c r="XEO6" s="366"/>
      <c r="XEP6" s="366"/>
      <c r="XEQ6" s="366"/>
      <c r="XER6" s="366"/>
      <c r="XES6" s="366"/>
      <c r="XET6" s="366"/>
      <c r="XEU6" s="366"/>
      <c r="XEV6" s="366"/>
      <c r="XEW6" s="366"/>
      <c r="XEX6" s="366"/>
      <c r="XEY6" s="366"/>
      <c r="XEZ6" s="366"/>
      <c r="XFA6" s="366"/>
      <c r="XFB6" s="366"/>
    </row>
    <row r="7" spans="2:16382" ht="20">
      <c r="B7" s="417" t="s">
        <v>1074</v>
      </c>
      <c r="C7" s="436"/>
      <c r="D7" s="436"/>
      <c r="E7" s="437"/>
      <c r="F7" s="437"/>
      <c r="G7" s="1407"/>
      <c r="H7" s="437"/>
      <c r="I7" s="437"/>
      <c r="J7" s="891"/>
      <c r="K7" s="437"/>
      <c r="L7" s="437"/>
      <c r="M7" s="437"/>
      <c r="N7" s="437"/>
      <c r="O7" s="1067" t="s">
        <v>1205</v>
      </c>
      <c r="P7" s="1068">
        <v>7.0213522847539095E-2</v>
      </c>
      <c r="Q7" s="439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366"/>
      <c r="AF7" s="418"/>
      <c r="AG7" s="418"/>
      <c r="AH7" s="418"/>
      <c r="AI7" s="418"/>
      <c r="AJ7" s="418"/>
      <c r="AK7" s="418"/>
      <c r="AL7" s="418"/>
      <c r="AM7" s="418"/>
      <c r="AN7" s="418"/>
      <c r="AO7" s="418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8"/>
      <c r="BC7" s="418"/>
      <c r="BD7" s="418"/>
      <c r="BE7" s="418"/>
      <c r="BF7" s="418"/>
      <c r="BG7" s="418"/>
      <c r="BH7" s="418"/>
      <c r="BI7" s="418"/>
      <c r="BJ7" s="418"/>
      <c r="BK7" s="418"/>
      <c r="BL7" s="418"/>
      <c r="BM7" s="418"/>
      <c r="BN7" s="418"/>
      <c r="BO7" s="418"/>
      <c r="BP7" s="418"/>
      <c r="BQ7" s="418"/>
      <c r="BR7" s="418"/>
      <c r="BS7" s="418"/>
      <c r="BT7" s="418"/>
      <c r="BU7" s="418"/>
      <c r="BV7" s="418"/>
      <c r="BW7" s="418"/>
      <c r="BX7" s="418"/>
      <c r="BY7" s="418"/>
      <c r="BZ7" s="418"/>
      <c r="CA7" s="418"/>
      <c r="CB7" s="418"/>
      <c r="CC7" s="418"/>
      <c r="CD7" s="418"/>
      <c r="CE7" s="418"/>
      <c r="CF7" s="418"/>
      <c r="CG7" s="418"/>
      <c r="CH7" s="418"/>
      <c r="CI7" s="418"/>
      <c r="CJ7" s="418"/>
      <c r="CK7" s="418"/>
      <c r="CL7" s="418"/>
      <c r="CM7" s="418"/>
      <c r="CN7" s="418"/>
      <c r="CO7" s="418"/>
      <c r="CP7" s="418"/>
      <c r="CQ7" s="418"/>
      <c r="CR7" s="418"/>
      <c r="CS7" s="418"/>
      <c r="CT7" s="418"/>
      <c r="CU7" s="418"/>
      <c r="CV7" s="418"/>
      <c r="CW7" s="418"/>
      <c r="CX7" s="418"/>
      <c r="CY7" s="418"/>
      <c r="CZ7" s="418"/>
      <c r="DA7" s="418"/>
      <c r="DB7" s="418"/>
      <c r="DC7" s="418"/>
      <c r="DD7" s="418"/>
      <c r="DE7" s="418"/>
      <c r="DF7" s="418"/>
      <c r="DG7" s="418"/>
      <c r="DH7" s="418"/>
      <c r="DI7" s="418"/>
      <c r="DJ7" s="418"/>
      <c r="DK7" s="418"/>
      <c r="DL7" s="418"/>
      <c r="DM7" s="418"/>
      <c r="DN7" s="418"/>
      <c r="DO7" s="418"/>
      <c r="DP7" s="418"/>
      <c r="DQ7" s="418"/>
      <c r="DR7" s="418"/>
      <c r="DS7" s="418"/>
      <c r="DT7" s="418"/>
      <c r="DU7" s="418"/>
      <c r="DV7" s="418"/>
      <c r="DW7" s="418"/>
      <c r="DX7" s="418"/>
      <c r="DY7" s="418"/>
      <c r="DZ7" s="418"/>
      <c r="EA7" s="418"/>
      <c r="EB7" s="418"/>
      <c r="EC7" s="418"/>
      <c r="ED7" s="418"/>
      <c r="EE7" s="418"/>
      <c r="EF7" s="418"/>
      <c r="EG7" s="418"/>
      <c r="EH7" s="418"/>
      <c r="EI7" s="418"/>
      <c r="EJ7" s="418"/>
      <c r="EK7" s="418"/>
      <c r="EL7" s="418"/>
      <c r="EM7" s="418"/>
      <c r="EN7" s="418"/>
      <c r="EO7" s="418"/>
      <c r="EP7" s="418"/>
      <c r="EQ7" s="418"/>
      <c r="ER7" s="418"/>
      <c r="ES7" s="418"/>
      <c r="ET7" s="418"/>
      <c r="EU7" s="418"/>
      <c r="EV7" s="418"/>
      <c r="EW7" s="418"/>
      <c r="EX7" s="418"/>
      <c r="EY7" s="418"/>
      <c r="EZ7" s="418"/>
      <c r="FA7" s="418"/>
      <c r="FB7" s="418"/>
      <c r="FC7" s="418"/>
      <c r="FD7" s="418"/>
      <c r="FE7" s="418"/>
      <c r="FF7" s="418"/>
      <c r="FG7" s="418"/>
      <c r="FH7" s="418"/>
      <c r="FI7" s="418"/>
      <c r="FJ7" s="418"/>
      <c r="FK7" s="418"/>
      <c r="FL7" s="418"/>
      <c r="FM7" s="418"/>
      <c r="FN7" s="418"/>
      <c r="FO7" s="418"/>
      <c r="FP7" s="418"/>
      <c r="FQ7" s="418"/>
      <c r="FR7" s="418"/>
      <c r="FS7" s="418"/>
      <c r="FT7" s="418"/>
      <c r="FU7" s="418"/>
      <c r="FV7" s="418"/>
      <c r="FW7" s="418"/>
      <c r="FX7" s="418"/>
      <c r="FY7" s="418"/>
      <c r="FZ7" s="418"/>
      <c r="GA7" s="418"/>
      <c r="GB7" s="418"/>
      <c r="GC7" s="418"/>
      <c r="GD7" s="418"/>
      <c r="GE7" s="418"/>
      <c r="GF7" s="418"/>
      <c r="GG7" s="418"/>
      <c r="GH7" s="418"/>
      <c r="GI7" s="418"/>
      <c r="GJ7" s="418"/>
      <c r="GK7" s="418"/>
      <c r="GL7" s="418"/>
      <c r="GM7" s="418"/>
      <c r="GN7" s="418"/>
      <c r="GO7" s="418"/>
      <c r="GP7" s="418"/>
      <c r="GQ7" s="418"/>
      <c r="GR7" s="418"/>
      <c r="GS7" s="418"/>
      <c r="GT7" s="418"/>
      <c r="GU7" s="418"/>
      <c r="GV7" s="418"/>
      <c r="GW7" s="418"/>
      <c r="GX7" s="418"/>
      <c r="GY7" s="418"/>
      <c r="GZ7" s="418"/>
      <c r="HA7" s="418"/>
      <c r="HB7" s="418"/>
      <c r="HC7" s="418"/>
      <c r="HD7" s="418"/>
      <c r="HE7" s="418"/>
      <c r="HF7" s="418"/>
      <c r="HG7" s="418"/>
      <c r="HH7" s="418"/>
      <c r="HI7" s="418"/>
      <c r="HJ7" s="418"/>
      <c r="HK7" s="418"/>
      <c r="HL7" s="418"/>
      <c r="HM7" s="418"/>
      <c r="HN7" s="418"/>
      <c r="HO7" s="418"/>
      <c r="HP7" s="418"/>
      <c r="HQ7" s="418"/>
      <c r="HR7" s="418"/>
      <c r="HS7" s="418"/>
      <c r="HT7" s="418"/>
      <c r="HU7" s="418"/>
      <c r="HV7" s="418"/>
      <c r="HW7" s="418"/>
      <c r="HX7" s="418"/>
      <c r="HY7" s="418"/>
      <c r="HZ7" s="418"/>
      <c r="IA7" s="418"/>
      <c r="IB7" s="418"/>
      <c r="IC7" s="418"/>
      <c r="ID7" s="418"/>
      <c r="IE7" s="418"/>
      <c r="IF7" s="418"/>
      <c r="IG7" s="418"/>
      <c r="IH7" s="418"/>
      <c r="II7" s="418"/>
      <c r="IJ7" s="418"/>
      <c r="IK7" s="418"/>
      <c r="IL7" s="418"/>
      <c r="IM7" s="418"/>
      <c r="IN7" s="418"/>
      <c r="IO7" s="418"/>
      <c r="IP7" s="418"/>
      <c r="IQ7" s="418"/>
      <c r="IR7" s="418"/>
      <c r="IS7" s="418"/>
      <c r="IT7" s="418"/>
      <c r="IU7" s="418"/>
      <c r="IV7" s="418"/>
      <c r="IW7" s="418"/>
      <c r="IX7" s="418"/>
      <c r="IY7" s="418"/>
      <c r="IZ7" s="418"/>
      <c r="JA7" s="418"/>
      <c r="JB7" s="418"/>
      <c r="JC7" s="418"/>
      <c r="JD7" s="418"/>
      <c r="JE7" s="418"/>
      <c r="JF7" s="418"/>
      <c r="JG7" s="418"/>
      <c r="JH7" s="418"/>
      <c r="JI7" s="418"/>
      <c r="JJ7" s="418"/>
      <c r="JK7" s="418"/>
      <c r="JL7" s="418"/>
      <c r="JM7" s="418"/>
      <c r="JN7" s="418"/>
      <c r="JO7" s="418"/>
      <c r="JP7" s="418"/>
      <c r="JQ7" s="418"/>
      <c r="JR7" s="418"/>
      <c r="JS7" s="418"/>
      <c r="JT7" s="418"/>
      <c r="JU7" s="418"/>
      <c r="JV7" s="418"/>
      <c r="JW7" s="418"/>
      <c r="JX7" s="418"/>
      <c r="JY7" s="418"/>
      <c r="JZ7" s="418"/>
      <c r="KA7" s="418"/>
      <c r="KB7" s="418"/>
      <c r="KC7" s="418"/>
      <c r="KD7" s="418"/>
      <c r="KE7" s="418"/>
      <c r="KF7" s="418"/>
      <c r="KG7" s="418"/>
      <c r="KH7" s="418"/>
      <c r="KI7" s="418"/>
      <c r="KJ7" s="418"/>
      <c r="KK7" s="418"/>
      <c r="KL7" s="418"/>
      <c r="KM7" s="418"/>
      <c r="KN7" s="418"/>
      <c r="KO7" s="418"/>
      <c r="KP7" s="418"/>
      <c r="KQ7" s="418"/>
      <c r="KR7" s="418"/>
      <c r="KS7" s="418"/>
      <c r="KT7" s="418"/>
      <c r="KU7" s="418"/>
      <c r="KV7" s="418"/>
      <c r="KW7" s="418"/>
      <c r="KX7" s="418"/>
      <c r="KY7" s="418"/>
      <c r="KZ7" s="418"/>
      <c r="LA7" s="418"/>
      <c r="LB7" s="418"/>
      <c r="LC7" s="418"/>
      <c r="LD7" s="418"/>
      <c r="LE7" s="418"/>
      <c r="LF7" s="418"/>
      <c r="LG7" s="418"/>
      <c r="LH7" s="418"/>
      <c r="LI7" s="418"/>
      <c r="LJ7" s="418"/>
      <c r="LK7" s="418"/>
      <c r="LL7" s="418"/>
      <c r="LM7" s="418"/>
      <c r="LN7" s="418"/>
      <c r="LO7" s="418"/>
      <c r="LP7" s="418"/>
      <c r="LQ7" s="418"/>
      <c r="LR7" s="418"/>
      <c r="LS7" s="418"/>
      <c r="LT7" s="418"/>
      <c r="LU7" s="418"/>
      <c r="LV7" s="418"/>
      <c r="LW7" s="418"/>
      <c r="LX7" s="418"/>
      <c r="LY7" s="418"/>
      <c r="LZ7" s="418"/>
      <c r="MA7" s="418"/>
      <c r="MB7" s="418"/>
      <c r="MC7" s="418"/>
      <c r="MD7" s="418"/>
      <c r="ME7" s="418"/>
      <c r="MF7" s="418"/>
      <c r="MG7" s="418"/>
      <c r="MH7" s="418"/>
      <c r="MI7" s="418"/>
      <c r="MJ7" s="418"/>
      <c r="MK7" s="418"/>
      <c r="ML7" s="418"/>
      <c r="MM7" s="418"/>
      <c r="MN7" s="418"/>
      <c r="MO7" s="418"/>
      <c r="MP7" s="418"/>
      <c r="MQ7" s="418"/>
      <c r="MR7" s="418"/>
      <c r="MS7" s="418"/>
      <c r="MT7" s="418"/>
      <c r="MU7" s="418"/>
      <c r="MV7" s="418"/>
      <c r="MW7" s="418"/>
      <c r="MX7" s="418"/>
      <c r="MY7" s="418"/>
      <c r="MZ7" s="418"/>
      <c r="NA7" s="418"/>
      <c r="NB7" s="418"/>
      <c r="NC7" s="418"/>
      <c r="ND7" s="418"/>
      <c r="NE7" s="418"/>
      <c r="NF7" s="418"/>
      <c r="NG7" s="418"/>
      <c r="NH7" s="418"/>
      <c r="NI7" s="418"/>
      <c r="NJ7" s="418"/>
      <c r="NK7" s="418"/>
      <c r="NL7" s="418"/>
      <c r="NM7" s="418"/>
      <c r="NN7" s="418"/>
      <c r="NO7" s="418"/>
      <c r="NP7" s="418"/>
      <c r="NQ7" s="418"/>
      <c r="NR7" s="418"/>
      <c r="NS7" s="418"/>
      <c r="NT7" s="418"/>
      <c r="NU7" s="418"/>
      <c r="NV7" s="418"/>
      <c r="NW7" s="418"/>
      <c r="NX7" s="418"/>
      <c r="NY7" s="418"/>
      <c r="NZ7" s="418"/>
      <c r="OA7" s="418"/>
      <c r="OB7" s="418"/>
      <c r="OC7" s="418"/>
      <c r="OD7" s="418"/>
      <c r="OE7" s="418"/>
      <c r="OF7" s="418"/>
      <c r="OG7" s="418"/>
      <c r="OH7" s="418"/>
      <c r="OI7" s="418"/>
      <c r="OJ7" s="418"/>
      <c r="OK7" s="418"/>
      <c r="OL7" s="418"/>
      <c r="OM7" s="418"/>
      <c r="ON7" s="418"/>
      <c r="OO7" s="418"/>
      <c r="OP7" s="418"/>
      <c r="OQ7" s="418"/>
      <c r="OR7" s="418"/>
      <c r="OS7" s="418"/>
      <c r="OT7" s="418"/>
      <c r="OU7" s="418"/>
      <c r="OV7" s="418"/>
      <c r="OW7" s="418"/>
      <c r="OX7" s="418"/>
      <c r="OY7" s="418"/>
      <c r="OZ7" s="418"/>
      <c r="PA7" s="418"/>
      <c r="PB7" s="418"/>
      <c r="PC7" s="418"/>
      <c r="PD7" s="418"/>
      <c r="PE7" s="418"/>
      <c r="PF7" s="418"/>
      <c r="PG7" s="418"/>
      <c r="PH7" s="418"/>
      <c r="PI7" s="418"/>
      <c r="PJ7" s="418"/>
      <c r="PK7" s="418"/>
      <c r="PL7" s="418"/>
      <c r="PM7" s="418"/>
      <c r="PN7" s="418"/>
      <c r="PO7" s="418"/>
      <c r="PP7" s="418"/>
      <c r="PQ7" s="418"/>
      <c r="PR7" s="418"/>
      <c r="PS7" s="418"/>
      <c r="PT7" s="418"/>
      <c r="PU7" s="418"/>
      <c r="PV7" s="418"/>
      <c r="PW7" s="418"/>
      <c r="PX7" s="418"/>
      <c r="PY7" s="418"/>
      <c r="PZ7" s="418"/>
      <c r="QA7" s="418"/>
      <c r="QB7" s="418"/>
      <c r="QC7" s="418"/>
      <c r="QD7" s="418"/>
      <c r="QE7" s="418"/>
      <c r="QF7" s="418"/>
      <c r="QG7" s="418"/>
      <c r="QH7" s="418"/>
      <c r="QI7" s="418"/>
      <c r="QJ7" s="418"/>
      <c r="QK7" s="418"/>
      <c r="QL7" s="418"/>
      <c r="QM7" s="418"/>
      <c r="QN7" s="418"/>
      <c r="QO7" s="418"/>
      <c r="QP7" s="418"/>
      <c r="QQ7" s="418"/>
      <c r="QR7" s="418"/>
      <c r="QS7" s="418"/>
      <c r="QT7" s="418"/>
      <c r="QU7" s="418"/>
      <c r="QV7" s="418"/>
      <c r="QW7" s="418"/>
      <c r="QX7" s="418"/>
      <c r="QY7" s="418"/>
      <c r="QZ7" s="418"/>
      <c r="RA7" s="418"/>
      <c r="RB7" s="418"/>
      <c r="RC7" s="418"/>
      <c r="RD7" s="418"/>
      <c r="RE7" s="418"/>
      <c r="RF7" s="418"/>
      <c r="RG7" s="418"/>
      <c r="RH7" s="418"/>
      <c r="RI7" s="418"/>
      <c r="RJ7" s="418"/>
      <c r="RK7" s="418"/>
      <c r="RL7" s="418"/>
      <c r="RM7" s="418"/>
      <c r="RN7" s="418"/>
      <c r="RO7" s="418"/>
      <c r="RP7" s="418"/>
      <c r="RQ7" s="418"/>
      <c r="RR7" s="418"/>
      <c r="RS7" s="418"/>
      <c r="RT7" s="418"/>
      <c r="RU7" s="418"/>
      <c r="RV7" s="418"/>
      <c r="RW7" s="418"/>
      <c r="RX7" s="418"/>
      <c r="RY7" s="418"/>
      <c r="RZ7" s="418"/>
      <c r="SA7" s="418"/>
      <c r="SB7" s="418"/>
      <c r="SC7" s="418"/>
      <c r="SD7" s="418"/>
      <c r="SE7" s="418"/>
      <c r="SF7" s="418"/>
      <c r="SG7" s="418"/>
      <c r="SH7" s="418"/>
      <c r="SI7" s="418"/>
      <c r="SJ7" s="418"/>
      <c r="SK7" s="418"/>
      <c r="SL7" s="418"/>
      <c r="SM7" s="418"/>
      <c r="SN7" s="418"/>
      <c r="SO7" s="418"/>
      <c r="SP7" s="418"/>
      <c r="SQ7" s="418"/>
      <c r="SR7" s="418"/>
      <c r="SS7" s="418"/>
      <c r="ST7" s="418"/>
      <c r="SU7" s="418"/>
      <c r="SV7" s="418"/>
      <c r="SW7" s="418"/>
      <c r="SX7" s="418"/>
      <c r="SY7" s="418"/>
      <c r="SZ7" s="418"/>
      <c r="TA7" s="418"/>
      <c r="TB7" s="418"/>
      <c r="TC7" s="418"/>
      <c r="TD7" s="418"/>
      <c r="TE7" s="418"/>
      <c r="TF7" s="418"/>
      <c r="TG7" s="418"/>
      <c r="TH7" s="418"/>
      <c r="TI7" s="418"/>
      <c r="TJ7" s="418"/>
      <c r="TK7" s="418"/>
      <c r="TL7" s="418"/>
      <c r="TM7" s="418"/>
      <c r="TN7" s="418"/>
      <c r="TO7" s="418"/>
      <c r="TP7" s="418"/>
      <c r="TQ7" s="418"/>
      <c r="TR7" s="418"/>
      <c r="TS7" s="418"/>
      <c r="TT7" s="418"/>
      <c r="TU7" s="418"/>
      <c r="TV7" s="418"/>
      <c r="TW7" s="418"/>
      <c r="TX7" s="418"/>
      <c r="TY7" s="418"/>
      <c r="TZ7" s="418"/>
      <c r="UA7" s="418"/>
      <c r="UB7" s="418"/>
      <c r="UC7" s="418"/>
      <c r="UD7" s="418"/>
      <c r="UE7" s="418"/>
      <c r="UF7" s="418"/>
      <c r="UG7" s="418"/>
      <c r="UH7" s="418"/>
      <c r="UI7" s="418"/>
      <c r="UJ7" s="418"/>
      <c r="UK7" s="418"/>
      <c r="UL7" s="418"/>
      <c r="UM7" s="418"/>
      <c r="UN7" s="418"/>
      <c r="UO7" s="418"/>
      <c r="UP7" s="418"/>
      <c r="UQ7" s="418"/>
      <c r="UR7" s="418"/>
      <c r="US7" s="418"/>
      <c r="UT7" s="418"/>
      <c r="UU7" s="418"/>
      <c r="UV7" s="418"/>
      <c r="UW7" s="418"/>
      <c r="UX7" s="418"/>
      <c r="UY7" s="418"/>
      <c r="UZ7" s="418"/>
      <c r="VA7" s="418"/>
      <c r="VB7" s="418"/>
      <c r="VC7" s="418"/>
      <c r="VD7" s="418"/>
      <c r="VE7" s="418"/>
      <c r="VF7" s="418"/>
      <c r="VG7" s="418"/>
      <c r="VH7" s="418"/>
      <c r="VI7" s="418"/>
      <c r="VJ7" s="418"/>
      <c r="VK7" s="418"/>
      <c r="VL7" s="418"/>
      <c r="VM7" s="418"/>
      <c r="VN7" s="418"/>
      <c r="VO7" s="418"/>
      <c r="VP7" s="418"/>
      <c r="VQ7" s="418"/>
      <c r="VR7" s="418"/>
      <c r="VS7" s="418"/>
      <c r="VT7" s="418"/>
      <c r="VU7" s="418"/>
      <c r="VV7" s="418"/>
      <c r="VW7" s="418"/>
      <c r="VX7" s="418"/>
      <c r="VY7" s="418"/>
      <c r="VZ7" s="418"/>
      <c r="WA7" s="418"/>
      <c r="WB7" s="418"/>
      <c r="WC7" s="418"/>
      <c r="WD7" s="418"/>
      <c r="WE7" s="418"/>
      <c r="WF7" s="418"/>
      <c r="WG7" s="418"/>
      <c r="WH7" s="418"/>
      <c r="WI7" s="418"/>
      <c r="WJ7" s="418"/>
      <c r="WK7" s="418"/>
      <c r="WL7" s="418"/>
      <c r="WM7" s="418"/>
      <c r="WN7" s="418"/>
      <c r="WO7" s="418"/>
      <c r="WP7" s="418"/>
      <c r="WQ7" s="418"/>
      <c r="WR7" s="418"/>
      <c r="WS7" s="418"/>
      <c r="WT7" s="418"/>
      <c r="WU7" s="418"/>
      <c r="WV7" s="418"/>
      <c r="WW7" s="418"/>
      <c r="WX7" s="418"/>
      <c r="WY7" s="418"/>
      <c r="WZ7" s="418"/>
      <c r="XA7" s="418"/>
      <c r="XB7" s="418"/>
      <c r="XC7" s="418"/>
      <c r="XD7" s="418"/>
      <c r="XE7" s="418"/>
      <c r="XF7" s="418"/>
      <c r="XG7" s="418"/>
      <c r="XH7" s="418"/>
      <c r="XI7" s="418"/>
      <c r="XJ7" s="418"/>
      <c r="XK7" s="418"/>
      <c r="XL7" s="418"/>
      <c r="XM7" s="418"/>
      <c r="XN7" s="418"/>
      <c r="XO7" s="418"/>
      <c r="XP7" s="418"/>
      <c r="XQ7" s="418"/>
      <c r="XR7" s="418"/>
      <c r="XS7" s="418"/>
      <c r="XT7" s="418"/>
      <c r="XU7" s="418"/>
      <c r="XV7" s="418"/>
      <c r="XW7" s="418"/>
      <c r="XX7" s="418"/>
      <c r="XY7" s="418"/>
      <c r="XZ7" s="418"/>
      <c r="YA7" s="418"/>
      <c r="YB7" s="418"/>
      <c r="YC7" s="418"/>
      <c r="YD7" s="418"/>
      <c r="YE7" s="418"/>
      <c r="YF7" s="418"/>
      <c r="YG7" s="418"/>
      <c r="YH7" s="418"/>
      <c r="YI7" s="418"/>
      <c r="YJ7" s="418"/>
      <c r="YK7" s="418"/>
      <c r="YL7" s="418"/>
      <c r="YM7" s="418"/>
      <c r="YN7" s="418"/>
      <c r="YO7" s="418"/>
      <c r="YP7" s="418"/>
      <c r="YQ7" s="418"/>
      <c r="YR7" s="418"/>
      <c r="YS7" s="418"/>
      <c r="YT7" s="418"/>
      <c r="YU7" s="418"/>
      <c r="YV7" s="418"/>
      <c r="YW7" s="418"/>
      <c r="YX7" s="418"/>
      <c r="YY7" s="418"/>
      <c r="YZ7" s="418"/>
      <c r="ZA7" s="418"/>
      <c r="ZB7" s="418"/>
      <c r="ZC7" s="418"/>
      <c r="ZD7" s="418"/>
      <c r="ZE7" s="418"/>
      <c r="ZF7" s="418"/>
      <c r="ZG7" s="418"/>
      <c r="ZH7" s="418"/>
      <c r="ZI7" s="418"/>
      <c r="ZJ7" s="418"/>
      <c r="ZK7" s="418"/>
      <c r="ZL7" s="418"/>
      <c r="ZM7" s="418"/>
      <c r="ZN7" s="418"/>
      <c r="ZO7" s="418"/>
      <c r="ZP7" s="418"/>
      <c r="ZQ7" s="418"/>
      <c r="ZR7" s="418"/>
      <c r="ZS7" s="418"/>
      <c r="ZT7" s="418"/>
      <c r="ZU7" s="418"/>
      <c r="ZV7" s="418"/>
      <c r="ZW7" s="418"/>
      <c r="ZX7" s="418"/>
      <c r="ZY7" s="418"/>
      <c r="ZZ7" s="418"/>
      <c r="AAA7" s="418"/>
      <c r="AAB7" s="418"/>
      <c r="AAC7" s="418"/>
      <c r="AAD7" s="418"/>
      <c r="AAE7" s="418"/>
      <c r="AAF7" s="418"/>
      <c r="AAG7" s="418"/>
      <c r="AAH7" s="418"/>
      <c r="AAI7" s="418"/>
      <c r="AAJ7" s="418"/>
      <c r="AAK7" s="418"/>
      <c r="AAL7" s="418"/>
      <c r="AAM7" s="418"/>
      <c r="AAN7" s="418"/>
      <c r="AAO7" s="418"/>
      <c r="AAP7" s="418"/>
      <c r="AAQ7" s="418"/>
      <c r="AAR7" s="418"/>
      <c r="AAS7" s="418"/>
      <c r="AAT7" s="418"/>
      <c r="AAU7" s="418"/>
      <c r="AAV7" s="418"/>
      <c r="AAW7" s="418"/>
      <c r="AAX7" s="418"/>
      <c r="AAY7" s="418"/>
      <c r="AAZ7" s="418"/>
      <c r="ABA7" s="418"/>
      <c r="ABB7" s="418"/>
      <c r="ABC7" s="418"/>
      <c r="ABD7" s="418"/>
      <c r="ABE7" s="418"/>
      <c r="ABF7" s="418"/>
      <c r="ABG7" s="418"/>
      <c r="ABH7" s="418"/>
      <c r="ABI7" s="418"/>
      <c r="ABJ7" s="418"/>
      <c r="ABK7" s="418"/>
      <c r="ABL7" s="418"/>
      <c r="ABM7" s="418"/>
      <c r="ABN7" s="418"/>
      <c r="ABO7" s="418"/>
      <c r="ABP7" s="418"/>
      <c r="ABQ7" s="418"/>
      <c r="ABR7" s="418"/>
      <c r="ABS7" s="418"/>
      <c r="ABT7" s="418"/>
      <c r="ABU7" s="418"/>
      <c r="ABV7" s="418"/>
      <c r="ABW7" s="418"/>
      <c r="ABX7" s="418"/>
      <c r="ABY7" s="418"/>
      <c r="ABZ7" s="418"/>
      <c r="ACA7" s="418"/>
      <c r="ACB7" s="418"/>
      <c r="ACC7" s="418"/>
      <c r="ACD7" s="418"/>
      <c r="ACE7" s="418"/>
      <c r="ACF7" s="418"/>
      <c r="ACG7" s="418"/>
      <c r="ACH7" s="418"/>
      <c r="ACI7" s="418"/>
      <c r="ACJ7" s="418"/>
      <c r="ACK7" s="418"/>
      <c r="ACL7" s="418"/>
      <c r="ACM7" s="418"/>
      <c r="ACN7" s="418"/>
      <c r="ACO7" s="418"/>
      <c r="ACP7" s="418"/>
      <c r="ACQ7" s="418"/>
      <c r="ACR7" s="418"/>
      <c r="ACS7" s="418"/>
      <c r="ACT7" s="418"/>
      <c r="ACU7" s="418"/>
      <c r="ACV7" s="418"/>
      <c r="ACW7" s="418"/>
      <c r="ACX7" s="418"/>
      <c r="ACY7" s="418"/>
      <c r="ACZ7" s="418"/>
      <c r="ADA7" s="418"/>
      <c r="ADB7" s="418"/>
      <c r="ADC7" s="418"/>
      <c r="ADD7" s="418"/>
      <c r="ADE7" s="418"/>
      <c r="ADF7" s="418"/>
      <c r="ADG7" s="418"/>
      <c r="ADH7" s="418"/>
      <c r="ADI7" s="418"/>
      <c r="ADJ7" s="418"/>
      <c r="ADK7" s="418"/>
      <c r="ADL7" s="418"/>
      <c r="ADM7" s="418"/>
      <c r="ADN7" s="418"/>
      <c r="ADO7" s="418"/>
      <c r="ADP7" s="418"/>
      <c r="ADQ7" s="418"/>
      <c r="ADR7" s="418"/>
      <c r="ADS7" s="418"/>
      <c r="ADT7" s="418"/>
      <c r="ADU7" s="418"/>
      <c r="ADV7" s="418"/>
      <c r="ADW7" s="418"/>
      <c r="ADX7" s="418"/>
      <c r="ADY7" s="418"/>
      <c r="ADZ7" s="418"/>
      <c r="AEA7" s="418"/>
      <c r="AEB7" s="418"/>
      <c r="AEC7" s="418"/>
      <c r="AED7" s="418"/>
      <c r="AEE7" s="418"/>
      <c r="AEF7" s="418"/>
      <c r="AEG7" s="418"/>
      <c r="AEH7" s="418"/>
      <c r="AEI7" s="418"/>
      <c r="AEJ7" s="418"/>
      <c r="AEK7" s="418"/>
      <c r="AEL7" s="418"/>
      <c r="AEM7" s="418"/>
      <c r="AEN7" s="418"/>
      <c r="AEO7" s="418"/>
      <c r="AEP7" s="418"/>
      <c r="AEQ7" s="418"/>
      <c r="AER7" s="418"/>
      <c r="AES7" s="418"/>
      <c r="AET7" s="418"/>
      <c r="AEU7" s="418"/>
      <c r="AEV7" s="418"/>
      <c r="AEW7" s="418"/>
      <c r="AEX7" s="418"/>
      <c r="AEY7" s="418"/>
      <c r="AEZ7" s="418"/>
      <c r="AFA7" s="418"/>
      <c r="AFB7" s="418"/>
      <c r="AFC7" s="418"/>
      <c r="AFD7" s="418"/>
      <c r="AFE7" s="418"/>
      <c r="AFF7" s="418"/>
      <c r="AFG7" s="418"/>
      <c r="AFH7" s="418"/>
      <c r="AFI7" s="418"/>
      <c r="AFJ7" s="418"/>
      <c r="AFK7" s="418"/>
      <c r="AFL7" s="418"/>
      <c r="AFM7" s="418"/>
      <c r="AFN7" s="418"/>
      <c r="AFO7" s="418"/>
      <c r="AFP7" s="418"/>
      <c r="AFQ7" s="418"/>
      <c r="AFR7" s="418"/>
      <c r="AFS7" s="418"/>
      <c r="AFT7" s="418"/>
      <c r="AFU7" s="418"/>
      <c r="AFV7" s="418"/>
      <c r="AFW7" s="418"/>
      <c r="AFX7" s="418"/>
      <c r="AFY7" s="418"/>
      <c r="AFZ7" s="418"/>
      <c r="AGA7" s="418"/>
      <c r="AGB7" s="418"/>
      <c r="AGC7" s="418"/>
      <c r="AGD7" s="418"/>
      <c r="AGE7" s="418"/>
      <c r="AGF7" s="418"/>
      <c r="AGG7" s="418"/>
      <c r="AGH7" s="418"/>
      <c r="AGI7" s="418"/>
      <c r="AGJ7" s="418"/>
      <c r="AGK7" s="418"/>
      <c r="AGL7" s="418"/>
      <c r="AGM7" s="418"/>
      <c r="AGN7" s="418"/>
      <c r="AGO7" s="418"/>
      <c r="AGP7" s="418"/>
      <c r="AGQ7" s="418"/>
      <c r="AGR7" s="418"/>
      <c r="AGS7" s="418"/>
      <c r="AGT7" s="418"/>
      <c r="AGU7" s="418"/>
      <c r="AGV7" s="418"/>
      <c r="AGW7" s="418"/>
      <c r="AGX7" s="418"/>
      <c r="AGY7" s="418"/>
      <c r="AGZ7" s="418"/>
      <c r="AHA7" s="418"/>
      <c r="AHB7" s="418"/>
      <c r="AHC7" s="418"/>
      <c r="AHD7" s="418"/>
      <c r="AHE7" s="418"/>
      <c r="AHF7" s="418"/>
      <c r="AHG7" s="418"/>
      <c r="AHH7" s="418"/>
      <c r="AHI7" s="418"/>
      <c r="AHJ7" s="418"/>
      <c r="AHK7" s="418"/>
      <c r="AHL7" s="418"/>
      <c r="AHM7" s="418"/>
      <c r="AHN7" s="418"/>
      <c r="AHO7" s="418"/>
      <c r="AHP7" s="418"/>
      <c r="AHQ7" s="418"/>
      <c r="AHR7" s="418"/>
      <c r="AHS7" s="418"/>
      <c r="AHT7" s="418"/>
      <c r="AHU7" s="418"/>
      <c r="AHV7" s="418"/>
      <c r="AHW7" s="418"/>
      <c r="AHX7" s="418"/>
      <c r="AHY7" s="418"/>
      <c r="AHZ7" s="418"/>
      <c r="AIA7" s="418"/>
      <c r="AIB7" s="418"/>
      <c r="AIC7" s="418"/>
      <c r="AID7" s="418"/>
      <c r="AIE7" s="418"/>
      <c r="AIF7" s="418"/>
      <c r="AIG7" s="418"/>
      <c r="AIH7" s="418"/>
      <c r="AII7" s="418"/>
      <c r="AIJ7" s="418"/>
      <c r="AIK7" s="418"/>
      <c r="AIL7" s="418"/>
      <c r="AIM7" s="418"/>
      <c r="AIN7" s="418"/>
      <c r="AIO7" s="418"/>
      <c r="AIP7" s="418"/>
      <c r="AIQ7" s="418"/>
      <c r="AIR7" s="418"/>
      <c r="AIS7" s="418"/>
      <c r="AIT7" s="418"/>
      <c r="AIU7" s="418"/>
      <c r="AIV7" s="418"/>
      <c r="AIW7" s="418"/>
      <c r="AIX7" s="418"/>
      <c r="AIY7" s="418"/>
      <c r="AIZ7" s="418"/>
      <c r="AJA7" s="418"/>
      <c r="AJB7" s="418"/>
      <c r="AJC7" s="418"/>
      <c r="AJD7" s="418"/>
      <c r="AJE7" s="418"/>
      <c r="AJF7" s="418"/>
      <c r="AJG7" s="418"/>
      <c r="AJH7" s="418"/>
      <c r="AJI7" s="418"/>
      <c r="AJJ7" s="418"/>
      <c r="AJK7" s="418"/>
      <c r="AJL7" s="418"/>
      <c r="AJM7" s="418"/>
      <c r="AJN7" s="418"/>
      <c r="AJO7" s="418"/>
      <c r="AJP7" s="418"/>
      <c r="AJQ7" s="418"/>
      <c r="AJR7" s="418"/>
      <c r="AJS7" s="418"/>
      <c r="AJT7" s="418"/>
      <c r="AJU7" s="418"/>
      <c r="AJV7" s="418"/>
      <c r="AJW7" s="418"/>
      <c r="AJX7" s="418"/>
      <c r="AJY7" s="418"/>
      <c r="AJZ7" s="418"/>
      <c r="AKA7" s="418"/>
      <c r="AKB7" s="418"/>
      <c r="AKC7" s="418"/>
      <c r="AKD7" s="418"/>
      <c r="AKE7" s="418"/>
      <c r="AKF7" s="418"/>
      <c r="AKG7" s="418"/>
      <c r="AKH7" s="418"/>
      <c r="AKI7" s="418"/>
      <c r="AKJ7" s="418"/>
      <c r="AKK7" s="418"/>
      <c r="AKL7" s="418"/>
      <c r="AKM7" s="418"/>
      <c r="AKN7" s="418"/>
      <c r="AKO7" s="418"/>
      <c r="AKP7" s="418"/>
      <c r="AKQ7" s="418"/>
      <c r="AKR7" s="418"/>
      <c r="AKS7" s="418"/>
      <c r="AKT7" s="418"/>
      <c r="AKU7" s="418"/>
      <c r="AKV7" s="418"/>
      <c r="AKW7" s="418"/>
      <c r="AKX7" s="418"/>
      <c r="AKY7" s="418"/>
      <c r="AKZ7" s="418"/>
      <c r="ALA7" s="418"/>
      <c r="ALB7" s="418"/>
      <c r="ALC7" s="418"/>
      <c r="ALD7" s="418"/>
      <c r="ALE7" s="418"/>
      <c r="ALF7" s="418"/>
      <c r="ALG7" s="418"/>
      <c r="ALH7" s="418"/>
      <c r="ALI7" s="418"/>
      <c r="ALJ7" s="418"/>
      <c r="ALK7" s="418"/>
      <c r="ALL7" s="418"/>
      <c r="ALM7" s="418"/>
      <c r="ALN7" s="418"/>
      <c r="ALO7" s="418"/>
      <c r="ALP7" s="418"/>
      <c r="ALQ7" s="418"/>
      <c r="ALR7" s="418"/>
      <c r="ALS7" s="418"/>
      <c r="ALT7" s="418"/>
      <c r="ALU7" s="418"/>
      <c r="ALV7" s="418"/>
      <c r="ALW7" s="418"/>
      <c r="ALX7" s="418"/>
      <c r="ALY7" s="418"/>
      <c r="ALZ7" s="418"/>
      <c r="AMA7" s="418"/>
      <c r="AMB7" s="418"/>
      <c r="AMC7" s="418"/>
      <c r="AMD7" s="418"/>
      <c r="AME7" s="418"/>
      <c r="AMF7" s="418"/>
      <c r="AMG7" s="418"/>
      <c r="AMH7" s="418"/>
      <c r="AMI7" s="418"/>
      <c r="AMJ7" s="418"/>
      <c r="AMK7" s="418"/>
      <c r="AML7" s="418"/>
      <c r="AMM7" s="418"/>
      <c r="AMN7" s="418"/>
      <c r="AMO7" s="418"/>
      <c r="AMP7" s="418"/>
      <c r="AMQ7" s="418"/>
      <c r="AMR7" s="418"/>
      <c r="AMS7" s="418"/>
      <c r="AMT7" s="418"/>
      <c r="AMU7" s="418"/>
      <c r="AMV7" s="418"/>
      <c r="AMW7" s="418"/>
      <c r="AMX7" s="418"/>
      <c r="AMY7" s="418"/>
      <c r="AMZ7" s="418"/>
      <c r="ANA7" s="418"/>
      <c r="ANB7" s="418"/>
      <c r="ANC7" s="418"/>
      <c r="AND7" s="418"/>
      <c r="ANE7" s="418"/>
      <c r="ANF7" s="418"/>
      <c r="ANG7" s="418"/>
      <c r="ANH7" s="418"/>
      <c r="ANI7" s="418"/>
      <c r="ANJ7" s="418"/>
      <c r="ANK7" s="418"/>
      <c r="ANL7" s="418"/>
      <c r="ANM7" s="418"/>
      <c r="ANN7" s="418"/>
      <c r="ANO7" s="418"/>
      <c r="ANP7" s="418"/>
      <c r="ANQ7" s="418"/>
      <c r="ANR7" s="418"/>
      <c r="ANS7" s="418"/>
      <c r="ANT7" s="418"/>
      <c r="ANU7" s="418"/>
      <c r="ANV7" s="418"/>
      <c r="ANW7" s="418"/>
      <c r="ANX7" s="418"/>
      <c r="ANY7" s="418"/>
      <c r="ANZ7" s="418"/>
      <c r="AOA7" s="418"/>
      <c r="AOB7" s="418"/>
      <c r="AOC7" s="418"/>
      <c r="AOD7" s="418"/>
      <c r="AOE7" s="418"/>
      <c r="AOF7" s="418"/>
      <c r="AOG7" s="418"/>
      <c r="AOH7" s="418"/>
      <c r="AOI7" s="418"/>
      <c r="AOJ7" s="418"/>
      <c r="AOK7" s="418"/>
      <c r="AOL7" s="418"/>
      <c r="AOM7" s="418"/>
      <c r="AON7" s="418"/>
      <c r="AOO7" s="418"/>
      <c r="AOP7" s="418"/>
      <c r="AOQ7" s="418"/>
      <c r="AOR7" s="418"/>
      <c r="AOS7" s="418"/>
      <c r="AOT7" s="418"/>
      <c r="AOU7" s="418"/>
      <c r="AOV7" s="418"/>
      <c r="AOW7" s="418"/>
      <c r="AOX7" s="418"/>
      <c r="AOY7" s="418"/>
      <c r="AOZ7" s="418"/>
      <c r="APA7" s="418"/>
      <c r="APB7" s="418"/>
      <c r="APC7" s="418"/>
      <c r="APD7" s="418"/>
      <c r="APE7" s="418"/>
      <c r="APF7" s="418"/>
      <c r="APG7" s="418"/>
      <c r="APH7" s="418"/>
      <c r="API7" s="418"/>
      <c r="APJ7" s="418"/>
      <c r="APK7" s="418"/>
      <c r="APL7" s="418"/>
      <c r="APM7" s="418"/>
      <c r="APN7" s="418"/>
      <c r="APO7" s="418"/>
      <c r="APP7" s="418"/>
      <c r="APQ7" s="418"/>
      <c r="APR7" s="418"/>
      <c r="APS7" s="418"/>
      <c r="APT7" s="418"/>
      <c r="APU7" s="418"/>
      <c r="APV7" s="418"/>
      <c r="APW7" s="418"/>
      <c r="APX7" s="418"/>
      <c r="APY7" s="418"/>
      <c r="APZ7" s="418"/>
      <c r="AQA7" s="418"/>
      <c r="AQB7" s="418"/>
      <c r="AQC7" s="418"/>
      <c r="AQD7" s="418"/>
      <c r="AQE7" s="418"/>
      <c r="AQF7" s="418"/>
      <c r="AQG7" s="418"/>
      <c r="AQH7" s="418"/>
      <c r="AQI7" s="418"/>
      <c r="AQJ7" s="418"/>
      <c r="AQK7" s="418"/>
      <c r="AQL7" s="418"/>
      <c r="AQM7" s="418"/>
      <c r="AQN7" s="418"/>
      <c r="AQO7" s="418"/>
      <c r="AQP7" s="418"/>
      <c r="AQQ7" s="418"/>
      <c r="AQR7" s="418"/>
      <c r="AQS7" s="418"/>
      <c r="AQT7" s="418"/>
      <c r="AQU7" s="418"/>
      <c r="AQV7" s="418"/>
      <c r="AQW7" s="418"/>
      <c r="AQX7" s="418"/>
      <c r="AQY7" s="418"/>
      <c r="AQZ7" s="418"/>
      <c r="ARA7" s="418"/>
      <c r="ARB7" s="418"/>
      <c r="ARC7" s="418"/>
      <c r="ARD7" s="418"/>
      <c r="ARE7" s="418"/>
      <c r="ARF7" s="418"/>
      <c r="ARG7" s="418"/>
      <c r="ARH7" s="418"/>
      <c r="ARI7" s="418"/>
      <c r="ARJ7" s="418"/>
      <c r="ARK7" s="418"/>
      <c r="ARL7" s="418"/>
      <c r="ARM7" s="418"/>
      <c r="ARN7" s="418"/>
      <c r="ARO7" s="418"/>
      <c r="ARP7" s="418"/>
      <c r="ARQ7" s="418"/>
      <c r="ARR7" s="418"/>
      <c r="ARS7" s="418"/>
      <c r="ART7" s="418"/>
      <c r="ARU7" s="418"/>
      <c r="ARV7" s="418"/>
      <c r="ARW7" s="418"/>
      <c r="ARX7" s="418"/>
      <c r="ARY7" s="418"/>
      <c r="ARZ7" s="418"/>
      <c r="ASA7" s="418"/>
      <c r="ASB7" s="418"/>
      <c r="ASC7" s="418"/>
      <c r="ASD7" s="418"/>
      <c r="ASE7" s="418"/>
      <c r="ASF7" s="418"/>
      <c r="ASG7" s="418"/>
      <c r="ASH7" s="418"/>
      <c r="ASI7" s="418"/>
      <c r="ASJ7" s="418"/>
      <c r="ASK7" s="418"/>
      <c r="ASL7" s="418"/>
      <c r="ASM7" s="418"/>
      <c r="ASN7" s="418"/>
      <c r="ASO7" s="418"/>
      <c r="ASP7" s="418"/>
      <c r="ASQ7" s="418"/>
      <c r="ASR7" s="418"/>
      <c r="ASS7" s="418"/>
      <c r="AST7" s="418"/>
      <c r="ASU7" s="418"/>
      <c r="ASV7" s="418"/>
      <c r="ASW7" s="418"/>
      <c r="ASX7" s="418"/>
      <c r="ASY7" s="418"/>
      <c r="ASZ7" s="418"/>
      <c r="ATA7" s="418"/>
      <c r="ATB7" s="418"/>
      <c r="ATC7" s="418"/>
      <c r="ATD7" s="418"/>
      <c r="ATE7" s="418"/>
      <c r="ATF7" s="418"/>
      <c r="ATG7" s="418"/>
      <c r="ATH7" s="418"/>
      <c r="ATI7" s="418"/>
      <c r="ATJ7" s="418"/>
      <c r="ATK7" s="418"/>
      <c r="ATL7" s="418"/>
      <c r="ATM7" s="418"/>
      <c r="ATN7" s="418"/>
      <c r="ATO7" s="418"/>
      <c r="ATP7" s="418"/>
      <c r="ATQ7" s="418"/>
      <c r="ATR7" s="418"/>
      <c r="ATS7" s="418"/>
      <c r="ATT7" s="418"/>
      <c r="ATU7" s="418"/>
      <c r="ATV7" s="418"/>
      <c r="ATW7" s="418"/>
      <c r="ATX7" s="418"/>
      <c r="ATY7" s="418"/>
      <c r="ATZ7" s="418"/>
      <c r="AUA7" s="418"/>
      <c r="AUB7" s="418"/>
      <c r="AUC7" s="418"/>
      <c r="AUD7" s="418"/>
      <c r="AUE7" s="418"/>
      <c r="AUF7" s="418"/>
      <c r="AUG7" s="418"/>
      <c r="AUH7" s="418"/>
      <c r="AUI7" s="418"/>
      <c r="AUJ7" s="418"/>
      <c r="AUK7" s="418"/>
      <c r="AUL7" s="418"/>
      <c r="AUM7" s="418"/>
      <c r="AUN7" s="418"/>
      <c r="AUO7" s="418"/>
      <c r="AUP7" s="418"/>
      <c r="AUQ7" s="418"/>
      <c r="AUR7" s="418"/>
      <c r="AUS7" s="418"/>
      <c r="AUT7" s="418"/>
      <c r="AUU7" s="418"/>
      <c r="AUV7" s="418"/>
      <c r="AUW7" s="418"/>
      <c r="AUX7" s="418"/>
      <c r="AUY7" s="418"/>
      <c r="AUZ7" s="418"/>
      <c r="AVA7" s="418"/>
      <c r="AVB7" s="418"/>
      <c r="AVC7" s="418"/>
      <c r="AVD7" s="418"/>
      <c r="AVE7" s="418"/>
      <c r="AVF7" s="418"/>
      <c r="AVG7" s="418"/>
      <c r="AVH7" s="418"/>
      <c r="AVI7" s="418"/>
      <c r="AVJ7" s="418"/>
      <c r="AVK7" s="418"/>
      <c r="AVL7" s="418"/>
      <c r="AVM7" s="418"/>
      <c r="AVN7" s="418"/>
      <c r="AVO7" s="418"/>
      <c r="AVP7" s="418"/>
      <c r="AVQ7" s="418"/>
      <c r="AVR7" s="418"/>
      <c r="AVS7" s="418"/>
      <c r="AVT7" s="418"/>
      <c r="AVU7" s="418"/>
      <c r="AVV7" s="418"/>
      <c r="AVW7" s="418"/>
      <c r="AVX7" s="418"/>
      <c r="AVY7" s="418"/>
      <c r="AVZ7" s="418"/>
      <c r="AWA7" s="418"/>
      <c r="AWB7" s="418"/>
      <c r="AWC7" s="418"/>
      <c r="AWD7" s="418"/>
      <c r="AWE7" s="418"/>
      <c r="AWF7" s="418"/>
      <c r="AWG7" s="418"/>
      <c r="AWH7" s="418"/>
      <c r="AWI7" s="418"/>
      <c r="AWJ7" s="418"/>
      <c r="AWK7" s="418"/>
      <c r="AWL7" s="418"/>
      <c r="AWM7" s="418"/>
      <c r="AWN7" s="418"/>
      <c r="AWO7" s="418"/>
      <c r="AWP7" s="418"/>
      <c r="AWQ7" s="418"/>
      <c r="AWR7" s="418"/>
      <c r="AWS7" s="418"/>
      <c r="AWT7" s="418"/>
      <c r="AWU7" s="418"/>
      <c r="AWV7" s="418"/>
      <c r="AWW7" s="418"/>
      <c r="AWX7" s="418"/>
      <c r="AWY7" s="418"/>
      <c r="AWZ7" s="418"/>
      <c r="AXA7" s="418"/>
      <c r="AXB7" s="418"/>
      <c r="AXC7" s="418"/>
      <c r="AXD7" s="418"/>
      <c r="AXE7" s="418"/>
      <c r="AXF7" s="418"/>
      <c r="AXG7" s="418"/>
      <c r="AXH7" s="418"/>
      <c r="AXI7" s="418"/>
      <c r="AXJ7" s="418"/>
      <c r="AXK7" s="418"/>
      <c r="AXL7" s="418"/>
      <c r="AXM7" s="418"/>
      <c r="AXN7" s="418"/>
      <c r="AXO7" s="418"/>
      <c r="AXP7" s="418"/>
      <c r="AXQ7" s="418"/>
      <c r="AXR7" s="418"/>
      <c r="AXS7" s="418"/>
      <c r="AXT7" s="418"/>
      <c r="AXU7" s="418"/>
      <c r="AXV7" s="418"/>
      <c r="AXW7" s="418"/>
      <c r="AXX7" s="418"/>
      <c r="AXY7" s="418"/>
      <c r="AXZ7" s="418"/>
      <c r="AYA7" s="418"/>
      <c r="AYB7" s="418"/>
      <c r="AYC7" s="418"/>
      <c r="AYD7" s="418"/>
      <c r="AYE7" s="418"/>
      <c r="AYF7" s="418"/>
      <c r="AYG7" s="418"/>
      <c r="AYH7" s="418"/>
      <c r="AYI7" s="418"/>
      <c r="AYJ7" s="418"/>
      <c r="AYK7" s="418"/>
      <c r="AYL7" s="418"/>
      <c r="AYM7" s="418"/>
      <c r="AYN7" s="418"/>
      <c r="AYO7" s="418"/>
      <c r="AYP7" s="418"/>
      <c r="AYQ7" s="418"/>
      <c r="AYR7" s="418"/>
      <c r="AYS7" s="418"/>
      <c r="AYT7" s="418"/>
      <c r="AYU7" s="418"/>
      <c r="AYV7" s="418"/>
      <c r="AYW7" s="418"/>
      <c r="AYX7" s="418"/>
      <c r="AYY7" s="418"/>
      <c r="AYZ7" s="418"/>
      <c r="AZA7" s="418"/>
      <c r="AZB7" s="418"/>
      <c r="AZC7" s="418"/>
      <c r="AZD7" s="418"/>
      <c r="AZE7" s="418"/>
      <c r="AZF7" s="418"/>
      <c r="AZG7" s="418"/>
      <c r="AZH7" s="418"/>
      <c r="AZI7" s="418"/>
      <c r="AZJ7" s="418"/>
      <c r="AZK7" s="418"/>
      <c r="AZL7" s="418"/>
      <c r="AZM7" s="418"/>
      <c r="AZN7" s="418"/>
      <c r="AZO7" s="418"/>
      <c r="AZP7" s="418"/>
      <c r="AZQ7" s="418"/>
      <c r="AZR7" s="418"/>
      <c r="AZS7" s="418"/>
      <c r="AZT7" s="418"/>
      <c r="AZU7" s="418"/>
      <c r="AZV7" s="418"/>
      <c r="AZW7" s="418"/>
      <c r="AZX7" s="418"/>
      <c r="AZY7" s="418"/>
      <c r="AZZ7" s="418"/>
      <c r="BAA7" s="418"/>
      <c r="BAB7" s="418"/>
      <c r="BAC7" s="418"/>
      <c r="BAD7" s="418"/>
      <c r="BAE7" s="418"/>
      <c r="BAF7" s="418"/>
      <c r="BAG7" s="418"/>
      <c r="BAH7" s="418"/>
      <c r="BAI7" s="418"/>
      <c r="BAJ7" s="418"/>
      <c r="BAK7" s="418"/>
      <c r="BAL7" s="418"/>
      <c r="BAM7" s="418"/>
      <c r="BAN7" s="418"/>
      <c r="BAO7" s="418"/>
      <c r="BAP7" s="418"/>
      <c r="BAQ7" s="418"/>
      <c r="BAR7" s="418"/>
      <c r="BAS7" s="418"/>
      <c r="BAT7" s="418"/>
      <c r="BAU7" s="418"/>
      <c r="BAV7" s="418"/>
      <c r="BAW7" s="418"/>
      <c r="BAX7" s="418"/>
      <c r="BAY7" s="418"/>
      <c r="BAZ7" s="418"/>
      <c r="BBA7" s="418"/>
      <c r="BBB7" s="418"/>
      <c r="BBC7" s="418"/>
      <c r="BBD7" s="418"/>
      <c r="BBE7" s="418"/>
      <c r="BBF7" s="418"/>
      <c r="BBG7" s="418"/>
      <c r="BBH7" s="418"/>
      <c r="BBI7" s="418"/>
      <c r="BBJ7" s="418"/>
      <c r="BBK7" s="418"/>
      <c r="BBL7" s="418"/>
      <c r="BBM7" s="418"/>
      <c r="BBN7" s="418"/>
      <c r="BBO7" s="418"/>
      <c r="BBP7" s="418"/>
      <c r="BBQ7" s="418"/>
      <c r="BBR7" s="418"/>
      <c r="BBS7" s="418"/>
      <c r="BBT7" s="418"/>
      <c r="BBU7" s="418"/>
      <c r="BBV7" s="418"/>
      <c r="BBW7" s="418"/>
      <c r="BBX7" s="418"/>
      <c r="BBY7" s="418"/>
      <c r="BBZ7" s="418"/>
      <c r="BCA7" s="418"/>
      <c r="BCB7" s="418"/>
      <c r="BCC7" s="418"/>
      <c r="BCD7" s="418"/>
      <c r="BCE7" s="418"/>
      <c r="BCF7" s="418"/>
      <c r="BCG7" s="418"/>
      <c r="BCH7" s="418"/>
      <c r="BCI7" s="418"/>
      <c r="BCJ7" s="418"/>
      <c r="BCK7" s="418"/>
      <c r="BCL7" s="418"/>
      <c r="BCM7" s="418"/>
      <c r="BCN7" s="418"/>
      <c r="BCO7" s="418"/>
      <c r="BCP7" s="418"/>
      <c r="BCQ7" s="418"/>
      <c r="BCR7" s="418"/>
      <c r="BCS7" s="418"/>
      <c r="BCT7" s="418"/>
      <c r="BCU7" s="418"/>
      <c r="BCV7" s="418"/>
      <c r="BCW7" s="418"/>
      <c r="BCX7" s="418"/>
      <c r="BCY7" s="418"/>
      <c r="BCZ7" s="418"/>
      <c r="BDA7" s="418"/>
      <c r="BDB7" s="418"/>
      <c r="BDC7" s="418"/>
      <c r="BDD7" s="418"/>
      <c r="BDE7" s="418"/>
      <c r="BDF7" s="418"/>
      <c r="BDG7" s="418"/>
      <c r="BDH7" s="418"/>
      <c r="BDI7" s="418"/>
      <c r="BDJ7" s="418"/>
      <c r="BDK7" s="418"/>
      <c r="BDL7" s="418"/>
      <c r="BDM7" s="418"/>
      <c r="BDN7" s="418"/>
      <c r="BDO7" s="418"/>
      <c r="BDP7" s="418"/>
      <c r="BDQ7" s="418"/>
      <c r="BDR7" s="418"/>
      <c r="BDS7" s="418"/>
      <c r="BDT7" s="418"/>
      <c r="BDU7" s="418"/>
      <c r="BDV7" s="418"/>
      <c r="BDW7" s="418"/>
      <c r="BDX7" s="418"/>
      <c r="BDY7" s="418"/>
      <c r="BDZ7" s="418"/>
      <c r="BEA7" s="418"/>
      <c r="BEB7" s="418"/>
      <c r="BEC7" s="418"/>
      <c r="BED7" s="418"/>
      <c r="BEE7" s="418"/>
      <c r="BEF7" s="418"/>
      <c r="BEG7" s="418"/>
      <c r="BEH7" s="418"/>
      <c r="BEI7" s="418"/>
      <c r="BEJ7" s="418"/>
      <c r="BEK7" s="418"/>
      <c r="BEL7" s="418"/>
      <c r="BEM7" s="418"/>
      <c r="BEN7" s="418"/>
      <c r="BEO7" s="418"/>
      <c r="BEP7" s="418"/>
      <c r="BEQ7" s="418"/>
      <c r="BER7" s="418"/>
      <c r="BES7" s="418"/>
      <c r="BET7" s="418"/>
      <c r="BEU7" s="418"/>
      <c r="BEV7" s="418"/>
      <c r="BEW7" s="418"/>
      <c r="BEX7" s="418"/>
      <c r="BEY7" s="418"/>
      <c r="BEZ7" s="418"/>
      <c r="BFA7" s="418"/>
      <c r="BFB7" s="418"/>
      <c r="BFC7" s="418"/>
      <c r="BFD7" s="418"/>
      <c r="BFE7" s="418"/>
      <c r="BFF7" s="418"/>
      <c r="BFG7" s="418"/>
      <c r="BFH7" s="418"/>
      <c r="BFI7" s="418"/>
      <c r="BFJ7" s="418"/>
      <c r="BFK7" s="418"/>
      <c r="BFL7" s="418"/>
      <c r="BFM7" s="418"/>
      <c r="BFN7" s="418"/>
      <c r="BFO7" s="418"/>
      <c r="BFP7" s="418"/>
      <c r="BFQ7" s="418"/>
      <c r="BFR7" s="418"/>
      <c r="BFS7" s="418"/>
      <c r="BFT7" s="418"/>
      <c r="BFU7" s="418"/>
      <c r="BFV7" s="418"/>
      <c r="BFW7" s="418"/>
      <c r="BFX7" s="418"/>
      <c r="BFY7" s="418"/>
      <c r="BFZ7" s="418"/>
      <c r="BGA7" s="418"/>
      <c r="BGB7" s="418"/>
      <c r="BGC7" s="418"/>
      <c r="BGD7" s="418"/>
      <c r="BGE7" s="418"/>
      <c r="BGF7" s="418"/>
      <c r="BGG7" s="418"/>
      <c r="BGH7" s="418"/>
      <c r="BGI7" s="418"/>
      <c r="BGJ7" s="418"/>
      <c r="BGK7" s="418"/>
      <c r="BGL7" s="418"/>
      <c r="BGM7" s="418"/>
      <c r="BGN7" s="418"/>
      <c r="BGO7" s="418"/>
      <c r="BGP7" s="418"/>
      <c r="BGQ7" s="418"/>
      <c r="BGR7" s="418"/>
      <c r="BGS7" s="418"/>
      <c r="BGT7" s="418"/>
      <c r="BGU7" s="418"/>
      <c r="BGV7" s="418"/>
      <c r="BGW7" s="418"/>
      <c r="BGX7" s="418"/>
      <c r="BGY7" s="418"/>
      <c r="BGZ7" s="418"/>
      <c r="BHA7" s="418"/>
      <c r="BHB7" s="418"/>
      <c r="BHC7" s="418"/>
      <c r="BHD7" s="418"/>
      <c r="BHE7" s="418"/>
      <c r="BHF7" s="418"/>
      <c r="BHG7" s="418"/>
      <c r="BHH7" s="418"/>
      <c r="BHI7" s="418"/>
      <c r="BHJ7" s="418"/>
      <c r="BHK7" s="418"/>
      <c r="BHL7" s="418"/>
      <c r="BHM7" s="418"/>
      <c r="BHN7" s="418"/>
      <c r="BHO7" s="418"/>
      <c r="BHP7" s="418"/>
      <c r="BHQ7" s="418"/>
      <c r="BHR7" s="418"/>
      <c r="BHS7" s="418"/>
      <c r="BHT7" s="418"/>
      <c r="BHU7" s="418"/>
      <c r="BHV7" s="418"/>
      <c r="BHW7" s="418"/>
      <c r="BHX7" s="418"/>
      <c r="BHY7" s="418"/>
      <c r="BHZ7" s="418"/>
      <c r="BIA7" s="418"/>
      <c r="BIB7" s="418"/>
      <c r="BIC7" s="418"/>
      <c r="BID7" s="418"/>
      <c r="BIE7" s="418"/>
      <c r="BIF7" s="418"/>
      <c r="BIG7" s="418"/>
      <c r="BIH7" s="418"/>
      <c r="BII7" s="418"/>
      <c r="BIJ7" s="418"/>
      <c r="BIK7" s="418"/>
      <c r="BIL7" s="418"/>
      <c r="BIM7" s="418"/>
      <c r="BIN7" s="418"/>
      <c r="BIO7" s="418"/>
      <c r="BIP7" s="418"/>
      <c r="BIQ7" s="418"/>
      <c r="BIR7" s="418"/>
      <c r="BIS7" s="418"/>
      <c r="BIT7" s="418"/>
      <c r="BIU7" s="418"/>
      <c r="BIV7" s="418"/>
      <c r="BIW7" s="418"/>
      <c r="BIX7" s="418"/>
      <c r="BIY7" s="418"/>
      <c r="BIZ7" s="418"/>
      <c r="BJA7" s="418"/>
      <c r="BJB7" s="418"/>
      <c r="BJC7" s="418"/>
      <c r="BJD7" s="418"/>
      <c r="BJE7" s="418"/>
      <c r="BJF7" s="418"/>
      <c r="BJG7" s="418"/>
      <c r="BJH7" s="418"/>
      <c r="BJI7" s="418"/>
      <c r="BJJ7" s="418"/>
      <c r="BJK7" s="418"/>
      <c r="BJL7" s="418"/>
      <c r="BJM7" s="418"/>
      <c r="BJN7" s="418"/>
      <c r="BJO7" s="418"/>
      <c r="BJP7" s="418"/>
      <c r="BJQ7" s="418"/>
      <c r="BJR7" s="418"/>
      <c r="BJS7" s="418"/>
      <c r="BJT7" s="418"/>
      <c r="BJU7" s="418"/>
      <c r="BJV7" s="418"/>
      <c r="BJW7" s="418"/>
      <c r="BJX7" s="418"/>
      <c r="BJY7" s="418"/>
      <c r="BJZ7" s="418"/>
      <c r="BKA7" s="418"/>
      <c r="BKB7" s="418"/>
      <c r="BKC7" s="418"/>
      <c r="BKD7" s="418"/>
      <c r="BKE7" s="418"/>
      <c r="BKF7" s="418"/>
      <c r="BKG7" s="418"/>
      <c r="BKH7" s="418"/>
      <c r="BKI7" s="418"/>
      <c r="BKJ7" s="418"/>
      <c r="BKK7" s="418"/>
      <c r="BKL7" s="418"/>
      <c r="BKM7" s="418"/>
      <c r="BKN7" s="418"/>
      <c r="BKO7" s="418"/>
      <c r="BKP7" s="418"/>
      <c r="BKQ7" s="418"/>
      <c r="BKR7" s="418"/>
      <c r="BKS7" s="418"/>
      <c r="BKT7" s="418"/>
      <c r="BKU7" s="418"/>
      <c r="BKV7" s="418"/>
      <c r="BKW7" s="418"/>
      <c r="BKX7" s="418"/>
      <c r="BKY7" s="418"/>
      <c r="BKZ7" s="418"/>
      <c r="BLA7" s="418"/>
      <c r="BLB7" s="418"/>
      <c r="BLC7" s="418"/>
      <c r="BLD7" s="418"/>
      <c r="BLE7" s="418"/>
      <c r="BLF7" s="418"/>
      <c r="BLG7" s="418"/>
      <c r="BLH7" s="418"/>
      <c r="BLI7" s="418"/>
      <c r="BLJ7" s="418"/>
      <c r="BLK7" s="418"/>
      <c r="BLL7" s="418"/>
      <c r="BLM7" s="418"/>
      <c r="BLN7" s="418"/>
      <c r="BLO7" s="418"/>
      <c r="BLP7" s="418"/>
      <c r="BLQ7" s="418"/>
      <c r="BLR7" s="418"/>
      <c r="BLS7" s="418"/>
      <c r="BLT7" s="418"/>
      <c r="BLU7" s="418"/>
      <c r="BLV7" s="418"/>
      <c r="BLW7" s="418"/>
      <c r="BLX7" s="418"/>
      <c r="BLY7" s="418"/>
      <c r="BLZ7" s="418"/>
      <c r="BMA7" s="418"/>
      <c r="BMB7" s="418"/>
      <c r="BMC7" s="418"/>
      <c r="BMD7" s="418"/>
      <c r="BME7" s="418"/>
      <c r="BMF7" s="418"/>
      <c r="BMG7" s="418"/>
      <c r="BMH7" s="418"/>
      <c r="BMI7" s="418"/>
      <c r="BMJ7" s="418"/>
      <c r="BMK7" s="418"/>
      <c r="BML7" s="418"/>
      <c r="BMM7" s="418"/>
      <c r="BMN7" s="418"/>
      <c r="BMO7" s="418"/>
      <c r="BMP7" s="418"/>
      <c r="BMQ7" s="418"/>
      <c r="BMR7" s="418"/>
      <c r="BMS7" s="418"/>
      <c r="BMT7" s="418"/>
      <c r="BMU7" s="418"/>
      <c r="BMV7" s="418"/>
      <c r="BMW7" s="418"/>
      <c r="BMX7" s="418"/>
      <c r="BMY7" s="418"/>
      <c r="BMZ7" s="418"/>
      <c r="BNA7" s="418"/>
      <c r="BNB7" s="418"/>
      <c r="BNC7" s="418"/>
      <c r="BND7" s="418"/>
      <c r="BNE7" s="418"/>
      <c r="BNF7" s="418"/>
      <c r="BNG7" s="418"/>
      <c r="BNH7" s="418"/>
      <c r="BNI7" s="418"/>
      <c r="BNJ7" s="418"/>
      <c r="BNK7" s="418"/>
      <c r="BNL7" s="418"/>
      <c r="BNM7" s="418"/>
      <c r="BNN7" s="418"/>
      <c r="BNO7" s="418"/>
      <c r="BNP7" s="418"/>
      <c r="BNQ7" s="418"/>
      <c r="BNR7" s="418"/>
      <c r="BNS7" s="418"/>
      <c r="BNT7" s="418"/>
      <c r="BNU7" s="418"/>
      <c r="BNV7" s="418"/>
      <c r="BNW7" s="418"/>
      <c r="BNX7" s="418"/>
      <c r="BNY7" s="418"/>
      <c r="BNZ7" s="418"/>
      <c r="BOA7" s="418"/>
      <c r="BOB7" s="418"/>
      <c r="BOC7" s="418"/>
      <c r="BOD7" s="418"/>
      <c r="BOE7" s="418"/>
      <c r="BOF7" s="418"/>
      <c r="BOG7" s="418"/>
      <c r="BOH7" s="418"/>
      <c r="BOI7" s="418"/>
      <c r="BOJ7" s="418"/>
      <c r="BOK7" s="418"/>
      <c r="BOL7" s="418"/>
      <c r="BOM7" s="418"/>
      <c r="BON7" s="418"/>
      <c r="BOO7" s="418"/>
      <c r="BOP7" s="418"/>
      <c r="BOQ7" s="418"/>
      <c r="BOR7" s="418"/>
      <c r="BOS7" s="418"/>
      <c r="BOT7" s="418"/>
      <c r="BOU7" s="418"/>
      <c r="BOV7" s="418"/>
      <c r="BOW7" s="418"/>
      <c r="BOX7" s="418"/>
      <c r="BOY7" s="418"/>
      <c r="BOZ7" s="418"/>
      <c r="BPA7" s="418"/>
      <c r="BPB7" s="418"/>
      <c r="BPC7" s="418"/>
      <c r="BPD7" s="418"/>
      <c r="BPE7" s="418"/>
      <c r="BPF7" s="418"/>
      <c r="BPG7" s="418"/>
      <c r="BPH7" s="418"/>
      <c r="BPI7" s="418"/>
      <c r="BPJ7" s="418"/>
      <c r="BPK7" s="418"/>
      <c r="BPL7" s="418"/>
      <c r="BPM7" s="418"/>
      <c r="BPN7" s="418"/>
      <c r="BPO7" s="418"/>
      <c r="BPP7" s="418"/>
      <c r="BPQ7" s="418"/>
      <c r="BPR7" s="418"/>
      <c r="BPS7" s="418"/>
      <c r="BPT7" s="418"/>
      <c r="BPU7" s="418"/>
      <c r="BPV7" s="418"/>
      <c r="BPW7" s="418"/>
      <c r="BPX7" s="418"/>
      <c r="BPY7" s="418"/>
      <c r="BPZ7" s="418"/>
      <c r="BQA7" s="418"/>
      <c r="BQB7" s="418"/>
      <c r="BQC7" s="418"/>
      <c r="BQD7" s="418"/>
      <c r="BQE7" s="418"/>
      <c r="BQF7" s="418"/>
      <c r="BQG7" s="418"/>
      <c r="BQH7" s="418"/>
      <c r="BQI7" s="418"/>
      <c r="BQJ7" s="418"/>
      <c r="BQK7" s="418"/>
      <c r="BQL7" s="418"/>
      <c r="BQM7" s="418"/>
      <c r="BQN7" s="418"/>
      <c r="BQO7" s="418"/>
      <c r="BQP7" s="418"/>
      <c r="BQQ7" s="418"/>
      <c r="BQR7" s="418"/>
      <c r="BQS7" s="418"/>
      <c r="BQT7" s="418"/>
      <c r="BQU7" s="418"/>
      <c r="BQV7" s="418"/>
      <c r="BQW7" s="418"/>
      <c r="BQX7" s="418"/>
      <c r="BQY7" s="418"/>
      <c r="BQZ7" s="418"/>
      <c r="BRA7" s="418"/>
      <c r="BRB7" s="418"/>
      <c r="BRC7" s="418"/>
      <c r="BRD7" s="418"/>
      <c r="BRE7" s="418"/>
      <c r="BRF7" s="418"/>
      <c r="BRG7" s="418"/>
      <c r="BRH7" s="418"/>
      <c r="BRI7" s="418"/>
      <c r="BRJ7" s="418"/>
      <c r="BRK7" s="418"/>
      <c r="BRL7" s="418"/>
      <c r="BRM7" s="418"/>
      <c r="BRN7" s="418"/>
      <c r="BRO7" s="418"/>
      <c r="BRP7" s="418"/>
      <c r="BRQ7" s="418"/>
      <c r="BRR7" s="418"/>
      <c r="BRS7" s="418"/>
      <c r="BRT7" s="418"/>
      <c r="BRU7" s="418"/>
      <c r="BRV7" s="418"/>
      <c r="BRW7" s="418"/>
      <c r="BRX7" s="418"/>
      <c r="BRY7" s="418"/>
      <c r="BRZ7" s="418"/>
      <c r="BSA7" s="418"/>
      <c r="BSB7" s="418"/>
      <c r="BSC7" s="418"/>
      <c r="BSD7" s="418"/>
      <c r="BSE7" s="418"/>
      <c r="BSF7" s="418"/>
      <c r="BSG7" s="418"/>
      <c r="BSH7" s="418"/>
      <c r="BSI7" s="418"/>
      <c r="BSJ7" s="418"/>
      <c r="BSK7" s="418"/>
      <c r="BSL7" s="418"/>
      <c r="BSM7" s="418"/>
      <c r="BSN7" s="418"/>
      <c r="BSO7" s="418"/>
      <c r="BSP7" s="418"/>
      <c r="BSQ7" s="418"/>
      <c r="BSR7" s="418"/>
      <c r="BSS7" s="418"/>
      <c r="BST7" s="418"/>
      <c r="BSU7" s="418"/>
      <c r="BSV7" s="418"/>
      <c r="BSW7" s="418"/>
      <c r="BSX7" s="418"/>
      <c r="BSY7" s="418"/>
      <c r="BSZ7" s="418"/>
      <c r="BTA7" s="418"/>
      <c r="BTB7" s="418"/>
      <c r="BTC7" s="418"/>
      <c r="BTD7" s="418"/>
      <c r="BTE7" s="418"/>
      <c r="BTF7" s="418"/>
      <c r="BTG7" s="418"/>
      <c r="BTH7" s="418"/>
      <c r="BTI7" s="418"/>
      <c r="BTJ7" s="418"/>
      <c r="BTK7" s="418"/>
      <c r="BTL7" s="418"/>
      <c r="BTM7" s="418"/>
      <c r="BTN7" s="418"/>
      <c r="BTO7" s="418"/>
      <c r="BTP7" s="418"/>
      <c r="BTQ7" s="418"/>
      <c r="BTR7" s="418"/>
      <c r="BTS7" s="418"/>
      <c r="BTT7" s="418"/>
      <c r="BTU7" s="418"/>
      <c r="BTV7" s="418"/>
      <c r="BTW7" s="418"/>
      <c r="BTX7" s="418"/>
      <c r="BTY7" s="418"/>
      <c r="BTZ7" s="418"/>
      <c r="BUA7" s="418"/>
      <c r="BUB7" s="418"/>
      <c r="BUC7" s="418"/>
      <c r="BUD7" s="418"/>
      <c r="BUE7" s="418"/>
      <c r="BUF7" s="418"/>
      <c r="BUG7" s="418"/>
      <c r="BUH7" s="418"/>
      <c r="BUI7" s="418"/>
      <c r="BUJ7" s="418"/>
      <c r="BUK7" s="418"/>
      <c r="BUL7" s="418"/>
      <c r="BUM7" s="418"/>
      <c r="BUN7" s="418"/>
      <c r="BUO7" s="418"/>
      <c r="BUP7" s="418"/>
      <c r="BUQ7" s="418"/>
      <c r="BUR7" s="418"/>
      <c r="BUS7" s="418"/>
      <c r="BUT7" s="418"/>
      <c r="BUU7" s="418"/>
      <c r="BUV7" s="418"/>
      <c r="BUW7" s="418"/>
      <c r="BUX7" s="418"/>
      <c r="BUY7" s="418"/>
      <c r="BUZ7" s="418"/>
      <c r="BVA7" s="418"/>
      <c r="BVB7" s="418"/>
      <c r="BVC7" s="418"/>
      <c r="BVD7" s="418"/>
      <c r="BVE7" s="418"/>
      <c r="BVF7" s="418"/>
      <c r="BVG7" s="418"/>
      <c r="BVH7" s="418"/>
      <c r="BVI7" s="418"/>
      <c r="BVJ7" s="418"/>
      <c r="BVK7" s="418"/>
      <c r="BVL7" s="418"/>
      <c r="BVM7" s="418"/>
      <c r="BVN7" s="418"/>
      <c r="BVO7" s="418"/>
      <c r="BVP7" s="418"/>
      <c r="BVQ7" s="418"/>
      <c r="BVR7" s="418"/>
      <c r="BVS7" s="418"/>
      <c r="BVT7" s="418"/>
      <c r="BVU7" s="418"/>
      <c r="BVV7" s="418"/>
      <c r="BVW7" s="418"/>
      <c r="BVX7" s="418"/>
      <c r="BVY7" s="418"/>
      <c r="BVZ7" s="418"/>
      <c r="BWA7" s="418"/>
      <c r="BWB7" s="418"/>
      <c r="BWC7" s="418"/>
      <c r="BWD7" s="418"/>
      <c r="BWE7" s="418"/>
      <c r="BWF7" s="418"/>
      <c r="BWG7" s="418"/>
      <c r="BWH7" s="418"/>
      <c r="BWI7" s="418"/>
      <c r="BWJ7" s="418"/>
      <c r="BWK7" s="418"/>
      <c r="BWL7" s="418"/>
      <c r="BWM7" s="418"/>
      <c r="BWN7" s="418"/>
      <c r="BWO7" s="418"/>
      <c r="BWP7" s="418"/>
      <c r="BWQ7" s="418"/>
      <c r="BWR7" s="418"/>
      <c r="BWS7" s="418"/>
      <c r="BWT7" s="418"/>
      <c r="BWU7" s="418"/>
      <c r="BWV7" s="418"/>
      <c r="BWW7" s="418"/>
      <c r="BWX7" s="418"/>
      <c r="BWY7" s="418"/>
      <c r="BWZ7" s="418"/>
      <c r="BXA7" s="418"/>
      <c r="BXB7" s="418"/>
      <c r="BXC7" s="418"/>
      <c r="BXD7" s="418"/>
      <c r="BXE7" s="418"/>
      <c r="BXF7" s="418"/>
      <c r="BXG7" s="418"/>
      <c r="BXH7" s="418"/>
      <c r="BXI7" s="418"/>
      <c r="BXJ7" s="418"/>
      <c r="BXK7" s="418"/>
      <c r="BXL7" s="418"/>
      <c r="BXM7" s="418"/>
      <c r="BXN7" s="418"/>
      <c r="BXO7" s="418"/>
      <c r="BXP7" s="418"/>
      <c r="BXQ7" s="418"/>
      <c r="BXR7" s="418"/>
      <c r="BXS7" s="418"/>
      <c r="BXT7" s="418"/>
      <c r="BXU7" s="418"/>
      <c r="BXV7" s="418"/>
      <c r="BXW7" s="418"/>
      <c r="BXX7" s="418"/>
      <c r="BXY7" s="418"/>
      <c r="BXZ7" s="418"/>
      <c r="BYA7" s="418"/>
      <c r="BYB7" s="418"/>
      <c r="BYC7" s="418"/>
      <c r="BYD7" s="418"/>
      <c r="BYE7" s="418"/>
      <c r="BYF7" s="418"/>
      <c r="BYG7" s="418"/>
      <c r="BYH7" s="418"/>
      <c r="BYI7" s="418"/>
      <c r="BYJ7" s="418"/>
      <c r="BYK7" s="418"/>
      <c r="BYL7" s="418"/>
      <c r="BYM7" s="418"/>
      <c r="BYN7" s="418"/>
      <c r="BYO7" s="418"/>
      <c r="BYP7" s="418"/>
      <c r="BYQ7" s="418"/>
      <c r="BYR7" s="418"/>
      <c r="BYS7" s="418"/>
      <c r="BYT7" s="418"/>
      <c r="BYU7" s="418"/>
      <c r="BYV7" s="418"/>
      <c r="BYW7" s="418"/>
      <c r="BYX7" s="418"/>
      <c r="BYY7" s="418"/>
      <c r="BYZ7" s="418"/>
      <c r="BZA7" s="418"/>
      <c r="BZB7" s="418"/>
      <c r="BZC7" s="418"/>
      <c r="BZD7" s="418"/>
      <c r="BZE7" s="418"/>
      <c r="BZF7" s="418"/>
      <c r="BZG7" s="418"/>
      <c r="BZH7" s="418"/>
      <c r="BZI7" s="418"/>
      <c r="BZJ7" s="418"/>
      <c r="BZK7" s="418"/>
      <c r="BZL7" s="418"/>
      <c r="BZM7" s="418"/>
      <c r="BZN7" s="418"/>
      <c r="BZO7" s="418"/>
      <c r="BZP7" s="418"/>
      <c r="BZQ7" s="418"/>
      <c r="BZR7" s="418"/>
      <c r="BZS7" s="418"/>
      <c r="BZT7" s="418"/>
      <c r="BZU7" s="418"/>
      <c r="BZV7" s="418"/>
      <c r="BZW7" s="418"/>
      <c r="BZX7" s="418"/>
      <c r="BZY7" s="418"/>
      <c r="BZZ7" s="418"/>
      <c r="CAA7" s="418"/>
      <c r="CAB7" s="418"/>
      <c r="CAC7" s="418"/>
      <c r="CAD7" s="418"/>
      <c r="CAE7" s="418"/>
      <c r="CAF7" s="418"/>
      <c r="CAG7" s="418"/>
      <c r="CAH7" s="418"/>
      <c r="CAI7" s="418"/>
      <c r="CAJ7" s="418"/>
      <c r="CAK7" s="418"/>
      <c r="CAL7" s="418"/>
      <c r="CAM7" s="418"/>
      <c r="CAN7" s="418"/>
      <c r="CAO7" s="418"/>
      <c r="CAP7" s="418"/>
      <c r="CAQ7" s="418"/>
      <c r="CAR7" s="418"/>
      <c r="CAS7" s="418"/>
      <c r="CAT7" s="418"/>
      <c r="CAU7" s="418"/>
      <c r="CAV7" s="418"/>
      <c r="CAW7" s="418"/>
      <c r="CAX7" s="418"/>
      <c r="CAY7" s="418"/>
      <c r="CAZ7" s="418"/>
      <c r="CBA7" s="418"/>
      <c r="CBB7" s="418"/>
      <c r="CBC7" s="418"/>
      <c r="CBD7" s="418"/>
      <c r="CBE7" s="418"/>
      <c r="CBF7" s="418"/>
      <c r="CBG7" s="418"/>
      <c r="CBH7" s="418"/>
      <c r="CBI7" s="418"/>
      <c r="CBJ7" s="418"/>
      <c r="CBK7" s="418"/>
      <c r="CBL7" s="418"/>
      <c r="CBM7" s="418"/>
      <c r="CBN7" s="418"/>
      <c r="CBO7" s="418"/>
      <c r="CBP7" s="418"/>
      <c r="CBQ7" s="418"/>
      <c r="CBR7" s="418"/>
      <c r="CBS7" s="418"/>
      <c r="CBT7" s="418"/>
      <c r="CBU7" s="418"/>
      <c r="CBV7" s="418"/>
      <c r="CBW7" s="418"/>
      <c r="CBX7" s="418"/>
      <c r="CBY7" s="418"/>
      <c r="CBZ7" s="418"/>
      <c r="CCA7" s="418"/>
      <c r="CCB7" s="418"/>
      <c r="CCC7" s="418"/>
      <c r="CCD7" s="418"/>
      <c r="CCE7" s="418"/>
      <c r="CCF7" s="418"/>
      <c r="CCG7" s="418"/>
      <c r="CCH7" s="418"/>
      <c r="CCI7" s="418"/>
      <c r="CCJ7" s="418"/>
      <c r="CCK7" s="418"/>
      <c r="CCL7" s="418"/>
      <c r="CCM7" s="418"/>
      <c r="CCN7" s="418"/>
      <c r="CCO7" s="418"/>
      <c r="CCP7" s="418"/>
      <c r="CCQ7" s="418"/>
      <c r="CCR7" s="418"/>
      <c r="CCS7" s="418"/>
      <c r="CCT7" s="418"/>
      <c r="CCU7" s="418"/>
      <c r="CCV7" s="418"/>
      <c r="CCW7" s="418"/>
      <c r="CCX7" s="418"/>
      <c r="CCY7" s="418"/>
      <c r="CCZ7" s="418"/>
      <c r="CDA7" s="418"/>
      <c r="CDB7" s="418"/>
      <c r="CDC7" s="418"/>
      <c r="CDD7" s="418"/>
      <c r="CDE7" s="418"/>
      <c r="CDF7" s="418"/>
      <c r="CDG7" s="418"/>
      <c r="CDH7" s="418"/>
      <c r="CDI7" s="418"/>
      <c r="CDJ7" s="418"/>
      <c r="CDK7" s="418"/>
      <c r="CDL7" s="418"/>
      <c r="CDM7" s="418"/>
      <c r="CDN7" s="418"/>
      <c r="CDO7" s="418"/>
      <c r="CDP7" s="418"/>
      <c r="CDQ7" s="418"/>
      <c r="CDR7" s="418"/>
      <c r="CDS7" s="418"/>
      <c r="CDT7" s="418"/>
      <c r="CDU7" s="418"/>
      <c r="CDV7" s="418"/>
      <c r="CDW7" s="418"/>
      <c r="CDX7" s="418"/>
      <c r="CDY7" s="418"/>
      <c r="CDZ7" s="418"/>
      <c r="CEA7" s="418"/>
      <c r="CEB7" s="418"/>
      <c r="CEC7" s="418"/>
      <c r="CED7" s="418"/>
      <c r="CEE7" s="418"/>
      <c r="CEF7" s="418"/>
      <c r="CEG7" s="418"/>
      <c r="CEH7" s="418"/>
      <c r="CEI7" s="418"/>
      <c r="CEJ7" s="418"/>
      <c r="CEK7" s="418"/>
      <c r="CEL7" s="418"/>
      <c r="CEM7" s="418"/>
      <c r="CEN7" s="418"/>
      <c r="CEO7" s="418"/>
      <c r="CEP7" s="418"/>
      <c r="CEQ7" s="418"/>
      <c r="CER7" s="418"/>
      <c r="CES7" s="418"/>
      <c r="CET7" s="418"/>
      <c r="CEU7" s="418"/>
      <c r="CEV7" s="418"/>
      <c r="CEW7" s="418"/>
      <c r="CEX7" s="418"/>
      <c r="CEY7" s="418"/>
      <c r="CEZ7" s="418"/>
      <c r="CFA7" s="418"/>
      <c r="CFB7" s="418"/>
      <c r="CFC7" s="418"/>
      <c r="CFD7" s="418"/>
      <c r="CFE7" s="418"/>
      <c r="CFF7" s="418"/>
      <c r="CFG7" s="418"/>
      <c r="CFH7" s="418"/>
      <c r="CFI7" s="418"/>
      <c r="CFJ7" s="418"/>
      <c r="CFK7" s="418"/>
      <c r="CFL7" s="418"/>
      <c r="CFM7" s="418"/>
      <c r="CFN7" s="418"/>
      <c r="CFO7" s="418"/>
      <c r="CFP7" s="418"/>
      <c r="CFQ7" s="418"/>
      <c r="CFR7" s="418"/>
      <c r="CFS7" s="418"/>
      <c r="CFT7" s="418"/>
      <c r="CFU7" s="418"/>
      <c r="CFV7" s="418"/>
      <c r="CFW7" s="418"/>
      <c r="CFX7" s="418"/>
      <c r="CFY7" s="418"/>
      <c r="CFZ7" s="418"/>
      <c r="CGA7" s="418"/>
      <c r="CGB7" s="418"/>
      <c r="CGC7" s="418"/>
      <c r="CGD7" s="418"/>
      <c r="CGE7" s="418"/>
      <c r="CGF7" s="418"/>
      <c r="CGG7" s="418"/>
      <c r="CGH7" s="418"/>
      <c r="CGI7" s="418"/>
      <c r="CGJ7" s="418"/>
      <c r="CGK7" s="418"/>
      <c r="CGL7" s="418"/>
      <c r="CGM7" s="418"/>
      <c r="CGN7" s="418"/>
      <c r="CGO7" s="418"/>
      <c r="CGP7" s="418"/>
      <c r="CGQ7" s="418"/>
      <c r="CGR7" s="418"/>
      <c r="CGS7" s="418"/>
      <c r="CGT7" s="418"/>
      <c r="CGU7" s="418"/>
      <c r="CGV7" s="418"/>
      <c r="CGW7" s="418"/>
      <c r="CGX7" s="418"/>
      <c r="CGY7" s="418"/>
      <c r="CGZ7" s="418"/>
      <c r="CHA7" s="418"/>
      <c r="CHB7" s="418"/>
      <c r="CHC7" s="418"/>
      <c r="CHD7" s="418"/>
      <c r="CHE7" s="418"/>
      <c r="CHF7" s="418"/>
      <c r="CHG7" s="418"/>
      <c r="CHH7" s="418"/>
      <c r="CHI7" s="418"/>
      <c r="CHJ7" s="418"/>
      <c r="CHK7" s="418"/>
      <c r="CHL7" s="418"/>
      <c r="CHM7" s="418"/>
      <c r="CHN7" s="418"/>
      <c r="CHO7" s="418"/>
      <c r="CHP7" s="418"/>
      <c r="CHQ7" s="418"/>
      <c r="CHR7" s="418"/>
      <c r="CHS7" s="418"/>
      <c r="CHT7" s="418"/>
      <c r="CHU7" s="418"/>
      <c r="CHV7" s="418"/>
      <c r="CHW7" s="418"/>
      <c r="CHX7" s="418"/>
      <c r="CHY7" s="418"/>
      <c r="CHZ7" s="418"/>
      <c r="CIA7" s="418"/>
      <c r="CIB7" s="418"/>
      <c r="CIC7" s="418"/>
      <c r="CID7" s="418"/>
      <c r="CIE7" s="418"/>
      <c r="CIF7" s="418"/>
      <c r="CIG7" s="418"/>
      <c r="CIH7" s="418"/>
      <c r="CII7" s="418"/>
      <c r="CIJ7" s="418"/>
      <c r="CIK7" s="418"/>
      <c r="CIL7" s="418"/>
      <c r="CIM7" s="418"/>
      <c r="CIN7" s="418"/>
      <c r="CIO7" s="418"/>
      <c r="CIP7" s="418"/>
      <c r="CIQ7" s="418"/>
      <c r="CIR7" s="418"/>
      <c r="CIS7" s="418"/>
      <c r="CIT7" s="418"/>
      <c r="CIU7" s="418"/>
      <c r="CIV7" s="418"/>
      <c r="CIW7" s="418"/>
      <c r="CIX7" s="418"/>
      <c r="CIY7" s="418"/>
      <c r="CIZ7" s="418"/>
      <c r="CJA7" s="418"/>
      <c r="CJB7" s="418"/>
      <c r="CJC7" s="418"/>
      <c r="CJD7" s="418"/>
      <c r="CJE7" s="418"/>
      <c r="CJF7" s="418"/>
      <c r="CJG7" s="418"/>
      <c r="CJH7" s="418"/>
      <c r="CJI7" s="418"/>
      <c r="CJJ7" s="418"/>
      <c r="CJK7" s="418"/>
      <c r="CJL7" s="418"/>
      <c r="CJM7" s="418"/>
      <c r="CJN7" s="418"/>
      <c r="CJO7" s="418"/>
      <c r="CJP7" s="418"/>
      <c r="CJQ7" s="418"/>
      <c r="CJR7" s="418"/>
      <c r="CJS7" s="418"/>
      <c r="CJT7" s="418"/>
      <c r="CJU7" s="418"/>
      <c r="CJV7" s="418"/>
      <c r="CJW7" s="418"/>
      <c r="CJX7" s="418"/>
      <c r="CJY7" s="418"/>
      <c r="CJZ7" s="418"/>
      <c r="CKA7" s="418"/>
      <c r="CKB7" s="418"/>
      <c r="CKC7" s="418"/>
      <c r="CKD7" s="418"/>
      <c r="CKE7" s="418"/>
      <c r="CKF7" s="418"/>
      <c r="CKG7" s="418"/>
      <c r="CKH7" s="418"/>
      <c r="CKI7" s="418"/>
      <c r="CKJ7" s="418"/>
      <c r="CKK7" s="418"/>
      <c r="CKL7" s="418"/>
      <c r="CKM7" s="418"/>
      <c r="CKN7" s="418"/>
      <c r="CKO7" s="418"/>
      <c r="CKP7" s="418"/>
      <c r="CKQ7" s="418"/>
      <c r="CKR7" s="418"/>
      <c r="CKS7" s="418"/>
      <c r="CKT7" s="418"/>
      <c r="CKU7" s="418"/>
      <c r="CKV7" s="418"/>
      <c r="CKW7" s="418"/>
      <c r="CKX7" s="418"/>
      <c r="CKY7" s="418"/>
      <c r="CKZ7" s="418"/>
      <c r="CLA7" s="418"/>
      <c r="CLB7" s="418"/>
      <c r="CLC7" s="418"/>
      <c r="CLD7" s="418"/>
      <c r="CLE7" s="418"/>
      <c r="CLF7" s="418"/>
      <c r="CLG7" s="418"/>
      <c r="CLH7" s="418"/>
      <c r="CLI7" s="418"/>
      <c r="CLJ7" s="418"/>
      <c r="CLK7" s="418"/>
      <c r="CLL7" s="418"/>
      <c r="CLM7" s="418"/>
      <c r="CLN7" s="418"/>
      <c r="CLO7" s="418"/>
      <c r="CLP7" s="418"/>
      <c r="CLQ7" s="418"/>
      <c r="CLR7" s="418"/>
      <c r="CLS7" s="418"/>
      <c r="CLT7" s="418"/>
      <c r="CLU7" s="418"/>
      <c r="CLV7" s="418"/>
      <c r="CLW7" s="418"/>
      <c r="CLX7" s="418"/>
      <c r="CLY7" s="418"/>
      <c r="CLZ7" s="418"/>
      <c r="CMA7" s="418"/>
      <c r="CMB7" s="418"/>
      <c r="CMC7" s="418"/>
      <c r="CMD7" s="418"/>
      <c r="CME7" s="418"/>
      <c r="CMF7" s="418"/>
      <c r="CMG7" s="418"/>
      <c r="CMH7" s="418"/>
      <c r="CMI7" s="418"/>
      <c r="CMJ7" s="418"/>
      <c r="CMK7" s="418"/>
      <c r="CML7" s="418"/>
      <c r="CMM7" s="418"/>
      <c r="CMN7" s="418"/>
      <c r="CMO7" s="418"/>
      <c r="CMP7" s="418"/>
      <c r="CMQ7" s="418"/>
      <c r="CMR7" s="418"/>
      <c r="CMS7" s="418"/>
      <c r="CMT7" s="418"/>
      <c r="CMU7" s="418"/>
      <c r="CMV7" s="418"/>
      <c r="CMW7" s="418"/>
      <c r="CMX7" s="418"/>
      <c r="CMY7" s="418"/>
      <c r="CMZ7" s="418"/>
      <c r="CNA7" s="418"/>
      <c r="CNB7" s="418"/>
      <c r="CNC7" s="418"/>
      <c r="CND7" s="418"/>
      <c r="CNE7" s="418"/>
      <c r="CNF7" s="418"/>
      <c r="CNG7" s="418"/>
      <c r="CNH7" s="418"/>
      <c r="CNI7" s="418"/>
      <c r="CNJ7" s="418"/>
      <c r="CNK7" s="418"/>
      <c r="CNL7" s="418"/>
      <c r="CNM7" s="418"/>
      <c r="CNN7" s="418"/>
      <c r="CNO7" s="418"/>
      <c r="CNP7" s="418"/>
      <c r="CNQ7" s="418"/>
      <c r="CNR7" s="418"/>
      <c r="CNS7" s="418"/>
      <c r="CNT7" s="418"/>
      <c r="CNU7" s="418"/>
      <c r="CNV7" s="418"/>
      <c r="CNW7" s="418"/>
      <c r="CNX7" s="418"/>
      <c r="CNY7" s="418"/>
      <c r="CNZ7" s="418"/>
      <c r="COA7" s="418"/>
      <c r="COB7" s="418"/>
      <c r="COC7" s="418"/>
      <c r="COD7" s="418"/>
      <c r="COE7" s="418"/>
      <c r="COF7" s="418"/>
      <c r="COG7" s="418"/>
      <c r="COH7" s="418"/>
      <c r="COI7" s="418"/>
      <c r="COJ7" s="418"/>
      <c r="COK7" s="418"/>
      <c r="COL7" s="418"/>
      <c r="COM7" s="418"/>
      <c r="CON7" s="418"/>
      <c r="COO7" s="418"/>
      <c r="COP7" s="418"/>
      <c r="COQ7" s="418"/>
      <c r="COR7" s="418"/>
      <c r="COS7" s="418"/>
      <c r="COT7" s="418"/>
      <c r="COU7" s="418"/>
      <c r="COV7" s="418"/>
      <c r="COW7" s="418"/>
      <c r="COX7" s="418"/>
      <c r="COY7" s="418"/>
      <c r="COZ7" s="418"/>
      <c r="CPA7" s="418"/>
      <c r="CPB7" s="418"/>
      <c r="CPC7" s="418"/>
      <c r="CPD7" s="418"/>
      <c r="CPE7" s="418"/>
      <c r="CPF7" s="418"/>
      <c r="CPG7" s="418"/>
      <c r="CPH7" s="418"/>
      <c r="CPI7" s="418"/>
      <c r="CPJ7" s="418"/>
      <c r="CPK7" s="418"/>
      <c r="CPL7" s="418"/>
      <c r="CPM7" s="418"/>
      <c r="CPN7" s="418"/>
      <c r="CPO7" s="418"/>
      <c r="CPP7" s="418"/>
      <c r="CPQ7" s="418"/>
      <c r="CPR7" s="418"/>
      <c r="CPS7" s="418"/>
      <c r="CPT7" s="418"/>
      <c r="CPU7" s="418"/>
      <c r="CPV7" s="418"/>
      <c r="CPW7" s="418"/>
      <c r="CPX7" s="418"/>
      <c r="CPY7" s="418"/>
      <c r="CPZ7" s="418"/>
      <c r="CQA7" s="418"/>
      <c r="CQB7" s="418"/>
      <c r="CQC7" s="418"/>
      <c r="CQD7" s="418"/>
      <c r="CQE7" s="418"/>
      <c r="CQF7" s="418"/>
      <c r="CQG7" s="418"/>
      <c r="CQH7" s="418"/>
      <c r="CQI7" s="418"/>
      <c r="CQJ7" s="418"/>
      <c r="CQK7" s="418"/>
      <c r="CQL7" s="418"/>
      <c r="CQM7" s="418"/>
      <c r="CQN7" s="418"/>
      <c r="CQO7" s="418"/>
      <c r="CQP7" s="418"/>
      <c r="CQQ7" s="418"/>
      <c r="CQR7" s="418"/>
      <c r="CQS7" s="418"/>
      <c r="CQT7" s="418"/>
      <c r="CQU7" s="418"/>
      <c r="CQV7" s="418"/>
      <c r="CQW7" s="418"/>
      <c r="CQX7" s="418"/>
      <c r="CQY7" s="418"/>
      <c r="CQZ7" s="418"/>
      <c r="CRA7" s="418"/>
      <c r="CRB7" s="418"/>
      <c r="CRC7" s="418"/>
      <c r="CRD7" s="418"/>
      <c r="CRE7" s="418"/>
      <c r="CRF7" s="418"/>
      <c r="CRG7" s="418"/>
      <c r="CRH7" s="418"/>
      <c r="CRI7" s="418"/>
      <c r="CRJ7" s="418"/>
      <c r="CRK7" s="418"/>
      <c r="CRL7" s="418"/>
      <c r="CRM7" s="418"/>
      <c r="CRN7" s="418"/>
      <c r="CRO7" s="418"/>
      <c r="CRP7" s="418"/>
      <c r="CRQ7" s="418"/>
      <c r="CRR7" s="418"/>
      <c r="CRS7" s="418"/>
      <c r="CRT7" s="418"/>
      <c r="CRU7" s="418"/>
      <c r="CRV7" s="418"/>
      <c r="CRW7" s="418"/>
      <c r="CRX7" s="418"/>
      <c r="CRY7" s="418"/>
      <c r="CRZ7" s="418"/>
      <c r="CSA7" s="418"/>
      <c r="CSB7" s="418"/>
      <c r="CSC7" s="418"/>
      <c r="CSD7" s="418"/>
      <c r="CSE7" s="418"/>
      <c r="CSF7" s="418"/>
      <c r="CSG7" s="418"/>
      <c r="CSH7" s="418"/>
      <c r="CSI7" s="418"/>
      <c r="CSJ7" s="418"/>
      <c r="CSK7" s="418"/>
      <c r="CSL7" s="418"/>
      <c r="CSM7" s="418"/>
      <c r="CSN7" s="418"/>
      <c r="CSO7" s="418"/>
      <c r="CSP7" s="418"/>
      <c r="CSQ7" s="418"/>
      <c r="CSR7" s="418"/>
      <c r="CSS7" s="418"/>
      <c r="CST7" s="418"/>
      <c r="CSU7" s="418"/>
      <c r="CSV7" s="418"/>
      <c r="CSW7" s="418"/>
      <c r="CSX7" s="418"/>
      <c r="CSY7" s="418"/>
      <c r="CSZ7" s="418"/>
      <c r="CTA7" s="418"/>
      <c r="CTB7" s="418"/>
      <c r="CTC7" s="418"/>
      <c r="CTD7" s="418"/>
      <c r="CTE7" s="418"/>
      <c r="CTF7" s="418"/>
      <c r="CTG7" s="418"/>
      <c r="CTH7" s="418"/>
      <c r="CTI7" s="418"/>
      <c r="CTJ7" s="418"/>
      <c r="CTK7" s="418"/>
      <c r="CTL7" s="418"/>
      <c r="CTM7" s="418"/>
      <c r="CTN7" s="418"/>
      <c r="CTO7" s="418"/>
      <c r="CTP7" s="418"/>
      <c r="CTQ7" s="418"/>
      <c r="CTR7" s="418"/>
      <c r="CTS7" s="418"/>
      <c r="CTT7" s="418"/>
      <c r="CTU7" s="418"/>
      <c r="CTV7" s="418"/>
      <c r="CTW7" s="418"/>
      <c r="CTX7" s="418"/>
      <c r="CTY7" s="418"/>
      <c r="CTZ7" s="418"/>
      <c r="CUA7" s="418"/>
      <c r="CUB7" s="418"/>
      <c r="CUC7" s="418"/>
      <c r="CUD7" s="418"/>
      <c r="CUE7" s="418"/>
      <c r="CUF7" s="418"/>
      <c r="CUG7" s="418"/>
      <c r="CUH7" s="418"/>
      <c r="CUI7" s="418"/>
      <c r="CUJ7" s="418"/>
      <c r="CUK7" s="418"/>
      <c r="CUL7" s="418"/>
      <c r="CUM7" s="418"/>
      <c r="CUN7" s="418"/>
      <c r="CUO7" s="418"/>
      <c r="CUP7" s="418"/>
      <c r="CUQ7" s="418"/>
      <c r="CUR7" s="418"/>
      <c r="CUS7" s="418"/>
      <c r="CUT7" s="418"/>
      <c r="CUU7" s="418"/>
      <c r="CUV7" s="418"/>
      <c r="CUW7" s="418"/>
      <c r="CUX7" s="418"/>
      <c r="CUY7" s="418"/>
      <c r="CUZ7" s="418"/>
      <c r="CVA7" s="418"/>
      <c r="CVB7" s="418"/>
      <c r="CVC7" s="418"/>
      <c r="CVD7" s="418"/>
      <c r="CVE7" s="418"/>
      <c r="CVF7" s="418"/>
      <c r="CVG7" s="418"/>
      <c r="CVH7" s="418"/>
      <c r="CVI7" s="418"/>
      <c r="CVJ7" s="418"/>
      <c r="CVK7" s="418"/>
      <c r="CVL7" s="418"/>
      <c r="CVM7" s="418"/>
      <c r="CVN7" s="418"/>
      <c r="CVO7" s="418"/>
      <c r="CVP7" s="418"/>
      <c r="CVQ7" s="418"/>
      <c r="CVR7" s="418"/>
      <c r="CVS7" s="418"/>
      <c r="CVT7" s="418"/>
      <c r="CVU7" s="418"/>
      <c r="CVV7" s="418"/>
      <c r="CVW7" s="418"/>
      <c r="CVX7" s="418"/>
      <c r="CVY7" s="418"/>
      <c r="CVZ7" s="418"/>
      <c r="CWA7" s="418"/>
      <c r="CWB7" s="418"/>
      <c r="CWC7" s="418"/>
      <c r="CWD7" s="418"/>
      <c r="CWE7" s="418"/>
      <c r="CWF7" s="418"/>
      <c r="CWG7" s="418"/>
      <c r="CWH7" s="418"/>
      <c r="CWI7" s="418"/>
      <c r="CWJ7" s="418"/>
      <c r="CWK7" s="418"/>
      <c r="CWL7" s="418"/>
      <c r="CWM7" s="418"/>
      <c r="CWN7" s="418"/>
      <c r="CWO7" s="418"/>
      <c r="CWP7" s="418"/>
      <c r="CWQ7" s="418"/>
      <c r="CWR7" s="418"/>
      <c r="CWS7" s="418"/>
      <c r="CWT7" s="418"/>
      <c r="CWU7" s="418"/>
      <c r="CWV7" s="418"/>
      <c r="CWW7" s="418"/>
      <c r="CWX7" s="418"/>
      <c r="CWY7" s="418"/>
      <c r="CWZ7" s="418"/>
      <c r="CXA7" s="418"/>
      <c r="CXB7" s="418"/>
      <c r="CXC7" s="418"/>
      <c r="CXD7" s="418"/>
      <c r="CXE7" s="418"/>
      <c r="CXF7" s="418"/>
      <c r="CXG7" s="418"/>
      <c r="CXH7" s="418"/>
      <c r="CXI7" s="418"/>
      <c r="CXJ7" s="418"/>
      <c r="CXK7" s="418"/>
      <c r="CXL7" s="418"/>
      <c r="CXM7" s="418"/>
      <c r="CXN7" s="418"/>
      <c r="CXO7" s="418"/>
      <c r="CXP7" s="418"/>
      <c r="CXQ7" s="418"/>
      <c r="CXR7" s="418"/>
      <c r="CXS7" s="418"/>
      <c r="CXT7" s="418"/>
      <c r="CXU7" s="418"/>
      <c r="CXV7" s="418"/>
      <c r="CXW7" s="418"/>
      <c r="CXX7" s="418"/>
      <c r="CXY7" s="418"/>
      <c r="CXZ7" s="418"/>
      <c r="CYA7" s="418"/>
      <c r="CYB7" s="418"/>
      <c r="CYC7" s="418"/>
      <c r="CYD7" s="418"/>
      <c r="CYE7" s="418"/>
      <c r="CYF7" s="418"/>
      <c r="CYG7" s="418"/>
      <c r="CYH7" s="418"/>
      <c r="CYI7" s="418"/>
      <c r="CYJ7" s="418"/>
      <c r="CYK7" s="418"/>
      <c r="CYL7" s="418"/>
      <c r="CYM7" s="418"/>
      <c r="CYN7" s="418"/>
      <c r="CYO7" s="418"/>
      <c r="CYP7" s="418"/>
      <c r="CYQ7" s="418"/>
      <c r="CYR7" s="418"/>
      <c r="CYS7" s="418"/>
      <c r="CYT7" s="418"/>
      <c r="CYU7" s="418"/>
      <c r="CYV7" s="418"/>
      <c r="CYW7" s="418"/>
      <c r="CYX7" s="418"/>
      <c r="CYY7" s="418"/>
      <c r="CYZ7" s="418"/>
      <c r="CZA7" s="418"/>
      <c r="CZB7" s="418"/>
      <c r="CZC7" s="418"/>
      <c r="CZD7" s="418"/>
      <c r="CZE7" s="418"/>
      <c r="CZF7" s="418"/>
      <c r="CZG7" s="418"/>
      <c r="CZH7" s="418"/>
      <c r="CZI7" s="418"/>
      <c r="CZJ7" s="418"/>
      <c r="CZK7" s="418"/>
      <c r="CZL7" s="418"/>
      <c r="CZM7" s="418"/>
      <c r="CZN7" s="418"/>
      <c r="CZO7" s="418"/>
      <c r="CZP7" s="418"/>
      <c r="CZQ7" s="418"/>
      <c r="CZR7" s="418"/>
      <c r="CZS7" s="418"/>
      <c r="CZT7" s="418"/>
      <c r="CZU7" s="418"/>
      <c r="CZV7" s="418"/>
      <c r="CZW7" s="418"/>
      <c r="CZX7" s="418"/>
      <c r="CZY7" s="418"/>
      <c r="CZZ7" s="418"/>
      <c r="DAA7" s="418"/>
      <c r="DAB7" s="418"/>
      <c r="DAC7" s="418"/>
      <c r="DAD7" s="418"/>
      <c r="DAE7" s="418"/>
      <c r="DAF7" s="418"/>
      <c r="DAG7" s="418"/>
      <c r="DAH7" s="418"/>
      <c r="DAI7" s="418"/>
      <c r="DAJ7" s="418"/>
      <c r="DAK7" s="418"/>
      <c r="DAL7" s="418"/>
      <c r="DAM7" s="418"/>
      <c r="DAN7" s="418"/>
      <c r="DAO7" s="418"/>
      <c r="DAP7" s="418"/>
      <c r="DAQ7" s="418"/>
      <c r="DAR7" s="418"/>
      <c r="DAS7" s="418"/>
      <c r="DAT7" s="418"/>
      <c r="DAU7" s="418"/>
      <c r="DAV7" s="418"/>
      <c r="DAW7" s="418"/>
      <c r="DAX7" s="418"/>
      <c r="DAY7" s="418"/>
      <c r="DAZ7" s="418"/>
      <c r="DBA7" s="418"/>
      <c r="DBB7" s="418"/>
      <c r="DBC7" s="418"/>
      <c r="DBD7" s="418"/>
      <c r="DBE7" s="418"/>
      <c r="DBF7" s="418"/>
      <c r="DBG7" s="418"/>
      <c r="DBH7" s="418"/>
      <c r="DBI7" s="418"/>
      <c r="DBJ7" s="418"/>
      <c r="DBK7" s="418"/>
      <c r="DBL7" s="418"/>
      <c r="DBM7" s="418"/>
      <c r="DBN7" s="418"/>
      <c r="DBO7" s="418"/>
      <c r="DBP7" s="418"/>
      <c r="DBQ7" s="418"/>
      <c r="DBR7" s="418"/>
      <c r="DBS7" s="418"/>
      <c r="DBT7" s="418"/>
      <c r="DBU7" s="418"/>
      <c r="DBV7" s="418"/>
      <c r="DBW7" s="418"/>
      <c r="DBX7" s="418"/>
      <c r="DBY7" s="418"/>
      <c r="DBZ7" s="418"/>
      <c r="DCA7" s="418"/>
      <c r="DCB7" s="418"/>
      <c r="DCC7" s="418"/>
      <c r="DCD7" s="418"/>
      <c r="DCE7" s="418"/>
      <c r="DCF7" s="418"/>
      <c r="DCG7" s="418"/>
      <c r="DCH7" s="418"/>
      <c r="DCI7" s="418"/>
      <c r="DCJ7" s="418"/>
      <c r="DCK7" s="418"/>
      <c r="DCL7" s="418"/>
      <c r="DCM7" s="418"/>
      <c r="DCN7" s="418"/>
      <c r="DCO7" s="418"/>
      <c r="DCP7" s="418"/>
      <c r="DCQ7" s="418"/>
      <c r="DCR7" s="418"/>
      <c r="DCS7" s="418"/>
      <c r="DCT7" s="418"/>
      <c r="DCU7" s="418"/>
      <c r="DCV7" s="418"/>
      <c r="DCW7" s="418"/>
      <c r="DCX7" s="418"/>
      <c r="DCY7" s="418"/>
      <c r="DCZ7" s="418"/>
      <c r="DDA7" s="418"/>
      <c r="DDB7" s="418"/>
      <c r="DDC7" s="418"/>
      <c r="DDD7" s="418"/>
      <c r="DDE7" s="418"/>
      <c r="DDF7" s="418"/>
      <c r="DDG7" s="418"/>
      <c r="DDH7" s="418"/>
      <c r="DDI7" s="418"/>
      <c r="DDJ7" s="418"/>
      <c r="DDK7" s="418"/>
      <c r="DDL7" s="418"/>
      <c r="DDM7" s="418"/>
      <c r="DDN7" s="418"/>
      <c r="DDO7" s="418"/>
      <c r="DDP7" s="418"/>
      <c r="DDQ7" s="418"/>
      <c r="DDR7" s="418"/>
      <c r="DDS7" s="418"/>
      <c r="DDT7" s="418"/>
      <c r="DDU7" s="418"/>
      <c r="DDV7" s="418"/>
      <c r="DDW7" s="418"/>
      <c r="DDX7" s="418"/>
      <c r="DDY7" s="418"/>
      <c r="DDZ7" s="418"/>
      <c r="DEA7" s="418"/>
      <c r="DEB7" s="418"/>
      <c r="DEC7" s="418"/>
      <c r="DED7" s="418"/>
      <c r="DEE7" s="418"/>
      <c r="DEF7" s="418"/>
      <c r="DEG7" s="418"/>
      <c r="DEH7" s="418"/>
      <c r="DEI7" s="418"/>
      <c r="DEJ7" s="418"/>
      <c r="DEK7" s="418"/>
      <c r="DEL7" s="418"/>
      <c r="DEM7" s="418"/>
      <c r="DEN7" s="418"/>
      <c r="DEO7" s="418"/>
      <c r="DEP7" s="418"/>
      <c r="DEQ7" s="418"/>
      <c r="DER7" s="418"/>
      <c r="DES7" s="418"/>
      <c r="DET7" s="418"/>
      <c r="DEU7" s="418"/>
      <c r="DEV7" s="418"/>
      <c r="DEW7" s="418"/>
      <c r="DEX7" s="418"/>
      <c r="DEY7" s="418"/>
      <c r="DEZ7" s="418"/>
      <c r="DFA7" s="418"/>
      <c r="DFB7" s="418"/>
      <c r="DFC7" s="418"/>
      <c r="DFD7" s="418"/>
      <c r="DFE7" s="418"/>
      <c r="DFF7" s="418"/>
      <c r="DFG7" s="418"/>
      <c r="DFH7" s="418"/>
      <c r="DFI7" s="418"/>
      <c r="DFJ7" s="418"/>
      <c r="DFK7" s="418"/>
      <c r="DFL7" s="418"/>
      <c r="DFM7" s="418"/>
      <c r="DFN7" s="418"/>
      <c r="DFO7" s="418"/>
      <c r="DFP7" s="418"/>
      <c r="DFQ7" s="418"/>
      <c r="DFR7" s="418"/>
      <c r="DFS7" s="418"/>
      <c r="DFT7" s="418"/>
      <c r="DFU7" s="418"/>
      <c r="DFV7" s="418"/>
      <c r="DFW7" s="418"/>
      <c r="DFX7" s="418"/>
      <c r="DFY7" s="418"/>
      <c r="DFZ7" s="418"/>
      <c r="DGA7" s="418"/>
      <c r="DGB7" s="418"/>
      <c r="DGC7" s="418"/>
      <c r="DGD7" s="418"/>
      <c r="DGE7" s="418"/>
      <c r="DGF7" s="418"/>
      <c r="DGG7" s="418"/>
      <c r="DGH7" s="418"/>
      <c r="DGI7" s="418"/>
      <c r="DGJ7" s="418"/>
      <c r="DGK7" s="418"/>
      <c r="DGL7" s="418"/>
      <c r="DGM7" s="418"/>
      <c r="DGN7" s="418"/>
      <c r="DGO7" s="418"/>
      <c r="DGP7" s="418"/>
      <c r="DGQ7" s="418"/>
      <c r="DGR7" s="418"/>
      <c r="DGS7" s="418"/>
      <c r="DGT7" s="418"/>
      <c r="DGU7" s="418"/>
      <c r="DGV7" s="418"/>
      <c r="DGW7" s="418"/>
      <c r="DGX7" s="418"/>
      <c r="DGY7" s="418"/>
      <c r="DGZ7" s="418"/>
      <c r="DHA7" s="418"/>
      <c r="DHB7" s="418"/>
      <c r="DHC7" s="418"/>
      <c r="DHD7" s="418"/>
      <c r="DHE7" s="418"/>
      <c r="DHF7" s="418"/>
      <c r="DHG7" s="418"/>
      <c r="DHH7" s="418"/>
      <c r="DHI7" s="418"/>
      <c r="DHJ7" s="418"/>
      <c r="DHK7" s="418"/>
      <c r="DHL7" s="418"/>
      <c r="DHM7" s="418"/>
      <c r="DHN7" s="418"/>
      <c r="DHO7" s="418"/>
      <c r="DHP7" s="418"/>
      <c r="DHQ7" s="418"/>
      <c r="DHR7" s="418"/>
      <c r="DHS7" s="418"/>
      <c r="DHT7" s="418"/>
      <c r="DHU7" s="418"/>
      <c r="DHV7" s="418"/>
      <c r="DHW7" s="418"/>
      <c r="DHX7" s="418"/>
      <c r="DHY7" s="418"/>
      <c r="DHZ7" s="418"/>
      <c r="DIA7" s="418"/>
      <c r="DIB7" s="418"/>
      <c r="DIC7" s="418"/>
      <c r="DID7" s="418"/>
      <c r="DIE7" s="418"/>
      <c r="DIF7" s="418"/>
      <c r="DIG7" s="418"/>
      <c r="DIH7" s="418"/>
      <c r="DII7" s="418"/>
      <c r="DIJ7" s="418"/>
      <c r="DIK7" s="418"/>
      <c r="DIL7" s="418"/>
      <c r="DIM7" s="418"/>
      <c r="DIN7" s="418"/>
      <c r="DIO7" s="418"/>
      <c r="DIP7" s="418"/>
      <c r="DIQ7" s="418"/>
      <c r="DIR7" s="418"/>
      <c r="DIS7" s="418"/>
      <c r="DIT7" s="418"/>
      <c r="DIU7" s="418"/>
      <c r="DIV7" s="418"/>
      <c r="DIW7" s="418"/>
      <c r="DIX7" s="418"/>
      <c r="DIY7" s="418"/>
      <c r="DIZ7" s="418"/>
      <c r="DJA7" s="418"/>
      <c r="DJB7" s="418"/>
      <c r="DJC7" s="418"/>
      <c r="DJD7" s="418"/>
      <c r="DJE7" s="418"/>
      <c r="DJF7" s="418"/>
      <c r="DJG7" s="418"/>
      <c r="DJH7" s="418"/>
      <c r="DJI7" s="418"/>
      <c r="DJJ7" s="418"/>
      <c r="DJK7" s="418"/>
      <c r="DJL7" s="418"/>
      <c r="DJM7" s="418"/>
      <c r="DJN7" s="418"/>
      <c r="DJO7" s="418"/>
      <c r="DJP7" s="418"/>
      <c r="DJQ7" s="418"/>
      <c r="DJR7" s="418"/>
      <c r="DJS7" s="418"/>
      <c r="DJT7" s="418"/>
      <c r="DJU7" s="418"/>
      <c r="DJV7" s="418"/>
      <c r="DJW7" s="418"/>
      <c r="DJX7" s="418"/>
      <c r="DJY7" s="418"/>
      <c r="DJZ7" s="418"/>
      <c r="DKA7" s="418"/>
      <c r="DKB7" s="418"/>
      <c r="DKC7" s="418"/>
      <c r="DKD7" s="418"/>
      <c r="DKE7" s="418"/>
      <c r="DKF7" s="418"/>
      <c r="DKG7" s="418"/>
      <c r="DKH7" s="418"/>
      <c r="DKI7" s="418"/>
      <c r="DKJ7" s="418"/>
      <c r="DKK7" s="418"/>
      <c r="DKL7" s="418"/>
      <c r="DKM7" s="418"/>
      <c r="DKN7" s="418"/>
      <c r="DKO7" s="418"/>
      <c r="DKP7" s="418"/>
      <c r="DKQ7" s="418"/>
      <c r="DKR7" s="418"/>
      <c r="DKS7" s="418"/>
      <c r="DKT7" s="418"/>
      <c r="DKU7" s="418"/>
      <c r="DKV7" s="418"/>
      <c r="DKW7" s="418"/>
      <c r="DKX7" s="418"/>
      <c r="DKY7" s="418"/>
      <c r="DKZ7" s="418"/>
      <c r="DLA7" s="418"/>
      <c r="DLB7" s="418"/>
      <c r="DLC7" s="418"/>
      <c r="DLD7" s="418"/>
      <c r="DLE7" s="418"/>
      <c r="DLF7" s="418"/>
      <c r="DLG7" s="418"/>
      <c r="DLH7" s="418"/>
      <c r="DLI7" s="418"/>
      <c r="DLJ7" s="418"/>
      <c r="DLK7" s="418"/>
      <c r="DLL7" s="418"/>
      <c r="DLM7" s="418"/>
      <c r="DLN7" s="418"/>
      <c r="DLO7" s="418"/>
      <c r="DLP7" s="418"/>
      <c r="DLQ7" s="418"/>
      <c r="DLR7" s="418"/>
      <c r="DLS7" s="418"/>
      <c r="DLT7" s="418"/>
      <c r="DLU7" s="418"/>
      <c r="DLV7" s="418"/>
      <c r="DLW7" s="418"/>
      <c r="DLX7" s="418"/>
      <c r="DLY7" s="418"/>
      <c r="DLZ7" s="418"/>
      <c r="DMA7" s="418"/>
      <c r="DMB7" s="418"/>
      <c r="DMC7" s="418"/>
      <c r="DMD7" s="418"/>
      <c r="DME7" s="418"/>
      <c r="DMF7" s="418"/>
      <c r="DMG7" s="418"/>
      <c r="DMH7" s="418"/>
      <c r="DMI7" s="418"/>
      <c r="DMJ7" s="418"/>
      <c r="DMK7" s="418"/>
      <c r="DML7" s="418"/>
      <c r="DMM7" s="418"/>
      <c r="DMN7" s="418"/>
      <c r="DMO7" s="418"/>
      <c r="DMP7" s="418"/>
      <c r="DMQ7" s="418"/>
      <c r="DMR7" s="418"/>
      <c r="DMS7" s="418"/>
      <c r="DMT7" s="418"/>
      <c r="DMU7" s="418"/>
      <c r="DMV7" s="418"/>
      <c r="DMW7" s="418"/>
      <c r="DMX7" s="418"/>
      <c r="DMY7" s="418"/>
      <c r="DMZ7" s="418"/>
      <c r="DNA7" s="418"/>
      <c r="DNB7" s="418"/>
      <c r="DNC7" s="418"/>
      <c r="DND7" s="418"/>
      <c r="DNE7" s="418"/>
      <c r="DNF7" s="418"/>
      <c r="DNG7" s="418"/>
      <c r="DNH7" s="418"/>
      <c r="DNI7" s="418"/>
      <c r="DNJ7" s="418"/>
      <c r="DNK7" s="418"/>
      <c r="DNL7" s="418"/>
      <c r="DNM7" s="418"/>
      <c r="DNN7" s="418"/>
      <c r="DNO7" s="418"/>
      <c r="DNP7" s="418"/>
      <c r="DNQ7" s="418"/>
      <c r="DNR7" s="418"/>
      <c r="DNS7" s="418"/>
      <c r="DNT7" s="418"/>
      <c r="DNU7" s="418"/>
      <c r="DNV7" s="418"/>
      <c r="DNW7" s="418"/>
      <c r="DNX7" s="418"/>
      <c r="DNY7" s="418"/>
      <c r="DNZ7" s="418"/>
      <c r="DOA7" s="418"/>
      <c r="DOB7" s="418"/>
      <c r="DOC7" s="418"/>
      <c r="DOD7" s="418"/>
      <c r="DOE7" s="418"/>
      <c r="DOF7" s="418"/>
      <c r="DOG7" s="418"/>
      <c r="DOH7" s="418"/>
      <c r="DOI7" s="418"/>
      <c r="DOJ7" s="418"/>
      <c r="DOK7" s="418"/>
      <c r="DOL7" s="418"/>
      <c r="DOM7" s="418"/>
      <c r="DON7" s="418"/>
      <c r="DOO7" s="418"/>
      <c r="DOP7" s="418"/>
      <c r="DOQ7" s="418"/>
      <c r="DOR7" s="418"/>
      <c r="DOS7" s="418"/>
      <c r="DOT7" s="418"/>
      <c r="DOU7" s="418"/>
      <c r="DOV7" s="418"/>
      <c r="DOW7" s="418"/>
      <c r="DOX7" s="418"/>
      <c r="DOY7" s="418"/>
      <c r="DOZ7" s="418"/>
      <c r="DPA7" s="418"/>
      <c r="DPB7" s="418"/>
      <c r="DPC7" s="418"/>
      <c r="DPD7" s="418"/>
      <c r="DPE7" s="418"/>
      <c r="DPF7" s="418"/>
      <c r="DPG7" s="418"/>
      <c r="DPH7" s="418"/>
      <c r="DPI7" s="418"/>
      <c r="DPJ7" s="418"/>
      <c r="DPK7" s="418"/>
      <c r="DPL7" s="418"/>
      <c r="DPM7" s="418"/>
      <c r="DPN7" s="418"/>
      <c r="DPO7" s="418"/>
      <c r="DPP7" s="418"/>
      <c r="DPQ7" s="418"/>
      <c r="DPR7" s="418"/>
      <c r="DPS7" s="418"/>
      <c r="DPT7" s="418"/>
      <c r="DPU7" s="418"/>
      <c r="DPV7" s="418"/>
      <c r="DPW7" s="418"/>
      <c r="DPX7" s="418"/>
      <c r="DPY7" s="418"/>
      <c r="DPZ7" s="418"/>
      <c r="DQA7" s="418"/>
      <c r="DQB7" s="418"/>
      <c r="DQC7" s="418"/>
      <c r="DQD7" s="418"/>
      <c r="DQE7" s="418"/>
      <c r="DQF7" s="418"/>
      <c r="DQG7" s="418"/>
      <c r="DQH7" s="418"/>
      <c r="DQI7" s="418"/>
      <c r="DQJ7" s="418"/>
      <c r="DQK7" s="418"/>
      <c r="DQL7" s="418"/>
      <c r="DQM7" s="418"/>
      <c r="DQN7" s="418"/>
      <c r="DQO7" s="418"/>
      <c r="DQP7" s="418"/>
      <c r="DQQ7" s="418"/>
      <c r="DQR7" s="418"/>
      <c r="DQS7" s="418"/>
      <c r="DQT7" s="418"/>
      <c r="DQU7" s="418"/>
      <c r="DQV7" s="418"/>
      <c r="DQW7" s="418"/>
      <c r="DQX7" s="418"/>
      <c r="DQY7" s="418"/>
      <c r="DQZ7" s="418"/>
      <c r="DRA7" s="418"/>
      <c r="DRB7" s="418"/>
      <c r="DRC7" s="418"/>
      <c r="DRD7" s="418"/>
      <c r="DRE7" s="418"/>
      <c r="DRF7" s="418"/>
      <c r="DRG7" s="418"/>
      <c r="DRH7" s="418"/>
      <c r="DRI7" s="418"/>
      <c r="DRJ7" s="418"/>
      <c r="DRK7" s="418"/>
      <c r="DRL7" s="418"/>
      <c r="DRM7" s="418"/>
      <c r="DRN7" s="418"/>
      <c r="DRO7" s="418"/>
      <c r="DRP7" s="418"/>
      <c r="DRQ7" s="418"/>
      <c r="DRR7" s="418"/>
      <c r="DRS7" s="418"/>
      <c r="DRT7" s="418"/>
      <c r="DRU7" s="418"/>
      <c r="DRV7" s="418"/>
      <c r="DRW7" s="418"/>
      <c r="DRX7" s="418"/>
      <c r="DRY7" s="418"/>
      <c r="DRZ7" s="418"/>
      <c r="DSA7" s="418"/>
      <c r="DSB7" s="418"/>
      <c r="DSC7" s="418"/>
      <c r="DSD7" s="418"/>
      <c r="DSE7" s="418"/>
      <c r="DSF7" s="418"/>
      <c r="DSG7" s="418"/>
      <c r="DSH7" s="418"/>
      <c r="DSI7" s="418"/>
      <c r="DSJ7" s="418"/>
      <c r="DSK7" s="418"/>
      <c r="DSL7" s="418"/>
      <c r="DSM7" s="418"/>
      <c r="DSN7" s="418"/>
      <c r="DSO7" s="418"/>
      <c r="DSP7" s="418"/>
      <c r="DSQ7" s="418"/>
      <c r="DSR7" s="418"/>
      <c r="DSS7" s="418"/>
      <c r="DST7" s="418"/>
      <c r="DSU7" s="418"/>
      <c r="DSV7" s="418"/>
      <c r="DSW7" s="418"/>
      <c r="DSX7" s="418"/>
      <c r="DSY7" s="418"/>
      <c r="DSZ7" s="418"/>
      <c r="DTA7" s="418"/>
      <c r="DTB7" s="418"/>
      <c r="DTC7" s="418"/>
      <c r="DTD7" s="418"/>
      <c r="DTE7" s="418"/>
      <c r="DTF7" s="418"/>
      <c r="DTG7" s="418"/>
      <c r="DTH7" s="418"/>
      <c r="DTI7" s="418"/>
      <c r="DTJ7" s="418"/>
      <c r="DTK7" s="418"/>
      <c r="DTL7" s="418"/>
      <c r="DTM7" s="418"/>
      <c r="DTN7" s="418"/>
      <c r="DTO7" s="418"/>
      <c r="DTP7" s="418"/>
      <c r="DTQ7" s="418"/>
      <c r="DTR7" s="418"/>
      <c r="DTS7" s="418"/>
      <c r="DTT7" s="418"/>
      <c r="DTU7" s="418"/>
      <c r="DTV7" s="418"/>
      <c r="DTW7" s="418"/>
      <c r="DTX7" s="418"/>
      <c r="DTY7" s="418"/>
      <c r="DTZ7" s="418"/>
      <c r="DUA7" s="418"/>
      <c r="DUB7" s="418"/>
      <c r="DUC7" s="418"/>
      <c r="DUD7" s="418"/>
      <c r="DUE7" s="418"/>
      <c r="DUF7" s="418"/>
      <c r="DUG7" s="418"/>
      <c r="DUH7" s="418"/>
      <c r="DUI7" s="418"/>
      <c r="DUJ7" s="418"/>
      <c r="DUK7" s="418"/>
      <c r="DUL7" s="418"/>
      <c r="DUM7" s="418"/>
      <c r="DUN7" s="418"/>
      <c r="DUO7" s="418"/>
      <c r="DUP7" s="418"/>
      <c r="DUQ7" s="418"/>
      <c r="DUR7" s="418"/>
      <c r="DUS7" s="418"/>
      <c r="DUT7" s="418"/>
      <c r="DUU7" s="418"/>
      <c r="DUV7" s="418"/>
      <c r="DUW7" s="418"/>
      <c r="DUX7" s="418"/>
      <c r="DUY7" s="418"/>
      <c r="DUZ7" s="418"/>
      <c r="DVA7" s="418"/>
      <c r="DVB7" s="418"/>
      <c r="DVC7" s="418"/>
      <c r="DVD7" s="418"/>
      <c r="DVE7" s="418"/>
      <c r="DVF7" s="418"/>
      <c r="DVG7" s="418"/>
      <c r="DVH7" s="418"/>
      <c r="DVI7" s="418"/>
      <c r="DVJ7" s="418"/>
      <c r="DVK7" s="418"/>
      <c r="DVL7" s="418"/>
      <c r="DVM7" s="418"/>
      <c r="DVN7" s="418"/>
      <c r="DVO7" s="418"/>
      <c r="DVP7" s="418"/>
      <c r="DVQ7" s="418"/>
      <c r="DVR7" s="418"/>
      <c r="DVS7" s="418"/>
      <c r="DVT7" s="418"/>
      <c r="DVU7" s="418"/>
      <c r="DVV7" s="418"/>
      <c r="DVW7" s="418"/>
      <c r="DVX7" s="418"/>
      <c r="DVY7" s="418"/>
      <c r="DVZ7" s="418"/>
      <c r="DWA7" s="418"/>
      <c r="DWB7" s="418"/>
      <c r="DWC7" s="418"/>
      <c r="DWD7" s="418"/>
      <c r="DWE7" s="418"/>
      <c r="DWF7" s="418"/>
      <c r="DWG7" s="418"/>
      <c r="DWH7" s="418"/>
      <c r="DWI7" s="418"/>
      <c r="DWJ7" s="418"/>
      <c r="DWK7" s="418"/>
      <c r="DWL7" s="418"/>
      <c r="DWM7" s="418"/>
      <c r="DWN7" s="418"/>
      <c r="DWO7" s="418"/>
      <c r="DWP7" s="418"/>
      <c r="DWQ7" s="418"/>
      <c r="DWR7" s="418"/>
      <c r="DWS7" s="418"/>
      <c r="DWT7" s="418"/>
      <c r="DWU7" s="418"/>
      <c r="DWV7" s="418"/>
      <c r="DWW7" s="418"/>
      <c r="DWX7" s="418"/>
      <c r="DWY7" s="418"/>
      <c r="DWZ7" s="418"/>
      <c r="DXA7" s="418"/>
      <c r="DXB7" s="418"/>
      <c r="DXC7" s="418"/>
      <c r="DXD7" s="418"/>
      <c r="DXE7" s="418"/>
      <c r="DXF7" s="418"/>
      <c r="DXG7" s="418"/>
      <c r="DXH7" s="418"/>
      <c r="DXI7" s="418"/>
      <c r="DXJ7" s="418"/>
      <c r="DXK7" s="418"/>
      <c r="DXL7" s="418"/>
      <c r="DXM7" s="418"/>
      <c r="DXN7" s="418"/>
      <c r="DXO7" s="418"/>
      <c r="DXP7" s="418"/>
      <c r="DXQ7" s="418"/>
      <c r="DXR7" s="418"/>
      <c r="DXS7" s="418"/>
      <c r="DXT7" s="418"/>
      <c r="DXU7" s="418"/>
      <c r="DXV7" s="418"/>
      <c r="DXW7" s="418"/>
      <c r="DXX7" s="418"/>
      <c r="DXY7" s="418"/>
      <c r="DXZ7" s="418"/>
      <c r="DYA7" s="418"/>
      <c r="DYB7" s="418"/>
      <c r="DYC7" s="418"/>
      <c r="DYD7" s="418"/>
      <c r="DYE7" s="418"/>
      <c r="DYF7" s="418"/>
      <c r="DYG7" s="418"/>
      <c r="DYH7" s="418"/>
      <c r="DYI7" s="418"/>
      <c r="DYJ7" s="418"/>
      <c r="DYK7" s="418"/>
      <c r="DYL7" s="418"/>
      <c r="DYM7" s="418"/>
      <c r="DYN7" s="418"/>
      <c r="DYO7" s="418"/>
      <c r="DYP7" s="418"/>
      <c r="DYQ7" s="418"/>
      <c r="DYR7" s="418"/>
      <c r="DYS7" s="418"/>
      <c r="DYT7" s="418"/>
      <c r="DYU7" s="418"/>
      <c r="DYV7" s="418"/>
      <c r="DYW7" s="418"/>
      <c r="DYX7" s="418"/>
      <c r="DYY7" s="418"/>
      <c r="DYZ7" s="418"/>
      <c r="DZA7" s="418"/>
      <c r="DZB7" s="418"/>
      <c r="DZC7" s="418"/>
      <c r="DZD7" s="418"/>
      <c r="DZE7" s="418"/>
      <c r="DZF7" s="418"/>
      <c r="DZG7" s="418"/>
      <c r="DZH7" s="418"/>
      <c r="DZI7" s="418"/>
      <c r="DZJ7" s="418"/>
      <c r="DZK7" s="418"/>
      <c r="DZL7" s="418"/>
      <c r="DZM7" s="418"/>
      <c r="DZN7" s="418"/>
      <c r="DZO7" s="418"/>
      <c r="DZP7" s="418"/>
      <c r="DZQ7" s="418"/>
      <c r="DZR7" s="418"/>
      <c r="DZS7" s="418"/>
      <c r="DZT7" s="418"/>
      <c r="DZU7" s="418"/>
      <c r="DZV7" s="418"/>
      <c r="DZW7" s="418"/>
      <c r="DZX7" s="418"/>
      <c r="DZY7" s="418"/>
      <c r="DZZ7" s="418"/>
      <c r="EAA7" s="418"/>
      <c r="EAB7" s="418"/>
      <c r="EAC7" s="418"/>
      <c r="EAD7" s="418"/>
      <c r="EAE7" s="418"/>
      <c r="EAF7" s="418"/>
      <c r="EAG7" s="418"/>
      <c r="EAH7" s="418"/>
      <c r="EAI7" s="418"/>
      <c r="EAJ7" s="418"/>
      <c r="EAK7" s="418"/>
      <c r="EAL7" s="418"/>
      <c r="EAM7" s="418"/>
      <c r="EAN7" s="418"/>
      <c r="EAO7" s="418"/>
      <c r="EAP7" s="418"/>
      <c r="EAQ7" s="418"/>
      <c r="EAR7" s="418"/>
      <c r="EAS7" s="418"/>
      <c r="EAT7" s="418"/>
      <c r="EAU7" s="418"/>
      <c r="EAV7" s="418"/>
      <c r="EAW7" s="418"/>
      <c r="EAX7" s="418"/>
      <c r="EAY7" s="418"/>
      <c r="EAZ7" s="418"/>
      <c r="EBA7" s="418"/>
      <c r="EBB7" s="418"/>
      <c r="EBC7" s="418"/>
      <c r="EBD7" s="418"/>
      <c r="EBE7" s="418"/>
      <c r="EBF7" s="418"/>
      <c r="EBG7" s="418"/>
      <c r="EBH7" s="418"/>
      <c r="EBI7" s="418"/>
      <c r="EBJ7" s="418"/>
      <c r="EBK7" s="418"/>
      <c r="EBL7" s="418"/>
      <c r="EBM7" s="418"/>
      <c r="EBN7" s="418"/>
      <c r="EBO7" s="418"/>
      <c r="EBP7" s="418"/>
      <c r="EBQ7" s="418"/>
      <c r="EBR7" s="418"/>
      <c r="EBS7" s="418"/>
      <c r="EBT7" s="418"/>
      <c r="EBU7" s="418"/>
      <c r="EBV7" s="418"/>
      <c r="EBW7" s="418"/>
      <c r="EBX7" s="418"/>
      <c r="EBY7" s="418"/>
      <c r="EBZ7" s="418"/>
      <c r="ECA7" s="418"/>
      <c r="ECB7" s="418"/>
      <c r="ECC7" s="418"/>
      <c r="ECD7" s="418"/>
      <c r="ECE7" s="418"/>
      <c r="ECF7" s="418"/>
      <c r="ECG7" s="418"/>
      <c r="ECH7" s="418"/>
      <c r="ECI7" s="418"/>
      <c r="ECJ7" s="418"/>
      <c r="ECK7" s="418"/>
      <c r="ECL7" s="418"/>
      <c r="ECM7" s="418"/>
      <c r="ECN7" s="418"/>
      <c r="ECO7" s="418"/>
      <c r="ECP7" s="418"/>
      <c r="ECQ7" s="418"/>
      <c r="ECR7" s="418"/>
      <c r="ECS7" s="418"/>
      <c r="ECT7" s="418"/>
      <c r="ECU7" s="418"/>
      <c r="ECV7" s="418"/>
      <c r="ECW7" s="418"/>
      <c r="ECX7" s="418"/>
      <c r="ECY7" s="418"/>
      <c r="ECZ7" s="418"/>
      <c r="EDA7" s="418"/>
      <c r="EDB7" s="418"/>
      <c r="EDC7" s="418"/>
      <c r="EDD7" s="418"/>
      <c r="EDE7" s="418"/>
      <c r="EDF7" s="418"/>
      <c r="EDG7" s="418"/>
      <c r="EDH7" s="418"/>
      <c r="EDI7" s="418"/>
      <c r="EDJ7" s="418"/>
      <c r="EDK7" s="418"/>
      <c r="EDL7" s="418"/>
      <c r="EDM7" s="418"/>
      <c r="EDN7" s="418"/>
      <c r="EDO7" s="418"/>
      <c r="EDP7" s="418"/>
      <c r="EDQ7" s="418"/>
      <c r="EDR7" s="418"/>
      <c r="EDS7" s="418"/>
      <c r="EDT7" s="418"/>
      <c r="EDU7" s="418"/>
      <c r="EDV7" s="418"/>
      <c r="EDW7" s="418"/>
      <c r="EDX7" s="418"/>
      <c r="EDY7" s="418"/>
      <c r="EDZ7" s="418"/>
      <c r="EEA7" s="418"/>
      <c r="EEB7" s="418"/>
      <c r="EEC7" s="418"/>
      <c r="EED7" s="418"/>
      <c r="EEE7" s="418"/>
      <c r="EEF7" s="418"/>
      <c r="EEG7" s="418"/>
      <c r="EEH7" s="418"/>
      <c r="EEI7" s="418"/>
      <c r="EEJ7" s="418"/>
      <c r="EEK7" s="418"/>
      <c r="EEL7" s="418"/>
      <c r="EEM7" s="418"/>
      <c r="EEN7" s="418"/>
      <c r="EEO7" s="418"/>
      <c r="EEP7" s="418"/>
      <c r="EEQ7" s="418"/>
      <c r="EER7" s="418"/>
      <c r="EES7" s="418"/>
      <c r="EET7" s="418"/>
      <c r="EEU7" s="418"/>
      <c r="EEV7" s="418"/>
      <c r="EEW7" s="418"/>
      <c r="EEX7" s="418"/>
      <c r="EEY7" s="418"/>
      <c r="EEZ7" s="418"/>
      <c r="EFA7" s="418"/>
      <c r="EFB7" s="418"/>
      <c r="EFC7" s="418"/>
      <c r="EFD7" s="418"/>
      <c r="EFE7" s="418"/>
      <c r="EFF7" s="418"/>
      <c r="EFG7" s="418"/>
      <c r="EFH7" s="418"/>
      <c r="EFI7" s="418"/>
      <c r="EFJ7" s="418"/>
      <c r="EFK7" s="418"/>
      <c r="EFL7" s="418"/>
      <c r="EFM7" s="418"/>
      <c r="EFN7" s="418"/>
      <c r="EFO7" s="418"/>
      <c r="EFP7" s="418"/>
      <c r="EFQ7" s="418"/>
      <c r="EFR7" s="418"/>
      <c r="EFS7" s="418"/>
      <c r="EFT7" s="418"/>
      <c r="EFU7" s="418"/>
      <c r="EFV7" s="418"/>
      <c r="EFW7" s="418"/>
      <c r="EFX7" s="418"/>
      <c r="EFY7" s="418"/>
      <c r="EFZ7" s="418"/>
      <c r="EGA7" s="418"/>
      <c r="EGB7" s="418"/>
      <c r="EGC7" s="418"/>
      <c r="EGD7" s="418"/>
      <c r="EGE7" s="418"/>
      <c r="EGF7" s="418"/>
      <c r="EGG7" s="418"/>
      <c r="EGH7" s="418"/>
      <c r="EGI7" s="418"/>
      <c r="EGJ7" s="418"/>
      <c r="EGK7" s="418"/>
      <c r="EGL7" s="418"/>
      <c r="EGM7" s="418"/>
      <c r="EGN7" s="418"/>
      <c r="EGO7" s="418"/>
      <c r="EGP7" s="418"/>
      <c r="EGQ7" s="418"/>
      <c r="EGR7" s="418"/>
      <c r="EGS7" s="418"/>
      <c r="EGT7" s="418"/>
      <c r="EGU7" s="418"/>
      <c r="EGV7" s="418"/>
      <c r="EGW7" s="418"/>
      <c r="EGX7" s="418"/>
      <c r="EGY7" s="418"/>
      <c r="EGZ7" s="418"/>
      <c r="EHA7" s="418"/>
      <c r="EHB7" s="418"/>
      <c r="EHC7" s="418"/>
      <c r="EHD7" s="418"/>
      <c r="EHE7" s="418"/>
      <c r="EHF7" s="418"/>
      <c r="EHG7" s="418"/>
      <c r="EHH7" s="418"/>
      <c r="EHI7" s="418"/>
      <c r="EHJ7" s="418"/>
      <c r="EHK7" s="418"/>
      <c r="EHL7" s="418"/>
      <c r="EHM7" s="418"/>
      <c r="EHN7" s="418"/>
      <c r="EHO7" s="418"/>
      <c r="EHP7" s="418"/>
      <c r="EHQ7" s="418"/>
      <c r="EHR7" s="418"/>
      <c r="EHS7" s="418"/>
      <c r="EHT7" s="418"/>
      <c r="EHU7" s="418"/>
      <c r="EHV7" s="418"/>
      <c r="EHW7" s="418"/>
      <c r="EHX7" s="418"/>
      <c r="EHY7" s="418"/>
      <c r="EHZ7" s="418"/>
      <c r="EIA7" s="418"/>
      <c r="EIB7" s="418"/>
      <c r="EIC7" s="418"/>
      <c r="EID7" s="418"/>
      <c r="EIE7" s="418"/>
      <c r="EIF7" s="418"/>
      <c r="EIG7" s="418"/>
      <c r="EIH7" s="418"/>
      <c r="EII7" s="418"/>
      <c r="EIJ7" s="418"/>
      <c r="EIK7" s="418"/>
      <c r="EIL7" s="418"/>
      <c r="EIM7" s="418"/>
      <c r="EIN7" s="418"/>
      <c r="EIO7" s="418"/>
      <c r="EIP7" s="418"/>
      <c r="EIQ7" s="418"/>
      <c r="EIR7" s="418"/>
      <c r="EIS7" s="418"/>
      <c r="EIT7" s="418"/>
      <c r="EIU7" s="418"/>
      <c r="EIV7" s="418"/>
      <c r="EIW7" s="418"/>
      <c r="EIX7" s="418"/>
      <c r="EIY7" s="418"/>
      <c r="EIZ7" s="418"/>
      <c r="EJA7" s="418"/>
      <c r="EJB7" s="418"/>
      <c r="EJC7" s="418"/>
      <c r="EJD7" s="418"/>
      <c r="EJE7" s="418"/>
      <c r="EJF7" s="418"/>
      <c r="EJG7" s="418"/>
      <c r="EJH7" s="418"/>
      <c r="EJI7" s="418"/>
      <c r="EJJ7" s="418"/>
      <c r="EJK7" s="418"/>
      <c r="EJL7" s="418"/>
      <c r="EJM7" s="418"/>
      <c r="EJN7" s="418"/>
      <c r="EJO7" s="418"/>
      <c r="EJP7" s="418"/>
      <c r="EJQ7" s="418"/>
      <c r="EJR7" s="418"/>
      <c r="EJS7" s="418"/>
      <c r="EJT7" s="418"/>
      <c r="EJU7" s="418"/>
      <c r="EJV7" s="418"/>
      <c r="EJW7" s="418"/>
      <c r="EJX7" s="418"/>
      <c r="EJY7" s="418"/>
      <c r="EJZ7" s="418"/>
      <c r="EKA7" s="418"/>
      <c r="EKB7" s="418"/>
      <c r="EKC7" s="418"/>
      <c r="EKD7" s="418"/>
      <c r="EKE7" s="418"/>
      <c r="EKF7" s="418"/>
      <c r="EKG7" s="418"/>
      <c r="EKH7" s="418"/>
      <c r="EKI7" s="418"/>
      <c r="EKJ7" s="418"/>
      <c r="EKK7" s="418"/>
      <c r="EKL7" s="418"/>
      <c r="EKM7" s="418"/>
      <c r="EKN7" s="418"/>
      <c r="EKO7" s="418"/>
      <c r="EKP7" s="418"/>
      <c r="EKQ7" s="418"/>
      <c r="EKR7" s="418"/>
      <c r="EKS7" s="418"/>
      <c r="EKT7" s="418"/>
      <c r="EKU7" s="418"/>
      <c r="EKV7" s="418"/>
      <c r="EKW7" s="418"/>
      <c r="EKX7" s="418"/>
      <c r="EKY7" s="418"/>
      <c r="EKZ7" s="418"/>
      <c r="ELA7" s="418"/>
      <c r="ELB7" s="418"/>
      <c r="ELC7" s="418"/>
      <c r="ELD7" s="418"/>
      <c r="ELE7" s="418"/>
      <c r="ELF7" s="418"/>
      <c r="ELG7" s="418"/>
      <c r="ELH7" s="418"/>
      <c r="ELI7" s="418"/>
      <c r="ELJ7" s="418"/>
      <c r="ELK7" s="418"/>
      <c r="ELL7" s="418"/>
      <c r="ELM7" s="418"/>
      <c r="ELN7" s="418"/>
      <c r="ELO7" s="418"/>
      <c r="ELP7" s="418"/>
      <c r="ELQ7" s="418"/>
      <c r="ELR7" s="418"/>
      <c r="ELS7" s="418"/>
      <c r="ELT7" s="418"/>
      <c r="ELU7" s="418"/>
      <c r="ELV7" s="418"/>
      <c r="ELW7" s="418"/>
      <c r="ELX7" s="418"/>
      <c r="ELY7" s="418"/>
      <c r="ELZ7" s="418"/>
      <c r="EMA7" s="418"/>
      <c r="EMB7" s="418"/>
      <c r="EMC7" s="418"/>
      <c r="EMD7" s="418"/>
      <c r="EME7" s="418"/>
      <c r="EMF7" s="418"/>
      <c r="EMG7" s="418"/>
      <c r="EMH7" s="418"/>
      <c r="EMI7" s="418"/>
      <c r="EMJ7" s="418"/>
      <c r="EMK7" s="418"/>
      <c r="EML7" s="418"/>
      <c r="EMM7" s="418"/>
      <c r="EMN7" s="418"/>
      <c r="EMO7" s="418"/>
      <c r="EMP7" s="418"/>
      <c r="EMQ7" s="418"/>
      <c r="EMR7" s="418"/>
      <c r="EMS7" s="418"/>
      <c r="EMT7" s="418"/>
      <c r="EMU7" s="418"/>
      <c r="EMV7" s="418"/>
      <c r="EMW7" s="418"/>
      <c r="EMX7" s="418"/>
      <c r="EMY7" s="418"/>
      <c r="EMZ7" s="418"/>
      <c r="ENA7" s="418"/>
      <c r="ENB7" s="418"/>
      <c r="ENC7" s="418"/>
      <c r="END7" s="418"/>
      <c r="ENE7" s="418"/>
      <c r="ENF7" s="418"/>
      <c r="ENG7" s="418"/>
      <c r="ENH7" s="418"/>
      <c r="ENI7" s="418"/>
      <c r="ENJ7" s="418"/>
      <c r="ENK7" s="418"/>
      <c r="ENL7" s="418"/>
      <c r="ENM7" s="418"/>
      <c r="ENN7" s="418"/>
      <c r="ENO7" s="418"/>
      <c r="ENP7" s="418"/>
      <c r="ENQ7" s="418"/>
      <c r="ENR7" s="418"/>
      <c r="ENS7" s="418"/>
      <c r="ENT7" s="418"/>
      <c r="ENU7" s="418"/>
      <c r="ENV7" s="418"/>
      <c r="ENW7" s="418"/>
      <c r="ENX7" s="418"/>
      <c r="ENY7" s="418"/>
      <c r="ENZ7" s="418"/>
      <c r="EOA7" s="418"/>
      <c r="EOB7" s="418"/>
      <c r="EOC7" s="418"/>
      <c r="EOD7" s="418"/>
      <c r="EOE7" s="418"/>
      <c r="EOF7" s="418"/>
      <c r="EOG7" s="418"/>
      <c r="EOH7" s="418"/>
      <c r="EOI7" s="418"/>
      <c r="EOJ7" s="418"/>
      <c r="EOK7" s="418"/>
      <c r="EOL7" s="418"/>
      <c r="EOM7" s="418"/>
      <c r="EON7" s="418"/>
      <c r="EOO7" s="418"/>
      <c r="EOP7" s="418"/>
      <c r="EOQ7" s="418"/>
      <c r="EOR7" s="418"/>
      <c r="EOS7" s="418"/>
      <c r="EOT7" s="418"/>
      <c r="EOU7" s="418"/>
      <c r="EOV7" s="418"/>
      <c r="EOW7" s="418"/>
      <c r="EOX7" s="418"/>
      <c r="EOY7" s="418"/>
      <c r="EOZ7" s="418"/>
      <c r="EPA7" s="418"/>
      <c r="EPB7" s="418"/>
      <c r="EPC7" s="418"/>
      <c r="EPD7" s="418"/>
      <c r="EPE7" s="418"/>
      <c r="EPF7" s="418"/>
      <c r="EPG7" s="418"/>
      <c r="EPH7" s="418"/>
      <c r="EPI7" s="418"/>
      <c r="EPJ7" s="418"/>
      <c r="EPK7" s="418"/>
      <c r="EPL7" s="418"/>
      <c r="EPM7" s="418"/>
      <c r="EPN7" s="418"/>
      <c r="EPO7" s="418"/>
      <c r="EPP7" s="418"/>
      <c r="EPQ7" s="418"/>
      <c r="EPR7" s="418"/>
      <c r="EPS7" s="418"/>
      <c r="EPT7" s="418"/>
      <c r="EPU7" s="418"/>
      <c r="EPV7" s="418"/>
      <c r="EPW7" s="418"/>
      <c r="EPX7" s="418"/>
      <c r="EPY7" s="418"/>
      <c r="EPZ7" s="418"/>
      <c r="EQA7" s="418"/>
      <c r="EQB7" s="418"/>
      <c r="EQC7" s="418"/>
      <c r="EQD7" s="418"/>
      <c r="EQE7" s="418"/>
      <c r="EQF7" s="418"/>
      <c r="EQG7" s="418"/>
      <c r="EQH7" s="418"/>
      <c r="EQI7" s="418"/>
      <c r="EQJ7" s="418"/>
      <c r="EQK7" s="418"/>
      <c r="EQL7" s="418"/>
      <c r="EQM7" s="418"/>
      <c r="EQN7" s="418"/>
      <c r="EQO7" s="418"/>
      <c r="EQP7" s="418"/>
      <c r="EQQ7" s="418"/>
      <c r="EQR7" s="418"/>
      <c r="EQS7" s="418"/>
      <c r="EQT7" s="418"/>
      <c r="EQU7" s="418"/>
      <c r="EQV7" s="418"/>
      <c r="EQW7" s="418"/>
      <c r="EQX7" s="418"/>
      <c r="EQY7" s="418"/>
      <c r="EQZ7" s="418"/>
      <c r="ERA7" s="418"/>
      <c r="ERB7" s="418"/>
      <c r="ERC7" s="418"/>
      <c r="ERD7" s="418"/>
      <c r="ERE7" s="418"/>
      <c r="ERF7" s="418"/>
      <c r="ERG7" s="418"/>
      <c r="ERH7" s="418"/>
      <c r="ERI7" s="418"/>
      <c r="ERJ7" s="418"/>
      <c r="ERK7" s="418"/>
      <c r="ERL7" s="418"/>
      <c r="ERM7" s="418"/>
      <c r="ERN7" s="418"/>
      <c r="ERO7" s="418"/>
      <c r="ERP7" s="418"/>
      <c r="ERQ7" s="418"/>
      <c r="ERR7" s="418"/>
      <c r="ERS7" s="418"/>
      <c r="ERT7" s="418"/>
      <c r="ERU7" s="418"/>
      <c r="ERV7" s="418"/>
      <c r="ERW7" s="418"/>
      <c r="ERX7" s="418"/>
      <c r="ERY7" s="418"/>
      <c r="ERZ7" s="418"/>
      <c r="ESA7" s="418"/>
      <c r="ESB7" s="418"/>
      <c r="ESC7" s="418"/>
      <c r="ESD7" s="418"/>
      <c r="ESE7" s="418"/>
      <c r="ESF7" s="418"/>
      <c r="ESG7" s="418"/>
      <c r="ESH7" s="418"/>
      <c r="ESI7" s="418"/>
      <c r="ESJ7" s="418"/>
      <c r="ESK7" s="418"/>
      <c r="ESL7" s="418"/>
      <c r="ESM7" s="418"/>
      <c r="ESN7" s="418"/>
      <c r="ESO7" s="418"/>
      <c r="ESP7" s="418"/>
      <c r="ESQ7" s="418"/>
      <c r="ESR7" s="418"/>
      <c r="ESS7" s="418"/>
      <c r="EST7" s="418"/>
      <c r="ESU7" s="418"/>
      <c r="ESV7" s="418"/>
      <c r="ESW7" s="418"/>
      <c r="ESX7" s="418"/>
      <c r="ESY7" s="418"/>
      <c r="ESZ7" s="418"/>
      <c r="ETA7" s="418"/>
      <c r="ETB7" s="418"/>
      <c r="ETC7" s="418"/>
      <c r="ETD7" s="418"/>
      <c r="ETE7" s="418"/>
      <c r="ETF7" s="418"/>
      <c r="ETG7" s="418"/>
      <c r="ETH7" s="418"/>
      <c r="ETI7" s="418"/>
      <c r="ETJ7" s="418"/>
      <c r="ETK7" s="418"/>
      <c r="ETL7" s="418"/>
      <c r="ETM7" s="418"/>
      <c r="ETN7" s="418"/>
      <c r="ETO7" s="418"/>
      <c r="ETP7" s="418"/>
      <c r="ETQ7" s="418"/>
      <c r="ETR7" s="418"/>
      <c r="ETS7" s="418"/>
      <c r="ETT7" s="418"/>
      <c r="ETU7" s="418"/>
      <c r="ETV7" s="418"/>
      <c r="ETW7" s="418"/>
      <c r="ETX7" s="418"/>
      <c r="ETY7" s="418"/>
      <c r="ETZ7" s="418"/>
      <c r="EUA7" s="418"/>
      <c r="EUB7" s="418"/>
      <c r="EUC7" s="418"/>
      <c r="EUD7" s="418"/>
      <c r="EUE7" s="418"/>
      <c r="EUF7" s="418"/>
      <c r="EUG7" s="418"/>
      <c r="EUH7" s="418"/>
      <c r="EUI7" s="418"/>
      <c r="EUJ7" s="418"/>
      <c r="EUK7" s="418"/>
      <c r="EUL7" s="418"/>
      <c r="EUM7" s="418"/>
      <c r="EUN7" s="418"/>
      <c r="EUO7" s="418"/>
      <c r="EUP7" s="418"/>
      <c r="EUQ7" s="418"/>
      <c r="EUR7" s="418"/>
      <c r="EUS7" s="418"/>
      <c r="EUT7" s="418"/>
      <c r="EUU7" s="418"/>
      <c r="EUV7" s="418"/>
      <c r="EUW7" s="418"/>
      <c r="EUX7" s="418"/>
      <c r="EUY7" s="418"/>
      <c r="EUZ7" s="418"/>
      <c r="EVA7" s="418"/>
      <c r="EVB7" s="418"/>
      <c r="EVC7" s="418"/>
      <c r="EVD7" s="418"/>
      <c r="EVE7" s="418"/>
      <c r="EVF7" s="418"/>
      <c r="EVG7" s="418"/>
      <c r="EVH7" s="418"/>
      <c r="EVI7" s="418"/>
      <c r="EVJ7" s="418"/>
      <c r="EVK7" s="418"/>
      <c r="EVL7" s="418"/>
      <c r="EVM7" s="418"/>
      <c r="EVN7" s="418"/>
      <c r="EVO7" s="418"/>
      <c r="EVP7" s="418"/>
      <c r="EVQ7" s="418"/>
      <c r="EVR7" s="418"/>
      <c r="EVS7" s="418"/>
      <c r="EVT7" s="418"/>
      <c r="EVU7" s="418"/>
      <c r="EVV7" s="418"/>
      <c r="EVW7" s="418"/>
      <c r="EVX7" s="418"/>
      <c r="EVY7" s="418"/>
      <c r="EVZ7" s="418"/>
      <c r="EWA7" s="418"/>
      <c r="EWB7" s="418"/>
      <c r="EWC7" s="418"/>
      <c r="EWD7" s="418"/>
      <c r="EWE7" s="418"/>
      <c r="EWF7" s="418"/>
      <c r="EWG7" s="418"/>
      <c r="EWH7" s="418"/>
      <c r="EWI7" s="418"/>
      <c r="EWJ7" s="418"/>
      <c r="EWK7" s="418"/>
      <c r="EWL7" s="418"/>
      <c r="EWM7" s="418"/>
      <c r="EWN7" s="418"/>
      <c r="EWO7" s="418"/>
      <c r="EWP7" s="418"/>
      <c r="EWQ7" s="418"/>
      <c r="EWR7" s="418"/>
      <c r="EWS7" s="418"/>
      <c r="EWT7" s="418"/>
      <c r="EWU7" s="418"/>
      <c r="EWV7" s="418"/>
      <c r="EWW7" s="418"/>
      <c r="EWX7" s="418"/>
      <c r="EWY7" s="418"/>
      <c r="EWZ7" s="418"/>
      <c r="EXA7" s="418"/>
      <c r="EXB7" s="418"/>
      <c r="EXC7" s="418"/>
      <c r="EXD7" s="418"/>
      <c r="EXE7" s="418"/>
      <c r="EXF7" s="418"/>
      <c r="EXG7" s="418"/>
      <c r="EXH7" s="418"/>
      <c r="EXI7" s="418"/>
      <c r="EXJ7" s="418"/>
      <c r="EXK7" s="418"/>
      <c r="EXL7" s="418"/>
      <c r="EXM7" s="418"/>
      <c r="EXN7" s="418"/>
      <c r="EXO7" s="418"/>
      <c r="EXP7" s="418"/>
      <c r="EXQ7" s="418"/>
      <c r="EXR7" s="418"/>
      <c r="EXS7" s="418"/>
      <c r="EXT7" s="418"/>
      <c r="EXU7" s="418"/>
      <c r="EXV7" s="418"/>
      <c r="EXW7" s="418"/>
      <c r="EXX7" s="418"/>
      <c r="EXY7" s="418"/>
      <c r="EXZ7" s="418"/>
      <c r="EYA7" s="418"/>
      <c r="EYB7" s="418"/>
      <c r="EYC7" s="418"/>
      <c r="EYD7" s="418"/>
      <c r="EYE7" s="418"/>
      <c r="EYF7" s="418"/>
      <c r="EYG7" s="418"/>
      <c r="EYH7" s="418"/>
      <c r="EYI7" s="418"/>
      <c r="EYJ7" s="418"/>
      <c r="EYK7" s="418"/>
      <c r="EYL7" s="418"/>
      <c r="EYM7" s="418"/>
      <c r="EYN7" s="418"/>
      <c r="EYO7" s="418"/>
      <c r="EYP7" s="418"/>
      <c r="EYQ7" s="418"/>
      <c r="EYR7" s="418"/>
      <c r="EYS7" s="418"/>
      <c r="EYT7" s="418"/>
      <c r="EYU7" s="418"/>
      <c r="EYV7" s="418"/>
      <c r="EYW7" s="418"/>
      <c r="EYX7" s="418"/>
      <c r="EYY7" s="418"/>
      <c r="EYZ7" s="418"/>
      <c r="EZA7" s="418"/>
      <c r="EZB7" s="418"/>
      <c r="EZC7" s="418"/>
      <c r="EZD7" s="418"/>
      <c r="EZE7" s="418"/>
      <c r="EZF7" s="418"/>
      <c r="EZG7" s="418"/>
      <c r="EZH7" s="418"/>
      <c r="EZI7" s="418"/>
      <c r="EZJ7" s="418"/>
      <c r="EZK7" s="418"/>
      <c r="EZL7" s="418"/>
      <c r="EZM7" s="418"/>
      <c r="EZN7" s="418"/>
      <c r="EZO7" s="418"/>
      <c r="EZP7" s="418"/>
      <c r="EZQ7" s="418"/>
      <c r="EZR7" s="418"/>
      <c r="EZS7" s="418"/>
      <c r="EZT7" s="418"/>
      <c r="EZU7" s="418"/>
      <c r="EZV7" s="418"/>
      <c r="EZW7" s="418"/>
      <c r="EZX7" s="418"/>
      <c r="EZY7" s="418"/>
      <c r="EZZ7" s="418"/>
      <c r="FAA7" s="418"/>
      <c r="FAB7" s="418"/>
      <c r="FAC7" s="418"/>
      <c r="FAD7" s="418"/>
      <c r="FAE7" s="418"/>
      <c r="FAF7" s="418"/>
      <c r="FAG7" s="418"/>
      <c r="FAH7" s="418"/>
      <c r="FAI7" s="418"/>
      <c r="FAJ7" s="418"/>
      <c r="FAK7" s="418"/>
      <c r="FAL7" s="418"/>
      <c r="FAM7" s="418"/>
      <c r="FAN7" s="418"/>
      <c r="FAO7" s="418"/>
      <c r="FAP7" s="418"/>
      <c r="FAQ7" s="418"/>
      <c r="FAR7" s="418"/>
      <c r="FAS7" s="418"/>
      <c r="FAT7" s="418"/>
      <c r="FAU7" s="418"/>
      <c r="FAV7" s="418"/>
      <c r="FAW7" s="418"/>
      <c r="FAX7" s="418"/>
      <c r="FAY7" s="418"/>
      <c r="FAZ7" s="418"/>
      <c r="FBA7" s="418"/>
      <c r="FBB7" s="418"/>
      <c r="FBC7" s="418"/>
      <c r="FBD7" s="418"/>
      <c r="FBE7" s="418"/>
      <c r="FBF7" s="418"/>
      <c r="FBG7" s="418"/>
      <c r="FBH7" s="418"/>
      <c r="FBI7" s="418"/>
      <c r="FBJ7" s="418"/>
      <c r="FBK7" s="418"/>
      <c r="FBL7" s="418"/>
      <c r="FBM7" s="418"/>
      <c r="FBN7" s="418"/>
      <c r="FBO7" s="418"/>
      <c r="FBP7" s="418"/>
      <c r="FBQ7" s="418"/>
      <c r="FBR7" s="418"/>
      <c r="FBS7" s="418"/>
      <c r="FBT7" s="418"/>
      <c r="FBU7" s="418"/>
      <c r="FBV7" s="418"/>
      <c r="FBW7" s="418"/>
      <c r="FBX7" s="418"/>
      <c r="FBY7" s="418"/>
      <c r="FBZ7" s="418"/>
      <c r="FCA7" s="418"/>
      <c r="FCB7" s="418"/>
      <c r="FCC7" s="418"/>
      <c r="FCD7" s="418"/>
      <c r="FCE7" s="418"/>
      <c r="FCF7" s="418"/>
      <c r="FCG7" s="418"/>
      <c r="FCH7" s="418"/>
      <c r="FCI7" s="418"/>
      <c r="FCJ7" s="418"/>
      <c r="FCK7" s="418"/>
      <c r="FCL7" s="418"/>
      <c r="FCM7" s="418"/>
      <c r="FCN7" s="418"/>
      <c r="FCO7" s="418"/>
      <c r="FCP7" s="418"/>
      <c r="FCQ7" s="418"/>
      <c r="FCR7" s="418"/>
      <c r="FCS7" s="418"/>
      <c r="FCT7" s="418"/>
      <c r="FCU7" s="418"/>
      <c r="FCV7" s="418"/>
      <c r="FCW7" s="418"/>
      <c r="FCX7" s="418"/>
      <c r="FCY7" s="418"/>
      <c r="FCZ7" s="418"/>
      <c r="FDA7" s="418"/>
      <c r="FDB7" s="418"/>
      <c r="FDC7" s="418"/>
      <c r="FDD7" s="418"/>
      <c r="FDE7" s="418"/>
      <c r="FDF7" s="418"/>
      <c r="FDG7" s="418"/>
      <c r="FDH7" s="418"/>
      <c r="FDI7" s="418"/>
      <c r="FDJ7" s="418"/>
      <c r="FDK7" s="418"/>
      <c r="FDL7" s="418"/>
      <c r="FDM7" s="418"/>
      <c r="FDN7" s="418"/>
      <c r="FDO7" s="418"/>
      <c r="FDP7" s="418"/>
      <c r="FDQ7" s="418"/>
      <c r="FDR7" s="418"/>
      <c r="FDS7" s="418"/>
      <c r="FDT7" s="418"/>
      <c r="FDU7" s="418"/>
      <c r="FDV7" s="418"/>
      <c r="FDW7" s="418"/>
      <c r="FDX7" s="418"/>
      <c r="FDY7" s="418"/>
      <c r="FDZ7" s="418"/>
      <c r="FEA7" s="418"/>
      <c r="FEB7" s="418"/>
      <c r="FEC7" s="418"/>
      <c r="FED7" s="418"/>
      <c r="FEE7" s="418"/>
      <c r="FEF7" s="418"/>
      <c r="FEG7" s="418"/>
      <c r="FEH7" s="418"/>
      <c r="FEI7" s="418"/>
      <c r="FEJ7" s="418"/>
      <c r="FEK7" s="418"/>
      <c r="FEL7" s="418"/>
      <c r="FEM7" s="418"/>
      <c r="FEN7" s="418"/>
      <c r="FEO7" s="418"/>
      <c r="FEP7" s="418"/>
      <c r="FEQ7" s="418"/>
      <c r="FER7" s="418"/>
      <c r="FES7" s="418"/>
      <c r="FET7" s="418"/>
      <c r="FEU7" s="418"/>
      <c r="FEV7" s="418"/>
      <c r="FEW7" s="418"/>
      <c r="FEX7" s="418"/>
      <c r="FEY7" s="418"/>
      <c r="FEZ7" s="418"/>
      <c r="FFA7" s="418"/>
      <c r="FFB7" s="418"/>
      <c r="FFC7" s="418"/>
      <c r="FFD7" s="418"/>
      <c r="FFE7" s="418"/>
      <c r="FFF7" s="418"/>
      <c r="FFG7" s="418"/>
      <c r="FFH7" s="418"/>
      <c r="FFI7" s="418"/>
      <c r="FFJ7" s="418"/>
      <c r="FFK7" s="418"/>
      <c r="FFL7" s="418"/>
      <c r="FFM7" s="418"/>
      <c r="FFN7" s="418"/>
      <c r="FFO7" s="418"/>
      <c r="FFP7" s="418"/>
      <c r="FFQ7" s="418"/>
      <c r="FFR7" s="418"/>
      <c r="FFS7" s="418"/>
      <c r="FFT7" s="418"/>
      <c r="FFU7" s="418"/>
      <c r="FFV7" s="418"/>
      <c r="FFW7" s="418"/>
      <c r="FFX7" s="418"/>
      <c r="FFY7" s="418"/>
      <c r="FFZ7" s="418"/>
      <c r="FGA7" s="418"/>
      <c r="FGB7" s="418"/>
      <c r="FGC7" s="418"/>
      <c r="FGD7" s="418"/>
      <c r="FGE7" s="418"/>
      <c r="FGF7" s="418"/>
      <c r="FGG7" s="418"/>
      <c r="FGH7" s="418"/>
      <c r="FGI7" s="418"/>
      <c r="FGJ7" s="418"/>
      <c r="FGK7" s="418"/>
      <c r="FGL7" s="418"/>
      <c r="FGM7" s="418"/>
      <c r="FGN7" s="418"/>
      <c r="FGO7" s="418"/>
      <c r="FGP7" s="418"/>
      <c r="FGQ7" s="418"/>
      <c r="FGR7" s="418"/>
      <c r="FGS7" s="418"/>
      <c r="FGT7" s="418"/>
      <c r="FGU7" s="418"/>
      <c r="FGV7" s="418"/>
      <c r="FGW7" s="418"/>
      <c r="FGX7" s="418"/>
      <c r="FGY7" s="418"/>
      <c r="FGZ7" s="418"/>
      <c r="FHA7" s="418"/>
      <c r="FHB7" s="418"/>
      <c r="FHC7" s="418"/>
      <c r="FHD7" s="418"/>
      <c r="FHE7" s="418"/>
      <c r="FHF7" s="418"/>
      <c r="FHG7" s="418"/>
      <c r="FHH7" s="418"/>
      <c r="FHI7" s="418"/>
      <c r="FHJ7" s="418"/>
      <c r="FHK7" s="418"/>
      <c r="FHL7" s="418"/>
      <c r="FHM7" s="418"/>
      <c r="FHN7" s="418"/>
      <c r="FHO7" s="418"/>
      <c r="FHP7" s="418"/>
      <c r="FHQ7" s="418"/>
      <c r="FHR7" s="418"/>
      <c r="FHS7" s="418"/>
      <c r="FHT7" s="418"/>
      <c r="FHU7" s="418"/>
      <c r="FHV7" s="418"/>
      <c r="FHW7" s="418"/>
      <c r="FHX7" s="418"/>
      <c r="FHY7" s="418"/>
      <c r="FHZ7" s="418"/>
      <c r="FIA7" s="418"/>
      <c r="FIB7" s="418"/>
      <c r="FIC7" s="418"/>
      <c r="FID7" s="418"/>
      <c r="FIE7" s="418"/>
      <c r="FIF7" s="418"/>
      <c r="FIG7" s="418"/>
      <c r="FIH7" s="418"/>
      <c r="FII7" s="418"/>
      <c r="FIJ7" s="418"/>
      <c r="FIK7" s="418"/>
      <c r="FIL7" s="418"/>
      <c r="FIM7" s="418"/>
      <c r="FIN7" s="418"/>
      <c r="FIO7" s="418"/>
      <c r="FIP7" s="418"/>
      <c r="FIQ7" s="418"/>
      <c r="FIR7" s="418"/>
      <c r="FIS7" s="418"/>
      <c r="FIT7" s="418"/>
      <c r="FIU7" s="418"/>
      <c r="FIV7" s="418"/>
      <c r="FIW7" s="418"/>
      <c r="FIX7" s="418"/>
      <c r="FIY7" s="418"/>
      <c r="FIZ7" s="418"/>
      <c r="FJA7" s="418"/>
      <c r="FJB7" s="418"/>
      <c r="FJC7" s="418"/>
      <c r="FJD7" s="418"/>
      <c r="FJE7" s="418"/>
      <c r="FJF7" s="418"/>
      <c r="FJG7" s="418"/>
      <c r="FJH7" s="418"/>
      <c r="FJI7" s="418"/>
      <c r="FJJ7" s="418"/>
      <c r="FJK7" s="418"/>
      <c r="FJL7" s="418"/>
      <c r="FJM7" s="418"/>
      <c r="FJN7" s="418"/>
      <c r="FJO7" s="418"/>
      <c r="FJP7" s="418"/>
      <c r="FJQ7" s="418"/>
      <c r="FJR7" s="418"/>
      <c r="FJS7" s="418"/>
      <c r="FJT7" s="418"/>
      <c r="FJU7" s="418"/>
      <c r="FJV7" s="418"/>
      <c r="FJW7" s="418"/>
      <c r="FJX7" s="418"/>
      <c r="FJY7" s="418"/>
      <c r="FJZ7" s="418"/>
      <c r="FKA7" s="418"/>
      <c r="FKB7" s="418"/>
      <c r="FKC7" s="418"/>
      <c r="FKD7" s="418"/>
      <c r="FKE7" s="418"/>
      <c r="FKF7" s="418"/>
      <c r="FKG7" s="418"/>
      <c r="FKH7" s="418"/>
      <c r="FKI7" s="418"/>
      <c r="FKJ7" s="418"/>
      <c r="FKK7" s="418"/>
      <c r="FKL7" s="418"/>
      <c r="FKM7" s="418"/>
      <c r="FKN7" s="418"/>
      <c r="FKO7" s="418"/>
      <c r="FKP7" s="418"/>
      <c r="FKQ7" s="418"/>
      <c r="FKR7" s="418"/>
      <c r="FKS7" s="418"/>
      <c r="FKT7" s="418"/>
      <c r="FKU7" s="418"/>
      <c r="FKV7" s="418"/>
      <c r="FKW7" s="418"/>
      <c r="FKX7" s="418"/>
      <c r="FKY7" s="418"/>
      <c r="FKZ7" s="418"/>
      <c r="FLA7" s="418"/>
      <c r="FLB7" s="418"/>
      <c r="FLC7" s="418"/>
      <c r="FLD7" s="418"/>
      <c r="FLE7" s="418"/>
      <c r="FLF7" s="418"/>
      <c r="FLG7" s="418"/>
      <c r="FLH7" s="418"/>
      <c r="FLI7" s="418"/>
      <c r="FLJ7" s="418"/>
      <c r="FLK7" s="418"/>
      <c r="FLL7" s="418"/>
      <c r="FLM7" s="418"/>
      <c r="FLN7" s="418"/>
      <c r="FLO7" s="418"/>
      <c r="FLP7" s="418"/>
      <c r="FLQ7" s="418"/>
      <c r="FLR7" s="418"/>
      <c r="FLS7" s="418"/>
      <c r="FLT7" s="418"/>
      <c r="FLU7" s="418"/>
      <c r="FLV7" s="418"/>
      <c r="FLW7" s="418"/>
      <c r="FLX7" s="418"/>
      <c r="FLY7" s="418"/>
      <c r="FLZ7" s="418"/>
      <c r="FMA7" s="418"/>
      <c r="FMB7" s="418"/>
      <c r="FMC7" s="418"/>
      <c r="FMD7" s="418"/>
      <c r="FME7" s="418"/>
      <c r="FMF7" s="418"/>
      <c r="FMG7" s="418"/>
      <c r="FMH7" s="418"/>
      <c r="FMI7" s="418"/>
      <c r="FMJ7" s="418"/>
      <c r="FMK7" s="418"/>
      <c r="FML7" s="418"/>
      <c r="FMM7" s="418"/>
      <c r="FMN7" s="418"/>
      <c r="FMO7" s="418"/>
      <c r="FMP7" s="418"/>
      <c r="FMQ7" s="418"/>
      <c r="FMR7" s="418"/>
      <c r="FMS7" s="418"/>
      <c r="FMT7" s="418"/>
      <c r="FMU7" s="418"/>
      <c r="FMV7" s="418"/>
      <c r="FMW7" s="418"/>
      <c r="FMX7" s="418"/>
      <c r="FMY7" s="418"/>
      <c r="FMZ7" s="418"/>
      <c r="FNA7" s="418"/>
      <c r="FNB7" s="418"/>
      <c r="FNC7" s="418"/>
      <c r="FND7" s="418"/>
      <c r="FNE7" s="418"/>
      <c r="FNF7" s="418"/>
      <c r="FNG7" s="418"/>
      <c r="FNH7" s="418"/>
      <c r="FNI7" s="418"/>
      <c r="FNJ7" s="418"/>
      <c r="FNK7" s="418"/>
      <c r="FNL7" s="418"/>
      <c r="FNM7" s="418"/>
      <c r="FNN7" s="418"/>
      <c r="FNO7" s="418"/>
      <c r="FNP7" s="418"/>
      <c r="FNQ7" s="418"/>
      <c r="FNR7" s="418"/>
      <c r="FNS7" s="418"/>
      <c r="FNT7" s="418"/>
      <c r="FNU7" s="418"/>
      <c r="FNV7" s="418"/>
      <c r="FNW7" s="418"/>
      <c r="FNX7" s="418"/>
      <c r="FNY7" s="418"/>
      <c r="FNZ7" s="418"/>
      <c r="FOA7" s="418"/>
      <c r="FOB7" s="418"/>
      <c r="FOC7" s="418"/>
      <c r="FOD7" s="418"/>
      <c r="FOE7" s="418"/>
      <c r="FOF7" s="418"/>
      <c r="FOG7" s="418"/>
      <c r="FOH7" s="418"/>
      <c r="FOI7" s="418"/>
      <c r="FOJ7" s="418"/>
      <c r="FOK7" s="418"/>
      <c r="FOL7" s="418"/>
      <c r="FOM7" s="418"/>
      <c r="FON7" s="418"/>
      <c r="FOO7" s="418"/>
      <c r="FOP7" s="418"/>
      <c r="FOQ7" s="418"/>
      <c r="FOR7" s="418"/>
      <c r="FOS7" s="418"/>
      <c r="FOT7" s="418"/>
      <c r="FOU7" s="418"/>
      <c r="FOV7" s="418"/>
      <c r="FOW7" s="418"/>
      <c r="FOX7" s="418"/>
      <c r="FOY7" s="418"/>
      <c r="FOZ7" s="418"/>
      <c r="FPA7" s="418"/>
      <c r="FPB7" s="418"/>
      <c r="FPC7" s="418"/>
      <c r="FPD7" s="418"/>
      <c r="FPE7" s="418"/>
      <c r="FPF7" s="418"/>
      <c r="FPG7" s="418"/>
      <c r="FPH7" s="418"/>
      <c r="FPI7" s="418"/>
      <c r="FPJ7" s="418"/>
      <c r="FPK7" s="418"/>
      <c r="FPL7" s="418"/>
      <c r="FPM7" s="418"/>
      <c r="FPN7" s="418"/>
      <c r="FPO7" s="418"/>
      <c r="FPP7" s="418"/>
      <c r="FPQ7" s="418"/>
      <c r="FPR7" s="418"/>
      <c r="FPS7" s="418"/>
      <c r="FPT7" s="418"/>
      <c r="FPU7" s="418"/>
      <c r="FPV7" s="418"/>
      <c r="FPW7" s="418"/>
      <c r="FPX7" s="418"/>
      <c r="FPY7" s="418"/>
      <c r="FPZ7" s="418"/>
      <c r="FQA7" s="418"/>
      <c r="FQB7" s="418"/>
      <c r="FQC7" s="418"/>
      <c r="FQD7" s="418"/>
      <c r="FQE7" s="418"/>
      <c r="FQF7" s="418"/>
      <c r="FQG7" s="418"/>
      <c r="FQH7" s="418"/>
      <c r="FQI7" s="418"/>
      <c r="FQJ7" s="418"/>
      <c r="FQK7" s="418"/>
      <c r="FQL7" s="418"/>
      <c r="FQM7" s="418"/>
      <c r="FQN7" s="418"/>
      <c r="FQO7" s="418"/>
      <c r="FQP7" s="418"/>
      <c r="FQQ7" s="418"/>
      <c r="FQR7" s="418"/>
      <c r="FQS7" s="418"/>
      <c r="FQT7" s="418"/>
      <c r="FQU7" s="418"/>
      <c r="FQV7" s="418"/>
      <c r="FQW7" s="418"/>
      <c r="FQX7" s="418"/>
      <c r="FQY7" s="418"/>
      <c r="FQZ7" s="418"/>
      <c r="FRA7" s="418"/>
      <c r="FRB7" s="418"/>
      <c r="FRC7" s="418"/>
      <c r="FRD7" s="418"/>
      <c r="FRE7" s="418"/>
      <c r="FRF7" s="418"/>
      <c r="FRG7" s="418"/>
      <c r="FRH7" s="418"/>
      <c r="FRI7" s="418"/>
      <c r="FRJ7" s="418"/>
      <c r="FRK7" s="418"/>
      <c r="FRL7" s="418"/>
      <c r="FRM7" s="418"/>
      <c r="FRN7" s="418"/>
      <c r="FRO7" s="418"/>
      <c r="FRP7" s="418"/>
      <c r="FRQ7" s="418"/>
      <c r="FRR7" s="418"/>
      <c r="FRS7" s="418"/>
      <c r="FRT7" s="418"/>
      <c r="FRU7" s="418"/>
      <c r="FRV7" s="418"/>
      <c r="FRW7" s="418"/>
      <c r="FRX7" s="418"/>
      <c r="FRY7" s="418"/>
      <c r="FRZ7" s="418"/>
      <c r="FSA7" s="418"/>
      <c r="FSB7" s="418"/>
      <c r="FSC7" s="418"/>
      <c r="FSD7" s="418"/>
      <c r="FSE7" s="418"/>
      <c r="FSF7" s="418"/>
      <c r="FSG7" s="418"/>
      <c r="FSH7" s="418"/>
      <c r="FSI7" s="418"/>
      <c r="FSJ7" s="418"/>
      <c r="FSK7" s="418"/>
      <c r="FSL7" s="418"/>
      <c r="FSM7" s="418"/>
      <c r="FSN7" s="418"/>
      <c r="FSO7" s="418"/>
      <c r="FSP7" s="418"/>
      <c r="FSQ7" s="418"/>
      <c r="FSR7" s="418"/>
      <c r="FSS7" s="418"/>
      <c r="FST7" s="418"/>
      <c r="FSU7" s="418"/>
      <c r="FSV7" s="418"/>
      <c r="FSW7" s="418"/>
      <c r="FSX7" s="418"/>
      <c r="FSY7" s="418"/>
      <c r="FSZ7" s="418"/>
      <c r="FTA7" s="418"/>
      <c r="FTB7" s="418"/>
      <c r="FTC7" s="418"/>
      <c r="FTD7" s="418"/>
      <c r="FTE7" s="418"/>
      <c r="FTF7" s="418"/>
      <c r="FTG7" s="418"/>
      <c r="FTH7" s="418"/>
      <c r="FTI7" s="418"/>
      <c r="FTJ7" s="418"/>
      <c r="FTK7" s="418"/>
      <c r="FTL7" s="418"/>
      <c r="FTM7" s="418"/>
      <c r="FTN7" s="418"/>
      <c r="FTO7" s="418"/>
      <c r="FTP7" s="418"/>
      <c r="FTQ7" s="418"/>
      <c r="FTR7" s="418"/>
      <c r="FTS7" s="418"/>
      <c r="FTT7" s="418"/>
      <c r="FTU7" s="418"/>
      <c r="FTV7" s="418"/>
      <c r="FTW7" s="418"/>
      <c r="FTX7" s="418"/>
      <c r="FTY7" s="418"/>
      <c r="FTZ7" s="418"/>
      <c r="FUA7" s="418"/>
      <c r="FUB7" s="418"/>
      <c r="FUC7" s="418"/>
      <c r="FUD7" s="418"/>
      <c r="FUE7" s="418"/>
      <c r="FUF7" s="418"/>
      <c r="FUG7" s="418"/>
      <c r="FUH7" s="418"/>
      <c r="FUI7" s="418"/>
      <c r="FUJ7" s="418"/>
      <c r="FUK7" s="418"/>
      <c r="FUL7" s="418"/>
      <c r="FUM7" s="418"/>
      <c r="FUN7" s="418"/>
      <c r="FUO7" s="418"/>
      <c r="FUP7" s="418"/>
      <c r="FUQ7" s="418"/>
      <c r="FUR7" s="418"/>
      <c r="FUS7" s="418"/>
      <c r="FUT7" s="418"/>
      <c r="FUU7" s="418"/>
      <c r="FUV7" s="418"/>
      <c r="FUW7" s="418"/>
      <c r="FUX7" s="418"/>
      <c r="FUY7" s="418"/>
      <c r="FUZ7" s="418"/>
      <c r="FVA7" s="418"/>
      <c r="FVB7" s="418"/>
      <c r="FVC7" s="418"/>
      <c r="FVD7" s="418"/>
      <c r="FVE7" s="418"/>
      <c r="FVF7" s="418"/>
      <c r="FVG7" s="418"/>
      <c r="FVH7" s="418"/>
      <c r="FVI7" s="418"/>
      <c r="FVJ7" s="418"/>
      <c r="FVK7" s="418"/>
      <c r="FVL7" s="418"/>
      <c r="FVM7" s="418"/>
      <c r="FVN7" s="418"/>
      <c r="FVO7" s="418"/>
      <c r="FVP7" s="418"/>
      <c r="FVQ7" s="418"/>
      <c r="FVR7" s="418"/>
      <c r="FVS7" s="418"/>
      <c r="FVT7" s="418"/>
      <c r="FVU7" s="418"/>
      <c r="FVV7" s="418"/>
      <c r="FVW7" s="418"/>
      <c r="FVX7" s="418"/>
      <c r="FVY7" s="418"/>
      <c r="FVZ7" s="418"/>
      <c r="FWA7" s="418"/>
      <c r="FWB7" s="418"/>
      <c r="FWC7" s="418"/>
      <c r="FWD7" s="418"/>
      <c r="FWE7" s="418"/>
      <c r="FWF7" s="418"/>
      <c r="FWG7" s="418"/>
      <c r="FWH7" s="418"/>
      <c r="FWI7" s="418"/>
      <c r="FWJ7" s="418"/>
      <c r="FWK7" s="418"/>
      <c r="FWL7" s="418"/>
      <c r="FWM7" s="418"/>
      <c r="FWN7" s="418"/>
      <c r="FWO7" s="418"/>
      <c r="FWP7" s="418"/>
      <c r="FWQ7" s="418"/>
      <c r="FWR7" s="418"/>
      <c r="FWS7" s="418"/>
      <c r="FWT7" s="418"/>
      <c r="FWU7" s="418"/>
      <c r="FWV7" s="418"/>
      <c r="FWW7" s="418"/>
      <c r="FWX7" s="418"/>
      <c r="FWY7" s="418"/>
      <c r="FWZ7" s="418"/>
      <c r="FXA7" s="418"/>
      <c r="FXB7" s="418"/>
      <c r="FXC7" s="418"/>
      <c r="FXD7" s="418"/>
      <c r="FXE7" s="418"/>
      <c r="FXF7" s="418"/>
      <c r="FXG7" s="418"/>
      <c r="FXH7" s="418"/>
      <c r="FXI7" s="418"/>
      <c r="FXJ7" s="418"/>
      <c r="FXK7" s="418"/>
      <c r="FXL7" s="418"/>
      <c r="FXM7" s="418"/>
      <c r="FXN7" s="418"/>
      <c r="FXO7" s="418"/>
      <c r="FXP7" s="418"/>
      <c r="FXQ7" s="418"/>
      <c r="FXR7" s="418"/>
      <c r="FXS7" s="418"/>
      <c r="FXT7" s="418"/>
      <c r="FXU7" s="418"/>
      <c r="FXV7" s="418"/>
      <c r="FXW7" s="418"/>
      <c r="FXX7" s="418"/>
      <c r="FXY7" s="418"/>
      <c r="FXZ7" s="418"/>
      <c r="FYA7" s="418"/>
      <c r="FYB7" s="418"/>
      <c r="FYC7" s="418"/>
      <c r="FYD7" s="418"/>
      <c r="FYE7" s="418"/>
      <c r="FYF7" s="418"/>
      <c r="FYG7" s="418"/>
      <c r="FYH7" s="418"/>
      <c r="FYI7" s="418"/>
      <c r="FYJ7" s="418"/>
      <c r="FYK7" s="418"/>
      <c r="FYL7" s="418"/>
      <c r="FYM7" s="418"/>
      <c r="FYN7" s="418"/>
      <c r="FYO7" s="418"/>
      <c r="FYP7" s="418"/>
      <c r="FYQ7" s="418"/>
      <c r="FYR7" s="418"/>
      <c r="FYS7" s="418"/>
      <c r="FYT7" s="418"/>
      <c r="FYU7" s="418"/>
      <c r="FYV7" s="418"/>
      <c r="FYW7" s="418"/>
      <c r="FYX7" s="418"/>
      <c r="FYY7" s="418"/>
      <c r="FYZ7" s="418"/>
      <c r="FZA7" s="418"/>
      <c r="FZB7" s="418"/>
      <c r="FZC7" s="418"/>
      <c r="FZD7" s="418"/>
      <c r="FZE7" s="418"/>
      <c r="FZF7" s="418"/>
      <c r="FZG7" s="418"/>
      <c r="FZH7" s="418"/>
      <c r="FZI7" s="418"/>
      <c r="FZJ7" s="418"/>
      <c r="FZK7" s="418"/>
      <c r="FZL7" s="418"/>
      <c r="FZM7" s="418"/>
      <c r="FZN7" s="418"/>
      <c r="FZO7" s="418"/>
      <c r="FZP7" s="418"/>
      <c r="FZQ7" s="418"/>
      <c r="FZR7" s="418"/>
      <c r="FZS7" s="418"/>
      <c r="FZT7" s="418"/>
      <c r="FZU7" s="418"/>
      <c r="FZV7" s="418"/>
      <c r="FZW7" s="418"/>
      <c r="FZX7" s="418"/>
      <c r="FZY7" s="418"/>
      <c r="FZZ7" s="418"/>
      <c r="GAA7" s="418"/>
      <c r="GAB7" s="418"/>
      <c r="GAC7" s="418"/>
      <c r="GAD7" s="418"/>
      <c r="GAE7" s="418"/>
      <c r="GAF7" s="418"/>
      <c r="GAG7" s="418"/>
      <c r="GAH7" s="418"/>
      <c r="GAI7" s="418"/>
      <c r="GAJ7" s="418"/>
      <c r="GAK7" s="418"/>
      <c r="GAL7" s="418"/>
      <c r="GAM7" s="418"/>
      <c r="GAN7" s="418"/>
      <c r="GAO7" s="418"/>
      <c r="GAP7" s="418"/>
      <c r="GAQ7" s="418"/>
      <c r="GAR7" s="418"/>
      <c r="GAS7" s="418"/>
      <c r="GAT7" s="418"/>
      <c r="GAU7" s="418"/>
      <c r="GAV7" s="418"/>
      <c r="GAW7" s="418"/>
      <c r="GAX7" s="418"/>
      <c r="GAY7" s="418"/>
      <c r="GAZ7" s="418"/>
      <c r="GBA7" s="418"/>
      <c r="GBB7" s="418"/>
      <c r="GBC7" s="418"/>
      <c r="GBD7" s="418"/>
      <c r="GBE7" s="418"/>
      <c r="GBF7" s="418"/>
      <c r="GBG7" s="418"/>
      <c r="GBH7" s="418"/>
      <c r="GBI7" s="418"/>
      <c r="GBJ7" s="418"/>
      <c r="GBK7" s="418"/>
      <c r="GBL7" s="418"/>
      <c r="GBM7" s="418"/>
      <c r="GBN7" s="418"/>
      <c r="GBO7" s="418"/>
      <c r="GBP7" s="418"/>
      <c r="GBQ7" s="418"/>
      <c r="GBR7" s="418"/>
      <c r="GBS7" s="418"/>
      <c r="GBT7" s="418"/>
      <c r="GBU7" s="418"/>
      <c r="GBV7" s="418"/>
      <c r="GBW7" s="418"/>
      <c r="GBX7" s="418"/>
      <c r="GBY7" s="418"/>
      <c r="GBZ7" s="418"/>
      <c r="GCA7" s="418"/>
      <c r="GCB7" s="418"/>
      <c r="GCC7" s="418"/>
      <c r="GCD7" s="418"/>
      <c r="GCE7" s="418"/>
      <c r="GCF7" s="418"/>
      <c r="GCG7" s="418"/>
      <c r="GCH7" s="418"/>
      <c r="GCI7" s="418"/>
      <c r="GCJ7" s="418"/>
      <c r="GCK7" s="418"/>
      <c r="GCL7" s="418"/>
      <c r="GCM7" s="418"/>
      <c r="GCN7" s="418"/>
      <c r="GCO7" s="418"/>
      <c r="GCP7" s="418"/>
      <c r="GCQ7" s="418"/>
      <c r="GCR7" s="418"/>
      <c r="GCS7" s="418"/>
      <c r="GCT7" s="418"/>
      <c r="GCU7" s="418"/>
      <c r="GCV7" s="418"/>
      <c r="GCW7" s="418"/>
      <c r="GCX7" s="418"/>
      <c r="GCY7" s="418"/>
      <c r="GCZ7" s="418"/>
      <c r="GDA7" s="418"/>
      <c r="GDB7" s="418"/>
      <c r="GDC7" s="418"/>
      <c r="GDD7" s="418"/>
      <c r="GDE7" s="418"/>
      <c r="GDF7" s="418"/>
      <c r="GDG7" s="418"/>
      <c r="GDH7" s="418"/>
      <c r="GDI7" s="418"/>
      <c r="GDJ7" s="418"/>
      <c r="GDK7" s="418"/>
      <c r="GDL7" s="418"/>
      <c r="GDM7" s="418"/>
      <c r="GDN7" s="418"/>
      <c r="GDO7" s="418"/>
      <c r="GDP7" s="418"/>
      <c r="GDQ7" s="418"/>
      <c r="GDR7" s="418"/>
      <c r="GDS7" s="418"/>
      <c r="GDT7" s="418"/>
      <c r="GDU7" s="418"/>
      <c r="GDV7" s="418"/>
      <c r="GDW7" s="418"/>
      <c r="GDX7" s="418"/>
      <c r="GDY7" s="418"/>
      <c r="GDZ7" s="418"/>
      <c r="GEA7" s="418"/>
      <c r="GEB7" s="418"/>
      <c r="GEC7" s="418"/>
      <c r="GED7" s="418"/>
      <c r="GEE7" s="418"/>
      <c r="GEF7" s="418"/>
      <c r="GEG7" s="418"/>
      <c r="GEH7" s="418"/>
      <c r="GEI7" s="418"/>
      <c r="GEJ7" s="418"/>
      <c r="GEK7" s="418"/>
      <c r="GEL7" s="418"/>
      <c r="GEM7" s="418"/>
      <c r="GEN7" s="418"/>
      <c r="GEO7" s="418"/>
      <c r="GEP7" s="418"/>
      <c r="GEQ7" s="418"/>
      <c r="GER7" s="418"/>
      <c r="GES7" s="418"/>
      <c r="GET7" s="418"/>
      <c r="GEU7" s="418"/>
      <c r="GEV7" s="418"/>
      <c r="GEW7" s="418"/>
      <c r="GEX7" s="418"/>
      <c r="GEY7" s="418"/>
      <c r="GEZ7" s="418"/>
      <c r="GFA7" s="418"/>
      <c r="GFB7" s="418"/>
      <c r="GFC7" s="418"/>
      <c r="GFD7" s="418"/>
      <c r="GFE7" s="418"/>
      <c r="GFF7" s="418"/>
      <c r="GFG7" s="418"/>
      <c r="GFH7" s="418"/>
      <c r="GFI7" s="418"/>
      <c r="GFJ7" s="418"/>
      <c r="GFK7" s="418"/>
      <c r="GFL7" s="418"/>
      <c r="GFM7" s="418"/>
      <c r="GFN7" s="418"/>
      <c r="GFO7" s="418"/>
      <c r="GFP7" s="418"/>
      <c r="GFQ7" s="418"/>
      <c r="GFR7" s="418"/>
      <c r="GFS7" s="418"/>
      <c r="GFT7" s="418"/>
      <c r="GFU7" s="418"/>
      <c r="GFV7" s="418"/>
      <c r="GFW7" s="418"/>
      <c r="GFX7" s="418"/>
      <c r="GFY7" s="418"/>
      <c r="GFZ7" s="418"/>
      <c r="GGA7" s="418"/>
      <c r="GGB7" s="418"/>
      <c r="GGC7" s="418"/>
      <c r="GGD7" s="418"/>
      <c r="GGE7" s="418"/>
      <c r="GGF7" s="418"/>
      <c r="GGG7" s="418"/>
      <c r="GGH7" s="418"/>
      <c r="GGI7" s="418"/>
      <c r="GGJ7" s="418"/>
      <c r="GGK7" s="418"/>
      <c r="GGL7" s="418"/>
      <c r="GGM7" s="418"/>
      <c r="GGN7" s="418"/>
      <c r="GGO7" s="418"/>
      <c r="GGP7" s="418"/>
      <c r="GGQ7" s="418"/>
      <c r="GGR7" s="418"/>
      <c r="GGS7" s="418"/>
      <c r="GGT7" s="418"/>
      <c r="GGU7" s="418"/>
      <c r="GGV7" s="418"/>
      <c r="GGW7" s="418"/>
      <c r="GGX7" s="418"/>
      <c r="GGY7" s="418"/>
      <c r="GGZ7" s="418"/>
      <c r="GHA7" s="418"/>
      <c r="GHB7" s="418"/>
      <c r="GHC7" s="418"/>
      <c r="GHD7" s="418"/>
      <c r="GHE7" s="418"/>
      <c r="GHF7" s="418"/>
      <c r="GHG7" s="418"/>
      <c r="GHH7" s="418"/>
      <c r="GHI7" s="418"/>
      <c r="GHJ7" s="418"/>
      <c r="GHK7" s="418"/>
      <c r="GHL7" s="418"/>
      <c r="GHM7" s="418"/>
      <c r="GHN7" s="418"/>
      <c r="GHO7" s="418"/>
      <c r="GHP7" s="418"/>
      <c r="GHQ7" s="418"/>
      <c r="GHR7" s="418"/>
      <c r="GHS7" s="418"/>
      <c r="GHT7" s="418"/>
      <c r="GHU7" s="418"/>
      <c r="GHV7" s="418"/>
      <c r="GHW7" s="418"/>
      <c r="GHX7" s="418"/>
      <c r="GHY7" s="418"/>
      <c r="GHZ7" s="418"/>
      <c r="GIA7" s="418"/>
      <c r="GIB7" s="418"/>
      <c r="GIC7" s="418"/>
      <c r="GID7" s="418"/>
      <c r="GIE7" s="418"/>
      <c r="GIF7" s="418"/>
      <c r="GIG7" s="418"/>
      <c r="GIH7" s="418"/>
      <c r="GII7" s="418"/>
      <c r="GIJ7" s="418"/>
      <c r="GIK7" s="418"/>
      <c r="GIL7" s="418"/>
      <c r="GIM7" s="418"/>
      <c r="GIN7" s="418"/>
      <c r="GIO7" s="418"/>
      <c r="GIP7" s="418"/>
      <c r="GIQ7" s="418"/>
      <c r="GIR7" s="418"/>
      <c r="GIS7" s="418"/>
      <c r="GIT7" s="418"/>
      <c r="GIU7" s="418"/>
      <c r="GIV7" s="418"/>
      <c r="GIW7" s="418"/>
      <c r="GIX7" s="418"/>
      <c r="GIY7" s="418"/>
      <c r="GIZ7" s="418"/>
      <c r="GJA7" s="418"/>
      <c r="GJB7" s="418"/>
      <c r="GJC7" s="418"/>
      <c r="GJD7" s="418"/>
      <c r="GJE7" s="418"/>
      <c r="GJF7" s="418"/>
      <c r="GJG7" s="418"/>
      <c r="GJH7" s="418"/>
      <c r="GJI7" s="418"/>
      <c r="GJJ7" s="418"/>
      <c r="GJK7" s="418"/>
      <c r="GJL7" s="418"/>
      <c r="GJM7" s="418"/>
      <c r="GJN7" s="418"/>
      <c r="GJO7" s="418"/>
      <c r="GJP7" s="418"/>
      <c r="GJQ7" s="418"/>
      <c r="GJR7" s="418"/>
      <c r="GJS7" s="418"/>
      <c r="GJT7" s="418"/>
      <c r="GJU7" s="418"/>
      <c r="GJV7" s="418"/>
      <c r="GJW7" s="418"/>
      <c r="GJX7" s="418"/>
      <c r="GJY7" s="418"/>
      <c r="GJZ7" s="418"/>
      <c r="GKA7" s="418"/>
      <c r="GKB7" s="418"/>
      <c r="GKC7" s="418"/>
      <c r="GKD7" s="418"/>
      <c r="GKE7" s="418"/>
      <c r="GKF7" s="418"/>
      <c r="GKG7" s="418"/>
      <c r="GKH7" s="418"/>
      <c r="GKI7" s="418"/>
      <c r="GKJ7" s="418"/>
      <c r="GKK7" s="418"/>
      <c r="GKL7" s="418"/>
      <c r="GKM7" s="418"/>
      <c r="GKN7" s="418"/>
      <c r="GKO7" s="418"/>
      <c r="GKP7" s="418"/>
      <c r="GKQ7" s="418"/>
      <c r="GKR7" s="418"/>
      <c r="GKS7" s="418"/>
      <c r="GKT7" s="418"/>
      <c r="GKU7" s="418"/>
      <c r="GKV7" s="418"/>
      <c r="GKW7" s="418"/>
      <c r="GKX7" s="418"/>
      <c r="GKY7" s="418"/>
      <c r="GKZ7" s="418"/>
      <c r="GLA7" s="418"/>
      <c r="GLB7" s="418"/>
      <c r="GLC7" s="418"/>
      <c r="GLD7" s="418"/>
      <c r="GLE7" s="418"/>
      <c r="GLF7" s="418"/>
      <c r="GLG7" s="418"/>
      <c r="GLH7" s="418"/>
      <c r="GLI7" s="418"/>
      <c r="GLJ7" s="418"/>
      <c r="GLK7" s="418"/>
      <c r="GLL7" s="418"/>
      <c r="GLM7" s="418"/>
      <c r="GLN7" s="418"/>
      <c r="GLO7" s="418"/>
      <c r="GLP7" s="418"/>
      <c r="GLQ7" s="418"/>
      <c r="GLR7" s="418"/>
      <c r="GLS7" s="418"/>
      <c r="GLT7" s="418"/>
      <c r="GLU7" s="418"/>
      <c r="GLV7" s="418"/>
      <c r="GLW7" s="418"/>
      <c r="GLX7" s="418"/>
      <c r="GLY7" s="418"/>
      <c r="GLZ7" s="418"/>
      <c r="GMA7" s="418"/>
      <c r="GMB7" s="418"/>
      <c r="GMC7" s="418"/>
      <c r="GMD7" s="418"/>
      <c r="GME7" s="418"/>
      <c r="GMF7" s="418"/>
      <c r="GMG7" s="418"/>
      <c r="GMH7" s="418"/>
      <c r="GMI7" s="418"/>
      <c r="GMJ7" s="418"/>
      <c r="GMK7" s="418"/>
      <c r="GML7" s="418"/>
      <c r="GMM7" s="418"/>
      <c r="GMN7" s="418"/>
      <c r="GMO7" s="418"/>
      <c r="GMP7" s="418"/>
      <c r="GMQ7" s="418"/>
      <c r="GMR7" s="418"/>
      <c r="GMS7" s="418"/>
      <c r="GMT7" s="418"/>
      <c r="GMU7" s="418"/>
      <c r="GMV7" s="418"/>
      <c r="GMW7" s="418"/>
      <c r="GMX7" s="418"/>
      <c r="GMY7" s="418"/>
      <c r="GMZ7" s="418"/>
      <c r="GNA7" s="418"/>
      <c r="GNB7" s="418"/>
      <c r="GNC7" s="418"/>
      <c r="GND7" s="418"/>
      <c r="GNE7" s="418"/>
      <c r="GNF7" s="418"/>
      <c r="GNG7" s="418"/>
      <c r="GNH7" s="418"/>
      <c r="GNI7" s="418"/>
      <c r="GNJ7" s="418"/>
      <c r="GNK7" s="418"/>
      <c r="GNL7" s="418"/>
      <c r="GNM7" s="418"/>
      <c r="GNN7" s="418"/>
      <c r="GNO7" s="418"/>
      <c r="GNP7" s="418"/>
      <c r="GNQ7" s="418"/>
      <c r="GNR7" s="418"/>
      <c r="GNS7" s="418"/>
      <c r="GNT7" s="418"/>
      <c r="GNU7" s="418"/>
      <c r="GNV7" s="418"/>
      <c r="GNW7" s="418"/>
      <c r="GNX7" s="418"/>
      <c r="GNY7" s="418"/>
      <c r="GNZ7" s="418"/>
      <c r="GOA7" s="418"/>
      <c r="GOB7" s="418"/>
      <c r="GOC7" s="418"/>
      <c r="GOD7" s="418"/>
      <c r="GOE7" s="418"/>
      <c r="GOF7" s="418"/>
      <c r="GOG7" s="418"/>
      <c r="GOH7" s="418"/>
      <c r="GOI7" s="418"/>
      <c r="GOJ7" s="418"/>
      <c r="GOK7" s="418"/>
      <c r="GOL7" s="418"/>
      <c r="GOM7" s="418"/>
      <c r="GON7" s="418"/>
      <c r="GOO7" s="418"/>
      <c r="GOP7" s="418"/>
      <c r="GOQ7" s="418"/>
      <c r="GOR7" s="418"/>
      <c r="GOS7" s="418"/>
      <c r="GOT7" s="418"/>
      <c r="GOU7" s="418"/>
      <c r="GOV7" s="418"/>
      <c r="GOW7" s="418"/>
      <c r="GOX7" s="418"/>
      <c r="GOY7" s="418"/>
      <c r="GOZ7" s="418"/>
      <c r="GPA7" s="418"/>
      <c r="GPB7" s="418"/>
      <c r="GPC7" s="418"/>
      <c r="GPD7" s="418"/>
      <c r="GPE7" s="418"/>
      <c r="GPF7" s="418"/>
      <c r="GPG7" s="418"/>
      <c r="GPH7" s="418"/>
      <c r="GPI7" s="418"/>
      <c r="GPJ7" s="418"/>
      <c r="GPK7" s="418"/>
      <c r="GPL7" s="418"/>
      <c r="GPM7" s="418"/>
      <c r="GPN7" s="418"/>
      <c r="GPO7" s="418"/>
      <c r="GPP7" s="418"/>
      <c r="GPQ7" s="418"/>
      <c r="GPR7" s="418"/>
      <c r="GPS7" s="418"/>
      <c r="GPT7" s="418"/>
      <c r="GPU7" s="418"/>
      <c r="GPV7" s="418"/>
      <c r="GPW7" s="418"/>
      <c r="GPX7" s="418"/>
      <c r="GPY7" s="418"/>
      <c r="GPZ7" s="418"/>
      <c r="GQA7" s="418"/>
      <c r="GQB7" s="418"/>
      <c r="GQC7" s="418"/>
      <c r="GQD7" s="418"/>
      <c r="GQE7" s="418"/>
      <c r="GQF7" s="418"/>
      <c r="GQG7" s="418"/>
      <c r="GQH7" s="418"/>
      <c r="GQI7" s="418"/>
      <c r="GQJ7" s="418"/>
      <c r="GQK7" s="418"/>
      <c r="GQL7" s="418"/>
      <c r="GQM7" s="418"/>
      <c r="GQN7" s="418"/>
      <c r="GQO7" s="418"/>
      <c r="GQP7" s="418"/>
      <c r="GQQ7" s="418"/>
      <c r="GQR7" s="418"/>
      <c r="GQS7" s="418"/>
      <c r="GQT7" s="418"/>
      <c r="GQU7" s="418"/>
      <c r="GQV7" s="418"/>
      <c r="GQW7" s="418"/>
      <c r="GQX7" s="418"/>
      <c r="GQY7" s="418"/>
      <c r="GQZ7" s="418"/>
      <c r="GRA7" s="418"/>
      <c r="GRB7" s="418"/>
      <c r="GRC7" s="418"/>
      <c r="GRD7" s="418"/>
      <c r="GRE7" s="418"/>
      <c r="GRF7" s="418"/>
      <c r="GRG7" s="418"/>
      <c r="GRH7" s="418"/>
      <c r="GRI7" s="418"/>
      <c r="GRJ7" s="418"/>
      <c r="GRK7" s="418"/>
      <c r="GRL7" s="418"/>
      <c r="GRM7" s="418"/>
      <c r="GRN7" s="418"/>
      <c r="GRO7" s="418"/>
      <c r="GRP7" s="418"/>
      <c r="GRQ7" s="418"/>
      <c r="GRR7" s="418"/>
      <c r="GRS7" s="418"/>
      <c r="GRT7" s="418"/>
      <c r="GRU7" s="418"/>
      <c r="GRV7" s="418"/>
      <c r="GRW7" s="418"/>
      <c r="GRX7" s="418"/>
      <c r="GRY7" s="418"/>
      <c r="GRZ7" s="418"/>
      <c r="GSA7" s="418"/>
      <c r="GSB7" s="418"/>
      <c r="GSC7" s="418"/>
      <c r="GSD7" s="418"/>
      <c r="GSE7" s="418"/>
      <c r="GSF7" s="418"/>
      <c r="GSG7" s="418"/>
      <c r="GSH7" s="418"/>
      <c r="GSI7" s="418"/>
      <c r="GSJ7" s="418"/>
      <c r="GSK7" s="418"/>
      <c r="GSL7" s="418"/>
      <c r="GSM7" s="418"/>
      <c r="GSN7" s="418"/>
      <c r="GSO7" s="418"/>
      <c r="GSP7" s="418"/>
      <c r="GSQ7" s="418"/>
      <c r="GSR7" s="418"/>
      <c r="GSS7" s="418"/>
      <c r="GST7" s="418"/>
      <c r="GSU7" s="418"/>
      <c r="GSV7" s="418"/>
      <c r="GSW7" s="418"/>
      <c r="GSX7" s="418"/>
      <c r="GSY7" s="418"/>
      <c r="GSZ7" s="418"/>
      <c r="GTA7" s="418"/>
      <c r="GTB7" s="418"/>
      <c r="GTC7" s="418"/>
      <c r="GTD7" s="418"/>
      <c r="GTE7" s="418"/>
      <c r="GTF7" s="418"/>
      <c r="GTG7" s="418"/>
      <c r="GTH7" s="418"/>
      <c r="GTI7" s="418"/>
      <c r="GTJ7" s="418"/>
      <c r="GTK7" s="418"/>
      <c r="GTL7" s="418"/>
      <c r="GTM7" s="418"/>
      <c r="GTN7" s="418"/>
      <c r="GTO7" s="418"/>
      <c r="GTP7" s="418"/>
      <c r="GTQ7" s="418"/>
      <c r="GTR7" s="418"/>
      <c r="GTS7" s="418"/>
      <c r="GTT7" s="418"/>
      <c r="GTU7" s="418"/>
      <c r="GTV7" s="418"/>
      <c r="GTW7" s="418"/>
      <c r="GTX7" s="418"/>
      <c r="GTY7" s="418"/>
      <c r="GTZ7" s="418"/>
      <c r="GUA7" s="418"/>
      <c r="GUB7" s="418"/>
      <c r="GUC7" s="418"/>
      <c r="GUD7" s="418"/>
      <c r="GUE7" s="418"/>
      <c r="GUF7" s="418"/>
      <c r="GUG7" s="418"/>
      <c r="GUH7" s="418"/>
      <c r="GUI7" s="418"/>
      <c r="GUJ7" s="418"/>
      <c r="GUK7" s="418"/>
      <c r="GUL7" s="418"/>
      <c r="GUM7" s="418"/>
      <c r="GUN7" s="418"/>
      <c r="GUO7" s="418"/>
      <c r="GUP7" s="418"/>
      <c r="GUQ7" s="418"/>
      <c r="GUR7" s="418"/>
      <c r="GUS7" s="418"/>
      <c r="GUT7" s="418"/>
      <c r="GUU7" s="418"/>
      <c r="GUV7" s="418"/>
      <c r="GUW7" s="418"/>
      <c r="GUX7" s="418"/>
      <c r="GUY7" s="418"/>
      <c r="GUZ7" s="418"/>
      <c r="GVA7" s="418"/>
      <c r="GVB7" s="418"/>
      <c r="GVC7" s="418"/>
      <c r="GVD7" s="418"/>
      <c r="GVE7" s="418"/>
      <c r="GVF7" s="418"/>
      <c r="GVG7" s="418"/>
      <c r="GVH7" s="418"/>
      <c r="GVI7" s="418"/>
      <c r="GVJ7" s="418"/>
      <c r="GVK7" s="418"/>
      <c r="GVL7" s="418"/>
      <c r="GVM7" s="418"/>
      <c r="GVN7" s="418"/>
      <c r="GVO7" s="418"/>
      <c r="GVP7" s="418"/>
      <c r="GVQ7" s="418"/>
      <c r="GVR7" s="418"/>
      <c r="GVS7" s="418"/>
      <c r="GVT7" s="418"/>
      <c r="GVU7" s="418"/>
      <c r="GVV7" s="418"/>
      <c r="GVW7" s="418"/>
      <c r="GVX7" s="418"/>
      <c r="GVY7" s="418"/>
      <c r="GVZ7" s="418"/>
      <c r="GWA7" s="418"/>
      <c r="GWB7" s="418"/>
      <c r="GWC7" s="418"/>
      <c r="GWD7" s="418"/>
      <c r="GWE7" s="418"/>
      <c r="GWF7" s="418"/>
      <c r="GWG7" s="418"/>
      <c r="GWH7" s="418"/>
      <c r="GWI7" s="418"/>
      <c r="GWJ7" s="418"/>
      <c r="GWK7" s="418"/>
      <c r="GWL7" s="418"/>
      <c r="GWM7" s="418"/>
      <c r="GWN7" s="418"/>
      <c r="GWO7" s="418"/>
      <c r="GWP7" s="418"/>
      <c r="GWQ7" s="418"/>
      <c r="GWR7" s="418"/>
      <c r="GWS7" s="418"/>
      <c r="GWT7" s="418"/>
      <c r="GWU7" s="418"/>
      <c r="GWV7" s="418"/>
      <c r="GWW7" s="418"/>
      <c r="GWX7" s="418"/>
      <c r="GWY7" s="418"/>
      <c r="GWZ7" s="418"/>
      <c r="GXA7" s="418"/>
      <c r="GXB7" s="418"/>
      <c r="GXC7" s="418"/>
      <c r="GXD7" s="418"/>
      <c r="GXE7" s="418"/>
      <c r="GXF7" s="418"/>
      <c r="GXG7" s="418"/>
      <c r="GXH7" s="418"/>
      <c r="GXI7" s="418"/>
      <c r="GXJ7" s="418"/>
      <c r="GXK7" s="418"/>
      <c r="GXL7" s="418"/>
      <c r="GXM7" s="418"/>
      <c r="GXN7" s="418"/>
      <c r="GXO7" s="418"/>
      <c r="GXP7" s="418"/>
      <c r="GXQ7" s="418"/>
      <c r="GXR7" s="418"/>
      <c r="GXS7" s="418"/>
      <c r="GXT7" s="418"/>
      <c r="GXU7" s="418"/>
      <c r="GXV7" s="418"/>
      <c r="GXW7" s="418"/>
      <c r="GXX7" s="418"/>
      <c r="GXY7" s="418"/>
      <c r="GXZ7" s="418"/>
      <c r="GYA7" s="418"/>
      <c r="GYB7" s="418"/>
      <c r="GYC7" s="418"/>
      <c r="GYD7" s="418"/>
      <c r="GYE7" s="418"/>
      <c r="GYF7" s="418"/>
      <c r="GYG7" s="418"/>
      <c r="GYH7" s="418"/>
      <c r="GYI7" s="418"/>
      <c r="GYJ7" s="418"/>
      <c r="GYK7" s="418"/>
      <c r="GYL7" s="418"/>
      <c r="GYM7" s="418"/>
      <c r="GYN7" s="418"/>
      <c r="GYO7" s="418"/>
      <c r="GYP7" s="418"/>
      <c r="GYQ7" s="418"/>
      <c r="GYR7" s="418"/>
      <c r="GYS7" s="418"/>
      <c r="GYT7" s="418"/>
      <c r="GYU7" s="418"/>
      <c r="GYV7" s="418"/>
      <c r="GYW7" s="418"/>
      <c r="GYX7" s="418"/>
      <c r="GYY7" s="418"/>
      <c r="GYZ7" s="418"/>
      <c r="GZA7" s="418"/>
      <c r="GZB7" s="418"/>
      <c r="GZC7" s="418"/>
      <c r="GZD7" s="418"/>
      <c r="GZE7" s="418"/>
      <c r="GZF7" s="418"/>
      <c r="GZG7" s="418"/>
      <c r="GZH7" s="418"/>
      <c r="GZI7" s="418"/>
      <c r="GZJ7" s="418"/>
      <c r="GZK7" s="418"/>
      <c r="GZL7" s="418"/>
      <c r="GZM7" s="418"/>
      <c r="GZN7" s="418"/>
      <c r="GZO7" s="418"/>
      <c r="GZP7" s="418"/>
      <c r="GZQ7" s="418"/>
      <c r="GZR7" s="418"/>
      <c r="GZS7" s="418"/>
      <c r="GZT7" s="418"/>
      <c r="GZU7" s="418"/>
      <c r="GZV7" s="418"/>
      <c r="GZW7" s="418"/>
      <c r="GZX7" s="418"/>
      <c r="GZY7" s="418"/>
      <c r="GZZ7" s="418"/>
      <c r="HAA7" s="418"/>
      <c r="HAB7" s="418"/>
      <c r="HAC7" s="418"/>
      <c r="HAD7" s="418"/>
      <c r="HAE7" s="418"/>
      <c r="HAF7" s="418"/>
      <c r="HAG7" s="418"/>
      <c r="HAH7" s="418"/>
      <c r="HAI7" s="418"/>
      <c r="HAJ7" s="418"/>
      <c r="HAK7" s="418"/>
      <c r="HAL7" s="418"/>
      <c r="HAM7" s="418"/>
      <c r="HAN7" s="418"/>
      <c r="HAO7" s="418"/>
      <c r="HAP7" s="418"/>
      <c r="HAQ7" s="418"/>
      <c r="HAR7" s="418"/>
      <c r="HAS7" s="418"/>
      <c r="HAT7" s="418"/>
      <c r="HAU7" s="418"/>
      <c r="HAV7" s="418"/>
      <c r="HAW7" s="418"/>
      <c r="HAX7" s="418"/>
      <c r="HAY7" s="418"/>
      <c r="HAZ7" s="418"/>
      <c r="HBA7" s="418"/>
      <c r="HBB7" s="418"/>
      <c r="HBC7" s="418"/>
      <c r="HBD7" s="418"/>
      <c r="HBE7" s="418"/>
      <c r="HBF7" s="418"/>
      <c r="HBG7" s="418"/>
      <c r="HBH7" s="418"/>
      <c r="HBI7" s="418"/>
      <c r="HBJ7" s="418"/>
      <c r="HBK7" s="418"/>
      <c r="HBL7" s="418"/>
      <c r="HBM7" s="418"/>
      <c r="HBN7" s="418"/>
      <c r="HBO7" s="418"/>
      <c r="HBP7" s="418"/>
      <c r="HBQ7" s="418"/>
      <c r="HBR7" s="418"/>
      <c r="HBS7" s="418"/>
      <c r="HBT7" s="418"/>
      <c r="HBU7" s="418"/>
      <c r="HBV7" s="418"/>
      <c r="HBW7" s="418"/>
      <c r="HBX7" s="418"/>
      <c r="HBY7" s="418"/>
      <c r="HBZ7" s="418"/>
      <c r="HCA7" s="418"/>
      <c r="HCB7" s="418"/>
      <c r="HCC7" s="418"/>
      <c r="HCD7" s="418"/>
      <c r="HCE7" s="418"/>
      <c r="HCF7" s="418"/>
      <c r="HCG7" s="418"/>
      <c r="HCH7" s="418"/>
      <c r="HCI7" s="418"/>
      <c r="HCJ7" s="418"/>
      <c r="HCK7" s="418"/>
      <c r="HCL7" s="418"/>
      <c r="HCM7" s="418"/>
      <c r="HCN7" s="418"/>
      <c r="HCO7" s="418"/>
      <c r="HCP7" s="418"/>
      <c r="HCQ7" s="418"/>
      <c r="HCR7" s="418"/>
      <c r="HCS7" s="418"/>
      <c r="HCT7" s="418"/>
      <c r="HCU7" s="418"/>
      <c r="HCV7" s="418"/>
      <c r="HCW7" s="418"/>
      <c r="HCX7" s="418"/>
      <c r="HCY7" s="418"/>
      <c r="HCZ7" s="418"/>
      <c r="HDA7" s="418"/>
      <c r="HDB7" s="418"/>
      <c r="HDC7" s="418"/>
      <c r="HDD7" s="418"/>
      <c r="HDE7" s="418"/>
      <c r="HDF7" s="418"/>
      <c r="HDG7" s="418"/>
      <c r="HDH7" s="418"/>
      <c r="HDI7" s="418"/>
      <c r="HDJ7" s="418"/>
      <c r="HDK7" s="418"/>
      <c r="HDL7" s="418"/>
      <c r="HDM7" s="418"/>
      <c r="HDN7" s="418"/>
      <c r="HDO7" s="418"/>
      <c r="HDP7" s="418"/>
      <c r="HDQ7" s="418"/>
      <c r="HDR7" s="418"/>
      <c r="HDS7" s="418"/>
      <c r="HDT7" s="418"/>
      <c r="HDU7" s="418"/>
      <c r="HDV7" s="418"/>
      <c r="HDW7" s="418"/>
      <c r="HDX7" s="418"/>
      <c r="HDY7" s="418"/>
      <c r="HDZ7" s="418"/>
      <c r="HEA7" s="418"/>
      <c r="HEB7" s="418"/>
      <c r="HEC7" s="418"/>
      <c r="HED7" s="418"/>
      <c r="HEE7" s="418"/>
      <c r="HEF7" s="418"/>
      <c r="HEG7" s="418"/>
      <c r="HEH7" s="418"/>
      <c r="HEI7" s="418"/>
      <c r="HEJ7" s="418"/>
      <c r="HEK7" s="418"/>
      <c r="HEL7" s="418"/>
      <c r="HEM7" s="418"/>
      <c r="HEN7" s="418"/>
      <c r="HEO7" s="418"/>
      <c r="HEP7" s="418"/>
      <c r="HEQ7" s="418"/>
      <c r="HER7" s="418"/>
      <c r="HES7" s="418"/>
      <c r="HET7" s="418"/>
      <c r="HEU7" s="418"/>
      <c r="HEV7" s="418"/>
      <c r="HEW7" s="418"/>
      <c r="HEX7" s="418"/>
      <c r="HEY7" s="418"/>
      <c r="HEZ7" s="418"/>
      <c r="HFA7" s="418"/>
      <c r="HFB7" s="418"/>
      <c r="HFC7" s="418"/>
      <c r="HFD7" s="418"/>
      <c r="HFE7" s="418"/>
      <c r="HFF7" s="418"/>
      <c r="HFG7" s="418"/>
      <c r="HFH7" s="418"/>
      <c r="HFI7" s="418"/>
      <c r="HFJ7" s="418"/>
      <c r="HFK7" s="418"/>
      <c r="HFL7" s="418"/>
      <c r="HFM7" s="418"/>
      <c r="HFN7" s="418"/>
      <c r="HFO7" s="418"/>
      <c r="HFP7" s="418"/>
      <c r="HFQ7" s="418"/>
      <c r="HFR7" s="418"/>
      <c r="HFS7" s="418"/>
      <c r="HFT7" s="418"/>
      <c r="HFU7" s="418"/>
      <c r="HFV7" s="418"/>
      <c r="HFW7" s="418"/>
      <c r="HFX7" s="418"/>
      <c r="HFY7" s="418"/>
      <c r="HFZ7" s="418"/>
      <c r="HGA7" s="418"/>
      <c r="HGB7" s="418"/>
      <c r="HGC7" s="418"/>
      <c r="HGD7" s="418"/>
      <c r="HGE7" s="418"/>
      <c r="HGF7" s="418"/>
      <c r="HGG7" s="418"/>
      <c r="HGH7" s="418"/>
      <c r="HGI7" s="418"/>
      <c r="HGJ7" s="418"/>
      <c r="HGK7" s="418"/>
      <c r="HGL7" s="418"/>
      <c r="HGM7" s="418"/>
      <c r="HGN7" s="418"/>
      <c r="HGO7" s="418"/>
      <c r="HGP7" s="418"/>
      <c r="HGQ7" s="418"/>
      <c r="HGR7" s="418"/>
      <c r="HGS7" s="418"/>
      <c r="HGT7" s="418"/>
      <c r="HGU7" s="418"/>
      <c r="HGV7" s="418"/>
      <c r="HGW7" s="418"/>
      <c r="HGX7" s="418"/>
      <c r="HGY7" s="418"/>
      <c r="HGZ7" s="418"/>
      <c r="HHA7" s="418"/>
      <c r="HHB7" s="418"/>
      <c r="HHC7" s="418"/>
      <c r="HHD7" s="418"/>
      <c r="HHE7" s="418"/>
      <c r="HHF7" s="418"/>
      <c r="HHG7" s="418"/>
      <c r="HHH7" s="418"/>
      <c r="HHI7" s="418"/>
      <c r="HHJ7" s="418"/>
      <c r="HHK7" s="418"/>
      <c r="HHL7" s="418"/>
      <c r="HHM7" s="418"/>
      <c r="HHN7" s="418"/>
      <c r="HHO7" s="418"/>
      <c r="HHP7" s="418"/>
      <c r="HHQ7" s="418"/>
      <c r="HHR7" s="418"/>
      <c r="HHS7" s="418"/>
      <c r="HHT7" s="418"/>
      <c r="HHU7" s="418"/>
      <c r="HHV7" s="418"/>
      <c r="HHW7" s="418"/>
      <c r="HHX7" s="418"/>
      <c r="HHY7" s="418"/>
      <c r="HHZ7" s="418"/>
      <c r="HIA7" s="418"/>
      <c r="HIB7" s="418"/>
      <c r="HIC7" s="418"/>
      <c r="HID7" s="418"/>
      <c r="HIE7" s="418"/>
      <c r="HIF7" s="418"/>
      <c r="HIG7" s="418"/>
      <c r="HIH7" s="418"/>
      <c r="HII7" s="418"/>
      <c r="HIJ7" s="418"/>
      <c r="HIK7" s="418"/>
      <c r="HIL7" s="418"/>
      <c r="HIM7" s="418"/>
      <c r="HIN7" s="418"/>
      <c r="HIO7" s="418"/>
      <c r="HIP7" s="418"/>
      <c r="HIQ7" s="418"/>
      <c r="HIR7" s="418"/>
      <c r="HIS7" s="418"/>
      <c r="HIT7" s="418"/>
      <c r="HIU7" s="418"/>
      <c r="HIV7" s="418"/>
      <c r="HIW7" s="418"/>
      <c r="HIX7" s="418"/>
      <c r="HIY7" s="418"/>
      <c r="HIZ7" s="418"/>
      <c r="HJA7" s="418"/>
      <c r="HJB7" s="418"/>
      <c r="HJC7" s="418"/>
      <c r="HJD7" s="418"/>
      <c r="HJE7" s="418"/>
      <c r="HJF7" s="418"/>
      <c r="HJG7" s="418"/>
      <c r="HJH7" s="418"/>
      <c r="HJI7" s="418"/>
      <c r="HJJ7" s="418"/>
      <c r="HJK7" s="418"/>
      <c r="HJL7" s="418"/>
      <c r="HJM7" s="418"/>
      <c r="HJN7" s="418"/>
      <c r="HJO7" s="418"/>
      <c r="HJP7" s="418"/>
      <c r="HJQ7" s="418"/>
      <c r="HJR7" s="418"/>
      <c r="HJS7" s="418"/>
      <c r="HJT7" s="418"/>
      <c r="HJU7" s="418"/>
      <c r="HJV7" s="418"/>
      <c r="HJW7" s="418"/>
      <c r="HJX7" s="418"/>
      <c r="HJY7" s="418"/>
      <c r="HJZ7" s="418"/>
      <c r="HKA7" s="418"/>
      <c r="HKB7" s="418"/>
      <c r="HKC7" s="418"/>
      <c r="HKD7" s="418"/>
      <c r="HKE7" s="418"/>
      <c r="HKF7" s="418"/>
      <c r="HKG7" s="418"/>
      <c r="HKH7" s="418"/>
      <c r="HKI7" s="418"/>
      <c r="HKJ7" s="418"/>
      <c r="HKK7" s="418"/>
      <c r="HKL7" s="418"/>
      <c r="HKM7" s="418"/>
      <c r="HKN7" s="418"/>
      <c r="HKO7" s="418"/>
      <c r="HKP7" s="418"/>
      <c r="HKQ7" s="418"/>
      <c r="HKR7" s="418"/>
      <c r="HKS7" s="418"/>
      <c r="HKT7" s="418"/>
      <c r="HKU7" s="418"/>
      <c r="HKV7" s="418"/>
      <c r="HKW7" s="418"/>
      <c r="HKX7" s="418"/>
      <c r="HKY7" s="418"/>
      <c r="HKZ7" s="418"/>
      <c r="HLA7" s="418"/>
      <c r="HLB7" s="418"/>
      <c r="HLC7" s="418"/>
      <c r="HLD7" s="418"/>
      <c r="HLE7" s="418"/>
      <c r="HLF7" s="418"/>
      <c r="HLG7" s="418"/>
      <c r="HLH7" s="418"/>
      <c r="HLI7" s="418"/>
      <c r="HLJ7" s="418"/>
      <c r="HLK7" s="418"/>
      <c r="HLL7" s="418"/>
      <c r="HLM7" s="418"/>
      <c r="HLN7" s="418"/>
      <c r="HLO7" s="418"/>
      <c r="HLP7" s="418"/>
      <c r="HLQ7" s="418"/>
      <c r="HLR7" s="418"/>
      <c r="HLS7" s="418"/>
      <c r="HLT7" s="418"/>
      <c r="HLU7" s="418"/>
      <c r="HLV7" s="418"/>
      <c r="HLW7" s="418"/>
      <c r="HLX7" s="418"/>
      <c r="HLY7" s="418"/>
      <c r="HLZ7" s="418"/>
      <c r="HMA7" s="418"/>
      <c r="HMB7" s="418"/>
      <c r="HMC7" s="418"/>
      <c r="HMD7" s="418"/>
      <c r="HME7" s="418"/>
      <c r="HMF7" s="418"/>
      <c r="HMG7" s="418"/>
      <c r="HMH7" s="418"/>
      <c r="HMI7" s="418"/>
      <c r="HMJ7" s="418"/>
      <c r="HMK7" s="418"/>
      <c r="HML7" s="418"/>
      <c r="HMM7" s="418"/>
      <c r="HMN7" s="418"/>
      <c r="HMO7" s="418"/>
      <c r="HMP7" s="418"/>
      <c r="HMQ7" s="418"/>
      <c r="HMR7" s="418"/>
      <c r="HMS7" s="418"/>
      <c r="HMT7" s="418"/>
      <c r="HMU7" s="418"/>
      <c r="HMV7" s="418"/>
      <c r="HMW7" s="418"/>
      <c r="HMX7" s="418"/>
      <c r="HMY7" s="418"/>
      <c r="HMZ7" s="418"/>
      <c r="HNA7" s="418"/>
      <c r="HNB7" s="418"/>
      <c r="HNC7" s="418"/>
      <c r="HND7" s="418"/>
      <c r="HNE7" s="418"/>
      <c r="HNF7" s="418"/>
      <c r="HNG7" s="418"/>
      <c r="HNH7" s="418"/>
      <c r="HNI7" s="418"/>
      <c r="HNJ7" s="418"/>
      <c r="HNK7" s="418"/>
      <c r="HNL7" s="418"/>
      <c r="HNM7" s="418"/>
      <c r="HNN7" s="418"/>
      <c r="HNO7" s="418"/>
      <c r="HNP7" s="418"/>
      <c r="HNQ7" s="418"/>
      <c r="HNR7" s="418"/>
      <c r="HNS7" s="418"/>
      <c r="HNT7" s="418"/>
      <c r="HNU7" s="418"/>
      <c r="HNV7" s="418"/>
      <c r="HNW7" s="418"/>
      <c r="HNX7" s="418"/>
      <c r="HNY7" s="418"/>
      <c r="HNZ7" s="418"/>
      <c r="HOA7" s="418"/>
      <c r="HOB7" s="418"/>
      <c r="HOC7" s="418"/>
      <c r="HOD7" s="418"/>
      <c r="HOE7" s="418"/>
      <c r="HOF7" s="418"/>
      <c r="HOG7" s="418"/>
      <c r="HOH7" s="418"/>
      <c r="HOI7" s="418"/>
      <c r="HOJ7" s="418"/>
      <c r="HOK7" s="418"/>
      <c r="HOL7" s="418"/>
      <c r="HOM7" s="418"/>
      <c r="HON7" s="418"/>
      <c r="HOO7" s="418"/>
      <c r="HOP7" s="418"/>
      <c r="HOQ7" s="418"/>
      <c r="HOR7" s="418"/>
      <c r="HOS7" s="418"/>
      <c r="HOT7" s="418"/>
      <c r="HOU7" s="418"/>
      <c r="HOV7" s="418"/>
      <c r="HOW7" s="418"/>
      <c r="HOX7" s="418"/>
      <c r="HOY7" s="418"/>
      <c r="HOZ7" s="418"/>
      <c r="HPA7" s="418"/>
      <c r="HPB7" s="418"/>
      <c r="HPC7" s="418"/>
      <c r="HPD7" s="418"/>
      <c r="HPE7" s="418"/>
      <c r="HPF7" s="418"/>
      <c r="HPG7" s="418"/>
      <c r="HPH7" s="418"/>
      <c r="HPI7" s="418"/>
      <c r="HPJ7" s="418"/>
      <c r="HPK7" s="418"/>
      <c r="HPL7" s="418"/>
      <c r="HPM7" s="418"/>
      <c r="HPN7" s="418"/>
      <c r="HPO7" s="418"/>
      <c r="HPP7" s="418"/>
      <c r="HPQ7" s="418"/>
      <c r="HPR7" s="418"/>
      <c r="HPS7" s="418"/>
      <c r="HPT7" s="418"/>
      <c r="HPU7" s="418"/>
      <c r="HPV7" s="418"/>
      <c r="HPW7" s="418"/>
      <c r="HPX7" s="418"/>
      <c r="HPY7" s="418"/>
      <c r="HPZ7" s="418"/>
      <c r="HQA7" s="418"/>
      <c r="HQB7" s="418"/>
      <c r="HQC7" s="418"/>
      <c r="HQD7" s="418"/>
      <c r="HQE7" s="418"/>
      <c r="HQF7" s="418"/>
      <c r="HQG7" s="418"/>
      <c r="HQH7" s="418"/>
      <c r="HQI7" s="418"/>
      <c r="HQJ7" s="418"/>
      <c r="HQK7" s="418"/>
      <c r="HQL7" s="418"/>
      <c r="HQM7" s="418"/>
      <c r="HQN7" s="418"/>
      <c r="HQO7" s="418"/>
      <c r="HQP7" s="418"/>
      <c r="HQQ7" s="418"/>
      <c r="HQR7" s="418"/>
      <c r="HQS7" s="418"/>
      <c r="HQT7" s="418"/>
      <c r="HQU7" s="418"/>
      <c r="HQV7" s="418"/>
      <c r="HQW7" s="418"/>
      <c r="HQX7" s="418"/>
      <c r="HQY7" s="418"/>
      <c r="HQZ7" s="418"/>
      <c r="HRA7" s="418"/>
      <c r="HRB7" s="418"/>
      <c r="HRC7" s="418"/>
      <c r="HRD7" s="418"/>
      <c r="HRE7" s="418"/>
      <c r="HRF7" s="418"/>
      <c r="HRG7" s="418"/>
      <c r="HRH7" s="418"/>
      <c r="HRI7" s="418"/>
      <c r="HRJ7" s="418"/>
      <c r="HRK7" s="418"/>
      <c r="HRL7" s="418"/>
      <c r="HRM7" s="418"/>
      <c r="HRN7" s="418"/>
      <c r="HRO7" s="418"/>
      <c r="HRP7" s="418"/>
      <c r="HRQ7" s="418"/>
      <c r="HRR7" s="418"/>
      <c r="HRS7" s="418"/>
      <c r="HRT7" s="418"/>
      <c r="HRU7" s="418"/>
      <c r="HRV7" s="418"/>
      <c r="HRW7" s="418"/>
      <c r="HRX7" s="418"/>
      <c r="HRY7" s="418"/>
      <c r="HRZ7" s="418"/>
      <c r="HSA7" s="418"/>
      <c r="HSB7" s="418"/>
      <c r="HSC7" s="418"/>
      <c r="HSD7" s="418"/>
      <c r="HSE7" s="418"/>
      <c r="HSF7" s="418"/>
      <c r="HSG7" s="418"/>
      <c r="HSH7" s="418"/>
      <c r="HSI7" s="418"/>
      <c r="HSJ7" s="418"/>
      <c r="HSK7" s="418"/>
      <c r="HSL7" s="418"/>
      <c r="HSM7" s="418"/>
      <c r="HSN7" s="418"/>
      <c r="HSO7" s="418"/>
      <c r="HSP7" s="418"/>
      <c r="HSQ7" s="418"/>
      <c r="HSR7" s="418"/>
      <c r="HSS7" s="418"/>
      <c r="HST7" s="418"/>
      <c r="HSU7" s="418"/>
      <c r="HSV7" s="418"/>
      <c r="HSW7" s="418"/>
      <c r="HSX7" s="418"/>
      <c r="HSY7" s="418"/>
      <c r="HSZ7" s="418"/>
      <c r="HTA7" s="418"/>
      <c r="HTB7" s="418"/>
      <c r="HTC7" s="418"/>
      <c r="HTD7" s="418"/>
      <c r="HTE7" s="418"/>
      <c r="HTF7" s="418"/>
      <c r="HTG7" s="418"/>
      <c r="HTH7" s="418"/>
      <c r="HTI7" s="418"/>
      <c r="HTJ7" s="418"/>
      <c r="HTK7" s="418"/>
      <c r="HTL7" s="418"/>
      <c r="HTM7" s="418"/>
      <c r="HTN7" s="418"/>
      <c r="HTO7" s="418"/>
      <c r="HTP7" s="418"/>
      <c r="HTQ7" s="418"/>
      <c r="HTR7" s="418"/>
      <c r="HTS7" s="418"/>
      <c r="HTT7" s="418"/>
      <c r="HTU7" s="418"/>
      <c r="HTV7" s="418"/>
      <c r="HTW7" s="418"/>
      <c r="HTX7" s="418"/>
      <c r="HTY7" s="418"/>
      <c r="HTZ7" s="418"/>
      <c r="HUA7" s="418"/>
      <c r="HUB7" s="418"/>
      <c r="HUC7" s="418"/>
      <c r="HUD7" s="418"/>
      <c r="HUE7" s="418"/>
      <c r="HUF7" s="418"/>
      <c r="HUG7" s="418"/>
      <c r="HUH7" s="418"/>
      <c r="HUI7" s="418"/>
      <c r="HUJ7" s="418"/>
      <c r="HUK7" s="418"/>
      <c r="HUL7" s="418"/>
      <c r="HUM7" s="418"/>
      <c r="HUN7" s="418"/>
      <c r="HUO7" s="418"/>
      <c r="HUP7" s="418"/>
      <c r="HUQ7" s="418"/>
      <c r="HUR7" s="418"/>
      <c r="HUS7" s="418"/>
      <c r="HUT7" s="418"/>
      <c r="HUU7" s="418"/>
      <c r="HUV7" s="418"/>
      <c r="HUW7" s="418"/>
      <c r="HUX7" s="418"/>
      <c r="HUY7" s="418"/>
      <c r="HUZ7" s="418"/>
      <c r="HVA7" s="418"/>
      <c r="HVB7" s="418"/>
      <c r="HVC7" s="418"/>
      <c r="HVD7" s="418"/>
      <c r="HVE7" s="418"/>
      <c r="HVF7" s="418"/>
      <c r="HVG7" s="418"/>
      <c r="HVH7" s="418"/>
      <c r="HVI7" s="418"/>
      <c r="HVJ7" s="418"/>
      <c r="HVK7" s="418"/>
      <c r="HVL7" s="418"/>
      <c r="HVM7" s="418"/>
      <c r="HVN7" s="418"/>
      <c r="HVO7" s="418"/>
      <c r="HVP7" s="418"/>
      <c r="HVQ7" s="418"/>
      <c r="HVR7" s="418"/>
      <c r="HVS7" s="418"/>
      <c r="HVT7" s="418"/>
      <c r="HVU7" s="418"/>
      <c r="HVV7" s="418"/>
      <c r="HVW7" s="418"/>
      <c r="HVX7" s="418"/>
      <c r="HVY7" s="418"/>
      <c r="HVZ7" s="418"/>
      <c r="HWA7" s="418"/>
      <c r="HWB7" s="418"/>
      <c r="HWC7" s="418"/>
      <c r="HWD7" s="418"/>
      <c r="HWE7" s="418"/>
      <c r="HWF7" s="418"/>
      <c r="HWG7" s="418"/>
      <c r="HWH7" s="418"/>
      <c r="HWI7" s="418"/>
      <c r="HWJ7" s="418"/>
      <c r="HWK7" s="418"/>
      <c r="HWL7" s="418"/>
      <c r="HWM7" s="418"/>
      <c r="HWN7" s="418"/>
      <c r="HWO7" s="418"/>
      <c r="HWP7" s="418"/>
      <c r="HWQ7" s="418"/>
      <c r="HWR7" s="418"/>
      <c r="HWS7" s="418"/>
      <c r="HWT7" s="418"/>
      <c r="HWU7" s="418"/>
      <c r="HWV7" s="418"/>
      <c r="HWW7" s="418"/>
      <c r="HWX7" s="418"/>
      <c r="HWY7" s="418"/>
      <c r="HWZ7" s="418"/>
      <c r="HXA7" s="418"/>
      <c r="HXB7" s="418"/>
      <c r="HXC7" s="418"/>
      <c r="HXD7" s="418"/>
      <c r="HXE7" s="418"/>
      <c r="HXF7" s="418"/>
      <c r="HXG7" s="418"/>
      <c r="HXH7" s="418"/>
      <c r="HXI7" s="418"/>
      <c r="HXJ7" s="418"/>
      <c r="HXK7" s="418"/>
      <c r="HXL7" s="418"/>
      <c r="HXM7" s="418"/>
      <c r="HXN7" s="418"/>
      <c r="HXO7" s="418"/>
      <c r="HXP7" s="418"/>
      <c r="HXQ7" s="418"/>
      <c r="HXR7" s="418"/>
      <c r="HXS7" s="418"/>
      <c r="HXT7" s="418"/>
      <c r="HXU7" s="418"/>
      <c r="HXV7" s="418"/>
      <c r="HXW7" s="418"/>
      <c r="HXX7" s="418"/>
      <c r="HXY7" s="418"/>
      <c r="HXZ7" s="418"/>
      <c r="HYA7" s="418"/>
      <c r="HYB7" s="418"/>
      <c r="HYC7" s="418"/>
      <c r="HYD7" s="418"/>
      <c r="HYE7" s="418"/>
      <c r="HYF7" s="418"/>
      <c r="HYG7" s="418"/>
      <c r="HYH7" s="418"/>
      <c r="HYI7" s="418"/>
      <c r="HYJ7" s="418"/>
      <c r="HYK7" s="418"/>
      <c r="HYL7" s="418"/>
      <c r="HYM7" s="418"/>
      <c r="HYN7" s="418"/>
      <c r="HYO7" s="418"/>
      <c r="HYP7" s="418"/>
      <c r="HYQ7" s="418"/>
      <c r="HYR7" s="418"/>
      <c r="HYS7" s="418"/>
      <c r="HYT7" s="418"/>
      <c r="HYU7" s="418"/>
      <c r="HYV7" s="418"/>
      <c r="HYW7" s="418"/>
      <c r="HYX7" s="418"/>
      <c r="HYY7" s="418"/>
      <c r="HYZ7" s="418"/>
      <c r="HZA7" s="418"/>
      <c r="HZB7" s="418"/>
      <c r="HZC7" s="418"/>
      <c r="HZD7" s="418"/>
      <c r="HZE7" s="418"/>
      <c r="HZF7" s="418"/>
      <c r="HZG7" s="418"/>
      <c r="HZH7" s="418"/>
      <c r="HZI7" s="418"/>
      <c r="HZJ7" s="418"/>
      <c r="HZK7" s="418"/>
      <c r="HZL7" s="418"/>
      <c r="HZM7" s="418"/>
      <c r="HZN7" s="418"/>
      <c r="HZO7" s="418"/>
      <c r="HZP7" s="418"/>
      <c r="HZQ7" s="418"/>
      <c r="HZR7" s="418"/>
      <c r="HZS7" s="418"/>
      <c r="HZT7" s="418"/>
      <c r="HZU7" s="418"/>
      <c r="HZV7" s="418"/>
      <c r="HZW7" s="418"/>
      <c r="HZX7" s="418"/>
      <c r="HZY7" s="418"/>
      <c r="HZZ7" s="418"/>
      <c r="IAA7" s="418"/>
      <c r="IAB7" s="418"/>
      <c r="IAC7" s="418"/>
      <c r="IAD7" s="418"/>
      <c r="IAE7" s="418"/>
      <c r="IAF7" s="418"/>
      <c r="IAG7" s="418"/>
      <c r="IAH7" s="418"/>
      <c r="IAI7" s="418"/>
      <c r="IAJ7" s="418"/>
      <c r="IAK7" s="418"/>
      <c r="IAL7" s="418"/>
      <c r="IAM7" s="418"/>
      <c r="IAN7" s="418"/>
      <c r="IAO7" s="418"/>
      <c r="IAP7" s="418"/>
      <c r="IAQ7" s="418"/>
      <c r="IAR7" s="418"/>
      <c r="IAS7" s="418"/>
      <c r="IAT7" s="418"/>
      <c r="IAU7" s="418"/>
      <c r="IAV7" s="418"/>
      <c r="IAW7" s="418"/>
      <c r="IAX7" s="418"/>
      <c r="IAY7" s="418"/>
      <c r="IAZ7" s="418"/>
      <c r="IBA7" s="418"/>
      <c r="IBB7" s="418"/>
      <c r="IBC7" s="418"/>
      <c r="IBD7" s="418"/>
      <c r="IBE7" s="418"/>
      <c r="IBF7" s="418"/>
      <c r="IBG7" s="418"/>
      <c r="IBH7" s="418"/>
      <c r="IBI7" s="418"/>
      <c r="IBJ7" s="418"/>
      <c r="IBK7" s="418"/>
      <c r="IBL7" s="418"/>
      <c r="IBM7" s="418"/>
      <c r="IBN7" s="418"/>
      <c r="IBO7" s="418"/>
      <c r="IBP7" s="418"/>
      <c r="IBQ7" s="418"/>
      <c r="IBR7" s="418"/>
      <c r="IBS7" s="418"/>
      <c r="IBT7" s="418"/>
      <c r="IBU7" s="418"/>
      <c r="IBV7" s="418"/>
      <c r="IBW7" s="418"/>
      <c r="IBX7" s="418"/>
      <c r="IBY7" s="418"/>
      <c r="IBZ7" s="418"/>
      <c r="ICA7" s="418"/>
      <c r="ICB7" s="418"/>
      <c r="ICC7" s="418"/>
      <c r="ICD7" s="418"/>
      <c r="ICE7" s="418"/>
      <c r="ICF7" s="418"/>
      <c r="ICG7" s="418"/>
      <c r="ICH7" s="418"/>
      <c r="ICI7" s="418"/>
      <c r="ICJ7" s="418"/>
      <c r="ICK7" s="418"/>
      <c r="ICL7" s="418"/>
      <c r="ICM7" s="418"/>
      <c r="ICN7" s="418"/>
      <c r="ICO7" s="418"/>
      <c r="ICP7" s="418"/>
      <c r="ICQ7" s="418"/>
      <c r="ICR7" s="418"/>
      <c r="ICS7" s="418"/>
      <c r="ICT7" s="418"/>
      <c r="ICU7" s="418"/>
      <c r="ICV7" s="418"/>
      <c r="ICW7" s="418"/>
      <c r="ICX7" s="418"/>
      <c r="ICY7" s="418"/>
      <c r="ICZ7" s="418"/>
      <c r="IDA7" s="418"/>
      <c r="IDB7" s="418"/>
      <c r="IDC7" s="418"/>
      <c r="IDD7" s="418"/>
      <c r="IDE7" s="418"/>
      <c r="IDF7" s="418"/>
      <c r="IDG7" s="418"/>
      <c r="IDH7" s="418"/>
      <c r="IDI7" s="418"/>
      <c r="IDJ7" s="418"/>
      <c r="IDK7" s="418"/>
      <c r="IDL7" s="418"/>
      <c r="IDM7" s="418"/>
      <c r="IDN7" s="418"/>
      <c r="IDO7" s="418"/>
      <c r="IDP7" s="418"/>
      <c r="IDQ7" s="418"/>
      <c r="IDR7" s="418"/>
      <c r="IDS7" s="418"/>
      <c r="IDT7" s="418"/>
      <c r="IDU7" s="418"/>
      <c r="IDV7" s="418"/>
      <c r="IDW7" s="418"/>
      <c r="IDX7" s="418"/>
      <c r="IDY7" s="418"/>
      <c r="IDZ7" s="418"/>
      <c r="IEA7" s="418"/>
      <c r="IEB7" s="418"/>
      <c r="IEC7" s="418"/>
      <c r="IED7" s="418"/>
      <c r="IEE7" s="418"/>
      <c r="IEF7" s="418"/>
      <c r="IEG7" s="418"/>
      <c r="IEH7" s="418"/>
      <c r="IEI7" s="418"/>
      <c r="IEJ7" s="418"/>
      <c r="IEK7" s="418"/>
      <c r="IEL7" s="418"/>
      <c r="IEM7" s="418"/>
      <c r="IEN7" s="418"/>
      <c r="IEO7" s="418"/>
      <c r="IEP7" s="418"/>
      <c r="IEQ7" s="418"/>
      <c r="IER7" s="418"/>
      <c r="IES7" s="418"/>
      <c r="IET7" s="418"/>
      <c r="IEU7" s="418"/>
      <c r="IEV7" s="418"/>
      <c r="IEW7" s="418"/>
      <c r="IEX7" s="418"/>
      <c r="IEY7" s="418"/>
      <c r="IEZ7" s="418"/>
      <c r="IFA7" s="418"/>
      <c r="IFB7" s="418"/>
      <c r="IFC7" s="418"/>
      <c r="IFD7" s="418"/>
      <c r="IFE7" s="418"/>
      <c r="IFF7" s="418"/>
      <c r="IFG7" s="418"/>
      <c r="IFH7" s="418"/>
      <c r="IFI7" s="418"/>
      <c r="IFJ7" s="418"/>
      <c r="IFK7" s="418"/>
      <c r="IFL7" s="418"/>
      <c r="IFM7" s="418"/>
      <c r="IFN7" s="418"/>
      <c r="IFO7" s="418"/>
      <c r="IFP7" s="418"/>
      <c r="IFQ7" s="418"/>
      <c r="IFR7" s="418"/>
      <c r="IFS7" s="418"/>
      <c r="IFT7" s="418"/>
      <c r="IFU7" s="418"/>
      <c r="IFV7" s="418"/>
      <c r="IFW7" s="418"/>
      <c r="IFX7" s="418"/>
      <c r="IFY7" s="418"/>
      <c r="IFZ7" s="418"/>
      <c r="IGA7" s="418"/>
      <c r="IGB7" s="418"/>
      <c r="IGC7" s="418"/>
      <c r="IGD7" s="418"/>
      <c r="IGE7" s="418"/>
      <c r="IGF7" s="418"/>
      <c r="IGG7" s="418"/>
      <c r="IGH7" s="418"/>
      <c r="IGI7" s="418"/>
      <c r="IGJ7" s="418"/>
      <c r="IGK7" s="418"/>
      <c r="IGL7" s="418"/>
      <c r="IGM7" s="418"/>
      <c r="IGN7" s="418"/>
      <c r="IGO7" s="418"/>
      <c r="IGP7" s="418"/>
      <c r="IGQ7" s="418"/>
      <c r="IGR7" s="418"/>
      <c r="IGS7" s="418"/>
      <c r="IGT7" s="418"/>
      <c r="IGU7" s="418"/>
      <c r="IGV7" s="418"/>
      <c r="IGW7" s="418"/>
      <c r="IGX7" s="418"/>
      <c r="IGY7" s="418"/>
      <c r="IGZ7" s="418"/>
      <c r="IHA7" s="418"/>
      <c r="IHB7" s="418"/>
      <c r="IHC7" s="418"/>
      <c r="IHD7" s="418"/>
      <c r="IHE7" s="418"/>
      <c r="IHF7" s="418"/>
      <c r="IHG7" s="418"/>
      <c r="IHH7" s="418"/>
      <c r="IHI7" s="418"/>
      <c r="IHJ7" s="418"/>
      <c r="IHK7" s="418"/>
      <c r="IHL7" s="418"/>
      <c r="IHM7" s="418"/>
      <c r="IHN7" s="418"/>
      <c r="IHO7" s="418"/>
      <c r="IHP7" s="418"/>
      <c r="IHQ7" s="418"/>
      <c r="IHR7" s="418"/>
      <c r="IHS7" s="418"/>
      <c r="IHT7" s="418"/>
      <c r="IHU7" s="418"/>
      <c r="IHV7" s="418"/>
      <c r="IHW7" s="418"/>
      <c r="IHX7" s="418"/>
      <c r="IHY7" s="418"/>
      <c r="IHZ7" s="418"/>
      <c r="IIA7" s="418"/>
      <c r="IIB7" s="418"/>
      <c r="IIC7" s="418"/>
      <c r="IID7" s="418"/>
      <c r="IIE7" s="418"/>
      <c r="IIF7" s="418"/>
      <c r="IIG7" s="418"/>
      <c r="IIH7" s="418"/>
      <c r="III7" s="418"/>
      <c r="IIJ7" s="418"/>
      <c r="IIK7" s="418"/>
      <c r="IIL7" s="418"/>
      <c r="IIM7" s="418"/>
      <c r="IIN7" s="418"/>
      <c r="IIO7" s="418"/>
      <c r="IIP7" s="418"/>
      <c r="IIQ7" s="418"/>
      <c r="IIR7" s="418"/>
      <c r="IIS7" s="418"/>
      <c r="IIT7" s="418"/>
      <c r="IIU7" s="418"/>
      <c r="IIV7" s="418"/>
      <c r="IIW7" s="418"/>
      <c r="IIX7" s="418"/>
      <c r="IIY7" s="418"/>
      <c r="IIZ7" s="418"/>
      <c r="IJA7" s="418"/>
      <c r="IJB7" s="418"/>
      <c r="IJC7" s="418"/>
      <c r="IJD7" s="418"/>
      <c r="IJE7" s="418"/>
      <c r="IJF7" s="418"/>
      <c r="IJG7" s="418"/>
      <c r="IJH7" s="418"/>
      <c r="IJI7" s="418"/>
      <c r="IJJ7" s="418"/>
      <c r="IJK7" s="418"/>
      <c r="IJL7" s="418"/>
      <c r="IJM7" s="418"/>
      <c r="IJN7" s="418"/>
      <c r="IJO7" s="418"/>
      <c r="IJP7" s="418"/>
      <c r="IJQ7" s="418"/>
      <c r="IJR7" s="418"/>
      <c r="IJS7" s="418"/>
      <c r="IJT7" s="418"/>
      <c r="IJU7" s="418"/>
      <c r="IJV7" s="418"/>
      <c r="IJW7" s="418"/>
      <c r="IJX7" s="418"/>
      <c r="IJY7" s="418"/>
      <c r="IJZ7" s="418"/>
      <c r="IKA7" s="418"/>
      <c r="IKB7" s="418"/>
      <c r="IKC7" s="418"/>
      <c r="IKD7" s="418"/>
      <c r="IKE7" s="418"/>
      <c r="IKF7" s="418"/>
      <c r="IKG7" s="418"/>
      <c r="IKH7" s="418"/>
      <c r="IKI7" s="418"/>
      <c r="IKJ7" s="418"/>
      <c r="IKK7" s="418"/>
      <c r="IKL7" s="418"/>
      <c r="IKM7" s="418"/>
      <c r="IKN7" s="418"/>
      <c r="IKO7" s="418"/>
      <c r="IKP7" s="418"/>
      <c r="IKQ7" s="418"/>
      <c r="IKR7" s="418"/>
      <c r="IKS7" s="418"/>
      <c r="IKT7" s="418"/>
      <c r="IKU7" s="418"/>
      <c r="IKV7" s="418"/>
      <c r="IKW7" s="418"/>
      <c r="IKX7" s="418"/>
      <c r="IKY7" s="418"/>
      <c r="IKZ7" s="418"/>
      <c r="ILA7" s="418"/>
      <c r="ILB7" s="418"/>
      <c r="ILC7" s="418"/>
      <c r="ILD7" s="418"/>
      <c r="ILE7" s="418"/>
      <c r="ILF7" s="418"/>
      <c r="ILG7" s="418"/>
      <c r="ILH7" s="418"/>
      <c r="ILI7" s="418"/>
      <c r="ILJ7" s="418"/>
      <c r="ILK7" s="418"/>
      <c r="ILL7" s="418"/>
      <c r="ILM7" s="418"/>
      <c r="ILN7" s="418"/>
      <c r="ILO7" s="418"/>
      <c r="ILP7" s="418"/>
      <c r="ILQ7" s="418"/>
      <c r="ILR7" s="418"/>
      <c r="ILS7" s="418"/>
      <c r="ILT7" s="418"/>
      <c r="ILU7" s="418"/>
      <c r="ILV7" s="418"/>
      <c r="ILW7" s="418"/>
      <c r="ILX7" s="418"/>
      <c r="ILY7" s="418"/>
      <c r="ILZ7" s="418"/>
      <c r="IMA7" s="418"/>
      <c r="IMB7" s="418"/>
      <c r="IMC7" s="418"/>
      <c r="IMD7" s="418"/>
      <c r="IME7" s="418"/>
      <c r="IMF7" s="418"/>
      <c r="IMG7" s="418"/>
      <c r="IMH7" s="418"/>
      <c r="IMI7" s="418"/>
      <c r="IMJ7" s="418"/>
      <c r="IMK7" s="418"/>
      <c r="IML7" s="418"/>
      <c r="IMM7" s="418"/>
      <c r="IMN7" s="418"/>
      <c r="IMO7" s="418"/>
      <c r="IMP7" s="418"/>
      <c r="IMQ7" s="418"/>
      <c r="IMR7" s="418"/>
      <c r="IMS7" s="418"/>
      <c r="IMT7" s="418"/>
      <c r="IMU7" s="418"/>
      <c r="IMV7" s="418"/>
      <c r="IMW7" s="418"/>
      <c r="IMX7" s="418"/>
      <c r="IMY7" s="418"/>
      <c r="IMZ7" s="418"/>
      <c r="INA7" s="418"/>
      <c r="INB7" s="418"/>
      <c r="INC7" s="418"/>
      <c r="IND7" s="418"/>
      <c r="INE7" s="418"/>
      <c r="INF7" s="418"/>
      <c r="ING7" s="418"/>
      <c r="INH7" s="418"/>
      <c r="INI7" s="418"/>
      <c r="INJ7" s="418"/>
      <c r="INK7" s="418"/>
      <c r="INL7" s="418"/>
      <c r="INM7" s="418"/>
      <c r="INN7" s="418"/>
      <c r="INO7" s="418"/>
      <c r="INP7" s="418"/>
      <c r="INQ7" s="418"/>
      <c r="INR7" s="418"/>
      <c r="INS7" s="418"/>
      <c r="INT7" s="418"/>
      <c r="INU7" s="418"/>
      <c r="INV7" s="418"/>
      <c r="INW7" s="418"/>
      <c r="INX7" s="418"/>
      <c r="INY7" s="418"/>
      <c r="INZ7" s="418"/>
      <c r="IOA7" s="418"/>
      <c r="IOB7" s="418"/>
      <c r="IOC7" s="418"/>
      <c r="IOD7" s="418"/>
      <c r="IOE7" s="418"/>
      <c r="IOF7" s="418"/>
      <c r="IOG7" s="418"/>
      <c r="IOH7" s="418"/>
      <c r="IOI7" s="418"/>
      <c r="IOJ7" s="418"/>
      <c r="IOK7" s="418"/>
      <c r="IOL7" s="418"/>
      <c r="IOM7" s="418"/>
      <c r="ION7" s="418"/>
      <c r="IOO7" s="418"/>
      <c r="IOP7" s="418"/>
      <c r="IOQ7" s="418"/>
      <c r="IOR7" s="418"/>
      <c r="IOS7" s="418"/>
      <c r="IOT7" s="418"/>
      <c r="IOU7" s="418"/>
      <c r="IOV7" s="418"/>
      <c r="IOW7" s="418"/>
      <c r="IOX7" s="418"/>
      <c r="IOY7" s="418"/>
      <c r="IOZ7" s="418"/>
      <c r="IPA7" s="418"/>
      <c r="IPB7" s="418"/>
      <c r="IPC7" s="418"/>
      <c r="IPD7" s="418"/>
      <c r="IPE7" s="418"/>
      <c r="IPF7" s="418"/>
      <c r="IPG7" s="418"/>
      <c r="IPH7" s="418"/>
      <c r="IPI7" s="418"/>
      <c r="IPJ7" s="418"/>
      <c r="IPK7" s="418"/>
      <c r="IPL7" s="418"/>
      <c r="IPM7" s="418"/>
      <c r="IPN7" s="418"/>
      <c r="IPO7" s="418"/>
      <c r="IPP7" s="418"/>
      <c r="IPQ7" s="418"/>
      <c r="IPR7" s="418"/>
      <c r="IPS7" s="418"/>
      <c r="IPT7" s="418"/>
      <c r="IPU7" s="418"/>
      <c r="IPV7" s="418"/>
      <c r="IPW7" s="418"/>
      <c r="IPX7" s="418"/>
      <c r="IPY7" s="418"/>
      <c r="IPZ7" s="418"/>
      <c r="IQA7" s="418"/>
      <c r="IQB7" s="418"/>
      <c r="IQC7" s="418"/>
      <c r="IQD7" s="418"/>
      <c r="IQE7" s="418"/>
      <c r="IQF7" s="418"/>
      <c r="IQG7" s="418"/>
      <c r="IQH7" s="418"/>
      <c r="IQI7" s="418"/>
      <c r="IQJ7" s="418"/>
      <c r="IQK7" s="418"/>
      <c r="IQL7" s="418"/>
      <c r="IQM7" s="418"/>
      <c r="IQN7" s="418"/>
      <c r="IQO7" s="418"/>
      <c r="IQP7" s="418"/>
      <c r="IQQ7" s="418"/>
      <c r="IQR7" s="418"/>
      <c r="IQS7" s="418"/>
      <c r="IQT7" s="418"/>
      <c r="IQU7" s="418"/>
      <c r="IQV7" s="418"/>
      <c r="IQW7" s="418"/>
      <c r="IQX7" s="418"/>
      <c r="IQY7" s="418"/>
      <c r="IQZ7" s="418"/>
      <c r="IRA7" s="418"/>
      <c r="IRB7" s="418"/>
      <c r="IRC7" s="418"/>
      <c r="IRD7" s="418"/>
      <c r="IRE7" s="418"/>
      <c r="IRF7" s="418"/>
      <c r="IRG7" s="418"/>
      <c r="IRH7" s="418"/>
      <c r="IRI7" s="418"/>
      <c r="IRJ7" s="418"/>
      <c r="IRK7" s="418"/>
      <c r="IRL7" s="418"/>
      <c r="IRM7" s="418"/>
      <c r="IRN7" s="418"/>
      <c r="IRO7" s="418"/>
      <c r="IRP7" s="418"/>
      <c r="IRQ7" s="418"/>
      <c r="IRR7" s="418"/>
      <c r="IRS7" s="418"/>
      <c r="IRT7" s="418"/>
      <c r="IRU7" s="418"/>
      <c r="IRV7" s="418"/>
      <c r="IRW7" s="418"/>
      <c r="IRX7" s="418"/>
      <c r="IRY7" s="418"/>
      <c r="IRZ7" s="418"/>
      <c r="ISA7" s="418"/>
      <c r="ISB7" s="418"/>
      <c r="ISC7" s="418"/>
      <c r="ISD7" s="418"/>
      <c r="ISE7" s="418"/>
      <c r="ISF7" s="418"/>
      <c r="ISG7" s="418"/>
      <c r="ISH7" s="418"/>
      <c r="ISI7" s="418"/>
      <c r="ISJ7" s="418"/>
      <c r="ISK7" s="418"/>
      <c r="ISL7" s="418"/>
      <c r="ISM7" s="418"/>
      <c r="ISN7" s="418"/>
      <c r="ISO7" s="418"/>
      <c r="ISP7" s="418"/>
      <c r="ISQ7" s="418"/>
      <c r="ISR7" s="418"/>
      <c r="ISS7" s="418"/>
      <c r="IST7" s="418"/>
      <c r="ISU7" s="418"/>
      <c r="ISV7" s="418"/>
      <c r="ISW7" s="418"/>
      <c r="ISX7" s="418"/>
      <c r="ISY7" s="418"/>
      <c r="ISZ7" s="418"/>
      <c r="ITA7" s="418"/>
      <c r="ITB7" s="418"/>
      <c r="ITC7" s="418"/>
      <c r="ITD7" s="418"/>
      <c r="ITE7" s="418"/>
      <c r="ITF7" s="418"/>
      <c r="ITG7" s="418"/>
      <c r="ITH7" s="418"/>
      <c r="ITI7" s="418"/>
      <c r="ITJ7" s="418"/>
      <c r="ITK7" s="418"/>
      <c r="ITL7" s="418"/>
      <c r="ITM7" s="418"/>
      <c r="ITN7" s="418"/>
      <c r="ITO7" s="418"/>
      <c r="ITP7" s="418"/>
      <c r="ITQ7" s="418"/>
      <c r="ITR7" s="418"/>
      <c r="ITS7" s="418"/>
      <c r="ITT7" s="418"/>
      <c r="ITU7" s="418"/>
      <c r="ITV7" s="418"/>
      <c r="ITW7" s="418"/>
      <c r="ITX7" s="418"/>
      <c r="ITY7" s="418"/>
      <c r="ITZ7" s="418"/>
      <c r="IUA7" s="418"/>
      <c r="IUB7" s="418"/>
      <c r="IUC7" s="418"/>
      <c r="IUD7" s="418"/>
      <c r="IUE7" s="418"/>
      <c r="IUF7" s="418"/>
      <c r="IUG7" s="418"/>
      <c r="IUH7" s="418"/>
      <c r="IUI7" s="418"/>
      <c r="IUJ7" s="418"/>
      <c r="IUK7" s="418"/>
      <c r="IUL7" s="418"/>
      <c r="IUM7" s="418"/>
      <c r="IUN7" s="418"/>
      <c r="IUO7" s="418"/>
      <c r="IUP7" s="418"/>
      <c r="IUQ7" s="418"/>
      <c r="IUR7" s="418"/>
      <c r="IUS7" s="418"/>
      <c r="IUT7" s="418"/>
      <c r="IUU7" s="418"/>
      <c r="IUV7" s="418"/>
      <c r="IUW7" s="418"/>
      <c r="IUX7" s="418"/>
      <c r="IUY7" s="418"/>
      <c r="IUZ7" s="418"/>
      <c r="IVA7" s="418"/>
      <c r="IVB7" s="418"/>
      <c r="IVC7" s="418"/>
      <c r="IVD7" s="418"/>
      <c r="IVE7" s="418"/>
      <c r="IVF7" s="418"/>
      <c r="IVG7" s="418"/>
      <c r="IVH7" s="418"/>
      <c r="IVI7" s="418"/>
      <c r="IVJ7" s="418"/>
      <c r="IVK7" s="418"/>
      <c r="IVL7" s="418"/>
      <c r="IVM7" s="418"/>
      <c r="IVN7" s="418"/>
      <c r="IVO7" s="418"/>
      <c r="IVP7" s="418"/>
      <c r="IVQ7" s="418"/>
      <c r="IVR7" s="418"/>
      <c r="IVS7" s="418"/>
      <c r="IVT7" s="418"/>
      <c r="IVU7" s="418"/>
      <c r="IVV7" s="418"/>
      <c r="IVW7" s="418"/>
      <c r="IVX7" s="418"/>
      <c r="IVY7" s="418"/>
      <c r="IVZ7" s="418"/>
      <c r="IWA7" s="418"/>
      <c r="IWB7" s="418"/>
      <c r="IWC7" s="418"/>
      <c r="IWD7" s="418"/>
      <c r="IWE7" s="418"/>
      <c r="IWF7" s="418"/>
      <c r="IWG7" s="418"/>
      <c r="IWH7" s="418"/>
      <c r="IWI7" s="418"/>
      <c r="IWJ7" s="418"/>
      <c r="IWK7" s="418"/>
      <c r="IWL7" s="418"/>
      <c r="IWM7" s="418"/>
      <c r="IWN7" s="418"/>
      <c r="IWO7" s="418"/>
      <c r="IWP7" s="418"/>
      <c r="IWQ7" s="418"/>
      <c r="IWR7" s="418"/>
      <c r="IWS7" s="418"/>
      <c r="IWT7" s="418"/>
      <c r="IWU7" s="418"/>
      <c r="IWV7" s="418"/>
      <c r="IWW7" s="418"/>
      <c r="IWX7" s="418"/>
      <c r="IWY7" s="418"/>
      <c r="IWZ7" s="418"/>
      <c r="IXA7" s="418"/>
      <c r="IXB7" s="418"/>
      <c r="IXC7" s="418"/>
      <c r="IXD7" s="418"/>
      <c r="IXE7" s="418"/>
      <c r="IXF7" s="418"/>
      <c r="IXG7" s="418"/>
      <c r="IXH7" s="418"/>
      <c r="IXI7" s="418"/>
      <c r="IXJ7" s="418"/>
      <c r="IXK7" s="418"/>
      <c r="IXL7" s="418"/>
      <c r="IXM7" s="418"/>
      <c r="IXN7" s="418"/>
      <c r="IXO7" s="418"/>
      <c r="IXP7" s="418"/>
      <c r="IXQ7" s="418"/>
      <c r="IXR7" s="418"/>
      <c r="IXS7" s="418"/>
      <c r="IXT7" s="418"/>
      <c r="IXU7" s="418"/>
      <c r="IXV7" s="418"/>
      <c r="IXW7" s="418"/>
      <c r="IXX7" s="418"/>
      <c r="IXY7" s="418"/>
      <c r="IXZ7" s="418"/>
      <c r="IYA7" s="418"/>
      <c r="IYB7" s="418"/>
      <c r="IYC7" s="418"/>
      <c r="IYD7" s="418"/>
      <c r="IYE7" s="418"/>
      <c r="IYF7" s="418"/>
      <c r="IYG7" s="418"/>
      <c r="IYH7" s="418"/>
      <c r="IYI7" s="418"/>
      <c r="IYJ7" s="418"/>
      <c r="IYK7" s="418"/>
      <c r="IYL7" s="418"/>
      <c r="IYM7" s="418"/>
      <c r="IYN7" s="418"/>
      <c r="IYO7" s="418"/>
      <c r="IYP7" s="418"/>
      <c r="IYQ7" s="418"/>
      <c r="IYR7" s="418"/>
      <c r="IYS7" s="418"/>
      <c r="IYT7" s="418"/>
      <c r="IYU7" s="418"/>
      <c r="IYV7" s="418"/>
      <c r="IYW7" s="418"/>
      <c r="IYX7" s="418"/>
      <c r="IYY7" s="418"/>
      <c r="IYZ7" s="418"/>
      <c r="IZA7" s="418"/>
      <c r="IZB7" s="418"/>
      <c r="IZC7" s="418"/>
      <c r="IZD7" s="418"/>
      <c r="IZE7" s="418"/>
      <c r="IZF7" s="418"/>
      <c r="IZG7" s="418"/>
      <c r="IZH7" s="418"/>
      <c r="IZI7" s="418"/>
      <c r="IZJ7" s="418"/>
      <c r="IZK7" s="418"/>
      <c r="IZL7" s="418"/>
      <c r="IZM7" s="418"/>
      <c r="IZN7" s="418"/>
      <c r="IZO7" s="418"/>
      <c r="IZP7" s="418"/>
      <c r="IZQ7" s="418"/>
      <c r="IZR7" s="418"/>
      <c r="IZS7" s="418"/>
      <c r="IZT7" s="418"/>
      <c r="IZU7" s="418"/>
      <c r="IZV7" s="418"/>
      <c r="IZW7" s="418"/>
      <c r="IZX7" s="418"/>
      <c r="IZY7" s="418"/>
      <c r="IZZ7" s="418"/>
      <c r="JAA7" s="418"/>
      <c r="JAB7" s="418"/>
      <c r="JAC7" s="418"/>
      <c r="JAD7" s="418"/>
      <c r="JAE7" s="418"/>
      <c r="JAF7" s="418"/>
      <c r="JAG7" s="418"/>
      <c r="JAH7" s="418"/>
      <c r="JAI7" s="418"/>
      <c r="JAJ7" s="418"/>
      <c r="JAK7" s="418"/>
      <c r="JAL7" s="418"/>
      <c r="JAM7" s="418"/>
      <c r="JAN7" s="418"/>
      <c r="JAO7" s="418"/>
      <c r="JAP7" s="418"/>
      <c r="JAQ7" s="418"/>
      <c r="JAR7" s="418"/>
      <c r="JAS7" s="418"/>
      <c r="JAT7" s="418"/>
      <c r="JAU7" s="418"/>
      <c r="JAV7" s="418"/>
      <c r="JAW7" s="418"/>
      <c r="JAX7" s="418"/>
      <c r="JAY7" s="418"/>
      <c r="JAZ7" s="418"/>
      <c r="JBA7" s="418"/>
      <c r="JBB7" s="418"/>
      <c r="JBC7" s="418"/>
      <c r="JBD7" s="418"/>
      <c r="JBE7" s="418"/>
      <c r="JBF7" s="418"/>
      <c r="JBG7" s="418"/>
      <c r="JBH7" s="418"/>
      <c r="JBI7" s="418"/>
      <c r="JBJ7" s="418"/>
      <c r="JBK7" s="418"/>
      <c r="JBL7" s="418"/>
      <c r="JBM7" s="418"/>
      <c r="JBN7" s="418"/>
      <c r="JBO7" s="418"/>
      <c r="JBP7" s="418"/>
      <c r="JBQ7" s="418"/>
      <c r="JBR7" s="418"/>
      <c r="JBS7" s="418"/>
      <c r="JBT7" s="418"/>
      <c r="JBU7" s="418"/>
      <c r="JBV7" s="418"/>
      <c r="JBW7" s="418"/>
      <c r="JBX7" s="418"/>
      <c r="JBY7" s="418"/>
      <c r="JBZ7" s="418"/>
      <c r="JCA7" s="418"/>
      <c r="JCB7" s="418"/>
      <c r="JCC7" s="418"/>
      <c r="JCD7" s="418"/>
      <c r="JCE7" s="418"/>
      <c r="JCF7" s="418"/>
      <c r="JCG7" s="418"/>
      <c r="JCH7" s="418"/>
      <c r="JCI7" s="418"/>
      <c r="JCJ7" s="418"/>
      <c r="JCK7" s="418"/>
      <c r="JCL7" s="418"/>
      <c r="JCM7" s="418"/>
      <c r="JCN7" s="418"/>
      <c r="JCO7" s="418"/>
      <c r="JCP7" s="418"/>
      <c r="JCQ7" s="418"/>
      <c r="JCR7" s="418"/>
      <c r="JCS7" s="418"/>
      <c r="JCT7" s="418"/>
      <c r="JCU7" s="418"/>
      <c r="JCV7" s="418"/>
      <c r="JCW7" s="418"/>
      <c r="JCX7" s="418"/>
      <c r="JCY7" s="418"/>
      <c r="JCZ7" s="418"/>
      <c r="JDA7" s="418"/>
      <c r="JDB7" s="418"/>
      <c r="JDC7" s="418"/>
      <c r="JDD7" s="418"/>
      <c r="JDE7" s="418"/>
      <c r="JDF7" s="418"/>
      <c r="JDG7" s="418"/>
      <c r="JDH7" s="418"/>
      <c r="JDI7" s="418"/>
      <c r="JDJ7" s="418"/>
      <c r="JDK7" s="418"/>
      <c r="JDL7" s="418"/>
      <c r="JDM7" s="418"/>
      <c r="JDN7" s="418"/>
      <c r="JDO7" s="418"/>
      <c r="JDP7" s="418"/>
      <c r="JDQ7" s="418"/>
      <c r="JDR7" s="418"/>
      <c r="JDS7" s="418"/>
      <c r="JDT7" s="418"/>
      <c r="JDU7" s="418"/>
      <c r="JDV7" s="418"/>
      <c r="JDW7" s="418"/>
      <c r="JDX7" s="418"/>
      <c r="JDY7" s="418"/>
      <c r="JDZ7" s="418"/>
      <c r="JEA7" s="418"/>
      <c r="JEB7" s="418"/>
      <c r="JEC7" s="418"/>
      <c r="JED7" s="418"/>
      <c r="JEE7" s="418"/>
      <c r="JEF7" s="418"/>
      <c r="JEG7" s="418"/>
      <c r="JEH7" s="418"/>
      <c r="JEI7" s="418"/>
      <c r="JEJ7" s="418"/>
      <c r="JEK7" s="418"/>
      <c r="JEL7" s="418"/>
      <c r="JEM7" s="418"/>
      <c r="JEN7" s="418"/>
      <c r="JEO7" s="418"/>
      <c r="JEP7" s="418"/>
      <c r="JEQ7" s="418"/>
      <c r="JER7" s="418"/>
      <c r="JES7" s="418"/>
      <c r="JET7" s="418"/>
      <c r="JEU7" s="418"/>
      <c r="JEV7" s="418"/>
      <c r="JEW7" s="418"/>
      <c r="JEX7" s="418"/>
      <c r="JEY7" s="418"/>
      <c r="JEZ7" s="418"/>
      <c r="JFA7" s="418"/>
      <c r="JFB7" s="418"/>
      <c r="JFC7" s="418"/>
      <c r="JFD7" s="418"/>
      <c r="JFE7" s="418"/>
      <c r="JFF7" s="418"/>
      <c r="JFG7" s="418"/>
      <c r="JFH7" s="418"/>
      <c r="JFI7" s="418"/>
      <c r="JFJ7" s="418"/>
      <c r="JFK7" s="418"/>
      <c r="JFL7" s="418"/>
      <c r="JFM7" s="418"/>
      <c r="JFN7" s="418"/>
      <c r="JFO7" s="418"/>
      <c r="JFP7" s="418"/>
      <c r="JFQ7" s="418"/>
      <c r="JFR7" s="418"/>
      <c r="JFS7" s="418"/>
      <c r="JFT7" s="418"/>
      <c r="JFU7" s="418"/>
      <c r="JFV7" s="418"/>
      <c r="JFW7" s="418"/>
      <c r="JFX7" s="418"/>
      <c r="JFY7" s="418"/>
      <c r="JFZ7" s="418"/>
      <c r="JGA7" s="418"/>
      <c r="JGB7" s="418"/>
      <c r="JGC7" s="418"/>
      <c r="JGD7" s="418"/>
      <c r="JGE7" s="418"/>
      <c r="JGF7" s="418"/>
      <c r="JGG7" s="418"/>
      <c r="JGH7" s="418"/>
      <c r="JGI7" s="418"/>
      <c r="JGJ7" s="418"/>
      <c r="JGK7" s="418"/>
      <c r="JGL7" s="418"/>
      <c r="JGM7" s="418"/>
      <c r="JGN7" s="418"/>
      <c r="JGO7" s="418"/>
      <c r="JGP7" s="418"/>
      <c r="JGQ7" s="418"/>
      <c r="JGR7" s="418"/>
      <c r="JGS7" s="418"/>
      <c r="JGT7" s="418"/>
      <c r="JGU7" s="418"/>
      <c r="JGV7" s="418"/>
      <c r="JGW7" s="418"/>
      <c r="JGX7" s="418"/>
      <c r="JGY7" s="418"/>
      <c r="JGZ7" s="418"/>
      <c r="JHA7" s="418"/>
      <c r="JHB7" s="418"/>
      <c r="JHC7" s="418"/>
      <c r="JHD7" s="418"/>
      <c r="JHE7" s="418"/>
      <c r="JHF7" s="418"/>
      <c r="JHG7" s="418"/>
      <c r="JHH7" s="418"/>
      <c r="JHI7" s="418"/>
      <c r="JHJ7" s="418"/>
      <c r="JHK7" s="418"/>
      <c r="JHL7" s="418"/>
      <c r="JHM7" s="418"/>
      <c r="JHN7" s="418"/>
      <c r="JHO7" s="418"/>
      <c r="JHP7" s="418"/>
      <c r="JHQ7" s="418"/>
      <c r="JHR7" s="418"/>
      <c r="JHS7" s="418"/>
      <c r="JHT7" s="418"/>
      <c r="JHU7" s="418"/>
      <c r="JHV7" s="418"/>
      <c r="JHW7" s="418"/>
      <c r="JHX7" s="418"/>
      <c r="JHY7" s="418"/>
      <c r="JHZ7" s="418"/>
      <c r="JIA7" s="418"/>
      <c r="JIB7" s="418"/>
      <c r="JIC7" s="418"/>
      <c r="JID7" s="418"/>
      <c r="JIE7" s="418"/>
      <c r="JIF7" s="418"/>
      <c r="JIG7" s="418"/>
      <c r="JIH7" s="418"/>
      <c r="JII7" s="418"/>
      <c r="JIJ7" s="418"/>
      <c r="JIK7" s="418"/>
      <c r="JIL7" s="418"/>
      <c r="JIM7" s="418"/>
      <c r="JIN7" s="418"/>
      <c r="JIO7" s="418"/>
      <c r="JIP7" s="418"/>
      <c r="JIQ7" s="418"/>
      <c r="JIR7" s="418"/>
      <c r="JIS7" s="418"/>
      <c r="JIT7" s="418"/>
      <c r="JIU7" s="418"/>
      <c r="JIV7" s="418"/>
      <c r="JIW7" s="418"/>
      <c r="JIX7" s="418"/>
      <c r="JIY7" s="418"/>
      <c r="JIZ7" s="418"/>
      <c r="JJA7" s="418"/>
      <c r="JJB7" s="418"/>
      <c r="JJC7" s="418"/>
      <c r="JJD7" s="418"/>
      <c r="JJE7" s="418"/>
      <c r="JJF7" s="418"/>
      <c r="JJG7" s="418"/>
      <c r="JJH7" s="418"/>
      <c r="JJI7" s="418"/>
      <c r="JJJ7" s="418"/>
      <c r="JJK7" s="418"/>
      <c r="JJL7" s="418"/>
      <c r="JJM7" s="418"/>
      <c r="JJN7" s="418"/>
      <c r="JJO7" s="418"/>
      <c r="JJP7" s="418"/>
      <c r="JJQ7" s="418"/>
      <c r="JJR7" s="418"/>
      <c r="JJS7" s="418"/>
      <c r="JJT7" s="418"/>
      <c r="JJU7" s="418"/>
      <c r="JJV7" s="418"/>
      <c r="JJW7" s="418"/>
      <c r="JJX7" s="418"/>
      <c r="JJY7" s="418"/>
      <c r="JJZ7" s="418"/>
      <c r="JKA7" s="418"/>
      <c r="JKB7" s="418"/>
      <c r="JKC7" s="418"/>
      <c r="JKD7" s="418"/>
      <c r="JKE7" s="418"/>
      <c r="JKF7" s="418"/>
      <c r="JKG7" s="418"/>
      <c r="JKH7" s="418"/>
      <c r="JKI7" s="418"/>
      <c r="JKJ7" s="418"/>
      <c r="JKK7" s="418"/>
      <c r="JKL7" s="418"/>
      <c r="JKM7" s="418"/>
      <c r="JKN7" s="418"/>
      <c r="JKO7" s="418"/>
      <c r="JKP7" s="418"/>
      <c r="JKQ7" s="418"/>
      <c r="JKR7" s="418"/>
      <c r="JKS7" s="418"/>
      <c r="JKT7" s="418"/>
      <c r="JKU7" s="418"/>
      <c r="JKV7" s="418"/>
      <c r="JKW7" s="418"/>
      <c r="JKX7" s="418"/>
      <c r="JKY7" s="418"/>
      <c r="JKZ7" s="418"/>
      <c r="JLA7" s="418"/>
      <c r="JLB7" s="418"/>
      <c r="JLC7" s="418"/>
      <c r="JLD7" s="418"/>
      <c r="JLE7" s="418"/>
      <c r="JLF7" s="418"/>
      <c r="JLG7" s="418"/>
      <c r="JLH7" s="418"/>
      <c r="JLI7" s="418"/>
      <c r="JLJ7" s="418"/>
      <c r="JLK7" s="418"/>
      <c r="JLL7" s="418"/>
      <c r="JLM7" s="418"/>
      <c r="JLN7" s="418"/>
      <c r="JLO7" s="418"/>
      <c r="JLP7" s="418"/>
      <c r="JLQ7" s="418"/>
      <c r="JLR7" s="418"/>
      <c r="JLS7" s="418"/>
      <c r="JLT7" s="418"/>
      <c r="JLU7" s="418"/>
      <c r="JLV7" s="418"/>
      <c r="JLW7" s="418"/>
      <c r="JLX7" s="418"/>
      <c r="JLY7" s="418"/>
      <c r="JLZ7" s="418"/>
      <c r="JMA7" s="418"/>
      <c r="JMB7" s="418"/>
      <c r="JMC7" s="418"/>
      <c r="JMD7" s="418"/>
      <c r="JME7" s="418"/>
      <c r="JMF7" s="418"/>
      <c r="JMG7" s="418"/>
      <c r="JMH7" s="418"/>
      <c r="JMI7" s="418"/>
      <c r="JMJ7" s="418"/>
      <c r="JMK7" s="418"/>
      <c r="JML7" s="418"/>
      <c r="JMM7" s="418"/>
      <c r="JMN7" s="418"/>
      <c r="JMO7" s="418"/>
      <c r="JMP7" s="418"/>
      <c r="JMQ7" s="418"/>
      <c r="JMR7" s="418"/>
      <c r="JMS7" s="418"/>
      <c r="JMT7" s="418"/>
      <c r="JMU7" s="418"/>
      <c r="JMV7" s="418"/>
      <c r="JMW7" s="418"/>
      <c r="JMX7" s="418"/>
      <c r="JMY7" s="418"/>
      <c r="JMZ7" s="418"/>
      <c r="JNA7" s="418"/>
      <c r="JNB7" s="418"/>
      <c r="JNC7" s="418"/>
      <c r="JND7" s="418"/>
      <c r="JNE7" s="418"/>
      <c r="JNF7" s="418"/>
      <c r="JNG7" s="418"/>
      <c r="JNH7" s="418"/>
      <c r="JNI7" s="418"/>
      <c r="JNJ7" s="418"/>
      <c r="JNK7" s="418"/>
      <c r="JNL7" s="418"/>
      <c r="JNM7" s="418"/>
      <c r="JNN7" s="418"/>
      <c r="JNO7" s="418"/>
      <c r="JNP7" s="418"/>
      <c r="JNQ7" s="418"/>
      <c r="JNR7" s="418"/>
      <c r="JNS7" s="418"/>
      <c r="JNT7" s="418"/>
      <c r="JNU7" s="418"/>
      <c r="JNV7" s="418"/>
      <c r="JNW7" s="418"/>
      <c r="JNX7" s="418"/>
      <c r="JNY7" s="418"/>
      <c r="JNZ7" s="418"/>
      <c r="JOA7" s="418"/>
      <c r="JOB7" s="418"/>
      <c r="JOC7" s="418"/>
      <c r="JOD7" s="418"/>
      <c r="JOE7" s="418"/>
      <c r="JOF7" s="418"/>
      <c r="JOG7" s="418"/>
      <c r="JOH7" s="418"/>
      <c r="JOI7" s="418"/>
      <c r="JOJ7" s="418"/>
      <c r="JOK7" s="418"/>
      <c r="JOL7" s="418"/>
      <c r="JOM7" s="418"/>
      <c r="JON7" s="418"/>
      <c r="JOO7" s="418"/>
      <c r="JOP7" s="418"/>
      <c r="JOQ7" s="418"/>
      <c r="JOR7" s="418"/>
      <c r="JOS7" s="418"/>
      <c r="JOT7" s="418"/>
      <c r="JOU7" s="418"/>
      <c r="JOV7" s="418"/>
      <c r="JOW7" s="418"/>
      <c r="JOX7" s="418"/>
      <c r="JOY7" s="418"/>
      <c r="JOZ7" s="418"/>
      <c r="JPA7" s="418"/>
      <c r="JPB7" s="418"/>
      <c r="JPC7" s="418"/>
      <c r="JPD7" s="418"/>
      <c r="JPE7" s="418"/>
      <c r="JPF7" s="418"/>
      <c r="JPG7" s="418"/>
      <c r="JPH7" s="418"/>
      <c r="JPI7" s="418"/>
      <c r="JPJ7" s="418"/>
      <c r="JPK7" s="418"/>
      <c r="JPL7" s="418"/>
      <c r="JPM7" s="418"/>
      <c r="JPN7" s="418"/>
      <c r="JPO7" s="418"/>
      <c r="JPP7" s="418"/>
      <c r="JPQ7" s="418"/>
      <c r="JPR7" s="418"/>
      <c r="JPS7" s="418"/>
      <c r="JPT7" s="418"/>
      <c r="JPU7" s="418"/>
      <c r="JPV7" s="418"/>
      <c r="JPW7" s="418"/>
      <c r="JPX7" s="418"/>
      <c r="JPY7" s="418"/>
      <c r="JPZ7" s="418"/>
      <c r="JQA7" s="418"/>
      <c r="JQB7" s="418"/>
      <c r="JQC7" s="418"/>
      <c r="JQD7" s="418"/>
      <c r="JQE7" s="418"/>
      <c r="JQF7" s="418"/>
      <c r="JQG7" s="418"/>
      <c r="JQH7" s="418"/>
      <c r="JQI7" s="418"/>
      <c r="JQJ7" s="418"/>
      <c r="JQK7" s="418"/>
      <c r="JQL7" s="418"/>
      <c r="JQM7" s="418"/>
      <c r="JQN7" s="418"/>
      <c r="JQO7" s="418"/>
      <c r="JQP7" s="418"/>
      <c r="JQQ7" s="418"/>
      <c r="JQR7" s="418"/>
      <c r="JQS7" s="418"/>
      <c r="JQT7" s="418"/>
      <c r="JQU7" s="418"/>
      <c r="JQV7" s="418"/>
      <c r="JQW7" s="418"/>
      <c r="JQX7" s="418"/>
      <c r="JQY7" s="418"/>
      <c r="JQZ7" s="418"/>
      <c r="JRA7" s="418"/>
      <c r="JRB7" s="418"/>
      <c r="JRC7" s="418"/>
      <c r="JRD7" s="418"/>
      <c r="JRE7" s="418"/>
      <c r="JRF7" s="418"/>
      <c r="JRG7" s="418"/>
      <c r="JRH7" s="418"/>
      <c r="JRI7" s="418"/>
      <c r="JRJ7" s="418"/>
      <c r="JRK7" s="418"/>
      <c r="JRL7" s="418"/>
      <c r="JRM7" s="418"/>
      <c r="JRN7" s="418"/>
      <c r="JRO7" s="418"/>
      <c r="JRP7" s="418"/>
      <c r="JRQ7" s="418"/>
      <c r="JRR7" s="418"/>
      <c r="JRS7" s="418"/>
      <c r="JRT7" s="418"/>
      <c r="JRU7" s="418"/>
      <c r="JRV7" s="418"/>
      <c r="JRW7" s="418"/>
      <c r="JRX7" s="418"/>
      <c r="JRY7" s="418"/>
      <c r="JRZ7" s="418"/>
      <c r="JSA7" s="418"/>
      <c r="JSB7" s="418"/>
      <c r="JSC7" s="418"/>
      <c r="JSD7" s="418"/>
      <c r="JSE7" s="418"/>
      <c r="JSF7" s="418"/>
      <c r="JSG7" s="418"/>
      <c r="JSH7" s="418"/>
      <c r="JSI7" s="418"/>
      <c r="JSJ7" s="418"/>
      <c r="JSK7" s="418"/>
      <c r="JSL7" s="418"/>
      <c r="JSM7" s="418"/>
      <c r="JSN7" s="418"/>
      <c r="JSO7" s="418"/>
      <c r="JSP7" s="418"/>
      <c r="JSQ7" s="418"/>
      <c r="JSR7" s="418"/>
      <c r="JSS7" s="418"/>
      <c r="JST7" s="418"/>
      <c r="JSU7" s="418"/>
      <c r="JSV7" s="418"/>
      <c r="JSW7" s="418"/>
      <c r="JSX7" s="418"/>
      <c r="JSY7" s="418"/>
      <c r="JSZ7" s="418"/>
      <c r="JTA7" s="418"/>
      <c r="JTB7" s="418"/>
      <c r="JTC7" s="418"/>
      <c r="JTD7" s="418"/>
      <c r="JTE7" s="418"/>
      <c r="JTF7" s="418"/>
      <c r="JTG7" s="418"/>
      <c r="JTH7" s="418"/>
      <c r="JTI7" s="418"/>
      <c r="JTJ7" s="418"/>
      <c r="JTK7" s="418"/>
      <c r="JTL7" s="418"/>
      <c r="JTM7" s="418"/>
      <c r="JTN7" s="418"/>
      <c r="JTO7" s="418"/>
      <c r="JTP7" s="418"/>
      <c r="JTQ7" s="418"/>
      <c r="JTR7" s="418"/>
      <c r="JTS7" s="418"/>
      <c r="JTT7" s="418"/>
      <c r="JTU7" s="418"/>
      <c r="JTV7" s="418"/>
      <c r="JTW7" s="418"/>
      <c r="JTX7" s="418"/>
      <c r="JTY7" s="418"/>
      <c r="JTZ7" s="418"/>
      <c r="JUA7" s="418"/>
      <c r="JUB7" s="418"/>
      <c r="JUC7" s="418"/>
      <c r="JUD7" s="418"/>
      <c r="JUE7" s="418"/>
      <c r="JUF7" s="418"/>
      <c r="JUG7" s="418"/>
      <c r="JUH7" s="418"/>
      <c r="JUI7" s="418"/>
      <c r="JUJ7" s="418"/>
      <c r="JUK7" s="418"/>
      <c r="JUL7" s="418"/>
      <c r="JUM7" s="418"/>
      <c r="JUN7" s="418"/>
      <c r="JUO7" s="418"/>
      <c r="JUP7" s="418"/>
      <c r="JUQ7" s="418"/>
      <c r="JUR7" s="418"/>
      <c r="JUS7" s="418"/>
      <c r="JUT7" s="418"/>
      <c r="JUU7" s="418"/>
      <c r="JUV7" s="418"/>
      <c r="JUW7" s="418"/>
      <c r="JUX7" s="418"/>
      <c r="JUY7" s="418"/>
      <c r="JUZ7" s="418"/>
      <c r="JVA7" s="418"/>
      <c r="JVB7" s="418"/>
      <c r="JVC7" s="418"/>
      <c r="JVD7" s="418"/>
      <c r="JVE7" s="418"/>
      <c r="JVF7" s="418"/>
      <c r="JVG7" s="418"/>
      <c r="JVH7" s="418"/>
      <c r="JVI7" s="418"/>
      <c r="JVJ7" s="418"/>
      <c r="JVK7" s="418"/>
      <c r="JVL7" s="418"/>
      <c r="JVM7" s="418"/>
      <c r="JVN7" s="418"/>
      <c r="JVO7" s="418"/>
      <c r="JVP7" s="418"/>
      <c r="JVQ7" s="418"/>
      <c r="JVR7" s="418"/>
      <c r="JVS7" s="418"/>
      <c r="JVT7" s="418"/>
      <c r="JVU7" s="418"/>
      <c r="JVV7" s="418"/>
      <c r="JVW7" s="418"/>
      <c r="JVX7" s="418"/>
      <c r="JVY7" s="418"/>
      <c r="JVZ7" s="418"/>
      <c r="JWA7" s="418"/>
      <c r="JWB7" s="418"/>
      <c r="JWC7" s="418"/>
      <c r="JWD7" s="418"/>
      <c r="JWE7" s="418"/>
      <c r="JWF7" s="418"/>
      <c r="JWG7" s="418"/>
      <c r="JWH7" s="418"/>
      <c r="JWI7" s="418"/>
      <c r="JWJ7" s="418"/>
      <c r="JWK7" s="418"/>
      <c r="JWL7" s="418"/>
      <c r="JWM7" s="418"/>
      <c r="JWN7" s="418"/>
      <c r="JWO7" s="418"/>
      <c r="JWP7" s="418"/>
      <c r="JWQ7" s="418"/>
      <c r="JWR7" s="418"/>
      <c r="JWS7" s="418"/>
      <c r="JWT7" s="418"/>
      <c r="JWU7" s="418"/>
      <c r="JWV7" s="418"/>
      <c r="JWW7" s="418"/>
      <c r="JWX7" s="418"/>
      <c r="JWY7" s="418"/>
      <c r="JWZ7" s="418"/>
      <c r="JXA7" s="418"/>
      <c r="JXB7" s="418"/>
      <c r="JXC7" s="418"/>
      <c r="JXD7" s="418"/>
      <c r="JXE7" s="418"/>
      <c r="JXF7" s="418"/>
      <c r="JXG7" s="418"/>
      <c r="JXH7" s="418"/>
      <c r="JXI7" s="418"/>
      <c r="JXJ7" s="418"/>
      <c r="JXK7" s="418"/>
      <c r="JXL7" s="418"/>
      <c r="JXM7" s="418"/>
      <c r="JXN7" s="418"/>
      <c r="JXO7" s="418"/>
      <c r="JXP7" s="418"/>
      <c r="JXQ7" s="418"/>
      <c r="JXR7" s="418"/>
      <c r="JXS7" s="418"/>
      <c r="JXT7" s="418"/>
      <c r="JXU7" s="418"/>
      <c r="JXV7" s="418"/>
      <c r="JXW7" s="418"/>
      <c r="JXX7" s="418"/>
      <c r="JXY7" s="418"/>
      <c r="JXZ7" s="418"/>
      <c r="JYA7" s="418"/>
      <c r="JYB7" s="418"/>
      <c r="JYC7" s="418"/>
      <c r="JYD7" s="418"/>
      <c r="JYE7" s="418"/>
      <c r="JYF7" s="418"/>
      <c r="JYG7" s="418"/>
      <c r="JYH7" s="418"/>
      <c r="JYI7" s="418"/>
      <c r="JYJ7" s="418"/>
      <c r="JYK7" s="418"/>
      <c r="JYL7" s="418"/>
      <c r="JYM7" s="418"/>
      <c r="JYN7" s="418"/>
      <c r="JYO7" s="418"/>
      <c r="JYP7" s="418"/>
      <c r="JYQ7" s="418"/>
      <c r="JYR7" s="418"/>
      <c r="JYS7" s="418"/>
      <c r="JYT7" s="418"/>
      <c r="JYU7" s="418"/>
      <c r="JYV7" s="418"/>
      <c r="JYW7" s="418"/>
      <c r="JYX7" s="418"/>
      <c r="JYY7" s="418"/>
      <c r="JYZ7" s="418"/>
      <c r="JZA7" s="418"/>
      <c r="JZB7" s="418"/>
      <c r="JZC7" s="418"/>
      <c r="JZD7" s="418"/>
      <c r="JZE7" s="418"/>
      <c r="JZF7" s="418"/>
      <c r="JZG7" s="418"/>
      <c r="JZH7" s="418"/>
      <c r="JZI7" s="418"/>
      <c r="JZJ7" s="418"/>
      <c r="JZK7" s="418"/>
      <c r="JZL7" s="418"/>
      <c r="JZM7" s="418"/>
      <c r="JZN7" s="418"/>
      <c r="JZO7" s="418"/>
      <c r="JZP7" s="418"/>
      <c r="JZQ7" s="418"/>
      <c r="JZR7" s="418"/>
      <c r="JZS7" s="418"/>
      <c r="JZT7" s="418"/>
      <c r="JZU7" s="418"/>
      <c r="JZV7" s="418"/>
      <c r="JZW7" s="418"/>
      <c r="JZX7" s="418"/>
      <c r="JZY7" s="418"/>
      <c r="JZZ7" s="418"/>
      <c r="KAA7" s="418"/>
      <c r="KAB7" s="418"/>
      <c r="KAC7" s="418"/>
      <c r="KAD7" s="418"/>
      <c r="KAE7" s="418"/>
      <c r="KAF7" s="418"/>
      <c r="KAG7" s="418"/>
      <c r="KAH7" s="418"/>
      <c r="KAI7" s="418"/>
      <c r="KAJ7" s="418"/>
      <c r="KAK7" s="418"/>
      <c r="KAL7" s="418"/>
      <c r="KAM7" s="418"/>
      <c r="KAN7" s="418"/>
      <c r="KAO7" s="418"/>
      <c r="KAP7" s="418"/>
      <c r="KAQ7" s="418"/>
      <c r="KAR7" s="418"/>
      <c r="KAS7" s="418"/>
      <c r="KAT7" s="418"/>
      <c r="KAU7" s="418"/>
      <c r="KAV7" s="418"/>
      <c r="KAW7" s="418"/>
      <c r="KAX7" s="418"/>
      <c r="KAY7" s="418"/>
      <c r="KAZ7" s="418"/>
      <c r="KBA7" s="418"/>
      <c r="KBB7" s="418"/>
      <c r="KBC7" s="418"/>
      <c r="KBD7" s="418"/>
      <c r="KBE7" s="418"/>
      <c r="KBF7" s="418"/>
      <c r="KBG7" s="418"/>
      <c r="KBH7" s="418"/>
      <c r="KBI7" s="418"/>
      <c r="KBJ7" s="418"/>
      <c r="KBK7" s="418"/>
      <c r="KBL7" s="418"/>
      <c r="KBM7" s="418"/>
      <c r="KBN7" s="418"/>
      <c r="KBO7" s="418"/>
      <c r="KBP7" s="418"/>
      <c r="KBQ7" s="418"/>
      <c r="KBR7" s="418"/>
      <c r="KBS7" s="418"/>
      <c r="KBT7" s="418"/>
      <c r="KBU7" s="418"/>
      <c r="KBV7" s="418"/>
      <c r="KBW7" s="418"/>
      <c r="KBX7" s="418"/>
      <c r="KBY7" s="418"/>
      <c r="KBZ7" s="418"/>
      <c r="KCA7" s="418"/>
      <c r="KCB7" s="418"/>
      <c r="KCC7" s="418"/>
      <c r="KCD7" s="418"/>
      <c r="KCE7" s="418"/>
      <c r="KCF7" s="418"/>
      <c r="KCG7" s="418"/>
      <c r="KCH7" s="418"/>
      <c r="KCI7" s="418"/>
      <c r="KCJ7" s="418"/>
      <c r="KCK7" s="418"/>
      <c r="KCL7" s="418"/>
      <c r="KCM7" s="418"/>
      <c r="KCN7" s="418"/>
      <c r="KCO7" s="418"/>
      <c r="KCP7" s="418"/>
      <c r="KCQ7" s="418"/>
      <c r="KCR7" s="418"/>
      <c r="KCS7" s="418"/>
      <c r="KCT7" s="418"/>
      <c r="KCU7" s="418"/>
      <c r="KCV7" s="418"/>
      <c r="KCW7" s="418"/>
      <c r="KCX7" s="418"/>
      <c r="KCY7" s="418"/>
      <c r="KCZ7" s="418"/>
      <c r="KDA7" s="418"/>
      <c r="KDB7" s="418"/>
      <c r="KDC7" s="418"/>
      <c r="KDD7" s="418"/>
      <c r="KDE7" s="418"/>
      <c r="KDF7" s="418"/>
      <c r="KDG7" s="418"/>
      <c r="KDH7" s="418"/>
      <c r="KDI7" s="418"/>
      <c r="KDJ7" s="418"/>
      <c r="KDK7" s="418"/>
      <c r="KDL7" s="418"/>
      <c r="KDM7" s="418"/>
      <c r="KDN7" s="418"/>
      <c r="KDO7" s="418"/>
      <c r="KDP7" s="418"/>
      <c r="KDQ7" s="418"/>
      <c r="KDR7" s="418"/>
      <c r="KDS7" s="418"/>
      <c r="KDT7" s="418"/>
      <c r="KDU7" s="418"/>
      <c r="KDV7" s="418"/>
      <c r="KDW7" s="418"/>
      <c r="KDX7" s="418"/>
      <c r="KDY7" s="418"/>
      <c r="KDZ7" s="418"/>
      <c r="KEA7" s="418"/>
      <c r="KEB7" s="418"/>
      <c r="KEC7" s="418"/>
      <c r="KED7" s="418"/>
      <c r="KEE7" s="418"/>
      <c r="KEF7" s="418"/>
      <c r="KEG7" s="418"/>
      <c r="KEH7" s="418"/>
      <c r="KEI7" s="418"/>
      <c r="KEJ7" s="418"/>
      <c r="KEK7" s="418"/>
      <c r="KEL7" s="418"/>
      <c r="KEM7" s="418"/>
      <c r="KEN7" s="418"/>
      <c r="KEO7" s="418"/>
      <c r="KEP7" s="418"/>
      <c r="KEQ7" s="418"/>
      <c r="KER7" s="418"/>
      <c r="KES7" s="418"/>
      <c r="KET7" s="418"/>
      <c r="KEU7" s="418"/>
      <c r="KEV7" s="418"/>
      <c r="KEW7" s="418"/>
      <c r="KEX7" s="418"/>
      <c r="KEY7" s="418"/>
      <c r="KEZ7" s="418"/>
      <c r="KFA7" s="418"/>
      <c r="KFB7" s="418"/>
      <c r="KFC7" s="418"/>
      <c r="KFD7" s="418"/>
      <c r="KFE7" s="418"/>
      <c r="KFF7" s="418"/>
      <c r="KFG7" s="418"/>
      <c r="KFH7" s="418"/>
      <c r="KFI7" s="418"/>
      <c r="KFJ7" s="418"/>
      <c r="KFK7" s="418"/>
      <c r="KFL7" s="418"/>
      <c r="KFM7" s="418"/>
      <c r="KFN7" s="418"/>
      <c r="KFO7" s="418"/>
      <c r="KFP7" s="418"/>
      <c r="KFQ7" s="418"/>
      <c r="KFR7" s="418"/>
      <c r="KFS7" s="418"/>
      <c r="KFT7" s="418"/>
      <c r="KFU7" s="418"/>
      <c r="KFV7" s="418"/>
      <c r="KFW7" s="418"/>
      <c r="KFX7" s="418"/>
      <c r="KFY7" s="418"/>
      <c r="KFZ7" s="418"/>
      <c r="KGA7" s="418"/>
      <c r="KGB7" s="418"/>
      <c r="KGC7" s="418"/>
      <c r="KGD7" s="418"/>
      <c r="KGE7" s="418"/>
      <c r="KGF7" s="418"/>
      <c r="KGG7" s="418"/>
      <c r="KGH7" s="418"/>
      <c r="KGI7" s="418"/>
      <c r="KGJ7" s="418"/>
      <c r="KGK7" s="418"/>
      <c r="KGL7" s="418"/>
      <c r="KGM7" s="418"/>
      <c r="KGN7" s="418"/>
      <c r="KGO7" s="418"/>
      <c r="KGP7" s="418"/>
      <c r="KGQ7" s="418"/>
      <c r="KGR7" s="418"/>
      <c r="KGS7" s="418"/>
      <c r="KGT7" s="418"/>
      <c r="KGU7" s="418"/>
      <c r="KGV7" s="418"/>
      <c r="KGW7" s="418"/>
      <c r="KGX7" s="418"/>
      <c r="KGY7" s="418"/>
      <c r="KGZ7" s="418"/>
      <c r="KHA7" s="418"/>
      <c r="KHB7" s="418"/>
      <c r="KHC7" s="418"/>
      <c r="KHD7" s="418"/>
      <c r="KHE7" s="418"/>
      <c r="KHF7" s="418"/>
      <c r="KHG7" s="418"/>
      <c r="KHH7" s="418"/>
      <c r="KHI7" s="418"/>
      <c r="KHJ7" s="418"/>
      <c r="KHK7" s="418"/>
      <c r="KHL7" s="418"/>
      <c r="KHM7" s="418"/>
      <c r="KHN7" s="418"/>
      <c r="KHO7" s="418"/>
      <c r="KHP7" s="418"/>
      <c r="KHQ7" s="418"/>
      <c r="KHR7" s="418"/>
      <c r="KHS7" s="418"/>
      <c r="KHT7" s="418"/>
      <c r="KHU7" s="418"/>
      <c r="KHV7" s="418"/>
      <c r="KHW7" s="418"/>
      <c r="KHX7" s="418"/>
      <c r="KHY7" s="418"/>
      <c r="KHZ7" s="418"/>
      <c r="KIA7" s="418"/>
      <c r="KIB7" s="418"/>
      <c r="KIC7" s="418"/>
      <c r="KID7" s="418"/>
      <c r="KIE7" s="418"/>
      <c r="KIF7" s="418"/>
      <c r="KIG7" s="418"/>
      <c r="KIH7" s="418"/>
      <c r="KII7" s="418"/>
      <c r="KIJ7" s="418"/>
      <c r="KIK7" s="418"/>
      <c r="KIL7" s="418"/>
      <c r="KIM7" s="418"/>
      <c r="KIN7" s="418"/>
      <c r="KIO7" s="418"/>
      <c r="KIP7" s="418"/>
      <c r="KIQ7" s="418"/>
      <c r="KIR7" s="418"/>
      <c r="KIS7" s="418"/>
      <c r="KIT7" s="418"/>
      <c r="KIU7" s="418"/>
      <c r="KIV7" s="418"/>
      <c r="KIW7" s="418"/>
      <c r="KIX7" s="418"/>
      <c r="KIY7" s="418"/>
      <c r="KIZ7" s="418"/>
      <c r="KJA7" s="418"/>
      <c r="KJB7" s="418"/>
      <c r="KJC7" s="418"/>
      <c r="KJD7" s="418"/>
      <c r="KJE7" s="418"/>
      <c r="KJF7" s="418"/>
      <c r="KJG7" s="418"/>
      <c r="KJH7" s="418"/>
      <c r="KJI7" s="418"/>
      <c r="KJJ7" s="418"/>
      <c r="KJK7" s="418"/>
      <c r="KJL7" s="418"/>
      <c r="KJM7" s="418"/>
      <c r="KJN7" s="418"/>
      <c r="KJO7" s="418"/>
      <c r="KJP7" s="418"/>
      <c r="KJQ7" s="418"/>
      <c r="KJR7" s="418"/>
      <c r="KJS7" s="418"/>
      <c r="KJT7" s="418"/>
      <c r="KJU7" s="418"/>
      <c r="KJV7" s="418"/>
      <c r="KJW7" s="418"/>
      <c r="KJX7" s="418"/>
      <c r="KJY7" s="418"/>
      <c r="KJZ7" s="418"/>
      <c r="KKA7" s="418"/>
      <c r="KKB7" s="418"/>
      <c r="KKC7" s="418"/>
      <c r="KKD7" s="418"/>
      <c r="KKE7" s="418"/>
      <c r="KKF7" s="418"/>
      <c r="KKG7" s="418"/>
      <c r="KKH7" s="418"/>
      <c r="KKI7" s="418"/>
      <c r="KKJ7" s="418"/>
      <c r="KKK7" s="418"/>
      <c r="KKL7" s="418"/>
      <c r="KKM7" s="418"/>
      <c r="KKN7" s="418"/>
      <c r="KKO7" s="418"/>
      <c r="KKP7" s="418"/>
      <c r="KKQ7" s="418"/>
      <c r="KKR7" s="418"/>
      <c r="KKS7" s="418"/>
      <c r="KKT7" s="418"/>
      <c r="KKU7" s="418"/>
      <c r="KKV7" s="418"/>
      <c r="KKW7" s="418"/>
      <c r="KKX7" s="418"/>
      <c r="KKY7" s="418"/>
      <c r="KKZ7" s="418"/>
      <c r="KLA7" s="418"/>
      <c r="KLB7" s="418"/>
      <c r="KLC7" s="418"/>
      <c r="KLD7" s="418"/>
      <c r="KLE7" s="418"/>
      <c r="KLF7" s="418"/>
      <c r="KLG7" s="418"/>
      <c r="KLH7" s="418"/>
      <c r="KLI7" s="418"/>
      <c r="KLJ7" s="418"/>
      <c r="KLK7" s="418"/>
      <c r="KLL7" s="418"/>
      <c r="KLM7" s="418"/>
      <c r="KLN7" s="418"/>
      <c r="KLO7" s="418"/>
      <c r="KLP7" s="418"/>
      <c r="KLQ7" s="418"/>
      <c r="KLR7" s="418"/>
      <c r="KLS7" s="418"/>
      <c r="KLT7" s="418"/>
      <c r="KLU7" s="418"/>
      <c r="KLV7" s="418"/>
      <c r="KLW7" s="418"/>
      <c r="KLX7" s="418"/>
      <c r="KLY7" s="418"/>
      <c r="KLZ7" s="418"/>
      <c r="KMA7" s="418"/>
      <c r="KMB7" s="418"/>
      <c r="KMC7" s="418"/>
      <c r="KMD7" s="418"/>
      <c r="KME7" s="418"/>
      <c r="KMF7" s="418"/>
      <c r="KMG7" s="418"/>
      <c r="KMH7" s="418"/>
      <c r="KMI7" s="418"/>
      <c r="KMJ7" s="418"/>
      <c r="KMK7" s="418"/>
      <c r="KML7" s="418"/>
      <c r="KMM7" s="418"/>
      <c r="KMN7" s="418"/>
      <c r="KMO7" s="418"/>
      <c r="KMP7" s="418"/>
      <c r="KMQ7" s="418"/>
      <c r="KMR7" s="418"/>
      <c r="KMS7" s="418"/>
      <c r="KMT7" s="418"/>
      <c r="KMU7" s="418"/>
      <c r="KMV7" s="418"/>
      <c r="KMW7" s="418"/>
      <c r="KMX7" s="418"/>
      <c r="KMY7" s="418"/>
      <c r="KMZ7" s="418"/>
      <c r="KNA7" s="418"/>
      <c r="KNB7" s="418"/>
      <c r="KNC7" s="418"/>
      <c r="KND7" s="418"/>
      <c r="KNE7" s="418"/>
      <c r="KNF7" s="418"/>
      <c r="KNG7" s="418"/>
      <c r="KNH7" s="418"/>
      <c r="KNI7" s="418"/>
      <c r="KNJ7" s="418"/>
      <c r="KNK7" s="418"/>
      <c r="KNL7" s="418"/>
      <c r="KNM7" s="418"/>
      <c r="KNN7" s="418"/>
      <c r="KNO7" s="418"/>
      <c r="KNP7" s="418"/>
      <c r="KNQ7" s="418"/>
      <c r="KNR7" s="418"/>
      <c r="KNS7" s="418"/>
      <c r="KNT7" s="418"/>
      <c r="KNU7" s="418"/>
      <c r="KNV7" s="418"/>
      <c r="KNW7" s="418"/>
      <c r="KNX7" s="418"/>
      <c r="KNY7" s="418"/>
      <c r="KNZ7" s="418"/>
      <c r="KOA7" s="418"/>
      <c r="KOB7" s="418"/>
      <c r="KOC7" s="418"/>
      <c r="KOD7" s="418"/>
      <c r="KOE7" s="418"/>
      <c r="KOF7" s="418"/>
      <c r="KOG7" s="418"/>
      <c r="KOH7" s="418"/>
      <c r="KOI7" s="418"/>
      <c r="KOJ7" s="418"/>
      <c r="KOK7" s="418"/>
      <c r="KOL7" s="418"/>
      <c r="KOM7" s="418"/>
      <c r="KON7" s="418"/>
      <c r="KOO7" s="418"/>
      <c r="KOP7" s="418"/>
      <c r="KOQ7" s="418"/>
      <c r="KOR7" s="418"/>
      <c r="KOS7" s="418"/>
      <c r="KOT7" s="418"/>
      <c r="KOU7" s="418"/>
      <c r="KOV7" s="418"/>
      <c r="KOW7" s="418"/>
      <c r="KOX7" s="418"/>
      <c r="KOY7" s="418"/>
      <c r="KOZ7" s="418"/>
      <c r="KPA7" s="418"/>
      <c r="KPB7" s="418"/>
      <c r="KPC7" s="418"/>
      <c r="KPD7" s="418"/>
      <c r="KPE7" s="418"/>
      <c r="KPF7" s="418"/>
      <c r="KPG7" s="418"/>
      <c r="KPH7" s="418"/>
      <c r="KPI7" s="418"/>
      <c r="KPJ7" s="418"/>
      <c r="KPK7" s="418"/>
      <c r="KPL7" s="418"/>
      <c r="KPM7" s="418"/>
      <c r="KPN7" s="418"/>
      <c r="KPO7" s="418"/>
      <c r="KPP7" s="418"/>
      <c r="KPQ7" s="418"/>
      <c r="KPR7" s="418"/>
      <c r="KPS7" s="418"/>
      <c r="KPT7" s="418"/>
      <c r="KPU7" s="418"/>
      <c r="KPV7" s="418"/>
      <c r="KPW7" s="418"/>
      <c r="KPX7" s="418"/>
      <c r="KPY7" s="418"/>
      <c r="KPZ7" s="418"/>
      <c r="KQA7" s="418"/>
      <c r="KQB7" s="418"/>
      <c r="KQC7" s="418"/>
      <c r="KQD7" s="418"/>
      <c r="KQE7" s="418"/>
      <c r="KQF7" s="418"/>
      <c r="KQG7" s="418"/>
      <c r="KQH7" s="418"/>
      <c r="KQI7" s="418"/>
      <c r="KQJ7" s="418"/>
      <c r="KQK7" s="418"/>
      <c r="KQL7" s="418"/>
      <c r="KQM7" s="418"/>
      <c r="KQN7" s="418"/>
      <c r="KQO7" s="418"/>
      <c r="KQP7" s="418"/>
      <c r="KQQ7" s="418"/>
      <c r="KQR7" s="418"/>
      <c r="KQS7" s="418"/>
      <c r="KQT7" s="418"/>
      <c r="KQU7" s="418"/>
      <c r="KQV7" s="418"/>
      <c r="KQW7" s="418"/>
      <c r="KQX7" s="418"/>
      <c r="KQY7" s="418"/>
      <c r="KQZ7" s="418"/>
      <c r="KRA7" s="418"/>
      <c r="KRB7" s="418"/>
      <c r="KRC7" s="418"/>
      <c r="KRD7" s="418"/>
      <c r="KRE7" s="418"/>
      <c r="KRF7" s="418"/>
      <c r="KRG7" s="418"/>
      <c r="KRH7" s="418"/>
      <c r="KRI7" s="418"/>
      <c r="KRJ7" s="418"/>
      <c r="KRK7" s="418"/>
      <c r="KRL7" s="418"/>
      <c r="KRM7" s="418"/>
      <c r="KRN7" s="418"/>
      <c r="KRO7" s="418"/>
      <c r="KRP7" s="418"/>
      <c r="KRQ7" s="418"/>
      <c r="KRR7" s="418"/>
      <c r="KRS7" s="418"/>
      <c r="KRT7" s="418"/>
      <c r="KRU7" s="418"/>
      <c r="KRV7" s="418"/>
      <c r="KRW7" s="418"/>
      <c r="KRX7" s="418"/>
      <c r="KRY7" s="418"/>
      <c r="KRZ7" s="418"/>
      <c r="KSA7" s="418"/>
      <c r="KSB7" s="418"/>
      <c r="KSC7" s="418"/>
      <c r="KSD7" s="418"/>
      <c r="KSE7" s="418"/>
      <c r="KSF7" s="418"/>
      <c r="KSG7" s="418"/>
      <c r="KSH7" s="418"/>
      <c r="KSI7" s="418"/>
      <c r="KSJ7" s="418"/>
      <c r="KSK7" s="418"/>
      <c r="KSL7" s="418"/>
      <c r="KSM7" s="418"/>
      <c r="KSN7" s="418"/>
      <c r="KSO7" s="418"/>
      <c r="KSP7" s="418"/>
      <c r="KSQ7" s="418"/>
      <c r="KSR7" s="418"/>
      <c r="KSS7" s="418"/>
      <c r="KST7" s="418"/>
      <c r="KSU7" s="418"/>
      <c r="KSV7" s="418"/>
      <c r="KSW7" s="418"/>
      <c r="KSX7" s="418"/>
      <c r="KSY7" s="418"/>
      <c r="KSZ7" s="418"/>
      <c r="KTA7" s="418"/>
      <c r="KTB7" s="418"/>
      <c r="KTC7" s="418"/>
      <c r="KTD7" s="418"/>
      <c r="KTE7" s="418"/>
      <c r="KTF7" s="418"/>
      <c r="KTG7" s="418"/>
      <c r="KTH7" s="418"/>
      <c r="KTI7" s="418"/>
      <c r="KTJ7" s="418"/>
      <c r="KTK7" s="418"/>
      <c r="KTL7" s="418"/>
      <c r="KTM7" s="418"/>
      <c r="KTN7" s="418"/>
      <c r="KTO7" s="418"/>
      <c r="KTP7" s="418"/>
      <c r="KTQ7" s="418"/>
      <c r="KTR7" s="418"/>
      <c r="KTS7" s="418"/>
      <c r="KTT7" s="418"/>
      <c r="KTU7" s="418"/>
      <c r="KTV7" s="418"/>
      <c r="KTW7" s="418"/>
      <c r="KTX7" s="418"/>
      <c r="KTY7" s="418"/>
      <c r="KTZ7" s="418"/>
      <c r="KUA7" s="418"/>
      <c r="KUB7" s="418"/>
      <c r="KUC7" s="418"/>
      <c r="KUD7" s="418"/>
      <c r="KUE7" s="418"/>
      <c r="KUF7" s="418"/>
      <c r="KUG7" s="418"/>
      <c r="KUH7" s="418"/>
      <c r="KUI7" s="418"/>
      <c r="KUJ7" s="418"/>
      <c r="KUK7" s="418"/>
      <c r="KUL7" s="418"/>
      <c r="KUM7" s="418"/>
      <c r="KUN7" s="418"/>
      <c r="KUO7" s="418"/>
      <c r="KUP7" s="418"/>
      <c r="KUQ7" s="418"/>
      <c r="KUR7" s="418"/>
      <c r="KUS7" s="418"/>
      <c r="KUT7" s="418"/>
      <c r="KUU7" s="418"/>
      <c r="KUV7" s="418"/>
      <c r="KUW7" s="418"/>
      <c r="KUX7" s="418"/>
      <c r="KUY7" s="418"/>
      <c r="KUZ7" s="418"/>
      <c r="KVA7" s="418"/>
      <c r="KVB7" s="418"/>
      <c r="KVC7" s="418"/>
      <c r="KVD7" s="418"/>
      <c r="KVE7" s="418"/>
      <c r="KVF7" s="418"/>
      <c r="KVG7" s="418"/>
      <c r="KVH7" s="418"/>
      <c r="KVI7" s="418"/>
      <c r="KVJ7" s="418"/>
      <c r="KVK7" s="418"/>
      <c r="KVL7" s="418"/>
      <c r="KVM7" s="418"/>
      <c r="KVN7" s="418"/>
      <c r="KVO7" s="418"/>
      <c r="KVP7" s="418"/>
      <c r="KVQ7" s="418"/>
      <c r="KVR7" s="418"/>
      <c r="KVS7" s="418"/>
      <c r="KVT7" s="418"/>
      <c r="KVU7" s="418"/>
      <c r="KVV7" s="418"/>
      <c r="KVW7" s="418"/>
      <c r="KVX7" s="418"/>
      <c r="KVY7" s="418"/>
      <c r="KVZ7" s="418"/>
      <c r="KWA7" s="418"/>
      <c r="KWB7" s="418"/>
      <c r="KWC7" s="418"/>
      <c r="KWD7" s="418"/>
      <c r="KWE7" s="418"/>
      <c r="KWF7" s="418"/>
      <c r="KWG7" s="418"/>
      <c r="KWH7" s="418"/>
      <c r="KWI7" s="418"/>
      <c r="KWJ7" s="418"/>
      <c r="KWK7" s="418"/>
      <c r="KWL7" s="418"/>
      <c r="KWM7" s="418"/>
      <c r="KWN7" s="418"/>
      <c r="KWO7" s="418"/>
      <c r="KWP7" s="418"/>
      <c r="KWQ7" s="418"/>
      <c r="KWR7" s="418"/>
      <c r="KWS7" s="418"/>
      <c r="KWT7" s="418"/>
      <c r="KWU7" s="418"/>
      <c r="KWV7" s="418"/>
      <c r="KWW7" s="418"/>
      <c r="KWX7" s="418"/>
      <c r="KWY7" s="418"/>
      <c r="KWZ7" s="418"/>
      <c r="KXA7" s="418"/>
      <c r="KXB7" s="418"/>
      <c r="KXC7" s="418"/>
      <c r="KXD7" s="418"/>
      <c r="KXE7" s="418"/>
      <c r="KXF7" s="418"/>
      <c r="KXG7" s="418"/>
      <c r="KXH7" s="418"/>
      <c r="KXI7" s="418"/>
      <c r="KXJ7" s="418"/>
      <c r="KXK7" s="418"/>
      <c r="KXL7" s="418"/>
      <c r="KXM7" s="418"/>
      <c r="KXN7" s="418"/>
      <c r="KXO7" s="418"/>
      <c r="KXP7" s="418"/>
      <c r="KXQ7" s="418"/>
      <c r="KXR7" s="418"/>
      <c r="KXS7" s="418"/>
      <c r="KXT7" s="418"/>
      <c r="KXU7" s="418"/>
      <c r="KXV7" s="418"/>
      <c r="KXW7" s="418"/>
      <c r="KXX7" s="418"/>
      <c r="KXY7" s="418"/>
      <c r="KXZ7" s="418"/>
      <c r="KYA7" s="418"/>
      <c r="KYB7" s="418"/>
      <c r="KYC7" s="418"/>
      <c r="KYD7" s="418"/>
      <c r="KYE7" s="418"/>
      <c r="KYF7" s="418"/>
      <c r="KYG7" s="418"/>
      <c r="KYH7" s="418"/>
      <c r="KYI7" s="418"/>
      <c r="KYJ7" s="418"/>
      <c r="KYK7" s="418"/>
      <c r="KYL7" s="418"/>
      <c r="KYM7" s="418"/>
      <c r="KYN7" s="418"/>
      <c r="KYO7" s="418"/>
      <c r="KYP7" s="418"/>
      <c r="KYQ7" s="418"/>
      <c r="KYR7" s="418"/>
      <c r="KYS7" s="418"/>
      <c r="KYT7" s="418"/>
      <c r="KYU7" s="418"/>
      <c r="KYV7" s="418"/>
      <c r="KYW7" s="418"/>
      <c r="KYX7" s="418"/>
      <c r="KYY7" s="418"/>
      <c r="KYZ7" s="418"/>
      <c r="KZA7" s="418"/>
      <c r="KZB7" s="418"/>
      <c r="KZC7" s="418"/>
      <c r="KZD7" s="418"/>
      <c r="KZE7" s="418"/>
      <c r="KZF7" s="418"/>
      <c r="KZG7" s="418"/>
      <c r="KZH7" s="418"/>
      <c r="KZI7" s="418"/>
      <c r="KZJ7" s="418"/>
      <c r="KZK7" s="418"/>
      <c r="KZL7" s="418"/>
      <c r="KZM7" s="418"/>
      <c r="KZN7" s="418"/>
      <c r="KZO7" s="418"/>
      <c r="KZP7" s="418"/>
      <c r="KZQ7" s="418"/>
      <c r="KZR7" s="418"/>
      <c r="KZS7" s="418"/>
      <c r="KZT7" s="418"/>
      <c r="KZU7" s="418"/>
      <c r="KZV7" s="418"/>
      <c r="KZW7" s="418"/>
      <c r="KZX7" s="418"/>
      <c r="KZY7" s="418"/>
      <c r="KZZ7" s="418"/>
      <c r="LAA7" s="418"/>
      <c r="LAB7" s="418"/>
      <c r="LAC7" s="418"/>
      <c r="LAD7" s="418"/>
      <c r="LAE7" s="418"/>
      <c r="LAF7" s="418"/>
      <c r="LAG7" s="418"/>
      <c r="LAH7" s="418"/>
      <c r="LAI7" s="418"/>
      <c r="LAJ7" s="418"/>
      <c r="LAK7" s="418"/>
      <c r="LAL7" s="418"/>
      <c r="LAM7" s="418"/>
      <c r="LAN7" s="418"/>
      <c r="LAO7" s="418"/>
      <c r="LAP7" s="418"/>
      <c r="LAQ7" s="418"/>
      <c r="LAR7" s="418"/>
      <c r="LAS7" s="418"/>
      <c r="LAT7" s="418"/>
      <c r="LAU7" s="418"/>
      <c r="LAV7" s="418"/>
      <c r="LAW7" s="418"/>
      <c r="LAX7" s="418"/>
      <c r="LAY7" s="418"/>
      <c r="LAZ7" s="418"/>
      <c r="LBA7" s="418"/>
      <c r="LBB7" s="418"/>
      <c r="LBC7" s="418"/>
      <c r="LBD7" s="418"/>
      <c r="LBE7" s="418"/>
      <c r="LBF7" s="418"/>
      <c r="LBG7" s="418"/>
      <c r="LBH7" s="418"/>
      <c r="LBI7" s="418"/>
      <c r="LBJ7" s="418"/>
      <c r="LBK7" s="418"/>
      <c r="LBL7" s="418"/>
      <c r="LBM7" s="418"/>
      <c r="LBN7" s="418"/>
      <c r="LBO7" s="418"/>
      <c r="LBP7" s="418"/>
      <c r="LBQ7" s="418"/>
      <c r="LBR7" s="418"/>
      <c r="LBS7" s="418"/>
      <c r="LBT7" s="418"/>
      <c r="LBU7" s="418"/>
      <c r="LBV7" s="418"/>
      <c r="LBW7" s="418"/>
      <c r="LBX7" s="418"/>
      <c r="LBY7" s="418"/>
      <c r="LBZ7" s="418"/>
      <c r="LCA7" s="418"/>
      <c r="LCB7" s="418"/>
      <c r="LCC7" s="418"/>
      <c r="LCD7" s="418"/>
      <c r="LCE7" s="418"/>
      <c r="LCF7" s="418"/>
      <c r="LCG7" s="418"/>
      <c r="LCH7" s="418"/>
      <c r="LCI7" s="418"/>
      <c r="LCJ7" s="418"/>
      <c r="LCK7" s="418"/>
      <c r="LCL7" s="418"/>
      <c r="LCM7" s="418"/>
      <c r="LCN7" s="418"/>
      <c r="LCO7" s="418"/>
      <c r="LCP7" s="418"/>
      <c r="LCQ7" s="418"/>
      <c r="LCR7" s="418"/>
      <c r="LCS7" s="418"/>
      <c r="LCT7" s="418"/>
      <c r="LCU7" s="418"/>
      <c r="LCV7" s="418"/>
      <c r="LCW7" s="418"/>
      <c r="LCX7" s="418"/>
      <c r="LCY7" s="418"/>
      <c r="LCZ7" s="418"/>
      <c r="LDA7" s="418"/>
      <c r="LDB7" s="418"/>
      <c r="LDC7" s="418"/>
      <c r="LDD7" s="418"/>
      <c r="LDE7" s="418"/>
      <c r="LDF7" s="418"/>
      <c r="LDG7" s="418"/>
      <c r="LDH7" s="418"/>
      <c r="LDI7" s="418"/>
      <c r="LDJ7" s="418"/>
      <c r="LDK7" s="418"/>
      <c r="LDL7" s="418"/>
      <c r="LDM7" s="418"/>
      <c r="LDN7" s="418"/>
      <c r="LDO7" s="418"/>
      <c r="LDP7" s="418"/>
      <c r="LDQ7" s="418"/>
      <c r="LDR7" s="418"/>
      <c r="LDS7" s="418"/>
      <c r="LDT7" s="418"/>
      <c r="LDU7" s="418"/>
      <c r="LDV7" s="418"/>
      <c r="LDW7" s="418"/>
      <c r="LDX7" s="418"/>
      <c r="LDY7" s="418"/>
      <c r="LDZ7" s="418"/>
      <c r="LEA7" s="418"/>
      <c r="LEB7" s="418"/>
      <c r="LEC7" s="418"/>
      <c r="LED7" s="418"/>
      <c r="LEE7" s="418"/>
      <c r="LEF7" s="418"/>
      <c r="LEG7" s="418"/>
      <c r="LEH7" s="418"/>
      <c r="LEI7" s="418"/>
      <c r="LEJ7" s="418"/>
      <c r="LEK7" s="418"/>
      <c r="LEL7" s="418"/>
      <c r="LEM7" s="418"/>
      <c r="LEN7" s="418"/>
      <c r="LEO7" s="418"/>
      <c r="LEP7" s="418"/>
      <c r="LEQ7" s="418"/>
      <c r="LER7" s="418"/>
      <c r="LES7" s="418"/>
      <c r="LET7" s="418"/>
      <c r="LEU7" s="418"/>
      <c r="LEV7" s="418"/>
      <c r="LEW7" s="418"/>
      <c r="LEX7" s="418"/>
      <c r="LEY7" s="418"/>
      <c r="LEZ7" s="418"/>
      <c r="LFA7" s="418"/>
      <c r="LFB7" s="418"/>
      <c r="LFC7" s="418"/>
      <c r="LFD7" s="418"/>
      <c r="LFE7" s="418"/>
      <c r="LFF7" s="418"/>
      <c r="LFG7" s="418"/>
      <c r="LFH7" s="418"/>
      <c r="LFI7" s="418"/>
      <c r="LFJ7" s="418"/>
      <c r="LFK7" s="418"/>
      <c r="LFL7" s="418"/>
      <c r="LFM7" s="418"/>
      <c r="LFN7" s="418"/>
      <c r="LFO7" s="418"/>
      <c r="LFP7" s="418"/>
      <c r="LFQ7" s="418"/>
      <c r="LFR7" s="418"/>
      <c r="LFS7" s="418"/>
      <c r="LFT7" s="418"/>
      <c r="LFU7" s="418"/>
      <c r="LFV7" s="418"/>
      <c r="LFW7" s="418"/>
      <c r="LFX7" s="418"/>
      <c r="LFY7" s="418"/>
      <c r="LFZ7" s="418"/>
      <c r="LGA7" s="418"/>
      <c r="LGB7" s="418"/>
      <c r="LGC7" s="418"/>
      <c r="LGD7" s="418"/>
      <c r="LGE7" s="418"/>
      <c r="LGF7" s="418"/>
      <c r="LGG7" s="418"/>
      <c r="LGH7" s="418"/>
      <c r="LGI7" s="418"/>
      <c r="LGJ7" s="418"/>
      <c r="LGK7" s="418"/>
      <c r="LGL7" s="418"/>
      <c r="LGM7" s="418"/>
      <c r="LGN7" s="418"/>
      <c r="LGO7" s="418"/>
      <c r="LGP7" s="418"/>
      <c r="LGQ7" s="418"/>
      <c r="LGR7" s="418"/>
      <c r="LGS7" s="418"/>
      <c r="LGT7" s="418"/>
      <c r="LGU7" s="418"/>
      <c r="LGV7" s="418"/>
      <c r="LGW7" s="418"/>
      <c r="LGX7" s="418"/>
      <c r="LGY7" s="418"/>
      <c r="LGZ7" s="418"/>
      <c r="LHA7" s="418"/>
      <c r="LHB7" s="418"/>
      <c r="LHC7" s="418"/>
      <c r="LHD7" s="418"/>
      <c r="LHE7" s="418"/>
      <c r="LHF7" s="418"/>
      <c r="LHG7" s="418"/>
      <c r="LHH7" s="418"/>
      <c r="LHI7" s="418"/>
      <c r="LHJ7" s="418"/>
      <c r="LHK7" s="418"/>
      <c r="LHL7" s="418"/>
      <c r="LHM7" s="418"/>
      <c r="LHN7" s="418"/>
      <c r="LHO7" s="418"/>
      <c r="LHP7" s="418"/>
      <c r="LHQ7" s="418"/>
      <c r="LHR7" s="418"/>
      <c r="LHS7" s="418"/>
      <c r="LHT7" s="418"/>
      <c r="LHU7" s="418"/>
      <c r="LHV7" s="418"/>
      <c r="LHW7" s="418"/>
      <c r="LHX7" s="418"/>
      <c r="LHY7" s="418"/>
      <c r="LHZ7" s="418"/>
      <c r="LIA7" s="418"/>
      <c r="LIB7" s="418"/>
      <c r="LIC7" s="418"/>
      <c r="LID7" s="418"/>
      <c r="LIE7" s="418"/>
      <c r="LIF7" s="418"/>
      <c r="LIG7" s="418"/>
      <c r="LIH7" s="418"/>
      <c r="LII7" s="418"/>
      <c r="LIJ7" s="418"/>
      <c r="LIK7" s="418"/>
      <c r="LIL7" s="418"/>
      <c r="LIM7" s="418"/>
      <c r="LIN7" s="418"/>
      <c r="LIO7" s="418"/>
      <c r="LIP7" s="418"/>
      <c r="LIQ7" s="418"/>
      <c r="LIR7" s="418"/>
      <c r="LIS7" s="418"/>
      <c r="LIT7" s="418"/>
      <c r="LIU7" s="418"/>
      <c r="LIV7" s="418"/>
      <c r="LIW7" s="418"/>
      <c r="LIX7" s="418"/>
      <c r="LIY7" s="418"/>
      <c r="LIZ7" s="418"/>
      <c r="LJA7" s="418"/>
      <c r="LJB7" s="418"/>
      <c r="LJC7" s="418"/>
      <c r="LJD7" s="418"/>
      <c r="LJE7" s="418"/>
      <c r="LJF7" s="418"/>
      <c r="LJG7" s="418"/>
      <c r="LJH7" s="418"/>
      <c r="LJI7" s="418"/>
      <c r="LJJ7" s="418"/>
      <c r="LJK7" s="418"/>
      <c r="LJL7" s="418"/>
      <c r="LJM7" s="418"/>
      <c r="LJN7" s="418"/>
      <c r="LJO7" s="418"/>
      <c r="LJP7" s="418"/>
      <c r="LJQ7" s="418"/>
      <c r="LJR7" s="418"/>
      <c r="LJS7" s="418"/>
      <c r="LJT7" s="418"/>
      <c r="LJU7" s="418"/>
      <c r="LJV7" s="418"/>
      <c r="LJW7" s="418"/>
      <c r="LJX7" s="418"/>
      <c r="LJY7" s="418"/>
      <c r="LJZ7" s="418"/>
      <c r="LKA7" s="418"/>
      <c r="LKB7" s="418"/>
      <c r="LKC7" s="418"/>
      <c r="LKD7" s="418"/>
      <c r="LKE7" s="418"/>
      <c r="LKF7" s="418"/>
      <c r="LKG7" s="418"/>
      <c r="LKH7" s="418"/>
      <c r="LKI7" s="418"/>
      <c r="LKJ7" s="418"/>
      <c r="LKK7" s="418"/>
      <c r="LKL7" s="418"/>
      <c r="LKM7" s="418"/>
      <c r="LKN7" s="418"/>
      <c r="LKO7" s="418"/>
      <c r="LKP7" s="418"/>
      <c r="LKQ7" s="418"/>
      <c r="LKR7" s="418"/>
      <c r="LKS7" s="418"/>
      <c r="LKT7" s="418"/>
      <c r="LKU7" s="418"/>
      <c r="LKV7" s="418"/>
      <c r="LKW7" s="418"/>
      <c r="LKX7" s="418"/>
      <c r="LKY7" s="418"/>
      <c r="LKZ7" s="418"/>
      <c r="LLA7" s="418"/>
      <c r="LLB7" s="418"/>
      <c r="LLC7" s="418"/>
      <c r="LLD7" s="418"/>
      <c r="LLE7" s="418"/>
      <c r="LLF7" s="418"/>
      <c r="LLG7" s="418"/>
      <c r="LLH7" s="418"/>
      <c r="LLI7" s="418"/>
      <c r="LLJ7" s="418"/>
      <c r="LLK7" s="418"/>
      <c r="LLL7" s="418"/>
      <c r="LLM7" s="418"/>
      <c r="LLN7" s="418"/>
      <c r="LLO7" s="418"/>
      <c r="LLP7" s="418"/>
      <c r="LLQ7" s="418"/>
      <c r="LLR7" s="418"/>
      <c r="LLS7" s="418"/>
      <c r="LLT7" s="418"/>
      <c r="LLU7" s="418"/>
      <c r="LLV7" s="418"/>
      <c r="LLW7" s="418"/>
      <c r="LLX7" s="418"/>
      <c r="LLY7" s="418"/>
      <c r="LLZ7" s="418"/>
      <c r="LMA7" s="418"/>
      <c r="LMB7" s="418"/>
      <c r="LMC7" s="418"/>
      <c r="LMD7" s="418"/>
      <c r="LME7" s="418"/>
      <c r="LMF7" s="418"/>
      <c r="LMG7" s="418"/>
      <c r="LMH7" s="418"/>
      <c r="LMI7" s="418"/>
      <c r="LMJ7" s="418"/>
      <c r="LMK7" s="418"/>
      <c r="LML7" s="418"/>
      <c r="LMM7" s="418"/>
      <c r="LMN7" s="418"/>
      <c r="LMO7" s="418"/>
      <c r="LMP7" s="418"/>
      <c r="LMQ7" s="418"/>
      <c r="LMR7" s="418"/>
      <c r="LMS7" s="418"/>
      <c r="LMT7" s="418"/>
      <c r="LMU7" s="418"/>
      <c r="LMV7" s="418"/>
      <c r="LMW7" s="418"/>
      <c r="LMX7" s="418"/>
      <c r="LMY7" s="418"/>
      <c r="LMZ7" s="418"/>
      <c r="LNA7" s="418"/>
      <c r="LNB7" s="418"/>
      <c r="LNC7" s="418"/>
      <c r="LND7" s="418"/>
      <c r="LNE7" s="418"/>
      <c r="LNF7" s="418"/>
      <c r="LNG7" s="418"/>
      <c r="LNH7" s="418"/>
      <c r="LNI7" s="418"/>
      <c r="LNJ7" s="418"/>
      <c r="LNK7" s="418"/>
      <c r="LNL7" s="418"/>
      <c r="LNM7" s="418"/>
      <c r="LNN7" s="418"/>
      <c r="LNO7" s="418"/>
      <c r="LNP7" s="418"/>
      <c r="LNQ7" s="418"/>
      <c r="LNR7" s="418"/>
      <c r="LNS7" s="418"/>
      <c r="LNT7" s="418"/>
      <c r="LNU7" s="418"/>
      <c r="LNV7" s="418"/>
      <c r="LNW7" s="418"/>
      <c r="LNX7" s="418"/>
      <c r="LNY7" s="418"/>
      <c r="LNZ7" s="418"/>
      <c r="LOA7" s="418"/>
      <c r="LOB7" s="418"/>
      <c r="LOC7" s="418"/>
      <c r="LOD7" s="418"/>
      <c r="LOE7" s="418"/>
      <c r="LOF7" s="418"/>
      <c r="LOG7" s="418"/>
      <c r="LOH7" s="418"/>
      <c r="LOI7" s="418"/>
      <c r="LOJ7" s="418"/>
      <c r="LOK7" s="418"/>
      <c r="LOL7" s="418"/>
      <c r="LOM7" s="418"/>
      <c r="LON7" s="418"/>
      <c r="LOO7" s="418"/>
      <c r="LOP7" s="418"/>
      <c r="LOQ7" s="418"/>
      <c r="LOR7" s="418"/>
      <c r="LOS7" s="418"/>
      <c r="LOT7" s="418"/>
      <c r="LOU7" s="418"/>
      <c r="LOV7" s="418"/>
      <c r="LOW7" s="418"/>
      <c r="LOX7" s="418"/>
      <c r="LOY7" s="418"/>
      <c r="LOZ7" s="418"/>
      <c r="LPA7" s="418"/>
      <c r="LPB7" s="418"/>
      <c r="LPC7" s="418"/>
      <c r="LPD7" s="418"/>
      <c r="LPE7" s="418"/>
      <c r="LPF7" s="418"/>
      <c r="LPG7" s="418"/>
      <c r="LPH7" s="418"/>
      <c r="LPI7" s="418"/>
      <c r="LPJ7" s="418"/>
      <c r="LPK7" s="418"/>
      <c r="LPL7" s="418"/>
      <c r="LPM7" s="418"/>
      <c r="LPN7" s="418"/>
      <c r="LPO7" s="418"/>
      <c r="LPP7" s="418"/>
      <c r="LPQ7" s="418"/>
      <c r="LPR7" s="418"/>
      <c r="LPS7" s="418"/>
      <c r="LPT7" s="418"/>
      <c r="LPU7" s="418"/>
      <c r="LPV7" s="418"/>
      <c r="LPW7" s="418"/>
      <c r="LPX7" s="418"/>
      <c r="LPY7" s="418"/>
      <c r="LPZ7" s="418"/>
      <c r="LQA7" s="418"/>
      <c r="LQB7" s="418"/>
      <c r="LQC7" s="418"/>
      <c r="LQD7" s="418"/>
      <c r="LQE7" s="418"/>
      <c r="LQF7" s="418"/>
      <c r="LQG7" s="418"/>
      <c r="LQH7" s="418"/>
      <c r="LQI7" s="418"/>
      <c r="LQJ7" s="418"/>
      <c r="LQK7" s="418"/>
      <c r="LQL7" s="418"/>
      <c r="LQM7" s="418"/>
      <c r="LQN7" s="418"/>
      <c r="LQO7" s="418"/>
      <c r="LQP7" s="418"/>
      <c r="LQQ7" s="418"/>
      <c r="LQR7" s="418"/>
      <c r="LQS7" s="418"/>
      <c r="LQT7" s="418"/>
      <c r="LQU7" s="418"/>
      <c r="LQV7" s="418"/>
      <c r="LQW7" s="418"/>
      <c r="LQX7" s="418"/>
      <c r="LQY7" s="418"/>
      <c r="LQZ7" s="418"/>
      <c r="LRA7" s="418"/>
      <c r="LRB7" s="418"/>
      <c r="LRC7" s="418"/>
      <c r="LRD7" s="418"/>
      <c r="LRE7" s="418"/>
      <c r="LRF7" s="418"/>
      <c r="LRG7" s="418"/>
      <c r="LRH7" s="418"/>
      <c r="LRI7" s="418"/>
      <c r="LRJ7" s="418"/>
      <c r="LRK7" s="418"/>
      <c r="LRL7" s="418"/>
      <c r="LRM7" s="418"/>
      <c r="LRN7" s="418"/>
      <c r="LRO7" s="418"/>
      <c r="LRP7" s="418"/>
      <c r="LRQ7" s="418"/>
      <c r="LRR7" s="418"/>
      <c r="LRS7" s="418"/>
      <c r="LRT7" s="418"/>
      <c r="LRU7" s="418"/>
      <c r="LRV7" s="418"/>
      <c r="LRW7" s="418"/>
      <c r="LRX7" s="418"/>
      <c r="LRY7" s="418"/>
      <c r="LRZ7" s="418"/>
      <c r="LSA7" s="418"/>
      <c r="LSB7" s="418"/>
      <c r="LSC7" s="418"/>
      <c r="LSD7" s="418"/>
      <c r="LSE7" s="418"/>
      <c r="LSF7" s="418"/>
      <c r="LSG7" s="418"/>
      <c r="LSH7" s="418"/>
      <c r="LSI7" s="418"/>
      <c r="LSJ7" s="418"/>
      <c r="LSK7" s="418"/>
      <c r="LSL7" s="418"/>
      <c r="LSM7" s="418"/>
      <c r="LSN7" s="418"/>
      <c r="LSO7" s="418"/>
      <c r="LSP7" s="418"/>
      <c r="LSQ7" s="418"/>
      <c r="LSR7" s="418"/>
      <c r="LSS7" s="418"/>
      <c r="LST7" s="418"/>
      <c r="LSU7" s="418"/>
      <c r="LSV7" s="418"/>
      <c r="LSW7" s="418"/>
      <c r="LSX7" s="418"/>
      <c r="LSY7" s="418"/>
      <c r="LSZ7" s="418"/>
      <c r="LTA7" s="418"/>
      <c r="LTB7" s="418"/>
      <c r="LTC7" s="418"/>
      <c r="LTD7" s="418"/>
      <c r="LTE7" s="418"/>
      <c r="LTF7" s="418"/>
      <c r="LTG7" s="418"/>
      <c r="LTH7" s="418"/>
      <c r="LTI7" s="418"/>
      <c r="LTJ7" s="418"/>
      <c r="LTK7" s="418"/>
      <c r="LTL7" s="418"/>
      <c r="LTM7" s="418"/>
      <c r="LTN7" s="418"/>
      <c r="LTO7" s="418"/>
      <c r="LTP7" s="418"/>
      <c r="LTQ7" s="418"/>
      <c r="LTR7" s="418"/>
      <c r="LTS7" s="418"/>
      <c r="LTT7" s="418"/>
      <c r="LTU7" s="418"/>
      <c r="LTV7" s="418"/>
      <c r="LTW7" s="418"/>
      <c r="LTX7" s="418"/>
      <c r="LTY7" s="418"/>
      <c r="LTZ7" s="418"/>
      <c r="LUA7" s="418"/>
      <c r="LUB7" s="418"/>
      <c r="LUC7" s="418"/>
      <c r="LUD7" s="418"/>
      <c r="LUE7" s="418"/>
      <c r="LUF7" s="418"/>
      <c r="LUG7" s="418"/>
      <c r="LUH7" s="418"/>
      <c r="LUI7" s="418"/>
      <c r="LUJ7" s="418"/>
      <c r="LUK7" s="418"/>
      <c r="LUL7" s="418"/>
      <c r="LUM7" s="418"/>
      <c r="LUN7" s="418"/>
      <c r="LUO7" s="418"/>
      <c r="LUP7" s="418"/>
      <c r="LUQ7" s="418"/>
      <c r="LUR7" s="418"/>
      <c r="LUS7" s="418"/>
      <c r="LUT7" s="418"/>
      <c r="LUU7" s="418"/>
      <c r="LUV7" s="418"/>
      <c r="LUW7" s="418"/>
      <c r="LUX7" s="418"/>
      <c r="LUY7" s="418"/>
      <c r="LUZ7" s="418"/>
      <c r="LVA7" s="418"/>
      <c r="LVB7" s="418"/>
      <c r="LVC7" s="418"/>
      <c r="LVD7" s="418"/>
      <c r="LVE7" s="418"/>
      <c r="LVF7" s="418"/>
      <c r="LVG7" s="418"/>
      <c r="LVH7" s="418"/>
      <c r="LVI7" s="418"/>
      <c r="LVJ7" s="418"/>
      <c r="LVK7" s="418"/>
      <c r="LVL7" s="418"/>
      <c r="LVM7" s="418"/>
      <c r="LVN7" s="418"/>
      <c r="LVO7" s="418"/>
      <c r="LVP7" s="418"/>
      <c r="LVQ7" s="418"/>
      <c r="LVR7" s="418"/>
      <c r="LVS7" s="418"/>
      <c r="LVT7" s="418"/>
      <c r="LVU7" s="418"/>
      <c r="LVV7" s="418"/>
      <c r="LVW7" s="418"/>
      <c r="LVX7" s="418"/>
      <c r="LVY7" s="418"/>
      <c r="LVZ7" s="418"/>
      <c r="LWA7" s="418"/>
      <c r="LWB7" s="418"/>
      <c r="LWC7" s="418"/>
      <c r="LWD7" s="418"/>
      <c r="LWE7" s="418"/>
      <c r="LWF7" s="418"/>
      <c r="LWG7" s="418"/>
      <c r="LWH7" s="418"/>
      <c r="LWI7" s="418"/>
      <c r="LWJ7" s="418"/>
      <c r="LWK7" s="418"/>
      <c r="LWL7" s="418"/>
      <c r="LWM7" s="418"/>
      <c r="LWN7" s="418"/>
      <c r="LWO7" s="418"/>
      <c r="LWP7" s="418"/>
      <c r="LWQ7" s="418"/>
      <c r="LWR7" s="418"/>
      <c r="LWS7" s="418"/>
      <c r="LWT7" s="418"/>
      <c r="LWU7" s="418"/>
      <c r="LWV7" s="418"/>
      <c r="LWW7" s="418"/>
      <c r="LWX7" s="418"/>
      <c r="LWY7" s="418"/>
      <c r="LWZ7" s="418"/>
      <c r="LXA7" s="418"/>
      <c r="LXB7" s="418"/>
      <c r="LXC7" s="418"/>
      <c r="LXD7" s="418"/>
      <c r="LXE7" s="418"/>
      <c r="LXF7" s="418"/>
      <c r="LXG7" s="418"/>
      <c r="LXH7" s="418"/>
      <c r="LXI7" s="418"/>
      <c r="LXJ7" s="418"/>
      <c r="LXK7" s="418"/>
      <c r="LXL7" s="418"/>
      <c r="LXM7" s="418"/>
      <c r="LXN7" s="418"/>
      <c r="LXO7" s="418"/>
      <c r="LXP7" s="418"/>
      <c r="LXQ7" s="418"/>
      <c r="LXR7" s="418"/>
      <c r="LXS7" s="418"/>
      <c r="LXT7" s="418"/>
      <c r="LXU7" s="418"/>
      <c r="LXV7" s="418"/>
      <c r="LXW7" s="418"/>
      <c r="LXX7" s="418"/>
      <c r="LXY7" s="418"/>
      <c r="LXZ7" s="418"/>
      <c r="LYA7" s="418"/>
      <c r="LYB7" s="418"/>
      <c r="LYC7" s="418"/>
      <c r="LYD7" s="418"/>
      <c r="LYE7" s="418"/>
      <c r="LYF7" s="418"/>
      <c r="LYG7" s="418"/>
      <c r="LYH7" s="418"/>
      <c r="LYI7" s="418"/>
      <c r="LYJ7" s="418"/>
      <c r="LYK7" s="418"/>
      <c r="LYL7" s="418"/>
      <c r="LYM7" s="418"/>
      <c r="LYN7" s="418"/>
      <c r="LYO7" s="418"/>
      <c r="LYP7" s="418"/>
      <c r="LYQ7" s="418"/>
      <c r="LYR7" s="418"/>
      <c r="LYS7" s="418"/>
      <c r="LYT7" s="418"/>
      <c r="LYU7" s="418"/>
      <c r="LYV7" s="418"/>
      <c r="LYW7" s="418"/>
      <c r="LYX7" s="418"/>
      <c r="LYY7" s="418"/>
      <c r="LYZ7" s="418"/>
      <c r="LZA7" s="418"/>
      <c r="LZB7" s="418"/>
      <c r="LZC7" s="418"/>
      <c r="LZD7" s="418"/>
      <c r="LZE7" s="418"/>
      <c r="LZF7" s="418"/>
      <c r="LZG7" s="418"/>
      <c r="LZH7" s="418"/>
      <c r="LZI7" s="418"/>
      <c r="LZJ7" s="418"/>
      <c r="LZK7" s="418"/>
      <c r="LZL7" s="418"/>
      <c r="LZM7" s="418"/>
      <c r="LZN7" s="418"/>
      <c r="LZO7" s="418"/>
      <c r="LZP7" s="418"/>
      <c r="LZQ7" s="418"/>
      <c r="LZR7" s="418"/>
      <c r="LZS7" s="418"/>
      <c r="LZT7" s="418"/>
      <c r="LZU7" s="418"/>
      <c r="LZV7" s="418"/>
      <c r="LZW7" s="418"/>
      <c r="LZX7" s="418"/>
      <c r="LZY7" s="418"/>
      <c r="LZZ7" s="418"/>
      <c r="MAA7" s="418"/>
      <c r="MAB7" s="418"/>
      <c r="MAC7" s="418"/>
      <c r="MAD7" s="418"/>
      <c r="MAE7" s="418"/>
      <c r="MAF7" s="418"/>
      <c r="MAG7" s="418"/>
      <c r="MAH7" s="418"/>
      <c r="MAI7" s="418"/>
      <c r="MAJ7" s="418"/>
      <c r="MAK7" s="418"/>
      <c r="MAL7" s="418"/>
      <c r="MAM7" s="418"/>
      <c r="MAN7" s="418"/>
      <c r="MAO7" s="418"/>
      <c r="MAP7" s="418"/>
      <c r="MAQ7" s="418"/>
      <c r="MAR7" s="418"/>
      <c r="MAS7" s="418"/>
      <c r="MAT7" s="418"/>
      <c r="MAU7" s="418"/>
      <c r="MAV7" s="418"/>
      <c r="MAW7" s="418"/>
      <c r="MAX7" s="418"/>
      <c r="MAY7" s="418"/>
      <c r="MAZ7" s="418"/>
      <c r="MBA7" s="418"/>
      <c r="MBB7" s="418"/>
      <c r="MBC7" s="418"/>
      <c r="MBD7" s="418"/>
      <c r="MBE7" s="418"/>
      <c r="MBF7" s="418"/>
      <c r="MBG7" s="418"/>
      <c r="MBH7" s="418"/>
      <c r="MBI7" s="418"/>
      <c r="MBJ7" s="418"/>
      <c r="MBK7" s="418"/>
      <c r="MBL7" s="418"/>
      <c r="MBM7" s="418"/>
      <c r="MBN7" s="418"/>
      <c r="MBO7" s="418"/>
      <c r="MBP7" s="418"/>
      <c r="MBQ7" s="418"/>
      <c r="MBR7" s="418"/>
      <c r="MBS7" s="418"/>
      <c r="MBT7" s="418"/>
      <c r="MBU7" s="418"/>
      <c r="MBV7" s="418"/>
      <c r="MBW7" s="418"/>
      <c r="MBX7" s="418"/>
      <c r="MBY7" s="418"/>
      <c r="MBZ7" s="418"/>
      <c r="MCA7" s="418"/>
      <c r="MCB7" s="418"/>
      <c r="MCC7" s="418"/>
      <c r="MCD7" s="418"/>
      <c r="MCE7" s="418"/>
      <c r="MCF7" s="418"/>
      <c r="MCG7" s="418"/>
      <c r="MCH7" s="418"/>
      <c r="MCI7" s="418"/>
      <c r="MCJ7" s="418"/>
      <c r="MCK7" s="418"/>
      <c r="MCL7" s="418"/>
      <c r="MCM7" s="418"/>
      <c r="MCN7" s="418"/>
      <c r="MCO7" s="418"/>
      <c r="MCP7" s="418"/>
      <c r="MCQ7" s="418"/>
      <c r="MCR7" s="418"/>
      <c r="MCS7" s="418"/>
      <c r="MCT7" s="418"/>
      <c r="MCU7" s="418"/>
      <c r="MCV7" s="418"/>
      <c r="MCW7" s="418"/>
      <c r="MCX7" s="418"/>
      <c r="MCY7" s="418"/>
      <c r="MCZ7" s="418"/>
      <c r="MDA7" s="418"/>
      <c r="MDB7" s="418"/>
      <c r="MDC7" s="418"/>
      <c r="MDD7" s="418"/>
      <c r="MDE7" s="418"/>
      <c r="MDF7" s="418"/>
      <c r="MDG7" s="418"/>
      <c r="MDH7" s="418"/>
      <c r="MDI7" s="418"/>
      <c r="MDJ7" s="418"/>
      <c r="MDK7" s="418"/>
      <c r="MDL7" s="418"/>
      <c r="MDM7" s="418"/>
      <c r="MDN7" s="418"/>
      <c r="MDO7" s="418"/>
      <c r="MDP7" s="418"/>
      <c r="MDQ7" s="418"/>
      <c r="MDR7" s="418"/>
      <c r="MDS7" s="418"/>
      <c r="MDT7" s="418"/>
      <c r="MDU7" s="418"/>
      <c r="MDV7" s="418"/>
      <c r="MDW7" s="418"/>
      <c r="MDX7" s="418"/>
      <c r="MDY7" s="418"/>
      <c r="MDZ7" s="418"/>
      <c r="MEA7" s="418"/>
      <c r="MEB7" s="418"/>
      <c r="MEC7" s="418"/>
      <c r="MED7" s="418"/>
      <c r="MEE7" s="418"/>
      <c r="MEF7" s="418"/>
      <c r="MEG7" s="418"/>
      <c r="MEH7" s="418"/>
      <c r="MEI7" s="418"/>
      <c r="MEJ7" s="418"/>
      <c r="MEK7" s="418"/>
      <c r="MEL7" s="418"/>
      <c r="MEM7" s="418"/>
      <c r="MEN7" s="418"/>
      <c r="MEO7" s="418"/>
      <c r="MEP7" s="418"/>
      <c r="MEQ7" s="418"/>
      <c r="MER7" s="418"/>
      <c r="MES7" s="418"/>
      <c r="MET7" s="418"/>
      <c r="MEU7" s="418"/>
      <c r="MEV7" s="418"/>
      <c r="MEW7" s="418"/>
      <c r="MEX7" s="418"/>
      <c r="MEY7" s="418"/>
      <c r="MEZ7" s="418"/>
      <c r="MFA7" s="418"/>
      <c r="MFB7" s="418"/>
      <c r="MFC7" s="418"/>
      <c r="MFD7" s="418"/>
      <c r="MFE7" s="418"/>
      <c r="MFF7" s="418"/>
      <c r="MFG7" s="418"/>
      <c r="MFH7" s="418"/>
      <c r="MFI7" s="418"/>
      <c r="MFJ7" s="418"/>
      <c r="MFK7" s="418"/>
      <c r="MFL7" s="418"/>
      <c r="MFM7" s="418"/>
      <c r="MFN7" s="418"/>
      <c r="MFO7" s="418"/>
      <c r="MFP7" s="418"/>
      <c r="MFQ7" s="418"/>
      <c r="MFR7" s="418"/>
      <c r="MFS7" s="418"/>
      <c r="MFT7" s="418"/>
      <c r="MFU7" s="418"/>
      <c r="MFV7" s="418"/>
      <c r="MFW7" s="418"/>
      <c r="MFX7" s="418"/>
      <c r="MFY7" s="418"/>
      <c r="MFZ7" s="418"/>
      <c r="MGA7" s="418"/>
      <c r="MGB7" s="418"/>
      <c r="MGC7" s="418"/>
      <c r="MGD7" s="418"/>
      <c r="MGE7" s="418"/>
      <c r="MGF7" s="418"/>
      <c r="MGG7" s="418"/>
      <c r="MGH7" s="418"/>
      <c r="MGI7" s="418"/>
      <c r="MGJ7" s="418"/>
      <c r="MGK7" s="418"/>
      <c r="MGL7" s="418"/>
      <c r="MGM7" s="418"/>
      <c r="MGN7" s="418"/>
      <c r="MGO7" s="418"/>
      <c r="MGP7" s="418"/>
      <c r="MGQ7" s="418"/>
      <c r="MGR7" s="418"/>
      <c r="MGS7" s="418"/>
      <c r="MGT7" s="418"/>
      <c r="MGU7" s="418"/>
      <c r="MGV7" s="418"/>
      <c r="MGW7" s="418"/>
      <c r="MGX7" s="418"/>
      <c r="MGY7" s="418"/>
      <c r="MGZ7" s="418"/>
      <c r="MHA7" s="418"/>
      <c r="MHB7" s="418"/>
      <c r="MHC7" s="418"/>
      <c r="MHD7" s="418"/>
      <c r="MHE7" s="418"/>
      <c r="MHF7" s="418"/>
      <c r="MHG7" s="418"/>
      <c r="MHH7" s="418"/>
      <c r="MHI7" s="418"/>
      <c r="MHJ7" s="418"/>
      <c r="MHK7" s="418"/>
      <c r="MHL7" s="418"/>
      <c r="MHM7" s="418"/>
      <c r="MHN7" s="418"/>
      <c r="MHO7" s="418"/>
      <c r="MHP7" s="418"/>
      <c r="MHQ7" s="418"/>
      <c r="MHR7" s="418"/>
      <c r="MHS7" s="418"/>
      <c r="MHT7" s="418"/>
      <c r="MHU7" s="418"/>
      <c r="MHV7" s="418"/>
      <c r="MHW7" s="418"/>
      <c r="MHX7" s="418"/>
      <c r="MHY7" s="418"/>
      <c r="MHZ7" s="418"/>
      <c r="MIA7" s="418"/>
      <c r="MIB7" s="418"/>
      <c r="MIC7" s="418"/>
      <c r="MID7" s="418"/>
      <c r="MIE7" s="418"/>
      <c r="MIF7" s="418"/>
      <c r="MIG7" s="418"/>
      <c r="MIH7" s="418"/>
      <c r="MII7" s="418"/>
      <c r="MIJ7" s="418"/>
      <c r="MIK7" s="418"/>
      <c r="MIL7" s="418"/>
      <c r="MIM7" s="418"/>
      <c r="MIN7" s="418"/>
      <c r="MIO7" s="418"/>
      <c r="MIP7" s="418"/>
      <c r="MIQ7" s="418"/>
      <c r="MIR7" s="418"/>
      <c r="MIS7" s="418"/>
      <c r="MIT7" s="418"/>
      <c r="MIU7" s="418"/>
      <c r="MIV7" s="418"/>
      <c r="MIW7" s="418"/>
      <c r="MIX7" s="418"/>
      <c r="MIY7" s="418"/>
      <c r="MIZ7" s="418"/>
      <c r="MJA7" s="418"/>
      <c r="MJB7" s="418"/>
      <c r="MJC7" s="418"/>
      <c r="MJD7" s="418"/>
      <c r="MJE7" s="418"/>
      <c r="MJF7" s="418"/>
      <c r="MJG7" s="418"/>
      <c r="MJH7" s="418"/>
      <c r="MJI7" s="418"/>
      <c r="MJJ7" s="418"/>
      <c r="MJK7" s="418"/>
      <c r="MJL7" s="418"/>
      <c r="MJM7" s="418"/>
      <c r="MJN7" s="418"/>
      <c r="MJO7" s="418"/>
      <c r="MJP7" s="418"/>
      <c r="MJQ7" s="418"/>
      <c r="MJR7" s="418"/>
      <c r="MJS7" s="418"/>
      <c r="MJT7" s="418"/>
      <c r="MJU7" s="418"/>
      <c r="MJV7" s="418"/>
      <c r="MJW7" s="418"/>
      <c r="MJX7" s="418"/>
      <c r="MJY7" s="418"/>
      <c r="MJZ7" s="418"/>
      <c r="MKA7" s="418"/>
      <c r="MKB7" s="418"/>
      <c r="MKC7" s="418"/>
      <c r="MKD7" s="418"/>
      <c r="MKE7" s="418"/>
      <c r="MKF7" s="418"/>
      <c r="MKG7" s="418"/>
      <c r="MKH7" s="418"/>
      <c r="MKI7" s="418"/>
      <c r="MKJ7" s="418"/>
      <c r="MKK7" s="418"/>
      <c r="MKL7" s="418"/>
      <c r="MKM7" s="418"/>
      <c r="MKN7" s="418"/>
      <c r="MKO7" s="418"/>
      <c r="MKP7" s="418"/>
      <c r="MKQ7" s="418"/>
      <c r="MKR7" s="418"/>
      <c r="MKS7" s="418"/>
      <c r="MKT7" s="418"/>
      <c r="MKU7" s="418"/>
      <c r="MKV7" s="418"/>
      <c r="MKW7" s="418"/>
      <c r="MKX7" s="418"/>
      <c r="MKY7" s="418"/>
      <c r="MKZ7" s="418"/>
      <c r="MLA7" s="418"/>
      <c r="MLB7" s="418"/>
      <c r="MLC7" s="418"/>
      <c r="MLD7" s="418"/>
      <c r="MLE7" s="418"/>
      <c r="MLF7" s="418"/>
      <c r="MLG7" s="418"/>
      <c r="MLH7" s="418"/>
      <c r="MLI7" s="418"/>
      <c r="MLJ7" s="418"/>
      <c r="MLK7" s="418"/>
      <c r="MLL7" s="418"/>
      <c r="MLM7" s="418"/>
      <c r="MLN7" s="418"/>
      <c r="MLO7" s="418"/>
      <c r="MLP7" s="418"/>
      <c r="MLQ7" s="418"/>
      <c r="MLR7" s="418"/>
      <c r="MLS7" s="418"/>
      <c r="MLT7" s="418"/>
      <c r="MLU7" s="418"/>
      <c r="MLV7" s="418"/>
      <c r="MLW7" s="418"/>
      <c r="MLX7" s="418"/>
      <c r="MLY7" s="418"/>
      <c r="MLZ7" s="418"/>
      <c r="MMA7" s="418"/>
      <c r="MMB7" s="418"/>
      <c r="MMC7" s="418"/>
      <c r="MMD7" s="418"/>
      <c r="MME7" s="418"/>
      <c r="MMF7" s="418"/>
      <c r="MMG7" s="418"/>
      <c r="MMH7" s="418"/>
      <c r="MMI7" s="418"/>
      <c r="MMJ7" s="418"/>
      <c r="MMK7" s="418"/>
      <c r="MML7" s="418"/>
      <c r="MMM7" s="418"/>
      <c r="MMN7" s="418"/>
      <c r="MMO7" s="418"/>
      <c r="MMP7" s="418"/>
      <c r="MMQ7" s="418"/>
      <c r="MMR7" s="418"/>
      <c r="MMS7" s="418"/>
      <c r="MMT7" s="418"/>
      <c r="MMU7" s="418"/>
      <c r="MMV7" s="418"/>
      <c r="MMW7" s="418"/>
      <c r="MMX7" s="418"/>
      <c r="MMY7" s="418"/>
      <c r="MMZ7" s="418"/>
      <c r="MNA7" s="418"/>
      <c r="MNB7" s="418"/>
      <c r="MNC7" s="418"/>
      <c r="MND7" s="418"/>
      <c r="MNE7" s="418"/>
      <c r="MNF7" s="418"/>
      <c r="MNG7" s="418"/>
      <c r="MNH7" s="418"/>
      <c r="MNI7" s="418"/>
      <c r="MNJ7" s="418"/>
      <c r="MNK7" s="418"/>
      <c r="MNL7" s="418"/>
      <c r="MNM7" s="418"/>
      <c r="MNN7" s="418"/>
      <c r="MNO7" s="418"/>
      <c r="MNP7" s="418"/>
      <c r="MNQ7" s="418"/>
      <c r="MNR7" s="418"/>
      <c r="MNS7" s="418"/>
      <c r="MNT7" s="418"/>
      <c r="MNU7" s="418"/>
      <c r="MNV7" s="418"/>
      <c r="MNW7" s="418"/>
      <c r="MNX7" s="418"/>
      <c r="MNY7" s="418"/>
      <c r="MNZ7" s="418"/>
      <c r="MOA7" s="418"/>
      <c r="MOB7" s="418"/>
      <c r="MOC7" s="418"/>
      <c r="MOD7" s="418"/>
      <c r="MOE7" s="418"/>
      <c r="MOF7" s="418"/>
      <c r="MOG7" s="418"/>
      <c r="MOH7" s="418"/>
      <c r="MOI7" s="418"/>
      <c r="MOJ7" s="418"/>
      <c r="MOK7" s="418"/>
      <c r="MOL7" s="418"/>
      <c r="MOM7" s="418"/>
      <c r="MON7" s="418"/>
      <c r="MOO7" s="418"/>
      <c r="MOP7" s="418"/>
      <c r="MOQ7" s="418"/>
      <c r="MOR7" s="418"/>
      <c r="MOS7" s="418"/>
      <c r="MOT7" s="418"/>
      <c r="MOU7" s="418"/>
      <c r="MOV7" s="418"/>
      <c r="MOW7" s="418"/>
      <c r="MOX7" s="418"/>
      <c r="MOY7" s="418"/>
      <c r="MOZ7" s="418"/>
      <c r="MPA7" s="418"/>
      <c r="MPB7" s="418"/>
      <c r="MPC7" s="418"/>
      <c r="MPD7" s="418"/>
      <c r="MPE7" s="418"/>
      <c r="MPF7" s="418"/>
      <c r="MPG7" s="418"/>
      <c r="MPH7" s="418"/>
      <c r="MPI7" s="418"/>
      <c r="MPJ7" s="418"/>
      <c r="MPK7" s="418"/>
      <c r="MPL7" s="418"/>
      <c r="MPM7" s="418"/>
      <c r="MPN7" s="418"/>
      <c r="MPO7" s="418"/>
      <c r="MPP7" s="418"/>
      <c r="MPQ7" s="418"/>
      <c r="MPR7" s="418"/>
      <c r="MPS7" s="418"/>
      <c r="MPT7" s="418"/>
      <c r="MPU7" s="418"/>
      <c r="MPV7" s="418"/>
      <c r="MPW7" s="418"/>
      <c r="MPX7" s="418"/>
      <c r="MPY7" s="418"/>
      <c r="MPZ7" s="418"/>
      <c r="MQA7" s="418"/>
      <c r="MQB7" s="418"/>
      <c r="MQC7" s="418"/>
      <c r="MQD7" s="418"/>
      <c r="MQE7" s="418"/>
      <c r="MQF7" s="418"/>
      <c r="MQG7" s="418"/>
      <c r="MQH7" s="418"/>
      <c r="MQI7" s="418"/>
      <c r="MQJ7" s="418"/>
      <c r="MQK7" s="418"/>
      <c r="MQL7" s="418"/>
      <c r="MQM7" s="418"/>
      <c r="MQN7" s="418"/>
      <c r="MQO7" s="418"/>
      <c r="MQP7" s="418"/>
      <c r="MQQ7" s="418"/>
      <c r="MQR7" s="418"/>
      <c r="MQS7" s="418"/>
      <c r="MQT7" s="418"/>
      <c r="MQU7" s="418"/>
      <c r="MQV7" s="418"/>
      <c r="MQW7" s="418"/>
      <c r="MQX7" s="418"/>
      <c r="MQY7" s="418"/>
      <c r="MQZ7" s="418"/>
      <c r="MRA7" s="418"/>
      <c r="MRB7" s="418"/>
      <c r="MRC7" s="418"/>
      <c r="MRD7" s="418"/>
      <c r="MRE7" s="418"/>
      <c r="MRF7" s="418"/>
      <c r="MRG7" s="418"/>
      <c r="MRH7" s="418"/>
      <c r="MRI7" s="418"/>
      <c r="MRJ7" s="418"/>
      <c r="MRK7" s="418"/>
      <c r="MRL7" s="418"/>
      <c r="MRM7" s="418"/>
      <c r="MRN7" s="418"/>
      <c r="MRO7" s="418"/>
      <c r="MRP7" s="418"/>
      <c r="MRQ7" s="418"/>
      <c r="MRR7" s="418"/>
      <c r="MRS7" s="418"/>
      <c r="MRT7" s="418"/>
      <c r="MRU7" s="418"/>
      <c r="MRV7" s="418"/>
      <c r="MRW7" s="418"/>
      <c r="MRX7" s="418"/>
      <c r="MRY7" s="418"/>
      <c r="MRZ7" s="418"/>
      <c r="MSA7" s="418"/>
      <c r="MSB7" s="418"/>
      <c r="MSC7" s="418"/>
      <c r="MSD7" s="418"/>
      <c r="MSE7" s="418"/>
      <c r="MSF7" s="418"/>
      <c r="MSG7" s="418"/>
      <c r="MSH7" s="418"/>
      <c r="MSI7" s="418"/>
      <c r="MSJ7" s="418"/>
      <c r="MSK7" s="418"/>
      <c r="MSL7" s="418"/>
      <c r="MSM7" s="418"/>
      <c r="MSN7" s="418"/>
      <c r="MSO7" s="418"/>
      <c r="MSP7" s="418"/>
      <c r="MSQ7" s="418"/>
      <c r="MSR7" s="418"/>
      <c r="MSS7" s="418"/>
      <c r="MST7" s="418"/>
      <c r="MSU7" s="418"/>
      <c r="MSV7" s="418"/>
      <c r="MSW7" s="418"/>
      <c r="MSX7" s="418"/>
      <c r="MSY7" s="418"/>
      <c r="MSZ7" s="418"/>
      <c r="MTA7" s="418"/>
      <c r="MTB7" s="418"/>
      <c r="MTC7" s="418"/>
      <c r="MTD7" s="418"/>
      <c r="MTE7" s="418"/>
      <c r="MTF7" s="418"/>
      <c r="MTG7" s="418"/>
      <c r="MTH7" s="418"/>
      <c r="MTI7" s="418"/>
      <c r="MTJ7" s="418"/>
      <c r="MTK7" s="418"/>
      <c r="MTL7" s="418"/>
      <c r="MTM7" s="418"/>
      <c r="MTN7" s="418"/>
      <c r="MTO7" s="418"/>
      <c r="MTP7" s="418"/>
      <c r="MTQ7" s="418"/>
      <c r="MTR7" s="418"/>
      <c r="MTS7" s="418"/>
      <c r="MTT7" s="418"/>
      <c r="MTU7" s="418"/>
      <c r="MTV7" s="418"/>
      <c r="MTW7" s="418"/>
      <c r="MTX7" s="418"/>
      <c r="MTY7" s="418"/>
      <c r="MTZ7" s="418"/>
      <c r="MUA7" s="418"/>
      <c r="MUB7" s="418"/>
      <c r="MUC7" s="418"/>
      <c r="MUD7" s="418"/>
      <c r="MUE7" s="418"/>
      <c r="MUF7" s="418"/>
      <c r="MUG7" s="418"/>
      <c r="MUH7" s="418"/>
      <c r="MUI7" s="418"/>
      <c r="MUJ7" s="418"/>
      <c r="MUK7" s="418"/>
      <c r="MUL7" s="418"/>
      <c r="MUM7" s="418"/>
      <c r="MUN7" s="418"/>
      <c r="MUO7" s="418"/>
      <c r="MUP7" s="418"/>
      <c r="MUQ7" s="418"/>
      <c r="MUR7" s="418"/>
      <c r="MUS7" s="418"/>
      <c r="MUT7" s="418"/>
      <c r="MUU7" s="418"/>
      <c r="MUV7" s="418"/>
      <c r="MUW7" s="418"/>
      <c r="MUX7" s="418"/>
      <c r="MUY7" s="418"/>
      <c r="MUZ7" s="418"/>
      <c r="MVA7" s="418"/>
      <c r="MVB7" s="418"/>
      <c r="MVC7" s="418"/>
      <c r="MVD7" s="418"/>
      <c r="MVE7" s="418"/>
      <c r="MVF7" s="418"/>
      <c r="MVG7" s="418"/>
      <c r="MVH7" s="418"/>
      <c r="MVI7" s="418"/>
      <c r="MVJ7" s="418"/>
      <c r="MVK7" s="418"/>
      <c r="MVL7" s="418"/>
      <c r="MVM7" s="418"/>
      <c r="MVN7" s="418"/>
      <c r="MVO7" s="418"/>
      <c r="MVP7" s="418"/>
      <c r="MVQ7" s="418"/>
      <c r="MVR7" s="418"/>
      <c r="MVS7" s="418"/>
      <c r="MVT7" s="418"/>
      <c r="MVU7" s="418"/>
      <c r="MVV7" s="418"/>
      <c r="MVW7" s="418"/>
      <c r="MVX7" s="418"/>
      <c r="MVY7" s="418"/>
      <c r="MVZ7" s="418"/>
      <c r="MWA7" s="418"/>
      <c r="MWB7" s="418"/>
      <c r="MWC7" s="418"/>
      <c r="MWD7" s="418"/>
      <c r="MWE7" s="418"/>
      <c r="MWF7" s="418"/>
      <c r="MWG7" s="418"/>
      <c r="MWH7" s="418"/>
      <c r="MWI7" s="418"/>
      <c r="MWJ7" s="418"/>
      <c r="MWK7" s="418"/>
      <c r="MWL7" s="418"/>
      <c r="MWM7" s="418"/>
      <c r="MWN7" s="418"/>
      <c r="MWO7" s="418"/>
      <c r="MWP7" s="418"/>
      <c r="MWQ7" s="418"/>
      <c r="MWR7" s="418"/>
      <c r="MWS7" s="418"/>
      <c r="MWT7" s="418"/>
      <c r="MWU7" s="418"/>
      <c r="MWV7" s="418"/>
      <c r="MWW7" s="418"/>
      <c r="MWX7" s="418"/>
      <c r="MWY7" s="418"/>
      <c r="MWZ7" s="418"/>
      <c r="MXA7" s="418"/>
      <c r="MXB7" s="418"/>
      <c r="MXC7" s="418"/>
      <c r="MXD7" s="418"/>
      <c r="MXE7" s="418"/>
      <c r="MXF7" s="418"/>
      <c r="MXG7" s="418"/>
      <c r="MXH7" s="418"/>
      <c r="MXI7" s="418"/>
      <c r="MXJ7" s="418"/>
      <c r="MXK7" s="418"/>
      <c r="MXL7" s="418"/>
      <c r="MXM7" s="418"/>
      <c r="MXN7" s="418"/>
      <c r="MXO7" s="418"/>
      <c r="MXP7" s="418"/>
      <c r="MXQ7" s="418"/>
      <c r="MXR7" s="418"/>
      <c r="MXS7" s="418"/>
      <c r="MXT7" s="418"/>
      <c r="MXU7" s="418"/>
      <c r="MXV7" s="418"/>
      <c r="MXW7" s="418"/>
      <c r="MXX7" s="418"/>
      <c r="MXY7" s="418"/>
      <c r="MXZ7" s="418"/>
      <c r="MYA7" s="418"/>
      <c r="MYB7" s="418"/>
      <c r="MYC7" s="418"/>
      <c r="MYD7" s="418"/>
      <c r="MYE7" s="418"/>
      <c r="MYF7" s="418"/>
      <c r="MYG7" s="418"/>
      <c r="MYH7" s="418"/>
      <c r="MYI7" s="418"/>
      <c r="MYJ7" s="418"/>
      <c r="MYK7" s="418"/>
      <c r="MYL7" s="418"/>
      <c r="MYM7" s="418"/>
      <c r="MYN7" s="418"/>
      <c r="MYO7" s="418"/>
      <c r="MYP7" s="418"/>
      <c r="MYQ7" s="418"/>
      <c r="MYR7" s="418"/>
      <c r="MYS7" s="418"/>
      <c r="MYT7" s="418"/>
      <c r="MYU7" s="418"/>
      <c r="MYV7" s="418"/>
      <c r="MYW7" s="418"/>
      <c r="MYX7" s="418"/>
      <c r="MYY7" s="418"/>
      <c r="MYZ7" s="418"/>
      <c r="MZA7" s="418"/>
      <c r="MZB7" s="418"/>
      <c r="MZC7" s="418"/>
      <c r="MZD7" s="418"/>
      <c r="MZE7" s="418"/>
      <c r="MZF7" s="418"/>
      <c r="MZG7" s="418"/>
      <c r="MZH7" s="418"/>
      <c r="MZI7" s="418"/>
      <c r="MZJ7" s="418"/>
      <c r="MZK7" s="418"/>
      <c r="MZL7" s="418"/>
      <c r="MZM7" s="418"/>
      <c r="MZN7" s="418"/>
      <c r="MZO7" s="418"/>
      <c r="MZP7" s="418"/>
      <c r="MZQ7" s="418"/>
      <c r="MZR7" s="418"/>
      <c r="MZS7" s="418"/>
      <c r="MZT7" s="418"/>
      <c r="MZU7" s="418"/>
      <c r="MZV7" s="418"/>
      <c r="MZW7" s="418"/>
      <c r="MZX7" s="418"/>
      <c r="MZY7" s="418"/>
      <c r="MZZ7" s="418"/>
      <c r="NAA7" s="418"/>
      <c r="NAB7" s="418"/>
      <c r="NAC7" s="418"/>
      <c r="NAD7" s="418"/>
      <c r="NAE7" s="418"/>
      <c r="NAF7" s="418"/>
      <c r="NAG7" s="418"/>
      <c r="NAH7" s="418"/>
      <c r="NAI7" s="418"/>
      <c r="NAJ7" s="418"/>
      <c r="NAK7" s="418"/>
      <c r="NAL7" s="418"/>
      <c r="NAM7" s="418"/>
      <c r="NAN7" s="418"/>
      <c r="NAO7" s="418"/>
      <c r="NAP7" s="418"/>
      <c r="NAQ7" s="418"/>
      <c r="NAR7" s="418"/>
      <c r="NAS7" s="418"/>
      <c r="NAT7" s="418"/>
      <c r="NAU7" s="418"/>
      <c r="NAV7" s="418"/>
      <c r="NAW7" s="418"/>
      <c r="NAX7" s="418"/>
      <c r="NAY7" s="418"/>
      <c r="NAZ7" s="418"/>
      <c r="NBA7" s="418"/>
      <c r="NBB7" s="418"/>
      <c r="NBC7" s="418"/>
      <c r="NBD7" s="418"/>
      <c r="NBE7" s="418"/>
      <c r="NBF7" s="418"/>
      <c r="NBG7" s="418"/>
      <c r="NBH7" s="418"/>
      <c r="NBI7" s="418"/>
      <c r="NBJ7" s="418"/>
      <c r="NBK7" s="418"/>
      <c r="NBL7" s="418"/>
      <c r="NBM7" s="418"/>
      <c r="NBN7" s="418"/>
      <c r="NBO7" s="418"/>
      <c r="NBP7" s="418"/>
      <c r="NBQ7" s="418"/>
      <c r="NBR7" s="418"/>
      <c r="NBS7" s="418"/>
      <c r="NBT7" s="418"/>
      <c r="NBU7" s="418"/>
      <c r="NBV7" s="418"/>
      <c r="NBW7" s="418"/>
      <c r="NBX7" s="418"/>
      <c r="NBY7" s="418"/>
      <c r="NBZ7" s="418"/>
      <c r="NCA7" s="418"/>
      <c r="NCB7" s="418"/>
      <c r="NCC7" s="418"/>
      <c r="NCD7" s="418"/>
      <c r="NCE7" s="418"/>
      <c r="NCF7" s="418"/>
      <c r="NCG7" s="418"/>
      <c r="NCH7" s="418"/>
      <c r="NCI7" s="418"/>
      <c r="NCJ7" s="418"/>
      <c r="NCK7" s="418"/>
      <c r="NCL7" s="418"/>
      <c r="NCM7" s="418"/>
      <c r="NCN7" s="418"/>
      <c r="NCO7" s="418"/>
      <c r="NCP7" s="418"/>
      <c r="NCQ7" s="418"/>
      <c r="NCR7" s="418"/>
      <c r="NCS7" s="418"/>
      <c r="NCT7" s="418"/>
      <c r="NCU7" s="418"/>
      <c r="NCV7" s="418"/>
      <c r="NCW7" s="418"/>
      <c r="NCX7" s="418"/>
      <c r="NCY7" s="418"/>
      <c r="NCZ7" s="418"/>
      <c r="NDA7" s="418"/>
      <c r="NDB7" s="418"/>
      <c r="NDC7" s="418"/>
      <c r="NDD7" s="418"/>
      <c r="NDE7" s="418"/>
      <c r="NDF7" s="418"/>
      <c r="NDG7" s="418"/>
      <c r="NDH7" s="418"/>
      <c r="NDI7" s="418"/>
      <c r="NDJ7" s="418"/>
      <c r="NDK7" s="418"/>
      <c r="NDL7" s="418"/>
      <c r="NDM7" s="418"/>
      <c r="NDN7" s="418"/>
      <c r="NDO7" s="418"/>
      <c r="NDP7" s="418"/>
      <c r="NDQ7" s="418"/>
      <c r="NDR7" s="418"/>
      <c r="NDS7" s="418"/>
      <c r="NDT7" s="418"/>
      <c r="NDU7" s="418"/>
      <c r="NDV7" s="418"/>
      <c r="NDW7" s="418"/>
      <c r="NDX7" s="418"/>
      <c r="NDY7" s="418"/>
      <c r="NDZ7" s="418"/>
      <c r="NEA7" s="418"/>
      <c r="NEB7" s="418"/>
      <c r="NEC7" s="418"/>
      <c r="NED7" s="418"/>
      <c r="NEE7" s="418"/>
      <c r="NEF7" s="418"/>
      <c r="NEG7" s="418"/>
      <c r="NEH7" s="418"/>
      <c r="NEI7" s="418"/>
      <c r="NEJ7" s="418"/>
      <c r="NEK7" s="418"/>
      <c r="NEL7" s="418"/>
      <c r="NEM7" s="418"/>
      <c r="NEN7" s="418"/>
      <c r="NEO7" s="418"/>
      <c r="NEP7" s="418"/>
      <c r="NEQ7" s="418"/>
      <c r="NER7" s="418"/>
      <c r="NES7" s="418"/>
      <c r="NET7" s="418"/>
      <c r="NEU7" s="418"/>
      <c r="NEV7" s="418"/>
      <c r="NEW7" s="418"/>
      <c r="NEX7" s="418"/>
      <c r="NEY7" s="418"/>
      <c r="NEZ7" s="418"/>
      <c r="NFA7" s="418"/>
      <c r="NFB7" s="418"/>
      <c r="NFC7" s="418"/>
      <c r="NFD7" s="418"/>
      <c r="NFE7" s="418"/>
      <c r="NFF7" s="418"/>
      <c r="NFG7" s="418"/>
      <c r="NFH7" s="418"/>
      <c r="NFI7" s="418"/>
      <c r="NFJ7" s="418"/>
      <c r="NFK7" s="418"/>
      <c r="NFL7" s="418"/>
      <c r="NFM7" s="418"/>
      <c r="NFN7" s="418"/>
      <c r="NFO7" s="418"/>
      <c r="NFP7" s="418"/>
      <c r="NFQ7" s="418"/>
      <c r="NFR7" s="418"/>
      <c r="NFS7" s="418"/>
      <c r="NFT7" s="418"/>
      <c r="NFU7" s="418"/>
      <c r="NFV7" s="418"/>
      <c r="NFW7" s="418"/>
      <c r="NFX7" s="418"/>
      <c r="NFY7" s="418"/>
      <c r="NFZ7" s="418"/>
      <c r="NGA7" s="418"/>
      <c r="NGB7" s="418"/>
      <c r="NGC7" s="418"/>
      <c r="NGD7" s="418"/>
      <c r="NGE7" s="418"/>
      <c r="NGF7" s="418"/>
      <c r="NGG7" s="418"/>
      <c r="NGH7" s="418"/>
      <c r="NGI7" s="418"/>
      <c r="NGJ7" s="418"/>
      <c r="NGK7" s="418"/>
      <c r="NGL7" s="418"/>
      <c r="NGM7" s="418"/>
      <c r="NGN7" s="418"/>
      <c r="NGO7" s="418"/>
      <c r="NGP7" s="418"/>
      <c r="NGQ7" s="418"/>
      <c r="NGR7" s="418"/>
      <c r="NGS7" s="418"/>
      <c r="NGT7" s="418"/>
      <c r="NGU7" s="418"/>
      <c r="NGV7" s="418"/>
      <c r="NGW7" s="418"/>
      <c r="NGX7" s="418"/>
      <c r="NGY7" s="418"/>
      <c r="NGZ7" s="418"/>
      <c r="NHA7" s="418"/>
      <c r="NHB7" s="418"/>
      <c r="NHC7" s="418"/>
      <c r="NHD7" s="418"/>
      <c r="NHE7" s="418"/>
      <c r="NHF7" s="418"/>
      <c r="NHG7" s="418"/>
      <c r="NHH7" s="418"/>
      <c r="NHI7" s="418"/>
      <c r="NHJ7" s="418"/>
      <c r="NHK7" s="418"/>
      <c r="NHL7" s="418"/>
      <c r="NHM7" s="418"/>
      <c r="NHN7" s="418"/>
      <c r="NHO7" s="418"/>
      <c r="NHP7" s="418"/>
      <c r="NHQ7" s="418"/>
      <c r="NHR7" s="418"/>
      <c r="NHS7" s="418"/>
      <c r="NHT7" s="418"/>
      <c r="NHU7" s="418"/>
      <c r="NHV7" s="418"/>
      <c r="NHW7" s="418"/>
      <c r="NHX7" s="418"/>
      <c r="NHY7" s="418"/>
      <c r="NHZ7" s="418"/>
      <c r="NIA7" s="418"/>
      <c r="NIB7" s="418"/>
      <c r="NIC7" s="418"/>
      <c r="NID7" s="418"/>
      <c r="NIE7" s="418"/>
      <c r="NIF7" s="418"/>
      <c r="NIG7" s="418"/>
      <c r="NIH7" s="418"/>
      <c r="NII7" s="418"/>
      <c r="NIJ7" s="418"/>
      <c r="NIK7" s="418"/>
      <c r="NIL7" s="418"/>
      <c r="NIM7" s="418"/>
      <c r="NIN7" s="418"/>
      <c r="NIO7" s="418"/>
      <c r="NIP7" s="418"/>
      <c r="NIQ7" s="418"/>
      <c r="NIR7" s="418"/>
      <c r="NIS7" s="418"/>
      <c r="NIT7" s="418"/>
      <c r="NIU7" s="418"/>
      <c r="NIV7" s="418"/>
      <c r="NIW7" s="418"/>
      <c r="NIX7" s="418"/>
      <c r="NIY7" s="418"/>
      <c r="NIZ7" s="418"/>
      <c r="NJA7" s="418"/>
      <c r="NJB7" s="418"/>
      <c r="NJC7" s="418"/>
      <c r="NJD7" s="418"/>
      <c r="NJE7" s="418"/>
      <c r="NJF7" s="418"/>
      <c r="NJG7" s="418"/>
      <c r="NJH7" s="418"/>
      <c r="NJI7" s="418"/>
      <c r="NJJ7" s="418"/>
      <c r="NJK7" s="418"/>
      <c r="NJL7" s="418"/>
      <c r="NJM7" s="418"/>
      <c r="NJN7" s="418"/>
      <c r="NJO7" s="418"/>
      <c r="NJP7" s="418"/>
      <c r="NJQ7" s="418"/>
      <c r="NJR7" s="418"/>
      <c r="NJS7" s="418"/>
      <c r="NJT7" s="418"/>
      <c r="NJU7" s="418"/>
      <c r="NJV7" s="418"/>
      <c r="NJW7" s="418"/>
      <c r="NJX7" s="418"/>
      <c r="NJY7" s="418"/>
      <c r="NJZ7" s="418"/>
      <c r="NKA7" s="418"/>
      <c r="NKB7" s="418"/>
      <c r="NKC7" s="418"/>
      <c r="NKD7" s="418"/>
      <c r="NKE7" s="418"/>
      <c r="NKF7" s="418"/>
      <c r="NKG7" s="418"/>
      <c r="NKH7" s="418"/>
      <c r="NKI7" s="418"/>
      <c r="NKJ7" s="418"/>
      <c r="NKK7" s="418"/>
      <c r="NKL7" s="418"/>
      <c r="NKM7" s="418"/>
      <c r="NKN7" s="418"/>
      <c r="NKO7" s="418"/>
      <c r="NKP7" s="418"/>
      <c r="NKQ7" s="418"/>
      <c r="NKR7" s="418"/>
      <c r="NKS7" s="418"/>
      <c r="NKT7" s="418"/>
      <c r="NKU7" s="418"/>
      <c r="NKV7" s="418"/>
      <c r="NKW7" s="418"/>
      <c r="NKX7" s="418"/>
      <c r="NKY7" s="418"/>
      <c r="NKZ7" s="418"/>
      <c r="NLA7" s="418"/>
      <c r="NLB7" s="418"/>
      <c r="NLC7" s="418"/>
      <c r="NLD7" s="418"/>
      <c r="NLE7" s="418"/>
      <c r="NLF7" s="418"/>
      <c r="NLG7" s="418"/>
      <c r="NLH7" s="418"/>
      <c r="NLI7" s="418"/>
      <c r="NLJ7" s="418"/>
      <c r="NLK7" s="418"/>
      <c r="NLL7" s="418"/>
      <c r="NLM7" s="418"/>
      <c r="NLN7" s="418"/>
      <c r="NLO7" s="418"/>
      <c r="NLP7" s="418"/>
      <c r="NLQ7" s="418"/>
      <c r="NLR7" s="418"/>
      <c r="NLS7" s="418"/>
      <c r="NLT7" s="418"/>
      <c r="NLU7" s="418"/>
      <c r="NLV7" s="418"/>
      <c r="NLW7" s="418"/>
      <c r="NLX7" s="418"/>
      <c r="NLY7" s="418"/>
      <c r="NLZ7" s="418"/>
      <c r="NMA7" s="418"/>
      <c r="NMB7" s="418"/>
      <c r="NMC7" s="418"/>
      <c r="NMD7" s="418"/>
      <c r="NME7" s="418"/>
      <c r="NMF7" s="418"/>
      <c r="NMG7" s="418"/>
      <c r="NMH7" s="418"/>
      <c r="NMI7" s="418"/>
      <c r="NMJ7" s="418"/>
      <c r="NMK7" s="418"/>
      <c r="NML7" s="418"/>
      <c r="NMM7" s="418"/>
      <c r="NMN7" s="418"/>
      <c r="NMO7" s="418"/>
      <c r="NMP7" s="418"/>
      <c r="NMQ7" s="418"/>
      <c r="NMR7" s="418"/>
      <c r="NMS7" s="418"/>
      <c r="NMT7" s="418"/>
      <c r="NMU7" s="418"/>
      <c r="NMV7" s="418"/>
      <c r="NMW7" s="418"/>
      <c r="NMX7" s="418"/>
      <c r="NMY7" s="418"/>
      <c r="NMZ7" s="418"/>
      <c r="NNA7" s="418"/>
      <c r="NNB7" s="418"/>
      <c r="NNC7" s="418"/>
      <c r="NND7" s="418"/>
      <c r="NNE7" s="418"/>
      <c r="NNF7" s="418"/>
      <c r="NNG7" s="418"/>
      <c r="NNH7" s="418"/>
      <c r="NNI7" s="418"/>
      <c r="NNJ7" s="418"/>
      <c r="NNK7" s="418"/>
      <c r="NNL7" s="418"/>
      <c r="NNM7" s="418"/>
      <c r="NNN7" s="418"/>
      <c r="NNO7" s="418"/>
      <c r="NNP7" s="418"/>
      <c r="NNQ7" s="418"/>
      <c r="NNR7" s="418"/>
      <c r="NNS7" s="418"/>
      <c r="NNT7" s="418"/>
      <c r="NNU7" s="418"/>
      <c r="NNV7" s="418"/>
      <c r="NNW7" s="418"/>
      <c r="NNX7" s="418"/>
      <c r="NNY7" s="418"/>
      <c r="NNZ7" s="418"/>
      <c r="NOA7" s="418"/>
      <c r="NOB7" s="418"/>
      <c r="NOC7" s="418"/>
      <c r="NOD7" s="418"/>
      <c r="NOE7" s="418"/>
      <c r="NOF7" s="418"/>
      <c r="NOG7" s="418"/>
      <c r="NOH7" s="418"/>
      <c r="NOI7" s="418"/>
      <c r="NOJ7" s="418"/>
      <c r="NOK7" s="418"/>
      <c r="NOL7" s="418"/>
      <c r="NOM7" s="418"/>
      <c r="NON7" s="418"/>
      <c r="NOO7" s="418"/>
      <c r="NOP7" s="418"/>
      <c r="NOQ7" s="418"/>
      <c r="NOR7" s="418"/>
      <c r="NOS7" s="418"/>
      <c r="NOT7" s="418"/>
      <c r="NOU7" s="418"/>
      <c r="NOV7" s="418"/>
      <c r="NOW7" s="418"/>
      <c r="NOX7" s="418"/>
      <c r="NOY7" s="418"/>
      <c r="NOZ7" s="418"/>
      <c r="NPA7" s="418"/>
      <c r="NPB7" s="418"/>
      <c r="NPC7" s="418"/>
      <c r="NPD7" s="418"/>
      <c r="NPE7" s="418"/>
      <c r="NPF7" s="418"/>
      <c r="NPG7" s="418"/>
      <c r="NPH7" s="418"/>
      <c r="NPI7" s="418"/>
      <c r="NPJ7" s="418"/>
      <c r="NPK7" s="418"/>
      <c r="NPL7" s="418"/>
      <c r="NPM7" s="418"/>
      <c r="NPN7" s="418"/>
      <c r="NPO7" s="418"/>
      <c r="NPP7" s="418"/>
      <c r="NPQ7" s="418"/>
      <c r="NPR7" s="418"/>
      <c r="NPS7" s="418"/>
      <c r="NPT7" s="418"/>
      <c r="NPU7" s="418"/>
      <c r="NPV7" s="418"/>
      <c r="NPW7" s="418"/>
      <c r="NPX7" s="418"/>
      <c r="NPY7" s="418"/>
      <c r="NPZ7" s="418"/>
      <c r="NQA7" s="418"/>
      <c r="NQB7" s="418"/>
      <c r="NQC7" s="418"/>
      <c r="NQD7" s="418"/>
      <c r="NQE7" s="418"/>
      <c r="NQF7" s="418"/>
      <c r="NQG7" s="418"/>
      <c r="NQH7" s="418"/>
      <c r="NQI7" s="418"/>
      <c r="NQJ7" s="418"/>
      <c r="NQK7" s="418"/>
      <c r="NQL7" s="418"/>
      <c r="NQM7" s="418"/>
      <c r="NQN7" s="418"/>
      <c r="NQO7" s="418"/>
      <c r="NQP7" s="418"/>
      <c r="NQQ7" s="418"/>
      <c r="NQR7" s="418"/>
      <c r="NQS7" s="418"/>
      <c r="NQT7" s="418"/>
      <c r="NQU7" s="418"/>
      <c r="NQV7" s="418"/>
      <c r="NQW7" s="418"/>
      <c r="NQX7" s="418"/>
      <c r="NQY7" s="418"/>
      <c r="NQZ7" s="418"/>
      <c r="NRA7" s="418"/>
      <c r="NRB7" s="418"/>
      <c r="NRC7" s="418"/>
      <c r="NRD7" s="418"/>
      <c r="NRE7" s="418"/>
      <c r="NRF7" s="418"/>
      <c r="NRG7" s="418"/>
      <c r="NRH7" s="418"/>
      <c r="NRI7" s="418"/>
      <c r="NRJ7" s="418"/>
      <c r="NRK7" s="418"/>
      <c r="NRL7" s="418"/>
      <c r="NRM7" s="418"/>
      <c r="NRN7" s="418"/>
      <c r="NRO7" s="418"/>
      <c r="NRP7" s="418"/>
      <c r="NRQ7" s="418"/>
      <c r="NRR7" s="418"/>
      <c r="NRS7" s="418"/>
      <c r="NRT7" s="418"/>
      <c r="NRU7" s="418"/>
      <c r="NRV7" s="418"/>
      <c r="NRW7" s="418"/>
      <c r="NRX7" s="418"/>
      <c r="NRY7" s="418"/>
      <c r="NRZ7" s="418"/>
      <c r="NSA7" s="418"/>
      <c r="NSB7" s="418"/>
      <c r="NSC7" s="418"/>
      <c r="NSD7" s="418"/>
      <c r="NSE7" s="418"/>
      <c r="NSF7" s="418"/>
      <c r="NSG7" s="418"/>
      <c r="NSH7" s="418"/>
      <c r="NSI7" s="418"/>
      <c r="NSJ7" s="418"/>
      <c r="NSK7" s="418"/>
      <c r="NSL7" s="418"/>
      <c r="NSM7" s="418"/>
      <c r="NSN7" s="418"/>
      <c r="NSO7" s="418"/>
      <c r="NSP7" s="418"/>
      <c r="NSQ7" s="418"/>
      <c r="NSR7" s="418"/>
      <c r="NSS7" s="418"/>
      <c r="NST7" s="418"/>
      <c r="NSU7" s="418"/>
      <c r="NSV7" s="418"/>
      <c r="NSW7" s="418"/>
      <c r="NSX7" s="418"/>
      <c r="NSY7" s="418"/>
      <c r="NSZ7" s="418"/>
      <c r="NTA7" s="418"/>
      <c r="NTB7" s="418"/>
      <c r="NTC7" s="418"/>
      <c r="NTD7" s="418"/>
      <c r="NTE7" s="418"/>
      <c r="NTF7" s="418"/>
      <c r="NTG7" s="418"/>
      <c r="NTH7" s="418"/>
      <c r="NTI7" s="418"/>
      <c r="NTJ7" s="418"/>
      <c r="NTK7" s="418"/>
      <c r="NTL7" s="418"/>
      <c r="NTM7" s="418"/>
      <c r="NTN7" s="418"/>
      <c r="NTO7" s="418"/>
      <c r="NTP7" s="418"/>
      <c r="NTQ7" s="418"/>
      <c r="NTR7" s="418"/>
      <c r="NTS7" s="418"/>
      <c r="NTT7" s="418"/>
      <c r="NTU7" s="418"/>
      <c r="NTV7" s="418"/>
      <c r="NTW7" s="418"/>
      <c r="NTX7" s="418"/>
      <c r="NTY7" s="418"/>
      <c r="NTZ7" s="418"/>
      <c r="NUA7" s="418"/>
      <c r="NUB7" s="418"/>
      <c r="NUC7" s="418"/>
      <c r="NUD7" s="418"/>
      <c r="NUE7" s="418"/>
      <c r="NUF7" s="418"/>
      <c r="NUG7" s="418"/>
      <c r="NUH7" s="418"/>
      <c r="NUI7" s="418"/>
      <c r="NUJ7" s="418"/>
      <c r="NUK7" s="418"/>
      <c r="NUL7" s="418"/>
      <c r="NUM7" s="418"/>
      <c r="NUN7" s="418"/>
      <c r="NUO7" s="418"/>
      <c r="NUP7" s="418"/>
      <c r="NUQ7" s="418"/>
      <c r="NUR7" s="418"/>
      <c r="NUS7" s="418"/>
      <c r="NUT7" s="418"/>
      <c r="NUU7" s="418"/>
      <c r="NUV7" s="418"/>
      <c r="NUW7" s="418"/>
      <c r="NUX7" s="418"/>
      <c r="NUY7" s="418"/>
      <c r="NUZ7" s="418"/>
      <c r="NVA7" s="418"/>
      <c r="NVB7" s="418"/>
      <c r="NVC7" s="418"/>
      <c r="NVD7" s="418"/>
      <c r="NVE7" s="418"/>
      <c r="NVF7" s="418"/>
      <c r="NVG7" s="418"/>
      <c r="NVH7" s="418"/>
      <c r="NVI7" s="418"/>
      <c r="NVJ7" s="418"/>
      <c r="NVK7" s="418"/>
      <c r="NVL7" s="418"/>
      <c r="NVM7" s="418"/>
      <c r="NVN7" s="418"/>
      <c r="NVO7" s="418"/>
      <c r="NVP7" s="418"/>
      <c r="NVQ7" s="418"/>
      <c r="NVR7" s="418"/>
      <c r="NVS7" s="418"/>
      <c r="NVT7" s="418"/>
      <c r="NVU7" s="418"/>
      <c r="NVV7" s="418"/>
      <c r="NVW7" s="418"/>
      <c r="NVX7" s="418"/>
      <c r="NVY7" s="418"/>
      <c r="NVZ7" s="418"/>
      <c r="NWA7" s="418"/>
      <c r="NWB7" s="418"/>
      <c r="NWC7" s="418"/>
      <c r="NWD7" s="418"/>
      <c r="NWE7" s="418"/>
      <c r="NWF7" s="418"/>
      <c r="NWG7" s="418"/>
      <c r="NWH7" s="418"/>
      <c r="NWI7" s="418"/>
      <c r="NWJ7" s="418"/>
      <c r="NWK7" s="418"/>
      <c r="NWL7" s="418"/>
      <c r="NWM7" s="418"/>
      <c r="NWN7" s="418"/>
      <c r="NWO7" s="418"/>
      <c r="NWP7" s="418"/>
      <c r="NWQ7" s="418"/>
      <c r="NWR7" s="418"/>
      <c r="NWS7" s="418"/>
      <c r="NWT7" s="418"/>
      <c r="NWU7" s="418"/>
      <c r="NWV7" s="418"/>
      <c r="NWW7" s="418"/>
      <c r="NWX7" s="418"/>
      <c r="NWY7" s="418"/>
      <c r="NWZ7" s="418"/>
      <c r="NXA7" s="418"/>
      <c r="NXB7" s="418"/>
      <c r="NXC7" s="418"/>
      <c r="NXD7" s="418"/>
      <c r="NXE7" s="418"/>
      <c r="NXF7" s="418"/>
      <c r="NXG7" s="418"/>
      <c r="NXH7" s="418"/>
      <c r="NXI7" s="418"/>
      <c r="NXJ7" s="418"/>
      <c r="NXK7" s="418"/>
      <c r="NXL7" s="418"/>
      <c r="NXM7" s="418"/>
      <c r="NXN7" s="418"/>
      <c r="NXO7" s="418"/>
      <c r="NXP7" s="418"/>
      <c r="NXQ7" s="418"/>
      <c r="NXR7" s="418"/>
      <c r="NXS7" s="418"/>
      <c r="NXT7" s="418"/>
      <c r="NXU7" s="418"/>
      <c r="NXV7" s="418"/>
      <c r="NXW7" s="418"/>
      <c r="NXX7" s="418"/>
      <c r="NXY7" s="418"/>
      <c r="NXZ7" s="418"/>
      <c r="NYA7" s="418"/>
      <c r="NYB7" s="418"/>
      <c r="NYC7" s="418"/>
      <c r="NYD7" s="418"/>
      <c r="NYE7" s="418"/>
      <c r="NYF7" s="418"/>
      <c r="NYG7" s="418"/>
      <c r="NYH7" s="418"/>
      <c r="NYI7" s="418"/>
      <c r="NYJ7" s="418"/>
      <c r="NYK7" s="418"/>
      <c r="NYL7" s="418"/>
      <c r="NYM7" s="418"/>
      <c r="NYN7" s="418"/>
      <c r="NYO7" s="418"/>
      <c r="NYP7" s="418"/>
      <c r="NYQ7" s="418"/>
      <c r="NYR7" s="418"/>
      <c r="NYS7" s="418"/>
      <c r="NYT7" s="418"/>
      <c r="NYU7" s="418"/>
      <c r="NYV7" s="418"/>
      <c r="NYW7" s="418"/>
      <c r="NYX7" s="418"/>
      <c r="NYY7" s="418"/>
      <c r="NYZ7" s="418"/>
      <c r="NZA7" s="418"/>
      <c r="NZB7" s="418"/>
      <c r="NZC7" s="418"/>
      <c r="NZD7" s="418"/>
      <c r="NZE7" s="418"/>
      <c r="NZF7" s="418"/>
      <c r="NZG7" s="418"/>
      <c r="NZH7" s="418"/>
      <c r="NZI7" s="418"/>
      <c r="NZJ7" s="418"/>
      <c r="NZK7" s="418"/>
      <c r="NZL7" s="418"/>
      <c r="NZM7" s="418"/>
      <c r="NZN7" s="418"/>
      <c r="NZO7" s="418"/>
      <c r="NZP7" s="418"/>
      <c r="NZQ7" s="418"/>
      <c r="NZR7" s="418"/>
      <c r="NZS7" s="418"/>
      <c r="NZT7" s="418"/>
      <c r="NZU7" s="418"/>
      <c r="NZV7" s="418"/>
      <c r="NZW7" s="418"/>
      <c r="NZX7" s="418"/>
      <c r="NZY7" s="418"/>
      <c r="NZZ7" s="418"/>
      <c r="OAA7" s="418"/>
      <c r="OAB7" s="418"/>
      <c r="OAC7" s="418"/>
      <c r="OAD7" s="418"/>
      <c r="OAE7" s="418"/>
      <c r="OAF7" s="418"/>
      <c r="OAG7" s="418"/>
      <c r="OAH7" s="418"/>
      <c r="OAI7" s="418"/>
      <c r="OAJ7" s="418"/>
      <c r="OAK7" s="418"/>
      <c r="OAL7" s="418"/>
      <c r="OAM7" s="418"/>
      <c r="OAN7" s="418"/>
      <c r="OAO7" s="418"/>
      <c r="OAP7" s="418"/>
      <c r="OAQ7" s="418"/>
      <c r="OAR7" s="418"/>
      <c r="OAS7" s="418"/>
      <c r="OAT7" s="418"/>
      <c r="OAU7" s="418"/>
      <c r="OAV7" s="418"/>
      <c r="OAW7" s="418"/>
      <c r="OAX7" s="418"/>
      <c r="OAY7" s="418"/>
      <c r="OAZ7" s="418"/>
      <c r="OBA7" s="418"/>
      <c r="OBB7" s="418"/>
      <c r="OBC7" s="418"/>
      <c r="OBD7" s="418"/>
      <c r="OBE7" s="418"/>
      <c r="OBF7" s="418"/>
      <c r="OBG7" s="418"/>
      <c r="OBH7" s="418"/>
      <c r="OBI7" s="418"/>
      <c r="OBJ7" s="418"/>
      <c r="OBK7" s="418"/>
      <c r="OBL7" s="418"/>
      <c r="OBM7" s="418"/>
      <c r="OBN7" s="418"/>
      <c r="OBO7" s="418"/>
      <c r="OBP7" s="418"/>
      <c r="OBQ7" s="418"/>
      <c r="OBR7" s="418"/>
      <c r="OBS7" s="418"/>
      <c r="OBT7" s="418"/>
      <c r="OBU7" s="418"/>
      <c r="OBV7" s="418"/>
      <c r="OBW7" s="418"/>
      <c r="OBX7" s="418"/>
      <c r="OBY7" s="418"/>
      <c r="OBZ7" s="418"/>
      <c r="OCA7" s="418"/>
      <c r="OCB7" s="418"/>
      <c r="OCC7" s="418"/>
      <c r="OCD7" s="418"/>
      <c r="OCE7" s="418"/>
      <c r="OCF7" s="418"/>
      <c r="OCG7" s="418"/>
      <c r="OCH7" s="418"/>
      <c r="OCI7" s="418"/>
      <c r="OCJ7" s="418"/>
      <c r="OCK7" s="418"/>
      <c r="OCL7" s="418"/>
      <c r="OCM7" s="418"/>
      <c r="OCN7" s="418"/>
      <c r="OCO7" s="418"/>
      <c r="OCP7" s="418"/>
      <c r="OCQ7" s="418"/>
      <c r="OCR7" s="418"/>
      <c r="OCS7" s="418"/>
      <c r="OCT7" s="418"/>
      <c r="OCU7" s="418"/>
      <c r="OCV7" s="418"/>
      <c r="OCW7" s="418"/>
      <c r="OCX7" s="418"/>
      <c r="OCY7" s="418"/>
      <c r="OCZ7" s="418"/>
      <c r="ODA7" s="418"/>
      <c r="ODB7" s="418"/>
      <c r="ODC7" s="418"/>
      <c r="ODD7" s="418"/>
      <c r="ODE7" s="418"/>
      <c r="ODF7" s="418"/>
      <c r="ODG7" s="418"/>
      <c r="ODH7" s="418"/>
      <c r="ODI7" s="418"/>
      <c r="ODJ7" s="418"/>
      <c r="ODK7" s="418"/>
      <c r="ODL7" s="418"/>
      <c r="ODM7" s="418"/>
      <c r="ODN7" s="418"/>
      <c r="ODO7" s="418"/>
      <c r="ODP7" s="418"/>
      <c r="ODQ7" s="418"/>
      <c r="ODR7" s="418"/>
      <c r="ODS7" s="418"/>
      <c r="ODT7" s="418"/>
      <c r="ODU7" s="418"/>
      <c r="ODV7" s="418"/>
      <c r="ODW7" s="418"/>
      <c r="ODX7" s="418"/>
      <c r="ODY7" s="418"/>
      <c r="ODZ7" s="418"/>
      <c r="OEA7" s="418"/>
      <c r="OEB7" s="418"/>
      <c r="OEC7" s="418"/>
      <c r="OED7" s="418"/>
      <c r="OEE7" s="418"/>
      <c r="OEF7" s="418"/>
      <c r="OEG7" s="418"/>
      <c r="OEH7" s="418"/>
      <c r="OEI7" s="418"/>
      <c r="OEJ7" s="418"/>
      <c r="OEK7" s="418"/>
      <c r="OEL7" s="418"/>
      <c r="OEM7" s="418"/>
      <c r="OEN7" s="418"/>
      <c r="OEO7" s="418"/>
      <c r="OEP7" s="418"/>
      <c r="OEQ7" s="418"/>
      <c r="OER7" s="418"/>
      <c r="OES7" s="418"/>
      <c r="OET7" s="418"/>
      <c r="OEU7" s="418"/>
      <c r="OEV7" s="418"/>
      <c r="OEW7" s="418"/>
      <c r="OEX7" s="418"/>
      <c r="OEY7" s="418"/>
      <c r="OEZ7" s="418"/>
      <c r="OFA7" s="418"/>
      <c r="OFB7" s="418"/>
      <c r="OFC7" s="418"/>
      <c r="OFD7" s="418"/>
      <c r="OFE7" s="418"/>
      <c r="OFF7" s="418"/>
      <c r="OFG7" s="418"/>
      <c r="OFH7" s="418"/>
      <c r="OFI7" s="418"/>
      <c r="OFJ7" s="418"/>
      <c r="OFK7" s="418"/>
      <c r="OFL7" s="418"/>
      <c r="OFM7" s="418"/>
      <c r="OFN7" s="418"/>
      <c r="OFO7" s="418"/>
      <c r="OFP7" s="418"/>
      <c r="OFQ7" s="418"/>
      <c r="OFR7" s="418"/>
      <c r="OFS7" s="418"/>
      <c r="OFT7" s="418"/>
      <c r="OFU7" s="418"/>
      <c r="OFV7" s="418"/>
      <c r="OFW7" s="418"/>
      <c r="OFX7" s="418"/>
      <c r="OFY7" s="418"/>
      <c r="OFZ7" s="418"/>
      <c r="OGA7" s="418"/>
      <c r="OGB7" s="418"/>
      <c r="OGC7" s="418"/>
      <c r="OGD7" s="418"/>
      <c r="OGE7" s="418"/>
      <c r="OGF7" s="418"/>
      <c r="OGG7" s="418"/>
      <c r="OGH7" s="418"/>
      <c r="OGI7" s="418"/>
      <c r="OGJ7" s="418"/>
      <c r="OGK7" s="418"/>
      <c r="OGL7" s="418"/>
      <c r="OGM7" s="418"/>
      <c r="OGN7" s="418"/>
      <c r="OGO7" s="418"/>
      <c r="OGP7" s="418"/>
      <c r="OGQ7" s="418"/>
      <c r="OGR7" s="418"/>
      <c r="OGS7" s="418"/>
      <c r="OGT7" s="418"/>
      <c r="OGU7" s="418"/>
      <c r="OGV7" s="418"/>
      <c r="OGW7" s="418"/>
      <c r="OGX7" s="418"/>
      <c r="OGY7" s="418"/>
      <c r="OGZ7" s="418"/>
      <c r="OHA7" s="418"/>
      <c r="OHB7" s="418"/>
      <c r="OHC7" s="418"/>
      <c r="OHD7" s="418"/>
      <c r="OHE7" s="418"/>
      <c r="OHF7" s="418"/>
      <c r="OHG7" s="418"/>
      <c r="OHH7" s="418"/>
      <c r="OHI7" s="418"/>
      <c r="OHJ7" s="418"/>
      <c r="OHK7" s="418"/>
      <c r="OHL7" s="418"/>
      <c r="OHM7" s="418"/>
      <c r="OHN7" s="418"/>
      <c r="OHO7" s="418"/>
      <c r="OHP7" s="418"/>
      <c r="OHQ7" s="418"/>
      <c r="OHR7" s="418"/>
      <c r="OHS7" s="418"/>
      <c r="OHT7" s="418"/>
      <c r="OHU7" s="418"/>
      <c r="OHV7" s="418"/>
      <c r="OHW7" s="418"/>
      <c r="OHX7" s="418"/>
      <c r="OHY7" s="418"/>
      <c r="OHZ7" s="418"/>
      <c r="OIA7" s="418"/>
      <c r="OIB7" s="418"/>
      <c r="OIC7" s="418"/>
      <c r="OID7" s="418"/>
      <c r="OIE7" s="418"/>
      <c r="OIF7" s="418"/>
      <c r="OIG7" s="418"/>
      <c r="OIH7" s="418"/>
      <c r="OII7" s="418"/>
      <c r="OIJ7" s="418"/>
      <c r="OIK7" s="418"/>
      <c r="OIL7" s="418"/>
      <c r="OIM7" s="418"/>
      <c r="OIN7" s="418"/>
      <c r="OIO7" s="418"/>
      <c r="OIP7" s="418"/>
      <c r="OIQ7" s="418"/>
      <c r="OIR7" s="418"/>
      <c r="OIS7" s="418"/>
      <c r="OIT7" s="418"/>
      <c r="OIU7" s="418"/>
      <c r="OIV7" s="418"/>
      <c r="OIW7" s="418"/>
      <c r="OIX7" s="418"/>
      <c r="OIY7" s="418"/>
      <c r="OIZ7" s="418"/>
      <c r="OJA7" s="418"/>
      <c r="OJB7" s="418"/>
      <c r="OJC7" s="418"/>
      <c r="OJD7" s="418"/>
      <c r="OJE7" s="418"/>
      <c r="OJF7" s="418"/>
      <c r="OJG7" s="418"/>
      <c r="OJH7" s="418"/>
      <c r="OJI7" s="418"/>
      <c r="OJJ7" s="418"/>
      <c r="OJK7" s="418"/>
      <c r="OJL7" s="418"/>
      <c r="OJM7" s="418"/>
      <c r="OJN7" s="418"/>
      <c r="OJO7" s="418"/>
      <c r="OJP7" s="418"/>
      <c r="OJQ7" s="418"/>
      <c r="OJR7" s="418"/>
      <c r="OJS7" s="418"/>
      <c r="OJT7" s="418"/>
      <c r="OJU7" s="418"/>
      <c r="OJV7" s="418"/>
      <c r="OJW7" s="418"/>
      <c r="OJX7" s="418"/>
      <c r="OJY7" s="418"/>
      <c r="OJZ7" s="418"/>
      <c r="OKA7" s="418"/>
      <c r="OKB7" s="418"/>
      <c r="OKC7" s="418"/>
      <c r="OKD7" s="418"/>
      <c r="OKE7" s="418"/>
      <c r="OKF7" s="418"/>
      <c r="OKG7" s="418"/>
      <c r="OKH7" s="418"/>
      <c r="OKI7" s="418"/>
      <c r="OKJ7" s="418"/>
      <c r="OKK7" s="418"/>
      <c r="OKL7" s="418"/>
      <c r="OKM7" s="418"/>
      <c r="OKN7" s="418"/>
      <c r="OKO7" s="418"/>
      <c r="OKP7" s="418"/>
      <c r="OKQ7" s="418"/>
      <c r="OKR7" s="418"/>
      <c r="OKS7" s="418"/>
      <c r="OKT7" s="418"/>
      <c r="OKU7" s="418"/>
      <c r="OKV7" s="418"/>
      <c r="OKW7" s="418"/>
      <c r="OKX7" s="418"/>
      <c r="OKY7" s="418"/>
      <c r="OKZ7" s="418"/>
      <c r="OLA7" s="418"/>
      <c r="OLB7" s="418"/>
      <c r="OLC7" s="418"/>
      <c r="OLD7" s="418"/>
      <c r="OLE7" s="418"/>
      <c r="OLF7" s="418"/>
      <c r="OLG7" s="418"/>
      <c r="OLH7" s="418"/>
      <c r="OLI7" s="418"/>
      <c r="OLJ7" s="418"/>
      <c r="OLK7" s="418"/>
      <c r="OLL7" s="418"/>
      <c r="OLM7" s="418"/>
      <c r="OLN7" s="418"/>
      <c r="OLO7" s="418"/>
      <c r="OLP7" s="418"/>
      <c r="OLQ7" s="418"/>
      <c r="OLR7" s="418"/>
      <c r="OLS7" s="418"/>
      <c r="OLT7" s="418"/>
      <c r="OLU7" s="418"/>
      <c r="OLV7" s="418"/>
      <c r="OLW7" s="418"/>
      <c r="OLX7" s="418"/>
      <c r="OLY7" s="418"/>
      <c r="OLZ7" s="418"/>
      <c r="OMA7" s="418"/>
      <c r="OMB7" s="418"/>
      <c r="OMC7" s="418"/>
      <c r="OMD7" s="418"/>
      <c r="OME7" s="418"/>
      <c r="OMF7" s="418"/>
      <c r="OMG7" s="418"/>
      <c r="OMH7" s="418"/>
      <c r="OMI7" s="418"/>
      <c r="OMJ7" s="418"/>
      <c r="OMK7" s="418"/>
      <c r="OML7" s="418"/>
      <c r="OMM7" s="418"/>
      <c r="OMN7" s="418"/>
      <c r="OMO7" s="418"/>
      <c r="OMP7" s="418"/>
      <c r="OMQ7" s="418"/>
      <c r="OMR7" s="418"/>
      <c r="OMS7" s="418"/>
      <c r="OMT7" s="418"/>
      <c r="OMU7" s="418"/>
      <c r="OMV7" s="418"/>
      <c r="OMW7" s="418"/>
      <c r="OMX7" s="418"/>
      <c r="OMY7" s="418"/>
      <c r="OMZ7" s="418"/>
      <c r="ONA7" s="418"/>
      <c r="ONB7" s="418"/>
      <c r="ONC7" s="418"/>
      <c r="OND7" s="418"/>
      <c r="ONE7" s="418"/>
      <c r="ONF7" s="418"/>
      <c r="ONG7" s="418"/>
      <c r="ONH7" s="418"/>
      <c r="ONI7" s="418"/>
      <c r="ONJ7" s="418"/>
      <c r="ONK7" s="418"/>
      <c r="ONL7" s="418"/>
      <c r="ONM7" s="418"/>
      <c r="ONN7" s="418"/>
      <c r="ONO7" s="418"/>
      <c r="ONP7" s="418"/>
      <c r="ONQ7" s="418"/>
      <c r="ONR7" s="418"/>
      <c r="ONS7" s="418"/>
      <c r="ONT7" s="418"/>
      <c r="ONU7" s="418"/>
      <c r="ONV7" s="418"/>
      <c r="ONW7" s="418"/>
      <c r="ONX7" s="418"/>
      <c r="ONY7" s="418"/>
      <c r="ONZ7" s="418"/>
      <c r="OOA7" s="418"/>
      <c r="OOB7" s="418"/>
      <c r="OOC7" s="418"/>
      <c r="OOD7" s="418"/>
      <c r="OOE7" s="418"/>
      <c r="OOF7" s="418"/>
      <c r="OOG7" s="418"/>
      <c r="OOH7" s="418"/>
      <c r="OOI7" s="418"/>
      <c r="OOJ7" s="418"/>
      <c r="OOK7" s="418"/>
      <c r="OOL7" s="418"/>
      <c r="OOM7" s="418"/>
      <c r="OON7" s="418"/>
      <c r="OOO7" s="418"/>
      <c r="OOP7" s="418"/>
      <c r="OOQ7" s="418"/>
      <c r="OOR7" s="418"/>
      <c r="OOS7" s="418"/>
      <c r="OOT7" s="418"/>
      <c r="OOU7" s="418"/>
      <c r="OOV7" s="418"/>
      <c r="OOW7" s="418"/>
      <c r="OOX7" s="418"/>
      <c r="OOY7" s="418"/>
      <c r="OOZ7" s="418"/>
      <c r="OPA7" s="418"/>
      <c r="OPB7" s="418"/>
      <c r="OPC7" s="418"/>
      <c r="OPD7" s="418"/>
      <c r="OPE7" s="418"/>
      <c r="OPF7" s="418"/>
      <c r="OPG7" s="418"/>
      <c r="OPH7" s="418"/>
      <c r="OPI7" s="418"/>
      <c r="OPJ7" s="418"/>
      <c r="OPK7" s="418"/>
      <c r="OPL7" s="418"/>
      <c r="OPM7" s="418"/>
      <c r="OPN7" s="418"/>
      <c r="OPO7" s="418"/>
      <c r="OPP7" s="418"/>
      <c r="OPQ7" s="418"/>
      <c r="OPR7" s="418"/>
      <c r="OPS7" s="418"/>
      <c r="OPT7" s="418"/>
      <c r="OPU7" s="418"/>
      <c r="OPV7" s="418"/>
      <c r="OPW7" s="418"/>
      <c r="OPX7" s="418"/>
      <c r="OPY7" s="418"/>
      <c r="OPZ7" s="418"/>
      <c r="OQA7" s="418"/>
      <c r="OQB7" s="418"/>
      <c r="OQC7" s="418"/>
      <c r="OQD7" s="418"/>
      <c r="OQE7" s="418"/>
      <c r="OQF7" s="418"/>
      <c r="OQG7" s="418"/>
      <c r="OQH7" s="418"/>
      <c r="OQI7" s="418"/>
      <c r="OQJ7" s="418"/>
      <c r="OQK7" s="418"/>
      <c r="OQL7" s="418"/>
      <c r="OQM7" s="418"/>
      <c r="OQN7" s="418"/>
      <c r="OQO7" s="418"/>
      <c r="OQP7" s="418"/>
      <c r="OQQ7" s="418"/>
      <c r="OQR7" s="418"/>
      <c r="OQS7" s="418"/>
      <c r="OQT7" s="418"/>
      <c r="OQU7" s="418"/>
      <c r="OQV7" s="418"/>
      <c r="OQW7" s="418"/>
      <c r="OQX7" s="418"/>
      <c r="OQY7" s="418"/>
      <c r="OQZ7" s="418"/>
      <c r="ORA7" s="418"/>
      <c r="ORB7" s="418"/>
      <c r="ORC7" s="418"/>
      <c r="ORD7" s="418"/>
      <c r="ORE7" s="418"/>
      <c r="ORF7" s="418"/>
      <c r="ORG7" s="418"/>
      <c r="ORH7" s="418"/>
      <c r="ORI7" s="418"/>
      <c r="ORJ7" s="418"/>
      <c r="ORK7" s="418"/>
      <c r="ORL7" s="418"/>
      <c r="ORM7" s="418"/>
      <c r="ORN7" s="418"/>
      <c r="ORO7" s="418"/>
      <c r="ORP7" s="418"/>
      <c r="ORQ7" s="418"/>
      <c r="ORR7" s="418"/>
      <c r="ORS7" s="418"/>
      <c r="ORT7" s="418"/>
      <c r="ORU7" s="418"/>
      <c r="ORV7" s="418"/>
      <c r="ORW7" s="418"/>
      <c r="ORX7" s="418"/>
      <c r="ORY7" s="418"/>
      <c r="ORZ7" s="418"/>
      <c r="OSA7" s="418"/>
      <c r="OSB7" s="418"/>
      <c r="OSC7" s="418"/>
      <c r="OSD7" s="418"/>
      <c r="OSE7" s="418"/>
      <c r="OSF7" s="418"/>
      <c r="OSG7" s="418"/>
      <c r="OSH7" s="418"/>
      <c r="OSI7" s="418"/>
      <c r="OSJ7" s="418"/>
      <c r="OSK7" s="418"/>
      <c r="OSL7" s="418"/>
      <c r="OSM7" s="418"/>
      <c r="OSN7" s="418"/>
      <c r="OSO7" s="418"/>
      <c r="OSP7" s="418"/>
      <c r="OSQ7" s="418"/>
      <c r="OSR7" s="418"/>
      <c r="OSS7" s="418"/>
      <c r="OST7" s="418"/>
      <c r="OSU7" s="418"/>
      <c r="OSV7" s="418"/>
      <c r="OSW7" s="418"/>
      <c r="OSX7" s="418"/>
      <c r="OSY7" s="418"/>
      <c r="OSZ7" s="418"/>
      <c r="OTA7" s="418"/>
      <c r="OTB7" s="418"/>
      <c r="OTC7" s="418"/>
      <c r="OTD7" s="418"/>
      <c r="OTE7" s="418"/>
      <c r="OTF7" s="418"/>
      <c r="OTG7" s="418"/>
      <c r="OTH7" s="418"/>
      <c r="OTI7" s="418"/>
      <c r="OTJ7" s="418"/>
      <c r="OTK7" s="418"/>
      <c r="OTL7" s="418"/>
      <c r="OTM7" s="418"/>
      <c r="OTN7" s="418"/>
      <c r="OTO7" s="418"/>
      <c r="OTP7" s="418"/>
      <c r="OTQ7" s="418"/>
      <c r="OTR7" s="418"/>
      <c r="OTS7" s="418"/>
      <c r="OTT7" s="418"/>
      <c r="OTU7" s="418"/>
      <c r="OTV7" s="418"/>
      <c r="OTW7" s="418"/>
      <c r="OTX7" s="418"/>
      <c r="OTY7" s="418"/>
      <c r="OTZ7" s="418"/>
      <c r="OUA7" s="418"/>
      <c r="OUB7" s="418"/>
      <c r="OUC7" s="418"/>
      <c r="OUD7" s="418"/>
      <c r="OUE7" s="418"/>
      <c r="OUF7" s="418"/>
      <c r="OUG7" s="418"/>
      <c r="OUH7" s="418"/>
      <c r="OUI7" s="418"/>
      <c r="OUJ7" s="418"/>
      <c r="OUK7" s="418"/>
      <c r="OUL7" s="418"/>
      <c r="OUM7" s="418"/>
      <c r="OUN7" s="418"/>
      <c r="OUO7" s="418"/>
      <c r="OUP7" s="418"/>
      <c r="OUQ7" s="418"/>
      <c r="OUR7" s="418"/>
      <c r="OUS7" s="418"/>
      <c r="OUT7" s="418"/>
      <c r="OUU7" s="418"/>
      <c r="OUV7" s="418"/>
      <c r="OUW7" s="418"/>
      <c r="OUX7" s="418"/>
      <c r="OUY7" s="418"/>
      <c r="OUZ7" s="418"/>
      <c r="OVA7" s="418"/>
      <c r="OVB7" s="418"/>
      <c r="OVC7" s="418"/>
      <c r="OVD7" s="418"/>
      <c r="OVE7" s="418"/>
      <c r="OVF7" s="418"/>
      <c r="OVG7" s="418"/>
      <c r="OVH7" s="418"/>
      <c r="OVI7" s="418"/>
      <c r="OVJ7" s="418"/>
      <c r="OVK7" s="418"/>
      <c r="OVL7" s="418"/>
      <c r="OVM7" s="418"/>
      <c r="OVN7" s="418"/>
      <c r="OVO7" s="418"/>
      <c r="OVP7" s="418"/>
      <c r="OVQ7" s="418"/>
      <c r="OVR7" s="418"/>
      <c r="OVS7" s="418"/>
      <c r="OVT7" s="418"/>
      <c r="OVU7" s="418"/>
      <c r="OVV7" s="418"/>
      <c r="OVW7" s="418"/>
      <c r="OVX7" s="418"/>
      <c r="OVY7" s="418"/>
      <c r="OVZ7" s="418"/>
      <c r="OWA7" s="418"/>
      <c r="OWB7" s="418"/>
      <c r="OWC7" s="418"/>
      <c r="OWD7" s="418"/>
      <c r="OWE7" s="418"/>
      <c r="OWF7" s="418"/>
      <c r="OWG7" s="418"/>
      <c r="OWH7" s="418"/>
      <c r="OWI7" s="418"/>
      <c r="OWJ7" s="418"/>
      <c r="OWK7" s="418"/>
      <c r="OWL7" s="418"/>
      <c r="OWM7" s="418"/>
      <c r="OWN7" s="418"/>
      <c r="OWO7" s="418"/>
      <c r="OWP7" s="418"/>
      <c r="OWQ7" s="418"/>
      <c r="OWR7" s="418"/>
      <c r="OWS7" s="418"/>
      <c r="OWT7" s="418"/>
      <c r="OWU7" s="418"/>
      <c r="OWV7" s="418"/>
      <c r="OWW7" s="418"/>
      <c r="OWX7" s="418"/>
      <c r="OWY7" s="418"/>
      <c r="OWZ7" s="418"/>
      <c r="OXA7" s="418"/>
      <c r="OXB7" s="418"/>
      <c r="OXC7" s="418"/>
      <c r="OXD7" s="418"/>
      <c r="OXE7" s="418"/>
      <c r="OXF7" s="418"/>
      <c r="OXG7" s="418"/>
      <c r="OXH7" s="418"/>
      <c r="OXI7" s="418"/>
      <c r="OXJ7" s="418"/>
      <c r="OXK7" s="418"/>
      <c r="OXL7" s="418"/>
      <c r="OXM7" s="418"/>
      <c r="OXN7" s="418"/>
      <c r="OXO7" s="418"/>
      <c r="OXP7" s="418"/>
      <c r="OXQ7" s="418"/>
      <c r="OXR7" s="418"/>
      <c r="OXS7" s="418"/>
      <c r="OXT7" s="418"/>
      <c r="OXU7" s="418"/>
      <c r="OXV7" s="418"/>
      <c r="OXW7" s="418"/>
      <c r="OXX7" s="418"/>
      <c r="OXY7" s="418"/>
      <c r="OXZ7" s="418"/>
      <c r="OYA7" s="418"/>
      <c r="OYB7" s="418"/>
      <c r="OYC7" s="418"/>
      <c r="OYD7" s="418"/>
      <c r="OYE7" s="418"/>
      <c r="OYF7" s="418"/>
      <c r="OYG7" s="418"/>
      <c r="OYH7" s="418"/>
      <c r="OYI7" s="418"/>
      <c r="OYJ7" s="418"/>
      <c r="OYK7" s="418"/>
      <c r="OYL7" s="418"/>
      <c r="OYM7" s="418"/>
      <c r="OYN7" s="418"/>
      <c r="OYO7" s="418"/>
      <c r="OYP7" s="418"/>
      <c r="OYQ7" s="418"/>
      <c r="OYR7" s="418"/>
      <c r="OYS7" s="418"/>
      <c r="OYT7" s="418"/>
      <c r="OYU7" s="418"/>
      <c r="OYV7" s="418"/>
      <c r="OYW7" s="418"/>
      <c r="OYX7" s="418"/>
      <c r="OYY7" s="418"/>
      <c r="OYZ7" s="418"/>
      <c r="OZA7" s="418"/>
      <c r="OZB7" s="418"/>
      <c r="OZC7" s="418"/>
      <c r="OZD7" s="418"/>
      <c r="OZE7" s="418"/>
      <c r="OZF7" s="418"/>
      <c r="OZG7" s="418"/>
      <c r="OZH7" s="418"/>
      <c r="OZI7" s="418"/>
      <c r="OZJ7" s="418"/>
      <c r="OZK7" s="418"/>
      <c r="OZL7" s="418"/>
      <c r="OZM7" s="418"/>
      <c r="OZN7" s="418"/>
      <c r="OZO7" s="418"/>
      <c r="OZP7" s="418"/>
      <c r="OZQ7" s="418"/>
      <c r="OZR7" s="418"/>
      <c r="OZS7" s="418"/>
      <c r="OZT7" s="418"/>
      <c r="OZU7" s="418"/>
      <c r="OZV7" s="418"/>
      <c r="OZW7" s="418"/>
      <c r="OZX7" s="418"/>
      <c r="OZY7" s="418"/>
      <c r="OZZ7" s="418"/>
      <c r="PAA7" s="418"/>
      <c r="PAB7" s="418"/>
      <c r="PAC7" s="418"/>
      <c r="PAD7" s="418"/>
      <c r="PAE7" s="418"/>
      <c r="PAF7" s="418"/>
      <c r="PAG7" s="418"/>
      <c r="PAH7" s="418"/>
      <c r="PAI7" s="418"/>
      <c r="PAJ7" s="418"/>
      <c r="PAK7" s="418"/>
      <c r="PAL7" s="418"/>
      <c r="PAM7" s="418"/>
      <c r="PAN7" s="418"/>
      <c r="PAO7" s="418"/>
      <c r="PAP7" s="418"/>
      <c r="PAQ7" s="418"/>
      <c r="PAR7" s="418"/>
      <c r="PAS7" s="418"/>
      <c r="PAT7" s="418"/>
      <c r="PAU7" s="418"/>
      <c r="PAV7" s="418"/>
      <c r="PAW7" s="418"/>
      <c r="PAX7" s="418"/>
      <c r="PAY7" s="418"/>
      <c r="PAZ7" s="418"/>
      <c r="PBA7" s="418"/>
      <c r="PBB7" s="418"/>
      <c r="PBC7" s="418"/>
      <c r="PBD7" s="418"/>
      <c r="PBE7" s="418"/>
      <c r="PBF7" s="418"/>
      <c r="PBG7" s="418"/>
      <c r="PBH7" s="418"/>
      <c r="PBI7" s="418"/>
      <c r="PBJ7" s="418"/>
      <c r="PBK7" s="418"/>
      <c r="PBL7" s="418"/>
      <c r="PBM7" s="418"/>
      <c r="PBN7" s="418"/>
      <c r="PBO7" s="418"/>
      <c r="PBP7" s="418"/>
      <c r="PBQ7" s="418"/>
      <c r="PBR7" s="418"/>
      <c r="PBS7" s="418"/>
      <c r="PBT7" s="418"/>
      <c r="PBU7" s="418"/>
      <c r="PBV7" s="418"/>
      <c r="PBW7" s="418"/>
      <c r="PBX7" s="418"/>
      <c r="PBY7" s="418"/>
      <c r="PBZ7" s="418"/>
      <c r="PCA7" s="418"/>
      <c r="PCB7" s="418"/>
      <c r="PCC7" s="418"/>
      <c r="PCD7" s="418"/>
      <c r="PCE7" s="418"/>
      <c r="PCF7" s="418"/>
      <c r="PCG7" s="418"/>
      <c r="PCH7" s="418"/>
      <c r="PCI7" s="418"/>
      <c r="PCJ7" s="418"/>
      <c r="PCK7" s="418"/>
      <c r="PCL7" s="418"/>
      <c r="PCM7" s="418"/>
      <c r="PCN7" s="418"/>
      <c r="PCO7" s="418"/>
      <c r="PCP7" s="418"/>
      <c r="PCQ7" s="418"/>
      <c r="PCR7" s="418"/>
      <c r="PCS7" s="418"/>
      <c r="PCT7" s="418"/>
      <c r="PCU7" s="418"/>
      <c r="PCV7" s="418"/>
      <c r="PCW7" s="418"/>
      <c r="PCX7" s="418"/>
      <c r="PCY7" s="418"/>
      <c r="PCZ7" s="418"/>
      <c r="PDA7" s="418"/>
      <c r="PDB7" s="418"/>
      <c r="PDC7" s="418"/>
      <c r="PDD7" s="418"/>
      <c r="PDE7" s="418"/>
      <c r="PDF7" s="418"/>
      <c r="PDG7" s="418"/>
      <c r="PDH7" s="418"/>
      <c r="PDI7" s="418"/>
      <c r="PDJ7" s="418"/>
      <c r="PDK7" s="418"/>
      <c r="PDL7" s="418"/>
      <c r="PDM7" s="418"/>
      <c r="PDN7" s="418"/>
      <c r="PDO7" s="418"/>
      <c r="PDP7" s="418"/>
      <c r="PDQ7" s="418"/>
      <c r="PDR7" s="418"/>
      <c r="PDS7" s="418"/>
      <c r="PDT7" s="418"/>
      <c r="PDU7" s="418"/>
      <c r="PDV7" s="418"/>
      <c r="PDW7" s="418"/>
      <c r="PDX7" s="418"/>
      <c r="PDY7" s="418"/>
      <c r="PDZ7" s="418"/>
      <c r="PEA7" s="418"/>
      <c r="PEB7" s="418"/>
      <c r="PEC7" s="418"/>
      <c r="PED7" s="418"/>
      <c r="PEE7" s="418"/>
      <c r="PEF7" s="418"/>
      <c r="PEG7" s="418"/>
      <c r="PEH7" s="418"/>
      <c r="PEI7" s="418"/>
      <c r="PEJ7" s="418"/>
      <c r="PEK7" s="418"/>
      <c r="PEL7" s="418"/>
      <c r="PEM7" s="418"/>
      <c r="PEN7" s="418"/>
      <c r="PEO7" s="418"/>
      <c r="PEP7" s="418"/>
      <c r="PEQ7" s="418"/>
      <c r="PER7" s="418"/>
      <c r="PES7" s="418"/>
      <c r="PET7" s="418"/>
      <c r="PEU7" s="418"/>
      <c r="PEV7" s="418"/>
      <c r="PEW7" s="418"/>
      <c r="PEX7" s="418"/>
      <c r="PEY7" s="418"/>
      <c r="PEZ7" s="418"/>
      <c r="PFA7" s="418"/>
      <c r="PFB7" s="418"/>
      <c r="PFC7" s="418"/>
      <c r="PFD7" s="418"/>
      <c r="PFE7" s="418"/>
      <c r="PFF7" s="418"/>
      <c r="PFG7" s="418"/>
      <c r="PFH7" s="418"/>
      <c r="PFI7" s="418"/>
      <c r="PFJ7" s="418"/>
      <c r="PFK7" s="418"/>
      <c r="PFL7" s="418"/>
      <c r="PFM7" s="418"/>
      <c r="PFN7" s="418"/>
      <c r="PFO7" s="418"/>
      <c r="PFP7" s="418"/>
      <c r="PFQ7" s="418"/>
      <c r="PFR7" s="418"/>
      <c r="PFS7" s="418"/>
      <c r="PFT7" s="418"/>
      <c r="PFU7" s="418"/>
      <c r="PFV7" s="418"/>
      <c r="PFW7" s="418"/>
      <c r="PFX7" s="418"/>
      <c r="PFY7" s="418"/>
      <c r="PFZ7" s="418"/>
      <c r="PGA7" s="418"/>
      <c r="PGB7" s="418"/>
      <c r="PGC7" s="418"/>
      <c r="PGD7" s="418"/>
      <c r="PGE7" s="418"/>
      <c r="PGF7" s="418"/>
      <c r="PGG7" s="418"/>
      <c r="PGH7" s="418"/>
      <c r="PGI7" s="418"/>
      <c r="PGJ7" s="418"/>
      <c r="PGK7" s="418"/>
      <c r="PGL7" s="418"/>
      <c r="PGM7" s="418"/>
      <c r="PGN7" s="418"/>
      <c r="PGO7" s="418"/>
      <c r="PGP7" s="418"/>
      <c r="PGQ7" s="418"/>
      <c r="PGR7" s="418"/>
      <c r="PGS7" s="418"/>
      <c r="PGT7" s="418"/>
      <c r="PGU7" s="418"/>
      <c r="PGV7" s="418"/>
      <c r="PGW7" s="418"/>
      <c r="PGX7" s="418"/>
      <c r="PGY7" s="418"/>
      <c r="PGZ7" s="418"/>
      <c r="PHA7" s="418"/>
      <c r="PHB7" s="418"/>
      <c r="PHC7" s="418"/>
      <c r="PHD7" s="418"/>
      <c r="PHE7" s="418"/>
      <c r="PHF7" s="418"/>
      <c r="PHG7" s="418"/>
      <c r="PHH7" s="418"/>
      <c r="PHI7" s="418"/>
      <c r="PHJ7" s="418"/>
      <c r="PHK7" s="418"/>
      <c r="PHL7" s="418"/>
      <c r="PHM7" s="418"/>
      <c r="PHN7" s="418"/>
      <c r="PHO7" s="418"/>
      <c r="PHP7" s="418"/>
      <c r="PHQ7" s="418"/>
      <c r="PHR7" s="418"/>
      <c r="PHS7" s="418"/>
      <c r="PHT7" s="418"/>
      <c r="PHU7" s="418"/>
      <c r="PHV7" s="418"/>
      <c r="PHW7" s="418"/>
      <c r="PHX7" s="418"/>
      <c r="PHY7" s="418"/>
      <c r="PHZ7" s="418"/>
      <c r="PIA7" s="418"/>
      <c r="PIB7" s="418"/>
      <c r="PIC7" s="418"/>
      <c r="PID7" s="418"/>
      <c r="PIE7" s="418"/>
      <c r="PIF7" s="418"/>
      <c r="PIG7" s="418"/>
      <c r="PIH7" s="418"/>
      <c r="PII7" s="418"/>
      <c r="PIJ7" s="418"/>
      <c r="PIK7" s="418"/>
      <c r="PIL7" s="418"/>
      <c r="PIM7" s="418"/>
      <c r="PIN7" s="418"/>
      <c r="PIO7" s="418"/>
      <c r="PIP7" s="418"/>
      <c r="PIQ7" s="418"/>
      <c r="PIR7" s="418"/>
      <c r="PIS7" s="418"/>
      <c r="PIT7" s="418"/>
      <c r="PIU7" s="418"/>
      <c r="PIV7" s="418"/>
      <c r="PIW7" s="418"/>
      <c r="PIX7" s="418"/>
      <c r="PIY7" s="418"/>
      <c r="PIZ7" s="418"/>
      <c r="PJA7" s="418"/>
      <c r="PJB7" s="418"/>
      <c r="PJC7" s="418"/>
      <c r="PJD7" s="418"/>
      <c r="PJE7" s="418"/>
      <c r="PJF7" s="418"/>
      <c r="PJG7" s="418"/>
      <c r="PJH7" s="418"/>
      <c r="PJI7" s="418"/>
      <c r="PJJ7" s="418"/>
      <c r="PJK7" s="418"/>
      <c r="PJL7" s="418"/>
      <c r="PJM7" s="418"/>
      <c r="PJN7" s="418"/>
      <c r="PJO7" s="418"/>
      <c r="PJP7" s="418"/>
      <c r="PJQ7" s="418"/>
      <c r="PJR7" s="418"/>
      <c r="PJS7" s="418"/>
      <c r="PJT7" s="418"/>
      <c r="PJU7" s="418"/>
      <c r="PJV7" s="418"/>
      <c r="PJW7" s="418"/>
      <c r="PJX7" s="418"/>
      <c r="PJY7" s="418"/>
      <c r="PJZ7" s="418"/>
      <c r="PKA7" s="418"/>
      <c r="PKB7" s="418"/>
      <c r="PKC7" s="418"/>
      <c r="PKD7" s="418"/>
      <c r="PKE7" s="418"/>
      <c r="PKF7" s="418"/>
      <c r="PKG7" s="418"/>
      <c r="PKH7" s="418"/>
      <c r="PKI7" s="418"/>
      <c r="PKJ7" s="418"/>
      <c r="PKK7" s="418"/>
      <c r="PKL7" s="418"/>
      <c r="PKM7" s="418"/>
      <c r="PKN7" s="418"/>
      <c r="PKO7" s="418"/>
      <c r="PKP7" s="418"/>
      <c r="PKQ7" s="418"/>
      <c r="PKR7" s="418"/>
      <c r="PKS7" s="418"/>
      <c r="PKT7" s="418"/>
      <c r="PKU7" s="418"/>
      <c r="PKV7" s="418"/>
      <c r="PKW7" s="418"/>
      <c r="PKX7" s="418"/>
      <c r="PKY7" s="418"/>
      <c r="PKZ7" s="418"/>
      <c r="PLA7" s="418"/>
      <c r="PLB7" s="418"/>
      <c r="PLC7" s="418"/>
      <c r="PLD7" s="418"/>
      <c r="PLE7" s="418"/>
      <c r="PLF7" s="418"/>
      <c r="PLG7" s="418"/>
      <c r="PLH7" s="418"/>
      <c r="PLI7" s="418"/>
      <c r="PLJ7" s="418"/>
      <c r="PLK7" s="418"/>
      <c r="PLL7" s="418"/>
      <c r="PLM7" s="418"/>
      <c r="PLN7" s="418"/>
      <c r="PLO7" s="418"/>
      <c r="PLP7" s="418"/>
      <c r="PLQ7" s="418"/>
      <c r="PLR7" s="418"/>
      <c r="PLS7" s="418"/>
      <c r="PLT7" s="418"/>
      <c r="PLU7" s="418"/>
      <c r="PLV7" s="418"/>
      <c r="PLW7" s="418"/>
      <c r="PLX7" s="418"/>
      <c r="PLY7" s="418"/>
      <c r="PLZ7" s="418"/>
      <c r="PMA7" s="418"/>
      <c r="PMB7" s="418"/>
      <c r="PMC7" s="418"/>
      <c r="PMD7" s="418"/>
      <c r="PME7" s="418"/>
      <c r="PMF7" s="418"/>
      <c r="PMG7" s="418"/>
      <c r="PMH7" s="418"/>
      <c r="PMI7" s="418"/>
      <c r="PMJ7" s="418"/>
      <c r="PMK7" s="418"/>
      <c r="PML7" s="418"/>
      <c r="PMM7" s="418"/>
      <c r="PMN7" s="418"/>
      <c r="PMO7" s="418"/>
      <c r="PMP7" s="418"/>
      <c r="PMQ7" s="418"/>
      <c r="PMR7" s="418"/>
      <c r="PMS7" s="418"/>
      <c r="PMT7" s="418"/>
      <c r="PMU7" s="418"/>
      <c r="PMV7" s="418"/>
      <c r="PMW7" s="418"/>
      <c r="PMX7" s="418"/>
      <c r="PMY7" s="418"/>
      <c r="PMZ7" s="418"/>
      <c r="PNA7" s="418"/>
      <c r="PNB7" s="418"/>
      <c r="PNC7" s="418"/>
      <c r="PND7" s="418"/>
      <c r="PNE7" s="418"/>
      <c r="PNF7" s="418"/>
      <c r="PNG7" s="418"/>
      <c r="PNH7" s="418"/>
      <c r="PNI7" s="418"/>
      <c r="PNJ7" s="418"/>
      <c r="PNK7" s="418"/>
      <c r="PNL7" s="418"/>
      <c r="PNM7" s="418"/>
      <c r="PNN7" s="418"/>
      <c r="PNO7" s="418"/>
      <c r="PNP7" s="418"/>
      <c r="PNQ7" s="418"/>
      <c r="PNR7" s="418"/>
      <c r="PNS7" s="418"/>
      <c r="PNT7" s="418"/>
      <c r="PNU7" s="418"/>
      <c r="PNV7" s="418"/>
      <c r="PNW7" s="418"/>
      <c r="PNX7" s="418"/>
      <c r="PNY7" s="418"/>
      <c r="PNZ7" s="418"/>
      <c r="POA7" s="418"/>
      <c r="POB7" s="418"/>
      <c r="POC7" s="418"/>
      <c r="POD7" s="418"/>
      <c r="POE7" s="418"/>
      <c r="POF7" s="418"/>
      <c r="POG7" s="418"/>
      <c r="POH7" s="418"/>
      <c r="POI7" s="418"/>
      <c r="POJ7" s="418"/>
      <c r="POK7" s="418"/>
      <c r="POL7" s="418"/>
      <c r="POM7" s="418"/>
      <c r="PON7" s="418"/>
      <c r="POO7" s="418"/>
      <c r="POP7" s="418"/>
      <c r="POQ7" s="418"/>
      <c r="POR7" s="418"/>
      <c r="POS7" s="418"/>
      <c r="POT7" s="418"/>
      <c r="POU7" s="418"/>
      <c r="POV7" s="418"/>
      <c r="POW7" s="418"/>
      <c r="POX7" s="418"/>
      <c r="POY7" s="418"/>
      <c r="POZ7" s="418"/>
      <c r="PPA7" s="418"/>
      <c r="PPB7" s="418"/>
      <c r="PPC7" s="418"/>
      <c r="PPD7" s="418"/>
      <c r="PPE7" s="418"/>
      <c r="PPF7" s="418"/>
      <c r="PPG7" s="418"/>
      <c r="PPH7" s="418"/>
      <c r="PPI7" s="418"/>
      <c r="PPJ7" s="418"/>
      <c r="PPK7" s="418"/>
      <c r="PPL7" s="418"/>
      <c r="PPM7" s="418"/>
      <c r="PPN7" s="418"/>
      <c r="PPO7" s="418"/>
      <c r="PPP7" s="418"/>
      <c r="PPQ7" s="418"/>
      <c r="PPR7" s="418"/>
      <c r="PPS7" s="418"/>
      <c r="PPT7" s="418"/>
      <c r="PPU7" s="418"/>
      <c r="PPV7" s="418"/>
      <c r="PPW7" s="418"/>
      <c r="PPX7" s="418"/>
      <c r="PPY7" s="418"/>
      <c r="PPZ7" s="418"/>
      <c r="PQA7" s="418"/>
      <c r="PQB7" s="418"/>
      <c r="PQC7" s="418"/>
      <c r="PQD7" s="418"/>
      <c r="PQE7" s="418"/>
      <c r="PQF7" s="418"/>
      <c r="PQG7" s="418"/>
      <c r="PQH7" s="418"/>
      <c r="PQI7" s="418"/>
      <c r="PQJ7" s="418"/>
      <c r="PQK7" s="418"/>
      <c r="PQL7" s="418"/>
      <c r="PQM7" s="418"/>
      <c r="PQN7" s="418"/>
      <c r="PQO7" s="418"/>
      <c r="PQP7" s="418"/>
      <c r="PQQ7" s="418"/>
      <c r="PQR7" s="418"/>
      <c r="PQS7" s="418"/>
      <c r="PQT7" s="418"/>
      <c r="PQU7" s="418"/>
      <c r="PQV7" s="418"/>
      <c r="PQW7" s="418"/>
      <c r="PQX7" s="418"/>
      <c r="PQY7" s="418"/>
      <c r="PQZ7" s="418"/>
      <c r="PRA7" s="418"/>
      <c r="PRB7" s="418"/>
      <c r="PRC7" s="418"/>
      <c r="PRD7" s="418"/>
      <c r="PRE7" s="418"/>
      <c r="PRF7" s="418"/>
      <c r="PRG7" s="418"/>
      <c r="PRH7" s="418"/>
      <c r="PRI7" s="418"/>
      <c r="PRJ7" s="418"/>
      <c r="PRK7" s="418"/>
      <c r="PRL7" s="418"/>
      <c r="PRM7" s="418"/>
      <c r="PRN7" s="418"/>
      <c r="PRO7" s="418"/>
      <c r="PRP7" s="418"/>
      <c r="PRQ7" s="418"/>
      <c r="PRR7" s="418"/>
      <c r="PRS7" s="418"/>
      <c r="PRT7" s="418"/>
      <c r="PRU7" s="418"/>
      <c r="PRV7" s="418"/>
      <c r="PRW7" s="418"/>
      <c r="PRX7" s="418"/>
      <c r="PRY7" s="418"/>
      <c r="PRZ7" s="418"/>
      <c r="PSA7" s="418"/>
      <c r="PSB7" s="418"/>
      <c r="PSC7" s="418"/>
      <c r="PSD7" s="418"/>
      <c r="PSE7" s="418"/>
      <c r="PSF7" s="418"/>
      <c r="PSG7" s="418"/>
      <c r="PSH7" s="418"/>
      <c r="PSI7" s="418"/>
      <c r="PSJ7" s="418"/>
      <c r="PSK7" s="418"/>
      <c r="PSL7" s="418"/>
      <c r="PSM7" s="418"/>
      <c r="PSN7" s="418"/>
      <c r="PSO7" s="418"/>
      <c r="PSP7" s="418"/>
      <c r="PSQ7" s="418"/>
      <c r="PSR7" s="418"/>
      <c r="PSS7" s="418"/>
      <c r="PST7" s="418"/>
      <c r="PSU7" s="418"/>
      <c r="PSV7" s="418"/>
      <c r="PSW7" s="418"/>
      <c r="PSX7" s="418"/>
      <c r="PSY7" s="418"/>
      <c r="PSZ7" s="418"/>
      <c r="PTA7" s="418"/>
      <c r="PTB7" s="418"/>
      <c r="PTC7" s="418"/>
      <c r="PTD7" s="418"/>
      <c r="PTE7" s="418"/>
      <c r="PTF7" s="418"/>
      <c r="PTG7" s="418"/>
      <c r="PTH7" s="418"/>
      <c r="PTI7" s="418"/>
      <c r="PTJ7" s="418"/>
      <c r="PTK7" s="418"/>
      <c r="PTL7" s="418"/>
      <c r="PTM7" s="418"/>
      <c r="PTN7" s="418"/>
      <c r="PTO7" s="418"/>
      <c r="PTP7" s="418"/>
      <c r="PTQ7" s="418"/>
      <c r="PTR7" s="418"/>
      <c r="PTS7" s="418"/>
      <c r="PTT7" s="418"/>
      <c r="PTU7" s="418"/>
      <c r="PTV7" s="418"/>
      <c r="PTW7" s="418"/>
      <c r="PTX7" s="418"/>
      <c r="PTY7" s="418"/>
      <c r="PTZ7" s="418"/>
      <c r="PUA7" s="418"/>
      <c r="PUB7" s="418"/>
      <c r="PUC7" s="418"/>
      <c r="PUD7" s="418"/>
      <c r="PUE7" s="418"/>
      <c r="PUF7" s="418"/>
      <c r="PUG7" s="418"/>
      <c r="PUH7" s="418"/>
      <c r="PUI7" s="418"/>
      <c r="PUJ7" s="418"/>
      <c r="PUK7" s="418"/>
      <c r="PUL7" s="418"/>
      <c r="PUM7" s="418"/>
      <c r="PUN7" s="418"/>
      <c r="PUO7" s="418"/>
      <c r="PUP7" s="418"/>
      <c r="PUQ7" s="418"/>
      <c r="PUR7" s="418"/>
      <c r="PUS7" s="418"/>
      <c r="PUT7" s="418"/>
      <c r="PUU7" s="418"/>
      <c r="PUV7" s="418"/>
      <c r="PUW7" s="418"/>
      <c r="PUX7" s="418"/>
      <c r="PUY7" s="418"/>
      <c r="PUZ7" s="418"/>
      <c r="PVA7" s="418"/>
      <c r="PVB7" s="418"/>
      <c r="PVC7" s="418"/>
      <c r="PVD7" s="418"/>
      <c r="PVE7" s="418"/>
      <c r="PVF7" s="418"/>
      <c r="PVG7" s="418"/>
      <c r="PVH7" s="418"/>
      <c r="PVI7" s="418"/>
      <c r="PVJ7" s="418"/>
      <c r="PVK7" s="418"/>
      <c r="PVL7" s="418"/>
      <c r="PVM7" s="418"/>
      <c r="PVN7" s="418"/>
      <c r="PVO7" s="418"/>
      <c r="PVP7" s="418"/>
      <c r="PVQ7" s="418"/>
      <c r="PVR7" s="418"/>
      <c r="PVS7" s="418"/>
      <c r="PVT7" s="418"/>
      <c r="PVU7" s="418"/>
      <c r="PVV7" s="418"/>
      <c r="PVW7" s="418"/>
      <c r="PVX7" s="418"/>
      <c r="PVY7" s="418"/>
      <c r="PVZ7" s="418"/>
      <c r="PWA7" s="418"/>
      <c r="PWB7" s="418"/>
      <c r="PWC7" s="418"/>
      <c r="PWD7" s="418"/>
      <c r="PWE7" s="418"/>
      <c r="PWF7" s="418"/>
      <c r="PWG7" s="418"/>
      <c r="PWH7" s="418"/>
      <c r="PWI7" s="418"/>
      <c r="PWJ7" s="418"/>
      <c r="PWK7" s="418"/>
      <c r="PWL7" s="418"/>
      <c r="PWM7" s="418"/>
      <c r="PWN7" s="418"/>
      <c r="PWO7" s="418"/>
      <c r="PWP7" s="418"/>
      <c r="PWQ7" s="418"/>
      <c r="PWR7" s="418"/>
      <c r="PWS7" s="418"/>
      <c r="PWT7" s="418"/>
      <c r="PWU7" s="418"/>
      <c r="PWV7" s="418"/>
      <c r="PWW7" s="418"/>
      <c r="PWX7" s="418"/>
      <c r="PWY7" s="418"/>
      <c r="PWZ7" s="418"/>
      <c r="PXA7" s="418"/>
      <c r="PXB7" s="418"/>
      <c r="PXC7" s="418"/>
      <c r="PXD7" s="418"/>
      <c r="PXE7" s="418"/>
      <c r="PXF7" s="418"/>
      <c r="PXG7" s="418"/>
      <c r="PXH7" s="418"/>
      <c r="PXI7" s="418"/>
      <c r="PXJ7" s="418"/>
      <c r="PXK7" s="418"/>
      <c r="PXL7" s="418"/>
      <c r="PXM7" s="418"/>
      <c r="PXN7" s="418"/>
      <c r="PXO7" s="418"/>
      <c r="PXP7" s="418"/>
      <c r="PXQ7" s="418"/>
      <c r="PXR7" s="418"/>
      <c r="PXS7" s="418"/>
      <c r="PXT7" s="418"/>
      <c r="PXU7" s="418"/>
      <c r="PXV7" s="418"/>
      <c r="PXW7" s="418"/>
      <c r="PXX7" s="418"/>
      <c r="PXY7" s="418"/>
      <c r="PXZ7" s="418"/>
      <c r="PYA7" s="418"/>
      <c r="PYB7" s="418"/>
      <c r="PYC7" s="418"/>
      <c r="PYD7" s="418"/>
      <c r="PYE7" s="418"/>
      <c r="PYF7" s="418"/>
      <c r="PYG7" s="418"/>
      <c r="PYH7" s="418"/>
      <c r="PYI7" s="418"/>
      <c r="PYJ7" s="418"/>
      <c r="PYK7" s="418"/>
      <c r="PYL7" s="418"/>
      <c r="PYM7" s="418"/>
      <c r="PYN7" s="418"/>
      <c r="PYO7" s="418"/>
      <c r="PYP7" s="418"/>
      <c r="PYQ7" s="418"/>
      <c r="PYR7" s="418"/>
      <c r="PYS7" s="418"/>
      <c r="PYT7" s="418"/>
      <c r="PYU7" s="418"/>
      <c r="PYV7" s="418"/>
      <c r="PYW7" s="418"/>
      <c r="PYX7" s="418"/>
      <c r="PYY7" s="418"/>
      <c r="PYZ7" s="418"/>
      <c r="PZA7" s="418"/>
      <c r="PZB7" s="418"/>
      <c r="PZC7" s="418"/>
      <c r="PZD7" s="418"/>
      <c r="PZE7" s="418"/>
      <c r="PZF7" s="418"/>
      <c r="PZG7" s="418"/>
      <c r="PZH7" s="418"/>
      <c r="PZI7" s="418"/>
      <c r="PZJ7" s="418"/>
      <c r="PZK7" s="418"/>
      <c r="PZL7" s="418"/>
      <c r="PZM7" s="418"/>
      <c r="PZN7" s="418"/>
      <c r="PZO7" s="418"/>
      <c r="PZP7" s="418"/>
      <c r="PZQ7" s="418"/>
      <c r="PZR7" s="418"/>
      <c r="PZS7" s="418"/>
      <c r="PZT7" s="418"/>
      <c r="PZU7" s="418"/>
      <c r="PZV7" s="418"/>
      <c r="PZW7" s="418"/>
      <c r="PZX7" s="418"/>
      <c r="PZY7" s="418"/>
      <c r="PZZ7" s="418"/>
      <c r="QAA7" s="418"/>
      <c r="QAB7" s="418"/>
      <c r="QAC7" s="418"/>
      <c r="QAD7" s="418"/>
      <c r="QAE7" s="418"/>
      <c r="QAF7" s="418"/>
      <c r="QAG7" s="418"/>
      <c r="QAH7" s="418"/>
      <c r="QAI7" s="418"/>
      <c r="QAJ7" s="418"/>
      <c r="QAK7" s="418"/>
      <c r="QAL7" s="418"/>
      <c r="QAM7" s="418"/>
      <c r="QAN7" s="418"/>
      <c r="QAO7" s="418"/>
      <c r="QAP7" s="418"/>
      <c r="QAQ7" s="418"/>
      <c r="QAR7" s="418"/>
      <c r="QAS7" s="418"/>
      <c r="QAT7" s="418"/>
      <c r="QAU7" s="418"/>
      <c r="QAV7" s="418"/>
      <c r="QAW7" s="418"/>
      <c r="QAX7" s="418"/>
      <c r="QAY7" s="418"/>
      <c r="QAZ7" s="418"/>
      <c r="QBA7" s="418"/>
      <c r="QBB7" s="418"/>
      <c r="QBC7" s="418"/>
      <c r="QBD7" s="418"/>
      <c r="QBE7" s="418"/>
      <c r="QBF7" s="418"/>
      <c r="QBG7" s="418"/>
      <c r="QBH7" s="418"/>
      <c r="QBI7" s="418"/>
      <c r="QBJ7" s="418"/>
      <c r="QBK7" s="418"/>
      <c r="QBL7" s="418"/>
      <c r="QBM7" s="418"/>
      <c r="QBN7" s="418"/>
      <c r="QBO7" s="418"/>
      <c r="QBP7" s="418"/>
      <c r="QBQ7" s="418"/>
      <c r="QBR7" s="418"/>
      <c r="QBS7" s="418"/>
      <c r="QBT7" s="418"/>
      <c r="QBU7" s="418"/>
      <c r="QBV7" s="418"/>
      <c r="QBW7" s="418"/>
      <c r="QBX7" s="418"/>
      <c r="QBY7" s="418"/>
      <c r="QBZ7" s="418"/>
      <c r="QCA7" s="418"/>
      <c r="QCB7" s="418"/>
      <c r="QCC7" s="418"/>
      <c r="QCD7" s="418"/>
      <c r="QCE7" s="418"/>
      <c r="QCF7" s="418"/>
      <c r="QCG7" s="418"/>
      <c r="QCH7" s="418"/>
      <c r="QCI7" s="418"/>
      <c r="QCJ7" s="418"/>
      <c r="QCK7" s="418"/>
      <c r="QCL7" s="418"/>
      <c r="QCM7" s="418"/>
      <c r="QCN7" s="418"/>
      <c r="QCO7" s="418"/>
      <c r="QCP7" s="418"/>
      <c r="QCQ7" s="418"/>
      <c r="QCR7" s="418"/>
      <c r="QCS7" s="418"/>
      <c r="QCT7" s="418"/>
      <c r="QCU7" s="418"/>
      <c r="QCV7" s="418"/>
      <c r="QCW7" s="418"/>
      <c r="QCX7" s="418"/>
      <c r="QCY7" s="418"/>
      <c r="QCZ7" s="418"/>
      <c r="QDA7" s="418"/>
      <c r="QDB7" s="418"/>
      <c r="QDC7" s="418"/>
      <c r="QDD7" s="418"/>
      <c r="QDE7" s="418"/>
      <c r="QDF7" s="418"/>
      <c r="QDG7" s="418"/>
      <c r="QDH7" s="418"/>
      <c r="QDI7" s="418"/>
      <c r="QDJ7" s="418"/>
      <c r="QDK7" s="418"/>
      <c r="QDL7" s="418"/>
      <c r="QDM7" s="418"/>
      <c r="QDN7" s="418"/>
      <c r="QDO7" s="418"/>
      <c r="QDP7" s="418"/>
      <c r="QDQ7" s="418"/>
      <c r="QDR7" s="418"/>
      <c r="QDS7" s="418"/>
      <c r="QDT7" s="418"/>
      <c r="QDU7" s="418"/>
      <c r="QDV7" s="418"/>
      <c r="QDW7" s="418"/>
      <c r="QDX7" s="418"/>
      <c r="QDY7" s="418"/>
      <c r="QDZ7" s="418"/>
      <c r="QEA7" s="418"/>
      <c r="QEB7" s="418"/>
      <c r="QEC7" s="418"/>
      <c r="QED7" s="418"/>
      <c r="QEE7" s="418"/>
      <c r="QEF7" s="418"/>
      <c r="QEG7" s="418"/>
      <c r="QEH7" s="418"/>
      <c r="QEI7" s="418"/>
      <c r="QEJ7" s="418"/>
      <c r="QEK7" s="418"/>
      <c r="QEL7" s="418"/>
      <c r="QEM7" s="418"/>
      <c r="QEN7" s="418"/>
      <c r="QEO7" s="418"/>
      <c r="QEP7" s="418"/>
      <c r="QEQ7" s="418"/>
      <c r="QER7" s="418"/>
      <c r="QES7" s="418"/>
      <c r="QET7" s="418"/>
      <c r="QEU7" s="418"/>
      <c r="QEV7" s="418"/>
      <c r="QEW7" s="418"/>
      <c r="QEX7" s="418"/>
      <c r="QEY7" s="418"/>
      <c r="QEZ7" s="418"/>
      <c r="QFA7" s="418"/>
      <c r="QFB7" s="418"/>
      <c r="QFC7" s="418"/>
      <c r="QFD7" s="418"/>
      <c r="QFE7" s="418"/>
      <c r="QFF7" s="418"/>
      <c r="QFG7" s="418"/>
      <c r="QFH7" s="418"/>
      <c r="QFI7" s="418"/>
      <c r="QFJ7" s="418"/>
      <c r="QFK7" s="418"/>
      <c r="QFL7" s="418"/>
      <c r="QFM7" s="418"/>
      <c r="QFN7" s="418"/>
      <c r="QFO7" s="418"/>
      <c r="QFP7" s="418"/>
      <c r="QFQ7" s="418"/>
      <c r="QFR7" s="418"/>
      <c r="QFS7" s="418"/>
      <c r="QFT7" s="418"/>
      <c r="QFU7" s="418"/>
      <c r="QFV7" s="418"/>
      <c r="QFW7" s="418"/>
      <c r="QFX7" s="418"/>
      <c r="QFY7" s="418"/>
      <c r="QFZ7" s="418"/>
      <c r="QGA7" s="418"/>
      <c r="QGB7" s="418"/>
      <c r="QGC7" s="418"/>
      <c r="QGD7" s="418"/>
      <c r="QGE7" s="418"/>
      <c r="QGF7" s="418"/>
      <c r="QGG7" s="418"/>
      <c r="QGH7" s="418"/>
      <c r="QGI7" s="418"/>
      <c r="QGJ7" s="418"/>
      <c r="QGK7" s="418"/>
      <c r="QGL7" s="418"/>
      <c r="QGM7" s="418"/>
      <c r="QGN7" s="418"/>
      <c r="QGO7" s="418"/>
      <c r="QGP7" s="418"/>
      <c r="QGQ7" s="418"/>
      <c r="QGR7" s="418"/>
      <c r="QGS7" s="418"/>
      <c r="QGT7" s="418"/>
      <c r="QGU7" s="418"/>
      <c r="QGV7" s="418"/>
      <c r="QGW7" s="418"/>
      <c r="QGX7" s="418"/>
      <c r="QGY7" s="418"/>
      <c r="QGZ7" s="418"/>
      <c r="QHA7" s="418"/>
      <c r="QHB7" s="418"/>
      <c r="QHC7" s="418"/>
      <c r="QHD7" s="418"/>
      <c r="QHE7" s="418"/>
      <c r="QHF7" s="418"/>
      <c r="QHG7" s="418"/>
      <c r="QHH7" s="418"/>
      <c r="QHI7" s="418"/>
      <c r="QHJ7" s="418"/>
      <c r="QHK7" s="418"/>
      <c r="QHL7" s="418"/>
      <c r="QHM7" s="418"/>
      <c r="QHN7" s="418"/>
      <c r="QHO7" s="418"/>
      <c r="QHP7" s="418"/>
      <c r="QHQ7" s="418"/>
      <c r="QHR7" s="418"/>
      <c r="QHS7" s="418"/>
      <c r="QHT7" s="418"/>
      <c r="QHU7" s="418"/>
      <c r="QHV7" s="418"/>
      <c r="QHW7" s="418"/>
      <c r="QHX7" s="418"/>
      <c r="QHY7" s="418"/>
      <c r="QHZ7" s="418"/>
      <c r="QIA7" s="418"/>
      <c r="QIB7" s="418"/>
      <c r="QIC7" s="418"/>
      <c r="QID7" s="418"/>
      <c r="QIE7" s="418"/>
      <c r="QIF7" s="418"/>
      <c r="QIG7" s="418"/>
      <c r="QIH7" s="418"/>
      <c r="QII7" s="418"/>
      <c r="QIJ7" s="418"/>
      <c r="QIK7" s="418"/>
      <c r="QIL7" s="418"/>
      <c r="QIM7" s="418"/>
      <c r="QIN7" s="418"/>
      <c r="QIO7" s="418"/>
      <c r="QIP7" s="418"/>
      <c r="QIQ7" s="418"/>
      <c r="QIR7" s="418"/>
      <c r="QIS7" s="418"/>
      <c r="QIT7" s="418"/>
      <c r="QIU7" s="418"/>
      <c r="QIV7" s="418"/>
      <c r="QIW7" s="418"/>
      <c r="QIX7" s="418"/>
      <c r="QIY7" s="418"/>
      <c r="QIZ7" s="418"/>
      <c r="QJA7" s="418"/>
      <c r="QJB7" s="418"/>
      <c r="QJC7" s="418"/>
      <c r="QJD7" s="418"/>
      <c r="QJE7" s="418"/>
      <c r="QJF7" s="418"/>
      <c r="QJG7" s="418"/>
      <c r="QJH7" s="418"/>
      <c r="QJI7" s="418"/>
      <c r="QJJ7" s="418"/>
      <c r="QJK7" s="418"/>
      <c r="QJL7" s="418"/>
      <c r="QJM7" s="418"/>
      <c r="QJN7" s="418"/>
      <c r="QJO7" s="418"/>
      <c r="QJP7" s="418"/>
      <c r="QJQ7" s="418"/>
      <c r="QJR7" s="418"/>
      <c r="QJS7" s="418"/>
      <c r="QJT7" s="418"/>
      <c r="QJU7" s="418"/>
      <c r="QJV7" s="418"/>
      <c r="QJW7" s="418"/>
      <c r="QJX7" s="418"/>
      <c r="QJY7" s="418"/>
      <c r="QJZ7" s="418"/>
      <c r="QKA7" s="418"/>
      <c r="QKB7" s="418"/>
      <c r="QKC7" s="418"/>
      <c r="QKD7" s="418"/>
      <c r="QKE7" s="418"/>
      <c r="QKF7" s="418"/>
      <c r="QKG7" s="418"/>
      <c r="QKH7" s="418"/>
      <c r="QKI7" s="418"/>
      <c r="QKJ7" s="418"/>
      <c r="QKK7" s="418"/>
      <c r="QKL7" s="418"/>
      <c r="QKM7" s="418"/>
      <c r="QKN7" s="418"/>
      <c r="QKO7" s="418"/>
      <c r="QKP7" s="418"/>
      <c r="QKQ7" s="418"/>
      <c r="QKR7" s="418"/>
      <c r="QKS7" s="418"/>
      <c r="QKT7" s="418"/>
      <c r="QKU7" s="418"/>
      <c r="QKV7" s="418"/>
      <c r="QKW7" s="418"/>
      <c r="QKX7" s="418"/>
      <c r="QKY7" s="418"/>
      <c r="QKZ7" s="418"/>
      <c r="QLA7" s="418"/>
      <c r="QLB7" s="418"/>
      <c r="QLC7" s="418"/>
      <c r="QLD7" s="418"/>
      <c r="QLE7" s="418"/>
      <c r="QLF7" s="418"/>
      <c r="QLG7" s="418"/>
      <c r="QLH7" s="418"/>
      <c r="QLI7" s="418"/>
      <c r="QLJ7" s="418"/>
      <c r="QLK7" s="418"/>
      <c r="QLL7" s="418"/>
      <c r="QLM7" s="418"/>
      <c r="QLN7" s="418"/>
      <c r="QLO7" s="418"/>
      <c r="QLP7" s="418"/>
      <c r="QLQ7" s="418"/>
      <c r="QLR7" s="418"/>
      <c r="QLS7" s="418"/>
      <c r="QLT7" s="418"/>
      <c r="QLU7" s="418"/>
      <c r="QLV7" s="418"/>
      <c r="QLW7" s="418"/>
      <c r="QLX7" s="418"/>
      <c r="QLY7" s="418"/>
      <c r="QLZ7" s="418"/>
      <c r="QMA7" s="418"/>
      <c r="QMB7" s="418"/>
      <c r="QMC7" s="418"/>
      <c r="QMD7" s="418"/>
      <c r="QME7" s="418"/>
      <c r="QMF7" s="418"/>
      <c r="QMG7" s="418"/>
      <c r="QMH7" s="418"/>
      <c r="QMI7" s="418"/>
      <c r="QMJ7" s="418"/>
      <c r="QMK7" s="418"/>
      <c r="QML7" s="418"/>
      <c r="QMM7" s="418"/>
      <c r="QMN7" s="418"/>
      <c r="QMO7" s="418"/>
      <c r="QMP7" s="418"/>
      <c r="QMQ7" s="418"/>
      <c r="QMR7" s="418"/>
      <c r="QMS7" s="418"/>
      <c r="QMT7" s="418"/>
      <c r="QMU7" s="418"/>
      <c r="QMV7" s="418"/>
      <c r="QMW7" s="418"/>
      <c r="QMX7" s="418"/>
      <c r="QMY7" s="418"/>
      <c r="QMZ7" s="418"/>
      <c r="QNA7" s="418"/>
      <c r="QNB7" s="418"/>
      <c r="QNC7" s="418"/>
      <c r="QND7" s="418"/>
      <c r="QNE7" s="418"/>
      <c r="QNF7" s="418"/>
      <c r="QNG7" s="418"/>
      <c r="QNH7" s="418"/>
      <c r="QNI7" s="418"/>
      <c r="QNJ7" s="418"/>
      <c r="QNK7" s="418"/>
      <c r="QNL7" s="418"/>
      <c r="QNM7" s="418"/>
      <c r="QNN7" s="418"/>
      <c r="QNO7" s="418"/>
      <c r="QNP7" s="418"/>
      <c r="QNQ7" s="418"/>
      <c r="QNR7" s="418"/>
      <c r="QNS7" s="418"/>
      <c r="QNT7" s="418"/>
      <c r="QNU7" s="418"/>
      <c r="QNV7" s="418"/>
      <c r="QNW7" s="418"/>
      <c r="QNX7" s="418"/>
      <c r="QNY7" s="418"/>
      <c r="QNZ7" s="418"/>
      <c r="QOA7" s="418"/>
      <c r="QOB7" s="418"/>
      <c r="QOC7" s="418"/>
      <c r="QOD7" s="418"/>
      <c r="QOE7" s="418"/>
      <c r="QOF7" s="418"/>
      <c r="QOG7" s="418"/>
      <c r="QOH7" s="418"/>
      <c r="QOI7" s="418"/>
      <c r="QOJ7" s="418"/>
      <c r="QOK7" s="418"/>
      <c r="QOL7" s="418"/>
      <c r="QOM7" s="418"/>
      <c r="QON7" s="418"/>
      <c r="QOO7" s="418"/>
      <c r="QOP7" s="418"/>
      <c r="QOQ7" s="418"/>
      <c r="QOR7" s="418"/>
      <c r="QOS7" s="418"/>
      <c r="QOT7" s="418"/>
      <c r="QOU7" s="418"/>
      <c r="QOV7" s="418"/>
      <c r="QOW7" s="418"/>
      <c r="QOX7" s="418"/>
      <c r="QOY7" s="418"/>
      <c r="QOZ7" s="418"/>
      <c r="QPA7" s="418"/>
      <c r="QPB7" s="418"/>
      <c r="QPC7" s="418"/>
      <c r="QPD7" s="418"/>
      <c r="QPE7" s="418"/>
      <c r="QPF7" s="418"/>
      <c r="QPG7" s="418"/>
      <c r="QPH7" s="418"/>
      <c r="QPI7" s="418"/>
      <c r="QPJ7" s="418"/>
      <c r="QPK7" s="418"/>
      <c r="QPL7" s="418"/>
      <c r="QPM7" s="418"/>
      <c r="QPN7" s="418"/>
      <c r="QPO7" s="418"/>
      <c r="QPP7" s="418"/>
      <c r="QPQ7" s="418"/>
      <c r="QPR7" s="418"/>
      <c r="QPS7" s="418"/>
      <c r="QPT7" s="418"/>
      <c r="QPU7" s="418"/>
      <c r="QPV7" s="418"/>
      <c r="QPW7" s="418"/>
      <c r="QPX7" s="418"/>
      <c r="QPY7" s="418"/>
      <c r="QPZ7" s="418"/>
      <c r="QQA7" s="418"/>
      <c r="QQB7" s="418"/>
      <c r="QQC7" s="418"/>
      <c r="QQD7" s="418"/>
      <c r="QQE7" s="418"/>
      <c r="QQF7" s="418"/>
      <c r="QQG7" s="418"/>
      <c r="QQH7" s="418"/>
      <c r="QQI7" s="418"/>
      <c r="QQJ7" s="418"/>
      <c r="QQK7" s="418"/>
      <c r="QQL7" s="418"/>
      <c r="QQM7" s="418"/>
      <c r="QQN7" s="418"/>
      <c r="QQO7" s="418"/>
      <c r="QQP7" s="418"/>
      <c r="QQQ7" s="418"/>
      <c r="QQR7" s="418"/>
      <c r="QQS7" s="418"/>
      <c r="QQT7" s="418"/>
      <c r="QQU7" s="418"/>
      <c r="QQV7" s="418"/>
      <c r="QQW7" s="418"/>
      <c r="QQX7" s="418"/>
      <c r="QQY7" s="418"/>
      <c r="QQZ7" s="418"/>
      <c r="QRA7" s="418"/>
      <c r="QRB7" s="418"/>
      <c r="QRC7" s="418"/>
      <c r="QRD7" s="418"/>
      <c r="QRE7" s="418"/>
      <c r="QRF7" s="418"/>
      <c r="QRG7" s="418"/>
      <c r="QRH7" s="418"/>
      <c r="QRI7" s="418"/>
      <c r="QRJ7" s="418"/>
      <c r="QRK7" s="418"/>
      <c r="QRL7" s="418"/>
      <c r="QRM7" s="418"/>
      <c r="QRN7" s="418"/>
      <c r="QRO7" s="418"/>
      <c r="QRP7" s="418"/>
      <c r="QRQ7" s="418"/>
      <c r="QRR7" s="418"/>
      <c r="QRS7" s="418"/>
      <c r="QRT7" s="418"/>
      <c r="QRU7" s="418"/>
      <c r="QRV7" s="418"/>
      <c r="QRW7" s="418"/>
      <c r="QRX7" s="418"/>
      <c r="QRY7" s="418"/>
      <c r="QRZ7" s="418"/>
      <c r="QSA7" s="418"/>
      <c r="QSB7" s="418"/>
      <c r="QSC7" s="418"/>
      <c r="QSD7" s="418"/>
      <c r="QSE7" s="418"/>
      <c r="QSF7" s="418"/>
      <c r="QSG7" s="418"/>
      <c r="QSH7" s="418"/>
      <c r="QSI7" s="418"/>
      <c r="QSJ7" s="418"/>
      <c r="QSK7" s="418"/>
      <c r="QSL7" s="418"/>
      <c r="QSM7" s="418"/>
      <c r="QSN7" s="418"/>
      <c r="QSO7" s="418"/>
      <c r="QSP7" s="418"/>
      <c r="QSQ7" s="418"/>
      <c r="QSR7" s="418"/>
      <c r="QSS7" s="418"/>
      <c r="QST7" s="418"/>
      <c r="QSU7" s="418"/>
      <c r="QSV7" s="418"/>
      <c r="QSW7" s="418"/>
      <c r="QSX7" s="418"/>
      <c r="QSY7" s="418"/>
      <c r="QSZ7" s="418"/>
      <c r="QTA7" s="418"/>
      <c r="QTB7" s="418"/>
      <c r="QTC7" s="418"/>
      <c r="QTD7" s="418"/>
      <c r="QTE7" s="418"/>
      <c r="QTF7" s="418"/>
      <c r="QTG7" s="418"/>
      <c r="QTH7" s="418"/>
      <c r="QTI7" s="418"/>
      <c r="QTJ7" s="418"/>
      <c r="QTK7" s="418"/>
      <c r="QTL7" s="418"/>
      <c r="QTM7" s="418"/>
      <c r="QTN7" s="418"/>
      <c r="QTO7" s="418"/>
      <c r="QTP7" s="418"/>
      <c r="QTQ7" s="418"/>
      <c r="QTR7" s="418"/>
      <c r="QTS7" s="418"/>
      <c r="QTT7" s="418"/>
      <c r="QTU7" s="418"/>
      <c r="QTV7" s="418"/>
      <c r="QTW7" s="418"/>
      <c r="QTX7" s="418"/>
      <c r="QTY7" s="418"/>
      <c r="QTZ7" s="418"/>
      <c r="QUA7" s="418"/>
      <c r="QUB7" s="418"/>
      <c r="QUC7" s="418"/>
      <c r="QUD7" s="418"/>
      <c r="QUE7" s="418"/>
      <c r="QUF7" s="418"/>
      <c r="QUG7" s="418"/>
      <c r="QUH7" s="418"/>
      <c r="QUI7" s="418"/>
      <c r="QUJ7" s="418"/>
      <c r="QUK7" s="418"/>
      <c r="QUL7" s="418"/>
      <c r="QUM7" s="418"/>
      <c r="QUN7" s="418"/>
      <c r="QUO7" s="418"/>
      <c r="QUP7" s="418"/>
      <c r="QUQ7" s="418"/>
      <c r="QUR7" s="418"/>
      <c r="QUS7" s="418"/>
      <c r="QUT7" s="418"/>
      <c r="QUU7" s="418"/>
      <c r="QUV7" s="418"/>
      <c r="QUW7" s="418"/>
      <c r="QUX7" s="418"/>
      <c r="QUY7" s="418"/>
      <c r="QUZ7" s="418"/>
      <c r="QVA7" s="418"/>
      <c r="QVB7" s="418"/>
      <c r="QVC7" s="418"/>
      <c r="QVD7" s="418"/>
      <c r="QVE7" s="418"/>
      <c r="QVF7" s="418"/>
      <c r="QVG7" s="418"/>
      <c r="QVH7" s="418"/>
      <c r="QVI7" s="418"/>
      <c r="QVJ7" s="418"/>
      <c r="QVK7" s="418"/>
      <c r="QVL7" s="418"/>
      <c r="QVM7" s="418"/>
      <c r="QVN7" s="418"/>
      <c r="QVO7" s="418"/>
      <c r="QVP7" s="418"/>
      <c r="QVQ7" s="418"/>
      <c r="QVR7" s="418"/>
      <c r="QVS7" s="418"/>
      <c r="QVT7" s="418"/>
      <c r="QVU7" s="418"/>
      <c r="QVV7" s="418"/>
      <c r="QVW7" s="418"/>
      <c r="QVX7" s="418"/>
      <c r="QVY7" s="418"/>
      <c r="QVZ7" s="418"/>
      <c r="QWA7" s="418"/>
      <c r="QWB7" s="418"/>
      <c r="QWC7" s="418"/>
      <c r="QWD7" s="418"/>
      <c r="QWE7" s="418"/>
      <c r="QWF7" s="418"/>
      <c r="QWG7" s="418"/>
      <c r="QWH7" s="418"/>
      <c r="QWI7" s="418"/>
      <c r="QWJ7" s="418"/>
      <c r="QWK7" s="418"/>
      <c r="QWL7" s="418"/>
      <c r="QWM7" s="418"/>
      <c r="QWN7" s="418"/>
      <c r="QWO7" s="418"/>
      <c r="QWP7" s="418"/>
      <c r="QWQ7" s="418"/>
      <c r="QWR7" s="418"/>
      <c r="QWS7" s="418"/>
      <c r="QWT7" s="418"/>
      <c r="QWU7" s="418"/>
      <c r="QWV7" s="418"/>
      <c r="QWW7" s="418"/>
      <c r="QWX7" s="418"/>
      <c r="QWY7" s="418"/>
      <c r="QWZ7" s="418"/>
      <c r="QXA7" s="418"/>
      <c r="QXB7" s="418"/>
      <c r="QXC7" s="418"/>
      <c r="QXD7" s="418"/>
      <c r="QXE7" s="418"/>
      <c r="QXF7" s="418"/>
      <c r="QXG7" s="418"/>
      <c r="QXH7" s="418"/>
      <c r="QXI7" s="418"/>
      <c r="QXJ7" s="418"/>
      <c r="QXK7" s="418"/>
      <c r="QXL7" s="418"/>
      <c r="QXM7" s="418"/>
      <c r="QXN7" s="418"/>
      <c r="QXO7" s="418"/>
      <c r="QXP7" s="418"/>
      <c r="QXQ7" s="418"/>
      <c r="QXR7" s="418"/>
      <c r="QXS7" s="418"/>
      <c r="QXT7" s="418"/>
      <c r="QXU7" s="418"/>
      <c r="QXV7" s="418"/>
      <c r="QXW7" s="418"/>
      <c r="QXX7" s="418"/>
      <c r="QXY7" s="418"/>
      <c r="QXZ7" s="418"/>
      <c r="QYA7" s="418"/>
      <c r="QYB7" s="418"/>
      <c r="QYC7" s="418"/>
      <c r="QYD7" s="418"/>
      <c r="QYE7" s="418"/>
      <c r="QYF7" s="418"/>
      <c r="QYG7" s="418"/>
      <c r="QYH7" s="418"/>
      <c r="QYI7" s="418"/>
      <c r="QYJ7" s="418"/>
      <c r="QYK7" s="418"/>
      <c r="QYL7" s="418"/>
      <c r="QYM7" s="418"/>
      <c r="QYN7" s="418"/>
      <c r="QYO7" s="418"/>
      <c r="QYP7" s="418"/>
      <c r="QYQ7" s="418"/>
      <c r="QYR7" s="418"/>
      <c r="QYS7" s="418"/>
      <c r="QYT7" s="418"/>
      <c r="QYU7" s="418"/>
      <c r="QYV7" s="418"/>
      <c r="QYW7" s="418"/>
      <c r="QYX7" s="418"/>
      <c r="QYY7" s="418"/>
      <c r="QYZ7" s="418"/>
      <c r="QZA7" s="418"/>
      <c r="QZB7" s="418"/>
      <c r="QZC7" s="418"/>
      <c r="QZD7" s="418"/>
      <c r="QZE7" s="418"/>
      <c r="QZF7" s="418"/>
      <c r="QZG7" s="418"/>
      <c r="QZH7" s="418"/>
      <c r="QZI7" s="418"/>
      <c r="QZJ7" s="418"/>
      <c r="QZK7" s="418"/>
      <c r="QZL7" s="418"/>
      <c r="QZM7" s="418"/>
      <c r="QZN7" s="418"/>
      <c r="QZO7" s="418"/>
      <c r="QZP7" s="418"/>
      <c r="QZQ7" s="418"/>
      <c r="QZR7" s="418"/>
      <c r="QZS7" s="418"/>
      <c r="QZT7" s="418"/>
      <c r="QZU7" s="418"/>
      <c r="QZV7" s="418"/>
      <c r="QZW7" s="418"/>
      <c r="QZX7" s="418"/>
      <c r="QZY7" s="418"/>
      <c r="QZZ7" s="418"/>
      <c r="RAA7" s="418"/>
      <c r="RAB7" s="418"/>
      <c r="RAC7" s="418"/>
      <c r="RAD7" s="418"/>
      <c r="RAE7" s="418"/>
      <c r="RAF7" s="418"/>
      <c r="RAG7" s="418"/>
      <c r="RAH7" s="418"/>
      <c r="RAI7" s="418"/>
      <c r="RAJ7" s="418"/>
      <c r="RAK7" s="418"/>
      <c r="RAL7" s="418"/>
      <c r="RAM7" s="418"/>
      <c r="RAN7" s="418"/>
      <c r="RAO7" s="418"/>
      <c r="RAP7" s="418"/>
      <c r="RAQ7" s="418"/>
      <c r="RAR7" s="418"/>
      <c r="RAS7" s="418"/>
      <c r="RAT7" s="418"/>
      <c r="RAU7" s="418"/>
      <c r="RAV7" s="418"/>
      <c r="RAW7" s="418"/>
      <c r="RAX7" s="418"/>
      <c r="RAY7" s="418"/>
      <c r="RAZ7" s="418"/>
      <c r="RBA7" s="418"/>
      <c r="RBB7" s="418"/>
      <c r="RBC7" s="418"/>
      <c r="RBD7" s="418"/>
      <c r="RBE7" s="418"/>
      <c r="RBF7" s="418"/>
      <c r="RBG7" s="418"/>
      <c r="RBH7" s="418"/>
      <c r="RBI7" s="418"/>
      <c r="RBJ7" s="418"/>
      <c r="RBK7" s="418"/>
      <c r="RBL7" s="418"/>
      <c r="RBM7" s="418"/>
      <c r="RBN7" s="418"/>
      <c r="RBO7" s="418"/>
      <c r="RBP7" s="418"/>
      <c r="RBQ7" s="418"/>
      <c r="RBR7" s="418"/>
      <c r="RBS7" s="418"/>
      <c r="RBT7" s="418"/>
      <c r="RBU7" s="418"/>
      <c r="RBV7" s="418"/>
      <c r="RBW7" s="418"/>
      <c r="RBX7" s="418"/>
      <c r="RBY7" s="418"/>
      <c r="RBZ7" s="418"/>
      <c r="RCA7" s="418"/>
      <c r="RCB7" s="418"/>
      <c r="RCC7" s="418"/>
      <c r="RCD7" s="418"/>
      <c r="RCE7" s="418"/>
      <c r="RCF7" s="418"/>
      <c r="RCG7" s="418"/>
      <c r="RCH7" s="418"/>
      <c r="RCI7" s="418"/>
      <c r="RCJ7" s="418"/>
      <c r="RCK7" s="418"/>
      <c r="RCL7" s="418"/>
      <c r="RCM7" s="418"/>
      <c r="RCN7" s="418"/>
      <c r="RCO7" s="418"/>
      <c r="RCP7" s="418"/>
      <c r="RCQ7" s="418"/>
      <c r="RCR7" s="418"/>
      <c r="RCS7" s="418"/>
      <c r="RCT7" s="418"/>
      <c r="RCU7" s="418"/>
      <c r="RCV7" s="418"/>
      <c r="RCW7" s="418"/>
      <c r="RCX7" s="418"/>
      <c r="RCY7" s="418"/>
      <c r="RCZ7" s="418"/>
      <c r="RDA7" s="418"/>
      <c r="RDB7" s="418"/>
      <c r="RDC7" s="418"/>
      <c r="RDD7" s="418"/>
      <c r="RDE7" s="418"/>
      <c r="RDF7" s="418"/>
      <c r="RDG7" s="418"/>
      <c r="RDH7" s="418"/>
      <c r="RDI7" s="418"/>
      <c r="RDJ7" s="418"/>
      <c r="RDK7" s="418"/>
      <c r="RDL7" s="418"/>
      <c r="RDM7" s="418"/>
      <c r="RDN7" s="418"/>
      <c r="RDO7" s="418"/>
      <c r="RDP7" s="418"/>
      <c r="RDQ7" s="418"/>
      <c r="RDR7" s="418"/>
      <c r="RDS7" s="418"/>
      <c r="RDT7" s="418"/>
      <c r="RDU7" s="418"/>
      <c r="RDV7" s="418"/>
      <c r="RDW7" s="418"/>
      <c r="RDX7" s="418"/>
      <c r="RDY7" s="418"/>
      <c r="RDZ7" s="418"/>
      <c r="REA7" s="418"/>
      <c r="REB7" s="418"/>
      <c r="REC7" s="418"/>
      <c r="RED7" s="418"/>
      <c r="REE7" s="418"/>
      <c r="REF7" s="418"/>
      <c r="REG7" s="418"/>
      <c r="REH7" s="418"/>
      <c r="REI7" s="418"/>
      <c r="REJ7" s="418"/>
      <c r="REK7" s="418"/>
      <c r="REL7" s="418"/>
      <c r="REM7" s="418"/>
      <c r="REN7" s="418"/>
      <c r="REO7" s="418"/>
      <c r="REP7" s="418"/>
      <c r="REQ7" s="418"/>
      <c r="RER7" s="418"/>
      <c r="RES7" s="418"/>
      <c r="RET7" s="418"/>
      <c r="REU7" s="418"/>
      <c r="REV7" s="418"/>
      <c r="REW7" s="418"/>
      <c r="REX7" s="418"/>
      <c r="REY7" s="418"/>
      <c r="REZ7" s="418"/>
      <c r="RFA7" s="418"/>
      <c r="RFB7" s="418"/>
      <c r="RFC7" s="418"/>
      <c r="RFD7" s="418"/>
      <c r="RFE7" s="418"/>
      <c r="RFF7" s="418"/>
      <c r="RFG7" s="418"/>
      <c r="RFH7" s="418"/>
      <c r="RFI7" s="418"/>
      <c r="RFJ7" s="418"/>
      <c r="RFK7" s="418"/>
      <c r="RFL7" s="418"/>
      <c r="RFM7" s="418"/>
      <c r="RFN7" s="418"/>
      <c r="RFO7" s="418"/>
      <c r="RFP7" s="418"/>
      <c r="RFQ7" s="418"/>
      <c r="RFR7" s="418"/>
      <c r="RFS7" s="418"/>
      <c r="RFT7" s="418"/>
      <c r="RFU7" s="418"/>
      <c r="RFV7" s="418"/>
      <c r="RFW7" s="418"/>
      <c r="RFX7" s="418"/>
      <c r="RFY7" s="418"/>
      <c r="RFZ7" s="418"/>
      <c r="RGA7" s="418"/>
      <c r="RGB7" s="418"/>
      <c r="RGC7" s="418"/>
      <c r="RGD7" s="418"/>
      <c r="RGE7" s="418"/>
      <c r="RGF7" s="418"/>
      <c r="RGG7" s="418"/>
      <c r="RGH7" s="418"/>
      <c r="RGI7" s="418"/>
      <c r="RGJ7" s="418"/>
      <c r="RGK7" s="418"/>
      <c r="RGL7" s="418"/>
      <c r="RGM7" s="418"/>
      <c r="RGN7" s="418"/>
      <c r="RGO7" s="418"/>
      <c r="RGP7" s="418"/>
      <c r="RGQ7" s="418"/>
      <c r="RGR7" s="418"/>
      <c r="RGS7" s="418"/>
      <c r="RGT7" s="418"/>
      <c r="RGU7" s="418"/>
      <c r="RGV7" s="418"/>
      <c r="RGW7" s="418"/>
      <c r="RGX7" s="418"/>
      <c r="RGY7" s="418"/>
      <c r="RGZ7" s="418"/>
      <c r="RHA7" s="418"/>
      <c r="RHB7" s="418"/>
      <c r="RHC7" s="418"/>
      <c r="RHD7" s="418"/>
      <c r="RHE7" s="418"/>
      <c r="RHF7" s="418"/>
      <c r="RHG7" s="418"/>
      <c r="RHH7" s="418"/>
      <c r="RHI7" s="418"/>
      <c r="RHJ7" s="418"/>
      <c r="RHK7" s="418"/>
      <c r="RHL7" s="418"/>
      <c r="RHM7" s="418"/>
      <c r="RHN7" s="418"/>
      <c r="RHO7" s="418"/>
      <c r="RHP7" s="418"/>
      <c r="RHQ7" s="418"/>
      <c r="RHR7" s="418"/>
      <c r="RHS7" s="418"/>
      <c r="RHT7" s="418"/>
      <c r="RHU7" s="418"/>
      <c r="RHV7" s="418"/>
      <c r="RHW7" s="418"/>
      <c r="RHX7" s="418"/>
      <c r="RHY7" s="418"/>
      <c r="RHZ7" s="418"/>
      <c r="RIA7" s="418"/>
      <c r="RIB7" s="418"/>
      <c r="RIC7" s="418"/>
      <c r="RID7" s="418"/>
      <c r="RIE7" s="418"/>
      <c r="RIF7" s="418"/>
      <c r="RIG7" s="418"/>
      <c r="RIH7" s="418"/>
      <c r="RII7" s="418"/>
      <c r="RIJ7" s="418"/>
      <c r="RIK7" s="418"/>
      <c r="RIL7" s="418"/>
      <c r="RIM7" s="418"/>
      <c r="RIN7" s="418"/>
      <c r="RIO7" s="418"/>
      <c r="RIP7" s="418"/>
      <c r="RIQ7" s="418"/>
      <c r="RIR7" s="418"/>
      <c r="RIS7" s="418"/>
      <c r="RIT7" s="418"/>
      <c r="RIU7" s="418"/>
      <c r="RIV7" s="418"/>
      <c r="RIW7" s="418"/>
      <c r="RIX7" s="418"/>
      <c r="RIY7" s="418"/>
      <c r="RIZ7" s="418"/>
      <c r="RJA7" s="418"/>
      <c r="RJB7" s="418"/>
      <c r="RJC7" s="418"/>
      <c r="RJD7" s="418"/>
      <c r="RJE7" s="418"/>
      <c r="RJF7" s="418"/>
      <c r="RJG7" s="418"/>
      <c r="RJH7" s="418"/>
      <c r="RJI7" s="418"/>
      <c r="RJJ7" s="418"/>
      <c r="RJK7" s="418"/>
      <c r="RJL7" s="418"/>
      <c r="RJM7" s="418"/>
      <c r="RJN7" s="418"/>
      <c r="RJO7" s="418"/>
      <c r="RJP7" s="418"/>
      <c r="RJQ7" s="418"/>
      <c r="RJR7" s="418"/>
      <c r="RJS7" s="418"/>
      <c r="RJT7" s="418"/>
      <c r="RJU7" s="418"/>
      <c r="RJV7" s="418"/>
      <c r="RJW7" s="418"/>
      <c r="RJX7" s="418"/>
      <c r="RJY7" s="418"/>
      <c r="RJZ7" s="418"/>
      <c r="RKA7" s="418"/>
      <c r="RKB7" s="418"/>
      <c r="RKC7" s="418"/>
      <c r="RKD7" s="418"/>
      <c r="RKE7" s="418"/>
      <c r="RKF7" s="418"/>
      <c r="RKG7" s="418"/>
      <c r="RKH7" s="418"/>
      <c r="RKI7" s="418"/>
      <c r="RKJ7" s="418"/>
      <c r="RKK7" s="418"/>
      <c r="RKL7" s="418"/>
      <c r="RKM7" s="418"/>
      <c r="RKN7" s="418"/>
      <c r="RKO7" s="418"/>
      <c r="RKP7" s="418"/>
      <c r="RKQ7" s="418"/>
      <c r="RKR7" s="418"/>
      <c r="RKS7" s="418"/>
      <c r="RKT7" s="418"/>
      <c r="RKU7" s="418"/>
      <c r="RKV7" s="418"/>
      <c r="RKW7" s="418"/>
      <c r="RKX7" s="418"/>
      <c r="RKY7" s="418"/>
      <c r="RKZ7" s="418"/>
      <c r="RLA7" s="418"/>
      <c r="RLB7" s="418"/>
      <c r="RLC7" s="418"/>
      <c r="RLD7" s="418"/>
      <c r="RLE7" s="418"/>
      <c r="RLF7" s="418"/>
      <c r="RLG7" s="418"/>
      <c r="RLH7" s="418"/>
      <c r="RLI7" s="418"/>
      <c r="RLJ7" s="418"/>
      <c r="RLK7" s="418"/>
      <c r="RLL7" s="418"/>
      <c r="RLM7" s="418"/>
      <c r="RLN7" s="418"/>
      <c r="RLO7" s="418"/>
      <c r="RLP7" s="418"/>
      <c r="RLQ7" s="418"/>
      <c r="RLR7" s="418"/>
      <c r="RLS7" s="418"/>
      <c r="RLT7" s="418"/>
      <c r="RLU7" s="418"/>
      <c r="RLV7" s="418"/>
      <c r="RLW7" s="418"/>
      <c r="RLX7" s="418"/>
      <c r="RLY7" s="418"/>
      <c r="RLZ7" s="418"/>
      <c r="RMA7" s="418"/>
      <c r="RMB7" s="418"/>
      <c r="RMC7" s="418"/>
      <c r="RMD7" s="418"/>
      <c r="RME7" s="418"/>
      <c r="RMF7" s="418"/>
      <c r="RMG7" s="418"/>
      <c r="RMH7" s="418"/>
      <c r="RMI7" s="418"/>
      <c r="RMJ7" s="418"/>
      <c r="RMK7" s="418"/>
      <c r="RML7" s="418"/>
      <c r="RMM7" s="418"/>
      <c r="RMN7" s="418"/>
      <c r="RMO7" s="418"/>
      <c r="RMP7" s="418"/>
      <c r="RMQ7" s="418"/>
      <c r="RMR7" s="418"/>
      <c r="RMS7" s="418"/>
      <c r="RMT7" s="418"/>
      <c r="RMU7" s="418"/>
      <c r="RMV7" s="418"/>
      <c r="RMW7" s="418"/>
      <c r="RMX7" s="418"/>
      <c r="RMY7" s="418"/>
      <c r="RMZ7" s="418"/>
      <c r="RNA7" s="418"/>
      <c r="RNB7" s="418"/>
      <c r="RNC7" s="418"/>
      <c r="RND7" s="418"/>
      <c r="RNE7" s="418"/>
      <c r="RNF7" s="418"/>
      <c r="RNG7" s="418"/>
      <c r="RNH7" s="418"/>
      <c r="RNI7" s="418"/>
      <c r="RNJ7" s="418"/>
      <c r="RNK7" s="418"/>
      <c r="RNL7" s="418"/>
      <c r="RNM7" s="418"/>
      <c r="RNN7" s="418"/>
      <c r="RNO7" s="418"/>
      <c r="RNP7" s="418"/>
      <c r="RNQ7" s="418"/>
      <c r="RNR7" s="418"/>
      <c r="RNS7" s="418"/>
      <c r="RNT7" s="418"/>
      <c r="RNU7" s="418"/>
      <c r="RNV7" s="418"/>
      <c r="RNW7" s="418"/>
      <c r="RNX7" s="418"/>
      <c r="RNY7" s="418"/>
      <c r="RNZ7" s="418"/>
      <c r="ROA7" s="418"/>
      <c r="ROB7" s="418"/>
      <c r="ROC7" s="418"/>
      <c r="ROD7" s="418"/>
      <c r="ROE7" s="418"/>
      <c r="ROF7" s="418"/>
      <c r="ROG7" s="418"/>
      <c r="ROH7" s="418"/>
      <c r="ROI7" s="418"/>
      <c r="ROJ7" s="418"/>
      <c r="ROK7" s="418"/>
      <c r="ROL7" s="418"/>
      <c r="ROM7" s="418"/>
      <c r="RON7" s="418"/>
      <c r="ROO7" s="418"/>
      <c r="ROP7" s="418"/>
      <c r="ROQ7" s="418"/>
      <c r="ROR7" s="418"/>
      <c r="ROS7" s="418"/>
      <c r="ROT7" s="418"/>
      <c r="ROU7" s="418"/>
      <c r="ROV7" s="418"/>
      <c r="ROW7" s="418"/>
      <c r="ROX7" s="418"/>
      <c r="ROY7" s="418"/>
      <c r="ROZ7" s="418"/>
      <c r="RPA7" s="418"/>
      <c r="RPB7" s="418"/>
      <c r="RPC7" s="418"/>
      <c r="RPD7" s="418"/>
      <c r="RPE7" s="418"/>
      <c r="RPF7" s="418"/>
      <c r="RPG7" s="418"/>
      <c r="RPH7" s="418"/>
      <c r="RPI7" s="418"/>
      <c r="RPJ7" s="418"/>
      <c r="RPK7" s="418"/>
      <c r="RPL7" s="418"/>
      <c r="RPM7" s="418"/>
      <c r="RPN7" s="418"/>
      <c r="RPO7" s="418"/>
      <c r="RPP7" s="418"/>
      <c r="RPQ7" s="418"/>
      <c r="RPR7" s="418"/>
      <c r="RPS7" s="418"/>
      <c r="RPT7" s="418"/>
      <c r="RPU7" s="418"/>
      <c r="RPV7" s="418"/>
      <c r="RPW7" s="418"/>
      <c r="RPX7" s="418"/>
      <c r="RPY7" s="418"/>
      <c r="RPZ7" s="418"/>
      <c r="RQA7" s="418"/>
      <c r="RQB7" s="418"/>
      <c r="RQC7" s="418"/>
      <c r="RQD7" s="418"/>
      <c r="RQE7" s="418"/>
      <c r="RQF7" s="418"/>
      <c r="RQG7" s="418"/>
      <c r="RQH7" s="418"/>
      <c r="RQI7" s="418"/>
      <c r="RQJ7" s="418"/>
      <c r="RQK7" s="418"/>
      <c r="RQL7" s="418"/>
      <c r="RQM7" s="418"/>
      <c r="RQN7" s="418"/>
      <c r="RQO7" s="418"/>
      <c r="RQP7" s="418"/>
      <c r="RQQ7" s="418"/>
      <c r="RQR7" s="418"/>
      <c r="RQS7" s="418"/>
      <c r="RQT7" s="418"/>
      <c r="RQU7" s="418"/>
      <c r="RQV7" s="418"/>
      <c r="RQW7" s="418"/>
      <c r="RQX7" s="418"/>
      <c r="RQY7" s="418"/>
      <c r="RQZ7" s="418"/>
      <c r="RRA7" s="418"/>
      <c r="RRB7" s="418"/>
      <c r="RRC7" s="418"/>
      <c r="RRD7" s="418"/>
      <c r="RRE7" s="418"/>
      <c r="RRF7" s="418"/>
      <c r="RRG7" s="418"/>
      <c r="RRH7" s="418"/>
      <c r="RRI7" s="418"/>
      <c r="RRJ7" s="418"/>
      <c r="RRK7" s="418"/>
      <c r="RRL7" s="418"/>
      <c r="RRM7" s="418"/>
      <c r="RRN7" s="418"/>
      <c r="RRO7" s="418"/>
      <c r="RRP7" s="418"/>
      <c r="RRQ7" s="418"/>
      <c r="RRR7" s="418"/>
      <c r="RRS7" s="418"/>
      <c r="RRT7" s="418"/>
      <c r="RRU7" s="418"/>
      <c r="RRV7" s="418"/>
      <c r="RRW7" s="418"/>
      <c r="RRX7" s="418"/>
      <c r="RRY7" s="418"/>
      <c r="RRZ7" s="418"/>
      <c r="RSA7" s="418"/>
      <c r="RSB7" s="418"/>
      <c r="RSC7" s="418"/>
      <c r="RSD7" s="418"/>
      <c r="RSE7" s="418"/>
      <c r="RSF7" s="418"/>
      <c r="RSG7" s="418"/>
      <c r="RSH7" s="418"/>
      <c r="RSI7" s="418"/>
      <c r="RSJ7" s="418"/>
      <c r="RSK7" s="418"/>
      <c r="RSL7" s="418"/>
      <c r="RSM7" s="418"/>
      <c r="RSN7" s="418"/>
      <c r="RSO7" s="418"/>
      <c r="RSP7" s="418"/>
      <c r="RSQ7" s="418"/>
      <c r="RSR7" s="418"/>
      <c r="RSS7" s="418"/>
      <c r="RST7" s="418"/>
      <c r="RSU7" s="418"/>
      <c r="RSV7" s="418"/>
      <c r="RSW7" s="418"/>
      <c r="RSX7" s="418"/>
      <c r="RSY7" s="418"/>
      <c r="RSZ7" s="418"/>
      <c r="RTA7" s="418"/>
      <c r="RTB7" s="418"/>
      <c r="RTC7" s="418"/>
      <c r="RTD7" s="418"/>
      <c r="RTE7" s="418"/>
      <c r="RTF7" s="418"/>
      <c r="RTG7" s="418"/>
      <c r="RTH7" s="418"/>
      <c r="RTI7" s="418"/>
      <c r="RTJ7" s="418"/>
      <c r="RTK7" s="418"/>
      <c r="RTL7" s="418"/>
      <c r="RTM7" s="418"/>
      <c r="RTN7" s="418"/>
      <c r="RTO7" s="418"/>
      <c r="RTP7" s="418"/>
      <c r="RTQ7" s="418"/>
      <c r="RTR7" s="418"/>
      <c r="RTS7" s="418"/>
      <c r="RTT7" s="418"/>
      <c r="RTU7" s="418"/>
      <c r="RTV7" s="418"/>
      <c r="RTW7" s="418"/>
      <c r="RTX7" s="418"/>
      <c r="RTY7" s="418"/>
      <c r="RTZ7" s="418"/>
      <c r="RUA7" s="418"/>
      <c r="RUB7" s="418"/>
      <c r="RUC7" s="418"/>
      <c r="RUD7" s="418"/>
      <c r="RUE7" s="418"/>
      <c r="RUF7" s="418"/>
      <c r="RUG7" s="418"/>
      <c r="RUH7" s="418"/>
      <c r="RUI7" s="418"/>
      <c r="RUJ7" s="418"/>
      <c r="RUK7" s="418"/>
      <c r="RUL7" s="418"/>
      <c r="RUM7" s="418"/>
      <c r="RUN7" s="418"/>
      <c r="RUO7" s="418"/>
      <c r="RUP7" s="418"/>
      <c r="RUQ7" s="418"/>
      <c r="RUR7" s="418"/>
      <c r="RUS7" s="418"/>
      <c r="RUT7" s="418"/>
      <c r="RUU7" s="418"/>
      <c r="RUV7" s="418"/>
      <c r="RUW7" s="418"/>
      <c r="RUX7" s="418"/>
      <c r="RUY7" s="418"/>
      <c r="RUZ7" s="418"/>
      <c r="RVA7" s="418"/>
      <c r="RVB7" s="418"/>
      <c r="RVC7" s="418"/>
      <c r="RVD7" s="418"/>
      <c r="RVE7" s="418"/>
      <c r="RVF7" s="418"/>
      <c r="RVG7" s="418"/>
      <c r="RVH7" s="418"/>
      <c r="RVI7" s="418"/>
      <c r="RVJ7" s="418"/>
      <c r="RVK7" s="418"/>
      <c r="RVL7" s="418"/>
      <c r="RVM7" s="418"/>
      <c r="RVN7" s="418"/>
      <c r="RVO7" s="418"/>
      <c r="RVP7" s="418"/>
      <c r="RVQ7" s="418"/>
      <c r="RVR7" s="418"/>
      <c r="RVS7" s="418"/>
      <c r="RVT7" s="418"/>
      <c r="RVU7" s="418"/>
      <c r="RVV7" s="418"/>
      <c r="RVW7" s="418"/>
      <c r="RVX7" s="418"/>
      <c r="RVY7" s="418"/>
      <c r="RVZ7" s="418"/>
      <c r="RWA7" s="418"/>
      <c r="RWB7" s="418"/>
      <c r="RWC7" s="418"/>
      <c r="RWD7" s="418"/>
      <c r="RWE7" s="418"/>
      <c r="RWF7" s="418"/>
      <c r="RWG7" s="418"/>
      <c r="RWH7" s="418"/>
      <c r="RWI7" s="418"/>
      <c r="RWJ7" s="418"/>
      <c r="RWK7" s="418"/>
      <c r="RWL7" s="418"/>
      <c r="RWM7" s="418"/>
      <c r="RWN7" s="418"/>
      <c r="RWO7" s="418"/>
      <c r="RWP7" s="418"/>
      <c r="RWQ7" s="418"/>
      <c r="RWR7" s="418"/>
      <c r="RWS7" s="418"/>
      <c r="RWT7" s="418"/>
      <c r="RWU7" s="418"/>
      <c r="RWV7" s="418"/>
      <c r="RWW7" s="418"/>
      <c r="RWX7" s="418"/>
      <c r="RWY7" s="418"/>
      <c r="RWZ7" s="418"/>
      <c r="RXA7" s="418"/>
      <c r="RXB7" s="418"/>
      <c r="RXC7" s="418"/>
      <c r="RXD7" s="418"/>
      <c r="RXE7" s="418"/>
      <c r="RXF7" s="418"/>
      <c r="RXG7" s="418"/>
      <c r="RXH7" s="418"/>
      <c r="RXI7" s="418"/>
      <c r="RXJ7" s="418"/>
      <c r="RXK7" s="418"/>
      <c r="RXL7" s="418"/>
      <c r="RXM7" s="418"/>
      <c r="RXN7" s="418"/>
      <c r="RXO7" s="418"/>
      <c r="RXP7" s="418"/>
      <c r="RXQ7" s="418"/>
      <c r="RXR7" s="418"/>
      <c r="RXS7" s="418"/>
      <c r="RXT7" s="418"/>
      <c r="RXU7" s="418"/>
      <c r="RXV7" s="418"/>
      <c r="RXW7" s="418"/>
      <c r="RXX7" s="418"/>
      <c r="RXY7" s="418"/>
      <c r="RXZ7" s="418"/>
      <c r="RYA7" s="418"/>
      <c r="RYB7" s="418"/>
      <c r="RYC7" s="418"/>
      <c r="RYD7" s="418"/>
      <c r="RYE7" s="418"/>
      <c r="RYF7" s="418"/>
      <c r="RYG7" s="418"/>
      <c r="RYH7" s="418"/>
      <c r="RYI7" s="418"/>
      <c r="RYJ7" s="418"/>
      <c r="RYK7" s="418"/>
      <c r="RYL7" s="418"/>
      <c r="RYM7" s="418"/>
      <c r="RYN7" s="418"/>
      <c r="RYO7" s="418"/>
      <c r="RYP7" s="418"/>
      <c r="RYQ7" s="418"/>
      <c r="RYR7" s="418"/>
      <c r="RYS7" s="418"/>
      <c r="RYT7" s="418"/>
      <c r="RYU7" s="418"/>
      <c r="RYV7" s="418"/>
      <c r="RYW7" s="418"/>
      <c r="RYX7" s="418"/>
      <c r="RYY7" s="418"/>
      <c r="RYZ7" s="418"/>
      <c r="RZA7" s="418"/>
      <c r="RZB7" s="418"/>
      <c r="RZC7" s="418"/>
      <c r="RZD7" s="418"/>
      <c r="RZE7" s="418"/>
      <c r="RZF7" s="418"/>
      <c r="RZG7" s="418"/>
      <c r="RZH7" s="418"/>
      <c r="RZI7" s="418"/>
      <c r="RZJ7" s="418"/>
      <c r="RZK7" s="418"/>
      <c r="RZL7" s="418"/>
      <c r="RZM7" s="418"/>
      <c r="RZN7" s="418"/>
      <c r="RZO7" s="418"/>
      <c r="RZP7" s="418"/>
      <c r="RZQ7" s="418"/>
      <c r="RZR7" s="418"/>
      <c r="RZS7" s="418"/>
      <c r="RZT7" s="418"/>
      <c r="RZU7" s="418"/>
      <c r="RZV7" s="418"/>
      <c r="RZW7" s="418"/>
      <c r="RZX7" s="418"/>
      <c r="RZY7" s="418"/>
      <c r="RZZ7" s="418"/>
      <c r="SAA7" s="418"/>
      <c r="SAB7" s="418"/>
      <c r="SAC7" s="418"/>
      <c r="SAD7" s="418"/>
      <c r="SAE7" s="418"/>
      <c r="SAF7" s="418"/>
      <c r="SAG7" s="418"/>
      <c r="SAH7" s="418"/>
      <c r="SAI7" s="418"/>
      <c r="SAJ7" s="418"/>
      <c r="SAK7" s="418"/>
      <c r="SAL7" s="418"/>
      <c r="SAM7" s="418"/>
      <c r="SAN7" s="418"/>
      <c r="SAO7" s="418"/>
      <c r="SAP7" s="418"/>
      <c r="SAQ7" s="418"/>
      <c r="SAR7" s="418"/>
      <c r="SAS7" s="418"/>
      <c r="SAT7" s="418"/>
      <c r="SAU7" s="418"/>
      <c r="SAV7" s="418"/>
      <c r="SAW7" s="418"/>
      <c r="SAX7" s="418"/>
      <c r="SAY7" s="418"/>
      <c r="SAZ7" s="418"/>
      <c r="SBA7" s="418"/>
      <c r="SBB7" s="418"/>
      <c r="SBC7" s="418"/>
      <c r="SBD7" s="418"/>
      <c r="SBE7" s="418"/>
      <c r="SBF7" s="418"/>
      <c r="SBG7" s="418"/>
      <c r="SBH7" s="418"/>
      <c r="SBI7" s="418"/>
      <c r="SBJ7" s="418"/>
      <c r="SBK7" s="418"/>
      <c r="SBL7" s="418"/>
      <c r="SBM7" s="418"/>
      <c r="SBN7" s="418"/>
      <c r="SBO7" s="418"/>
      <c r="SBP7" s="418"/>
      <c r="SBQ7" s="418"/>
      <c r="SBR7" s="418"/>
      <c r="SBS7" s="418"/>
      <c r="SBT7" s="418"/>
      <c r="SBU7" s="418"/>
      <c r="SBV7" s="418"/>
      <c r="SBW7" s="418"/>
      <c r="SBX7" s="418"/>
      <c r="SBY7" s="418"/>
      <c r="SBZ7" s="418"/>
      <c r="SCA7" s="418"/>
      <c r="SCB7" s="418"/>
      <c r="SCC7" s="418"/>
      <c r="SCD7" s="418"/>
      <c r="SCE7" s="418"/>
      <c r="SCF7" s="418"/>
      <c r="SCG7" s="418"/>
      <c r="SCH7" s="418"/>
      <c r="SCI7" s="418"/>
      <c r="SCJ7" s="418"/>
      <c r="SCK7" s="418"/>
      <c r="SCL7" s="418"/>
      <c r="SCM7" s="418"/>
      <c r="SCN7" s="418"/>
      <c r="SCO7" s="418"/>
      <c r="SCP7" s="418"/>
      <c r="SCQ7" s="418"/>
      <c r="SCR7" s="418"/>
      <c r="SCS7" s="418"/>
      <c r="SCT7" s="418"/>
      <c r="SCU7" s="418"/>
      <c r="SCV7" s="418"/>
      <c r="SCW7" s="418"/>
      <c r="SCX7" s="418"/>
      <c r="SCY7" s="418"/>
      <c r="SCZ7" s="418"/>
      <c r="SDA7" s="418"/>
      <c r="SDB7" s="418"/>
      <c r="SDC7" s="418"/>
      <c r="SDD7" s="418"/>
      <c r="SDE7" s="418"/>
      <c r="SDF7" s="418"/>
      <c r="SDG7" s="418"/>
      <c r="SDH7" s="418"/>
      <c r="SDI7" s="418"/>
      <c r="SDJ7" s="418"/>
      <c r="SDK7" s="418"/>
      <c r="SDL7" s="418"/>
      <c r="SDM7" s="418"/>
      <c r="SDN7" s="418"/>
      <c r="SDO7" s="418"/>
      <c r="SDP7" s="418"/>
      <c r="SDQ7" s="418"/>
      <c r="SDR7" s="418"/>
      <c r="SDS7" s="418"/>
      <c r="SDT7" s="418"/>
      <c r="SDU7" s="418"/>
      <c r="SDV7" s="418"/>
      <c r="SDW7" s="418"/>
      <c r="SDX7" s="418"/>
      <c r="SDY7" s="418"/>
      <c r="SDZ7" s="418"/>
      <c r="SEA7" s="418"/>
      <c r="SEB7" s="418"/>
      <c r="SEC7" s="418"/>
      <c r="SED7" s="418"/>
      <c r="SEE7" s="418"/>
      <c r="SEF7" s="418"/>
      <c r="SEG7" s="418"/>
      <c r="SEH7" s="418"/>
      <c r="SEI7" s="418"/>
      <c r="SEJ7" s="418"/>
      <c r="SEK7" s="418"/>
      <c r="SEL7" s="418"/>
      <c r="SEM7" s="418"/>
      <c r="SEN7" s="418"/>
      <c r="SEO7" s="418"/>
      <c r="SEP7" s="418"/>
      <c r="SEQ7" s="418"/>
      <c r="SER7" s="418"/>
      <c r="SES7" s="418"/>
      <c r="SET7" s="418"/>
      <c r="SEU7" s="418"/>
      <c r="SEV7" s="418"/>
      <c r="SEW7" s="418"/>
      <c r="SEX7" s="418"/>
      <c r="SEY7" s="418"/>
      <c r="SEZ7" s="418"/>
      <c r="SFA7" s="418"/>
      <c r="SFB7" s="418"/>
      <c r="SFC7" s="418"/>
      <c r="SFD7" s="418"/>
      <c r="SFE7" s="418"/>
      <c r="SFF7" s="418"/>
      <c r="SFG7" s="418"/>
      <c r="SFH7" s="418"/>
      <c r="SFI7" s="418"/>
      <c r="SFJ7" s="418"/>
      <c r="SFK7" s="418"/>
      <c r="SFL7" s="418"/>
      <c r="SFM7" s="418"/>
      <c r="SFN7" s="418"/>
      <c r="SFO7" s="418"/>
      <c r="SFP7" s="418"/>
      <c r="SFQ7" s="418"/>
      <c r="SFR7" s="418"/>
      <c r="SFS7" s="418"/>
      <c r="SFT7" s="418"/>
      <c r="SFU7" s="418"/>
      <c r="SFV7" s="418"/>
      <c r="SFW7" s="418"/>
      <c r="SFX7" s="418"/>
      <c r="SFY7" s="418"/>
      <c r="SFZ7" s="418"/>
      <c r="SGA7" s="418"/>
      <c r="SGB7" s="418"/>
      <c r="SGC7" s="418"/>
      <c r="SGD7" s="418"/>
      <c r="SGE7" s="418"/>
      <c r="SGF7" s="418"/>
      <c r="SGG7" s="418"/>
      <c r="SGH7" s="418"/>
      <c r="SGI7" s="418"/>
      <c r="SGJ7" s="418"/>
      <c r="SGK7" s="418"/>
      <c r="SGL7" s="418"/>
      <c r="SGM7" s="418"/>
      <c r="SGN7" s="418"/>
      <c r="SGO7" s="418"/>
      <c r="SGP7" s="418"/>
      <c r="SGQ7" s="418"/>
      <c r="SGR7" s="418"/>
      <c r="SGS7" s="418"/>
      <c r="SGT7" s="418"/>
      <c r="SGU7" s="418"/>
      <c r="SGV7" s="418"/>
      <c r="SGW7" s="418"/>
      <c r="SGX7" s="418"/>
      <c r="SGY7" s="418"/>
      <c r="SGZ7" s="418"/>
      <c r="SHA7" s="418"/>
      <c r="SHB7" s="418"/>
      <c r="SHC7" s="418"/>
      <c r="SHD7" s="418"/>
      <c r="SHE7" s="418"/>
      <c r="SHF7" s="418"/>
      <c r="SHG7" s="418"/>
      <c r="SHH7" s="418"/>
      <c r="SHI7" s="418"/>
      <c r="SHJ7" s="418"/>
      <c r="SHK7" s="418"/>
      <c r="SHL7" s="418"/>
      <c r="SHM7" s="418"/>
      <c r="SHN7" s="418"/>
      <c r="SHO7" s="418"/>
      <c r="SHP7" s="418"/>
      <c r="SHQ7" s="418"/>
      <c r="SHR7" s="418"/>
      <c r="SHS7" s="418"/>
      <c r="SHT7" s="418"/>
      <c r="SHU7" s="418"/>
      <c r="SHV7" s="418"/>
      <c r="SHW7" s="418"/>
      <c r="SHX7" s="418"/>
      <c r="SHY7" s="418"/>
      <c r="SHZ7" s="418"/>
      <c r="SIA7" s="418"/>
      <c r="SIB7" s="418"/>
      <c r="SIC7" s="418"/>
      <c r="SID7" s="418"/>
      <c r="SIE7" s="418"/>
      <c r="SIF7" s="418"/>
      <c r="SIG7" s="418"/>
      <c r="SIH7" s="418"/>
      <c r="SII7" s="418"/>
      <c r="SIJ7" s="418"/>
      <c r="SIK7" s="418"/>
      <c r="SIL7" s="418"/>
      <c r="SIM7" s="418"/>
      <c r="SIN7" s="418"/>
      <c r="SIO7" s="418"/>
      <c r="SIP7" s="418"/>
      <c r="SIQ7" s="418"/>
      <c r="SIR7" s="418"/>
      <c r="SIS7" s="418"/>
      <c r="SIT7" s="418"/>
      <c r="SIU7" s="418"/>
      <c r="SIV7" s="418"/>
      <c r="SIW7" s="418"/>
      <c r="SIX7" s="418"/>
      <c r="SIY7" s="418"/>
      <c r="SIZ7" s="418"/>
      <c r="SJA7" s="418"/>
      <c r="SJB7" s="418"/>
      <c r="SJC7" s="418"/>
      <c r="SJD7" s="418"/>
      <c r="SJE7" s="418"/>
      <c r="SJF7" s="418"/>
      <c r="SJG7" s="418"/>
      <c r="SJH7" s="418"/>
      <c r="SJI7" s="418"/>
      <c r="SJJ7" s="418"/>
      <c r="SJK7" s="418"/>
      <c r="SJL7" s="418"/>
      <c r="SJM7" s="418"/>
      <c r="SJN7" s="418"/>
      <c r="SJO7" s="418"/>
      <c r="SJP7" s="418"/>
      <c r="SJQ7" s="418"/>
      <c r="SJR7" s="418"/>
      <c r="SJS7" s="418"/>
      <c r="SJT7" s="418"/>
      <c r="SJU7" s="418"/>
      <c r="SJV7" s="418"/>
      <c r="SJW7" s="418"/>
      <c r="SJX7" s="418"/>
      <c r="SJY7" s="418"/>
      <c r="SJZ7" s="418"/>
      <c r="SKA7" s="418"/>
      <c r="SKB7" s="418"/>
      <c r="SKC7" s="418"/>
      <c r="SKD7" s="418"/>
      <c r="SKE7" s="418"/>
      <c r="SKF7" s="418"/>
      <c r="SKG7" s="418"/>
      <c r="SKH7" s="418"/>
      <c r="SKI7" s="418"/>
      <c r="SKJ7" s="418"/>
      <c r="SKK7" s="418"/>
      <c r="SKL7" s="418"/>
      <c r="SKM7" s="418"/>
      <c r="SKN7" s="418"/>
      <c r="SKO7" s="418"/>
      <c r="SKP7" s="418"/>
      <c r="SKQ7" s="418"/>
      <c r="SKR7" s="418"/>
      <c r="SKS7" s="418"/>
      <c r="SKT7" s="418"/>
      <c r="SKU7" s="418"/>
      <c r="SKV7" s="418"/>
      <c r="SKW7" s="418"/>
      <c r="SKX7" s="418"/>
      <c r="SKY7" s="418"/>
      <c r="SKZ7" s="418"/>
      <c r="SLA7" s="418"/>
      <c r="SLB7" s="418"/>
      <c r="SLC7" s="418"/>
      <c r="SLD7" s="418"/>
      <c r="SLE7" s="418"/>
      <c r="SLF7" s="418"/>
      <c r="SLG7" s="418"/>
      <c r="SLH7" s="418"/>
      <c r="SLI7" s="418"/>
      <c r="SLJ7" s="418"/>
      <c r="SLK7" s="418"/>
      <c r="SLL7" s="418"/>
      <c r="SLM7" s="418"/>
      <c r="SLN7" s="418"/>
      <c r="SLO7" s="418"/>
      <c r="SLP7" s="418"/>
      <c r="SLQ7" s="418"/>
      <c r="SLR7" s="418"/>
      <c r="SLS7" s="418"/>
      <c r="SLT7" s="418"/>
      <c r="SLU7" s="418"/>
      <c r="SLV7" s="418"/>
      <c r="SLW7" s="418"/>
      <c r="SLX7" s="418"/>
      <c r="SLY7" s="418"/>
      <c r="SLZ7" s="418"/>
      <c r="SMA7" s="418"/>
      <c r="SMB7" s="418"/>
      <c r="SMC7" s="418"/>
      <c r="SMD7" s="418"/>
      <c r="SME7" s="418"/>
      <c r="SMF7" s="418"/>
      <c r="SMG7" s="418"/>
      <c r="SMH7" s="418"/>
      <c r="SMI7" s="418"/>
      <c r="SMJ7" s="418"/>
      <c r="SMK7" s="418"/>
      <c r="SML7" s="418"/>
      <c r="SMM7" s="418"/>
      <c r="SMN7" s="418"/>
      <c r="SMO7" s="418"/>
      <c r="SMP7" s="418"/>
      <c r="SMQ7" s="418"/>
      <c r="SMR7" s="418"/>
      <c r="SMS7" s="418"/>
      <c r="SMT7" s="418"/>
      <c r="SMU7" s="418"/>
      <c r="SMV7" s="418"/>
      <c r="SMW7" s="418"/>
      <c r="SMX7" s="418"/>
      <c r="SMY7" s="418"/>
      <c r="SMZ7" s="418"/>
      <c r="SNA7" s="418"/>
      <c r="SNB7" s="418"/>
      <c r="SNC7" s="418"/>
      <c r="SND7" s="418"/>
      <c r="SNE7" s="418"/>
      <c r="SNF7" s="418"/>
      <c r="SNG7" s="418"/>
      <c r="SNH7" s="418"/>
      <c r="SNI7" s="418"/>
      <c r="SNJ7" s="418"/>
      <c r="SNK7" s="418"/>
      <c r="SNL7" s="418"/>
      <c r="SNM7" s="418"/>
      <c r="SNN7" s="418"/>
      <c r="SNO7" s="418"/>
      <c r="SNP7" s="418"/>
      <c r="SNQ7" s="418"/>
      <c r="SNR7" s="418"/>
      <c r="SNS7" s="418"/>
      <c r="SNT7" s="418"/>
      <c r="SNU7" s="418"/>
      <c r="SNV7" s="418"/>
      <c r="SNW7" s="418"/>
      <c r="SNX7" s="418"/>
      <c r="SNY7" s="418"/>
      <c r="SNZ7" s="418"/>
      <c r="SOA7" s="418"/>
      <c r="SOB7" s="418"/>
      <c r="SOC7" s="418"/>
      <c r="SOD7" s="418"/>
      <c r="SOE7" s="418"/>
      <c r="SOF7" s="418"/>
      <c r="SOG7" s="418"/>
      <c r="SOH7" s="418"/>
      <c r="SOI7" s="418"/>
      <c r="SOJ7" s="418"/>
      <c r="SOK7" s="418"/>
      <c r="SOL7" s="418"/>
      <c r="SOM7" s="418"/>
      <c r="SON7" s="418"/>
      <c r="SOO7" s="418"/>
      <c r="SOP7" s="418"/>
      <c r="SOQ7" s="418"/>
      <c r="SOR7" s="418"/>
      <c r="SOS7" s="418"/>
      <c r="SOT7" s="418"/>
      <c r="SOU7" s="418"/>
      <c r="SOV7" s="418"/>
      <c r="SOW7" s="418"/>
      <c r="SOX7" s="418"/>
      <c r="SOY7" s="418"/>
      <c r="SOZ7" s="418"/>
      <c r="SPA7" s="418"/>
      <c r="SPB7" s="418"/>
      <c r="SPC7" s="418"/>
      <c r="SPD7" s="418"/>
      <c r="SPE7" s="418"/>
      <c r="SPF7" s="418"/>
      <c r="SPG7" s="418"/>
      <c r="SPH7" s="418"/>
      <c r="SPI7" s="418"/>
      <c r="SPJ7" s="418"/>
      <c r="SPK7" s="418"/>
      <c r="SPL7" s="418"/>
      <c r="SPM7" s="418"/>
      <c r="SPN7" s="418"/>
      <c r="SPO7" s="418"/>
      <c r="SPP7" s="418"/>
      <c r="SPQ7" s="418"/>
      <c r="SPR7" s="418"/>
      <c r="SPS7" s="418"/>
      <c r="SPT7" s="418"/>
      <c r="SPU7" s="418"/>
      <c r="SPV7" s="418"/>
      <c r="SPW7" s="418"/>
      <c r="SPX7" s="418"/>
      <c r="SPY7" s="418"/>
      <c r="SPZ7" s="418"/>
      <c r="SQA7" s="418"/>
      <c r="SQB7" s="418"/>
      <c r="SQC7" s="418"/>
      <c r="SQD7" s="418"/>
      <c r="SQE7" s="418"/>
      <c r="SQF7" s="418"/>
      <c r="SQG7" s="418"/>
      <c r="SQH7" s="418"/>
      <c r="SQI7" s="418"/>
      <c r="SQJ7" s="418"/>
      <c r="SQK7" s="418"/>
      <c r="SQL7" s="418"/>
      <c r="SQM7" s="418"/>
      <c r="SQN7" s="418"/>
      <c r="SQO7" s="418"/>
      <c r="SQP7" s="418"/>
      <c r="SQQ7" s="418"/>
      <c r="SQR7" s="418"/>
      <c r="SQS7" s="418"/>
      <c r="SQT7" s="418"/>
      <c r="SQU7" s="418"/>
      <c r="SQV7" s="418"/>
      <c r="SQW7" s="418"/>
      <c r="SQX7" s="418"/>
      <c r="SQY7" s="418"/>
      <c r="SQZ7" s="418"/>
      <c r="SRA7" s="418"/>
      <c r="SRB7" s="418"/>
      <c r="SRC7" s="418"/>
      <c r="SRD7" s="418"/>
      <c r="SRE7" s="418"/>
      <c r="SRF7" s="418"/>
      <c r="SRG7" s="418"/>
      <c r="SRH7" s="418"/>
      <c r="SRI7" s="418"/>
      <c r="SRJ7" s="418"/>
      <c r="SRK7" s="418"/>
      <c r="SRL7" s="418"/>
      <c r="SRM7" s="418"/>
      <c r="SRN7" s="418"/>
      <c r="SRO7" s="418"/>
      <c r="SRP7" s="418"/>
      <c r="SRQ7" s="418"/>
      <c r="SRR7" s="418"/>
      <c r="SRS7" s="418"/>
      <c r="SRT7" s="418"/>
      <c r="SRU7" s="418"/>
      <c r="SRV7" s="418"/>
      <c r="SRW7" s="418"/>
      <c r="SRX7" s="418"/>
      <c r="SRY7" s="418"/>
      <c r="SRZ7" s="418"/>
      <c r="SSA7" s="418"/>
      <c r="SSB7" s="418"/>
      <c r="SSC7" s="418"/>
      <c r="SSD7" s="418"/>
      <c r="SSE7" s="418"/>
      <c r="SSF7" s="418"/>
      <c r="SSG7" s="418"/>
      <c r="SSH7" s="418"/>
      <c r="SSI7" s="418"/>
      <c r="SSJ7" s="418"/>
      <c r="SSK7" s="418"/>
      <c r="SSL7" s="418"/>
      <c r="SSM7" s="418"/>
      <c r="SSN7" s="418"/>
      <c r="SSO7" s="418"/>
      <c r="SSP7" s="418"/>
      <c r="SSQ7" s="418"/>
      <c r="SSR7" s="418"/>
      <c r="SSS7" s="418"/>
      <c r="SST7" s="418"/>
      <c r="SSU7" s="418"/>
      <c r="SSV7" s="418"/>
      <c r="SSW7" s="418"/>
      <c r="SSX7" s="418"/>
      <c r="SSY7" s="418"/>
      <c r="SSZ7" s="418"/>
      <c r="STA7" s="418"/>
      <c r="STB7" s="418"/>
      <c r="STC7" s="418"/>
      <c r="STD7" s="418"/>
      <c r="STE7" s="418"/>
      <c r="STF7" s="418"/>
      <c r="STG7" s="418"/>
      <c r="STH7" s="418"/>
      <c r="STI7" s="418"/>
      <c r="STJ7" s="418"/>
      <c r="STK7" s="418"/>
      <c r="STL7" s="418"/>
      <c r="STM7" s="418"/>
      <c r="STN7" s="418"/>
      <c r="STO7" s="418"/>
      <c r="STP7" s="418"/>
      <c r="STQ7" s="418"/>
      <c r="STR7" s="418"/>
      <c r="STS7" s="418"/>
      <c r="STT7" s="418"/>
      <c r="STU7" s="418"/>
      <c r="STV7" s="418"/>
      <c r="STW7" s="418"/>
      <c r="STX7" s="418"/>
      <c r="STY7" s="418"/>
      <c r="STZ7" s="418"/>
      <c r="SUA7" s="418"/>
      <c r="SUB7" s="418"/>
      <c r="SUC7" s="418"/>
      <c r="SUD7" s="418"/>
      <c r="SUE7" s="418"/>
      <c r="SUF7" s="418"/>
      <c r="SUG7" s="418"/>
      <c r="SUH7" s="418"/>
      <c r="SUI7" s="418"/>
      <c r="SUJ7" s="418"/>
      <c r="SUK7" s="418"/>
      <c r="SUL7" s="418"/>
      <c r="SUM7" s="418"/>
      <c r="SUN7" s="418"/>
      <c r="SUO7" s="418"/>
      <c r="SUP7" s="418"/>
      <c r="SUQ7" s="418"/>
      <c r="SUR7" s="418"/>
      <c r="SUS7" s="418"/>
      <c r="SUT7" s="418"/>
      <c r="SUU7" s="418"/>
      <c r="SUV7" s="418"/>
      <c r="SUW7" s="418"/>
      <c r="SUX7" s="418"/>
      <c r="SUY7" s="418"/>
      <c r="SUZ7" s="418"/>
      <c r="SVA7" s="418"/>
      <c r="SVB7" s="418"/>
      <c r="SVC7" s="418"/>
      <c r="SVD7" s="418"/>
      <c r="SVE7" s="418"/>
      <c r="SVF7" s="418"/>
      <c r="SVG7" s="418"/>
      <c r="SVH7" s="418"/>
      <c r="SVI7" s="418"/>
      <c r="SVJ7" s="418"/>
      <c r="SVK7" s="418"/>
      <c r="SVL7" s="418"/>
      <c r="SVM7" s="418"/>
      <c r="SVN7" s="418"/>
      <c r="SVO7" s="418"/>
      <c r="SVP7" s="418"/>
      <c r="SVQ7" s="418"/>
      <c r="SVR7" s="418"/>
      <c r="SVS7" s="418"/>
      <c r="SVT7" s="418"/>
      <c r="SVU7" s="418"/>
      <c r="SVV7" s="418"/>
      <c r="SVW7" s="418"/>
      <c r="SVX7" s="418"/>
      <c r="SVY7" s="418"/>
      <c r="SVZ7" s="418"/>
      <c r="SWA7" s="418"/>
      <c r="SWB7" s="418"/>
      <c r="SWC7" s="418"/>
      <c r="SWD7" s="418"/>
      <c r="SWE7" s="418"/>
      <c r="SWF7" s="418"/>
      <c r="SWG7" s="418"/>
      <c r="SWH7" s="418"/>
      <c r="SWI7" s="418"/>
      <c r="SWJ7" s="418"/>
      <c r="SWK7" s="418"/>
      <c r="SWL7" s="418"/>
      <c r="SWM7" s="418"/>
      <c r="SWN7" s="418"/>
      <c r="SWO7" s="418"/>
      <c r="SWP7" s="418"/>
      <c r="SWQ7" s="418"/>
      <c r="SWR7" s="418"/>
      <c r="SWS7" s="418"/>
      <c r="SWT7" s="418"/>
      <c r="SWU7" s="418"/>
      <c r="SWV7" s="418"/>
      <c r="SWW7" s="418"/>
      <c r="SWX7" s="418"/>
      <c r="SWY7" s="418"/>
      <c r="SWZ7" s="418"/>
      <c r="SXA7" s="418"/>
      <c r="SXB7" s="418"/>
      <c r="SXC7" s="418"/>
      <c r="SXD7" s="418"/>
      <c r="SXE7" s="418"/>
      <c r="SXF7" s="418"/>
      <c r="SXG7" s="418"/>
      <c r="SXH7" s="418"/>
      <c r="SXI7" s="418"/>
      <c r="SXJ7" s="418"/>
      <c r="SXK7" s="418"/>
      <c r="SXL7" s="418"/>
      <c r="SXM7" s="418"/>
      <c r="SXN7" s="418"/>
      <c r="SXO7" s="418"/>
      <c r="SXP7" s="418"/>
      <c r="SXQ7" s="418"/>
      <c r="SXR7" s="418"/>
      <c r="SXS7" s="418"/>
      <c r="SXT7" s="418"/>
      <c r="SXU7" s="418"/>
      <c r="SXV7" s="418"/>
      <c r="SXW7" s="418"/>
      <c r="SXX7" s="418"/>
      <c r="SXY7" s="418"/>
      <c r="SXZ7" s="418"/>
      <c r="SYA7" s="418"/>
      <c r="SYB7" s="418"/>
      <c r="SYC7" s="418"/>
      <c r="SYD7" s="418"/>
      <c r="SYE7" s="418"/>
      <c r="SYF7" s="418"/>
      <c r="SYG7" s="418"/>
      <c r="SYH7" s="418"/>
      <c r="SYI7" s="418"/>
      <c r="SYJ7" s="418"/>
      <c r="SYK7" s="418"/>
      <c r="SYL7" s="418"/>
      <c r="SYM7" s="418"/>
      <c r="SYN7" s="418"/>
      <c r="SYO7" s="418"/>
      <c r="SYP7" s="418"/>
      <c r="SYQ7" s="418"/>
      <c r="SYR7" s="418"/>
      <c r="SYS7" s="418"/>
      <c r="SYT7" s="418"/>
      <c r="SYU7" s="418"/>
      <c r="SYV7" s="418"/>
      <c r="SYW7" s="418"/>
      <c r="SYX7" s="418"/>
      <c r="SYY7" s="418"/>
      <c r="SYZ7" s="418"/>
      <c r="SZA7" s="418"/>
      <c r="SZB7" s="418"/>
      <c r="SZC7" s="418"/>
      <c r="SZD7" s="418"/>
      <c r="SZE7" s="418"/>
      <c r="SZF7" s="418"/>
      <c r="SZG7" s="418"/>
      <c r="SZH7" s="418"/>
      <c r="SZI7" s="418"/>
      <c r="SZJ7" s="418"/>
      <c r="SZK7" s="418"/>
      <c r="SZL7" s="418"/>
      <c r="SZM7" s="418"/>
      <c r="SZN7" s="418"/>
      <c r="SZO7" s="418"/>
      <c r="SZP7" s="418"/>
      <c r="SZQ7" s="418"/>
      <c r="SZR7" s="418"/>
      <c r="SZS7" s="418"/>
      <c r="SZT7" s="418"/>
      <c r="SZU7" s="418"/>
      <c r="SZV7" s="418"/>
      <c r="SZW7" s="418"/>
      <c r="SZX7" s="418"/>
      <c r="SZY7" s="418"/>
      <c r="SZZ7" s="418"/>
      <c r="TAA7" s="418"/>
      <c r="TAB7" s="418"/>
      <c r="TAC7" s="418"/>
      <c r="TAD7" s="418"/>
      <c r="TAE7" s="418"/>
      <c r="TAF7" s="418"/>
      <c r="TAG7" s="418"/>
      <c r="TAH7" s="418"/>
      <c r="TAI7" s="418"/>
      <c r="TAJ7" s="418"/>
      <c r="TAK7" s="418"/>
      <c r="TAL7" s="418"/>
      <c r="TAM7" s="418"/>
      <c r="TAN7" s="418"/>
      <c r="TAO7" s="418"/>
      <c r="TAP7" s="418"/>
      <c r="TAQ7" s="418"/>
      <c r="TAR7" s="418"/>
      <c r="TAS7" s="418"/>
      <c r="TAT7" s="418"/>
      <c r="TAU7" s="418"/>
      <c r="TAV7" s="418"/>
      <c r="TAW7" s="418"/>
      <c r="TAX7" s="418"/>
      <c r="TAY7" s="418"/>
      <c r="TAZ7" s="418"/>
      <c r="TBA7" s="418"/>
      <c r="TBB7" s="418"/>
      <c r="TBC7" s="418"/>
      <c r="TBD7" s="418"/>
      <c r="TBE7" s="418"/>
      <c r="TBF7" s="418"/>
      <c r="TBG7" s="418"/>
      <c r="TBH7" s="418"/>
      <c r="TBI7" s="418"/>
      <c r="TBJ7" s="418"/>
      <c r="TBK7" s="418"/>
      <c r="TBL7" s="418"/>
      <c r="TBM7" s="418"/>
      <c r="TBN7" s="418"/>
      <c r="TBO7" s="418"/>
      <c r="TBP7" s="418"/>
      <c r="TBQ7" s="418"/>
      <c r="TBR7" s="418"/>
      <c r="TBS7" s="418"/>
      <c r="TBT7" s="418"/>
      <c r="TBU7" s="418"/>
      <c r="TBV7" s="418"/>
      <c r="TBW7" s="418"/>
      <c r="TBX7" s="418"/>
      <c r="TBY7" s="418"/>
      <c r="TBZ7" s="418"/>
      <c r="TCA7" s="418"/>
      <c r="TCB7" s="418"/>
      <c r="TCC7" s="418"/>
      <c r="TCD7" s="418"/>
      <c r="TCE7" s="418"/>
      <c r="TCF7" s="418"/>
      <c r="TCG7" s="418"/>
      <c r="TCH7" s="418"/>
      <c r="TCI7" s="418"/>
      <c r="TCJ7" s="418"/>
      <c r="TCK7" s="418"/>
      <c r="TCL7" s="418"/>
      <c r="TCM7" s="418"/>
      <c r="TCN7" s="418"/>
      <c r="TCO7" s="418"/>
      <c r="TCP7" s="418"/>
      <c r="TCQ7" s="418"/>
      <c r="TCR7" s="418"/>
      <c r="TCS7" s="418"/>
      <c r="TCT7" s="418"/>
      <c r="TCU7" s="418"/>
      <c r="TCV7" s="418"/>
      <c r="TCW7" s="418"/>
      <c r="TCX7" s="418"/>
      <c r="TCY7" s="418"/>
      <c r="TCZ7" s="418"/>
      <c r="TDA7" s="418"/>
      <c r="TDB7" s="418"/>
      <c r="TDC7" s="418"/>
      <c r="TDD7" s="418"/>
      <c r="TDE7" s="418"/>
      <c r="TDF7" s="418"/>
      <c r="TDG7" s="418"/>
      <c r="TDH7" s="418"/>
      <c r="TDI7" s="418"/>
      <c r="TDJ7" s="418"/>
      <c r="TDK7" s="418"/>
      <c r="TDL7" s="418"/>
      <c r="TDM7" s="418"/>
      <c r="TDN7" s="418"/>
      <c r="TDO7" s="418"/>
      <c r="TDP7" s="418"/>
      <c r="TDQ7" s="418"/>
      <c r="TDR7" s="418"/>
      <c r="TDS7" s="418"/>
      <c r="TDT7" s="418"/>
      <c r="TDU7" s="418"/>
      <c r="TDV7" s="418"/>
      <c r="TDW7" s="418"/>
      <c r="TDX7" s="418"/>
      <c r="TDY7" s="418"/>
      <c r="TDZ7" s="418"/>
      <c r="TEA7" s="418"/>
      <c r="TEB7" s="418"/>
      <c r="TEC7" s="418"/>
      <c r="TED7" s="418"/>
      <c r="TEE7" s="418"/>
      <c r="TEF7" s="418"/>
      <c r="TEG7" s="418"/>
      <c r="TEH7" s="418"/>
      <c r="TEI7" s="418"/>
      <c r="TEJ7" s="418"/>
      <c r="TEK7" s="418"/>
      <c r="TEL7" s="418"/>
      <c r="TEM7" s="418"/>
      <c r="TEN7" s="418"/>
      <c r="TEO7" s="418"/>
      <c r="TEP7" s="418"/>
      <c r="TEQ7" s="418"/>
      <c r="TER7" s="418"/>
      <c r="TES7" s="418"/>
      <c r="TET7" s="418"/>
      <c r="TEU7" s="418"/>
      <c r="TEV7" s="418"/>
      <c r="TEW7" s="418"/>
      <c r="TEX7" s="418"/>
      <c r="TEY7" s="418"/>
      <c r="TEZ7" s="418"/>
      <c r="TFA7" s="418"/>
      <c r="TFB7" s="418"/>
      <c r="TFC7" s="418"/>
      <c r="TFD7" s="418"/>
      <c r="TFE7" s="418"/>
      <c r="TFF7" s="418"/>
      <c r="TFG7" s="418"/>
      <c r="TFH7" s="418"/>
      <c r="TFI7" s="418"/>
      <c r="TFJ7" s="418"/>
      <c r="TFK7" s="418"/>
      <c r="TFL7" s="418"/>
      <c r="TFM7" s="418"/>
      <c r="TFN7" s="418"/>
      <c r="TFO7" s="418"/>
      <c r="TFP7" s="418"/>
      <c r="TFQ7" s="418"/>
      <c r="TFR7" s="418"/>
      <c r="TFS7" s="418"/>
      <c r="TFT7" s="418"/>
      <c r="TFU7" s="418"/>
      <c r="TFV7" s="418"/>
      <c r="TFW7" s="418"/>
      <c r="TFX7" s="418"/>
      <c r="TFY7" s="418"/>
      <c r="TFZ7" s="418"/>
      <c r="TGA7" s="418"/>
      <c r="TGB7" s="418"/>
      <c r="TGC7" s="418"/>
      <c r="TGD7" s="418"/>
      <c r="TGE7" s="418"/>
      <c r="TGF7" s="418"/>
      <c r="TGG7" s="418"/>
      <c r="TGH7" s="418"/>
      <c r="TGI7" s="418"/>
      <c r="TGJ7" s="418"/>
      <c r="TGK7" s="418"/>
      <c r="TGL7" s="418"/>
      <c r="TGM7" s="418"/>
      <c r="TGN7" s="418"/>
      <c r="TGO7" s="418"/>
      <c r="TGP7" s="418"/>
      <c r="TGQ7" s="418"/>
      <c r="TGR7" s="418"/>
      <c r="TGS7" s="418"/>
      <c r="TGT7" s="418"/>
      <c r="TGU7" s="418"/>
      <c r="TGV7" s="418"/>
      <c r="TGW7" s="418"/>
      <c r="TGX7" s="418"/>
      <c r="TGY7" s="418"/>
      <c r="TGZ7" s="418"/>
      <c r="THA7" s="418"/>
      <c r="THB7" s="418"/>
      <c r="THC7" s="418"/>
      <c r="THD7" s="418"/>
      <c r="THE7" s="418"/>
      <c r="THF7" s="418"/>
      <c r="THG7" s="418"/>
      <c r="THH7" s="418"/>
      <c r="THI7" s="418"/>
      <c r="THJ7" s="418"/>
      <c r="THK7" s="418"/>
      <c r="THL7" s="418"/>
      <c r="THM7" s="418"/>
      <c r="THN7" s="418"/>
      <c r="THO7" s="418"/>
      <c r="THP7" s="418"/>
      <c r="THQ7" s="418"/>
      <c r="THR7" s="418"/>
      <c r="THS7" s="418"/>
      <c r="THT7" s="418"/>
      <c r="THU7" s="418"/>
      <c r="THV7" s="418"/>
      <c r="THW7" s="418"/>
      <c r="THX7" s="418"/>
      <c r="THY7" s="418"/>
      <c r="THZ7" s="418"/>
      <c r="TIA7" s="418"/>
      <c r="TIB7" s="418"/>
      <c r="TIC7" s="418"/>
      <c r="TID7" s="418"/>
      <c r="TIE7" s="418"/>
      <c r="TIF7" s="418"/>
      <c r="TIG7" s="418"/>
      <c r="TIH7" s="418"/>
      <c r="TII7" s="418"/>
      <c r="TIJ7" s="418"/>
      <c r="TIK7" s="418"/>
      <c r="TIL7" s="418"/>
      <c r="TIM7" s="418"/>
      <c r="TIN7" s="418"/>
      <c r="TIO7" s="418"/>
      <c r="TIP7" s="418"/>
      <c r="TIQ7" s="418"/>
      <c r="TIR7" s="418"/>
      <c r="TIS7" s="418"/>
      <c r="TIT7" s="418"/>
      <c r="TIU7" s="418"/>
      <c r="TIV7" s="418"/>
      <c r="TIW7" s="418"/>
      <c r="TIX7" s="418"/>
      <c r="TIY7" s="418"/>
      <c r="TIZ7" s="418"/>
      <c r="TJA7" s="418"/>
      <c r="TJB7" s="418"/>
      <c r="TJC7" s="418"/>
      <c r="TJD7" s="418"/>
      <c r="TJE7" s="418"/>
      <c r="TJF7" s="418"/>
      <c r="TJG7" s="418"/>
      <c r="TJH7" s="418"/>
      <c r="TJI7" s="418"/>
      <c r="TJJ7" s="418"/>
      <c r="TJK7" s="418"/>
      <c r="TJL7" s="418"/>
      <c r="TJM7" s="418"/>
      <c r="TJN7" s="418"/>
      <c r="TJO7" s="418"/>
      <c r="TJP7" s="418"/>
      <c r="TJQ7" s="418"/>
      <c r="TJR7" s="418"/>
      <c r="TJS7" s="418"/>
      <c r="TJT7" s="418"/>
      <c r="TJU7" s="418"/>
      <c r="TJV7" s="418"/>
      <c r="TJW7" s="418"/>
      <c r="TJX7" s="418"/>
      <c r="TJY7" s="418"/>
      <c r="TJZ7" s="418"/>
      <c r="TKA7" s="418"/>
      <c r="TKB7" s="418"/>
      <c r="TKC7" s="418"/>
      <c r="TKD7" s="418"/>
      <c r="TKE7" s="418"/>
      <c r="TKF7" s="418"/>
      <c r="TKG7" s="418"/>
      <c r="TKH7" s="418"/>
      <c r="TKI7" s="418"/>
      <c r="TKJ7" s="418"/>
      <c r="TKK7" s="418"/>
      <c r="TKL7" s="418"/>
      <c r="TKM7" s="418"/>
      <c r="TKN7" s="418"/>
      <c r="TKO7" s="418"/>
      <c r="TKP7" s="418"/>
      <c r="TKQ7" s="418"/>
      <c r="TKR7" s="418"/>
      <c r="TKS7" s="418"/>
      <c r="TKT7" s="418"/>
      <c r="TKU7" s="418"/>
      <c r="TKV7" s="418"/>
      <c r="TKW7" s="418"/>
      <c r="TKX7" s="418"/>
      <c r="TKY7" s="418"/>
      <c r="TKZ7" s="418"/>
      <c r="TLA7" s="418"/>
      <c r="TLB7" s="418"/>
      <c r="TLC7" s="418"/>
      <c r="TLD7" s="418"/>
      <c r="TLE7" s="418"/>
      <c r="TLF7" s="418"/>
      <c r="TLG7" s="418"/>
      <c r="TLH7" s="418"/>
      <c r="TLI7" s="418"/>
      <c r="TLJ7" s="418"/>
      <c r="TLK7" s="418"/>
      <c r="TLL7" s="418"/>
      <c r="TLM7" s="418"/>
      <c r="TLN7" s="418"/>
      <c r="TLO7" s="418"/>
      <c r="TLP7" s="418"/>
      <c r="TLQ7" s="418"/>
      <c r="TLR7" s="418"/>
      <c r="TLS7" s="418"/>
      <c r="TLT7" s="418"/>
      <c r="TLU7" s="418"/>
      <c r="TLV7" s="418"/>
      <c r="TLW7" s="418"/>
      <c r="TLX7" s="418"/>
      <c r="TLY7" s="418"/>
      <c r="TLZ7" s="418"/>
      <c r="TMA7" s="418"/>
      <c r="TMB7" s="418"/>
      <c r="TMC7" s="418"/>
      <c r="TMD7" s="418"/>
      <c r="TME7" s="418"/>
      <c r="TMF7" s="418"/>
      <c r="TMG7" s="418"/>
      <c r="TMH7" s="418"/>
      <c r="TMI7" s="418"/>
      <c r="TMJ7" s="418"/>
      <c r="TMK7" s="418"/>
      <c r="TML7" s="418"/>
      <c r="TMM7" s="418"/>
      <c r="TMN7" s="418"/>
      <c r="TMO7" s="418"/>
      <c r="TMP7" s="418"/>
      <c r="TMQ7" s="418"/>
      <c r="TMR7" s="418"/>
      <c r="TMS7" s="418"/>
      <c r="TMT7" s="418"/>
      <c r="TMU7" s="418"/>
      <c r="TMV7" s="418"/>
      <c r="TMW7" s="418"/>
      <c r="TMX7" s="418"/>
      <c r="TMY7" s="418"/>
      <c r="TMZ7" s="418"/>
      <c r="TNA7" s="418"/>
      <c r="TNB7" s="418"/>
      <c r="TNC7" s="418"/>
      <c r="TND7" s="418"/>
      <c r="TNE7" s="418"/>
      <c r="TNF7" s="418"/>
      <c r="TNG7" s="418"/>
      <c r="TNH7" s="418"/>
      <c r="TNI7" s="418"/>
      <c r="TNJ7" s="418"/>
      <c r="TNK7" s="418"/>
      <c r="TNL7" s="418"/>
      <c r="TNM7" s="418"/>
      <c r="TNN7" s="418"/>
      <c r="TNO7" s="418"/>
      <c r="TNP7" s="418"/>
      <c r="TNQ7" s="418"/>
      <c r="TNR7" s="418"/>
      <c r="TNS7" s="418"/>
      <c r="TNT7" s="418"/>
      <c r="TNU7" s="418"/>
      <c r="TNV7" s="418"/>
      <c r="TNW7" s="418"/>
      <c r="TNX7" s="418"/>
      <c r="TNY7" s="418"/>
      <c r="TNZ7" s="418"/>
      <c r="TOA7" s="418"/>
      <c r="TOB7" s="418"/>
      <c r="TOC7" s="418"/>
      <c r="TOD7" s="418"/>
      <c r="TOE7" s="418"/>
      <c r="TOF7" s="418"/>
      <c r="TOG7" s="418"/>
      <c r="TOH7" s="418"/>
      <c r="TOI7" s="418"/>
      <c r="TOJ7" s="418"/>
      <c r="TOK7" s="418"/>
      <c r="TOL7" s="418"/>
      <c r="TOM7" s="418"/>
      <c r="TON7" s="418"/>
      <c r="TOO7" s="418"/>
      <c r="TOP7" s="418"/>
      <c r="TOQ7" s="418"/>
      <c r="TOR7" s="418"/>
      <c r="TOS7" s="418"/>
      <c r="TOT7" s="418"/>
      <c r="TOU7" s="418"/>
      <c r="TOV7" s="418"/>
      <c r="TOW7" s="418"/>
      <c r="TOX7" s="418"/>
      <c r="TOY7" s="418"/>
      <c r="TOZ7" s="418"/>
      <c r="TPA7" s="418"/>
      <c r="TPB7" s="418"/>
      <c r="TPC7" s="418"/>
      <c r="TPD7" s="418"/>
      <c r="TPE7" s="418"/>
      <c r="TPF7" s="418"/>
      <c r="TPG7" s="418"/>
      <c r="TPH7" s="418"/>
      <c r="TPI7" s="418"/>
      <c r="TPJ7" s="418"/>
      <c r="TPK7" s="418"/>
      <c r="TPL7" s="418"/>
      <c r="TPM7" s="418"/>
      <c r="TPN7" s="418"/>
      <c r="TPO7" s="418"/>
      <c r="TPP7" s="418"/>
      <c r="TPQ7" s="418"/>
      <c r="TPR7" s="418"/>
      <c r="TPS7" s="418"/>
      <c r="TPT7" s="418"/>
      <c r="TPU7" s="418"/>
      <c r="TPV7" s="418"/>
      <c r="TPW7" s="418"/>
      <c r="TPX7" s="418"/>
      <c r="TPY7" s="418"/>
      <c r="TPZ7" s="418"/>
      <c r="TQA7" s="418"/>
      <c r="TQB7" s="418"/>
      <c r="TQC7" s="418"/>
      <c r="TQD7" s="418"/>
      <c r="TQE7" s="418"/>
      <c r="TQF7" s="418"/>
      <c r="TQG7" s="418"/>
      <c r="TQH7" s="418"/>
      <c r="TQI7" s="418"/>
      <c r="TQJ7" s="418"/>
      <c r="TQK7" s="418"/>
      <c r="TQL7" s="418"/>
      <c r="TQM7" s="418"/>
      <c r="TQN7" s="418"/>
      <c r="TQO7" s="418"/>
      <c r="TQP7" s="418"/>
      <c r="TQQ7" s="418"/>
      <c r="TQR7" s="418"/>
      <c r="TQS7" s="418"/>
      <c r="TQT7" s="418"/>
      <c r="TQU7" s="418"/>
      <c r="TQV7" s="418"/>
      <c r="TQW7" s="418"/>
      <c r="TQX7" s="418"/>
      <c r="TQY7" s="418"/>
      <c r="TQZ7" s="418"/>
      <c r="TRA7" s="418"/>
      <c r="TRB7" s="418"/>
      <c r="TRC7" s="418"/>
      <c r="TRD7" s="418"/>
      <c r="TRE7" s="418"/>
      <c r="TRF7" s="418"/>
      <c r="TRG7" s="418"/>
      <c r="TRH7" s="418"/>
      <c r="TRI7" s="418"/>
      <c r="TRJ7" s="418"/>
      <c r="TRK7" s="418"/>
      <c r="TRL7" s="418"/>
      <c r="TRM7" s="418"/>
      <c r="TRN7" s="418"/>
      <c r="TRO7" s="418"/>
      <c r="TRP7" s="418"/>
      <c r="TRQ7" s="418"/>
      <c r="TRR7" s="418"/>
      <c r="TRS7" s="418"/>
      <c r="TRT7" s="418"/>
      <c r="TRU7" s="418"/>
      <c r="TRV7" s="418"/>
      <c r="TRW7" s="418"/>
      <c r="TRX7" s="418"/>
      <c r="TRY7" s="418"/>
      <c r="TRZ7" s="418"/>
      <c r="TSA7" s="418"/>
      <c r="TSB7" s="418"/>
      <c r="TSC7" s="418"/>
      <c r="TSD7" s="418"/>
      <c r="TSE7" s="418"/>
      <c r="TSF7" s="418"/>
      <c r="TSG7" s="418"/>
      <c r="TSH7" s="418"/>
      <c r="TSI7" s="418"/>
      <c r="TSJ7" s="418"/>
      <c r="TSK7" s="418"/>
      <c r="TSL7" s="418"/>
      <c r="TSM7" s="418"/>
      <c r="TSN7" s="418"/>
      <c r="TSO7" s="418"/>
      <c r="TSP7" s="418"/>
      <c r="TSQ7" s="418"/>
      <c r="TSR7" s="418"/>
      <c r="TSS7" s="418"/>
      <c r="TST7" s="418"/>
      <c r="TSU7" s="418"/>
      <c r="TSV7" s="418"/>
      <c r="TSW7" s="418"/>
      <c r="TSX7" s="418"/>
      <c r="TSY7" s="418"/>
      <c r="TSZ7" s="418"/>
      <c r="TTA7" s="418"/>
      <c r="TTB7" s="418"/>
      <c r="TTC7" s="418"/>
      <c r="TTD7" s="418"/>
      <c r="TTE7" s="418"/>
      <c r="TTF7" s="418"/>
      <c r="TTG7" s="418"/>
      <c r="TTH7" s="418"/>
      <c r="TTI7" s="418"/>
      <c r="TTJ7" s="418"/>
      <c r="TTK7" s="418"/>
      <c r="TTL7" s="418"/>
      <c r="TTM7" s="418"/>
      <c r="TTN7" s="418"/>
      <c r="TTO7" s="418"/>
      <c r="TTP7" s="418"/>
      <c r="TTQ7" s="418"/>
      <c r="TTR7" s="418"/>
      <c r="TTS7" s="418"/>
      <c r="TTT7" s="418"/>
      <c r="TTU7" s="418"/>
      <c r="TTV7" s="418"/>
      <c r="TTW7" s="418"/>
      <c r="TTX7" s="418"/>
      <c r="TTY7" s="418"/>
      <c r="TTZ7" s="418"/>
      <c r="TUA7" s="418"/>
      <c r="TUB7" s="418"/>
      <c r="TUC7" s="418"/>
      <c r="TUD7" s="418"/>
      <c r="TUE7" s="418"/>
      <c r="TUF7" s="418"/>
      <c r="TUG7" s="418"/>
      <c r="TUH7" s="418"/>
      <c r="TUI7" s="418"/>
      <c r="TUJ7" s="418"/>
      <c r="TUK7" s="418"/>
      <c r="TUL7" s="418"/>
      <c r="TUM7" s="418"/>
      <c r="TUN7" s="418"/>
      <c r="TUO7" s="418"/>
      <c r="TUP7" s="418"/>
      <c r="TUQ7" s="418"/>
      <c r="TUR7" s="418"/>
      <c r="TUS7" s="418"/>
      <c r="TUT7" s="418"/>
      <c r="TUU7" s="418"/>
      <c r="TUV7" s="418"/>
      <c r="TUW7" s="418"/>
      <c r="TUX7" s="418"/>
      <c r="TUY7" s="418"/>
      <c r="TUZ7" s="418"/>
      <c r="TVA7" s="418"/>
      <c r="TVB7" s="418"/>
      <c r="TVC7" s="418"/>
      <c r="TVD7" s="418"/>
      <c r="TVE7" s="418"/>
      <c r="TVF7" s="418"/>
      <c r="TVG7" s="418"/>
      <c r="TVH7" s="418"/>
      <c r="TVI7" s="418"/>
      <c r="TVJ7" s="418"/>
      <c r="TVK7" s="418"/>
      <c r="TVL7" s="418"/>
      <c r="TVM7" s="418"/>
      <c r="TVN7" s="418"/>
      <c r="TVO7" s="418"/>
      <c r="TVP7" s="418"/>
      <c r="TVQ7" s="418"/>
      <c r="TVR7" s="418"/>
      <c r="TVS7" s="418"/>
      <c r="TVT7" s="418"/>
      <c r="TVU7" s="418"/>
      <c r="TVV7" s="418"/>
      <c r="TVW7" s="418"/>
      <c r="TVX7" s="418"/>
      <c r="TVY7" s="418"/>
      <c r="TVZ7" s="418"/>
      <c r="TWA7" s="418"/>
      <c r="TWB7" s="418"/>
      <c r="TWC7" s="418"/>
      <c r="TWD7" s="418"/>
      <c r="TWE7" s="418"/>
      <c r="TWF7" s="418"/>
      <c r="TWG7" s="418"/>
      <c r="TWH7" s="418"/>
      <c r="TWI7" s="418"/>
      <c r="TWJ7" s="418"/>
      <c r="TWK7" s="418"/>
      <c r="TWL7" s="418"/>
      <c r="TWM7" s="418"/>
      <c r="TWN7" s="418"/>
      <c r="TWO7" s="418"/>
      <c r="TWP7" s="418"/>
      <c r="TWQ7" s="418"/>
      <c r="TWR7" s="418"/>
      <c r="TWS7" s="418"/>
      <c r="TWT7" s="418"/>
      <c r="TWU7" s="418"/>
      <c r="TWV7" s="418"/>
      <c r="TWW7" s="418"/>
      <c r="TWX7" s="418"/>
      <c r="TWY7" s="418"/>
      <c r="TWZ7" s="418"/>
      <c r="TXA7" s="418"/>
      <c r="TXB7" s="418"/>
      <c r="TXC7" s="418"/>
      <c r="TXD7" s="418"/>
      <c r="TXE7" s="418"/>
      <c r="TXF7" s="418"/>
      <c r="TXG7" s="418"/>
      <c r="TXH7" s="418"/>
      <c r="TXI7" s="418"/>
      <c r="TXJ7" s="418"/>
      <c r="TXK7" s="418"/>
      <c r="TXL7" s="418"/>
      <c r="TXM7" s="418"/>
      <c r="TXN7" s="418"/>
      <c r="TXO7" s="418"/>
      <c r="TXP7" s="418"/>
      <c r="TXQ7" s="418"/>
      <c r="TXR7" s="418"/>
      <c r="TXS7" s="418"/>
      <c r="TXT7" s="418"/>
      <c r="TXU7" s="418"/>
      <c r="TXV7" s="418"/>
      <c r="TXW7" s="418"/>
      <c r="TXX7" s="418"/>
      <c r="TXY7" s="418"/>
      <c r="TXZ7" s="418"/>
      <c r="TYA7" s="418"/>
      <c r="TYB7" s="418"/>
      <c r="TYC7" s="418"/>
      <c r="TYD7" s="418"/>
      <c r="TYE7" s="418"/>
      <c r="TYF7" s="418"/>
      <c r="TYG7" s="418"/>
      <c r="TYH7" s="418"/>
      <c r="TYI7" s="418"/>
      <c r="TYJ7" s="418"/>
      <c r="TYK7" s="418"/>
      <c r="TYL7" s="418"/>
      <c r="TYM7" s="418"/>
      <c r="TYN7" s="418"/>
      <c r="TYO7" s="418"/>
      <c r="TYP7" s="418"/>
      <c r="TYQ7" s="418"/>
      <c r="TYR7" s="418"/>
      <c r="TYS7" s="418"/>
      <c r="TYT7" s="418"/>
      <c r="TYU7" s="418"/>
      <c r="TYV7" s="418"/>
      <c r="TYW7" s="418"/>
      <c r="TYX7" s="418"/>
      <c r="TYY7" s="418"/>
      <c r="TYZ7" s="418"/>
      <c r="TZA7" s="418"/>
      <c r="TZB7" s="418"/>
      <c r="TZC7" s="418"/>
      <c r="TZD7" s="418"/>
      <c r="TZE7" s="418"/>
      <c r="TZF7" s="418"/>
      <c r="TZG7" s="418"/>
      <c r="TZH7" s="418"/>
      <c r="TZI7" s="418"/>
      <c r="TZJ7" s="418"/>
      <c r="TZK7" s="418"/>
      <c r="TZL7" s="418"/>
      <c r="TZM7" s="418"/>
      <c r="TZN7" s="418"/>
      <c r="TZO7" s="418"/>
      <c r="TZP7" s="418"/>
      <c r="TZQ7" s="418"/>
      <c r="TZR7" s="418"/>
      <c r="TZS7" s="418"/>
      <c r="TZT7" s="418"/>
      <c r="TZU7" s="418"/>
      <c r="TZV7" s="418"/>
      <c r="TZW7" s="418"/>
      <c r="TZX7" s="418"/>
      <c r="TZY7" s="418"/>
      <c r="TZZ7" s="418"/>
      <c r="UAA7" s="418"/>
      <c r="UAB7" s="418"/>
      <c r="UAC7" s="418"/>
      <c r="UAD7" s="418"/>
      <c r="UAE7" s="418"/>
      <c r="UAF7" s="418"/>
      <c r="UAG7" s="418"/>
      <c r="UAH7" s="418"/>
      <c r="UAI7" s="418"/>
      <c r="UAJ7" s="418"/>
      <c r="UAK7" s="418"/>
      <c r="UAL7" s="418"/>
      <c r="UAM7" s="418"/>
      <c r="UAN7" s="418"/>
      <c r="UAO7" s="418"/>
      <c r="UAP7" s="418"/>
      <c r="UAQ7" s="418"/>
      <c r="UAR7" s="418"/>
      <c r="UAS7" s="418"/>
      <c r="UAT7" s="418"/>
      <c r="UAU7" s="418"/>
      <c r="UAV7" s="418"/>
      <c r="UAW7" s="418"/>
      <c r="UAX7" s="418"/>
      <c r="UAY7" s="418"/>
      <c r="UAZ7" s="418"/>
      <c r="UBA7" s="418"/>
      <c r="UBB7" s="418"/>
      <c r="UBC7" s="418"/>
      <c r="UBD7" s="418"/>
      <c r="UBE7" s="418"/>
      <c r="UBF7" s="418"/>
      <c r="UBG7" s="418"/>
      <c r="UBH7" s="418"/>
      <c r="UBI7" s="418"/>
      <c r="UBJ7" s="418"/>
      <c r="UBK7" s="418"/>
      <c r="UBL7" s="418"/>
      <c r="UBM7" s="418"/>
      <c r="UBN7" s="418"/>
      <c r="UBO7" s="418"/>
      <c r="UBP7" s="418"/>
      <c r="UBQ7" s="418"/>
      <c r="UBR7" s="418"/>
      <c r="UBS7" s="418"/>
      <c r="UBT7" s="418"/>
      <c r="UBU7" s="418"/>
      <c r="UBV7" s="418"/>
      <c r="UBW7" s="418"/>
      <c r="UBX7" s="418"/>
      <c r="UBY7" s="418"/>
      <c r="UBZ7" s="418"/>
      <c r="UCA7" s="418"/>
      <c r="UCB7" s="418"/>
      <c r="UCC7" s="418"/>
      <c r="UCD7" s="418"/>
      <c r="UCE7" s="418"/>
      <c r="UCF7" s="418"/>
      <c r="UCG7" s="418"/>
      <c r="UCH7" s="418"/>
      <c r="UCI7" s="418"/>
      <c r="UCJ7" s="418"/>
      <c r="UCK7" s="418"/>
      <c r="UCL7" s="418"/>
      <c r="UCM7" s="418"/>
      <c r="UCN7" s="418"/>
      <c r="UCO7" s="418"/>
      <c r="UCP7" s="418"/>
      <c r="UCQ7" s="418"/>
      <c r="UCR7" s="418"/>
      <c r="UCS7" s="418"/>
      <c r="UCT7" s="418"/>
      <c r="UCU7" s="418"/>
      <c r="UCV7" s="418"/>
      <c r="UCW7" s="418"/>
      <c r="UCX7" s="418"/>
      <c r="UCY7" s="418"/>
      <c r="UCZ7" s="418"/>
      <c r="UDA7" s="418"/>
      <c r="UDB7" s="418"/>
      <c r="UDC7" s="418"/>
      <c r="UDD7" s="418"/>
      <c r="UDE7" s="418"/>
      <c r="UDF7" s="418"/>
      <c r="UDG7" s="418"/>
      <c r="UDH7" s="418"/>
      <c r="UDI7" s="418"/>
      <c r="UDJ7" s="418"/>
      <c r="UDK7" s="418"/>
      <c r="UDL7" s="418"/>
      <c r="UDM7" s="418"/>
      <c r="UDN7" s="418"/>
      <c r="UDO7" s="418"/>
      <c r="UDP7" s="418"/>
      <c r="UDQ7" s="418"/>
      <c r="UDR7" s="418"/>
      <c r="UDS7" s="418"/>
      <c r="UDT7" s="418"/>
      <c r="UDU7" s="418"/>
      <c r="UDV7" s="418"/>
      <c r="UDW7" s="418"/>
      <c r="UDX7" s="418"/>
      <c r="UDY7" s="418"/>
      <c r="UDZ7" s="418"/>
      <c r="UEA7" s="418"/>
      <c r="UEB7" s="418"/>
      <c r="UEC7" s="418"/>
      <c r="UED7" s="418"/>
      <c r="UEE7" s="418"/>
      <c r="UEF7" s="418"/>
      <c r="UEG7" s="418"/>
      <c r="UEH7" s="418"/>
      <c r="UEI7" s="418"/>
      <c r="UEJ7" s="418"/>
      <c r="UEK7" s="418"/>
      <c r="UEL7" s="418"/>
      <c r="UEM7" s="418"/>
      <c r="UEN7" s="418"/>
      <c r="UEO7" s="418"/>
      <c r="UEP7" s="418"/>
      <c r="UEQ7" s="418"/>
      <c r="UER7" s="418"/>
      <c r="UES7" s="418"/>
      <c r="UET7" s="418"/>
      <c r="UEU7" s="418"/>
      <c r="UEV7" s="418"/>
      <c r="UEW7" s="418"/>
      <c r="UEX7" s="418"/>
      <c r="UEY7" s="418"/>
      <c r="UEZ7" s="418"/>
      <c r="UFA7" s="418"/>
      <c r="UFB7" s="418"/>
      <c r="UFC7" s="418"/>
      <c r="UFD7" s="418"/>
      <c r="UFE7" s="418"/>
      <c r="UFF7" s="418"/>
      <c r="UFG7" s="418"/>
      <c r="UFH7" s="418"/>
      <c r="UFI7" s="418"/>
      <c r="UFJ7" s="418"/>
      <c r="UFK7" s="418"/>
      <c r="UFL7" s="418"/>
      <c r="UFM7" s="418"/>
      <c r="UFN7" s="418"/>
      <c r="UFO7" s="418"/>
      <c r="UFP7" s="418"/>
      <c r="UFQ7" s="418"/>
      <c r="UFR7" s="418"/>
      <c r="UFS7" s="418"/>
      <c r="UFT7" s="418"/>
      <c r="UFU7" s="418"/>
      <c r="UFV7" s="418"/>
      <c r="UFW7" s="418"/>
      <c r="UFX7" s="418"/>
      <c r="UFY7" s="418"/>
      <c r="UFZ7" s="418"/>
      <c r="UGA7" s="418"/>
      <c r="UGB7" s="418"/>
      <c r="UGC7" s="418"/>
      <c r="UGD7" s="418"/>
      <c r="UGE7" s="418"/>
      <c r="UGF7" s="418"/>
      <c r="UGG7" s="418"/>
      <c r="UGH7" s="418"/>
      <c r="UGI7" s="418"/>
      <c r="UGJ7" s="418"/>
      <c r="UGK7" s="418"/>
      <c r="UGL7" s="418"/>
      <c r="UGM7" s="418"/>
      <c r="UGN7" s="418"/>
      <c r="UGO7" s="418"/>
      <c r="UGP7" s="418"/>
      <c r="UGQ7" s="418"/>
      <c r="UGR7" s="418"/>
      <c r="UGS7" s="418"/>
      <c r="UGT7" s="418"/>
      <c r="UGU7" s="418"/>
      <c r="UGV7" s="418"/>
      <c r="UGW7" s="418"/>
      <c r="UGX7" s="418"/>
      <c r="UGY7" s="418"/>
      <c r="UGZ7" s="418"/>
      <c r="UHA7" s="418"/>
      <c r="UHB7" s="418"/>
      <c r="UHC7" s="418"/>
      <c r="UHD7" s="418"/>
      <c r="UHE7" s="418"/>
      <c r="UHF7" s="418"/>
      <c r="UHG7" s="418"/>
      <c r="UHH7" s="418"/>
      <c r="UHI7" s="418"/>
      <c r="UHJ7" s="418"/>
      <c r="UHK7" s="418"/>
      <c r="UHL7" s="418"/>
      <c r="UHM7" s="418"/>
      <c r="UHN7" s="418"/>
      <c r="UHO7" s="418"/>
      <c r="UHP7" s="418"/>
      <c r="UHQ7" s="418"/>
      <c r="UHR7" s="418"/>
      <c r="UHS7" s="418"/>
      <c r="UHT7" s="418"/>
      <c r="UHU7" s="418"/>
      <c r="UHV7" s="418"/>
      <c r="UHW7" s="418"/>
      <c r="UHX7" s="418"/>
      <c r="UHY7" s="418"/>
      <c r="UHZ7" s="418"/>
      <c r="UIA7" s="418"/>
      <c r="UIB7" s="418"/>
      <c r="UIC7" s="418"/>
      <c r="UID7" s="418"/>
      <c r="UIE7" s="418"/>
      <c r="UIF7" s="418"/>
      <c r="UIG7" s="418"/>
      <c r="UIH7" s="418"/>
      <c r="UII7" s="418"/>
      <c r="UIJ7" s="418"/>
      <c r="UIK7" s="418"/>
      <c r="UIL7" s="418"/>
      <c r="UIM7" s="418"/>
      <c r="UIN7" s="418"/>
      <c r="UIO7" s="418"/>
      <c r="UIP7" s="418"/>
      <c r="UIQ7" s="418"/>
      <c r="UIR7" s="418"/>
      <c r="UIS7" s="418"/>
      <c r="UIT7" s="418"/>
      <c r="UIU7" s="418"/>
      <c r="UIV7" s="418"/>
      <c r="UIW7" s="418"/>
      <c r="UIX7" s="418"/>
      <c r="UIY7" s="418"/>
      <c r="UIZ7" s="418"/>
      <c r="UJA7" s="418"/>
      <c r="UJB7" s="418"/>
      <c r="UJC7" s="418"/>
      <c r="UJD7" s="418"/>
      <c r="UJE7" s="418"/>
      <c r="UJF7" s="418"/>
      <c r="UJG7" s="418"/>
      <c r="UJH7" s="418"/>
      <c r="UJI7" s="418"/>
      <c r="UJJ7" s="418"/>
      <c r="UJK7" s="418"/>
      <c r="UJL7" s="418"/>
      <c r="UJM7" s="418"/>
      <c r="UJN7" s="418"/>
      <c r="UJO7" s="418"/>
      <c r="UJP7" s="418"/>
      <c r="UJQ7" s="418"/>
      <c r="UJR7" s="418"/>
      <c r="UJS7" s="418"/>
      <c r="UJT7" s="418"/>
      <c r="UJU7" s="418"/>
      <c r="UJV7" s="418"/>
      <c r="UJW7" s="418"/>
      <c r="UJX7" s="418"/>
      <c r="UJY7" s="418"/>
      <c r="UJZ7" s="418"/>
      <c r="UKA7" s="418"/>
      <c r="UKB7" s="418"/>
      <c r="UKC7" s="418"/>
      <c r="UKD7" s="418"/>
      <c r="UKE7" s="418"/>
      <c r="UKF7" s="418"/>
      <c r="UKG7" s="418"/>
      <c r="UKH7" s="418"/>
      <c r="UKI7" s="418"/>
      <c r="UKJ7" s="418"/>
      <c r="UKK7" s="418"/>
      <c r="UKL7" s="418"/>
      <c r="UKM7" s="418"/>
      <c r="UKN7" s="418"/>
      <c r="UKO7" s="418"/>
      <c r="UKP7" s="418"/>
      <c r="UKQ7" s="418"/>
      <c r="UKR7" s="418"/>
      <c r="UKS7" s="418"/>
      <c r="UKT7" s="418"/>
      <c r="UKU7" s="418"/>
      <c r="UKV7" s="418"/>
      <c r="UKW7" s="418"/>
      <c r="UKX7" s="418"/>
      <c r="UKY7" s="418"/>
      <c r="UKZ7" s="418"/>
      <c r="ULA7" s="418"/>
      <c r="ULB7" s="418"/>
      <c r="ULC7" s="418"/>
      <c r="ULD7" s="418"/>
      <c r="ULE7" s="418"/>
      <c r="ULF7" s="418"/>
      <c r="ULG7" s="418"/>
      <c r="ULH7" s="418"/>
      <c r="ULI7" s="418"/>
      <c r="ULJ7" s="418"/>
      <c r="ULK7" s="418"/>
      <c r="ULL7" s="418"/>
      <c r="ULM7" s="418"/>
      <c r="ULN7" s="418"/>
      <c r="ULO7" s="418"/>
      <c r="ULP7" s="418"/>
      <c r="ULQ7" s="418"/>
      <c r="ULR7" s="418"/>
      <c r="ULS7" s="418"/>
      <c r="ULT7" s="418"/>
      <c r="ULU7" s="418"/>
      <c r="ULV7" s="418"/>
      <c r="ULW7" s="418"/>
      <c r="ULX7" s="418"/>
      <c r="ULY7" s="418"/>
      <c r="ULZ7" s="418"/>
      <c r="UMA7" s="418"/>
      <c r="UMB7" s="418"/>
      <c r="UMC7" s="418"/>
      <c r="UMD7" s="418"/>
      <c r="UME7" s="418"/>
      <c r="UMF7" s="418"/>
      <c r="UMG7" s="418"/>
      <c r="UMH7" s="418"/>
      <c r="UMI7" s="418"/>
      <c r="UMJ7" s="418"/>
      <c r="UMK7" s="418"/>
      <c r="UML7" s="418"/>
      <c r="UMM7" s="418"/>
      <c r="UMN7" s="418"/>
      <c r="UMO7" s="418"/>
      <c r="UMP7" s="418"/>
      <c r="UMQ7" s="418"/>
      <c r="UMR7" s="418"/>
      <c r="UMS7" s="418"/>
      <c r="UMT7" s="418"/>
      <c r="UMU7" s="418"/>
      <c r="UMV7" s="418"/>
      <c r="UMW7" s="418"/>
      <c r="UMX7" s="418"/>
      <c r="UMY7" s="418"/>
      <c r="UMZ7" s="418"/>
      <c r="UNA7" s="418"/>
      <c r="UNB7" s="418"/>
      <c r="UNC7" s="418"/>
      <c r="UND7" s="418"/>
      <c r="UNE7" s="418"/>
      <c r="UNF7" s="418"/>
      <c r="UNG7" s="418"/>
      <c r="UNH7" s="418"/>
      <c r="UNI7" s="418"/>
      <c r="UNJ7" s="418"/>
      <c r="UNK7" s="418"/>
      <c r="UNL7" s="418"/>
      <c r="UNM7" s="418"/>
      <c r="UNN7" s="418"/>
      <c r="UNO7" s="418"/>
      <c r="UNP7" s="418"/>
      <c r="UNQ7" s="418"/>
      <c r="UNR7" s="418"/>
      <c r="UNS7" s="418"/>
      <c r="UNT7" s="418"/>
      <c r="UNU7" s="418"/>
      <c r="UNV7" s="418"/>
      <c r="UNW7" s="418"/>
      <c r="UNX7" s="418"/>
      <c r="UNY7" s="418"/>
      <c r="UNZ7" s="418"/>
      <c r="UOA7" s="418"/>
      <c r="UOB7" s="418"/>
      <c r="UOC7" s="418"/>
      <c r="UOD7" s="418"/>
      <c r="UOE7" s="418"/>
      <c r="UOF7" s="418"/>
      <c r="UOG7" s="418"/>
      <c r="UOH7" s="418"/>
      <c r="UOI7" s="418"/>
      <c r="UOJ7" s="418"/>
      <c r="UOK7" s="418"/>
      <c r="UOL7" s="418"/>
      <c r="UOM7" s="418"/>
      <c r="UON7" s="418"/>
      <c r="UOO7" s="418"/>
      <c r="UOP7" s="418"/>
      <c r="UOQ7" s="418"/>
      <c r="UOR7" s="418"/>
      <c r="UOS7" s="418"/>
      <c r="UOT7" s="418"/>
      <c r="UOU7" s="418"/>
      <c r="UOV7" s="418"/>
      <c r="UOW7" s="418"/>
      <c r="UOX7" s="418"/>
      <c r="UOY7" s="418"/>
      <c r="UOZ7" s="418"/>
      <c r="UPA7" s="418"/>
      <c r="UPB7" s="418"/>
      <c r="UPC7" s="418"/>
      <c r="UPD7" s="418"/>
      <c r="UPE7" s="418"/>
      <c r="UPF7" s="418"/>
      <c r="UPG7" s="418"/>
      <c r="UPH7" s="418"/>
      <c r="UPI7" s="418"/>
      <c r="UPJ7" s="418"/>
      <c r="UPK7" s="418"/>
      <c r="UPL7" s="418"/>
      <c r="UPM7" s="418"/>
      <c r="UPN7" s="418"/>
      <c r="UPO7" s="418"/>
      <c r="UPP7" s="418"/>
      <c r="UPQ7" s="418"/>
      <c r="UPR7" s="418"/>
      <c r="UPS7" s="418"/>
      <c r="UPT7" s="418"/>
      <c r="UPU7" s="418"/>
      <c r="UPV7" s="418"/>
      <c r="UPW7" s="418"/>
      <c r="UPX7" s="418"/>
      <c r="UPY7" s="418"/>
      <c r="UPZ7" s="418"/>
      <c r="UQA7" s="418"/>
      <c r="UQB7" s="418"/>
      <c r="UQC7" s="418"/>
      <c r="UQD7" s="418"/>
      <c r="UQE7" s="418"/>
      <c r="UQF7" s="418"/>
      <c r="UQG7" s="418"/>
      <c r="UQH7" s="418"/>
      <c r="UQI7" s="418"/>
      <c r="UQJ7" s="418"/>
      <c r="UQK7" s="418"/>
      <c r="UQL7" s="418"/>
      <c r="UQM7" s="418"/>
      <c r="UQN7" s="418"/>
      <c r="UQO7" s="418"/>
      <c r="UQP7" s="418"/>
      <c r="UQQ7" s="418"/>
      <c r="UQR7" s="418"/>
      <c r="UQS7" s="418"/>
      <c r="UQT7" s="418"/>
      <c r="UQU7" s="418"/>
      <c r="UQV7" s="418"/>
      <c r="UQW7" s="418"/>
      <c r="UQX7" s="418"/>
      <c r="UQY7" s="418"/>
      <c r="UQZ7" s="418"/>
      <c r="URA7" s="418"/>
      <c r="URB7" s="418"/>
      <c r="URC7" s="418"/>
      <c r="URD7" s="418"/>
      <c r="URE7" s="418"/>
      <c r="URF7" s="418"/>
      <c r="URG7" s="418"/>
      <c r="URH7" s="418"/>
      <c r="URI7" s="418"/>
      <c r="URJ7" s="418"/>
      <c r="URK7" s="418"/>
      <c r="URL7" s="418"/>
      <c r="URM7" s="418"/>
      <c r="URN7" s="418"/>
      <c r="URO7" s="418"/>
      <c r="URP7" s="418"/>
      <c r="URQ7" s="418"/>
      <c r="URR7" s="418"/>
      <c r="URS7" s="418"/>
      <c r="URT7" s="418"/>
      <c r="URU7" s="418"/>
      <c r="URV7" s="418"/>
      <c r="URW7" s="418"/>
      <c r="URX7" s="418"/>
      <c r="URY7" s="418"/>
      <c r="URZ7" s="418"/>
      <c r="USA7" s="418"/>
      <c r="USB7" s="418"/>
      <c r="USC7" s="418"/>
      <c r="USD7" s="418"/>
      <c r="USE7" s="418"/>
      <c r="USF7" s="418"/>
      <c r="USG7" s="418"/>
      <c r="USH7" s="418"/>
      <c r="USI7" s="418"/>
      <c r="USJ7" s="418"/>
      <c r="USK7" s="418"/>
      <c r="USL7" s="418"/>
      <c r="USM7" s="418"/>
      <c r="USN7" s="418"/>
      <c r="USO7" s="418"/>
      <c r="USP7" s="418"/>
      <c r="USQ7" s="418"/>
      <c r="USR7" s="418"/>
      <c r="USS7" s="418"/>
      <c r="UST7" s="418"/>
      <c r="USU7" s="418"/>
      <c r="USV7" s="418"/>
      <c r="USW7" s="418"/>
      <c r="USX7" s="418"/>
      <c r="USY7" s="418"/>
      <c r="USZ7" s="418"/>
      <c r="UTA7" s="418"/>
      <c r="UTB7" s="418"/>
      <c r="UTC7" s="418"/>
      <c r="UTD7" s="418"/>
      <c r="UTE7" s="418"/>
      <c r="UTF7" s="418"/>
      <c r="UTG7" s="418"/>
      <c r="UTH7" s="418"/>
      <c r="UTI7" s="418"/>
      <c r="UTJ7" s="418"/>
      <c r="UTK7" s="418"/>
      <c r="UTL7" s="418"/>
      <c r="UTM7" s="418"/>
      <c r="UTN7" s="418"/>
      <c r="UTO7" s="418"/>
      <c r="UTP7" s="418"/>
      <c r="UTQ7" s="418"/>
      <c r="UTR7" s="418"/>
      <c r="UTS7" s="418"/>
      <c r="UTT7" s="418"/>
      <c r="UTU7" s="418"/>
      <c r="UTV7" s="418"/>
      <c r="UTW7" s="418"/>
      <c r="UTX7" s="418"/>
      <c r="UTY7" s="418"/>
      <c r="UTZ7" s="418"/>
      <c r="UUA7" s="418"/>
      <c r="UUB7" s="418"/>
      <c r="UUC7" s="418"/>
      <c r="UUD7" s="418"/>
      <c r="UUE7" s="418"/>
      <c r="UUF7" s="418"/>
      <c r="UUG7" s="418"/>
      <c r="UUH7" s="418"/>
      <c r="UUI7" s="418"/>
      <c r="UUJ7" s="418"/>
      <c r="UUK7" s="418"/>
      <c r="UUL7" s="418"/>
      <c r="UUM7" s="418"/>
      <c r="UUN7" s="418"/>
      <c r="UUO7" s="418"/>
      <c r="UUP7" s="418"/>
      <c r="UUQ7" s="418"/>
      <c r="UUR7" s="418"/>
      <c r="UUS7" s="418"/>
      <c r="UUT7" s="418"/>
      <c r="UUU7" s="418"/>
      <c r="UUV7" s="418"/>
      <c r="UUW7" s="418"/>
      <c r="UUX7" s="418"/>
      <c r="UUY7" s="418"/>
      <c r="UUZ7" s="418"/>
      <c r="UVA7" s="418"/>
      <c r="UVB7" s="418"/>
      <c r="UVC7" s="418"/>
      <c r="UVD7" s="418"/>
      <c r="UVE7" s="418"/>
      <c r="UVF7" s="418"/>
      <c r="UVG7" s="418"/>
      <c r="UVH7" s="418"/>
      <c r="UVI7" s="418"/>
      <c r="UVJ7" s="418"/>
      <c r="UVK7" s="418"/>
      <c r="UVL7" s="418"/>
      <c r="UVM7" s="418"/>
      <c r="UVN7" s="418"/>
      <c r="UVO7" s="418"/>
      <c r="UVP7" s="418"/>
      <c r="UVQ7" s="418"/>
      <c r="UVR7" s="418"/>
      <c r="UVS7" s="418"/>
      <c r="UVT7" s="418"/>
      <c r="UVU7" s="418"/>
      <c r="UVV7" s="418"/>
      <c r="UVW7" s="418"/>
      <c r="UVX7" s="418"/>
      <c r="UVY7" s="418"/>
      <c r="UVZ7" s="418"/>
      <c r="UWA7" s="418"/>
      <c r="UWB7" s="418"/>
      <c r="UWC7" s="418"/>
      <c r="UWD7" s="418"/>
      <c r="UWE7" s="418"/>
      <c r="UWF7" s="418"/>
      <c r="UWG7" s="418"/>
      <c r="UWH7" s="418"/>
      <c r="UWI7" s="418"/>
      <c r="UWJ7" s="418"/>
      <c r="UWK7" s="418"/>
      <c r="UWL7" s="418"/>
      <c r="UWM7" s="418"/>
      <c r="UWN7" s="418"/>
      <c r="UWO7" s="418"/>
      <c r="UWP7" s="418"/>
      <c r="UWQ7" s="418"/>
      <c r="UWR7" s="418"/>
      <c r="UWS7" s="418"/>
      <c r="UWT7" s="418"/>
      <c r="UWU7" s="418"/>
      <c r="UWV7" s="418"/>
      <c r="UWW7" s="418"/>
      <c r="UWX7" s="418"/>
      <c r="UWY7" s="418"/>
      <c r="UWZ7" s="418"/>
      <c r="UXA7" s="418"/>
      <c r="UXB7" s="418"/>
      <c r="UXC7" s="418"/>
      <c r="UXD7" s="418"/>
      <c r="UXE7" s="418"/>
      <c r="UXF7" s="418"/>
      <c r="UXG7" s="418"/>
      <c r="UXH7" s="418"/>
      <c r="UXI7" s="418"/>
      <c r="UXJ7" s="418"/>
      <c r="UXK7" s="418"/>
      <c r="UXL7" s="418"/>
      <c r="UXM7" s="418"/>
      <c r="UXN7" s="418"/>
      <c r="UXO7" s="418"/>
      <c r="UXP7" s="418"/>
      <c r="UXQ7" s="418"/>
      <c r="UXR7" s="418"/>
      <c r="UXS7" s="418"/>
      <c r="UXT7" s="418"/>
      <c r="UXU7" s="418"/>
      <c r="UXV7" s="418"/>
      <c r="UXW7" s="418"/>
      <c r="UXX7" s="418"/>
      <c r="UXY7" s="418"/>
      <c r="UXZ7" s="418"/>
      <c r="UYA7" s="418"/>
      <c r="UYB7" s="418"/>
      <c r="UYC7" s="418"/>
      <c r="UYD7" s="418"/>
      <c r="UYE7" s="418"/>
      <c r="UYF7" s="418"/>
      <c r="UYG7" s="418"/>
      <c r="UYH7" s="418"/>
      <c r="UYI7" s="418"/>
      <c r="UYJ7" s="418"/>
      <c r="UYK7" s="418"/>
      <c r="UYL7" s="418"/>
      <c r="UYM7" s="418"/>
      <c r="UYN7" s="418"/>
      <c r="UYO7" s="418"/>
      <c r="UYP7" s="418"/>
      <c r="UYQ7" s="418"/>
      <c r="UYR7" s="418"/>
      <c r="UYS7" s="418"/>
      <c r="UYT7" s="418"/>
      <c r="UYU7" s="418"/>
      <c r="UYV7" s="418"/>
      <c r="UYW7" s="418"/>
      <c r="UYX7" s="418"/>
      <c r="UYY7" s="418"/>
      <c r="UYZ7" s="418"/>
      <c r="UZA7" s="418"/>
      <c r="UZB7" s="418"/>
      <c r="UZC7" s="418"/>
      <c r="UZD7" s="418"/>
      <c r="UZE7" s="418"/>
      <c r="UZF7" s="418"/>
      <c r="UZG7" s="418"/>
      <c r="UZH7" s="418"/>
      <c r="UZI7" s="418"/>
      <c r="UZJ7" s="418"/>
      <c r="UZK7" s="418"/>
      <c r="UZL7" s="418"/>
      <c r="UZM7" s="418"/>
      <c r="UZN7" s="418"/>
      <c r="UZO7" s="418"/>
      <c r="UZP7" s="418"/>
      <c r="UZQ7" s="418"/>
      <c r="UZR7" s="418"/>
      <c r="UZS7" s="418"/>
      <c r="UZT7" s="418"/>
      <c r="UZU7" s="418"/>
      <c r="UZV7" s="418"/>
      <c r="UZW7" s="418"/>
      <c r="UZX7" s="418"/>
      <c r="UZY7" s="418"/>
      <c r="UZZ7" s="418"/>
      <c r="VAA7" s="418"/>
      <c r="VAB7" s="418"/>
      <c r="VAC7" s="418"/>
      <c r="VAD7" s="418"/>
      <c r="VAE7" s="418"/>
      <c r="VAF7" s="418"/>
      <c r="VAG7" s="418"/>
      <c r="VAH7" s="418"/>
      <c r="VAI7" s="418"/>
      <c r="VAJ7" s="418"/>
      <c r="VAK7" s="418"/>
      <c r="VAL7" s="418"/>
      <c r="VAM7" s="418"/>
      <c r="VAN7" s="418"/>
      <c r="VAO7" s="418"/>
      <c r="VAP7" s="418"/>
      <c r="VAQ7" s="418"/>
      <c r="VAR7" s="418"/>
      <c r="VAS7" s="418"/>
      <c r="VAT7" s="418"/>
      <c r="VAU7" s="418"/>
      <c r="VAV7" s="418"/>
      <c r="VAW7" s="418"/>
      <c r="VAX7" s="418"/>
      <c r="VAY7" s="418"/>
      <c r="VAZ7" s="418"/>
      <c r="VBA7" s="418"/>
      <c r="VBB7" s="418"/>
      <c r="VBC7" s="418"/>
      <c r="VBD7" s="418"/>
      <c r="VBE7" s="418"/>
      <c r="VBF7" s="418"/>
      <c r="VBG7" s="418"/>
      <c r="VBH7" s="418"/>
      <c r="VBI7" s="418"/>
      <c r="VBJ7" s="418"/>
      <c r="VBK7" s="418"/>
      <c r="VBL7" s="418"/>
      <c r="VBM7" s="418"/>
      <c r="VBN7" s="418"/>
      <c r="VBO7" s="418"/>
      <c r="VBP7" s="418"/>
      <c r="VBQ7" s="418"/>
      <c r="VBR7" s="418"/>
      <c r="VBS7" s="418"/>
      <c r="VBT7" s="418"/>
      <c r="VBU7" s="418"/>
      <c r="VBV7" s="418"/>
      <c r="VBW7" s="418"/>
      <c r="VBX7" s="418"/>
      <c r="VBY7" s="418"/>
      <c r="VBZ7" s="418"/>
      <c r="VCA7" s="418"/>
      <c r="VCB7" s="418"/>
      <c r="VCC7" s="418"/>
      <c r="VCD7" s="418"/>
      <c r="VCE7" s="418"/>
      <c r="VCF7" s="418"/>
      <c r="VCG7" s="418"/>
      <c r="VCH7" s="418"/>
      <c r="VCI7" s="418"/>
      <c r="VCJ7" s="418"/>
      <c r="VCK7" s="418"/>
      <c r="VCL7" s="418"/>
      <c r="VCM7" s="418"/>
      <c r="VCN7" s="418"/>
      <c r="VCO7" s="418"/>
      <c r="VCP7" s="418"/>
      <c r="VCQ7" s="418"/>
      <c r="VCR7" s="418"/>
      <c r="VCS7" s="418"/>
      <c r="VCT7" s="418"/>
      <c r="VCU7" s="418"/>
      <c r="VCV7" s="418"/>
      <c r="VCW7" s="418"/>
      <c r="VCX7" s="418"/>
      <c r="VCY7" s="418"/>
      <c r="VCZ7" s="418"/>
      <c r="VDA7" s="418"/>
      <c r="VDB7" s="418"/>
      <c r="VDC7" s="418"/>
      <c r="VDD7" s="418"/>
      <c r="VDE7" s="418"/>
      <c r="VDF7" s="418"/>
      <c r="VDG7" s="418"/>
      <c r="VDH7" s="418"/>
      <c r="VDI7" s="418"/>
      <c r="VDJ7" s="418"/>
      <c r="VDK7" s="418"/>
      <c r="VDL7" s="418"/>
      <c r="VDM7" s="418"/>
      <c r="VDN7" s="418"/>
      <c r="VDO7" s="418"/>
      <c r="VDP7" s="418"/>
      <c r="VDQ7" s="418"/>
      <c r="VDR7" s="418"/>
      <c r="VDS7" s="418"/>
      <c r="VDT7" s="418"/>
      <c r="VDU7" s="418"/>
      <c r="VDV7" s="418"/>
      <c r="VDW7" s="418"/>
      <c r="VDX7" s="418"/>
      <c r="VDY7" s="418"/>
      <c r="VDZ7" s="418"/>
      <c r="VEA7" s="418"/>
      <c r="VEB7" s="418"/>
      <c r="VEC7" s="418"/>
      <c r="VED7" s="418"/>
      <c r="VEE7" s="418"/>
      <c r="VEF7" s="418"/>
      <c r="VEG7" s="418"/>
      <c r="VEH7" s="418"/>
      <c r="VEI7" s="418"/>
      <c r="VEJ7" s="418"/>
      <c r="VEK7" s="418"/>
      <c r="VEL7" s="418"/>
      <c r="VEM7" s="418"/>
      <c r="VEN7" s="418"/>
      <c r="VEO7" s="418"/>
      <c r="VEP7" s="418"/>
      <c r="VEQ7" s="418"/>
      <c r="VER7" s="418"/>
      <c r="VES7" s="418"/>
      <c r="VET7" s="418"/>
      <c r="VEU7" s="418"/>
      <c r="VEV7" s="418"/>
      <c r="VEW7" s="418"/>
      <c r="VEX7" s="418"/>
      <c r="VEY7" s="418"/>
      <c r="VEZ7" s="418"/>
      <c r="VFA7" s="418"/>
      <c r="VFB7" s="418"/>
      <c r="VFC7" s="418"/>
      <c r="VFD7" s="418"/>
      <c r="VFE7" s="418"/>
      <c r="VFF7" s="418"/>
      <c r="VFG7" s="418"/>
      <c r="VFH7" s="418"/>
      <c r="VFI7" s="418"/>
      <c r="VFJ7" s="418"/>
      <c r="VFK7" s="418"/>
      <c r="VFL7" s="418"/>
      <c r="VFM7" s="418"/>
      <c r="VFN7" s="418"/>
      <c r="VFO7" s="418"/>
      <c r="VFP7" s="418"/>
      <c r="VFQ7" s="418"/>
      <c r="VFR7" s="418"/>
      <c r="VFS7" s="418"/>
      <c r="VFT7" s="418"/>
      <c r="VFU7" s="418"/>
      <c r="VFV7" s="418"/>
      <c r="VFW7" s="418"/>
      <c r="VFX7" s="418"/>
      <c r="VFY7" s="418"/>
      <c r="VFZ7" s="418"/>
      <c r="VGA7" s="418"/>
      <c r="VGB7" s="418"/>
      <c r="VGC7" s="418"/>
      <c r="VGD7" s="418"/>
      <c r="VGE7" s="418"/>
      <c r="VGF7" s="418"/>
      <c r="VGG7" s="418"/>
      <c r="VGH7" s="418"/>
      <c r="VGI7" s="418"/>
      <c r="VGJ7" s="418"/>
      <c r="VGK7" s="418"/>
      <c r="VGL7" s="418"/>
      <c r="VGM7" s="418"/>
      <c r="VGN7" s="418"/>
      <c r="VGO7" s="418"/>
      <c r="VGP7" s="418"/>
      <c r="VGQ7" s="418"/>
      <c r="VGR7" s="418"/>
      <c r="VGS7" s="418"/>
      <c r="VGT7" s="418"/>
      <c r="VGU7" s="418"/>
      <c r="VGV7" s="418"/>
      <c r="VGW7" s="418"/>
      <c r="VGX7" s="418"/>
      <c r="VGY7" s="418"/>
      <c r="VGZ7" s="418"/>
      <c r="VHA7" s="418"/>
      <c r="VHB7" s="418"/>
      <c r="VHC7" s="418"/>
      <c r="VHD7" s="418"/>
      <c r="VHE7" s="418"/>
      <c r="VHF7" s="418"/>
      <c r="VHG7" s="418"/>
      <c r="VHH7" s="418"/>
      <c r="VHI7" s="418"/>
      <c r="VHJ7" s="418"/>
      <c r="VHK7" s="418"/>
      <c r="VHL7" s="418"/>
      <c r="VHM7" s="418"/>
      <c r="VHN7" s="418"/>
      <c r="VHO7" s="418"/>
      <c r="VHP7" s="418"/>
      <c r="VHQ7" s="418"/>
      <c r="VHR7" s="418"/>
      <c r="VHS7" s="418"/>
      <c r="VHT7" s="418"/>
      <c r="VHU7" s="418"/>
      <c r="VHV7" s="418"/>
      <c r="VHW7" s="418"/>
      <c r="VHX7" s="418"/>
      <c r="VHY7" s="418"/>
      <c r="VHZ7" s="418"/>
      <c r="VIA7" s="418"/>
      <c r="VIB7" s="418"/>
      <c r="VIC7" s="418"/>
      <c r="VID7" s="418"/>
      <c r="VIE7" s="418"/>
      <c r="VIF7" s="418"/>
      <c r="VIG7" s="418"/>
      <c r="VIH7" s="418"/>
      <c r="VII7" s="418"/>
      <c r="VIJ7" s="418"/>
      <c r="VIK7" s="418"/>
      <c r="VIL7" s="418"/>
      <c r="VIM7" s="418"/>
      <c r="VIN7" s="418"/>
      <c r="VIO7" s="418"/>
      <c r="VIP7" s="418"/>
      <c r="VIQ7" s="418"/>
      <c r="VIR7" s="418"/>
      <c r="VIS7" s="418"/>
      <c r="VIT7" s="418"/>
      <c r="VIU7" s="418"/>
      <c r="VIV7" s="418"/>
      <c r="VIW7" s="418"/>
      <c r="VIX7" s="418"/>
      <c r="VIY7" s="418"/>
      <c r="VIZ7" s="418"/>
      <c r="VJA7" s="418"/>
      <c r="VJB7" s="418"/>
      <c r="VJC7" s="418"/>
      <c r="VJD7" s="418"/>
      <c r="VJE7" s="418"/>
      <c r="VJF7" s="418"/>
      <c r="VJG7" s="418"/>
      <c r="VJH7" s="418"/>
      <c r="VJI7" s="418"/>
      <c r="VJJ7" s="418"/>
      <c r="VJK7" s="418"/>
      <c r="VJL7" s="418"/>
      <c r="VJM7" s="418"/>
      <c r="VJN7" s="418"/>
      <c r="VJO7" s="418"/>
      <c r="VJP7" s="418"/>
      <c r="VJQ7" s="418"/>
      <c r="VJR7" s="418"/>
      <c r="VJS7" s="418"/>
      <c r="VJT7" s="418"/>
      <c r="VJU7" s="418"/>
      <c r="VJV7" s="418"/>
      <c r="VJW7" s="418"/>
      <c r="VJX7" s="418"/>
      <c r="VJY7" s="418"/>
      <c r="VJZ7" s="418"/>
      <c r="VKA7" s="418"/>
      <c r="VKB7" s="418"/>
      <c r="VKC7" s="418"/>
      <c r="VKD7" s="418"/>
      <c r="VKE7" s="418"/>
      <c r="VKF7" s="418"/>
      <c r="VKG7" s="418"/>
      <c r="VKH7" s="418"/>
      <c r="VKI7" s="418"/>
      <c r="VKJ7" s="418"/>
      <c r="VKK7" s="418"/>
      <c r="VKL7" s="418"/>
      <c r="VKM7" s="418"/>
      <c r="VKN7" s="418"/>
      <c r="VKO7" s="418"/>
      <c r="VKP7" s="418"/>
      <c r="VKQ7" s="418"/>
      <c r="VKR7" s="418"/>
      <c r="VKS7" s="418"/>
      <c r="VKT7" s="418"/>
      <c r="VKU7" s="418"/>
      <c r="VKV7" s="418"/>
      <c r="VKW7" s="418"/>
      <c r="VKX7" s="418"/>
      <c r="VKY7" s="418"/>
      <c r="VKZ7" s="418"/>
      <c r="VLA7" s="418"/>
      <c r="VLB7" s="418"/>
      <c r="VLC7" s="418"/>
      <c r="VLD7" s="418"/>
      <c r="VLE7" s="418"/>
      <c r="VLF7" s="418"/>
      <c r="VLG7" s="418"/>
      <c r="VLH7" s="418"/>
      <c r="VLI7" s="418"/>
      <c r="VLJ7" s="418"/>
      <c r="VLK7" s="418"/>
      <c r="VLL7" s="418"/>
      <c r="VLM7" s="418"/>
      <c r="VLN7" s="418"/>
      <c r="VLO7" s="418"/>
      <c r="VLP7" s="418"/>
      <c r="VLQ7" s="418"/>
      <c r="VLR7" s="418"/>
      <c r="VLS7" s="418"/>
      <c r="VLT7" s="418"/>
      <c r="VLU7" s="418"/>
      <c r="VLV7" s="418"/>
      <c r="VLW7" s="418"/>
      <c r="VLX7" s="418"/>
      <c r="VLY7" s="418"/>
      <c r="VLZ7" s="418"/>
      <c r="VMA7" s="418"/>
      <c r="VMB7" s="418"/>
      <c r="VMC7" s="418"/>
      <c r="VMD7" s="418"/>
      <c r="VME7" s="418"/>
      <c r="VMF7" s="418"/>
      <c r="VMG7" s="418"/>
      <c r="VMH7" s="418"/>
      <c r="VMI7" s="418"/>
      <c r="VMJ7" s="418"/>
      <c r="VMK7" s="418"/>
      <c r="VML7" s="418"/>
      <c r="VMM7" s="418"/>
      <c r="VMN7" s="418"/>
      <c r="VMO7" s="418"/>
      <c r="VMP7" s="418"/>
      <c r="VMQ7" s="418"/>
      <c r="VMR7" s="418"/>
      <c r="VMS7" s="418"/>
      <c r="VMT7" s="418"/>
      <c r="VMU7" s="418"/>
      <c r="VMV7" s="418"/>
      <c r="VMW7" s="418"/>
      <c r="VMX7" s="418"/>
      <c r="VMY7" s="418"/>
      <c r="VMZ7" s="418"/>
      <c r="VNA7" s="418"/>
      <c r="VNB7" s="418"/>
      <c r="VNC7" s="418"/>
      <c r="VND7" s="418"/>
      <c r="VNE7" s="418"/>
      <c r="VNF7" s="418"/>
      <c r="VNG7" s="418"/>
      <c r="VNH7" s="418"/>
      <c r="VNI7" s="418"/>
      <c r="VNJ7" s="418"/>
      <c r="VNK7" s="418"/>
      <c r="VNL7" s="418"/>
      <c r="VNM7" s="418"/>
      <c r="VNN7" s="418"/>
      <c r="VNO7" s="418"/>
      <c r="VNP7" s="418"/>
      <c r="VNQ7" s="418"/>
      <c r="VNR7" s="418"/>
      <c r="VNS7" s="418"/>
      <c r="VNT7" s="418"/>
      <c r="VNU7" s="418"/>
      <c r="VNV7" s="418"/>
      <c r="VNW7" s="418"/>
      <c r="VNX7" s="418"/>
      <c r="VNY7" s="418"/>
      <c r="VNZ7" s="418"/>
      <c r="VOA7" s="418"/>
      <c r="VOB7" s="418"/>
      <c r="VOC7" s="418"/>
      <c r="VOD7" s="418"/>
      <c r="VOE7" s="418"/>
      <c r="VOF7" s="418"/>
      <c r="VOG7" s="418"/>
      <c r="VOH7" s="418"/>
      <c r="VOI7" s="418"/>
      <c r="VOJ7" s="418"/>
      <c r="VOK7" s="418"/>
      <c r="VOL7" s="418"/>
      <c r="VOM7" s="418"/>
      <c r="VON7" s="418"/>
      <c r="VOO7" s="418"/>
      <c r="VOP7" s="418"/>
      <c r="VOQ7" s="418"/>
      <c r="VOR7" s="418"/>
      <c r="VOS7" s="418"/>
      <c r="VOT7" s="418"/>
      <c r="VOU7" s="418"/>
      <c r="VOV7" s="418"/>
      <c r="VOW7" s="418"/>
      <c r="VOX7" s="418"/>
      <c r="VOY7" s="418"/>
      <c r="VOZ7" s="418"/>
      <c r="VPA7" s="418"/>
      <c r="VPB7" s="418"/>
      <c r="VPC7" s="418"/>
      <c r="VPD7" s="418"/>
      <c r="VPE7" s="418"/>
      <c r="VPF7" s="418"/>
      <c r="VPG7" s="418"/>
      <c r="VPH7" s="418"/>
      <c r="VPI7" s="418"/>
      <c r="VPJ7" s="418"/>
      <c r="VPK7" s="418"/>
      <c r="VPL7" s="418"/>
      <c r="VPM7" s="418"/>
      <c r="VPN7" s="418"/>
      <c r="VPO7" s="418"/>
      <c r="VPP7" s="418"/>
      <c r="VPQ7" s="418"/>
      <c r="VPR7" s="418"/>
      <c r="VPS7" s="418"/>
      <c r="VPT7" s="418"/>
      <c r="VPU7" s="418"/>
      <c r="VPV7" s="418"/>
      <c r="VPW7" s="418"/>
      <c r="VPX7" s="418"/>
      <c r="VPY7" s="418"/>
      <c r="VPZ7" s="418"/>
      <c r="VQA7" s="418"/>
      <c r="VQB7" s="418"/>
      <c r="VQC7" s="418"/>
      <c r="VQD7" s="418"/>
      <c r="VQE7" s="418"/>
      <c r="VQF7" s="418"/>
      <c r="VQG7" s="418"/>
      <c r="VQH7" s="418"/>
      <c r="VQI7" s="418"/>
      <c r="VQJ7" s="418"/>
      <c r="VQK7" s="418"/>
      <c r="VQL7" s="418"/>
      <c r="VQM7" s="418"/>
      <c r="VQN7" s="418"/>
      <c r="VQO7" s="418"/>
      <c r="VQP7" s="418"/>
      <c r="VQQ7" s="418"/>
      <c r="VQR7" s="418"/>
      <c r="VQS7" s="418"/>
      <c r="VQT7" s="418"/>
      <c r="VQU7" s="418"/>
      <c r="VQV7" s="418"/>
      <c r="VQW7" s="418"/>
      <c r="VQX7" s="418"/>
      <c r="VQY7" s="418"/>
      <c r="VQZ7" s="418"/>
      <c r="VRA7" s="418"/>
      <c r="VRB7" s="418"/>
      <c r="VRC7" s="418"/>
      <c r="VRD7" s="418"/>
      <c r="VRE7" s="418"/>
      <c r="VRF7" s="418"/>
      <c r="VRG7" s="418"/>
      <c r="VRH7" s="418"/>
      <c r="VRI7" s="418"/>
      <c r="VRJ7" s="418"/>
      <c r="VRK7" s="418"/>
      <c r="VRL7" s="418"/>
      <c r="VRM7" s="418"/>
      <c r="VRN7" s="418"/>
      <c r="VRO7" s="418"/>
      <c r="VRP7" s="418"/>
      <c r="VRQ7" s="418"/>
      <c r="VRR7" s="418"/>
      <c r="VRS7" s="418"/>
      <c r="VRT7" s="418"/>
      <c r="VRU7" s="418"/>
      <c r="VRV7" s="418"/>
      <c r="VRW7" s="418"/>
      <c r="VRX7" s="418"/>
      <c r="VRY7" s="418"/>
      <c r="VRZ7" s="418"/>
      <c r="VSA7" s="418"/>
      <c r="VSB7" s="418"/>
      <c r="VSC7" s="418"/>
      <c r="VSD7" s="418"/>
      <c r="VSE7" s="418"/>
      <c r="VSF7" s="418"/>
      <c r="VSG7" s="418"/>
      <c r="VSH7" s="418"/>
      <c r="VSI7" s="418"/>
      <c r="VSJ7" s="418"/>
      <c r="VSK7" s="418"/>
      <c r="VSL7" s="418"/>
      <c r="VSM7" s="418"/>
      <c r="VSN7" s="418"/>
      <c r="VSO7" s="418"/>
      <c r="VSP7" s="418"/>
      <c r="VSQ7" s="418"/>
      <c r="VSR7" s="418"/>
      <c r="VSS7" s="418"/>
      <c r="VST7" s="418"/>
      <c r="VSU7" s="418"/>
      <c r="VSV7" s="418"/>
      <c r="VSW7" s="418"/>
      <c r="VSX7" s="418"/>
      <c r="VSY7" s="418"/>
      <c r="VSZ7" s="418"/>
      <c r="VTA7" s="418"/>
      <c r="VTB7" s="418"/>
      <c r="VTC7" s="418"/>
      <c r="VTD7" s="418"/>
      <c r="VTE7" s="418"/>
      <c r="VTF7" s="418"/>
      <c r="VTG7" s="418"/>
      <c r="VTH7" s="418"/>
      <c r="VTI7" s="418"/>
      <c r="VTJ7" s="418"/>
      <c r="VTK7" s="418"/>
      <c r="VTL7" s="418"/>
      <c r="VTM7" s="418"/>
      <c r="VTN7" s="418"/>
      <c r="VTO7" s="418"/>
      <c r="VTP7" s="418"/>
      <c r="VTQ7" s="418"/>
      <c r="VTR7" s="418"/>
      <c r="VTS7" s="418"/>
      <c r="VTT7" s="418"/>
      <c r="VTU7" s="418"/>
      <c r="VTV7" s="418"/>
      <c r="VTW7" s="418"/>
      <c r="VTX7" s="418"/>
      <c r="VTY7" s="418"/>
      <c r="VTZ7" s="418"/>
      <c r="VUA7" s="418"/>
      <c r="VUB7" s="418"/>
      <c r="VUC7" s="418"/>
      <c r="VUD7" s="418"/>
      <c r="VUE7" s="418"/>
      <c r="VUF7" s="418"/>
      <c r="VUG7" s="418"/>
      <c r="VUH7" s="418"/>
      <c r="VUI7" s="418"/>
      <c r="VUJ7" s="418"/>
      <c r="VUK7" s="418"/>
      <c r="VUL7" s="418"/>
      <c r="VUM7" s="418"/>
      <c r="VUN7" s="418"/>
      <c r="VUO7" s="418"/>
      <c r="VUP7" s="418"/>
      <c r="VUQ7" s="418"/>
      <c r="VUR7" s="418"/>
      <c r="VUS7" s="418"/>
      <c r="VUT7" s="418"/>
      <c r="VUU7" s="418"/>
      <c r="VUV7" s="418"/>
      <c r="VUW7" s="418"/>
      <c r="VUX7" s="418"/>
      <c r="VUY7" s="418"/>
      <c r="VUZ7" s="418"/>
      <c r="VVA7" s="418"/>
      <c r="VVB7" s="418"/>
      <c r="VVC7" s="418"/>
      <c r="VVD7" s="418"/>
      <c r="VVE7" s="418"/>
      <c r="VVF7" s="418"/>
      <c r="VVG7" s="418"/>
      <c r="VVH7" s="418"/>
      <c r="VVI7" s="418"/>
      <c r="VVJ7" s="418"/>
      <c r="VVK7" s="418"/>
      <c r="VVL7" s="418"/>
      <c r="VVM7" s="418"/>
      <c r="VVN7" s="418"/>
      <c r="VVO7" s="418"/>
      <c r="VVP7" s="418"/>
      <c r="VVQ7" s="418"/>
      <c r="VVR7" s="418"/>
      <c r="VVS7" s="418"/>
      <c r="VVT7" s="418"/>
      <c r="VVU7" s="418"/>
      <c r="VVV7" s="418"/>
      <c r="VVW7" s="418"/>
      <c r="VVX7" s="418"/>
      <c r="VVY7" s="418"/>
      <c r="VVZ7" s="418"/>
      <c r="VWA7" s="418"/>
      <c r="VWB7" s="418"/>
      <c r="VWC7" s="418"/>
      <c r="VWD7" s="418"/>
      <c r="VWE7" s="418"/>
      <c r="VWF7" s="418"/>
      <c r="VWG7" s="418"/>
      <c r="VWH7" s="418"/>
      <c r="VWI7" s="418"/>
      <c r="VWJ7" s="418"/>
      <c r="VWK7" s="418"/>
      <c r="VWL7" s="418"/>
      <c r="VWM7" s="418"/>
      <c r="VWN7" s="418"/>
      <c r="VWO7" s="418"/>
      <c r="VWP7" s="418"/>
      <c r="VWQ7" s="418"/>
      <c r="VWR7" s="418"/>
      <c r="VWS7" s="418"/>
      <c r="VWT7" s="418"/>
      <c r="VWU7" s="418"/>
      <c r="VWV7" s="418"/>
      <c r="VWW7" s="418"/>
      <c r="VWX7" s="418"/>
      <c r="VWY7" s="418"/>
      <c r="VWZ7" s="418"/>
      <c r="VXA7" s="418"/>
      <c r="VXB7" s="418"/>
      <c r="VXC7" s="418"/>
      <c r="VXD7" s="418"/>
      <c r="VXE7" s="418"/>
      <c r="VXF7" s="418"/>
      <c r="VXG7" s="418"/>
      <c r="VXH7" s="418"/>
      <c r="VXI7" s="418"/>
      <c r="VXJ7" s="418"/>
      <c r="VXK7" s="418"/>
      <c r="VXL7" s="418"/>
      <c r="VXM7" s="418"/>
      <c r="VXN7" s="418"/>
      <c r="VXO7" s="418"/>
      <c r="VXP7" s="418"/>
      <c r="VXQ7" s="418"/>
      <c r="VXR7" s="418"/>
      <c r="VXS7" s="418"/>
      <c r="VXT7" s="418"/>
      <c r="VXU7" s="418"/>
      <c r="VXV7" s="418"/>
      <c r="VXW7" s="418"/>
      <c r="VXX7" s="418"/>
      <c r="VXY7" s="418"/>
      <c r="VXZ7" s="418"/>
      <c r="VYA7" s="418"/>
      <c r="VYB7" s="418"/>
      <c r="VYC7" s="418"/>
      <c r="VYD7" s="418"/>
      <c r="VYE7" s="418"/>
      <c r="VYF7" s="418"/>
      <c r="VYG7" s="418"/>
      <c r="VYH7" s="418"/>
      <c r="VYI7" s="418"/>
      <c r="VYJ7" s="418"/>
      <c r="VYK7" s="418"/>
      <c r="VYL7" s="418"/>
      <c r="VYM7" s="418"/>
      <c r="VYN7" s="418"/>
      <c r="VYO7" s="418"/>
      <c r="VYP7" s="418"/>
      <c r="VYQ7" s="418"/>
      <c r="VYR7" s="418"/>
      <c r="VYS7" s="418"/>
      <c r="VYT7" s="418"/>
      <c r="VYU7" s="418"/>
      <c r="VYV7" s="418"/>
      <c r="VYW7" s="418"/>
      <c r="VYX7" s="418"/>
      <c r="VYY7" s="418"/>
      <c r="VYZ7" s="418"/>
      <c r="VZA7" s="418"/>
      <c r="VZB7" s="418"/>
      <c r="VZC7" s="418"/>
      <c r="VZD7" s="418"/>
      <c r="VZE7" s="418"/>
      <c r="VZF7" s="418"/>
      <c r="VZG7" s="418"/>
      <c r="VZH7" s="418"/>
      <c r="VZI7" s="418"/>
      <c r="VZJ7" s="418"/>
      <c r="VZK7" s="418"/>
      <c r="VZL7" s="418"/>
      <c r="VZM7" s="418"/>
      <c r="VZN7" s="418"/>
      <c r="VZO7" s="418"/>
      <c r="VZP7" s="418"/>
      <c r="VZQ7" s="418"/>
      <c r="VZR7" s="418"/>
      <c r="VZS7" s="418"/>
      <c r="VZT7" s="418"/>
      <c r="VZU7" s="418"/>
      <c r="VZV7" s="418"/>
      <c r="VZW7" s="418"/>
      <c r="VZX7" s="418"/>
      <c r="VZY7" s="418"/>
      <c r="VZZ7" s="418"/>
      <c r="WAA7" s="418"/>
      <c r="WAB7" s="418"/>
      <c r="WAC7" s="418"/>
      <c r="WAD7" s="418"/>
      <c r="WAE7" s="418"/>
      <c r="WAF7" s="418"/>
      <c r="WAG7" s="418"/>
      <c r="WAH7" s="418"/>
      <c r="WAI7" s="418"/>
      <c r="WAJ7" s="418"/>
      <c r="WAK7" s="418"/>
      <c r="WAL7" s="418"/>
      <c r="WAM7" s="418"/>
      <c r="WAN7" s="418"/>
      <c r="WAO7" s="418"/>
      <c r="WAP7" s="418"/>
      <c r="WAQ7" s="418"/>
      <c r="WAR7" s="418"/>
      <c r="WAS7" s="418"/>
      <c r="WAT7" s="418"/>
      <c r="WAU7" s="418"/>
      <c r="WAV7" s="418"/>
      <c r="WAW7" s="418"/>
      <c r="WAX7" s="418"/>
      <c r="WAY7" s="418"/>
      <c r="WAZ7" s="418"/>
      <c r="WBA7" s="418"/>
      <c r="WBB7" s="418"/>
      <c r="WBC7" s="418"/>
      <c r="WBD7" s="418"/>
      <c r="WBE7" s="418"/>
      <c r="WBF7" s="418"/>
      <c r="WBG7" s="418"/>
      <c r="WBH7" s="418"/>
      <c r="WBI7" s="418"/>
      <c r="WBJ7" s="418"/>
      <c r="WBK7" s="418"/>
      <c r="WBL7" s="418"/>
      <c r="WBM7" s="418"/>
      <c r="WBN7" s="418"/>
      <c r="WBO7" s="418"/>
      <c r="WBP7" s="418"/>
      <c r="WBQ7" s="418"/>
      <c r="WBR7" s="418"/>
      <c r="WBS7" s="418"/>
      <c r="WBT7" s="418"/>
      <c r="WBU7" s="418"/>
      <c r="WBV7" s="418"/>
      <c r="WBW7" s="418"/>
      <c r="WBX7" s="418"/>
      <c r="WBY7" s="418"/>
      <c r="WBZ7" s="418"/>
      <c r="WCA7" s="418"/>
      <c r="WCB7" s="418"/>
      <c r="WCC7" s="418"/>
      <c r="WCD7" s="418"/>
      <c r="WCE7" s="418"/>
      <c r="WCF7" s="418"/>
      <c r="WCG7" s="418"/>
      <c r="WCH7" s="418"/>
      <c r="WCI7" s="418"/>
      <c r="WCJ7" s="418"/>
      <c r="WCK7" s="418"/>
      <c r="WCL7" s="418"/>
      <c r="WCM7" s="418"/>
      <c r="WCN7" s="418"/>
      <c r="WCO7" s="418"/>
      <c r="WCP7" s="418"/>
      <c r="WCQ7" s="418"/>
      <c r="WCR7" s="418"/>
      <c r="WCS7" s="418"/>
      <c r="WCT7" s="418"/>
      <c r="WCU7" s="418"/>
      <c r="WCV7" s="418"/>
      <c r="WCW7" s="418"/>
      <c r="WCX7" s="418"/>
      <c r="WCY7" s="418"/>
      <c r="WCZ7" s="418"/>
      <c r="WDA7" s="418"/>
      <c r="WDB7" s="418"/>
      <c r="WDC7" s="418"/>
      <c r="WDD7" s="418"/>
      <c r="WDE7" s="418"/>
      <c r="WDF7" s="418"/>
      <c r="WDG7" s="418"/>
      <c r="WDH7" s="418"/>
      <c r="WDI7" s="418"/>
      <c r="WDJ7" s="418"/>
      <c r="WDK7" s="418"/>
      <c r="WDL7" s="418"/>
      <c r="WDM7" s="418"/>
      <c r="WDN7" s="418"/>
      <c r="WDO7" s="418"/>
      <c r="WDP7" s="418"/>
      <c r="WDQ7" s="418"/>
      <c r="WDR7" s="418"/>
      <c r="WDS7" s="418"/>
      <c r="WDT7" s="418"/>
      <c r="WDU7" s="418"/>
      <c r="WDV7" s="418"/>
      <c r="WDW7" s="418"/>
      <c r="WDX7" s="418"/>
      <c r="WDY7" s="418"/>
      <c r="WDZ7" s="418"/>
      <c r="WEA7" s="418"/>
      <c r="WEB7" s="418"/>
      <c r="WEC7" s="418"/>
      <c r="WED7" s="418"/>
      <c r="WEE7" s="418"/>
      <c r="WEF7" s="418"/>
      <c r="WEG7" s="418"/>
      <c r="WEH7" s="418"/>
      <c r="WEI7" s="418"/>
      <c r="WEJ7" s="418"/>
      <c r="WEK7" s="418"/>
      <c r="WEL7" s="418"/>
      <c r="WEM7" s="418"/>
      <c r="WEN7" s="418"/>
      <c r="WEO7" s="418"/>
      <c r="WEP7" s="418"/>
      <c r="WEQ7" s="418"/>
      <c r="WER7" s="418"/>
      <c r="WES7" s="418"/>
      <c r="WET7" s="418"/>
      <c r="WEU7" s="418"/>
      <c r="WEV7" s="418"/>
      <c r="WEW7" s="418"/>
      <c r="WEX7" s="418"/>
      <c r="WEY7" s="418"/>
      <c r="WEZ7" s="418"/>
      <c r="WFA7" s="418"/>
      <c r="WFB7" s="418"/>
      <c r="WFC7" s="418"/>
      <c r="WFD7" s="418"/>
      <c r="WFE7" s="418"/>
      <c r="WFF7" s="418"/>
      <c r="WFG7" s="418"/>
      <c r="WFH7" s="418"/>
      <c r="WFI7" s="418"/>
      <c r="WFJ7" s="418"/>
      <c r="WFK7" s="418"/>
      <c r="WFL7" s="418"/>
      <c r="WFM7" s="418"/>
      <c r="WFN7" s="418"/>
      <c r="WFO7" s="418"/>
      <c r="WFP7" s="418"/>
      <c r="WFQ7" s="418"/>
      <c r="WFR7" s="418"/>
      <c r="WFS7" s="418"/>
      <c r="WFT7" s="418"/>
      <c r="WFU7" s="418"/>
      <c r="WFV7" s="418"/>
      <c r="WFW7" s="418"/>
      <c r="WFX7" s="418"/>
      <c r="WFY7" s="418"/>
      <c r="WFZ7" s="418"/>
      <c r="WGA7" s="418"/>
      <c r="WGB7" s="418"/>
      <c r="WGC7" s="418"/>
      <c r="WGD7" s="418"/>
      <c r="WGE7" s="418"/>
      <c r="WGF7" s="418"/>
      <c r="WGG7" s="418"/>
      <c r="WGH7" s="418"/>
      <c r="WGI7" s="418"/>
      <c r="WGJ7" s="418"/>
      <c r="WGK7" s="418"/>
      <c r="WGL7" s="418"/>
      <c r="WGM7" s="418"/>
      <c r="WGN7" s="418"/>
      <c r="WGO7" s="418"/>
      <c r="WGP7" s="418"/>
      <c r="WGQ7" s="418"/>
      <c r="WGR7" s="418"/>
      <c r="WGS7" s="418"/>
      <c r="WGT7" s="418"/>
      <c r="WGU7" s="418"/>
      <c r="WGV7" s="418"/>
      <c r="WGW7" s="418"/>
      <c r="WGX7" s="418"/>
      <c r="WGY7" s="418"/>
      <c r="WGZ7" s="418"/>
      <c r="WHA7" s="418"/>
      <c r="WHB7" s="418"/>
      <c r="WHC7" s="418"/>
      <c r="WHD7" s="418"/>
      <c r="WHE7" s="418"/>
      <c r="WHF7" s="418"/>
      <c r="WHG7" s="418"/>
      <c r="WHH7" s="418"/>
      <c r="WHI7" s="418"/>
      <c r="WHJ7" s="418"/>
      <c r="WHK7" s="418"/>
      <c r="WHL7" s="418"/>
      <c r="WHM7" s="418"/>
      <c r="WHN7" s="418"/>
      <c r="WHO7" s="418"/>
      <c r="WHP7" s="418"/>
      <c r="WHQ7" s="418"/>
      <c r="WHR7" s="418"/>
      <c r="WHS7" s="418"/>
      <c r="WHT7" s="418"/>
      <c r="WHU7" s="418"/>
      <c r="WHV7" s="418"/>
      <c r="WHW7" s="418"/>
      <c r="WHX7" s="418"/>
      <c r="WHY7" s="418"/>
      <c r="WHZ7" s="418"/>
      <c r="WIA7" s="418"/>
      <c r="WIB7" s="418"/>
      <c r="WIC7" s="418"/>
      <c r="WID7" s="418"/>
      <c r="WIE7" s="418"/>
      <c r="WIF7" s="418"/>
      <c r="WIG7" s="418"/>
      <c r="WIH7" s="418"/>
      <c r="WII7" s="418"/>
      <c r="WIJ7" s="418"/>
      <c r="WIK7" s="418"/>
      <c r="WIL7" s="418"/>
      <c r="WIM7" s="418"/>
      <c r="WIN7" s="418"/>
      <c r="WIO7" s="418"/>
      <c r="WIP7" s="418"/>
      <c r="WIQ7" s="418"/>
      <c r="WIR7" s="418"/>
      <c r="WIS7" s="418"/>
      <c r="WIT7" s="418"/>
      <c r="WIU7" s="418"/>
      <c r="WIV7" s="418"/>
      <c r="WIW7" s="418"/>
      <c r="WIX7" s="418"/>
      <c r="WIY7" s="418"/>
      <c r="WIZ7" s="418"/>
      <c r="WJA7" s="418"/>
      <c r="WJB7" s="418"/>
      <c r="WJC7" s="418"/>
      <c r="WJD7" s="418"/>
      <c r="WJE7" s="418"/>
      <c r="WJF7" s="418"/>
      <c r="WJG7" s="418"/>
      <c r="WJH7" s="418"/>
      <c r="WJI7" s="418"/>
      <c r="WJJ7" s="418"/>
      <c r="WJK7" s="418"/>
      <c r="WJL7" s="418"/>
      <c r="WJM7" s="418"/>
      <c r="WJN7" s="418"/>
      <c r="WJO7" s="418"/>
      <c r="WJP7" s="418"/>
      <c r="WJQ7" s="418"/>
      <c r="WJR7" s="418"/>
      <c r="WJS7" s="418"/>
      <c r="WJT7" s="418"/>
      <c r="WJU7" s="418"/>
      <c r="WJV7" s="418"/>
      <c r="WJW7" s="418"/>
      <c r="WJX7" s="418"/>
      <c r="WJY7" s="418"/>
      <c r="WJZ7" s="418"/>
      <c r="WKA7" s="418"/>
      <c r="WKB7" s="418"/>
      <c r="WKC7" s="418"/>
      <c r="WKD7" s="418"/>
      <c r="WKE7" s="418"/>
      <c r="WKF7" s="418"/>
      <c r="WKG7" s="418"/>
      <c r="WKH7" s="418"/>
      <c r="WKI7" s="418"/>
      <c r="WKJ7" s="418"/>
      <c r="WKK7" s="418"/>
      <c r="WKL7" s="418"/>
      <c r="WKM7" s="418"/>
      <c r="WKN7" s="418"/>
      <c r="WKO7" s="418"/>
      <c r="WKP7" s="418"/>
      <c r="WKQ7" s="418"/>
      <c r="WKR7" s="418"/>
      <c r="WKS7" s="418"/>
      <c r="WKT7" s="418"/>
      <c r="WKU7" s="418"/>
      <c r="WKV7" s="418"/>
      <c r="WKW7" s="418"/>
      <c r="WKX7" s="418"/>
      <c r="WKY7" s="418"/>
      <c r="WKZ7" s="418"/>
      <c r="WLA7" s="418"/>
      <c r="WLB7" s="418"/>
      <c r="WLC7" s="418"/>
      <c r="WLD7" s="418"/>
      <c r="WLE7" s="418"/>
      <c r="WLF7" s="418"/>
      <c r="WLG7" s="418"/>
      <c r="WLH7" s="418"/>
      <c r="WLI7" s="418"/>
      <c r="WLJ7" s="418"/>
      <c r="WLK7" s="418"/>
      <c r="WLL7" s="418"/>
      <c r="WLM7" s="418"/>
      <c r="WLN7" s="418"/>
      <c r="WLO7" s="418"/>
      <c r="WLP7" s="418"/>
      <c r="WLQ7" s="418"/>
      <c r="WLR7" s="418"/>
      <c r="WLS7" s="418"/>
      <c r="WLT7" s="418"/>
      <c r="WLU7" s="418"/>
      <c r="WLV7" s="418"/>
      <c r="WLW7" s="418"/>
      <c r="WLX7" s="418"/>
      <c r="WLY7" s="418"/>
      <c r="WLZ7" s="418"/>
      <c r="WMA7" s="418"/>
      <c r="WMB7" s="418"/>
      <c r="WMC7" s="418"/>
      <c r="WMD7" s="418"/>
      <c r="WME7" s="418"/>
      <c r="WMF7" s="418"/>
      <c r="WMG7" s="418"/>
      <c r="WMH7" s="418"/>
      <c r="WMI7" s="418"/>
      <c r="WMJ7" s="418"/>
      <c r="WMK7" s="418"/>
      <c r="WML7" s="418"/>
      <c r="WMM7" s="418"/>
      <c r="WMN7" s="418"/>
      <c r="WMO7" s="418"/>
      <c r="WMP7" s="418"/>
      <c r="WMQ7" s="418"/>
      <c r="WMR7" s="418"/>
      <c r="WMS7" s="418"/>
      <c r="WMT7" s="418"/>
      <c r="WMU7" s="418"/>
      <c r="WMV7" s="418"/>
      <c r="WMW7" s="418"/>
      <c r="WMX7" s="418"/>
      <c r="WMY7" s="418"/>
      <c r="WMZ7" s="418"/>
      <c r="WNA7" s="418"/>
      <c r="WNB7" s="418"/>
      <c r="WNC7" s="418"/>
      <c r="WND7" s="418"/>
      <c r="WNE7" s="418"/>
      <c r="WNF7" s="418"/>
      <c r="WNG7" s="418"/>
      <c r="WNH7" s="418"/>
      <c r="WNI7" s="418"/>
      <c r="WNJ7" s="418"/>
      <c r="WNK7" s="418"/>
      <c r="WNL7" s="418"/>
      <c r="WNM7" s="418"/>
      <c r="WNN7" s="418"/>
      <c r="WNO7" s="418"/>
      <c r="WNP7" s="418"/>
      <c r="WNQ7" s="418"/>
      <c r="WNR7" s="418"/>
      <c r="WNS7" s="418"/>
      <c r="WNT7" s="418"/>
      <c r="WNU7" s="418"/>
      <c r="WNV7" s="418"/>
      <c r="WNW7" s="418"/>
      <c r="WNX7" s="418"/>
      <c r="WNY7" s="418"/>
      <c r="WNZ7" s="418"/>
      <c r="WOA7" s="418"/>
      <c r="WOB7" s="418"/>
      <c r="WOC7" s="418"/>
      <c r="WOD7" s="418"/>
      <c r="WOE7" s="418"/>
      <c r="WOF7" s="418"/>
      <c r="WOG7" s="418"/>
      <c r="WOH7" s="418"/>
      <c r="WOI7" s="418"/>
      <c r="WOJ7" s="418"/>
      <c r="WOK7" s="418"/>
      <c r="WOL7" s="418"/>
      <c r="WOM7" s="418"/>
      <c r="WON7" s="418"/>
      <c r="WOO7" s="418"/>
      <c r="WOP7" s="418"/>
      <c r="WOQ7" s="418"/>
      <c r="WOR7" s="418"/>
      <c r="WOS7" s="418"/>
      <c r="WOT7" s="418"/>
      <c r="WOU7" s="418"/>
      <c r="WOV7" s="418"/>
      <c r="WOW7" s="418"/>
      <c r="WOX7" s="418"/>
      <c r="WOY7" s="418"/>
      <c r="WOZ7" s="418"/>
      <c r="WPA7" s="418"/>
      <c r="WPB7" s="418"/>
      <c r="WPC7" s="418"/>
      <c r="WPD7" s="418"/>
      <c r="WPE7" s="418"/>
      <c r="WPF7" s="418"/>
      <c r="WPG7" s="418"/>
      <c r="WPH7" s="418"/>
      <c r="WPI7" s="418"/>
      <c r="WPJ7" s="418"/>
      <c r="WPK7" s="418"/>
      <c r="WPL7" s="418"/>
      <c r="WPM7" s="418"/>
      <c r="WPN7" s="418"/>
      <c r="WPO7" s="418"/>
      <c r="WPP7" s="418"/>
      <c r="WPQ7" s="418"/>
      <c r="WPR7" s="418"/>
      <c r="WPS7" s="418"/>
      <c r="WPT7" s="418"/>
      <c r="WPU7" s="418"/>
      <c r="WPV7" s="418"/>
      <c r="WPW7" s="418"/>
      <c r="WPX7" s="418"/>
      <c r="WPY7" s="418"/>
      <c r="WPZ7" s="418"/>
      <c r="WQA7" s="418"/>
      <c r="WQB7" s="418"/>
      <c r="WQC7" s="418"/>
      <c r="WQD7" s="418"/>
      <c r="WQE7" s="418"/>
      <c r="WQF7" s="418"/>
      <c r="WQG7" s="418"/>
      <c r="WQH7" s="418"/>
      <c r="WQI7" s="418"/>
      <c r="WQJ7" s="418"/>
      <c r="WQK7" s="418"/>
      <c r="WQL7" s="418"/>
      <c r="WQM7" s="418"/>
      <c r="WQN7" s="418"/>
      <c r="WQO7" s="418"/>
      <c r="WQP7" s="418"/>
      <c r="WQQ7" s="418"/>
      <c r="WQR7" s="418"/>
      <c r="WQS7" s="418"/>
      <c r="WQT7" s="418"/>
      <c r="WQU7" s="418"/>
      <c r="WQV7" s="418"/>
      <c r="WQW7" s="418"/>
      <c r="WQX7" s="418"/>
      <c r="WQY7" s="418"/>
      <c r="WQZ7" s="418"/>
      <c r="WRA7" s="418"/>
      <c r="WRB7" s="418"/>
      <c r="WRC7" s="418"/>
      <c r="WRD7" s="418"/>
      <c r="WRE7" s="418"/>
      <c r="WRF7" s="418"/>
      <c r="WRG7" s="418"/>
      <c r="WRH7" s="418"/>
      <c r="WRI7" s="418"/>
      <c r="WRJ7" s="418"/>
      <c r="WRK7" s="418"/>
      <c r="WRL7" s="418"/>
      <c r="WRM7" s="418"/>
      <c r="WRN7" s="418"/>
      <c r="WRO7" s="418"/>
      <c r="WRP7" s="418"/>
      <c r="WRQ7" s="418"/>
      <c r="WRR7" s="418"/>
      <c r="WRS7" s="418"/>
      <c r="WRT7" s="418"/>
      <c r="WRU7" s="418"/>
      <c r="WRV7" s="418"/>
      <c r="WRW7" s="418"/>
      <c r="WRX7" s="418"/>
      <c r="WRY7" s="418"/>
      <c r="WRZ7" s="418"/>
      <c r="WSA7" s="418"/>
      <c r="WSB7" s="418"/>
      <c r="WSC7" s="418"/>
      <c r="WSD7" s="418"/>
      <c r="WSE7" s="418"/>
      <c r="WSF7" s="418"/>
      <c r="WSG7" s="418"/>
      <c r="WSH7" s="418"/>
      <c r="WSI7" s="418"/>
      <c r="WSJ7" s="418"/>
      <c r="WSK7" s="418"/>
      <c r="WSL7" s="418"/>
      <c r="WSM7" s="418"/>
      <c r="WSN7" s="418"/>
      <c r="WSO7" s="418"/>
      <c r="WSP7" s="418"/>
      <c r="WSQ7" s="418"/>
      <c r="WSR7" s="418"/>
      <c r="WSS7" s="418"/>
      <c r="WST7" s="418"/>
      <c r="WSU7" s="418"/>
      <c r="WSV7" s="418"/>
      <c r="WSW7" s="418"/>
      <c r="WSX7" s="418"/>
      <c r="WSY7" s="418"/>
      <c r="WSZ7" s="418"/>
      <c r="WTA7" s="418"/>
      <c r="WTB7" s="418"/>
      <c r="WTC7" s="418"/>
      <c r="WTD7" s="418"/>
      <c r="WTE7" s="418"/>
      <c r="WTF7" s="418"/>
      <c r="WTG7" s="418"/>
      <c r="WTH7" s="418"/>
      <c r="WTI7" s="418"/>
      <c r="WTJ7" s="418"/>
      <c r="WTK7" s="418"/>
      <c r="WTL7" s="418"/>
      <c r="WTM7" s="418"/>
      <c r="WTN7" s="418"/>
      <c r="WTO7" s="418"/>
      <c r="WTP7" s="418"/>
      <c r="WTQ7" s="418"/>
      <c r="WTR7" s="418"/>
      <c r="WTS7" s="418"/>
      <c r="WTT7" s="418"/>
      <c r="WTU7" s="418"/>
      <c r="WTV7" s="418"/>
      <c r="WTW7" s="418"/>
      <c r="WTX7" s="418"/>
      <c r="WTY7" s="418"/>
      <c r="WTZ7" s="418"/>
      <c r="WUA7" s="418"/>
      <c r="WUB7" s="418"/>
      <c r="WUC7" s="418"/>
      <c r="WUD7" s="418"/>
      <c r="WUE7" s="418"/>
      <c r="WUF7" s="418"/>
      <c r="WUG7" s="418"/>
      <c r="WUH7" s="418"/>
      <c r="WUI7" s="418"/>
      <c r="WUJ7" s="418"/>
      <c r="WUK7" s="418"/>
      <c r="WUL7" s="418"/>
      <c r="WUM7" s="418"/>
      <c r="WUN7" s="418"/>
      <c r="WUO7" s="418"/>
      <c r="WUP7" s="418"/>
      <c r="WUQ7" s="418"/>
      <c r="WUR7" s="418"/>
      <c r="WUS7" s="418"/>
      <c r="WUT7" s="418"/>
      <c r="WUU7" s="418"/>
      <c r="WUV7" s="418"/>
      <c r="WUW7" s="418"/>
      <c r="WUX7" s="418"/>
      <c r="WUY7" s="418"/>
      <c r="WUZ7" s="418"/>
      <c r="WVA7" s="418"/>
      <c r="WVB7" s="418"/>
      <c r="WVC7" s="418"/>
      <c r="WVD7" s="418"/>
      <c r="WVE7" s="418"/>
      <c r="WVF7" s="418"/>
      <c r="WVG7" s="418"/>
      <c r="WVH7" s="418"/>
      <c r="WVI7" s="418"/>
      <c r="WVJ7" s="418"/>
      <c r="WVK7" s="418"/>
      <c r="WVL7" s="418"/>
      <c r="WVM7" s="418"/>
      <c r="WVN7" s="418"/>
      <c r="WVO7" s="418"/>
      <c r="WVP7" s="418"/>
      <c r="WVQ7" s="418"/>
      <c r="WVR7" s="418"/>
      <c r="WVS7" s="418"/>
      <c r="WVT7" s="418"/>
      <c r="WVU7" s="418"/>
      <c r="WVV7" s="418"/>
      <c r="WVW7" s="418"/>
      <c r="WVX7" s="418"/>
      <c r="WVY7" s="418"/>
      <c r="WVZ7" s="418"/>
      <c r="WWA7" s="418"/>
      <c r="WWB7" s="418"/>
      <c r="WWC7" s="418"/>
      <c r="WWD7" s="418"/>
      <c r="WWE7" s="418"/>
      <c r="WWF7" s="418"/>
      <c r="WWG7" s="418"/>
      <c r="WWH7" s="418"/>
      <c r="WWI7" s="418"/>
      <c r="WWJ7" s="418"/>
      <c r="WWK7" s="418"/>
      <c r="WWL7" s="418"/>
      <c r="WWM7" s="418"/>
      <c r="WWN7" s="418"/>
      <c r="WWO7" s="418"/>
      <c r="WWP7" s="418"/>
      <c r="WWQ7" s="418"/>
      <c r="WWR7" s="418"/>
      <c r="WWS7" s="418"/>
      <c r="WWT7" s="418"/>
      <c r="WWU7" s="418"/>
      <c r="WWV7" s="418"/>
      <c r="WWW7" s="418"/>
      <c r="WWX7" s="418"/>
      <c r="WWY7" s="418"/>
      <c r="WWZ7" s="418"/>
      <c r="WXA7" s="418"/>
      <c r="WXB7" s="418"/>
      <c r="WXC7" s="418"/>
      <c r="WXD7" s="418"/>
      <c r="WXE7" s="418"/>
      <c r="WXF7" s="418"/>
      <c r="WXG7" s="418"/>
      <c r="WXH7" s="418"/>
      <c r="WXI7" s="418"/>
      <c r="WXJ7" s="418"/>
      <c r="WXK7" s="418"/>
      <c r="WXL7" s="418"/>
      <c r="WXM7" s="418"/>
      <c r="WXN7" s="418"/>
      <c r="WXO7" s="418"/>
      <c r="WXP7" s="418"/>
      <c r="WXQ7" s="418"/>
      <c r="WXR7" s="418"/>
      <c r="WXS7" s="418"/>
      <c r="WXT7" s="418"/>
      <c r="WXU7" s="418"/>
      <c r="WXV7" s="418"/>
      <c r="WXW7" s="418"/>
      <c r="WXX7" s="418"/>
      <c r="WXY7" s="418"/>
      <c r="WXZ7" s="418"/>
      <c r="WYA7" s="418"/>
      <c r="WYB7" s="418"/>
      <c r="WYC7" s="418"/>
      <c r="WYD7" s="418"/>
      <c r="WYE7" s="418"/>
      <c r="WYF7" s="418"/>
      <c r="WYG7" s="418"/>
      <c r="WYH7" s="418"/>
      <c r="WYI7" s="418"/>
      <c r="WYJ7" s="418"/>
      <c r="WYK7" s="418"/>
      <c r="WYL7" s="418"/>
      <c r="WYM7" s="418"/>
      <c r="WYN7" s="418"/>
      <c r="WYO7" s="418"/>
      <c r="WYP7" s="418"/>
      <c r="WYQ7" s="418"/>
      <c r="WYR7" s="418"/>
      <c r="WYS7" s="418"/>
      <c r="WYT7" s="418"/>
      <c r="WYU7" s="418"/>
      <c r="WYV7" s="418"/>
      <c r="WYW7" s="418"/>
      <c r="WYX7" s="418"/>
      <c r="WYY7" s="418"/>
      <c r="WYZ7" s="418"/>
      <c r="WZA7" s="418"/>
      <c r="WZB7" s="418"/>
      <c r="WZC7" s="418"/>
      <c r="WZD7" s="418"/>
      <c r="WZE7" s="418"/>
      <c r="WZF7" s="418"/>
      <c r="WZG7" s="418"/>
      <c r="WZH7" s="418"/>
      <c r="WZI7" s="418"/>
      <c r="WZJ7" s="418"/>
      <c r="WZK7" s="418"/>
      <c r="WZL7" s="418"/>
      <c r="WZM7" s="418"/>
      <c r="WZN7" s="418"/>
      <c r="WZO7" s="418"/>
      <c r="WZP7" s="418"/>
      <c r="WZQ7" s="418"/>
      <c r="WZR7" s="418"/>
      <c r="WZS7" s="418"/>
      <c r="WZT7" s="418"/>
      <c r="WZU7" s="418"/>
      <c r="WZV7" s="418"/>
      <c r="WZW7" s="418"/>
      <c r="WZX7" s="418"/>
      <c r="WZY7" s="418"/>
      <c r="WZZ7" s="418"/>
      <c r="XAA7" s="418"/>
      <c r="XAB7" s="418"/>
      <c r="XAC7" s="418"/>
      <c r="XAD7" s="418"/>
      <c r="XAE7" s="418"/>
      <c r="XAF7" s="418"/>
      <c r="XAG7" s="418"/>
      <c r="XAH7" s="418"/>
      <c r="XAI7" s="418"/>
      <c r="XAJ7" s="418"/>
      <c r="XAK7" s="418"/>
      <c r="XAL7" s="418"/>
      <c r="XAM7" s="418"/>
      <c r="XAN7" s="418"/>
      <c r="XAO7" s="418"/>
      <c r="XAP7" s="418"/>
      <c r="XAQ7" s="418"/>
      <c r="XAR7" s="418"/>
      <c r="XAS7" s="418"/>
      <c r="XAT7" s="418"/>
      <c r="XAU7" s="418"/>
      <c r="XAV7" s="418"/>
      <c r="XAW7" s="418"/>
      <c r="XAX7" s="418"/>
      <c r="XAY7" s="418"/>
      <c r="XAZ7" s="418"/>
      <c r="XBA7" s="418"/>
      <c r="XBB7" s="418"/>
      <c r="XBC7" s="418"/>
      <c r="XBD7" s="418"/>
      <c r="XBE7" s="418"/>
      <c r="XBF7" s="418"/>
      <c r="XBG7" s="418"/>
      <c r="XBH7" s="418"/>
      <c r="XBI7" s="418"/>
      <c r="XBJ7" s="418"/>
      <c r="XBK7" s="418"/>
      <c r="XBL7" s="418"/>
      <c r="XBM7" s="418"/>
      <c r="XBN7" s="418"/>
      <c r="XBO7" s="418"/>
      <c r="XBP7" s="418"/>
      <c r="XBQ7" s="418"/>
      <c r="XBR7" s="418"/>
      <c r="XBS7" s="418"/>
      <c r="XBT7" s="418"/>
      <c r="XBU7" s="418"/>
      <c r="XBV7" s="418"/>
      <c r="XBW7" s="418"/>
      <c r="XBX7" s="418"/>
      <c r="XBY7" s="418"/>
      <c r="XBZ7" s="418"/>
      <c r="XCA7" s="418"/>
      <c r="XCB7" s="418"/>
      <c r="XCC7" s="418"/>
      <c r="XCD7" s="418"/>
      <c r="XCE7" s="418"/>
      <c r="XCF7" s="418"/>
      <c r="XCG7" s="418"/>
      <c r="XCH7" s="418"/>
      <c r="XCI7" s="418"/>
      <c r="XCJ7" s="418"/>
      <c r="XCK7" s="418"/>
      <c r="XCL7" s="418"/>
      <c r="XCM7" s="418"/>
      <c r="XCN7" s="418"/>
      <c r="XCO7" s="418"/>
      <c r="XCP7" s="418"/>
      <c r="XCQ7" s="418"/>
      <c r="XCR7" s="418"/>
      <c r="XCS7" s="418"/>
      <c r="XCT7" s="418"/>
      <c r="XCU7" s="418"/>
      <c r="XCV7" s="418"/>
      <c r="XCW7" s="418"/>
      <c r="XCX7" s="418"/>
      <c r="XCY7" s="418"/>
      <c r="XCZ7" s="418"/>
      <c r="XDA7" s="418"/>
      <c r="XDB7" s="418"/>
      <c r="XDC7" s="418"/>
      <c r="XDD7" s="418"/>
      <c r="XDE7" s="418"/>
      <c r="XDF7" s="418"/>
      <c r="XDG7" s="418"/>
      <c r="XDH7" s="418"/>
      <c r="XDI7" s="418"/>
      <c r="XDJ7" s="418"/>
      <c r="XDK7" s="418"/>
      <c r="XDL7" s="418"/>
      <c r="XDM7" s="418"/>
      <c r="XDN7" s="418"/>
      <c r="XDO7" s="418"/>
      <c r="XDP7" s="418"/>
      <c r="XDQ7" s="418"/>
      <c r="XDR7" s="418"/>
      <c r="XDS7" s="418"/>
      <c r="XDT7" s="418"/>
      <c r="XDU7" s="418"/>
      <c r="XDV7" s="418"/>
      <c r="XDW7" s="418"/>
      <c r="XDX7" s="418"/>
      <c r="XDY7" s="418"/>
      <c r="XDZ7" s="418"/>
      <c r="XEA7" s="418"/>
      <c r="XEB7" s="418"/>
      <c r="XEC7" s="418"/>
      <c r="XED7" s="418"/>
      <c r="XEE7" s="418"/>
      <c r="XEF7" s="418"/>
      <c r="XEG7" s="418"/>
      <c r="XEH7" s="418"/>
      <c r="XEI7" s="418"/>
      <c r="XEJ7" s="418"/>
      <c r="XEK7" s="418"/>
      <c r="XEL7" s="418"/>
      <c r="XEM7" s="418"/>
      <c r="XEN7" s="418"/>
      <c r="XEO7" s="418"/>
      <c r="XEP7" s="418"/>
      <c r="XEQ7" s="418"/>
      <c r="XER7" s="418"/>
      <c r="XES7" s="418"/>
      <c r="XET7" s="418"/>
      <c r="XEU7" s="418"/>
      <c r="XEV7" s="418"/>
      <c r="XEW7" s="418"/>
      <c r="XEX7" s="418"/>
      <c r="XEY7" s="418"/>
      <c r="XEZ7" s="418"/>
      <c r="XFA7" s="418"/>
      <c r="XFB7" s="418"/>
    </row>
    <row r="8" spans="2:16382" ht="20">
      <c r="B8" s="419"/>
      <c r="C8" s="421"/>
      <c r="D8" s="421"/>
      <c r="E8" s="419"/>
      <c r="F8" s="419"/>
      <c r="G8" s="419"/>
      <c r="H8" s="419"/>
      <c r="I8" s="419"/>
      <c r="J8" s="422"/>
      <c r="K8" s="419"/>
      <c r="L8" s="419"/>
      <c r="M8" s="419"/>
      <c r="N8" s="418"/>
      <c r="O8" s="419"/>
      <c r="P8" s="419"/>
      <c r="Q8" s="440"/>
      <c r="R8" s="419"/>
      <c r="S8" s="419"/>
      <c r="T8" s="419"/>
      <c r="U8" s="419"/>
      <c r="AE8" s="366"/>
    </row>
    <row r="9" spans="2:16382" ht="28">
      <c r="B9" s="1264" t="s">
        <v>763</v>
      </c>
      <c r="C9" s="578"/>
      <c r="D9" s="578"/>
      <c r="E9" s="579"/>
      <c r="F9" s="579"/>
      <c r="G9" s="579"/>
      <c r="H9" s="579"/>
      <c r="I9" s="579"/>
      <c r="J9" s="579"/>
      <c r="K9" s="579"/>
      <c r="L9" s="580"/>
      <c r="M9" s="580"/>
      <c r="N9" s="581"/>
      <c r="O9" s="582"/>
      <c r="P9" s="583"/>
      <c r="Q9" s="442"/>
      <c r="R9" s="441"/>
      <c r="S9" s="441"/>
      <c r="T9" s="441"/>
      <c r="U9" s="441"/>
    </row>
    <row r="10" spans="2:16382" ht="69" customHeight="1">
      <c r="B10" s="1589" t="s">
        <v>854</v>
      </c>
      <c r="C10" s="1585" t="s">
        <v>485</v>
      </c>
      <c r="D10" s="1585" t="s">
        <v>852</v>
      </c>
      <c r="E10" s="1585" t="s">
        <v>486</v>
      </c>
      <c r="F10" s="584" t="s">
        <v>1469</v>
      </c>
      <c r="G10" s="1585" t="s">
        <v>487</v>
      </c>
      <c r="H10" s="1585" t="s">
        <v>1206</v>
      </c>
      <c r="I10" s="1585" t="s">
        <v>1207</v>
      </c>
      <c r="J10" s="1585" t="s">
        <v>1231</v>
      </c>
      <c r="K10" s="584" t="s">
        <v>1696</v>
      </c>
      <c r="L10" s="1236" t="s">
        <v>488</v>
      </c>
      <c r="M10" s="600" t="str">
        <f>K10</f>
        <v>RAP 
Ciclo 26/27</v>
      </c>
      <c r="N10" s="694"/>
      <c r="O10" s="1583" t="str">
        <f>M10</f>
        <v>RAP 
Ciclo 26/27</v>
      </c>
      <c r="P10" s="1585" t="s">
        <v>1288</v>
      </c>
      <c r="Q10" s="443"/>
      <c r="R10" s="1587" t="s">
        <v>1178</v>
      </c>
      <c r="S10" s="1598" t="s">
        <v>1208</v>
      </c>
      <c r="T10" s="1598" t="s">
        <v>1209</v>
      </c>
      <c r="U10" s="1598" t="s">
        <v>1210</v>
      </c>
      <c r="V10" s="1598" t="s">
        <v>1211</v>
      </c>
      <c r="W10" s="1069" t="s">
        <v>1212</v>
      </c>
      <c r="X10" s="1069" t="s">
        <v>1213</v>
      </c>
      <c r="Y10" s="1598" t="s">
        <v>1214</v>
      </c>
      <c r="AA10" s="441"/>
      <c r="AB10" s="441"/>
      <c r="AC10" s="441"/>
    </row>
    <row r="11" spans="2:16382" s="1074" customFormat="1" ht="21" customHeight="1">
      <c r="B11" s="1590"/>
      <c r="C11" s="1586"/>
      <c r="D11" s="1586"/>
      <c r="E11" s="1586"/>
      <c r="F11" s="1070" t="s">
        <v>1215</v>
      </c>
      <c r="G11" s="1586"/>
      <c r="H11" s="1586"/>
      <c r="I11" s="1586"/>
      <c r="J11" s="1586"/>
      <c r="K11" s="1070" t="s">
        <v>1697</v>
      </c>
      <c r="L11" s="1071" t="s">
        <v>34</v>
      </c>
      <c r="M11" s="1070" t="s">
        <v>1216</v>
      </c>
      <c r="N11" s="1072"/>
      <c r="O11" s="1584"/>
      <c r="P11" s="1586"/>
      <c r="Q11" s="444"/>
      <c r="R11" s="1588"/>
      <c r="S11" s="1599"/>
      <c r="T11" s="1599"/>
      <c r="U11" s="1599"/>
      <c r="V11" s="1599"/>
      <c r="W11" s="1073"/>
      <c r="X11" s="1073"/>
      <c r="Y11" s="1599"/>
      <c r="AA11" s="441"/>
      <c r="AB11" s="441"/>
      <c r="AC11" s="441"/>
    </row>
    <row r="12" spans="2:16382" ht="22.5" customHeight="1">
      <c r="B12" s="1591" t="s">
        <v>1359</v>
      </c>
      <c r="C12" s="1591" t="s">
        <v>490</v>
      </c>
      <c r="D12" s="691" t="s">
        <v>691</v>
      </c>
      <c r="E12" s="1593" t="s">
        <v>489</v>
      </c>
      <c r="F12" s="1075">
        <v>834.53602453657811</v>
      </c>
      <c r="G12" s="693">
        <v>39.701797880764381</v>
      </c>
      <c r="H12" s="693">
        <v>62.750841115299473</v>
      </c>
      <c r="I12" s="1075">
        <v>0</v>
      </c>
      <c r="J12" s="693">
        <v>-15.784044202911883</v>
      </c>
      <c r="K12" s="693">
        <f>SUM(F12:J12)</f>
        <v>921.20461932973012</v>
      </c>
      <c r="L12" s="1595">
        <v>62.581181010000023</v>
      </c>
      <c r="M12" s="693">
        <f t="shared" ref="M12:M14" si="0">SUM(L12,K12)</f>
        <v>983.78580033973014</v>
      </c>
      <c r="N12" s="693"/>
      <c r="O12" s="693">
        <f t="shared" ref="O12:O17" si="1">F12</f>
        <v>834.53602453657811</v>
      </c>
      <c r="P12" s="692">
        <f t="shared" ref="P12:P17" si="2">IFERROR(K12/O12-1,"N.A")</f>
        <v>0.10385243086573714</v>
      </c>
      <c r="Q12" s="446"/>
      <c r="R12" s="447"/>
      <c r="S12" s="447"/>
      <c r="T12" s="447"/>
      <c r="U12" s="447"/>
      <c r="V12" s="447"/>
      <c r="W12" s="447"/>
      <c r="X12" s="447"/>
      <c r="Y12" s="447"/>
      <c r="AA12" s="441"/>
      <c r="AB12" s="441"/>
      <c r="AC12" s="441"/>
    </row>
    <row r="13" spans="2:16382" ht="22.5" customHeight="1">
      <c r="B13" s="1591"/>
      <c r="C13" s="1591"/>
      <c r="D13" s="691" t="s">
        <v>1206</v>
      </c>
      <c r="E13" s="1593"/>
      <c r="F13" s="1075">
        <v>813.25623218451176</v>
      </c>
      <c r="G13" s="693">
        <v>38.144864630538329</v>
      </c>
      <c r="H13" s="693">
        <v>60.290023816660273</v>
      </c>
      <c r="I13" s="1075">
        <v>0</v>
      </c>
      <c r="J13" s="693">
        <v>-15.165062077307494</v>
      </c>
      <c r="K13" s="693">
        <f t="shared" ref="K13:K16" si="3">SUM(F13:J13)</f>
        <v>896.52605855440288</v>
      </c>
      <c r="L13" s="1596"/>
      <c r="M13" s="693">
        <f t="shared" si="0"/>
        <v>896.52605855440288</v>
      </c>
      <c r="N13" s="693">
        <v>0</v>
      </c>
      <c r="O13" s="693">
        <f t="shared" si="1"/>
        <v>813.25623218451176</v>
      </c>
      <c r="P13" s="692">
        <f t="shared" si="2"/>
        <v>0.10239064033511003</v>
      </c>
      <c r="Q13" s="446"/>
      <c r="R13" s="1076">
        <f>SUM(S13:Y13)</f>
        <v>-272.0219915740945</v>
      </c>
      <c r="S13" s="1076">
        <f>'RTP 059'!$C$30*(1+$P$6)</f>
        <v>-277.4360388404815</v>
      </c>
      <c r="T13" s="1076">
        <f>'RTP 059'!$C$35*(1+$P$6)</f>
        <v>90.307308858709121</v>
      </c>
      <c r="U13" s="1076">
        <f>'RTP 059'!$C$38*(1+$P$6)</f>
        <v>3.613994458600339</v>
      </c>
      <c r="V13" s="1076">
        <f>'RTP 059'!$C$40*(1+$P$6)</f>
        <v>37.646192017677926</v>
      </c>
      <c r="W13" s="1077">
        <v>-158.08336699000003</v>
      </c>
      <c r="X13" s="1076">
        <v>1.30545376</v>
      </c>
      <c r="Y13" s="1076">
        <v>30.624465161399733</v>
      </c>
      <c r="AA13" s="1078"/>
      <c r="AB13" s="441"/>
      <c r="AC13" s="441"/>
    </row>
    <row r="14" spans="2:16382" ht="22.5" customHeight="1">
      <c r="B14" s="1591"/>
      <c r="C14" s="1592"/>
      <c r="D14" s="1079" t="s">
        <v>15</v>
      </c>
      <c r="E14" s="1594"/>
      <c r="F14" s="1081">
        <v>1899.141262678975</v>
      </c>
      <c r="G14" s="1081">
        <v>89.735986807863526</v>
      </c>
      <c r="H14" s="1081">
        <v>0</v>
      </c>
      <c r="I14" s="1080">
        <v>0</v>
      </c>
      <c r="J14" s="1081">
        <v>-0.16305079100616418</v>
      </c>
      <c r="K14" s="1081">
        <f t="shared" si="3"/>
        <v>1988.7141986958325</v>
      </c>
      <c r="L14" s="1597"/>
      <c r="M14" s="1081">
        <f t="shared" si="0"/>
        <v>1988.7141986958325</v>
      </c>
      <c r="N14" s="693"/>
      <c r="O14" s="1081">
        <f t="shared" si="1"/>
        <v>1899.141262678975</v>
      </c>
      <c r="P14" s="1082">
        <f t="shared" si="2"/>
        <v>4.7164967544596204E-2</v>
      </c>
      <c r="Q14" s="446"/>
      <c r="R14" s="1083" t="s">
        <v>553</v>
      </c>
      <c r="S14" s="441"/>
      <c r="T14" s="1078">
        <v>-2.476</v>
      </c>
      <c r="U14" s="1078">
        <v>0.05</v>
      </c>
      <c r="V14" s="1078">
        <v>0.5</v>
      </c>
      <c r="W14" s="1084"/>
      <c r="X14" s="1085"/>
      <c r="Y14" s="441"/>
      <c r="Z14" s="1078"/>
      <c r="AA14" s="441"/>
      <c r="AB14" s="441"/>
      <c r="AC14" s="441"/>
    </row>
    <row r="15" spans="2:16382" ht="22.5" customHeight="1">
      <c r="B15" s="1591"/>
      <c r="C15" s="691" t="s">
        <v>508</v>
      </c>
      <c r="D15" s="691" t="s">
        <v>136</v>
      </c>
      <c r="E15" s="691" t="s">
        <v>489</v>
      </c>
      <c r="F15" s="693">
        <v>234.84007329413399</v>
      </c>
      <c r="G15" s="693">
        <v>11.095534053199509</v>
      </c>
      <c r="H15" s="693">
        <v>0</v>
      </c>
      <c r="I15" s="693">
        <v>0</v>
      </c>
      <c r="J15" s="693">
        <v>0</v>
      </c>
      <c r="K15" s="693">
        <f t="shared" si="3"/>
        <v>245.9356073473335</v>
      </c>
      <c r="L15" s="693">
        <v>-8.4769602100000014</v>
      </c>
      <c r="M15" s="693">
        <f>SUM(L15,K15)</f>
        <v>237.45864713733351</v>
      </c>
      <c r="N15" s="693"/>
      <c r="O15" s="693">
        <f t="shared" si="1"/>
        <v>234.84007329413399</v>
      </c>
      <c r="P15" s="692">
        <f t="shared" si="2"/>
        <v>4.7247192089326706E-2</v>
      </c>
      <c r="Q15" s="446"/>
      <c r="R15" s="1078"/>
      <c r="S15" s="441"/>
      <c r="T15" s="441"/>
      <c r="U15" s="441"/>
      <c r="V15" s="441"/>
      <c r="W15" s="441"/>
      <c r="X15" s="441"/>
      <c r="Y15" s="441"/>
      <c r="Z15" s="441"/>
      <c r="AA15" s="441"/>
      <c r="AB15" s="441"/>
      <c r="AC15" s="441"/>
    </row>
    <row r="16" spans="2:16382" ht="22.5" customHeight="1">
      <c r="B16" s="585"/>
      <c r="C16" s="691" t="s">
        <v>1695</v>
      </c>
      <c r="D16" s="691" t="s">
        <v>878</v>
      </c>
      <c r="E16" s="691" t="s">
        <v>489</v>
      </c>
      <c r="F16" s="693">
        <v>343.10103999980532</v>
      </c>
      <c r="G16" s="693">
        <v>16.210560742918567</v>
      </c>
      <c r="H16" s="693">
        <v>0</v>
      </c>
      <c r="I16" s="693">
        <v>0</v>
      </c>
      <c r="J16" s="693">
        <v>0</v>
      </c>
      <c r="K16" s="693">
        <f t="shared" si="3"/>
        <v>359.3116007427239</v>
      </c>
      <c r="L16" s="693">
        <v>-4.0997259100000001</v>
      </c>
      <c r="M16" s="693">
        <f>SUM(L16,K16)</f>
        <v>355.21187483272388</v>
      </c>
      <c r="N16" s="693"/>
      <c r="O16" s="693">
        <f t="shared" si="1"/>
        <v>343.10103999980532</v>
      </c>
      <c r="P16" s="692">
        <f t="shared" si="2"/>
        <v>4.7247192089326706E-2</v>
      </c>
      <c r="Q16" s="446"/>
      <c r="R16" s="1084"/>
      <c r="S16" s="441"/>
      <c r="T16" s="441"/>
      <c r="U16" s="441"/>
      <c r="V16" s="441"/>
      <c r="W16" s="441"/>
      <c r="X16" s="441"/>
      <c r="Y16" s="441"/>
      <c r="Z16" s="441"/>
      <c r="AA16" s="441"/>
      <c r="AB16" s="441"/>
      <c r="AC16" s="441"/>
    </row>
    <row r="17" spans="2:29" ht="23">
      <c r="B17" s="586" t="s">
        <v>764</v>
      </c>
      <c r="C17" s="587"/>
      <c r="D17" s="587"/>
      <c r="E17" s="588"/>
      <c r="F17" s="587">
        <f>SUM(F12:F16)</f>
        <v>4124.8746326940045</v>
      </c>
      <c r="G17" s="587">
        <f t="shared" ref="G17:M17" si="4">SUM(G12:G16)</f>
        <v>194.88874411528434</v>
      </c>
      <c r="H17" s="587">
        <f t="shared" si="4"/>
        <v>123.04086493195975</v>
      </c>
      <c r="I17" s="587">
        <f t="shared" si="4"/>
        <v>0</v>
      </c>
      <c r="J17" s="587">
        <f t="shared" si="4"/>
        <v>-31.112157071225539</v>
      </c>
      <c r="K17" s="587">
        <f t="shared" si="4"/>
        <v>4411.6920846700232</v>
      </c>
      <c r="L17" s="587">
        <f t="shared" si="4"/>
        <v>50.004494890000018</v>
      </c>
      <c r="M17" s="587">
        <f t="shared" si="4"/>
        <v>4461.6965795600227</v>
      </c>
      <c r="N17" s="589"/>
      <c r="O17" s="587">
        <f t="shared" si="1"/>
        <v>4124.8746326940045</v>
      </c>
      <c r="P17" s="590">
        <f t="shared" si="2"/>
        <v>6.9533616780176999E-2</v>
      </c>
      <c r="Q17" s="446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</row>
    <row r="18" spans="2:29" ht="22.5">
      <c r="B18" s="591"/>
      <c r="C18" s="592"/>
      <c r="D18" s="592"/>
      <c r="E18" s="593"/>
      <c r="F18" s="594"/>
      <c r="G18" s="595"/>
      <c r="H18" s="594"/>
      <c r="I18" s="594"/>
      <c r="J18" s="596"/>
      <c r="K18" s="596"/>
      <c r="L18" s="591"/>
      <c r="M18" s="596"/>
      <c r="N18" s="581"/>
      <c r="O18" s="591"/>
      <c r="P18" s="597"/>
      <c r="Q18" s="446"/>
      <c r="R18" s="441"/>
      <c r="S18" s="441"/>
      <c r="T18" s="441"/>
      <c r="U18" s="441"/>
      <c r="V18" s="441"/>
      <c r="W18" s="441"/>
      <c r="X18" s="441"/>
      <c r="Y18" s="441"/>
      <c r="Z18" s="441"/>
      <c r="AA18" s="441"/>
      <c r="AB18" s="441"/>
      <c r="AC18" s="441"/>
    </row>
    <row r="19" spans="2:29" ht="28">
      <c r="B19" s="1264" t="s">
        <v>761</v>
      </c>
      <c r="C19" s="598"/>
      <c r="D19" s="598"/>
      <c r="E19" s="578"/>
      <c r="F19" s="579"/>
      <c r="G19" s="579"/>
      <c r="H19" s="579"/>
      <c r="I19" s="579"/>
      <c r="J19" s="599"/>
      <c r="K19" s="599"/>
      <c r="L19" s="579"/>
      <c r="M19" s="599"/>
      <c r="N19" s="581"/>
      <c r="O19" s="582"/>
      <c r="P19" s="583"/>
      <c r="Q19" s="446"/>
      <c r="R19" s="441"/>
      <c r="S19" s="441"/>
      <c r="T19" s="441"/>
      <c r="U19" s="441"/>
      <c r="V19" s="441"/>
      <c r="W19" s="441"/>
      <c r="X19" s="441"/>
      <c r="Y19" s="441"/>
      <c r="Z19" s="441"/>
      <c r="AA19" s="441"/>
      <c r="AB19" s="441"/>
      <c r="AC19" s="441"/>
    </row>
    <row r="20" spans="2:29" ht="69" customHeight="1">
      <c r="B20" s="1589" t="s">
        <v>854</v>
      </c>
      <c r="C20" s="1583" t="s">
        <v>485</v>
      </c>
      <c r="D20" s="1583" t="s">
        <v>852</v>
      </c>
      <c r="E20" s="1585" t="s">
        <v>486</v>
      </c>
      <c r="F20" s="584" t="s">
        <v>1469</v>
      </c>
      <c r="G20" s="1585" t="s">
        <v>487</v>
      </c>
      <c r="H20" s="1585" t="s">
        <v>1206</v>
      </c>
      <c r="I20" s="1585" t="s">
        <v>1207</v>
      </c>
      <c r="J20" s="1583" t="s">
        <v>1228</v>
      </c>
      <c r="K20" s="584" t="str">
        <f>K10</f>
        <v>RAP 
Ciclo 26/27</v>
      </c>
      <c r="L20" s="1236" t="s">
        <v>488</v>
      </c>
      <c r="M20" s="584" t="str">
        <f>M10</f>
        <v>RAP 
Ciclo 26/27</v>
      </c>
      <c r="N20" s="581"/>
      <c r="O20" s="1585" t="str">
        <f>M20</f>
        <v>RAP 
Ciclo 26/27</v>
      </c>
      <c r="P20" s="1585" t="s">
        <v>1288</v>
      </c>
      <c r="Q20" s="446"/>
      <c r="R20" s="1253" t="s">
        <v>1487</v>
      </c>
      <c r="S20" s="1254">
        <f ca="1">SUMIF(C:J,"IGP-M",M:M)</f>
        <v>20.643534548997234</v>
      </c>
      <c r="T20" s="1149">
        <f ca="1">S20/S24</f>
        <v>3.0464636457823071E-3</v>
      </c>
      <c r="U20" s="441"/>
      <c r="V20" s="441"/>
      <c r="W20" s="441"/>
      <c r="X20" s="441"/>
      <c r="Y20" s="441"/>
      <c r="Z20" s="441"/>
      <c r="AA20" s="441"/>
      <c r="AB20" s="441"/>
      <c r="AC20" s="441"/>
    </row>
    <row r="21" spans="2:29" s="1074" customFormat="1" ht="21" customHeight="1">
      <c r="B21" s="1590"/>
      <c r="C21" s="1584"/>
      <c r="D21" s="1584"/>
      <c r="E21" s="1586"/>
      <c r="F21" s="1070" t="s">
        <v>1215</v>
      </c>
      <c r="G21" s="1586"/>
      <c r="H21" s="1586"/>
      <c r="I21" s="1586"/>
      <c r="J21" s="1584"/>
      <c r="K21" s="1070" t="s">
        <v>1697</v>
      </c>
      <c r="L21" s="1071" t="s">
        <v>34</v>
      </c>
      <c r="M21" s="1070" t="s">
        <v>1216</v>
      </c>
      <c r="N21" s="418"/>
      <c r="O21" s="1586"/>
      <c r="P21" s="1586"/>
      <c r="Q21" s="446"/>
      <c r="R21" s="1253" t="s">
        <v>489</v>
      </c>
      <c r="S21" s="1254">
        <f ca="1">SUMIF(C:J,"IPCA",K:K)</f>
        <v>4305.7935829403332</v>
      </c>
      <c r="T21" s="1255">
        <f ca="1">S21/S24</f>
        <v>0.6354262437731456</v>
      </c>
      <c r="U21" s="441"/>
      <c r="V21" s="441"/>
      <c r="W21" s="441"/>
      <c r="X21" s="441"/>
      <c r="Y21" s="441"/>
      <c r="Z21" s="441"/>
      <c r="AA21" s="441"/>
      <c r="AB21" s="441"/>
      <c r="AC21" s="441"/>
    </row>
    <row r="22" spans="2:29" ht="23">
      <c r="B22" s="586" t="s">
        <v>491</v>
      </c>
      <c r="C22" s="587"/>
      <c r="D22" s="587"/>
      <c r="E22" s="588"/>
      <c r="F22" s="601">
        <f>SUM(F23:F45)</f>
        <v>875.06466096212034</v>
      </c>
      <c r="G22" s="601">
        <f t="shared" ref="G22:M22" si="5">SUM(G23:G45)</f>
        <v>40.771540992618768</v>
      </c>
      <c r="H22" s="601">
        <f t="shared" si="5"/>
        <v>6.0595185800000007</v>
      </c>
      <c r="I22" s="601">
        <f t="shared" si="5"/>
        <v>5.1432938324264432</v>
      </c>
      <c r="J22" s="601">
        <f t="shared" si="5"/>
        <v>-0.79193867842159826</v>
      </c>
      <c r="K22" s="601">
        <f t="shared" si="5"/>
        <v>926.24707568874396</v>
      </c>
      <c r="L22" s="601">
        <f t="shared" si="5"/>
        <v>-20.876210219999994</v>
      </c>
      <c r="M22" s="601">
        <f t="shared" si="5"/>
        <v>905.370865468744</v>
      </c>
      <c r="N22" s="602"/>
      <c r="O22" s="601">
        <f>SUM(O23:O45)</f>
        <v>875.06466096212034</v>
      </c>
      <c r="P22" s="603">
        <f t="shared" ref="P22:P46" si="6">IFERROR(K22/O22-1,"N.A")</f>
        <v>5.8489865960704268E-2</v>
      </c>
      <c r="Q22" s="446"/>
      <c r="R22" s="1251" t="s">
        <v>1488</v>
      </c>
      <c r="S22" s="1252">
        <f>K61-K32</f>
        <v>6159.059248290876</v>
      </c>
      <c r="T22" s="1255">
        <f>S22/S24</f>
        <v>0.90892138880591522</v>
      </c>
      <c r="U22" s="441"/>
      <c r="V22" s="441"/>
      <c r="W22" s="441"/>
      <c r="X22" s="441"/>
      <c r="Y22" s="441"/>
      <c r="Z22" s="441"/>
      <c r="AA22" s="441"/>
      <c r="AB22" s="441"/>
      <c r="AC22" s="441"/>
    </row>
    <row r="23" spans="2:29" ht="22.5">
      <c r="B23" s="604" t="s">
        <v>813</v>
      </c>
      <c r="C23" s="605" t="s">
        <v>507</v>
      </c>
      <c r="D23" s="605" t="s">
        <v>856</v>
      </c>
      <c r="E23" s="606" t="s">
        <v>489</v>
      </c>
      <c r="F23" s="607">
        <v>83.236966918462116</v>
      </c>
      <c r="G23" s="607">
        <v>3.9327129649295127</v>
      </c>
      <c r="H23" s="607">
        <v>0</v>
      </c>
      <c r="I23" s="607">
        <v>0</v>
      </c>
      <c r="J23" s="607">
        <v>0</v>
      </c>
      <c r="K23" s="607">
        <v>87.169679883391638</v>
      </c>
      <c r="L23" s="607">
        <v>-3.4573058299999997</v>
      </c>
      <c r="M23" s="607">
        <f t="shared" ref="M23:M45" si="7">SUM(L23,K23)</f>
        <v>83.712374053391642</v>
      </c>
      <c r="N23" s="602"/>
      <c r="O23" s="607">
        <f t="shared" ref="O23:O45" si="8">F23</f>
        <v>83.236966918462116</v>
      </c>
      <c r="P23" s="608">
        <f t="shared" si="6"/>
        <v>4.7247192089326928E-2</v>
      </c>
      <c r="Q23" s="451"/>
      <c r="R23" s="1259" t="s">
        <v>1489</v>
      </c>
      <c r="S23" s="1260">
        <f>S24-S22</f>
        <v>617.16950388126497</v>
      </c>
      <c r="T23" s="1261">
        <f>S23/S24</f>
        <v>9.1078611194084821E-2</v>
      </c>
      <c r="U23" s="441"/>
      <c r="V23" s="441"/>
      <c r="W23" s="441"/>
      <c r="X23" s="448"/>
      <c r="Y23" s="448"/>
      <c r="Z23" s="448"/>
      <c r="AA23" s="448"/>
      <c r="AB23" s="448"/>
      <c r="AC23" s="448"/>
    </row>
    <row r="24" spans="2:29" ht="22.5">
      <c r="B24" s="609" t="s">
        <v>1047</v>
      </c>
      <c r="C24" s="610" t="s">
        <v>513</v>
      </c>
      <c r="D24" s="610" t="s">
        <v>880</v>
      </c>
      <c r="E24" s="611" t="s">
        <v>489</v>
      </c>
      <c r="F24" s="612">
        <v>72.109375825255484</v>
      </c>
      <c r="G24" s="612">
        <v>3.4069655310572973</v>
      </c>
      <c r="H24" s="612">
        <v>3.48149788</v>
      </c>
      <c r="I24" s="612">
        <v>0</v>
      </c>
      <c r="J24" s="612">
        <v>0</v>
      </c>
      <c r="K24" s="612">
        <v>78.997839236312785</v>
      </c>
      <c r="L24" s="612">
        <v>1.7271861500000003</v>
      </c>
      <c r="M24" s="612">
        <f t="shared" si="7"/>
        <v>80.72502538631278</v>
      </c>
      <c r="N24" s="602"/>
      <c r="O24" s="612">
        <f t="shared" si="8"/>
        <v>72.109375825255484</v>
      </c>
      <c r="P24" s="613">
        <f t="shared" si="6"/>
        <v>9.5527985538944149E-2</v>
      </c>
      <c r="Q24" s="446"/>
      <c r="R24" s="1256" t="s">
        <v>34</v>
      </c>
      <c r="S24" s="1257">
        <f>K74</f>
        <v>6776.228752172141</v>
      </c>
      <c r="T24" s="1258"/>
      <c r="U24" s="448"/>
      <c r="V24" s="448"/>
      <c r="W24" s="448"/>
      <c r="X24" s="448"/>
      <c r="Y24" s="448"/>
      <c r="Z24" s="448"/>
      <c r="AA24" s="448"/>
      <c r="AB24" s="448"/>
      <c r="AC24" s="448"/>
    </row>
    <row r="25" spans="2:29" ht="22.5">
      <c r="B25" s="604" t="s">
        <v>812</v>
      </c>
      <c r="C25" s="605" t="s">
        <v>505</v>
      </c>
      <c r="D25" s="605" t="s">
        <v>857</v>
      </c>
      <c r="E25" s="606" t="s">
        <v>489</v>
      </c>
      <c r="F25" s="607">
        <v>70.794383704919042</v>
      </c>
      <c r="G25" s="607">
        <v>3.3448358457518106</v>
      </c>
      <c r="H25" s="607">
        <v>0</v>
      </c>
      <c r="I25" s="607">
        <v>0</v>
      </c>
      <c r="J25" s="607">
        <v>0</v>
      </c>
      <c r="K25" s="607">
        <v>74.139219550670859</v>
      </c>
      <c r="L25" s="607">
        <v>-2.4279148300000002</v>
      </c>
      <c r="M25" s="607">
        <f t="shared" si="7"/>
        <v>71.711304720670853</v>
      </c>
      <c r="N25" s="602"/>
      <c r="O25" s="607">
        <f t="shared" si="8"/>
        <v>70.794383704919042</v>
      </c>
      <c r="P25" s="608">
        <f t="shared" si="6"/>
        <v>4.7247192089326706E-2</v>
      </c>
      <c r="Q25" s="446"/>
      <c r="R25" s="441"/>
      <c r="S25" s="441"/>
      <c r="T25" s="441"/>
      <c r="U25" s="441"/>
      <c r="V25" s="441"/>
      <c r="W25" s="441"/>
      <c r="X25" s="448"/>
      <c r="Y25" s="448"/>
      <c r="Z25" s="448"/>
      <c r="AA25" s="448"/>
      <c r="AB25" s="448"/>
      <c r="AC25" s="448"/>
    </row>
    <row r="26" spans="2:29" ht="22.5">
      <c r="B26" s="1600" t="s">
        <v>438</v>
      </c>
      <c r="C26" s="614" t="s">
        <v>492</v>
      </c>
      <c r="D26" s="614" t="s">
        <v>438</v>
      </c>
      <c r="E26" s="585" t="s">
        <v>489</v>
      </c>
      <c r="F26" s="615">
        <v>15.430810056724884</v>
      </c>
      <c r="G26" s="615">
        <v>0.72906244684399479</v>
      </c>
      <c r="H26" s="615">
        <v>0</v>
      </c>
      <c r="I26" s="615">
        <v>0</v>
      </c>
      <c r="J26" s="615">
        <v>0</v>
      </c>
      <c r="K26" s="615">
        <v>16.159872503568877</v>
      </c>
      <c r="L26" s="615">
        <v>-0.72227367999999992</v>
      </c>
      <c r="M26" s="615">
        <f t="shared" si="7"/>
        <v>15.437598823568877</v>
      </c>
      <c r="N26" s="602"/>
      <c r="O26" s="615">
        <f t="shared" si="8"/>
        <v>15.430810056724884</v>
      </c>
      <c r="P26" s="616">
        <f t="shared" si="6"/>
        <v>4.7247192089326706E-2</v>
      </c>
      <c r="Q26" s="446"/>
      <c r="R26" s="448"/>
      <c r="S26" s="448"/>
      <c r="T26" s="448"/>
      <c r="U26" s="448"/>
      <c r="V26" s="441"/>
      <c r="W26" s="441"/>
      <c r="X26" s="441"/>
      <c r="Y26" s="441"/>
      <c r="Z26" s="441"/>
      <c r="AA26" s="441"/>
      <c r="AB26" s="441"/>
      <c r="AC26" s="441"/>
    </row>
    <row r="27" spans="2:29" ht="22.5">
      <c r="B27" s="1600"/>
      <c r="C27" s="617" t="s">
        <v>518</v>
      </c>
      <c r="D27" s="617" t="s">
        <v>1229</v>
      </c>
      <c r="E27" s="585" t="s">
        <v>489</v>
      </c>
      <c r="F27" s="615">
        <v>46.140901050000011</v>
      </c>
      <c r="G27" s="615">
        <v>2.1800280150839666</v>
      </c>
      <c r="H27" s="615">
        <v>2.5780207000000002</v>
      </c>
      <c r="I27" s="615">
        <v>0</v>
      </c>
      <c r="J27" s="615">
        <v>0</v>
      </c>
      <c r="K27" s="615">
        <v>50.898949765083977</v>
      </c>
      <c r="L27" s="615">
        <v>0.98737798999999993</v>
      </c>
      <c r="M27" s="615">
        <f t="shared" si="7"/>
        <v>51.886327755083975</v>
      </c>
      <c r="N27" s="602"/>
      <c r="O27" s="618">
        <f t="shared" si="8"/>
        <v>46.140901050000011</v>
      </c>
      <c r="P27" s="619">
        <f t="shared" si="6"/>
        <v>0.10311997830141983</v>
      </c>
      <c r="Q27" s="535"/>
      <c r="R27" s="448"/>
      <c r="S27" s="448"/>
      <c r="T27" s="448"/>
      <c r="U27" s="448"/>
      <c r="V27" s="441"/>
      <c r="W27" s="441"/>
      <c r="X27" s="441"/>
      <c r="Y27" s="441"/>
      <c r="Z27" s="441"/>
      <c r="AA27" s="441"/>
      <c r="AB27" s="441"/>
      <c r="AC27" s="441"/>
    </row>
    <row r="28" spans="2:29" ht="22.5">
      <c r="B28" s="604" t="s">
        <v>439</v>
      </c>
      <c r="C28" s="605" t="s">
        <v>500</v>
      </c>
      <c r="D28" s="605" t="str">
        <f>B28</f>
        <v>IENNE</v>
      </c>
      <c r="E28" s="606" t="s">
        <v>489</v>
      </c>
      <c r="F28" s="607">
        <v>71.392523093207842</v>
      </c>
      <c r="G28" s="607">
        <v>3.3730962523264845</v>
      </c>
      <c r="H28" s="607">
        <v>0</v>
      </c>
      <c r="I28" s="607">
        <v>0</v>
      </c>
      <c r="J28" s="607">
        <v>0</v>
      </c>
      <c r="K28" s="607">
        <v>74.765619345534347</v>
      </c>
      <c r="L28" s="607">
        <v>-2.1999950299999997</v>
      </c>
      <c r="M28" s="607">
        <f t="shared" si="7"/>
        <v>72.56562431553435</v>
      </c>
      <c r="N28" s="602"/>
      <c r="O28" s="607">
        <f t="shared" si="8"/>
        <v>71.392523093207842</v>
      </c>
      <c r="P28" s="608">
        <f t="shared" si="6"/>
        <v>4.7247192089326928E-2</v>
      </c>
      <c r="Q28" s="446"/>
      <c r="R28" s="441"/>
      <c r="S28" s="441"/>
      <c r="T28" s="441"/>
      <c r="U28" s="441"/>
      <c r="V28" s="441"/>
      <c r="W28" s="441"/>
      <c r="X28" s="447"/>
      <c r="Y28" s="447"/>
      <c r="Z28" s="447"/>
      <c r="AA28" s="447"/>
      <c r="AB28" s="447"/>
      <c r="AC28" s="447"/>
    </row>
    <row r="29" spans="2:29" ht="22.5">
      <c r="B29" s="609" t="s">
        <v>808</v>
      </c>
      <c r="C29" s="610" t="s">
        <v>534</v>
      </c>
      <c r="D29" s="610" t="s">
        <v>858</v>
      </c>
      <c r="E29" s="611" t="s">
        <v>489</v>
      </c>
      <c r="F29" s="612">
        <v>62.43698092135655</v>
      </c>
      <c r="G29" s="612">
        <v>2.9499720310689601</v>
      </c>
      <c r="H29" s="612">
        <v>0</v>
      </c>
      <c r="I29" s="612">
        <v>0</v>
      </c>
      <c r="J29" s="612">
        <v>0</v>
      </c>
      <c r="K29" s="612">
        <v>65.386952952425517</v>
      </c>
      <c r="L29" s="612">
        <v>-1.01032169</v>
      </c>
      <c r="M29" s="612">
        <f t="shared" si="7"/>
        <v>64.376631262425519</v>
      </c>
      <c r="N29" s="602"/>
      <c r="O29" s="612">
        <f t="shared" si="8"/>
        <v>62.43698092135655</v>
      </c>
      <c r="P29" s="613">
        <f t="shared" si="6"/>
        <v>4.7247192089326928E-2</v>
      </c>
      <c r="Q29" s="446"/>
      <c r="R29" s="452" t="s">
        <v>850</v>
      </c>
      <c r="S29" s="447"/>
      <c r="T29" s="447"/>
      <c r="U29" s="447"/>
      <c r="V29" s="441"/>
      <c r="W29" s="441"/>
      <c r="X29" s="452" t="s">
        <v>851</v>
      </c>
      <c r="Y29" s="447"/>
      <c r="Z29" s="456"/>
      <c r="AA29" s="447"/>
      <c r="AB29" s="447"/>
      <c r="AC29" s="447"/>
    </row>
    <row r="30" spans="2:29" ht="22.5" customHeight="1">
      <c r="B30" s="604" t="s">
        <v>855</v>
      </c>
      <c r="C30" s="605" t="s">
        <v>496</v>
      </c>
      <c r="D30" s="605" t="s">
        <v>859</v>
      </c>
      <c r="E30" s="606" t="s">
        <v>489</v>
      </c>
      <c r="F30" s="607">
        <v>77.298775904999019</v>
      </c>
      <c r="G30" s="607">
        <v>3.6521501134533074</v>
      </c>
      <c r="H30" s="607">
        <v>0</v>
      </c>
      <c r="I30" s="607">
        <v>0</v>
      </c>
      <c r="J30" s="607">
        <v>0</v>
      </c>
      <c r="K30" s="607">
        <v>80.950926018452321</v>
      </c>
      <c r="L30" s="607">
        <v>-1.7623977700000004</v>
      </c>
      <c r="M30" s="607">
        <f t="shared" si="7"/>
        <v>79.188528248452315</v>
      </c>
      <c r="N30" s="602"/>
      <c r="O30" s="607">
        <f t="shared" si="8"/>
        <v>77.298775904999019</v>
      </c>
      <c r="P30" s="608">
        <f t="shared" si="6"/>
        <v>4.7247192089326706E-2</v>
      </c>
      <c r="Q30" s="446"/>
      <c r="R30" s="1603" t="s">
        <v>793</v>
      </c>
      <c r="S30" s="1601" t="str">
        <f>$F$10</f>
        <v>RAP 
Ciclo 25/26</v>
      </c>
      <c r="T30" s="1601" t="str">
        <f>$K$10</f>
        <v>RAP 
Ciclo 26/27</v>
      </c>
      <c r="U30" s="1601" t="s">
        <v>806</v>
      </c>
      <c r="V30" s="1601" t="s">
        <v>791</v>
      </c>
      <c r="W30" s="441"/>
      <c r="X30" s="1603" t="s">
        <v>793</v>
      </c>
      <c r="Y30" s="1601" t="str">
        <f>$F$10</f>
        <v>RAP 
Ciclo 25/26</v>
      </c>
      <c r="Z30" s="1601" t="str">
        <f>$K$10</f>
        <v>RAP 
Ciclo 26/27</v>
      </c>
      <c r="AA30" s="1601" t="s">
        <v>1020</v>
      </c>
      <c r="AB30" s="1601" t="s">
        <v>1021</v>
      </c>
      <c r="AC30" s="1601" t="s">
        <v>791</v>
      </c>
    </row>
    <row r="31" spans="2:29" ht="22.5">
      <c r="B31" s="609" t="s">
        <v>814</v>
      </c>
      <c r="C31" s="610" t="s">
        <v>516</v>
      </c>
      <c r="D31" s="610" t="s">
        <v>860</v>
      </c>
      <c r="E31" s="611" t="s">
        <v>489</v>
      </c>
      <c r="F31" s="612">
        <v>56.287888230804604</v>
      </c>
      <c r="G31" s="612">
        <v>2.6594446675433767</v>
      </c>
      <c r="H31" s="612">
        <v>0</v>
      </c>
      <c r="I31" s="612">
        <v>0</v>
      </c>
      <c r="J31" s="612">
        <v>0</v>
      </c>
      <c r="K31" s="612">
        <v>58.94733289834798</v>
      </c>
      <c r="L31" s="612">
        <v>-2.1193128799999998</v>
      </c>
      <c r="M31" s="612">
        <f t="shared" si="7"/>
        <v>56.828020018347978</v>
      </c>
      <c r="N31" s="602"/>
      <c r="O31" s="612">
        <f t="shared" si="8"/>
        <v>56.287888230804604</v>
      </c>
      <c r="P31" s="613">
        <f t="shared" si="6"/>
        <v>4.7247192089326706E-2</v>
      </c>
      <c r="Q31" s="446"/>
      <c r="R31" s="1604"/>
      <c r="S31" s="1602"/>
      <c r="T31" s="1602"/>
      <c r="U31" s="1602"/>
      <c r="V31" s="1602"/>
      <c r="W31" s="441"/>
      <c r="X31" s="1604"/>
      <c r="Y31" s="1602"/>
      <c r="Z31" s="1602"/>
      <c r="AA31" s="1602"/>
      <c r="AB31" s="1602"/>
      <c r="AC31" s="1602"/>
    </row>
    <row r="32" spans="2:29" ht="22.5">
      <c r="B32" s="1605" t="s">
        <v>853</v>
      </c>
      <c r="C32" s="605" t="s">
        <v>499</v>
      </c>
      <c r="D32" s="605" t="s">
        <v>861</v>
      </c>
      <c r="E32" s="606" t="s">
        <v>494</v>
      </c>
      <c r="F32" s="607">
        <v>20.643534548997234</v>
      </c>
      <c r="G32" s="607">
        <v>0.40254190779904125</v>
      </c>
      <c r="H32" s="607">
        <v>0</v>
      </c>
      <c r="I32" s="607">
        <v>0</v>
      </c>
      <c r="J32" s="607">
        <v>-0.79193867842159826</v>
      </c>
      <c r="K32" s="607">
        <v>20.25413777837468</v>
      </c>
      <c r="L32" s="607">
        <v>-0.6472953199999999</v>
      </c>
      <c r="M32" s="607">
        <f t="shared" si="7"/>
        <v>19.606842458374679</v>
      </c>
      <c r="N32" s="602"/>
      <c r="O32" s="607">
        <f t="shared" si="8"/>
        <v>20.643534548997234</v>
      </c>
      <c r="P32" s="608">
        <f t="shared" si="6"/>
        <v>-1.886289238397254E-2</v>
      </c>
      <c r="Q32" s="446"/>
      <c r="R32" s="453" t="s">
        <v>15</v>
      </c>
      <c r="S32" s="454">
        <v>2104.7820599989332</v>
      </c>
      <c r="T32" s="454">
        <f>K14</f>
        <v>1988.7141986958325</v>
      </c>
      <c r="U32" s="455">
        <f t="shared" ref="U32:U37" si="9">T32-S32</f>
        <v>-116.0678613031007</v>
      </c>
      <c r="V32" s="1109">
        <f t="shared" ref="V32:V37" si="10">T32/$T$37</f>
        <v>0.30991738739416819</v>
      </c>
      <c r="W32" s="1149"/>
      <c r="X32" s="453" t="s">
        <v>15</v>
      </c>
      <c r="Y32" s="454">
        <v>2104.7820599989332</v>
      </c>
      <c r="Z32" s="455">
        <f>M14</f>
        <v>1988.7141986958325</v>
      </c>
      <c r="AA32" s="1117">
        <f t="shared" ref="AA32:AA37" si="11">Z32-Y32</f>
        <v>-116.0678613031007</v>
      </c>
      <c r="AB32" s="536">
        <f t="shared" ref="AB32:AB37" si="12">AA32/Y32</f>
        <v>-5.5144835899617814E-2</v>
      </c>
      <c r="AC32" s="1109">
        <f t="shared" ref="AC32:AC37" si="13">Z32/$Z$37</f>
        <v>0.30985825508060183</v>
      </c>
    </row>
    <row r="33" spans="2:29" ht="22.5">
      <c r="B33" s="1605"/>
      <c r="C33" s="620" t="s">
        <v>504</v>
      </c>
      <c r="D33" s="620" t="s">
        <v>862</v>
      </c>
      <c r="E33" s="606" t="s">
        <v>489</v>
      </c>
      <c r="F33" s="607">
        <v>16.151413423689903</v>
      </c>
      <c r="G33" s="607">
        <v>0.76310893254320689</v>
      </c>
      <c r="H33" s="607">
        <v>0</v>
      </c>
      <c r="I33" s="607">
        <v>0</v>
      </c>
      <c r="J33" s="607">
        <v>0</v>
      </c>
      <c r="K33" s="607">
        <v>16.91452235623311</v>
      </c>
      <c r="L33" s="607">
        <v>-0.5667915899999999</v>
      </c>
      <c r="M33" s="607">
        <f t="shared" si="7"/>
        <v>16.347730766233109</v>
      </c>
      <c r="N33" s="602"/>
      <c r="O33" s="621">
        <f t="shared" si="8"/>
        <v>16.151413423689903</v>
      </c>
      <c r="P33" s="622">
        <f t="shared" si="6"/>
        <v>4.7247192089326706E-2</v>
      </c>
      <c r="Q33" s="446"/>
      <c r="R33" s="453" t="s">
        <v>1217</v>
      </c>
      <c r="S33" s="454">
        <v>812.91762190000406</v>
      </c>
      <c r="T33" s="455">
        <f>$K$12</f>
        <v>921.20461932973012</v>
      </c>
      <c r="U33" s="455">
        <f t="shared" si="9"/>
        <v>108.28699742972606</v>
      </c>
      <c r="V33" s="1109">
        <f t="shared" si="10"/>
        <v>0.14355875221554404</v>
      </c>
      <c r="W33" s="441"/>
      <c r="X33" s="453" t="s">
        <v>1217</v>
      </c>
      <c r="Y33" s="454">
        <v>812.91762190000406</v>
      </c>
      <c r="Z33" s="455">
        <f>$M$12</f>
        <v>983.78580033973014</v>
      </c>
      <c r="AA33" s="1117">
        <f t="shared" si="11"/>
        <v>170.86817843972608</v>
      </c>
      <c r="AB33" s="536">
        <f t="shared" si="12"/>
        <v>0.21019125903601626</v>
      </c>
      <c r="AC33" s="1109">
        <f t="shared" si="13"/>
        <v>0.15328203100588689</v>
      </c>
    </row>
    <row r="34" spans="2:29" ht="22.5">
      <c r="B34" s="1600" t="s">
        <v>811</v>
      </c>
      <c r="C34" s="614" t="s">
        <v>506</v>
      </c>
      <c r="D34" s="614" t="s">
        <v>863</v>
      </c>
      <c r="E34" s="585" t="s">
        <v>489</v>
      </c>
      <c r="F34" s="615">
        <v>23.670081096464052</v>
      </c>
      <c r="G34" s="615">
        <v>1.118344868334578</v>
      </c>
      <c r="H34" s="615">
        <v>0</v>
      </c>
      <c r="I34" s="615">
        <v>0</v>
      </c>
      <c r="J34" s="615">
        <v>0</v>
      </c>
      <c r="K34" s="615">
        <v>24.78842596479863</v>
      </c>
      <c r="L34" s="615">
        <v>-0.94637891000000007</v>
      </c>
      <c r="M34" s="615">
        <f t="shared" si="7"/>
        <v>23.842047054798631</v>
      </c>
      <c r="N34" s="602"/>
      <c r="O34" s="615">
        <f t="shared" si="8"/>
        <v>23.670081096464052</v>
      </c>
      <c r="P34" s="616">
        <f t="shared" si="6"/>
        <v>4.7247192089326706E-2</v>
      </c>
      <c r="Q34" s="446"/>
      <c r="R34" s="453" t="s">
        <v>1218</v>
      </c>
      <c r="S34" s="454">
        <v>682.09937397105978</v>
      </c>
      <c r="T34" s="455">
        <f>$K$13</f>
        <v>896.52605855440288</v>
      </c>
      <c r="U34" s="455">
        <f t="shared" si="9"/>
        <v>214.4266845833431</v>
      </c>
      <c r="V34" s="1109">
        <f t="shared" si="10"/>
        <v>0.13971289287328498</v>
      </c>
      <c r="W34" s="441"/>
      <c r="X34" s="453" t="s">
        <v>1218</v>
      </c>
      <c r="Y34" s="454">
        <v>682.09937397105978</v>
      </c>
      <c r="Z34" s="455">
        <f>$M$13</f>
        <v>896.52605855440288</v>
      </c>
      <c r="AA34" s="1117">
        <f t="shared" si="11"/>
        <v>214.4266845833431</v>
      </c>
      <c r="AB34" s="536">
        <f t="shared" si="12"/>
        <v>0.31436282272917149</v>
      </c>
      <c r="AC34" s="1109">
        <f t="shared" si="13"/>
        <v>0.13968623561904017</v>
      </c>
    </row>
    <row r="35" spans="2:29" ht="22.5">
      <c r="B35" s="1600"/>
      <c r="C35" s="617" t="s">
        <v>514</v>
      </c>
      <c r="D35" s="617" t="s">
        <v>864</v>
      </c>
      <c r="E35" s="585" t="s">
        <v>489</v>
      </c>
      <c r="F35" s="615">
        <v>7.45860083</v>
      </c>
      <c r="G35" s="615">
        <v>0.3523979461326216</v>
      </c>
      <c r="H35" s="615">
        <v>0</v>
      </c>
      <c r="I35" s="615">
        <v>0</v>
      </c>
      <c r="J35" s="615">
        <v>0</v>
      </c>
      <c r="K35" s="615">
        <v>7.8109987761326209</v>
      </c>
      <c r="L35" s="615">
        <v>-0.27560861999999997</v>
      </c>
      <c r="M35" s="615">
        <f t="shared" si="7"/>
        <v>7.5353901561326211</v>
      </c>
      <c r="N35" s="602"/>
      <c r="O35" s="618">
        <f t="shared" si="8"/>
        <v>7.45860083</v>
      </c>
      <c r="P35" s="619">
        <f t="shared" si="6"/>
        <v>4.7247192089326706E-2</v>
      </c>
      <c r="Q35" s="446"/>
      <c r="R35" s="453" t="s">
        <v>804</v>
      </c>
      <c r="S35" s="454">
        <v>1710.3562502715117</v>
      </c>
      <c r="T35" s="455">
        <f>$K$15+$K$22+$K$58</f>
        <v>2013.5569087465601</v>
      </c>
      <c r="U35" s="455">
        <f t="shared" si="9"/>
        <v>303.20065847504839</v>
      </c>
      <c r="V35" s="1109">
        <f t="shared" si="10"/>
        <v>0.31378882744310099</v>
      </c>
      <c r="W35" s="441"/>
      <c r="X35" s="453" t="s">
        <v>804</v>
      </c>
      <c r="Y35" s="454">
        <v>1710.3562502715117</v>
      </c>
      <c r="Z35" s="455">
        <f>$M$15+$M$22+$M$58</f>
        <v>1952.2003107544601</v>
      </c>
      <c r="AA35" s="1117">
        <f t="shared" si="11"/>
        <v>241.84406048294841</v>
      </c>
      <c r="AB35" s="536">
        <f t="shared" si="12"/>
        <v>0.14139981681860531</v>
      </c>
      <c r="AC35" s="1109">
        <f t="shared" si="13"/>
        <v>0.30416908686772243</v>
      </c>
    </row>
    <row r="36" spans="2:29" ht="22.5">
      <c r="B36" s="1605" t="s">
        <v>501</v>
      </c>
      <c r="C36" s="605" t="s">
        <v>503</v>
      </c>
      <c r="D36" s="605" t="s">
        <v>865</v>
      </c>
      <c r="E36" s="606" t="s">
        <v>489</v>
      </c>
      <c r="F36" s="607">
        <v>20.445175829766303</v>
      </c>
      <c r="G36" s="607">
        <v>0.96597714972902804</v>
      </c>
      <c r="H36" s="607">
        <v>0</v>
      </c>
      <c r="I36" s="607">
        <v>0</v>
      </c>
      <c r="J36" s="607">
        <v>0</v>
      </c>
      <c r="K36" s="607">
        <v>21.411152979495331</v>
      </c>
      <c r="L36" s="607">
        <v>-0.85463128999999993</v>
      </c>
      <c r="M36" s="607">
        <f t="shared" si="7"/>
        <v>20.55652168949533</v>
      </c>
      <c r="N36" s="602"/>
      <c r="O36" s="607">
        <f t="shared" si="8"/>
        <v>20.445175829766303</v>
      </c>
      <c r="P36" s="608">
        <f t="shared" si="6"/>
        <v>4.7247192089326706E-2</v>
      </c>
      <c r="Q36" s="446"/>
      <c r="R36" s="453" t="s">
        <v>805</v>
      </c>
      <c r="S36" s="454">
        <v>978.72021096472349</v>
      </c>
      <c r="T36" s="455">
        <f>$K$72</f>
        <v>596.91536610289063</v>
      </c>
      <c r="U36" s="455">
        <f t="shared" si="9"/>
        <v>-381.80484486183286</v>
      </c>
      <c r="V36" s="1109">
        <f t="shared" si="10"/>
        <v>9.3022140073901888E-2</v>
      </c>
      <c r="W36" s="441"/>
      <c r="X36" s="453" t="s">
        <v>805</v>
      </c>
      <c r="Y36" s="454">
        <v>978.72021096472349</v>
      </c>
      <c r="Z36" s="455">
        <f>$M$72</f>
        <v>596.91536610289063</v>
      </c>
      <c r="AA36" s="1117">
        <f t="shared" si="11"/>
        <v>-381.80484486183286</v>
      </c>
      <c r="AB36" s="536">
        <f t="shared" si="12"/>
        <v>-0.390106222988374</v>
      </c>
      <c r="AC36" s="1109">
        <f t="shared" si="13"/>
        <v>9.3004391426748809E-2</v>
      </c>
    </row>
    <row r="37" spans="2:29" ht="22.5">
      <c r="B37" s="1605"/>
      <c r="C37" s="620" t="s">
        <v>502</v>
      </c>
      <c r="D37" s="620" t="s">
        <v>866</v>
      </c>
      <c r="E37" s="606" t="s">
        <v>489</v>
      </c>
      <c r="F37" s="607">
        <v>8.7842146564553882</v>
      </c>
      <c r="G37" s="607">
        <v>0.41502947722742667</v>
      </c>
      <c r="H37" s="607">
        <v>0</v>
      </c>
      <c r="I37" s="607">
        <v>0</v>
      </c>
      <c r="J37" s="607">
        <v>0</v>
      </c>
      <c r="K37" s="607">
        <v>9.1992441336828144</v>
      </c>
      <c r="L37" s="607">
        <v>-0.46884578000000005</v>
      </c>
      <c r="M37" s="607">
        <f t="shared" si="7"/>
        <v>8.7303983536828138</v>
      </c>
      <c r="N37" s="602"/>
      <c r="O37" s="621">
        <f t="shared" si="8"/>
        <v>8.7842146564553882</v>
      </c>
      <c r="P37" s="622">
        <f t="shared" si="6"/>
        <v>4.7247192089326706E-2</v>
      </c>
      <c r="Q37" s="446"/>
      <c r="R37" s="423" t="s">
        <v>34</v>
      </c>
      <c r="S37" s="457">
        <f>SUM(S32:S36)</f>
        <v>6288.8755171062321</v>
      </c>
      <c r="T37" s="457">
        <f>SUM(T32:T36)</f>
        <v>6416.9171514294158</v>
      </c>
      <c r="U37" s="457">
        <f t="shared" si="9"/>
        <v>128.04163432318364</v>
      </c>
      <c r="V37" s="1110">
        <f t="shared" si="10"/>
        <v>1</v>
      </c>
      <c r="W37" s="441"/>
      <c r="X37" s="423" t="s">
        <v>34</v>
      </c>
      <c r="Y37" s="457">
        <f>SUM(Y32:Y36)</f>
        <v>6288.8755171062321</v>
      </c>
      <c r="Z37" s="457">
        <f>SUM(Z32:Z36)</f>
        <v>6418.1417344473157</v>
      </c>
      <c r="AA37" s="1086">
        <f t="shared" si="11"/>
        <v>129.26621734108357</v>
      </c>
      <c r="AB37" s="537">
        <f t="shared" si="12"/>
        <v>2.0554742575118457E-2</v>
      </c>
      <c r="AC37" s="1110">
        <f t="shared" si="13"/>
        <v>1</v>
      </c>
    </row>
    <row r="38" spans="2:29" ht="22.5">
      <c r="B38" s="1405" t="s">
        <v>810</v>
      </c>
      <c r="C38" s="657" t="s">
        <v>517</v>
      </c>
      <c r="D38" s="657" t="s">
        <v>881</v>
      </c>
      <c r="E38" s="611" t="s">
        <v>489</v>
      </c>
      <c r="F38" s="612">
        <v>52.959984550000016</v>
      </c>
      <c r="G38" s="612">
        <v>2.5022105630816256</v>
      </c>
      <c r="H38" s="612">
        <v>0</v>
      </c>
      <c r="I38" s="612">
        <v>0</v>
      </c>
      <c r="J38" s="612">
        <v>0</v>
      </c>
      <c r="K38" s="612">
        <v>55.462195113081641</v>
      </c>
      <c r="L38" s="612">
        <v>-2.9862538500000002</v>
      </c>
      <c r="M38" s="612">
        <f t="shared" si="7"/>
        <v>52.475941263081644</v>
      </c>
      <c r="N38" s="602"/>
      <c r="O38" s="658">
        <f t="shared" si="8"/>
        <v>52.959984550000016</v>
      </c>
      <c r="P38" s="659">
        <f t="shared" si="6"/>
        <v>4.7247192089326706E-2</v>
      </c>
      <c r="Q38" s="446"/>
      <c r="R38" s="463"/>
      <c r="S38" s="458"/>
      <c r="T38" s="459">
        <f>$K$74-$T$37</f>
        <v>359.3116007427252</v>
      </c>
      <c r="V38" s="461"/>
      <c r="W38" s="461"/>
      <c r="X38" s="462"/>
      <c r="Y38" s="458"/>
      <c r="Z38" s="459">
        <f>$M$74-$Z$37</f>
        <v>355.21187483272479</v>
      </c>
      <c r="AA38" s="463"/>
      <c r="AB38" s="463"/>
      <c r="AC38" s="463"/>
    </row>
    <row r="39" spans="2:29" ht="22.5">
      <c r="B39" s="1605" t="s">
        <v>809</v>
      </c>
      <c r="C39" s="605" t="s">
        <v>515</v>
      </c>
      <c r="D39" s="605" t="s">
        <v>867</v>
      </c>
      <c r="E39" s="606" t="s">
        <v>489</v>
      </c>
      <c r="F39" s="607">
        <v>18.289274528771983</v>
      </c>
      <c r="G39" s="607">
        <v>0.86411686683532019</v>
      </c>
      <c r="H39" s="607">
        <v>0</v>
      </c>
      <c r="I39" s="607">
        <v>0</v>
      </c>
      <c r="J39" s="607">
        <v>0</v>
      </c>
      <c r="K39" s="607">
        <v>19.153391395607304</v>
      </c>
      <c r="L39" s="607">
        <v>-0.64209974000000003</v>
      </c>
      <c r="M39" s="607">
        <f t="shared" si="7"/>
        <v>18.511291655607305</v>
      </c>
      <c r="N39" s="602"/>
      <c r="O39" s="607">
        <f t="shared" si="8"/>
        <v>18.289274528771983</v>
      </c>
      <c r="P39" s="608">
        <f t="shared" si="6"/>
        <v>4.7247192089326706E-2</v>
      </c>
      <c r="Q39" s="446"/>
      <c r="R39" s="463"/>
      <c r="S39" s="463"/>
      <c r="T39" s="448"/>
      <c r="U39" s="447"/>
      <c r="V39" s="461"/>
      <c r="W39" s="461"/>
      <c r="X39" s="463"/>
      <c r="Y39" s="463"/>
      <c r="Z39" s="463"/>
      <c r="AA39" s="463"/>
      <c r="AB39" s="463"/>
      <c r="AC39" s="463"/>
    </row>
    <row r="40" spans="2:29" ht="22.5">
      <c r="B40" s="1605"/>
      <c r="C40" s="605" t="s">
        <v>498</v>
      </c>
      <c r="D40" s="605" t="s">
        <v>868</v>
      </c>
      <c r="E40" s="606" t="s">
        <v>489</v>
      </c>
      <c r="F40" s="607">
        <v>9.2375544098375642</v>
      </c>
      <c r="G40" s="607">
        <v>0.43644850763720239</v>
      </c>
      <c r="H40" s="607">
        <v>0</v>
      </c>
      <c r="I40" s="607">
        <v>0</v>
      </c>
      <c r="J40" s="607">
        <v>0</v>
      </c>
      <c r="K40" s="607">
        <v>9.6740029174747662</v>
      </c>
      <c r="L40" s="607">
        <v>-0.32440332</v>
      </c>
      <c r="M40" s="607">
        <f t="shared" si="7"/>
        <v>9.3495995974747661</v>
      </c>
      <c r="N40" s="602"/>
      <c r="O40" s="607">
        <f t="shared" si="8"/>
        <v>9.2375544098375642</v>
      </c>
      <c r="P40" s="608">
        <f t="shared" si="6"/>
        <v>4.7247192089326706E-2</v>
      </c>
      <c r="Q40" s="446"/>
      <c r="R40" s="1087" t="s">
        <v>1219</v>
      </c>
      <c r="S40" s="1088">
        <f>SUM(S35:S36)</f>
        <v>2689.0764612362354</v>
      </c>
      <c r="T40" s="1088">
        <f>SUM(T35:T36)</f>
        <v>2610.4722748494505</v>
      </c>
      <c r="U40" s="1088">
        <f>T40-S40</f>
        <v>-78.604186386784932</v>
      </c>
      <c r="V40" s="1089">
        <f>U40/S40</f>
        <v>-2.9230922779580847E-2</v>
      </c>
      <c r="W40" s="1089"/>
      <c r="X40" s="1087" t="s">
        <v>1219</v>
      </c>
      <c r="Y40" s="1088">
        <f>SUM(Y35:Y36)</f>
        <v>2689.0764612362354</v>
      </c>
      <c r="Z40" s="1088">
        <f>SUM(Z35:Z36)</f>
        <v>2549.115676857351</v>
      </c>
      <c r="AA40" s="1088">
        <f>Z40-Y40</f>
        <v>-139.96078437888445</v>
      </c>
      <c r="AB40" s="1089">
        <f>AA40/Y40</f>
        <v>-5.2047900606939604E-2</v>
      </c>
      <c r="AC40" s="461"/>
    </row>
    <row r="41" spans="2:29" ht="22.5">
      <c r="B41" s="1600" t="s">
        <v>827</v>
      </c>
      <c r="C41" s="614" t="s">
        <v>495</v>
      </c>
      <c r="D41" s="614" t="s">
        <v>869</v>
      </c>
      <c r="E41" s="585" t="s">
        <v>489</v>
      </c>
      <c r="F41" s="615">
        <v>16.039714209697415</v>
      </c>
      <c r="G41" s="615">
        <v>0.75783145832347687</v>
      </c>
      <c r="H41" s="615">
        <v>0</v>
      </c>
      <c r="I41" s="615">
        <v>0</v>
      </c>
      <c r="J41" s="615">
        <v>0</v>
      </c>
      <c r="K41" s="615">
        <v>16.797545668020895</v>
      </c>
      <c r="L41" s="615">
        <v>-0.32299353000000003</v>
      </c>
      <c r="M41" s="615">
        <f t="shared" si="7"/>
        <v>16.474552138020893</v>
      </c>
      <c r="N41" s="602"/>
      <c r="O41" s="615">
        <f t="shared" si="8"/>
        <v>16.039714209697415</v>
      </c>
      <c r="P41" s="616">
        <f t="shared" si="6"/>
        <v>4.7247192089326928E-2</v>
      </c>
      <c r="Q41" s="446"/>
      <c r="R41" s="1087" t="s">
        <v>1220</v>
      </c>
      <c r="S41" s="1088">
        <f>SUM(S33:S34)</f>
        <v>1495.016995871064</v>
      </c>
      <c r="T41" s="1088">
        <f>SUM(T33:T34)</f>
        <v>1817.730677884133</v>
      </c>
      <c r="U41" s="1088">
        <f>T41-S41</f>
        <v>322.71368201306905</v>
      </c>
      <c r="V41" s="1089">
        <f>U41/S41</f>
        <v>0.21585954066364416</v>
      </c>
      <c r="W41" s="1089"/>
      <c r="X41" s="1087" t="s">
        <v>1220</v>
      </c>
      <c r="Y41" s="1088">
        <f>SUM(Y32:Y34)</f>
        <v>3599.7990558699971</v>
      </c>
      <c r="Z41" s="1088">
        <f>SUM(Z32:Z34)</f>
        <v>3869.0260575899656</v>
      </c>
      <c r="AA41" s="1088">
        <f>Z41-Y41</f>
        <v>269.22700171996848</v>
      </c>
      <c r="AB41" s="1089">
        <f>AA41/Y41</f>
        <v>7.4789452839306297E-2</v>
      </c>
      <c r="AC41" s="448"/>
    </row>
    <row r="42" spans="2:29" ht="22.5">
      <c r="B42" s="1600"/>
      <c r="C42" s="614" t="s">
        <v>823</v>
      </c>
      <c r="D42" s="614" t="s">
        <v>1006</v>
      </c>
      <c r="E42" s="585" t="s">
        <v>489</v>
      </c>
      <c r="F42" s="615">
        <v>16.129841075719565</v>
      </c>
      <c r="G42" s="615">
        <v>0.76208969967483442</v>
      </c>
      <c r="H42" s="615">
        <v>0</v>
      </c>
      <c r="I42" s="615">
        <v>0</v>
      </c>
      <c r="J42" s="615">
        <v>0</v>
      </c>
      <c r="K42" s="615">
        <v>16.8919307753944</v>
      </c>
      <c r="L42" s="615">
        <v>1.3461201200000001</v>
      </c>
      <c r="M42" s="615">
        <v>18.238050895394402</v>
      </c>
      <c r="N42" s="602"/>
      <c r="O42" s="615">
        <f t="shared" si="8"/>
        <v>16.129841075719565</v>
      </c>
      <c r="P42" s="616">
        <f t="shared" si="6"/>
        <v>4.7247192089326706E-2</v>
      </c>
      <c r="Q42" s="446"/>
      <c r="R42" s="1087"/>
      <c r="S42" s="1088"/>
      <c r="T42" s="1088"/>
      <c r="U42" s="1088"/>
      <c r="V42" s="1089"/>
      <c r="W42" s="1089"/>
      <c r="X42" s="1087"/>
      <c r="Y42" s="1088"/>
      <c r="Z42" s="1088"/>
      <c r="AA42" s="1088"/>
      <c r="AB42" s="1089"/>
      <c r="AC42" s="448"/>
    </row>
    <row r="43" spans="2:29" ht="22.5">
      <c r="B43" s="604" t="s">
        <v>871</v>
      </c>
      <c r="C43" s="605" t="s">
        <v>497</v>
      </c>
      <c r="D43" s="605" t="s">
        <v>870</v>
      </c>
      <c r="E43" s="606" t="s">
        <v>489</v>
      </c>
      <c r="F43" s="607">
        <v>8.5566029522407838</v>
      </c>
      <c r="G43" s="607">
        <v>0.40427546331662023</v>
      </c>
      <c r="H43" s="607">
        <v>0</v>
      </c>
      <c r="I43" s="607">
        <v>0</v>
      </c>
      <c r="J43" s="607">
        <v>0</v>
      </c>
      <c r="K43" s="607">
        <v>8.9608784155574028</v>
      </c>
      <c r="L43" s="607">
        <v>-0.35488259999999999</v>
      </c>
      <c r="M43" s="607">
        <f t="shared" si="7"/>
        <v>8.605995815557403</v>
      </c>
      <c r="N43" s="602"/>
      <c r="O43" s="607">
        <f t="shared" si="8"/>
        <v>8.5566029522407838</v>
      </c>
      <c r="P43" s="608">
        <f t="shared" si="6"/>
        <v>4.7247192089326484E-2</v>
      </c>
      <c r="Q43" s="446"/>
      <c r="R43" t="s">
        <v>15</v>
      </c>
      <c r="S43" s="1238">
        <f>S32</f>
        <v>2104.7820599989332</v>
      </c>
      <c r="T43" s="1238">
        <f>T32</f>
        <v>1988.7141986958325</v>
      </c>
      <c r="U43" s="1088">
        <f>T43-S43</f>
        <v>-116.0678613031007</v>
      </c>
      <c r="V43" s="1089">
        <f>U43/S43</f>
        <v>-5.5144835899617814E-2</v>
      </c>
      <c r="W43" s="441"/>
      <c r="X43" s="448"/>
      <c r="Y43" s="448"/>
      <c r="Z43" s="448"/>
      <c r="AA43" s="448"/>
      <c r="AB43" s="448"/>
      <c r="AC43" s="448"/>
    </row>
    <row r="44" spans="2:29" ht="22.5">
      <c r="B44" s="636" t="s">
        <v>1016</v>
      </c>
      <c r="C44" s="657" t="s">
        <v>1052</v>
      </c>
      <c r="D44" s="657" t="s">
        <v>1112</v>
      </c>
      <c r="E44" s="611" t="s">
        <v>489</v>
      </c>
      <c r="F44" s="615">
        <v>8.4597039392108826</v>
      </c>
      <c r="G44" s="615">
        <v>0.39969725703473036</v>
      </c>
      <c r="H44" s="615">
        <v>0</v>
      </c>
      <c r="I44" s="615">
        <v>0</v>
      </c>
      <c r="J44" s="615">
        <v>0</v>
      </c>
      <c r="K44" s="615">
        <v>8.8594011962456118</v>
      </c>
      <c r="L44" s="615">
        <v>0.24170675999999999</v>
      </c>
      <c r="M44" s="615">
        <f t="shared" si="7"/>
        <v>9.1011079562456114</v>
      </c>
      <c r="N44" s="602"/>
      <c r="O44" s="615">
        <f t="shared" si="8"/>
        <v>8.4597039392108826</v>
      </c>
      <c r="P44" s="616">
        <f t="shared" si="6"/>
        <v>4.7247192089326484E-2</v>
      </c>
      <c r="Q44" s="446"/>
      <c r="S44" s="448"/>
      <c r="T44" s="448"/>
      <c r="U44" s="447"/>
      <c r="V44" s="441"/>
      <c r="W44" s="441"/>
      <c r="X44" s="448"/>
      <c r="Y44" s="448"/>
      <c r="Z44" s="448"/>
      <c r="AA44" s="448"/>
      <c r="AB44" s="448"/>
      <c r="AC44" s="448"/>
    </row>
    <row r="45" spans="2:29" ht="22.5">
      <c r="B45" s="604" t="s">
        <v>519</v>
      </c>
      <c r="C45" s="605" t="s">
        <v>520</v>
      </c>
      <c r="D45" s="604" t="s">
        <v>879</v>
      </c>
      <c r="E45" s="606" t="s">
        <v>489</v>
      </c>
      <c r="F45" s="607">
        <v>93.110359205539737</v>
      </c>
      <c r="G45" s="607">
        <v>4.3992030268903441</v>
      </c>
      <c r="H45" s="607">
        <v>0</v>
      </c>
      <c r="I45" s="607">
        <v>5.1432938324264432</v>
      </c>
      <c r="J45" s="607">
        <v>0</v>
      </c>
      <c r="K45" s="607">
        <v>102.65285606485652</v>
      </c>
      <c r="L45" s="607">
        <v>-3.0888949800000001</v>
      </c>
      <c r="M45" s="607">
        <f t="shared" si="7"/>
        <v>99.563961084856516</v>
      </c>
      <c r="N45" s="602"/>
      <c r="O45" s="607">
        <f t="shared" si="8"/>
        <v>93.110359205539737</v>
      </c>
      <c r="P45" s="608">
        <f t="shared" si="6"/>
        <v>0.10248587741189863</v>
      </c>
      <c r="Q45" s="446"/>
      <c r="S45" s="448"/>
      <c r="T45" s="448"/>
      <c r="U45" s="447"/>
      <c r="V45" s="441"/>
      <c r="W45" s="441"/>
      <c r="X45" s="448"/>
      <c r="Y45" s="448"/>
      <c r="Z45" s="448"/>
      <c r="AA45" s="448"/>
      <c r="AB45" s="448"/>
      <c r="AC45" s="448"/>
    </row>
    <row r="46" spans="2:29" ht="23">
      <c r="B46" s="624" t="s">
        <v>1360</v>
      </c>
      <c r="C46" s="625"/>
      <c r="D46" s="625"/>
      <c r="E46" s="626"/>
      <c r="F46" s="627">
        <f t="shared" ref="F46:M46" si="14">F17+F22</f>
        <v>4999.9392936561253</v>
      </c>
      <c r="G46" s="627">
        <f t="shared" si="14"/>
        <v>235.66028510790312</v>
      </c>
      <c r="H46" s="627">
        <f t="shared" si="14"/>
        <v>129.10038351195973</v>
      </c>
      <c r="I46" s="627">
        <f t="shared" si="14"/>
        <v>5.1432938324264432</v>
      </c>
      <c r="J46" s="627">
        <f t="shared" si="14"/>
        <v>-31.904095749647137</v>
      </c>
      <c r="K46" s="627">
        <f t="shared" si="14"/>
        <v>5337.9391603587674</v>
      </c>
      <c r="L46" s="627">
        <f t="shared" si="14"/>
        <v>29.128284670000024</v>
      </c>
      <c r="M46" s="627">
        <f t="shared" si="14"/>
        <v>5367.067445028767</v>
      </c>
      <c r="N46" s="581"/>
      <c r="O46" s="628">
        <f>O17+O22</f>
        <v>4999.9392936561253</v>
      </c>
      <c r="P46" s="629">
        <f t="shared" si="6"/>
        <v>6.7600794099939021E-2</v>
      </c>
      <c r="Q46" s="446"/>
      <c r="R46" s="419"/>
      <c r="S46" s="419"/>
      <c r="T46" s="419"/>
      <c r="U46" s="447"/>
      <c r="V46" s="441"/>
      <c r="W46" s="441"/>
      <c r="X46" s="419"/>
      <c r="Y46" s="419"/>
      <c r="Z46" s="419"/>
      <c r="AA46" s="419"/>
      <c r="AB46" s="419"/>
      <c r="AC46" s="419"/>
    </row>
    <row r="47" spans="2:29" ht="22.5">
      <c r="B47" s="591"/>
      <c r="C47" s="592"/>
      <c r="D47" s="592"/>
      <c r="E47" s="593"/>
      <c r="F47" s="630"/>
      <c r="G47" s="630"/>
      <c r="H47" s="591"/>
      <c r="I47" s="630"/>
      <c r="J47" s="596"/>
      <c r="K47" s="596"/>
      <c r="L47" s="591"/>
      <c r="M47" s="596"/>
      <c r="N47" s="581"/>
      <c r="O47" s="591"/>
      <c r="P47" s="597"/>
      <c r="Q47" s="446"/>
      <c r="R47" s="441"/>
      <c r="S47" s="441"/>
      <c r="T47" s="441"/>
      <c r="U47" s="447"/>
      <c r="V47" s="441"/>
      <c r="W47" s="441"/>
      <c r="X47" s="441"/>
      <c r="Y47" s="441"/>
      <c r="Z47" s="441"/>
      <c r="AA47" s="441"/>
      <c r="AB47" s="441"/>
      <c r="AC47" s="441"/>
    </row>
    <row r="48" spans="2:29" ht="69" customHeight="1">
      <c r="B48" s="1264" t="s">
        <v>762</v>
      </c>
      <c r="C48" s="625"/>
      <c r="D48" s="625"/>
      <c r="E48" s="631"/>
      <c r="F48" s="580"/>
      <c r="G48" s="580"/>
      <c r="H48" s="580"/>
      <c r="I48" s="580"/>
      <c r="J48" s="632"/>
      <c r="K48" s="632"/>
      <c r="L48" s="580"/>
      <c r="M48" s="632"/>
      <c r="N48" s="581"/>
      <c r="O48" s="582"/>
      <c r="P48" s="583"/>
      <c r="Q48" s="446"/>
      <c r="R48" s="1090"/>
      <c r="S48" s="441"/>
      <c r="T48" s="441"/>
      <c r="U48" s="447"/>
      <c r="V48" s="441"/>
      <c r="W48" s="441"/>
      <c r="X48" s="441"/>
      <c r="Y48" s="441"/>
      <c r="Z48" s="441"/>
      <c r="AA48" s="441"/>
      <c r="AB48" s="441"/>
      <c r="AC48" s="441"/>
    </row>
    <row r="49" spans="2:29" s="1074" customFormat="1" ht="69">
      <c r="B49" s="1589" t="s">
        <v>854</v>
      </c>
      <c r="C49" s="1585" t="s">
        <v>485</v>
      </c>
      <c r="D49" s="1585" t="s">
        <v>852</v>
      </c>
      <c r="E49" s="1585" t="s">
        <v>486</v>
      </c>
      <c r="F49" s="584" t="s">
        <v>1469</v>
      </c>
      <c r="G49" s="1585" t="s">
        <v>487</v>
      </c>
      <c r="H49" s="1585" t="s">
        <v>1206</v>
      </c>
      <c r="I49" s="1585" t="s">
        <v>1207</v>
      </c>
      <c r="J49" s="1583" t="s">
        <v>30</v>
      </c>
      <c r="K49" s="584" t="str">
        <f>K10</f>
        <v>RAP 
Ciclo 26/27</v>
      </c>
      <c r="L49" s="1236" t="s">
        <v>488</v>
      </c>
      <c r="M49" s="584" t="str">
        <f>M10</f>
        <v>RAP 
Ciclo 26/27</v>
      </c>
      <c r="N49" s="633"/>
      <c r="O49" s="1585" t="s">
        <v>1696</v>
      </c>
      <c r="P49" s="1585" t="s">
        <v>1288</v>
      </c>
      <c r="Q49" s="446"/>
      <c r="R49" s="441"/>
      <c r="S49" s="441"/>
      <c r="T49" s="441"/>
      <c r="U49" s="447"/>
      <c r="V49" s="441"/>
      <c r="W49" s="441"/>
      <c r="X49" s="441"/>
      <c r="Y49" s="441"/>
      <c r="Z49" s="441"/>
      <c r="AA49" s="441"/>
      <c r="AB49" s="441"/>
      <c r="AC49" s="441"/>
    </row>
    <row r="50" spans="2:29" ht="20">
      <c r="B50" s="1607"/>
      <c r="C50" s="1606"/>
      <c r="D50" s="1606"/>
      <c r="E50" s="1606"/>
      <c r="F50" s="1070" t="s">
        <v>1215</v>
      </c>
      <c r="G50" s="1606"/>
      <c r="H50" s="1606"/>
      <c r="I50" s="1606"/>
      <c r="J50" s="1584"/>
      <c r="K50" s="1070" t="str">
        <f>K21</f>
        <v>DSP 2268</v>
      </c>
      <c r="L50" s="1071" t="s">
        <v>34</v>
      </c>
      <c r="M50" s="1070" t="s">
        <v>1216</v>
      </c>
      <c r="N50" s="418"/>
      <c r="O50" s="1606"/>
      <c r="P50" s="1606"/>
      <c r="Q50" s="446"/>
      <c r="R50" s="450"/>
      <c r="S50" s="450"/>
      <c r="T50" s="450"/>
      <c r="U50" s="450"/>
      <c r="V50" s="450"/>
      <c r="W50" s="450"/>
      <c r="X50" s="450"/>
      <c r="Y50" s="450"/>
      <c r="Z50" s="450"/>
      <c r="AA50" s="450"/>
      <c r="AB50" s="450"/>
      <c r="AC50" s="450"/>
    </row>
    <row r="51" spans="2:29" ht="22.5" customHeight="1">
      <c r="B51" s="634" t="s">
        <v>509</v>
      </c>
      <c r="C51" s="635"/>
      <c r="D51" s="635"/>
      <c r="E51" s="635"/>
      <c r="F51" s="601">
        <f t="shared" ref="F51:J51" si="15">SUM(F52:F57)</f>
        <v>1588.4586648598317</v>
      </c>
      <c r="G51" s="1415">
        <f t="shared" si="15"/>
        <v>75.05021166458792</v>
      </c>
      <c r="H51" s="601">
        <f t="shared" si="15"/>
        <v>0</v>
      </c>
      <c r="I51" s="601">
        <f t="shared" si="15"/>
        <v>0</v>
      </c>
      <c r="J51" s="601">
        <f t="shared" si="15"/>
        <v>0</v>
      </c>
      <c r="K51" s="1415">
        <f>K52+K53+K55</f>
        <v>961.9787448272773</v>
      </c>
      <c r="L51" s="1415">
        <f>L52+L53+L55</f>
        <v>-39.142701209999998</v>
      </c>
      <c r="M51" s="1415">
        <f>M52+M53+M55</f>
        <v>922.83604361727726</v>
      </c>
      <c r="N51" s="602"/>
      <c r="O51" s="601">
        <f t="shared" ref="O51:O59" si="16">F51</f>
        <v>1588.4586648598317</v>
      </c>
      <c r="P51" s="603">
        <f t="shared" ref="P51:P59" si="17">IFERROR(K51/O51-1,"N.A")</f>
        <v>-0.39439485199813873</v>
      </c>
      <c r="Q51" s="446"/>
      <c r="R51" s="447"/>
      <c r="S51" s="447"/>
      <c r="T51" s="447"/>
      <c r="U51" s="447"/>
      <c r="V51" s="447"/>
      <c r="W51" s="447"/>
      <c r="X51" s="447"/>
      <c r="Y51" s="447"/>
      <c r="Z51" s="447"/>
      <c r="AA51" s="447"/>
      <c r="AB51" s="447"/>
      <c r="AC51" s="447"/>
    </row>
    <row r="52" spans="2:29" ht="22.5" customHeight="1">
      <c r="B52" s="1611" t="s">
        <v>1221</v>
      </c>
      <c r="C52" s="637" t="s">
        <v>510</v>
      </c>
      <c r="D52" s="637" t="s">
        <v>873</v>
      </c>
      <c r="E52" s="1612" t="s">
        <v>489</v>
      </c>
      <c r="F52" s="612">
        <v>408.3661035365073</v>
      </c>
      <c r="G52" s="1416">
        <v>19.294151736559236</v>
      </c>
      <c r="H52" s="612">
        <v>0</v>
      </c>
      <c r="I52" s="612">
        <v>0</v>
      </c>
      <c r="J52" s="612">
        <v>0</v>
      </c>
      <c r="K52" s="1416">
        <f>SUM(F52:J52)</f>
        <v>427.66025527306653</v>
      </c>
      <c r="L52" s="1416">
        <v>-17.827215880000001</v>
      </c>
      <c r="M52" s="1416">
        <f t="shared" ref="M52:M57" si="18">SUM(L52,K52)</f>
        <v>409.83303939306654</v>
      </c>
      <c r="N52" s="602"/>
      <c r="O52" s="612">
        <f t="shared" si="16"/>
        <v>408.3661035365073</v>
      </c>
      <c r="P52" s="613">
        <f t="shared" si="17"/>
        <v>4.7247192089326706E-2</v>
      </c>
      <c r="Q52" s="446"/>
      <c r="R52" s="447"/>
      <c r="S52" s="447"/>
      <c r="T52" s="447"/>
      <c r="U52" s="447"/>
      <c r="V52" s="447"/>
      <c r="W52" s="447"/>
      <c r="X52" s="447"/>
      <c r="Y52" s="447"/>
      <c r="Z52" s="447"/>
      <c r="AA52" s="447"/>
      <c r="AB52" s="447"/>
      <c r="AC52" s="447"/>
    </row>
    <row r="53" spans="2:29" ht="22.5" customHeight="1">
      <c r="B53" s="1611"/>
      <c r="C53" s="610" t="s">
        <v>511</v>
      </c>
      <c r="D53" s="610" t="s">
        <v>874</v>
      </c>
      <c r="E53" s="1612"/>
      <c r="F53" s="612">
        <v>352.35557108627575</v>
      </c>
      <c r="G53" s="1416">
        <v>16.647811350857683</v>
      </c>
      <c r="H53" s="612">
        <v>0</v>
      </c>
      <c r="I53" s="612">
        <v>0</v>
      </c>
      <c r="J53" s="612">
        <v>0</v>
      </c>
      <c r="K53" s="1416">
        <f t="shared" ref="K53:K57" si="19">SUM(F53:J53)</f>
        <v>369.00338243713344</v>
      </c>
      <c r="L53" s="1416">
        <v>-15.37637853</v>
      </c>
      <c r="M53" s="1416">
        <f t="shared" si="18"/>
        <v>353.62700390713343</v>
      </c>
      <c r="N53" s="602"/>
      <c r="O53" s="612">
        <f t="shared" si="16"/>
        <v>352.35557108627575</v>
      </c>
      <c r="P53" s="613">
        <f t="shared" si="17"/>
        <v>4.7247192089326706E-2</v>
      </c>
      <c r="Q53" s="446"/>
      <c r="S53" s="1211" t="s">
        <v>1432</v>
      </c>
      <c r="T53" s="441"/>
      <c r="U53" s="441"/>
      <c r="V53" s="441"/>
      <c r="W53" s="441"/>
      <c r="X53" s="448"/>
      <c r="Y53" s="448"/>
      <c r="Z53" s="448"/>
      <c r="AA53" s="448"/>
      <c r="AB53" s="448"/>
      <c r="AC53" s="448"/>
    </row>
    <row r="54" spans="2:29" ht="22.5" hidden="1" customHeight="1">
      <c r="B54" s="604" t="s">
        <v>1064</v>
      </c>
      <c r="C54" s="605" t="s">
        <v>521</v>
      </c>
      <c r="D54" s="605" t="s">
        <v>875</v>
      </c>
      <c r="E54" s="606" t="s">
        <v>489</v>
      </c>
      <c r="F54" s="607">
        <v>162.36520481872631</v>
      </c>
      <c r="G54" s="1413">
        <v>7.6713000206932369</v>
      </c>
      <c r="H54" s="607">
        <v>0</v>
      </c>
      <c r="I54" s="607">
        <v>0</v>
      </c>
      <c r="J54" s="607">
        <v>0</v>
      </c>
      <c r="K54" s="1413">
        <f t="shared" si="19"/>
        <v>170.03650483941954</v>
      </c>
      <c r="L54" s="1413">
        <v>-5.8088104100000004</v>
      </c>
      <c r="M54" s="1413">
        <f t="shared" si="18"/>
        <v>164.22769442941953</v>
      </c>
      <c r="N54" s="602"/>
      <c r="O54" s="607">
        <f t="shared" si="16"/>
        <v>162.36520481872631</v>
      </c>
      <c r="P54" s="608">
        <f t="shared" si="17"/>
        <v>4.7247192089326706E-2</v>
      </c>
      <c r="Q54" s="446"/>
      <c r="R54" s="450">
        <f>K54*50%</f>
        <v>85.018252419709768</v>
      </c>
      <c r="S54" s="1210">
        <f>M54</f>
        <v>164.22769442941953</v>
      </c>
      <c r="T54" s="461"/>
      <c r="U54" s="461"/>
      <c r="V54" s="461"/>
      <c r="W54" s="461"/>
      <c r="X54" s="461"/>
      <c r="Y54" s="461"/>
      <c r="Z54" s="461"/>
      <c r="AA54" s="461"/>
      <c r="AB54" s="461"/>
      <c r="AC54" s="461"/>
    </row>
    <row r="55" spans="2:29" ht="22.5" customHeight="1">
      <c r="B55" s="623" t="s">
        <v>1062</v>
      </c>
      <c r="C55" s="614" t="s">
        <v>512</v>
      </c>
      <c r="D55" s="614" t="s">
        <v>876</v>
      </c>
      <c r="E55" s="585" t="s">
        <v>489</v>
      </c>
      <c r="F55" s="615">
        <v>157.85681581753673</v>
      </c>
      <c r="G55" s="1414">
        <v>7.4582912995406234</v>
      </c>
      <c r="H55" s="615">
        <v>0</v>
      </c>
      <c r="I55" s="615">
        <v>0</v>
      </c>
      <c r="J55" s="615">
        <v>0</v>
      </c>
      <c r="K55" s="1414">
        <f t="shared" si="19"/>
        <v>165.31510711707736</v>
      </c>
      <c r="L55" s="1414">
        <v>-5.9391068000000002</v>
      </c>
      <c r="M55" s="1414">
        <f t="shared" si="18"/>
        <v>159.37600031707737</v>
      </c>
      <c r="N55" s="602"/>
      <c r="O55" s="615">
        <f t="shared" si="16"/>
        <v>157.85681581753673</v>
      </c>
      <c r="P55" s="616">
        <f t="shared" si="17"/>
        <v>4.7247192089326706E-2</v>
      </c>
      <c r="Q55" s="446"/>
      <c r="R55" s="447"/>
      <c r="S55" s="447"/>
      <c r="T55" s="447"/>
      <c r="U55" s="447"/>
      <c r="V55" s="447"/>
      <c r="W55" s="447"/>
      <c r="X55" s="447"/>
      <c r="Y55" s="447"/>
      <c r="Z55" s="447"/>
      <c r="AA55" s="447"/>
      <c r="AB55" s="447"/>
      <c r="AC55" s="447"/>
    </row>
    <row r="56" spans="2:29" ht="22.5" hidden="1" customHeight="1">
      <c r="B56" s="638" t="s">
        <v>1063</v>
      </c>
      <c r="C56" s="620" t="s">
        <v>522</v>
      </c>
      <c r="D56" s="620" t="s">
        <v>877</v>
      </c>
      <c r="E56" s="606" t="s">
        <v>489</v>
      </c>
      <c r="F56" s="607">
        <v>108.78473229920459</v>
      </c>
      <c r="G56" s="1413">
        <v>5.1397731433265017</v>
      </c>
      <c r="H56" s="607">
        <v>0</v>
      </c>
      <c r="I56" s="607">
        <v>0</v>
      </c>
      <c r="J56" s="607">
        <v>0</v>
      </c>
      <c r="K56" s="607">
        <f t="shared" si="19"/>
        <v>113.9245054425311</v>
      </c>
      <c r="L56" s="607">
        <v>-3.8521538799999999</v>
      </c>
      <c r="M56" s="607">
        <f t="shared" si="18"/>
        <v>110.0723515625311</v>
      </c>
      <c r="N56" s="602"/>
      <c r="O56" s="607">
        <f t="shared" si="16"/>
        <v>108.78473229920459</v>
      </c>
      <c r="P56" s="608">
        <f t="shared" si="17"/>
        <v>4.7247192089326706E-2</v>
      </c>
      <c r="Q56" s="446"/>
      <c r="R56" s="450">
        <f>K56*50%</f>
        <v>56.96225272126555</v>
      </c>
      <c r="S56" s="461"/>
      <c r="T56" s="461"/>
      <c r="U56" s="461"/>
      <c r="V56" s="461"/>
      <c r="W56" s="461"/>
      <c r="X56" s="461"/>
      <c r="Y56" s="461"/>
      <c r="Z56" s="461"/>
      <c r="AA56" s="461"/>
      <c r="AB56" s="461"/>
      <c r="AC56" s="461"/>
    </row>
    <row r="57" spans="2:29" ht="22.5" hidden="1">
      <c r="B57" s="623" t="s">
        <v>1065</v>
      </c>
      <c r="C57" s="614" t="s">
        <v>523</v>
      </c>
      <c r="D57" s="614" t="s">
        <v>1005</v>
      </c>
      <c r="E57" s="585" t="s">
        <v>489</v>
      </c>
      <c r="F57" s="615">
        <v>398.73023730158116</v>
      </c>
      <c r="G57" s="1414">
        <v>18.838884113610625</v>
      </c>
      <c r="H57" s="615">
        <v>0</v>
      </c>
      <c r="I57" s="615">
        <v>0</v>
      </c>
      <c r="J57" s="615">
        <v>0</v>
      </c>
      <c r="K57" s="615">
        <f t="shared" si="19"/>
        <v>417.56912141519177</v>
      </c>
      <c r="L57" s="615">
        <v>-14.4203356</v>
      </c>
      <c r="M57" s="615">
        <f t="shared" si="18"/>
        <v>403.14878581519179</v>
      </c>
      <c r="N57" s="602"/>
      <c r="O57" s="615">
        <f t="shared" si="16"/>
        <v>398.73023730158116</v>
      </c>
      <c r="P57" s="616">
        <f t="shared" si="17"/>
        <v>4.7247192089326706E-2</v>
      </c>
      <c r="Q57" s="446"/>
      <c r="R57" s="450">
        <f>K57*50%</f>
        <v>208.78456070759589</v>
      </c>
      <c r="S57" s="450"/>
      <c r="T57" s="450"/>
      <c r="U57" s="450"/>
      <c r="V57" s="450"/>
      <c r="W57" s="450"/>
      <c r="X57" s="450"/>
      <c r="Y57" s="450"/>
      <c r="Z57" s="450"/>
      <c r="AA57" s="450"/>
      <c r="AB57" s="450"/>
      <c r="AC57" s="450"/>
    </row>
    <row r="58" spans="2:29" ht="23">
      <c r="B58" s="634" t="s">
        <v>1361</v>
      </c>
      <c r="C58" s="639"/>
      <c r="D58" s="639"/>
      <c r="E58" s="635"/>
      <c r="F58" s="601">
        <v>803.41511733431912</v>
      </c>
      <c r="G58" s="601" cm="1">
        <f t="array" ref="G58">SUM(G52:G53*51%,G54*50%,G55*51%,G56*50%,G57*50%)</f>
        <v>37.959108376163528</v>
      </c>
      <c r="H58" s="601" cm="1">
        <f t="array" ref="H58">SUM(H52:H53*51%,H54*50%,H55*51%,H56*50%,H57*50%)</f>
        <v>0</v>
      </c>
      <c r="I58" s="601" cm="1">
        <f t="array" ref="I58">SUM(I52:I53*51%,I54*50%,I55*51%,I56*50%,I57*50%)</f>
        <v>0</v>
      </c>
      <c r="J58" s="601" cm="1">
        <f t="array" ref="J58">SUM(J52:J53*51%,J54*50%,J55*51%,J56*50%,J57*50%)</f>
        <v>0</v>
      </c>
      <c r="K58" s="601" cm="1">
        <f t="array" ref="K58">SUM(K52:K53*51%,K54*50%,K55*51%,K56*50%,K57*50%)</f>
        <v>841.37422571048273</v>
      </c>
      <c r="L58" s="601" cm="1">
        <f t="array" ref="L58">SUM(L52:L53*51%,L54*50%,L55*51%,L56*50%,L57*50%)</f>
        <v>-32.003427562100001</v>
      </c>
      <c r="M58" s="601" cm="1">
        <f t="array" ref="M58">SUM(M52:M53*51%,M54*50%,M55*51%,M56*50%,M57*50%)</f>
        <v>809.37079814838262</v>
      </c>
      <c r="N58" s="602"/>
      <c r="O58" s="601">
        <f t="shared" si="16"/>
        <v>803.41511733431912</v>
      </c>
      <c r="P58" s="603">
        <f t="shared" si="17"/>
        <v>4.7247192089326706E-2</v>
      </c>
      <c r="Q58" s="446"/>
      <c r="R58" s="464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</row>
    <row r="59" spans="2:29" ht="23">
      <c r="B59" s="634" t="s">
        <v>1701</v>
      </c>
      <c r="C59" s="639"/>
      <c r="D59" s="639"/>
      <c r="E59" s="635"/>
      <c r="F59" s="601">
        <v>803.41511733431912</v>
      </c>
      <c r="G59" s="601">
        <f>SUM(G52:G53,G54*50%,G56*50%,G57*50%)</f>
        <v>51.766941726232105</v>
      </c>
      <c r="H59" s="601">
        <f t="shared" ref="H59:K59" si="20">SUM(H52:H53,H54*50%,H56*50%,H57*50%)</f>
        <v>0</v>
      </c>
      <c r="I59" s="601">
        <f t="shared" si="20"/>
        <v>0</v>
      </c>
      <c r="J59" s="601">
        <f t="shared" si="20"/>
        <v>0</v>
      </c>
      <c r="K59" s="601">
        <f t="shared" si="20"/>
        <v>1147.4287035587713</v>
      </c>
      <c r="L59" s="601" cm="1">
        <f t="array" ref="L59">SUM(L52:L53*51%,L54*50%,L56*50%,L57*50%)</f>
        <v>-28.974483094100002</v>
      </c>
      <c r="M59" s="601">
        <f>SUM(M52:M53,M54*50%,M56*50%,M57*50%)</f>
        <v>1102.184459203771</v>
      </c>
      <c r="N59" s="602"/>
      <c r="O59" s="601">
        <f t="shared" si="16"/>
        <v>803.41511733431912</v>
      </c>
      <c r="P59" s="603">
        <f t="shared" si="17"/>
        <v>0.4281890878103809</v>
      </c>
      <c r="Q59" s="446"/>
      <c r="R59" s="1412">
        <f>SUM(K54:K57)-K55</f>
        <v>701.53013169714245</v>
      </c>
      <c r="S59" s="448"/>
      <c r="T59" s="448"/>
      <c r="U59" s="448"/>
      <c r="V59" s="448"/>
      <c r="W59" s="448"/>
      <c r="X59" s="448"/>
      <c r="Y59" s="448"/>
      <c r="Z59" s="448"/>
      <c r="AA59" s="448"/>
      <c r="AB59" s="448"/>
      <c r="AC59" s="448"/>
    </row>
    <row r="60" spans="2:29" ht="6.5" customHeight="1">
      <c r="B60" s="1408"/>
      <c r="C60" s="655"/>
      <c r="D60" s="655"/>
      <c r="E60" s="654"/>
      <c r="F60" s="1409"/>
      <c r="G60" s="1409"/>
      <c r="H60" s="1409"/>
      <c r="I60" s="1409"/>
      <c r="J60" s="1409"/>
      <c r="K60" s="1409"/>
      <c r="L60" s="1409"/>
      <c r="M60" s="1409"/>
      <c r="N60" s="602"/>
      <c r="O60" s="1409"/>
      <c r="P60" s="1410"/>
      <c r="Q60" s="1411"/>
      <c r="R60" s="463"/>
      <c r="S60" s="463"/>
      <c r="T60" s="463"/>
      <c r="U60" s="463"/>
      <c r="V60" s="463"/>
      <c r="W60" s="463"/>
      <c r="X60" s="463"/>
      <c r="Y60" s="463"/>
      <c r="Z60" s="463"/>
      <c r="AA60" s="463"/>
      <c r="AB60" s="463"/>
      <c r="AC60" s="463"/>
    </row>
    <row r="61" spans="2:29" ht="23">
      <c r="B61" s="624" t="s">
        <v>1362</v>
      </c>
      <c r="C61" s="625"/>
      <c r="D61" s="625"/>
      <c r="E61" s="626"/>
      <c r="F61" s="627">
        <f>F46+F58</f>
        <v>5803.3544109904442</v>
      </c>
      <c r="G61" s="627">
        <f t="shared" ref="G61:M61" si="21">G46+G58</f>
        <v>273.61939348406668</v>
      </c>
      <c r="H61" s="627">
        <f t="shared" si="21"/>
        <v>129.10038351195973</v>
      </c>
      <c r="I61" s="627">
        <f t="shared" si="21"/>
        <v>5.1432938324264432</v>
      </c>
      <c r="J61" s="627">
        <f t="shared" si="21"/>
        <v>-31.904095749647137</v>
      </c>
      <c r="K61" s="627">
        <f t="shared" si="21"/>
        <v>6179.3133860692506</v>
      </c>
      <c r="L61" s="627">
        <f t="shared" si="21"/>
        <v>-2.8751428920999764</v>
      </c>
      <c r="M61" s="627">
        <f t="shared" si="21"/>
        <v>6176.4382431771501</v>
      </c>
      <c r="N61" s="581"/>
      <c r="O61" s="642">
        <f>O46+O58</f>
        <v>5803.3544109904442</v>
      </c>
      <c r="P61" s="629">
        <f>IFERROR(K61/O61-1,"N.A")</f>
        <v>6.4783045882362833E-2</v>
      </c>
      <c r="Q61" s="446"/>
      <c r="R61" s="1118"/>
      <c r="S61" s="419"/>
      <c r="T61" s="1118"/>
      <c r="U61" s="419"/>
      <c r="V61" s="1118"/>
      <c r="W61" s="419"/>
      <c r="X61" s="419"/>
      <c r="Y61" s="419"/>
      <c r="Z61" s="419"/>
      <c r="AA61" s="419"/>
      <c r="AB61" s="419"/>
      <c r="AC61" s="419"/>
    </row>
    <row r="62" spans="2:29" ht="23">
      <c r="B62" s="624" t="s">
        <v>1700</v>
      </c>
      <c r="C62" s="625"/>
      <c r="D62" s="625"/>
      <c r="E62" s="626"/>
      <c r="F62" s="627">
        <f>F46+F59</f>
        <v>5803.3544109904442</v>
      </c>
      <c r="G62" s="627">
        <f t="shared" ref="G62:M62" si="22">G46+G59</f>
        <v>287.42722683413524</v>
      </c>
      <c r="H62" s="627">
        <f t="shared" si="22"/>
        <v>129.10038351195973</v>
      </c>
      <c r="I62" s="627">
        <f t="shared" si="22"/>
        <v>5.1432938324264432</v>
      </c>
      <c r="J62" s="627">
        <f t="shared" si="22"/>
        <v>-31.904095749647137</v>
      </c>
      <c r="K62" s="627">
        <f t="shared" si="22"/>
        <v>6485.3678639175387</v>
      </c>
      <c r="L62" s="627">
        <f t="shared" si="22"/>
        <v>0.15380157590002241</v>
      </c>
      <c r="M62" s="627">
        <f t="shared" si="22"/>
        <v>6469.2519042325384</v>
      </c>
      <c r="N62" s="581"/>
      <c r="O62" s="642">
        <f>O47+O59</f>
        <v>803.41511733431912</v>
      </c>
      <c r="P62" s="629">
        <f>IFERROR(K62/O62-1,"N.A")</f>
        <v>7.0722502277970349</v>
      </c>
      <c r="Q62" s="446"/>
      <c r="R62" s="1118"/>
      <c r="S62" s="419"/>
      <c r="T62" s="1118"/>
      <c r="U62" s="419"/>
      <c r="V62" s="1118"/>
      <c r="W62" s="419"/>
      <c r="X62" s="419"/>
      <c r="Y62" s="419"/>
      <c r="Z62" s="419"/>
      <c r="AA62" s="419"/>
      <c r="AB62" s="419"/>
      <c r="AC62" s="419"/>
    </row>
    <row r="63" spans="2:29" ht="14.5" customHeight="1">
      <c r="B63" s="643"/>
      <c r="C63" s="592"/>
      <c r="D63" s="592"/>
      <c r="E63" s="593"/>
      <c r="F63" s="596"/>
      <c r="G63" s="595"/>
      <c r="H63" s="594"/>
      <c r="I63" s="594"/>
      <c r="J63" s="596"/>
      <c r="K63" s="596"/>
      <c r="L63" s="591"/>
      <c r="M63" s="596"/>
      <c r="N63" s="581"/>
      <c r="O63" s="591"/>
      <c r="P63" s="597"/>
      <c r="Q63" s="446"/>
      <c r="R63" s="1119"/>
      <c r="S63" s="1119"/>
      <c r="T63" s="1119"/>
      <c r="U63" s="448"/>
      <c r="V63" s="448"/>
      <c r="W63" s="448"/>
      <c r="X63" s="448"/>
      <c r="Y63" s="448"/>
      <c r="Z63" s="448"/>
      <c r="AA63" s="448"/>
      <c r="AB63" s="448"/>
      <c r="AC63" s="448"/>
    </row>
    <row r="64" spans="2:29" ht="23">
      <c r="B64" s="1091" t="s">
        <v>765</v>
      </c>
      <c r="C64" s="644"/>
      <c r="D64" s="644"/>
      <c r="E64" s="645"/>
      <c r="F64" s="647"/>
      <c r="G64" s="646"/>
      <c r="H64" s="646"/>
      <c r="I64" s="646"/>
      <c r="J64" s="647"/>
      <c r="K64" s="647"/>
      <c r="L64" s="646"/>
      <c r="M64" s="647"/>
      <c r="N64" s="581"/>
      <c r="O64" s="648"/>
      <c r="P64" s="649"/>
      <c r="Q64" s="446"/>
      <c r="R64" s="419"/>
      <c r="S64" s="419"/>
      <c r="T64" s="419"/>
      <c r="U64" s="419"/>
      <c r="V64" s="419"/>
      <c r="W64" s="419"/>
      <c r="X64" s="419"/>
      <c r="Y64" s="419"/>
      <c r="Z64" s="419"/>
      <c r="AA64" s="419"/>
      <c r="AB64" s="419"/>
      <c r="AC64" s="419"/>
    </row>
    <row r="65" spans="2:29" ht="9.65" customHeight="1">
      <c r="B65" s="591"/>
      <c r="C65" s="592"/>
      <c r="D65" s="592"/>
      <c r="E65" s="593"/>
      <c r="F65" s="594"/>
      <c r="G65" s="595"/>
      <c r="H65" s="594"/>
      <c r="I65" s="594"/>
      <c r="J65" s="596"/>
      <c r="K65" s="596"/>
      <c r="L65" s="591"/>
      <c r="M65" s="596"/>
      <c r="N65" s="581"/>
      <c r="O65" s="591"/>
      <c r="P65" s="597"/>
      <c r="Q65" s="446"/>
      <c r="R65" s="441"/>
      <c r="S65" s="441"/>
      <c r="T65" s="441"/>
      <c r="U65" s="441"/>
      <c r="V65" s="441"/>
      <c r="W65" s="441"/>
      <c r="X65" s="441"/>
      <c r="Y65" s="441"/>
      <c r="Z65" s="441"/>
      <c r="AA65" s="441"/>
      <c r="AB65" s="441"/>
      <c r="AC65" s="441"/>
    </row>
    <row r="66" spans="2:29" s="1074" customFormat="1" ht="69">
      <c r="B66" s="1589" t="s">
        <v>854</v>
      </c>
      <c r="C66" s="1583" t="s">
        <v>485</v>
      </c>
      <c r="D66" s="1583" t="s">
        <v>852</v>
      </c>
      <c r="E66" s="1585" t="s">
        <v>486</v>
      </c>
      <c r="F66" s="584" t="s">
        <v>1469</v>
      </c>
      <c r="G66" s="1585" t="s">
        <v>487</v>
      </c>
      <c r="H66" s="1585" t="s">
        <v>1206</v>
      </c>
      <c r="I66" s="1585" t="s">
        <v>1207</v>
      </c>
      <c r="J66" s="1583" t="s">
        <v>30</v>
      </c>
      <c r="K66" s="584" t="str">
        <f>K10</f>
        <v>RAP 
Ciclo 26/27</v>
      </c>
      <c r="L66" s="1236" t="s">
        <v>488</v>
      </c>
      <c r="M66" s="600" t="str">
        <f>K66</f>
        <v>RAP 
Ciclo 26/27</v>
      </c>
      <c r="N66" s="581"/>
      <c r="O66" s="1585" t="s">
        <v>1696</v>
      </c>
      <c r="P66" s="1585" t="s">
        <v>1288</v>
      </c>
      <c r="Q66" s="446"/>
      <c r="R66" s="441"/>
      <c r="S66" s="441"/>
      <c r="T66" s="441"/>
      <c r="U66" s="441"/>
      <c r="V66" s="441"/>
      <c r="W66" s="441"/>
      <c r="X66" s="441"/>
      <c r="Y66" s="441"/>
      <c r="Z66" s="441"/>
      <c r="AA66" s="441"/>
      <c r="AB66" s="441"/>
      <c r="AC66" s="441"/>
    </row>
    <row r="67" spans="2:29" ht="20">
      <c r="B67" s="1607"/>
      <c r="C67" s="1613"/>
      <c r="D67" s="1613"/>
      <c r="E67" s="1606"/>
      <c r="F67" s="1070" t="s">
        <v>1215</v>
      </c>
      <c r="G67" s="1606"/>
      <c r="H67" s="1606"/>
      <c r="I67" s="1606"/>
      <c r="J67" s="1613"/>
      <c r="K67" s="1070" t="str">
        <f>K11</f>
        <v>DSP 2268</v>
      </c>
      <c r="L67" s="1071" t="s">
        <v>34</v>
      </c>
      <c r="M67" s="1070" t="s">
        <v>1216</v>
      </c>
      <c r="N67" s="418"/>
      <c r="O67" s="1606"/>
      <c r="P67" s="1606"/>
      <c r="Q67" s="446"/>
      <c r="R67" s="466"/>
      <c r="S67" s="466"/>
      <c r="T67" s="466"/>
      <c r="U67" s="466"/>
      <c r="V67" s="466"/>
      <c r="W67" s="466"/>
      <c r="X67" s="466"/>
      <c r="Y67" s="466"/>
      <c r="Z67" s="466"/>
      <c r="AA67" s="466"/>
      <c r="AB67" s="466"/>
      <c r="AC67" s="466"/>
    </row>
    <row r="68" spans="2:29" ht="23">
      <c r="B68" s="586" t="s">
        <v>766</v>
      </c>
      <c r="C68" s="587"/>
      <c r="D68" s="587"/>
      <c r="E68" s="588"/>
      <c r="F68" s="601">
        <f t="shared" ref="F68:L68" si="23">SUM(F69:F70)</f>
        <v>569.98516741019409</v>
      </c>
      <c r="G68" s="601">
        <f t="shared" si="23"/>
        <v>26.930198692696479</v>
      </c>
      <c r="H68" s="601">
        <f t="shared" si="23"/>
        <v>0</v>
      </c>
      <c r="I68" s="601">
        <f t="shared" si="23"/>
        <v>0</v>
      </c>
      <c r="J68" s="601">
        <f t="shared" si="23"/>
        <v>0</v>
      </c>
      <c r="K68" s="601">
        <f t="shared" si="23"/>
        <v>596.91536610289063</v>
      </c>
      <c r="L68" s="601">
        <f t="shared" si="23"/>
        <v>0</v>
      </c>
      <c r="M68" s="601">
        <f>SUM(L68,K68)</f>
        <v>596.91536610289063</v>
      </c>
      <c r="N68" s="602"/>
      <c r="O68" s="601">
        <f>SUM(O69:O70)</f>
        <v>569.98516741019409</v>
      </c>
      <c r="P68" s="650">
        <f>IFERROR(K68/O68-1,"N.A")</f>
        <v>4.7247192089326706E-2</v>
      </c>
      <c r="Q68" s="446"/>
      <c r="R68" s="448"/>
      <c r="S68" s="448"/>
      <c r="T68" s="448"/>
      <c r="U68" s="448"/>
      <c r="V68" s="448"/>
      <c r="W68" s="448"/>
      <c r="X68" s="448"/>
      <c r="Y68" s="448"/>
      <c r="Z68" s="448"/>
      <c r="AA68" s="448"/>
      <c r="AB68" s="448"/>
      <c r="AC68" s="448"/>
    </row>
    <row r="69" spans="2:29" ht="22.5">
      <c r="B69" s="1614" t="s">
        <v>1363</v>
      </c>
      <c r="C69" s="620" t="s">
        <v>1050</v>
      </c>
      <c r="D69" s="620" t="s">
        <v>1698</v>
      </c>
      <c r="E69" s="606" t="s">
        <v>489</v>
      </c>
      <c r="F69" s="607">
        <v>321.80777299039528</v>
      </c>
      <c r="G69" s="607">
        <v>15.204513666315647</v>
      </c>
      <c r="H69" s="607">
        <v>0</v>
      </c>
      <c r="I69" s="607">
        <v>0</v>
      </c>
      <c r="J69" s="607">
        <v>0</v>
      </c>
      <c r="K69" s="607">
        <f>SUM(F69:J69)</f>
        <v>337.0122866567109</v>
      </c>
      <c r="L69" s="607">
        <v>0</v>
      </c>
      <c r="M69" s="607">
        <f>SUM(L69,K69)</f>
        <v>337.0122866567109</v>
      </c>
      <c r="N69" s="602"/>
      <c r="O69" s="621">
        <f>F69</f>
        <v>321.80777299039528</v>
      </c>
      <c r="P69" s="622">
        <f>IFERROR(K69/O69-1,"N.A")</f>
        <v>4.7247192089326706E-2</v>
      </c>
      <c r="Q69" s="446"/>
      <c r="R69" s="448"/>
      <c r="S69" s="448"/>
      <c r="T69" s="448"/>
      <c r="U69" s="448"/>
      <c r="V69" s="448"/>
      <c r="W69" s="448"/>
      <c r="X69" s="448"/>
      <c r="Y69" s="448"/>
      <c r="Z69" s="448"/>
      <c r="AA69" s="448"/>
      <c r="AB69" s="448"/>
      <c r="AC69" s="448"/>
    </row>
    <row r="70" spans="2:29" ht="22.5">
      <c r="B70" s="1614"/>
      <c r="C70" s="620" t="s">
        <v>1051</v>
      </c>
      <c r="D70" s="620" t="s">
        <v>1049</v>
      </c>
      <c r="E70" s="606" t="s">
        <v>489</v>
      </c>
      <c r="F70" s="607">
        <v>248.17739441979884</v>
      </c>
      <c r="G70" s="607">
        <v>11.725685026380834</v>
      </c>
      <c r="H70" s="607">
        <v>0</v>
      </c>
      <c r="I70" s="607">
        <v>0</v>
      </c>
      <c r="J70" s="607">
        <v>0</v>
      </c>
      <c r="K70" s="607">
        <f>SUM(F70:J70)</f>
        <v>259.90307944617967</v>
      </c>
      <c r="L70" s="607">
        <v>0</v>
      </c>
      <c r="M70" s="607">
        <f>SUM(L70,K70)</f>
        <v>259.90307944617967</v>
      </c>
      <c r="N70" s="602"/>
      <c r="O70" s="621">
        <f>F70</f>
        <v>248.17739441979884</v>
      </c>
      <c r="P70" s="622">
        <f>IFERROR(K70/O70-1,"N.A")</f>
        <v>4.7247192089326706E-2</v>
      </c>
      <c r="Q70" s="446"/>
      <c r="R70" s="448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</row>
    <row r="71" spans="2:29" ht="9" customHeight="1">
      <c r="B71" s="660"/>
      <c r="C71" s="661"/>
      <c r="D71" s="661"/>
      <c r="E71" s="662"/>
      <c r="F71" s="663"/>
      <c r="G71" s="663"/>
      <c r="H71" s="663"/>
      <c r="I71" s="663"/>
      <c r="J71" s="663"/>
      <c r="K71" s="663"/>
      <c r="L71" s="663"/>
      <c r="M71" s="663"/>
      <c r="N71" s="581"/>
      <c r="O71" s="664"/>
      <c r="P71" s="665"/>
      <c r="Q71" s="446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</row>
    <row r="72" spans="2:29" ht="23">
      <c r="B72" s="624" t="s">
        <v>1364</v>
      </c>
      <c r="C72" s="625"/>
      <c r="D72" s="625"/>
      <c r="E72" s="641"/>
      <c r="F72" s="627">
        <f>F68</f>
        <v>569.98516741019409</v>
      </c>
      <c r="G72" s="627">
        <f>G68</f>
        <v>26.930198692696479</v>
      </c>
      <c r="H72" s="627">
        <f t="shared" ref="H72:M72" si="24">H68</f>
        <v>0</v>
      </c>
      <c r="I72" s="627">
        <f t="shared" si="24"/>
        <v>0</v>
      </c>
      <c r="J72" s="627">
        <f t="shared" si="24"/>
        <v>0</v>
      </c>
      <c r="K72" s="627">
        <f t="shared" si="24"/>
        <v>596.91536610289063</v>
      </c>
      <c r="L72" s="627">
        <f t="shared" si="24"/>
        <v>0</v>
      </c>
      <c r="M72" s="627">
        <f t="shared" si="24"/>
        <v>596.91536610289063</v>
      </c>
      <c r="N72" s="666"/>
      <c r="O72" s="628">
        <f>O68</f>
        <v>569.98516741019409</v>
      </c>
      <c r="P72" s="629">
        <f>IFERROR(K72/O72-1,"N.A")</f>
        <v>4.7247192089326706E-2</v>
      </c>
      <c r="Q72" s="446"/>
      <c r="R72" s="419"/>
      <c r="S72" s="419"/>
      <c r="T72" s="419"/>
      <c r="U72" s="419"/>
      <c r="V72" s="419"/>
      <c r="W72" s="419"/>
      <c r="X72" s="419"/>
      <c r="Y72" s="419"/>
      <c r="Z72" s="419"/>
      <c r="AA72" s="419"/>
      <c r="AB72" s="419"/>
      <c r="AC72" s="419"/>
    </row>
    <row r="73" spans="2:29" ht="4.5" customHeight="1">
      <c r="B73" s="591"/>
      <c r="C73" s="592"/>
      <c r="D73" s="592"/>
      <c r="E73" s="591"/>
      <c r="F73" s="596"/>
      <c r="G73" s="596"/>
      <c r="H73" s="596"/>
      <c r="I73" s="596"/>
      <c r="J73" s="596"/>
      <c r="K73" s="596"/>
      <c r="L73" s="596"/>
      <c r="M73" s="596"/>
      <c r="N73" s="581"/>
      <c r="O73" s="596"/>
      <c r="P73" s="597"/>
      <c r="Q73" s="467"/>
      <c r="R73" s="448"/>
      <c r="S73" s="448"/>
      <c r="T73" s="448"/>
      <c r="U73" s="448"/>
      <c r="V73" s="448"/>
      <c r="W73" s="448"/>
      <c r="X73" s="448"/>
      <c r="Y73" s="448"/>
      <c r="Z73" s="448"/>
      <c r="AA73" s="448"/>
      <c r="AB73" s="448"/>
      <c r="AC73" s="448"/>
    </row>
    <row r="74" spans="2:29" ht="23">
      <c r="B74" s="624" t="s">
        <v>1365</v>
      </c>
      <c r="C74" s="625"/>
      <c r="D74" s="625"/>
      <c r="E74" s="641"/>
      <c r="F74" s="627">
        <f t="shared" ref="F74:M74" si="25">F61+F72</f>
        <v>6373.3395784006379</v>
      </c>
      <c r="G74" s="627">
        <f t="shared" si="25"/>
        <v>300.54959217676316</v>
      </c>
      <c r="H74" s="627">
        <f t="shared" si="25"/>
        <v>129.10038351195973</v>
      </c>
      <c r="I74" s="627">
        <f t="shared" si="25"/>
        <v>5.1432938324264432</v>
      </c>
      <c r="J74" s="627">
        <f t="shared" si="25"/>
        <v>-31.904095749647137</v>
      </c>
      <c r="K74" s="627">
        <f t="shared" si="25"/>
        <v>6776.228752172141</v>
      </c>
      <c r="L74" s="627">
        <f t="shared" si="25"/>
        <v>-2.8751428920999764</v>
      </c>
      <c r="M74" s="627">
        <f t="shared" si="25"/>
        <v>6773.3536092800405</v>
      </c>
      <c r="N74" s="581"/>
      <c r="O74" s="628">
        <f>O61+O72</f>
        <v>6373.3395784006379</v>
      </c>
      <c r="P74" s="629">
        <f>IFERROR(K74/O74-1,"N.A")</f>
        <v>6.3214766578090664E-2</v>
      </c>
      <c r="Q74" s="1237"/>
    </row>
    <row r="75" spans="2:29" ht="23">
      <c r="B75" s="624" t="s">
        <v>1699</v>
      </c>
      <c r="C75" s="625"/>
      <c r="D75" s="625"/>
      <c r="E75" s="641"/>
      <c r="F75" s="627">
        <f>F62+F72</f>
        <v>6373.3395784006379</v>
      </c>
      <c r="G75" s="627">
        <f t="shared" ref="G75:L75" si="26">G62+G72</f>
        <v>314.35742552683172</v>
      </c>
      <c r="H75" s="627">
        <f t="shared" si="26"/>
        <v>129.10038351195973</v>
      </c>
      <c r="I75" s="627">
        <f t="shared" si="26"/>
        <v>5.1432938324264432</v>
      </c>
      <c r="J75" s="627">
        <f t="shared" si="26"/>
        <v>-31.904095749647137</v>
      </c>
      <c r="K75" s="627">
        <f t="shared" si="26"/>
        <v>7082.2832300204291</v>
      </c>
      <c r="L75" s="627">
        <f t="shared" si="26"/>
        <v>0.15380157590002241</v>
      </c>
      <c r="M75" s="627">
        <f>M62+M72</f>
        <v>7066.1672703354288</v>
      </c>
      <c r="N75" s="581"/>
      <c r="O75" s="628">
        <f>O63+O73</f>
        <v>0</v>
      </c>
      <c r="P75" s="629" t="str">
        <f>IFERROR(K75/O75-1,"N.A")</f>
        <v>N.A</v>
      </c>
      <c r="Q75" s="474"/>
      <c r="R75" s="463"/>
      <c r="S75" s="463"/>
      <c r="T75" s="463"/>
      <c r="U75" s="463"/>
      <c r="V75" s="463"/>
      <c r="W75" s="463"/>
      <c r="X75" s="463"/>
      <c r="Y75" s="463"/>
      <c r="Z75" s="463"/>
      <c r="AA75" s="463"/>
      <c r="AB75" s="463"/>
      <c r="AC75" s="463"/>
    </row>
    <row r="76" spans="2:29" ht="20">
      <c r="B76" s="1105" t="s">
        <v>1236</v>
      </c>
      <c r="C76" s="468"/>
      <c r="D76" s="468"/>
      <c r="E76" s="469"/>
      <c r="F76" s="469"/>
      <c r="G76" s="469"/>
      <c r="H76" s="469"/>
      <c r="I76" s="469"/>
      <c r="J76" s="470"/>
      <c r="K76" s="474"/>
      <c r="L76" s="469"/>
      <c r="M76" s="471"/>
      <c r="N76" s="418"/>
      <c r="O76" s="472"/>
      <c r="P76" s="473"/>
      <c r="Q76" s="440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</row>
    <row r="77" spans="2:29" ht="20">
      <c r="B77" s="1105" t="s">
        <v>1230</v>
      </c>
      <c r="C77" s="1092"/>
      <c r="D77" s="420"/>
      <c r="E77" s="419"/>
      <c r="F77" s="419"/>
      <c r="G77" s="419"/>
      <c r="H77" s="419"/>
      <c r="I77" s="419"/>
      <c r="J77" s="422"/>
      <c r="K77" s="422"/>
      <c r="L77" s="419"/>
      <c r="M77" s="419"/>
      <c r="N77" s="418"/>
      <c r="O77" s="419"/>
      <c r="P77" s="419"/>
      <c r="Q77" s="440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</row>
    <row r="78" spans="2:29" ht="31.5" customHeight="1">
      <c r="B78" s="1104"/>
      <c r="C78" s="1092"/>
      <c r="D78" s="420"/>
      <c r="E78" s="419"/>
      <c r="F78" s="419"/>
      <c r="G78" s="419"/>
      <c r="H78" s="419"/>
      <c r="I78" s="419"/>
      <c r="J78" s="422"/>
      <c r="K78" s="422"/>
      <c r="L78" s="419"/>
      <c r="M78" s="419"/>
      <c r="N78" s="418"/>
      <c r="O78" s="419"/>
      <c r="P78" s="419"/>
      <c r="Y78" s="419"/>
      <c r="Z78" s="419"/>
      <c r="AA78" s="419"/>
      <c r="AB78" s="419"/>
      <c r="AC78" s="419"/>
    </row>
    <row r="79" spans="2:29" ht="40.5" customHeight="1" thickBot="1">
      <c r="B79" s="441"/>
      <c r="C79" s="1615" t="s">
        <v>1492</v>
      </c>
      <c r="D79" s="1616"/>
      <c r="E79" s="1616"/>
      <c r="F79" s="1616"/>
      <c r="G79" s="1616"/>
      <c r="H79" s="1616"/>
      <c r="I79" s="1616"/>
      <c r="J79" s="1616"/>
      <c r="Y79" s="419"/>
      <c r="Z79" s="419"/>
      <c r="AA79" s="419"/>
      <c r="AB79" s="419"/>
      <c r="AC79" s="419"/>
    </row>
    <row r="80" spans="2:29" ht="40.5" thickBot="1">
      <c r="B80" s="419"/>
      <c r="C80" s="1608" t="s">
        <v>1493</v>
      </c>
      <c r="D80" s="1609"/>
      <c r="E80" s="1610"/>
      <c r="F80" s="1093" t="s">
        <v>1193</v>
      </c>
      <c r="G80" s="1093" t="s">
        <v>1194</v>
      </c>
      <c r="H80" s="1093" t="s">
        <v>1195</v>
      </c>
      <c r="I80" s="1093" t="s">
        <v>1196</v>
      </c>
      <c r="J80" s="1094" t="s">
        <v>1111</v>
      </c>
      <c r="Y80" s="419"/>
      <c r="Z80" s="419"/>
      <c r="AA80" s="419"/>
      <c r="AB80" s="419"/>
      <c r="AC80" s="419"/>
    </row>
    <row r="81" spans="2:29" ht="20.5" thickBot="1">
      <c r="B81" s="419"/>
      <c r="C81" s="1269" t="s">
        <v>1494</v>
      </c>
      <c r="D81" s="1265"/>
      <c r="E81" s="1265"/>
      <c r="F81" s="1265">
        <v>-17.897187529997481</v>
      </c>
      <c r="G81" s="1265">
        <v>127.92045490000039</v>
      </c>
      <c r="H81" s="1265">
        <v>127.92045490000039</v>
      </c>
      <c r="I81" s="1265">
        <v>127.92045490000039</v>
      </c>
      <c r="J81" s="1265">
        <v>365.8641771700037</v>
      </c>
      <c r="Y81" s="419"/>
      <c r="Z81" s="419"/>
      <c r="AA81" s="419"/>
      <c r="AB81" s="419"/>
      <c r="AC81" s="419"/>
    </row>
    <row r="82" spans="2:29" ht="22" customHeight="1" thickBot="1">
      <c r="C82" s="1266" t="s">
        <v>1222</v>
      </c>
      <c r="D82" s="1267"/>
      <c r="E82" s="1267"/>
      <c r="F82" s="1267">
        <v>-258.45054427999787</v>
      </c>
      <c r="G82" s="1267" t="s">
        <v>676</v>
      </c>
      <c r="H82" s="1267" t="s">
        <v>676</v>
      </c>
      <c r="I82" s="1267" t="s">
        <v>676</v>
      </c>
      <c r="J82" s="1267">
        <v>-258.45054427999787</v>
      </c>
      <c r="Y82" s="419"/>
      <c r="Z82" s="419"/>
      <c r="AA82" s="419"/>
      <c r="AB82" s="419"/>
      <c r="AC82" s="419"/>
    </row>
    <row r="83" spans="2:29" ht="22" customHeight="1">
      <c r="B83" s="419"/>
      <c r="C83" s="1098" t="s">
        <v>1182</v>
      </c>
      <c r="D83" s="1268"/>
      <c r="E83" s="1268"/>
      <c r="F83" s="1268">
        <v>-367.73959747999754</v>
      </c>
      <c r="G83" s="1268" t="s">
        <v>676</v>
      </c>
      <c r="H83" s="1268" t="s">
        <v>676</v>
      </c>
      <c r="I83" s="1268" t="s">
        <v>676</v>
      </c>
      <c r="J83" s="1268">
        <v>-367.73959747999754</v>
      </c>
      <c r="Y83" s="419"/>
      <c r="Z83" s="419"/>
      <c r="AA83" s="419"/>
      <c r="AB83" s="419"/>
      <c r="AC83" s="419"/>
    </row>
    <row r="84" spans="2:29" ht="22" customHeight="1">
      <c r="B84" s="419"/>
      <c r="C84" s="1098" t="s">
        <v>1189</v>
      </c>
      <c r="D84" s="1268"/>
      <c r="E84" s="1268"/>
      <c r="F84" s="1268">
        <v>-58.973945999999998</v>
      </c>
      <c r="G84" s="1268" t="s">
        <v>676</v>
      </c>
      <c r="H84" s="1268" t="s">
        <v>676</v>
      </c>
      <c r="I84" s="1268" t="s">
        <v>676</v>
      </c>
      <c r="J84" s="1268">
        <v>-58.973945999999998</v>
      </c>
      <c r="Y84" s="419"/>
      <c r="Z84" s="419"/>
      <c r="AA84" s="419"/>
      <c r="AB84" s="419"/>
      <c r="AC84" s="419"/>
    </row>
    <row r="85" spans="2:29" ht="22" customHeight="1">
      <c r="B85" s="419"/>
      <c r="C85" s="1098" t="s">
        <v>1190</v>
      </c>
      <c r="D85" s="1268"/>
      <c r="E85" s="1268"/>
      <c r="F85" s="1268">
        <v>22.871582869999969</v>
      </c>
      <c r="G85" s="1268" t="s">
        <v>676</v>
      </c>
      <c r="H85" s="1268" t="s">
        <v>676</v>
      </c>
      <c r="I85" s="1268" t="s">
        <v>676</v>
      </c>
      <c r="J85" s="1268">
        <v>22.871582869999969</v>
      </c>
      <c r="Y85" s="419"/>
      <c r="Z85" s="419"/>
      <c r="AA85" s="419"/>
      <c r="AB85" s="419"/>
      <c r="AC85" s="419"/>
    </row>
    <row r="86" spans="2:29" ht="22" customHeight="1" thickBot="1">
      <c r="B86" s="419"/>
      <c r="C86" s="1098" t="s">
        <v>1191</v>
      </c>
      <c r="D86" s="1268"/>
      <c r="E86" s="1268"/>
      <c r="F86" s="1268">
        <v>145.39141632999971</v>
      </c>
      <c r="G86" s="1268" t="s">
        <v>676</v>
      </c>
      <c r="H86" s="1268" t="s">
        <v>676</v>
      </c>
      <c r="I86" s="1268" t="s">
        <v>676</v>
      </c>
      <c r="J86" s="1268">
        <v>145.39141632999971</v>
      </c>
      <c r="Y86" s="419"/>
      <c r="Z86" s="419"/>
      <c r="AA86" s="419"/>
      <c r="AB86" s="419"/>
      <c r="AC86" s="419"/>
    </row>
    <row r="87" spans="2:29" ht="22" customHeight="1" thickBot="1">
      <c r="B87" s="419"/>
      <c r="C87" s="1266" t="s">
        <v>1223</v>
      </c>
      <c r="D87" s="1267"/>
      <c r="E87" s="1267"/>
      <c r="F87" s="1267">
        <v>91.513502150000392</v>
      </c>
      <c r="G87" s="1267">
        <v>91.513502150000392</v>
      </c>
      <c r="H87" s="1267">
        <v>91.513502150000392</v>
      </c>
      <c r="I87" s="1267">
        <v>91.513502150000392</v>
      </c>
      <c r="J87" s="1267">
        <v>366.05400860000157</v>
      </c>
      <c r="Y87" s="419"/>
      <c r="Z87" s="419"/>
      <c r="AA87" s="419"/>
      <c r="AB87" s="419"/>
      <c r="AC87" s="419"/>
    </row>
    <row r="88" spans="2:29" ht="23.15" customHeight="1">
      <c r="C88" s="1098" t="s">
        <v>1190</v>
      </c>
      <c r="D88" s="1268"/>
      <c r="E88" s="1268"/>
      <c r="F88" s="1268">
        <v>39.393144942500115</v>
      </c>
      <c r="G88" s="1268">
        <v>39.393144942500115</v>
      </c>
      <c r="H88" s="1268">
        <v>39.393144942500115</v>
      </c>
      <c r="I88" s="1268">
        <v>39.393144942500115</v>
      </c>
      <c r="J88" s="1268">
        <v>157.57257977000046</v>
      </c>
      <c r="Y88" s="419"/>
      <c r="Z88" s="419"/>
      <c r="AA88" s="419"/>
      <c r="AB88" s="419"/>
      <c r="AC88" s="419"/>
    </row>
    <row r="89" spans="2:29" ht="22" customHeight="1" thickBot="1">
      <c r="C89" s="1098" t="s">
        <v>1191</v>
      </c>
      <c r="D89" s="1268"/>
      <c r="E89" s="1268"/>
      <c r="F89" s="1268">
        <v>52.12035720750027</v>
      </c>
      <c r="G89" s="1268">
        <v>52.12035720750027</v>
      </c>
      <c r="H89" s="1268">
        <v>52.12035720750027</v>
      </c>
      <c r="I89" s="1268">
        <v>52.12035720750027</v>
      </c>
      <c r="J89" s="1268">
        <v>208.48142883000108</v>
      </c>
      <c r="Y89" s="419"/>
      <c r="Z89" s="419"/>
      <c r="AA89" s="419"/>
      <c r="AB89" s="419"/>
      <c r="AC89" s="419"/>
    </row>
    <row r="90" spans="2:29" ht="22" customHeight="1" thickBot="1">
      <c r="C90" s="1266" t="s">
        <v>1224</v>
      </c>
      <c r="D90" s="1267"/>
      <c r="E90" s="1267"/>
      <c r="F90" s="1267">
        <v>112.63290185</v>
      </c>
      <c r="G90" s="1267" t="s">
        <v>676</v>
      </c>
      <c r="H90" s="1267" t="s">
        <v>676</v>
      </c>
      <c r="I90" s="1267" t="s">
        <v>676</v>
      </c>
      <c r="J90" s="1267">
        <v>112.63290185</v>
      </c>
      <c r="Y90" s="419"/>
      <c r="Z90" s="419"/>
      <c r="AA90" s="419"/>
      <c r="AB90" s="419"/>
      <c r="AC90" s="419"/>
    </row>
    <row r="91" spans="2:29" ht="22" customHeight="1" thickBot="1">
      <c r="C91" s="1266" t="s">
        <v>1185</v>
      </c>
      <c r="D91" s="1267"/>
      <c r="E91" s="1267"/>
      <c r="F91" s="1267">
        <v>36.406952750000002</v>
      </c>
      <c r="G91" s="1267">
        <v>36.406952750000002</v>
      </c>
      <c r="H91" s="1267">
        <v>36.406952750000002</v>
      </c>
      <c r="I91" s="1267">
        <v>36.406952750000002</v>
      </c>
      <c r="J91" s="1267">
        <v>145.62781100000001</v>
      </c>
      <c r="Y91" s="419"/>
      <c r="Z91" s="419"/>
      <c r="AA91" s="419"/>
      <c r="AB91" s="419"/>
      <c r="AC91" s="419"/>
    </row>
    <row r="92" spans="2:29" ht="20.5" thickBot="1">
      <c r="B92" s="1054"/>
      <c r="C92" s="1095" t="s">
        <v>1225</v>
      </c>
      <c r="D92" s="1096"/>
      <c r="E92" s="1096"/>
      <c r="F92" s="1097">
        <v>-75.412201285599991</v>
      </c>
      <c r="G92" s="1097">
        <v>2.1461937800000004</v>
      </c>
      <c r="H92" s="1097">
        <v>2.1461937800000004</v>
      </c>
      <c r="I92" s="1097">
        <v>2.1461937800000004</v>
      </c>
      <c r="J92" s="1097">
        <v>-68.973619945599978</v>
      </c>
      <c r="T92" s="419"/>
      <c r="U92" s="419"/>
      <c r="V92" s="419"/>
      <c r="W92" s="419"/>
      <c r="X92" s="419"/>
      <c r="Y92" s="419"/>
      <c r="Z92" s="419"/>
      <c r="AA92" s="419"/>
      <c r="AB92" s="419"/>
      <c r="AC92" s="419"/>
    </row>
    <row r="93" spans="2:29" ht="20.5" thickBot="1">
      <c r="C93" s="1266" t="s">
        <v>1226</v>
      </c>
      <c r="D93" s="1267"/>
      <c r="E93" s="1267"/>
      <c r="F93" s="1267">
        <v>2.1461937800000004</v>
      </c>
      <c r="G93" s="1267">
        <v>2.1461937800000004</v>
      </c>
      <c r="H93" s="1267">
        <v>2.1461937800000004</v>
      </c>
      <c r="I93" s="1267">
        <v>2.1461937800000004</v>
      </c>
      <c r="J93" s="1267">
        <v>8.5847751200000015</v>
      </c>
      <c r="T93" s="419"/>
      <c r="U93" s="419"/>
      <c r="V93" s="419"/>
      <c r="W93" s="419"/>
      <c r="X93" s="419"/>
      <c r="Y93" s="419"/>
      <c r="Z93" s="419"/>
      <c r="AA93" s="419"/>
      <c r="AB93" s="419"/>
      <c r="AC93" s="419"/>
    </row>
    <row r="94" spans="2:29" ht="20.5" thickBot="1">
      <c r="C94" s="1266" t="s">
        <v>1495</v>
      </c>
      <c r="D94" s="1267"/>
      <c r="E94" s="1267"/>
      <c r="F94" s="1267">
        <v>-71.054426844799991</v>
      </c>
      <c r="G94" s="1267" t="s">
        <v>676</v>
      </c>
      <c r="H94" s="1267" t="s">
        <v>676</v>
      </c>
      <c r="I94" s="1267" t="s">
        <v>676</v>
      </c>
      <c r="J94" s="1267">
        <v>-71.054426844799991</v>
      </c>
      <c r="Q94" s="440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</row>
    <row r="95" spans="2:29" ht="20.5" thickBot="1">
      <c r="C95" s="1266" t="s">
        <v>1224</v>
      </c>
      <c r="D95" s="1267"/>
      <c r="E95" s="1267"/>
      <c r="F95" s="1267">
        <v>-6.5039682208000009</v>
      </c>
      <c r="G95" s="1267" t="s">
        <v>676</v>
      </c>
      <c r="H95" s="1267" t="s">
        <v>676</v>
      </c>
      <c r="I95" s="1267" t="s">
        <v>676</v>
      </c>
      <c r="J95" s="1267">
        <v>-6.5039682208000009</v>
      </c>
      <c r="M95" s="419"/>
      <c r="N95" s="418"/>
      <c r="O95" s="419"/>
      <c r="P95" s="419"/>
      <c r="Q95" s="440"/>
      <c r="R95" s="419"/>
      <c r="S95" s="419"/>
      <c r="T95" s="419"/>
      <c r="U95" s="419"/>
      <c r="V95" s="419"/>
      <c r="W95" s="419"/>
      <c r="X95" s="419"/>
      <c r="Y95" s="419"/>
      <c r="Z95" s="419"/>
      <c r="AA95" s="419"/>
      <c r="AB95" s="419"/>
      <c r="AC95" s="419"/>
    </row>
    <row r="96" spans="2:29" ht="20">
      <c r="C96" s="1099" t="s">
        <v>1496</v>
      </c>
      <c r="D96" s="1100"/>
      <c r="E96" s="1100"/>
      <c r="F96" s="1100">
        <v>-93.309388815597472</v>
      </c>
      <c r="G96" s="1100">
        <v>130.06664868000038</v>
      </c>
      <c r="H96" s="1100">
        <v>130.06664868000038</v>
      </c>
      <c r="I96" s="1100">
        <v>130.06664868000038</v>
      </c>
      <c r="J96" s="1100">
        <v>296.89055722440372</v>
      </c>
      <c r="K96" s="419"/>
      <c r="M96" s="419"/>
      <c r="N96" s="418"/>
      <c r="O96" s="419"/>
      <c r="P96" s="419"/>
      <c r="Q96" s="440"/>
      <c r="R96" s="419"/>
      <c r="S96" s="419"/>
      <c r="T96" s="419"/>
      <c r="U96" s="419"/>
    </row>
    <row r="97" spans="3:10" ht="20">
      <c r="C97" s="1105" t="s">
        <v>1301</v>
      </c>
      <c r="J97" s="1129"/>
    </row>
    <row r="98" spans="3:10" ht="20">
      <c r="C98" s="1105" t="s">
        <v>1497</v>
      </c>
    </row>
    <row r="99" spans="3:10" ht="20.5" thickBot="1">
      <c r="C99" s="1105"/>
    </row>
    <row r="100" spans="3:10" ht="80">
      <c r="C100" s="1101" t="s">
        <v>485</v>
      </c>
      <c r="D100" s="475" t="s">
        <v>1227</v>
      </c>
      <c r="E100" s="475" t="s">
        <v>1366</v>
      </c>
    </row>
    <row r="101" spans="3:10" ht="20">
      <c r="C101" s="476" t="s">
        <v>490</v>
      </c>
      <c r="D101" s="695">
        <f>SUM($K$12:$K$14)</f>
        <v>3806.4448765799652</v>
      </c>
      <c r="E101" s="696">
        <f>SUM($K$12:$K$14)</f>
        <v>3806.4448765799652</v>
      </c>
    </row>
    <row r="102" spans="3:10" ht="20">
      <c r="C102" s="1102" t="e">
        <f>#REF!</f>
        <v>#REF!</v>
      </c>
      <c r="D102" s="697">
        <f t="shared" ref="D102:E105" si="27">SUMIF($C$10:$C$74,$C102,$K$10:$K$74)</f>
        <v>0</v>
      </c>
      <c r="E102" s="698">
        <f t="shared" si="27"/>
        <v>0</v>
      </c>
    </row>
    <row r="103" spans="3:10" ht="20">
      <c r="C103" s="476" t="s">
        <v>1050</v>
      </c>
      <c r="D103" s="695">
        <f t="shared" si="27"/>
        <v>337.0122866567109</v>
      </c>
      <c r="E103" s="696">
        <f t="shared" si="27"/>
        <v>337.0122866567109</v>
      </c>
    </row>
    <row r="104" spans="3:10" ht="20">
      <c r="C104" s="1102" t="s">
        <v>1051</v>
      </c>
      <c r="D104" s="697">
        <f t="shared" si="27"/>
        <v>259.90307944617967</v>
      </c>
      <c r="E104" s="698">
        <f t="shared" si="27"/>
        <v>259.90307944617967</v>
      </c>
    </row>
    <row r="105" spans="3:10" ht="20">
      <c r="C105" s="476" t="s">
        <v>508</v>
      </c>
      <c r="D105" s="695">
        <f t="shared" si="27"/>
        <v>245.9356073473335</v>
      </c>
      <c r="E105" s="696">
        <f t="shared" si="27"/>
        <v>245.9356073473335</v>
      </c>
    </row>
    <row r="106" spans="3:10" ht="20">
      <c r="C106" s="1102" t="s">
        <v>510</v>
      </c>
      <c r="D106" s="697">
        <f t="shared" ref="D106:D135" si="28">SUMIF($C$10:$C$74,$C106,$K$10:$K$74)</f>
        <v>427.66025527306653</v>
      </c>
      <c r="E106" s="698">
        <f>SUMIF($C$10:$C$74,$C106,$K$10:$K$74)*51%</f>
        <v>218.10673018926394</v>
      </c>
    </row>
    <row r="107" spans="3:10" ht="20">
      <c r="C107" s="476" t="s">
        <v>523</v>
      </c>
      <c r="D107" s="695">
        <f t="shared" si="28"/>
        <v>417.56912141519177</v>
      </c>
      <c r="E107" s="696">
        <f>SUMIF($C$10:$C$74,$C107,$K$10:$K$74)*50%</f>
        <v>208.78456070759589</v>
      </c>
    </row>
    <row r="108" spans="3:10" ht="20">
      <c r="C108" s="1102" t="s">
        <v>511</v>
      </c>
      <c r="D108" s="697">
        <f t="shared" si="28"/>
        <v>369.00338243713344</v>
      </c>
      <c r="E108" s="698">
        <f>SUMIF($C$10:$C$74,$C108,$K$10:$K$74)*51%</f>
        <v>188.19172504293806</v>
      </c>
    </row>
    <row r="109" spans="3:10" ht="20">
      <c r="C109" s="476" t="s">
        <v>520</v>
      </c>
      <c r="D109" s="695">
        <f t="shared" si="28"/>
        <v>102.65285606485652</v>
      </c>
      <c r="E109" s="696">
        <f>SUMIF($C$10:$C$74,$C109,$K$10:$K$74)</f>
        <v>102.65285606485652</v>
      </c>
    </row>
    <row r="110" spans="3:10" ht="20">
      <c r="C110" s="1102" t="s">
        <v>521</v>
      </c>
      <c r="D110" s="697">
        <f t="shared" si="28"/>
        <v>170.03650483941954</v>
      </c>
      <c r="E110" s="698">
        <f>SUMIF($C$10:$C$74,$C110,$K$10:$K$74)*50%</f>
        <v>85.018252419709768</v>
      </c>
    </row>
    <row r="111" spans="3:10" ht="20">
      <c r="C111" s="476" t="s">
        <v>507</v>
      </c>
      <c r="D111" s="695">
        <f t="shared" si="28"/>
        <v>87.169679883391638</v>
      </c>
      <c r="E111" s="696">
        <f>SUMIF($C$10:$C$74,$C111,$K$10:$K$74)</f>
        <v>87.169679883391638</v>
      </c>
    </row>
    <row r="112" spans="3:10" ht="20">
      <c r="C112" s="1102" t="s">
        <v>512</v>
      </c>
      <c r="D112" s="697">
        <f t="shared" si="28"/>
        <v>165.31510711707736</v>
      </c>
      <c r="E112" s="698">
        <f>SUMIF($C$10:$C$74,$C112,$K$10:$K$74)*51%</f>
        <v>84.310704629709448</v>
      </c>
    </row>
    <row r="113" spans="3:5" ht="20">
      <c r="C113" s="476" t="s">
        <v>500</v>
      </c>
      <c r="D113" s="695">
        <f t="shared" si="28"/>
        <v>74.765619345534347</v>
      </c>
      <c r="E113" s="696">
        <f t="shared" ref="E113:E119" si="29">SUMIF($C$10:$C$74,$C113,$K$10:$K$74)</f>
        <v>74.765619345534347</v>
      </c>
    </row>
    <row r="114" spans="3:5" ht="20">
      <c r="C114" s="1102" t="s">
        <v>505</v>
      </c>
      <c r="D114" s="697">
        <f t="shared" si="28"/>
        <v>74.139219550670859</v>
      </c>
      <c r="E114" s="698">
        <f t="shared" si="29"/>
        <v>74.139219550670859</v>
      </c>
    </row>
    <row r="115" spans="3:5" ht="20">
      <c r="C115" s="476" t="s">
        <v>496</v>
      </c>
      <c r="D115" s="695">
        <f t="shared" si="28"/>
        <v>80.950926018452321</v>
      </c>
      <c r="E115" s="696">
        <f t="shared" si="29"/>
        <v>80.950926018452321</v>
      </c>
    </row>
    <row r="116" spans="3:5" ht="20">
      <c r="C116" s="1102" t="s">
        <v>513</v>
      </c>
      <c r="D116" s="697">
        <f t="shared" si="28"/>
        <v>78.997839236312785</v>
      </c>
      <c r="E116" s="698">
        <f t="shared" si="29"/>
        <v>78.997839236312785</v>
      </c>
    </row>
    <row r="117" spans="3:5" ht="20">
      <c r="C117" s="476" t="s">
        <v>534</v>
      </c>
      <c r="D117" s="695">
        <f t="shared" si="28"/>
        <v>65.386952952425517</v>
      </c>
      <c r="E117" s="696">
        <f t="shared" si="29"/>
        <v>65.386952952425517</v>
      </c>
    </row>
    <row r="118" spans="3:5" ht="20">
      <c r="C118" s="1102" t="s">
        <v>516</v>
      </c>
      <c r="D118" s="697">
        <f t="shared" si="28"/>
        <v>58.94733289834798</v>
      </c>
      <c r="E118" s="698">
        <f t="shared" si="29"/>
        <v>58.94733289834798</v>
      </c>
    </row>
    <row r="119" spans="3:5" ht="20">
      <c r="C119" s="476" t="s">
        <v>517</v>
      </c>
      <c r="D119" s="695">
        <f t="shared" si="28"/>
        <v>55.462195113081641</v>
      </c>
      <c r="E119" s="696">
        <f t="shared" si="29"/>
        <v>55.462195113081641</v>
      </c>
    </row>
    <row r="120" spans="3:5" ht="20">
      <c r="C120" s="1102" t="s">
        <v>522</v>
      </c>
      <c r="D120" s="697">
        <f t="shared" si="28"/>
        <v>113.9245054425311</v>
      </c>
      <c r="E120" s="698">
        <f>SUMIF($C$10:$C$74,$C120,$K$10:$K$74)*50%</f>
        <v>56.96225272126555</v>
      </c>
    </row>
    <row r="121" spans="3:5" ht="20">
      <c r="C121" s="476" t="s">
        <v>518</v>
      </c>
      <c r="D121" s="695">
        <f t="shared" si="28"/>
        <v>50.898949765083977</v>
      </c>
      <c r="E121" s="696">
        <f t="shared" ref="E121:E135" si="30">SUMIF($C$10:$C$74,$C121,$K$10:$K$74)</f>
        <v>50.898949765083977</v>
      </c>
    </row>
    <row r="122" spans="3:5" ht="20">
      <c r="C122" s="1102" t="s">
        <v>493</v>
      </c>
      <c r="D122" s="697">
        <f t="shared" si="28"/>
        <v>0</v>
      </c>
      <c r="E122" s="698">
        <f t="shared" si="30"/>
        <v>0</v>
      </c>
    </row>
    <row r="123" spans="3:5" ht="20">
      <c r="C123" s="476" t="s">
        <v>499</v>
      </c>
      <c r="D123" s="695">
        <f t="shared" si="28"/>
        <v>20.25413777837468</v>
      </c>
      <c r="E123" s="696">
        <f t="shared" si="30"/>
        <v>20.25413777837468</v>
      </c>
    </row>
    <row r="124" spans="3:5" ht="20">
      <c r="C124" s="1102" t="s">
        <v>503</v>
      </c>
      <c r="D124" s="697">
        <f t="shared" si="28"/>
        <v>21.411152979495331</v>
      </c>
      <c r="E124" s="698">
        <f t="shared" si="30"/>
        <v>21.411152979495331</v>
      </c>
    </row>
    <row r="125" spans="3:5" ht="20">
      <c r="C125" s="476" t="s">
        <v>515</v>
      </c>
      <c r="D125" s="695">
        <f t="shared" si="28"/>
        <v>19.153391395607304</v>
      </c>
      <c r="E125" s="696">
        <f t="shared" si="30"/>
        <v>19.153391395607304</v>
      </c>
    </row>
    <row r="126" spans="3:5" ht="20">
      <c r="C126" s="1102" t="s">
        <v>823</v>
      </c>
      <c r="D126" s="697">
        <f t="shared" si="28"/>
        <v>16.8919307753944</v>
      </c>
      <c r="E126" s="698">
        <f t="shared" si="30"/>
        <v>16.8919307753944</v>
      </c>
    </row>
    <row r="127" spans="3:5" ht="20">
      <c r="C127" s="476" t="s">
        <v>495</v>
      </c>
      <c r="D127" s="695">
        <f t="shared" si="28"/>
        <v>16.797545668020895</v>
      </c>
      <c r="E127" s="696">
        <f t="shared" si="30"/>
        <v>16.797545668020895</v>
      </c>
    </row>
    <row r="128" spans="3:5" ht="20">
      <c r="C128" s="1102" t="s">
        <v>506</v>
      </c>
      <c r="D128" s="697">
        <f t="shared" si="28"/>
        <v>24.78842596479863</v>
      </c>
      <c r="E128" s="698">
        <f t="shared" si="30"/>
        <v>24.78842596479863</v>
      </c>
    </row>
    <row r="129" spans="3:5" ht="20">
      <c r="C129" s="476" t="s">
        <v>504</v>
      </c>
      <c r="D129" s="695">
        <f t="shared" si="28"/>
        <v>16.91452235623311</v>
      </c>
      <c r="E129" s="696">
        <f t="shared" si="30"/>
        <v>16.91452235623311</v>
      </c>
    </row>
    <row r="130" spans="3:5" ht="20">
      <c r="C130" s="1102" t="s">
        <v>492</v>
      </c>
      <c r="D130" s="697">
        <f t="shared" si="28"/>
        <v>16.159872503568877</v>
      </c>
      <c r="E130" s="698">
        <f t="shared" si="30"/>
        <v>16.159872503568877</v>
      </c>
    </row>
    <row r="131" spans="3:5" ht="20">
      <c r="C131" s="476" t="s">
        <v>498</v>
      </c>
      <c r="D131" s="695">
        <f t="shared" si="28"/>
        <v>9.6740029174747662</v>
      </c>
      <c r="E131" s="696">
        <f t="shared" si="30"/>
        <v>9.6740029174747662</v>
      </c>
    </row>
    <row r="132" spans="3:5" ht="20">
      <c r="C132" s="1102" t="s">
        <v>1052</v>
      </c>
      <c r="D132" s="697">
        <f t="shared" si="28"/>
        <v>8.8594011962456118</v>
      </c>
      <c r="E132" s="698">
        <f t="shared" si="30"/>
        <v>8.8594011962456118</v>
      </c>
    </row>
    <row r="133" spans="3:5" ht="20">
      <c r="C133" s="476" t="s">
        <v>502</v>
      </c>
      <c r="D133" s="695">
        <f t="shared" si="28"/>
        <v>9.1992441336828144</v>
      </c>
      <c r="E133" s="696">
        <f t="shared" si="30"/>
        <v>9.1992441336828144</v>
      </c>
    </row>
    <row r="134" spans="3:5" ht="20">
      <c r="C134" s="1102" t="s">
        <v>514</v>
      </c>
      <c r="D134" s="697">
        <f t="shared" si="28"/>
        <v>7.8109987761326209</v>
      </c>
      <c r="E134" s="698">
        <f t="shared" si="30"/>
        <v>7.8109987761326209</v>
      </c>
    </row>
    <row r="135" spans="3:5" ht="20">
      <c r="C135" s="476" t="s">
        <v>497</v>
      </c>
      <c r="D135" s="695">
        <f t="shared" si="28"/>
        <v>8.9608784155574028</v>
      </c>
      <c r="E135" s="696">
        <f t="shared" si="30"/>
        <v>8.9608784155574028</v>
      </c>
    </row>
    <row r="136" spans="3:5" ht="20">
      <c r="C136" s="1103" t="s">
        <v>34</v>
      </c>
      <c r="D136" s="699">
        <f>SUM(D101:D135)</f>
        <v>7239.0518022433516</v>
      </c>
      <c r="E136" s="424">
        <f>SUM(E101:E135)</f>
        <v>6416.9171514294139</v>
      </c>
    </row>
    <row r="137" spans="3:5" ht="20">
      <c r="C137" s="419"/>
      <c r="D137" s="419"/>
      <c r="E137" s="477">
        <f>E136-K74</f>
        <v>-359.31160074272702</v>
      </c>
    </row>
  </sheetData>
  <mergeCells count="73">
    <mergeCell ref="J66:J67"/>
    <mergeCell ref="O66:O67"/>
    <mergeCell ref="P66:P67"/>
    <mergeCell ref="B69:B70"/>
    <mergeCell ref="C79:J79"/>
    <mergeCell ref="C80:E80"/>
    <mergeCell ref="P49:P50"/>
    <mergeCell ref="B52:B53"/>
    <mergeCell ref="E52:E53"/>
    <mergeCell ref="B66:B67"/>
    <mergeCell ref="C66:C67"/>
    <mergeCell ref="D66:D67"/>
    <mergeCell ref="E66:E67"/>
    <mergeCell ref="G66:G67"/>
    <mergeCell ref="H66:H67"/>
    <mergeCell ref="I66:I67"/>
    <mergeCell ref="E49:E50"/>
    <mergeCell ref="G49:G50"/>
    <mergeCell ref="H49:H50"/>
    <mergeCell ref="I49:I50"/>
    <mergeCell ref="J49:J50"/>
    <mergeCell ref="O49:O50"/>
    <mergeCell ref="B36:B37"/>
    <mergeCell ref="B39:B40"/>
    <mergeCell ref="B41:B42"/>
    <mergeCell ref="B49:B50"/>
    <mergeCell ref="C49:C50"/>
    <mergeCell ref="D49:D50"/>
    <mergeCell ref="Z30:Z31"/>
    <mergeCell ref="AA30:AA31"/>
    <mergeCell ref="AB30:AB31"/>
    <mergeCell ref="AC30:AC31"/>
    <mergeCell ref="B32:B33"/>
    <mergeCell ref="X30:X31"/>
    <mergeCell ref="Y30:Y31"/>
    <mergeCell ref="B34:B35"/>
    <mergeCell ref="S30:S31"/>
    <mergeCell ref="T30:T31"/>
    <mergeCell ref="U30:U31"/>
    <mergeCell ref="V30:V31"/>
    <mergeCell ref="R30:R31"/>
    <mergeCell ref="I20:I21"/>
    <mergeCell ref="J20:J21"/>
    <mergeCell ref="O20:O21"/>
    <mergeCell ref="P20:P21"/>
    <mergeCell ref="B26:B27"/>
    <mergeCell ref="B20:B21"/>
    <mergeCell ref="C20:C21"/>
    <mergeCell ref="D20:D21"/>
    <mergeCell ref="E20:E21"/>
    <mergeCell ref="G20:G21"/>
    <mergeCell ref="H20:H21"/>
    <mergeCell ref="S10:S11"/>
    <mergeCell ref="T10:T11"/>
    <mergeCell ref="U10:U11"/>
    <mergeCell ref="V10:V11"/>
    <mergeCell ref="Y10:Y11"/>
    <mergeCell ref="B12:B15"/>
    <mergeCell ref="C12:C14"/>
    <mergeCell ref="E12:E14"/>
    <mergeCell ref="L12:L14"/>
    <mergeCell ref="H10:H11"/>
    <mergeCell ref="I10:I11"/>
    <mergeCell ref="J10:J11"/>
    <mergeCell ref="O10:O11"/>
    <mergeCell ref="P10:P11"/>
    <mergeCell ref="R10:R11"/>
    <mergeCell ref="B2:B5"/>
    <mergeCell ref="B10:B11"/>
    <mergeCell ref="C10:C11"/>
    <mergeCell ref="D10:D11"/>
    <mergeCell ref="E10:E11"/>
    <mergeCell ref="G10:G11"/>
  </mergeCells>
  <hyperlinks>
    <hyperlink ref="F3" location="Menu!A1" display="→Menu←" xr:uid="{A731D22C-32C0-4392-934D-9D0FD341E2B5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D6F1-60E4-436C-ADC5-3DB6DB8F0FB1}">
  <sheetPr codeName="Planilha37">
    <tabColor theme="0" tint="-0.499984740745262"/>
  </sheetPr>
  <dimension ref="B1:XFA76"/>
  <sheetViews>
    <sheetView showGridLines="0" zoomScale="40" zoomScaleNormal="40" workbookViewId="0">
      <pane xSplit="1" ySplit="5" topLeftCell="K14" activePane="bottomRight" state="frozen"/>
      <selection activeCell="O71" sqref="O71:P73"/>
      <selection pane="topRight" activeCell="O71" sqref="O71:P73"/>
      <selection pane="bottomLeft" activeCell="O71" sqref="O71:P73"/>
      <selection pane="bottomRight" activeCell="Z37" sqref="Z37"/>
    </sheetView>
  </sheetViews>
  <sheetFormatPr defaultColWidth="0" defaultRowHeight="14.5"/>
  <cols>
    <col min="1" max="1" width="2.54296875" customWidth="1"/>
    <col min="2" max="2" width="48.26953125" customWidth="1"/>
    <col min="3" max="3" width="15.54296875" customWidth="1"/>
    <col min="4" max="4" width="30.7265625" customWidth="1"/>
    <col min="5" max="5" width="14.453125" customWidth="1"/>
    <col min="6" max="6" width="15.54296875" customWidth="1"/>
    <col min="7" max="7" width="17.1796875" bestFit="1" customWidth="1"/>
    <col min="8" max="8" width="14.1796875" customWidth="1"/>
    <col min="9" max="9" width="15.453125" customWidth="1"/>
    <col min="10" max="13" width="15.54296875" customWidth="1"/>
    <col min="14" max="14" width="1.54296875" customWidth="1"/>
    <col min="15" max="16" width="13.7265625" customWidth="1"/>
    <col min="17" max="17" width="8.7265625" customWidth="1"/>
    <col min="18" max="18" width="33.36328125" bestFit="1" customWidth="1"/>
    <col min="19" max="19" width="18.54296875" customWidth="1"/>
    <col min="20" max="20" width="18.453125" customWidth="1"/>
    <col min="21" max="21" width="19" customWidth="1"/>
    <col min="22" max="22" width="21.1796875" customWidth="1"/>
    <col min="23" max="23" width="16.54296875" customWidth="1"/>
    <col min="24" max="24" width="30.54296875" customWidth="1"/>
    <col min="25" max="28" width="16.54296875" customWidth="1"/>
    <col min="29" max="29" width="9.1796875" bestFit="1" customWidth="1"/>
    <col min="30" max="30" width="9.1796875" customWidth="1"/>
    <col min="31" max="31" width="33" customWidth="1"/>
    <col min="32" max="32" width="18.6328125" customWidth="1"/>
    <col min="33" max="33" width="20.6328125" customWidth="1"/>
    <col min="34" max="34" width="11.6328125" customWidth="1"/>
    <col min="35" max="35" width="18.6328125" customWidth="1"/>
    <col min="36" max="37" width="16.6328125" customWidth="1"/>
    <col min="38" max="39" width="8.7265625" customWidth="1"/>
  </cols>
  <sheetData>
    <row r="1" spans="2:16381" ht="3.65" customHeight="1" thickBot="1"/>
    <row r="2" spans="2:16381" ht="20">
      <c r="B2" s="1488" t="e" vm="1">
        <v>#VALUE!</v>
      </c>
      <c r="C2" s="426"/>
      <c r="D2" s="426"/>
      <c r="E2" s="426"/>
      <c r="F2" s="427"/>
      <c r="G2" s="428"/>
      <c r="H2" s="428"/>
      <c r="I2" s="428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3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  <c r="ER2" s="208"/>
      <c r="ES2" s="208"/>
      <c r="ET2" s="208"/>
      <c r="EU2" s="208"/>
      <c r="EV2" s="208"/>
      <c r="EW2" s="208"/>
      <c r="EX2" s="208"/>
      <c r="EY2" s="208"/>
      <c r="EZ2" s="208"/>
      <c r="FA2" s="208"/>
      <c r="FB2" s="208"/>
      <c r="FC2" s="208"/>
      <c r="FD2" s="208"/>
      <c r="FE2" s="208"/>
      <c r="FF2" s="208"/>
      <c r="FG2" s="208"/>
      <c r="FH2" s="208"/>
      <c r="FI2" s="208"/>
      <c r="FJ2" s="208"/>
      <c r="FK2" s="208"/>
      <c r="FL2" s="208"/>
      <c r="FM2" s="208"/>
      <c r="FN2" s="208"/>
      <c r="FO2" s="208"/>
      <c r="FP2" s="208"/>
      <c r="FQ2" s="208"/>
      <c r="FR2" s="208"/>
      <c r="FS2" s="208"/>
      <c r="FT2" s="208"/>
      <c r="FU2" s="208"/>
      <c r="FV2" s="208"/>
      <c r="FW2" s="208"/>
      <c r="FX2" s="208"/>
      <c r="FY2" s="208"/>
      <c r="FZ2" s="208"/>
      <c r="GA2" s="208"/>
      <c r="GB2" s="208"/>
      <c r="GC2" s="208"/>
      <c r="GD2" s="208"/>
      <c r="GE2" s="208"/>
      <c r="GF2" s="208"/>
      <c r="GG2" s="208"/>
      <c r="GH2" s="208"/>
      <c r="GI2" s="208"/>
      <c r="GJ2" s="208"/>
      <c r="GK2" s="208"/>
      <c r="GL2" s="208"/>
      <c r="GM2" s="208"/>
      <c r="GN2" s="208"/>
      <c r="GO2" s="208"/>
      <c r="GP2" s="208"/>
      <c r="GQ2" s="208"/>
      <c r="GR2" s="208"/>
      <c r="GS2" s="208"/>
      <c r="GT2" s="208"/>
      <c r="GU2" s="208"/>
      <c r="GV2" s="208"/>
      <c r="GW2" s="208"/>
      <c r="GX2" s="208"/>
      <c r="GY2" s="208"/>
      <c r="GZ2" s="208"/>
      <c r="HA2" s="208"/>
      <c r="HB2" s="208"/>
      <c r="HC2" s="208"/>
      <c r="HD2" s="208"/>
      <c r="HE2" s="208"/>
      <c r="HF2" s="208"/>
      <c r="HG2" s="208"/>
      <c r="HH2" s="208"/>
      <c r="HI2" s="208"/>
      <c r="HJ2" s="208"/>
      <c r="HK2" s="208"/>
      <c r="HL2" s="208"/>
      <c r="HM2" s="208"/>
      <c r="HN2" s="208"/>
      <c r="HO2" s="208"/>
      <c r="HP2" s="208"/>
      <c r="HQ2" s="208"/>
      <c r="HR2" s="208"/>
      <c r="HS2" s="208"/>
      <c r="HT2" s="208"/>
      <c r="HU2" s="208"/>
      <c r="HV2" s="208"/>
      <c r="HW2" s="208"/>
      <c r="HX2" s="208"/>
      <c r="HY2" s="208"/>
      <c r="HZ2" s="208"/>
      <c r="IA2" s="208"/>
      <c r="IB2" s="208"/>
      <c r="IC2" s="208"/>
      <c r="ID2" s="208"/>
      <c r="IE2" s="208"/>
      <c r="IF2" s="208"/>
      <c r="IG2" s="208"/>
      <c r="IH2" s="208"/>
      <c r="II2" s="208"/>
      <c r="IJ2" s="208"/>
      <c r="IK2" s="208"/>
      <c r="IL2" s="208"/>
      <c r="IM2" s="208"/>
      <c r="IN2" s="208"/>
      <c r="IO2" s="208"/>
      <c r="IP2" s="208"/>
      <c r="IQ2" s="208"/>
      <c r="IR2" s="208"/>
      <c r="IS2" s="208"/>
      <c r="IT2" s="208"/>
      <c r="IU2" s="208"/>
      <c r="IV2" s="208"/>
      <c r="IW2" s="208"/>
      <c r="IX2" s="208"/>
      <c r="IY2" s="208"/>
      <c r="IZ2" s="208"/>
      <c r="JA2" s="208"/>
      <c r="JB2" s="208"/>
      <c r="JC2" s="208"/>
      <c r="JD2" s="208"/>
      <c r="JE2" s="208"/>
      <c r="JF2" s="208"/>
      <c r="JG2" s="208"/>
      <c r="JH2" s="208"/>
      <c r="JI2" s="208"/>
      <c r="JJ2" s="208"/>
      <c r="JK2" s="208"/>
      <c r="JL2" s="208"/>
      <c r="JM2" s="208"/>
      <c r="JN2" s="208"/>
      <c r="JO2" s="208"/>
      <c r="JP2" s="208"/>
      <c r="JQ2" s="208"/>
      <c r="JR2" s="208"/>
      <c r="JS2" s="208"/>
      <c r="JT2" s="208"/>
      <c r="JU2" s="208"/>
      <c r="JV2" s="208"/>
      <c r="JW2" s="208"/>
      <c r="JX2" s="208"/>
      <c r="JY2" s="208"/>
      <c r="JZ2" s="208"/>
      <c r="KA2" s="208"/>
      <c r="KB2" s="208"/>
      <c r="KC2" s="208"/>
      <c r="KD2" s="208"/>
      <c r="KE2" s="208"/>
      <c r="KF2" s="208"/>
      <c r="KG2" s="208"/>
      <c r="KH2" s="208"/>
      <c r="KI2" s="208"/>
      <c r="KJ2" s="208"/>
      <c r="KK2" s="208"/>
      <c r="KL2" s="208"/>
      <c r="KM2" s="208"/>
      <c r="KN2" s="208"/>
      <c r="KO2" s="208"/>
      <c r="KP2" s="208"/>
      <c r="KQ2" s="208"/>
      <c r="KR2" s="208"/>
      <c r="KS2" s="208"/>
      <c r="KT2" s="208"/>
      <c r="KU2" s="208"/>
      <c r="KV2" s="208"/>
      <c r="KW2" s="208"/>
      <c r="KX2" s="208"/>
      <c r="KY2" s="208"/>
      <c r="KZ2" s="208"/>
      <c r="LA2" s="208"/>
      <c r="LB2" s="208"/>
      <c r="LC2" s="208"/>
      <c r="LD2" s="208"/>
      <c r="LE2" s="208"/>
      <c r="LF2" s="208"/>
      <c r="LG2" s="208"/>
      <c r="LH2" s="208"/>
      <c r="LI2" s="208"/>
      <c r="LJ2" s="208"/>
      <c r="LK2" s="208"/>
      <c r="LL2" s="208"/>
      <c r="LM2" s="208"/>
      <c r="LN2" s="208"/>
      <c r="LO2" s="208"/>
      <c r="LP2" s="208"/>
      <c r="LQ2" s="208"/>
      <c r="LR2" s="208"/>
      <c r="LS2" s="208"/>
      <c r="LT2" s="208"/>
      <c r="LU2" s="208"/>
      <c r="LV2" s="208"/>
      <c r="LW2" s="208"/>
      <c r="LX2" s="208"/>
      <c r="LY2" s="208"/>
      <c r="LZ2" s="208"/>
      <c r="MA2" s="208"/>
      <c r="MB2" s="208"/>
      <c r="MC2" s="208"/>
      <c r="MD2" s="208"/>
      <c r="ME2" s="208"/>
      <c r="MF2" s="208"/>
      <c r="MG2" s="208"/>
      <c r="MH2" s="208"/>
      <c r="MI2" s="208"/>
      <c r="MJ2" s="208"/>
      <c r="MK2" s="208"/>
      <c r="ML2" s="208"/>
      <c r="MM2" s="208"/>
      <c r="MN2" s="208"/>
      <c r="MO2" s="208"/>
      <c r="MP2" s="208"/>
      <c r="MQ2" s="208"/>
      <c r="MR2" s="208"/>
      <c r="MS2" s="208"/>
      <c r="MT2" s="208"/>
      <c r="MU2" s="208"/>
      <c r="MV2" s="208"/>
      <c r="MW2" s="208"/>
      <c r="MX2" s="208"/>
      <c r="MY2" s="208"/>
      <c r="MZ2" s="208"/>
      <c r="NA2" s="208"/>
      <c r="NB2" s="208"/>
      <c r="NC2" s="208"/>
      <c r="ND2" s="208"/>
      <c r="NE2" s="208"/>
      <c r="NF2" s="208"/>
      <c r="NG2" s="208"/>
      <c r="NH2" s="208"/>
      <c r="NI2" s="208"/>
      <c r="NJ2" s="208"/>
      <c r="NK2" s="208"/>
      <c r="NL2" s="208"/>
      <c r="NM2" s="208"/>
      <c r="NN2" s="208"/>
      <c r="NO2" s="208"/>
      <c r="NP2" s="208"/>
      <c r="NQ2" s="208"/>
      <c r="NR2" s="208"/>
      <c r="NS2" s="208"/>
      <c r="NT2" s="208"/>
      <c r="NU2" s="208"/>
      <c r="NV2" s="208"/>
      <c r="NW2" s="208"/>
      <c r="NX2" s="208"/>
      <c r="NY2" s="208"/>
      <c r="NZ2" s="208"/>
      <c r="OA2" s="208"/>
      <c r="OB2" s="208"/>
      <c r="OC2" s="208"/>
      <c r="OD2" s="208"/>
      <c r="OE2" s="208"/>
      <c r="OF2" s="208"/>
      <c r="OG2" s="208"/>
      <c r="OH2" s="208"/>
      <c r="OI2" s="208"/>
      <c r="OJ2" s="208"/>
      <c r="OK2" s="208"/>
      <c r="OL2" s="208"/>
      <c r="OM2" s="208"/>
      <c r="ON2" s="208"/>
      <c r="OO2" s="208"/>
      <c r="OP2" s="208"/>
      <c r="OQ2" s="208"/>
      <c r="OR2" s="208"/>
      <c r="OS2" s="208"/>
      <c r="OT2" s="208"/>
      <c r="OU2" s="208"/>
      <c r="OV2" s="208"/>
      <c r="OW2" s="208"/>
      <c r="OX2" s="208"/>
      <c r="OY2" s="208"/>
      <c r="OZ2" s="208"/>
      <c r="PA2" s="208"/>
      <c r="PB2" s="208"/>
      <c r="PC2" s="208"/>
      <c r="PD2" s="208"/>
      <c r="PE2" s="208"/>
      <c r="PF2" s="208"/>
      <c r="PG2" s="208"/>
      <c r="PH2" s="208"/>
      <c r="PI2" s="208"/>
      <c r="PJ2" s="208"/>
      <c r="PK2" s="208"/>
      <c r="PL2" s="208"/>
      <c r="PM2" s="208"/>
      <c r="PN2" s="208"/>
      <c r="PO2" s="208"/>
      <c r="PP2" s="208"/>
      <c r="PQ2" s="208"/>
      <c r="PR2" s="208"/>
      <c r="PS2" s="208"/>
      <c r="PT2" s="208"/>
      <c r="PU2" s="208"/>
      <c r="PV2" s="208"/>
      <c r="PW2" s="208"/>
      <c r="PX2" s="208"/>
      <c r="PY2" s="208"/>
      <c r="PZ2" s="208"/>
      <c r="QA2" s="208"/>
      <c r="QB2" s="208"/>
      <c r="QC2" s="208"/>
      <c r="QD2" s="208"/>
      <c r="QE2" s="208"/>
      <c r="QF2" s="208"/>
      <c r="QG2" s="208"/>
      <c r="QH2" s="208"/>
      <c r="QI2" s="208"/>
      <c r="QJ2" s="208"/>
      <c r="QK2" s="208"/>
      <c r="QL2" s="208"/>
      <c r="QM2" s="208"/>
      <c r="QN2" s="208"/>
      <c r="QO2" s="208"/>
      <c r="QP2" s="208"/>
      <c r="QQ2" s="208"/>
      <c r="QR2" s="208"/>
      <c r="QS2" s="208"/>
      <c r="QT2" s="208"/>
      <c r="QU2" s="208"/>
      <c r="QV2" s="208"/>
      <c r="QW2" s="208"/>
      <c r="QX2" s="208"/>
      <c r="QY2" s="208"/>
      <c r="QZ2" s="208"/>
      <c r="RA2" s="208"/>
      <c r="RB2" s="208"/>
      <c r="RC2" s="208"/>
      <c r="RD2" s="208"/>
      <c r="RE2" s="208"/>
      <c r="RF2" s="208"/>
      <c r="RG2" s="208"/>
      <c r="RH2" s="208"/>
      <c r="RI2" s="208"/>
      <c r="RJ2" s="208"/>
      <c r="RK2" s="208"/>
      <c r="RL2" s="208"/>
      <c r="RM2" s="208"/>
      <c r="RN2" s="208"/>
      <c r="RO2" s="208"/>
      <c r="RP2" s="208"/>
      <c r="RQ2" s="208"/>
      <c r="RR2" s="208"/>
      <c r="RS2" s="208"/>
      <c r="RT2" s="208"/>
      <c r="RU2" s="208"/>
      <c r="RV2" s="208"/>
      <c r="RW2" s="208"/>
      <c r="RX2" s="208"/>
      <c r="RY2" s="208"/>
      <c r="RZ2" s="208"/>
      <c r="SA2" s="208"/>
      <c r="SB2" s="208"/>
      <c r="SC2" s="208"/>
      <c r="SD2" s="208"/>
      <c r="SE2" s="208"/>
      <c r="SF2" s="208"/>
      <c r="SG2" s="208"/>
      <c r="SH2" s="208"/>
      <c r="SI2" s="208"/>
      <c r="SJ2" s="208"/>
      <c r="SK2" s="208"/>
      <c r="SL2" s="208"/>
      <c r="SM2" s="208"/>
      <c r="SN2" s="208"/>
      <c r="SO2" s="208"/>
      <c r="SP2" s="208"/>
      <c r="SQ2" s="208"/>
      <c r="SR2" s="208"/>
      <c r="SS2" s="208"/>
      <c r="ST2" s="208"/>
      <c r="SU2" s="208"/>
      <c r="SV2" s="208"/>
      <c r="SW2" s="208"/>
      <c r="SX2" s="208"/>
      <c r="SY2" s="208"/>
      <c r="SZ2" s="208"/>
      <c r="TA2" s="208"/>
      <c r="TB2" s="208"/>
      <c r="TC2" s="208"/>
      <c r="TD2" s="208"/>
      <c r="TE2" s="208"/>
      <c r="TF2" s="208"/>
      <c r="TG2" s="208"/>
      <c r="TH2" s="208"/>
      <c r="TI2" s="208"/>
      <c r="TJ2" s="208"/>
      <c r="TK2" s="208"/>
      <c r="TL2" s="208"/>
      <c r="TM2" s="208"/>
      <c r="TN2" s="208"/>
      <c r="TO2" s="208"/>
      <c r="TP2" s="208"/>
      <c r="TQ2" s="208"/>
      <c r="TR2" s="208"/>
      <c r="TS2" s="208"/>
      <c r="TT2" s="208"/>
      <c r="TU2" s="208"/>
      <c r="TV2" s="208"/>
      <c r="TW2" s="208"/>
      <c r="TX2" s="208"/>
      <c r="TY2" s="208"/>
      <c r="TZ2" s="208"/>
      <c r="UA2" s="208"/>
      <c r="UB2" s="208"/>
      <c r="UC2" s="208"/>
      <c r="UD2" s="208"/>
      <c r="UE2" s="208"/>
      <c r="UF2" s="208"/>
      <c r="UG2" s="208"/>
      <c r="UH2" s="208"/>
      <c r="UI2" s="208"/>
      <c r="UJ2" s="208"/>
      <c r="UK2" s="208"/>
      <c r="UL2" s="208"/>
      <c r="UM2" s="208"/>
      <c r="UN2" s="208"/>
      <c r="UO2" s="208"/>
      <c r="UP2" s="208"/>
      <c r="UQ2" s="208"/>
      <c r="UR2" s="208"/>
      <c r="US2" s="208"/>
      <c r="UT2" s="208"/>
      <c r="UU2" s="208"/>
      <c r="UV2" s="208"/>
      <c r="UW2" s="208"/>
      <c r="UX2" s="208"/>
      <c r="UY2" s="208"/>
      <c r="UZ2" s="208"/>
      <c r="VA2" s="208"/>
      <c r="VB2" s="208"/>
      <c r="VC2" s="208"/>
      <c r="VD2" s="208"/>
      <c r="VE2" s="208"/>
      <c r="VF2" s="208"/>
      <c r="VG2" s="208"/>
      <c r="VH2" s="208"/>
      <c r="VI2" s="208"/>
      <c r="VJ2" s="208"/>
      <c r="VK2" s="208"/>
      <c r="VL2" s="208"/>
      <c r="VM2" s="208"/>
      <c r="VN2" s="208"/>
      <c r="VO2" s="208"/>
      <c r="VP2" s="208"/>
      <c r="VQ2" s="208"/>
      <c r="VR2" s="208"/>
      <c r="VS2" s="208"/>
      <c r="VT2" s="208"/>
      <c r="VU2" s="208"/>
      <c r="VV2" s="208"/>
      <c r="VW2" s="208"/>
      <c r="VX2" s="208"/>
      <c r="VY2" s="208"/>
      <c r="VZ2" s="208"/>
      <c r="WA2" s="208"/>
      <c r="WB2" s="208"/>
      <c r="WC2" s="208"/>
      <c r="WD2" s="208"/>
      <c r="WE2" s="208"/>
      <c r="WF2" s="208"/>
      <c r="WG2" s="208"/>
      <c r="WH2" s="208"/>
      <c r="WI2" s="208"/>
      <c r="WJ2" s="208"/>
      <c r="WK2" s="208"/>
      <c r="WL2" s="208"/>
      <c r="WM2" s="208"/>
      <c r="WN2" s="208"/>
      <c r="WO2" s="208"/>
      <c r="WP2" s="208"/>
      <c r="WQ2" s="208"/>
      <c r="WR2" s="208"/>
      <c r="WS2" s="208"/>
      <c r="WT2" s="208"/>
      <c r="WU2" s="208"/>
      <c r="WV2" s="208"/>
      <c r="WW2" s="208"/>
      <c r="WX2" s="208"/>
      <c r="WY2" s="208"/>
      <c r="WZ2" s="208"/>
      <c r="XA2" s="208"/>
      <c r="XB2" s="208"/>
      <c r="XC2" s="208"/>
      <c r="XD2" s="208"/>
      <c r="XE2" s="208"/>
      <c r="XF2" s="208"/>
      <c r="XG2" s="208"/>
      <c r="XH2" s="208"/>
      <c r="XI2" s="208"/>
      <c r="XJ2" s="208"/>
      <c r="XK2" s="208"/>
      <c r="XL2" s="208"/>
      <c r="XM2" s="208"/>
      <c r="XN2" s="208"/>
      <c r="XO2" s="208"/>
      <c r="XP2" s="208"/>
      <c r="XQ2" s="208"/>
      <c r="XR2" s="208"/>
      <c r="XS2" s="208"/>
      <c r="XT2" s="208"/>
      <c r="XU2" s="208"/>
      <c r="XV2" s="208"/>
      <c r="XW2" s="208"/>
      <c r="XX2" s="208"/>
      <c r="XY2" s="208"/>
      <c r="XZ2" s="208"/>
      <c r="YA2" s="208"/>
      <c r="YB2" s="208"/>
      <c r="YC2" s="208"/>
      <c r="YD2" s="208"/>
      <c r="YE2" s="208"/>
      <c r="YF2" s="208"/>
      <c r="YG2" s="208"/>
      <c r="YH2" s="208"/>
      <c r="YI2" s="208"/>
      <c r="YJ2" s="208"/>
      <c r="YK2" s="208"/>
      <c r="YL2" s="208"/>
      <c r="YM2" s="208"/>
      <c r="YN2" s="208"/>
      <c r="YO2" s="208"/>
      <c r="YP2" s="208"/>
      <c r="YQ2" s="208"/>
      <c r="YR2" s="208"/>
      <c r="YS2" s="208"/>
      <c r="YT2" s="208"/>
      <c r="YU2" s="208"/>
      <c r="YV2" s="208"/>
      <c r="YW2" s="208"/>
      <c r="YX2" s="208"/>
      <c r="YY2" s="208"/>
      <c r="YZ2" s="208"/>
      <c r="ZA2" s="208"/>
      <c r="ZB2" s="208"/>
      <c r="ZC2" s="208"/>
      <c r="ZD2" s="208"/>
      <c r="ZE2" s="208"/>
      <c r="ZF2" s="208"/>
      <c r="ZG2" s="208"/>
      <c r="ZH2" s="208"/>
      <c r="ZI2" s="208"/>
      <c r="ZJ2" s="208"/>
      <c r="ZK2" s="208"/>
      <c r="ZL2" s="208"/>
      <c r="ZM2" s="208"/>
      <c r="ZN2" s="208"/>
      <c r="ZO2" s="208"/>
      <c r="ZP2" s="208"/>
      <c r="ZQ2" s="208"/>
      <c r="ZR2" s="208"/>
      <c r="ZS2" s="208"/>
      <c r="ZT2" s="208"/>
      <c r="ZU2" s="208"/>
      <c r="ZV2" s="208"/>
      <c r="ZW2" s="208"/>
      <c r="ZX2" s="208"/>
      <c r="ZY2" s="208"/>
      <c r="ZZ2" s="208"/>
      <c r="AAA2" s="208"/>
      <c r="AAB2" s="208"/>
      <c r="AAC2" s="208"/>
      <c r="AAD2" s="208"/>
      <c r="AAE2" s="208"/>
      <c r="AAF2" s="208"/>
      <c r="AAG2" s="208"/>
      <c r="AAH2" s="208"/>
      <c r="AAI2" s="208"/>
      <c r="AAJ2" s="208"/>
      <c r="AAK2" s="208"/>
      <c r="AAL2" s="208"/>
      <c r="AAM2" s="208"/>
      <c r="AAN2" s="208"/>
      <c r="AAO2" s="208"/>
      <c r="AAP2" s="208"/>
      <c r="AAQ2" s="208"/>
      <c r="AAR2" s="208"/>
      <c r="AAS2" s="208"/>
      <c r="AAT2" s="208"/>
      <c r="AAU2" s="208"/>
      <c r="AAV2" s="208"/>
      <c r="AAW2" s="208"/>
      <c r="AAX2" s="208"/>
      <c r="AAY2" s="208"/>
      <c r="AAZ2" s="208"/>
      <c r="ABA2" s="208"/>
      <c r="ABB2" s="208"/>
      <c r="ABC2" s="208"/>
      <c r="ABD2" s="208"/>
      <c r="ABE2" s="208"/>
      <c r="ABF2" s="208"/>
      <c r="ABG2" s="208"/>
      <c r="ABH2" s="208"/>
      <c r="ABI2" s="208"/>
      <c r="ABJ2" s="208"/>
      <c r="ABK2" s="208"/>
      <c r="ABL2" s="208"/>
      <c r="ABM2" s="208"/>
      <c r="ABN2" s="208"/>
      <c r="ABO2" s="208"/>
      <c r="ABP2" s="208"/>
      <c r="ABQ2" s="208"/>
      <c r="ABR2" s="208"/>
      <c r="ABS2" s="208"/>
      <c r="ABT2" s="208"/>
      <c r="ABU2" s="208"/>
      <c r="ABV2" s="208"/>
      <c r="ABW2" s="208"/>
      <c r="ABX2" s="208"/>
      <c r="ABY2" s="208"/>
      <c r="ABZ2" s="208"/>
      <c r="ACA2" s="208"/>
      <c r="ACB2" s="208"/>
      <c r="ACC2" s="208"/>
      <c r="ACD2" s="208"/>
      <c r="ACE2" s="208"/>
      <c r="ACF2" s="208"/>
      <c r="ACG2" s="208"/>
      <c r="ACH2" s="208"/>
      <c r="ACI2" s="208"/>
      <c r="ACJ2" s="208"/>
      <c r="ACK2" s="208"/>
      <c r="ACL2" s="208"/>
      <c r="ACM2" s="208"/>
      <c r="ACN2" s="208"/>
      <c r="ACO2" s="208"/>
      <c r="ACP2" s="208"/>
      <c r="ACQ2" s="208"/>
      <c r="ACR2" s="208"/>
      <c r="ACS2" s="208"/>
      <c r="ACT2" s="208"/>
      <c r="ACU2" s="208"/>
      <c r="ACV2" s="208"/>
      <c r="ACW2" s="208"/>
      <c r="ACX2" s="208"/>
      <c r="ACY2" s="208"/>
      <c r="ACZ2" s="208"/>
      <c r="ADA2" s="208"/>
      <c r="ADB2" s="208"/>
      <c r="ADC2" s="208"/>
      <c r="ADD2" s="208"/>
      <c r="ADE2" s="208"/>
      <c r="ADF2" s="208"/>
      <c r="ADG2" s="208"/>
      <c r="ADH2" s="208"/>
      <c r="ADI2" s="208"/>
      <c r="ADJ2" s="208"/>
      <c r="ADK2" s="208"/>
      <c r="ADL2" s="208"/>
      <c r="ADM2" s="208"/>
      <c r="ADN2" s="208"/>
      <c r="ADO2" s="208"/>
      <c r="ADP2" s="208"/>
      <c r="ADQ2" s="208"/>
      <c r="ADR2" s="208"/>
      <c r="ADS2" s="208"/>
      <c r="ADT2" s="208"/>
      <c r="ADU2" s="208"/>
      <c r="ADV2" s="208"/>
      <c r="ADW2" s="208"/>
      <c r="ADX2" s="208"/>
      <c r="ADY2" s="208"/>
      <c r="ADZ2" s="208"/>
      <c r="AEA2" s="208"/>
      <c r="AEB2" s="208"/>
      <c r="AEC2" s="208"/>
      <c r="AED2" s="208"/>
      <c r="AEE2" s="208"/>
      <c r="AEF2" s="208"/>
      <c r="AEG2" s="208"/>
      <c r="AEH2" s="208"/>
      <c r="AEI2" s="208"/>
      <c r="AEJ2" s="208"/>
      <c r="AEK2" s="208"/>
      <c r="AEL2" s="208"/>
      <c r="AEM2" s="208"/>
      <c r="AEN2" s="208"/>
      <c r="AEO2" s="208"/>
      <c r="AEP2" s="208"/>
      <c r="AEQ2" s="208"/>
      <c r="AER2" s="208"/>
      <c r="AES2" s="208"/>
      <c r="AET2" s="208"/>
      <c r="AEU2" s="208"/>
      <c r="AEV2" s="208"/>
      <c r="AEW2" s="208"/>
      <c r="AEX2" s="208"/>
      <c r="AEY2" s="208"/>
      <c r="AEZ2" s="208"/>
      <c r="AFA2" s="208"/>
      <c r="AFB2" s="208"/>
      <c r="AFC2" s="208"/>
      <c r="AFD2" s="208"/>
      <c r="AFE2" s="208"/>
      <c r="AFF2" s="208"/>
      <c r="AFG2" s="208"/>
      <c r="AFH2" s="208"/>
      <c r="AFI2" s="208"/>
      <c r="AFJ2" s="208"/>
      <c r="AFK2" s="208"/>
      <c r="AFL2" s="208"/>
      <c r="AFM2" s="208"/>
      <c r="AFN2" s="208"/>
      <c r="AFO2" s="208"/>
      <c r="AFP2" s="208"/>
      <c r="AFQ2" s="208"/>
      <c r="AFR2" s="208"/>
      <c r="AFS2" s="208"/>
      <c r="AFT2" s="208"/>
      <c r="AFU2" s="208"/>
      <c r="AFV2" s="208"/>
      <c r="AFW2" s="208"/>
      <c r="AFX2" s="208"/>
      <c r="AFY2" s="208"/>
      <c r="AFZ2" s="208"/>
      <c r="AGA2" s="208"/>
      <c r="AGB2" s="208"/>
      <c r="AGC2" s="208"/>
      <c r="AGD2" s="208"/>
      <c r="AGE2" s="208"/>
      <c r="AGF2" s="208"/>
      <c r="AGG2" s="208"/>
      <c r="AGH2" s="208"/>
      <c r="AGI2" s="208"/>
      <c r="AGJ2" s="208"/>
      <c r="AGK2" s="208"/>
      <c r="AGL2" s="208"/>
      <c r="AGM2" s="208"/>
      <c r="AGN2" s="208"/>
      <c r="AGO2" s="208"/>
      <c r="AGP2" s="208"/>
      <c r="AGQ2" s="208"/>
      <c r="AGR2" s="208"/>
      <c r="AGS2" s="208"/>
      <c r="AGT2" s="208"/>
      <c r="AGU2" s="208"/>
      <c r="AGV2" s="208"/>
      <c r="AGW2" s="208"/>
      <c r="AGX2" s="208"/>
      <c r="AGY2" s="208"/>
      <c r="AGZ2" s="208"/>
      <c r="AHA2" s="208"/>
      <c r="AHB2" s="208"/>
      <c r="AHC2" s="208"/>
      <c r="AHD2" s="208"/>
      <c r="AHE2" s="208"/>
      <c r="AHF2" s="208"/>
      <c r="AHG2" s="208"/>
      <c r="AHH2" s="208"/>
      <c r="AHI2" s="208"/>
      <c r="AHJ2" s="208"/>
      <c r="AHK2" s="208"/>
      <c r="AHL2" s="208"/>
      <c r="AHM2" s="208"/>
      <c r="AHN2" s="208"/>
      <c r="AHO2" s="208"/>
      <c r="AHP2" s="208"/>
      <c r="AHQ2" s="208"/>
      <c r="AHR2" s="208"/>
      <c r="AHS2" s="208"/>
      <c r="AHT2" s="208"/>
      <c r="AHU2" s="208"/>
      <c r="AHV2" s="208"/>
      <c r="AHW2" s="208"/>
      <c r="AHX2" s="208"/>
      <c r="AHY2" s="208"/>
      <c r="AHZ2" s="208"/>
      <c r="AIA2" s="208"/>
      <c r="AIB2" s="208"/>
      <c r="AIC2" s="208"/>
      <c r="AID2" s="208"/>
      <c r="AIE2" s="208"/>
      <c r="AIF2" s="208"/>
      <c r="AIG2" s="208"/>
      <c r="AIH2" s="208"/>
      <c r="AII2" s="208"/>
      <c r="AIJ2" s="208"/>
      <c r="AIK2" s="208"/>
      <c r="AIL2" s="208"/>
      <c r="AIM2" s="208"/>
      <c r="AIN2" s="208"/>
      <c r="AIO2" s="208"/>
      <c r="AIP2" s="208"/>
      <c r="AIQ2" s="208"/>
      <c r="AIR2" s="208"/>
      <c r="AIS2" s="208"/>
      <c r="AIT2" s="208"/>
      <c r="AIU2" s="208"/>
      <c r="AIV2" s="208"/>
      <c r="AIW2" s="208"/>
      <c r="AIX2" s="208"/>
      <c r="AIY2" s="208"/>
      <c r="AIZ2" s="208"/>
      <c r="AJA2" s="208"/>
      <c r="AJB2" s="208"/>
      <c r="AJC2" s="208"/>
      <c r="AJD2" s="208"/>
      <c r="AJE2" s="208"/>
      <c r="AJF2" s="208"/>
      <c r="AJG2" s="208"/>
      <c r="AJH2" s="208"/>
      <c r="AJI2" s="208"/>
      <c r="AJJ2" s="208"/>
      <c r="AJK2" s="208"/>
      <c r="AJL2" s="208"/>
      <c r="AJM2" s="208"/>
      <c r="AJN2" s="208"/>
      <c r="AJO2" s="208"/>
      <c r="AJP2" s="208"/>
      <c r="AJQ2" s="208"/>
      <c r="AJR2" s="208"/>
      <c r="AJS2" s="208"/>
      <c r="AJT2" s="208"/>
      <c r="AJU2" s="208"/>
      <c r="AJV2" s="208"/>
      <c r="AJW2" s="208"/>
      <c r="AJX2" s="208"/>
      <c r="AJY2" s="208"/>
      <c r="AJZ2" s="208"/>
      <c r="AKA2" s="208"/>
      <c r="AKB2" s="208"/>
      <c r="AKC2" s="208"/>
      <c r="AKD2" s="208"/>
      <c r="AKE2" s="208"/>
      <c r="AKF2" s="208"/>
      <c r="AKG2" s="208"/>
      <c r="AKH2" s="208"/>
      <c r="AKI2" s="208"/>
      <c r="AKJ2" s="208"/>
      <c r="AKK2" s="208"/>
      <c r="AKL2" s="208"/>
      <c r="AKM2" s="208"/>
      <c r="AKN2" s="208"/>
      <c r="AKO2" s="208"/>
      <c r="AKP2" s="208"/>
      <c r="AKQ2" s="208"/>
      <c r="AKR2" s="208"/>
      <c r="AKS2" s="208"/>
      <c r="AKT2" s="208"/>
      <c r="AKU2" s="208"/>
      <c r="AKV2" s="208"/>
      <c r="AKW2" s="208"/>
      <c r="AKX2" s="208"/>
      <c r="AKY2" s="208"/>
      <c r="AKZ2" s="208"/>
      <c r="ALA2" s="208"/>
      <c r="ALB2" s="208"/>
      <c r="ALC2" s="208"/>
      <c r="ALD2" s="208"/>
      <c r="ALE2" s="208"/>
      <c r="ALF2" s="208"/>
      <c r="ALG2" s="208"/>
      <c r="ALH2" s="208"/>
      <c r="ALI2" s="208"/>
      <c r="ALJ2" s="208"/>
      <c r="ALK2" s="208"/>
      <c r="ALL2" s="208"/>
      <c r="ALM2" s="208"/>
      <c r="ALN2" s="208"/>
      <c r="ALO2" s="208"/>
      <c r="ALP2" s="208"/>
      <c r="ALQ2" s="208"/>
      <c r="ALR2" s="208"/>
      <c r="ALS2" s="208"/>
      <c r="ALT2" s="208"/>
      <c r="ALU2" s="208"/>
      <c r="ALV2" s="208"/>
      <c r="ALW2" s="208"/>
      <c r="ALX2" s="208"/>
      <c r="ALY2" s="208"/>
      <c r="ALZ2" s="208"/>
      <c r="AMA2" s="208"/>
      <c r="AMB2" s="208"/>
      <c r="AMC2" s="208"/>
      <c r="AMD2" s="208"/>
      <c r="AME2" s="208"/>
      <c r="AMF2" s="208"/>
      <c r="AMG2" s="208"/>
      <c r="AMH2" s="208"/>
      <c r="AMI2" s="208"/>
      <c r="AMJ2" s="208"/>
      <c r="AMK2" s="208"/>
      <c r="AML2" s="208"/>
      <c r="AMM2" s="208"/>
      <c r="AMN2" s="208"/>
      <c r="AMO2" s="208"/>
      <c r="AMP2" s="208"/>
      <c r="AMQ2" s="208"/>
      <c r="AMR2" s="208"/>
      <c r="AMS2" s="208"/>
      <c r="AMT2" s="208"/>
      <c r="AMU2" s="208"/>
      <c r="AMV2" s="208"/>
      <c r="AMW2" s="208"/>
      <c r="AMX2" s="208"/>
      <c r="AMY2" s="208"/>
      <c r="AMZ2" s="208"/>
      <c r="ANA2" s="208"/>
      <c r="ANB2" s="208"/>
      <c r="ANC2" s="208"/>
      <c r="AND2" s="208"/>
      <c r="ANE2" s="208"/>
      <c r="ANF2" s="208"/>
      <c r="ANG2" s="208"/>
      <c r="ANH2" s="208"/>
      <c r="ANI2" s="208"/>
      <c r="ANJ2" s="208"/>
      <c r="ANK2" s="208"/>
      <c r="ANL2" s="208"/>
      <c r="ANM2" s="208"/>
      <c r="ANN2" s="208"/>
      <c r="ANO2" s="208"/>
      <c r="ANP2" s="208"/>
      <c r="ANQ2" s="208"/>
      <c r="ANR2" s="208"/>
      <c r="ANS2" s="208"/>
      <c r="ANT2" s="208"/>
      <c r="ANU2" s="208"/>
      <c r="ANV2" s="208"/>
      <c r="ANW2" s="208"/>
      <c r="ANX2" s="208"/>
      <c r="ANY2" s="208"/>
      <c r="ANZ2" s="208"/>
      <c r="AOA2" s="208"/>
      <c r="AOB2" s="208"/>
      <c r="AOC2" s="208"/>
      <c r="AOD2" s="208"/>
      <c r="AOE2" s="208"/>
      <c r="AOF2" s="208"/>
      <c r="AOG2" s="208"/>
      <c r="AOH2" s="208"/>
      <c r="AOI2" s="208"/>
      <c r="AOJ2" s="208"/>
      <c r="AOK2" s="208"/>
      <c r="AOL2" s="208"/>
      <c r="AOM2" s="208"/>
      <c r="AON2" s="208"/>
      <c r="AOO2" s="208"/>
      <c r="AOP2" s="208"/>
      <c r="AOQ2" s="208"/>
      <c r="AOR2" s="208"/>
      <c r="AOS2" s="208"/>
      <c r="AOT2" s="208"/>
      <c r="AOU2" s="208"/>
      <c r="AOV2" s="208"/>
      <c r="AOW2" s="208"/>
      <c r="AOX2" s="208"/>
      <c r="AOY2" s="208"/>
      <c r="AOZ2" s="208"/>
      <c r="APA2" s="208"/>
      <c r="APB2" s="208"/>
      <c r="APC2" s="208"/>
      <c r="APD2" s="208"/>
      <c r="APE2" s="208"/>
      <c r="APF2" s="208"/>
      <c r="APG2" s="208"/>
      <c r="APH2" s="208"/>
      <c r="API2" s="208"/>
      <c r="APJ2" s="208"/>
      <c r="APK2" s="208"/>
      <c r="APL2" s="208"/>
      <c r="APM2" s="208"/>
      <c r="APN2" s="208"/>
      <c r="APO2" s="208"/>
      <c r="APP2" s="208"/>
      <c r="APQ2" s="208"/>
      <c r="APR2" s="208"/>
      <c r="APS2" s="208"/>
      <c r="APT2" s="208"/>
      <c r="APU2" s="208"/>
      <c r="APV2" s="208"/>
      <c r="APW2" s="208"/>
      <c r="APX2" s="208"/>
      <c r="APY2" s="208"/>
      <c r="APZ2" s="208"/>
      <c r="AQA2" s="208"/>
      <c r="AQB2" s="208"/>
      <c r="AQC2" s="208"/>
      <c r="AQD2" s="208"/>
      <c r="AQE2" s="208"/>
      <c r="AQF2" s="208"/>
      <c r="AQG2" s="208"/>
      <c r="AQH2" s="208"/>
      <c r="AQI2" s="208"/>
      <c r="AQJ2" s="208"/>
      <c r="AQK2" s="208"/>
      <c r="AQL2" s="208"/>
      <c r="AQM2" s="208"/>
      <c r="AQN2" s="208"/>
      <c r="AQO2" s="208"/>
      <c r="AQP2" s="208"/>
      <c r="AQQ2" s="208"/>
      <c r="AQR2" s="208"/>
      <c r="AQS2" s="208"/>
      <c r="AQT2" s="208"/>
      <c r="AQU2" s="208"/>
      <c r="AQV2" s="208"/>
      <c r="AQW2" s="208"/>
      <c r="AQX2" s="208"/>
      <c r="AQY2" s="208"/>
      <c r="AQZ2" s="208"/>
      <c r="ARA2" s="208"/>
      <c r="ARB2" s="208"/>
      <c r="ARC2" s="208"/>
      <c r="ARD2" s="208"/>
      <c r="ARE2" s="208"/>
      <c r="ARF2" s="208"/>
      <c r="ARG2" s="208"/>
      <c r="ARH2" s="208"/>
      <c r="ARI2" s="208"/>
      <c r="ARJ2" s="208"/>
      <c r="ARK2" s="208"/>
      <c r="ARL2" s="208"/>
      <c r="ARM2" s="208"/>
      <c r="ARN2" s="208"/>
      <c r="ARO2" s="208"/>
      <c r="ARP2" s="208"/>
      <c r="ARQ2" s="208"/>
      <c r="ARR2" s="208"/>
      <c r="ARS2" s="208"/>
      <c r="ART2" s="208"/>
      <c r="ARU2" s="208"/>
      <c r="ARV2" s="208"/>
      <c r="ARW2" s="208"/>
      <c r="ARX2" s="208"/>
      <c r="ARY2" s="208"/>
      <c r="ARZ2" s="208"/>
      <c r="ASA2" s="208"/>
      <c r="ASB2" s="208"/>
      <c r="ASC2" s="208"/>
      <c r="ASD2" s="208"/>
      <c r="ASE2" s="208"/>
      <c r="ASF2" s="208"/>
      <c r="ASG2" s="208"/>
      <c r="ASH2" s="208"/>
      <c r="ASI2" s="208"/>
      <c r="ASJ2" s="208"/>
      <c r="ASK2" s="208"/>
      <c r="ASL2" s="208"/>
      <c r="ASM2" s="208"/>
      <c r="ASN2" s="208"/>
      <c r="ASO2" s="208"/>
      <c r="ASP2" s="208"/>
      <c r="ASQ2" s="208"/>
      <c r="ASR2" s="208"/>
      <c r="ASS2" s="208"/>
      <c r="AST2" s="208"/>
      <c r="ASU2" s="208"/>
      <c r="ASV2" s="208"/>
      <c r="ASW2" s="208"/>
      <c r="ASX2" s="208"/>
      <c r="ASY2" s="208"/>
      <c r="ASZ2" s="208"/>
      <c r="ATA2" s="208"/>
      <c r="ATB2" s="208"/>
      <c r="ATC2" s="208"/>
      <c r="ATD2" s="208"/>
      <c r="ATE2" s="208"/>
      <c r="ATF2" s="208"/>
      <c r="ATG2" s="208"/>
      <c r="ATH2" s="208"/>
      <c r="ATI2" s="208"/>
      <c r="ATJ2" s="208"/>
      <c r="ATK2" s="208"/>
      <c r="ATL2" s="208"/>
      <c r="ATM2" s="208"/>
      <c r="ATN2" s="208"/>
      <c r="ATO2" s="208"/>
      <c r="ATP2" s="208"/>
      <c r="ATQ2" s="208"/>
      <c r="ATR2" s="208"/>
      <c r="ATS2" s="208"/>
      <c r="ATT2" s="208"/>
      <c r="ATU2" s="208"/>
      <c r="ATV2" s="208"/>
      <c r="ATW2" s="208"/>
      <c r="ATX2" s="208"/>
      <c r="ATY2" s="208"/>
      <c r="ATZ2" s="208"/>
      <c r="AUA2" s="208"/>
      <c r="AUB2" s="208"/>
      <c r="AUC2" s="208"/>
      <c r="AUD2" s="208"/>
      <c r="AUE2" s="208"/>
      <c r="AUF2" s="208"/>
      <c r="AUG2" s="208"/>
      <c r="AUH2" s="208"/>
      <c r="AUI2" s="208"/>
      <c r="AUJ2" s="208"/>
      <c r="AUK2" s="208"/>
      <c r="AUL2" s="208"/>
      <c r="AUM2" s="208"/>
      <c r="AUN2" s="208"/>
      <c r="AUO2" s="208"/>
      <c r="AUP2" s="208"/>
      <c r="AUQ2" s="208"/>
      <c r="AUR2" s="208"/>
      <c r="AUS2" s="208"/>
      <c r="AUT2" s="208"/>
      <c r="AUU2" s="208"/>
      <c r="AUV2" s="208"/>
      <c r="AUW2" s="208"/>
      <c r="AUX2" s="208"/>
      <c r="AUY2" s="208"/>
      <c r="AUZ2" s="208"/>
      <c r="AVA2" s="208"/>
      <c r="AVB2" s="208"/>
      <c r="AVC2" s="208"/>
      <c r="AVD2" s="208"/>
      <c r="AVE2" s="208"/>
      <c r="AVF2" s="208"/>
      <c r="AVG2" s="208"/>
      <c r="AVH2" s="208"/>
      <c r="AVI2" s="208"/>
      <c r="AVJ2" s="208"/>
      <c r="AVK2" s="208"/>
      <c r="AVL2" s="208"/>
      <c r="AVM2" s="208"/>
      <c r="AVN2" s="208"/>
      <c r="AVO2" s="208"/>
      <c r="AVP2" s="208"/>
      <c r="AVQ2" s="208"/>
      <c r="AVR2" s="208"/>
      <c r="AVS2" s="208"/>
      <c r="AVT2" s="208"/>
      <c r="AVU2" s="208"/>
      <c r="AVV2" s="208"/>
      <c r="AVW2" s="208"/>
      <c r="AVX2" s="208"/>
      <c r="AVY2" s="208"/>
      <c r="AVZ2" s="208"/>
      <c r="AWA2" s="208"/>
      <c r="AWB2" s="208"/>
      <c r="AWC2" s="208"/>
      <c r="AWD2" s="208"/>
      <c r="AWE2" s="208"/>
      <c r="AWF2" s="208"/>
      <c r="AWG2" s="208"/>
      <c r="AWH2" s="208"/>
      <c r="AWI2" s="208"/>
      <c r="AWJ2" s="208"/>
      <c r="AWK2" s="208"/>
      <c r="AWL2" s="208"/>
      <c r="AWM2" s="208"/>
      <c r="AWN2" s="208"/>
      <c r="AWO2" s="208"/>
      <c r="AWP2" s="208"/>
      <c r="AWQ2" s="208"/>
      <c r="AWR2" s="208"/>
      <c r="AWS2" s="208"/>
      <c r="AWT2" s="208"/>
      <c r="AWU2" s="208"/>
      <c r="AWV2" s="208"/>
      <c r="AWW2" s="208"/>
      <c r="AWX2" s="208"/>
      <c r="AWY2" s="208"/>
      <c r="AWZ2" s="208"/>
      <c r="AXA2" s="208"/>
      <c r="AXB2" s="208"/>
      <c r="AXC2" s="208"/>
      <c r="AXD2" s="208"/>
      <c r="AXE2" s="208"/>
      <c r="AXF2" s="208"/>
      <c r="AXG2" s="208"/>
      <c r="AXH2" s="208"/>
      <c r="AXI2" s="208"/>
      <c r="AXJ2" s="208"/>
      <c r="AXK2" s="208"/>
      <c r="AXL2" s="208"/>
      <c r="AXM2" s="208"/>
      <c r="AXN2" s="208"/>
      <c r="AXO2" s="208"/>
      <c r="AXP2" s="208"/>
      <c r="AXQ2" s="208"/>
      <c r="AXR2" s="208"/>
      <c r="AXS2" s="208"/>
      <c r="AXT2" s="208"/>
      <c r="AXU2" s="208"/>
      <c r="AXV2" s="208"/>
      <c r="AXW2" s="208"/>
      <c r="AXX2" s="208"/>
      <c r="AXY2" s="208"/>
      <c r="AXZ2" s="208"/>
      <c r="AYA2" s="208"/>
      <c r="AYB2" s="208"/>
      <c r="AYC2" s="208"/>
      <c r="AYD2" s="208"/>
      <c r="AYE2" s="208"/>
      <c r="AYF2" s="208"/>
      <c r="AYG2" s="208"/>
      <c r="AYH2" s="208"/>
      <c r="AYI2" s="208"/>
      <c r="AYJ2" s="208"/>
      <c r="AYK2" s="208"/>
      <c r="AYL2" s="208"/>
      <c r="AYM2" s="208"/>
      <c r="AYN2" s="208"/>
      <c r="AYO2" s="208"/>
      <c r="AYP2" s="208"/>
      <c r="AYQ2" s="208"/>
      <c r="AYR2" s="208"/>
      <c r="AYS2" s="208"/>
      <c r="AYT2" s="208"/>
      <c r="AYU2" s="208"/>
      <c r="AYV2" s="208"/>
      <c r="AYW2" s="208"/>
      <c r="AYX2" s="208"/>
      <c r="AYY2" s="208"/>
      <c r="AYZ2" s="208"/>
      <c r="AZA2" s="208"/>
      <c r="AZB2" s="208"/>
      <c r="AZC2" s="208"/>
      <c r="AZD2" s="208"/>
      <c r="AZE2" s="208"/>
      <c r="AZF2" s="208"/>
      <c r="AZG2" s="208"/>
      <c r="AZH2" s="208"/>
      <c r="AZI2" s="208"/>
      <c r="AZJ2" s="208"/>
      <c r="AZK2" s="208"/>
      <c r="AZL2" s="208"/>
      <c r="AZM2" s="208"/>
      <c r="AZN2" s="208"/>
      <c r="AZO2" s="208"/>
      <c r="AZP2" s="208"/>
      <c r="AZQ2" s="208"/>
      <c r="AZR2" s="208"/>
      <c r="AZS2" s="208"/>
      <c r="AZT2" s="208"/>
      <c r="AZU2" s="208"/>
      <c r="AZV2" s="208"/>
      <c r="AZW2" s="208"/>
      <c r="AZX2" s="208"/>
      <c r="AZY2" s="208"/>
      <c r="AZZ2" s="208"/>
      <c r="BAA2" s="208"/>
      <c r="BAB2" s="208"/>
      <c r="BAC2" s="208"/>
      <c r="BAD2" s="208"/>
      <c r="BAE2" s="208"/>
      <c r="BAF2" s="208"/>
      <c r="BAG2" s="208"/>
      <c r="BAH2" s="208"/>
      <c r="BAI2" s="208"/>
      <c r="BAJ2" s="208"/>
      <c r="BAK2" s="208"/>
      <c r="BAL2" s="208"/>
      <c r="BAM2" s="208"/>
      <c r="BAN2" s="208"/>
      <c r="BAO2" s="208"/>
      <c r="BAP2" s="208"/>
      <c r="BAQ2" s="208"/>
      <c r="BAR2" s="208"/>
      <c r="BAS2" s="208"/>
      <c r="BAT2" s="208"/>
      <c r="BAU2" s="208"/>
      <c r="BAV2" s="208"/>
      <c r="BAW2" s="208"/>
      <c r="BAX2" s="208"/>
      <c r="BAY2" s="208"/>
      <c r="BAZ2" s="208"/>
      <c r="BBA2" s="208"/>
      <c r="BBB2" s="208"/>
      <c r="BBC2" s="208"/>
      <c r="BBD2" s="208"/>
      <c r="BBE2" s="208"/>
      <c r="BBF2" s="208"/>
      <c r="BBG2" s="208"/>
      <c r="BBH2" s="208"/>
      <c r="BBI2" s="208"/>
      <c r="BBJ2" s="208"/>
      <c r="BBK2" s="208"/>
      <c r="BBL2" s="208"/>
      <c r="BBM2" s="208"/>
      <c r="BBN2" s="208"/>
      <c r="BBO2" s="208"/>
      <c r="BBP2" s="208"/>
      <c r="BBQ2" s="208"/>
      <c r="BBR2" s="208"/>
      <c r="BBS2" s="208"/>
      <c r="BBT2" s="208"/>
      <c r="BBU2" s="208"/>
      <c r="BBV2" s="208"/>
      <c r="BBW2" s="208"/>
      <c r="BBX2" s="208"/>
      <c r="BBY2" s="208"/>
      <c r="BBZ2" s="208"/>
      <c r="BCA2" s="208"/>
      <c r="BCB2" s="208"/>
      <c r="BCC2" s="208"/>
      <c r="BCD2" s="208"/>
      <c r="BCE2" s="208"/>
      <c r="BCF2" s="208"/>
      <c r="BCG2" s="208"/>
      <c r="BCH2" s="208"/>
      <c r="BCI2" s="208"/>
      <c r="BCJ2" s="208"/>
      <c r="BCK2" s="208"/>
      <c r="BCL2" s="208"/>
      <c r="BCM2" s="208"/>
      <c r="BCN2" s="208"/>
      <c r="BCO2" s="208"/>
      <c r="BCP2" s="208"/>
      <c r="BCQ2" s="208"/>
      <c r="BCR2" s="208"/>
      <c r="BCS2" s="208"/>
      <c r="BCT2" s="208"/>
      <c r="BCU2" s="208"/>
      <c r="BCV2" s="208"/>
      <c r="BCW2" s="208"/>
      <c r="BCX2" s="208"/>
      <c r="BCY2" s="208"/>
      <c r="BCZ2" s="208"/>
      <c r="BDA2" s="208"/>
      <c r="BDB2" s="208"/>
      <c r="BDC2" s="208"/>
      <c r="BDD2" s="208"/>
      <c r="BDE2" s="208"/>
      <c r="BDF2" s="208"/>
      <c r="BDG2" s="208"/>
      <c r="BDH2" s="208"/>
      <c r="BDI2" s="208"/>
      <c r="BDJ2" s="208"/>
      <c r="BDK2" s="208"/>
      <c r="BDL2" s="208"/>
      <c r="BDM2" s="208"/>
      <c r="BDN2" s="208"/>
      <c r="BDO2" s="208"/>
      <c r="BDP2" s="208"/>
      <c r="BDQ2" s="208"/>
      <c r="BDR2" s="208"/>
      <c r="BDS2" s="208"/>
      <c r="BDT2" s="208"/>
      <c r="BDU2" s="208"/>
      <c r="BDV2" s="208"/>
      <c r="BDW2" s="208"/>
      <c r="BDX2" s="208"/>
      <c r="BDY2" s="208"/>
      <c r="BDZ2" s="208"/>
      <c r="BEA2" s="208"/>
      <c r="BEB2" s="208"/>
      <c r="BEC2" s="208"/>
      <c r="BED2" s="208"/>
      <c r="BEE2" s="208"/>
      <c r="BEF2" s="208"/>
      <c r="BEG2" s="208"/>
      <c r="BEH2" s="208"/>
      <c r="BEI2" s="208"/>
      <c r="BEJ2" s="208"/>
      <c r="BEK2" s="208"/>
      <c r="BEL2" s="208"/>
      <c r="BEM2" s="208"/>
      <c r="BEN2" s="208"/>
      <c r="BEO2" s="208"/>
      <c r="BEP2" s="208"/>
      <c r="BEQ2" s="208"/>
      <c r="BER2" s="208"/>
      <c r="BES2" s="208"/>
      <c r="BET2" s="208"/>
      <c r="BEU2" s="208"/>
      <c r="BEV2" s="208"/>
      <c r="BEW2" s="208"/>
      <c r="BEX2" s="208"/>
      <c r="BEY2" s="208"/>
      <c r="BEZ2" s="208"/>
      <c r="BFA2" s="208"/>
      <c r="BFB2" s="208"/>
      <c r="BFC2" s="208"/>
      <c r="BFD2" s="208"/>
      <c r="BFE2" s="208"/>
      <c r="BFF2" s="208"/>
      <c r="BFG2" s="208"/>
      <c r="BFH2" s="208"/>
      <c r="BFI2" s="208"/>
      <c r="BFJ2" s="208"/>
      <c r="BFK2" s="208"/>
      <c r="BFL2" s="208"/>
      <c r="BFM2" s="208"/>
      <c r="BFN2" s="208"/>
      <c r="BFO2" s="208"/>
      <c r="BFP2" s="208"/>
      <c r="BFQ2" s="208"/>
      <c r="BFR2" s="208"/>
      <c r="BFS2" s="208"/>
      <c r="BFT2" s="208"/>
      <c r="BFU2" s="208"/>
      <c r="BFV2" s="208"/>
      <c r="BFW2" s="208"/>
      <c r="BFX2" s="208"/>
      <c r="BFY2" s="208"/>
      <c r="BFZ2" s="208"/>
      <c r="BGA2" s="208"/>
      <c r="BGB2" s="208"/>
      <c r="BGC2" s="208"/>
      <c r="BGD2" s="208"/>
      <c r="BGE2" s="208"/>
      <c r="BGF2" s="208"/>
      <c r="BGG2" s="208"/>
      <c r="BGH2" s="208"/>
      <c r="BGI2" s="208"/>
      <c r="BGJ2" s="208"/>
      <c r="BGK2" s="208"/>
      <c r="BGL2" s="208"/>
      <c r="BGM2" s="208"/>
      <c r="BGN2" s="208"/>
      <c r="BGO2" s="208"/>
      <c r="BGP2" s="208"/>
      <c r="BGQ2" s="208"/>
      <c r="BGR2" s="208"/>
      <c r="BGS2" s="208"/>
      <c r="BGT2" s="208"/>
      <c r="BGU2" s="208"/>
      <c r="BGV2" s="208"/>
      <c r="BGW2" s="208"/>
      <c r="BGX2" s="208"/>
      <c r="BGY2" s="208"/>
      <c r="BGZ2" s="208"/>
      <c r="BHA2" s="208"/>
      <c r="BHB2" s="208"/>
      <c r="BHC2" s="208"/>
      <c r="BHD2" s="208"/>
      <c r="BHE2" s="208"/>
      <c r="BHF2" s="208"/>
      <c r="BHG2" s="208"/>
      <c r="BHH2" s="208"/>
      <c r="BHI2" s="208"/>
      <c r="BHJ2" s="208"/>
      <c r="BHK2" s="208"/>
      <c r="BHL2" s="208"/>
      <c r="BHM2" s="208"/>
      <c r="BHN2" s="208"/>
      <c r="BHO2" s="208"/>
      <c r="BHP2" s="208"/>
      <c r="BHQ2" s="208"/>
      <c r="BHR2" s="208"/>
      <c r="BHS2" s="208"/>
      <c r="BHT2" s="208"/>
      <c r="BHU2" s="208"/>
      <c r="BHV2" s="208"/>
      <c r="BHW2" s="208"/>
      <c r="BHX2" s="208"/>
      <c r="BHY2" s="208"/>
      <c r="BHZ2" s="208"/>
      <c r="BIA2" s="208"/>
      <c r="BIB2" s="208"/>
      <c r="BIC2" s="208"/>
      <c r="BID2" s="208"/>
      <c r="BIE2" s="208"/>
      <c r="BIF2" s="208"/>
      <c r="BIG2" s="208"/>
      <c r="BIH2" s="208"/>
      <c r="BII2" s="208"/>
      <c r="BIJ2" s="208"/>
      <c r="BIK2" s="208"/>
      <c r="BIL2" s="208"/>
      <c r="BIM2" s="208"/>
      <c r="BIN2" s="208"/>
      <c r="BIO2" s="208"/>
      <c r="BIP2" s="208"/>
      <c r="BIQ2" s="208"/>
      <c r="BIR2" s="208"/>
      <c r="BIS2" s="208"/>
      <c r="BIT2" s="208"/>
      <c r="BIU2" s="208"/>
      <c r="BIV2" s="208"/>
      <c r="BIW2" s="208"/>
      <c r="BIX2" s="208"/>
      <c r="BIY2" s="208"/>
      <c r="BIZ2" s="208"/>
      <c r="BJA2" s="208"/>
      <c r="BJB2" s="208"/>
      <c r="BJC2" s="208"/>
      <c r="BJD2" s="208"/>
      <c r="BJE2" s="208"/>
      <c r="BJF2" s="208"/>
      <c r="BJG2" s="208"/>
      <c r="BJH2" s="208"/>
      <c r="BJI2" s="208"/>
      <c r="BJJ2" s="208"/>
      <c r="BJK2" s="208"/>
      <c r="BJL2" s="208"/>
      <c r="BJM2" s="208"/>
      <c r="BJN2" s="208"/>
      <c r="BJO2" s="208"/>
      <c r="BJP2" s="208"/>
      <c r="BJQ2" s="208"/>
      <c r="BJR2" s="208"/>
      <c r="BJS2" s="208"/>
      <c r="BJT2" s="208"/>
      <c r="BJU2" s="208"/>
      <c r="BJV2" s="208"/>
      <c r="BJW2" s="208"/>
      <c r="BJX2" s="208"/>
      <c r="BJY2" s="208"/>
      <c r="BJZ2" s="208"/>
      <c r="BKA2" s="208"/>
      <c r="BKB2" s="208"/>
      <c r="BKC2" s="208"/>
      <c r="BKD2" s="208"/>
      <c r="BKE2" s="208"/>
      <c r="BKF2" s="208"/>
      <c r="BKG2" s="208"/>
      <c r="BKH2" s="208"/>
      <c r="BKI2" s="208"/>
      <c r="BKJ2" s="208"/>
      <c r="BKK2" s="208"/>
      <c r="BKL2" s="208"/>
      <c r="BKM2" s="208"/>
      <c r="BKN2" s="208"/>
      <c r="BKO2" s="208"/>
      <c r="BKP2" s="208"/>
      <c r="BKQ2" s="208"/>
      <c r="BKR2" s="208"/>
      <c r="BKS2" s="208"/>
      <c r="BKT2" s="208"/>
      <c r="BKU2" s="208"/>
      <c r="BKV2" s="208"/>
      <c r="BKW2" s="208"/>
      <c r="BKX2" s="208"/>
      <c r="BKY2" s="208"/>
      <c r="BKZ2" s="208"/>
      <c r="BLA2" s="208"/>
      <c r="BLB2" s="208"/>
      <c r="BLC2" s="208"/>
      <c r="BLD2" s="208"/>
      <c r="BLE2" s="208"/>
      <c r="BLF2" s="208"/>
      <c r="BLG2" s="208"/>
      <c r="BLH2" s="208"/>
      <c r="BLI2" s="208"/>
      <c r="BLJ2" s="208"/>
      <c r="BLK2" s="208"/>
      <c r="BLL2" s="208"/>
      <c r="BLM2" s="208"/>
      <c r="BLN2" s="208"/>
      <c r="BLO2" s="208"/>
      <c r="BLP2" s="208"/>
      <c r="BLQ2" s="208"/>
      <c r="BLR2" s="208"/>
      <c r="BLS2" s="208"/>
      <c r="BLT2" s="208"/>
      <c r="BLU2" s="208"/>
      <c r="BLV2" s="208"/>
      <c r="BLW2" s="208"/>
      <c r="BLX2" s="208"/>
      <c r="BLY2" s="208"/>
      <c r="BLZ2" s="208"/>
      <c r="BMA2" s="208"/>
      <c r="BMB2" s="208"/>
      <c r="BMC2" s="208"/>
      <c r="BMD2" s="208"/>
      <c r="BME2" s="208"/>
      <c r="BMF2" s="208"/>
      <c r="BMG2" s="208"/>
      <c r="BMH2" s="208"/>
      <c r="BMI2" s="208"/>
      <c r="BMJ2" s="208"/>
      <c r="BMK2" s="208"/>
      <c r="BML2" s="208"/>
      <c r="BMM2" s="208"/>
      <c r="BMN2" s="208"/>
      <c r="BMO2" s="208"/>
      <c r="BMP2" s="208"/>
      <c r="BMQ2" s="208"/>
      <c r="BMR2" s="208"/>
      <c r="BMS2" s="208"/>
      <c r="BMT2" s="208"/>
      <c r="BMU2" s="208"/>
      <c r="BMV2" s="208"/>
      <c r="BMW2" s="208"/>
      <c r="BMX2" s="208"/>
      <c r="BMY2" s="208"/>
      <c r="BMZ2" s="208"/>
      <c r="BNA2" s="208"/>
      <c r="BNB2" s="208"/>
      <c r="BNC2" s="208"/>
      <c r="BND2" s="208"/>
      <c r="BNE2" s="208"/>
      <c r="BNF2" s="208"/>
      <c r="BNG2" s="208"/>
      <c r="BNH2" s="208"/>
      <c r="BNI2" s="208"/>
      <c r="BNJ2" s="208"/>
      <c r="BNK2" s="208"/>
      <c r="BNL2" s="208"/>
      <c r="BNM2" s="208"/>
      <c r="BNN2" s="208"/>
      <c r="BNO2" s="208"/>
      <c r="BNP2" s="208"/>
      <c r="BNQ2" s="208"/>
      <c r="BNR2" s="208"/>
      <c r="BNS2" s="208"/>
      <c r="BNT2" s="208"/>
      <c r="BNU2" s="208"/>
      <c r="BNV2" s="208"/>
      <c r="BNW2" s="208"/>
      <c r="BNX2" s="208"/>
      <c r="BNY2" s="208"/>
      <c r="BNZ2" s="208"/>
      <c r="BOA2" s="208"/>
      <c r="BOB2" s="208"/>
      <c r="BOC2" s="208"/>
      <c r="BOD2" s="208"/>
      <c r="BOE2" s="208"/>
      <c r="BOF2" s="208"/>
      <c r="BOG2" s="208"/>
      <c r="BOH2" s="208"/>
      <c r="BOI2" s="208"/>
      <c r="BOJ2" s="208"/>
      <c r="BOK2" s="208"/>
      <c r="BOL2" s="208"/>
      <c r="BOM2" s="208"/>
      <c r="BON2" s="208"/>
      <c r="BOO2" s="208"/>
      <c r="BOP2" s="208"/>
      <c r="BOQ2" s="208"/>
      <c r="BOR2" s="208"/>
      <c r="BOS2" s="208"/>
      <c r="BOT2" s="208"/>
      <c r="BOU2" s="208"/>
      <c r="BOV2" s="208"/>
      <c r="BOW2" s="208"/>
      <c r="BOX2" s="208"/>
      <c r="BOY2" s="208"/>
      <c r="BOZ2" s="208"/>
      <c r="BPA2" s="208"/>
      <c r="BPB2" s="208"/>
      <c r="BPC2" s="208"/>
      <c r="BPD2" s="208"/>
      <c r="BPE2" s="208"/>
      <c r="BPF2" s="208"/>
      <c r="BPG2" s="208"/>
      <c r="BPH2" s="208"/>
      <c r="BPI2" s="208"/>
      <c r="BPJ2" s="208"/>
      <c r="BPK2" s="208"/>
      <c r="BPL2" s="208"/>
      <c r="BPM2" s="208"/>
      <c r="BPN2" s="208"/>
      <c r="BPO2" s="208"/>
      <c r="BPP2" s="208"/>
      <c r="BPQ2" s="208"/>
      <c r="BPR2" s="208"/>
      <c r="BPS2" s="208"/>
      <c r="BPT2" s="208"/>
      <c r="BPU2" s="208"/>
      <c r="BPV2" s="208"/>
      <c r="BPW2" s="208"/>
      <c r="BPX2" s="208"/>
      <c r="BPY2" s="208"/>
      <c r="BPZ2" s="208"/>
      <c r="BQA2" s="208"/>
      <c r="BQB2" s="208"/>
      <c r="BQC2" s="208"/>
      <c r="BQD2" s="208"/>
      <c r="BQE2" s="208"/>
      <c r="BQF2" s="208"/>
      <c r="BQG2" s="208"/>
      <c r="BQH2" s="208"/>
      <c r="BQI2" s="208"/>
      <c r="BQJ2" s="208"/>
      <c r="BQK2" s="208"/>
      <c r="BQL2" s="208"/>
      <c r="BQM2" s="208"/>
      <c r="BQN2" s="208"/>
      <c r="BQO2" s="208"/>
      <c r="BQP2" s="208"/>
      <c r="BQQ2" s="208"/>
      <c r="BQR2" s="208"/>
      <c r="BQS2" s="208"/>
      <c r="BQT2" s="208"/>
      <c r="BQU2" s="208"/>
      <c r="BQV2" s="208"/>
      <c r="BQW2" s="208"/>
      <c r="BQX2" s="208"/>
      <c r="BQY2" s="208"/>
      <c r="BQZ2" s="208"/>
      <c r="BRA2" s="208"/>
      <c r="BRB2" s="208"/>
      <c r="BRC2" s="208"/>
      <c r="BRD2" s="208"/>
      <c r="BRE2" s="208"/>
      <c r="BRF2" s="208"/>
      <c r="BRG2" s="208"/>
      <c r="BRH2" s="208"/>
      <c r="BRI2" s="208"/>
      <c r="BRJ2" s="208"/>
      <c r="BRK2" s="208"/>
      <c r="BRL2" s="208"/>
      <c r="BRM2" s="208"/>
      <c r="BRN2" s="208"/>
      <c r="BRO2" s="208"/>
      <c r="BRP2" s="208"/>
      <c r="BRQ2" s="208"/>
      <c r="BRR2" s="208"/>
      <c r="BRS2" s="208"/>
      <c r="BRT2" s="208"/>
      <c r="BRU2" s="208"/>
      <c r="BRV2" s="208"/>
      <c r="BRW2" s="208"/>
      <c r="BRX2" s="208"/>
      <c r="BRY2" s="208"/>
      <c r="BRZ2" s="208"/>
      <c r="BSA2" s="208"/>
      <c r="BSB2" s="208"/>
      <c r="BSC2" s="208"/>
      <c r="BSD2" s="208"/>
      <c r="BSE2" s="208"/>
      <c r="BSF2" s="208"/>
      <c r="BSG2" s="208"/>
      <c r="BSH2" s="208"/>
      <c r="BSI2" s="208"/>
      <c r="BSJ2" s="208"/>
      <c r="BSK2" s="208"/>
      <c r="BSL2" s="208"/>
      <c r="BSM2" s="208"/>
      <c r="BSN2" s="208"/>
      <c r="BSO2" s="208"/>
      <c r="BSP2" s="208"/>
      <c r="BSQ2" s="208"/>
      <c r="BSR2" s="208"/>
      <c r="BSS2" s="208"/>
      <c r="BST2" s="208"/>
      <c r="BSU2" s="208"/>
      <c r="BSV2" s="208"/>
      <c r="BSW2" s="208"/>
      <c r="BSX2" s="208"/>
      <c r="BSY2" s="208"/>
      <c r="BSZ2" s="208"/>
      <c r="BTA2" s="208"/>
      <c r="BTB2" s="208"/>
      <c r="BTC2" s="208"/>
      <c r="BTD2" s="208"/>
      <c r="BTE2" s="208"/>
      <c r="BTF2" s="208"/>
      <c r="BTG2" s="208"/>
      <c r="BTH2" s="208"/>
      <c r="BTI2" s="208"/>
      <c r="BTJ2" s="208"/>
      <c r="BTK2" s="208"/>
      <c r="BTL2" s="208"/>
      <c r="BTM2" s="208"/>
      <c r="BTN2" s="208"/>
      <c r="BTO2" s="208"/>
      <c r="BTP2" s="208"/>
      <c r="BTQ2" s="208"/>
      <c r="BTR2" s="208"/>
      <c r="BTS2" s="208"/>
      <c r="BTT2" s="208"/>
      <c r="BTU2" s="208"/>
      <c r="BTV2" s="208"/>
      <c r="BTW2" s="208"/>
      <c r="BTX2" s="208"/>
      <c r="BTY2" s="208"/>
      <c r="BTZ2" s="208"/>
      <c r="BUA2" s="208"/>
      <c r="BUB2" s="208"/>
      <c r="BUC2" s="208"/>
      <c r="BUD2" s="208"/>
      <c r="BUE2" s="208"/>
      <c r="BUF2" s="208"/>
      <c r="BUG2" s="208"/>
      <c r="BUH2" s="208"/>
      <c r="BUI2" s="208"/>
      <c r="BUJ2" s="208"/>
      <c r="BUK2" s="208"/>
      <c r="BUL2" s="208"/>
      <c r="BUM2" s="208"/>
      <c r="BUN2" s="208"/>
      <c r="BUO2" s="208"/>
      <c r="BUP2" s="208"/>
      <c r="BUQ2" s="208"/>
      <c r="BUR2" s="208"/>
      <c r="BUS2" s="208"/>
      <c r="BUT2" s="208"/>
      <c r="BUU2" s="208"/>
      <c r="BUV2" s="208"/>
      <c r="BUW2" s="208"/>
      <c r="BUX2" s="208"/>
      <c r="BUY2" s="208"/>
      <c r="BUZ2" s="208"/>
      <c r="BVA2" s="208"/>
      <c r="BVB2" s="208"/>
      <c r="BVC2" s="208"/>
      <c r="BVD2" s="208"/>
      <c r="BVE2" s="208"/>
      <c r="BVF2" s="208"/>
      <c r="BVG2" s="208"/>
      <c r="BVH2" s="208"/>
      <c r="BVI2" s="208"/>
      <c r="BVJ2" s="208"/>
      <c r="BVK2" s="208"/>
      <c r="BVL2" s="208"/>
      <c r="BVM2" s="208"/>
      <c r="BVN2" s="208"/>
      <c r="BVO2" s="208"/>
      <c r="BVP2" s="208"/>
      <c r="BVQ2" s="208"/>
      <c r="BVR2" s="208"/>
      <c r="BVS2" s="208"/>
      <c r="BVT2" s="208"/>
      <c r="BVU2" s="208"/>
      <c r="BVV2" s="208"/>
      <c r="BVW2" s="208"/>
      <c r="BVX2" s="208"/>
      <c r="BVY2" s="208"/>
      <c r="BVZ2" s="208"/>
      <c r="BWA2" s="208"/>
      <c r="BWB2" s="208"/>
      <c r="BWC2" s="208"/>
      <c r="BWD2" s="208"/>
      <c r="BWE2" s="208"/>
      <c r="BWF2" s="208"/>
      <c r="BWG2" s="208"/>
      <c r="BWH2" s="208"/>
      <c r="BWI2" s="208"/>
      <c r="BWJ2" s="208"/>
      <c r="BWK2" s="208"/>
      <c r="BWL2" s="208"/>
      <c r="BWM2" s="208"/>
      <c r="BWN2" s="208"/>
      <c r="BWO2" s="208"/>
      <c r="BWP2" s="208"/>
      <c r="BWQ2" s="208"/>
      <c r="BWR2" s="208"/>
      <c r="BWS2" s="208"/>
      <c r="BWT2" s="208"/>
      <c r="BWU2" s="208"/>
      <c r="BWV2" s="208"/>
      <c r="BWW2" s="208"/>
      <c r="BWX2" s="208"/>
      <c r="BWY2" s="208"/>
      <c r="BWZ2" s="208"/>
      <c r="BXA2" s="208"/>
      <c r="BXB2" s="208"/>
      <c r="BXC2" s="208"/>
      <c r="BXD2" s="208"/>
      <c r="BXE2" s="208"/>
      <c r="BXF2" s="208"/>
      <c r="BXG2" s="208"/>
      <c r="BXH2" s="208"/>
      <c r="BXI2" s="208"/>
      <c r="BXJ2" s="208"/>
      <c r="BXK2" s="208"/>
      <c r="BXL2" s="208"/>
      <c r="BXM2" s="208"/>
      <c r="BXN2" s="208"/>
      <c r="BXO2" s="208"/>
      <c r="BXP2" s="208"/>
      <c r="BXQ2" s="208"/>
      <c r="BXR2" s="208"/>
      <c r="BXS2" s="208"/>
      <c r="BXT2" s="208"/>
      <c r="BXU2" s="208"/>
      <c r="BXV2" s="208"/>
      <c r="BXW2" s="208"/>
      <c r="BXX2" s="208"/>
      <c r="BXY2" s="208"/>
      <c r="BXZ2" s="208"/>
      <c r="BYA2" s="208"/>
      <c r="BYB2" s="208"/>
      <c r="BYC2" s="208"/>
      <c r="BYD2" s="208"/>
      <c r="BYE2" s="208"/>
      <c r="BYF2" s="208"/>
      <c r="BYG2" s="208"/>
      <c r="BYH2" s="208"/>
      <c r="BYI2" s="208"/>
      <c r="BYJ2" s="208"/>
      <c r="BYK2" s="208"/>
      <c r="BYL2" s="208"/>
      <c r="BYM2" s="208"/>
      <c r="BYN2" s="208"/>
      <c r="BYO2" s="208"/>
      <c r="BYP2" s="208"/>
      <c r="BYQ2" s="208"/>
      <c r="BYR2" s="208"/>
      <c r="BYS2" s="208"/>
      <c r="BYT2" s="208"/>
      <c r="BYU2" s="208"/>
      <c r="BYV2" s="208"/>
      <c r="BYW2" s="208"/>
      <c r="BYX2" s="208"/>
      <c r="BYY2" s="208"/>
      <c r="BYZ2" s="208"/>
      <c r="BZA2" s="208"/>
      <c r="BZB2" s="208"/>
      <c r="BZC2" s="208"/>
      <c r="BZD2" s="208"/>
      <c r="BZE2" s="208"/>
      <c r="BZF2" s="208"/>
      <c r="BZG2" s="208"/>
      <c r="BZH2" s="208"/>
      <c r="BZI2" s="208"/>
      <c r="BZJ2" s="208"/>
      <c r="BZK2" s="208"/>
      <c r="BZL2" s="208"/>
      <c r="BZM2" s="208"/>
      <c r="BZN2" s="208"/>
      <c r="BZO2" s="208"/>
      <c r="BZP2" s="208"/>
      <c r="BZQ2" s="208"/>
      <c r="BZR2" s="208"/>
      <c r="BZS2" s="208"/>
      <c r="BZT2" s="208"/>
      <c r="BZU2" s="208"/>
      <c r="BZV2" s="208"/>
      <c r="BZW2" s="208"/>
      <c r="BZX2" s="208"/>
      <c r="BZY2" s="208"/>
      <c r="BZZ2" s="208"/>
      <c r="CAA2" s="208"/>
      <c r="CAB2" s="208"/>
      <c r="CAC2" s="208"/>
      <c r="CAD2" s="208"/>
      <c r="CAE2" s="208"/>
      <c r="CAF2" s="208"/>
      <c r="CAG2" s="208"/>
      <c r="CAH2" s="208"/>
      <c r="CAI2" s="208"/>
      <c r="CAJ2" s="208"/>
      <c r="CAK2" s="208"/>
      <c r="CAL2" s="208"/>
      <c r="CAM2" s="208"/>
      <c r="CAN2" s="208"/>
      <c r="CAO2" s="208"/>
      <c r="CAP2" s="208"/>
      <c r="CAQ2" s="208"/>
      <c r="CAR2" s="208"/>
      <c r="CAS2" s="208"/>
      <c r="CAT2" s="208"/>
      <c r="CAU2" s="208"/>
      <c r="CAV2" s="208"/>
      <c r="CAW2" s="208"/>
      <c r="CAX2" s="208"/>
      <c r="CAY2" s="208"/>
      <c r="CAZ2" s="208"/>
      <c r="CBA2" s="208"/>
      <c r="CBB2" s="208"/>
      <c r="CBC2" s="208"/>
      <c r="CBD2" s="208"/>
      <c r="CBE2" s="208"/>
      <c r="CBF2" s="208"/>
      <c r="CBG2" s="208"/>
      <c r="CBH2" s="208"/>
      <c r="CBI2" s="208"/>
      <c r="CBJ2" s="208"/>
      <c r="CBK2" s="208"/>
      <c r="CBL2" s="208"/>
      <c r="CBM2" s="208"/>
      <c r="CBN2" s="208"/>
      <c r="CBO2" s="208"/>
      <c r="CBP2" s="208"/>
      <c r="CBQ2" s="208"/>
      <c r="CBR2" s="208"/>
      <c r="CBS2" s="208"/>
      <c r="CBT2" s="208"/>
      <c r="CBU2" s="208"/>
      <c r="CBV2" s="208"/>
      <c r="CBW2" s="208"/>
      <c r="CBX2" s="208"/>
      <c r="CBY2" s="208"/>
      <c r="CBZ2" s="208"/>
      <c r="CCA2" s="208"/>
      <c r="CCB2" s="208"/>
      <c r="CCC2" s="208"/>
      <c r="CCD2" s="208"/>
      <c r="CCE2" s="208"/>
      <c r="CCF2" s="208"/>
      <c r="CCG2" s="208"/>
      <c r="CCH2" s="208"/>
      <c r="CCI2" s="208"/>
      <c r="CCJ2" s="208"/>
      <c r="CCK2" s="208"/>
      <c r="CCL2" s="208"/>
      <c r="CCM2" s="208"/>
      <c r="CCN2" s="208"/>
      <c r="CCO2" s="208"/>
      <c r="CCP2" s="208"/>
      <c r="CCQ2" s="208"/>
      <c r="CCR2" s="208"/>
      <c r="CCS2" s="208"/>
      <c r="CCT2" s="208"/>
      <c r="CCU2" s="208"/>
      <c r="CCV2" s="208"/>
      <c r="CCW2" s="208"/>
      <c r="CCX2" s="208"/>
      <c r="CCY2" s="208"/>
      <c r="CCZ2" s="208"/>
      <c r="CDA2" s="208"/>
      <c r="CDB2" s="208"/>
      <c r="CDC2" s="208"/>
      <c r="CDD2" s="208"/>
      <c r="CDE2" s="208"/>
      <c r="CDF2" s="208"/>
      <c r="CDG2" s="208"/>
      <c r="CDH2" s="208"/>
      <c r="CDI2" s="208"/>
      <c r="CDJ2" s="208"/>
      <c r="CDK2" s="208"/>
      <c r="CDL2" s="208"/>
      <c r="CDM2" s="208"/>
      <c r="CDN2" s="208"/>
      <c r="CDO2" s="208"/>
      <c r="CDP2" s="208"/>
      <c r="CDQ2" s="208"/>
      <c r="CDR2" s="208"/>
      <c r="CDS2" s="208"/>
      <c r="CDT2" s="208"/>
      <c r="CDU2" s="208"/>
      <c r="CDV2" s="208"/>
      <c r="CDW2" s="208"/>
      <c r="CDX2" s="208"/>
      <c r="CDY2" s="208"/>
      <c r="CDZ2" s="208"/>
      <c r="CEA2" s="208"/>
      <c r="CEB2" s="208"/>
      <c r="CEC2" s="208"/>
      <c r="CED2" s="208"/>
      <c r="CEE2" s="208"/>
      <c r="CEF2" s="208"/>
      <c r="CEG2" s="208"/>
      <c r="CEH2" s="208"/>
      <c r="CEI2" s="208"/>
      <c r="CEJ2" s="208"/>
      <c r="CEK2" s="208"/>
      <c r="CEL2" s="208"/>
      <c r="CEM2" s="208"/>
      <c r="CEN2" s="208"/>
      <c r="CEO2" s="208"/>
      <c r="CEP2" s="208"/>
      <c r="CEQ2" s="208"/>
      <c r="CER2" s="208"/>
      <c r="CES2" s="208"/>
      <c r="CET2" s="208"/>
      <c r="CEU2" s="208"/>
      <c r="CEV2" s="208"/>
      <c r="CEW2" s="208"/>
      <c r="CEX2" s="208"/>
      <c r="CEY2" s="208"/>
      <c r="CEZ2" s="208"/>
      <c r="CFA2" s="208"/>
      <c r="CFB2" s="208"/>
      <c r="CFC2" s="208"/>
      <c r="CFD2" s="208"/>
      <c r="CFE2" s="208"/>
      <c r="CFF2" s="208"/>
      <c r="CFG2" s="208"/>
      <c r="CFH2" s="208"/>
      <c r="CFI2" s="208"/>
      <c r="CFJ2" s="208"/>
      <c r="CFK2" s="208"/>
      <c r="CFL2" s="208"/>
      <c r="CFM2" s="208"/>
      <c r="CFN2" s="208"/>
      <c r="CFO2" s="208"/>
      <c r="CFP2" s="208"/>
      <c r="CFQ2" s="208"/>
      <c r="CFR2" s="208"/>
      <c r="CFS2" s="208"/>
      <c r="CFT2" s="208"/>
      <c r="CFU2" s="208"/>
      <c r="CFV2" s="208"/>
      <c r="CFW2" s="208"/>
      <c r="CFX2" s="208"/>
      <c r="CFY2" s="208"/>
      <c r="CFZ2" s="208"/>
      <c r="CGA2" s="208"/>
      <c r="CGB2" s="208"/>
      <c r="CGC2" s="208"/>
      <c r="CGD2" s="208"/>
      <c r="CGE2" s="208"/>
      <c r="CGF2" s="208"/>
      <c r="CGG2" s="208"/>
      <c r="CGH2" s="208"/>
      <c r="CGI2" s="208"/>
      <c r="CGJ2" s="208"/>
      <c r="CGK2" s="208"/>
      <c r="CGL2" s="208"/>
      <c r="CGM2" s="208"/>
      <c r="CGN2" s="208"/>
      <c r="CGO2" s="208"/>
      <c r="CGP2" s="208"/>
      <c r="CGQ2" s="208"/>
      <c r="CGR2" s="208"/>
      <c r="CGS2" s="208"/>
      <c r="CGT2" s="208"/>
      <c r="CGU2" s="208"/>
      <c r="CGV2" s="208"/>
      <c r="CGW2" s="208"/>
      <c r="CGX2" s="208"/>
      <c r="CGY2" s="208"/>
      <c r="CGZ2" s="208"/>
      <c r="CHA2" s="208"/>
      <c r="CHB2" s="208"/>
      <c r="CHC2" s="208"/>
      <c r="CHD2" s="208"/>
      <c r="CHE2" s="208"/>
      <c r="CHF2" s="208"/>
      <c r="CHG2" s="208"/>
      <c r="CHH2" s="208"/>
      <c r="CHI2" s="208"/>
      <c r="CHJ2" s="208"/>
      <c r="CHK2" s="208"/>
      <c r="CHL2" s="208"/>
      <c r="CHM2" s="208"/>
      <c r="CHN2" s="208"/>
      <c r="CHO2" s="208"/>
      <c r="CHP2" s="208"/>
      <c r="CHQ2" s="208"/>
      <c r="CHR2" s="208"/>
      <c r="CHS2" s="208"/>
      <c r="CHT2" s="208"/>
      <c r="CHU2" s="208"/>
      <c r="CHV2" s="208"/>
      <c r="CHW2" s="208"/>
      <c r="CHX2" s="208"/>
      <c r="CHY2" s="208"/>
      <c r="CHZ2" s="208"/>
      <c r="CIA2" s="208"/>
      <c r="CIB2" s="208"/>
      <c r="CIC2" s="208"/>
      <c r="CID2" s="208"/>
      <c r="CIE2" s="208"/>
      <c r="CIF2" s="208"/>
      <c r="CIG2" s="208"/>
      <c r="CIH2" s="208"/>
      <c r="CII2" s="208"/>
      <c r="CIJ2" s="208"/>
      <c r="CIK2" s="208"/>
      <c r="CIL2" s="208"/>
      <c r="CIM2" s="208"/>
      <c r="CIN2" s="208"/>
      <c r="CIO2" s="208"/>
      <c r="CIP2" s="208"/>
      <c r="CIQ2" s="208"/>
      <c r="CIR2" s="208"/>
      <c r="CIS2" s="208"/>
      <c r="CIT2" s="208"/>
      <c r="CIU2" s="208"/>
      <c r="CIV2" s="208"/>
      <c r="CIW2" s="208"/>
      <c r="CIX2" s="208"/>
      <c r="CIY2" s="208"/>
      <c r="CIZ2" s="208"/>
      <c r="CJA2" s="208"/>
      <c r="CJB2" s="208"/>
      <c r="CJC2" s="208"/>
      <c r="CJD2" s="208"/>
      <c r="CJE2" s="208"/>
      <c r="CJF2" s="208"/>
      <c r="CJG2" s="208"/>
      <c r="CJH2" s="208"/>
      <c r="CJI2" s="208"/>
      <c r="CJJ2" s="208"/>
      <c r="CJK2" s="208"/>
      <c r="CJL2" s="208"/>
      <c r="CJM2" s="208"/>
      <c r="CJN2" s="208"/>
      <c r="CJO2" s="208"/>
      <c r="CJP2" s="208"/>
      <c r="CJQ2" s="208"/>
      <c r="CJR2" s="208"/>
      <c r="CJS2" s="208"/>
      <c r="CJT2" s="208"/>
      <c r="CJU2" s="208"/>
      <c r="CJV2" s="208"/>
      <c r="CJW2" s="208"/>
      <c r="CJX2" s="208"/>
      <c r="CJY2" s="208"/>
      <c r="CJZ2" s="208"/>
      <c r="CKA2" s="208"/>
      <c r="CKB2" s="208"/>
      <c r="CKC2" s="208"/>
      <c r="CKD2" s="208"/>
      <c r="CKE2" s="208"/>
      <c r="CKF2" s="208"/>
      <c r="CKG2" s="208"/>
      <c r="CKH2" s="208"/>
      <c r="CKI2" s="208"/>
      <c r="CKJ2" s="208"/>
      <c r="CKK2" s="208"/>
      <c r="CKL2" s="208"/>
      <c r="CKM2" s="208"/>
      <c r="CKN2" s="208"/>
      <c r="CKO2" s="208"/>
      <c r="CKP2" s="208"/>
      <c r="CKQ2" s="208"/>
      <c r="CKR2" s="208"/>
      <c r="CKS2" s="208"/>
      <c r="CKT2" s="208"/>
      <c r="CKU2" s="208"/>
      <c r="CKV2" s="208"/>
      <c r="CKW2" s="208"/>
      <c r="CKX2" s="208"/>
      <c r="CKY2" s="208"/>
      <c r="CKZ2" s="208"/>
      <c r="CLA2" s="208"/>
      <c r="CLB2" s="208"/>
      <c r="CLC2" s="208"/>
      <c r="CLD2" s="208"/>
      <c r="CLE2" s="208"/>
      <c r="CLF2" s="208"/>
      <c r="CLG2" s="208"/>
      <c r="CLH2" s="208"/>
      <c r="CLI2" s="208"/>
      <c r="CLJ2" s="208"/>
      <c r="CLK2" s="208"/>
      <c r="CLL2" s="208"/>
      <c r="CLM2" s="208"/>
      <c r="CLN2" s="208"/>
      <c r="CLO2" s="208"/>
      <c r="CLP2" s="208"/>
      <c r="CLQ2" s="208"/>
      <c r="CLR2" s="208"/>
      <c r="CLS2" s="208"/>
      <c r="CLT2" s="208"/>
      <c r="CLU2" s="208"/>
      <c r="CLV2" s="208"/>
      <c r="CLW2" s="208"/>
      <c r="CLX2" s="208"/>
      <c r="CLY2" s="208"/>
      <c r="CLZ2" s="208"/>
      <c r="CMA2" s="208"/>
      <c r="CMB2" s="208"/>
      <c r="CMC2" s="208"/>
      <c r="CMD2" s="208"/>
      <c r="CME2" s="208"/>
      <c r="CMF2" s="208"/>
      <c r="CMG2" s="208"/>
      <c r="CMH2" s="208"/>
      <c r="CMI2" s="208"/>
      <c r="CMJ2" s="208"/>
      <c r="CMK2" s="208"/>
      <c r="CML2" s="208"/>
      <c r="CMM2" s="208"/>
      <c r="CMN2" s="208"/>
      <c r="CMO2" s="208"/>
      <c r="CMP2" s="208"/>
      <c r="CMQ2" s="208"/>
      <c r="CMR2" s="208"/>
      <c r="CMS2" s="208"/>
      <c r="CMT2" s="208"/>
      <c r="CMU2" s="208"/>
      <c r="CMV2" s="208"/>
      <c r="CMW2" s="208"/>
      <c r="CMX2" s="208"/>
      <c r="CMY2" s="208"/>
      <c r="CMZ2" s="208"/>
      <c r="CNA2" s="208"/>
      <c r="CNB2" s="208"/>
      <c r="CNC2" s="208"/>
      <c r="CND2" s="208"/>
      <c r="CNE2" s="208"/>
      <c r="CNF2" s="208"/>
      <c r="CNG2" s="208"/>
      <c r="CNH2" s="208"/>
      <c r="CNI2" s="208"/>
      <c r="CNJ2" s="208"/>
      <c r="CNK2" s="208"/>
      <c r="CNL2" s="208"/>
      <c r="CNM2" s="208"/>
      <c r="CNN2" s="208"/>
      <c r="CNO2" s="208"/>
      <c r="CNP2" s="208"/>
      <c r="CNQ2" s="208"/>
      <c r="CNR2" s="208"/>
      <c r="CNS2" s="208"/>
      <c r="CNT2" s="208"/>
      <c r="CNU2" s="208"/>
      <c r="CNV2" s="208"/>
      <c r="CNW2" s="208"/>
      <c r="CNX2" s="208"/>
      <c r="CNY2" s="208"/>
      <c r="CNZ2" s="208"/>
      <c r="COA2" s="208"/>
      <c r="COB2" s="208"/>
      <c r="COC2" s="208"/>
      <c r="COD2" s="208"/>
      <c r="COE2" s="208"/>
      <c r="COF2" s="208"/>
      <c r="COG2" s="208"/>
      <c r="COH2" s="208"/>
      <c r="COI2" s="208"/>
      <c r="COJ2" s="208"/>
      <c r="COK2" s="208"/>
      <c r="COL2" s="208"/>
      <c r="COM2" s="208"/>
      <c r="CON2" s="208"/>
      <c r="COO2" s="208"/>
      <c r="COP2" s="208"/>
      <c r="COQ2" s="208"/>
      <c r="COR2" s="208"/>
      <c r="COS2" s="208"/>
      <c r="COT2" s="208"/>
      <c r="COU2" s="208"/>
      <c r="COV2" s="208"/>
      <c r="COW2" s="208"/>
      <c r="COX2" s="208"/>
      <c r="COY2" s="208"/>
      <c r="COZ2" s="208"/>
      <c r="CPA2" s="208"/>
      <c r="CPB2" s="208"/>
      <c r="CPC2" s="208"/>
      <c r="CPD2" s="208"/>
      <c r="CPE2" s="208"/>
      <c r="CPF2" s="208"/>
      <c r="CPG2" s="208"/>
      <c r="CPH2" s="208"/>
      <c r="CPI2" s="208"/>
      <c r="CPJ2" s="208"/>
      <c r="CPK2" s="208"/>
      <c r="CPL2" s="208"/>
      <c r="CPM2" s="208"/>
      <c r="CPN2" s="208"/>
      <c r="CPO2" s="208"/>
      <c r="CPP2" s="208"/>
      <c r="CPQ2" s="208"/>
      <c r="CPR2" s="208"/>
      <c r="CPS2" s="208"/>
      <c r="CPT2" s="208"/>
      <c r="CPU2" s="208"/>
      <c r="CPV2" s="208"/>
      <c r="CPW2" s="208"/>
      <c r="CPX2" s="208"/>
      <c r="CPY2" s="208"/>
      <c r="CPZ2" s="208"/>
      <c r="CQA2" s="208"/>
      <c r="CQB2" s="208"/>
      <c r="CQC2" s="208"/>
      <c r="CQD2" s="208"/>
      <c r="CQE2" s="208"/>
      <c r="CQF2" s="208"/>
      <c r="CQG2" s="208"/>
      <c r="CQH2" s="208"/>
      <c r="CQI2" s="208"/>
      <c r="CQJ2" s="208"/>
      <c r="CQK2" s="208"/>
      <c r="CQL2" s="208"/>
      <c r="CQM2" s="208"/>
      <c r="CQN2" s="208"/>
      <c r="CQO2" s="208"/>
      <c r="CQP2" s="208"/>
      <c r="CQQ2" s="208"/>
      <c r="CQR2" s="208"/>
      <c r="CQS2" s="208"/>
      <c r="CQT2" s="208"/>
      <c r="CQU2" s="208"/>
      <c r="CQV2" s="208"/>
      <c r="CQW2" s="208"/>
      <c r="CQX2" s="208"/>
      <c r="CQY2" s="208"/>
      <c r="CQZ2" s="208"/>
      <c r="CRA2" s="208"/>
      <c r="CRB2" s="208"/>
      <c r="CRC2" s="208"/>
      <c r="CRD2" s="208"/>
      <c r="CRE2" s="208"/>
      <c r="CRF2" s="208"/>
      <c r="CRG2" s="208"/>
      <c r="CRH2" s="208"/>
      <c r="CRI2" s="208"/>
      <c r="CRJ2" s="208"/>
      <c r="CRK2" s="208"/>
      <c r="CRL2" s="208"/>
      <c r="CRM2" s="208"/>
      <c r="CRN2" s="208"/>
      <c r="CRO2" s="208"/>
      <c r="CRP2" s="208"/>
      <c r="CRQ2" s="208"/>
      <c r="CRR2" s="208"/>
      <c r="CRS2" s="208"/>
      <c r="CRT2" s="208"/>
      <c r="CRU2" s="208"/>
      <c r="CRV2" s="208"/>
      <c r="CRW2" s="208"/>
      <c r="CRX2" s="208"/>
      <c r="CRY2" s="208"/>
      <c r="CRZ2" s="208"/>
      <c r="CSA2" s="208"/>
      <c r="CSB2" s="208"/>
      <c r="CSC2" s="208"/>
      <c r="CSD2" s="208"/>
      <c r="CSE2" s="208"/>
      <c r="CSF2" s="208"/>
      <c r="CSG2" s="208"/>
      <c r="CSH2" s="208"/>
      <c r="CSI2" s="208"/>
      <c r="CSJ2" s="208"/>
      <c r="CSK2" s="208"/>
      <c r="CSL2" s="208"/>
      <c r="CSM2" s="208"/>
      <c r="CSN2" s="208"/>
      <c r="CSO2" s="208"/>
      <c r="CSP2" s="208"/>
      <c r="CSQ2" s="208"/>
      <c r="CSR2" s="208"/>
      <c r="CSS2" s="208"/>
      <c r="CST2" s="208"/>
      <c r="CSU2" s="208"/>
      <c r="CSV2" s="208"/>
      <c r="CSW2" s="208"/>
      <c r="CSX2" s="208"/>
      <c r="CSY2" s="208"/>
      <c r="CSZ2" s="208"/>
      <c r="CTA2" s="208"/>
      <c r="CTB2" s="208"/>
      <c r="CTC2" s="208"/>
      <c r="CTD2" s="208"/>
      <c r="CTE2" s="208"/>
      <c r="CTF2" s="208"/>
      <c r="CTG2" s="208"/>
      <c r="CTH2" s="208"/>
      <c r="CTI2" s="208"/>
      <c r="CTJ2" s="208"/>
      <c r="CTK2" s="208"/>
      <c r="CTL2" s="208"/>
      <c r="CTM2" s="208"/>
      <c r="CTN2" s="208"/>
      <c r="CTO2" s="208"/>
      <c r="CTP2" s="208"/>
      <c r="CTQ2" s="208"/>
      <c r="CTR2" s="208"/>
      <c r="CTS2" s="208"/>
      <c r="CTT2" s="208"/>
      <c r="CTU2" s="208"/>
      <c r="CTV2" s="208"/>
      <c r="CTW2" s="208"/>
      <c r="CTX2" s="208"/>
      <c r="CTY2" s="208"/>
      <c r="CTZ2" s="208"/>
      <c r="CUA2" s="208"/>
      <c r="CUB2" s="208"/>
      <c r="CUC2" s="208"/>
      <c r="CUD2" s="208"/>
      <c r="CUE2" s="208"/>
      <c r="CUF2" s="208"/>
      <c r="CUG2" s="208"/>
      <c r="CUH2" s="208"/>
      <c r="CUI2" s="208"/>
      <c r="CUJ2" s="208"/>
      <c r="CUK2" s="208"/>
      <c r="CUL2" s="208"/>
      <c r="CUM2" s="208"/>
      <c r="CUN2" s="208"/>
      <c r="CUO2" s="208"/>
      <c r="CUP2" s="208"/>
      <c r="CUQ2" s="208"/>
      <c r="CUR2" s="208"/>
      <c r="CUS2" s="208"/>
      <c r="CUT2" s="208"/>
      <c r="CUU2" s="208"/>
      <c r="CUV2" s="208"/>
      <c r="CUW2" s="208"/>
      <c r="CUX2" s="208"/>
      <c r="CUY2" s="208"/>
      <c r="CUZ2" s="208"/>
      <c r="CVA2" s="208"/>
      <c r="CVB2" s="208"/>
      <c r="CVC2" s="208"/>
      <c r="CVD2" s="208"/>
      <c r="CVE2" s="208"/>
      <c r="CVF2" s="208"/>
      <c r="CVG2" s="208"/>
      <c r="CVH2" s="208"/>
      <c r="CVI2" s="208"/>
      <c r="CVJ2" s="208"/>
      <c r="CVK2" s="208"/>
      <c r="CVL2" s="208"/>
      <c r="CVM2" s="208"/>
      <c r="CVN2" s="208"/>
      <c r="CVO2" s="208"/>
      <c r="CVP2" s="208"/>
      <c r="CVQ2" s="208"/>
      <c r="CVR2" s="208"/>
      <c r="CVS2" s="208"/>
      <c r="CVT2" s="208"/>
      <c r="CVU2" s="208"/>
      <c r="CVV2" s="208"/>
      <c r="CVW2" s="208"/>
      <c r="CVX2" s="208"/>
      <c r="CVY2" s="208"/>
      <c r="CVZ2" s="208"/>
      <c r="CWA2" s="208"/>
      <c r="CWB2" s="208"/>
      <c r="CWC2" s="208"/>
      <c r="CWD2" s="208"/>
      <c r="CWE2" s="208"/>
      <c r="CWF2" s="208"/>
      <c r="CWG2" s="208"/>
      <c r="CWH2" s="208"/>
      <c r="CWI2" s="208"/>
      <c r="CWJ2" s="208"/>
      <c r="CWK2" s="208"/>
      <c r="CWL2" s="208"/>
      <c r="CWM2" s="208"/>
      <c r="CWN2" s="208"/>
      <c r="CWO2" s="208"/>
      <c r="CWP2" s="208"/>
      <c r="CWQ2" s="208"/>
      <c r="CWR2" s="208"/>
      <c r="CWS2" s="208"/>
      <c r="CWT2" s="208"/>
      <c r="CWU2" s="208"/>
      <c r="CWV2" s="208"/>
      <c r="CWW2" s="208"/>
      <c r="CWX2" s="208"/>
      <c r="CWY2" s="208"/>
      <c r="CWZ2" s="208"/>
      <c r="CXA2" s="208"/>
      <c r="CXB2" s="208"/>
      <c r="CXC2" s="208"/>
      <c r="CXD2" s="208"/>
      <c r="CXE2" s="208"/>
      <c r="CXF2" s="208"/>
      <c r="CXG2" s="208"/>
      <c r="CXH2" s="208"/>
      <c r="CXI2" s="208"/>
      <c r="CXJ2" s="208"/>
      <c r="CXK2" s="208"/>
      <c r="CXL2" s="208"/>
      <c r="CXM2" s="208"/>
      <c r="CXN2" s="208"/>
      <c r="CXO2" s="208"/>
      <c r="CXP2" s="208"/>
      <c r="CXQ2" s="208"/>
      <c r="CXR2" s="208"/>
      <c r="CXS2" s="208"/>
      <c r="CXT2" s="208"/>
      <c r="CXU2" s="208"/>
      <c r="CXV2" s="208"/>
      <c r="CXW2" s="208"/>
      <c r="CXX2" s="208"/>
      <c r="CXY2" s="208"/>
      <c r="CXZ2" s="208"/>
      <c r="CYA2" s="208"/>
      <c r="CYB2" s="208"/>
      <c r="CYC2" s="208"/>
      <c r="CYD2" s="208"/>
      <c r="CYE2" s="208"/>
      <c r="CYF2" s="208"/>
      <c r="CYG2" s="208"/>
      <c r="CYH2" s="208"/>
      <c r="CYI2" s="208"/>
      <c r="CYJ2" s="208"/>
      <c r="CYK2" s="208"/>
      <c r="CYL2" s="208"/>
      <c r="CYM2" s="208"/>
      <c r="CYN2" s="208"/>
      <c r="CYO2" s="208"/>
      <c r="CYP2" s="208"/>
      <c r="CYQ2" s="208"/>
      <c r="CYR2" s="208"/>
      <c r="CYS2" s="208"/>
      <c r="CYT2" s="208"/>
      <c r="CYU2" s="208"/>
      <c r="CYV2" s="208"/>
      <c r="CYW2" s="208"/>
      <c r="CYX2" s="208"/>
      <c r="CYY2" s="208"/>
      <c r="CYZ2" s="208"/>
      <c r="CZA2" s="208"/>
      <c r="CZB2" s="208"/>
      <c r="CZC2" s="208"/>
      <c r="CZD2" s="208"/>
      <c r="CZE2" s="208"/>
      <c r="CZF2" s="208"/>
      <c r="CZG2" s="208"/>
      <c r="CZH2" s="208"/>
      <c r="CZI2" s="208"/>
      <c r="CZJ2" s="208"/>
      <c r="CZK2" s="208"/>
      <c r="CZL2" s="208"/>
      <c r="CZM2" s="208"/>
      <c r="CZN2" s="208"/>
      <c r="CZO2" s="208"/>
      <c r="CZP2" s="208"/>
      <c r="CZQ2" s="208"/>
      <c r="CZR2" s="208"/>
      <c r="CZS2" s="208"/>
      <c r="CZT2" s="208"/>
      <c r="CZU2" s="208"/>
      <c r="CZV2" s="208"/>
      <c r="CZW2" s="208"/>
      <c r="CZX2" s="208"/>
      <c r="CZY2" s="208"/>
      <c r="CZZ2" s="208"/>
      <c r="DAA2" s="208"/>
      <c r="DAB2" s="208"/>
      <c r="DAC2" s="208"/>
      <c r="DAD2" s="208"/>
      <c r="DAE2" s="208"/>
      <c r="DAF2" s="208"/>
      <c r="DAG2" s="208"/>
      <c r="DAH2" s="208"/>
      <c r="DAI2" s="208"/>
      <c r="DAJ2" s="208"/>
      <c r="DAK2" s="208"/>
      <c r="DAL2" s="208"/>
      <c r="DAM2" s="208"/>
      <c r="DAN2" s="208"/>
      <c r="DAO2" s="208"/>
      <c r="DAP2" s="208"/>
      <c r="DAQ2" s="208"/>
      <c r="DAR2" s="208"/>
      <c r="DAS2" s="208"/>
      <c r="DAT2" s="208"/>
      <c r="DAU2" s="208"/>
      <c r="DAV2" s="208"/>
      <c r="DAW2" s="208"/>
      <c r="DAX2" s="208"/>
      <c r="DAY2" s="208"/>
      <c r="DAZ2" s="208"/>
      <c r="DBA2" s="208"/>
      <c r="DBB2" s="208"/>
      <c r="DBC2" s="208"/>
      <c r="DBD2" s="208"/>
      <c r="DBE2" s="208"/>
      <c r="DBF2" s="208"/>
      <c r="DBG2" s="208"/>
      <c r="DBH2" s="208"/>
      <c r="DBI2" s="208"/>
      <c r="DBJ2" s="208"/>
      <c r="DBK2" s="208"/>
      <c r="DBL2" s="208"/>
      <c r="DBM2" s="208"/>
      <c r="DBN2" s="208"/>
      <c r="DBO2" s="208"/>
      <c r="DBP2" s="208"/>
      <c r="DBQ2" s="208"/>
      <c r="DBR2" s="208"/>
      <c r="DBS2" s="208"/>
      <c r="DBT2" s="208"/>
      <c r="DBU2" s="208"/>
      <c r="DBV2" s="208"/>
      <c r="DBW2" s="208"/>
      <c r="DBX2" s="208"/>
      <c r="DBY2" s="208"/>
      <c r="DBZ2" s="208"/>
      <c r="DCA2" s="208"/>
      <c r="DCB2" s="208"/>
      <c r="DCC2" s="208"/>
      <c r="DCD2" s="208"/>
      <c r="DCE2" s="208"/>
      <c r="DCF2" s="208"/>
      <c r="DCG2" s="208"/>
      <c r="DCH2" s="208"/>
      <c r="DCI2" s="208"/>
      <c r="DCJ2" s="208"/>
      <c r="DCK2" s="208"/>
      <c r="DCL2" s="208"/>
      <c r="DCM2" s="208"/>
      <c r="DCN2" s="208"/>
      <c r="DCO2" s="208"/>
      <c r="DCP2" s="208"/>
      <c r="DCQ2" s="208"/>
      <c r="DCR2" s="208"/>
      <c r="DCS2" s="208"/>
      <c r="DCT2" s="208"/>
      <c r="DCU2" s="208"/>
      <c r="DCV2" s="208"/>
      <c r="DCW2" s="208"/>
      <c r="DCX2" s="208"/>
      <c r="DCY2" s="208"/>
      <c r="DCZ2" s="208"/>
      <c r="DDA2" s="208"/>
      <c r="DDB2" s="208"/>
      <c r="DDC2" s="208"/>
      <c r="DDD2" s="208"/>
      <c r="DDE2" s="208"/>
      <c r="DDF2" s="208"/>
      <c r="DDG2" s="208"/>
      <c r="DDH2" s="208"/>
      <c r="DDI2" s="208"/>
      <c r="DDJ2" s="208"/>
      <c r="DDK2" s="208"/>
      <c r="DDL2" s="208"/>
      <c r="DDM2" s="208"/>
      <c r="DDN2" s="208"/>
      <c r="DDO2" s="208"/>
      <c r="DDP2" s="208"/>
      <c r="DDQ2" s="208"/>
      <c r="DDR2" s="208"/>
      <c r="DDS2" s="208"/>
      <c r="DDT2" s="208"/>
      <c r="DDU2" s="208"/>
      <c r="DDV2" s="208"/>
      <c r="DDW2" s="208"/>
      <c r="DDX2" s="208"/>
      <c r="DDY2" s="208"/>
      <c r="DDZ2" s="208"/>
      <c r="DEA2" s="208"/>
      <c r="DEB2" s="208"/>
      <c r="DEC2" s="208"/>
      <c r="DED2" s="208"/>
      <c r="DEE2" s="208"/>
      <c r="DEF2" s="208"/>
      <c r="DEG2" s="208"/>
      <c r="DEH2" s="208"/>
      <c r="DEI2" s="208"/>
      <c r="DEJ2" s="208"/>
      <c r="DEK2" s="208"/>
      <c r="DEL2" s="208"/>
      <c r="DEM2" s="208"/>
      <c r="DEN2" s="208"/>
      <c r="DEO2" s="208"/>
      <c r="DEP2" s="208"/>
      <c r="DEQ2" s="208"/>
      <c r="DER2" s="208"/>
      <c r="DES2" s="208"/>
      <c r="DET2" s="208"/>
      <c r="DEU2" s="208"/>
      <c r="DEV2" s="208"/>
      <c r="DEW2" s="208"/>
      <c r="DEX2" s="208"/>
      <c r="DEY2" s="208"/>
      <c r="DEZ2" s="208"/>
      <c r="DFA2" s="208"/>
      <c r="DFB2" s="208"/>
      <c r="DFC2" s="208"/>
      <c r="DFD2" s="208"/>
      <c r="DFE2" s="208"/>
      <c r="DFF2" s="208"/>
      <c r="DFG2" s="208"/>
      <c r="DFH2" s="208"/>
      <c r="DFI2" s="208"/>
      <c r="DFJ2" s="208"/>
      <c r="DFK2" s="208"/>
      <c r="DFL2" s="208"/>
      <c r="DFM2" s="208"/>
      <c r="DFN2" s="208"/>
      <c r="DFO2" s="208"/>
      <c r="DFP2" s="208"/>
      <c r="DFQ2" s="208"/>
      <c r="DFR2" s="208"/>
      <c r="DFS2" s="208"/>
      <c r="DFT2" s="208"/>
      <c r="DFU2" s="208"/>
      <c r="DFV2" s="208"/>
      <c r="DFW2" s="208"/>
      <c r="DFX2" s="208"/>
      <c r="DFY2" s="208"/>
      <c r="DFZ2" s="208"/>
      <c r="DGA2" s="208"/>
      <c r="DGB2" s="208"/>
      <c r="DGC2" s="208"/>
      <c r="DGD2" s="208"/>
      <c r="DGE2" s="208"/>
      <c r="DGF2" s="208"/>
      <c r="DGG2" s="208"/>
      <c r="DGH2" s="208"/>
      <c r="DGI2" s="208"/>
      <c r="DGJ2" s="208"/>
      <c r="DGK2" s="208"/>
      <c r="DGL2" s="208"/>
      <c r="DGM2" s="208"/>
      <c r="DGN2" s="208"/>
      <c r="DGO2" s="208"/>
      <c r="DGP2" s="208"/>
      <c r="DGQ2" s="208"/>
      <c r="DGR2" s="208"/>
      <c r="DGS2" s="208"/>
      <c r="DGT2" s="208"/>
      <c r="DGU2" s="208"/>
      <c r="DGV2" s="208"/>
      <c r="DGW2" s="208"/>
      <c r="DGX2" s="208"/>
      <c r="DGY2" s="208"/>
      <c r="DGZ2" s="208"/>
      <c r="DHA2" s="208"/>
      <c r="DHB2" s="208"/>
      <c r="DHC2" s="208"/>
      <c r="DHD2" s="208"/>
      <c r="DHE2" s="208"/>
      <c r="DHF2" s="208"/>
      <c r="DHG2" s="208"/>
      <c r="DHH2" s="208"/>
      <c r="DHI2" s="208"/>
      <c r="DHJ2" s="208"/>
      <c r="DHK2" s="208"/>
      <c r="DHL2" s="208"/>
      <c r="DHM2" s="208"/>
      <c r="DHN2" s="208"/>
      <c r="DHO2" s="208"/>
      <c r="DHP2" s="208"/>
      <c r="DHQ2" s="208"/>
      <c r="DHR2" s="208"/>
      <c r="DHS2" s="208"/>
      <c r="DHT2" s="208"/>
      <c r="DHU2" s="208"/>
      <c r="DHV2" s="208"/>
      <c r="DHW2" s="208"/>
      <c r="DHX2" s="208"/>
      <c r="DHY2" s="208"/>
      <c r="DHZ2" s="208"/>
      <c r="DIA2" s="208"/>
      <c r="DIB2" s="208"/>
      <c r="DIC2" s="208"/>
      <c r="DID2" s="208"/>
      <c r="DIE2" s="208"/>
      <c r="DIF2" s="208"/>
      <c r="DIG2" s="208"/>
      <c r="DIH2" s="208"/>
      <c r="DII2" s="208"/>
      <c r="DIJ2" s="208"/>
      <c r="DIK2" s="208"/>
      <c r="DIL2" s="208"/>
      <c r="DIM2" s="208"/>
      <c r="DIN2" s="208"/>
      <c r="DIO2" s="208"/>
      <c r="DIP2" s="208"/>
      <c r="DIQ2" s="208"/>
      <c r="DIR2" s="208"/>
      <c r="DIS2" s="208"/>
      <c r="DIT2" s="208"/>
      <c r="DIU2" s="208"/>
      <c r="DIV2" s="208"/>
      <c r="DIW2" s="208"/>
      <c r="DIX2" s="208"/>
      <c r="DIY2" s="208"/>
      <c r="DIZ2" s="208"/>
      <c r="DJA2" s="208"/>
      <c r="DJB2" s="208"/>
      <c r="DJC2" s="208"/>
      <c r="DJD2" s="208"/>
      <c r="DJE2" s="208"/>
      <c r="DJF2" s="208"/>
      <c r="DJG2" s="208"/>
      <c r="DJH2" s="208"/>
      <c r="DJI2" s="208"/>
      <c r="DJJ2" s="208"/>
      <c r="DJK2" s="208"/>
      <c r="DJL2" s="208"/>
      <c r="DJM2" s="208"/>
      <c r="DJN2" s="208"/>
      <c r="DJO2" s="208"/>
      <c r="DJP2" s="208"/>
      <c r="DJQ2" s="208"/>
      <c r="DJR2" s="208"/>
      <c r="DJS2" s="208"/>
      <c r="DJT2" s="208"/>
      <c r="DJU2" s="208"/>
      <c r="DJV2" s="208"/>
      <c r="DJW2" s="208"/>
      <c r="DJX2" s="208"/>
      <c r="DJY2" s="208"/>
      <c r="DJZ2" s="208"/>
      <c r="DKA2" s="208"/>
      <c r="DKB2" s="208"/>
      <c r="DKC2" s="208"/>
      <c r="DKD2" s="208"/>
      <c r="DKE2" s="208"/>
      <c r="DKF2" s="208"/>
      <c r="DKG2" s="208"/>
      <c r="DKH2" s="208"/>
      <c r="DKI2" s="208"/>
      <c r="DKJ2" s="208"/>
      <c r="DKK2" s="208"/>
      <c r="DKL2" s="208"/>
      <c r="DKM2" s="208"/>
      <c r="DKN2" s="208"/>
      <c r="DKO2" s="208"/>
      <c r="DKP2" s="208"/>
      <c r="DKQ2" s="208"/>
      <c r="DKR2" s="208"/>
      <c r="DKS2" s="208"/>
      <c r="DKT2" s="208"/>
      <c r="DKU2" s="208"/>
      <c r="DKV2" s="208"/>
      <c r="DKW2" s="208"/>
      <c r="DKX2" s="208"/>
      <c r="DKY2" s="208"/>
      <c r="DKZ2" s="208"/>
      <c r="DLA2" s="208"/>
      <c r="DLB2" s="208"/>
      <c r="DLC2" s="208"/>
      <c r="DLD2" s="208"/>
      <c r="DLE2" s="208"/>
      <c r="DLF2" s="208"/>
      <c r="DLG2" s="208"/>
      <c r="DLH2" s="208"/>
      <c r="DLI2" s="208"/>
      <c r="DLJ2" s="208"/>
      <c r="DLK2" s="208"/>
      <c r="DLL2" s="208"/>
      <c r="DLM2" s="208"/>
      <c r="DLN2" s="208"/>
      <c r="DLO2" s="208"/>
      <c r="DLP2" s="208"/>
      <c r="DLQ2" s="208"/>
      <c r="DLR2" s="208"/>
      <c r="DLS2" s="208"/>
      <c r="DLT2" s="208"/>
      <c r="DLU2" s="208"/>
      <c r="DLV2" s="208"/>
      <c r="DLW2" s="208"/>
      <c r="DLX2" s="208"/>
      <c r="DLY2" s="208"/>
      <c r="DLZ2" s="208"/>
      <c r="DMA2" s="208"/>
      <c r="DMB2" s="208"/>
      <c r="DMC2" s="208"/>
      <c r="DMD2" s="208"/>
      <c r="DME2" s="208"/>
      <c r="DMF2" s="208"/>
      <c r="DMG2" s="208"/>
      <c r="DMH2" s="208"/>
      <c r="DMI2" s="208"/>
      <c r="DMJ2" s="208"/>
      <c r="DMK2" s="208"/>
      <c r="DML2" s="208"/>
      <c r="DMM2" s="208"/>
      <c r="DMN2" s="208"/>
      <c r="DMO2" s="208"/>
      <c r="DMP2" s="208"/>
      <c r="DMQ2" s="208"/>
      <c r="DMR2" s="208"/>
      <c r="DMS2" s="208"/>
      <c r="DMT2" s="208"/>
      <c r="DMU2" s="208"/>
      <c r="DMV2" s="208"/>
      <c r="DMW2" s="208"/>
      <c r="DMX2" s="208"/>
      <c r="DMY2" s="208"/>
      <c r="DMZ2" s="208"/>
      <c r="DNA2" s="208"/>
      <c r="DNB2" s="208"/>
      <c r="DNC2" s="208"/>
      <c r="DND2" s="208"/>
      <c r="DNE2" s="208"/>
      <c r="DNF2" s="208"/>
      <c r="DNG2" s="208"/>
      <c r="DNH2" s="208"/>
      <c r="DNI2" s="208"/>
      <c r="DNJ2" s="208"/>
      <c r="DNK2" s="208"/>
      <c r="DNL2" s="208"/>
      <c r="DNM2" s="208"/>
      <c r="DNN2" s="208"/>
      <c r="DNO2" s="208"/>
      <c r="DNP2" s="208"/>
      <c r="DNQ2" s="208"/>
      <c r="DNR2" s="208"/>
      <c r="DNS2" s="208"/>
      <c r="DNT2" s="208"/>
      <c r="DNU2" s="208"/>
      <c r="DNV2" s="208"/>
      <c r="DNW2" s="208"/>
      <c r="DNX2" s="208"/>
      <c r="DNY2" s="208"/>
      <c r="DNZ2" s="208"/>
      <c r="DOA2" s="208"/>
      <c r="DOB2" s="208"/>
      <c r="DOC2" s="208"/>
      <c r="DOD2" s="208"/>
      <c r="DOE2" s="208"/>
      <c r="DOF2" s="208"/>
      <c r="DOG2" s="208"/>
      <c r="DOH2" s="208"/>
      <c r="DOI2" s="208"/>
      <c r="DOJ2" s="208"/>
      <c r="DOK2" s="208"/>
      <c r="DOL2" s="208"/>
      <c r="DOM2" s="208"/>
      <c r="DON2" s="208"/>
      <c r="DOO2" s="208"/>
      <c r="DOP2" s="208"/>
      <c r="DOQ2" s="208"/>
      <c r="DOR2" s="208"/>
      <c r="DOS2" s="208"/>
      <c r="DOT2" s="208"/>
      <c r="DOU2" s="208"/>
      <c r="DOV2" s="208"/>
      <c r="DOW2" s="208"/>
      <c r="DOX2" s="208"/>
      <c r="DOY2" s="208"/>
      <c r="DOZ2" s="208"/>
      <c r="DPA2" s="208"/>
      <c r="DPB2" s="208"/>
      <c r="DPC2" s="208"/>
      <c r="DPD2" s="208"/>
      <c r="DPE2" s="208"/>
      <c r="DPF2" s="208"/>
      <c r="DPG2" s="208"/>
      <c r="DPH2" s="208"/>
      <c r="DPI2" s="208"/>
      <c r="DPJ2" s="208"/>
      <c r="DPK2" s="208"/>
      <c r="DPL2" s="208"/>
      <c r="DPM2" s="208"/>
      <c r="DPN2" s="208"/>
      <c r="DPO2" s="208"/>
      <c r="DPP2" s="208"/>
      <c r="DPQ2" s="208"/>
      <c r="DPR2" s="208"/>
      <c r="DPS2" s="208"/>
      <c r="DPT2" s="208"/>
      <c r="DPU2" s="208"/>
      <c r="DPV2" s="208"/>
      <c r="DPW2" s="208"/>
      <c r="DPX2" s="208"/>
      <c r="DPY2" s="208"/>
      <c r="DPZ2" s="208"/>
      <c r="DQA2" s="208"/>
      <c r="DQB2" s="208"/>
      <c r="DQC2" s="208"/>
      <c r="DQD2" s="208"/>
      <c r="DQE2" s="208"/>
      <c r="DQF2" s="208"/>
      <c r="DQG2" s="208"/>
      <c r="DQH2" s="208"/>
      <c r="DQI2" s="208"/>
      <c r="DQJ2" s="208"/>
      <c r="DQK2" s="208"/>
      <c r="DQL2" s="208"/>
      <c r="DQM2" s="208"/>
      <c r="DQN2" s="208"/>
      <c r="DQO2" s="208"/>
      <c r="DQP2" s="208"/>
      <c r="DQQ2" s="208"/>
      <c r="DQR2" s="208"/>
      <c r="DQS2" s="208"/>
      <c r="DQT2" s="208"/>
      <c r="DQU2" s="208"/>
      <c r="DQV2" s="208"/>
      <c r="DQW2" s="208"/>
      <c r="DQX2" s="208"/>
      <c r="DQY2" s="208"/>
      <c r="DQZ2" s="208"/>
      <c r="DRA2" s="208"/>
      <c r="DRB2" s="208"/>
      <c r="DRC2" s="208"/>
      <c r="DRD2" s="208"/>
      <c r="DRE2" s="208"/>
      <c r="DRF2" s="208"/>
      <c r="DRG2" s="208"/>
      <c r="DRH2" s="208"/>
      <c r="DRI2" s="208"/>
      <c r="DRJ2" s="208"/>
      <c r="DRK2" s="208"/>
      <c r="DRL2" s="208"/>
      <c r="DRM2" s="208"/>
      <c r="DRN2" s="208"/>
      <c r="DRO2" s="208"/>
      <c r="DRP2" s="208"/>
      <c r="DRQ2" s="208"/>
      <c r="DRR2" s="208"/>
      <c r="DRS2" s="208"/>
      <c r="DRT2" s="208"/>
      <c r="DRU2" s="208"/>
      <c r="DRV2" s="208"/>
      <c r="DRW2" s="208"/>
      <c r="DRX2" s="208"/>
      <c r="DRY2" s="208"/>
      <c r="DRZ2" s="208"/>
      <c r="DSA2" s="208"/>
      <c r="DSB2" s="208"/>
      <c r="DSC2" s="208"/>
      <c r="DSD2" s="208"/>
      <c r="DSE2" s="208"/>
      <c r="DSF2" s="208"/>
      <c r="DSG2" s="208"/>
      <c r="DSH2" s="208"/>
      <c r="DSI2" s="208"/>
      <c r="DSJ2" s="208"/>
      <c r="DSK2" s="208"/>
      <c r="DSL2" s="208"/>
      <c r="DSM2" s="208"/>
      <c r="DSN2" s="208"/>
      <c r="DSO2" s="208"/>
      <c r="DSP2" s="208"/>
      <c r="DSQ2" s="208"/>
      <c r="DSR2" s="208"/>
      <c r="DSS2" s="208"/>
      <c r="DST2" s="208"/>
      <c r="DSU2" s="208"/>
      <c r="DSV2" s="208"/>
      <c r="DSW2" s="208"/>
      <c r="DSX2" s="208"/>
      <c r="DSY2" s="208"/>
      <c r="DSZ2" s="208"/>
      <c r="DTA2" s="208"/>
      <c r="DTB2" s="208"/>
      <c r="DTC2" s="208"/>
      <c r="DTD2" s="208"/>
      <c r="DTE2" s="208"/>
      <c r="DTF2" s="208"/>
      <c r="DTG2" s="208"/>
      <c r="DTH2" s="208"/>
      <c r="DTI2" s="208"/>
      <c r="DTJ2" s="208"/>
      <c r="DTK2" s="208"/>
      <c r="DTL2" s="208"/>
      <c r="DTM2" s="208"/>
      <c r="DTN2" s="208"/>
      <c r="DTO2" s="208"/>
      <c r="DTP2" s="208"/>
      <c r="DTQ2" s="208"/>
      <c r="DTR2" s="208"/>
      <c r="DTS2" s="208"/>
      <c r="DTT2" s="208"/>
      <c r="DTU2" s="208"/>
      <c r="DTV2" s="208"/>
      <c r="DTW2" s="208"/>
      <c r="DTX2" s="208"/>
      <c r="DTY2" s="208"/>
      <c r="DTZ2" s="208"/>
      <c r="DUA2" s="208"/>
      <c r="DUB2" s="208"/>
      <c r="DUC2" s="208"/>
      <c r="DUD2" s="208"/>
      <c r="DUE2" s="208"/>
      <c r="DUF2" s="208"/>
      <c r="DUG2" s="208"/>
      <c r="DUH2" s="208"/>
      <c r="DUI2" s="208"/>
      <c r="DUJ2" s="208"/>
      <c r="DUK2" s="208"/>
      <c r="DUL2" s="208"/>
      <c r="DUM2" s="208"/>
      <c r="DUN2" s="208"/>
      <c r="DUO2" s="208"/>
      <c r="DUP2" s="208"/>
      <c r="DUQ2" s="208"/>
      <c r="DUR2" s="208"/>
      <c r="DUS2" s="208"/>
      <c r="DUT2" s="208"/>
      <c r="DUU2" s="208"/>
      <c r="DUV2" s="208"/>
      <c r="DUW2" s="208"/>
      <c r="DUX2" s="208"/>
      <c r="DUY2" s="208"/>
      <c r="DUZ2" s="208"/>
      <c r="DVA2" s="208"/>
      <c r="DVB2" s="208"/>
      <c r="DVC2" s="208"/>
      <c r="DVD2" s="208"/>
      <c r="DVE2" s="208"/>
      <c r="DVF2" s="208"/>
      <c r="DVG2" s="208"/>
      <c r="DVH2" s="208"/>
      <c r="DVI2" s="208"/>
      <c r="DVJ2" s="208"/>
      <c r="DVK2" s="208"/>
      <c r="DVL2" s="208"/>
      <c r="DVM2" s="208"/>
      <c r="DVN2" s="208"/>
      <c r="DVO2" s="208"/>
      <c r="DVP2" s="208"/>
      <c r="DVQ2" s="208"/>
      <c r="DVR2" s="208"/>
      <c r="DVS2" s="208"/>
      <c r="DVT2" s="208"/>
      <c r="DVU2" s="208"/>
      <c r="DVV2" s="208"/>
      <c r="DVW2" s="208"/>
      <c r="DVX2" s="208"/>
      <c r="DVY2" s="208"/>
      <c r="DVZ2" s="208"/>
      <c r="DWA2" s="208"/>
      <c r="DWB2" s="208"/>
      <c r="DWC2" s="208"/>
      <c r="DWD2" s="208"/>
      <c r="DWE2" s="208"/>
      <c r="DWF2" s="208"/>
      <c r="DWG2" s="208"/>
      <c r="DWH2" s="208"/>
      <c r="DWI2" s="208"/>
      <c r="DWJ2" s="208"/>
      <c r="DWK2" s="208"/>
      <c r="DWL2" s="208"/>
      <c r="DWM2" s="208"/>
      <c r="DWN2" s="208"/>
      <c r="DWO2" s="208"/>
      <c r="DWP2" s="208"/>
      <c r="DWQ2" s="208"/>
      <c r="DWR2" s="208"/>
      <c r="DWS2" s="208"/>
      <c r="DWT2" s="208"/>
      <c r="DWU2" s="208"/>
      <c r="DWV2" s="208"/>
      <c r="DWW2" s="208"/>
      <c r="DWX2" s="208"/>
      <c r="DWY2" s="208"/>
      <c r="DWZ2" s="208"/>
      <c r="DXA2" s="208"/>
      <c r="DXB2" s="208"/>
      <c r="DXC2" s="208"/>
      <c r="DXD2" s="208"/>
      <c r="DXE2" s="208"/>
      <c r="DXF2" s="208"/>
      <c r="DXG2" s="208"/>
      <c r="DXH2" s="208"/>
      <c r="DXI2" s="208"/>
      <c r="DXJ2" s="208"/>
      <c r="DXK2" s="208"/>
      <c r="DXL2" s="208"/>
      <c r="DXM2" s="208"/>
      <c r="DXN2" s="208"/>
      <c r="DXO2" s="208"/>
      <c r="DXP2" s="208"/>
      <c r="DXQ2" s="208"/>
      <c r="DXR2" s="208"/>
      <c r="DXS2" s="208"/>
      <c r="DXT2" s="208"/>
      <c r="DXU2" s="208"/>
      <c r="DXV2" s="208"/>
      <c r="DXW2" s="208"/>
      <c r="DXX2" s="208"/>
      <c r="DXY2" s="208"/>
      <c r="DXZ2" s="208"/>
      <c r="DYA2" s="208"/>
      <c r="DYB2" s="208"/>
      <c r="DYC2" s="208"/>
      <c r="DYD2" s="208"/>
      <c r="DYE2" s="208"/>
      <c r="DYF2" s="208"/>
      <c r="DYG2" s="208"/>
      <c r="DYH2" s="208"/>
      <c r="DYI2" s="208"/>
      <c r="DYJ2" s="208"/>
      <c r="DYK2" s="208"/>
      <c r="DYL2" s="208"/>
      <c r="DYM2" s="208"/>
      <c r="DYN2" s="208"/>
      <c r="DYO2" s="208"/>
      <c r="DYP2" s="208"/>
      <c r="DYQ2" s="208"/>
      <c r="DYR2" s="208"/>
      <c r="DYS2" s="208"/>
      <c r="DYT2" s="208"/>
      <c r="DYU2" s="208"/>
      <c r="DYV2" s="208"/>
      <c r="DYW2" s="208"/>
      <c r="DYX2" s="208"/>
      <c r="DYY2" s="208"/>
      <c r="DYZ2" s="208"/>
      <c r="DZA2" s="208"/>
      <c r="DZB2" s="208"/>
      <c r="DZC2" s="208"/>
      <c r="DZD2" s="208"/>
      <c r="DZE2" s="208"/>
      <c r="DZF2" s="208"/>
      <c r="DZG2" s="208"/>
      <c r="DZH2" s="208"/>
      <c r="DZI2" s="208"/>
      <c r="DZJ2" s="208"/>
      <c r="DZK2" s="208"/>
      <c r="DZL2" s="208"/>
      <c r="DZM2" s="208"/>
      <c r="DZN2" s="208"/>
      <c r="DZO2" s="208"/>
      <c r="DZP2" s="208"/>
      <c r="DZQ2" s="208"/>
      <c r="DZR2" s="208"/>
      <c r="DZS2" s="208"/>
      <c r="DZT2" s="208"/>
      <c r="DZU2" s="208"/>
      <c r="DZV2" s="208"/>
      <c r="DZW2" s="208"/>
      <c r="DZX2" s="208"/>
      <c r="DZY2" s="208"/>
      <c r="DZZ2" s="208"/>
      <c r="EAA2" s="208"/>
      <c r="EAB2" s="208"/>
      <c r="EAC2" s="208"/>
      <c r="EAD2" s="208"/>
      <c r="EAE2" s="208"/>
      <c r="EAF2" s="208"/>
      <c r="EAG2" s="208"/>
      <c r="EAH2" s="208"/>
      <c r="EAI2" s="208"/>
      <c r="EAJ2" s="208"/>
      <c r="EAK2" s="208"/>
      <c r="EAL2" s="208"/>
      <c r="EAM2" s="208"/>
      <c r="EAN2" s="208"/>
      <c r="EAO2" s="208"/>
      <c r="EAP2" s="208"/>
      <c r="EAQ2" s="208"/>
      <c r="EAR2" s="208"/>
      <c r="EAS2" s="208"/>
      <c r="EAT2" s="208"/>
      <c r="EAU2" s="208"/>
      <c r="EAV2" s="208"/>
      <c r="EAW2" s="208"/>
      <c r="EAX2" s="208"/>
      <c r="EAY2" s="208"/>
      <c r="EAZ2" s="208"/>
      <c r="EBA2" s="208"/>
      <c r="EBB2" s="208"/>
      <c r="EBC2" s="208"/>
      <c r="EBD2" s="208"/>
      <c r="EBE2" s="208"/>
      <c r="EBF2" s="208"/>
      <c r="EBG2" s="208"/>
      <c r="EBH2" s="208"/>
      <c r="EBI2" s="208"/>
      <c r="EBJ2" s="208"/>
      <c r="EBK2" s="208"/>
      <c r="EBL2" s="208"/>
      <c r="EBM2" s="208"/>
      <c r="EBN2" s="208"/>
      <c r="EBO2" s="208"/>
      <c r="EBP2" s="208"/>
      <c r="EBQ2" s="208"/>
      <c r="EBR2" s="208"/>
      <c r="EBS2" s="208"/>
      <c r="EBT2" s="208"/>
      <c r="EBU2" s="208"/>
      <c r="EBV2" s="208"/>
      <c r="EBW2" s="208"/>
      <c r="EBX2" s="208"/>
      <c r="EBY2" s="208"/>
      <c r="EBZ2" s="208"/>
      <c r="ECA2" s="208"/>
      <c r="ECB2" s="208"/>
      <c r="ECC2" s="208"/>
      <c r="ECD2" s="208"/>
      <c r="ECE2" s="208"/>
      <c r="ECF2" s="208"/>
      <c r="ECG2" s="208"/>
      <c r="ECH2" s="208"/>
      <c r="ECI2" s="208"/>
      <c r="ECJ2" s="208"/>
      <c r="ECK2" s="208"/>
      <c r="ECL2" s="208"/>
      <c r="ECM2" s="208"/>
      <c r="ECN2" s="208"/>
      <c r="ECO2" s="208"/>
      <c r="ECP2" s="208"/>
      <c r="ECQ2" s="208"/>
      <c r="ECR2" s="208"/>
      <c r="ECS2" s="208"/>
      <c r="ECT2" s="208"/>
      <c r="ECU2" s="208"/>
      <c r="ECV2" s="208"/>
      <c r="ECW2" s="208"/>
      <c r="ECX2" s="208"/>
      <c r="ECY2" s="208"/>
      <c r="ECZ2" s="208"/>
      <c r="EDA2" s="208"/>
      <c r="EDB2" s="208"/>
      <c r="EDC2" s="208"/>
      <c r="EDD2" s="208"/>
      <c r="EDE2" s="208"/>
      <c r="EDF2" s="208"/>
      <c r="EDG2" s="208"/>
      <c r="EDH2" s="208"/>
      <c r="EDI2" s="208"/>
      <c r="EDJ2" s="208"/>
      <c r="EDK2" s="208"/>
      <c r="EDL2" s="208"/>
      <c r="EDM2" s="208"/>
      <c r="EDN2" s="208"/>
      <c r="EDO2" s="208"/>
      <c r="EDP2" s="208"/>
      <c r="EDQ2" s="208"/>
      <c r="EDR2" s="208"/>
      <c r="EDS2" s="208"/>
      <c r="EDT2" s="208"/>
      <c r="EDU2" s="208"/>
      <c r="EDV2" s="208"/>
      <c r="EDW2" s="208"/>
      <c r="EDX2" s="208"/>
      <c r="EDY2" s="208"/>
      <c r="EDZ2" s="208"/>
      <c r="EEA2" s="208"/>
      <c r="EEB2" s="208"/>
      <c r="EEC2" s="208"/>
      <c r="EED2" s="208"/>
      <c r="EEE2" s="208"/>
      <c r="EEF2" s="208"/>
      <c r="EEG2" s="208"/>
      <c r="EEH2" s="208"/>
      <c r="EEI2" s="208"/>
      <c r="EEJ2" s="208"/>
      <c r="EEK2" s="208"/>
      <c r="EEL2" s="208"/>
      <c r="EEM2" s="208"/>
      <c r="EEN2" s="208"/>
      <c r="EEO2" s="208"/>
      <c r="EEP2" s="208"/>
      <c r="EEQ2" s="208"/>
      <c r="EER2" s="208"/>
      <c r="EES2" s="208"/>
      <c r="EET2" s="208"/>
      <c r="EEU2" s="208"/>
      <c r="EEV2" s="208"/>
      <c r="EEW2" s="208"/>
      <c r="EEX2" s="208"/>
      <c r="EEY2" s="208"/>
      <c r="EEZ2" s="208"/>
      <c r="EFA2" s="208"/>
      <c r="EFB2" s="208"/>
      <c r="EFC2" s="208"/>
      <c r="EFD2" s="208"/>
      <c r="EFE2" s="208"/>
      <c r="EFF2" s="208"/>
      <c r="EFG2" s="208"/>
      <c r="EFH2" s="208"/>
      <c r="EFI2" s="208"/>
      <c r="EFJ2" s="208"/>
      <c r="EFK2" s="208"/>
      <c r="EFL2" s="208"/>
      <c r="EFM2" s="208"/>
      <c r="EFN2" s="208"/>
      <c r="EFO2" s="208"/>
      <c r="EFP2" s="208"/>
      <c r="EFQ2" s="208"/>
      <c r="EFR2" s="208"/>
      <c r="EFS2" s="208"/>
      <c r="EFT2" s="208"/>
      <c r="EFU2" s="208"/>
      <c r="EFV2" s="208"/>
      <c r="EFW2" s="208"/>
      <c r="EFX2" s="208"/>
      <c r="EFY2" s="208"/>
      <c r="EFZ2" s="208"/>
      <c r="EGA2" s="208"/>
      <c r="EGB2" s="208"/>
      <c r="EGC2" s="208"/>
      <c r="EGD2" s="208"/>
      <c r="EGE2" s="208"/>
      <c r="EGF2" s="208"/>
      <c r="EGG2" s="208"/>
      <c r="EGH2" s="208"/>
      <c r="EGI2" s="208"/>
      <c r="EGJ2" s="208"/>
      <c r="EGK2" s="208"/>
      <c r="EGL2" s="208"/>
      <c r="EGM2" s="208"/>
      <c r="EGN2" s="208"/>
      <c r="EGO2" s="208"/>
      <c r="EGP2" s="208"/>
      <c r="EGQ2" s="208"/>
      <c r="EGR2" s="208"/>
      <c r="EGS2" s="208"/>
      <c r="EGT2" s="208"/>
      <c r="EGU2" s="208"/>
      <c r="EGV2" s="208"/>
      <c r="EGW2" s="208"/>
      <c r="EGX2" s="208"/>
      <c r="EGY2" s="208"/>
      <c r="EGZ2" s="208"/>
      <c r="EHA2" s="208"/>
      <c r="EHB2" s="208"/>
      <c r="EHC2" s="208"/>
      <c r="EHD2" s="208"/>
      <c r="EHE2" s="208"/>
      <c r="EHF2" s="208"/>
      <c r="EHG2" s="208"/>
      <c r="EHH2" s="208"/>
      <c r="EHI2" s="208"/>
      <c r="EHJ2" s="208"/>
      <c r="EHK2" s="208"/>
      <c r="EHL2" s="208"/>
      <c r="EHM2" s="208"/>
      <c r="EHN2" s="208"/>
      <c r="EHO2" s="208"/>
      <c r="EHP2" s="208"/>
      <c r="EHQ2" s="208"/>
      <c r="EHR2" s="208"/>
      <c r="EHS2" s="208"/>
      <c r="EHT2" s="208"/>
      <c r="EHU2" s="208"/>
      <c r="EHV2" s="208"/>
      <c r="EHW2" s="208"/>
      <c r="EHX2" s="208"/>
      <c r="EHY2" s="208"/>
      <c r="EHZ2" s="208"/>
      <c r="EIA2" s="208"/>
      <c r="EIB2" s="208"/>
      <c r="EIC2" s="208"/>
      <c r="EID2" s="208"/>
      <c r="EIE2" s="208"/>
      <c r="EIF2" s="208"/>
      <c r="EIG2" s="208"/>
      <c r="EIH2" s="208"/>
      <c r="EII2" s="208"/>
      <c r="EIJ2" s="208"/>
      <c r="EIK2" s="208"/>
      <c r="EIL2" s="208"/>
      <c r="EIM2" s="208"/>
      <c r="EIN2" s="208"/>
      <c r="EIO2" s="208"/>
      <c r="EIP2" s="208"/>
      <c r="EIQ2" s="208"/>
      <c r="EIR2" s="208"/>
      <c r="EIS2" s="208"/>
      <c r="EIT2" s="208"/>
      <c r="EIU2" s="208"/>
      <c r="EIV2" s="208"/>
      <c r="EIW2" s="208"/>
      <c r="EIX2" s="208"/>
      <c r="EIY2" s="208"/>
      <c r="EIZ2" s="208"/>
      <c r="EJA2" s="208"/>
      <c r="EJB2" s="208"/>
      <c r="EJC2" s="208"/>
      <c r="EJD2" s="208"/>
      <c r="EJE2" s="208"/>
      <c r="EJF2" s="208"/>
      <c r="EJG2" s="208"/>
      <c r="EJH2" s="208"/>
      <c r="EJI2" s="208"/>
      <c r="EJJ2" s="208"/>
      <c r="EJK2" s="208"/>
      <c r="EJL2" s="208"/>
      <c r="EJM2" s="208"/>
      <c r="EJN2" s="208"/>
      <c r="EJO2" s="208"/>
      <c r="EJP2" s="208"/>
      <c r="EJQ2" s="208"/>
      <c r="EJR2" s="208"/>
      <c r="EJS2" s="208"/>
      <c r="EJT2" s="208"/>
      <c r="EJU2" s="208"/>
      <c r="EJV2" s="208"/>
      <c r="EJW2" s="208"/>
      <c r="EJX2" s="208"/>
      <c r="EJY2" s="208"/>
      <c r="EJZ2" s="208"/>
      <c r="EKA2" s="208"/>
      <c r="EKB2" s="208"/>
      <c r="EKC2" s="208"/>
      <c r="EKD2" s="208"/>
      <c r="EKE2" s="208"/>
      <c r="EKF2" s="208"/>
      <c r="EKG2" s="208"/>
      <c r="EKH2" s="208"/>
      <c r="EKI2" s="208"/>
      <c r="EKJ2" s="208"/>
      <c r="EKK2" s="208"/>
      <c r="EKL2" s="208"/>
      <c r="EKM2" s="208"/>
      <c r="EKN2" s="208"/>
      <c r="EKO2" s="208"/>
      <c r="EKP2" s="208"/>
      <c r="EKQ2" s="208"/>
      <c r="EKR2" s="208"/>
      <c r="EKS2" s="208"/>
      <c r="EKT2" s="208"/>
      <c r="EKU2" s="208"/>
      <c r="EKV2" s="208"/>
      <c r="EKW2" s="208"/>
      <c r="EKX2" s="208"/>
      <c r="EKY2" s="208"/>
      <c r="EKZ2" s="208"/>
      <c r="ELA2" s="208"/>
      <c r="ELB2" s="208"/>
      <c r="ELC2" s="208"/>
      <c r="ELD2" s="208"/>
      <c r="ELE2" s="208"/>
      <c r="ELF2" s="208"/>
      <c r="ELG2" s="208"/>
      <c r="ELH2" s="208"/>
      <c r="ELI2" s="208"/>
      <c r="ELJ2" s="208"/>
      <c r="ELK2" s="208"/>
      <c r="ELL2" s="208"/>
      <c r="ELM2" s="208"/>
      <c r="ELN2" s="208"/>
      <c r="ELO2" s="208"/>
      <c r="ELP2" s="208"/>
      <c r="ELQ2" s="208"/>
      <c r="ELR2" s="208"/>
      <c r="ELS2" s="208"/>
      <c r="ELT2" s="208"/>
      <c r="ELU2" s="208"/>
      <c r="ELV2" s="208"/>
      <c r="ELW2" s="208"/>
      <c r="ELX2" s="208"/>
      <c r="ELY2" s="208"/>
      <c r="ELZ2" s="208"/>
      <c r="EMA2" s="208"/>
      <c r="EMB2" s="208"/>
      <c r="EMC2" s="208"/>
      <c r="EMD2" s="208"/>
      <c r="EME2" s="208"/>
      <c r="EMF2" s="208"/>
      <c r="EMG2" s="208"/>
      <c r="EMH2" s="208"/>
      <c r="EMI2" s="208"/>
      <c r="EMJ2" s="208"/>
      <c r="EMK2" s="208"/>
      <c r="EML2" s="208"/>
      <c r="EMM2" s="208"/>
      <c r="EMN2" s="208"/>
      <c r="EMO2" s="208"/>
      <c r="EMP2" s="208"/>
      <c r="EMQ2" s="208"/>
      <c r="EMR2" s="208"/>
      <c r="EMS2" s="208"/>
      <c r="EMT2" s="208"/>
      <c r="EMU2" s="208"/>
      <c r="EMV2" s="208"/>
      <c r="EMW2" s="208"/>
      <c r="EMX2" s="208"/>
      <c r="EMY2" s="208"/>
      <c r="EMZ2" s="208"/>
      <c r="ENA2" s="208"/>
      <c r="ENB2" s="208"/>
      <c r="ENC2" s="208"/>
      <c r="END2" s="208"/>
      <c r="ENE2" s="208"/>
      <c r="ENF2" s="208"/>
      <c r="ENG2" s="208"/>
      <c r="ENH2" s="208"/>
      <c r="ENI2" s="208"/>
      <c r="ENJ2" s="208"/>
      <c r="ENK2" s="208"/>
      <c r="ENL2" s="208"/>
      <c r="ENM2" s="208"/>
      <c r="ENN2" s="208"/>
      <c r="ENO2" s="208"/>
      <c r="ENP2" s="208"/>
      <c r="ENQ2" s="208"/>
      <c r="ENR2" s="208"/>
      <c r="ENS2" s="208"/>
      <c r="ENT2" s="208"/>
      <c r="ENU2" s="208"/>
      <c r="ENV2" s="208"/>
      <c r="ENW2" s="208"/>
      <c r="ENX2" s="208"/>
      <c r="ENY2" s="208"/>
      <c r="ENZ2" s="208"/>
      <c r="EOA2" s="208"/>
      <c r="EOB2" s="208"/>
      <c r="EOC2" s="208"/>
      <c r="EOD2" s="208"/>
      <c r="EOE2" s="208"/>
      <c r="EOF2" s="208"/>
      <c r="EOG2" s="208"/>
      <c r="EOH2" s="208"/>
      <c r="EOI2" s="208"/>
      <c r="EOJ2" s="208"/>
      <c r="EOK2" s="208"/>
      <c r="EOL2" s="208"/>
      <c r="EOM2" s="208"/>
      <c r="EON2" s="208"/>
      <c r="EOO2" s="208"/>
      <c r="EOP2" s="208"/>
      <c r="EOQ2" s="208"/>
      <c r="EOR2" s="208"/>
      <c r="EOS2" s="208"/>
      <c r="EOT2" s="208"/>
      <c r="EOU2" s="208"/>
      <c r="EOV2" s="208"/>
      <c r="EOW2" s="208"/>
      <c r="EOX2" s="208"/>
      <c r="EOY2" s="208"/>
      <c r="EOZ2" s="208"/>
      <c r="EPA2" s="208"/>
      <c r="EPB2" s="208"/>
      <c r="EPC2" s="208"/>
      <c r="EPD2" s="208"/>
      <c r="EPE2" s="208"/>
      <c r="EPF2" s="208"/>
      <c r="EPG2" s="208"/>
      <c r="EPH2" s="208"/>
      <c r="EPI2" s="208"/>
      <c r="EPJ2" s="208"/>
      <c r="EPK2" s="208"/>
      <c r="EPL2" s="208"/>
      <c r="EPM2" s="208"/>
      <c r="EPN2" s="208"/>
      <c r="EPO2" s="208"/>
      <c r="EPP2" s="208"/>
      <c r="EPQ2" s="208"/>
      <c r="EPR2" s="208"/>
      <c r="EPS2" s="208"/>
      <c r="EPT2" s="208"/>
      <c r="EPU2" s="208"/>
      <c r="EPV2" s="208"/>
      <c r="EPW2" s="208"/>
      <c r="EPX2" s="208"/>
      <c r="EPY2" s="208"/>
      <c r="EPZ2" s="208"/>
      <c r="EQA2" s="208"/>
      <c r="EQB2" s="208"/>
      <c r="EQC2" s="208"/>
      <c r="EQD2" s="208"/>
      <c r="EQE2" s="208"/>
      <c r="EQF2" s="208"/>
      <c r="EQG2" s="208"/>
      <c r="EQH2" s="208"/>
      <c r="EQI2" s="208"/>
      <c r="EQJ2" s="208"/>
      <c r="EQK2" s="208"/>
      <c r="EQL2" s="208"/>
      <c r="EQM2" s="208"/>
      <c r="EQN2" s="208"/>
      <c r="EQO2" s="208"/>
      <c r="EQP2" s="208"/>
      <c r="EQQ2" s="208"/>
      <c r="EQR2" s="208"/>
      <c r="EQS2" s="208"/>
      <c r="EQT2" s="208"/>
      <c r="EQU2" s="208"/>
      <c r="EQV2" s="208"/>
      <c r="EQW2" s="208"/>
      <c r="EQX2" s="208"/>
      <c r="EQY2" s="208"/>
      <c r="EQZ2" s="208"/>
      <c r="ERA2" s="208"/>
      <c r="ERB2" s="208"/>
      <c r="ERC2" s="208"/>
      <c r="ERD2" s="208"/>
      <c r="ERE2" s="208"/>
      <c r="ERF2" s="208"/>
      <c r="ERG2" s="208"/>
      <c r="ERH2" s="208"/>
      <c r="ERI2" s="208"/>
      <c r="ERJ2" s="208"/>
      <c r="ERK2" s="208"/>
      <c r="ERL2" s="208"/>
      <c r="ERM2" s="208"/>
      <c r="ERN2" s="208"/>
      <c r="ERO2" s="208"/>
      <c r="ERP2" s="208"/>
      <c r="ERQ2" s="208"/>
      <c r="ERR2" s="208"/>
      <c r="ERS2" s="208"/>
      <c r="ERT2" s="208"/>
      <c r="ERU2" s="208"/>
      <c r="ERV2" s="208"/>
      <c r="ERW2" s="208"/>
      <c r="ERX2" s="208"/>
      <c r="ERY2" s="208"/>
      <c r="ERZ2" s="208"/>
      <c r="ESA2" s="208"/>
      <c r="ESB2" s="208"/>
      <c r="ESC2" s="208"/>
      <c r="ESD2" s="208"/>
      <c r="ESE2" s="208"/>
      <c r="ESF2" s="208"/>
      <c r="ESG2" s="208"/>
      <c r="ESH2" s="208"/>
      <c r="ESI2" s="208"/>
      <c r="ESJ2" s="208"/>
      <c r="ESK2" s="208"/>
      <c r="ESL2" s="208"/>
      <c r="ESM2" s="208"/>
      <c r="ESN2" s="208"/>
      <c r="ESO2" s="208"/>
      <c r="ESP2" s="208"/>
      <c r="ESQ2" s="208"/>
      <c r="ESR2" s="208"/>
      <c r="ESS2" s="208"/>
      <c r="EST2" s="208"/>
      <c r="ESU2" s="208"/>
      <c r="ESV2" s="208"/>
      <c r="ESW2" s="208"/>
      <c r="ESX2" s="208"/>
      <c r="ESY2" s="208"/>
      <c r="ESZ2" s="208"/>
      <c r="ETA2" s="208"/>
      <c r="ETB2" s="208"/>
      <c r="ETC2" s="208"/>
      <c r="ETD2" s="208"/>
      <c r="ETE2" s="208"/>
      <c r="ETF2" s="208"/>
      <c r="ETG2" s="208"/>
      <c r="ETH2" s="208"/>
      <c r="ETI2" s="208"/>
      <c r="ETJ2" s="208"/>
      <c r="ETK2" s="208"/>
      <c r="ETL2" s="208"/>
      <c r="ETM2" s="208"/>
      <c r="ETN2" s="208"/>
      <c r="ETO2" s="208"/>
      <c r="ETP2" s="208"/>
      <c r="ETQ2" s="208"/>
      <c r="ETR2" s="208"/>
      <c r="ETS2" s="208"/>
      <c r="ETT2" s="208"/>
      <c r="ETU2" s="208"/>
      <c r="ETV2" s="208"/>
      <c r="ETW2" s="208"/>
      <c r="ETX2" s="208"/>
      <c r="ETY2" s="208"/>
      <c r="ETZ2" s="208"/>
      <c r="EUA2" s="208"/>
      <c r="EUB2" s="208"/>
      <c r="EUC2" s="208"/>
      <c r="EUD2" s="208"/>
      <c r="EUE2" s="208"/>
      <c r="EUF2" s="208"/>
      <c r="EUG2" s="208"/>
      <c r="EUH2" s="208"/>
      <c r="EUI2" s="208"/>
      <c r="EUJ2" s="208"/>
      <c r="EUK2" s="208"/>
      <c r="EUL2" s="208"/>
      <c r="EUM2" s="208"/>
      <c r="EUN2" s="208"/>
      <c r="EUO2" s="208"/>
      <c r="EUP2" s="208"/>
      <c r="EUQ2" s="208"/>
      <c r="EUR2" s="208"/>
      <c r="EUS2" s="208"/>
      <c r="EUT2" s="208"/>
      <c r="EUU2" s="208"/>
      <c r="EUV2" s="208"/>
      <c r="EUW2" s="208"/>
      <c r="EUX2" s="208"/>
      <c r="EUY2" s="208"/>
      <c r="EUZ2" s="208"/>
      <c r="EVA2" s="208"/>
      <c r="EVB2" s="208"/>
      <c r="EVC2" s="208"/>
      <c r="EVD2" s="208"/>
      <c r="EVE2" s="208"/>
      <c r="EVF2" s="208"/>
      <c r="EVG2" s="208"/>
      <c r="EVH2" s="208"/>
      <c r="EVI2" s="208"/>
      <c r="EVJ2" s="208"/>
      <c r="EVK2" s="208"/>
      <c r="EVL2" s="208"/>
      <c r="EVM2" s="208"/>
      <c r="EVN2" s="208"/>
      <c r="EVO2" s="208"/>
      <c r="EVP2" s="208"/>
      <c r="EVQ2" s="208"/>
      <c r="EVR2" s="208"/>
      <c r="EVS2" s="208"/>
      <c r="EVT2" s="208"/>
      <c r="EVU2" s="208"/>
      <c r="EVV2" s="208"/>
      <c r="EVW2" s="208"/>
      <c r="EVX2" s="208"/>
      <c r="EVY2" s="208"/>
      <c r="EVZ2" s="208"/>
      <c r="EWA2" s="208"/>
      <c r="EWB2" s="208"/>
      <c r="EWC2" s="208"/>
      <c r="EWD2" s="208"/>
      <c r="EWE2" s="208"/>
      <c r="EWF2" s="208"/>
      <c r="EWG2" s="208"/>
      <c r="EWH2" s="208"/>
      <c r="EWI2" s="208"/>
      <c r="EWJ2" s="208"/>
      <c r="EWK2" s="208"/>
      <c r="EWL2" s="208"/>
      <c r="EWM2" s="208"/>
      <c r="EWN2" s="208"/>
      <c r="EWO2" s="208"/>
      <c r="EWP2" s="208"/>
      <c r="EWQ2" s="208"/>
      <c r="EWR2" s="208"/>
      <c r="EWS2" s="208"/>
      <c r="EWT2" s="208"/>
      <c r="EWU2" s="208"/>
      <c r="EWV2" s="208"/>
      <c r="EWW2" s="208"/>
      <c r="EWX2" s="208"/>
      <c r="EWY2" s="208"/>
      <c r="EWZ2" s="208"/>
      <c r="EXA2" s="208"/>
      <c r="EXB2" s="208"/>
      <c r="EXC2" s="208"/>
      <c r="EXD2" s="208"/>
      <c r="EXE2" s="208"/>
      <c r="EXF2" s="208"/>
      <c r="EXG2" s="208"/>
      <c r="EXH2" s="208"/>
      <c r="EXI2" s="208"/>
      <c r="EXJ2" s="208"/>
      <c r="EXK2" s="208"/>
      <c r="EXL2" s="208"/>
      <c r="EXM2" s="208"/>
      <c r="EXN2" s="208"/>
      <c r="EXO2" s="208"/>
      <c r="EXP2" s="208"/>
      <c r="EXQ2" s="208"/>
      <c r="EXR2" s="208"/>
      <c r="EXS2" s="208"/>
      <c r="EXT2" s="208"/>
      <c r="EXU2" s="208"/>
      <c r="EXV2" s="208"/>
      <c r="EXW2" s="208"/>
      <c r="EXX2" s="208"/>
      <c r="EXY2" s="208"/>
      <c r="EXZ2" s="208"/>
      <c r="EYA2" s="208"/>
      <c r="EYB2" s="208"/>
      <c r="EYC2" s="208"/>
      <c r="EYD2" s="208"/>
      <c r="EYE2" s="208"/>
      <c r="EYF2" s="208"/>
      <c r="EYG2" s="208"/>
      <c r="EYH2" s="208"/>
      <c r="EYI2" s="208"/>
      <c r="EYJ2" s="208"/>
      <c r="EYK2" s="208"/>
      <c r="EYL2" s="208"/>
      <c r="EYM2" s="208"/>
      <c r="EYN2" s="208"/>
      <c r="EYO2" s="208"/>
      <c r="EYP2" s="208"/>
      <c r="EYQ2" s="208"/>
      <c r="EYR2" s="208"/>
      <c r="EYS2" s="208"/>
      <c r="EYT2" s="208"/>
      <c r="EYU2" s="208"/>
      <c r="EYV2" s="208"/>
      <c r="EYW2" s="208"/>
      <c r="EYX2" s="208"/>
      <c r="EYY2" s="208"/>
      <c r="EYZ2" s="208"/>
      <c r="EZA2" s="208"/>
      <c r="EZB2" s="208"/>
      <c r="EZC2" s="208"/>
      <c r="EZD2" s="208"/>
      <c r="EZE2" s="208"/>
      <c r="EZF2" s="208"/>
      <c r="EZG2" s="208"/>
      <c r="EZH2" s="208"/>
      <c r="EZI2" s="208"/>
      <c r="EZJ2" s="208"/>
      <c r="EZK2" s="208"/>
      <c r="EZL2" s="208"/>
      <c r="EZM2" s="208"/>
      <c r="EZN2" s="208"/>
      <c r="EZO2" s="208"/>
      <c r="EZP2" s="208"/>
      <c r="EZQ2" s="208"/>
      <c r="EZR2" s="208"/>
      <c r="EZS2" s="208"/>
      <c r="EZT2" s="208"/>
      <c r="EZU2" s="208"/>
      <c r="EZV2" s="208"/>
      <c r="EZW2" s="208"/>
      <c r="EZX2" s="208"/>
      <c r="EZY2" s="208"/>
      <c r="EZZ2" s="208"/>
      <c r="FAA2" s="208"/>
      <c r="FAB2" s="208"/>
      <c r="FAC2" s="208"/>
      <c r="FAD2" s="208"/>
      <c r="FAE2" s="208"/>
      <c r="FAF2" s="208"/>
      <c r="FAG2" s="208"/>
      <c r="FAH2" s="208"/>
      <c r="FAI2" s="208"/>
      <c r="FAJ2" s="208"/>
      <c r="FAK2" s="208"/>
      <c r="FAL2" s="208"/>
      <c r="FAM2" s="208"/>
      <c r="FAN2" s="208"/>
      <c r="FAO2" s="208"/>
      <c r="FAP2" s="208"/>
      <c r="FAQ2" s="208"/>
      <c r="FAR2" s="208"/>
      <c r="FAS2" s="208"/>
      <c r="FAT2" s="208"/>
      <c r="FAU2" s="208"/>
      <c r="FAV2" s="208"/>
      <c r="FAW2" s="208"/>
      <c r="FAX2" s="208"/>
      <c r="FAY2" s="208"/>
      <c r="FAZ2" s="208"/>
      <c r="FBA2" s="208"/>
      <c r="FBB2" s="208"/>
      <c r="FBC2" s="208"/>
      <c r="FBD2" s="208"/>
      <c r="FBE2" s="208"/>
      <c r="FBF2" s="208"/>
      <c r="FBG2" s="208"/>
      <c r="FBH2" s="208"/>
      <c r="FBI2" s="208"/>
      <c r="FBJ2" s="208"/>
      <c r="FBK2" s="208"/>
      <c r="FBL2" s="208"/>
      <c r="FBM2" s="208"/>
      <c r="FBN2" s="208"/>
      <c r="FBO2" s="208"/>
      <c r="FBP2" s="208"/>
      <c r="FBQ2" s="208"/>
      <c r="FBR2" s="208"/>
      <c r="FBS2" s="208"/>
      <c r="FBT2" s="208"/>
      <c r="FBU2" s="208"/>
      <c r="FBV2" s="208"/>
      <c r="FBW2" s="208"/>
      <c r="FBX2" s="208"/>
      <c r="FBY2" s="208"/>
      <c r="FBZ2" s="208"/>
      <c r="FCA2" s="208"/>
      <c r="FCB2" s="208"/>
      <c r="FCC2" s="208"/>
      <c r="FCD2" s="208"/>
      <c r="FCE2" s="208"/>
      <c r="FCF2" s="208"/>
      <c r="FCG2" s="208"/>
      <c r="FCH2" s="208"/>
      <c r="FCI2" s="208"/>
      <c r="FCJ2" s="208"/>
      <c r="FCK2" s="208"/>
      <c r="FCL2" s="208"/>
      <c r="FCM2" s="208"/>
      <c r="FCN2" s="208"/>
      <c r="FCO2" s="208"/>
      <c r="FCP2" s="208"/>
      <c r="FCQ2" s="208"/>
      <c r="FCR2" s="208"/>
      <c r="FCS2" s="208"/>
      <c r="FCT2" s="208"/>
      <c r="FCU2" s="208"/>
      <c r="FCV2" s="208"/>
      <c r="FCW2" s="208"/>
      <c r="FCX2" s="208"/>
      <c r="FCY2" s="208"/>
      <c r="FCZ2" s="208"/>
      <c r="FDA2" s="208"/>
      <c r="FDB2" s="208"/>
      <c r="FDC2" s="208"/>
      <c r="FDD2" s="208"/>
      <c r="FDE2" s="208"/>
      <c r="FDF2" s="208"/>
      <c r="FDG2" s="208"/>
      <c r="FDH2" s="208"/>
      <c r="FDI2" s="208"/>
      <c r="FDJ2" s="208"/>
      <c r="FDK2" s="208"/>
      <c r="FDL2" s="208"/>
      <c r="FDM2" s="208"/>
      <c r="FDN2" s="208"/>
      <c r="FDO2" s="208"/>
      <c r="FDP2" s="208"/>
      <c r="FDQ2" s="208"/>
      <c r="FDR2" s="208"/>
      <c r="FDS2" s="208"/>
      <c r="FDT2" s="208"/>
      <c r="FDU2" s="208"/>
      <c r="FDV2" s="208"/>
      <c r="FDW2" s="208"/>
      <c r="FDX2" s="208"/>
      <c r="FDY2" s="208"/>
      <c r="FDZ2" s="208"/>
      <c r="FEA2" s="208"/>
      <c r="FEB2" s="208"/>
      <c r="FEC2" s="208"/>
      <c r="FED2" s="208"/>
      <c r="FEE2" s="208"/>
      <c r="FEF2" s="208"/>
      <c r="FEG2" s="208"/>
      <c r="FEH2" s="208"/>
      <c r="FEI2" s="208"/>
      <c r="FEJ2" s="208"/>
      <c r="FEK2" s="208"/>
      <c r="FEL2" s="208"/>
      <c r="FEM2" s="208"/>
      <c r="FEN2" s="208"/>
      <c r="FEO2" s="208"/>
      <c r="FEP2" s="208"/>
      <c r="FEQ2" s="208"/>
      <c r="FER2" s="208"/>
      <c r="FES2" s="208"/>
      <c r="FET2" s="208"/>
      <c r="FEU2" s="208"/>
      <c r="FEV2" s="208"/>
      <c r="FEW2" s="208"/>
      <c r="FEX2" s="208"/>
      <c r="FEY2" s="208"/>
      <c r="FEZ2" s="208"/>
      <c r="FFA2" s="208"/>
      <c r="FFB2" s="208"/>
      <c r="FFC2" s="208"/>
      <c r="FFD2" s="208"/>
      <c r="FFE2" s="208"/>
      <c r="FFF2" s="208"/>
      <c r="FFG2" s="208"/>
      <c r="FFH2" s="208"/>
      <c r="FFI2" s="208"/>
      <c r="FFJ2" s="208"/>
      <c r="FFK2" s="208"/>
      <c r="FFL2" s="208"/>
      <c r="FFM2" s="208"/>
      <c r="FFN2" s="208"/>
      <c r="FFO2" s="208"/>
      <c r="FFP2" s="208"/>
      <c r="FFQ2" s="208"/>
      <c r="FFR2" s="208"/>
      <c r="FFS2" s="208"/>
      <c r="FFT2" s="208"/>
      <c r="FFU2" s="208"/>
      <c r="FFV2" s="208"/>
      <c r="FFW2" s="208"/>
      <c r="FFX2" s="208"/>
      <c r="FFY2" s="208"/>
      <c r="FFZ2" s="208"/>
      <c r="FGA2" s="208"/>
      <c r="FGB2" s="208"/>
      <c r="FGC2" s="208"/>
      <c r="FGD2" s="208"/>
      <c r="FGE2" s="208"/>
      <c r="FGF2" s="208"/>
      <c r="FGG2" s="208"/>
      <c r="FGH2" s="208"/>
      <c r="FGI2" s="208"/>
      <c r="FGJ2" s="208"/>
      <c r="FGK2" s="208"/>
      <c r="FGL2" s="208"/>
      <c r="FGM2" s="208"/>
      <c r="FGN2" s="208"/>
      <c r="FGO2" s="208"/>
      <c r="FGP2" s="208"/>
      <c r="FGQ2" s="208"/>
      <c r="FGR2" s="208"/>
      <c r="FGS2" s="208"/>
      <c r="FGT2" s="208"/>
      <c r="FGU2" s="208"/>
      <c r="FGV2" s="208"/>
      <c r="FGW2" s="208"/>
      <c r="FGX2" s="208"/>
      <c r="FGY2" s="208"/>
      <c r="FGZ2" s="208"/>
      <c r="FHA2" s="208"/>
      <c r="FHB2" s="208"/>
      <c r="FHC2" s="208"/>
      <c r="FHD2" s="208"/>
      <c r="FHE2" s="208"/>
      <c r="FHF2" s="208"/>
      <c r="FHG2" s="208"/>
      <c r="FHH2" s="208"/>
      <c r="FHI2" s="208"/>
      <c r="FHJ2" s="208"/>
      <c r="FHK2" s="208"/>
      <c r="FHL2" s="208"/>
      <c r="FHM2" s="208"/>
      <c r="FHN2" s="208"/>
      <c r="FHO2" s="208"/>
      <c r="FHP2" s="208"/>
      <c r="FHQ2" s="208"/>
      <c r="FHR2" s="208"/>
      <c r="FHS2" s="208"/>
      <c r="FHT2" s="208"/>
      <c r="FHU2" s="208"/>
      <c r="FHV2" s="208"/>
      <c r="FHW2" s="208"/>
      <c r="FHX2" s="208"/>
      <c r="FHY2" s="208"/>
      <c r="FHZ2" s="208"/>
      <c r="FIA2" s="208"/>
      <c r="FIB2" s="208"/>
      <c r="FIC2" s="208"/>
      <c r="FID2" s="208"/>
      <c r="FIE2" s="208"/>
      <c r="FIF2" s="208"/>
      <c r="FIG2" s="208"/>
      <c r="FIH2" s="208"/>
      <c r="FII2" s="208"/>
      <c r="FIJ2" s="208"/>
      <c r="FIK2" s="208"/>
      <c r="FIL2" s="208"/>
      <c r="FIM2" s="208"/>
      <c r="FIN2" s="208"/>
      <c r="FIO2" s="208"/>
      <c r="FIP2" s="208"/>
      <c r="FIQ2" s="208"/>
      <c r="FIR2" s="208"/>
      <c r="FIS2" s="208"/>
      <c r="FIT2" s="208"/>
      <c r="FIU2" s="208"/>
      <c r="FIV2" s="208"/>
      <c r="FIW2" s="208"/>
      <c r="FIX2" s="208"/>
      <c r="FIY2" s="208"/>
      <c r="FIZ2" s="208"/>
      <c r="FJA2" s="208"/>
      <c r="FJB2" s="208"/>
      <c r="FJC2" s="208"/>
      <c r="FJD2" s="208"/>
      <c r="FJE2" s="208"/>
      <c r="FJF2" s="208"/>
      <c r="FJG2" s="208"/>
      <c r="FJH2" s="208"/>
      <c r="FJI2" s="208"/>
      <c r="FJJ2" s="208"/>
      <c r="FJK2" s="208"/>
      <c r="FJL2" s="208"/>
      <c r="FJM2" s="208"/>
      <c r="FJN2" s="208"/>
      <c r="FJO2" s="208"/>
      <c r="FJP2" s="208"/>
      <c r="FJQ2" s="208"/>
      <c r="FJR2" s="208"/>
      <c r="FJS2" s="208"/>
      <c r="FJT2" s="208"/>
      <c r="FJU2" s="208"/>
      <c r="FJV2" s="208"/>
      <c r="FJW2" s="208"/>
      <c r="FJX2" s="208"/>
      <c r="FJY2" s="208"/>
      <c r="FJZ2" s="208"/>
      <c r="FKA2" s="208"/>
      <c r="FKB2" s="208"/>
      <c r="FKC2" s="208"/>
      <c r="FKD2" s="208"/>
      <c r="FKE2" s="208"/>
      <c r="FKF2" s="208"/>
      <c r="FKG2" s="208"/>
      <c r="FKH2" s="208"/>
      <c r="FKI2" s="208"/>
      <c r="FKJ2" s="208"/>
      <c r="FKK2" s="208"/>
      <c r="FKL2" s="208"/>
      <c r="FKM2" s="208"/>
      <c r="FKN2" s="208"/>
      <c r="FKO2" s="208"/>
      <c r="FKP2" s="208"/>
      <c r="FKQ2" s="208"/>
      <c r="FKR2" s="208"/>
      <c r="FKS2" s="208"/>
      <c r="FKT2" s="208"/>
      <c r="FKU2" s="208"/>
      <c r="FKV2" s="208"/>
      <c r="FKW2" s="208"/>
      <c r="FKX2" s="208"/>
      <c r="FKY2" s="208"/>
      <c r="FKZ2" s="208"/>
      <c r="FLA2" s="208"/>
      <c r="FLB2" s="208"/>
      <c r="FLC2" s="208"/>
      <c r="FLD2" s="208"/>
      <c r="FLE2" s="208"/>
      <c r="FLF2" s="208"/>
      <c r="FLG2" s="208"/>
      <c r="FLH2" s="208"/>
      <c r="FLI2" s="208"/>
      <c r="FLJ2" s="208"/>
      <c r="FLK2" s="208"/>
      <c r="FLL2" s="208"/>
      <c r="FLM2" s="208"/>
      <c r="FLN2" s="208"/>
      <c r="FLO2" s="208"/>
      <c r="FLP2" s="208"/>
      <c r="FLQ2" s="208"/>
      <c r="FLR2" s="208"/>
      <c r="FLS2" s="208"/>
      <c r="FLT2" s="208"/>
      <c r="FLU2" s="208"/>
      <c r="FLV2" s="208"/>
      <c r="FLW2" s="208"/>
      <c r="FLX2" s="208"/>
      <c r="FLY2" s="208"/>
      <c r="FLZ2" s="208"/>
      <c r="FMA2" s="208"/>
      <c r="FMB2" s="208"/>
      <c r="FMC2" s="208"/>
      <c r="FMD2" s="208"/>
      <c r="FME2" s="208"/>
      <c r="FMF2" s="208"/>
      <c r="FMG2" s="208"/>
      <c r="FMH2" s="208"/>
      <c r="FMI2" s="208"/>
      <c r="FMJ2" s="208"/>
      <c r="FMK2" s="208"/>
      <c r="FML2" s="208"/>
      <c r="FMM2" s="208"/>
      <c r="FMN2" s="208"/>
      <c r="FMO2" s="208"/>
      <c r="FMP2" s="208"/>
      <c r="FMQ2" s="208"/>
      <c r="FMR2" s="208"/>
      <c r="FMS2" s="208"/>
      <c r="FMT2" s="208"/>
      <c r="FMU2" s="208"/>
      <c r="FMV2" s="208"/>
      <c r="FMW2" s="208"/>
      <c r="FMX2" s="208"/>
      <c r="FMY2" s="208"/>
      <c r="FMZ2" s="208"/>
      <c r="FNA2" s="208"/>
      <c r="FNB2" s="208"/>
      <c r="FNC2" s="208"/>
      <c r="FND2" s="208"/>
      <c r="FNE2" s="208"/>
      <c r="FNF2" s="208"/>
      <c r="FNG2" s="208"/>
      <c r="FNH2" s="208"/>
      <c r="FNI2" s="208"/>
      <c r="FNJ2" s="208"/>
      <c r="FNK2" s="208"/>
      <c r="FNL2" s="208"/>
      <c r="FNM2" s="208"/>
      <c r="FNN2" s="208"/>
      <c r="FNO2" s="208"/>
      <c r="FNP2" s="208"/>
      <c r="FNQ2" s="208"/>
      <c r="FNR2" s="208"/>
      <c r="FNS2" s="208"/>
      <c r="FNT2" s="208"/>
      <c r="FNU2" s="208"/>
      <c r="FNV2" s="208"/>
      <c r="FNW2" s="208"/>
      <c r="FNX2" s="208"/>
      <c r="FNY2" s="208"/>
      <c r="FNZ2" s="208"/>
      <c r="FOA2" s="208"/>
      <c r="FOB2" s="208"/>
      <c r="FOC2" s="208"/>
      <c r="FOD2" s="208"/>
      <c r="FOE2" s="208"/>
      <c r="FOF2" s="208"/>
      <c r="FOG2" s="208"/>
      <c r="FOH2" s="208"/>
      <c r="FOI2" s="208"/>
      <c r="FOJ2" s="208"/>
      <c r="FOK2" s="208"/>
      <c r="FOL2" s="208"/>
      <c r="FOM2" s="208"/>
      <c r="FON2" s="208"/>
      <c r="FOO2" s="208"/>
      <c r="FOP2" s="208"/>
      <c r="FOQ2" s="208"/>
      <c r="FOR2" s="208"/>
      <c r="FOS2" s="208"/>
      <c r="FOT2" s="208"/>
      <c r="FOU2" s="208"/>
      <c r="FOV2" s="208"/>
      <c r="FOW2" s="208"/>
      <c r="FOX2" s="208"/>
      <c r="FOY2" s="208"/>
      <c r="FOZ2" s="208"/>
      <c r="FPA2" s="208"/>
      <c r="FPB2" s="208"/>
      <c r="FPC2" s="208"/>
      <c r="FPD2" s="208"/>
      <c r="FPE2" s="208"/>
      <c r="FPF2" s="208"/>
      <c r="FPG2" s="208"/>
      <c r="FPH2" s="208"/>
      <c r="FPI2" s="208"/>
      <c r="FPJ2" s="208"/>
      <c r="FPK2" s="208"/>
      <c r="FPL2" s="208"/>
      <c r="FPM2" s="208"/>
      <c r="FPN2" s="208"/>
      <c r="FPO2" s="208"/>
      <c r="FPP2" s="208"/>
      <c r="FPQ2" s="208"/>
      <c r="FPR2" s="208"/>
      <c r="FPS2" s="208"/>
      <c r="FPT2" s="208"/>
      <c r="FPU2" s="208"/>
      <c r="FPV2" s="208"/>
      <c r="FPW2" s="208"/>
      <c r="FPX2" s="208"/>
      <c r="FPY2" s="208"/>
      <c r="FPZ2" s="208"/>
      <c r="FQA2" s="208"/>
      <c r="FQB2" s="208"/>
      <c r="FQC2" s="208"/>
      <c r="FQD2" s="208"/>
      <c r="FQE2" s="208"/>
      <c r="FQF2" s="208"/>
      <c r="FQG2" s="208"/>
      <c r="FQH2" s="208"/>
      <c r="FQI2" s="208"/>
      <c r="FQJ2" s="208"/>
      <c r="FQK2" s="208"/>
      <c r="FQL2" s="208"/>
      <c r="FQM2" s="208"/>
      <c r="FQN2" s="208"/>
      <c r="FQO2" s="208"/>
      <c r="FQP2" s="208"/>
      <c r="FQQ2" s="208"/>
      <c r="FQR2" s="208"/>
      <c r="FQS2" s="208"/>
      <c r="FQT2" s="208"/>
      <c r="FQU2" s="208"/>
      <c r="FQV2" s="208"/>
      <c r="FQW2" s="208"/>
      <c r="FQX2" s="208"/>
      <c r="FQY2" s="208"/>
      <c r="FQZ2" s="208"/>
      <c r="FRA2" s="208"/>
      <c r="FRB2" s="208"/>
      <c r="FRC2" s="208"/>
      <c r="FRD2" s="208"/>
      <c r="FRE2" s="208"/>
      <c r="FRF2" s="208"/>
      <c r="FRG2" s="208"/>
      <c r="FRH2" s="208"/>
      <c r="FRI2" s="208"/>
      <c r="FRJ2" s="208"/>
      <c r="FRK2" s="208"/>
      <c r="FRL2" s="208"/>
      <c r="FRM2" s="208"/>
      <c r="FRN2" s="208"/>
      <c r="FRO2" s="208"/>
      <c r="FRP2" s="208"/>
      <c r="FRQ2" s="208"/>
      <c r="FRR2" s="208"/>
      <c r="FRS2" s="208"/>
      <c r="FRT2" s="208"/>
      <c r="FRU2" s="208"/>
      <c r="FRV2" s="208"/>
      <c r="FRW2" s="208"/>
      <c r="FRX2" s="208"/>
      <c r="FRY2" s="208"/>
      <c r="FRZ2" s="208"/>
      <c r="FSA2" s="208"/>
      <c r="FSB2" s="208"/>
      <c r="FSC2" s="208"/>
      <c r="FSD2" s="208"/>
      <c r="FSE2" s="208"/>
      <c r="FSF2" s="208"/>
      <c r="FSG2" s="208"/>
      <c r="FSH2" s="208"/>
      <c r="FSI2" s="208"/>
      <c r="FSJ2" s="208"/>
      <c r="FSK2" s="208"/>
      <c r="FSL2" s="208"/>
      <c r="FSM2" s="208"/>
      <c r="FSN2" s="208"/>
      <c r="FSO2" s="208"/>
      <c r="FSP2" s="208"/>
      <c r="FSQ2" s="208"/>
      <c r="FSR2" s="208"/>
      <c r="FSS2" s="208"/>
      <c r="FST2" s="208"/>
      <c r="FSU2" s="208"/>
      <c r="FSV2" s="208"/>
      <c r="FSW2" s="208"/>
      <c r="FSX2" s="208"/>
      <c r="FSY2" s="208"/>
      <c r="FSZ2" s="208"/>
      <c r="FTA2" s="208"/>
      <c r="FTB2" s="208"/>
      <c r="FTC2" s="208"/>
      <c r="FTD2" s="208"/>
      <c r="FTE2" s="208"/>
      <c r="FTF2" s="208"/>
      <c r="FTG2" s="208"/>
      <c r="FTH2" s="208"/>
      <c r="FTI2" s="208"/>
      <c r="FTJ2" s="208"/>
      <c r="FTK2" s="208"/>
      <c r="FTL2" s="208"/>
      <c r="FTM2" s="208"/>
      <c r="FTN2" s="208"/>
      <c r="FTO2" s="208"/>
      <c r="FTP2" s="208"/>
      <c r="FTQ2" s="208"/>
      <c r="FTR2" s="208"/>
      <c r="FTS2" s="208"/>
      <c r="FTT2" s="208"/>
      <c r="FTU2" s="208"/>
      <c r="FTV2" s="208"/>
      <c r="FTW2" s="208"/>
      <c r="FTX2" s="208"/>
      <c r="FTY2" s="208"/>
      <c r="FTZ2" s="208"/>
      <c r="FUA2" s="208"/>
      <c r="FUB2" s="208"/>
      <c r="FUC2" s="208"/>
      <c r="FUD2" s="208"/>
      <c r="FUE2" s="208"/>
      <c r="FUF2" s="208"/>
      <c r="FUG2" s="208"/>
      <c r="FUH2" s="208"/>
      <c r="FUI2" s="208"/>
      <c r="FUJ2" s="208"/>
      <c r="FUK2" s="208"/>
      <c r="FUL2" s="208"/>
      <c r="FUM2" s="208"/>
      <c r="FUN2" s="208"/>
      <c r="FUO2" s="208"/>
      <c r="FUP2" s="208"/>
      <c r="FUQ2" s="208"/>
      <c r="FUR2" s="208"/>
      <c r="FUS2" s="208"/>
      <c r="FUT2" s="208"/>
      <c r="FUU2" s="208"/>
      <c r="FUV2" s="208"/>
      <c r="FUW2" s="208"/>
      <c r="FUX2" s="208"/>
      <c r="FUY2" s="208"/>
      <c r="FUZ2" s="208"/>
      <c r="FVA2" s="208"/>
      <c r="FVB2" s="208"/>
      <c r="FVC2" s="208"/>
      <c r="FVD2" s="208"/>
      <c r="FVE2" s="208"/>
      <c r="FVF2" s="208"/>
      <c r="FVG2" s="208"/>
      <c r="FVH2" s="208"/>
      <c r="FVI2" s="208"/>
      <c r="FVJ2" s="208"/>
      <c r="FVK2" s="208"/>
      <c r="FVL2" s="208"/>
      <c r="FVM2" s="208"/>
      <c r="FVN2" s="208"/>
      <c r="FVO2" s="208"/>
      <c r="FVP2" s="208"/>
      <c r="FVQ2" s="208"/>
      <c r="FVR2" s="208"/>
      <c r="FVS2" s="208"/>
      <c r="FVT2" s="208"/>
      <c r="FVU2" s="208"/>
      <c r="FVV2" s="208"/>
      <c r="FVW2" s="208"/>
      <c r="FVX2" s="208"/>
      <c r="FVY2" s="208"/>
      <c r="FVZ2" s="208"/>
      <c r="FWA2" s="208"/>
      <c r="FWB2" s="208"/>
      <c r="FWC2" s="208"/>
      <c r="FWD2" s="208"/>
      <c r="FWE2" s="208"/>
      <c r="FWF2" s="208"/>
      <c r="FWG2" s="208"/>
      <c r="FWH2" s="208"/>
      <c r="FWI2" s="208"/>
      <c r="FWJ2" s="208"/>
      <c r="FWK2" s="208"/>
      <c r="FWL2" s="208"/>
      <c r="FWM2" s="208"/>
      <c r="FWN2" s="208"/>
      <c r="FWO2" s="208"/>
      <c r="FWP2" s="208"/>
      <c r="FWQ2" s="208"/>
      <c r="FWR2" s="208"/>
      <c r="FWS2" s="208"/>
      <c r="FWT2" s="208"/>
      <c r="FWU2" s="208"/>
      <c r="FWV2" s="208"/>
      <c r="FWW2" s="208"/>
      <c r="FWX2" s="208"/>
      <c r="FWY2" s="208"/>
      <c r="FWZ2" s="208"/>
      <c r="FXA2" s="208"/>
      <c r="FXB2" s="208"/>
      <c r="FXC2" s="208"/>
      <c r="FXD2" s="208"/>
      <c r="FXE2" s="208"/>
      <c r="FXF2" s="208"/>
      <c r="FXG2" s="208"/>
      <c r="FXH2" s="208"/>
      <c r="FXI2" s="208"/>
      <c r="FXJ2" s="208"/>
      <c r="FXK2" s="208"/>
      <c r="FXL2" s="208"/>
      <c r="FXM2" s="208"/>
      <c r="FXN2" s="208"/>
      <c r="FXO2" s="208"/>
      <c r="FXP2" s="208"/>
      <c r="FXQ2" s="208"/>
      <c r="FXR2" s="208"/>
      <c r="FXS2" s="208"/>
      <c r="FXT2" s="208"/>
      <c r="FXU2" s="208"/>
      <c r="FXV2" s="208"/>
      <c r="FXW2" s="208"/>
      <c r="FXX2" s="208"/>
      <c r="FXY2" s="208"/>
      <c r="FXZ2" s="208"/>
      <c r="FYA2" s="208"/>
      <c r="FYB2" s="208"/>
      <c r="FYC2" s="208"/>
      <c r="FYD2" s="208"/>
      <c r="FYE2" s="208"/>
      <c r="FYF2" s="208"/>
      <c r="FYG2" s="208"/>
      <c r="FYH2" s="208"/>
      <c r="FYI2" s="208"/>
      <c r="FYJ2" s="208"/>
      <c r="FYK2" s="208"/>
      <c r="FYL2" s="208"/>
      <c r="FYM2" s="208"/>
      <c r="FYN2" s="208"/>
      <c r="FYO2" s="208"/>
      <c r="FYP2" s="208"/>
      <c r="FYQ2" s="208"/>
      <c r="FYR2" s="208"/>
      <c r="FYS2" s="208"/>
      <c r="FYT2" s="208"/>
      <c r="FYU2" s="208"/>
      <c r="FYV2" s="208"/>
      <c r="FYW2" s="208"/>
      <c r="FYX2" s="208"/>
      <c r="FYY2" s="208"/>
      <c r="FYZ2" s="208"/>
      <c r="FZA2" s="208"/>
      <c r="FZB2" s="208"/>
      <c r="FZC2" s="208"/>
      <c r="FZD2" s="208"/>
      <c r="FZE2" s="208"/>
      <c r="FZF2" s="208"/>
      <c r="FZG2" s="208"/>
      <c r="FZH2" s="208"/>
      <c r="FZI2" s="208"/>
      <c r="FZJ2" s="208"/>
      <c r="FZK2" s="208"/>
      <c r="FZL2" s="208"/>
      <c r="FZM2" s="208"/>
      <c r="FZN2" s="208"/>
      <c r="FZO2" s="208"/>
      <c r="FZP2" s="208"/>
      <c r="FZQ2" s="208"/>
      <c r="FZR2" s="208"/>
      <c r="FZS2" s="208"/>
      <c r="FZT2" s="208"/>
      <c r="FZU2" s="208"/>
      <c r="FZV2" s="208"/>
      <c r="FZW2" s="208"/>
      <c r="FZX2" s="208"/>
      <c r="FZY2" s="208"/>
      <c r="FZZ2" s="208"/>
      <c r="GAA2" s="208"/>
      <c r="GAB2" s="208"/>
      <c r="GAC2" s="208"/>
      <c r="GAD2" s="208"/>
      <c r="GAE2" s="208"/>
      <c r="GAF2" s="208"/>
      <c r="GAG2" s="208"/>
      <c r="GAH2" s="208"/>
      <c r="GAI2" s="208"/>
      <c r="GAJ2" s="208"/>
      <c r="GAK2" s="208"/>
      <c r="GAL2" s="208"/>
      <c r="GAM2" s="208"/>
      <c r="GAN2" s="208"/>
      <c r="GAO2" s="208"/>
      <c r="GAP2" s="208"/>
      <c r="GAQ2" s="208"/>
      <c r="GAR2" s="208"/>
      <c r="GAS2" s="208"/>
      <c r="GAT2" s="208"/>
      <c r="GAU2" s="208"/>
      <c r="GAV2" s="208"/>
      <c r="GAW2" s="208"/>
      <c r="GAX2" s="208"/>
      <c r="GAY2" s="208"/>
      <c r="GAZ2" s="208"/>
      <c r="GBA2" s="208"/>
      <c r="GBB2" s="208"/>
      <c r="GBC2" s="208"/>
      <c r="GBD2" s="208"/>
      <c r="GBE2" s="208"/>
      <c r="GBF2" s="208"/>
      <c r="GBG2" s="208"/>
      <c r="GBH2" s="208"/>
      <c r="GBI2" s="208"/>
      <c r="GBJ2" s="208"/>
      <c r="GBK2" s="208"/>
      <c r="GBL2" s="208"/>
      <c r="GBM2" s="208"/>
      <c r="GBN2" s="208"/>
      <c r="GBO2" s="208"/>
      <c r="GBP2" s="208"/>
      <c r="GBQ2" s="208"/>
      <c r="GBR2" s="208"/>
      <c r="GBS2" s="208"/>
      <c r="GBT2" s="208"/>
      <c r="GBU2" s="208"/>
      <c r="GBV2" s="208"/>
      <c r="GBW2" s="208"/>
      <c r="GBX2" s="208"/>
      <c r="GBY2" s="208"/>
      <c r="GBZ2" s="208"/>
      <c r="GCA2" s="208"/>
      <c r="GCB2" s="208"/>
      <c r="GCC2" s="208"/>
      <c r="GCD2" s="208"/>
      <c r="GCE2" s="208"/>
      <c r="GCF2" s="208"/>
      <c r="GCG2" s="208"/>
      <c r="GCH2" s="208"/>
      <c r="GCI2" s="208"/>
      <c r="GCJ2" s="208"/>
      <c r="GCK2" s="208"/>
      <c r="GCL2" s="208"/>
      <c r="GCM2" s="208"/>
      <c r="GCN2" s="208"/>
      <c r="GCO2" s="208"/>
      <c r="GCP2" s="208"/>
      <c r="GCQ2" s="208"/>
      <c r="GCR2" s="208"/>
      <c r="GCS2" s="208"/>
      <c r="GCT2" s="208"/>
      <c r="GCU2" s="208"/>
      <c r="GCV2" s="208"/>
      <c r="GCW2" s="208"/>
      <c r="GCX2" s="208"/>
      <c r="GCY2" s="208"/>
      <c r="GCZ2" s="208"/>
      <c r="GDA2" s="208"/>
      <c r="GDB2" s="208"/>
      <c r="GDC2" s="208"/>
      <c r="GDD2" s="208"/>
      <c r="GDE2" s="208"/>
      <c r="GDF2" s="208"/>
      <c r="GDG2" s="208"/>
      <c r="GDH2" s="208"/>
      <c r="GDI2" s="208"/>
      <c r="GDJ2" s="208"/>
      <c r="GDK2" s="208"/>
      <c r="GDL2" s="208"/>
      <c r="GDM2" s="208"/>
      <c r="GDN2" s="208"/>
      <c r="GDO2" s="208"/>
      <c r="GDP2" s="208"/>
      <c r="GDQ2" s="208"/>
      <c r="GDR2" s="208"/>
      <c r="GDS2" s="208"/>
      <c r="GDT2" s="208"/>
      <c r="GDU2" s="208"/>
      <c r="GDV2" s="208"/>
      <c r="GDW2" s="208"/>
      <c r="GDX2" s="208"/>
      <c r="GDY2" s="208"/>
      <c r="GDZ2" s="208"/>
      <c r="GEA2" s="208"/>
      <c r="GEB2" s="208"/>
      <c r="GEC2" s="208"/>
      <c r="GED2" s="208"/>
      <c r="GEE2" s="208"/>
      <c r="GEF2" s="208"/>
      <c r="GEG2" s="208"/>
      <c r="GEH2" s="208"/>
      <c r="GEI2" s="208"/>
      <c r="GEJ2" s="208"/>
      <c r="GEK2" s="208"/>
      <c r="GEL2" s="208"/>
      <c r="GEM2" s="208"/>
      <c r="GEN2" s="208"/>
      <c r="GEO2" s="208"/>
      <c r="GEP2" s="208"/>
      <c r="GEQ2" s="208"/>
      <c r="GER2" s="208"/>
      <c r="GES2" s="208"/>
      <c r="GET2" s="208"/>
      <c r="GEU2" s="208"/>
      <c r="GEV2" s="208"/>
      <c r="GEW2" s="208"/>
      <c r="GEX2" s="208"/>
      <c r="GEY2" s="208"/>
      <c r="GEZ2" s="208"/>
      <c r="GFA2" s="208"/>
      <c r="GFB2" s="208"/>
      <c r="GFC2" s="208"/>
      <c r="GFD2" s="208"/>
      <c r="GFE2" s="208"/>
      <c r="GFF2" s="208"/>
      <c r="GFG2" s="208"/>
      <c r="GFH2" s="208"/>
      <c r="GFI2" s="208"/>
      <c r="GFJ2" s="208"/>
      <c r="GFK2" s="208"/>
      <c r="GFL2" s="208"/>
      <c r="GFM2" s="208"/>
      <c r="GFN2" s="208"/>
      <c r="GFO2" s="208"/>
      <c r="GFP2" s="208"/>
      <c r="GFQ2" s="208"/>
      <c r="GFR2" s="208"/>
      <c r="GFS2" s="208"/>
      <c r="GFT2" s="208"/>
      <c r="GFU2" s="208"/>
      <c r="GFV2" s="208"/>
      <c r="GFW2" s="208"/>
      <c r="GFX2" s="208"/>
      <c r="GFY2" s="208"/>
      <c r="GFZ2" s="208"/>
      <c r="GGA2" s="208"/>
      <c r="GGB2" s="208"/>
      <c r="GGC2" s="208"/>
      <c r="GGD2" s="208"/>
      <c r="GGE2" s="208"/>
      <c r="GGF2" s="208"/>
      <c r="GGG2" s="208"/>
      <c r="GGH2" s="208"/>
      <c r="GGI2" s="208"/>
      <c r="GGJ2" s="208"/>
      <c r="GGK2" s="208"/>
      <c r="GGL2" s="208"/>
      <c r="GGM2" s="208"/>
      <c r="GGN2" s="208"/>
      <c r="GGO2" s="208"/>
      <c r="GGP2" s="208"/>
      <c r="GGQ2" s="208"/>
      <c r="GGR2" s="208"/>
      <c r="GGS2" s="208"/>
      <c r="GGT2" s="208"/>
      <c r="GGU2" s="208"/>
      <c r="GGV2" s="208"/>
      <c r="GGW2" s="208"/>
      <c r="GGX2" s="208"/>
      <c r="GGY2" s="208"/>
      <c r="GGZ2" s="208"/>
      <c r="GHA2" s="208"/>
      <c r="GHB2" s="208"/>
      <c r="GHC2" s="208"/>
      <c r="GHD2" s="208"/>
      <c r="GHE2" s="208"/>
      <c r="GHF2" s="208"/>
      <c r="GHG2" s="208"/>
      <c r="GHH2" s="208"/>
      <c r="GHI2" s="208"/>
      <c r="GHJ2" s="208"/>
      <c r="GHK2" s="208"/>
      <c r="GHL2" s="208"/>
      <c r="GHM2" s="208"/>
      <c r="GHN2" s="208"/>
      <c r="GHO2" s="208"/>
      <c r="GHP2" s="208"/>
      <c r="GHQ2" s="208"/>
      <c r="GHR2" s="208"/>
      <c r="GHS2" s="208"/>
      <c r="GHT2" s="208"/>
      <c r="GHU2" s="208"/>
      <c r="GHV2" s="208"/>
      <c r="GHW2" s="208"/>
      <c r="GHX2" s="208"/>
      <c r="GHY2" s="208"/>
      <c r="GHZ2" s="208"/>
      <c r="GIA2" s="208"/>
      <c r="GIB2" s="208"/>
      <c r="GIC2" s="208"/>
      <c r="GID2" s="208"/>
      <c r="GIE2" s="208"/>
      <c r="GIF2" s="208"/>
      <c r="GIG2" s="208"/>
      <c r="GIH2" s="208"/>
      <c r="GII2" s="208"/>
      <c r="GIJ2" s="208"/>
      <c r="GIK2" s="208"/>
      <c r="GIL2" s="208"/>
      <c r="GIM2" s="208"/>
      <c r="GIN2" s="208"/>
      <c r="GIO2" s="208"/>
      <c r="GIP2" s="208"/>
      <c r="GIQ2" s="208"/>
      <c r="GIR2" s="208"/>
      <c r="GIS2" s="208"/>
      <c r="GIT2" s="208"/>
      <c r="GIU2" s="208"/>
      <c r="GIV2" s="208"/>
      <c r="GIW2" s="208"/>
      <c r="GIX2" s="208"/>
      <c r="GIY2" s="208"/>
      <c r="GIZ2" s="208"/>
      <c r="GJA2" s="208"/>
      <c r="GJB2" s="208"/>
      <c r="GJC2" s="208"/>
      <c r="GJD2" s="208"/>
      <c r="GJE2" s="208"/>
      <c r="GJF2" s="208"/>
      <c r="GJG2" s="208"/>
      <c r="GJH2" s="208"/>
      <c r="GJI2" s="208"/>
      <c r="GJJ2" s="208"/>
      <c r="GJK2" s="208"/>
      <c r="GJL2" s="208"/>
      <c r="GJM2" s="208"/>
      <c r="GJN2" s="208"/>
      <c r="GJO2" s="208"/>
      <c r="GJP2" s="208"/>
      <c r="GJQ2" s="208"/>
      <c r="GJR2" s="208"/>
      <c r="GJS2" s="208"/>
      <c r="GJT2" s="208"/>
      <c r="GJU2" s="208"/>
      <c r="GJV2" s="208"/>
      <c r="GJW2" s="208"/>
      <c r="GJX2" s="208"/>
      <c r="GJY2" s="208"/>
      <c r="GJZ2" s="208"/>
      <c r="GKA2" s="208"/>
      <c r="GKB2" s="208"/>
      <c r="GKC2" s="208"/>
      <c r="GKD2" s="208"/>
      <c r="GKE2" s="208"/>
      <c r="GKF2" s="208"/>
      <c r="GKG2" s="208"/>
      <c r="GKH2" s="208"/>
      <c r="GKI2" s="208"/>
      <c r="GKJ2" s="208"/>
      <c r="GKK2" s="208"/>
      <c r="GKL2" s="208"/>
      <c r="GKM2" s="208"/>
      <c r="GKN2" s="208"/>
      <c r="GKO2" s="208"/>
      <c r="GKP2" s="208"/>
      <c r="GKQ2" s="208"/>
      <c r="GKR2" s="208"/>
      <c r="GKS2" s="208"/>
      <c r="GKT2" s="208"/>
      <c r="GKU2" s="208"/>
      <c r="GKV2" s="208"/>
      <c r="GKW2" s="208"/>
      <c r="GKX2" s="208"/>
      <c r="GKY2" s="208"/>
      <c r="GKZ2" s="208"/>
      <c r="GLA2" s="208"/>
      <c r="GLB2" s="208"/>
      <c r="GLC2" s="208"/>
      <c r="GLD2" s="208"/>
      <c r="GLE2" s="208"/>
      <c r="GLF2" s="208"/>
      <c r="GLG2" s="208"/>
      <c r="GLH2" s="208"/>
      <c r="GLI2" s="208"/>
      <c r="GLJ2" s="208"/>
      <c r="GLK2" s="208"/>
      <c r="GLL2" s="208"/>
      <c r="GLM2" s="208"/>
      <c r="GLN2" s="208"/>
      <c r="GLO2" s="208"/>
      <c r="GLP2" s="208"/>
      <c r="GLQ2" s="208"/>
      <c r="GLR2" s="208"/>
      <c r="GLS2" s="208"/>
      <c r="GLT2" s="208"/>
      <c r="GLU2" s="208"/>
      <c r="GLV2" s="208"/>
      <c r="GLW2" s="208"/>
      <c r="GLX2" s="208"/>
      <c r="GLY2" s="208"/>
      <c r="GLZ2" s="208"/>
      <c r="GMA2" s="208"/>
      <c r="GMB2" s="208"/>
      <c r="GMC2" s="208"/>
      <c r="GMD2" s="208"/>
      <c r="GME2" s="208"/>
      <c r="GMF2" s="208"/>
      <c r="GMG2" s="208"/>
      <c r="GMH2" s="208"/>
      <c r="GMI2" s="208"/>
      <c r="GMJ2" s="208"/>
      <c r="GMK2" s="208"/>
      <c r="GML2" s="208"/>
      <c r="GMM2" s="208"/>
      <c r="GMN2" s="208"/>
      <c r="GMO2" s="208"/>
      <c r="GMP2" s="208"/>
      <c r="GMQ2" s="208"/>
      <c r="GMR2" s="208"/>
      <c r="GMS2" s="208"/>
      <c r="GMT2" s="208"/>
      <c r="GMU2" s="208"/>
      <c r="GMV2" s="208"/>
      <c r="GMW2" s="208"/>
      <c r="GMX2" s="208"/>
      <c r="GMY2" s="208"/>
      <c r="GMZ2" s="208"/>
      <c r="GNA2" s="208"/>
      <c r="GNB2" s="208"/>
      <c r="GNC2" s="208"/>
      <c r="GND2" s="208"/>
      <c r="GNE2" s="208"/>
      <c r="GNF2" s="208"/>
      <c r="GNG2" s="208"/>
      <c r="GNH2" s="208"/>
      <c r="GNI2" s="208"/>
      <c r="GNJ2" s="208"/>
      <c r="GNK2" s="208"/>
      <c r="GNL2" s="208"/>
      <c r="GNM2" s="208"/>
      <c r="GNN2" s="208"/>
      <c r="GNO2" s="208"/>
      <c r="GNP2" s="208"/>
      <c r="GNQ2" s="208"/>
      <c r="GNR2" s="208"/>
      <c r="GNS2" s="208"/>
      <c r="GNT2" s="208"/>
      <c r="GNU2" s="208"/>
      <c r="GNV2" s="208"/>
      <c r="GNW2" s="208"/>
      <c r="GNX2" s="208"/>
      <c r="GNY2" s="208"/>
      <c r="GNZ2" s="208"/>
      <c r="GOA2" s="208"/>
      <c r="GOB2" s="208"/>
      <c r="GOC2" s="208"/>
      <c r="GOD2" s="208"/>
      <c r="GOE2" s="208"/>
      <c r="GOF2" s="208"/>
      <c r="GOG2" s="208"/>
      <c r="GOH2" s="208"/>
      <c r="GOI2" s="208"/>
      <c r="GOJ2" s="208"/>
      <c r="GOK2" s="208"/>
      <c r="GOL2" s="208"/>
      <c r="GOM2" s="208"/>
      <c r="GON2" s="208"/>
      <c r="GOO2" s="208"/>
      <c r="GOP2" s="208"/>
      <c r="GOQ2" s="208"/>
      <c r="GOR2" s="208"/>
      <c r="GOS2" s="208"/>
      <c r="GOT2" s="208"/>
      <c r="GOU2" s="208"/>
      <c r="GOV2" s="208"/>
      <c r="GOW2" s="208"/>
      <c r="GOX2" s="208"/>
      <c r="GOY2" s="208"/>
      <c r="GOZ2" s="208"/>
      <c r="GPA2" s="208"/>
      <c r="GPB2" s="208"/>
      <c r="GPC2" s="208"/>
      <c r="GPD2" s="208"/>
      <c r="GPE2" s="208"/>
      <c r="GPF2" s="208"/>
      <c r="GPG2" s="208"/>
      <c r="GPH2" s="208"/>
      <c r="GPI2" s="208"/>
      <c r="GPJ2" s="208"/>
      <c r="GPK2" s="208"/>
      <c r="GPL2" s="208"/>
      <c r="GPM2" s="208"/>
      <c r="GPN2" s="208"/>
      <c r="GPO2" s="208"/>
      <c r="GPP2" s="208"/>
      <c r="GPQ2" s="208"/>
      <c r="GPR2" s="208"/>
      <c r="GPS2" s="208"/>
      <c r="GPT2" s="208"/>
      <c r="GPU2" s="208"/>
      <c r="GPV2" s="208"/>
      <c r="GPW2" s="208"/>
      <c r="GPX2" s="208"/>
      <c r="GPY2" s="208"/>
      <c r="GPZ2" s="208"/>
      <c r="GQA2" s="208"/>
      <c r="GQB2" s="208"/>
      <c r="GQC2" s="208"/>
      <c r="GQD2" s="208"/>
      <c r="GQE2" s="208"/>
      <c r="GQF2" s="208"/>
      <c r="GQG2" s="208"/>
      <c r="GQH2" s="208"/>
      <c r="GQI2" s="208"/>
      <c r="GQJ2" s="208"/>
      <c r="GQK2" s="208"/>
      <c r="GQL2" s="208"/>
      <c r="GQM2" s="208"/>
      <c r="GQN2" s="208"/>
      <c r="GQO2" s="208"/>
      <c r="GQP2" s="208"/>
      <c r="GQQ2" s="208"/>
      <c r="GQR2" s="208"/>
      <c r="GQS2" s="208"/>
      <c r="GQT2" s="208"/>
      <c r="GQU2" s="208"/>
      <c r="GQV2" s="208"/>
      <c r="GQW2" s="208"/>
      <c r="GQX2" s="208"/>
      <c r="GQY2" s="208"/>
      <c r="GQZ2" s="208"/>
      <c r="GRA2" s="208"/>
      <c r="GRB2" s="208"/>
      <c r="GRC2" s="208"/>
      <c r="GRD2" s="208"/>
      <c r="GRE2" s="208"/>
      <c r="GRF2" s="208"/>
      <c r="GRG2" s="208"/>
      <c r="GRH2" s="208"/>
      <c r="GRI2" s="208"/>
      <c r="GRJ2" s="208"/>
      <c r="GRK2" s="208"/>
      <c r="GRL2" s="208"/>
      <c r="GRM2" s="208"/>
      <c r="GRN2" s="208"/>
      <c r="GRO2" s="208"/>
      <c r="GRP2" s="208"/>
      <c r="GRQ2" s="208"/>
      <c r="GRR2" s="208"/>
      <c r="GRS2" s="208"/>
      <c r="GRT2" s="208"/>
      <c r="GRU2" s="208"/>
      <c r="GRV2" s="208"/>
      <c r="GRW2" s="208"/>
      <c r="GRX2" s="208"/>
      <c r="GRY2" s="208"/>
      <c r="GRZ2" s="208"/>
      <c r="GSA2" s="208"/>
      <c r="GSB2" s="208"/>
      <c r="GSC2" s="208"/>
      <c r="GSD2" s="208"/>
      <c r="GSE2" s="208"/>
      <c r="GSF2" s="208"/>
      <c r="GSG2" s="208"/>
      <c r="GSH2" s="208"/>
      <c r="GSI2" s="208"/>
      <c r="GSJ2" s="208"/>
      <c r="GSK2" s="208"/>
      <c r="GSL2" s="208"/>
      <c r="GSM2" s="208"/>
      <c r="GSN2" s="208"/>
      <c r="GSO2" s="208"/>
      <c r="GSP2" s="208"/>
      <c r="GSQ2" s="208"/>
      <c r="GSR2" s="208"/>
      <c r="GSS2" s="208"/>
      <c r="GST2" s="208"/>
      <c r="GSU2" s="208"/>
      <c r="GSV2" s="208"/>
      <c r="GSW2" s="208"/>
      <c r="GSX2" s="208"/>
      <c r="GSY2" s="208"/>
      <c r="GSZ2" s="208"/>
      <c r="GTA2" s="208"/>
      <c r="GTB2" s="208"/>
      <c r="GTC2" s="208"/>
      <c r="GTD2" s="208"/>
      <c r="GTE2" s="208"/>
      <c r="GTF2" s="208"/>
      <c r="GTG2" s="208"/>
      <c r="GTH2" s="208"/>
      <c r="GTI2" s="208"/>
      <c r="GTJ2" s="208"/>
      <c r="GTK2" s="208"/>
      <c r="GTL2" s="208"/>
      <c r="GTM2" s="208"/>
      <c r="GTN2" s="208"/>
      <c r="GTO2" s="208"/>
      <c r="GTP2" s="208"/>
      <c r="GTQ2" s="208"/>
      <c r="GTR2" s="208"/>
      <c r="GTS2" s="208"/>
      <c r="GTT2" s="208"/>
      <c r="GTU2" s="208"/>
      <c r="GTV2" s="208"/>
      <c r="GTW2" s="208"/>
      <c r="GTX2" s="208"/>
      <c r="GTY2" s="208"/>
      <c r="GTZ2" s="208"/>
      <c r="GUA2" s="208"/>
      <c r="GUB2" s="208"/>
      <c r="GUC2" s="208"/>
      <c r="GUD2" s="208"/>
      <c r="GUE2" s="208"/>
      <c r="GUF2" s="208"/>
      <c r="GUG2" s="208"/>
      <c r="GUH2" s="208"/>
      <c r="GUI2" s="208"/>
      <c r="GUJ2" s="208"/>
      <c r="GUK2" s="208"/>
      <c r="GUL2" s="208"/>
      <c r="GUM2" s="208"/>
      <c r="GUN2" s="208"/>
      <c r="GUO2" s="208"/>
      <c r="GUP2" s="208"/>
      <c r="GUQ2" s="208"/>
      <c r="GUR2" s="208"/>
      <c r="GUS2" s="208"/>
      <c r="GUT2" s="208"/>
      <c r="GUU2" s="208"/>
      <c r="GUV2" s="208"/>
      <c r="GUW2" s="208"/>
      <c r="GUX2" s="208"/>
      <c r="GUY2" s="208"/>
      <c r="GUZ2" s="208"/>
      <c r="GVA2" s="208"/>
      <c r="GVB2" s="208"/>
      <c r="GVC2" s="208"/>
      <c r="GVD2" s="208"/>
      <c r="GVE2" s="208"/>
      <c r="GVF2" s="208"/>
      <c r="GVG2" s="208"/>
      <c r="GVH2" s="208"/>
      <c r="GVI2" s="208"/>
      <c r="GVJ2" s="208"/>
      <c r="GVK2" s="208"/>
      <c r="GVL2" s="208"/>
      <c r="GVM2" s="208"/>
      <c r="GVN2" s="208"/>
      <c r="GVO2" s="208"/>
      <c r="GVP2" s="208"/>
      <c r="GVQ2" s="208"/>
      <c r="GVR2" s="208"/>
      <c r="GVS2" s="208"/>
      <c r="GVT2" s="208"/>
      <c r="GVU2" s="208"/>
      <c r="GVV2" s="208"/>
      <c r="GVW2" s="208"/>
      <c r="GVX2" s="208"/>
      <c r="GVY2" s="208"/>
      <c r="GVZ2" s="208"/>
      <c r="GWA2" s="208"/>
      <c r="GWB2" s="208"/>
      <c r="GWC2" s="208"/>
      <c r="GWD2" s="208"/>
      <c r="GWE2" s="208"/>
      <c r="GWF2" s="208"/>
      <c r="GWG2" s="208"/>
      <c r="GWH2" s="208"/>
      <c r="GWI2" s="208"/>
      <c r="GWJ2" s="208"/>
      <c r="GWK2" s="208"/>
      <c r="GWL2" s="208"/>
      <c r="GWM2" s="208"/>
      <c r="GWN2" s="208"/>
      <c r="GWO2" s="208"/>
      <c r="GWP2" s="208"/>
      <c r="GWQ2" s="208"/>
      <c r="GWR2" s="208"/>
      <c r="GWS2" s="208"/>
      <c r="GWT2" s="208"/>
      <c r="GWU2" s="208"/>
      <c r="GWV2" s="208"/>
      <c r="GWW2" s="208"/>
      <c r="GWX2" s="208"/>
      <c r="GWY2" s="208"/>
      <c r="GWZ2" s="208"/>
      <c r="GXA2" s="208"/>
      <c r="GXB2" s="208"/>
      <c r="GXC2" s="208"/>
      <c r="GXD2" s="208"/>
      <c r="GXE2" s="208"/>
      <c r="GXF2" s="208"/>
      <c r="GXG2" s="208"/>
      <c r="GXH2" s="208"/>
      <c r="GXI2" s="208"/>
      <c r="GXJ2" s="208"/>
      <c r="GXK2" s="208"/>
      <c r="GXL2" s="208"/>
      <c r="GXM2" s="208"/>
      <c r="GXN2" s="208"/>
      <c r="GXO2" s="208"/>
      <c r="GXP2" s="208"/>
      <c r="GXQ2" s="208"/>
      <c r="GXR2" s="208"/>
      <c r="GXS2" s="208"/>
      <c r="GXT2" s="208"/>
      <c r="GXU2" s="208"/>
      <c r="GXV2" s="208"/>
      <c r="GXW2" s="208"/>
      <c r="GXX2" s="208"/>
      <c r="GXY2" s="208"/>
      <c r="GXZ2" s="208"/>
      <c r="GYA2" s="208"/>
      <c r="GYB2" s="208"/>
      <c r="GYC2" s="208"/>
      <c r="GYD2" s="208"/>
      <c r="GYE2" s="208"/>
      <c r="GYF2" s="208"/>
      <c r="GYG2" s="208"/>
      <c r="GYH2" s="208"/>
      <c r="GYI2" s="208"/>
      <c r="GYJ2" s="208"/>
      <c r="GYK2" s="208"/>
      <c r="GYL2" s="208"/>
      <c r="GYM2" s="208"/>
      <c r="GYN2" s="208"/>
      <c r="GYO2" s="208"/>
      <c r="GYP2" s="208"/>
      <c r="GYQ2" s="208"/>
      <c r="GYR2" s="208"/>
      <c r="GYS2" s="208"/>
      <c r="GYT2" s="208"/>
      <c r="GYU2" s="208"/>
      <c r="GYV2" s="208"/>
      <c r="GYW2" s="208"/>
      <c r="GYX2" s="208"/>
      <c r="GYY2" s="208"/>
      <c r="GYZ2" s="208"/>
      <c r="GZA2" s="208"/>
      <c r="GZB2" s="208"/>
      <c r="GZC2" s="208"/>
      <c r="GZD2" s="208"/>
      <c r="GZE2" s="208"/>
      <c r="GZF2" s="208"/>
      <c r="GZG2" s="208"/>
      <c r="GZH2" s="208"/>
      <c r="GZI2" s="208"/>
      <c r="GZJ2" s="208"/>
      <c r="GZK2" s="208"/>
      <c r="GZL2" s="208"/>
      <c r="GZM2" s="208"/>
      <c r="GZN2" s="208"/>
      <c r="GZO2" s="208"/>
      <c r="GZP2" s="208"/>
      <c r="GZQ2" s="208"/>
      <c r="GZR2" s="208"/>
      <c r="GZS2" s="208"/>
      <c r="GZT2" s="208"/>
      <c r="GZU2" s="208"/>
      <c r="GZV2" s="208"/>
      <c r="GZW2" s="208"/>
      <c r="GZX2" s="208"/>
      <c r="GZY2" s="208"/>
      <c r="GZZ2" s="208"/>
      <c r="HAA2" s="208"/>
      <c r="HAB2" s="208"/>
      <c r="HAC2" s="208"/>
      <c r="HAD2" s="208"/>
      <c r="HAE2" s="208"/>
      <c r="HAF2" s="208"/>
      <c r="HAG2" s="208"/>
      <c r="HAH2" s="208"/>
      <c r="HAI2" s="208"/>
      <c r="HAJ2" s="208"/>
      <c r="HAK2" s="208"/>
      <c r="HAL2" s="208"/>
      <c r="HAM2" s="208"/>
      <c r="HAN2" s="208"/>
      <c r="HAO2" s="208"/>
      <c r="HAP2" s="208"/>
      <c r="HAQ2" s="208"/>
      <c r="HAR2" s="208"/>
      <c r="HAS2" s="208"/>
      <c r="HAT2" s="208"/>
      <c r="HAU2" s="208"/>
      <c r="HAV2" s="208"/>
      <c r="HAW2" s="208"/>
      <c r="HAX2" s="208"/>
      <c r="HAY2" s="208"/>
      <c r="HAZ2" s="208"/>
      <c r="HBA2" s="208"/>
      <c r="HBB2" s="208"/>
      <c r="HBC2" s="208"/>
      <c r="HBD2" s="208"/>
      <c r="HBE2" s="208"/>
      <c r="HBF2" s="208"/>
      <c r="HBG2" s="208"/>
      <c r="HBH2" s="208"/>
      <c r="HBI2" s="208"/>
      <c r="HBJ2" s="208"/>
      <c r="HBK2" s="208"/>
      <c r="HBL2" s="208"/>
      <c r="HBM2" s="208"/>
      <c r="HBN2" s="208"/>
      <c r="HBO2" s="208"/>
      <c r="HBP2" s="208"/>
      <c r="HBQ2" s="208"/>
      <c r="HBR2" s="208"/>
      <c r="HBS2" s="208"/>
      <c r="HBT2" s="208"/>
      <c r="HBU2" s="208"/>
      <c r="HBV2" s="208"/>
      <c r="HBW2" s="208"/>
      <c r="HBX2" s="208"/>
      <c r="HBY2" s="208"/>
      <c r="HBZ2" s="208"/>
      <c r="HCA2" s="208"/>
      <c r="HCB2" s="208"/>
      <c r="HCC2" s="208"/>
      <c r="HCD2" s="208"/>
      <c r="HCE2" s="208"/>
      <c r="HCF2" s="208"/>
      <c r="HCG2" s="208"/>
      <c r="HCH2" s="208"/>
      <c r="HCI2" s="208"/>
      <c r="HCJ2" s="208"/>
      <c r="HCK2" s="208"/>
      <c r="HCL2" s="208"/>
      <c r="HCM2" s="208"/>
      <c r="HCN2" s="208"/>
      <c r="HCO2" s="208"/>
      <c r="HCP2" s="208"/>
      <c r="HCQ2" s="208"/>
      <c r="HCR2" s="208"/>
      <c r="HCS2" s="208"/>
      <c r="HCT2" s="208"/>
      <c r="HCU2" s="208"/>
      <c r="HCV2" s="208"/>
      <c r="HCW2" s="208"/>
      <c r="HCX2" s="208"/>
      <c r="HCY2" s="208"/>
      <c r="HCZ2" s="208"/>
      <c r="HDA2" s="208"/>
      <c r="HDB2" s="208"/>
      <c r="HDC2" s="208"/>
      <c r="HDD2" s="208"/>
      <c r="HDE2" s="208"/>
      <c r="HDF2" s="208"/>
      <c r="HDG2" s="208"/>
      <c r="HDH2" s="208"/>
      <c r="HDI2" s="208"/>
      <c r="HDJ2" s="208"/>
      <c r="HDK2" s="208"/>
      <c r="HDL2" s="208"/>
      <c r="HDM2" s="208"/>
      <c r="HDN2" s="208"/>
      <c r="HDO2" s="208"/>
      <c r="HDP2" s="208"/>
      <c r="HDQ2" s="208"/>
      <c r="HDR2" s="208"/>
      <c r="HDS2" s="208"/>
      <c r="HDT2" s="208"/>
      <c r="HDU2" s="208"/>
      <c r="HDV2" s="208"/>
      <c r="HDW2" s="208"/>
      <c r="HDX2" s="208"/>
      <c r="HDY2" s="208"/>
      <c r="HDZ2" s="208"/>
      <c r="HEA2" s="208"/>
      <c r="HEB2" s="208"/>
      <c r="HEC2" s="208"/>
      <c r="HED2" s="208"/>
      <c r="HEE2" s="208"/>
      <c r="HEF2" s="208"/>
      <c r="HEG2" s="208"/>
      <c r="HEH2" s="208"/>
      <c r="HEI2" s="208"/>
      <c r="HEJ2" s="208"/>
      <c r="HEK2" s="208"/>
      <c r="HEL2" s="208"/>
      <c r="HEM2" s="208"/>
      <c r="HEN2" s="208"/>
      <c r="HEO2" s="208"/>
      <c r="HEP2" s="208"/>
      <c r="HEQ2" s="208"/>
      <c r="HER2" s="208"/>
      <c r="HES2" s="208"/>
      <c r="HET2" s="208"/>
      <c r="HEU2" s="208"/>
      <c r="HEV2" s="208"/>
      <c r="HEW2" s="208"/>
      <c r="HEX2" s="208"/>
      <c r="HEY2" s="208"/>
      <c r="HEZ2" s="208"/>
      <c r="HFA2" s="208"/>
      <c r="HFB2" s="208"/>
      <c r="HFC2" s="208"/>
      <c r="HFD2" s="208"/>
      <c r="HFE2" s="208"/>
      <c r="HFF2" s="208"/>
      <c r="HFG2" s="208"/>
      <c r="HFH2" s="208"/>
      <c r="HFI2" s="208"/>
      <c r="HFJ2" s="208"/>
      <c r="HFK2" s="208"/>
      <c r="HFL2" s="208"/>
      <c r="HFM2" s="208"/>
      <c r="HFN2" s="208"/>
      <c r="HFO2" s="208"/>
      <c r="HFP2" s="208"/>
      <c r="HFQ2" s="208"/>
      <c r="HFR2" s="208"/>
      <c r="HFS2" s="208"/>
      <c r="HFT2" s="208"/>
      <c r="HFU2" s="208"/>
      <c r="HFV2" s="208"/>
      <c r="HFW2" s="208"/>
      <c r="HFX2" s="208"/>
      <c r="HFY2" s="208"/>
      <c r="HFZ2" s="208"/>
      <c r="HGA2" s="208"/>
      <c r="HGB2" s="208"/>
      <c r="HGC2" s="208"/>
      <c r="HGD2" s="208"/>
      <c r="HGE2" s="208"/>
      <c r="HGF2" s="208"/>
      <c r="HGG2" s="208"/>
      <c r="HGH2" s="208"/>
      <c r="HGI2" s="208"/>
      <c r="HGJ2" s="208"/>
      <c r="HGK2" s="208"/>
      <c r="HGL2" s="208"/>
      <c r="HGM2" s="208"/>
      <c r="HGN2" s="208"/>
      <c r="HGO2" s="208"/>
      <c r="HGP2" s="208"/>
      <c r="HGQ2" s="208"/>
      <c r="HGR2" s="208"/>
      <c r="HGS2" s="208"/>
      <c r="HGT2" s="208"/>
      <c r="HGU2" s="208"/>
      <c r="HGV2" s="208"/>
      <c r="HGW2" s="208"/>
      <c r="HGX2" s="208"/>
      <c r="HGY2" s="208"/>
      <c r="HGZ2" s="208"/>
      <c r="HHA2" s="208"/>
      <c r="HHB2" s="208"/>
      <c r="HHC2" s="208"/>
      <c r="HHD2" s="208"/>
      <c r="HHE2" s="208"/>
      <c r="HHF2" s="208"/>
      <c r="HHG2" s="208"/>
      <c r="HHH2" s="208"/>
      <c r="HHI2" s="208"/>
      <c r="HHJ2" s="208"/>
      <c r="HHK2" s="208"/>
      <c r="HHL2" s="208"/>
      <c r="HHM2" s="208"/>
      <c r="HHN2" s="208"/>
      <c r="HHO2" s="208"/>
      <c r="HHP2" s="208"/>
      <c r="HHQ2" s="208"/>
      <c r="HHR2" s="208"/>
      <c r="HHS2" s="208"/>
      <c r="HHT2" s="208"/>
      <c r="HHU2" s="208"/>
      <c r="HHV2" s="208"/>
      <c r="HHW2" s="208"/>
      <c r="HHX2" s="208"/>
      <c r="HHY2" s="208"/>
      <c r="HHZ2" s="208"/>
      <c r="HIA2" s="208"/>
      <c r="HIB2" s="208"/>
      <c r="HIC2" s="208"/>
      <c r="HID2" s="208"/>
      <c r="HIE2" s="208"/>
      <c r="HIF2" s="208"/>
      <c r="HIG2" s="208"/>
      <c r="HIH2" s="208"/>
      <c r="HII2" s="208"/>
      <c r="HIJ2" s="208"/>
      <c r="HIK2" s="208"/>
      <c r="HIL2" s="208"/>
      <c r="HIM2" s="208"/>
      <c r="HIN2" s="208"/>
      <c r="HIO2" s="208"/>
      <c r="HIP2" s="208"/>
      <c r="HIQ2" s="208"/>
      <c r="HIR2" s="208"/>
      <c r="HIS2" s="208"/>
      <c r="HIT2" s="208"/>
      <c r="HIU2" s="208"/>
      <c r="HIV2" s="208"/>
      <c r="HIW2" s="208"/>
      <c r="HIX2" s="208"/>
      <c r="HIY2" s="208"/>
      <c r="HIZ2" s="208"/>
      <c r="HJA2" s="208"/>
      <c r="HJB2" s="208"/>
      <c r="HJC2" s="208"/>
      <c r="HJD2" s="208"/>
      <c r="HJE2" s="208"/>
      <c r="HJF2" s="208"/>
      <c r="HJG2" s="208"/>
      <c r="HJH2" s="208"/>
      <c r="HJI2" s="208"/>
      <c r="HJJ2" s="208"/>
      <c r="HJK2" s="208"/>
      <c r="HJL2" s="208"/>
      <c r="HJM2" s="208"/>
      <c r="HJN2" s="208"/>
      <c r="HJO2" s="208"/>
      <c r="HJP2" s="208"/>
      <c r="HJQ2" s="208"/>
      <c r="HJR2" s="208"/>
      <c r="HJS2" s="208"/>
      <c r="HJT2" s="208"/>
      <c r="HJU2" s="208"/>
      <c r="HJV2" s="208"/>
      <c r="HJW2" s="208"/>
      <c r="HJX2" s="208"/>
      <c r="HJY2" s="208"/>
      <c r="HJZ2" s="208"/>
      <c r="HKA2" s="208"/>
      <c r="HKB2" s="208"/>
      <c r="HKC2" s="208"/>
      <c r="HKD2" s="208"/>
      <c r="HKE2" s="208"/>
      <c r="HKF2" s="208"/>
      <c r="HKG2" s="208"/>
      <c r="HKH2" s="208"/>
      <c r="HKI2" s="208"/>
      <c r="HKJ2" s="208"/>
      <c r="HKK2" s="208"/>
      <c r="HKL2" s="208"/>
      <c r="HKM2" s="208"/>
      <c r="HKN2" s="208"/>
      <c r="HKO2" s="208"/>
      <c r="HKP2" s="208"/>
      <c r="HKQ2" s="208"/>
      <c r="HKR2" s="208"/>
      <c r="HKS2" s="208"/>
      <c r="HKT2" s="208"/>
      <c r="HKU2" s="208"/>
      <c r="HKV2" s="208"/>
      <c r="HKW2" s="208"/>
      <c r="HKX2" s="208"/>
      <c r="HKY2" s="208"/>
      <c r="HKZ2" s="208"/>
      <c r="HLA2" s="208"/>
      <c r="HLB2" s="208"/>
      <c r="HLC2" s="208"/>
      <c r="HLD2" s="208"/>
      <c r="HLE2" s="208"/>
      <c r="HLF2" s="208"/>
      <c r="HLG2" s="208"/>
      <c r="HLH2" s="208"/>
      <c r="HLI2" s="208"/>
      <c r="HLJ2" s="208"/>
      <c r="HLK2" s="208"/>
      <c r="HLL2" s="208"/>
      <c r="HLM2" s="208"/>
      <c r="HLN2" s="208"/>
      <c r="HLO2" s="208"/>
      <c r="HLP2" s="208"/>
      <c r="HLQ2" s="208"/>
      <c r="HLR2" s="208"/>
      <c r="HLS2" s="208"/>
      <c r="HLT2" s="208"/>
      <c r="HLU2" s="208"/>
      <c r="HLV2" s="208"/>
      <c r="HLW2" s="208"/>
      <c r="HLX2" s="208"/>
      <c r="HLY2" s="208"/>
      <c r="HLZ2" s="208"/>
      <c r="HMA2" s="208"/>
      <c r="HMB2" s="208"/>
      <c r="HMC2" s="208"/>
      <c r="HMD2" s="208"/>
      <c r="HME2" s="208"/>
      <c r="HMF2" s="208"/>
      <c r="HMG2" s="208"/>
      <c r="HMH2" s="208"/>
      <c r="HMI2" s="208"/>
      <c r="HMJ2" s="208"/>
      <c r="HMK2" s="208"/>
      <c r="HML2" s="208"/>
      <c r="HMM2" s="208"/>
      <c r="HMN2" s="208"/>
      <c r="HMO2" s="208"/>
      <c r="HMP2" s="208"/>
      <c r="HMQ2" s="208"/>
      <c r="HMR2" s="208"/>
      <c r="HMS2" s="208"/>
      <c r="HMT2" s="208"/>
      <c r="HMU2" s="208"/>
      <c r="HMV2" s="208"/>
      <c r="HMW2" s="208"/>
      <c r="HMX2" s="208"/>
      <c r="HMY2" s="208"/>
      <c r="HMZ2" s="208"/>
      <c r="HNA2" s="208"/>
      <c r="HNB2" s="208"/>
      <c r="HNC2" s="208"/>
      <c r="HND2" s="208"/>
      <c r="HNE2" s="208"/>
      <c r="HNF2" s="208"/>
      <c r="HNG2" s="208"/>
      <c r="HNH2" s="208"/>
      <c r="HNI2" s="208"/>
      <c r="HNJ2" s="208"/>
      <c r="HNK2" s="208"/>
      <c r="HNL2" s="208"/>
      <c r="HNM2" s="208"/>
      <c r="HNN2" s="208"/>
      <c r="HNO2" s="208"/>
      <c r="HNP2" s="208"/>
      <c r="HNQ2" s="208"/>
      <c r="HNR2" s="208"/>
      <c r="HNS2" s="208"/>
      <c r="HNT2" s="208"/>
      <c r="HNU2" s="208"/>
      <c r="HNV2" s="208"/>
      <c r="HNW2" s="208"/>
      <c r="HNX2" s="208"/>
      <c r="HNY2" s="208"/>
      <c r="HNZ2" s="208"/>
      <c r="HOA2" s="208"/>
      <c r="HOB2" s="208"/>
      <c r="HOC2" s="208"/>
      <c r="HOD2" s="208"/>
      <c r="HOE2" s="208"/>
      <c r="HOF2" s="208"/>
      <c r="HOG2" s="208"/>
      <c r="HOH2" s="208"/>
      <c r="HOI2" s="208"/>
      <c r="HOJ2" s="208"/>
      <c r="HOK2" s="208"/>
      <c r="HOL2" s="208"/>
      <c r="HOM2" s="208"/>
      <c r="HON2" s="208"/>
      <c r="HOO2" s="208"/>
      <c r="HOP2" s="208"/>
      <c r="HOQ2" s="208"/>
      <c r="HOR2" s="208"/>
      <c r="HOS2" s="208"/>
      <c r="HOT2" s="208"/>
      <c r="HOU2" s="208"/>
      <c r="HOV2" s="208"/>
      <c r="HOW2" s="208"/>
      <c r="HOX2" s="208"/>
      <c r="HOY2" s="208"/>
      <c r="HOZ2" s="208"/>
      <c r="HPA2" s="208"/>
      <c r="HPB2" s="208"/>
      <c r="HPC2" s="208"/>
      <c r="HPD2" s="208"/>
      <c r="HPE2" s="208"/>
      <c r="HPF2" s="208"/>
      <c r="HPG2" s="208"/>
      <c r="HPH2" s="208"/>
      <c r="HPI2" s="208"/>
      <c r="HPJ2" s="208"/>
      <c r="HPK2" s="208"/>
      <c r="HPL2" s="208"/>
      <c r="HPM2" s="208"/>
      <c r="HPN2" s="208"/>
      <c r="HPO2" s="208"/>
      <c r="HPP2" s="208"/>
      <c r="HPQ2" s="208"/>
      <c r="HPR2" s="208"/>
      <c r="HPS2" s="208"/>
      <c r="HPT2" s="208"/>
      <c r="HPU2" s="208"/>
      <c r="HPV2" s="208"/>
      <c r="HPW2" s="208"/>
      <c r="HPX2" s="208"/>
      <c r="HPY2" s="208"/>
      <c r="HPZ2" s="208"/>
      <c r="HQA2" s="208"/>
      <c r="HQB2" s="208"/>
      <c r="HQC2" s="208"/>
      <c r="HQD2" s="208"/>
      <c r="HQE2" s="208"/>
      <c r="HQF2" s="208"/>
      <c r="HQG2" s="208"/>
      <c r="HQH2" s="208"/>
      <c r="HQI2" s="208"/>
      <c r="HQJ2" s="208"/>
      <c r="HQK2" s="208"/>
      <c r="HQL2" s="208"/>
      <c r="HQM2" s="208"/>
      <c r="HQN2" s="208"/>
      <c r="HQO2" s="208"/>
      <c r="HQP2" s="208"/>
      <c r="HQQ2" s="208"/>
      <c r="HQR2" s="208"/>
      <c r="HQS2" s="208"/>
      <c r="HQT2" s="208"/>
      <c r="HQU2" s="208"/>
      <c r="HQV2" s="208"/>
      <c r="HQW2" s="208"/>
      <c r="HQX2" s="208"/>
      <c r="HQY2" s="208"/>
      <c r="HQZ2" s="208"/>
      <c r="HRA2" s="208"/>
      <c r="HRB2" s="208"/>
      <c r="HRC2" s="208"/>
      <c r="HRD2" s="208"/>
      <c r="HRE2" s="208"/>
      <c r="HRF2" s="208"/>
      <c r="HRG2" s="208"/>
      <c r="HRH2" s="208"/>
      <c r="HRI2" s="208"/>
      <c r="HRJ2" s="208"/>
      <c r="HRK2" s="208"/>
      <c r="HRL2" s="208"/>
      <c r="HRM2" s="208"/>
      <c r="HRN2" s="208"/>
      <c r="HRO2" s="208"/>
      <c r="HRP2" s="208"/>
      <c r="HRQ2" s="208"/>
      <c r="HRR2" s="208"/>
      <c r="HRS2" s="208"/>
      <c r="HRT2" s="208"/>
      <c r="HRU2" s="208"/>
      <c r="HRV2" s="208"/>
      <c r="HRW2" s="208"/>
      <c r="HRX2" s="208"/>
      <c r="HRY2" s="208"/>
      <c r="HRZ2" s="208"/>
      <c r="HSA2" s="208"/>
      <c r="HSB2" s="208"/>
      <c r="HSC2" s="208"/>
      <c r="HSD2" s="208"/>
      <c r="HSE2" s="208"/>
      <c r="HSF2" s="208"/>
      <c r="HSG2" s="208"/>
      <c r="HSH2" s="208"/>
      <c r="HSI2" s="208"/>
      <c r="HSJ2" s="208"/>
      <c r="HSK2" s="208"/>
      <c r="HSL2" s="208"/>
      <c r="HSM2" s="208"/>
      <c r="HSN2" s="208"/>
      <c r="HSO2" s="208"/>
      <c r="HSP2" s="208"/>
      <c r="HSQ2" s="208"/>
      <c r="HSR2" s="208"/>
      <c r="HSS2" s="208"/>
      <c r="HST2" s="208"/>
      <c r="HSU2" s="208"/>
      <c r="HSV2" s="208"/>
      <c r="HSW2" s="208"/>
      <c r="HSX2" s="208"/>
      <c r="HSY2" s="208"/>
      <c r="HSZ2" s="208"/>
      <c r="HTA2" s="208"/>
      <c r="HTB2" s="208"/>
      <c r="HTC2" s="208"/>
      <c r="HTD2" s="208"/>
      <c r="HTE2" s="208"/>
      <c r="HTF2" s="208"/>
      <c r="HTG2" s="208"/>
      <c r="HTH2" s="208"/>
      <c r="HTI2" s="208"/>
      <c r="HTJ2" s="208"/>
      <c r="HTK2" s="208"/>
      <c r="HTL2" s="208"/>
      <c r="HTM2" s="208"/>
      <c r="HTN2" s="208"/>
      <c r="HTO2" s="208"/>
      <c r="HTP2" s="208"/>
      <c r="HTQ2" s="208"/>
      <c r="HTR2" s="208"/>
      <c r="HTS2" s="208"/>
      <c r="HTT2" s="208"/>
      <c r="HTU2" s="208"/>
      <c r="HTV2" s="208"/>
      <c r="HTW2" s="208"/>
      <c r="HTX2" s="208"/>
      <c r="HTY2" s="208"/>
      <c r="HTZ2" s="208"/>
      <c r="HUA2" s="208"/>
      <c r="HUB2" s="208"/>
      <c r="HUC2" s="208"/>
      <c r="HUD2" s="208"/>
      <c r="HUE2" s="208"/>
      <c r="HUF2" s="208"/>
      <c r="HUG2" s="208"/>
      <c r="HUH2" s="208"/>
      <c r="HUI2" s="208"/>
      <c r="HUJ2" s="208"/>
      <c r="HUK2" s="208"/>
      <c r="HUL2" s="208"/>
      <c r="HUM2" s="208"/>
      <c r="HUN2" s="208"/>
      <c r="HUO2" s="208"/>
      <c r="HUP2" s="208"/>
      <c r="HUQ2" s="208"/>
      <c r="HUR2" s="208"/>
      <c r="HUS2" s="208"/>
      <c r="HUT2" s="208"/>
      <c r="HUU2" s="208"/>
      <c r="HUV2" s="208"/>
      <c r="HUW2" s="208"/>
      <c r="HUX2" s="208"/>
      <c r="HUY2" s="208"/>
      <c r="HUZ2" s="208"/>
      <c r="HVA2" s="208"/>
      <c r="HVB2" s="208"/>
      <c r="HVC2" s="208"/>
      <c r="HVD2" s="208"/>
      <c r="HVE2" s="208"/>
      <c r="HVF2" s="208"/>
      <c r="HVG2" s="208"/>
      <c r="HVH2" s="208"/>
      <c r="HVI2" s="208"/>
      <c r="HVJ2" s="208"/>
      <c r="HVK2" s="208"/>
      <c r="HVL2" s="208"/>
      <c r="HVM2" s="208"/>
      <c r="HVN2" s="208"/>
      <c r="HVO2" s="208"/>
      <c r="HVP2" s="208"/>
      <c r="HVQ2" s="208"/>
      <c r="HVR2" s="208"/>
      <c r="HVS2" s="208"/>
      <c r="HVT2" s="208"/>
      <c r="HVU2" s="208"/>
      <c r="HVV2" s="208"/>
      <c r="HVW2" s="208"/>
      <c r="HVX2" s="208"/>
      <c r="HVY2" s="208"/>
      <c r="HVZ2" s="208"/>
      <c r="HWA2" s="208"/>
      <c r="HWB2" s="208"/>
      <c r="HWC2" s="208"/>
      <c r="HWD2" s="208"/>
      <c r="HWE2" s="208"/>
      <c r="HWF2" s="208"/>
      <c r="HWG2" s="208"/>
      <c r="HWH2" s="208"/>
      <c r="HWI2" s="208"/>
      <c r="HWJ2" s="208"/>
      <c r="HWK2" s="208"/>
      <c r="HWL2" s="208"/>
      <c r="HWM2" s="208"/>
      <c r="HWN2" s="208"/>
      <c r="HWO2" s="208"/>
      <c r="HWP2" s="208"/>
      <c r="HWQ2" s="208"/>
      <c r="HWR2" s="208"/>
      <c r="HWS2" s="208"/>
      <c r="HWT2" s="208"/>
      <c r="HWU2" s="208"/>
      <c r="HWV2" s="208"/>
      <c r="HWW2" s="208"/>
      <c r="HWX2" s="208"/>
      <c r="HWY2" s="208"/>
      <c r="HWZ2" s="208"/>
      <c r="HXA2" s="208"/>
      <c r="HXB2" s="208"/>
      <c r="HXC2" s="208"/>
      <c r="HXD2" s="208"/>
      <c r="HXE2" s="208"/>
      <c r="HXF2" s="208"/>
      <c r="HXG2" s="208"/>
      <c r="HXH2" s="208"/>
      <c r="HXI2" s="208"/>
      <c r="HXJ2" s="208"/>
      <c r="HXK2" s="208"/>
      <c r="HXL2" s="208"/>
      <c r="HXM2" s="208"/>
      <c r="HXN2" s="208"/>
      <c r="HXO2" s="208"/>
      <c r="HXP2" s="208"/>
      <c r="HXQ2" s="208"/>
      <c r="HXR2" s="208"/>
      <c r="HXS2" s="208"/>
      <c r="HXT2" s="208"/>
      <c r="HXU2" s="208"/>
      <c r="HXV2" s="208"/>
      <c r="HXW2" s="208"/>
      <c r="HXX2" s="208"/>
      <c r="HXY2" s="208"/>
      <c r="HXZ2" s="208"/>
      <c r="HYA2" s="208"/>
      <c r="HYB2" s="208"/>
      <c r="HYC2" s="208"/>
      <c r="HYD2" s="208"/>
      <c r="HYE2" s="208"/>
      <c r="HYF2" s="208"/>
      <c r="HYG2" s="208"/>
      <c r="HYH2" s="208"/>
      <c r="HYI2" s="208"/>
      <c r="HYJ2" s="208"/>
      <c r="HYK2" s="208"/>
      <c r="HYL2" s="208"/>
      <c r="HYM2" s="208"/>
      <c r="HYN2" s="208"/>
      <c r="HYO2" s="208"/>
      <c r="HYP2" s="208"/>
      <c r="HYQ2" s="208"/>
      <c r="HYR2" s="208"/>
      <c r="HYS2" s="208"/>
      <c r="HYT2" s="208"/>
      <c r="HYU2" s="208"/>
      <c r="HYV2" s="208"/>
      <c r="HYW2" s="208"/>
      <c r="HYX2" s="208"/>
      <c r="HYY2" s="208"/>
      <c r="HYZ2" s="208"/>
      <c r="HZA2" s="208"/>
      <c r="HZB2" s="208"/>
      <c r="HZC2" s="208"/>
      <c r="HZD2" s="208"/>
      <c r="HZE2" s="208"/>
      <c r="HZF2" s="208"/>
      <c r="HZG2" s="208"/>
      <c r="HZH2" s="208"/>
      <c r="HZI2" s="208"/>
      <c r="HZJ2" s="208"/>
      <c r="HZK2" s="208"/>
      <c r="HZL2" s="208"/>
      <c r="HZM2" s="208"/>
      <c r="HZN2" s="208"/>
      <c r="HZO2" s="208"/>
      <c r="HZP2" s="208"/>
      <c r="HZQ2" s="208"/>
      <c r="HZR2" s="208"/>
      <c r="HZS2" s="208"/>
      <c r="HZT2" s="208"/>
      <c r="HZU2" s="208"/>
      <c r="HZV2" s="208"/>
      <c r="HZW2" s="208"/>
      <c r="HZX2" s="208"/>
      <c r="HZY2" s="208"/>
      <c r="HZZ2" s="208"/>
      <c r="IAA2" s="208"/>
      <c r="IAB2" s="208"/>
      <c r="IAC2" s="208"/>
      <c r="IAD2" s="208"/>
      <c r="IAE2" s="208"/>
      <c r="IAF2" s="208"/>
      <c r="IAG2" s="208"/>
      <c r="IAH2" s="208"/>
      <c r="IAI2" s="208"/>
      <c r="IAJ2" s="208"/>
      <c r="IAK2" s="208"/>
      <c r="IAL2" s="208"/>
      <c r="IAM2" s="208"/>
      <c r="IAN2" s="208"/>
      <c r="IAO2" s="208"/>
      <c r="IAP2" s="208"/>
      <c r="IAQ2" s="208"/>
      <c r="IAR2" s="208"/>
      <c r="IAS2" s="208"/>
      <c r="IAT2" s="208"/>
      <c r="IAU2" s="208"/>
      <c r="IAV2" s="208"/>
      <c r="IAW2" s="208"/>
      <c r="IAX2" s="208"/>
      <c r="IAY2" s="208"/>
      <c r="IAZ2" s="208"/>
      <c r="IBA2" s="208"/>
      <c r="IBB2" s="208"/>
      <c r="IBC2" s="208"/>
      <c r="IBD2" s="208"/>
      <c r="IBE2" s="208"/>
      <c r="IBF2" s="208"/>
      <c r="IBG2" s="208"/>
      <c r="IBH2" s="208"/>
      <c r="IBI2" s="208"/>
      <c r="IBJ2" s="208"/>
      <c r="IBK2" s="208"/>
      <c r="IBL2" s="208"/>
      <c r="IBM2" s="208"/>
      <c r="IBN2" s="208"/>
      <c r="IBO2" s="208"/>
      <c r="IBP2" s="208"/>
      <c r="IBQ2" s="208"/>
      <c r="IBR2" s="208"/>
      <c r="IBS2" s="208"/>
      <c r="IBT2" s="208"/>
      <c r="IBU2" s="208"/>
      <c r="IBV2" s="208"/>
      <c r="IBW2" s="208"/>
      <c r="IBX2" s="208"/>
      <c r="IBY2" s="208"/>
      <c r="IBZ2" s="208"/>
      <c r="ICA2" s="208"/>
      <c r="ICB2" s="208"/>
      <c r="ICC2" s="208"/>
      <c r="ICD2" s="208"/>
      <c r="ICE2" s="208"/>
      <c r="ICF2" s="208"/>
      <c r="ICG2" s="208"/>
      <c r="ICH2" s="208"/>
      <c r="ICI2" s="208"/>
      <c r="ICJ2" s="208"/>
      <c r="ICK2" s="208"/>
      <c r="ICL2" s="208"/>
      <c r="ICM2" s="208"/>
      <c r="ICN2" s="208"/>
      <c r="ICO2" s="208"/>
      <c r="ICP2" s="208"/>
      <c r="ICQ2" s="208"/>
      <c r="ICR2" s="208"/>
      <c r="ICS2" s="208"/>
      <c r="ICT2" s="208"/>
      <c r="ICU2" s="208"/>
      <c r="ICV2" s="208"/>
      <c r="ICW2" s="208"/>
      <c r="ICX2" s="208"/>
      <c r="ICY2" s="208"/>
      <c r="ICZ2" s="208"/>
      <c r="IDA2" s="208"/>
      <c r="IDB2" s="208"/>
      <c r="IDC2" s="208"/>
      <c r="IDD2" s="208"/>
      <c r="IDE2" s="208"/>
      <c r="IDF2" s="208"/>
      <c r="IDG2" s="208"/>
      <c r="IDH2" s="208"/>
      <c r="IDI2" s="208"/>
      <c r="IDJ2" s="208"/>
      <c r="IDK2" s="208"/>
      <c r="IDL2" s="208"/>
      <c r="IDM2" s="208"/>
      <c r="IDN2" s="208"/>
      <c r="IDO2" s="208"/>
      <c r="IDP2" s="208"/>
      <c r="IDQ2" s="208"/>
      <c r="IDR2" s="208"/>
      <c r="IDS2" s="208"/>
      <c r="IDT2" s="208"/>
      <c r="IDU2" s="208"/>
      <c r="IDV2" s="208"/>
      <c r="IDW2" s="208"/>
      <c r="IDX2" s="208"/>
      <c r="IDY2" s="208"/>
      <c r="IDZ2" s="208"/>
      <c r="IEA2" s="208"/>
      <c r="IEB2" s="208"/>
      <c r="IEC2" s="208"/>
      <c r="IED2" s="208"/>
      <c r="IEE2" s="208"/>
      <c r="IEF2" s="208"/>
      <c r="IEG2" s="208"/>
      <c r="IEH2" s="208"/>
      <c r="IEI2" s="208"/>
      <c r="IEJ2" s="208"/>
      <c r="IEK2" s="208"/>
      <c r="IEL2" s="208"/>
      <c r="IEM2" s="208"/>
      <c r="IEN2" s="208"/>
      <c r="IEO2" s="208"/>
      <c r="IEP2" s="208"/>
      <c r="IEQ2" s="208"/>
      <c r="IER2" s="208"/>
      <c r="IES2" s="208"/>
      <c r="IET2" s="208"/>
      <c r="IEU2" s="208"/>
      <c r="IEV2" s="208"/>
      <c r="IEW2" s="208"/>
      <c r="IEX2" s="208"/>
      <c r="IEY2" s="208"/>
      <c r="IEZ2" s="208"/>
      <c r="IFA2" s="208"/>
      <c r="IFB2" s="208"/>
      <c r="IFC2" s="208"/>
      <c r="IFD2" s="208"/>
      <c r="IFE2" s="208"/>
      <c r="IFF2" s="208"/>
      <c r="IFG2" s="208"/>
      <c r="IFH2" s="208"/>
      <c r="IFI2" s="208"/>
      <c r="IFJ2" s="208"/>
      <c r="IFK2" s="208"/>
      <c r="IFL2" s="208"/>
      <c r="IFM2" s="208"/>
      <c r="IFN2" s="208"/>
      <c r="IFO2" s="208"/>
      <c r="IFP2" s="208"/>
      <c r="IFQ2" s="208"/>
      <c r="IFR2" s="208"/>
      <c r="IFS2" s="208"/>
      <c r="IFT2" s="208"/>
      <c r="IFU2" s="208"/>
      <c r="IFV2" s="208"/>
      <c r="IFW2" s="208"/>
      <c r="IFX2" s="208"/>
      <c r="IFY2" s="208"/>
      <c r="IFZ2" s="208"/>
      <c r="IGA2" s="208"/>
      <c r="IGB2" s="208"/>
      <c r="IGC2" s="208"/>
      <c r="IGD2" s="208"/>
      <c r="IGE2" s="208"/>
      <c r="IGF2" s="208"/>
      <c r="IGG2" s="208"/>
      <c r="IGH2" s="208"/>
      <c r="IGI2" s="208"/>
      <c r="IGJ2" s="208"/>
      <c r="IGK2" s="208"/>
      <c r="IGL2" s="208"/>
      <c r="IGM2" s="208"/>
      <c r="IGN2" s="208"/>
      <c r="IGO2" s="208"/>
      <c r="IGP2" s="208"/>
      <c r="IGQ2" s="208"/>
      <c r="IGR2" s="208"/>
      <c r="IGS2" s="208"/>
      <c r="IGT2" s="208"/>
      <c r="IGU2" s="208"/>
      <c r="IGV2" s="208"/>
      <c r="IGW2" s="208"/>
      <c r="IGX2" s="208"/>
      <c r="IGY2" s="208"/>
      <c r="IGZ2" s="208"/>
      <c r="IHA2" s="208"/>
      <c r="IHB2" s="208"/>
      <c r="IHC2" s="208"/>
      <c r="IHD2" s="208"/>
      <c r="IHE2" s="208"/>
      <c r="IHF2" s="208"/>
      <c r="IHG2" s="208"/>
      <c r="IHH2" s="208"/>
      <c r="IHI2" s="208"/>
      <c r="IHJ2" s="208"/>
      <c r="IHK2" s="208"/>
      <c r="IHL2" s="208"/>
      <c r="IHM2" s="208"/>
      <c r="IHN2" s="208"/>
      <c r="IHO2" s="208"/>
      <c r="IHP2" s="208"/>
      <c r="IHQ2" s="208"/>
      <c r="IHR2" s="208"/>
      <c r="IHS2" s="208"/>
      <c r="IHT2" s="208"/>
      <c r="IHU2" s="208"/>
      <c r="IHV2" s="208"/>
      <c r="IHW2" s="208"/>
      <c r="IHX2" s="208"/>
      <c r="IHY2" s="208"/>
      <c r="IHZ2" s="208"/>
      <c r="IIA2" s="208"/>
      <c r="IIB2" s="208"/>
      <c r="IIC2" s="208"/>
      <c r="IID2" s="208"/>
      <c r="IIE2" s="208"/>
      <c r="IIF2" s="208"/>
      <c r="IIG2" s="208"/>
      <c r="IIH2" s="208"/>
      <c r="III2" s="208"/>
      <c r="IIJ2" s="208"/>
      <c r="IIK2" s="208"/>
      <c r="IIL2" s="208"/>
      <c r="IIM2" s="208"/>
      <c r="IIN2" s="208"/>
      <c r="IIO2" s="208"/>
      <c r="IIP2" s="208"/>
      <c r="IIQ2" s="208"/>
      <c r="IIR2" s="208"/>
      <c r="IIS2" s="208"/>
      <c r="IIT2" s="208"/>
      <c r="IIU2" s="208"/>
      <c r="IIV2" s="208"/>
      <c r="IIW2" s="208"/>
      <c r="IIX2" s="208"/>
      <c r="IIY2" s="208"/>
      <c r="IIZ2" s="208"/>
      <c r="IJA2" s="208"/>
      <c r="IJB2" s="208"/>
      <c r="IJC2" s="208"/>
      <c r="IJD2" s="208"/>
      <c r="IJE2" s="208"/>
      <c r="IJF2" s="208"/>
      <c r="IJG2" s="208"/>
      <c r="IJH2" s="208"/>
      <c r="IJI2" s="208"/>
      <c r="IJJ2" s="208"/>
      <c r="IJK2" s="208"/>
      <c r="IJL2" s="208"/>
      <c r="IJM2" s="208"/>
      <c r="IJN2" s="208"/>
      <c r="IJO2" s="208"/>
      <c r="IJP2" s="208"/>
      <c r="IJQ2" s="208"/>
      <c r="IJR2" s="208"/>
      <c r="IJS2" s="208"/>
      <c r="IJT2" s="208"/>
      <c r="IJU2" s="208"/>
      <c r="IJV2" s="208"/>
      <c r="IJW2" s="208"/>
      <c r="IJX2" s="208"/>
      <c r="IJY2" s="208"/>
      <c r="IJZ2" s="208"/>
      <c r="IKA2" s="208"/>
      <c r="IKB2" s="208"/>
      <c r="IKC2" s="208"/>
      <c r="IKD2" s="208"/>
      <c r="IKE2" s="208"/>
      <c r="IKF2" s="208"/>
      <c r="IKG2" s="208"/>
      <c r="IKH2" s="208"/>
      <c r="IKI2" s="208"/>
      <c r="IKJ2" s="208"/>
      <c r="IKK2" s="208"/>
      <c r="IKL2" s="208"/>
      <c r="IKM2" s="208"/>
      <c r="IKN2" s="208"/>
      <c r="IKO2" s="208"/>
      <c r="IKP2" s="208"/>
      <c r="IKQ2" s="208"/>
      <c r="IKR2" s="208"/>
      <c r="IKS2" s="208"/>
      <c r="IKT2" s="208"/>
      <c r="IKU2" s="208"/>
      <c r="IKV2" s="208"/>
      <c r="IKW2" s="208"/>
      <c r="IKX2" s="208"/>
      <c r="IKY2" s="208"/>
      <c r="IKZ2" s="208"/>
      <c r="ILA2" s="208"/>
      <c r="ILB2" s="208"/>
      <c r="ILC2" s="208"/>
      <c r="ILD2" s="208"/>
      <c r="ILE2" s="208"/>
      <c r="ILF2" s="208"/>
      <c r="ILG2" s="208"/>
      <c r="ILH2" s="208"/>
      <c r="ILI2" s="208"/>
      <c r="ILJ2" s="208"/>
      <c r="ILK2" s="208"/>
      <c r="ILL2" s="208"/>
      <c r="ILM2" s="208"/>
      <c r="ILN2" s="208"/>
      <c r="ILO2" s="208"/>
      <c r="ILP2" s="208"/>
      <c r="ILQ2" s="208"/>
      <c r="ILR2" s="208"/>
      <c r="ILS2" s="208"/>
      <c r="ILT2" s="208"/>
      <c r="ILU2" s="208"/>
      <c r="ILV2" s="208"/>
      <c r="ILW2" s="208"/>
      <c r="ILX2" s="208"/>
      <c r="ILY2" s="208"/>
      <c r="ILZ2" s="208"/>
      <c r="IMA2" s="208"/>
      <c r="IMB2" s="208"/>
      <c r="IMC2" s="208"/>
      <c r="IMD2" s="208"/>
      <c r="IME2" s="208"/>
      <c r="IMF2" s="208"/>
      <c r="IMG2" s="208"/>
      <c r="IMH2" s="208"/>
      <c r="IMI2" s="208"/>
      <c r="IMJ2" s="208"/>
      <c r="IMK2" s="208"/>
      <c r="IML2" s="208"/>
      <c r="IMM2" s="208"/>
      <c r="IMN2" s="208"/>
      <c r="IMO2" s="208"/>
      <c r="IMP2" s="208"/>
      <c r="IMQ2" s="208"/>
      <c r="IMR2" s="208"/>
      <c r="IMS2" s="208"/>
      <c r="IMT2" s="208"/>
      <c r="IMU2" s="208"/>
      <c r="IMV2" s="208"/>
      <c r="IMW2" s="208"/>
      <c r="IMX2" s="208"/>
      <c r="IMY2" s="208"/>
      <c r="IMZ2" s="208"/>
      <c r="INA2" s="208"/>
      <c r="INB2" s="208"/>
      <c r="INC2" s="208"/>
      <c r="IND2" s="208"/>
      <c r="INE2" s="208"/>
      <c r="INF2" s="208"/>
      <c r="ING2" s="208"/>
      <c r="INH2" s="208"/>
      <c r="INI2" s="208"/>
      <c r="INJ2" s="208"/>
      <c r="INK2" s="208"/>
      <c r="INL2" s="208"/>
      <c r="INM2" s="208"/>
      <c r="INN2" s="208"/>
      <c r="INO2" s="208"/>
      <c r="INP2" s="208"/>
      <c r="INQ2" s="208"/>
      <c r="INR2" s="208"/>
      <c r="INS2" s="208"/>
      <c r="INT2" s="208"/>
      <c r="INU2" s="208"/>
      <c r="INV2" s="208"/>
      <c r="INW2" s="208"/>
      <c r="INX2" s="208"/>
      <c r="INY2" s="208"/>
      <c r="INZ2" s="208"/>
      <c r="IOA2" s="208"/>
      <c r="IOB2" s="208"/>
      <c r="IOC2" s="208"/>
      <c r="IOD2" s="208"/>
      <c r="IOE2" s="208"/>
      <c r="IOF2" s="208"/>
      <c r="IOG2" s="208"/>
      <c r="IOH2" s="208"/>
      <c r="IOI2" s="208"/>
      <c r="IOJ2" s="208"/>
      <c r="IOK2" s="208"/>
      <c r="IOL2" s="208"/>
      <c r="IOM2" s="208"/>
      <c r="ION2" s="208"/>
      <c r="IOO2" s="208"/>
      <c r="IOP2" s="208"/>
      <c r="IOQ2" s="208"/>
      <c r="IOR2" s="208"/>
      <c r="IOS2" s="208"/>
      <c r="IOT2" s="208"/>
      <c r="IOU2" s="208"/>
      <c r="IOV2" s="208"/>
      <c r="IOW2" s="208"/>
      <c r="IOX2" s="208"/>
      <c r="IOY2" s="208"/>
      <c r="IOZ2" s="208"/>
      <c r="IPA2" s="208"/>
      <c r="IPB2" s="208"/>
      <c r="IPC2" s="208"/>
      <c r="IPD2" s="208"/>
      <c r="IPE2" s="208"/>
      <c r="IPF2" s="208"/>
      <c r="IPG2" s="208"/>
      <c r="IPH2" s="208"/>
      <c r="IPI2" s="208"/>
      <c r="IPJ2" s="208"/>
      <c r="IPK2" s="208"/>
      <c r="IPL2" s="208"/>
      <c r="IPM2" s="208"/>
      <c r="IPN2" s="208"/>
      <c r="IPO2" s="208"/>
      <c r="IPP2" s="208"/>
      <c r="IPQ2" s="208"/>
      <c r="IPR2" s="208"/>
      <c r="IPS2" s="208"/>
      <c r="IPT2" s="208"/>
      <c r="IPU2" s="208"/>
      <c r="IPV2" s="208"/>
      <c r="IPW2" s="208"/>
      <c r="IPX2" s="208"/>
      <c r="IPY2" s="208"/>
      <c r="IPZ2" s="208"/>
      <c r="IQA2" s="208"/>
      <c r="IQB2" s="208"/>
      <c r="IQC2" s="208"/>
      <c r="IQD2" s="208"/>
      <c r="IQE2" s="208"/>
      <c r="IQF2" s="208"/>
      <c r="IQG2" s="208"/>
      <c r="IQH2" s="208"/>
      <c r="IQI2" s="208"/>
      <c r="IQJ2" s="208"/>
      <c r="IQK2" s="208"/>
      <c r="IQL2" s="208"/>
      <c r="IQM2" s="208"/>
      <c r="IQN2" s="208"/>
      <c r="IQO2" s="208"/>
      <c r="IQP2" s="208"/>
      <c r="IQQ2" s="208"/>
      <c r="IQR2" s="208"/>
      <c r="IQS2" s="208"/>
      <c r="IQT2" s="208"/>
      <c r="IQU2" s="208"/>
      <c r="IQV2" s="208"/>
      <c r="IQW2" s="208"/>
      <c r="IQX2" s="208"/>
      <c r="IQY2" s="208"/>
      <c r="IQZ2" s="208"/>
      <c r="IRA2" s="208"/>
      <c r="IRB2" s="208"/>
      <c r="IRC2" s="208"/>
      <c r="IRD2" s="208"/>
      <c r="IRE2" s="208"/>
      <c r="IRF2" s="208"/>
      <c r="IRG2" s="208"/>
      <c r="IRH2" s="208"/>
      <c r="IRI2" s="208"/>
      <c r="IRJ2" s="208"/>
      <c r="IRK2" s="208"/>
      <c r="IRL2" s="208"/>
      <c r="IRM2" s="208"/>
      <c r="IRN2" s="208"/>
      <c r="IRO2" s="208"/>
      <c r="IRP2" s="208"/>
      <c r="IRQ2" s="208"/>
      <c r="IRR2" s="208"/>
      <c r="IRS2" s="208"/>
      <c r="IRT2" s="208"/>
      <c r="IRU2" s="208"/>
      <c r="IRV2" s="208"/>
      <c r="IRW2" s="208"/>
      <c r="IRX2" s="208"/>
      <c r="IRY2" s="208"/>
      <c r="IRZ2" s="208"/>
      <c r="ISA2" s="208"/>
      <c r="ISB2" s="208"/>
      <c r="ISC2" s="208"/>
      <c r="ISD2" s="208"/>
      <c r="ISE2" s="208"/>
      <c r="ISF2" s="208"/>
      <c r="ISG2" s="208"/>
      <c r="ISH2" s="208"/>
      <c r="ISI2" s="208"/>
      <c r="ISJ2" s="208"/>
      <c r="ISK2" s="208"/>
      <c r="ISL2" s="208"/>
      <c r="ISM2" s="208"/>
      <c r="ISN2" s="208"/>
      <c r="ISO2" s="208"/>
      <c r="ISP2" s="208"/>
      <c r="ISQ2" s="208"/>
      <c r="ISR2" s="208"/>
      <c r="ISS2" s="208"/>
      <c r="IST2" s="208"/>
      <c r="ISU2" s="208"/>
      <c r="ISV2" s="208"/>
      <c r="ISW2" s="208"/>
      <c r="ISX2" s="208"/>
      <c r="ISY2" s="208"/>
      <c r="ISZ2" s="208"/>
      <c r="ITA2" s="208"/>
      <c r="ITB2" s="208"/>
      <c r="ITC2" s="208"/>
      <c r="ITD2" s="208"/>
      <c r="ITE2" s="208"/>
      <c r="ITF2" s="208"/>
      <c r="ITG2" s="208"/>
      <c r="ITH2" s="208"/>
      <c r="ITI2" s="208"/>
      <c r="ITJ2" s="208"/>
      <c r="ITK2" s="208"/>
      <c r="ITL2" s="208"/>
      <c r="ITM2" s="208"/>
      <c r="ITN2" s="208"/>
      <c r="ITO2" s="208"/>
      <c r="ITP2" s="208"/>
      <c r="ITQ2" s="208"/>
      <c r="ITR2" s="208"/>
      <c r="ITS2" s="208"/>
      <c r="ITT2" s="208"/>
      <c r="ITU2" s="208"/>
      <c r="ITV2" s="208"/>
      <c r="ITW2" s="208"/>
      <c r="ITX2" s="208"/>
      <c r="ITY2" s="208"/>
      <c r="ITZ2" s="208"/>
      <c r="IUA2" s="208"/>
      <c r="IUB2" s="208"/>
      <c r="IUC2" s="208"/>
      <c r="IUD2" s="208"/>
      <c r="IUE2" s="208"/>
      <c r="IUF2" s="208"/>
      <c r="IUG2" s="208"/>
      <c r="IUH2" s="208"/>
      <c r="IUI2" s="208"/>
      <c r="IUJ2" s="208"/>
      <c r="IUK2" s="208"/>
      <c r="IUL2" s="208"/>
      <c r="IUM2" s="208"/>
      <c r="IUN2" s="208"/>
      <c r="IUO2" s="208"/>
      <c r="IUP2" s="208"/>
      <c r="IUQ2" s="208"/>
      <c r="IUR2" s="208"/>
      <c r="IUS2" s="208"/>
      <c r="IUT2" s="208"/>
      <c r="IUU2" s="208"/>
      <c r="IUV2" s="208"/>
      <c r="IUW2" s="208"/>
      <c r="IUX2" s="208"/>
      <c r="IUY2" s="208"/>
      <c r="IUZ2" s="208"/>
      <c r="IVA2" s="208"/>
      <c r="IVB2" s="208"/>
      <c r="IVC2" s="208"/>
      <c r="IVD2" s="208"/>
      <c r="IVE2" s="208"/>
      <c r="IVF2" s="208"/>
      <c r="IVG2" s="208"/>
      <c r="IVH2" s="208"/>
      <c r="IVI2" s="208"/>
      <c r="IVJ2" s="208"/>
      <c r="IVK2" s="208"/>
      <c r="IVL2" s="208"/>
      <c r="IVM2" s="208"/>
      <c r="IVN2" s="208"/>
      <c r="IVO2" s="208"/>
      <c r="IVP2" s="208"/>
      <c r="IVQ2" s="208"/>
      <c r="IVR2" s="208"/>
      <c r="IVS2" s="208"/>
      <c r="IVT2" s="208"/>
      <c r="IVU2" s="208"/>
      <c r="IVV2" s="208"/>
      <c r="IVW2" s="208"/>
      <c r="IVX2" s="208"/>
      <c r="IVY2" s="208"/>
      <c r="IVZ2" s="208"/>
      <c r="IWA2" s="208"/>
      <c r="IWB2" s="208"/>
      <c r="IWC2" s="208"/>
      <c r="IWD2" s="208"/>
      <c r="IWE2" s="208"/>
      <c r="IWF2" s="208"/>
      <c r="IWG2" s="208"/>
      <c r="IWH2" s="208"/>
      <c r="IWI2" s="208"/>
      <c r="IWJ2" s="208"/>
      <c r="IWK2" s="208"/>
      <c r="IWL2" s="208"/>
      <c r="IWM2" s="208"/>
      <c r="IWN2" s="208"/>
      <c r="IWO2" s="208"/>
      <c r="IWP2" s="208"/>
      <c r="IWQ2" s="208"/>
      <c r="IWR2" s="208"/>
      <c r="IWS2" s="208"/>
      <c r="IWT2" s="208"/>
      <c r="IWU2" s="208"/>
      <c r="IWV2" s="208"/>
      <c r="IWW2" s="208"/>
      <c r="IWX2" s="208"/>
      <c r="IWY2" s="208"/>
      <c r="IWZ2" s="208"/>
      <c r="IXA2" s="208"/>
      <c r="IXB2" s="208"/>
      <c r="IXC2" s="208"/>
      <c r="IXD2" s="208"/>
      <c r="IXE2" s="208"/>
      <c r="IXF2" s="208"/>
      <c r="IXG2" s="208"/>
      <c r="IXH2" s="208"/>
      <c r="IXI2" s="208"/>
      <c r="IXJ2" s="208"/>
      <c r="IXK2" s="208"/>
      <c r="IXL2" s="208"/>
      <c r="IXM2" s="208"/>
      <c r="IXN2" s="208"/>
      <c r="IXO2" s="208"/>
      <c r="IXP2" s="208"/>
      <c r="IXQ2" s="208"/>
      <c r="IXR2" s="208"/>
      <c r="IXS2" s="208"/>
      <c r="IXT2" s="208"/>
      <c r="IXU2" s="208"/>
      <c r="IXV2" s="208"/>
      <c r="IXW2" s="208"/>
      <c r="IXX2" s="208"/>
      <c r="IXY2" s="208"/>
      <c r="IXZ2" s="208"/>
      <c r="IYA2" s="208"/>
      <c r="IYB2" s="208"/>
      <c r="IYC2" s="208"/>
      <c r="IYD2" s="208"/>
      <c r="IYE2" s="208"/>
      <c r="IYF2" s="208"/>
      <c r="IYG2" s="208"/>
      <c r="IYH2" s="208"/>
      <c r="IYI2" s="208"/>
      <c r="IYJ2" s="208"/>
      <c r="IYK2" s="208"/>
      <c r="IYL2" s="208"/>
      <c r="IYM2" s="208"/>
      <c r="IYN2" s="208"/>
      <c r="IYO2" s="208"/>
      <c r="IYP2" s="208"/>
      <c r="IYQ2" s="208"/>
      <c r="IYR2" s="208"/>
      <c r="IYS2" s="208"/>
      <c r="IYT2" s="208"/>
      <c r="IYU2" s="208"/>
      <c r="IYV2" s="208"/>
      <c r="IYW2" s="208"/>
      <c r="IYX2" s="208"/>
      <c r="IYY2" s="208"/>
      <c r="IYZ2" s="208"/>
      <c r="IZA2" s="208"/>
      <c r="IZB2" s="208"/>
      <c r="IZC2" s="208"/>
      <c r="IZD2" s="208"/>
      <c r="IZE2" s="208"/>
      <c r="IZF2" s="208"/>
      <c r="IZG2" s="208"/>
      <c r="IZH2" s="208"/>
      <c r="IZI2" s="208"/>
      <c r="IZJ2" s="208"/>
      <c r="IZK2" s="208"/>
      <c r="IZL2" s="208"/>
      <c r="IZM2" s="208"/>
      <c r="IZN2" s="208"/>
      <c r="IZO2" s="208"/>
      <c r="IZP2" s="208"/>
      <c r="IZQ2" s="208"/>
      <c r="IZR2" s="208"/>
      <c r="IZS2" s="208"/>
      <c r="IZT2" s="208"/>
      <c r="IZU2" s="208"/>
      <c r="IZV2" s="208"/>
      <c r="IZW2" s="208"/>
      <c r="IZX2" s="208"/>
      <c r="IZY2" s="208"/>
      <c r="IZZ2" s="208"/>
      <c r="JAA2" s="208"/>
      <c r="JAB2" s="208"/>
      <c r="JAC2" s="208"/>
      <c r="JAD2" s="208"/>
      <c r="JAE2" s="208"/>
      <c r="JAF2" s="208"/>
      <c r="JAG2" s="208"/>
      <c r="JAH2" s="208"/>
      <c r="JAI2" s="208"/>
      <c r="JAJ2" s="208"/>
      <c r="JAK2" s="208"/>
      <c r="JAL2" s="208"/>
      <c r="JAM2" s="208"/>
      <c r="JAN2" s="208"/>
      <c r="JAO2" s="208"/>
      <c r="JAP2" s="208"/>
      <c r="JAQ2" s="208"/>
      <c r="JAR2" s="208"/>
      <c r="JAS2" s="208"/>
      <c r="JAT2" s="208"/>
      <c r="JAU2" s="208"/>
      <c r="JAV2" s="208"/>
      <c r="JAW2" s="208"/>
      <c r="JAX2" s="208"/>
      <c r="JAY2" s="208"/>
      <c r="JAZ2" s="208"/>
      <c r="JBA2" s="208"/>
      <c r="JBB2" s="208"/>
      <c r="JBC2" s="208"/>
      <c r="JBD2" s="208"/>
      <c r="JBE2" s="208"/>
      <c r="JBF2" s="208"/>
      <c r="JBG2" s="208"/>
      <c r="JBH2" s="208"/>
      <c r="JBI2" s="208"/>
      <c r="JBJ2" s="208"/>
      <c r="JBK2" s="208"/>
      <c r="JBL2" s="208"/>
      <c r="JBM2" s="208"/>
      <c r="JBN2" s="208"/>
      <c r="JBO2" s="208"/>
      <c r="JBP2" s="208"/>
      <c r="JBQ2" s="208"/>
      <c r="JBR2" s="208"/>
      <c r="JBS2" s="208"/>
      <c r="JBT2" s="208"/>
      <c r="JBU2" s="208"/>
      <c r="JBV2" s="208"/>
      <c r="JBW2" s="208"/>
      <c r="JBX2" s="208"/>
      <c r="JBY2" s="208"/>
      <c r="JBZ2" s="208"/>
      <c r="JCA2" s="208"/>
      <c r="JCB2" s="208"/>
      <c r="JCC2" s="208"/>
      <c r="JCD2" s="208"/>
      <c r="JCE2" s="208"/>
      <c r="JCF2" s="208"/>
      <c r="JCG2" s="208"/>
      <c r="JCH2" s="208"/>
      <c r="JCI2" s="208"/>
      <c r="JCJ2" s="208"/>
      <c r="JCK2" s="208"/>
      <c r="JCL2" s="208"/>
      <c r="JCM2" s="208"/>
      <c r="JCN2" s="208"/>
      <c r="JCO2" s="208"/>
      <c r="JCP2" s="208"/>
      <c r="JCQ2" s="208"/>
      <c r="JCR2" s="208"/>
      <c r="JCS2" s="208"/>
      <c r="JCT2" s="208"/>
      <c r="JCU2" s="208"/>
      <c r="JCV2" s="208"/>
      <c r="JCW2" s="208"/>
      <c r="JCX2" s="208"/>
      <c r="JCY2" s="208"/>
      <c r="JCZ2" s="208"/>
      <c r="JDA2" s="208"/>
      <c r="JDB2" s="208"/>
      <c r="JDC2" s="208"/>
      <c r="JDD2" s="208"/>
      <c r="JDE2" s="208"/>
      <c r="JDF2" s="208"/>
      <c r="JDG2" s="208"/>
      <c r="JDH2" s="208"/>
      <c r="JDI2" s="208"/>
      <c r="JDJ2" s="208"/>
      <c r="JDK2" s="208"/>
      <c r="JDL2" s="208"/>
      <c r="JDM2" s="208"/>
      <c r="JDN2" s="208"/>
      <c r="JDO2" s="208"/>
      <c r="JDP2" s="208"/>
      <c r="JDQ2" s="208"/>
      <c r="JDR2" s="208"/>
      <c r="JDS2" s="208"/>
      <c r="JDT2" s="208"/>
      <c r="JDU2" s="208"/>
      <c r="JDV2" s="208"/>
      <c r="JDW2" s="208"/>
      <c r="JDX2" s="208"/>
      <c r="JDY2" s="208"/>
      <c r="JDZ2" s="208"/>
      <c r="JEA2" s="208"/>
      <c r="JEB2" s="208"/>
      <c r="JEC2" s="208"/>
      <c r="JED2" s="208"/>
      <c r="JEE2" s="208"/>
      <c r="JEF2" s="208"/>
      <c r="JEG2" s="208"/>
      <c r="JEH2" s="208"/>
      <c r="JEI2" s="208"/>
      <c r="JEJ2" s="208"/>
      <c r="JEK2" s="208"/>
      <c r="JEL2" s="208"/>
      <c r="JEM2" s="208"/>
      <c r="JEN2" s="208"/>
      <c r="JEO2" s="208"/>
      <c r="JEP2" s="208"/>
      <c r="JEQ2" s="208"/>
      <c r="JER2" s="208"/>
      <c r="JES2" s="208"/>
      <c r="JET2" s="208"/>
      <c r="JEU2" s="208"/>
      <c r="JEV2" s="208"/>
      <c r="JEW2" s="208"/>
      <c r="JEX2" s="208"/>
      <c r="JEY2" s="208"/>
      <c r="JEZ2" s="208"/>
      <c r="JFA2" s="208"/>
      <c r="JFB2" s="208"/>
      <c r="JFC2" s="208"/>
      <c r="JFD2" s="208"/>
      <c r="JFE2" s="208"/>
      <c r="JFF2" s="208"/>
      <c r="JFG2" s="208"/>
      <c r="JFH2" s="208"/>
      <c r="JFI2" s="208"/>
      <c r="JFJ2" s="208"/>
      <c r="JFK2" s="208"/>
      <c r="JFL2" s="208"/>
      <c r="JFM2" s="208"/>
      <c r="JFN2" s="208"/>
      <c r="JFO2" s="208"/>
      <c r="JFP2" s="208"/>
      <c r="JFQ2" s="208"/>
      <c r="JFR2" s="208"/>
      <c r="JFS2" s="208"/>
      <c r="JFT2" s="208"/>
      <c r="JFU2" s="208"/>
      <c r="JFV2" s="208"/>
      <c r="JFW2" s="208"/>
      <c r="JFX2" s="208"/>
      <c r="JFY2" s="208"/>
      <c r="JFZ2" s="208"/>
      <c r="JGA2" s="208"/>
      <c r="JGB2" s="208"/>
      <c r="JGC2" s="208"/>
      <c r="JGD2" s="208"/>
      <c r="JGE2" s="208"/>
      <c r="JGF2" s="208"/>
      <c r="JGG2" s="208"/>
      <c r="JGH2" s="208"/>
      <c r="JGI2" s="208"/>
      <c r="JGJ2" s="208"/>
      <c r="JGK2" s="208"/>
      <c r="JGL2" s="208"/>
      <c r="JGM2" s="208"/>
      <c r="JGN2" s="208"/>
      <c r="JGO2" s="208"/>
      <c r="JGP2" s="208"/>
      <c r="JGQ2" s="208"/>
      <c r="JGR2" s="208"/>
      <c r="JGS2" s="208"/>
      <c r="JGT2" s="208"/>
      <c r="JGU2" s="208"/>
      <c r="JGV2" s="208"/>
      <c r="JGW2" s="208"/>
      <c r="JGX2" s="208"/>
      <c r="JGY2" s="208"/>
      <c r="JGZ2" s="208"/>
      <c r="JHA2" s="208"/>
      <c r="JHB2" s="208"/>
      <c r="JHC2" s="208"/>
      <c r="JHD2" s="208"/>
      <c r="JHE2" s="208"/>
      <c r="JHF2" s="208"/>
      <c r="JHG2" s="208"/>
      <c r="JHH2" s="208"/>
      <c r="JHI2" s="208"/>
      <c r="JHJ2" s="208"/>
      <c r="JHK2" s="208"/>
      <c r="JHL2" s="208"/>
      <c r="JHM2" s="208"/>
      <c r="JHN2" s="208"/>
      <c r="JHO2" s="208"/>
      <c r="JHP2" s="208"/>
      <c r="JHQ2" s="208"/>
      <c r="JHR2" s="208"/>
      <c r="JHS2" s="208"/>
      <c r="JHT2" s="208"/>
      <c r="JHU2" s="208"/>
      <c r="JHV2" s="208"/>
      <c r="JHW2" s="208"/>
      <c r="JHX2" s="208"/>
      <c r="JHY2" s="208"/>
      <c r="JHZ2" s="208"/>
      <c r="JIA2" s="208"/>
      <c r="JIB2" s="208"/>
      <c r="JIC2" s="208"/>
      <c r="JID2" s="208"/>
      <c r="JIE2" s="208"/>
      <c r="JIF2" s="208"/>
      <c r="JIG2" s="208"/>
      <c r="JIH2" s="208"/>
      <c r="JII2" s="208"/>
      <c r="JIJ2" s="208"/>
      <c r="JIK2" s="208"/>
      <c r="JIL2" s="208"/>
      <c r="JIM2" s="208"/>
      <c r="JIN2" s="208"/>
      <c r="JIO2" s="208"/>
      <c r="JIP2" s="208"/>
      <c r="JIQ2" s="208"/>
      <c r="JIR2" s="208"/>
      <c r="JIS2" s="208"/>
      <c r="JIT2" s="208"/>
      <c r="JIU2" s="208"/>
      <c r="JIV2" s="208"/>
      <c r="JIW2" s="208"/>
      <c r="JIX2" s="208"/>
      <c r="JIY2" s="208"/>
      <c r="JIZ2" s="208"/>
      <c r="JJA2" s="208"/>
      <c r="JJB2" s="208"/>
      <c r="JJC2" s="208"/>
      <c r="JJD2" s="208"/>
      <c r="JJE2" s="208"/>
      <c r="JJF2" s="208"/>
      <c r="JJG2" s="208"/>
      <c r="JJH2" s="208"/>
      <c r="JJI2" s="208"/>
      <c r="JJJ2" s="208"/>
      <c r="JJK2" s="208"/>
      <c r="JJL2" s="208"/>
      <c r="JJM2" s="208"/>
      <c r="JJN2" s="208"/>
      <c r="JJO2" s="208"/>
      <c r="JJP2" s="208"/>
      <c r="JJQ2" s="208"/>
      <c r="JJR2" s="208"/>
      <c r="JJS2" s="208"/>
      <c r="JJT2" s="208"/>
      <c r="JJU2" s="208"/>
      <c r="JJV2" s="208"/>
      <c r="JJW2" s="208"/>
      <c r="JJX2" s="208"/>
      <c r="JJY2" s="208"/>
      <c r="JJZ2" s="208"/>
      <c r="JKA2" s="208"/>
      <c r="JKB2" s="208"/>
      <c r="JKC2" s="208"/>
      <c r="JKD2" s="208"/>
      <c r="JKE2" s="208"/>
      <c r="JKF2" s="208"/>
      <c r="JKG2" s="208"/>
      <c r="JKH2" s="208"/>
      <c r="JKI2" s="208"/>
      <c r="JKJ2" s="208"/>
      <c r="JKK2" s="208"/>
      <c r="JKL2" s="208"/>
      <c r="JKM2" s="208"/>
      <c r="JKN2" s="208"/>
      <c r="JKO2" s="208"/>
      <c r="JKP2" s="208"/>
      <c r="JKQ2" s="208"/>
      <c r="JKR2" s="208"/>
      <c r="JKS2" s="208"/>
      <c r="JKT2" s="208"/>
      <c r="JKU2" s="208"/>
      <c r="JKV2" s="208"/>
      <c r="JKW2" s="208"/>
      <c r="JKX2" s="208"/>
      <c r="JKY2" s="208"/>
      <c r="JKZ2" s="208"/>
      <c r="JLA2" s="208"/>
      <c r="JLB2" s="208"/>
      <c r="JLC2" s="208"/>
      <c r="JLD2" s="208"/>
      <c r="JLE2" s="208"/>
      <c r="JLF2" s="208"/>
      <c r="JLG2" s="208"/>
      <c r="JLH2" s="208"/>
      <c r="JLI2" s="208"/>
      <c r="JLJ2" s="208"/>
      <c r="JLK2" s="208"/>
      <c r="JLL2" s="208"/>
      <c r="JLM2" s="208"/>
      <c r="JLN2" s="208"/>
      <c r="JLO2" s="208"/>
      <c r="JLP2" s="208"/>
      <c r="JLQ2" s="208"/>
      <c r="JLR2" s="208"/>
      <c r="JLS2" s="208"/>
      <c r="JLT2" s="208"/>
      <c r="JLU2" s="208"/>
      <c r="JLV2" s="208"/>
      <c r="JLW2" s="208"/>
      <c r="JLX2" s="208"/>
      <c r="JLY2" s="208"/>
      <c r="JLZ2" s="208"/>
      <c r="JMA2" s="208"/>
      <c r="JMB2" s="208"/>
      <c r="JMC2" s="208"/>
      <c r="JMD2" s="208"/>
      <c r="JME2" s="208"/>
      <c r="JMF2" s="208"/>
      <c r="JMG2" s="208"/>
      <c r="JMH2" s="208"/>
      <c r="JMI2" s="208"/>
      <c r="JMJ2" s="208"/>
      <c r="JMK2" s="208"/>
      <c r="JML2" s="208"/>
      <c r="JMM2" s="208"/>
      <c r="JMN2" s="208"/>
      <c r="JMO2" s="208"/>
      <c r="JMP2" s="208"/>
      <c r="JMQ2" s="208"/>
      <c r="JMR2" s="208"/>
      <c r="JMS2" s="208"/>
      <c r="JMT2" s="208"/>
      <c r="JMU2" s="208"/>
      <c r="JMV2" s="208"/>
      <c r="JMW2" s="208"/>
      <c r="JMX2" s="208"/>
      <c r="JMY2" s="208"/>
      <c r="JMZ2" s="208"/>
      <c r="JNA2" s="208"/>
      <c r="JNB2" s="208"/>
      <c r="JNC2" s="208"/>
      <c r="JND2" s="208"/>
      <c r="JNE2" s="208"/>
      <c r="JNF2" s="208"/>
      <c r="JNG2" s="208"/>
      <c r="JNH2" s="208"/>
      <c r="JNI2" s="208"/>
      <c r="JNJ2" s="208"/>
      <c r="JNK2" s="208"/>
      <c r="JNL2" s="208"/>
      <c r="JNM2" s="208"/>
      <c r="JNN2" s="208"/>
      <c r="JNO2" s="208"/>
      <c r="JNP2" s="208"/>
      <c r="JNQ2" s="208"/>
      <c r="JNR2" s="208"/>
      <c r="JNS2" s="208"/>
      <c r="JNT2" s="208"/>
      <c r="JNU2" s="208"/>
      <c r="JNV2" s="208"/>
      <c r="JNW2" s="208"/>
      <c r="JNX2" s="208"/>
      <c r="JNY2" s="208"/>
      <c r="JNZ2" s="208"/>
      <c r="JOA2" s="208"/>
      <c r="JOB2" s="208"/>
      <c r="JOC2" s="208"/>
      <c r="JOD2" s="208"/>
      <c r="JOE2" s="208"/>
      <c r="JOF2" s="208"/>
      <c r="JOG2" s="208"/>
      <c r="JOH2" s="208"/>
      <c r="JOI2" s="208"/>
      <c r="JOJ2" s="208"/>
      <c r="JOK2" s="208"/>
      <c r="JOL2" s="208"/>
      <c r="JOM2" s="208"/>
      <c r="JON2" s="208"/>
      <c r="JOO2" s="208"/>
      <c r="JOP2" s="208"/>
      <c r="JOQ2" s="208"/>
      <c r="JOR2" s="208"/>
      <c r="JOS2" s="208"/>
      <c r="JOT2" s="208"/>
      <c r="JOU2" s="208"/>
      <c r="JOV2" s="208"/>
      <c r="JOW2" s="208"/>
      <c r="JOX2" s="208"/>
      <c r="JOY2" s="208"/>
      <c r="JOZ2" s="208"/>
      <c r="JPA2" s="208"/>
      <c r="JPB2" s="208"/>
      <c r="JPC2" s="208"/>
      <c r="JPD2" s="208"/>
      <c r="JPE2" s="208"/>
      <c r="JPF2" s="208"/>
      <c r="JPG2" s="208"/>
      <c r="JPH2" s="208"/>
      <c r="JPI2" s="208"/>
      <c r="JPJ2" s="208"/>
      <c r="JPK2" s="208"/>
      <c r="JPL2" s="208"/>
      <c r="JPM2" s="208"/>
      <c r="JPN2" s="208"/>
      <c r="JPO2" s="208"/>
      <c r="JPP2" s="208"/>
      <c r="JPQ2" s="208"/>
      <c r="JPR2" s="208"/>
      <c r="JPS2" s="208"/>
      <c r="JPT2" s="208"/>
      <c r="JPU2" s="208"/>
      <c r="JPV2" s="208"/>
      <c r="JPW2" s="208"/>
      <c r="JPX2" s="208"/>
      <c r="JPY2" s="208"/>
      <c r="JPZ2" s="208"/>
      <c r="JQA2" s="208"/>
      <c r="JQB2" s="208"/>
      <c r="JQC2" s="208"/>
      <c r="JQD2" s="208"/>
      <c r="JQE2" s="208"/>
      <c r="JQF2" s="208"/>
      <c r="JQG2" s="208"/>
      <c r="JQH2" s="208"/>
      <c r="JQI2" s="208"/>
      <c r="JQJ2" s="208"/>
      <c r="JQK2" s="208"/>
      <c r="JQL2" s="208"/>
      <c r="JQM2" s="208"/>
      <c r="JQN2" s="208"/>
      <c r="JQO2" s="208"/>
      <c r="JQP2" s="208"/>
      <c r="JQQ2" s="208"/>
      <c r="JQR2" s="208"/>
      <c r="JQS2" s="208"/>
      <c r="JQT2" s="208"/>
      <c r="JQU2" s="208"/>
      <c r="JQV2" s="208"/>
      <c r="JQW2" s="208"/>
      <c r="JQX2" s="208"/>
      <c r="JQY2" s="208"/>
      <c r="JQZ2" s="208"/>
      <c r="JRA2" s="208"/>
      <c r="JRB2" s="208"/>
      <c r="JRC2" s="208"/>
      <c r="JRD2" s="208"/>
      <c r="JRE2" s="208"/>
      <c r="JRF2" s="208"/>
      <c r="JRG2" s="208"/>
      <c r="JRH2" s="208"/>
      <c r="JRI2" s="208"/>
      <c r="JRJ2" s="208"/>
      <c r="JRK2" s="208"/>
      <c r="JRL2" s="208"/>
      <c r="JRM2" s="208"/>
      <c r="JRN2" s="208"/>
      <c r="JRO2" s="208"/>
      <c r="JRP2" s="208"/>
      <c r="JRQ2" s="208"/>
      <c r="JRR2" s="208"/>
      <c r="JRS2" s="208"/>
      <c r="JRT2" s="208"/>
      <c r="JRU2" s="208"/>
      <c r="JRV2" s="208"/>
      <c r="JRW2" s="208"/>
      <c r="JRX2" s="208"/>
      <c r="JRY2" s="208"/>
      <c r="JRZ2" s="208"/>
      <c r="JSA2" s="208"/>
      <c r="JSB2" s="208"/>
      <c r="JSC2" s="208"/>
      <c r="JSD2" s="208"/>
      <c r="JSE2" s="208"/>
      <c r="JSF2" s="208"/>
      <c r="JSG2" s="208"/>
      <c r="JSH2" s="208"/>
      <c r="JSI2" s="208"/>
      <c r="JSJ2" s="208"/>
      <c r="JSK2" s="208"/>
      <c r="JSL2" s="208"/>
      <c r="JSM2" s="208"/>
      <c r="JSN2" s="208"/>
      <c r="JSO2" s="208"/>
      <c r="JSP2" s="208"/>
      <c r="JSQ2" s="208"/>
      <c r="JSR2" s="208"/>
      <c r="JSS2" s="208"/>
      <c r="JST2" s="208"/>
      <c r="JSU2" s="208"/>
      <c r="JSV2" s="208"/>
      <c r="JSW2" s="208"/>
      <c r="JSX2" s="208"/>
      <c r="JSY2" s="208"/>
      <c r="JSZ2" s="208"/>
      <c r="JTA2" s="208"/>
      <c r="JTB2" s="208"/>
      <c r="JTC2" s="208"/>
      <c r="JTD2" s="208"/>
      <c r="JTE2" s="208"/>
      <c r="JTF2" s="208"/>
      <c r="JTG2" s="208"/>
      <c r="JTH2" s="208"/>
      <c r="JTI2" s="208"/>
      <c r="JTJ2" s="208"/>
      <c r="JTK2" s="208"/>
      <c r="JTL2" s="208"/>
      <c r="JTM2" s="208"/>
      <c r="JTN2" s="208"/>
      <c r="JTO2" s="208"/>
      <c r="JTP2" s="208"/>
      <c r="JTQ2" s="208"/>
      <c r="JTR2" s="208"/>
      <c r="JTS2" s="208"/>
      <c r="JTT2" s="208"/>
      <c r="JTU2" s="208"/>
      <c r="JTV2" s="208"/>
      <c r="JTW2" s="208"/>
      <c r="JTX2" s="208"/>
      <c r="JTY2" s="208"/>
      <c r="JTZ2" s="208"/>
      <c r="JUA2" s="208"/>
      <c r="JUB2" s="208"/>
      <c r="JUC2" s="208"/>
      <c r="JUD2" s="208"/>
      <c r="JUE2" s="208"/>
      <c r="JUF2" s="208"/>
      <c r="JUG2" s="208"/>
      <c r="JUH2" s="208"/>
      <c r="JUI2" s="208"/>
      <c r="JUJ2" s="208"/>
      <c r="JUK2" s="208"/>
      <c r="JUL2" s="208"/>
      <c r="JUM2" s="208"/>
      <c r="JUN2" s="208"/>
      <c r="JUO2" s="208"/>
      <c r="JUP2" s="208"/>
      <c r="JUQ2" s="208"/>
      <c r="JUR2" s="208"/>
      <c r="JUS2" s="208"/>
      <c r="JUT2" s="208"/>
      <c r="JUU2" s="208"/>
      <c r="JUV2" s="208"/>
      <c r="JUW2" s="208"/>
      <c r="JUX2" s="208"/>
      <c r="JUY2" s="208"/>
      <c r="JUZ2" s="208"/>
      <c r="JVA2" s="208"/>
      <c r="JVB2" s="208"/>
      <c r="JVC2" s="208"/>
      <c r="JVD2" s="208"/>
      <c r="JVE2" s="208"/>
      <c r="JVF2" s="208"/>
      <c r="JVG2" s="208"/>
      <c r="JVH2" s="208"/>
      <c r="JVI2" s="208"/>
      <c r="JVJ2" s="208"/>
      <c r="JVK2" s="208"/>
      <c r="JVL2" s="208"/>
      <c r="JVM2" s="208"/>
      <c r="JVN2" s="208"/>
      <c r="JVO2" s="208"/>
      <c r="JVP2" s="208"/>
      <c r="JVQ2" s="208"/>
      <c r="JVR2" s="208"/>
      <c r="JVS2" s="208"/>
      <c r="JVT2" s="208"/>
      <c r="JVU2" s="208"/>
      <c r="JVV2" s="208"/>
      <c r="JVW2" s="208"/>
      <c r="JVX2" s="208"/>
      <c r="JVY2" s="208"/>
      <c r="JVZ2" s="208"/>
      <c r="JWA2" s="208"/>
      <c r="JWB2" s="208"/>
      <c r="JWC2" s="208"/>
      <c r="JWD2" s="208"/>
      <c r="JWE2" s="208"/>
      <c r="JWF2" s="208"/>
      <c r="JWG2" s="208"/>
      <c r="JWH2" s="208"/>
      <c r="JWI2" s="208"/>
      <c r="JWJ2" s="208"/>
      <c r="JWK2" s="208"/>
      <c r="JWL2" s="208"/>
      <c r="JWM2" s="208"/>
      <c r="JWN2" s="208"/>
      <c r="JWO2" s="208"/>
      <c r="JWP2" s="208"/>
      <c r="JWQ2" s="208"/>
      <c r="JWR2" s="208"/>
      <c r="JWS2" s="208"/>
      <c r="JWT2" s="208"/>
      <c r="JWU2" s="208"/>
      <c r="JWV2" s="208"/>
      <c r="JWW2" s="208"/>
      <c r="JWX2" s="208"/>
      <c r="JWY2" s="208"/>
      <c r="JWZ2" s="208"/>
      <c r="JXA2" s="208"/>
      <c r="JXB2" s="208"/>
      <c r="JXC2" s="208"/>
      <c r="JXD2" s="208"/>
      <c r="JXE2" s="208"/>
      <c r="JXF2" s="208"/>
      <c r="JXG2" s="208"/>
      <c r="JXH2" s="208"/>
      <c r="JXI2" s="208"/>
      <c r="JXJ2" s="208"/>
      <c r="JXK2" s="208"/>
      <c r="JXL2" s="208"/>
      <c r="JXM2" s="208"/>
      <c r="JXN2" s="208"/>
      <c r="JXO2" s="208"/>
      <c r="JXP2" s="208"/>
      <c r="JXQ2" s="208"/>
      <c r="JXR2" s="208"/>
      <c r="JXS2" s="208"/>
      <c r="JXT2" s="208"/>
      <c r="JXU2" s="208"/>
      <c r="JXV2" s="208"/>
      <c r="JXW2" s="208"/>
      <c r="JXX2" s="208"/>
      <c r="JXY2" s="208"/>
      <c r="JXZ2" s="208"/>
      <c r="JYA2" s="208"/>
      <c r="JYB2" s="208"/>
      <c r="JYC2" s="208"/>
      <c r="JYD2" s="208"/>
      <c r="JYE2" s="208"/>
      <c r="JYF2" s="208"/>
      <c r="JYG2" s="208"/>
      <c r="JYH2" s="208"/>
      <c r="JYI2" s="208"/>
      <c r="JYJ2" s="208"/>
      <c r="JYK2" s="208"/>
      <c r="JYL2" s="208"/>
      <c r="JYM2" s="208"/>
      <c r="JYN2" s="208"/>
      <c r="JYO2" s="208"/>
      <c r="JYP2" s="208"/>
      <c r="JYQ2" s="208"/>
      <c r="JYR2" s="208"/>
      <c r="JYS2" s="208"/>
      <c r="JYT2" s="208"/>
      <c r="JYU2" s="208"/>
      <c r="JYV2" s="208"/>
      <c r="JYW2" s="208"/>
      <c r="JYX2" s="208"/>
      <c r="JYY2" s="208"/>
      <c r="JYZ2" s="208"/>
      <c r="JZA2" s="208"/>
      <c r="JZB2" s="208"/>
      <c r="JZC2" s="208"/>
      <c r="JZD2" s="208"/>
      <c r="JZE2" s="208"/>
      <c r="JZF2" s="208"/>
      <c r="JZG2" s="208"/>
      <c r="JZH2" s="208"/>
      <c r="JZI2" s="208"/>
      <c r="JZJ2" s="208"/>
      <c r="JZK2" s="208"/>
      <c r="JZL2" s="208"/>
      <c r="JZM2" s="208"/>
      <c r="JZN2" s="208"/>
      <c r="JZO2" s="208"/>
      <c r="JZP2" s="208"/>
      <c r="JZQ2" s="208"/>
      <c r="JZR2" s="208"/>
      <c r="JZS2" s="208"/>
      <c r="JZT2" s="208"/>
      <c r="JZU2" s="208"/>
      <c r="JZV2" s="208"/>
      <c r="JZW2" s="208"/>
      <c r="JZX2" s="208"/>
      <c r="JZY2" s="208"/>
      <c r="JZZ2" s="208"/>
      <c r="KAA2" s="208"/>
      <c r="KAB2" s="208"/>
      <c r="KAC2" s="208"/>
      <c r="KAD2" s="208"/>
      <c r="KAE2" s="208"/>
      <c r="KAF2" s="208"/>
      <c r="KAG2" s="208"/>
      <c r="KAH2" s="208"/>
      <c r="KAI2" s="208"/>
      <c r="KAJ2" s="208"/>
      <c r="KAK2" s="208"/>
      <c r="KAL2" s="208"/>
      <c r="KAM2" s="208"/>
      <c r="KAN2" s="208"/>
      <c r="KAO2" s="208"/>
      <c r="KAP2" s="208"/>
      <c r="KAQ2" s="208"/>
      <c r="KAR2" s="208"/>
      <c r="KAS2" s="208"/>
      <c r="KAT2" s="208"/>
      <c r="KAU2" s="208"/>
      <c r="KAV2" s="208"/>
      <c r="KAW2" s="208"/>
      <c r="KAX2" s="208"/>
      <c r="KAY2" s="208"/>
      <c r="KAZ2" s="208"/>
      <c r="KBA2" s="208"/>
      <c r="KBB2" s="208"/>
      <c r="KBC2" s="208"/>
      <c r="KBD2" s="208"/>
      <c r="KBE2" s="208"/>
      <c r="KBF2" s="208"/>
      <c r="KBG2" s="208"/>
      <c r="KBH2" s="208"/>
      <c r="KBI2" s="208"/>
      <c r="KBJ2" s="208"/>
      <c r="KBK2" s="208"/>
      <c r="KBL2" s="208"/>
      <c r="KBM2" s="208"/>
      <c r="KBN2" s="208"/>
      <c r="KBO2" s="208"/>
      <c r="KBP2" s="208"/>
      <c r="KBQ2" s="208"/>
      <c r="KBR2" s="208"/>
      <c r="KBS2" s="208"/>
      <c r="KBT2" s="208"/>
      <c r="KBU2" s="208"/>
      <c r="KBV2" s="208"/>
      <c r="KBW2" s="208"/>
      <c r="KBX2" s="208"/>
      <c r="KBY2" s="208"/>
      <c r="KBZ2" s="208"/>
      <c r="KCA2" s="208"/>
      <c r="KCB2" s="208"/>
      <c r="KCC2" s="208"/>
      <c r="KCD2" s="208"/>
      <c r="KCE2" s="208"/>
      <c r="KCF2" s="208"/>
      <c r="KCG2" s="208"/>
      <c r="KCH2" s="208"/>
      <c r="KCI2" s="208"/>
      <c r="KCJ2" s="208"/>
      <c r="KCK2" s="208"/>
      <c r="KCL2" s="208"/>
      <c r="KCM2" s="208"/>
      <c r="KCN2" s="208"/>
      <c r="KCO2" s="208"/>
      <c r="KCP2" s="208"/>
      <c r="KCQ2" s="208"/>
      <c r="KCR2" s="208"/>
      <c r="KCS2" s="208"/>
      <c r="KCT2" s="208"/>
      <c r="KCU2" s="208"/>
      <c r="KCV2" s="208"/>
      <c r="KCW2" s="208"/>
      <c r="KCX2" s="208"/>
      <c r="KCY2" s="208"/>
      <c r="KCZ2" s="208"/>
      <c r="KDA2" s="208"/>
      <c r="KDB2" s="208"/>
      <c r="KDC2" s="208"/>
      <c r="KDD2" s="208"/>
      <c r="KDE2" s="208"/>
      <c r="KDF2" s="208"/>
      <c r="KDG2" s="208"/>
      <c r="KDH2" s="208"/>
      <c r="KDI2" s="208"/>
      <c r="KDJ2" s="208"/>
      <c r="KDK2" s="208"/>
      <c r="KDL2" s="208"/>
      <c r="KDM2" s="208"/>
      <c r="KDN2" s="208"/>
      <c r="KDO2" s="208"/>
      <c r="KDP2" s="208"/>
      <c r="KDQ2" s="208"/>
      <c r="KDR2" s="208"/>
      <c r="KDS2" s="208"/>
      <c r="KDT2" s="208"/>
      <c r="KDU2" s="208"/>
      <c r="KDV2" s="208"/>
      <c r="KDW2" s="208"/>
      <c r="KDX2" s="208"/>
      <c r="KDY2" s="208"/>
      <c r="KDZ2" s="208"/>
      <c r="KEA2" s="208"/>
      <c r="KEB2" s="208"/>
      <c r="KEC2" s="208"/>
      <c r="KED2" s="208"/>
      <c r="KEE2" s="208"/>
      <c r="KEF2" s="208"/>
      <c r="KEG2" s="208"/>
      <c r="KEH2" s="208"/>
      <c r="KEI2" s="208"/>
      <c r="KEJ2" s="208"/>
      <c r="KEK2" s="208"/>
      <c r="KEL2" s="208"/>
      <c r="KEM2" s="208"/>
      <c r="KEN2" s="208"/>
      <c r="KEO2" s="208"/>
      <c r="KEP2" s="208"/>
      <c r="KEQ2" s="208"/>
      <c r="KER2" s="208"/>
      <c r="KES2" s="208"/>
      <c r="KET2" s="208"/>
      <c r="KEU2" s="208"/>
      <c r="KEV2" s="208"/>
      <c r="KEW2" s="208"/>
      <c r="KEX2" s="208"/>
      <c r="KEY2" s="208"/>
      <c r="KEZ2" s="208"/>
      <c r="KFA2" s="208"/>
      <c r="KFB2" s="208"/>
      <c r="KFC2" s="208"/>
      <c r="KFD2" s="208"/>
      <c r="KFE2" s="208"/>
      <c r="KFF2" s="208"/>
      <c r="KFG2" s="208"/>
      <c r="KFH2" s="208"/>
      <c r="KFI2" s="208"/>
      <c r="KFJ2" s="208"/>
      <c r="KFK2" s="208"/>
      <c r="KFL2" s="208"/>
      <c r="KFM2" s="208"/>
      <c r="KFN2" s="208"/>
      <c r="KFO2" s="208"/>
      <c r="KFP2" s="208"/>
      <c r="KFQ2" s="208"/>
      <c r="KFR2" s="208"/>
      <c r="KFS2" s="208"/>
      <c r="KFT2" s="208"/>
      <c r="KFU2" s="208"/>
      <c r="KFV2" s="208"/>
      <c r="KFW2" s="208"/>
      <c r="KFX2" s="208"/>
      <c r="KFY2" s="208"/>
      <c r="KFZ2" s="208"/>
      <c r="KGA2" s="208"/>
      <c r="KGB2" s="208"/>
      <c r="KGC2" s="208"/>
      <c r="KGD2" s="208"/>
      <c r="KGE2" s="208"/>
      <c r="KGF2" s="208"/>
      <c r="KGG2" s="208"/>
      <c r="KGH2" s="208"/>
      <c r="KGI2" s="208"/>
      <c r="KGJ2" s="208"/>
      <c r="KGK2" s="208"/>
      <c r="KGL2" s="208"/>
      <c r="KGM2" s="208"/>
      <c r="KGN2" s="208"/>
      <c r="KGO2" s="208"/>
      <c r="KGP2" s="208"/>
      <c r="KGQ2" s="208"/>
      <c r="KGR2" s="208"/>
      <c r="KGS2" s="208"/>
      <c r="KGT2" s="208"/>
      <c r="KGU2" s="208"/>
      <c r="KGV2" s="208"/>
      <c r="KGW2" s="208"/>
      <c r="KGX2" s="208"/>
      <c r="KGY2" s="208"/>
      <c r="KGZ2" s="208"/>
      <c r="KHA2" s="208"/>
      <c r="KHB2" s="208"/>
      <c r="KHC2" s="208"/>
      <c r="KHD2" s="208"/>
      <c r="KHE2" s="208"/>
      <c r="KHF2" s="208"/>
      <c r="KHG2" s="208"/>
      <c r="KHH2" s="208"/>
      <c r="KHI2" s="208"/>
      <c r="KHJ2" s="208"/>
      <c r="KHK2" s="208"/>
      <c r="KHL2" s="208"/>
      <c r="KHM2" s="208"/>
      <c r="KHN2" s="208"/>
      <c r="KHO2" s="208"/>
      <c r="KHP2" s="208"/>
      <c r="KHQ2" s="208"/>
      <c r="KHR2" s="208"/>
      <c r="KHS2" s="208"/>
      <c r="KHT2" s="208"/>
      <c r="KHU2" s="208"/>
      <c r="KHV2" s="208"/>
      <c r="KHW2" s="208"/>
      <c r="KHX2" s="208"/>
      <c r="KHY2" s="208"/>
      <c r="KHZ2" s="208"/>
      <c r="KIA2" s="208"/>
      <c r="KIB2" s="208"/>
      <c r="KIC2" s="208"/>
      <c r="KID2" s="208"/>
      <c r="KIE2" s="208"/>
      <c r="KIF2" s="208"/>
      <c r="KIG2" s="208"/>
      <c r="KIH2" s="208"/>
      <c r="KII2" s="208"/>
      <c r="KIJ2" s="208"/>
      <c r="KIK2" s="208"/>
      <c r="KIL2" s="208"/>
      <c r="KIM2" s="208"/>
      <c r="KIN2" s="208"/>
      <c r="KIO2" s="208"/>
      <c r="KIP2" s="208"/>
      <c r="KIQ2" s="208"/>
      <c r="KIR2" s="208"/>
      <c r="KIS2" s="208"/>
      <c r="KIT2" s="208"/>
      <c r="KIU2" s="208"/>
      <c r="KIV2" s="208"/>
      <c r="KIW2" s="208"/>
      <c r="KIX2" s="208"/>
      <c r="KIY2" s="208"/>
      <c r="KIZ2" s="208"/>
      <c r="KJA2" s="208"/>
      <c r="KJB2" s="208"/>
      <c r="KJC2" s="208"/>
      <c r="KJD2" s="208"/>
      <c r="KJE2" s="208"/>
      <c r="KJF2" s="208"/>
      <c r="KJG2" s="208"/>
      <c r="KJH2" s="208"/>
      <c r="KJI2" s="208"/>
      <c r="KJJ2" s="208"/>
      <c r="KJK2" s="208"/>
      <c r="KJL2" s="208"/>
      <c r="KJM2" s="208"/>
      <c r="KJN2" s="208"/>
      <c r="KJO2" s="208"/>
      <c r="KJP2" s="208"/>
      <c r="KJQ2" s="208"/>
      <c r="KJR2" s="208"/>
      <c r="KJS2" s="208"/>
      <c r="KJT2" s="208"/>
      <c r="KJU2" s="208"/>
      <c r="KJV2" s="208"/>
      <c r="KJW2" s="208"/>
      <c r="KJX2" s="208"/>
      <c r="KJY2" s="208"/>
      <c r="KJZ2" s="208"/>
      <c r="KKA2" s="208"/>
      <c r="KKB2" s="208"/>
      <c r="KKC2" s="208"/>
      <c r="KKD2" s="208"/>
      <c r="KKE2" s="208"/>
      <c r="KKF2" s="208"/>
      <c r="KKG2" s="208"/>
      <c r="KKH2" s="208"/>
      <c r="KKI2" s="208"/>
      <c r="KKJ2" s="208"/>
      <c r="KKK2" s="208"/>
      <c r="KKL2" s="208"/>
      <c r="KKM2" s="208"/>
      <c r="KKN2" s="208"/>
      <c r="KKO2" s="208"/>
      <c r="KKP2" s="208"/>
      <c r="KKQ2" s="208"/>
      <c r="KKR2" s="208"/>
      <c r="KKS2" s="208"/>
      <c r="KKT2" s="208"/>
      <c r="KKU2" s="208"/>
      <c r="KKV2" s="208"/>
      <c r="KKW2" s="208"/>
      <c r="KKX2" s="208"/>
      <c r="KKY2" s="208"/>
      <c r="KKZ2" s="208"/>
      <c r="KLA2" s="208"/>
      <c r="KLB2" s="208"/>
      <c r="KLC2" s="208"/>
      <c r="KLD2" s="208"/>
      <c r="KLE2" s="208"/>
      <c r="KLF2" s="208"/>
      <c r="KLG2" s="208"/>
      <c r="KLH2" s="208"/>
      <c r="KLI2" s="208"/>
      <c r="KLJ2" s="208"/>
      <c r="KLK2" s="208"/>
      <c r="KLL2" s="208"/>
      <c r="KLM2" s="208"/>
      <c r="KLN2" s="208"/>
      <c r="KLO2" s="208"/>
      <c r="KLP2" s="208"/>
      <c r="KLQ2" s="208"/>
      <c r="KLR2" s="208"/>
      <c r="KLS2" s="208"/>
      <c r="KLT2" s="208"/>
      <c r="KLU2" s="208"/>
      <c r="KLV2" s="208"/>
      <c r="KLW2" s="208"/>
      <c r="KLX2" s="208"/>
      <c r="KLY2" s="208"/>
      <c r="KLZ2" s="208"/>
      <c r="KMA2" s="208"/>
      <c r="KMB2" s="208"/>
      <c r="KMC2" s="208"/>
      <c r="KMD2" s="208"/>
      <c r="KME2" s="208"/>
      <c r="KMF2" s="208"/>
      <c r="KMG2" s="208"/>
      <c r="KMH2" s="208"/>
      <c r="KMI2" s="208"/>
      <c r="KMJ2" s="208"/>
      <c r="KMK2" s="208"/>
      <c r="KML2" s="208"/>
      <c r="KMM2" s="208"/>
      <c r="KMN2" s="208"/>
      <c r="KMO2" s="208"/>
      <c r="KMP2" s="208"/>
      <c r="KMQ2" s="208"/>
      <c r="KMR2" s="208"/>
      <c r="KMS2" s="208"/>
      <c r="KMT2" s="208"/>
      <c r="KMU2" s="208"/>
      <c r="KMV2" s="208"/>
      <c r="KMW2" s="208"/>
      <c r="KMX2" s="208"/>
      <c r="KMY2" s="208"/>
      <c r="KMZ2" s="208"/>
      <c r="KNA2" s="208"/>
      <c r="KNB2" s="208"/>
      <c r="KNC2" s="208"/>
      <c r="KND2" s="208"/>
      <c r="KNE2" s="208"/>
      <c r="KNF2" s="208"/>
      <c r="KNG2" s="208"/>
      <c r="KNH2" s="208"/>
      <c r="KNI2" s="208"/>
      <c r="KNJ2" s="208"/>
      <c r="KNK2" s="208"/>
      <c r="KNL2" s="208"/>
      <c r="KNM2" s="208"/>
      <c r="KNN2" s="208"/>
      <c r="KNO2" s="208"/>
      <c r="KNP2" s="208"/>
      <c r="KNQ2" s="208"/>
      <c r="KNR2" s="208"/>
      <c r="KNS2" s="208"/>
      <c r="KNT2" s="208"/>
      <c r="KNU2" s="208"/>
      <c r="KNV2" s="208"/>
      <c r="KNW2" s="208"/>
      <c r="KNX2" s="208"/>
      <c r="KNY2" s="208"/>
      <c r="KNZ2" s="208"/>
      <c r="KOA2" s="208"/>
      <c r="KOB2" s="208"/>
      <c r="KOC2" s="208"/>
      <c r="KOD2" s="208"/>
      <c r="KOE2" s="208"/>
      <c r="KOF2" s="208"/>
      <c r="KOG2" s="208"/>
      <c r="KOH2" s="208"/>
      <c r="KOI2" s="208"/>
      <c r="KOJ2" s="208"/>
      <c r="KOK2" s="208"/>
      <c r="KOL2" s="208"/>
      <c r="KOM2" s="208"/>
      <c r="KON2" s="208"/>
      <c r="KOO2" s="208"/>
      <c r="KOP2" s="208"/>
      <c r="KOQ2" s="208"/>
      <c r="KOR2" s="208"/>
      <c r="KOS2" s="208"/>
      <c r="KOT2" s="208"/>
      <c r="KOU2" s="208"/>
      <c r="KOV2" s="208"/>
      <c r="KOW2" s="208"/>
      <c r="KOX2" s="208"/>
      <c r="KOY2" s="208"/>
      <c r="KOZ2" s="208"/>
      <c r="KPA2" s="208"/>
      <c r="KPB2" s="208"/>
      <c r="KPC2" s="208"/>
      <c r="KPD2" s="208"/>
      <c r="KPE2" s="208"/>
      <c r="KPF2" s="208"/>
      <c r="KPG2" s="208"/>
      <c r="KPH2" s="208"/>
      <c r="KPI2" s="208"/>
      <c r="KPJ2" s="208"/>
      <c r="KPK2" s="208"/>
      <c r="KPL2" s="208"/>
      <c r="KPM2" s="208"/>
      <c r="KPN2" s="208"/>
      <c r="KPO2" s="208"/>
      <c r="KPP2" s="208"/>
      <c r="KPQ2" s="208"/>
      <c r="KPR2" s="208"/>
      <c r="KPS2" s="208"/>
      <c r="KPT2" s="208"/>
      <c r="KPU2" s="208"/>
      <c r="KPV2" s="208"/>
      <c r="KPW2" s="208"/>
      <c r="KPX2" s="208"/>
      <c r="KPY2" s="208"/>
      <c r="KPZ2" s="208"/>
      <c r="KQA2" s="208"/>
      <c r="KQB2" s="208"/>
      <c r="KQC2" s="208"/>
      <c r="KQD2" s="208"/>
      <c r="KQE2" s="208"/>
      <c r="KQF2" s="208"/>
      <c r="KQG2" s="208"/>
      <c r="KQH2" s="208"/>
      <c r="KQI2" s="208"/>
      <c r="KQJ2" s="208"/>
      <c r="KQK2" s="208"/>
      <c r="KQL2" s="208"/>
      <c r="KQM2" s="208"/>
      <c r="KQN2" s="208"/>
      <c r="KQO2" s="208"/>
      <c r="KQP2" s="208"/>
      <c r="KQQ2" s="208"/>
      <c r="KQR2" s="208"/>
      <c r="KQS2" s="208"/>
      <c r="KQT2" s="208"/>
      <c r="KQU2" s="208"/>
      <c r="KQV2" s="208"/>
      <c r="KQW2" s="208"/>
      <c r="KQX2" s="208"/>
      <c r="KQY2" s="208"/>
      <c r="KQZ2" s="208"/>
      <c r="KRA2" s="208"/>
      <c r="KRB2" s="208"/>
      <c r="KRC2" s="208"/>
      <c r="KRD2" s="208"/>
      <c r="KRE2" s="208"/>
      <c r="KRF2" s="208"/>
      <c r="KRG2" s="208"/>
      <c r="KRH2" s="208"/>
      <c r="KRI2" s="208"/>
      <c r="KRJ2" s="208"/>
      <c r="KRK2" s="208"/>
      <c r="KRL2" s="208"/>
      <c r="KRM2" s="208"/>
      <c r="KRN2" s="208"/>
      <c r="KRO2" s="208"/>
      <c r="KRP2" s="208"/>
      <c r="KRQ2" s="208"/>
      <c r="KRR2" s="208"/>
      <c r="KRS2" s="208"/>
      <c r="KRT2" s="208"/>
      <c r="KRU2" s="208"/>
      <c r="KRV2" s="208"/>
      <c r="KRW2" s="208"/>
      <c r="KRX2" s="208"/>
      <c r="KRY2" s="208"/>
      <c r="KRZ2" s="208"/>
      <c r="KSA2" s="208"/>
      <c r="KSB2" s="208"/>
      <c r="KSC2" s="208"/>
      <c r="KSD2" s="208"/>
      <c r="KSE2" s="208"/>
      <c r="KSF2" s="208"/>
      <c r="KSG2" s="208"/>
      <c r="KSH2" s="208"/>
      <c r="KSI2" s="208"/>
      <c r="KSJ2" s="208"/>
      <c r="KSK2" s="208"/>
      <c r="KSL2" s="208"/>
      <c r="KSM2" s="208"/>
      <c r="KSN2" s="208"/>
      <c r="KSO2" s="208"/>
      <c r="KSP2" s="208"/>
      <c r="KSQ2" s="208"/>
      <c r="KSR2" s="208"/>
      <c r="KSS2" s="208"/>
      <c r="KST2" s="208"/>
      <c r="KSU2" s="208"/>
      <c r="KSV2" s="208"/>
      <c r="KSW2" s="208"/>
      <c r="KSX2" s="208"/>
      <c r="KSY2" s="208"/>
      <c r="KSZ2" s="208"/>
      <c r="KTA2" s="208"/>
      <c r="KTB2" s="208"/>
      <c r="KTC2" s="208"/>
      <c r="KTD2" s="208"/>
      <c r="KTE2" s="208"/>
      <c r="KTF2" s="208"/>
      <c r="KTG2" s="208"/>
      <c r="KTH2" s="208"/>
      <c r="KTI2" s="208"/>
      <c r="KTJ2" s="208"/>
      <c r="KTK2" s="208"/>
      <c r="KTL2" s="208"/>
      <c r="KTM2" s="208"/>
      <c r="KTN2" s="208"/>
      <c r="KTO2" s="208"/>
      <c r="KTP2" s="208"/>
      <c r="KTQ2" s="208"/>
      <c r="KTR2" s="208"/>
      <c r="KTS2" s="208"/>
      <c r="KTT2" s="208"/>
      <c r="KTU2" s="208"/>
      <c r="KTV2" s="208"/>
      <c r="KTW2" s="208"/>
      <c r="KTX2" s="208"/>
      <c r="KTY2" s="208"/>
      <c r="KTZ2" s="208"/>
      <c r="KUA2" s="208"/>
      <c r="KUB2" s="208"/>
      <c r="KUC2" s="208"/>
      <c r="KUD2" s="208"/>
      <c r="KUE2" s="208"/>
      <c r="KUF2" s="208"/>
      <c r="KUG2" s="208"/>
      <c r="KUH2" s="208"/>
      <c r="KUI2" s="208"/>
      <c r="KUJ2" s="208"/>
      <c r="KUK2" s="208"/>
      <c r="KUL2" s="208"/>
      <c r="KUM2" s="208"/>
      <c r="KUN2" s="208"/>
      <c r="KUO2" s="208"/>
      <c r="KUP2" s="208"/>
      <c r="KUQ2" s="208"/>
      <c r="KUR2" s="208"/>
      <c r="KUS2" s="208"/>
      <c r="KUT2" s="208"/>
      <c r="KUU2" s="208"/>
      <c r="KUV2" s="208"/>
      <c r="KUW2" s="208"/>
      <c r="KUX2" s="208"/>
      <c r="KUY2" s="208"/>
      <c r="KUZ2" s="208"/>
      <c r="KVA2" s="208"/>
      <c r="KVB2" s="208"/>
      <c r="KVC2" s="208"/>
      <c r="KVD2" s="208"/>
      <c r="KVE2" s="208"/>
      <c r="KVF2" s="208"/>
      <c r="KVG2" s="208"/>
      <c r="KVH2" s="208"/>
      <c r="KVI2" s="208"/>
      <c r="KVJ2" s="208"/>
      <c r="KVK2" s="208"/>
      <c r="KVL2" s="208"/>
      <c r="KVM2" s="208"/>
      <c r="KVN2" s="208"/>
      <c r="KVO2" s="208"/>
      <c r="KVP2" s="208"/>
      <c r="KVQ2" s="208"/>
      <c r="KVR2" s="208"/>
      <c r="KVS2" s="208"/>
      <c r="KVT2" s="208"/>
      <c r="KVU2" s="208"/>
      <c r="KVV2" s="208"/>
      <c r="KVW2" s="208"/>
      <c r="KVX2" s="208"/>
      <c r="KVY2" s="208"/>
      <c r="KVZ2" s="208"/>
      <c r="KWA2" s="208"/>
      <c r="KWB2" s="208"/>
      <c r="KWC2" s="208"/>
      <c r="KWD2" s="208"/>
      <c r="KWE2" s="208"/>
      <c r="KWF2" s="208"/>
      <c r="KWG2" s="208"/>
      <c r="KWH2" s="208"/>
      <c r="KWI2" s="208"/>
      <c r="KWJ2" s="208"/>
      <c r="KWK2" s="208"/>
      <c r="KWL2" s="208"/>
      <c r="KWM2" s="208"/>
      <c r="KWN2" s="208"/>
      <c r="KWO2" s="208"/>
      <c r="KWP2" s="208"/>
      <c r="KWQ2" s="208"/>
      <c r="KWR2" s="208"/>
      <c r="KWS2" s="208"/>
      <c r="KWT2" s="208"/>
      <c r="KWU2" s="208"/>
      <c r="KWV2" s="208"/>
      <c r="KWW2" s="208"/>
      <c r="KWX2" s="208"/>
      <c r="KWY2" s="208"/>
      <c r="KWZ2" s="208"/>
      <c r="KXA2" s="208"/>
      <c r="KXB2" s="208"/>
      <c r="KXC2" s="208"/>
      <c r="KXD2" s="208"/>
      <c r="KXE2" s="208"/>
      <c r="KXF2" s="208"/>
      <c r="KXG2" s="208"/>
      <c r="KXH2" s="208"/>
      <c r="KXI2" s="208"/>
      <c r="KXJ2" s="208"/>
      <c r="KXK2" s="208"/>
      <c r="KXL2" s="208"/>
      <c r="KXM2" s="208"/>
      <c r="KXN2" s="208"/>
      <c r="KXO2" s="208"/>
      <c r="KXP2" s="208"/>
      <c r="KXQ2" s="208"/>
      <c r="KXR2" s="208"/>
      <c r="KXS2" s="208"/>
      <c r="KXT2" s="208"/>
      <c r="KXU2" s="208"/>
      <c r="KXV2" s="208"/>
      <c r="KXW2" s="208"/>
      <c r="KXX2" s="208"/>
      <c r="KXY2" s="208"/>
      <c r="KXZ2" s="208"/>
      <c r="KYA2" s="208"/>
      <c r="KYB2" s="208"/>
      <c r="KYC2" s="208"/>
      <c r="KYD2" s="208"/>
      <c r="KYE2" s="208"/>
      <c r="KYF2" s="208"/>
      <c r="KYG2" s="208"/>
      <c r="KYH2" s="208"/>
      <c r="KYI2" s="208"/>
      <c r="KYJ2" s="208"/>
      <c r="KYK2" s="208"/>
      <c r="KYL2" s="208"/>
      <c r="KYM2" s="208"/>
      <c r="KYN2" s="208"/>
      <c r="KYO2" s="208"/>
      <c r="KYP2" s="208"/>
      <c r="KYQ2" s="208"/>
      <c r="KYR2" s="208"/>
      <c r="KYS2" s="208"/>
      <c r="KYT2" s="208"/>
      <c r="KYU2" s="208"/>
      <c r="KYV2" s="208"/>
      <c r="KYW2" s="208"/>
      <c r="KYX2" s="208"/>
      <c r="KYY2" s="208"/>
      <c r="KYZ2" s="208"/>
      <c r="KZA2" s="208"/>
      <c r="KZB2" s="208"/>
      <c r="KZC2" s="208"/>
      <c r="KZD2" s="208"/>
      <c r="KZE2" s="208"/>
      <c r="KZF2" s="208"/>
      <c r="KZG2" s="208"/>
      <c r="KZH2" s="208"/>
      <c r="KZI2" s="208"/>
      <c r="KZJ2" s="208"/>
      <c r="KZK2" s="208"/>
      <c r="KZL2" s="208"/>
      <c r="KZM2" s="208"/>
      <c r="KZN2" s="208"/>
      <c r="KZO2" s="208"/>
      <c r="KZP2" s="208"/>
      <c r="KZQ2" s="208"/>
      <c r="KZR2" s="208"/>
      <c r="KZS2" s="208"/>
      <c r="KZT2" s="208"/>
      <c r="KZU2" s="208"/>
      <c r="KZV2" s="208"/>
      <c r="KZW2" s="208"/>
      <c r="KZX2" s="208"/>
      <c r="KZY2" s="208"/>
      <c r="KZZ2" s="208"/>
      <c r="LAA2" s="208"/>
      <c r="LAB2" s="208"/>
      <c r="LAC2" s="208"/>
      <c r="LAD2" s="208"/>
      <c r="LAE2" s="208"/>
      <c r="LAF2" s="208"/>
      <c r="LAG2" s="208"/>
      <c r="LAH2" s="208"/>
      <c r="LAI2" s="208"/>
      <c r="LAJ2" s="208"/>
      <c r="LAK2" s="208"/>
      <c r="LAL2" s="208"/>
      <c r="LAM2" s="208"/>
      <c r="LAN2" s="208"/>
      <c r="LAO2" s="208"/>
      <c r="LAP2" s="208"/>
      <c r="LAQ2" s="208"/>
      <c r="LAR2" s="208"/>
      <c r="LAS2" s="208"/>
      <c r="LAT2" s="208"/>
      <c r="LAU2" s="208"/>
      <c r="LAV2" s="208"/>
      <c r="LAW2" s="208"/>
      <c r="LAX2" s="208"/>
      <c r="LAY2" s="208"/>
      <c r="LAZ2" s="208"/>
      <c r="LBA2" s="208"/>
      <c r="LBB2" s="208"/>
      <c r="LBC2" s="208"/>
      <c r="LBD2" s="208"/>
      <c r="LBE2" s="208"/>
      <c r="LBF2" s="208"/>
      <c r="LBG2" s="208"/>
      <c r="LBH2" s="208"/>
      <c r="LBI2" s="208"/>
      <c r="LBJ2" s="208"/>
      <c r="LBK2" s="208"/>
      <c r="LBL2" s="208"/>
      <c r="LBM2" s="208"/>
      <c r="LBN2" s="208"/>
      <c r="LBO2" s="208"/>
      <c r="LBP2" s="208"/>
      <c r="LBQ2" s="208"/>
      <c r="LBR2" s="208"/>
      <c r="LBS2" s="208"/>
      <c r="LBT2" s="208"/>
      <c r="LBU2" s="208"/>
      <c r="LBV2" s="208"/>
      <c r="LBW2" s="208"/>
      <c r="LBX2" s="208"/>
      <c r="LBY2" s="208"/>
      <c r="LBZ2" s="208"/>
      <c r="LCA2" s="208"/>
      <c r="LCB2" s="208"/>
      <c r="LCC2" s="208"/>
      <c r="LCD2" s="208"/>
      <c r="LCE2" s="208"/>
      <c r="LCF2" s="208"/>
      <c r="LCG2" s="208"/>
      <c r="LCH2" s="208"/>
      <c r="LCI2" s="208"/>
      <c r="LCJ2" s="208"/>
      <c r="LCK2" s="208"/>
      <c r="LCL2" s="208"/>
      <c r="LCM2" s="208"/>
      <c r="LCN2" s="208"/>
      <c r="LCO2" s="208"/>
      <c r="LCP2" s="208"/>
      <c r="LCQ2" s="208"/>
      <c r="LCR2" s="208"/>
      <c r="LCS2" s="208"/>
      <c r="LCT2" s="208"/>
      <c r="LCU2" s="208"/>
      <c r="LCV2" s="208"/>
      <c r="LCW2" s="208"/>
      <c r="LCX2" s="208"/>
      <c r="LCY2" s="208"/>
      <c r="LCZ2" s="208"/>
      <c r="LDA2" s="208"/>
      <c r="LDB2" s="208"/>
      <c r="LDC2" s="208"/>
      <c r="LDD2" s="208"/>
      <c r="LDE2" s="208"/>
      <c r="LDF2" s="208"/>
      <c r="LDG2" s="208"/>
      <c r="LDH2" s="208"/>
      <c r="LDI2" s="208"/>
      <c r="LDJ2" s="208"/>
      <c r="LDK2" s="208"/>
      <c r="LDL2" s="208"/>
      <c r="LDM2" s="208"/>
      <c r="LDN2" s="208"/>
      <c r="LDO2" s="208"/>
      <c r="LDP2" s="208"/>
      <c r="LDQ2" s="208"/>
      <c r="LDR2" s="208"/>
      <c r="LDS2" s="208"/>
      <c r="LDT2" s="208"/>
      <c r="LDU2" s="208"/>
      <c r="LDV2" s="208"/>
      <c r="LDW2" s="208"/>
      <c r="LDX2" s="208"/>
      <c r="LDY2" s="208"/>
      <c r="LDZ2" s="208"/>
      <c r="LEA2" s="208"/>
      <c r="LEB2" s="208"/>
      <c r="LEC2" s="208"/>
      <c r="LED2" s="208"/>
      <c r="LEE2" s="208"/>
      <c r="LEF2" s="208"/>
      <c r="LEG2" s="208"/>
      <c r="LEH2" s="208"/>
      <c r="LEI2" s="208"/>
      <c r="LEJ2" s="208"/>
      <c r="LEK2" s="208"/>
      <c r="LEL2" s="208"/>
      <c r="LEM2" s="208"/>
      <c r="LEN2" s="208"/>
      <c r="LEO2" s="208"/>
      <c r="LEP2" s="208"/>
      <c r="LEQ2" s="208"/>
      <c r="LER2" s="208"/>
      <c r="LES2" s="208"/>
      <c r="LET2" s="208"/>
      <c r="LEU2" s="208"/>
      <c r="LEV2" s="208"/>
      <c r="LEW2" s="208"/>
      <c r="LEX2" s="208"/>
      <c r="LEY2" s="208"/>
      <c r="LEZ2" s="208"/>
      <c r="LFA2" s="208"/>
      <c r="LFB2" s="208"/>
      <c r="LFC2" s="208"/>
      <c r="LFD2" s="208"/>
      <c r="LFE2" s="208"/>
      <c r="LFF2" s="208"/>
      <c r="LFG2" s="208"/>
      <c r="LFH2" s="208"/>
      <c r="LFI2" s="208"/>
      <c r="LFJ2" s="208"/>
      <c r="LFK2" s="208"/>
      <c r="LFL2" s="208"/>
      <c r="LFM2" s="208"/>
      <c r="LFN2" s="208"/>
      <c r="LFO2" s="208"/>
      <c r="LFP2" s="208"/>
      <c r="LFQ2" s="208"/>
      <c r="LFR2" s="208"/>
      <c r="LFS2" s="208"/>
      <c r="LFT2" s="208"/>
      <c r="LFU2" s="208"/>
      <c r="LFV2" s="208"/>
      <c r="LFW2" s="208"/>
      <c r="LFX2" s="208"/>
      <c r="LFY2" s="208"/>
      <c r="LFZ2" s="208"/>
      <c r="LGA2" s="208"/>
      <c r="LGB2" s="208"/>
      <c r="LGC2" s="208"/>
      <c r="LGD2" s="208"/>
      <c r="LGE2" s="208"/>
      <c r="LGF2" s="208"/>
      <c r="LGG2" s="208"/>
      <c r="LGH2" s="208"/>
      <c r="LGI2" s="208"/>
      <c r="LGJ2" s="208"/>
      <c r="LGK2" s="208"/>
      <c r="LGL2" s="208"/>
      <c r="LGM2" s="208"/>
      <c r="LGN2" s="208"/>
      <c r="LGO2" s="208"/>
      <c r="LGP2" s="208"/>
      <c r="LGQ2" s="208"/>
      <c r="LGR2" s="208"/>
      <c r="LGS2" s="208"/>
      <c r="LGT2" s="208"/>
      <c r="LGU2" s="208"/>
      <c r="LGV2" s="208"/>
      <c r="LGW2" s="208"/>
      <c r="LGX2" s="208"/>
      <c r="LGY2" s="208"/>
      <c r="LGZ2" s="208"/>
      <c r="LHA2" s="208"/>
      <c r="LHB2" s="208"/>
      <c r="LHC2" s="208"/>
      <c r="LHD2" s="208"/>
      <c r="LHE2" s="208"/>
      <c r="LHF2" s="208"/>
      <c r="LHG2" s="208"/>
      <c r="LHH2" s="208"/>
      <c r="LHI2" s="208"/>
      <c r="LHJ2" s="208"/>
      <c r="LHK2" s="208"/>
      <c r="LHL2" s="208"/>
      <c r="LHM2" s="208"/>
      <c r="LHN2" s="208"/>
      <c r="LHO2" s="208"/>
      <c r="LHP2" s="208"/>
      <c r="LHQ2" s="208"/>
      <c r="LHR2" s="208"/>
      <c r="LHS2" s="208"/>
      <c r="LHT2" s="208"/>
      <c r="LHU2" s="208"/>
      <c r="LHV2" s="208"/>
      <c r="LHW2" s="208"/>
      <c r="LHX2" s="208"/>
      <c r="LHY2" s="208"/>
      <c r="LHZ2" s="208"/>
      <c r="LIA2" s="208"/>
      <c r="LIB2" s="208"/>
      <c r="LIC2" s="208"/>
      <c r="LID2" s="208"/>
      <c r="LIE2" s="208"/>
      <c r="LIF2" s="208"/>
      <c r="LIG2" s="208"/>
      <c r="LIH2" s="208"/>
      <c r="LII2" s="208"/>
      <c r="LIJ2" s="208"/>
      <c r="LIK2" s="208"/>
      <c r="LIL2" s="208"/>
      <c r="LIM2" s="208"/>
      <c r="LIN2" s="208"/>
      <c r="LIO2" s="208"/>
      <c r="LIP2" s="208"/>
      <c r="LIQ2" s="208"/>
      <c r="LIR2" s="208"/>
      <c r="LIS2" s="208"/>
      <c r="LIT2" s="208"/>
      <c r="LIU2" s="208"/>
      <c r="LIV2" s="208"/>
      <c r="LIW2" s="208"/>
      <c r="LIX2" s="208"/>
      <c r="LIY2" s="208"/>
      <c r="LIZ2" s="208"/>
      <c r="LJA2" s="208"/>
      <c r="LJB2" s="208"/>
      <c r="LJC2" s="208"/>
      <c r="LJD2" s="208"/>
      <c r="LJE2" s="208"/>
      <c r="LJF2" s="208"/>
      <c r="LJG2" s="208"/>
      <c r="LJH2" s="208"/>
      <c r="LJI2" s="208"/>
      <c r="LJJ2" s="208"/>
      <c r="LJK2" s="208"/>
      <c r="LJL2" s="208"/>
      <c r="LJM2" s="208"/>
      <c r="LJN2" s="208"/>
      <c r="LJO2" s="208"/>
      <c r="LJP2" s="208"/>
      <c r="LJQ2" s="208"/>
      <c r="LJR2" s="208"/>
      <c r="LJS2" s="208"/>
      <c r="LJT2" s="208"/>
      <c r="LJU2" s="208"/>
      <c r="LJV2" s="208"/>
      <c r="LJW2" s="208"/>
      <c r="LJX2" s="208"/>
      <c r="LJY2" s="208"/>
      <c r="LJZ2" s="208"/>
      <c r="LKA2" s="208"/>
      <c r="LKB2" s="208"/>
      <c r="LKC2" s="208"/>
      <c r="LKD2" s="208"/>
      <c r="LKE2" s="208"/>
      <c r="LKF2" s="208"/>
      <c r="LKG2" s="208"/>
      <c r="LKH2" s="208"/>
      <c r="LKI2" s="208"/>
      <c r="LKJ2" s="208"/>
      <c r="LKK2" s="208"/>
      <c r="LKL2" s="208"/>
      <c r="LKM2" s="208"/>
      <c r="LKN2" s="208"/>
      <c r="LKO2" s="208"/>
      <c r="LKP2" s="208"/>
      <c r="LKQ2" s="208"/>
      <c r="LKR2" s="208"/>
      <c r="LKS2" s="208"/>
      <c r="LKT2" s="208"/>
      <c r="LKU2" s="208"/>
      <c r="LKV2" s="208"/>
      <c r="LKW2" s="208"/>
      <c r="LKX2" s="208"/>
      <c r="LKY2" s="208"/>
      <c r="LKZ2" s="208"/>
      <c r="LLA2" s="208"/>
      <c r="LLB2" s="208"/>
      <c r="LLC2" s="208"/>
      <c r="LLD2" s="208"/>
      <c r="LLE2" s="208"/>
      <c r="LLF2" s="208"/>
      <c r="LLG2" s="208"/>
      <c r="LLH2" s="208"/>
      <c r="LLI2" s="208"/>
      <c r="LLJ2" s="208"/>
      <c r="LLK2" s="208"/>
      <c r="LLL2" s="208"/>
      <c r="LLM2" s="208"/>
      <c r="LLN2" s="208"/>
      <c r="LLO2" s="208"/>
      <c r="LLP2" s="208"/>
      <c r="LLQ2" s="208"/>
      <c r="LLR2" s="208"/>
      <c r="LLS2" s="208"/>
      <c r="LLT2" s="208"/>
      <c r="LLU2" s="208"/>
      <c r="LLV2" s="208"/>
      <c r="LLW2" s="208"/>
      <c r="LLX2" s="208"/>
      <c r="LLY2" s="208"/>
      <c r="LLZ2" s="208"/>
      <c r="LMA2" s="208"/>
      <c r="LMB2" s="208"/>
      <c r="LMC2" s="208"/>
      <c r="LMD2" s="208"/>
      <c r="LME2" s="208"/>
      <c r="LMF2" s="208"/>
      <c r="LMG2" s="208"/>
      <c r="LMH2" s="208"/>
      <c r="LMI2" s="208"/>
      <c r="LMJ2" s="208"/>
      <c r="LMK2" s="208"/>
      <c r="LML2" s="208"/>
      <c r="LMM2" s="208"/>
      <c r="LMN2" s="208"/>
      <c r="LMO2" s="208"/>
      <c r="LMP2" s="208"/>
      <c r="LMQ2" s="208"/>
      <c r="LMR2" s="208"/>
      <c r="LMS2" s="208"/>
      <c r="LMT2" s="208"/>
      <c r="LMU2" s="208"/>
      <c r="LMV2" s="208"/>
      <c r="LMW2" s="208"/>
      <c r="LMX2" s="208"/>
      <c r="LMY2" s="208"/>
      <c r="LMZ2" s="208"/>
      <c r="LNA2" s="208"/>
      <c r="LNB2" s="208"/>
      <c r="LNC2" s="208"/>
      <c r="LND2" s="208"/>
      <c r="LNE2" s="208"/>
      <c r="LNF2" s="208"/>
      <c r="LNG2" s="208"/>
      <c r="LNH2" s="208"/>
      <c r="LNI2" s="208"/>
      <c r="LNJ2" s="208"/>
      <c r="LNK2" s="208"/>
      <c r="LNL2" s="208"/>
      <c r="LNM2" s="208"/>
      <c r="LNN2" s="208"/>
      <c r="LNO2" s="208"/>
      <c r="LNP2" s="208"/>
      <c r="LNQ2" s="208"/>
      <c r="LNR2" s="208"/>
      <c r="LNS2" s="208"/>
      <c r="LNT2" s="208"/>
      <c r="LNU2" s="208"/>
      <c r="LNV2" s="208"/>
      <c r="LNW2" s="208"/>
      <c r="LNX2" s="208"/>
      <c r="LNY2" s="208"/>
      <c r="LNZ2" s="208"/>
      <c r="LOA2" s="208"/>
      <c r="LOB2" s="208"/>
      <c r="LOC2" s="208"/>
      <c r="LOD2" s="208"/>
      <c r="LOE2" s="208"/>
      <c r="LOF2" s="208"/>
      <c r="LOG2" s="208"/>
      <c r="LOH2" s="208"/>
      <c r="LOI2" s="208"/>
      <c r="LOJ2" s="208"/>
      <c r="LOK2" s="208"/>
      <c r="LOL2" s="208"/>
      <c r="LOM2" s="208"/>
      <c r="LON2" s="208"/>
      <c r="LOO2" s="208"/>
      <c r="LOP2" s="208"/>
      <c r="LOQ2" s="208"/>
      <c r="LOR2" s="208"/>
      <c r="LOS2" s="208"/>
      <c r="LOT2" s="208"/>
      <c r="LOU2" s="208"/>
      <c r="LOV2" s="208"/>
      <c r="LOW2" s="208"/>
      <c r="LOX2" s="208"/>
      <c r="LOY2" s="208"/>
      <c r="LOZ2" s="208"/>
      <c r="LPA2" s="208"/>
      <c r="LPB2" s="208"/>
      <c r="LPC2" s="208"/>
      <c r="LPD2" s="208"/>
      <c r="LPE2" s="208"/>
      <c r="LPF2" s="208"/>
      <c r="LPG2" s="208"/>
      <c r="LPH2" s="208"/>
      <c r="LPI2" s="208"/>
      <c r="LPJ2" s="208"/>
      <c r="LPK2" s="208"/>
      <c r="LPL2" s="208"/>
      <c r="LPM2" s="208"/>
      <c r="LPN2" s="208"/>
      <c r="LPO2" s="208"/>
      <c r="LPP2" s="208"/>
      <c r="LPQ2" s="208"/>
      <c r="LPR2" s="208"/>
      <c r="LPS2" s="208"/>
      <c r="LPT2" s="208"/>
      <c r="LPU2" s="208"/>
      <c r="LPV2" s="208"/>
      <c r="LPW2" s="208"/>
      <c r="LPX2" s="208"/>
      <c r="LPY2" s="208"/>
      <c r="LPZ2" s="208"/>
      <c r="LQA2" s="208"/>
      <c r="LQB2" s="208"/>
      <c r="LQC2" s="208"/>
      <c r="LQD2" s="208"/>
      <c r="LQE2" s="208"/>
      <c r="LQF2" s="208"/>
      <c r="LQG2" s="208"/>
      <c r="LQH2" s="208"/>
      <c r="LQI2" s="208"/>
      <c r="LQJ2" s="208"/>
      <c r="LQK2" s="208"/>
      <c r="LQL2" s="208"/>
      <c r="LQM2" s="208"/>
      <c r="LQN2" s="208"/>
      <c r="LQO2" s="208"/>
      <c r="LQP2" s="208"/>
      <c r="LQQ2" s="208"/>
      <c r="LQR2" s="208"/>
      <c r="LQS2" s="208"/>
      <c r="LQT2" s="208"/>
      <c r="LQU2" s="208"/>
      <c r="LQV2" s="208"/>
      <c r="LQW2" s="208"/>
      <c r="LQX2" s="208"/>
      <c r="LQY2" s="208"/>
      <c r="LQZ2" s="208"/>
      <c r="LRA2" s="208"/>
      <c r="LRB2" s="208"/>
      <c r="LRC2" s="208"/>
      <c r="LRD2" s="208"/>
      <c r="LRE2" s="208"/>
      <c r="LRF2" s="208"/>
      <c r="LRG2" s="208"/>
      <c r="LRH2" s="208"/>
      <c r="LRI2" s="208"/>
      <c r="LRJ2" s="208"/>
      <c r="LRK2" s="208"/>
      <c r="LRL2" s="208"/>
      <c r="LRM2" s="208"/>
      <c r="LRN2" s="208"/>
      <c r="LRO2" s="208"/>
      <c r="LRP2" s="208"/>
      <c r="LRQ2" s="208"/>
      <c r="LRR2" s="208"/>
      <c r="LRS2" s="208"/>
      <c r="LRT2" s="208"/>
      <c r="LRU2" s="208"/>
      <c r="LRV2" s="208"/>
      <c r="LRW2" s="208"/>
      <c r="LRX2" s="208"/>
      <c r="LRY2" s="208"/>
      <c r="LRZ2" s="208"/>
      <c r="LSA2" s="208"/>
      <c r="LSB2" s="208"/>
      <c r="LSC2" s="208"/>
      <c r="LSD2" s="208"/>
      <c r="LSE2" s="208"/>
      <c r="LSF2" s="208"/>
      <c r="LSG2" s="208"/>
      <c r="LSH2" s="208"/>
      <c r="LSI2" s="208"/>
      <c r="LSJ2" s="208"/>
      <c r="LSK2" s="208"/>
      <c r="LSL2" s="208"/>
      <c r="LSM2" s="208"/>
      <c r="LSN2" s="208"/>
      <c r="LSO2" s="208"/>
      <c r="LSP2" s="208"/>
      <c r="LSQ2" s="208"/>
      <c r="LSR2" s="208"/>
      <c r="LSS2" s="208"/>
      <c r="LST2" s="208"/>
      <c r="LSU2" s="208"/>
      <c r="LSV2" s="208"/>
      <c r="LSW2" s="208"/>
      <c r="LSX2" s="208"/>
      <c r="LSY2" s="208"/>
      <c r="LSZ2" s="208"/>
      <c r="LTA2" s="208"/>
      <c r="LTB2" s="208"/>
      <c r="LTC2" s="208"/>
      <c r="LTD2" s="208"/>
      <c r="LTE2" s="208"/>
      <c r="LTF2" s="208"/>
      <c r="LTG2" s="208"/>
      <c r="LTH2" s="208"/>
      <c r="LTI2" s="208"/>
      <c r="LTJ2" s="208"/>
      <c r="LTK2" s="208"/>
      <c r="LTL2" s="208"/>
      <c r="LTM2" s="208"/>
      <c r="LTN2" s="208"/>
      <c r="LTO2" s="208"/>
      <c r="LTP2" s="208"/>
      <c r="LTQ2" s="208"/>
      <c r="LTR2" s="208"/>
      <c r="LTS2" s="208"/>
      <c r="LTT2" s="208"/>
      <c r="LTU2" s="208"/>
      <c r="LTV2" s="208"/>
      <c r="LTW2" s="208"/>
      <c r="LTX2" s="208"/>
      <c r="LTY2" s="208"/>
      <c r="LTZ2" s="208"/>
      <c r="LUA2" s="208"/>
      <c r="LUB2" s="208"/>
      <c r="LUC2" s="208"/>
      <c r="LUD2" s="208"/>
      <c r="LUE2" s="208"/>
      <c r="LUF2" s="208"/>
      <c r="LUG2" s="208"/>
      <c r="LUH2" s="208"/>
      <c r="LUI2" s="208"/>
      <c r="LUJ2" s="208"/>
      <c r="LUK2" s="208"/>
      <c r="LUL2" s="208"/>
      <c r="LUM2" s="208"/>
      <c r="LUN2" s="208"/>
      <c r="LUO2" s="208"/>
      <c r="LUP2" s="208"/>
      <c r="LUQ2" s="208"/>
      <c r="LUR2" s="208"/>
      <c r="LUS2" s="208"/>
      <c r="LUT2" s="208"/>
      <c r="LUU2" s="208"/>
      <c r="LUV2" s="208"/>
      <c r="LUW2" s="208"/>
      <c r="LUX2" s="208"/>
      <c r="LUY2" s="208"/>
      <c r="LUZ2" s="208"/>
      <c r="LVA2" s="208"/>
      <c r="LVB2" s="208"/>
      <c r="LVC2" s="208"/>
      <c r="LVD2" s="208"/>
      <c r="LVE2" s="208"/>
      <c r="LVF2" s="208"/>
      <c r="LVG2" s="208"/>
      <c r="LVH2" s="208"/>
      <c r="LVI2" s="208"/>
      <c r="LVJ2" s="208"/>
      <c r="LVK2" s="208"/>
      <c r="LVL2" s="208"/>
      <c r="LVM2" s="208"/>
      <c r="LVN2" s="208"/>
      <c r="LVO2" s="208"/>
      <c r="LVP2" s="208"/>
      <c r="LVQ2" s="208"/>
      <c r="LVR2" s="208"/>
      <c r="LVS2" s="208"/>
      <c r="LVT2" s="208"/>
      <c r="LVU2" s="208"/>
      <c r="LVV2" s="208"/>
      <c r="LVW2" s="208"/>
      <c r="LVX2" s="208"/>
      <c r="LVY2" s="208"/>
      <c r="LVZ2" s="208"/>
      <c r="LWA2" s="208"/>
      <c r="LWB2" s="208"/>
      <c r="LWC2" s="208"/>
      <c r="LWD2" s="208"/>
      <c r="LWE2" s="208"/>
      <c r="LWF2" s="208"/>
      <c r="LWG2" s="208"/>
      <c r="LWH2" s="208"/>
      <c r="LWI2" s="208"/>
      <c r="LWJ2" s="208"/>
      <c r="LWK2" s="208"/>
      <c r="LWL2" s="208"/>
      <c r="LWM2" s="208"/>
      <c r="LWN2" s="208"/>
      <c r="LWO2" s="208"/>
      <c r="LWP2" s="208"/>
      <c r="LWQ2" s="208"/>
      <c r="LWR2" s="208"/>
      <c r="LWS2" s="208"/>
      <c r="LWT2" s="208"/>
      <c r="LWU2" s="208"/>
      <c r="LWV2" s="208"/>
      <c r="LWW2" s="208"/>
      <c r="LWX2" s="208"/>
      <c r="LWY2" s="208"/>
      <c r="LWZ2" s="208"/>
      <c r="LXA2" s="208"/>
      <c r="LXB2" s="208"/>
      <c r="LXC2" s="208"/>
      <c r="LXD2" s="208"/>
      <c r="LXE2" s="208"/>
      <c r="LXF2" s="208"/>
      <c r="LXG2" s="208"/>
      <c r="LXH2" s="208"/>
      <c r="LXI2" s="208"/>
      <c r="LXJ2" s="208"/>
      <c r="LXK2" s="208"/>
      <c r="LXL2" s="208"/>
      <c r="LXM2" s="208"/>
      <c r="LXN2" s="208"/>
      <c r="LXO2" s="208"/>
      <c r="LXP2" s="208"/>
      <c r="LXQ2" s="208"/>
      <c r="LXR2" s="208"/>
      <c r="LXS2" s="208"/>
      <c r="LXT2" s="208"/>
      <c r="LXU2" s="208"/>
      <c r="LXV2" s="208"/>
      <c r="LXW2" s="208"/>
      <c r="LXX2" s="208"/>
      <c r="LXY2" s="208"/>
      <c r="LXZ2" s="208"/>
      <c r="LYA2" s="208"/>
      <c r="LYB2" s="208"/>
      <c r="LYC2" s="208"/>
      <c r="LYD2" s="208"/>
      <c r="LYE2" s="208"/>
      <c r="LYF2" s="208"/>
      <c r="LYG2" s="208"/>
      <c r="LYH2" s="208"/>
      <c r="LYI2" s="208"/>
      <c r="LYJ2" s="208"/>
      <c r="LYK2" s="208"/>
      <c r="LYL2" s="208"/>
      <c r="LYM2" s="208"/>
      <c r="LYN2" s="208"/>
      <c r="LYO2" s="208"/>
      <c r="LYP2" s="208"/>
      <c r="LYQ2" s="208"/>
      <c r="LYR2" s="208"/>
      <c r="LYS2" s="208"/>
      <c r="LYT2" s="208"/>
      <c r="LYU2" s="208"/>
      <c r="LYV2" s="208"/>
      <c r="LYW2" s="208"/>
      <c r="LYX2" s="208"/>
      <c r="LYY2" s="208"/>
      <c r="LYZ2" s="208"/>
      <c r="LZA2" s="208"/>
      <c r="LZB2" s="208"/>
      <c r="LZC2" s="208"/>
      <c r="LZD2" s="208"/>
      <c r="LZE2" s="208"/>
      <c r="LZF2" s="208"/>
      <c r="LZG2" s="208"/>
      <c r="LZH2" s="208"/>
      <c r="LZI2" s="208"/>
      <c r="LZJ2" s="208"/>
      <c r="LZK2" s="208"/>
      <c r="LZL2" s="208"/>
      <c r="LZM2" s="208"/>
      <c r="LZN2" s="208"/>
      <c r="LZO2" s="208"/>
      <c r="LZP2" s="208"/>
      <c r="LZQ2" s="208"/>
      <c r="LZR2" s="208"/>
      <c r="LZS2" s="208"/>
      <c r="LZT2" s="208"/>
      <c r="LZU2" s="208"/>
      <c r="LZV2" s="208"/>
      <c r="LZW2" s="208"/>
      <c r="LZX2" s="208"/>
      <c r="LZY2" s="208"/>
      <c r="LZZ2" s="208"/>
      <c r="MAA2" s="208"/>
      <c r="MAB2" s="208"/>
      <c r="MAC2" s="208"/>
      <c r="MAD2" s="208"/>
      <c r="MAE2" s="208"/>
      <c r="MAF2" s="208"/>
      <c r="MAG2" s="208"/>
      <c r="MAH2" s="208"/>
      <c r="MAI2" s="208"/>
      <c r="MAJ2" s="208"/>
      <c r="MAK2" s="208"/>
      <c r="MAL2" s="208"/>
      <c r="MAM2" s="208"/>
      <c r="MAN2" s="208"/>
      <c r="MAO2" s="208"/>
      <c r="MAP2" s="208"/>
      <c r="MAQ2" s="208"/>
      <c r="MAR2" s="208"/>
      <c r="MAS2" s="208"/>
      <c r="MAT2" s="208"/>
      <c r="MAU2" s="208"/>
      <c r="MAV2" s="208"/>
      <c r="MAW2" s="208"/>
      <c r="MAX2" s="208"/>
      <c r="MAY2" s="208"/>
      <c r="MAZ2" s="208"/>
      <c r="MBA2" s="208"/>
      <c r="MBB2" s="208"/>
      <c r="MBC2" s="208"/>
      <c r="MBD2" s="208"/>
      <c r="MBE2" s="208"/>
      <c r="MBF2" s="208"/>
      <c r="MBG2" s="208"/>
      <c r="MBH2" s="208"/>
      <c r="MBI2" s="208"/>
      <c r="MBJ2" s="208"/>
      <c r="MBK2" s="208"/>
      <c r="MBL2" s="208"/>
      <c r="MBM2" s="208"/>
      <c r="MBN2" s="208"/>
      <c r="MBO2" s="208"/>
      <c r="MBP2" s="208"/>
      <c r="MBQ2" s="208"/>
      <c r="MBR2" s="208"/>
      <c r="MBS2" s="208"/>
      <c r="MBT2" s="208"/>
      <c r="MBU2" s="208"/>
      <c r="MBV2" s="208"/>
      <c r="MBW2" s="208"/>
      <c r="MBX2" s="208"/>
      <c r="MBY2" s="208"/>
      <c r="MBZ2" s="208"/>
      <c r="MCA2" s="208"/>
      <c r="MCB2" s="208"/>
      <c r="MCC2" s="208"/>
      <c r="MCD2" s="208"/>
      <c r="MCE2" s="208"/>
      <c r="MCF2" s="208"/>
      <c r="MCG2" s="208"/>
      <c r="MCH2" s="208"/>
      <c r="MCI2" s="208"/>
      <c r="MCJ2" s="208"/>
      <c r="MCK2" s="208"/>
      <c r="MCL2" s="208"/>
      <c r="MCM2" s="208"/>
      <c r="MCN2" s="208"/>
      <c r="MCO2" s="208"/>
      <c r="MCP2" s="208"/>
      <c r="MCQ2" s="208"/>
      <c r="MCR2" s="208"/>
      <c r="MCS2" s="208"/>
      <c r="MCT2" s="208"/>
      <c r="MCU2" s="208"/>
      <c r="MCV2" s="208"/>
      <c r="MCW2" s="208"/>
      <c r="MCX2" s="208"/>
      <c r="MCY2" s="208"/>
      <c r="MCZ2" s="208"/>
      <c r="MDA2" s="208"/>
      <c r="MDB2" s="208"/>
      <c r="MDC2" s="208"/>
      <c r="MDD2" s="208"/>
      <c r="MDE2" s="208"/>
      <c r="MDF2" s="208"/>
      <c r="MDG2" s="208"/>
      <c r="MDH2" s="208"/>
      <c r="MDI2" s="208"/>
      <c r="MDJ2" s="208"/>
      <c r="MDK2" s="208"/>
      <c r="MDL2" s="208"/>
      <c r="MDM2" s="208"/>
      <c r="MDN2" s="208"/>
      <c r="MDO2" s="208"/>
      <c r="MDP2" s="208"/>
      <c r="MDQ2" s="208"/>
      <c r="MDR2" s="208"/>
      <c r="MDS2" s="208"/>
      <c r="MDT2" s="208"/>
      <c r="MDU2" s="208"/>
      <c r="MDV2" s="208"/>
      <c r="MDW2" s="208"/>
      <c r="MDX2" s="208"/>
      <c r="MDY2" s="208"/>
      <c r="MDZ2" s="208"/>
      <c r="MEA2" s="208"/>
      <c r="MEB2" s="208"/>
      <c r="MEC2" s="208"/>
      <c r="MED2" s="208"/>
      <c r="MEE2" s="208"/>
      <c r="MEF2" s="208"/>
      <c r="MEG2" s="208"/>
      <c r="MEH2" s="208"/>
      <c r="MEI2" s="208"/>
      <c r="MEJ2" s="208"/>
      <c r="MEK2" s="208"/>
      <c r="MEL2" s="208"/>
      <c r="MEM2" s="208"/>
      <c r="MEN2" s="208"/>
      <c r="MEO2" s="208"/>
      <c r="MEP2" s="208"/>
      <c r="MEQ2" s="208"/>
      <c r="MER2" s="208"/>
      <c r="MES2" s="208"/>
      <c r="MET2" s="208"/>
      <c r="MEU2" s="208"/>
      <c r="MEV2" s="208"/>
      <c r="MEW2" s="208"/>
      <c r="MEX2" s="208"/>
      <c r="MEY2" s="208"/>
      <c r="MEZ2" s="208"/>
      <c r="MFA2" s="208"/>
      <c r="MFB2" s="208"/>
      <c r="MFC2" s="208"/>
      <c r="MFD2" s="208"/>
      <c r="MFE2" s="208"/>
      <c r="MFF2" s="208"/>
      <c r="MFG2" s="208"/>
      <c r="MFH2" s="208"/>
      <c r="MFI2" s="208"/>
      <c r="MFJ2" s="208"/>
      <c r="MFK2" s="208"/>
      <c r="MFL2" s="208"/>
      <c r="MFM2" s="208"/>
      <c r="MFN2" s="208"/>
      <c r="MFO2" s="208"/>
      <c r="MFP2" s="208"/>
      <c r="MFQ2" s="208"/>
      <c r="MFR2" s="208"/>
      <c r="MFS2" s="208"/>
      <c r="MFT2" s="208"/>
      <c r="MFU2" s="208"/>
      <c r="MFV2" s="208"/>
      <c r="MFW2" s="208"/>
      <c r="MFX2" s="208"/>
      <c r="MFY2" s="208"/>
      <c r="MFZ2" s="208"/>
      <c r="MGA2" s="208"/>
      <c r="MGB2" s="208"/>
      <c r="MGC2" s="208"/>
      <c r="MGD2" s="208"/>
      <c r="MGE2" s="208"/>
      <c r="MGF2" s="208"/>
      <c r="MGG2" s="208"/>
      <c r="MGH2" s="208"/>
      <c r="MGI2" s="208"/>
      <c r="MGJ2" s="208"/>
      <c r="MGK2" s="208"/>
      <c r="MGL2" s="208"/>
      <c r="MGM2" s="208"/>
      <c r="MGN2" s="208"/>
      <c r="MGO2" s="208"/>
      <c r="MGP2" s="208"/>
      <c r="MGQ2" s="208"/>
      <c r="MGR2" s="208"/>
      <c r="MGS2" s="208"/>
      <c r="MGT2" s="208"/>
      <c r="MGU2" s="208"/>
      <c r="MGV2" s="208"/>
      <c r="MGW2" s="208"/>
      <c r="MGX2" s="208"/>
      <c r="MGY2" s="208"/>
      <c r="MGZ2" s="208"/>
      <c r="MHA2" s="208"/>
      <c r="MHB2" s="208"/>
      <c r="MHC2" s="208"/>
      <c r="MHD2" s="208"/>
      <c r="MHE2" s="208"/>
      <c r="MHF2" s="208"/>
      <c r="MHG2" s="208"/>
      <c r="MHH2" s="208"/>
      <c r="MHI2" s="208"/>
      <c r="MHJ2" s="208"/>
      <c r="MHK2" s="208"/>
      <c r="MHL2" s="208"/>
      <c r="MHM2" s="208"/>
      <c r="MHN2" s="208"/>
      <c r="MHO2" s="208"/>
      <c r="MHP2" s="208"/>
      <c r="MHQ2" s="208"/>
      <c r="MHR2" s="208"/>
      <c r="MHS2" s="208"/>
      <c r="MHT2" s="208"/>
      <c r="MHU2" s="208"/>
      <c r="MHV2" s="208"/>
      <c r="MHW2" s="208"/>
      <c r="MHX2" s="208"/>
      <c r="MHY2" s="208"/>
      <c r="MHZ2" s="208"/>
      <c r="MIA2" s="208"/>
      <c r="MIB2" s="208"/>
      <c r="MIC2" s="208"/>
      <c r="MID2" s="208"/>
      <c r="MIE2" s="208"/>
      <c r="MIF2" s="208"/>
      <c r="MIG2" s="208"/>
      <c r="MIH2" s="208"/>
      <c r="MII2" s="208"/>
      <c r="MIJ2" s="208"/>
      <c r="MIK2" s="208"/>
      <c r="MIL2" s="208"/>
      <c r="MIM2" s="208"/>
      <c r="MIN2" s="208"/>
      <c r="MIO2" s="208"/>
      <c r="MIP2" s="208"/>
      <c r="MIQ2" s="208"/>
      <c r="MIR2" s="208"/>
      <c r="MIS2" s="208"/>
      <c r="MIT2" s="208"/>
      <c r="MIU2" s="208"/>
      <c r="MIV2" s="208"/>
      <c r="MIW2" s="208"/>
      <c r="MIX2" s="208"/>
      <c r="MIY2" s="208"/>
      <c r="MIZ2" s="208"/>
      <c r="MJA2" s="208"/>
      <c r="MJB2" s="208"/>
      <c r="MJC2" s="208"/>
      <c r="MJD2" s="208"/>
      <c r="MJE2" s="208"/>
      <c r="MJF2" s="208"/>
      <c r="MJG2" s="208"/>
      <c r="MJH2" s="208"/>
      <c r="MJI2" s="208"/>
      <c r="MJJ2" s="208"/>
      <c r="MJK2" s="208"/>
      <c r="MJL2" s="208"/>
      <c r="MJM2" s="208"/>
      <c r="MJN2" s="208"/>
      <c r="MJO2" s="208"/>
      <c r="MJP2" s="208"/>
      <c r="MJQ2" s="208"/>
      <c r="MJR2" s="208"/>
      <c r="MJS2" s="208"/>
      <c r="MJT2" s="208"/>
      <c r="MJU2" s="208"/>
      <c r="MJV2" s="208"/>
      <c r="MJW2" s="208"/>
      <c r="MJX2" s="208"/>
      <c r="MJY2" s="208"/>
      <c r="MJZ2" s="208"/>
      <c r="MKA2" s="208"/>
      <c r="MKB2" s="208"/>
      <c r="MKC2" s="208"/>
      <c r="MKD2" s="208"/>
      <c r="MKE2" s="208"/>
      <c r="MKF2" s="208"/>
      <c r="MKG2" s="208"/>
      <c r="MKH2" s="208"/>
      <c r="MKI2" s="208"/>
      <c r="MKJ2" s="208"/>
      <c r="MKK2" s="208"/>
      <c r="MKL2" s="208"/>
      <c r="MKM2" s="208"/>
      <c r="MKN2" s="208"/>
      <c r="MKO2" s="208"/>
      <c r="MKP2" s="208"/>
      <c r="MKQ2" s="208"/>
      <c r="MKR2" s="208"/>
      <c r="MKS2" s="208"/>
      <c r="MKT2" s="208"/>
      <c r="MKU2" s="208"/>
      <c r="MKV2" s="208"/>
      <c r="MKW2" s="208"/>
      <c r="MKX2" s="208"/>
      <c r="MKY2" s="208"/>
      <c r="MKZ2" s="208"/>
      <c r="MLA2" s="208"/>
      <c r="MLB2" s="208"/>
      <c r="MLC2" s="208"/>
      <c r="MLD2" s="208"/>
      <c r="MLE2" s="208"/>
      <c r="MLF2" s="208"/>
      <c r="MLG2" s="208"/>
      <c r="MLH2" s="208"/>
      <c r="MLI2" s="208"/>
      <c r="MLJ2" s="208"/>
      <c r="MLK2" s="208"/>
      <c r="MLL2" s="208"/>
      <c r="MLM2" s="208"/>
      <c r="MLN2" s="208"/>
      <c r="MLO2" s="208"/>
      <c r="MLP2" s="208"/>
      <c r="MLQ2" s="208"/>
      <c r="MLR2" s="208"/>
      <c r="MLS2" s="208"/>
      <c r="MLT2" s="208"/>
      <c r="MLU2" s="208"/>
      <c r="MLV2" s="208"/>
      <c r="MLW2" s="208"/>
      <c r="MLX2" s="208"/>
      <c r="MLY2" s="208"/>
      <c r="MLZ2" s="208"/>
      <c r="MMA2" s="208"/>
      <c r="MMB2" s="208"/>
      <c r="MMC2" s="208"/>
      <c r="MMD2" s="208"/>
      <c r="MME2" s="208"/>
      <c r="MMF2" s="208"/>
      <c r="MMG2" s="208"/>
      <c r="MMH2" s="208"/>
      <c r="MMI2" s="208"/>
      <c r="MMJ2" s="208"/>
      <c r="MMK2" s="208"/>
      <c r="MML2" s="208"/>
      <c r="MMM2" s="208"/>
      <c r="MMN2" s="208"/>
      <c r="MMO2" s="208"/>
      <c r="MMP2" s="208"/>
      <c r="MMQ2" s="208"/>
      <c r="MMR2" s="208"/>
      <c r="MMS2" s="208"/>
      <c r="MMT2" s="208"/>
      <c r="MMU2" s="208"/>
      <c r="MMV2" s="208"/>
      <c r="MMW2" s="208"/>
      <c r="MMX2" s="208"/>
      <c r="MMY2" s="208"/>
      <c r="MMZ2" s="208"/>
      <c r="MNA2" s="208"/>
      <c r="MNB2" s="208"/>
      <c r="MNC2" s="208"/>
      <c r="MND2" s="208"/>
      <c r="MNE2" s="208"/>
      <c r="MNF2" s="208"/>
      <c r="MNG2" s="208"/>
      <c r="MNH2" s="208"/>
      <c r="MNI2" s="208"/>
      <c r="MNJ2" s="208"/>
      <c r="MNK2" s="208"/>
      <c r="MNL2" s="208"/>
      <c r="MNM2" s="208"/>
      <c r="MNN2" s="208"/>
      <c r="MNO2" s="208"/>
      <c r="MNP2" s="208"/>
      <c r="MNQ2" s="208"/>
      <c r="MNR2" s="208"/>
      <c r="MNS2" s="208"/>
      <c r="MNT2" s="208"/>
      <c r="MNU2" s="208"/>
      <c r="MNV2" s="208"/>
      <c r="MNW2" s="208"/>
      <c r="MNX2" s="208"/>
      <c r="MNY2" s="208"/>
      <c r="MNZ2" s="208"/>
      <c r="MOA2" s="208"/>
      <c r="MOB2" s="208"/>
      <c r="MOC2" s="208"/>
      <c r="MOD2" s="208"/>
      <c r="MOE2" s="208"/>
      <c r="MOF2" s="208"/>
      <c r="MOG2" s="208"/>
      <c r="MOH2" s="208"/>
      <c r="MOI2" s="208"/>
      <c r="MOJ2" s="208"/>
      <c r="MOK2" s="208"/>
      <c r="MOL2" s="208"/>
      <c r="MOM2" s="208"/>
      <c r="MON2" s="208"/>
      <c r="MOO2" s="208"/>
      <c r="MOP2" s="208"/>
      <c r="MOQ2" s="208"/>
      <c r="MOR2" s="208"/>
      <c r="MOS2" s="208"/>
      <c r="MOT2" s="208"/>
      <c r="MOU2" s="208"/>
      <c r="MOV2" s="208"/>
      <c r="MOW2" s="208"/>
      <c r="MOX2" s="208"/>
      <c r="MOY2" s="208"/>
      <c r="MOZ2" s="208"/>
      <c r="MPA2" s="208"/>
      <c r="MPB2" s="208"/>
      <c r="MPC2" s="208"/>
      <c r="MPD2" s="208"/>
      <c r="MPE2" s="208"/>
      <c r="MPF2" s="208"/>
      <c r="MPG2" s="208"/>
      <c r="MPH2" s="208"/>
      <c r="MPI2" s="208"/>
      <c r="MPJ2" s="208"/>
      <c r="MPK2" s="208"/>
      <c r="MPL2" s="208"/>
      <c r="MPM2" s="208"/>
      <c r="MPN2" s="208"/>
      <c r="MPO2" s="208"/>
      <c r="MPP2" s="208"/>
      <c r="MPQ2" s="208"/>
      <c r="MPR2" s="208"/>
      <c r="MPS2" s="208"/>
      <c r="MPT2" s="208"/>
      <c r="MPU2" s="208"/>
      <c r="MPV2" s="208"/>
      <c r="MPW2" s="208"/>
      <c r="MPX2" s="208"/>
      <c r="MPY2" s="208"/>
      <c r="MPZ2" s="208"/>
      <c r="MQA2" s="208"/>
      <c r="MQB2" s="208"/>
      <c r="MQC2" s="208"/>
      <c r="MQD2" s="208"/>
      <c r="MQE2" s="208"/>
      <c r="MQF2" s="208"/>
      <c r="MQG2" s="208"/>
      <c r="MQH2" s="208"/>
      <c r="MQI2" s="208"/>
      <c r="MQJ2" s="208"/>
      <c r="MQK2" s="208"/>
      <c r="MQL2" s="208"/>
      <c r="MQM2" s="208"/>
      <c r="MQN2" s="208"/>
      <c r="MQO2" s="208"/>
      <c r="MQP2" s="208"/>
      <c r="MQQ2" s="208"/>
      <c r="MQR2" s="208"/>
      <c r="MQS2" s="208"/>
      <c r="MQT2" s="208"/>
      <c r="MQU2" s="208"/>
      <c r="MQV2" s="208"/>
      <c r="MQW2" s="208"/>
      <c r="MQX2" s="208"/>
      <c r="MQY2" s="208"/>
      <c r="MQZ2" s="208"/>
      <c r="MRA2" s="208"/>
      <c r="MRB2" s="208"/>
      <c r="MRC2" s="208"/>
      <c r="MRD2" s="208"/>
      <c r="MRE2" s="208"/>
      <c r="MRF2" s="208"/>
      <c r="MRG2" s="208"/>
      <c r="MRH2" s="208"/>
      <c r="MRI2" s="208"/>
      <c r="MRJ2" s="208"/>
      <c r="MRK2" s="208"/>
      <c r="MRL2" s="208"/>
      <c r="MRM2" s="208"/>
      <c r="MRN2" s="208"/>
      <c r="MRO2" s="208"/>
      <c r="MRP2" s="208"/>
      <c r="MRQ2" s="208"/>
      <c r="MRR2" s="208"/>
      <c r="MRS2" s="208"/>
      <c r="MRT2" s="208"/>
      <c r="MRU2" s="208"/>
      <c r="MRV2" s="208"/>
      <c r="MRW2" s="208"/>
      <c r="MRX2" s="208"/>
      <c r="MRY2" s="208"/>
      <c r="MRZ2" s="208"/>
      <c r="MSA2" s="208"/>
      <c r="MSB2" s="208"/>
      <c r="MSC2" s="208"/>
      <c r="MSD2" s="208"/>
      <c r="MSE2" s="208"/>
      <c r="MSF2" s="208"/>
      <c r="MSG2" s="208"/>
      <c r="MSH2" s="208"/>
      <c r="MSI2" s="208"/>
      <c r="MSJ2" s="208"/>
      <c r="MSK2" s="208"/>
      <c r="MSL2" s="208"/>
      <c r="MSM2" s="208"/>
      <c r="MSN2" s="208"/>
      <c r="MSO2" s="208"/>
      <c r="MSP2" s="208"/>
      <c r="MSQ2" s="208"/>
      <c r="MSR2" s="208"/>
      <c r="MSS2" s="208"/>
      <c r="MST2" s="208"/>
      <c r="MSU2" s="208"/>
      <c r="MSV2" s="208"/>
      <c r="MSW2" s="208"/>
      <c r="MSX2" s="208"/>
      <c r="MSY2" s="208"/>
      <c r="MSZ2" s="208"/>
      <c r="MTA2" s="208"/>
      <c r="MTB2" s="208"/>
      <c r="MTC2" s="208"/>
      <c r="MTD2" s="208"/>
      <c r="MTE2" s="208"/>
      <c r="MTF2" s="208"/>
      <c r="MTG2" s="208"/>
      <c r="MTH2" s="208"/>
      <c r="MTI2" s="208"/>
      <c r="MTJ2" s="208"/>
      <c r="MTK2" s="208"/>
      <c r="MTL2" s="208"/>
      <c r="MTM2" s="208"/>
      <c r="MTN2" s="208"/>
      <c r="MTO2" s="208"/>
      <c r="MTP2" s="208"/>
      <c r="MTQ2" s="208"/>
      <c r="MTR2" s="208"/>
      <c r="MTS2" s="208"/>
      <c r="MTT2" s="208"/>
      <c r="MTU2" s="208"/>
      <c r="MTV2" s="208"/>
      <c r="MTW2" s="208"/>
      <c r="MTX2" s="208"/>
      <c r="MTY2" s="208"/>
      <c r="MTZ2" s="208"/>
      <c r="MUA2" s="208"/>
      <c r="MUB2" s="208"/>
      <c r="MUC2" s="208"/>
      <c r="MUD2" s="208"/>
      <c r="MUE2" s="208"/>
      <c r="MUF2" s="208"/>
      <c r="MUG2" s="208"/>
      <c r="MUH2" s="208"/>
      <c r="MUI2" s="208"/>
      <c r="MUJ2" s="208"/>
      <c r="MUK2" s="208"/>
      <c r="MUL2" s="208"/>
      <c r="MUM2" s="208"/>
      <c r="MUN2" s="208"/>
      <c r="MUO2" s="208"/>
      <c r="MUP2" s="208"/>
      <c r="MUQ2" s="208"/>
      <c r="MUR2" s="208"/>
      <c r="MUS2" s="208"/>
      <c r="MUT2" s="208"/>
      <c r="MUU2" s="208"/>
      <c r="MUV2" s="208"/>
      <c r="MUW2" s="208"/>
      <c r="MUX2" s="208"/>
      <c r="MUY2" s="208"/>
      <c r="MUZ2" s="208"/>
      <c r="MVA2" s="208"/>
      <c r="MVB2" s="208"/>
      <c r="MVC2" s="208"/>
      <c r="MVD2" s="208"/>
      <c r="MVE2" s="208"/>
      <c r="MVF2" s="208"/>
      <c r="MVG2" s="208"/>
      <c r="MVH2" s="208"/>
      <c r="MVI2" s="208"/>
      <c r="MVJ2" s="208"/>
      <c r="MVK2" s="208"/>
      <c r="MVL2" s="208"/>
      <c r="MVM2" s="208"/>
      <c r="MVN2" s="208"/>
      <c r="MVO2" s="208"/>
      <c r="MVP2" s="208"/>
      <c r="MVQ2" s="208"/>
      <c r="MVR2" s="208"/>
      <c r="MVS2" s="208"/>
      <c r="MVT2" s="208"/>
      <c r="MVU2" s="208"/>
      <c r="MVV2" s="208"/>
      <c r="MVW2" s="208"/>
      <c r="MVX2" s="208"/>
      <c r="MVY2" s="208"/>
      <c r="MVZ2" s="208"/>
      <c r="MWA2" s="208"/>
      <c r="MWB2" s="208"/>
      <c r="MWC2" s="208"/>
      <c r="MWD2" s="208"/>
      <c r="MWE2" s="208"/>
      <c r="MWF2" s="208"/>
      <c r="MWG2" s="208"/>
      <c r="MWH2" s="208"/>
      <c r="MWI2" s="208"/>
      <c r="MWJ2" s="208"/>
      <c r="MWK2" s="208"/>
      <c r="MWL2" s="208"/>
      <c r="MWM2" s="208"/>
      <c r="MWN2" s="208"/>
      <c r="MWO2" s="208"/>
      <c r="MWP2" s="208"/>
      <c r="MWQ2" s="208"/>
      <c r="MWR2" s="208"/>
      <c r="MWS2" s="208"/>
      <c r="MWT2" s="208"/>
      <c r="MWU2" s="208"/>
      <c r="MWV2" s="208"/>
      <c r="MWW2" s="208"/>
      <c r="MWX2" s="208"/>
      <c r="MWY2" s="208"/>
      <c r="MWZ2" s="208"/>
      <c r="MXA2" s="208"/>
      <c r="MXB2" s="208"/>
      <c r="MXC2" s="208"/>
      <c r="MXD2" s="208"/>
      <c r="MXE2" s="208"/>
      <c r="MXF2" s="208"/>
      <c r="MXG2" s="208"/>
      <c r="MXH2" s="208"/>
      <c r="MXI2" s="208"/>
      <c r="MXJ2" s="208"/>
      <c r="MXK2" s="208"/>
      <c r="MXL2" s="208"/>
      <c r="MXM2" s="208"/>
      <c r="MXN2" s="208"/>
      <c r="MXO2" s="208"/>
      <c r="MXP2" s="208"/>
      <c r="MXQ2" s="208"/>
      <c r="MXR2" s="208"/>
      <c r="MXS2" s="208"/>
      <c r="MXT2" s="208"/>
      <c r="MXU2" s="208"/>
      <c r="MXV2" s="208"/>
      <c r="MXW2" s="208"/>
      <c r="MXX2" s="208"/>
      <c r="MXY2" s="208"/>
      <c r="MXZ2" s="208"/>
      <c r="MYA2" s="208"/>
      <c r="MYB2" s="208"/>
      <c r="MYC2" s="208"/>
      <c r="MYD2" s="208"/>
      <c r="MYE2" s="208"/>
      <c r="MYF2" s="208"/>
      <c r="MYG2" s="208"/>
      <c r="MYH2" s="208"/>
      <c r="MYI2" s="208"/>
      <c r="MYJ2" s="208"/>
      <c r="MYK2" s="208"/>
      <c r="MYL2" s="208"/>
      <c r="MYM2" s="208"/>
      <c r="MYN2" s="208"/>
      <c r="MYO2" s="208"/>
      <c r="MYP2" s="208"/>
      <c r="MYQ2" s="208"/>
      <c r="MYR2" s="208"/>
      <c r="MYS2" s="208"/>
      <c r="MYT2" s="208"/>
      <c r="MYU2" s="208"/>
      <c r="MYV2" s="208"/>
      <c r="MYW2" s="208"/>
      <c r="MYX2" s="208"/>
      <c r="MYY2" s="208"/>
      <c r="MYZ2" s="208"/>
      <c r="MZA2" s="208"/>
      <c r="MZB2" s="208"/>
      <c r="MZC2" s="208"/>
      <c r="MZD2" s="208"/>
      <c r="MZE2" s="208"/>
      <c r="MZF2" s="208"/>
      <c r="MZG2" s="208"/>
      <c r="MZH2" s="208"/>
      <c r="MZI2" s="208"/>
      <c r="MZJ2" s="208"/>
      <c r="MZK2" s="208"/>
      <c r="MZL2" s="208"/>
      <c r="MZM2" s="208"/>
      <c r="MZN2" s="208"/>
      <c r="MZO2" s="208"/>
      <c r="MZP2" s="208"/>
      <c r="MZQ2" s="208"/>
      <c r="MZR2" s="208"/>
      <c r="MZS2" s="208"/>
      <c r="MZT2" s="208"/>
      <c r="MZU2" s="208"/>
      <c r="MZV2" s="208"/>
      <c r="MZW2" s="208"/>
      <c r="MZX2" s="208"/>
      <c r="MZY2" s="208"/>
      <c r="MZZ2" s="208"/>
      <c r="NAA2" s="208"/>
      <c r="NAB2" s="208"/>
      <c r="NAC2" s="208"/>
      <c r="NAD2" s="208"/>
      <c r="NAE2" s="208"/>
      <c r="NAF2" s="208"/>
      <c r="NAG2" s="208"/>
      <c r="NAH2" s="208"/>
      <c r="NAI2" s="208"/>
      <c r="NAJ2" s="208"/>
      <c r="NAK2" s="208"/>
      <c r="NAL2" s="208"/>
      <c r="NAM2" s="208"/>
      <c r="NAN2" s="208"/>
      <c r="NAO2" s="208"/>
      <c r="NAP2" s="208"/>
      <c r="NAQ2" s="208"/>
      <c r="NAR2" s="208"/>
      <c r="NAS2" s="208"/>
      <c r="NAT2" s="208"/>
      <c r="NAU2" s="208"/>
      <c r="NAV2" s="208"/>
      <c r="NAW2" s="208"/>
      <c r="NAX2" s="208"/>
      <c r="NAY2" s="208"/>
      <c r="NAZ2" s="208"/>
      <c r="NBA2" s="208"/>
      <c r="NBB2" s="208"/>
      <c r="NBC2" s="208"/>
      <c r="NBD2" s="208"/>
      <c r="NBE2" s="208"/>
      <c r="NBF2" s="208"/>
      <c r="NBG2" s="208"/>
      <c r="NBH2" s="208"/>
      <c r="NBI2" s="208"/>
      <c r="NBJ2" s="208"/>
      <c r="NBK2" s="208"/>
      <c r="NBL2" s="208"/>
      <c r="NBM2" s="208"/>
      <c r="NBN2" s="208"/>
      <c r="NBO2" s="208"/>
      <c r="NBP2" s="208"/>
      <c r="NBQ2" s="208"/>
      <c r="NBR2" s="208"/>
      <c r="NBS2" s="208"/>
      <c r="NBT2" s="208"/>
      <c r="NBU2" s="208"/>
      <c r="NBV2" s="208"/>
      <c r="NBW2" s="208"/>
      <c r="NBX2" s="208"/>
      <c r="NBY2" s="208"/>
      <c r="NBZ2" s="208"/>
      <c r="NCA2" s="208"/>
      <c r="NCB2" s="208"/>
      <c r="NCC2" s="208"/>
      <c r="NCD2" s="208"/>
      <c r="NCE2" s="208"/>
      <c r="NCF2" s="208"/>
      <c r="NCG2" s="208"/>
      <c r="NCH2" s="208"/>
      <c r="NCI2" s="208"/>
      <c r="NCJ2" s="208"/>
      <c r="NCK2" s="208"/>
      <c r="NCL2" s="208"/>
      <c r="NCM2" s="208"/>
      <c r="NCN2" s="208"/>
      <c r="NCO2" s="208"/>
      <c r="NCP2" s="208"/>
      <c r="NCQ2" s="208"/>
      <c r="NCR2" s="208"/>
      <c r="NCS2" s="208"/>
      <c r="NCT2" s="208"/>
      <c r="NCU2" s="208"/>
      <c r="NCV2" s="208"/>
      <c r="NCW2" s="208"/>
      <c r="NCX2" s="208"/>
      <c r="NCY2" s="208"/>
      <c r="NCZ2" s="208"/>
      <c r="NDA2" s="208"/>
      <c r="NDB2" s="208"/>
      <c r="NDC2" s="208"/>
      <c r="NDD2" s="208"/>
      <c r="NDE2" s="208"/>
      <c r="NDF2" s="208"/>
      <c r="NDG2" s="208"/>
      <c r="NDH2" s="208"/>
      <c r="NDI2" s="208"/>
      <c r="NDJ2" s="208"/>
      <c r="NDK2" s="208"/>
      <c r="NDL2" s="208"/>
      <c r="NDM2" s="208"/>
      <c r="NDN2" s="208"/>
      <c r="NDO2" s="208"/>
      <c r="NDP2" s="208"/>
      <c r="NDQ2" s="208"/>
      <c r="NDR2" s="208"/>
      <c r="NDS2" s="208"/>
      <c r="NDT2" s="208"/>
      <c r="NDU2" s="208"/>
      <c r="NDV2" s="208"/>
      <c r="NDW2" s="208"/>
      <c r="NDX2" s="208"/>
      <c r="NDY2" s="208"/>
      <c r="NDZ2" s="208"/>
      <c r="NEA2" s="208"/>
      <c r="NEB2" s="208"/>
      <c r="NEC2" s="208"/>
      <c r="NED2" s="208"/>
      <c r="NEE2" s="208"/>
      <c r="NEF2" s="208"/>
      <c r="NEG2" s="208"/>
      <c r="NEH2" s="208"/>
      <c r="NEI2" s="208"/>
      <c r="NEJ2" s="208"/>
      <c r="NEK2" s="208"/>
      <c r="NEL2" s="208"/>
      <c r="NEM2" s="208"/>
      <c r="NEN2" s="208"/>
      <c r="NEO2" s="208"/>
      <c r="NEP2" s="208"/>
      <c r="NEQ2" s="208"/>
      <c r="NER2" s="208"/>
      <c r="NES2" s="208"/>
      <c r="NET2" s="208"/>
      <c r="NEU2" s="208"/>
      <c r="NEV2" s="208"/>
      <c r="NEW2" s="208"/>
      <c r="NEX2" s="208"/>
      <c r="NEY2" s="208"/>
      <c r="NEZ2" s="208"/>
      <c r="NFA2" s="208"/>
      <c r="NFB2" s="208"/>
      <c r="NFC2" s="208"/>
      <c r="NFD2" s="208"/>
      <c r="NFE2" s="208"/>
      <c r="NFF2" s="208"/>
      <c r="NFG2" s="208"/>
      <c r="NFH2" s="208"/>
      <c r="NFI2" s="208"/>
      <c r="NFJ2" s="208"/>
      <c r="NFK2" s="208"/>
      <c r="NFL2" s="208"/>
      <c r="NFM2" s="208"/>
      <c r="NFN2" s="208"/>
      <c r="NFO2" s="208"/>
      <c r="NFP2" s="208"/>
      <c r="NFQ2" s="208"/>
      <c r="NFR2" s="208"/>
      <c r="NFS2" s="208"/>
      <c r="NFT2" s="208"/>
      <c r="NFU2" s="208"/>
      <c r="NFV2" s="208"/>
      <c r="NFW2" s="208"/>
      <c r="NFX2" s="208"/>
      <c r="NFY2" s="208"/>
      <c r="NFZ2" s="208"/>
      <c r="NGA2" s="208"/>
      <c r="NGB2" s="208"/>
      <c r="NGC2" s="208"/>
      <c r="NGD2" s="208"/>
      <c r="NGE2" s="208"/>
      <c r="NGF2" s="208"/>
      <c r="NGG2" s="208"/>
      <c r="NGH2" s="208"/>
      <c r="NGI2" s="208"/>
      <c r="NGJ2" s="208"/>
      <c r="NGK2" s="208"/>
      <c r="NGL2" s="208"/>
      <c r="NGM2" s="208"/>
      <c r="NGN2" s="208"/>
      <c r="NGO2" s="208"/>
      <c r="NGP2" s="208"/>
      <c r="NGQ2" s="208"/>
      <c r="NGR2" s="208"/>
      <c r="NGS2" s="208"/>
      <c r="NGT2" s="208"/>
      <c r="NGU2" s="208"/>
      <c r="NGV2" s="208"/>
      <c r="NGW2" s="208"/>
      <c r="NGX2" s="208"/>
      <c r="NGY2" s="208"/>
      <c r="NGZ2" s="208"/>
      <c r="NHA2" s="208"/>
      <c r="NHB2" s="208"/>
      <c r="NHC2" s="208"/>
      <c r="NHD2" s="208"/>
      <c r="NHE2" s="208"/>
      <c r="NHF2" s="208"/>
      <c r="NHG2" s="208"/>
      <c r="NHH2" s="208"/>
      <c r="NHI2" s="208"/>
      <c r="NHJ2" s="208"/>
      <c r="NHK2" s="208"/>
      <c r="NHL2" s="208"/>
      <c r="NHM2" s="208"/>
      <c r="NHN2" s="208"/>
      <c r="NHO2" s="208"/>
      <c r="NHP2" s="208"/>
      <c r="NHQ2" s="208"/>
      <c r="NHR2" s="208"/>
      <c r="NHS2" s="208"/>
      <c r="NHT2" s="208"/>
      <c r="NHU2" s="208"/>
      <c r="NHV2" s="208"/>
      <c r="NHW2" s="208"/>
      <c r="NHX2" s="208"/>
      <c r="NHY2" s="208"/>
      <c r="NHZ2" s="208"/>
      <c r="NIA2" s="208"/>
      <c r="NIB2" s="208"/>
      <c r="NIC2" s="208"/>
      <c r="NID2" s="208"/>
      <c r="NIE2" s="208"/>
      <c r="NIF2" s="208"/>
      <c r="NIG2" s="208"/>
      <c r="NIH2" s="208"/>
      <c r="NII2" s="208"/>
      <c r="NIJ2" s="208"/>
      <c r="NIK2" s="208"/>
      <c r="NIL2" s="208"/>
      <c r="NIM2" s="208"/>
      <c r="NIN2" s="208"/>
      <c r="NIO2" s="208"/>
      <c r="NIP2" s="208"/>
      <c r="NIQ2" s="208"/>
      <c r="NIR2" s="208"/>
      <c r="NIS2" s="208"/>
      <c r="NIT2" s="208"/>
      <c r="NIU2" s="208"/>
      <c r="NIV2" s="208"/>
      <c r="NIW2" s="208"/>
      <c r="NIX2" s="208"/>
      <c r="NIY2" s="208"/>
      <c r="NIZ2" s="208"/>
      <c r="NJA2" s="208"/>
      <c r="NJB2" s="208"/>
      <c r="NJC2" s="208"/>
      <c r="NJD2" s="208"/>
      <c r="NJE2" s="208"/>
      <c r="NJF2" s="208"/>
      <c r="NJG2" s="208"/>
      <c r="NJH2" s="208"/>
      <c r="NJI2" s="208"/>
      <c r="NJJ2" s="208"/>
      <c r="NJK2" s="208"/>
      <c r="NJL2" s="208"/>
      <c r="NJM2" s="208"/>
      <c r="NJN2" s="208"/>
      <c r="NJO2" s="208"/>
      <c r="NJP2" s="208"/>
      <c r="NJQ2" s="208"/>
      <c r="NJR2" s="208"/>
      <c r="NJS2" s="208"/>
      <c r="NJT2" s="208"/>
      <c r="NJU2" s="208"/>
      <c r="NJV2" s="208"/>
      <c r="NJW2" s="208"/>
      <c r="NJX2" s="208"/>
      <c r="NJY2" s="208"/>
      <c r="NJZ2" s="208"/>
      <c r="NKA2" s="208"/>
      <c r="NKB2" s="208"/>
      <c r="NKC2" s="208"/>
      <c r="NKD2" s="208"/>
      <c r="NKE2" s="208"/>
      <c r="NKF2" s="208"/>
      <c r="NKG2" s="208"/>
      <c r="NKH2" s="208"/>
      <c r="NKI2" s="208"/>
      <c r="NKJ2" s="208"/>
      <c r="NKK2" s="208"/>
      <c r="NKL2" s="208"/>
      <c r="NKM2" s="208"/>
      <c r="NKN2" s="208"/>
      <c r="NKO2" s="208"/>
      <c r="NKP2" s="208"/>
      <c r="NKQ2" s="208"/>
      <c r="NKR2" s="208"/>
      <c r="NKS2" s="208"/>
      <c r="NKT2" s="208"/>
      <c r="NKU2" s="208"/>
      <c r="NKV2" s="208"/>
      <c r="NKW2" s="208"/>
      <c r="NKX2" s="208"/>
      <c r="NKY2" s="208"/>
      <c r="NKZ2" s="208"/>
      <c r="NLA2" s="208"/>
      <c r="NLB2" s="208"/>
      <c r="NLC2" s="208"/>
      <c r="NLD2" s="208"/>
      <c r="NLE2" s="208"/>
      <c r="NLF2" s="208"/>
      <c r="NLG2" s="208"/>
      <c r="NLH2" s="208"/>
      <c r="NLI2" s="208"/>
      <c r="NLJ2" s="208"/>
      <c r="NLK2" s="208"/>
      <c r="NLL2" s="208"/>
      <c r="NLM2" s="208"/>
      <c r="NLN2" s="208"/>
      <c r="NLO2" s="208"/>
      <c r="NLP2" s="208"/>
      <c r="NLQ2" s="208"/>
      <c r="NLR2" s="208"/>
      <c r="NLS2" s="208"/>
      <c r="NLT2" s="208"/>
      <c r="NLU2" s="208"/>
      <c r="NLV2" s="208"/>
      <c r="NLW2" s="208"/>
      <c r="NLX2" s="208"/>
      <c r="NLY2" s="208"/>
      <c r="NLZ2" s="208"/>
      <c r="NMA2" s="208"/>
      <c r="NMB2" s="208"/>
      <c r="NMC2" s="208"/>
      <c r="NMD2" s="208"/>
      <c r="NME2" s="208"/>
      <c r="NMF2" s="208"/>
      <c r="NMG2" s="208"/>
      <c r="NMH2" s="208"/>
      <c r="NMI2" s="208"/>
      <c r="NMJ2" s="208"/>
      <c r="NMK2" s="208"/>
      <c r="NML2" s="208"/>
      <c r="NMM2" s="208"/>
      <c r="NMN2" s="208"/>
      <c r="NMO2" s="208"/>
      <c r="NMP2" s="208"/>
      <c r="NMQ2" s="208"/>
      <c r="NMR2" s="208"/>
      <c r="NMS2" s="208"/>
      <c r="NMT2" s="208"/>
      <c r="NMU2" s="208"/>
      <c r="NMV2" s="208"/>
      <c r="NMW2" s="208"/>
      <c r="NMX2" s="208"/>
      <c r="NMY2" s="208"/>
      <c r="NMZ2" s="208"/>
      <c r="NNA2" s="208"/>
      <c r="NNB2" s="208"/>
      <c r="NNC2" s="208"/>
      <c r="NND2" s="208"/>
      <c r="NNE2" s="208"/>
      <c r="NNF2" s="208"/>
      <c r="NNG2" s="208"/>
      <c r="NNH2" s="208"/>
      <c r="NNI2" s="208"/>
      <c r="NNJ2" s="208"/>
      <c r="NNK2" s="208"/>
      <c r="NNL2" s="208"/>
      <c r="NNM2" s="208"/>
      <c r="NNN2" s="208"/>
      <c r="NNO2" s="208"/>
      <c r="NNP2" s="208"/>
      <c r="NNQ2" s="208"/>
      <c r="NNR2" s="208"/>
      <c r="NNS2" s="208"/>
      <c r="NNT2" s="208"/>
      <c r="NNU2" s="208"/>
      <c r="NNV2" s="208"/>
      <c r="NNW2" s="208"/>
      <c r="NNX2" s="208"/>
      <c r="NNY2" s="208"/>
      <c r="NNZ2" s="208"/>
      <c r="NOA2" s="208"/>
      <c r="NOB2" s="208"/>
      <c r="NOC2" s="208"/>
      <c r="NOD2" s="208"/>
      <c r="NOE2" s="208"/>
      <c r="NOF2" s="208"/>
      <c r="NOG2" s="208"/>
      <c r="NOH2" s="208"/>
      <c r="NOI2" s="208"/>
      <c r="NOJ2" s="208"/>
      <c r="NOK2" s="208"/>
      <c r="NOL2" s="208"/>
      <c r="NOM2" s="208"/>
      <c r="NON2" s="208"/>
      <c r="NOO2" s="208"/>
      <c r="NOP2" s="208"/>
      <c r="NOQ2" s="208"/>
      <c r="NOR2" s="208"/>
      <c r="NOS2" s="208"/>
      <c r="NOT2" s="208"/>
      <c r="NOU2" s="208"/>
      <c r="NOV2" s="208"/>
      <c r="NOW2" s="208"/>
      <c r="NOX2" s="208"/>
      <c r="NOY2" s="208"/>
      <c r="NOZ2" s="208"/>
      <c r="NPA2" s="208"/>
      <c r="NPB2" s="208"/>
      <c r="NPC2" s="208"/>
      <c r="NPD2" s="208"/>
      <c r="NPE2" s="208"/>
      <c r="NPF2" s="208"/>
      <c r="NPG2" s="208"/>
      <c r="NPH2" s="208"/>
      <c r="NPI2" s="208"/>
      <c r="NPJ2" s="208"/>
      <c r="NPK2" s="208"/>
      <c r="NPL2" s="208"/>
      <c r="NPM2" s="208"/>
      <c r="NPN2" s="208"/>
      <c r="NPO2" s="208"/>
      <c r="NPP2" s="208"/>
      <c r="NPQ2" s="208"/>
      <c r="NPR2" s="208"/>
      <c r="NPS2" s="208"/>
      <c r="NPT2" s="208"/>
      <c r="NPU2" s="208"/>
      <c r="NPV2" s="208"/>
      <c r="NPW2" s="208"/>
      <c r="NPX2" s="208"/>
      <c r="NPY2" s="208"/>
      <c r="NPZ2" s="208"/>
      <c r="NQA2" s="208"/>
      <c r="NQB2" s="208"/>
      <c r="NQC2" s="208"/>
      <c r="NQD2" s="208"/>
      <c r="NQE2" s="208"/>
      <c r="NQF2" s="208"/>
      <c r="NQG2" s="208"/>
      <c r="NQH2" s="208"/>
      <c r="NQI2" s="208"/>
      <c r="NQJ2" s="208"/>
      <c r="NQK2" s="208"/>
      <c r="NQL2" s="208"/>
      <c r="NQM2" s="208"/>
      <c r="NQN2" s="208"/>
      <c r="NQO2" s="208"/>
      <c r="NQP2" s="208"/>
      <c r="NQQ2" s="208"/>
      <c r="NQR2" s="208"/>
      <c r="NQS2" s="208"/>
      <c r="NQT2" s="208"/>
      <c r="NQU2" s="208"/>
      <c r="NQV2" s="208"/>
      <c r="NQW2" s="208"/>
      <c r="NQX2" s="208"/>
      <c r="NQY2" s="208"/>
      <c r="NQZ2" s="208"/>
      <c r="NRA2" s="208"/>
      <c r="NRB2" s="208"/>
      <c r="NRC2" s="208"/>
      <c r="NRD2" s="208"/>
      <c r="NRE2" s="208"/>
      <c r="NRF2" s="208"/>
      <c r="NRG2" s="208"/>
      <c r="NRH2" s="208"/>
      <c r="NRI2" s="208"/>
      <c r="NRJ2" s="208"/>
      <c r="NRK2" s="208"/>
      <c r="NRL2" s="208"/>
      <c r="NRM2" s="208"/>
      <c r="NRN2" s="208"/>
      <c r="NRO2" s="208"/>
      <c r="NRP2" s="208"/>
      <c r="NRQ2" s="208"/>
      <c r="NRR2" s="208"/>
      <c r="NRS2" s="208"/>
      <c r="NRT2" s="208"/>
      <c r="NRU2" s="208"/>
      <c r="NRV2" s="208"/>
      <c r="NRW2" s="208"/>
      <c r="NRX2" s="208"/>
      <c r="NRY2" s="208"/>
      <c r="NRZ2" s="208"/>
      <c r="NSA2" s="208"/>
      <c r="NSB2" s="208"/>
      <c r="NSC2" s="208"/>
      <c r="NSD2" s="208"/>
      <c r="NSE2" s="208"/>
      <c r="NSF2" s="208"/>
      <c r="NSG2" s="208"/>
      <c r="NSH2" s="208"/>
      <c r="NSI2" s="208"/>
      <c r="NSJ2" s="208"/>
      <c r="NSK2" s="208"/>
      <c r="NSL2" s="208"/>
      <c r="NSM2" s="208"/>
      <c r="NSN2" s="208"/>
      <c r="NSO2" s="208"/>
      <c r="NSP2" s="208"/>
      <c r="NSQ2" s="208"/>
      <c r="NSR2" s="208"/>
      <c r="NSS2" s="208"/>
      <c r="NST2" s="208"/>
      <c r="NSU2" s="208"/>
      <c r="NSV2" s="208"/>
      <c r="NSW2" s="208"/>
      <c r="NSX2" s="208"/>
      <c r="NSY2" s="208"/>
      <c r="NSZ2" s="208"/>
      <c r="NTA2" s="208"/>
      <c r="NTB2" s="208"/>
      <c r="NTC2" s="208"/>
      <c r="NTD2" s="208"/>
      <c r="NTE2" s="208"/>
      <c r="NTF2" s="208"/>
      <c r="NTG2" s="208"/>
      <c r="NTH2" s="208"/>
      <c r="NTI2" s="208"/>
      <c r="NTJ2" s="208"/>
      <c r="NTK2" s="208"/>
      <c r="NTL2" s="208"/>
      <c r="NTM2" s="208"/>
      <c r="NTN2" s="208"/>
      <c r="NTO2" s="208"/>
      <c r="NTP2" s="208"/>
      <c r="NTQ2" s="208"/>
      <c r="NTR2" s="208"/>
      <c r="NTS2" s="208"/>
      <c r="NTT2" s="208"/>
      <c r="NTU2" s="208"/>
      <c r="NTV2" s="208"/>
      <c r="NTW2" s="208"/>
      <c r="NTX2" s="208"/>
      <c r="NTY2" s="208"/>
      <c r="NTZ2" s="208"/>
      <c r="NUA2" s="208"/>
      <c r="NUB2" s="208"/>
      <c r="NUC2" s="208"/>
      <c r="NUD2" s="208"/>
      <c r="NUE2" s="208"/>
      <c r="NUF2" s="208"/>
      <c r="NUG2" s="208"/>
      <c r="NUH2" s="208"/>
      <c r="NUI2" s="208"/>
      <c r="NUJ2" s="208"/>
      <c r="NUK2" s="208"/>
      <c r="NUL2" s="208"/>
      <c r="NUM2" s="208"/>
      <c r="NUN2" s="208"/>
      <c r="NUO2" s="208"/>
      <c r="NUP2" s="208"/>
      <c r="NUQ2" s="208"/>
      <c r="NUR2" s="208"/>
      <c r="NUS2" s="208"/>
      <c r="NUT2" s="208"/>
      <c r="NUU2" s="208"/>
      <c r="NUV2" s="208"/>
      <c r="NUW2" s="208"/>
      <c r="NUX2" s="208"/>
      <c r="NUY2" s="208"/>
      <c r="NUZ2" s="208"/>
      <c r="NVA2" s="208"/>
      <c r="NVB2" s="208"/>
      <c r="NVC2" s="208"/>
      <c r="NVD2" s="208"/>
      <c r="NVE2" s="208"/>
      <c r="NVF2" s="208"/>
      <c r="NVG2" s="208"/>
      <c r="NVH2" s="208"/>
      <c r="NVI2" s="208"/>
      <c r="NVJ2" s="208"/>
      <c r="NVK2" s="208"/>
      <c r="NVL2" s="208"/>
      <c r="NVM2" s="208"/>
      <c r="NVN2" s="208"/>
      <c r="NVO2" s="208"/>
      <c r="NVP2" s="208"/>
      <c r="NVQ2" s="208"/>
      <c r="NVR2" s="208"/>
      <c r="NVS2" s="208"/>
      <c r="NVT2" s="208"/>
      <c r="NVU2" s="208"/>
      <c r="NVV2" s="208"/>
      <c r="NVW2" s="208"/>
      <c r="NVX2" s="208"/>
      <c r="NVY2" s="208"/>
      <c r="NVZ2" s="208"/>
      <c r="NWA2" s="208"/>
      <c r="NWB2" s="208"/>
      <c r="NWC2" s="208"/>
      <c r="NWD2" s="208"/>
      <c r="NWE2" s="208"/>
      <c r="NWF2" s="208"/>
      <c r="NWG2" s="208"/>
      <c r="NWH2" s="208"/>
      <c r="NWI2" s="208"/>
      <c r="NWJ2" s="208"/>
      <c r="NWK2" s="208"/>
      <c r="NWL2" s="208"/>
      <c r="NWM2" s="208"/>
      <c r="NWN2" s="208"/>
      <c r="NWO2" s="208"/>
      <c r="NWP2" s="208"/>
      <c r="NWQ2" s="208"/>
      <c r="NWR2" s="208"/>
      <c r="NWS2" s="208"/>
      <c r="NWT2" s="208"/>
      <c r="NWU2" s="208"/>
      <c r="NWV2" s="208"/>
      <c r="NWW2" s="208"/>
      <c r="NWX2" s="208"/>
      <c r="NWY2" s="208"/>
      <c r="NWZ2" s="208"/>
      <c r="NXA2" s="208"/>
      <c r="NXB2" s="208"/>
      <c r="NXC2" s="208"/>
      <c r="NXD2" s="208"/>
      <c r="NXE2" s="208"/>
      <c r="NXF2" s="208"/>
      <c r="NXG2" s="208"/>
      <c r="NXH2" s="208"/>
      <c r="NXI2" s="208"/>
      <c r="NXJ2" s="208"/>
      <c r="NXK2" s="208"/>
      <c r="NXL2" s="208"/>
      <c r="NXM2" s="208"/>
      <c r="NXN2" s="208"/>
      <c r="NXO2" s="208"/>
      <c r="NXP2" s="208"/>
      <c r="NXQ2" s="208"/>
      <c r="NXR2" s="208"/>
      <c r="NXS2" s="208"/>
      <c r="NXT2" s="208"/>
      <c r="NXU2" s="208"/>
      <c r="NXV2" s="208"/>
      <c r="NXW2" s="208"/>
      <c r="NXX2" s="208"/>
      <c r="NXY2" s="208"/>
      <c r="NXZ2" s="208"/>
      <c r="NYA2" s="208"/>
      <c r="NYB2" s="208"/>
      <c r="NYC2" s="208"/>
      <c r="NYD2" s="208"/>
      <c r="NYE2" s="208"/>
      <c r="NYF2" s="208"/>
      <c r="NYG2" s="208"/>
      <c r="NYH2" s="208"/>
      <c r="NYI2" s="208"/>
      <c r="NYJ2" s="208"/>
      <c r="NYK2" s="208"/>
      <c r="NYL2" s="208"/>
      <c r="NYM2" s="208"/>
      <c r="NYN2" s="208"/>
      <c r="NYO2" s="208"/>
      <c r="NYP2" s="208"/>
      <c r="NYQ2" s="208"/>
      <c r="NYR2" s="208"/>
      <c r="NYS2" s="208"/>
      <c r="NYT2" s="208"/>
      <c r="NYU2" s="208"/>
      <c r="NYV2" s="208"/>
      <c r="NYW2" s="208"/>
      <c r="NYX2" s="208"/>
      <c r="NYY2" s="208"/>
      <c r="NYZ2" s="208"/>
      <c r="NZA2" s="208"/>
      <c r="NZB2" s="208"/>
      <c r="NZC2" s="208"/>
      <c r="NZD2" s="208"/>
      <c r="NZE2" s="208"/>
      <c r="NZF2" s="208"/>
      <c r="NZG2" s="208"/>
      <c r="NZH2" s="208"/>
      <c r="NZI2" s="208"/>
      <c r="NZJ2" s="208"/>
      <c r="NZK2" s="208"/>
      <c r="NZL2" s="208"/>
      <c r="NZM2" s="208"/>
      <c r="NZN2" s="208"/>
      <c r="NZO2" s="208"/>
      <c r="NZP2" s="208"/>
      <c r="NZQ2" s="208"/>
      <c r="NZR2" s="208"/>
      <c r="NZS2" s="208"/>
      <c r="NZT2" s="208"/>
      <c r="NZU2" s="208"/>
      <c r="NZV2" s="208"/>
      <c r="NZW2" s="208"/>
      <c r="NZX2" s="208"/>
      <c r="NZY2" s="208"/>
      <c r="NZZ2" s="208"/>
      <c r="OAA2" s="208"/>
      <c r="OAB2" s="208"/>
      <c r="OAC2" s="208"/>
      <c r="OAD2" s="208"/>
      <c r="OAE2" s="208"/>
      <c r="OAF2" s="208"/>
      <c r="OAG2" s="208"/>
      <c r="OAH2" s="208"/>
      <c r="OAI2" s="208"/>
      <c r="OAJ2" s="208"/>
      <c r="OAK2" s="208"/>
      <c r="OAL2" s="208"/>
      <c r="OAM2" s="208"/>
      <c r="OAN2" s="208"/>
      <c r="OAO2" s="208"/>
      <c r="OAP2" s="208"/>
      <c r="OAQ2" s="208"/>
      <c r="OAR2" s="208"/>
      <c r="OAS2" s="208"/>
      <c r="OAT2" s="208"/>
      <c r="OAU2" s="208"/>
      <c r="OAV2" s="208"/>
      <c r="OAW2" s="208"/>
      <c r="OAX2" s="208"/>
      <c r="OAY2" s="208"/>
      <c r="OAZ2" s="208"/>
      <c r="OBA2" s="208"/>
      <c r="OBB2" s="208"/>
      <c r="OBC2" s="208"/>
      <c r="OBD2" s="208"/>
      <c r="OBE2" s="208"/>
      <c r="OBF2" s="208"/>
      <c r="OBG2" s="208"/>
      <c r="OBH2" s="208"/>
      <c r="OBI2" s="208"/>
      <c r="OBJ2" s="208"/>
      <c r="OBK2" s="208"/>
      <c r="OBL2" s="208"/>
      <c r="OBM2" s="208"/>
      <c r="OBN2" s="208"/>
      <c r="OBO2" s="208"/>
      <c r="OBP2" s="208"/>
      <c r="OBQ2" s="208"/>
      <c r="OBR2" s="208"/>
      <c r="OBS2" s="208"/>
      <c r="OBT2" s="208"/>
      <c r="OBU2" s="208"/>
      <c r="OBV2" s="208"/>
      <c r="OBW2" s="208"/>
      <c r="OBX2" s="208"/>
      <c r="OBY2" s="208"/>
      <c r="OBZ2" s="208"/>
      <c r="OCA2" s="208"/>
      <c r="OCB2" s="208"/>
      <c r="OCC2" s="208"/>
      <c r="OCD2" s="208"/>
      <c r="OCE2" s="208"/>
      <c r="OCF2" s="208"/>
      <c r="OCG2" s="208"/>
      <c r="OCH2" s="208"/>
      <c r="OCI2" s="208"/>
      <c r="OCJ2" s="208"/>
      <c r="OCK2" s="208"/>
      <c r="OCL2" s="208"/>
      <c r="OCM2" s="208"/>
      <c r="OCN2" s="208"/>
      <c r="OCO2" s="208"/>
      <c r="OCP2" s="208"/>
      <c r="OCQ2" s="208"/>
      <c r="OCR2" s="208"/>
      <c r="OCS2" s="208"/>
      <c r="OCT2" s="208"/>
      <c r="OCU2" s="208"/>
      <c r="OCV2" s="208"/>
      <c r="OCW2" s="208"/>
      <c r="OCX2" s="208"/>
      <c r="OCY2" s="208"/>
      <c r="OCZ2" s="208"/>
      <c r="ODA2" s="208"/>
      <c r="ODB2" s="208"/>
      <c r="ODC2" s="208"/>
      <c r="ODD2" s="208"/>
      <c r="ODE2" s="208"/>
      <c r="ODF2" s="208"/>
      <c r="ODG2" s="208"/>
      <c r="ODH2" s="208"/>
      <c r="ODI2" s="208"/>
      <c r="ODJ2" s="208"/>
      <c r="ODK2" s="208"/>
      <c r="ODL2" s="208"/>
      <c r="ODM2" s="208"/>
      <c r="ODN2" s="208"/>
      <c r="ODO2" s="208"/>
      <c r="ODP2" s="208"/>
      <c r="ODQ2" s="208"/>
      <c r="ODR2" s="208"/>
      <c r="ODS2" s="208"/>
      <c r="ODT2" s="208"/>
      <c r="ODU2" s="208"/>
      <c r="ODV2" s="208"/>
      <c r="ODW2" s="208"/>
      <c r="ODX2" s="208"/>
      <c r="ODY2" s="208"/>
      <c r="ODZ2" s="208"/>
      <c r="OEA2" s="208"/>
      <c r="OEB2" s="208"/>
      <c r="OEC2" s="208"/>
      <c r="OED2" s="208"/>
      <c r="OEE2" s="208"/>
      <c r="OEF2" s="208"/>
      <c r="OEG2" s="208"/>
      <c r="OEH2" s="208"/>
      <c r="OEI2" s="208"/>
      <c r="OEJ2" s="208"/>
      <c r="OEK2" s="208"/>
      <c r="OEL2" s="208"/>
      <c r="OEM2" s="208"/>
      <c r="OEN2" s="208"/>
      <c r="OEO2" s="208"/>
      <c r="OEP2" s="208"/>
      <c r="OEQ2" s="208"/>
      <c r="OER2" s="208"/>
      <c r="OES2" s="208"/>
      <c r="OET2" s="208"/>
      <c r="OEU2" s="208"/>
      <c r="OEV2" s="208"/>
      <c r="OEW2" s="208"/>
      <c r="OEX2" s="208"/>
      <c r="OEY2" s="208"/>
      <c r="OEZ2" s="208"/>
      <c r="OFA2" s="208"/>
      <c r="OFB2" s="208"/>
      <c r="OFC2" s="208"/>
      <c r="OFD2" s="208"/>
      <c r="OFE2" s="208"/>
      <c r="OFF2" s="208"/>
      <c r="OFG2" s="208"/>
      <c r="OFH2" s="208"/>
      <c r="OFI2" s="208"/>
      <c r="OFJ2" s="208"/>
      <c r="OFK2" s="208"/>
      <c r="OFL2" s="208"/>
      <c r="OFM2" s="208"/>
      <c r="OFN2" s="208"/>
      <c r="OFO2" s="208"/>
      <c r="OFP2" s="208"/>
      <c r="OFQ2" s="208"/>
      <c r="OFR2" s="208"/>
      <c r="OFS2" s="208"/>
      <c r="OFT2" s="208"/>
      <c r="OFU2" s="208"/>
      <c r="OFV2" s="208"/>
      <c r="OFW2" s="208"/>
      <c r="OFX2" s="208"/>
      <c r="OFY2" s="208"/>
      <c r="OFZ2" s="208"/>
      <c r="OGA2" s="208"/>
      <c r="OGB2" s="208"/>
      <c r="OGC2" s="208"/>
      <c r="OGD2" s="208"/>
      <c r="OGE2" s="208"/>
      <c r="OGF2" s="208"/>
      <c r="OGG2" s="208"/>
      <c r="OGH2" s="208"/>
      <c r="OGI2" s="208"/>
      <c r="OGJ2" s="208"/>
      <c r="OGK2" s="208"/>
      <c r="OGL2" s="208"/>
      <c r="OGM2" s="208"/>
      <c r="OGN2" s="208"/>
      <c r="OGO2" s="208"/>
      <c r="OGP2" s="208"/>
      <c r="OGQ2" s="208"/>
      <c r="OGR2" s="208"/>
      <c r="OGS2" s="208"/>
      <c r="OGT2" s="208"/>
      <c r="OGU2" s="208"/>
      <c r="OGV2" s="208"/>
      <c r="OGW2" s="208"/>
      <c r="OGX2" s="208"/>
      <c r="OGY2" s="208"/>
      <c r="OGZ2" s="208"/>
      <c r="OHA2" s="208"/>
      <c r="OHB2" s="208"/>
      <c r="OHC2" s="208"/>
      <c r="OHD2" s="208"/>
      <c r="OHE2" s="208"/>
      <c r="OHF2" s="208"/>
      <c r="OHG2" s="208"/>
      <c r="OHH2" s="208"/>
      <c r="OHI2" s="208"/>
      <c r="OHJ2" s="208"/>
      <c r="OHK2" s="208"/>
      <c r="OHL2" s="208"/>
      <c r="OHM2" s="208"/>
      <c r="OHN2" s="208"/>
      <c r="OHO2" s="208"/>
      <c r="OHP2" s="208"/>
      <c r="OHQ2" s="208"/>
      <c r="OHR2" s="208"/>
      <c r="OHS2" s="208"/>
      <c r="OHT2" s="208"/>
      <c r="OHU2" s="208"/>
      <c r="OHV2" s="208"/>
      <c r="OHW2" s="208"/>
      <c r="OHX2" s="208"/>
      <c r="OHY2" s="208"/>
      <c r="OHZ2" s="208"/>
      <c r="OIA2" s="208"/>
      <c r="OIB2" s="208"/>
      <c r="OIC2" s="208"/>
      <c r="OID2" s="208"/>
      <c r="OIE2" s="208"/>
      <c r="OIF2" s="208"/>
      <c r="OIG2" s="208"/>
      <c r="OIH2" s="208"/>
      <c r="OII2" s="208"/>
      <c r="OIJ2" s="208"/>
      <c r="OIK2" s="208"/>
      <c r="OIL2" s="208"/>
      <c r="OIM2" s="208"/>
      <c r="OIN2" s="208"/>
      <c r="OIO2" s="208"/>
      <c r="OIP2" s="208"/>
      <c r="OIQ2" s="208"/>
      <c r="OIR2" s="208"/>
      <c r="OIS2" s="208"/>
      <c r="OIT2" s="208"/>
      <c r="OIU2" s="208"/>
      <c r="OIV2" s="208"/>
      <c r="OIW2" s="208"/>
      <c r="OIX2" s="208"/>
      <c r="OIY2" s="208"/>
      <c r="OIZ2" s="208"/>
      <c r="OJA2" s="208"/>
      <c r="OJB2" s="208"/>
      <c r="OJC2" s="208"/>
      <c r="OJD2" s="208"/>
      <c r="OJE2" s="208"/>
      <c r="OJF2" s="208"/>
      <c r="OJG2" s="208"/>
      <c r="OJH2" s="208"/>
      <c r="OJI2" s="208"/>
      <c r="OJJ2" s="208"/>
      <c r="OJK2" s="208"/>
      <c r="OJL2" s="208"/>
      <c r="OJM2" s="208"/>
      <c r="OJN2" s="208"/>
      <c r="OJO2" s="208"/>
      <c r="OJP2" s="208"/>
      <c r="OJQ2" s="208"/>
      <c r="OJR2" s="208"/>
      <c r="OJS2" s="208"/>
      <c r="OJT2" s="208"/>
      <c r="OJU2" s="208"/>
      <c r="OJV2" s="208"/>
      <c r="OJW2" s="208"/>
      <c r="OJX2" s="208"/>
      <c r="OJY2" s="208"/>
      <c r="OJZ2" s="208"/>
      <c r="OKA2" s="208"/>
      <c r="OKB2" s="208"/>
      <c r="OKC2" s="208"/>
      <c r="OKD2" s="208"/>
      <c r="OKE2" s="208"/>
      <c r="OKF2" s="208"/>
      <c r="OKG2" s="208"/>
      <c r="OKH2" s="208"/>
      <c r="OKI2" s="208"/>
      <c r="OKJ2" s="208"/>
      <c r="OKK2" s="208"/>
      <c r="OKL2" s="208"/>
      <c r="OKM2" s="208"/>
      <c r="OKN2" s="208"/>
      <c r="OKO2" s="208"/>
      <c r="OKP2" s="208"/>
      <c r="OKQ2" s="208"/>
      <c r="OKR2" s="208"/>
      <c r="OKS2" s="208"/>
      <c r="OKT2" s="208"/>
      <c r="OKU2" s="208"/>
      <c r="OKV2" s="208"/>
      <c r="OKW2" s="208"/>
      <c r="OKX2" s="208"/>
      <c r="OKY2" s="208"/>
      <c r="OKZ2" s="208"/>
      <c r="OLA2" s="208"/>
      <c r="OLB2" s="208"/>
      <c r="OLC2" s="208"/>
      <c r="OLD2" s="208"/>
      <c r="OLE2" s="208"/>
      <c r="OLF2" s="208"/>
      <c r="OLG2" s="208"/>
      <c r="OLH2" s="208"/>
      <c r="OLI2" s="208"/>
      <c r="OLJ2" s="208"/>
      <c r="OLK2" s="208"/>
      <c r="OLL2" s="208"/>
      <c r="OLM2" s="208"/>
      <c r="OLN2" s="208"/>
      <c r="OLO2" s="208"/>
      <c r="OLP2" s="208"/>
      <c r="OLQ2" s="208"/>
      <c r="OLR2" s="208"/>
      <c r="OLS2" s="208"/>
      <c r="OLT2" s="208"/>
      <c r="OLU2" s="208"/>
      <c r="OLV2" s="208"/>
      <c r="OLW2" s="208"/>
      <c r="OLX2" s="208"/>
      <c r="OLY2" s="208"/>
      <c r="OLZ2" s="208"/>
      <c r="OMA2" s="208"/>
      <c r="OMB2" s="208"/>
      <c r="OMC2" s="208"/>
      <c r="OMD2" s="208"/>
      <c r="OME2" s="208"/>
      <c r="OMF2" s="208"/>
      <c r="OMG2" s="208"/>
      <c r="OMH2" s="208"/>
      <c r="OMI2" s="208"/>
      <c r="OMJ2" s="208"/>
      <c r="OMK2" s="208"/>
      <c r="OML2" s="208"/>
      <c r="OMM2" s="208"/>
      <c r="OMN2" s="208"/>
      <c r="OMO2" s="208"/>
      <c r="OMP2" s="208"/>
      <c r="OMQ2" s="208"/>
      <c r="OMR2" s="208"/>
      <c r="OMS2" s="208"/>
      <c r="OMT2" s="208"/>
      <c r="OMU2" s="208"/>
      <c r="OMV2" s="208"/>
      <c r="OMW2" s="208"/>
      <c r="OMX2" s="208"/>
      <c r="OMY2" s="208"/>
      <c r="OMZ2" s="208"/>
      <c r="ONA2" s="208"/>
      <c r="ONB2" s="208"/>
      <c r="ONC2" s="208"/>
      <c r="OND2" s="208"/>
      <c r="ONE2" s="208"/>
      <c r="ONF2" s="208"/>
      <c r="ONG2" s="208"/>
      <c r="ONH2" s="208"/>
      <c r="ONI2" s="208"/>
      <c r="ONJ2" s="208"/>
      <c r="ONK2" s="208"/>
      <c r="ONL2" s="208"/>
      <c r="ONM2" s="208"/>
      <c r="ONN2" s="208"/>
      <c r="ONO2" s="208"/>
      <c r="ONP2" s="208"/>
      <c r="ONQ2" s="208"/>
      <c r="ONR2" s="208"/>
      <c r="ONS2" s="208"/>
      <c r="ONT2" s="208"/>
      <c r="ONU2" s="208"/>
      <c r="ONV2" s="208"/>
      <c r="ONW2" s="208"/>
      <c r="ONX2" s="208"/>
      <c r="ONY2" s="208"/>
      <c r="ONZ2" s="208"/>
      <c r="OOA2" s="208"/>
      <c r="OOB2" s="208"/>
      <c r="OOC2" s="208"/>
      <c r="OOD2" s="208"/>
      <c r="OOE2" s="208"/>
      <c r="OOF2" s="208"/>
      <c r="OOG2" s="208"/>
      <c r="OOH2" s="208"/>
      <c r="OOI2" s="208"/>
      <c r="OOJ2" s="208"/>
      <c r="OOK2" s="208"/>
      <c r="OOL2" s="208"/>
      <c r="OOM2" s="208"/>
      <c r="OON2" s="208"/>
      <c r="OOO2" s="208"/>
      <c r="OOP2" s="208"/>
      <c r="OOQ2" s="208"/>
      <c r="OOR2" s="208"/>
      <c r="OOS2" s="208"/>
      <c r="OOT2" s="208"/>
      <c r="OOU2" s="208"/>
      <c r="OOV2" s="208"/>
      <c r="OOW2" s="208"/>
      <c r="OOX2" s="208"/>
      <c r="OOY2" s="208"/>
      <c r="OOZ2" s="208"/>
      <c r="OPA2" s="208"/>
      <c r="OPB2" s="208"/>
      <c r="OPC2" s="208"/>
      <c r="OPD2" s="208"/>
      <c r="OPE2" s="208"/>
      <c r="OPF2" s="208"/>
      <c r="OPG2" s="208"/>
      <c r="OPH2" s="208"/>
      <c r="OPI2" s="208"/>
      <c r="OPJ2" s="208"/>
      <c r="OPK2" s="208"/>
      <c r="OPL2" s="208"/>
      <c r="OPM2" s="208"/>
      <c r="OPN2" s="208"/>
      <c r="OPO2" s="208"/>
      <c r="OPP2" s="208"/>
      <c r="OPQ2" s="208"/>
      <c r="OPR2" s="208"/>
      <c r="OPS2" s="208"/>
      <c r="OPT2" s="208"/>
      <c r="OPU2" s="208"/>
      <c r="OPV2" s="208"/>
      <c r="OPW2" s="208"/>
      <c r="OPX2" s="208"/>
      <c r="OPY2" s="208"/>
      <c r="OPZ2" s="208"/>
      <c r="OQA2" s="208"/>
      <c r="OQB2" s="208"/>
      <c r="OQC2" s="208"/>
      <c r="OQD2" s="208"/>
      <c r="OQE2" s="208"/>
      <c r="OQF2" s="208"/>
      <c r="OQG2" s="208"/>
      <c r="OQH2" s="208"/>
      <c r="OQI2" s="208"/>
      <c r="OQJ2" s="208"/>
      <c r="OQK2" s="208"/>
      <c r="OQL2" s="208"/>
      <c r="OQM2" s="208"/>
      <c r="OQN2" s="208"/>
      <c r="OQO2" s="208"/>
      <c r="OQP2" s="208"/>
      <c r="OQQ2" s="208"/>
      <c r="OQR2" s="208"/>
      <c r="OQS2" s="208"/>
      <c r="OQT2" s="208"/>
      <c r="OQU2" s="208"/>
      <c r="OQV2" s="208"/>
      <c r="OQW2" s="208"/>
      <c r="OQX2" s="208"/>
      <c r="OQY2" s="208"/>
      <c r="OQZ2" s="208"/>
      <c r="ORA2" s="208"/>
      <c r="ORB2" s="208"/>
      <c r="ORC2" s="208"/>
      <c r="ORD2" s="208"/>
      <c r="ORE2" s="208"/>
      <c r="ORF2" s="208"/>
      <c r="ORG2" s="208"/>
      <c r="ORH2" s="208"/>
      <c r="ORI2" s="208"/>
      <c r="ORJ2" s="208"/>
      <c r="ORK2" s="208"/>
      <c r="ORL2" s="208"/>
      <c r="ORM2" s="208"/>
      <c r="ORN2" s="208"/>
      <c r="ORO2" s="208"/>
      <c r="ORP2" s="208"/>
      <c r="ORQ2" s="208"/>
      <c r="ORR2" s="208"/>
      <c r="ORS2" s="208"/>
      <c r="ORT2" s="208"/>
      <c r="ORU2" s="208"/>
      <c r="ORV2" s="208"/>
      <c r="ORW2" s="208"/>
      <c r="ORX2" s="208"/>
      <c r="ORY2" s="208"/>
      <c r="ORZ2" s="208"/>
      <c r="OSA2" s="208"/>
      <c r="OSB2" s="208"/>
      <c r="OSC2" s="208"/>
      <c r="OSD2" s="208"/>
      <c r="OSE2" s="208"/>
      <c r="OSF2" s="208"/>
      <c r="OSG2" s="208"/>
      <c r="OSH2" s="208"/>
      <c r="OSI2" s="208"/>
      <c r="OSJ2" s="208"/>
      <c r="OSK2" s="208"/>
      <c r="OSL2" s="208"/>
      <c r="OSM2" s="208"/>
      <c r="OSN2" s="208"/>
      <c r="OSO2" s="208"/>
      <c r="OSP2" s="208"/>
      <c r="OSQ2" s="208"/>
      <c r="OSR2" s="208"/>
      <c r="OSS2" s="208"/>
      <c r="OST2" s="208"/>
      <c r="OSU2" s="208"/>
      <c r="OSV2" s="208"/>
      <c r="OSW2" s="208"/>
      <c r="OSX2" s="208"/>
      <c r="OSY2" s="208"/>
      <c r="OSZ2" s="208"/>
      <c r="OTA2" s="208"/>
      <c r="OTB2" s="208"/>
      <c r="OTC2" s="208"/>
      <c r="OTD2" s="208"/>
      <c r="OTE2" s="208"/>
      <c r="OTF2" s="208"/>
      <c r="OTG2" s="208"/>
      <c r="OTH2" s="208"/>
      <c r="OTI2" s="208"/>
      <c r="OTJ2" s="208"/>
      <c r="OTK2" s="208"/>
      <c r="OTL2" s="208"/>
      <c r="OTM2" s="208"/>
      <c r="OTN2" s="208"/>
      <c r="OTO2" s="208"/>
      <c r="OTP2" s="208"/>
      <c r="OTQ2" s="208"/>
      <c r="OTR2" s="208"/>
      <c r="OTS2" s="208"/>
      <c r="OTT2" s="208"/>
      <c r="OTU2" s="208"/>
      <c r="OTV2" s="208"/>
      <c r="OTW2" s="208"/>
      <c r="OTX2" s="208"/>
      <c r="OTY2" s="208"/>
      <c r="OTZ2" s="208"/>
      <c r="OUA2" s="208"/>
      <c r="OUB2" s="208"/>
      <c r="OUC2" s="208"/>
      <c r="OUD2" s="208"/>
      <c r="OUE2" s="208"/>
      <c r="OUF2" s="208"/>
      <c r="OUG2" s="208"/>
      <c r="OUH2" s="208"/>
      <c r="OUI2" s="208"/>
      <c r="OUJ2" s="208"/>
      <c r="OUK2" s="208"/>
      <c r="OUL2" s="208"/>
      <c r="OUM2" s="208"/>
      <c r="OUN2" s="208"/>
      <c r="OUO2" s="208"/>
      <c r="OUP2" s="208"/>
      <c r="OUQ2" s="208"/>
      <c r="OUR2" s="208"/>
      <c r="OUS2" s="208"/>
      <c r="OUT2" s="208"/>
      <c r="OUU2" s="208"/>
      <c r="OUV2" s="208"/>
      <c r="OUW2" s="208"/>
      <c r="OUX2" s="208"/>
      <c r="OUY2" s="208"/>
      <c r="OUZ2" s="208"/>
      <c r="OVA2" s="208"/>
      <c r="OVB2" s="208"/>
      <c r="OVC2" s="208"/>
      <c r="OVD2" s="208"/>
      <c r="OVE2" s="208"/>
      <c r="OVF2" s="208"/>
      <c r="OVG2" s="208"/>
      <c r="OVH2" s="208"/>
      <c r="OVI2" s="208"/>
      <c r="OVJ2" s="208"/>
      <c r="OVK2" s="208"/>
      <c r="OVL2" s="208"/>
      <c r="OVM2" s="208"/>
      <c r="OVN2" s="208"/>
      <c r="OVO2" s="208"/>
      <c r="OVP2" s="208"/>
      <c r="OVQ2" s="208"/>
      <c r="OVR2" s="208"/>
      <c r="OVS2" s="208"/>
      <c r="OVT2" s="208"/>
      <c r="OVU2" s="208"/>
      <c r="OVV2" s="208"/>
      <c r="OVW2" s="208"/>
      <c r="OVX2" s="208"/>
      <c r="OVY2" s="208"/>
      <c r="OVZ2" s="208"/>
      <c r="OWA2" s="208"/>
      <c r="OWB2" s="208"/>
      <c r="OWC2" s="208"/>
      <c r="OWD2" s="208"/>
      <c r="OWE2" s="208"/>
      <c r="OWF2" s="208"/>
      <c r="OWG2" s="208"/>
      <c r="OWH2" s="208"/>
      <c r="OWI2" s="208"/>
      <c r="OWJ2" s="208"/>
      <c r="OWK2" s="208"/>
      <c r="OWL2" s="208"/>
      <c r="OWM2" s="208"/>
      <c r="OWN2" s="208"/>
      <c r="OWO2" s="208"/>
      <c r="OWP2" s="208"/>
      <c r="OWQ2" s="208"/>
      <c r="OWR2" s="208"/>
      <c r="OWS2" s="208"/>
      <c r="OWT2" s="208"/>
      <c r="OWU2" s="208"/>
      <c r="OWV2" s="208"/>
      <c r="OWW2" s="208"/>
      <c r="OWX2" s="208"/>
      <c r="OWY2" s="208"/>
      <c r="OWZ2" s="208"/>
      <c r="OXA2" s="208"/>
      <c r="OXB2" s="208"/>
      <c r="OXC2" s="208"/>
      <c r="OXD2" s="208"/>
      <c r="OXE2" s="208"/>
      <c r="OXF2" s="208"/>
      <c r="OXG2" s="208"/>
      <c r="OXH2" s="208"/>
      <c r="OXI2" s="208"/>
      <c r="OXJ2" s="208"/>
      <c r="OXK2" s="208"/>
      <c r="OXL2" s="208"/>
      <c r="OXM2" s="208"/>
      <c r="OXN2" s="208"/>
      <c r="OXO2" s="208"/>
      <c r="OXP2" s="208"/>
      <c r="OXQ2" s="208"/>
      <c r="OXR2" s="208"/>
      <c r="OXS2" s="208"/>
      <c r="OXT2" s="208"/>
      <c r="OXU2" s="208"/>
      <c r="OXV2" s="208"/>
      <c r="OXW2" s="208"/>
      <c r="OXX2" s="208"/>
      <c r="OXY2" s="208"/>
      <c r="OXZ2" s="208"/>
      <c r="OYA2" s="208"/>
      <c r="OYB2" s="208"/>
      <c r="OYC2" s="208"/>
      <c r="OYD2" s="208"/>
      <c r="OYE2" s="208"/>
      <c r="OYF2" s="208"/>
      <c r="OYG2" s="208"/>
      <c r="OYH2" s="208"/>
      <c r="OYI2" s="208"/>
      <c r="OYJ2" s="208"/>
      <c r="OYK2" s="208"/>
      <c r="OYL2" s="208"/>
      <c r="OYM2" s="208"/>
      <c r="OYN2" s="208"/>
      <c r="OYO2" s="208"/>
      <c r="OYP2" s="208"/>
      <c r="OYQ2" s="208"/>
      <c r="OYR2" s="208"/>
      <c r="OYS2" s="208"/>
      <c r="OYT2" s="208"/>
      <c r="OYU2" s="208"/>
      <c r="OYV2" s="208"/>
      <c r="OYW2" s="208"/>
      <c r="OYX2" s="208"/>
      <c r="OYY2" s="208"/>
      <c r="OYZ2" s="208"/>
      <c r="OZA2" s="208"/>
      <c r="OZB2" s="208"/>
      <c r="OZC2" s="208"/>
      <c r="OZD2" s="208"/>
      <c r="OZE2" s="208"/>
      <c r="OZF2" s="208"/>
      <c r="OZG2" s="208"/>
      <c r="OZH2" s="208"/>
      <c r="OZI2" s="208"/>
      <c r="OZJ2" s="208"/>
      <c r="OZK2" s="208"/>
      <c r="OZL2" s="208"/>
      <c r="OZM2" s="208"/>
      <c r="OZN2" s="208"/>
      <c r="OZO2" s="208"/>
      <c r="OZP2" s="208"/>
      <c r="OZQ2" s="208"/>
      <c r="OZR2" s="208"/>
      <c r="OZS2" s="208"/>
      <c r="OZT2" s="208"/>
      <c r="OZU2" s="208"/>
      <c r="OZV2" s="208"/>
      <c r="OZW2" s="208"/>
      <c r="OZX2" s="208"/>
      <c r="OZY2" s="208"/>
      <c r="OZZ2" s="208"/>
      <c r="PAA2" s="208"/>
      <c r="PAB2" s="208"/>
      <c r="PAC2" s="208"/>
      <c r="PAD2" s="208"/>
      <c r="PAE2" s="208"/>
      <c r="PAF2" s="208"/>
      <c r="PAG2" s="208"/>
      <c r="PAH2" s="208"/>
      <c r="PAI2" s="208"/>
      <c r="PAJ2" s="208"/>
      <c r="PAK2" s="208"/>
      <c r="PAL2" s="208"/>
      <c r="PAM2" s="208"/>
      <c r="PAN2" s="208"/>
      <c r="PAO2" s="208"/>
      <c r="PAP2" s="208"/>
      <c r="PAQ2" s="208"/>
      <c r="PAR2" s="208"/>
      <c r="PAS2" s="208"/>
      <c r="PAT2" s="208"/>
      <c r="PAU2" s="208"/>
      <c r="PAV2" s="208"/>
      <c r="PAW2" s="208"/>
      <c r="PAX2" s="208"/>
      <c r="PAY2" s="208"/>
      <c r="PAZ2" s="208"/>
      <c r="PBA2" s="208"/>
      <c r="PBB2" s="208"/>
      <c r="PBC2" s="208"/>
      <c r="PBD2" s="208"/>
      <c r="PBE2" s="208"/>
      <c r="PBF2" s="208"/>
      <c r="PBG2" s="208"/>
      <c r="PBH2" s="208"/>
      <c r="PBI2" s="208"/>
      <c r="PBJ2" s="208"/>
      <c r="PBK2" s="208"/>
      <c r="PBL2" s="208"/>
      <c r="PBM2" s="208"/>
      <c r="PBN2" s="208"/>
      <c r="PBO2" s="208"/>
      <c r="PBP2" s="208"/>
      <c r="PBQ2" s="208"/>
      <c r="PBR2" s="208"/>
      <c r="PBS2" s="208"/>
      <c r="PBT2" s="208"/>
      <c r="PBU2" s="208"/>
      <c r="PBV2" s="208"/>
      <c r="PBW2" s="208"/>
      <c r="PBX2" s="208"/>
      <c r="PBY2" s="208"/>
      <c r="PBZ2" s="208"/>
      <c r="PCA2" s="208"/>
      <c r="PCB2" s="208"/>
      <c r="PCC2" s="208"/>
      <c r="PCD2" s="208"/>
      <c r="PCE2" s="208"/>
      <c r="PCF2" s="208"/>
      <c r="PCG2" s="208"/>
      <c r="PCH2" s="208"/>
      <c r="PCI2" s="208"/>
      <c r="PCJ2" s="208"/>
      <c r="PCK2" s="208"/>
      <c r="PCL2" s="208"/>
      <c r="PCM2" s="208"/>
      <c r="PCN2" s="208"/>
      <c r="PCO2" s="208"/>
      <c r="PCP2" s="208"/>
      <c r="PCQ2" s="208"/>
      <c r="PCR2" s="208"/>
      <c r="PCS2" s="208"/>
      <c r="PCT2" s="208"/>
      <c r="PCU2" s="208"/>
      <c r="PCV2" s="208"/>
      <c r="PCW2" s="208"/>
      <c r="PCX2" s="208"/>
      <c r="PCY2" s="208"/>
      <c r="PCZ2" s="208"/>
      <c r="PDA2" s="208"/>
      <c r="PDB2" s="208"/>
      <c r="PDC2" s="208"/>
      <c r="PDD2" s="208"/>
      <c r="PDE2" s="208"/>
      <c r="PDF2" s="208"/>
      <c r="PDG2" s="208"/>
      <c r="PDH2" s="208"/>
      <c r="PDI2" s="208"/>
      <c r="PDJ2" s="208"/>
      <c r="PDK2" s="208"/>
      <c r="PDL2" s="208"/>
      <c r="PDM2" s="208"/>
      <c r="PDN2" s="208"/>
      <c r="PDO2" s="208"/>
      <c r="PDP2" s="208"/>
      <c r="PDQ2" s="208"/>
      <c r="PDR2" s="208"/>
      <c r="PDS2" s="208"/>
      <c r="PDT2" s="208"/>
      <c r="PDU2" s="208"/>
      <c r="PDV2" s="208"/>
      <c r="PDW2" s="208"/>
      <c r="PDX2" s="208"/>
      <c r="PDY2" s="208"/>
      <c r="PDZ2" s="208"/>
      <c r="PEA2" s="208"/>
      <c r="PEB2" s="208"/>
      <c r="PEC2" s="208"/>
      <c r="PED2" s="208"/>
      <c r="PEE2" s="208"/>
      <c r="PEF2" s="208"/>
      <c r="PEG2" s="208"/>
      <c r="PEH2" s="208"/>
      <c r="PEI2" s="208"/>
      <c r="PEJ2" s="208"/>
      <c r="PEK2" s="208"/>
      <c r="PEL2" s="208"/>
      <c r="PEM2" s="208"/>
      <c r="PEN2" s="208"/>
      <c r="PEO2" s="208"/>
      <c r="PEP2" s="208"/>
      <c r="PEQ2" s="208"/>
      <c r="PER2" s="208"/>
      <c r="PES2" s="208"/>
      <c r="PET2" s="208"/>
      <c r="PEU2" s="208"/>
      <c r="PEV2" s="208"/>
      <c r="PEW2" s="208"/>
      <c r="PEX2" s="208"/>
      <c r="PEY2" s="208"/>
      <c r="PEZ2" s="208"/>
      <c r="PFA2" s="208"/>
      <c r="PFB2" s="208"/>
      <c r="PFC2" s="208"/>
      <c r="PFD2" s="208"/>
      <c r="PFE2" s="208"/>
      <c r="PFF2" s="208"/>
      <c r="PFG2" s="208"/>
      <c r="PFH2" s="208"/>
      <c r="PFI2" s="208"/>
      <c r="PFJ2" s="208"/>
      <c r="PFK2" s="208"/>
      <c r="PFL2" s="208"/>
      <c r="PFM2" s="208"/>
      <c r="PFN2" s="208"/>
      <c r="PFO2" s="208"/>
      <c r="PFP2" s="208"/>
      <c r="PFQ2" s="208"/>
      <c r="PFR2" s="208"/>
      <c r="PFS2" s="208"/>
      <c r="PFT2" s="208"/>
      <c r="PFU2" s="208"/>
      <c r="PFV2" s="208"/>
      <c r="PFW2" s="208"/>
      <c r="PFX2" s="208"/>
      <c r="PFY2" s="208"/>
      <c r="PFZ2" s="208"/>
      <c r="PGA2" s="208"/>
      <c r="PGB2" s="208"/>
      <c r="PGC2" s="208"/>
      <c r="PGD2" s="208"/>
      <c r="PGE2" s="208"/>
      <c r="PGF2" s="208"/>
      <c r="PGG2" s="208"/>
      <c r="PGH2" s="208"/>
      <c r="PGI2" s="208"/>
      <c r="PGJ2" s="208"/>
      <c r="PGK2" s="208"/>
      <c r="PGL2" s="208"/>
      <c r="PGM2" s="208"/>
      <c r="PGN2" s="208"/>
      <c r="PGO2" s="208"/>
      <c r="PGP2" s="208"/>
      <c r="PGQ2" s="208"/>
      <c r="PGR2" s="208"/>
      <c r="PGS2" s="208"/>
      <c r="PGT2" s="208"/>
      <c r="PGU2" s="208"/>
      <c r="PGV2" s="208"/>
      <c r="PGW2" s="208"/>
      <c r="PGX2" s="208"/>
      <c r="PGY2" s="208"/>
      <c r="PGZ2" s="208"/>
      <c r="PHA2" s="208"/>
      <c r="PHB2" s="208"/>
      <c r="PHC2" s="208"/>
      <c r="PHD2" s="208"/>
      <c r="PHE2" s="208"/>
      <c r="PHF2" s="208"/>
      <c r="PHG2" s="208"/>
      <c r="PHH2" s="208"/>
      <c r="PHI2" s="208"/>
      <c r="PHJ2" s="208"/>
      <c r="PHK2" s="208"/>
      <c r="PHL2" s="208"/>
      <c r="PHM2" s="208"/>
      <c r="PHN2" s="208"/>
      <c r="PHO2" s="208"/>
      <c r="PHP2" s="208"/>
      <c r="PHQ2" s="208"/>
      <c r="PHR2" s="208"/>
      <c r="PHS2" s="208"/>
      <c r="PHT2" s="208"/>
      <c r="PHU2" s="208"/>
      <c r="PHV2" s="208"/>
      <c r="PHW2" s="208"/>
      <c r="PHX2" s="208"/>
      <c r="PHY2" s="208"/>
      <c r="PHZ2" s="208"/>
      <c r="PIA2" s="208"/>
      <c r="PIB2" s="208"/>
      <c r="PIC2" s="208"/>
      <c r="PID2" s="208"/>
      <c r="PIE2" s="208"/>
      <c r="PIF2" s="208"/>
      <c r="PIG2" s="208"/>
      <c r="PIH2" s="208"/>
      <c r="PII2" s="208"/>
      <c r="PIJ2" s="208"/>
      <c r="PIK2" s="208"/>
      <c r="PIL2" s="208"/>
      <c r="PIM2" s="208"/>
      <c r="PIN2" s="208"/>
      <c r="PIO2" s="208"/>
      <c r="PIP2" s="208"/>
      <c r="PIQ2" s="208"/>
      <c r="PIR2" s="208"/>
      <c r="PIS2" s="208"/>
      <c r="PIT2" s="208"/>
      <c r="PIU2" s="208"/>
      <c r="PIV2" s="208"/>
      <c r="PIW2" s="208"/>
      <c r="PIX2" s="208"/>
      <c r="PIY2" s="208"/>
      <c r="PIZ2" s="208"/>
      <c r="PJA2" s="208"/>
      <c r="PJB2" s="208"/>
      <c r="PJC2" s="208"/>
      <c r="PJD2" s="208"/>
      <c r="PJE2" s="208"/>
      <c r="PJF2" s="208"/>
      <c r="PJG2" s="208"/>
      <c r="PJH2" s="208"/>
      <c r="PJI2" s="208"/>
      <c r="PJJ2" s="208"/>
      <c r="PJK2" s="208"/>
      <c r="PJL2" s="208"/>
      <c r="PJM2" s="208"/>
      <c r="PJN2" s="208"/>
      <c r="PJO2" s="208"/>
      <c r="PJP2" s="208"/>
      <c r="PJQ2" s="208"/>
      <c r="PJR2" s="208"/>
      <c r="PJS2" s="208"/>
      <c r="PJT2" s="208"/>
      <c r="PJU2" s="208"/>
      <c r="PJV2" s="208"/>
      <c r="PJW2" s="208"/>
      <c r="PJX2" s="208"/>
      <c r="PJY2" s="208"/>
      <c r="PJZ2" s="208"/>
      <c r="PKA2" s="208"/>
      <c r="PKB2" s="208"/>
      <c r="PKC2" s="208"/>
      <c r="PKD2" s="208"/>
      <c r="PKE2" s="208"/>
      <c r="PKF2" s="208"/>
      <c r="PKG2" s="208"/>
      <c r="PKH2" s="208"/>
      <c r="PKI2" s="208"/>
      <c r="PKJ2" s="208"/>
      <c r="PKK2" s="208"/>
      <c r="PKL2" s="208"/>
      <c r="PKM2" s="208"/>
      <c r="PKN2" s="208"/>
      <c r="PKO2" s="208"/>
      <c r="PKP2" s="208"/>
      <c r="PKQ2" s="208"/>
      <c r="PKR2" s="208"/>
      <c r="PKS2" s="208"/>
      <c r="PKT2" s="208"/>
      <c r="PKU2" s="208"/>
      <c r="PKV2" s="208"/>
      <c r="PKW2" s="208"/>
      <c r="PKX2" s="208"/>
      <c r="PKY2" s="208"/>
      <c r="PKZ2" s="208"/>
      <c r="PLA2" s="208"/>
      <c r="PLB2" s="208"/>
      <c r="PLC2" s="208"/>
      <c r="PLD2" s="208"/>
      <c r="PLE2" s="208"/>
      <c r="PLF2" s="208"/>
      <c r="PLG2" s="208"/>
      <c r="PLH2" s="208"/>
      <c r="PLI2" s="208"/>
      <c r="PLJ2" s="208"/>
      <c r="PLK2" s="208"/>
      <c r="PLL2" s="208"/>
      <c r="PLM2" s="208"/>
      <c r="PLN2" s="208"/>
      <c r="PLO2" s="208"/>
      <c r="PLP2" s="208"/>
      <c r="PLQ2" s="208"/>
      <c r="PLR2" s="208"/>
      <c r="PLS2" s="208"/>
      <c r="PLT2" s="208"/>
      <c r="PLU2" s="208"/>
      <c r="PLV2" s="208"/>
      <c r="PLW2" s="208"/>
      <c r="PLX2" s="208"/>
      <c r="PLY2" s="208"/>
      <c r="PLZ2" s="208"/>
      <c r="PMA2" s="208"/>
      <c r="PMB2" s="208"/>
      <c r="PMC2" s="208"/>
      <c r="PMD2" s="208"/>
      <c r="PME2" s="208"/>
      <c r="PMF2" s="208"/>
      <c r="PMG2" s="208"/>
      <c r="PMH2" s="208"/>
      <c r="PMI2" s="208"/>
      <c r="PMJ2" s="208"/>
      <c r="PMK2" s="208"/>
      <c r="PML2" s="208"/>
      <c r="PMM2" s="208"/>
      <c r="PMN2" s="208"/>
      <c r="PMO2" s="208"/>
      <c r="PMP2" s="208"/>
      <c r="PMQ2" s="208"/>
      <c r="PMR2" s="208"/>
      <c r="PMS2" s="208"/>
      <c r="PMT2" s="208"/>
      <c r="PMU2" s="208"/>
      <c r="PMV2" s="208"/>
      <c r="PMW2" s="208"/>
      <c r="PMX2" s="208"/>
      <c r="PMY2" s="208"/>
      <c r="PMZ2" s="208"/>
      <c r="PNA2" s="208"/>
      <c r="PNB2" s="208"/>
      <c r="PNC2" s="208"/>
      <c r="PND2" s="208"/>
      <c r="PNE2" s="208"/>
      <c r="PNF2" s="208"/>
      <c r="PNG2" s="208"/>
      <c r="PNH2" s="208"/>
      <c r="PNI2" s="208"/>
      <c r="PNJ2" s="208"/>
      <c r="PNK2" s="208"/>
      <c r="PNL2" s="208"/>
      <c r="PNM2" s="208"/>
      <c r="PNN2" s="208"/>
      <c r="PNO2" s="208"/>
      <c r="PNP2" s="208"/>
      <c r="PNQ2" s="208"/>
      <c r="PNR2" s="208"/>
      <c r="PNS2" s="208"/>
      <c r="PNT2" s="208"/>
      <c r="PNU2" s="208"/>
      <c r="PNV2" s="208"/>
      <c r="PNW2" s="208"/>
      <c r="PNX2" s="208"/>
      <c r="PNY2" s="208"/>
      <c r="PNZ2" s="208"/>
      <c r="POA2" s="208"/>
      <c r="POB2" s="208"/>
      <c r="POC2" s="208"/>
      <c r="POD2" s="208"/>
      <c r="POE2" s="208"/>
      <c r="POF2" s="208"/>
      <c r="POG2" s="208"/>
      <c r="POH2" s="208"/>
      <c r="POI2" s="208"/>
      <c r="POJ2" s="208"/>
      <c r="POK2" s="208"/>
      <c r="POL2" s="208"/>
      <c r="POM2" s="208"/>
      <c r="PON2" s="208"/>
      <c r="POO2" s="208"/>
      <c r="POP2" s="208"/>
      <c r="POQ2" s="208"/>
      <c r="POR2" s="208"/>
      <c r="POS2" s="208"/>
      <c r="POT2" s="208"/>
      <c r="POU2" s="208"/>
      <c r="POV2" s="208"/>
      <c r="POW2" s="208"/>
      <c r="POX2" s="208"/>
      <c r="POY2" s="208"/>
      <c r="POZ2" s="208"/>
      <c r="PPA2" s="208"/>
      <c r="PPB2" s="208"/>
      <c r="PPC2" s="208"/>
      <c r="PPD2" s="208"/>
      <c r="PPE2" s="208"/>
      <c r="PPF2" s="208"/>
      <c r="PPG2" s="208"/>
      <c r="PPH2" s="208"/>
      <c r="PPI2" s="208"/>
      <c r="PPJ2" s="208"/>
      <c r="PPK2" s="208"/>
      <c r="PPL2" s="208"/>
      <c r="PPM2" s="208"/>
      <c r="PPN2" s="208"/>
      <c r="PPO2" s="208"/>
      <c r="PPP2" s="208"/>
      <c r="PPQ2" s="208"/>
      <c r="PPR2" s="208"/>
      <c r="PPS2" s="208"/>
      <c r="PPT2" s="208"/>
      <c r="PPU2" s="208"/>
      <c r="PPV2" s="208"/>
      <c r="PPW2" s="208"/>
      <c r="PPX2" s="208"/>
      <c r="PPY2" s="208"/>
      <c r="PPZ2" s="208"/>
      <c r="PQA2" s="208"/>
      <c r="PQB2" s="208"/>
      <c r="PQC2" s="208"/>
      <c r="PQD2" s="208"/>
      <c r="PQE2" s="208"/>
      <c r="PQF2" s="208"/>
      <c r="PQG2" s="208"/>
      <c r="PQH2" s="208"/>
      <c r="PQI2" s="208"/>
      <c r="PQJ2" s="208"/>
      <c r="PQK2" s="208"/>
      <c r="PQL2" s="208"/>
      <c r="PQM2" s="208"/>
      <c r="PQN2" s="208"/>
      <c r="PQO2" s="208"/>
      <c r="PQP2" s="208"/>
      <c r="PQQ2" s="208"/>
      <c r="PQR2" s="208"/>
      <c r="PQS2" s="208"/>
      <c r="PQT2" s="208"/>
      <c r="PQU2" s="208"/>
      <c r="PQV2" s="208"/>
      <c r="PQW2" s="208"/>
      <c r="PQX2" s="208"/>
      <c r="PQY2" s="208"/>
      <c r="PQZ2" s="208"/>
      <c r="PRA2" s="208"/>
      <c r="PRB2" s="208"/>
      <c r="PRC2" s="208"/>
      <c r="PRD2" s="208"/>
      <c r="PRE2" s="208"/>
      <c r="PRF2" s="208"/>
      <c r="PRG2" s="208"/>
      <c r="PRH2" s="208"/>
      <c r="PRI2" s="208"/>
      <c r="PRJ2" s="208"/>
      <c r="PRK2" s="208"/>
      <c r="PRL2" s="208"/>
      <c r="PRM2" s="208"/>
      <c r="PRN2" s="208"/>
      <c r="PRO2" s="208"/>
      <c r="PRP2" s="208"/>
      <c r="PRQ2" s="208"/>
      <c r="PRR2" s="208"/>
      <c r="PRS2" s="208"/>
      <c r="PRT2" s="208"/>
      <c r="PRU2" s="208"/>
      <c r="PRV2" s="208"/>
      <c r="PRW2" s="208"/>
      <c r="PRX2" s="208"/>
      <c r="PRY2" s="208"/>
      <c r="PRZ2" s="208"/>
      <c r="PSA2" s="208"/>
      <c r="PSB2" s="208"/>
      <c r="PSC2" s="208"/>
      <c r="PSD2" s="208"/>
      <c r="PSE2" s="208"/>
      <c r="PSF2" s="208"/>
      <c r="PSG2" s="208"/>
      <c r="PSH2" s="208"/>
      <c r="PSI2" s="208"/>
      <c r="PSJ2" s="208"/>
      <c r="PSK2" s="208"/>
      <c r="PSL2" s="208"/>
      <c r="PSM2" s="208"/>
      <c r="PSN2" s="208"/>
      <c r="PSO2" s="208"/>
      <c r="PSP2" s="208"/>
      <c r="PSQ2" s="208"/>
      <c r="PSR2" s="208"/>
      <c r="PSS2" s="208"/>
      <c r="PST2" s="208"/>
      <c r="PSU2" s="208"/>
      <c r="PSV2" s="208"/>
      <c r="PSW2" s="208"/>
      <c r="PSX2" s="208"/>
      <c r="PSY2" s="208"/>
      <c r="PSZ2" s="208"/>
      <c r="PTA2" s="208"/>
      <c r="PTB2" s="208"/>
      <c r="PTC2" s="208"/>
      <c r="PTD2" s="208"/>
      <c r="PTE2" s="208"/>
      <c r="PTF2" s="208"/>
      <c r="PTG2" s="208"/>
      <c r="PTH2" s="208"/>
      <c r="PTI2" s="208"/>
      <c r="PTJ2" s="208"/>
      <c r="PTK2" s="208"/>
      <c r="PTL2" s="208"/>
      <c r="PTM2" s="208"/>
      <c r="PTN2" s="208"/>
      <c r="PTO2" s="208"/>
      <c r="PTP2" s="208"/>
      <c r="PTQ2" s="208"/>
      <c r="PTR2" s="208"/>
      <c r="PTS2" s="208"/>
      <c r="PTT2" s="208"/>
      <c r="PTU2" s="208"/>
      <c r="PTV2" s="208"/>
      <c r="PTW2" s="208"/>
      <c r="PTX2" s="208"/>
      <c r="PTY2" s="208"/>
      <c r="PTZ2" s="208"/>
      <c r="PUA2" s="208"/>
      <c r="PUB2" s="208"/>
      <c r="PUC2" s="208"/>
      <c r="PUD2" s="208"/>
      <c r="PUE2" s="208"/>
      <c r="PUF2" s="208"/>
      <c r="PUG2" s="208"/>
      <c r="PUH2" s="208"/>
      <c r="PUI2" s="208"/>
      <c r="PUJ2" s="208"/>
      <c r="PUK2" s="208"/>
      <c r="PUL2" s="208"/>
      <c r="PUM2" s="208"/>
      <c r="PUN2" s="208"/>
      <c r="PUO2" s="208"/>
      <c r="PUP2" s="208"/>
      <c r="PUQ2" s="208"/>
      <c r="PUR2" s="208"/>
      <c r="PUS2" s="208"/>
      <c r="PUT2" s="208"/>
      <c r="PUU2" s="208"/>
      <c r="PUV2" s="208"/>
      <c r="PUW2" s="208"/>
      <c r="PUX2" s="208"/>
      <c r="PUY2" s="208"/>
      <c r="PUZ2" s="208"/>
      <c r="PVA2" s="208"/>
      <c r="PVB2" s="208"/>
      <c r="PVC2" s="208"/>
      <c r="PVD2" s="208"/>
      <c r="PVE2" s="208"/>
      <c r="PVF2" s="208"/>
      <c r="PVG2" s="208"/>
      <c r="PVH2" s="208"/>
      <c r="PVI2" s="208"/>
      <c r="PVJ2" s="208"/>
      <c r="PVK2" s="208"/>
      <c r="PVL2" s="208"/>
      <c r="PVM2" s="208"/>
      <c r="PVN2" s="208"/>
      <c r="PVO2" s="208"/>
      <c r="PVP2" s="208"/>
      <c r="PVQ2" s="208"/>
      <c r="PVR2" s="208"/>
      <c r="PVS2" s="208"/>
      <c r="PVT2" s="208"/>
      <c r="PVU2" s="208"/>
      <c r="PVV2" s="208"/>
      <c r="PVW2" s="208"/>
      <c r="PVX2" s="208"/>
      <c r="PVY2" s="208"/>
      <c r="PVZ2" s="208"/>
      <c r="PWA2" s="208"/>
      <c r="PWB2" s="208"/>
      <c r="PWC2" s="208"/>
      <c r="PWD2" s="208"/>
      <c r="PWE2" s="208"/>
      <c r="PWF2" s="208"/>
      <c r="PWG2" s="208"/>
      <c r="PWH2" s="208"/>
      <c r="PWI2" s="208"/>
      <c r="PWJ2" s="208"/>
      <c r="PWK2" s="208"/>
      <c r="PWL2" s="208"/>
      <c r="PWM2" s="208"/>
      <c r="PWN2" s="208"/>
      <c r="PWO2" s="208"/>
      <c r="PWP2" s="208"/>
      <c r="PWQ2" s="208"/>
      <c r="PWR2" s="208"/>
      <c r="PWS2" s="208"/>
      <c r="PWT2" s="208"/>
      <c r="PWU2" s="208"/>
      <c r="PWV2" s="208"/>
      <c r="PWW2" s="208"/>
      <c r="PWX2" s="208"/>
      <c r="PWY2" s="208"/>
      <c r="PWZ2" s="208"/>
      <c r="PXA2" s="208"/>
      <c r="PXB2" s="208"/>
      <c r="PXC2" s="208"/>
      <c r="PXD2" s="208"/>
      <c r="PXE2" s="208"/>
      <c r="PXF2" s="208"/>
      <c r="PXG2" s="208"/>
      <c r="PXH2" s="208"/>
      <c r="PXI2" s="208"/>
      <c r="PXJ2" s="208"/>
      <c r="PXK2" s="208"/>
      <c r="PXL2" s="208"/>
      <c r="PXM2" s="208"/>
      <c r="PXN2" s="208"/>
      <c r="PXO2" s="208"/>
      <c r="PXP2" s="208"/>
      <c r="PXQ2" s="208"/>
      <c r="PXR2" s="208"/>
      <c r="PXS2" s="208"/>
      <c r="PXT2" s="208"/>
      <c r="PXU2" s="208"/>
      <c r="PXV2" s="208"/>
      <c r="PXW2" s="208"/>
      <c r="PXX2" s="208"/>
      <c r="PXY2" s="208"/>
      <c r="PXZ2" s="208"/>
      <c r="PYA2" s="208"/>
      <c r="PYB2" s="208"/>
      <c r="PYC2" s="208"/>
      <c r="PYD2" s="208"/>
      <c r="PYE2" s="208"/>
      <c r="PYF2" s="208"/>
      <c r="PYG2" s="208"/>
      <c r="PYH2" s="208"/>
      <c r="PYI2" s="208"/>
      <c r="PYJ2" s="208"/>
      <c r="PYK2" s="208"/>
      <c r="PYL2" s="208"/>
      <c r="PYM2" s="208"/>
      <c r="PYN2" s="208"/>
      <c r="PYO2" s="208"/>
      <c r="PYP2" s="208"/>
      <c r="PYQ2" s="208"/>
      <c r="PYR2" s="208"/>
      <c r="PYS2" s="208"/>
      <c r="PYT2" s="208"/>
      <c r="PYU2" s="208"/>
      <c r="PYV2" s="208"/>
      <c r="PYW2" s="208"/>
      <c r="PYX2" s="208"/>
      <c r="PYY2" s="208"/>
      <c r="PYZ2" s="208"/>
      <c r="PZA2" s="208"/>
      <c r="PZB2" s="208"/>
      <c r="PZC2" s="208"/>
      <c r="PZD2" s="208"/>
      <c r="PZE2" s="208"/>
      <c r="PZF2" s="208"/>
      <c r="PZG2" s="208"/>
      <c r="PZH2" s="208"/>
      <c r="PZI2" s="208"/>
      <c r="PZJ2" s="208"/>
      <c r="PZK2" s="208"/>
      <c r="PZL2" s="208"/>
      <c r="PZM2" s="208"/>
      <c r="PZN2" s="208"/>
      <c r="PZO2" s="208"/>
      <c r="PZP2" s="208"/>
      <c r="PZQ2" s="208"/>
      <c r="PZR2" s="208"/>
      <c r="PZS2" s="208"/>
      <c r="PZT2" s="208"/>
      <c r="PZU2" s="208"/>
      <c r="PZV2" s="208"/>
      <c r="PZW2" s="208"/>
      <c r="PZX2" s="208"/>
      <c r="PZY2" s="208"/>
      <c r="PZZ2" s="208"/>
      <c r="QAA2" s="208"/>
      <c r="QAB2" s="208"/>
      <c r="QAC2" s="208"/>
      <c r="QAD2" s="208"/>
      <c r="QAE2" s="208"/>
      <c r="QAF2" s="208"/>
      <c r="QAG2" s="208"/>
      <c r="QAH2" s="208"/>
      <c r="QAI2" s="208"/>
      <c r="QAJ2" s="208"/>
      <c r="QAK2" s="208"/>
      <c r="QAL2" s="208"/>
      <c r="QAM2" s="208"/>
      <c r="QAN2" s="208"/>
      <c r="QAO2" s="208"/>
      <c r="QAP2" s="208"/>
      <c r="QAQ2" s="208"/>
      <c r="QAR2" s="208"/>
      <c r="QAS2" s="208"/>
      <c r="QAT2" s="208"/>
      <c r="QAU2" s="208"/>
      <c r="QAV2" s="208"/>
      <c r="QAW2" s="208"/>
      <c r="QAX2" s="208"/>
      <c r="QAY2" s="208"/>
      <c r="QAZ2" s="208"/>
      <c r="QBA2" s="208"/>
      <c r="QBB2" s="208"/>
      <c r="QBC2" s="208"/>
      <c r="QBD2" s="208"/>
      <c r="QBE2" s="208"/>
      <c r="QBF2" s="208"/>
      <c r="QBG2" s="208"/>
      <c r="QBH2" s="208"/>
      <c r="QBI2" s="208"/>
      <c r="QBJ2" s="208"/>
      <c r="QBK2" s="208"/>
      <c r="QBL2" s="208"/>
      <c r="QBM2" s="208"/>
      <c r="QBN2" s="208"/>
      <c r="QBO2" s="208"/>
      <c r="QBP2" s="208"/>
      <c r="QBQ2" s="208"/>
      <c r="QBR2" s="208"/>
      <c r="QBS2" s="208"/>
      <c r="QBT2" s="208"/>
      <c r="QBU2" s="208"/>
      <c r="QBV2" s="208"/>
      <c r="QBW2" s="208"/>
      <c r="QBX2" s="208"/>
      <c r="QBY2" s="208"/>
      <c r="QBZ2" s="208"/>
      <c r="QCA2" s="208"/>
      <c r="QCB2" s="208"/>
      <c r="QCC2" s="208"/>
      <c r="QCD2" s="208"/>
      <c r="QCE2" s="208"/>
      <c r="QCF2" s="208"/>
      <c r="QCG2" s="208"/>
      <c r="QCH2" s="208"/>
      <c r="QCI2" s="208"/>
      <c r="QCJ2" s="208"/>
      <c r="QCK2" s="208"/>
      <c r="QCL2" s="208"/>
      <c r="QCM2" s="208"/>
      <c r="QCN2" s="208"/>
      <c r="QCO2" s="208"/>
      <c r="QCP2" s="208"/>
      <c r="QCQ2" s="208"/>
      <c r="QCR2" s="208"/>
      <c r="QCS2" s="208"/>
      <c r="QCT2" s="208"/>
      <c r="QCU2" s="208"/>
      <c r="QCV2" s="208"/>
      <c r="QCW2" s="208"/>
      <c r="QCX2" s="208"/>
      <c r="QCY2" s="208"/>
      <c r="QCZ2" s="208"/>
      <c r="QDA2" s="208"/>
      <c r="QDB2" s="208"/>
      <c r="QDC2" s="208"/>
      <c r="QDD2" s="208"/>
      <c r="QDE2" s="208"/>
      <c r="QDF2" s="208"/>
      <c r="QDG2" s="208"/>
      <c r="QDH2" s="208"/>
      <c r="QDI2" s="208"/>
      <c r="QDJ2" s="208"/>
      <c r="QDK2" s="208"/>
      <c r="QDL2" s="208"/>
      <c r="QDM2" s="208"/>
      <c r="QDN2" s="208"/>
      <c r="QDO2" s="208"/>
      <c r="QDP2" s="208"/>
      <c r="QDQ2" s="208"/>
      <c r="QDR2" s="208"/>
      <c r="QDS2" s="208"/>
      <c r="QDT2" s="208"/>
      <c r="QDU2" s="208"/>
      <c r="QDV2" s="208"/>
      <c r="QDW2" s="208"/>
      <c r="QDX2" s="208"/>
      <c r="QDY2" s="208"/>
      <c r="QDZ2" s="208"/>
      <c r="QEA2" s="208"/>
      <c r="QEB2" s="208"/>
      <c r="QEC2" s="208"/>
      <c r="QED2" s="208"/>
      <c r="QEE2" s="208"/>
      <c r="QEF2" s="208"/>
      <c r="QEG2" s="208"/>
      <c r="QEH2" s="208"/>
      <c r="QEI2" s="208"/>
      <c r="QEJ2" s="208"/>
      <c r="QEK2" s="208"/>
      <c r="QEL2" s="208"/>
      <c r="QEM2" s="208"/>
      <c r="QEN2" s="208"/>
      <c r="QEO2" s="208"/>
      <c r="QEP2" s="208"/>
      <c r="QEQ2" s="208"/>
      <c r="QER2" s="208"/>
      <c r="QES2" s="208"/>
      <c r="QET2" s="208"/>
      <c r="QEU2" s="208"/>
      <c r="QEV2" s="208"/>
      <c r="QEW2" s="208"/>
      <c r="QEX2" s="208"/>
      <c r="QEY2" s="208"/>
      <c r="QEZ2" s="208"/>
      <c r="QFA2" s="208"/>
      <c r="QFB2" s="208"/>
      <c r="QFC2" s="208"/>
      <c r="QFD2" s="208"/>
      <c r="QFE2" s="208"/>
      <c r="QFF2" s="208"/>
      <c r="QFG2" s="208"/>
      <c r="QFH2" s="208"/>
      <c r="QFI2" s="208"/>
      <c r="QFJ2" s="208"/>
      <c r="QFK2" s="208"/>
      <c r="QFL2" s="208"/>
      <c r="QFM2" s="208"/>
      <c r="QFN2" s="208"/>
      <c r="QFO2" s="208"/>
      <c r="QFP2" s="208"/>
      <c r="QFQ2" s="208"/>
      <c r="QFR2" s="208"/>
      <c r="QFS2" s="208"/>
      <c r="QFT2" s="208"/>
      <c r="QFU2" s="208"/>
      <c r="QFV2" s="208"/>
      <c r="QFW2" s="208"/>
      <c r="QFX2" s="208"/>
      <c r="QFY2" s="208"/>
      <c r="QFZ2" s="208"/>
      <c r="QGA2" s="208"/>
      <c r="QGB2" s="208"/>
      <c r="QGC2" s="208"/>
      <c r="QGD2" s="208"/>
      <c r="QGE2" s="208"/>
      <c r="QGF2" s="208"/>
      <c r="QGG2" s="208"/>
      <c r="QGH2" s="208"/>
      <c r="QGI2" s="208"/>
      <c r="QGJ2" s="208"/>
      <c r="QGK2" s="208"/>
      <c r="QGL2" s="208"/>
      <c r="QGM2" s="208"/>
      <c r="QGN2" s="208"/>
      <c r="QGO2" s="208"/>
      <c r="QGP2" s="208"/>
      <c r="QGQ2" s="208"/>
      <c r="QGR2" s="208"/>
      <c r="QGS2" s="208"/>
      <c r="QGT2" s="208"/>
      <c r="QGU2" s="208"/>
      <c r="QGV2" s="208"/>
      <c r="QGW2" s="208"/>
      <c r="QGX2" s="208"/>
      <c r="QGY2" s="208"/>
      <c r="QGZ2" s="208"/>
      <c r="QHA2" s="208"/>
      <c r="QHB2" s="208"/>
      <c r="QHC2" s="208"/>
      <c r="QHD2" s="208"/>
      <c r="QHE2" s="208"/>
      <c r="QHF2" s="208"/>
      <c r="QHG2" s="208"/>
      <c r="QHH2" s="208"/>
      <c r="QHI2" s="208"/>
      <c r="QHJ2" s="208"/>
      <c r="QHK2" s="208"/>
      <c r="QHL2" s="208"/>
      <c r="QHM2" s="208"/>
      <c r="QHN2" s="208"/>
      <c r="QHO2" s="208"/>
      <c r="QHP2" s="208"/>
      <c r="QHQ2" s="208"/>
      <c r="QHR2" s="208"/>
      <c r="QHS2" s="208"/>
      <c r="QHT2" s="208"/>
      <c r="QHU2" s="208"/>
      <c r="QHV2" s="208"/>
      <c r="QHW2" s="208"/>
      <c r="QHX2" s="208"/>
      <c r="QHY2" s="208"/>
      <c r="QHZ2" s="208"/>
      <c r="QIA2" s="208"/>
      <c r="QIB2" s="208"/>
      <c r="QIC2" s="208"/>
      <c r="QID2" s="208"/>
      <c r="QIE2" s="208"/>
      <c r="QIF2" s="208"/>
      <c r="QIG2" s="208"/>
      <c r="QIH2" s="208"/>
      <c r="QII2" s="208"/>
      <c r="QIJ2" s="208"/>
      <c r="QIK2" s="208"/>
      <c r="QIL2" s="208"/>
      <c r="QIM2" s="208"/>
      <c r="QIN2" s="208"/>
      <c r="QIO2" s="208"/>
      <c r="QIP2" s="208"/>
      <c r="QIQ2" s="208"/>
      <c r="QIR2" s="208"/>
      <c r="QIS2" s="208"/>
      <c r="QIT2" s="208"/>
      <c r="QIU2" s="208"/>
      <c r="QIV2" s="208"/>
      <c r="QIW2" s="208"/>
      <c r="QIX2" s="208"/>
      <c r="QIY2" s="208"/>
      <c r="QIZ2" s="208"/>
      <c r="QJA2" s="208"/>
      <c r="QJB2" s="208"/>
      <c r="QJC2" s="208"/>
      <c r="QJD2" s="208"/>
      <c r="QJE2" s="208"/>
      <c r="QJF2" s="208"/>
      <c r="QJG2" s="208"/>
      <c r="QJH2" s="208"/>
      <c r="QJI2" s="208"/>
      <c r="QJJ2" s="208"/>
      <c r="QJK2" s="208"/>
      <c r="QJL2" s="208"/>
      <c r="QJM2" s="208"/>
      <c r="QJN2" s="208"/>
      <c r="QJO2" s="208"/>
      <c r="QJP2" s="208"/>
      <c r="QJQ2" s="208"/>
      <c r="QJR2" s="208"/>
      <c r="QJS2" s="208"/>
      <c r="QJT2" s="208"/>
      <c r="QJU2" s="208"/>
      <c r="QJV2" s="208"/>
      <c r="QJW2" s="208"/>
      <c r="QJX2" s="208"/>
      <c r="QJY2" s="208"/>
      <c r="QJZ2" s="208"/>
      <c r="QKA2" s="208"/>
      <c r="QKB2" s="208"/>
      <c r="QKC2" s="208"/>
      <c r="QKD2" s="208"/>
      <c r="QKE2" s="208"/>
      <c r="QKF2" s="208"/>
      <c r="QKG2" s="208"/>
      <c r="QKH2" s="208"/>
      <c r="QKI2" s="208"/>
      <c r="QKJ2" s="208"/>
      <c r="QKK2" s="208"/>
      <c r="QKL2" s="208"/>
      <c r="QKM2" s="208"/>
      <c r="QKN2" s="208"/>
      <c r="QKO2" s="208"/>
      <c r="QKP2" s="208"/>
      <c r="QKQ2" s="208"/>
      <c r="QKR2" s="208"/>
      <c r="QKS2" s="208"/>
      <c r="QKT2" s="208"/>
      <c r="QKU2" s="208"/>
      <c r="QKV2" s="208"/>
      <c r="QKW2" s="208"/>
      <c r="QKX2" s="208"/>
      <c r="QKY2" s="208"/>
      <c r="QKZ2" s="208"/>
      <c r="QLA2" s="208"/>
      <c r="QLB2" s="208"/>
      <c r="QLC2" s="208"/>
      <c r="QLD2" s="208"/>
      <c r="QLE2" s="208"/>
      <c r="QLF2" s="208"/>
      <c r="QLG2" s="208"/>
      <c r="QLH2" s="208"/>
      <c r="QLI2" s="208"/>
      <c r="QLJ2" s="208"/>
      <c r="QLK2" s="208"/>
      <c r="QLL2" s="208"/>
      <c r="QLM2" s="208"/>
      <c r="QLN2" s="208"/>
      <c r="QLO2" s="208"/>
      <c r="QLP2" s="208"/>
      <c r="QLQ2" s="208"/>
      <c r="QLR2" s="208"/>
      <c r="QLS2" s="208"/>
      <c r="QLT2" s="208"/>
      <c r="QLU2" s="208"/>
      <c r="QLV2" s="208"/>
      <c r="QLW2" s="208"/>
      <c r="QLX2" s="208"/>
      <c r="QLY2" s="208"/>
      <c r="QLZ2" s="208"/>
      <c r="QMA2" s="208"/>
      <c r="QMB2" s="208"/>
      <c r="QMC2" s="208"/>
      <c r="QMD2" s="208"/>
      <c r="QME2" s="208"/>
      <c r="QMF2" s="208"/>
      <c r="QMG2" s="208"/>
      <c r="QMH2" s="208"/>
      <c r="QMI2" s="208"/>
      <c r="QMJ2" s="208"/>
      <c r="QMK2" s="208"/>
      <c r="QML2" s="208"/>
      <c r="QMM2" s="208"/>
      <c r="QMN2" s="208"/>
      <c r="QMO2" s="208"/>
      <c r="QMP2" s="208"/>
      <c r="QMQ2" s="208"/>
      <c r="QMR2" s="208"/>
      <c r="QMS2" s="208"/>
      <c r="QMT2" s="208"/>
      <c r="QMU2" s="208"/>
      <c r="QMV2" s="208"/>
      <c r="QMW2" s="208"/>
      <c r="QMX2" s="208"/>
      <c r="QMY2" s="208"/>
      <c r="QMZ2" s="208"/>
      <c r="QNA2" s="208"/>
      <c r="QNB2" s="208"/>
      <c r="QNC2" s="208"/>
      <c r="QND2" s="208"/>
      <c r="QNE2" s="208"/>
      <c r="QNF2" s="208"/>
      <c r="QNG2" s="208"/>
      <c r="QNH2" s="208"/>
      <c r="QNI2" s="208"/>
      <c r="QNJ2" s="208"/>
      <c r="QNK2" s="208"/>
      <c r="QNL2" s="208"/>
      <c r="QNM2" s="208"/>
      <c r="QNN2" s="208"/>
      <c r="QNO2" s="208"/>
      <c r="QNP2" s="208"/>
      <c r="QNQ2" s="208"/>
      <c r="QNR2" s="208"/>
      <c r="QNS2" s="208"/>
      <c r="QNT2" s="208"/>
      <c r="QNU2" s="208"/>
      <c r="QNV2" s="208"/>
      <c r="QNW2" s="208"/>
      <c r="QNX2" s="208"/>
      <c r="QNY2" s="208"/>
      <c r="QNZ2" s="208"/>
      <c r="QOA2" s="208"/>
      <c r="QOB2" s="208"/>
      <c r="QOC2" s="208"/>
      <c r="QOD2" s="208"/>
      <c r="QOE2" s="208"/>
      <c r="QOF2" s="208"/>
      <c r="QOG2" s="208"/>
      <c r="QOH2" s="208"/>
      <c r="QOI2" s="208"/>
      <c r="QOJ2" s="208"/>
      <c r="QOK2" s="208"/>
      <c r="QOL2" s="208"/>
      <c r="QOM2" s="208"/>
      <c r="QON2" s="208"/>
      <c r="QOO2" s="208"/>
      <c r="QOP2" s="208"/>
      <c r="QOQ2" s="208"/>
      <c r="QOR2" s="208"/>
      <c r="QOS2" s="208"/>
      <c r="QOT2" s="208"/>
      <c r="QOU2" s="208"/>
      <c r="QOV2" s="208"/>
      <c r="QOW2" s="208"/>
      <c r="QOX2" s="208"/>
      <c r="QOY2" s="208"/>
      <c r="QOZ2" s="208"/>
      <c r="QPA2" s="208"/>
      <c r="QPB2" s="208"/>
      <c r="QPC2" s="208"/>
      <c r="QPD2" s="208"/>
      <c r="QPE2" s="208"/>
      <c r="QPF2" s="208"/>
      <c r="QPG2" s="208"/>
      <c r="QPH2" s="208"/>
      <c r="QPI2" s="208"/>
      <c r="QPJ2" s="208"/>
      <c r="QPK2" s="208"/>
      <c r="QPL2" s="208"/>
      <c r="QPM2" s="208"/>
      <c r="QPN2" s="208"/>
      <c r="QPO2" s="208"/>
      <c r="QPP2" s="208"/>
      <c r="QPQ2" s="208"/>
      <c r="QPR2" s="208"/>
      <c r="QPS2" s="208"/>
      <c r="QPT2" s="208"/>
      <c r="QPU2" s="208"/>
      <c r="QPV2" s="208"/>
      <c r="QPW2" s="208"/>
      <c r="QPX2" s="208"/>
      <c r="QPY2" s="208"/>
      <c r="QPZ2" s="208"/>
      <c r="QQA2" s="208"/>
      <c r="QQB2" s="208"/>
      <c r="QQC2" s="208"/>
      <c r="QQD2" s="208"/>
      <c r="QQE2" s="208"/>
      <c r="QQF2" s="208"/>
      <c r="QQG2" s="208"/>
      <c r="QQH2" s="208"/>
      <c r="QQI2" s="208"/>
      <c r="QQJ2" s="208"/>
      <c r="QQK2" s="208"/>
      <c r="QQL2" s="208"/>
      <c r="QQM2" s="208"/>
      <c r="QQN2" s="208"/>
      <c r="QQO2" s="208"/>
      <c r="QQP2" s="208"/>
      <c r="QQQ2" s="208"/>
      <c r="QQR2" s="208"/>
      <c r="QQS2" s="208"/>
      <c r="QQT2" s="208"/>
      <c r="QQU2" s="208"/>
      <c r="QQV2" s="208"/>
      <c r="QQW2" s="208"/>
      <c r="QQX2" s="208"/>
      <c r="QQY2" s="208"/>
      <c r="QQZ2" s="208"/>
      <c r="QRA2" s="208"/>
      <c r="QRB2" s="208"/>
      <c r="QRC2" s="208"/>
      <c r="QRD2" s="208"/>
      <c r="QRE2" s="208"/>
      <c r="QRF2" s="208"/>
      <c r="QRG2" s="208"/>
      <c r="QRH2" s="208"/>
      <c r="QRI2" s="208"/>
      <c r="QRJ2" s="208"/>
      <c r="QRK2" s="208"/>
      <c r="QRL2" s="208"/>
      <c r="QRM2" s="208"/>
      <c r="QRN2" s="208"/>
      <c r="QRO2" s="208"/>
      <c r="QRP2" s="208"/>
      <c r="QRQ2" s="208"/>
      <c r="QRR2" s="208"/>
      <c r="QRS2" s="208"/>
      <c r="QRT2" s="208"/>
      <c r="QRU2" s="208"/>
      <c r="QRV2" s="208"/>
      <c r="QRW2" s="208"/>
      <c r="QRX2" s="208"/>
      <c r="QRY2" s="208"/>
      <c r="QRZ2" s="208"/>
      <c r="QSA2" s="208"/>
      <c r="QSB2" s="208"/>
      <c r="QSC2" s="208"/>
      <c r="QSD2" s="208"/>
      <c r="QSE2" s="208"/>
      <c r="QSF2" s="208"/>
      <c r="QSG2" s="208"/>
      <c r="QSH2" s="208"/>
      <c r="QSI2" s="208"/>
      <c r="QSJ2" s="208"/>
      <c r="QSK2" s="208"/>
      <c r="QSL2" s="208"/>
      <c r="QSM2" s="208"/>
      <c r="QSN2" s="208"/>
      <c r="QSO2" s="208"/>
      <c r="QSP2" s="208"/>
      <c r="QSQ2" s="208"/>
      <c r="QSR2" s="208"/>
      <c r="QSS2" s="208"/>
      <c r="QST2" s="208"/>
      <c r="QSU2" s="208"/>
      <c r="QSV2" s="208"/>
      <c r="QSW2" s="208"/>
      <c r="QSX2" s="208"/>
      <c r="QSY2" s="208"/>
      <c r="QSZ2" s="208"/>
      <c r="QTA2" s="208"/>
      <c r="QTB2" s="208"/>
      <c r="QTC2" s="208"/>
      <c r="QTD2" s="208"/>
      <c r="QTE2" s="208"/>
      <c r="QTF2" s="208"/>
      <c r="QTG2" s="208"/>
      <c r="QTH2" s="208"/>
      <c r="QTI2" s="208"/>
      <c r="QTJ2" s="208"/>
      <c r="QTK2" s="208"/>
      <c r="QTL2" s="208"/>
      <c r="QTM2" s="208"/>
      <c r="QTN2" s="208"/>
      <c r="QTO2" s="208"/>
      <c r="QTP2" s="208"/>
      <c r="QTQ2" s="208"/>
      <c r="QTR2" s="208"/>
      <c r="QTS2" s="208"/>
      <c r="QTT2" s="208"/>
      <c r="QTU2" s="208"/>
      <c r="QTV2" s="208"/>
      <c r="QTW2" s="208"/>
      <c r="QTX2" s="208"/>
      <c r="QTY2" s="208"/>
      <c r="QTZ2" s="208"/>
      <c r="QUA2" s="208"/>
      <c r="QUB2" s="208"/>
      <c r="QUC2" s="208"/>
      <c r="QUD2" s="208"/>
      <c r="QUE2" s="208"/>
      <c r="QUF2" s="208"/>
      <c r="QUG2" s="208"/>
      <c r="QUH2" s="208"/>
      <c r="QUI2" s="208"/>
      <c r="QUJ2" s="208"/>
      <c r="QUK2" s="208"/>
      <c r="QUL2" s="208"/>
      <c r="QUM2" s="208"/>
      <c r="QUN2" s="208"/>
      <c r="QUO2" s="208"/>
      <c r="QUP2" s="208"/>
      <c r="QUQ2" s="208"/>
      <c r="QUR2" s="208"/>
      <c r="QUS2" s="208"/>
      <c r="QUT2" s="208"/>
      <c r="QUU2" s="208"/>
      <c r="QUV2" s="208"/>
      <c r="QUW2" s="208"/>
      <c r="QUX2" s="208"/>
      <c r="QUY2" s="208"/>
      <c r="QUZ2" s="208"/>
      <c r="QVA2" s="208"/>
      <c r="QVB2" s="208"/>
      <c r="QVC2" s="208"/>
      <c r="QVD2" s="208"/>
      <c r="QVE2" s="208"/>
      <c r="QVF2" s="208"/>
      <c r="QVG2" s="208"/>
      <c r="QVH2" s="208"/>
      <c r="QVI2" s="208"/>
      <c r="QVJ2" s="208"/>
      <c r="QVK2" s="208"/>
      <c r="QVL2" s="208"/>
      <c r="QVM2" s="208"/>
      <c r="QVN2" s="208"/>
      <c r="QVO2" s="208"/>
      <c r="QVP2" s="208"/>
      <c r="QVQ2" s="208"/>
      <c r="QVR2" s="208"/>
      <c r="QVS2" s="208"/>
      <c r="QVT2" s="208"/>
      <c r="QVU2" s="208"/>
      <c r="QVV2" s="208"/>
      <c r="QVW2" s="208"/>
      <c r="QVX2" s="208"/>
      <c r="QVY2" s="208"/>
      <c r="QVZ2" s="208"/>
      <c r="QWA2" s="208"/>
      <c r="QWB2" s="208"/>
      <c r="QWC2" s="208"/>
      <c r="QWD2" s="208"/>
      <c r="QWE2" s="208"/>
      <c r="QWF2" s="208"/>
      <c r="QWG2" s="208"/>
      <c r="QWH2" s="208"/>
      <c r="QWI2" s="208"/>
      <c r="QWJ2" s="208"/>
      <c r="QWK2" s="208"/>
      <c r="QWL2" s="208"/>
      <c r="QWM2" s="208"/>
      <c r="QWN2" s="208"/>
      <c r="QWO2" s="208"/>
      <c r="QWP2" s="208"/>
      <c r="QWQ2" s="208"/>
      <c r="QWR2" s="208"/>
      <c r="QWS2" s="208"/>
      <c r="QWT2" s="208"/>
      <c r="QWU2" s="208"/>
      <c r="QWV2" s="208"/>
      <c r="QWW2" s="208"/>
      <c r="QWX2" s="208"/>
      <c r="QWY2" s="208"/>
      <c r="QWZ2" s="208"/>
      <c r="QXA2" s="208"/>
      <c r="QXB2" s="208"/>
      <c r="QXC2" s="208"/>
      <c r="QXD2" s="208"/>
      <c r="QXE2" s="208"/>
      <c r="QXF2" s="208"/>
      <c r="QXG2" s="208"/>
      <c r="QXH2" s="208"/>
      <c r="QXI2" s="208"/>
      <c r="QXJ2" s="208"/>
      <c r="QXK2" s="208"/>
      <c r="QXL2" s="208"/>
      <c r="QXM2" s="208"/>
      <c r="QXN2" s="208"/>
      <c r="QXO2" s="208"/>
      <c r="QXP2" s="208"/>
      <c r="QXQ2" s="208"/>
      <c r="QXR2" s="208"/>
      <c r="QXS2" s="208"/>
      <c r="QXT2" s="208"/>
      <c r="QXU2" s="208"/>
      <c r="QXV2" s="208"/>
      <c r="QXW2" s="208"/>
      <c r="QXX2" s="208"/>
      <c r="QXY2" s="208"/>
      <c r="QXZ2" s="208"/>
      <c r="QYA2" s="208"/>
      <c r="QYB2" s="208"/>
      <c r="QYC2" s="208"/>
      <c r="QYD2" s="208"/>
      <c r="QYE2" s="208"/>
      <c r="QYF2" s="208"/>
      <c r="QYG2" s="208"/>
      <c r="QYH2" s="208"/>
      <c r="QYI2" s="208"/>
      <c r="QYJ2" s="208"/>
      <c r="QYK2" s="208"/>
      <c r="QYL2" s="208"/>
      <c r="QYM2" s="208"/>
      <c r="QYN2" s="208"/>
      <c r="QYO2" s="208"/>
      <c r="QYP2" s="208"/>
      <c r="QYQ2" s="208"/>
      <c r="QYR2" s="208"/>
      <c r="QYS2" s="208"/>
      <c r="QYT2" s="208"/>
      <c r="QYU2" s="208"/>
      <c r="QYV2" s="208"/>
      <c r="QYW2" s="208"/>
      <c r="QYX2" s="208"/>
      <c r="QYY2" s="208"/>
      <c r="QYZ2" s="208"/>
      <c r="QZA2" s="208"/>
      <c r="QZB2" s="208"/>
      <c r="QZC2" s="208"/>
      <c r="QZD2" s="208"/>
      <c r="QZE2" s="208"/>
      <c r="QZF2" s="208"/>
      <c r="QZG2" s="208"/>
      <c r="QZH2" s="208"/>
      <c r="QZI2" s="208"/>
      <c r="QZJ2" s="208"/>
      <c r="QZK2" s="208"/>
      <c r="QZL2" s="208"/>
      <c r="QZM2" s="208"/>
      <c r="QZN2" s="208"/>
      <c r="QZO2" s="208"/>
      <c r="QZP2" s="208"/>
      <c r="QZQ2" s="208"/>
      <c r="QZR2" s="208"/>
      <c r="QZS2" s="208"/>
      <c r="QZT2" s="208"/>
      <c r="QZU2" s="208"/>
      <c r="QZV2" s="208"/>
      <c r="QZW2" s="208"/>
      <c r="QZX2" s="208"/>
      <c r="QZY2" s="208"/>
      <c r="QZZ2" s="208"/>
      <c r="RAA2" s="208"/>
      <c r="RAB2" s="208"/>
      <c r="RAC2" s="208"/>
      <c r="RAD2" s="208"/>
      <c r="RAE2" s="208"/>
      <c r="RAF2" s="208"/>
      <c r="RAG2" s="208"/>
      <c r="RAH2" s="208"/>
      <c r="RAI2" s="208"/>
      <c r="RAJ2" s="208"/>
      <c r="RAK2" s="208"/>
      <c r="RAL2" s="208"/>
      <c r="RAM2" s="208"/>
      <c r="RAN2" s="208"/>
      <c r="RAO2" s="208"/>
      <c r="RAP2" s="208"/>
      <c r="RAQ2" s="208"/>
      <c r="RAR2" s="208"/>
      <c r="RAS2" s="208"/>
      <c r="RAT2" s="208"/>
      <c r="RAU2" s="208"/>
      <c r="RAV2" s="208"/>
      <c r="RAW2" s="208"/>
      <c r="RAX2" s="208"/>
      <c r="RAY2" s="208"/>
      <c r="RAZ2" s="208"/>
      <c r="RBA2" s="208"/>
      <c r="RBB2" s="208"/>
      <c r="RBC2" s="208"/>
      <c r="RBD2" s="208"/>
      <c r="RBE2" s="208"/>
      <c r="RBF2" s="208"/>
      <c r="RBG2" s="208"/>
      <c r="RBH2" s="208"/>
      <c r="RBI2" s="208"/>
      <c r="RBJ2" s="208"/>
      <c r="RBK2" s="208"/>
      <c r="RBL2" s="208"/>
      <c r="RBM2" s="208"/>
      <c r="RBN2" s="208"/>
      <c r="RBO2" s="208"/>
      <c r="RBP2" s="208"/>
      <c r="RBQ2" s="208"/>
      <c r="RBR2" s="208"/>
      <c r="RBS2" s="208"/>
      <c r="RBT2" s="208"/>
      <c r="RBU2" s="208"/>
      <c r="RBV2" s="208"/>
      <c r="RBW2" s="208"/>
      <c r="RBX2" s="208"/>
      <c r="RBY2" s="208"/>
      <c r="RBZ2" s="208"/>
      <c r="RCA2" s="208"/>
      <c r="RCB2" s="208"/>
      <c r="RCC2" s="208"/>
      <c r="RCD2" s="208"/>
      <c r="RCE2" s="208"/>
      <c r="RCF2" s="208"/>
      <c r="RCG2" s="208"/>
      <c r="RCH2" s="208"/>
      <c r="RCI2" s="208"/>
      <c r="RCJ2" s="208"/>
      <c r="RCK2" s="208"/>
      <c r="RCL2" s="208"/>
      <c r="RCM2" s="208"/>
      <c r="RCN2" s="208"/>
      <c r="RCO2" s="208"/>
      <c r="RCP2" s="208"/>
      <c r="RCQ2" s="208"/>
      <c r="RCR2" s="208"/>
      <c r="RCS2" s="208"/>
      <c r="RCT2" s="208"/>
      <c r="RCU2" s="208"/>
      <c r="RCV2" s="208"/>
      <c r="RCW2" s="208"/>
      <c r="RCX2" s="208"/>
      <c r="RCY2" s="208"/>
      <c r="RCZ2" s="208"/>
      <c r="RDA2" s="208"/>
      <c r="RDB2" s="208"/>
      <c r="RDC2" s="208"/>
      <c r="RDD2" s="208"/>
      <c r="RDE2" s="208"/>
      <c r="RDF2" s="208"/>
      <c r="RDG2" s="208"/>
      <c r="RDH2" s="208"/>
      <c r="RDI2" s="208"/>
      <c r="RDJ2" s="208"/>
      <c r="RDK2" s="208"/>
      <c r="RDL2" s="208"/>
      <c r="RDM2" s="208"/>
      <c r="RDN2" s="208"/>
      <c r="RDO2" s="208"/>
      <c r="RDP2" s="208"/>
      <c r="RDQ2" s="208"/>
      <c r="RDR2" s="208"/>
      <c r="RDS2" s="208"/>
      <c r="RDT2" s="208"/>
      <c r="RDU2" s="208"/>
      <c r="RDV2" s="208"/>
      <c r="RDW2" s="208"/>
      <c r="RDX2" s="208"/>
      <c r="RDY2" s="208"/>
      <c r="RDZ2" s="208"/>
      <c r="REA2" s="208"/>
      <c r="REB2" s="208"/>
      <c r="REC2" s="208"/>
      <c r="RED2" s="208"/>
      <c r="REE2" s="208"/>
      <c r="REF2" s="208"/>
      <c r="REG2" s="208"/>
      <c r="REH2" s="208"/>
      <c r="REI2" s="208"/>
      <c r="REJ2" s="208"/>
      <c r="REK2" s="208"/>
      <c r="REL2" s="208"/>
      <c r="REM2" s="208"/>
      <c r="REN2" s="208"/>
      <c r="REO2" s="208"/>
      <c r="REP2" s="208"/>
      <c r="REQ2" s="208"/>
      <c r="RER2" s="208"/>
      <c r="RES2" s="208"/>
      <c r="RET2" s="208"/>
      <c r="REU2" s="208"/>
      <c r="REV2" s="208"/>
      <c r="REW2" s="208"/>
      <c r="REX2" s="208"/>
      <c r="REY2" s="208"/>
      <c r="REZ2" s="208"/>
      <c r="RFA2" s="208"/>
      <c r="RFB2" s="208"/>
      <c r="RFC2" s="208"/>
      <c r="RFD2" s="208"/>
      <c r="RFE2" s="208"/>
      <c r="RFF2" s="208"/>
      <c r="RFG2" s="208"/>
      <c r="RFH2" s="208"/>
      <c r="RFI2" s="208"/>
      <c r="RFJ2" s="208"/>
      <c r="RFK2" s="208"/>
      <c r="RFL2" s="208"/>
      <c r="RFM2" s="208"/>
      <c r="RFN2" s="208"/>
      <c r="RFO2" s="208"/>
      <c r="RFP2" s="208"/>
      <c r="RFQ2" s="208"/>
      <c r="RFR2" s="208"/>
      <c r="RFS2" s="208"/>
      <c r="RFT2" s="208"/>
      <c r="RFU2" s="208"/>
      <c r="RFV2" s="208"/>
      <c r="RFW2" s="208"/>
      <c r="RFX2" s="208"/>
      <c r="RFY2" s="208"/>
      <c r="RFZ2" s="208"/>
      <c r="RGA2" s="208"/>
      <c r="RGB2" s="208"/>
      <c r="RGC2" s="208"/>
      <c r="RGD2" s="208"/>
      <c r="RGE2" s="208"/>
      <c r="RGF2" s="208"/>
      <c r="RGG2" s="208"/>
      <c r="RGH2" s="208"/>
      <c r="RGI2" s="208"/>
      <c r="RGJ2" s="208"/>
      <c r="RGK2" s="208"/>
      <c r="RGL2" s="208"/>
      <c r="RGM2" s="208"/>
      <c r="RGN2" s="208"/>
      <c r="RGO2" s="208"/>
      <c r="RGP2" s="208"/>
      <c r="RGQ2" s="208"/>
      <c r="RGR2" s="208"/>
      <c r="RGS2" s="208"/>
      <c r="RGT2" s="208"/>
      <c r="RGU2" s="208"/>
      <c r="RGV2" s="208"/>
      <c r="RGW2" s="208"/>
      <c r="RGX2" s="208"/>
      <c r="RGY2" s="208"/>
      <c r="RGZ2" s="208"/>
      <c r="RHA2" s="208"/>
      <c r="RHB2" s="208"/>
      <c r="RHC2" s="208"/>
      <c r="RHD2" s="208"/>
      <c r="RHE2" s="208"/>
      <c r="RHF2" s="208"/>
      <c r="RHG2" s="208"/>
      <c r="RHH2" s="208"/>
      <c r="RHI2" s="208"/>
      <c r="RHJ2" s="208"/>
      <c r="RHK2" s="208"/>
      <c r="RHL2" s="208"/>
      <c r="RHM2" s="208"/>
      <c r="RHN2" s="208"/>
      <c r="RHO2" s="208"/>
      <c r="RHP2" s="208"/>
      <c r="RHQ2" s="208"/>
      <c r="RHR2" s="208"/>
      <c r="RHS2" s="208"/>
      <c r="RHT2" s="208"/>
      <c r="RHU2" s="208"/>
      <c r="RHV2" s="208"/>
      <c r="RHW2" s="208"/>
      <c r="RHX2" s="208"/>
      <c r="RHY2" s="208"/>
      <c r="RHZ2" s="208"/>
      <c r="RIA2" s="208"/>
      <c r="RIB2" s="208"/>
      <c r="RIC2" s="208"/>
      <c r="RID2" s="208"/>
      <c r="RIE2" s="208"/>
      <c r="RIF2" s="208"/>
      <c r="RIG2" s="208"/>
      <c r="RIH2" s="208"/>
      <c r="RII2" s="208"/>
      <c r="RIJ2" s="208"/>
      <c r="RIK2" s="208"/>
      <c r="RIL2" s="208"/>
      <c r="RIM2" s="208"/>
      <c r="RIN2" s="208"/>
      <c r="RIO2" s="208"/>
      <c r="RIP2" s="208"/>
      <c r="RIQ2" s="208"/>
      <c r="RIR2" s="208"/>
      <c r="RIS2" s="208"/>
      <c r="RIT2" s="208"/>
      <c r="RIU2" s="208"/>
      <c r="RIV2" s="208"/>
      <c r="RIW2" s="208"/>
      <c r="RIX2" s="208"/>
      <c r="RIY2" s="208"/>
      <c r="RIZ2" s="208"/>
      <c r="RJA2" s="208"/>
      <c r="RJB2" s="208"/>
      <c r="RJC2" s="208"/>
      <c r="RJD2" s="208"/>
      <c r="RJE2" s="208"/>
      <c r="RJF2" s="208"/>
      <c r="RJG2" s="208"/>
      <c r="RJH2" s="208"/>
      <c r="RJI2" s="208"/>
      <c r="RJJ2" s="208"/>
      <c r="RJK2" s="208"/>
      <c r="RJL2" s="208"/>
      <c r="RJM2" s="208"/>
      <c r="RJN2" s="208"/>
      <c r="RJO2" s="208"/>
      <c r="RJP2" s="208"/>
      <c r="RJQ2" s="208"/>
      <c r="RJR2" s="208"/>
      <c r="RJS2" s="208"/>
      <c r="RJT2" s="208"/>
      <c r="RJU2" s="208"/>
      <c r="RJV2" s="208"/>
      <c r="RJW2" s="208"/>
      <c r="RJX2" s="208"/>
      <c r="RJY2" s="208"/>
      <c r="RJZ2" s="208"/>
      <c r="RKA2" s="208"/>
      <c r="RKB2" s="208"/>
      <c r="RKC2" s="208"/>
      <c r="RKD2" s="208"/>
      <c r="RKE2" s="208"/>
      <c r="RKF2" s="208"/>
      <c r="RKG2" s="208"/>
      <c r="RKH2" s="208"/>
      <c r="RKI2" s="208"/>
      <c r="RKJ2" s="208"/>
      <c r="RKK2" s="208"/>
      <c r="RKL2" s="208"/>
      <c r="RKM2" s="208"/>
      <c r="RKN2" s="208"/>
      <c r="RKO2" s="208"/>
      <c r="RKP2" s="208"/>
      <c r="RKQ2" s="208"/>
      <c r="RKR2" s="208"/>
      <c r="RKS2" s="208"/>
      <c r="RKT2" s="208"/>
      <c r="RKU2" s="208"/>
      <c r="RKV2" s="208"/>
      <c r="RKW2" s="208"/>
      <c r="RKX2" s="208"/>
      <c r="RKY2" s="208"/>
      <c r="RKZ2" s="208"/>
      <c r="RLA2" s="208"/>
      <c r="RLB2" s="208"/>
      <c r="RLC2" s="208"/>
      <c r="RLD2" s="208"/>
      <c r="RLE2" s="208"/>
      <c r="RLF2" s="208"/>
      <c r="RLG2" s="208"/>
      <c r="RLH2" s="208"/>
      <c r="RLI2" s="208"/>
      <c r="RLJ2" s="208"/>
      <c r="RLK2" s="208"/>
      <c r="RLL2" s="208"/>
      <c r="RLM2" s="208"/>
      <c r="RLN2" s="208"/>
      <c r="RLO2" s="208"/>
      <c r="RLP2" s="208"/>
      <c r="RLQ2" s="208"/>
      <c r="RLR2" s="208"/>
      <c r="RLS2" s="208"/>
      <c r="RLT2" s="208"/>
      <c r="RLU2" s="208"/>
      <c r="RLV2" s="208"/>
      <c r="RLW2" s="208"/>
      <c r="RLX2" s="208"/>
      <c r="RLY2" s="208"/>
      <c r="RLZ2" s="208"/>
      <c r="RMA2" s="208"/>
      <c r="RMB2" s="208"/>
      <c r="RMC2" s="208"/>
      <c r="RMD2" s="208"/>
      <c r="RME2" s="208"/>
      <c r="RMF2" s="208"/>
      <c r="RMG2" s="208"/>
      <c r="RMH2" s="208"/>
      <c r="RMI2" s="208"/>
      <c r="RMJ2" s="208"/>
      <c r="RMK2" s="208"/>
      <c r="RML2" s="208"/>
      <c r="RMM2" s="208"/>
      <c r="RMN2" s="208"/>
      <c r="RMO2" s="208"/>
      <c r="RMP2" s="208"/>
      <c r="RMQ2" s="208"/>
      <c r="RMR2" s="208"/>
      <c r="RMS2" s="208"/>
      <c r="RMT2" s="208"/>
      <c r="RMU2" s="208"/>
      <c r="RMV2" s="208"/>
      <c r="RMW2" s="208"/>
      <c r="RMX2" s="208"/>
      <c r="RMY2" s="208"/>
      <c r="RMZ2" s="208"/>
      <c r="RNA2" s="208"/>
      <c r="RNB2" s="208"/>
      <c r="RNC2" s="208"/>
      <c r="RND2" s="208"/>
      <c r="RNE2" s="208"/>
      <c r="RNF2" s="208"/>
      <c r="RNG2" s="208"/>
      <c r="RNH2" s="208"/>
      <c r="RNI2" s="208"/>
      <c r="RNJ2" s="208"/>
      <c r="RNK2" s="208"/>
      <c r="RNL2" s="208"/>
      <c r="RNM2" s="208"/>
      <c r="RNN2" s="208"/>
      <c r="RNO2" s="208"/>
      <c r="RNP2" s="208"/>
      <c r="RNQ2" s="208"/>
      <c r="RNR2" s="208"/>
      <c r="RNS2" s="208"/>
      <c r="RNT2" s="208"/>
      <c r="RNU2" s="208"/>
      <c r="RNV2" s="208"/>
      <c r="RNW2" s="208"/>
      <c r="RNX2" s="208"/>
      <c r="RNY2" s="208"/>
      <c r="RNZ2" s="208"/>
      <c r="ROA2" s="208"/>
      <c r="ROB2" s="208"/>
      <c r="ROC2" s="208"/>
      <c r="ROD2" s="208"/>
      <c r="ROE2" s="208"/>
      <c r="ROF2" s="208"/>
      <c r="ROG2" s="208"/>
      <c r="ROH2" s="208"/>
      <c r="ROI2" s="208"/>
      <c r="ROJ2" s="208"/>
      <c r="ROK2" s="208"/>
      <c r="ROL2" s="208"/>
      <c r="ROM2" s="208"/>
      <c r="RON2" s="208"/>
      <c r="ROO2" s="208"/>
      <c r="ROP2" s="208"/>
      <c r="ROQ2" s="208"/>
      <c r="ROR2" s="208"/>
      <c r="ROS2" s="208"/>
      <c r="ROT2" s="208"/>
      <c r="ROU2" s="208"/>
      <c r="ROV2" s="208"/>
      <c r="ROW2" s="208"/>
      <c r="ROX2" s="208"/>
      <c r="ROY2" s="208"/>
      <c r="ROZ2" s="208"/>
      <c r="RPA2" s="208"/>
      <c r="RPB2" s="208"/>
      <c r="RPC2" s="208"/>
      <c r="RPD2" s="208"/>
      <c r="RPE2" s="208"/>
      <c r="RPF2" s="208"/>
      <c r="RPG2" s="208"/>
      <c r="RPH2" s="208"/>
      <c r="RPI2" s="208"/>
      <c r="RPJ2" s="208"/>
      <c r="RPK2" s="208"/>
      <c r="RPL2" s="208"/>
      <c r="RPM2" s="208"/>
      <c r="RPN2" s="208"/>
      <c r="RPO2" s="208"/>
      <c r="RPP2" s="208"/>
      <c r="RPQ2" s="208"/>
      <c r="RPR2" s="208"/>
      <c r="RPS2" s="208"/>
      <c r="RPT2" s="208"/>
      <c r="RPU2" s="208"/>
      <c r="RPV2" s="208"/>
      <c r="RPW2" s="208"/>
      <c r="RPX2" s="208"/>
      <c r="RPY2" s="208"/>
      <c r="RPZ2" s="208"/>
      <c r="RQA2" s="208"/>
      <c r="RQB2" s="208"/>
      <c r="RQC2" s="208"/>
      <c r="RQD2" s="208"/>
      <c r="RQE2" s="208"/>
      <c r="RQF2" s="208"/>
      <c r="RQG2" s="208"/>
      <c r="RQH2" s="208"/>
      <c r="RQI2" s="208"/>
      <c r="RQJ2" s="208"/>
      <c r="RQK2" s="208"/>
      <c r="RQL2" s="208"/>
      <c r="RQM2" s="208"/>
      <c r="RQN2" s="208"/>
      <c r="RQO2" s="208"/>
      <c r="RQP2" s="208"/>
      <c r="RQQ2" s="208"/>
      <c r="RQR2" s="208"/>
      <c r="RQS2" s="208"/>
      <c r="RQT2" s="208"/>
      <c r="RQU2" s="208"/>
      <c r="RQV2" s="208"/>
      <c r="RQW2" s="208"/>
      <c r="RQX2" s="208"/>
      <c r="RQY2" s="208"/>
      <c r="RQZ2" s="208"/>
      <c r="RRA2" s="208"/>
      <c r="RRB2" s="208"/>
      <c r="RRC2" s="208"/>
      <c r="RRD2" s="208"/>
      <c r="RRE2" s="208"/>
      <c r="RRF2" s="208"/>
      <c r="RRG2" s="208"/>
      <c r="RRH2" s="208"/>
      <c r="RRI2" s="208"/>
      <c r="RRJ2" s="208"/>
      <c r="RRK2" s="208"/>
      <c r="RRL2" s="208"/>
      <c r="RRM2" s="208"/>
      <c r="RRN2" s="208"/>
      <c r="RRO2" s="208"/>
      <c r="RRP2" s="208"/>
      <c r="RRQ2" s="208"/>
      <c r="RRR2" s="208"/>
      <c r="RRS2" s="208"/>
      <c r="RRT2" s="208"/>
      <c r="RRU2" s="208"/>
      <c r="RRV2" s="208"/>
      <c r="RRW2" s="208"/>
      <c r="RRX2" s="208"/>
      <c r="RRY2" s="208"/>
      <c r="RRZ2" s="208"/>
      <c r="RSA2" s="208"/>
      <c r="RSB2" s="208"/>
      <c r="RSC2" s="208"/>
      <c r="RSD2" s="208"/>
      <c r="RSE2" s="208"/>
      <c r="RSF2" s="208"/>
      <c r="RSG2" s="208"/>
      <c r="RSH2" s="208"/>
      <c r="RSI2" s="208"/>
      <c r="RSJ2" s="208"/>
      <c r="RSK2" s="208"/>
      <c r="RSL2" s="208"/>
      <c r="RSM2" s="208"/>
      <c r="RSN2" s="208"/>
      <c r="RSO2" s="208"/>
      <c r="RSP2" s="208"/>
      <c r="RSQ2" s="208"/>
      <c r="RSR2" s="208"/>
      <c r="RSS2" s="208"/>
      <c r="RST2" s="208"/>
      <c r="RSU2" s="208"/>
      <c r="RSV2" s="208"/>
      <c r="RSW2" s="208"/>
      <c r="RSX2" s="208"/>
      <c r="RSY2" s="208"/>
      <c r="RSZ2" s="208"/>
      <c r="RTA2" s="208"/>
      <c r="RTB2" s="208"/>
      <c r="RTC2" s="208"/>
      <c r="RTD2" s="208"/>
      <c r="RTE2" s="208"/>
      <c r="RTF2" s="208"/>
      <c r="RTG2" s="208"/>
      <c r="RTH2" s="208"/>
      <c r="RTI2" s="208"/>
      <c r="RTJ2" s="208"/>
      <c r="RTK2" s="208"/>
      <c r="RTL2" s="208"/>
      <c r="RTM2" s="208"/>
      <c r="RTN2" s="208"/>
      <c r="RTO2" s="208"/>
      <c r="RTP2" s="208"/>
      <c r="RTQ2" s="208"/>
      <c r="RTR2" s="208"/>
      <c r="RTS2" s="208"/>
      <c r="RTT2" s="208"/>
      <c r="RTU2" s="208"/>
      <c r="RTV2" s="208"/>
      <c r="RTW2" s="208"/>
      <c r="RTX2" s="208"/>
      <c r="RTY2" s="208"/>
      <c r="RTZ2" s="208"/>
      <c r="RUA2" s="208"/>
      <c r="RUB2" s="208"/>
      <c r="RUC2" s="208"/>
      <c r="RUD2" s="208"/>
      <c r="RUE2" s="208"/>
      <c r="RUF2" s="208"/>
      <c r="RUG2" s="208"/>
      <c r="RUH2" s="208"/>
      <c r="RUI2" s="208"/>
      <c r="RUJ2" s="208"/>
      <c r="RUK2" s="208"/>
      <c r="RUL2" s="208"/>
      <c r="RUM2" s="208"/>
      <c r="RUN2" s="208"/>
      <c r="RUO2" s="208"/>
      <c r="RUP2" s="208"/>
      <c r="RUQ2" s="208"/>
      <c r="RUR2" s="208"/>
      <c r="RUS2" s="208"/>
      <c r="RUT2" s="208"/>
      <c r="RUU2" s="208"/>
      <c r="RUV2" s="208"/>
      <c r="RUW2" s="208"/>
      <c r="RUX2" s="208"/>
      <c r="RUY2" s="208"/>
      <c r="RUZ2" s="208"/>
      <c r="RVA2" s="208"/>
      <c r="RVB2" s="208"/>
      <c r="RVC2" s="208"/>
      <c r="RVD2" s="208"/>
      <c r="RVE2" s="208"/>
      <c r="RVF2" s="208"/>
      <c r="RVG2" s="208"/>
      <c r="RVH2" s="208"/>
      <c r="RVI2" s="208"/>
      <c r="RVJ2" s="208"/>
      <c r="RVK2" s="208"/>
      <c r="RVL2" s="208"/>
      <c r="RVM2" s="208"/>
      <c r="RVN2" s="208"/>
      <c r="RVO2" s="208"/>
      <c r="RVP2" s="208"/>
      <c r="RVQ2" s="208"/>
      <c r="RVR2" s="208"/>
      <c r="RVS2" s="208"/>
      <c r="RVT2" s="208"/>
      <c r="RVU2" s="208"/>
      <c r="RVV2" s="208"/>
      <c r="RVW2" s="208"/>
      <c r="RVX2" s="208"/>
      <c r="RVY2" s="208"/>
      <c r="RVZ2" s="208"/>
      <c r="RWA2" s="208"/>
      <c r="RWB2" s="208"/>
      <c r="RWC2" s="208"/>
      <c r="RWD2" s="208"/>
      <c r="RWE2" s="208"/>
      <c r="RWF2" s="208"/>
      <c r="RWG2" s="208"/>
      <c r="RWH2" s="208"/>
      <c r="RWI2" s="208"/>
      <c r="RWJ2" s="208"/>
      <c r="RWK2" s="208"/>
      <c r="RWL2" s="208"/>
      <c r="RWM2" s="208"/>
      <c r="RWN2" s="208"/>
      <c r="RWO2" s="208"/>
      <c r="RWP2" s="208"/>
      <c r="RWQ2" s="208"/>
      <c r="RWR2" s="208"/>
      <c r="RWS2" s="208"/>
      <c r="RWT2" s="208"/>
      <c r="RWU2" s="208"/>
      <c r="RWV2" s="208"/>
      <c r="RWW2" s="208"/>
      <c r="RWX2" s="208"/>
      <c r="RWY2" s="208"/>
      <c r="RWZ2" s="208"/>
      <c r="RXA2" s="208"/>
      <c r="RXB2" s="208"/>
      <c r="RXC2" s="208"/>
      <c r="RXD2" s="208"/>
      <c r="RXE2" s="208"/>
      <c r="RXF2" s="208"/>
      <c r="RXG2" s="208"/>
      <c r="RXH2" s="208"/>
      <c r="RXI2" s="208"/>
      <c r="RXJ2" s="208"/>
      <c r="RXK2" s="208"/>
      <c r="RXL2" s="208"/>
      <c r="RXM2" s="208"/>
      <c r="RXN2" s="208"/>
      <c r="RXO2" s="208"/>
      <c r="RXP2" s="208"/>
      <c r="RXQ2" s="208"/>
      <c r="RXR2" s="208"/>
      <c r="RXS2" s="208"/>
      <c r="RXT2" s="208"/>
      <c r="RXU2" s="208"/>
      <c r="RXV2" s="208"/>
      <c r="RXW2" s="208"/>
      <c r="RXX2" s="208"/>
      <c r="RXY2" s="208"/>
      <c r="RXZ2" s="208"/>
      <c r="RYA2" s="208"/>
      <c r="RYB2" s="208"/>
      <c r="RYC2" s="208"/>
      <c r="RYD2" s="208"/>
      <c r="RYE2" s="208"/>
      <c r="RYF2" s="208"/>
      <c r="RYG2" s="208"/>
      <c r="RYH2" s="208"/>
      <c r="RYI2" s="208"/>
      <c r="RYJ2" s="208"/>
      <c r="RYK2" s="208"/>
      <c r="RYL2" s="208"/>
      <c r="RYM2" s="208"/>
      <c r="RYN2" s="208"/>
      <c r="RYO2" s="208"/>
      <c r="RYP2" s="208"/>
      <c r="RYQ2" s="208"/>
      <c r="RYR2" s="208"/>
      <c r="RYS2" s="208"/>
      <c r="RYT2" s="208"/>
      <c r="RYU2" s="208"/>
      <c r="RYV2" s="208"/>
      <c r="RYW2" s="208"/>
      <c r="RYX2" s="208"/>
      <c r="RYY2" s="208"/>
      <c r="RYZ2" s="208"/>
      <c r="RZA2" s="208"/>
      <c r="RZB2" s="208"/>
      <c r="RZC2" s="208"/>
      <c r="RZD2" s="208"/>
      <c r="RZE2" s="208"/>
      <c r="RZF2" s="208"/>
      <c r="RZG2" s="208"/>
      <c r="RZH2" s="208"/>
      <c r="RZI2" s="208"/>
      <c r="RZJ2" s="208"/>
      <c r="RZK2" s="208"/>
      <c r="RZL2" s="208"/>
      <c r="RZM2" s="208"/>
      <c r="RZN2" s="208"/>
      <c r="RZO2" s="208"/>
      <c r="RZP2" s="208"/>
      <c r="RZQ2" s="208"/>
      <c r="RZR2" s="208"/>
      <c r="RZS2" s="208"/>
      <c r="RZT2" s="208"/>
      <c r="RZU2" s="208"/>
      <c r="RZV2" s="208"/>
      <c r="RZW2" s="208"/>
      <c r="RZX2" s="208"/>
      <c r="RZY2" s="208"/>
      <c r="RZZ2" s="208"/>
      <c r="SAA2" s="208"/>
      <c r="SAB2" s="208"/>
      <c r="SAC2" s="208"/>
      <c r="SAD2" s="208"/>
      <c r="SAE2" s="208"/>
      <c r="SAF2" s="208"/>
      <c r="SAG2" s="208"/>
      <c r="SAH2" s="208"/>
      <c r="SAI2" s="208"/>
      <c r="SAJ2" s="208"/>
      <c r="SAK2" s="208"/>
      <c r="SAL2" s="208"/>
      <c r="SAM2" s="208"/>
      <c r="SAN2" s="208"/>
      <c r="SAO2" s="208"/>
      <c r="SAP2" s="208"/>
      <c r="SAQ2" s="208"/>
      <c r="SAR2" s="208"/>
      <c r="SAS2" s="208"/>
      <c r="SAT2" s="208"/>
      <c r="SAU2" s="208"/>
      <c r="SAV2" s="208"/>
      <c r="SAW2" s="208"/>
      <c r="SAX2" s="208"/>
      <c r="SAY2" s="208"/>
      <c r="SAZ2" s="208"/>
      <c r="SBA2" s="208"/>
      <c r="SBB2" s="208"/>
      <c r="SBC2" s="208"/>
      <c r="SBD2" s="208"/>
      <c r="SBE2" s="208"/>
      <c r="SBF2" s="208"/>
      <c r="SBG2" s="208"/>
      <c r="SBH2" s="208"/>
      <c r="SBI2" s="208"/>
      <c r="SBJ2" s="208"/>
      <c r="SBK2" s="208"/>
      <c r="SBL2" s="208"/>
      <c r="SBM2" s="208"/>
      <c r="SBN2" s="208"/>
      <c r="SBO2" s="208"/>
      <c r="SBP2" s="208"/>
      <c r="SBQ2" s="208"/>
      <c r="SBR2" s="208"/>
      <c r="SBS2" s="208"/>
      <c r="SBT2" s="208"/>
      <c r="SBU2" s="208"/>
      <c r="SBV2" s="208"/>
      <c r="SBW2" s="208"/>
      <c r="SBX2" s="208"/>
      <c r="SBY2" s="208"/>
      <c r="SBZ2" s="208"/>
      <c r="SCA2" s="208"/>
      <c r="SCB2" s="208"/>
      <c r="SCC2" s="208"/>
      <c r="SCD2" s="208"/>
      <c r="SCE2" s="208"/>
      <c r="SCF2" s="208"/>
      <c r="SCG2" s="208"/>
      <c r="SCH2" s="208"/>
      <c r="SCI2" s="208"/>
      <c r="SCJ2" s="208"/>
      <c r="SCK2" s="208"/>
      <c r="SCL2" s="208"/>
      <c r="SCM2" s="208"/>
      <c r="SCN2" s="208"/>
      <c r="SCO2" s="208"/>
      <c r="SCP2" s="208"/>
      <c r="SCQ2" s="208"/>
      <c r="SCR2" s="208"/>
      <c r="SCS2" s="208"/>
      <c r="SCT2" s="208"/>
      <c r="SCU2" s="208"/>
      <c r="SCV2" s="208"/>
      <c r="SCW2" s="208"/>
      <c r="SCX2" s="208"/>
      <c r="SCY2" s="208"/>
      <c r="SCZ2" s="208"/>
      <c r="SDA2" s="208"/>
      <c r="SDB2" s="208"/>
      <c r="SDC2" s="208"/>
      <c r="SDD2" s="208"/>
      <c r="SDE2" s="208"/>
      <c r="SDF2" s="208"/>
      <c r="SDG2" s="208"/>
      <c r="SDH2" s="208"/>
      <c r="SDI2" s="208"/>
      <c r="SDJ2" s="208"/>
      <c r="SDK2" s="208"/>
      <c r="SDL2" s="208"/>
      <c r="SDM2" s="208"/>
      <c r="SDN2" s="208"/>
      <c r="SDO2" s="208"/>
      <c r="SDP2" s="208"/>
      <c r="SDQ2" s="208"/>
      <c r="SDR2" s="208"/>
      <c r="SDS2" s="208"/>
      <c r="SDT2" s="208"/>
      <c r="SDU2" s="208"/>
      <c r="SDV2" s="208"/>
      <c r="SDW2" s="208"/>
      <c r="SDX2" s="208"/>
      <c r="SDY2" s="208"/>
      <c r="SDZ2" s="208"/>
      <c r="SEA2" s="208"/>
      <c r="SEB2" s="208"/>
      <c r="SEC2" s="208"/>
      <c r="SED2" s="208"/>
      <c r="SEE2" s="208"/>
      <c r="SEF2" s="208"/>
      <c r="SEG2" s="208"/>
      <c r="SEH2" s="208"/>
      <c r="SEI2" s="208"/>
      <c r="SEJ2" s="208"/>
      <c r="SEK2" s="208"/>
      <c r="SEL2" s="208"/>
      <c r="SEM2" s="208"/>
      <c r="SEN2" s="208"/>
      <c r="SEO2" s="208"/>
      <c r="SEP2" s="208"/>
      <c r="SEQ2" s="208"/>
      <c r="SER2" s="208"/>
      <c r="SES2" s="208"/>
      <c r="SET2" s="208"/>
      <c r="SEU2" s="208"/>
      <c r="SEV2" s="208"/>
      <c r="SEW2" s="208"/>
      <c r="SEX2" s="208"/>
      <c r="SEY2" s="208"/>
      <c r="SEZ2" s="208"/>
      <c r="SFA2" s="208"/>
      <c r="SFB2" s="208"/>
      <c r="SFC2" s="208"/>
      <c r="SFD2" s="208"/>
      <c r="SFE2" s="208"/>
      <c r="SFF2" s="208"/>
      <c r="SFG2" s="208"/>
      <c r="SFH2" s="208"/>
      <c r="SFI2" s="208"/>
      <c r="SFJ2" s="208"/>
      <c r="SFK2" s="208"/>
      <c r="SFL2" s="208"/>
      <c r="SFM2" s="208"/>
      <c r="SFN2" s="208"/>
      <c r="SFO2" s="208"/>
      <c r="SFP2" s="208"/>
      <c r="SFQ2" s="208"/>
      <c r="SFR2" s="208"/>
      <c r="SFS2" s="208"/>
      <c r="SFT2" s="208"/>
      <c r="SFU2" s="208"/>
      <c r="SFV2" s="208"/>
      <c r="SFW2" s="208"/>
      <c r="SFX2" s="208"/>
      <c r="SFY2" s="208"/>
      <c r="SFZ2" s="208"/>
      <c r="SGA2" s="208"/>
      <c r="SGB2" s="208"/>
      <c r="SGC2" s="208"/>
      <c r="SGD2" s="208"/>
      <c r="SGE2" s="208"/>
      <c r="SGF2" s="208"/>
      <c r="SGG2" s="208"/>
      <c r="SGH2" s="208"/>
      <c r="SGI2" s="208"/>
      <c r="SGJ2" s="208"/>
      <c r="SGK2" s="208"/>
      <c r="SGL2" s="208"/>
      <c r="SGM2" s="208"/>
      <c r="SGN2" s="208"/>
      <c r="SGO2" s="208"/>
      <c r="SGP2" s="208"/>
      <c r="SGQ2" s="208"/>
      <c r="SGR2" s="208"/>
      <c r="SGS2" s="208"/>
      <c r="SGT2" s="208"/>
      <c r="SGU2" s="208"/>
      <c r="SGV2" s="208"/>
      <c r="SGW2" s="208"/>
      <c r="SGX2" s="208"/>
      <c r="SGY2" s="208"/>
      <c r="SGZ2" s="208"/>
      <c r="SHA2" s="208"/>
      <c r="SHB2" s="208"/>
      <c r="SHC2" s="208"/>
      <c r="SHD2" s="208"/>
      <c r="SHE2" s="208"/>
      <c r="SHF2" s="208"/>
      <c r="SHG2" s="208"/>
      <c r="SHH2" s="208"/>
      <c r="SHI2" s="208"/>
      <c r="SHJ2" s="208"/>
      <c r="SHK2" s="208"/>
      <c r="SHL2" s="208"/>
      <c r="SHM2" s="208"/>
      <c r="SHN2" s="208"/>
      <c r="SHO2" s="208"/>
      <c r="SHP2" s="208"/>
      <c r="SHQ2" s="208"/>
      <c r="SHR2" s="208"/>
      <c r="SHS2" s="208"/>
      <c r="SHT2" s="208"/>
      <c r="SHU2" s="208"/>
      <c r="SHV2" s="208"/>
      <c r="SHW2" s="208"/>
      <c r="SHX2" s="208"/>
      <c r="SHY2" s="208"/>
      <c r="SHZ2" s="208"/>
      <c r="SIA2" s="208"/>
      <c r="SIB2" s="208"/>
      <c r="SIC2" s="208"/>
      <c r="SID2" s="208"/>
      <c r="SIE2" s="208"/>
      <c r="SIF2" s="208"/>
      <c r="SIG2" s="208"/>
      <c r="SIH2" s="208"/>
      <c r="SII2" s="208"/>
      <c r="SIJ2" s="208"/>
      <c r="SIK2" s="208"/>
      <c r="SIL2" s="208"/>
      <c r="SIM2" s="208"/>
      <c r="SIN2" s="208"/>
      <c r="SIO2" s="208"/>
      <c r="SIP2" s="208"/>
      <c r="SIQ2" s="208"/>
      <c r="SIR2" s="208"/>
      <c r="SIS2" s="208"/>
      <c r="SIT2" s="208"/>
      <c r="SIU2" s="208"/>
      <c r="SIV2" s="208"/>
      <c r="SIW2" s="208"/>
      <c r="SIX2" s="208"/>
      <c r="SIY2" s="208"/>
      <c r="SIZ2" s="208"/>
      <c r="SJA2" s="208"/>
      <c r="SJB2" s="208"/>
      <c r="SJC2" s="208"/>
      <c r="SJD2" s="208"/>
      <c r="SJE2" s="208"/>
      <c r="SJF2" s="208"/>
      <c r="SJG2" s="208"/>
      <c r="SJH2" s="208"/>
      <c r="SJI2" s="208"/>
      <c r="SJJ2" s="208"/>
      <c r="SJK2" s="208"/>
      <c r="SJL2" s="208"/>
      <c r="SJM2" s="208"/>
      <c r="SJN2" s="208"/>
      <c r="SJO2" s="208"/>
      <c r="SJP2" s="208"/>
      <c r="SJQ2" s="208"/>
      <c r="SJR2" s="208"/>
      <c r="SJS2" s="208"/>
      <c r="SJT2" s="208"/>
      <c r="SJU2" s="208"/>
      <c r="SJV2" s="208"/>
      <c r="SJW2" s="208"/>
      <c r="SJX2" s="208"/>
      <c r="SJY2" s="208"/>
      <c r="SJZ2" s="208"/>
      <c r="SKA2" s="208"/>
      <c r="SKB2" s="208"/>
      <c r="SKC2" s="208"/>
      <c r="SKD2" s="208"/>
      <c r="SKE2" s="208"/>
      <c r="SKF2" s="208"/>
      <c r="SKG2" s="208"/>
      <c r="SKH2" s="208"/>
      <c r="SKI2" s="208"/>
      <c r="SKJ2" s="208"/>
      <c r="SKK2" s="208"/>
      <c r="SKL2" s="208"/>
      <c r="SKM2" s="208"/>
      <c r="SKN2" s="208"/>
      <c r="SKO2" s="208"/>
      <c r="SKP2" s="208"/>
      <c r="SKQ2" s="208"/>
      <c r="SKR2" s="208"/>
      <c r="SKS2" s="208"/>
      <c r="SKT2" s="208"/>
      <c r="SKU2" s="208"/>
      <c r="SKV2" s="208"/>
      <c r="SKW2" s="208"/>
      <c r="SKX2" s="208"/>
      <c r="SKY2" s="208"/>
      <c r="SKZ2" s="208"/>
      <c r="SLA2" s="208"/>
      <c r="SLB2" s="208"/>
      <c r="SLC2" s="208"/>
      <c r="SLD2" s="208"/>
      <c r="SLE2" s="208"/>
      <c r="SLF2" s="208"/>
      <c r="SLG2" s="208"/>
      <c r="SLH2" s="208"/>
      <c r="SLI2" s="208"/>
      <c r="SLJ2" s="208"/>
      <c r="SLK2" s="208"/>
      <c r="SLL2" s="208"/>
      <c r="SLM2" s="208"/>
      <c r="SLN2" s="208"/>
      <c r="SLO2" s="208"/>
      <c r="SLP2" s="208"/>
      <c r="SLQ2" s="208"/>
      <c r="SLR2" s="208"/>
      <c r="SLS2" s="208"/>
      <c r="SLT2" s="208"/>
      <c r="SLU2" s="208"/>
      <c r="SLV2" s="208"/>
      <c r="SLW2" s="208"/>
      <c r="SLX2" s="208"/>
      <c r="SLY2" s="208"/>
      <c r="SLZ2" s="208"/>
      <c r="SMA2" s="208"/>
      <c r="SMB2" s="208"/>
      <c r="SMC2" s="208"/>
      <c r="SMD2" s="208"/>
      <c r="SME2" s="208"/>
      <c r="SMF2" s="208"/>
      <c r="SMG2" s="208"/>
      <c r="SMH2" s="208"/>
      <c r="SMI2" s="208"/>
      <c r="SMJ2" s="208"/>
      <c r="SMK2" s="208"/>
      <c r="SML2" s="208"/>
      <c r="SMM2" s="208"/>
      <c r="SMN2" s="208"/>
      <c r="SMO2" s="208"/>
      <c r="SMP2" s="208"/>
      <c r="SMQ2" s="208"/>
      <c r="SMR2" s="208"/>
      <c r="SMS2" s="208"/>
      <c r="SMT2" s="208"/>
      <c r="SMU2" s="208"/>
      <c r="SMV2" s="208"/>
      <c r="SMW2" s="208"/>
      <c r="SMX2" s="208"/>
      <c r="SMY2" s="208"/>
      <c r="SMZ2" s="208"/>
      <c r="SNA2" s="208"/>
      <c r="SNB2" s="208"/>
      <c r="SNC2" s="208"/>
      <c r="SND2" s="208"/>
      <c r="SNE2" s="208"/>
      <c r="SNF2" s="208"/>
      <c r="SNG2" s="208"/>
      <c r="SNH2" s="208"/>
      <c r="SNI2" s="208"/>
      <c r="SNJ2" s="208"/>
      <c r="SNK2" s="208"/>
      <c r="SNL2" s="208"/>
      <c r="SNM2" s="208"/>
      <c r="SNN2" s="208"/>
      <c r="SNO2" s="208"/>
      <c r="SNP2" s="208"/>
      <c r="SNQ2" s="208"/>
      <c r="SNR2" s="208"/>
      <c r="SNS2" s="208"/>
      <c r="SNT2" s="208"/>
      <c r="SNU2" s="208"/>
      <c r="SNV2" s="208"/>
      <c r="SNW2" s="208"/>
      <c r="SNX2" s="208"/>
      <c r="SNY2" s="208"/>
      <c r="SNZ2" s="208"/>
      <c r="SOA2" s="208"/>
      <c r="SOB2" s="208"/>
      <c r="SOC2" s="208"/>
      <c r="SOD2" s="208"/>
      <c r="SOE2" s="208"/>
      <c r="SOF2" s="208"/>
      <c r="SOG2" s="208"/>
      <c r="SOH2" s="208"/>
      <c r="SOI2" s="208"/>
      <c r="SOJ2" s="208"/>
      <c r="SOK2" s="208"/>
      <c r="SOL2" s="208"/>
      <c r="SOM2" s="208"/>
      <c r="SON2" s="208"/>
      <c r="SOO2" s="208"/>
      <c r="SOP2" s="208"/>
      <c r="SOQ2" s="208"/>
      <c r="SOR2" s="208"/>
      <c r="SOS2" s="208"/>
      <c r="SOT2" s="208"/>
      <c r="SOU2" s="208"/>
      <c r="SOV2" s="208"/>
      <c r="SOW2" s="208"/>
      <c r="SOX2" s="208"/>
      <c r="SOY2" s="208"/>
      <c r="SOZ2" s="208"/>
      <c r="SPA2" s="208"/>
      <c r="SPB2" s="208"/>
      <c r="SPC2" s="208"/>
      <c r="SPD2" s="208"/>
      <c r="SPE2" s="208"/>
      <c r="SPF2" s="208"/>
      <c r="SPG2" s="208"/>
      <c r="SPH2" s="208"/>
      <c r="SPI2" s="208"/>
      <c r="SPJ2" s="208"/>
      <c r="SPK2" s="208"/>
      <c r="SPL2" s="208"/>
      <c r="SPM2" s="208"/>
      <c r="SPN2" s="208"/>
      <c r="SPO2" s="208"/>
      <c r="SPP2" s="208"/>
      <c r="SPQ2" s="208"/>
      <c r="SPR2" s="208"/>
      <c r="SPS2" s="208"/>
      <c r="SPT2" s="208"/>
      <c r="SPU2" s="208"/>
      <c r="SPV2" s="208"/>
      <c r="SPW2" s="208"/>
      <c r="SPX2" s="208"/>
      <c r="SPY2" s="208"/>
      <c r="SPZ2" s="208"/>
      <c r="SQA2" s="208"/>
      <c r="SQB2" s="208"/>
      <c r="SQC2" s="208"/>
      <c r="SQD2" s="208"/>
      <c r="SQE2" s="208"/>
      <c r="SQF2" s="208"/>
      <c r="SQG2" s="208"/>
      <c r="SQH2" s="208"/>
      <c r="SQI2" s="208"/>
      <c r="SQJ2" s="208"/>
      <c r="SQK2" s="208"/>
      <c r="SQL2" s="208"/>
      <c r="SQM2" s="208"/>
      <c r="SQN2" s="208"/>
      <c r="SQO2" s="208"/>
      <c r="SQP2" s="208"/>
      <c r="SQQ2" s="208"/>
      <c r="SQR2" s="208"/>
      <c r="SQS2" s="208"/>
      <c r="SQT2" s="208"/>
      <c r="SQU2" s="208"/>
      <c r="SQV2" s="208"/>
      <c r="SQW2" s="208"/>
      <c r="SQX2" s="208"/>
      <c r="SQY2" s="208"/>
      <c r="SQZ2" s="208"/>
      <c r="SRA2" s="208"/>
      <c r="SRB2" s="208"/>
      <c r="SRC2" s="208"/>
      <c r="SRD2" s="208"/>
      <c r="SRE2" s="208"/>
      <c r="SRF2" s="208"/>
      <c r="SRG2" s="208"/>
      <c r="SRH2" s="208"/>
      <c r="SRI2" s="208"/>
      <c r="SRJ2" s="208"/>
      <c r="SRK2" s="208"/>
      <c r="SRL2" s="208"/>
      <c r="SRM2" s="208"/>
      <c r="SRN2" s="208"/>
      <c r="SRO2" s="208"/>
      <c r="SRP2" s="208"/>
      <c r="SRQ2" s="208"/>
      <c r="SRR2" s="208"/>
      <c r="SRS2" s="208"/>
      <c r="SRT2" s="208"/>
      <c r="SRU2" s="208"/>
      <c r="SRV2" s="208"/>
      <c r="SRW2" s="208"/>
      <c r="SRX2" s="208"/>
      <c r="SRY2" s="208"/>
      <c r="SRZ2" s="208"/>
      <c r="SSA2" s="208"/>
      <c r="SSB2" s="208"/>
      <c r="SSC2" s="208"/>
      <c r="SSD2" s="208"/>
      <c r="SSE2" s="208"/>
      <c r="SSF2" s="208"/>
      <c r="SSG2" s="208"/>
      <c r="SSH2" s="208"/>
      <c r="SSI2" s="208"/>
      <c r="SSJ2" s="208"/>
      <c r="SSK2" s="208"/>
      <c r="SSL2" s="208"/>
      <c r="SSM2" s="208"/>
      <c r="SSN2" s="208"/>
      <c r="SSO2" s="208"/>
      <c r="SSP2" s="208"/>
      <c r="SSQ2" s="208"/>
      <c r="SSR2" s="208"/>
      <c r="SSS2" s="208"/>
      <c r="SST2" s="208"/>
      <c r="SSU2" s="208"/>
      <c r="SSV2" s="208"/>
      <c r="SSW2" s="208"/>
      <c r="SSX2" s="208"/>
      <c r="SSY2" s="208"/>
      <c r="SSZ2" s="208"/>
      <c r="STA2" s="208"/>
      <c r="STB2" s="208"/>
      <c r="STC2" s="208"/>
      <c r="STD2" s="208"/>
      <c r="STE2" s="208"/>
      <c r="STF2" s="208"/>
      <c r="STG2" s="208"/>
      <c r="STH2" s="208"/>
      <c r="STI2" s="208"/>
      <c r="STJ2" s="208"/>
      <c r="STK2" s="208"/>
      <c r="STL2" s="208"/>
      <c r="STM2" s="208"/>
      <c r="STN2" s="208"/>
      <c r="STO2" s="208"/>
      <c r="STP2" s="208"/>
      <c r="STQ2" s="208"/>
      <c r="STR2" s="208"/>
      <c r="STS2" s="208"/>
      <c r="STT2" s="208"/>
      <c r="STU2" s="208"/>
      <c r="STV2" s="208"/>
      <c r="STW2" s="208"/>
      <c r="STX2" s="208"/>
      <c r="STY2" s="208"/>
      <c r="STZ2" s="208"/>
      <c r="SUA2" s="208"/>
      <c r="SUB2" s="208"/>
      <c r="SUC2" s="208"/>
      <c r="SUD2" s="208"/>
      <c r="SUE2" s="208"/>
      <c r="SUF2" s="208"/>
      <c r="SUG2" s="208"/>
      <c r="SUH2" s="208"/>
      <c r="SUI2" s="208"/>
      <c r="SUJ2" s="208"/>
      <c r="SUK2" s="208"/>
      <c r="SUL2" s="208"/>
      <c r="SUM2" s="208"/>
      <c r="SUN2" s="208"/>
      <c r="SUO2" s="208"/>
      <c r="SUP2" s="208"/>
      <c r="SUQ2" s="208"/>
      <c r="SUR2" s="208"/>
      <c r="SUS2" s="208"/>
      <c r="SUT2" s="208"/>
      <c r="SUU2" s="208"/>
      <c r="SUV2" s="208"/>
      <c r="SUW2" s="208"/>
      <c r="SUX2" s="208"/>
      <c r="SUY2" s="208"/>
      <c r="SUZ2" s="208"/>
      <c r="SVA2" s="208"/>
      <c r="SVB2" s="208"/>
      <c r="SVC2" s="208"/>
      <c r="SVD2" s="208"/>
      <c r="SVE2" s="208"/>
      <c r="SVF2" s="208"/>
      <c r="SVG2" s="208"/>
      <c r="SVH2" s="208"/>
      <c r="SVI2" s="208"/>
      <c r="SVJ2" s="208"/>
      <c r="SVK2" s="208"/>
      <c r="SVL2" s="208"/>
      <c r="SVM2" s="208"/>
      <c r="SVN2" s="208"/>
      <c r="SVO2" s="208"/>
      <c r="SVP2" s="208"/>
      <c r="SVQ2" s="208"/>
      <c r="SVR2" s="208"/>
      <c r="SVS2" s="208"/>
      <c r="SVT2" s="208"/>
      <c r="SVU2" s="208"/>
      <c r="SVV2" s="208"/>
      <c r="SVW2" s="208"/>
      <c r="SVX2" s="208"/>
      <c r="SVY2" s="208"/>
      <c r="SVZ2" s="208"/>
      <c r="SWA2" s="208"/>
      <c r="SWB2" s="208"/>
      <c r="SWC2" s="208"/>
      <c r="SWD2" s="208"/>
      <c r="SWE2" s="208"/>
      <c r="SWF2" s="208"/>
      <c r="SWG2" s="208"/>
      <c r="SWH2" s="208"/>
      <c r="SWI2" s="208"/>
      <c r="SWJ2" s="208"/>
      <c r="SWK2" s="208"/>
      <c r="SWL2" s="208"/>
      <c r="SWM2" s="208"/>
      <c r="SWN2" s="208"/>
      <c r="SWO2" s="208"/>
      <c r="SWP2" s="208"/>
      <c r="SWQ2" s="208"/>
      <c r="SWR2" s="208"/>
      <c r="SWS2" s="208"/>
      <c r="SWT2" s="208"/>
      <c r="SWU2" s="208"/>
      <c r="SWV2" s="208"/>
      <c r="SWW2" s="208"/>
      <c r="SWX2" s="208"/>
      <c r="SWY2" s="208"/>
      <c r="SWZ2" s="208"/>
      <c r="SXA2" s="208"/>
      <c r="SXB2" s="208"/>
      <c r="SXC2" s="208"/>
      <c r="SXD2" s="208"/>
      <c r="SXE2" s="208"/>
      <c r="SXF2" s="208"/>
      <c r="SXG2" s="208"/>
      <c r="SXH2" s="208"/>
      <c r="SXI2" s="208"/>
      <c r="SXJ2" s="208"/>
      <c r="SXK2" s="208"/>
      <c r="SXL2" s="208"/>
      <c r="SXM2" s="208"/>
      <c r="SXN2" s="208"/>
      <c r="SXO2" s="208"/>
      <c r="SXP2" s="208"/>
      <c r="SXQ2" s="208"/>
      <c r="SXR2" s="208"/>
      <c r="SXS2" s="208"/>
      <c r="SXT2" s="208"/>
      <c r="SXU2" s="208"/>
      <c r="SXV2" s="208"/>
      <c r="SXW2" s="208"/>
      <c r="SXX2" s="208"/>
      <c r="SXY2" s="208"/>
      <c r="SXZ2" s="208"/>
      <c r="SYA2" s="208"/>
      <c r="SYB2" s="208"/>
      <c r="SYC2" s="208"/>
      <c r="SYD2" s="208"/>
      <c r="SYE2" s="208"/>
      <c r="SYF2" s="208"/>
      <c r="SYG2" s="208"/>
      <c r="SYH2" s="208"/>
      <c r="SYI2" s="208"/>
      <c r="SYJ2" s="208"/>
      <c r="SYK2" s="208"/>
      <c r="SYL2" s="208"/>
      <c r="SYM2" s="208"/>
      <c r="SYN2" s="208"/>
      <c r="SYO2" s="208"/>
      <c r="SYP2" s="208"/>
      <c r="SYQ2" s="208"/>
      <c r="SYR2" s="208"/>
      <c r="SYS2" s="208"/>
      <c r="SYT2" s="208"/>
      <c r="SYU2" s="208"/>
      <c r="SYV2" s="208"/>
      <c r="SYW2" s="208"/>
      <c r="SYX2" s="208"/>
      <c r="SYY2" s="208"/>
      <c r="SYZ2" s="208"/>
      <c r="SZA2" s="208"/>
      <c r="SZB2" s="208"/>
      <c r="SZC2" s="208"/>
      <c r="SZD2" s="208"/>
      <c r="SZE2" s="208"/>
      <c r="SZF2" s="208"/>
      <c r="SZG2" s="208"/>
      <c r="SZH2" s="208"/>
      <c r="SZI2" s="208"/>
      <c r="SZJ2" s="208"/>
      <c r="SZK2" s="208"/>
      <c r="SZL2" s="208"/>
      <c r="SZM2" s="208"/>
      <c r="SZN2" s="208"/>
      <c r="SZO2" s="208"/>
      <c r="SZP2" s="208"/>
      <c r="SZQ2" s="208"/>
      <c r="SZR2" s="208"/>
      <c r="SZS2" s="208"/>
      <c r="SZT2" s="208"/>
      <c r="SZU2" s="208"/>
      <c r="SZV2" s="208"/>
      <c r="SZW2" s="208"/>
      <c r="SZX2" s="208"/>
      <c r="SZY2" s="208"/>
      <c r="SZZ2" s="208"/>
      <c r="TAA2" s="208"/>
      <c r="TAB2" s="208"/>
      <c r="TAC2" s="208"/>
      <c r="TAD2" s="208"/>
      <c r="TAE2" s="208"/>
      <c r="TAF2" s="208"/>
      <c r="TAG2" s="208"/>
      <c r="TAH2" s="208"/>
      <c r="TAI2" s="208"/>
      <c r="TAJ2" s="208"/>
      <c r="TAK2" s="208"/>
      <c r="TAL2" s="208"/>
      <c r="TAM2" s="208"/>
      <c r="TAN2" s="208"/>
      <c r="TAO2" s="208"/>
      <c r="TAP2" s="208"/>
      <c r="TAQ2" s="208"/>
      <c r="TAR2" s="208"/>
      <c r="TAS2" s="208"/>
      <c r="TAT2" s="208"/>
      <c r="TAU2" s="208"/>
      <c r="TAV2" s="208"/>
      <c r="TAW2" s="208"/>
      <c r="TAX2" s="208"/>
      <c r="TAY2" s="208"/>
      <c r="TAZ2" s="208"/>
      <c r="TBA2" s="208"/>
      <c r="TBB2" s="208"/>
      <c r="TBC2" s="208"/>
      <c r="TBD2" s="208"/>
      <c r="TBE2" s="208"/>
      <c r="TBF2" s="208"/>
      <c r="TBG2" s="208"/>
      <c r="TBH2" s="208"/>
      <c r="TBI2" s="208"/>
      <c r="TBJ2" s="208"/>
      <c r="TBK2" s="208"/>
      <c r="TBL2" s="208"/>
      <c r="TBM2" s="208"/>
      <c r="TBN2" s="208"/>
      <c r="TBO2" s="208"/>
      <c r="TBP2" s="208"/>
      <c r="TBQ2" s="208"/>
      <c r="TBR2" s="208"/>
      <c r="TBS2" s="208"/>
      <c r="TBT2" s="208"/>
      <c r="TBU2" s="208"/>
      <c r="TBV2" s="208"/>
      <c r="TBW2" s="208"/>
      <c r="TBX2" s="208"/>
      <c r="TBY2" s="208"/>
      <c r="TBZ2" s="208"/>
      <c r="TCA2" s="208"/>
      <c r="TCB2" s="208"/>
      <c r="TCC2" s="208"/>
      <c r="TCD2" s="208"/>
      <c r="TCE2" s="208"/>
      <c r="TCF2" s="208"/>
      <c r="TCG2" s="208"/>
      <c r="TCH2" s="208"/>
      <c r="TCI2" s="208"/>
      <c r="TCJ2" s="208"/>
      <c r="TCK2" s="208"/>
      <c r="TCL2" s="208"/>
      <c r="TCM2" s="208"/>
      <c r="TCN2" s="208"/>
      <c r="TCO2" s="208"/>
      <c r="TCP2" s="208"/>
      <c r="TCQ2" s="208"/>
      <c r="TCR2" s="208"/>
      <c r="TCS2" s="208"/>
      <c r="TCT2" s="208"/>
      <c r="TCU2" s="208"/>
      <c r="TCV2" s="208"/>
      <c r="TCW2" s="208"/>
      <c r="TCX2" s="208"/>
      <c r="TCY2" s="208"/>
      <c r="TCZ2" s="208"/>
      <c r="TDA2" s="208"/>
      <c r="TDB2" s="208"/>
      <c r="TDC2" s="208"/>
      <c r="TDD2" s="208"/>
      <c r="TDE2" s="208"/>
      <c r="TDF2" s="208"/>
      <c r="TDG2" s="208"/>
      <c r="TDH2" s="208"/>
      <c r="TDI2" s="208"/>
      <c r="TDJ2" s="208"/>
      <c r="TDK2" s="208"/>
      <c r="TDL2" s="208"/>
      <c r="TDM2" s="208"/>
      <c r="TDN2" s="208"/>
      <c r="TDO2" s="208"/>
      <c r="TDP2" s="208"/>
      <c r="TDQ2" s="208"/>
      <c r="TDR2" s="208"/>
      <c r="TDS2" s="208"/>
      <c r="TDT2" s="208"/>
      <c r="TDU2" s="208"/>
      <c r="TDV2" s="208"/>
      <c r="TDW2" s="208"/>
      <c r="TDX2" s="208"/>
      <c r="TDY2" s="208"/>
      <c r="TDZ2" s="208"/>
      <c r="TEA2" s="208"/>
      <c r="TEB2" s="208"/>
      <c r="TEC2" s="208"/>
      <c r="TED2" s="208"/>
      <c r="TEE2" s="208"/>
      <c r="TEF2" s="208"/>
      <c r="TEG2" s="208"/>
      <c r="TEH2" s="208"/>
      <c r="TEI2" s="208"/>
      <c r="TEJ2" s="208"/>
      <c r="TEK2" s="208"/>
      <c r="TEL2" s="208"/>
      <c r="TEM2" s="208"/>
      <c r="TEN2" s="208"/>
      <c r="TEO2" s="208"/>
      <c r="TEP2" s="208"/>
      <c r="TEQ2" s="208"/>
      <c r="TER2" s="208"/>
      <c r="TES2" s="208"/>
      <c r="TET2" s="208"/>
      <c r="TEU2" s="208"/>
      <c r="TEV2" s="208"/>
      <c r="TEW2" s="208"/>
      <c r="TEX2" s="208"/>
      <c r="TEY2" s="208"/>
      <c r="TEZ2" s="208"/>
      <c r="TFA2" s="208"/>
      <c r="TFB2" s="208"/>
      <c r="TFC2" s="208"/>
      <c r="TFD2" s="208"/>
      <c r="TFE2" s="208"/>
      <c r="TFF2" s="208"/>
      <c r="TFG2" s="208"/>
      <c r="TFH2" s="208"/>
      <c r="TFI2" s="208"/>
      <c r="TFJ2" s="208"/>
      <c r="TFK2" s="208"/>
      <c r="TFL2" s="208"/>
      <c r="TFM2" s="208"/>
      <c r="TFN2" s="208"/>
      <c r="TFO2" s="208"/>
      <c r="TFP2" s="208"/>
      <c r="TFQ2" s="208"/>
      <c r="TFR2" s="208"/>
      <c r="TFS2" s="208"/>
      <c r="TFT2" s="208"/>
      <c r="TFU2" s="208"/>
      <c r="TFV2" s="208"/>
      <c r="TFW2" s="208"/>
      <c r="TFX2" s="208"/>
      <c r="TFY2" s="208"/>
      <c r="TFZ2" s="208"/>
      <c r="TGA2" s="208"/>
      <c r="TGB2" s="208"/>
      <c r="TGC2" s="208"/>
      <c r="TGD2" s="208"/>
      <c r="TGE2" s="208"/>
      <c r="TGF2" s="208"/>
      <c r="TGG2" s="208"/>
      <c r="TGH2" s="208"/>
      <c r="TGI2" s="208"/>
      <c r="TGJ2" s="208"/>
      <c r="TGK2" s="208"/>
      <c r="TGL2" s="208"/>
      <c r="TGM2" s="208"/>
      <c r="TGN2" s="208"/>
      <c r="TGO2" s="208"/>
      <c r="TGP2" s="208"/>
      <c r="TGQ2" s="208"/>
      <c r="TGR2" s="208"/>
      <c r="TGS2" s="208"/>
      <c r="TGT2" s="208"/>
      <c r="TGU2" s="208"/>
      <c r="TGV2" s="208"/>
      <c r="TGW2" s="208"/>
      <c r="TGX2" s="208"/>
      <c r="TGY2" s="208"/>
      <c r="TGZ2" s="208"/>
      <c r="THA2" s="208"/>
      <c r="THB2" s="208"/>
      <c r="THC2" s="208"/>
      <c r="THD2" s="208"/>
      <c r="THE2" s="208"/>
      <c r="THF2" s="208"/>
      <c r="THG2" s="208"/>
      <c r="THH2" s="208"/>
      <c r="THI2" s="208"/>
      <c r="THJ2" s="208"/>
      <c r="THK2" s="208"/>
      <c r="THL2" s="208"/>
      <c r="THM2" s="208"/>
      <c r="THN2" s="208"/>
      <c r="THO2" s="208"/>
      <c r="THP2" s="208"/>
      <c r="THQ2" s="208"/>
      <c r="THR2" s="208"/>
      <c r="THS2" s="208"/>
      <c r="THT2" s="208"/>
      <c r="THU2" s="208"/>
      <c r="THV2" s="208"/>
      <c r="THW2" s="208"/>
      <c r="THX2" s="208"/>
      <c r="THY2" s="208"/>
      <c r="THZ2" s="208"/>
      <c r="TIA2" s="208"/>
      <c r="TIB2" s="208"/>
      <c r="TIC2" s="208"/>
      <c r="TID2" s="208"/>
      <c r="TIE2" s="208"/>
      <c r="TIF2" s="208"/>
      <c r="TIG2" s="208"/>
      <c r="TIH2" s="208"/>
      <c r="TII2" s="208"/>
      <c r="TIJ2" s="208"/>
      <c r="TIK2" s="208"/>
      <c r="TIL2" s="208"/>
      <c r="TIM2" s="208"/>
      <c r="TIN2" s="208"/>
      <c r="TIO2" s="208"/>
      <c r="TIP2" s="208"/>
      <c r="TIQ2" s="208"/>
      <c r="TIR2" s="208"/>
      <c r="TIS2" s="208"/>
      <c r="TIT2" s="208"/>
      <c r="TIU2" s="208"/>
      <c r="TIV2" s="208"/>
      <c r="TIW2" s="208"/>
      <c r="TIX2" s="208"/>
      <c r="TIY2" s="208"/>
      <c r="TIZ2" s="208"/>
      <c r="TJA2" s="208"/>
      <c r="TJB2" s="208"/>
      <c r="TJC2" s="208"/>
      <c r="TJD2" s="208"/>
      <c r="TJE2" s="208"/>
      <c r="TJF2" s="208"/>
      <c r="TJG2" s="208"/>
      <c r="TJH2" s="208"/>
      <c r="TJI2" s="208"/>
      <c r="TJJ2" s="208"/>
      <c r="TJK2" s="208"/>
      <c r="TJL2" s="208"/>
      <c r="TJM2" s="208"/>
      <c r="TJN2" s="208"/>
      <c r="TJO2" s="208"/>
      <c r="TJP2" s="208"/>
      <c r="TJQ2" s="208"/>
      <c r="TJR2" s="208"/>
      <c r="TJS2" s="208"/>
      <c r="TJT2" s="208"/>
      <c r="TJU2" s="208"/>
      <c r="TJV2" s="208"/>
      <c r="TJW2" s="208"/>
      <c r="TJX2" s="208"/>
      <c r="TJY2" s="208"/>
      <c r="TJZ2" s="208"/>
      <c r="TKA2" s="208"/>
      <c r="TKB2" s="208"/>
      <c r="TKC2" s="208"/>
      <c r="TKD2" s="208"/>
      <c r="TKE2" s="208"/>
      <c r="TKF2" s="208"/>
      <c r="TKG2" s="208"/>
      <c r="TKH2" s="208"/>
      <c r="TKI2" s="208"/>
      <c r="TKJ2" s="208"/>
      <c r="TKK2" s="208"/>
      <c r="TKL2" s="208"/>
      <c r="TKM2" s="208"/>
      <c r="TKN2" s="208"/>
      <c r="TKO2" s="208"/>
      <c r="TKP2" s="208"/>
      <c r="TKQ2" s="208"/>
      <c r="TKR2" s="208"/>
      <c r="TKS2" s="208"/>
      <c r="TKT2" s="208"/>
      <c r="TKU2" s="208"/>
      <c r="TKV2" s="208"/>
      <c r="TKW2" s="208"/>
      <c r="TKX2" s="208"/>
      <c r="TKY2" s="208"/>
      <c r="TKZ2" s="208"/>
      <c r="TLA2" s="208"/>
      <c r="TLB2" s="208"/>
      <c r="TLC2" s="208"/>
      <c r="TLD2" s="208"/>
      <c r="TLE2" s="208"/>
      <c r="TLF2" s="208"/>
      <c r="TLG2" s="208"/>
      <c r="TLH2" s="208"/>
      <c r="TLI2" s="208"/>
      <c r="TLJ2" s="208"/>
      <c r="TLK2" s="208"/>
      <c r="TLL2" s="208"/>
      <c r="TLM2" s="208"/>
      <c r="TLN2" s="208"/>
      <c r="TLO2" s="208"/>
      <c r="TLP2" s="208"/>
      <c r="TLQ2" s="208"/>
      <c r="TLR2" s="208"/>
      <c r="TLS2" s="208"/>
      <c r="TLT2" s="208"/>
      <c r="TLU2" s="208"/>
      <c r="TLV2" s="208"/>
      <c r="TLW2" s="208"/>
      <c r="TLX2" s="208"/>
      <c r="TLY2" s="208"/>
      <c r="TLZ2" s="208"/>
      <c r="TMA2" s="208"/>
      <c r="TMB2" s="208"/>
      <c r="TMC2" s="208"/>
      <c r="TMD2" s="208"/>
      <c r="TME2" s="208"/>
      <c r="TMF2" s="208"/>
      <c r="TMG2" s="208"/>
      <c r="TMH2" s="208"/>
      <c r="TMI2" s="208"/>
      <c r="TMJ2" s="208"/>
      <c r="TMK2" s="208"/>
      <c r="TML2" s="208"/>
      <c r="TMM2" s="208"/>
      <c r="TMN2" s="208"/>
      <c r="TMO2" s="208"/>
      <c r="TMP2" s="208"/>
      <c r="TMQ2" s="208"/>
      <c r="TMR2" s="208"/>
      <c r="TMS2" s="208"/>
      <c r="TMT2" s="208"/>
      <c r="TMU2" s="208"/>
      <c r="TMV2" s="208"/>
      <c r="TMW2" s="208"/>
      <c r="TMX2" s="208"/>
      <c r="TMY2" s="208"/>
      <c r="TMZ2" s="208"/>
      <c r="TNA2" s="208"/>
      <c r="TNB2" s="208"/>
      <c r="TNC2" s="208"/>
      <c r="TND2" s="208"/>
      <c r="TNE2" s="208"/>
      <c r="TNF2" s="208"/>
      <c r="TNG2" s="208"/>
      <c r="TNH2" s="208"/>
      <c r="TNI2" s="208"/>
      <c r="TNJ2" s="208"/>
      <c r="TNK2" s="208"/>
      <c r="TNL2" s="208"/>
      <c r="TNM2" s="208"/>
      <c r="TNN2" s="208"/>
      <c r="TNO2" s="208"/>
      <c r="TNP2" s="208"/>
      <c r="TNQ2" s="208"/>
      <c r="TNR2" s="208"/>
      <c r="TNS2" s="208"/>
      <c r="TNT2" s="208"/>
      <c r="TNU2" s="208"/>
      <c r="TNV2" s="208"/>
      <c r="TNW2" s="208"/>
      <c r="TNX2" s="208"/>
      <c r="TNY2" s="208"/>
      <c r="TNZ2" s="208"/>
      <c r="TOA2" s="208"/>
      <c r="TOB2" s="208"/>
      <c r="TOC2" s="208"/>
      <c r="TOD2" s="208"/>
      <c r="TOE2" s="208"/>
      <c r="TOF2" s="208"/>
      <c r="TOG2" s="208"/>
      <c r="TOH2" s="208"/>
      <c r="TOI2" s="208"/>
      <c r="TOJ2" s="208"/>
      <c r="TOK2" s="208"/>
      <c r="TOL2" s="208"/>
      <c r="TOM2" s="208"/>
      <c r="TON2" s="208"/>
      <c r="TOO2" s="208"/>
      <c r="TOP2" s="208"/>
      <c r="TOQ2" s="208"/>
      <c r="TOR2" s="208"/>
      <c r="TOS2" s="208"/>
      <c r="TOT2" s="208"/>
      <c r="TOU2" s="208"/>
      <c r="TOV2" s="208"/>
      <c r="TOW2" s="208"/>
      <c r="TOX2" s="208"/>
      <c r="TOY2" s="208"/>
      <c r="TOZ2" s="208"/>
      <c r="TPA2" s="208"/>
      <c r="TPB2" s="208"/>
      <c r="TPC2" s="208"/>
      <c r="TPD2" s="208"/>
      <c r="TPE2" s="208"/>
      <c r="TPF2" s="208"/>
      <c r="TPG2" s="208"/>
      <c r="TPH2" s="208"/>
      <c r="TPI2" s="208"/>
      <c r="TPJ2" s="208"/>
      <c r="TPK2" s="208"/>
      <c r="TPL2" s="208"/>
      <c r="TPM2" s="208"/>
      <c r="TPN2" s="208"/>
      <c r="TPO2" s="208"/>
      <c r="TPP2" s="208"/>
      <c r="TPQ2" s="208"/>
      <c r="TPR2" s="208"/>
      <c r="TPS2" s="208"/>
      <c r="TPT2" s="208"/>
      <c r="TPU2" s="208"/>
      <c r="TPV2" s="208"/>
      <c r="TPW2" s="208"/>
      <c r="TPX2" s="208"/>
      <c r="TPY2" s="208"/>
      <c r="TPZ2" s="208"/>
      <c r="TQA2" s="208"/>
      <c r="TQB2" s="208"/>
      <c r="TQC2" s="208"/>
      <c r="TQD2" s="208"/>
      <c r="TQE2" s="208"/>
      <c r="TQF2" s="208"/>
      <c r="TQG2" s="208"/>
      <c r="TQH2" s="208"/>
      <c r="TQI2" s="208"/>
      <c r="TQJ2" s="208"/>
      <c r="TQK2" s="208"/>
      <c r="TQL2" s="208"/>
      <c r="TQM2" s="208"/>
      <c r="TQN2" s="208"/>
      <c r="TQO2" s="208"/>
      <c r="TQP2" s="208"/>
      <c r="TQQ2" s="208"/>
      <c r="TQR2" s="208"/>
      <c r="TQS2" s="208"/>
      <c r="TQT2" s="208"/>
      <c r="TQU2" s="208"/>
      <c r="TQV2" s="208"/>
      <c r="TQW2" s="208"/>
      <c r="TQX2" s="208"/>
      <c r="TQY2" s="208"/>
      <c r="TQZ2" s="208"/>
      <c r="TRA2" s="208"/>
      <c r="TRB2" s="208"/>
      <c r="TRC2" s="208"/>
      <c r="TRD2" s="208"/>
      <c r="TRE2" s="208"/>
      <c r="TRF2" s="208"/>
      <c r="TRG2" s="208"/>
      <c r="TRH2" s="208"/>
      <c r="TRI2" s="208"/>
      <c r="TRJ2" s="208"/>
      <c r="TRK2" s="208"/>
      <c r="TRL2" s="208"/>
      <c r="TRM2" s="208"/>
      <c r="TRN2" s="208"/>
      <c r="TRO2" s="208"/>
      <c r="TRP2" s="208"/>
      <c r="TRQ2" s="208"/>
      <c r="TRR2" s="208"/>
      <c r="TRS2" s="208"/>
      <c r="TRT2" s="208"/>
      <c r="TRU2" s="208"/>
      <c r="TRV2" s="208"/>
      <c r="TRW2" s="208"/>
      <c r="TRX2" s="208"/>
      <c r="TRY2" s="208"/>
      <c r="TRZ2" s="208"/>
      <c r="TSA2" s="208"/>
      <c r="TSB2" s="208"/>
      <c r="TSC2" s="208"/>
      <c r="TSD2" s="208"/>
      <c r="TSE2" s="208"/>
      <c r="TSF2" s="208"/>
      <c r="TSG2" s="208"/>
      <c r="TSH2" s="208"/>
      <c r="TSI2" s="208"/>
      <c r="TSJ2" s="208"/>
      <c r="TSK2" s="208"/>
      <c r="TSL2" s="208"/>
      <c r="TSM2" s="208"/>
      <c r="TSN2" s="208"/>
      <c r="TSO2" s="208"/>
      <c r="TSP2" s="208"/>
      <c r="TSQ2" s="208"/>
      <c r="TSR2" s="208"/>
      <c r="TSS2" s="208"/>
      <c r="TST2" s="208"/>
      <c r="TSU2" s="208"/>
      <c r="TSV2" s="208"/>
      <c r="TSW2" s="208"/>
      <c r="TSX2" s="208"/>
      <c r="TSY2" s="208"/>
      <c r="TSZ2" s="208"/>
      <c r="TTA2" s="208"/>
      <c r="TTB2" s="208"/>
      <c r="TTC2" s="208"/>
      <c r="TTD2" s="208"/>
      <c r="TTE2" s="208"/>
      <c r="TTF2" s="208"/>
      <c r="TTG2" s="208"/>
      <c r="TTH2" s="208"/>
      <c r="TTI2" s="208"/>
      <c r="TTJ2" s="208"/>
      <c r="TTK2" s="208"/>
      <c r="TTL2" s="208"/>
      <c r="TTM2" s="208"/>
      <c r="TTN2" s="208"/>
      <c r="TTO2" s="208"/>
      <c r="TTP2" s="208"/>
      <c r="TTQ2" s="208"/>
      <c r="TTR2" s="208"/>
      <c r="TTS2" s="208"/>
      <c r="TTT2" s="208"/>
      <c r="TTU2" s="208"/>
      <c r="TTV2" s="208"/>
      <c r="TTW2" s="208"/>
      <c r="TTX2" s="208"/>
      <c r="TTY2" s="208"/>
      <c r="TTZ2" s="208"/>
      <c r="TUA2" s="208"/>
      <c r="TUB2" s="208"/>
      <c r="TUC2" s="208"/>
      <c r="TUD2" s="208"/>
      <c r="TUE2" s="208"/>
      <c r="TUF2" s="208"/>
      <c r="TUG2" s="208"/>
      <c r="TUH2" s="208"/>
      <c r="TUI2" s="208"/>
      <c r="TUJ2" s="208"/>
      <c r="TUK2" s="208"/>
      <c r="TUL2" s="208"/>
      <c r="TUM2" s="208"/>
      <c r="TUN2" s="208"/>
      <c r="TUO2" s="208"/>
      <c r="TUP2" s="208"/>
      <c r="TUQ2" s="208"/>
      <c r="TUR2" s="208"/>
      <c r="TUS2" s="208"/>
      <c r="TUT2" s="208"/>
      <c r="TUU2" s="208"/>
      <c r="TUV2" s="208"/>
      <c r="TUW2" s="208"/>
      <c r="TUX2" s="208"/>
      <c r="TUY2" s="208"/>
      <c r="TUZ2" s="208"/>
      <c r="TVA2" s="208"/>
      <c r="TVB2" s="208"/>
      <c r="TVC2" s="208"/>
      <c r="TVD2" s="208"/>
      <c r="TVE2" s="208"/>
      <c r="TVF2" s="208"/>
      <c r="TVG2" s="208"/>
      <c r="TVH2" s="208"/>
      <c r="TVI2" s="208"/>
      <c r="TVJ2" s="208"/>
      <c r="TVK2" s="208"/>
      <c r="TVL2" s="208"/>
      <c r="TVM2" s="208"/>
      <c r="TVN2" s="208"/>
      <c r="TVO2" s="208"/>
      <c r="TVP2" s="208"/>
      <c r="TVQ2" s="208"/>
      <c r="TVR2" s="208"/>
      <c r="TVS2" s="208"/>
      <c r="TVT2" s="208"/>
      <c r="TVU2" s="208"/>
      <c r="TVV2" s="208"/>
      <c r="TVW2" s="208"/>
      <c r="TVX2" s="208"/>
      <c r="TVY2" s="208"/>
      <c r="TVZ2" s="208"/>
      <c r="TWA2" s="208"/>
      <c r="TWB2" s="208"/>
      <c r="TWC2" s="208"/>
      <c r="TWD2" s="208"/>
      <c r="TWE2" s="208"/>
      <c r="TWF2" s="208"/>
      <c r="TWG2" s="208"/>
      <c r="TWH2" s="208"/>
      <c r="TWI2" s="208"/>
      <c r="TWJ2" s="208"/>
      <c r="TWK2" s="208"/>
      <c r="TWL2" s="208"/>
      <c r="TWM2" s="208"/>
      <c r="TWN2" s="208"/>
      <c r="TWO2" s="208"/>
      <c r="TWP2" s="208"/>
      <c r="TWQ2" s="208"/>
      <c r="TWR2" s="208"/>
      <c r="TWS2" s="208"/>
      <c r="TWT2" s="208"/>
      <c r="TWU2" s="208"/>
      <c r="TWV2" s="208"/>
      <c r="TWW2" s="208"/>
      <c r="TWX2" s="208"/>
      <c r="TWY2" s="208"/>
      <c r="TWZ2" s="208"/>
      <c r="TXA2" s="208"/>
      <c r="TXB2" s="208"/>
      <c r="TXC2" s="208"/>
      <c r="TXD2" s="208"/>
      <c r="TXE2" s="208"/>
      <c r="TXF2" s="208"/>
      <c r="TXG2" s="208"/>
      <c r="TXH2" s="208"/>
      <c r="TXI2" s="208"/>
      <c r="TXJ2" s="208"/>
      <c r="TXK2" s="208"/>
      <c r="TXL2" s="208"/>
      <c r="TXM2" s="208"/>
      <c r="TXN2" s="208"/>
      <c r="TXO2" s="208"/>
      <c r="TXP2" s="208"/>
      <c r="TXQ2" s="208"/>
      <c r="TXR2" s="208"/>
      <c r="TXS2" s="208"/>
      <c r="TXT2" s="208"/>
      <c r="TXU2" s="208"/>
      <c r="TXV2" s="208"/>
      <c r="TXW2" s="208"/>
      <c r="TXX2" s="208"/>
      <c r="TXY2" s="208"/>
      <c r="TXZ2" s="208"/>
      <c r="TYA2" s="208"/>
      <c r="TYB2" s="208"/>
      <c r="TYC2" s="208"/>
      <c r="TYD2" s="208"/>
      <c r="TYE2" s="208"/>
      <c r="TYF2" s="208"/>
      <c r="TYG2" s="208"/>
      <c r="TYH2" s="208"/>
      <c r="TYI2" s="208"/>
      <c r="TYJ2" s="208"/>
      <c r="TYK2" s="208"/>
      <c r="TYL2" s="208"/>
      <c r="TYM2" s="208"/>
      <c r="TYN2" s="208"/>
      <c r="TYO2" s="208"/>
      <c r="TYP2" s="208"/>
      <c r="TYQ2" s="208"/>
      <c r="TYR2" s="208"/>
      <c r="TYS2" s="208"/>
      <c r="TYT2" s="208"/>
      <c r="TYU2" s="208"/>
      <c r="TYV2" s="208"/>
      <c r="TYW2" s="208"/>
      <c r="TYX2" s="208"/>
      <c r="TYY2" s="208"/>
      <c r="TYZ2" s="208"/>
      <c r="TZA2" s="208"/>
      <c r="TZB2" s="208"/>
      <c r="TZC2" s="208"/>
      <c r="TZD2" s="208"/>
      <c r="TZE2" s="208"/>
      <c r="TZF2" s="208"/>
      <c r="TZG2" s="208"/>
      <c r="TZH2" s="208"/>
      <c r="TZI2" s="208"/>
      <c r="TZJ2" s="208"/>
      <c r="TZK2" s="208"/>
      <c r="TZL2" s="208"/>
      <c r="TZM2" s="208"/>
      <c r="TZN2" s="208"/>
      <c r="TZO2" s="208"/>
      <c r="TZP2" s="208"/>
      <c r="TZQ2" s="208"/>
      <c r="TZR2" s="208"/>
      <c r="TZS2" s="208"/>
      <c r="TZT2" s="208"/>
      <c r="TZU2" s="208"/>
      <c r="TZV2" s="208"/>
      <c r="TZW2" s="208"/>
      <c r="TZX2" s="208"/>
      <c r="TZY2" s="208"/>
      <c r="TZZ2" s="208"/>
      <c r="UAA2" s="208"/>
      <c r="UAB2" s="208"/>
      <c r="UAC2" s="208"/>
      <c r="UAD2" s="208"/>
      <c r="UAE2" s="208"/>
      <c r="UAF2" s="208"/>
      <c r="UAG2" s="208"/>
      <c r="UAH2" s="208"/>
      <c r="UAI2" s="208"/>
      <c r="UAJ2" s="208"/>
      <c r="UAK2" s="208"/>
      <c r="UAL2" s="208"/>
      <c r="UAM2" s="208"/>
      <c r="UAN2" s="208"/>
      <c r="UAO2" s="208"/>
      <c r="UAP2" s="208"/>
      <c r="UAQ2" s="208"/>
      <c r="UAR2" s="208"/>
      <c r="UAS2" s="208"/>
      <c r="UAT2" s="208"/>
      <c r="UAU2" s="208"/>
      <c r="UAV2" s="208"/>
      <c r="UAW2" s="208"/>
      <c r="UAX2" s="208"/>
      <c r="UAY2" s="208"/>
      <c r="UAZ2" s="208"/>
      <c r="UBA2" s="208"/>
      <c r="UBB2" s="208"/>
      <c r="UBC2" s="208"/>
      <c r="UBD2" s="208"/>
      <c r="UBE2" s="208"/>
      <c r="UBF2" s="208"/>
      <c r="UBG2" s="208"/>
      <c r="UBH2" s="208"/>
      <c r="UBI2" s="208"/>
      <c r="UBJ2" s="208"/>
      <c r="UBK2" s="208"/>
      <c r="UBL2" s="208"/>
      <c r="UBM2" s="208"/>
      <c r="UBN2" s="208"/>
      <c r="UBO2" s="208"/>
      <c r="UBP2" s="208"/>
      <c r="UBQ2" s="208"/>
      <c r="UBR2" s="208"/>
      <c r="UBS2" s="208"/>
      <c r="UBT2" s="208"/>
      <c r="UBU2" s="208"/>
      <c r="UBV2" s="208"/>
      <c r="UBW2" s="208"/>
      <c r="UBX2" s="208"/>
      <c r="UBY2" s="208"/>
      <c r="UBZ2" s="208"/>
      <c r="UCA2" s="208"/>
      <c r="UCB2" s="208"/>
      <c r="UCC2" s="208"/>
      <c r="UCD2" s="208"/>
      <c r="UCE2" s="208"/>
      <c r="UCF2" s="208"/>
      <c r="UCG2" s="208"/>
      <c r="UCH2" s="208"/>
      <c r="UCI2" s="208"/>
      <c r="UCJ2" s="208"/>
      <c r="UCK2" s="208"/>
      <c r="UCL2" s="208"/>
      <c r="UCM2" s="208"/>
      <c r="UCN2" s="208"/>
      <c r="UCO2" s="208"/>
      <c r="UCP2" s="208"/>
      <c r="UCQ2" s="208"/>
      <c r="UCR2" s="208"/>
      <c r="UCS2" s="208"/>
      <c r="UCT2" s="208"/>
      <c r="UCU2" s="208"/>
      <c r="UCV2" s="208"/>
      <c r="UCW2" s="208"/>
      <c r="UCX2" s="208"/>
      <c r="UCY2" s="208"/>
      <c r="UCZ2" s="208"/>
      <c r="UDA2" s="208"/>
      <c r="UDB2" s="208"/>
      <c r="UDC2" s="208"/>
      <c r="UDD2" s="208"/>
      <c r="UDE2" s="208"/>
      <c r="UDF2" s="208"/>
      <c r="UDG2" s="208"/>
      <c r="UDH2" s="208"/>
      <c r="UDI2" s="208"/>
      <c r="UDJ2" s="208"/>
      <c r="UDK2" s="208"/>
      <c r="UDL2" s="208"/>
      <c r="UDM2" s="208"/>
      <c r="UDN2" s="208"/>
      <c r="UDO2" s="208"/>
      <c r="UDP2" s="208"/>
      <c r="UDQ2" s="208"/>
      <c r="UDR2" s="208"/>
      <c r="UDS2" s="208"/>
      <c r="UDT2" s="208"/>
      <c r="UDU2" s="208"/>
      <c r="UDV2" s="208"/>
      <c r="UDW2" s="208"/>
      <c r="UDX2" s="208"/>
      <c r="UDY2" s="208"/>
      <c r="UDZ2" s="208"/>
      <c r="UEA2" s="208"/>
      <c r="UEB2" s="208"/>
      <c r="UEC2" s="208"/>
      <c r="UED2" s="208"/>
      <c r="UEE2" s="208"/>
      <c r="UEF2" s="208"/>
      <c r="UEG2" s="208"/>
      <c r="UEH2" s="208"/>
      <c r="UEI2" s="208"/>
      <c r="UEJ2" s="208"/>
      <c r="UEK2" s="208"/>
      <c r="UEL2" s="208"/>
      <c r="UEM2" s="208"/>
      <c r="UEN2" s="208"/>
      <c r="UEO2" s="208"/>
      <c r="UEP2" s="208"/>
      <c r="UEQ2" s="208"/>
      <c r="UER2" s="208"/>
      <c r="UES2" s="208"/>
      <c r="UET2" s="208"/>
      <c r="UEU2" s="208"/>
      <c r="UEV2" s="208"/>
      <c r="UEW2" s="208"/>
      <c r="UEX2" s="208"/>
      <c r="UEY2" s="208"/>
      <c r="UEZ2" s="208"/>
      <c r="UFA2" s="208"/>
      <c r="UFB2" s="208"/>
      <c r="UFC2" s="208"/>
      <c r="UFD2" s="208"/>
      <c r="UFE2" s="208"/>
      <c r="UFF2" s="208"/>
      <c r="UFG2" s="208"/>
      <c r="UFH2" s="208"/>
      <c r="UFI2" s="208"/>
      <c r="UFJ2" s="208"/>
      <c r="UFK2" s="208"/>
      <c r="UFL2" s="208"/>
      <c r="UFM2" s="208"/>
      <c r="UFN2" s="208"/>
      <c r="UFO2" s="208"/>
      <c r="UFP2" s="208"/>
      <c r="UFQ2" s="208"/>
      <c r="UFR2" s="208"/>
      <c r="UFS2" s="208"/>
      <c r="UFT2" s="208"/>
      <c r="UFU2" s="208"/>
      <c r="UFV2" s="208"/>
      <c r="UFW2" s="208"/>
      <c r="UFX2" s="208"/>
      <c r="UFY2" s="208"/>
      <c r="UFZ2" s="208"/>
      <c r="UGA2" s="208"/>
      <c r="UGB2" s="208"/>
      <c r="UGC2" s="208"/>
      <c r="UGD2" s="208"/>
      <c r="UGE2" s="208"/>
      <c r="UGF2" s="208"/>
      <c r="UGG2" s="208"/>
      <c r="UGH2" s="208"/>
      <c r="UGI2" s="208"/>
      <c r="UGJ2" s="208"/>
      <c r="UGK2" s="208"/>
      <c r="UGL2" s="208"/>
      <c r="UGM2" s="208"/>
      <c r="UGN2" s="208"/>
      <c r="UGO2" s="208"/>
      <c r="UGP2" s="208"/>
      <c r="UGQ2" s="208"/>
      <c r="UGR2" s="208"/>
      <c r="UGS2" s="208"/>
      <c r="UGT2" s="208"/>
      <c r="UGU2" s="208"/>
      <c r="UGV2" s="208"/>
      <c r="UGW2" s="208"/>
      <c r="UGX2" s="208"/>
      <c r="UGY2" s="208"/>
      <c r="UGZ2" s="208"/>
      <c r="UHA2" s="208"/>
      <c r="UHB2" s="208"/>
      <c r="UHC2" s="208"/>
      <c r="UHD2" s="208"/>
      <c r="UHE2" s="208"/>
      <c r="UHF2" s="208"/>
      <c r="UHG2" s="208"/>
      <c r="UHH2" s="208"/>
      <c r="UHI2" s="208"/>
      <c r="UHJ2" s="208"/>
      <c r="UHK2" s="208"/>
      <c r="UHL2" s="208"/>
      <c r="UHM2" s="208"/>
      <c r="UHN2" s="208"/>
      <c r="UHO2" s="208"/>
      <c r="UHP2" s="208"/>
      <c r="UHQ2" s="208"/>
      <c r="UHR2" s="208"/>
      <c r="UHS2" s="208"/>
      <c r="UHT2" s="208"/>
      <c r="UHU2" s="208"/>
      <c r="UHV2" s="208"/>
      <c r="UHW2" s="208"/>
      <c r="UHX2" s="208"/>
      <c r="UHY2" s="208"/>
      <c r="UHZ2" s="208"/>
      <c r="UIA2" s="208"/>
      <c r="UIB2" s="208"/>
      <c r="UIC2" s="208"/>
      <c r="UID2" s="208"/>
      <c r="UIE2" s="208"/>
      <c r="UIF2" s="208"/>
      <c r="UIG2" s="208"/>
      <c r="UIH2" s="208"/>
      <c r="UII2" s="208"/>
      <c r="UIJ2" s="208"/>
      <c r="UIK2" s="208"/>
      <c r="UIL2" s="208"/>
      <c r="UIM2" s="208"/>
      <c r="UIN2" s="208"/>
      <c r="UIO2" s="208"/>
      <c r="UIP2" s="208"/>
      <c r="UIQ2" s="208"/>
      <c r="UIR2" s="208"/>
      <c r="UIS2" s="208"/>
      <c r="UIT2" s="208"/>
      <c r="UIU2" s="208"/>
      <c r="UIV2" s="208"/>
      <c r="UIW2" s="208"/>
      <c r="UIX2" s="208"/>
      <c r="UIY2" s="208"/>
      <c r="UIZ2" s="208"/>
      <c r="UJA2" s="208"/>
      <c r="UJB2" s="208"/>
      <c r="UJC2" s="208"/>
      <c r="UJD2" s="208"/>
      <c r="UJE2" s="208"/>
      <c r="UJF2" s="208"/>
      <c r="UJG2" s="208"/>
      <c r="UJH2" s="208"/>
      <c r="UJI2" s="208"/>
      <c r="UJJ2" s="208"/>
      <c r="UJK2" s="208"/>
      <c r="UJL2" s="208"/>
      <c r="UJM2" s="208"/>
      <c r="UJN2" s="208"/>
      <c r="UJO2" s="208"/>
      <c r="UJP2" s="208"/>
      <c r="UJQ2" s="208"/>
      <c r="UJR2" s="208"/>
      <c r="UJS2" s="208"/>
      <c r="UJT2" s="208"/>
      <c r="UJU2" s="208"/>
      <c r="UJV2" s="208"/>
      <c r="UJW2" s="208"/>
      <c r="UJX2" s="208"/>
      <c r="UJY2" s="208"/>
      <c r="UJZ2" s="208"/>
      <c r="UKA2" s="208"/>
      <c r="UKB2" s="208"/>
      <c r="UKC2" s="208"/>
      <c r="UKD2" s="208"/>
      <c r="UKE2" s="208"/>
      <c r="UKF2" s="208"/>
      <c r="UKG2" s="208"/>
      <c r="UKH2" s="208"/>
      <c r="UKI2" s="208"/>
      <c r="UKJ2" s="208"/>
      <c r="UKK2" s="208"/>
      <c r="UKL2" s="208"/>
      <c r="UKM2" s="208"/>
      <c r="UKN2" s="208"/>
      <c r="UKO2" s="208"/>
      <c r="UKP2" s="208"/>
      <c r="UKQ2" s="208"/>
      <c r="UKR2" s="208"/>
      <c r="UKS2" s="208"/>
      <c r="UKT2" s="208"/>
      <c r="UKU2" s="208"/>
      <c r="UKV2" s="208"/>
      <c r="UKW2" s="208"/>
      <c r="UKX2" s="208"/>
      <c r="UKY2" s="208"/>
      <c r="UKZ2" s="208"/>
      <c r="ULA2" s="208"/>
      <c r="ULB2" s="208"/>
      <c r="ULC2" s="208"/>
      <c r="ULD2" s="208"/>
      <c r="ULE2" s="208"/>
      <c r="ULF2" s="208"/>
      <c r="ULG2" s="208"/>
      <c r="ULH2" s="208"/>
      <c r="ULI2" s="208"/>
      <c r="ULJ2" s="208"/>
      <c r="ULK2" s="208"/>
      <c r="ULL2" s="208"/>
      <c r="ULM2" s="208"/>
      <c r="ULN2" s="208"/>
      <c r="ULO2" s="208"/>
      <c r="ULP2" s="208"/>
      <c r="ULQ2" s="208"/>
      <c r="ULR2" s="208"/>
      <c r="ULS2" s="208"/>
      <c r="ULT2" s="208"/>
      <c r="ULU2" s="208"/>
      <c r="ULV2" s="208"/>
      <c r="ULW2" s="208"/>
      <c r="ULX2" s="208"/>
      <c r="ULY2" s="208"/>
      <c r="ULZ2" s="208"/>
      <c r="UMA2" s="208"/>
      <c r="UMB2" s="208"/>
      <c r="UMC2" s="208"/>
      <c r="UMD2" s="208"/>
      <c r="UME2" s="208"/>
      <c r="UMF2" s="208"/>
      <c r="UMG2" s="208"/>
      <c r="UMH2" s="208"/>
      <c r="UMI2" s="208"/>
      <c r="UMJ2" s="208"/>
      <c r="UMK2" s="208"/>
      <c r="UML2" s="208"/>
      <c r="UMM2" s="208"/>
      <c r="UMN2" s="208"/>
      <c r="UMO2" s="208"/>
      <c r="UMP2" s="208"/>
      <c r="UMQ2" s="208"/>
      <c r="UMR2" s="208"/>
      <c r="UMS2" s="208"/>
      <c r="UMT2" s="208"/>
      <c r="UMU2" s="208"/>
      <c r="UMV2" s="208"/>
      <c r="UMW2" s="208"/>
      <c r="UMX2" s="208"/>
      <c r="UMY2" s="208"/>
      <c r="UMZ2" s="208"/>
      <c r="UNA2" s="208"/>
      <c r="UNB2" s="208"/>
      <c r="UNC2" s="208"/>
      <c r="UND2" s="208"/>
      <c r="UNE2" s="208"/>
      <c r="UNF2" s="208"/>
      <c r="UNG2" s="208"/>
      <c r="UNH2" s="208"/>
      <c r="UNI2" s="208"/>
      <c r="UNJ2" s="208"/>
      <c r="UNK2" s="208"/>
      <c r="UNL2" s="208"/>
      <c r="UNM2" s="208"/>
      <c r="UNN2" s="208"/>
      <c r="UNO2" s="208"/>
      <c r="UNP2" s="208"/>
      <c r="UNQ2" s="208"/>
      <c r="UNR2" s="208"/>
      <c r="UNS2" s="208"/>
      <c r="UNT2" s="208"/>
      <c r="UNU2" s="208"/>
      <c r="UNV2" s="208"/>
      <c r="UNW2" s="208"/>
      <c r="UNX2" s="208"/>
      <c r="UNY2" s="208"/>
      <c r="UNZ2" s="208"/>
      <c r="UOA2" s="208"/>
      <c r="UOB2" s="208"/>
      <c r="UOC2" s="208"/>
      <c r="UOD2" s="208"/>
      <c r="UOE2" s="208"/>
      <c r="UOF2" s="208"/>
      <c r="UOG2" s="208"/>
      <c r="UOH2" s="208"/>
      <c r="UOI2" s="208"/>
      <c r="UOJ2" s="208"/>
      <c r="UOK2" s="208"/>
      <c r="UOL2" s="208"/>
      <c r="UOM2" s="208"/>
      <c r="UON2" s="208"/>
      <c r="UOO2" s="208"/>
      <c r="UOP2" s="208"/>
      <c r="UOQ2" s="208"/>
      <c r="UOR2" s="208"/>
      <c r="UOS2" s="208"/>
      <c r="UOT2" s="208"/>
      <c r="UOU2" s="208"/>
      <c r="UOV2" s="208"/>
      <c r="UOW2" s="208"/>
      <c r="UOX2" s="208"/>
      <c r="UOY2" s="208"/>
      <c r="UOZ2" s="208"/>
      <c r="UPA2" s="208"/>
      <c r="UPB2" s="208"/>
      <c r="UPC2" s="208"/>
      <c r="UPD2" s="208"/>
      <c r="UPE2" s="208"/>
      <c r="UPF2" s="208"/>
      <c r="UPG2" s="208"/>
      <c r="UPH2" s="208"/>
      <c r="UPI2" s="208"/>
      <c r="UPJ2" s="208"/>
      <c r="UPK2" s="208"/>
      <c r="UPL2" s="208"/>
      <c r="UPM2" s="208"/>
      <c r="UPN2" s="208"/>
      <c r="UPO2" s="208"/>
      <c r="UPP2" s="208"/>
      <c r="UPQ2" s="208"/>
      <c r="UPR2" s="208"/>
      <c r="UPS2" s="208"/>
      <c r="UPT2" s="208"/>
      <c r="UPU2" s="208"/>
      <c r="UPV2" s="208"/>
      <c r="UPW2" s="208"/>
      <c r="UPX2" s="208"/>
      <c r="UPY2" s="208"/>
      <c r="UPZ2" s="208"/>
      <c r="UQA2" s="208"/>
      <c r="UQB2" s="208"/>
      <c r="UQC2" s="208"/>
      <c r="UQD2" s="208"/>
      <c r="UQE2" s="208"/>
      <c r="UQF2" s="208"/>
      <c r="UQG2" s="208"/>
      <c r="UQH2" s="208"/>
      <c r="UQI2" s="208"/>
      <c r="UQJ2" s="208"/>
      <c r="UQK2" s="208"/>
      <c r="UQL2" s="208"/>
      <c r="UQM2" s="208"/>
      <c r="UQN2" s="208"/>
      <c r="UQO2" s="208"/>
      <c r="UQP2" s="208"/>
      <c r="UQQ2" s="208"/>
      <c r="UQR2" s="208"/>
      <c r="UQS2" s="208"/>
      <c r="UQT2" s="208"/>
      <c r="UQU2" s="208"/>
      <c r="UQV2" s="208"/>
      <c r="UQW2" s="208"/>
      <c r="UQX2" s="208"/>
      <c r="UQY2" s="208"/>
      <c r="UQZ2" s="208"/>
      <c r="URA2" s="208"/>
      <c r="URB2" s="208"/>
      <c r="URC2" s="208"/>
      <c r="URD2" s="208"/>
      <c r="URE2" s="208"/>
      <c r="URF2" s="208"/>
      <c r="URG2" s="208"/>
      <c r="URH2" s="208"/>
      <c r="URI2" s="208"/>
      <c r="URJ2" s="208"/>
      <c r="URK2" s="208"/>
      <c r="URL2" s="208"/>
      <c r="URM2" s="208"/>
      <c r="URN2" s="208"/>
      <c r="URO2" s="208"/>
      <c r="URP2" s="208"/>
      <c r="URQ2" s="208"/>
      <c r="URR2" s="208"/>
      <c r="URS2" s="208"/>
      <c r="URT2" s="208"/>
      <c r="URU2" s="208"/>
      <c r="URV2" s="208"/>
      <c r="URW2" s="208"/>
      <c r="URX2" s="208"/>
      <c r="URY2" s="208"/>
      <c r="URZ2" s="208"/>
      <c r="USA2" s="208"/>
      <c r="USB2" s="208"/>
      <c r="USC2" s="208"/>
      <c r="USD2" s="208"/>
      <c r="USE2" s="208"/>
      <c r="USF2" s="208"/>
      <c r="USG2" s="208"/>
      <c r="USH2" s="208"/>
      <c r="USI2" s="208"/>
      <c r="USJ2" s="208"/>
      <c r="USK2" s="208"/>
      <c r="USL2" s="208"/>
      <c r="USM2" s="208"/>
      <c r="USN2" s="208"/>
      <c r="USO2" s="208"/>
      <c r="USP2" s="208"/>
      <c r="USQ2" s="208"/>
      <c r="USR2" s="208"/>
      <c r="USS2" s="208"/>
      <c r="UST2" s="208"/>
      <c r="USU2" s="208"/>
      <c r="USV2" s="208"/>
      <c r="USW2" s="208"/>
      <c r="USX2" s="208"/>
      <c r="USY2" s="208"/>
      <c r="USZ2" s="208"/>
      <c r="UTA2" s="208"/>
      <c r="UTB2" s="208"/>
      <c r="UTC2" s="208"/>
      <c r="UTD2" s="208"/>
      <c r="UTE2" s="208"/>
      <c r="UTF2" s="208"/>
      <c r="UTG2" s="208"/>
      <c r="UTH2" s="208"/>
      <c r="UTI2" s="208"/>
      <c r="UTJ2" s="208"/>
      <c r="UTK2" s="208"/>
      <c r="UTL2" s="208"/>
      <c r="UTM2" s="208"/>
      <c r="UTN2" s="208"/>
      <c r="UTO2" s="208"/>
      <c r="UTP2" s="208"/>
      <c r="UTQ2" s="208"/>
      <c r="UTR2" s="208"/>
      <c r="UTS2" s="208"/>
      <c r="UTT2" s="208"/>
      <c r="UTU2" s="208"/>
      <c r="UTV2" s="208"/>
      <c r="UTW2" s="208"/>
      <c r="UTX2" s="208"/>
      <c r="UTY2" s="208"/>
      <c r="UTZ2" s="208"/>
      <c r="UUA2" s="208"/>
      <c r="UUB2" s="208"/>
      <c r="UUC2" s="208"/>
      <c r="UUD2" s="208"/>
      <c r="UUE2" s="208"/>
      <c r="UUF2" s="208"/>
      <c r="UUG2" s="208"/>
      <c r="UUH2" s="208"/>
      <c r="UUI2" s="208"/>
      <c r="UUJ2" s="208"/>
      <c r="UUK2" s="208"/>
      <c r="UUL2" s="208"/>
      <c r="UUM2" s="208"/>
      <c r="UUN2" s="208"/>
      <c r="UUO2" s="208"/>
      <c r="UUP2" s="208"/>
      <c r="UUQ2" s="208"/>
      <c r="UUR2" s="208"/>
      <c r="UUS2" s="208"/>
      <c r="UUT2" s="208"/>
      <c r="UUU2" s="208"/>
      <c r="UUV2" s="208"/>
      <c r="UUW2" s="208"/>
      <c r="UUX2" s="208"/>
      <c r="UUY2" s="208"/>
      <c r="UUZ2" s="208"/>
      <c r="UVA2" s="208"/>
      <c r="UVB2" s="208"/>
      <c r="UVC2" s="208"/>
      <c r="UVD2" s="208"/>
      <c r="UVE2" s="208"/>
      <c r="UVF2" s="208"/>
      <c r="UVG2" s="208"/>
      <c r="UVH2" s="208"/>
      <c r="UVI2" s="208"/>
      <c r="UVJ2" s="208"/>
      <c r="UVK2" s="208"/>
      <c r="UVL2" s="208"/>
      <c r="UVM2" s="208"/>
      <c r="UVN2" s="208"/>
      <c r="UVO2" s="208"/>
      <c r="UVP2" s="208"/>
      <c r="UVQ2" s="208"/>
      <c r="UVR2" s="208"/>
      <c r="UVS2" s="208"/>
      <c r="UVT2" s="208"/>
      <c r="UVU2" s="208"/>
      <c r="UVV2" s="208"/>
      <c r="UVW2" s="208"/>
      <c r="UVX2" s="208"/>
      <c r="UVY2" s="208"/>
      <c r="UVZ2" s="208"/>
      <c r="UWA2" s="208"/>
      <c r="UWB2" s="208"/>
      <c r="UWC2" s="208"/>
      <c r="UWD2" s="208"/>
      <c r="UWE2" s="208"/>
      <c r="UWF2" s="208"/>
      <c r="UWG2" s="208"/>
      <c r="UWH2" s="208"/>
      <c r="UWI2" s="208"/>
      <c r="UWJ2" s="208"/>
      <c r="UWK2" s="208"/>
      <c r="UWL2" s="208"/>
      <c r="UWM2" s="208"/>
      <c r="UWN2" s="208"/>
      <c r="UWO2" s="208"/>
      <c r="UWP2" s="208"/>
      <c r="UWQ2" s="208"/>
      <c r="UWR2" s="208"/>
      <c r="UWS2" s="208"/>
      <c r="UWT2" s="208"/>
      <c r="UWU2" s="208"/>
      <c r="UWV2" s="208"/>
      <c r="UWW2" s="208"/>
      <c r="UWX2" s="208"/>
      <c r="UWY2" s="208"/>
      <c r="UWZ2" s="208"/>
      <c r="UXA2" s="208"/>
      <c r="UXB2" s="208"/>
      <c r="UXC2" s="208"/>
      <c r="UXD2" s="208"/>
      <c r="UXE2" s="208"/>
      <c r="UXF2" s="208"/>
      <c r="UXG2" s="208"/>
      <c r="UXH2" s="208"/>
      <c r="UXI2" s="208"/>
      <c r="UXJ2" s="208"/>
      <c r="UXK2" s="208"/>
      <c r="UXL2" s="208"/>
      <c r="UXM2" s="208"/>
      <c r="UXN2" s="208"/>
      <c r="UXO2" s="208"/>
      <c r="UXP2" s="208"/>
      <c r="UXQ2" s="208"/>
      <c r="UXR2" s="208"/>
      <c r="UXS2" s="208"/>
      <c r="UXT2" s="208"/>
      <c r="UXU2" s="208"/>
      <c r="UXV2" s="208"/>
      <c r="UXW2" s="208"/>
      <c r="UXX2" s="208"/>
      <c r="UXY2" s="208"/>
      <c r="UXZ2" s="208"/>
      <c r="UYA2" s="208"/>
      <c r="UYB2" s="208"/>
      <c r="UYC2" s="208"/>
      <c r="UYD2" s="208"/>
      <c r="UYE2" s="208"/>
      <c r="UYF2" s="208"/>
      <c r="UYG2" s="208"/>
      <c r="UYH2" s="208"/>
      <c r="UYI2" s="208"/>
      <c r="UYJ2" s="208"/>
      <c r="UYK2" s="208"/>
      <c r="UYL2" s="208"/>
      <c r="UYM2" s="208"/>
      <c r="UYN2" s="208"/>
      <c r="UYO2" s="208"/>
      <c r="UYP2" s="208"/>
      <c r="UYQ2" s="208"/>
      <c r="UYR2" s="208"/>
      <c r="UYS2" s="208"/>
      <c r="UYT2" s="208"/>
      <c r="UYU2" s="208"/>
      <c r="UYV2" s="208"/>
      <c r="UYW2" s="208"/>
      <c r="UYX2" s="208"/>
      <c r="UYY2" s="208"/>
      <c r="UYZ2" s="208"/>
      <c r="UZA2" s="208"/>
      <c r="UZB2" s="208"/>
      <c r="UZC2" s="208"/>
      <c r="UZD2" s="208"/>
      <c r="UZE2" s="208"/>
      <c r="UZF2" s="208"/>
      <c r="UZG2" s="208"/>
      <c r="UZH2" s="208"/>
      <c r="UZI2" s="208"/>
      <c r="UZJ2" s="208"/>
      <c r="UZK2" s="208"/>
      <c r="UZL2" s="208"/>
      <c r="UZM2" s="208"/>
      <c r="UZN2" s="208"/>
      <c r="UZO2" s="208"/>
      <c r="UZP2" s="208"/>
      <c r="UZQ2" s="208"/>
      <c r="UZR2" s="208"/>
      <c r="UZS2" s="208"/>
      <c r="UZT2" s="208"/>
      <c r="UZU2" s="208"/>
      <c r="UZV2" s="208"/>
      <c r="UZW2" s="208"/>
      <c r="UZX2" s="208"/>
      <c r="UZY2" s="208"/>
      <c r="UZZ2" s="208"/>
      <c r="VAA2" s="208"/>
      <c r="VAB2" s="208"/>
      <c r="VAC2" s="208"/>
      <c r="VAD2" s="208"/>
      <c r="VAE2" s="208"/>
      <c r="VAF2" s="208"/>
      <c r="VAG2" s="208"/>
      <c r="VAH2" s="208"/>
      <c r="VAI2" s="208"/>
      <c r="VAJ2" s="208"/>
      <c r="VAK2" s="208"/>
      <c r="VAL2" s="208"/>
      <c r="VAM2" s="208"/>
      <c r="VAN2" s="208"/>
      <c r="VAO2" s="208"/>
      <c r="VAP2" s="208"/>
      <c r="VAQ2" s="208"/>
      <c r="VAR2" s="208"/>
      <c r="VAS2" s="208"/>
      <c r="VAT2" s="208"/>
      <c r="VAU2" s="208"/>
      <c r="VAV2" s="208"/>
      <c r="VAW2" s="208"/>
      <c r="VAX2" s="208"/>
      <c r="VAY2" s="208"/>
      <c r="VAZ2" s="208"/>
      <c r="VBA2" s="208"/>
      <c r="VBB2" s="208"/>
      <c r="VBC2" s="208"/>
      <c r="VBD2" s="208"/>
      <c r="VBE2" s="208"/>
      <c r="VBF2" s="208"/>
      <c r="VBG2" s="208"/>
      <c r="VBH2" s="208"/>
      <c r="VBI2" s="208"/>
      <c r="VBJ2" s="208"/>
      <c r="VBK2" s="208"/>
      <c r="VBL2" s="208"/>
      <c r="VBM2" s="208"/>
      <c r="VBN2" s="208"/>
      <c r="VBO2" s="208"/>
      <c r="VBP2" s="208"/>
      <c r="VBQ2" s="208"/>
      <c r="VBR2" s="208"/>
      <c r="VBS2" s="208"/>
      <c r="VBT2" s="208"/>
      <c r="VBU2" s="208"/>
      <c r="VBV2" s="208"/>
      <c r="VBW2" s="208"/>
      <c r="VBX2" s="208"/>
      <c r="VBY2" s="208"/>
      <c r="VBZ2" s="208"/>
      <c r="VCA2" s="208"/>
      <c r="VCB2" s="208"/>
      <c r="VCC2" s="208"/>
      <c r="VCD2" s="208"/>
      <c r="VCE2" s="208"/>
      <c r="VCF2" s="208"/>
      <c r="VCG2" s="208"/>
      <c r="VCH2" s="208"/>
      <c r="VCI2" s="208"/>
      <c r="VCJ2" s="208"/>
      <c r="VCK2" s="208"/>
      <c r="VCL2" s="208"/>
      <c r="VCM2" s="208"/>
      <c r="VCN2" s="208"/>
      <c r="VCO2" s="208"/>
      <c r="VCP2" s="208"/>
      <c r="VCQ2" s="208"/>
      <c r="VCR2" s="208"/>
      <c r="VCS2" s="208"/>
      <c r="VCT2" s="208"/>
      <c r="VCU2" s="208"/>
      <c r="VCV2" s="208"/>
      <c r="VCW2" s="208"/>
      <c r="VCX2" s="208"/>
      <c r="VCY2" s="208"/>
      <c r="VCZ2" s="208"/>
      <c r="VDA2" s="208"/>
      <c r="VDB2" s="208"/>
      <c r="VDC2" s="208"/>
      <c r="VDD2" s="208"/>
      <c r="VDE2" s="208"/>
      <c r="VDF2" s="208"/>
      <c r="VDG2" s="208"/>
      <c r="VDH2" s="208"/>
      <c r="VDI2" s="208"/>
      <c r="VDJ2" s="208"/>
      <c r="VDK2" s="208"/>
      <c r="VDL2" s="208"/>
      <c r="VDM2" s="208"/>
      <c r="VDN2" s="208"/>
      <c r="VDO2" s="208"/>
      <c r="VDP2" s="208"/>
      <c r="VDQ2" s="208"/>
      <c r="VDR2" s="208"/>
      <c r="VDS2" s="208"/>
      <c r="VDT2" s="208"/>
      <c r="VDU2" s="208"/>
      <c r="VDV2" s="208"/>
      <c r="VDW2" s="208"/>
      <c r="VDX2" s="208"/>
      <c r="VDY2" s="208"/>
      <c r="VDZ2" s="208"/>
      <c r="VEA2" s="208"/>
      <c r="VEB2" s="208"/>
      <c r="VEC2" s="208"/>
      <c r="VED2" s="208"/>
      <c r="VEE2" s="208"/>
      <c r="VEF2" s="208"/>
      <c r="VEG2" s="208"/>
      <c r="VEH2" s="208"/>
      <c r="VEI2" s="208"/>
      <c r="VEJ2" s="208"/>
      <c r="VEK2" s="208"/>
      <c r="VEL2" s="208"/>
      <c r="VEM2" s="208"/>
      <c r="VEN2" s="208"/>
      <c r="VEO2" s="208"/>
      <c r="VEP2" s="208"/>
      <c r="VEQ2" s="208"/>
      <c r="VER2" s="208"/>
      <c r="VES2" s="208"/>
      <c r="VET2" s="208"/>
      <c r="VEU2" s="208"/>
      <c r="VEV2" s="208"/>
      <c r="VEW2" s="208"/>
      <c r="VEX2" s="208"/>
      <c r="VEY2" s="208"/>
      <c r="VEZ2" s="208"/>
      <c r="VFA2" s="208"/>
      <c r="VFB2" s="208"/>
      <c r="VFC2" s="208"/>
      <c r="VFD2" s="208"/>
      <c r="VFE2" s="208"/>
      <c r="VFF2" s="208"/>
      <c r="VFG2" s="208"/>
      <c r="VFH2" s="208"/>
      <c r="VFI2" s="208"/>
      <c r="VFJ2" s="208"/>
      <c r="VFK2" s="208"/>
      <c r="VFL2" s="208"/>
      <c r="VFM2" s="208"/>
      <c r="VFN2" s="208"/>
      <c r="VFO2" s="208"/>
      <c r="VFP2" s="208"/>
      <c r="VFQ2" s="208"/>
      <c r="VFR2" s="208"/>
      <c r="VFS2" s="208"/>
      <c r="VFT2" s="208"/>
      <c r="VFU2" s="208"/>
      <c r="VFV2" s="208"/>
      <c r="VFW2" s="208"/>
      <c r="VFX2" s="208"/>
      <c r="VFY2" s="208"/>
      <c r="VFZ2" s="208"/>
      <c r="VGA2" s="208"/>
      <c r="VGB2" s="208"/>
      <c r="VGC2" s="208"/>
      <c r="VGD2" s="208"/>
      <c r="VGE2" s="208"/>
      <c r="VGF2" s="208"/>
      <c r="VGG2" s="208"/>
      <c r="VGH2" s="208"/>
      <c r="VGI2" s="208"/>
      <c r="VGJ2" s="208"/>
      <c r="VGK2" s="208"/>
      <c r="VGL2" s="208"/>
      <c r="VGM2" s="208"/>
      <c r="VGN2" s="208"/>
      <c r="VGO2" s="208"/>
      <c r="VGP2" s="208"/>
      <c r="VGQ2" s="208"/>
      <c r="VGR2" s="208"/>
      <c r="VGS2" s="208"/>
      <c r="VGT2" s="208"/>
      <c r="VGU2" s="208"/>
      <c r="VGV2" s="208"/>
      <c r="VGW2" s="208"/>
      <c r="VGX2" s="208"/>
      <c r="VGY2" s="208"/>
      <c r="VGZ2" s="208"/>
      <c r="VHA2" s="208"/>
      <c r="VHB2" s="208"/>
      <c r="VHC2" s="208"/>
      <c r="VHD2" s="208"/>
      <c r="VHE2" s="208"/>
      <c r="VHF2" s="208"/>
      <c r="VHG2" s="208"/>
      <c r="VHH2" s="208"/>
      <c r="VHI2" s="208"/>
      <c r="VHJ2" s="208"/>
      <c r="VHK2" s="208"/>
      <c r="VHL2" s="208"/>
      <c r="VHM2" s="208"/>
      <c r="VHN2" s="208"/>
      <c r="VHO2" s="208"/>
      <c r="VHP2" s="208"/>
      <c r="VHQ2" s="208"/>
      <c r="VHR2" s="208"/>
      <c r="VHS2" s="208"/>
      <c r="VHT2" s="208"/>
      <c r="VHU2" s="208"/>
      <c r="VHV2" s="208"/>
      <c r="VHW2" s="208"/>
      <c r="VHX2" s="208"/>
      <c r="VHY2" s="208"/>
      <c r="VHZ2" s="208"/>
      <c r="VIA2" s="208"/>
      <c r="VIB2" s="208"/>
      <c r="VIC2" s="208"/>
      <c r="VID2" s="208"/>
      <c r="VIE2" s="208"/>
      <c r="VIF2" s="208"/>
      <c r="VIG2" s="208"/>
      <c r="VIH2" s="208"/>
      <c r="VII2" s="208"/>
      <c r="VIJ2" s="208"/>
      <c r="VIK2" s="208"/>
      <c r="VIL2" s="208"/>
      <c r="VIM2" s="208"/>
      <c r="VIN2" s="208"/>
      <c r="VIO2" s="208"/>
      <c r="VIP2" s="208"/>
      <c r="VIQ2" s="208"/>
      <c r="VIR2" s="208"/>
      <c r="VIS2" s="208"/>
      <c r="VIT2" s="208"/>
      <c r="VIU2" s="208"/>
      <c r="VIV2" s="208"/>
      <c r="VIW2" s="208"/>
      <c r="VIX2" s="208"/>
      <c r="VIY2" s="208"/>
      <c r="VIZ2" s="208"/>
      <c r="VJA2" s="208"/>
      <c r="VJB2" s="208"/>
      <c r="VJC2" s="208"/>
      <c r="VJD2" s="208"/>
      <c r="VJE2" s="208"/>
      <c r="VJF2" s="208"/>
      <c r="VJG2" s="208"/>
      <c r="VJH2" s="208"/>
      <c r="VJI2" s="208"/>
      <c r="VJJ2" s="208"/>
      <c r="VJK2" s="208"/>
      <c r="VJL2" s="208"/>
      <c r="VJM2" s="208"/>
      <c r="VJN2" s="208"/>
      <c r="VJO2" s="208"/>
      <c r="VJP2" s="208"/>
      <c r="VJQ2" s="208"/>
      <c r="VJR2" s="208"/>
      <c r="VJS2" s="208"/>
      <c r="VJT2" s="208"/>
      <c r="VJU2" s="208"/>
      <c r="VJV2" s="208"/>
      <c r="VJW2" s="208"/>
      <c r="VJX2" s="208"/>
      <c r="VJY2" s="208"/>
      <c r="VJZ2" s="208"/>
      <c r="VKA2" s="208"/>
      <c r="VKB2" s="208"/>
      <c r="VKC2" s="208"/>
      <c r="VKD2" s="208"/>
      <c r="VKE2" s="208"/>
      <c r="VKF2" s="208"/>
      <c r="VKG2" s="208"/>
      <c r="VKH2" s="208"/>
      <c r="VKI2" s="208"/>
      <c r="VKJ2" s="208"/>
      <c r="VKK2" s="208"/>
      <c r="VKL2" s="208"/>
      <c r="VKM2" s="208"/>
      <c r="VKN2" s="208"/>
      <c r="VKO2" s="208"/>
      <c r="VKP2" s="208"/>
      <c r="VKQ2" s="208"/>
      <c r="VKR2" s="208"/>
      <c r="VKS2" s="208"/>
      <c r="VKT2" s="208"/>
      <c r="VKU2" s="208"/>
      <c r="VKV2" s="208"/>
      <c r="VKW2" s="208"/>
      <c r="VKX2" s="208"/>
      <c r="VKY2" s="208"/>
      <c r="VKZ2" s="208"/>
      <c r="VLA2" s="208"/>
      <c r="VLB2" s="208"/>
      <c r="VLC2" s="208"/>
      <c r="VLD2" s="208"/>
      <c r="VLE2" s="208"/>
      <c r="VLF2" s="208"/>
      <c r="VLG2" s="208"/>
      <c r="VLH2" s="208"/>
      <c r="VLI2" s="208"/>
      <c r="VLJ2" s="208"/>
      <c r="VLK2" s="208"/>
      <c r="VLL2" s="208"/>
      <c r="VLM2" s="208"/>
      <c r="VLN2" s="208"/>
      <c r="VLO2" s="208"/>
      <c r="VLP2" s="208"/>
      <c r="VLQ2" s="208"/>
      <c r="VLR2" s="208"/>
      <c r="VLS2" s="208"/>
      <c r="VLT2" s="208"/>
      <c r="VLU2" s="208"/>
      <c r="VLV2" s="208"/>
      <c r="VLW2" s="208"/>
      <c r="VLX2" s="208"/>
      <c r="VLY2" s="208"/>
      <c r="VLZ2" s="208"/>
      <c r="VMA2" s="208"/>
      <c r="VMB2" s="208"/>
      <c r="VMC2" s="208"/>
      <c r="VMD2" s="208"/>
      <c r="VME2" s="208"/>
      <c r="VMF2" s="208"/>
      <c r="VMG2" s="208"/>
      <c r="VMH2" s="208"/>
      <c r="VMI2" s="208"/>
      <c r="VMJ2" s="208"/>
      <c r="VMK2" s="208"/>
      <c r="VML2" s="208"/>
      <c r="VMM2" s="208"/>
      <c r="VMN2" s="208"/>
      <c r="VMO2" s="208"/>
      <c r="VMP2" s="208"/>
      <c r="VMQ2" s="208"/>
      <c r="VMR2" s="208"/>
      <c r="VMS2" s="208"/>
      <c r="VMT2" s="208"/>
      <c r="VMU2" s="208"/>
      <c r="VMV2" s="208"/>
      <c r="VMW2" s="208"/>
      <c r="VMX2" s="208"/>
      <c r="VMY2" s="208"/>
      <c r="VMZ2" s="208"/>
      <c r="VNA2" s="208"/>
      <c r="VNB2" s="208"/>
      <c r="VNC2" s="208"/>
      <c r="VND2" s="208"/>
      <c r="VNE2" s="208"/>
      <c r="VNF2" s="208"/>
      <c r="VNG2" s="208"/>
      <c r="VNH2" s="208"/>
      <c r="VNI2" s="208"/>
      <c r="VNJ2" s="208"/>
      <c r="VNK2" s="208"/>
      <c r="VNL2" s="208"/>
      <c r="VNM2" s="208"/>
      <c r="VNN2" s="208"/>
      <c r="VNO2" s="208"/>
      <c r="VNP2" s="208"/>
      <c r="VNQ2" s="208"/>
      <c r="VNR2" s="208"/>
      <c r="VNS2" s="208"/>
      <c r="VNT2" s="208"/>
      <c r="VNU2" s="208"/>
      <c r="VNV2" s="208"/>
      <c r="VNW2" s="208"/>
      <c r="VNX2" s="208"/>
      <c r="VNY2" s="208"/>
      <c r="VNZ2" s="208"/>
      <c r="VOA2" s="208"/>
      <c r="VOB2" s="208"/>
      <c r="VOC2" s="208"/>
      <c r="VOD2" s="208"/>
      <c r="VOE2" s="208"/>
      <c r="VOF2" s="208"/>
      <c r="VOG2" s="208"/>
      <c r="VOH2" s="208"/>
      <c r="VOI2" s="208"/>
      <c r="VOJ2" s="208"/>
      <c r="VOK2" s="208"/>
      <c r="VOL2" s="208"/>
      <c r="VOM2" s="208"/>
      <c r="VON2" s="208"/>
      <c r="VOO2" s="208"/>
      <c r="VOP2" s="208"/>
      <c r="VOQ2" s="208"/>
      <c r="VOR2" s="208"/>
      <c r="VOS2" s="208"/>
      <c r="VOT2" s="208"/>
      <c r="VOU2" s="208"/>
      <c r="VOV2" s="208"/>
      <c r="VOW2" s="208"/>
      <c r="VOX2" s="208"/>
      <c r="VOY2" s="208"/>
      <c r="VOZ2" s="208"/>
      <c r="VPA2" s="208"/>
      <c r="VPB2" s="208"/>
      <c r="VPC2" s="208"/>
      <c r="VPD2" s="208"/>
      <c r="VPE2" s="208"/>
      <c r="VPF2" s="208"/>
      <c r="VPG2" s="208"/>
      <c r="VPH2" s="208"/>
      <c r="VPI2" s="208"/>
      <c r="VPJ2" s="208"/>
      <c r="VPK2" s="208"/>
      <c r="VPL2" s="208"/>
      <c r="VPM2" s="208"/>
      <c r="VPN2" s="208"/>
      <c r="VPO2" s="208"/>
      <c r="VPP2" s="208"/>
      <c r="VPQ2" s="208"/>
      <c r="VPR2" s="208"/>
      <c r="VPS2" s="208"/>
      <c r="VPT2" s="208"/>
      <c r="VPU2" s="208"/>
      <c r="VPV2" s="208"/>
      <c r="VPW2" s="208"/>
      <c r="VPX2" s="208"/>
      <c r="VPY2" s="208"/>
      <c r="VPZ2" s="208"/>
      <c r="VQA2" s="208"/>
      <c r="VQB2" s="208"/>
      <c r="VQC2" s="208"/>
      <c r="VQD2" s="208"/>
      <c r="VQE2" s="208"/>
      <c r="VQF2" s="208"/>
      <c r="VQG2" s="208"/>
      <c r="VQH2" s="208"/>
      <c r="VQI2" s="208"/>
      <c r="VQJ2" s="208"/>
      <c r="VQK2" s="208"/>
      <c r="VQL2" s="208"/>
      <c r="VQM2" s="208"/>
      <c r="VQN2" s="208"/>
      <c r="VQO2" s="208"/>
      <c r="VQP2" s="208"/>
      <c r="VQQ2" s="208"/>
      <c r="VQR2" s="208"/>
      <c r="VQS2" s="208"/>
      <c r="VQT2" s="208"/>
      <c r="VQU2" s="208"/>
      <c r="VQV2" s="208"/>
      <c r="VQW2" s="208"/>
      <c r="VQX2" s="208"/>
      <c r="VQY2" s="208"/>
      <c r="VQZ2" s="208"/>
      <c r="VRA2" s="208"/>
      <c r="VRB2" s="208"/>
      <c r="VRC2" s="208"/>
      <c r="VRD2" s="208"/>
      <c r="VRE2" s="208"/>
      <c r="VRF2" s="208"/>
      <c r="VRG2" s="208"/>
      <c r="VRH2" s="208"/>
      <c r="VRI2" s="208"/>
      <c r="VRJ2" s="208"/>
      <c r="VRK2" s="208"/>
      <c r="VRL2" s="208"/>
      <c r="VRM2" s="208"/>
      <c r="VRN2" s="208"/>
      <c r="VRO2" s="208"/>
      <c r="VRP2" s="208"/>
      <c r="VRQ2" s="208"/>
      <c r="VRR2" s="208"/>
      <c r="VRS2" s="208"/>
      <c r="VRT2" s="208"/>
      <c r="VRU2" s="208"/>
      <c r="VRV2" s="208"/>
      <c r="VRW2" s="208"/>
      <c r="VRX2" s="208"/>
      <c r="VRY2" s="208"/>
      <c r="VRZ2" s="208"/>
      <c r="VSA2" s="208"/>
      <c r="VSB2" s="208"/>
      <c r="VSC2" s="208"/>
      <c r="VSD2" s="208"/>
      <c r="VSE2" s="208"/>
      <c r="VSF2" s="208"/>
      <c r="VSG2" s="208"/>
      <c r="VSH2" s="208"/>
      <c r="VSI2" s="208"/>
      <c r="VSJ2" s="208"/>
      <c r="VSK2" s="208"/>
      <c r="VSL2" s="208"/>
      <c r="VSM2" s="208"/>
      <c r="VSN2" s="208"/>
      <c r="VSO2" s="208"/>
      <c r="VSP2" s="208"/>
      <c r="VSQ2" s="208"/>
      <c r="VSR2" s="208"/>
      <c r="VSS2" s="208"/>
      <c r="VST2" s="208"/>
      <c r="VSU2" s="208"/>
      <c r="VSV2" s="208"/>
      <c r="VSW2" s="208"/>
      <c r="VSX2" s="208"/>
      <c r="VSY2" s="208"/>
      <c r="VSZ2" s="208"/>
      <c r="VTA2" s="208"/>
      <c r="VTB2" s="208"/>
      <c r="VTC2" s="208"/>
      <c r="VTD2" s="208"/>
      <c r="VTE2" s="208"/>
      <c r="VTF2" s="208"/>
      <c r="VTG2" s="208"/>
      <c r="VTH2" s="208"/>
      <c r="VTI2" s="208"/>
      <c r="VTJ2" s="208"/>
      <c r="VTK2" s="208"/>
      <c r="VTL2" s="208"/>
      <c r="VTM2" s="208"/>
      <c r="VTN2" s="208"/>
      <c r="VTO2" s="208"/>
      <c r="VTP2" s="208"/>
      <c r="VTQ2" s="208"/>
      <c r="VTR2" s="208"/>
      <c r="VTS2" s="208"/>
      <c r="VTT2" s="208"/>
      <c r="VTU2" s="208"/>
      <c r="VTV2" s="208"/>
      <c r="VTW2" s="208"/>
      <c r="VTX2" s="208"/>
      <c r="VTY2" s="208"/>
      <c r="VTZ2" s="208"/>
      <c r="VUA2" s="208"/>
      <c r="VUB2" s="208"/>
      <c r="VUC2" s="208"/>
      <c r="VUD2" s="208"/>
      <c r="VUE2" s="208"/>
      <c r="VUF2" s="208"/>
      <c r="VUG2" s="208"/>
      <c r="VUH2" s="208"/>
      <c r="VUI2" s="208"/>
      <c r="VUJ2" s="208"/>
      <c r="VUK2" s="208"/>
      <c r="VUL2" s="208"/>
      <c r="VUM2" s="208"/>
      <c r="VUN2" s="208"/>
      <c r="VUO2" s="208"/>
      <c r="VUP2" s="208"/>
      <c r="VUQ2" s="208"/>
      <c r="VUR2" s="208"/>
      <c r="VUS2" s="208"/>
      <c r="VUT2" s="208"/>
      <c r="VUU2" s="208"/>
      <c r="VUV2" s="208"/>
      <c r="VUW2" s="208"/>
      <c r="VUX2" s="208"/>
      <c r="VUY2" s="208"/>
      <c r="VUZ2" s="208"/>
      <c r="VVA2" s="208"/>
      <c r="VVB2" s="208"/>
      <c r="VVC2" s="208"/>
      <c r="VVD2" s="208"/>
      <c r="VVE2" s="208"/>
      <c r="VVF2" s="208"/>
      <c r="VVG2" s="208"/>
      <c r="VVH2" s="208"/>
      <c r="VVI2" s="208"/>
      <c r="VVJ2" s="208"/>
      <c r="VVK2" s="208"/>
      <c r="VVL2" s="208"/>
      <c r="VVM2" s="208"/>
      <c r="VVN2" s="208"/>
      <c r="VVO2" s="208"/>
      <c r="VVP2" s="208"/>
      <c r="VVQ2" s="208"/>
      <c r="VVR2" s="208"/>
      <c r="VVS2" s="208"/>
      <c r="VVT2" s="208"/>
      <c r="VVU2" s="208"/>
      <c r="VVV2" s="208"/>
      <c r="VVW2" s="208"/>
      <c r="VVX2" s="208"/>
      <c r="VVY2" s="208"/>
      <c r="VVZ2" s="208"/>
      <c r="VWA2" s="208"/>
      <c r="VWB2" s="208"/>
      <c r="VWC2" s="208"/>
      <c r="VWD2" s="208"/>
      <c r="VWE2" s="208"/>
      <c r="VWF2" s="208"/>
      <c r="VWG2" s="208"/>
      <c r="VWH2" s="208"/>
      <c r="VWI2" s="208"/>
      <c r="VWJ2" s="208"/>
      <c r="VWK2" s="208"/>
      <c r="VWL2" s="208"/>
      <c r="VWM2" s="208"/>
      <c r="VWN2" s="208"/>
      <c r="VWO2" s="208"/>
      <c r="VWP2" s="208"/>
      <c r="VWQ2" s="208"/>
      <c r="VWR2" s="208"/>
      <c r="VWS2" s="208"/>
      <c r="VWT2" s="208"/>
      <c r="VWU2" s="208"/>
      <c r="VWV2" s="208"/>
      <c r="VWW2" s="208"/>
      <c r="VWX2" s="208"/>
      <c r="VWY2" s="208"/>
      <c r="VWZ2" s="208"/>
      <c r="VXA2" s="208"/>
      <c r="VXB2" s="208"/>
      <c r="VXC2" s="208"/>
      <c r="VXD2" s="208"/>
      <c r="VXE2" s="208"/>
      <c r="VXF2" s="208"/>
      <c r="VXG2" s="208"/>
      <c r="VXH2" s="208"/>
      <c r="VXI2" s="208"/>
      <c r="VXJ2" s="208"/>
      <c r="VXK2" s="208"/>
      <c r="VXL2" s="208"/>
      <c r="VXM2" s="208"/>
      <c r="VXN2" s="208"/>
      <c r="VXO2" s="208"/>
      <c r="VXP2" s="208"/>
      <c r="VXQ2" s="208"/>
      <c r="VXR2" s="208"/>
      <c r="VXS2" s="208"/>
      <c r="VXT2" s="208"/>
      <c r="VXU2" s="208"/>
      <c r="VXV2" s="208"/>
      <c r="VXW2" s="208"/>
      <c r="VXX2" s="208"/>
      <c r="VXY2" s="208"/>
      <c r="VXZ2" s="208"/>
      <c r="VYA2" s="208"/>
      <c r="VYB2" s="208"/>
      <c r="VYC2" s="208"/>
      <c r="VYD2" s="208"/>
      <c r="VYE2" s="208"/>
      <c r="VYF2" s="208"/>
      <c r="VYG2" s="208"/>
      <c r="VYH2" s="208"/>
      <c r="VYI2" s="208"/>
      <c r="VYJ2" s="208"/>
      <c r="VYK2" s="208"/>
      <c r="VYL2" s="208"/>
      <c r="VYM2" s="208"/>
      <c r="VYN2" s="208"/>
      <c r="VYO2" s="208"/>
      <c r="VYP2" s="208"/>
      <c r="VYQ2" s="208"/>
      <c r="VYR2" s="208"/>
      <c r="VYS2" s="208"/>
      <c r="VYT2" s="208"/>
      <c r="VYU2" s="208"/>
      <c r="VYV2" s="208"/>
      <c r="VYW2" s="208"/>
      <c r="VYX2" s="208"/>
      <c r="VYY2" s="208"/>
      <c r="VYZ2" s="208"/>
      <c r="VZA2" s="208"/>
      <c r="VZB2" s="208"/>
      <c r="VZC2" s="208"/>
      <c r="VZD2" s="208"/>
      <c r="VZE2" s="208"/>
      <c r="VZF2" s="208"/>
      <c r="VZG2" s="208"/>
      <c r="VZH2" s="208"/>
      <c r="VZI2" s="208"/>
      <c r="VZJ2" s="208"/>
      <c r="VZK2" s="208"/>
      <c r="VZL2" s="208"/>
      <c r="VZM2" s="208"/>
      <c r="VZN2" s="208"/>
      <c r="VZO2" s="208"/>
      <c r="VZP2" s="208"/>
      <c r="VZQ2" s="208"/>
      <c r="VZR2" s="208"/>
      <c r="VZS2" s="208"/>
      <c r="VZT2" s="208"/>
      <c r="VZU2" s="208"/>
      <c r="VZV2" s="208"/>
      <c r="VZW2" s="208"/>
      <c r="VZX2" s="208"/>
      <c r="VZY2" s="208"/>
      <c r="VZZ2" s="208"/>
      <c r="WAA2" s="208"/>
      <c r="WAB2" s="208"/>
      <c r="WAC2" s="208"/>
      <c r="WAD2" s="208"/>
      <c r="WAE2" s="208"/>
      <c r="WAF2" s="208"/>
      <c r="WAG2" s="208"/>
      <c r="WAH2" s="208"/>
      <c r="WAI2" s="208"/>
      <c r="WAJ2" s="208"/>
      <c r="WAK2" s="208"/>
      <c r="WAL2" s="208"/>
      <c r="WAM2" s="208"/>
      <c r="WAN2" s="208"/>
      <c r="WAO2" s="208"/>
      <c r="WAP2" s="208"/>
      <c r="WAQ2" s="208"/>
      <c r="WAR2" s="208"/>
      <c r="WAS2" s="208"/>
      <c r="WAT2" s="208"/>
      <c r="WAU2" s="208"/>
      <c r="WAV2" s="208"/>
      <c r="WAW2" s="208"/>
      <c r="WAX2" s="208"/>
      <c r="WAY2" s="208"/>
      <c r="WAZ2" s="208"/>
      <c r="WBA2" s="208"/>
      <c r="WBB2" s="208"/>
      <c r="WBC2" s="208"/>
      <c r="WBD2" s="208"/>
      <c r="WBE2" s="208"/>
      <c r="WBF2" s="208"/>
      <c r="WBG2" s="208"/>
      <c r="WBH2" s="208"/>
      <c r="WBI2" s="208"/>
      <c r="WBJ2" s="208"/>
      <c r="WBK2" s="208"/>
      <c r="WBL2" s="208"/>
      <c r="WBM2" s="208"/>
      <c r="WBN2" s="208"/>
      <c r="WBO2" s="208"/>
      <c r="WBP2" s="208"/>
      <c r="WBQ2" s="208"/>
      <c r="WBR2" s="208"/>
      <c r="WBS2" s="208"/>
      <c r="WBT2" s="208"/>
      <c r="WBU2" s="208"/>
      <c r="WBV2" s="208"/>
      <c r="WBW2" s="208"/>
      <c r="WBX2" s="208"/>
      <c r="WBY2" s="208"/>
      <c r="WBZ2" s="208"/>
      <c r="WCA2" s="208"/>
      <c r="WCB2" s="208"/>
      <c r="WCC2" s="208"/>
      <c r="WCD2" s="208"/>
      <c r="WCE2" s="208"/>
      <c r="WCF2" s="208"/>
      <c r="WCG2" s="208"/>
      <c r="WCH2" s="208"/>
      <c r="WCI2" s="208"/>
      <c r="WCJ2" s="208"/>
      <c r="WCK2" s="208"/>
      <c r="WCL2" s="208"/>
      <c r="WCM2" s="208"/>
      <c r="WCN2" s="208"/>
      <c r="WCO2" s="208"/>
      <c r="WCP2" s="208"/>
      <c r="WCQ2" s="208"/>
      <c r="WCR2" s="208"/>
      <c r="WCS2" s="208"/>
      <c r="WCT2" s="208"/>
      <c r="WCU2" s="208"/>
      <c r="WCV2" s="208"/>
      <c r="WCW2" s="208"/>
      <c r="WCX2" s="208"/>
      <c r="WCY2" s="208"/>
      <c r="WCZ2" s="208"/>
      <c r="WDA2" s="208"/>
      <c r="WDB2" s="208"/>
      <c r="WDC2" s="208"/>
      <c r="WDD2" s="208"/>
      <c r="WDE2" s="208"/>
      <c r="WDF2" s="208"/>
      <c r="WDG2" s="208"/>
      <c r="WDH2" s="208"/>
      <c r="WDI2" s="208"/>
      <c r="WDJ2" s="208"/>
      <c r="WDK2" s="208"/>
      <c r="WDL2" s="208"/>
      <c r="WDM2" s="208"/>
      <c r="WDN2" s="208"/>
      <c r="WDO2" s="208"/>
      <c r="WDP2" s="208"/>
      <c r="WDQ2" s="208"/>
      <c r="WDR2" s="208"/>
      <c r="WDS2" s="208"/>
      <c r="WDT2" s="208"/>
      <c r="WDU2" s="208"/>
      <c r="WDV2" s="208"/>
      <c r="WDW2" s="208"/>
      <c r="WDX2" s="208"/>
      <c r="WDY2" s="208"/>
      <c r="WDZ2" s="208"/>
      <c r="WEA2" s="208"/>
      <c r="WEB2" s="208"/>
      <c r="WEC2" s="208"/>
      <c r="WED2" s="208"/>
      <c r="WEE2" s="208"/>
      <c r="WEF2" s="208"/>
      <c r="WEG2" s="208"/>
      <c r="WEH2" s="208"/>
      <c r="WEI2" s="208"/>
      <c r="WEJ2" s="208"/>
      <c r="WEK2" s="208"/>
      <c r="WEL2" s="208"/>
      <c r="WEM2" s="208"/>
      <c r="WEN2" s="208"/>
      <c r="WEO2" s="208"/>
      <c r="WEP2" s="208"/>
      <c r="WEQ2" s="208"/>
      <c r="WER2" s="208"/>
      <c r="WES2" s="208"/>
      <c r="WET2" s="208"/>
      <c r="WEU2" s="208"/>
      <c r="WEV2" s="208"/>
      <c r="WEW2" s="208"/>
      <c r="WEX2" s="208"/>
      <c r="WEY2" s="208"/>
      <c r="WEZ2" s="208"/>
      <c r="WFA2" s="208"/>
      <c r="WFB2" s="208"/>
      <c r="WFC2" s="208"/>
      <c r="WFD2" s="208"/>
      <c r="WFE2" s="208"/>
      <c r="WFF2" s="208"/>
      <c r="WFG2" s="208"/>
      <c r="WFH2" s="208"/>
      <c r="WFI2" s="208"/>
      <c r="WFJ2" s="208"/>
      <c r="WFK2" s="208"/>
      <c r="WFL2" s="208"/>
      <c r="WFM2" s="208"/>
      <c r="WFN2" s="208"/>
      <c r="WFO2" s="208"/>
      <c r="WFP2" s="208"/>
      <c r="WFQ2" s="208"/>
      <c r="WFR2" s="208"/>
      <c r="WFS2" s="208"/>
      <c r="WFT2" s="208"/>
      <c r="WFU2" s="208"/>
      <c r="WFV2" s="208"/>
      <c r="WFW2" s="208"/>
      <c r="WFX2" s="208"/>
      <c r="WFY2" s="208"/>
      <c r="WFZ2" s="208"/>
      <c r="WGA2" s="208"/>
      <c r="WGB2" s="208"/>
      <c r="WGC2" s="208"/>
      <c r="WGD2" s="208"/>
      <c r="WGE2" s="208"/>
      <c r="WGF2" s="208"/>
      <c r="WGG2" s="208"/>
      <c r="WGH2" s="208"/>
      <c r="WGI2" s="208"/>
      <c r="WGJ2" s="208"/>
      <c r="WGK2" s="208"/>
      <c r="WGL2" s="208"/>
      <c r="WGM2" s="208"/>
      <c r="WGN2" s="208"/>
      <c r="WGO2" s="208"/>
      <c r="WGP2" s="208"/>
      <c r="WGQ2" s="208"/>
      <c r="WGR2" s="208"/>
      <c r="WGS2" s="208"/>
      <c r="WGT2" s="208"/>
      <c r="WGU2" s="208"/>
      <c r="WGV2" s="208"/>
      <c r="WGW2" s="208"/>
      <c r="WGX2" s="208"/>
      <c r="WGY2" s="208"/>
      <c r="WGZ2" s="208"/>
      <c r="WHA2" s="208"/>
      <c r="WHB2" s="208"/>
      <c r="WHC2" s="208"/>
      <c r="WHD2" s="208"/>
      <c r="WHE2" s="208"/>
      <c r="WHF2" s="208"/>
      <c r="WHG2" s="208"/>
      <c r="WHH2" s="208"/>
      <c r="WHI2" s="208"/>
      <c r="WHJ2" s="208"/>
      <c r="WHK2" s="208"/>
      <c r="WHL2" s="208"/>
      <c r="WHM2" s="208"/>
      <c r="WHN2" s="208"/>
      <c r="WHO2" s="208"/>
      <c r="WHP2" s="208"/>
      <c r="WHQ2" s="208"/>
      <c r="WHR2" s="208"/>
      <c r="WHS2" s="208"/>
      <c r="WHT2" s="208"/>
      <c r="WHU2" s="208"/>
      <c r="WHV2" s="208"/>
      <c r="WHW2" s="208"/>
      <c r="WHX2" s="208"/>
      <c r="WHY2" s="208"/>
      <c r="WHZ2" s="208"/>
      <c r="WIA2" s="208"/>
      <c r="WIB2" s="208"/>
      <c r="WIC2" s="208"/>
      <c r="WID2" s="208"/>
      <c r="WIE2" s="208"/>
      <c r="WIF2" s="208"/>
      <c r="WIG2" s="208"/>
      <c r="WIH2" s="208"/>
      <c r="WII2" s="208"/>
      <c r="WIJ2" s="208"/>
      <c r="WIK2" s="208"/>
      <c r="WIL2" s="208"/>
      <c r="WIM2" s="208"/>
      <c r="WIN2" s="208"/>
      <c r="WIO2" s="208"/>
      <c r="WIP2" s="208"/>
      <c r="WIQ2" s="208"/>
      <c r="WIR2" s="208"/>
      <c r="WIS2" s="208"/>
      <c r="WIT2" s="208"/>
      <c r="WIU2" s="208"/>
      <c r="WIV2" s="208"/>
      <c r="WIW2" s="208"/>
      <c r="WIX2" s="208"/>
      <c r="WIY2" s="208"/>
      <c r="WIZ2" s="208"/>
      <c r="WJA2" s="208"/>
      <c r="WJB2" s="208"/>
      <c r="WJC2" s="208"/>
      <c r="WJD2" s="208"/>
      <c r="WJE2" s="208"/>
      <c r="WJF2" s="208"/>
      <c r="WJG2" s="208"/>
      <c r="WJH2" s="208"/>
      <c r="WJI2" s="208"/>
      <c r="WJJ2" s="208"/>
      <c r="WJK2" s="208"/>
      <c r="WJL2" s="208"/>
      <c r="WJM2" s="208"/>
      <c r="WJN2" s="208"/>
      <c r="WJO2" s="208"/>
      <c r="WJP2" s="208"/>
      <c r="WJQ2" s="208"/>
      <c r="WJR2" s="208"/>
      <c r="WJS2" s="208"/>
      <c r="WJT2" s="208"/>
      <c r="WJU2" s="208"/>
      <c r="WJV2" s="208"/>
      <c r="WJW2" s="208"/>
      <c r="WJX2" s="208"/>
      <c r="WJY2" s="208"/>
      <c r="WJZ2" s="208"/>
      <c r="WKA2" s="208"/>
      <c r="WKB2" s="208"/>
      <c r="WKC2" s="208"/>
      <c r="WKD2" s="208"/>
      <c r="WKE2" s="208"/>
      <c r="WKF2" s="208"/>
      <c r="WKG2" s="208"/>
      <c r="WKH2" s="208"/>
      <c r="WKI2" s="208"/>
      <c r="WKJ2" s="208"/>
      <c r="WKK2" s="208"/>
      <c r="WKL2" s="208"/>
      <c r="WKM2" s="208"/>
      <c r="WKN2" s="208"/>
      <c r="WKO2" s="208"/>
      <c r="WKP2" s="208"/>
      <c r="WKQ2" s="208"/>
      <c r="WKR2" s="208"/>
      <c r="WKS2" s="208"/>
      <c r="WKT2" s="208"/>
      <c r="WKU2" s="208"/>
      <c r="WKV2" s="208"/>
      <c r="WKW2" s="208"/>
      <c r="WKX2" s="208"/>
      <c r="WKY2" s="208"/>
      <c r="WKZ2" s="208"/>
      <c r="WLA2" s="208"/>
      <c r="WLB2" s="208"/>
      <c r="WLC2" s="208"/>
      <c r="WLD2" s="208"/>
      <c r="WLE2" s="208"/>
      <c r="WLF2" s="208"/>
      <c r="WLG2" s="208"/>
      <c r="WLH2" s="208"/>
      <c r="WLI2" s="208"/>
      <c r="WLJ2" s="208"/>
      <c r="WLK2" s="208"/>
      <c r="WLL2" s="208"/>
      <c r="WLM2" s="208"/>
      <c r="WLN2" s="208"/>
      <c r="WLO2" s="208"/>
      <c r="WLP2" s="208"/>
      <c r="WLQ2" s="208"/>
      <c r="WLR2" s="208"/>
      <c r="WLS2" s="208"/>
      <c r="WLT2" s="208"/>
      <c r="WLU2" s="208"/>
      <c r="WLV2" s="208"/>
      <c r="WLW2" s="208"/>
      <c r="WLX2" s="208"/>
      <c r="WLY2" s="208"/>
      <c r="WLZ2" s="208"/>
      <c r="WMA2" s="208"/>
      <c r="WMB2" s="208"/>
      <c r="WMC2" s="208"/>
      <c r="WMD2" s="208"/>
      <c r="WME2" s="208"/>
      <c r="WMF2" s="208"/>
      <c r="WMG2" s="208"/>
      <c r="WMH2" s="208"/>
      <c r="WMI2" s="208"/>
      <c r="WMJ2" s="208"/>
      <c r="WMK2" s="208"/>
      <c r="WML2" s="208"/>
      <c r="WMM2" s="208"/>
      <c r="WMN2" s="208"/>
      <c r="WMO2" s="208"/>
      <c r="WMP2" s="208"/>
      <c r="WMQ2" s="208"/>
      <c r="WMR2" s="208"/>
      <c r="WMS2" s="208"/>
      <c r="WMT2" s="208"/>
      <c r="WMU2" s="208"/>
      <c r="WMV2" s="208"/>
      <c r="WMW2" s="208"/>
      <c r="WMX2" s="208"/>
      <c r="WMY2" s="208"/>
      <c r="WMZ2" s="208"/>
      <c r="WNA2" s="208"/>
      <c r="WNB2" s="208"/>
      <c r="WNC2" s="208"/>
      <c r="WND2" s="208"/>
      <c r="WNE2" s="208"/>
      <c r="WNF2" s="208"/>
      <c r="WNG2" s="208"/>
      <c r="WNH2" s="208"/>
      <c r="WNI2" s="208"/>
      <c r="WNJ2" s="208"/>
      <c r="WNK2" s="208"/>
      <c r="WNL2" s="208"/>
      <c r="WNM2" s="208"/>
      <c r="WNN2" s="208"/>
      <c r="WNO2" s="208"/>
      <c r="WNP2" s="208"/>
      <c r="WNQ2" s="208"/>
      <c r="WNR2" s="208"/>
      <c r="WNS2" s="208"/>
      <c r="WNT2" s="208"/>
      <c r="WNU2" s="208"/>
      <c r="WNV2" s="208"/>
      <c r="WNW2" s="208"/>
      <c r="WNX2" s="208"/>
      <c r="WNY2" s="208"/>
      <c r="WNZ2" s="208"/>
      <c r="WOA2" s="208"/>
      <c r="WOB2" s="208"/>
      <c r="WOC2" s="208"/>
      <c r="WOD2" s="208"/>
      <c r="WOE2" s="208"/>
      <c r="WOF2" s="208"/>
      <c r="WOG2" s="208"/>
      <c r="WOH2" s="208"/>
      <c r="WOI2" s="208"/>
      <c r="WOJ2" s="208"/>
      <c r="WOK2" s="208"/>
      <c r="WOL2" s="208"/>
      <c r="WOM2" s="208"/>
      <c r="WON2" s="208"/>
      <c r="WOO2" s="208"/>
      <c r="WOP2" s="208"/>
      <c r="WOQ2" s="208"/>
      <c r="WOR2" s="208"/>
      <c r="WOS2" s="208"/>
      <c r="WOT2" s="208"/>
      <c r="WOU2" s="208"/>
      <c r="WOV2" s="208"/>
      <c r="WOW2" s="208"/>
      <c r="WOX2" s="208"/>
      <c r="WOY2" s="208"/>
      <c r="WOZ2" s="208"/>
      <c r="WPA2" s="208"/>
      <c r="WPB2" s="208"/>
      <c r="WPC2" s="208"/>
      <c r="WPD2" s="208"/>
      <c r="WPE2" s="208"/>
      <c r="WPF2" s="208"/>
      <c r="WPG2" s="208"/>
      <c r="WPH2" s="208"/>
      <c r="WPI2" s="208"/>
      <c r="WPJ2" s="208"/>
      <c r="WPK2" s="208"/>
      <c r="WPL2" s="208"/>
      <c r="WPM2" s="208"/>
      <c r="WPN2" s="208"/>
      <c r="WPO2" s="208"/>
      <c r="WPP2" s="208"/>
      <c r="WPQ2" s="208"/>
      <c r="WPR2" s="208"/>
      <c r="WPS2" s="208"/>
      <c r="WPT2" s="208"/>
      <c r="WPU2" s="208"/>
      <c r="WPV2" s="208"/>
      <c r="WPW2" s="208"/>
      <c r="WPX2" s="208"/>
      <c r="WPY2" s="208"/>
      <c r="WPZ2" s="208"/>
      <c r="WQA2" s="208"/>
      <c r="WQB2" s="208"/>
      <c r="WQC2" s="208"/>
      <c r="WQD2" s="208"/>
      <c r="WQE2" s="208"/>
      <c r="WQF2" s="208"/>
      <c r="WQG2" s="208"/>
      <c r="WQH2" s="208"/>
      <c r="WQI2" s="208"/>
      <c r="WQJ2" s="208"/>
      <c r="WQK2" s="208"/>
      <c r="WQL2" s="208"/>
      <c r="WQM2" s="208"/>
      <c r="WQN2" s="208"/>
      <c r="WQO2" s="208"/>
      <c r="WQP2" s="208"/>
      <c r="WQQ2" s="208"/>
      <c r="WQR2" s="208"/>
      <c r="WQS2" s="208"/>
      <c r="WQT2" s="208"/>
      <c r="WQU2" s="208"/>
      <c r="WQV2" s="208"/>
      <c r="WQW2" s="208"/>
      <c r="WQX2" s="208"/>
      <c r="WQY2" s="208"/>
      <c r="WQZ2" s="208"/>
      <c r="WRA2" s="208"/>
      <c r="WRB2" s="208"/>
      <c r="WRC2" s="208"/>
      <c r="WRD2" s="208"/>
      <c r="WRE2" s="208"/>
      <c r="WRF2" s="208"/>
      <c r="WRG2" s="208"/>
      <c r="WRH2" s="208"/>
      <c r="WRI2" s="208"/>
      <c r="WRJ2" s="208"/>
      <c r="WRK2" s="208"/>
      <c r="WRL2" s="208"/>
      <c r="WRM2" s="208"/>
      <c r="WRN2" s="208"/>
      <c r="WRO2" s="208"/>
      <c r="WRP2" s="208"/>
      <c r="WRQ2" s="208"/>
      <c r="WRR2" s="208"/>
      <c r="WRS2" s="208"/>
      <c r="WRT2" s="208"/>
      <c r="WRU2" s="208"/>
      <c r="WRV2" s="208"/>
      <c r="WRW2" s="208"/>
      <c r="WRX2" s="208"/>
      <c r="WRY2" s="208"/>
      <c r="WRZ2" s="208"/>
      <c r="WSA2" s="208"/>
      <c r="WSB2" s="208"/>
      <c r="WSC2" s="208"/>
      <c r="WSD2" s="208"/>
      <c r="WSE2" s="208"/>
      <c r="WSF2" s="208"/>
      <c r="WSG2" s="208"/>
      <c r="WSH2" s="208"/>
      <c r="WSI2" s="208"/>
      <c r="WSJ2" s="208"/>
      <c r="WSK2" s="208"/>
      <c r="WSL2" s="208"/>
      <c r="WSM2" s="208"/>
      <c r="WSN2" s="208"/>
      <c r="WSO2" s="208"/>
      <c r="WSP2" s="208"/>
      <c r="WSQ2" s="208"/>
      <c r="WSR2" s="208"/>
      <c r="WSS2" s="208"/>
      <c r="WST2" s="208"/>
      <c r="WSU2" s="208"/>
      <c r="WSV2" s="208"/>
      <c r="WSW2" s="208"/>
      <c r="WSX2" s="208"/>
      <c r="WSY2" s="208"/>
      <c r="WSZ2" s="208"/>
      <c r="WTA2" s="208"/>
      <c r="WTB2" s="208"/>
      <c r="WTC2" s="208"/>
      <c r="WTD2" s="208"/>
      <c r="WTE2" s="208"/>
      <c r="WTF2" s="208"/>
      <c r="WTG2" s="208"/>
      <c r="WTH2" s="208"/>
      <c r="WTI2" s="208"/>
      <c r="WTJ2" s="208"/>
      <c r="WTK2" s="208"/>
      <c r="WTL2" s="208"/>
      <c r="WTM2" s="208"/>
      <c r="WTN2" s="208"/>
      <c r="WTO2" s="208"/>
      <c r="WTP2" s="208"/>
      <c r="WTQ2" s="208"/>
      <c r="WTR2" s="208"/>
      <c r="WTS2" s="208"/>
      <c r="WTT2" s="208"/>
      <c r="WTU2" s="208"/>
      <c r="WTV2" s="208"/>
      <c r="WTW2" s="208"/>
      <c r="WTX2" s="208"/>
      <c r="WTY2" s="208"/>
      <c r="WTZ2" s="208"/>
      <c r="WUA2" s="208"/>
      <c r="WUB2" s="208"/>
      <c r="WUC2" s="208"/>
      <c r="WUD2" s="208"/>
      <c r="WUE2" s="208"/>
      <c r="WUF2" s="208"/>
      <c r="WUG2" s="208"/>
      <c r="WUH2" s="208"/>
      <c r="WUI2" s="208"/>
      <c r="WUJ2" s="208"/>
      <c r="WUK2" s="208"/>
      <c r="WUL2" s="208"/>
      <c r="WUM2" s="208"/>
      <c r="WUN2" s="208"/>
      <c r="WUO2" s="208"/>
      <c r="WUP2" s="208"/>
      <c r="WUQ2" s="208"/>
      <c r="WUR2" s="208"/>
      <c r="WUS2" s="208"/>
      <c r="WUT2" s="208"/>
      <c r="WUU2" s="208"/>
      <c r="WUV2" s="208"/>
      <c r="WUW2" s="208"/>
      <c r="WUX2" s="208"/>
      <c r="WUY2" s="208"/>
      <c r="WUZ2" s="208"/>
      <c r="WVA2" s="208"/>
      <c r="WVB2" s="208"/>
      <c r="WVC2" s="208"/>
      <c r="WVD2" s="208"/>
      <c r="WVE2" s="208"/>
      <c r="WVF2" s="208"/>
      <c r="WVG2" s="208"/>
      <c r="WVH2" s="208"/>
      <c r="WVI2" s="208"/>
      <c r="WVJ2" s="208"/>
      <c r="WVK2" s="208"/>
      <c r="WVL2" s="208"/>
      <c r="WVM2" s="208"/>
      <c r="WVN2" s="208"/>
      <c r="WVO2" s="208"/>
      <c r="WVP2" s="208"/>
      <c r="WVQ2" s="208"/>
      <c r="WVR2" s="208"/>
      <c r="WVS2" s="208"/>
      <c r="WVT2" s="208"/>
      <c r="WVU2" s="208"/>
      <c r="WVV2" s="208"/>
      <c r="WVW2" s="208"/>
      <c r="WVX2" s="208"/>
      <c r="WVY2" s="208"/>
      <c r="WVZ2" s="208"/>
      <c r="WWA2" s="208"/>
      <c r="WWB2" s="208"/>
      <c r="WWC2" s="208"/>
      <c r="WWD2" s="208"/>
      <c r="WWE2" s="208"/>
      <c r="WWF2" s="208"/>
      <c r="WWG2" s="208"/>
      <c r="WWH2" s="208"/>
      <c r="WWI2" s="208"/>
      <c r="WWJ2" s="208"/>
      <c r="WWK2" s="208"/>
      <c r="WWL2" s="208"/>
      <c r="WWM2" s="208"/>
      <c r="WWN2" s="208"/>
      <c r="WWO2" s="208"/>
      <c r="WWP2" s="208"/>
      <c r="WWQ2" s="208"/>
      <c r="WWR2" s="208"/>
      <c r="WWS2" s="208"/>
      <c r="WWT2" s="208"/>
      <c r="WWU2" s="208"/>
      <c r="WWV2" s="208"/>
      <c r="WWW2" s="208"/>
      <c r="WWX2" s="208"/>
      <c r="WWY2" s="208"/>
      <c r="WWZ2" s="208"/>
      <c r="WXA2" s="208"/>
      <c r="WXB2" s="208"/>
      <c r="WXC2" s="208"/>
      <c r="WXD2" s="208"/>
      <c r="WXE2" s="208"/>
      <c r="WXF2" s="208"/>
      <c r="WXG2" s="208"/>
      <c r="WXH2" s="208"/>
      <c r="WXI2" s="208"/>
      <c r="WXJ2" s="208"/>
      <c r="WXK2" s="208"/>
      <c r="WXL2" s="208"/>
      <c r="WXM2" s="208"/>
      <c r="WXN2" s="208"/>
      <c r="WXO2" s="208"/>
      <c r="WXP2" s="208"/>
      <c r="WXQ2" s="208"/>
      <c r="WXR2" s="208"/>
      <c r="WXS2" s="208"/>
      <c r="WXT2" s="208"/>
      <c r="WXU2" s="208"/>
      <c r="WXV2" s="208"/>
      <c r="WXW2" s="208"/>
      <c r="WXX2" s="208"/>
      <c r="WXY2" s="208"/>
      <c r="WXZ2" s="208"/>
      <c r="WYA2" s="208"/>
      <c r="WYB2" s="208"/>
      <c r="WYC2" s="208"/>
      <c r="WYD2" s="208"/>
      <c r="WYE2" s="208"/>
      <c r="WYF2" s="208"/>
      <c r="WYG2" s="208"/>
      <c r="WYH2" s="208"/>
      <c r="WYI2" s="208"/>
      <c r="WYJ2" s="208"/>
      <c r="WYK2" s="208"/>
      <c r="WYL2" s="208"/>
      <c r="WYM2" s="208"/>
      <c r="WYN2" s="208"/>
      <c r="WYO2" s="208"/>
      <c r="WYP2" s="208"/>
      <c r="WYQ2" s="208"/>
      <c r="WYR2" s="208"/>
      <c r="WYS2" s="208"/>
      <c r="WYT2" s="208"/>
      <c r="WYU2" s="208"/>
      <c r="WYV2" s="208"/>
      <c r="WYW2" s="208"/>
      <c r="WYX2" s="208"/>
      <c r="WYY2" s="208"/>
      <c r="WYZ2" s="208"/>
      <c r="WZA2" s="208"/>
      <c r="WZB2" s="208"/>
      <c r="WZC2" s="208"/>
      <c r="WZD2" s="208"/>
      <c r="WZE2" s="208"/>
      <c r="WZF2" s="208"/>
      <c r="WZG2" s="208"/>
      <c r="WZH2" s="208"/>
      <c r="WZI2" s="208"/>
      <c r="WZJ2" s="208"/>
      <c r="WZK2" s="208"/>
      <c r="WZL2" s="208"/>
      <c r="WZM2" s="208"/>
      <c r="WZN2" s="208"/>
      <c r="WZO2" s="208"/>
      <c r="WZP2" s="208"/>
      <c r="WZQ2" s="208"/>
      <c r="WZR2" s="208"/>
      <c r="WZS2" s="208"/>
      <c r="WZT2" s="208"/>
      <c r="WZU2" s="208"/>
      <c r="WZV2" s="208"/>
      <c r="WZW2" s="208"/>
      <c r="WZX2" s="208"/>
      <c r="WZY2" s="208"/>
      <c r="WZZ2" s="208"/>
      <c r="XAA2" s="208"/>
      <c r="XAB2" s="208"/>
      <c r="XAC2" s="208"/>
      <c r="XAD2" s="208"/>
      <c r="XAE2" s="208"/>
      <c r="XAF2" s="208"/>
      <c r="XAG2" s="208"/>
      <c r="XAH2" s="208"/>
      <c r="XAI2" s="208"/>
      <c r="XAJ2" s="208"/>
      <c r="XAK2" s="208"/>
      <c r="XAL2" s="208"/>
      <c r="XAM2" s="208"/>
      <c r="XAN2" s="208"/>
      <c r="XAO2" s="208"/>
      <c r="XAP2" s="208"/>
      <c r="XAQ2" s="208"/>
      <c r="XAR2" s="208"/>
      <c r="XAS2" s="208"/>
      <c r="XAT2" s="208"/>
      <c r="XAU2" s="208"/>
      <c r="XAV2" s="208"/>
      <c r="XAW2" s="208"/>
      <c r="XAX2" s="208"/>
      <c r="XAY2" s="208"/>
      <c r="XAZ2" s="208"/>
      <c r="XBA2" s="208"/>
      <c r="XBB2" s="208"/>
      <c r="XBC2" s="208"/>
      <c r="XBD2" s="208"/>
      <c r="XBE2" s="208"/>
      <c r="XBF2" s="208"/>
      <c r="XBG2" s="208"/>
      <c r="XBH2" s="208"/>
      <c r="XBI2" s="208"/>
      <c r="XBJ2" s="208"/>
      <c r="XBK2" s="208"/>
      <c r="XBL2" s="208"/>
      <c r="XBM2" s="208"/>
      <c r="XBN2" s="208"/>
      <c r="XBO2" s="208"/>
      <c r="XBP2" s="208"/>
      <c r="XBQ2" s="208"/>
      <c r="XBR2" s="208"/>
      <c r="XBS2" s="208"/>
      <c r="XBT2" s="208"/>
      <c r="XBU2" s="208"/>
      <c r="XBV2" s="208"/>
      <c r="XBW2" s="208"/>
      <c r="XBX2" s="208"/>
      <c r="XBY2" s="208"/>
      <c r="XBZ2" s="208"/>
      <c r="XCA2" s="208"/>
      <c r="XCB2" s="208"/>
      <c r="XCC2" s="208"/>
      <c r="XCD2" s="208"/>
      <c r="XCE2" s="208"/>
      <c r="XCF2" s="208"/>
      <c r="XCG2" s="208"/>
      <c r="XCH2" s="208"/>
      <c r="XCI2" s="208"/>
      <c r="XCJ2" s="208"/>
      <c r="XCK2" s="208"/>
      <c r="XCL2" s="208"/>
      <c r="XCM2" s="208"/>
      <c r="XCN2" s="208"/>
      <c r="XCO2" s="208"/>
      <c r="XCP2" s="208"/>
      <c r="XCQ2" s="208"/>
      <c r="XCR2" s="208"/>
      <c r="XCS2" s="208"/>
      <c r="XCT2" s="208"/>
      <c r="XCU2" s="208"/>
      <c r="XCV2" s="208"/>
      <c r="XCW2" s="208"/>
      <c r="XCX2" s="208"/>
      <c r="XCY2" s="208"/>
      <c r="XCZ2" s="208"/>
      <c r="XDA2" s="208"/>
      <c r="XDB2" s="208"/>
      <c r="XDC2" s="208"/>
      <c r="XDD2" s="208"/>
      <c r="XDE2" s="208"/>
      <c r="XDF2" s="208"/>
      <c r="XDG2" s="208"/>
      <c r="XDH2" s="208"/>
      <c r="XDI2" s="208"/>
      <c r="XDJ2" s="208"/>
      <c r="XDK2" s="208"/>
      <c r="XDL2" s="208"/>
      <c r="XDM2" s="208"/>
      <c r="XDN2" s="208"/>
      <c r="XDO2" s="208"/>
      <c r="XDP2" s="208"/>
      <c r="XDQ2" s="208"/>
      <c r="XDR2" s="208"/>
      <c r="XDS2" s="208"/>
      <c r="XDT2" s="208"/>
      <c r="XDU2" s="208"/>
      <c r="XDV2" s="208"/>
      <c r="XDW2" s="208"/>
      <c r="XDX2" s="208"/>
      <c r="XDY2" s="208"/>
      <c r="XDZ2" s="208"/>
      <c r="XEA2" s="208"/>
      <c r="XEB2" s="208"/>
      <c r="XEC2" s="208"/>
      <c r="XED2" s="208"/>
      <c r="XEE2" s="208"/>
      <c r="XEF2" s="208"/>
      <c r="XEG2" s="208"/>
      <c r="XEH2" s="208"/>
      <c r="XEI2" s="208"/>
      <c r="XEJ2" s="208"/>
      <c r="XEK2" s="208"/>
      <c r="XEL2" s="208"/>
      <c r="XEM2" s="208"/>
      <c r="XEN2" s="208"/>
      <c r="XEO2" s="208"/>
      <c r="XEP2" s="208"/>
      <c r="XEQ2" s="208"/>
      <c r="XER2" s="208"/>
      <c r="XES2" s="208"/>
      <c r="XET2" s="208"/>
      <c r="XEU2" s="208"/>
      <c r="XEV2" s="208"/>
      <c r="XEW2" s="208"/>
      <c r="XEX2" s="208"/>
      <c r="XEY2" s="208"/>
      <c r="XEZ2" s="208"/>
      <c r="XFA2" s="208"/>
    </row>
    <row r="3" spans="2:16381" ht="20">
      <c r="B3" s="1489"/>
      <c r="C3" s="429" t="s">
        <v>775</v>
      </c>
      <c r="D3" s="430">
        <f>Menu!D3</f>
        <v>46203</v>
      </c>
      <c r="E3" s="429"/>
      <c r="F3" s="431" t="s">
        <v>989</v>
      </c>
      <c r="G3" s="429"/>
      <c r="H3" s="429"/>
      <c r="I3" s="429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5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  <c r="IA3" s="208"/>
      <c r="IB3" s="208"/>
      <c r="IC3" s="208"/>
      <c r="ID3" s="208"/>
      <c r="IE3" s="208"/>
      <c r="IF3" s="208"/>
      <c r="IG3" s="208"/>
      <c r="IH3" s="208"/>
      <c r="II3" s="208"/>
      <c r="IJ3" s="208"/>
      <c r="IK3" s="208"/>
      <c r="IL3" s="208"/>
      <c r="IM3" s="208"/>
      <c r="IN3" s="208"/>
      <c r="IO3" s="208"/>
      <c r="IP3" s="208"/>
      <c r="IQ3" s="208"/>
      <c r="IR3" s="208"/>
      <c r="IS3" s="208"/>
      <c r="IT3" s="208"/>
      <c r="IU3" s="208"/>
      <c r="IV3" s="208"/>
      <c r="IW3" s="208"/>
      <c r="IX3" s="208"/>
      <c r="IY3" s="208"/>
      <c r="IZ3" s="208"/>
      <c r="JA3" s="208"/>
      <c r="JB3" s="208"/>
      <c r="JC3" s="208"/>
      <c r="JD3" s="208"/>
      <c r="JE3" s="208"/>
      <c r="JF3" s="208"/>
      <c r="JG3" s="208"/>
      <c r="JH3" s="208"/>
      <c r="JI3" s="208"/>
      <c r="JJ3" s="208"/>
      <c r="JK3" s="208"/>
      <c r="JL3" s="208"/>
      <c r="JM3" s="208"/>
      <c r="JN3" s="208"/>
      <c r="JO3" s="208"/>
      <c r="JP3" s="208"/>
      <c r="JQ3" s="208"/>
      <c r="JR3" s="208"/>
      <c r="JS3" s="208"/>
      <c r="JT3" s="208"/>
      <c r="JU3" s="208"/>
      <c r="JV3" s="208"/>
      <c r="JW3" s="208"/>
      <c r="JX3" s="208"/>
      <c r="JY3" s="208"/>
      <c r="JZ3" s="208"/>
      <c r="KA3" s="208"/>
      <c r="KB3" s="208"/>
      <c r="KC3" s="208"/>
      <c r="KD3" s="208"/>
      <c r="KE3" s="208"/>
      <c r="KF3" s="208"/>
      <c r="KG3" s="208"/>
      <c r="KH3" s="208"/>
      <c r="KI3" s="208"/>
      <c r="KJ3" s="208"/>
      <c r="KK3" s="208"/>
      <c r="KL3" s="208"/>
      <c r="KM3" s="208"/>
      <c r="KN3" s="208"/>
      <c r="KO3" s="208"/>
      <c r="KP3" s="208"/>
      <c r="KQ3" s="208"/>
      <c r="KR3" s="208"/>
      <c r="KS3" s="208"/>
      <c r="KT3" s="208"/>
      <c r="KU3" s="208"/>
      <c r="KV3" s="208"/>
      <c r="KW3" s="208"/>
      <c r="KX3" s="208"/>
      <c r="KY3" s="208"/>
      <c r="KZ3" s="208"/>
      <c r="LA3" s="208"/>
      <c r="LB3" s="208"/>
      <c r="LC3" s="208"/>
      <c r="LD3" s="208"/>
      <c r="LE3" s="208"/>
      <c r="LF3" s="208"/>
      <c r="LG3" s="208"/>
      <c r="LH3" s="208"/>
      <c r="LI3" s="208"/>
      <c r="LJ3" s="208"/>
      <c r="LK3" s="208"/>
      <c r="LL3" s="208"/>
      <c r="LM3" s="208"/>
      <c r="LN3" s="208"/>
      <c r="LO3" s="208"/>
      <c r="LP3" s="208"/>
      <c r="LQ3" s="208"/>
      <c r="LR3" s="208"/>
      <c r="LS3" s="208"/>
      <c r="LT3" s="208"/>
      <c r="LU3" s="208"/>
      <c r="LV3" s="208"/>
      <c r="LW3" s="208"/>
      <c r="LX3" s="208"/>
      <c r="LY3" s="208"/>
      <c r="LZ3" s="208"/>
      <c r="MA3" s="208"/>
      <c r="MB3" s="208"/>
      <c r="MC3" s="208"/>
      <c r="MD3" s="208"/>
      <c r="ME3" s="208"/>
      <c r="MF3" s="208"/>
      <c r="MG3" s="208"/>
      <c r="MH3" s="208"/>
      <c r="MI3" s="208"/>
      <c r="MJ3" s="208"/>
      <c r="MK3" s="208"/>
      <c r="ML3" s="208"/>
      <c r="MM3" s="208"/>
      <c r="MN3" s="208"/>
      <c r="MO3" s="208"/>
      <c r="MP3" s="208"/>
      <c r="MQ3" s="208"/>
      <c r="MR3" s="208"/>
      <c r="MS3" s="208"/>
      <c r="MT3" s="208"/>
      <c r="MU3" s="208"/>
      <c r="MV3" s="208"/>
      <c r="MW3" s="208"/>
      <c r="MX3" s="208"/>
      <c r="MY3" s="208"/>
      <c r="MZ3" s="208"/>
      <c r="NA3" s="208"/>
      <c r="NB3" s="208"/>
      <c r="NC3" s="208"/>
      <c r="ND3" s="208"/>
      <c r="NE3" s="208"/>
      <c r="NF3" s="208"/>
      <c r="NG3" s="208"/>
      <c r="NH3" s="208"/>
      <c r="NI3" s="208"/>
      <c r="NJ3" s="208"/>
      <c r="NK3" s="208"/>
      <c r="NL3" s="208"/>
      <c r="NM3" s="208"/>
      <c r="NN3" s="208"/>
      <c r="NO3" s="208"/>
      <c r="NP3" s="208"/>
      <c r="NQ3" s="208"/>
      <c r="NR3" s="208"/>
      <c r="NS3" s="208"/>
      <c r="NT3" s="208"/>
      <c r="NU3" s="208"/>
      <c r="NV3" s="208"/>
      <c r="NW3" s="208"/>
      <c r="NX3" s="208"/>
      <c r="NY3" s="208"/>
      <c r="NZ3" s="208"/>
      <c r="OA3" s="208"/>
      <c r="OB3" s="208"/>
      <c r="OC3" s="208"/>
      <c r="OD3" s="208"/>
      <c r="OE3" s="208"/>
      <c r="OF3" s="208"/>
      <c r="OG3" s="208"/>
      <c r="OH3" s="208"/>
      <c r="OI3" s="208"/>
      <c r="OJ3" s="208"/>
      <c r="OK3" s="208"/>
      <c r="OL3" s="208"/>
      <c r="OM3" s="208"/>
      <c r="ON3" s="208"/>
      <c r="OO3" s="208"/>
      <c r="OP3" s="208"/>
      <c r="OQ3" s="208"/>
      <c r="OR3" s="208"/>
      <c r="OS3" s="208"/>
      <c r="OT3" s="208"/>
      <c r="OU3" s="208"/>
      <c r="OV3" s="208"/>
      <c r="OW3" s="208"/>
      <c r="OX3" s="208"/>
      <c r="OY3" s="208"/>
      <c r="OZ3" s="208"/>
      <c r="PA3" s="208"/>
      <c r="PB3" s="208"/>
      <c r="PC3" s="208"/>
      <c r="PD3" s="208"/>
      <c r="PE3" s="208"/>
      <c r="PF3" s="208"/>
      <c r="PG3" s="208"/>
      <c r="PH3" s="208"/>
      <c r="PI3" s="208"/>
      <c r="PJ3" s="208"/>
      <c r="PK3" s="208"/>
      <c r="PL3" s="208"/>
      <c r="PM3" s="208"/>
      <c r="PN3" s="208"/>
      <c r="PO3" s="208"/>
      <c r="PP3" s="208"/>
      <c r="PQ3" s="208"/>
      <c r="PR3" s="208"/>
      <c r="PS3" s="208"/>
      <c r="PT3" s="208"/>
      <c r="PU3" s="208"/>
      <c r="PV3" s="208"/>
      <c r="PW3" s="208"/>
      <c r="PX3" s="208"/>
      <c r="PY3" s="208"/>
      <c r="PZ3" s="208"/>
      <c r="QA3" s="208"/>
      <c r="QB3" s="208"/>
      <c r="QC3" s="208"/>
      <c r="QD3" s="208"/>
      <c r="QE3" s="208"/>
      <c r="QF3" s="208"/>
      <c r="QG3" s="208"/>
      <c r="QH3" s="208"/>
      <c r="QI3" s="208"/>
      <c r="QJ3" s="208"/>
      <c r="QK3" s="208"/>
      <c r="QL3" s="208"/>
      <c r="QM3" s="208"/>
      <c r="QN3" s="208"/>
      <c r="QO3" s="208"/>
      <c r="QP3" s="208"/>
      <c r="QQ3" s="208"/>
      <c r="QR3" s="208"/>
      <c r="QS3" s="208"/>
      <c r="QT3" s="208"/>
      <c r="QU3" s="208"/>
      <c r="QV3" s="208"/>
      <c r="QW3" s="208"/>
      <c r="QX3" s="208"/>
      <c r="QY3" s="208"/>
      <c r="QZ3" s="208"/>
      <c r="RA3" s="208"/>
      <c r="RB3" s="208"/>
      <c r="RC3" s="208"/>
      <c r="RD3" s="208"/>
      <c r="RE3" s="208"/>
      <c r="RF3" s="208"/>
      <c r="RG3" s="208"/>
      <c r="RH3" s="208"/>
      <c r="RI3" s="208"/>
      <c r="RJ3" s="208"/>
      <c r="RK3" s="208"/>
      <c r="RL3" s="208"/>
      <c r="RM3" s="208"/>
      <c r="RN3" s="208"/>
      <c r="RO3" s="208"/>
      <c r="RP3" s="208"/>
      <c r="RQ3" s="208"/>
      <c r="RR3" s="208"/>
      <c r="RS3" s="208"/>
      <c r="RT3" s="208"/>
      <c r="RU3" s="208"/>
      <c r="RV3" s="208"/>
      <c r="RW3" s="208"/>
      <c r="RX3" s="208"/>
      <c r="RY3" s="208"/>
      <c r="RZ3" s="208"/>
      <c r="SA3" s="208"/>
      <c r="SB3" s="208"/>
      <c r="SC3" s="208"/>
      <c r="SD3" s="208"/>
      <c r="SE3" s="208"/>
      <c r="SF3" s="208"/>
      <c r="SG3" s="208"/>
      <c r="SH3" s="208"/>
      <c r="SI3" s="208"/>
      <c r="SJ3" s="208"/>
      <c r="SK3" s="208"/>
      <c r="SL3" s="208"/>
      <c r="SM3" s="208"/>
      <c r="SN3" s="208"/>
      <c r="SO3" s="208"/>
      <c r="SP3" s="208"/>
      <c r="SQ3" s="208"/>
      <c r="SR3" s="208"/>
      <c r="SS3" s="208"/>
      <c r="ST3" s="208"/>
      <c r="SU3" s="208"/>
      <c r="SV3" s="208"/>
      <c r="SW3" s="208"/>
      <c r="SX3" s="208"/>
      <c r="SY3" s="208"/>
      <c r="SZ3" s="208"/>
      <c r="TA3" s="208"/>
      <c r="TB3" s="208"/>
      <c r="TC3" s="208"/>
      <c r="TD3" s="208"/>
      <c r="TE3" s="208"/>
      <c r="TF3" s="208"/>
      <c r="TG3" s="208"/>
      <c r="TH3" s="208"/>
      <c r="TI3" s="208"/>
      <c r="TJ3" s="208"/>
      <c r="TK3" s="208"/>
      <c r="TL3" s="208"/>
      <c r="TM3" s="208"/>
      <c r="TN3" s="208"/>
      <c r="TO3" s="208"/>
      <c r="TP3" s="208"/>
      <c r="TQ3" s="208"/>
      <c r="TR3" s="208"/>
      <c r="TS3" s="208"/>
      <c r="TT3" s="208"/>
      <c r="TU3" s="208"/>
      <c r="TV3" s="208"/>
      <c r="TW3" s="208"/>
      <c r="TX3" s="208"/>
      <c r="TY3" s="208"/>
      <c r="TZ3" s="208"/>
      <c r="UA3" s="208"/>
      <c r="UB3" s="208"/>
      <c r="UC3" s="208"/>
      <c r="UD3" s="208"/>
      <c r="UE3" s="208"/>
      <c r="UF3" s="208"/>
      <c r="UG3" s="208"/>
      <c r="UH3" s="208"/>
      <c r="UI3" s="208"/>
      <c r="UJ3" s="208"/>
      <c r="UK3" s="208"/>
      <c r="UL3" s="208"/>
      <c r="UM3" s="208"/>
      <c r="UN3" s="208"/>
      <c r="UO3" s="208"/>
      <c r="UP3" s="208"/>
      <c r="UQ3" s="208"/>
      <c r="UR3" s="208"/>
      <c r="US3" s="208"/>
      <c r="UT3" s="208"/>
      <c r="UU3" s="208"/>
      <c r="UV3" s="208"/>
      <c r="UW3" s="208"/>
      <c r="UX3" s="208"/>
      <c r="UY3" s="208"/>
      <c r="UZ3" s="208"/>
      <c r="VA3" s="208"/>
      <c r="VB3" s="208"/>
      <c r="VC3" s="208"/>
      <c r="VD3" s="208"/>
      <c r="VE3" s="208"/>
      <c r="VF3" s="208"/>
      <c r="VG3" s="208"/>
      <c r="VH3" s="208"/>
      <c r="VI3" s="208"/>
      <c r="VJ3" s="208"/>
      <c r="VK3" s="208"/>
      <c r="VL3" s="208"/>
      <c r="VM3" s="208"/>
      <c r="VN3" s="208"/>
      <c r="VO3" s="208"/>
      <c r="VP3" s="208"/>
      <c r="VQ3" s="208"/>
      <c r="VR3" s="208"/>
      <c r="VS3" s="208"/>
      <c r="VT3" s="208"/>
      <c r="VU3" s="208"/>
      <c r="VV3" s="208"/>
      <c r="VW3" s="208"/>
      <c r="VX3" s="208"/>
      <c r="VY3" s="208"/>
      <c r="VZ3" s="208"/>
      <c r="WA3" s="208"/>
      <c r="WB3" s="208"/>
      <c r="WC3" s="208"/>
      <c r="WD3" s="208"/>
      <c r="WE3" s="208"/>
      <c r="WF3" s="208"/>
      <c r="WG3" s="208"/>
      <c r="WH3" s="208"/>
      <c r="WI3" s="208"/>
      <c r="WJ3" s="208"/>
      <c r="WK3" s="208"/>
      <c r="WL3" s="208"/>
      <c r="WM3" s="208"/>
      <c r="WN3" s="208"/>
      <c r="WO3" s="208"/>
      <c r="WP3" s="208"/>
      <c r="WQ3" s="208"/>
      <c r="WR3" s="208"/>
      <c r="WS3" s="208"/>
      <c r="WT3" s="208"/>
      <c r="WU3" s="208"/>
      <c r="WV3" s="208"/>
      <c r="WW3" s="208"/>
      <c r="WX3" s="208"/>
      <c r="WY3" s="208"/>
      <c r="WZ3" s="208"/>
      <c r="XA3" s="208"/>
      <c r="XB3" s="208"/>
      <c r="XC3" s="208"/>
      <c r="XD3" s="208"/>
      <c r="XE3" s="208"/>
      <c r="XF3" s="208"/>
      <c r="XG3" s="208"/>
      <c r="XH3" s="208"/>
      <c r="XI3" s="208"/>
      <c r="XJ3" s="208"/>
      <c r="XK3" s="208"/>
      <c r="XL3" s="208"/>
      <c r="XM3" s="208"/>
      <c r="XN3" s="208"/>
      <c r="XO3" s="208"/>
      <c r="XP3" s="208"/>
      <c r="XQ3" s="208"/>
      <c r="XR3" s="208"/>
      <c r="XS3" s="208"/>
      <c r="XT3" s="208"/>
      <c r="XU3" s="208"/>
      <c r="XV3" s="208"/>
      <c r="XW3" s="208"/>
      <c r="XX3" s="208"/>
      <c r="XY3" s="208"/>
      <c r="XZ3" s="208"/>
      <c r="YA3" s="208"/>
      <c r="YB3" s="208"/>
      <c r="YC3" s="208"/>
      <c r="YD3" s="208"/>
      <c r="YE3" s="208"/>
      <c r="YF3" s="208"/>
      <c r="YG3" s="208"/>
      <c r="YH3" s="208"/>
      <c r="YI3" s="208"/>
      <c r="YJ3" s="208"/>
      <c r="YK3" s="208"/>
      <c r="YL3" s="208"/>
      <c r="YM3" s="208"/>
      <c r="YN3" s="208"/>
      <c r="YO3" s="208"/>
      <c r="YP3" s="208"/>
      <c r="YQ3" s="208"/>
      <c r="YR3" s="208"/>
      <c r="YS3" s="208"/>
      <c r="YT3" s="208"/>
      <c r="YU3" s="208"/>
      <c r="YV3" s="208"/>
      <c r="YW3" s="208"/>
      <c r="YX3" s="208"/>
      <c r="YY3" s="208"/>
      <c r="YZ3" s="208"/>
      <c r="ZA3" s="208"/>
      <c r="ZB3" s="208"/>
      <c r="ZC3" s="208"/>
      <c r="ZD3" s="208"/>
      <c r="ZE3" s="208"/>
      <c r="ZF3" s="208"/>
      <c r="ZG3" s="208"/>
      <c r="ZH3" s="208"/>
      <c r="ZI3" s="208"/>
      <c r="ZJ3" s="208"/>
      <c r="ZK3" s="208"/>
      <c r="ZL3" s="208"/>
      <c r="ZM3" s="208"/>
      <c r="ZN3" s="208"/>
      <c r="ZO3" s="208"/>
      <c r="ZP3" s="208"/>
      <c r="ZQ3" s="208"/>
      <c r="ZR3" s="208"/>
      <c r="ZS3" s="208"/>
      <c r="ZT3" s="208"/>
      <c r="ZU3" s="208"/>
      <c r="ZV3" s="208"/>
      <c r="ZW3" s="208"/>
      <c r="ZX3" s="208"/>
      <c r="ZY3" s="208"/>
      <c r="ZZ3" s="208"/>
      <c r="AAA3" s="208"/>
      <c r="AAB3" s="208"/>
      <c r="AAC3" s="208"/>
      <c r="AAD3" s="208"/>
      <c r="AAE3" s="208"/>
      <c r="AAF3" s="208"/>
      <c r="AAG3" s="208"/>
      <c r="AAH3" s="208"/>
      <c r="AAI3" s="208"/>
      <c r="AAJ3" s="208"/>
      <c r="AAK3" s="208"/>
      <c r="AAL3" s="208"/>
      <c r="AAM3" s="208"/>
      <c r="AAN3" s="208"/>
      <c r="AAO3" s="208"/>
      <c r="AAP3" s="208"/>
      <c r="AAQ3" s="208"/>
      <c r="AAR3" s="208"/>
      <c r="AAS3" s="208"/>
      <c r="AAT3" s="208"/>
      <c r="AAU3" s="208"/>
      <c r="AAV3" s="208"/>
      <c r="AAW3" s="208"/>
      <c r="AAX3" s="208"/>
      <c r="AAY3" s="208"/>
      <c r="AAZ3" s="208"/>
      <c r="ABA3" s="208"/>
      <c r="ABB3" s="208"/>
      <c r="ABC3" s="208"/>
      <c r="ABD3" s="208"/>
      <c r="ABE3" s="208"/>
      <c r="ABF3" s="208"/>
      <c r="ABG3" s="208"/>
      <c r="ABH3" s="208"/>
      <c r="ABI3" s="208"/>
      <c r="ABJ3" s="208"/>
      <c r="ABK3" s="208"/>
      <c r="ABL3" s="208"/>
      <c r="ABM3" s="208"/>
      <c r="ABN3" s="208"/>
      <c r="ABO3" s="208"/>
      <c r="ABP3" s="208"/>
      <c r="ABQ3" s="208"/>
      <c r="ABR3" s="208"/>
      <c r="ABS3" s="208"/>
      <c r="ABT3" s="208"/>
      <c r="ABU3" s="208"/>
      <c r="ABV3" s="208"/>
      <c r="ABW3" s="208"/>
      <c r="ABX3" s="208"/>
      <c r="ABY3" s="208"/>
      <c r="ABZ3" s="208"/>
      <c r="ACA3" s="208"/>
      <c r="ACB3" s="208"/>
      <c r="ACC3" s="208"/>
      <c r="ACD3" s="208"/>
      <c r="ACE3" s="208"/>
      <c r="ACF3" s="208"/>
      <c r="ACG3" s="208"/>
      <c r="ACH3" s="208"/>
      <c r="ACI3" s="208"/>
      <c r="ACJ3" s="208"/>
      <c r="ACK3" s="208"/>
      <c r="ACL3" s="208"/>
      <c r="ACM3" s="208"/>
      <c r="ACN3" s="208"/>
      <c r="ACO3" s="208"/>
      <c r="ACP3" s="208"/>
      <c r="ACQ3" s="208"/>
      <c r="ACR3" s="208"/>
      <c r="ACS3" s="208"/>
      <c r="ACT3" s="208"/>
      <c r="ACU3" s="208"/>
      <c r="ACV3" s="208"/>
      <c r="ACW3" s="208"/>
      <c r="ACX3" s="208"/>
      <c r="ACY3" s="208"/>
      <c r="ACZ3" s="208"/>
      <c r="ADA3" s="208"/>
      <c r="ADB3" s="208"/>
      <c r="ADC3" s="208"/>
      <c r="ADD3" s="208"/>
      <c r="ADE3" s="208"/>
      <c r="ADF3" s="208"/>
      <c r="ADG3" s="208"/>
      <c r="ADH3" s="208"/>
      <c r="ADI3" s="208"/>
      <c r="ADJ3" s="208"/>
      <c r="ADK3" s="208"/>
      <c r="ADL3" s="208"/>
      <c r="ADM3" s="208"/>
      <c r="ADN3" s="208"/>
      <c r="ADO3" s="208"/>
      <c r="ADP3" s="208"/>
      <c r="ADQ3" s="208"/>
      <c r="ADR3" s="208"/>
      <c r="ADS3" s="208"/>
      <c r="ADT3" s="208"/>
      <c r="ADU3" s="208"/>
      <c r="ADV3" s="208"/>
      <c r="ADW3" s="208"/>
      <c r="ADX3" s="208"/>
      <c r="ADY3" s="208"/>
      <c r="ADZ3" s="208"/>
      <c r="AEA3" s="208"/>
      <c r="AEB3" s="208"/>
      <c r="AEC3" s="208"/>
      <c r="AED3" s="208"/>
      <c r="AEE3" s="208"/>
      <c r="AEF3" s="208"/>
      <c r="AEG3" s="208"/>
      <c r="AEH3" s="208"/>
      <c r="AEI3" s="208"/>
      <c r="AEJ3" s="208"/>
      <c r="AEK3" s="208"/>
      <c r="AEL3" s="208"/>
      <c r="AEM3" s="208"/>
      <c r="AEN3" s="208"/>
      <c r="AEO3" s="208"/>
      <c r="AEP3" s="208"/>
      <c r="AEQ3" s="208"/>
      <c r="AER3" s="208"/>
      <c r="AES3" s="208"/>
      <c r="AET3" s="208"/>
      <c r="AEU3" s="208"/>
      <c r="AEV3" s="208"/>
      <c r="AEW3" s="208"/>
      <c r="AEX3" s="208"/>
      <c r="AEY3" s="208"/>
      <c r="AEZ3" s="208"/>
      <c r="AFA3" s="208"/>
      <c r="AFB3" s="208"/>
      <c r="AFC3" s="208"/>
      <c r="AFD3" s="208"/>
      <c r="AFE3" s="208"/>
      <c r="AFF3" s="208"/>
      <c r="AFG3" s="208"/>
      <c r="AFH3" s="208"/>
      <c r="AFI3" s="208"/>
      <c r="AFJ3" s="208"/>
      <c r="AFK3" s="208"/>
      <c r="AFL3" s="208"/>
      <c r="AFM3" s="208"/>
      <c r="AFN3" s="208"/>
      <c r="AFO3" s="208"/>
      <c r="AFP3" s="208"/>
      <c r="AFQ3" s="208"/>
      <c r="AFR3" s="208"/>
      <c r="AFS3" s="208"/>
      <c r="AFT3" s="208"/>
      <c r="AFU3" s="208"/>
      <c r="AFV3" s="208"/>
      <c r="AFW3" s="208"/>
      <c r="AFX3" s="208"/>
      <c r="AFY3" s="208"/>
      <c r="AFZ3" s="208"/>
      <c r="AGA3" s="208"/>
      <c r="AGB3" s="208"/>
      <c r="AGC3" s="208"/>
      <c r="AGD3" s="208"/>
      <c r="AGE3" s="208"/>
      <c r="AGF3" s="208"/>
      <c r="AGG3" s="208"/>
      <c r="AGH3" s="208"/>
      <c r="AGI3" s="208"/>
      <c r="AGJ3" s="208"/>
      <c r="AGK3" s="208"/>
      <c r="AGL3" s="208"/>
      <c r="AGM3" s="208"/>
      <c r="AGN3" s="208"/>
      <c r="AGO3" s="208"/>
      <c r="AGP3" s="208"/>
      <c r="AGQ3" s="208"/>
      <c r="AGR3" s="208"/>
      <c r="AGS3" s="208"/>
      <c r="AGT3" s="208"/>
      <c r="AGU3" s="208"/>
      <c r="AGV3" s="208"/>
      <c r="AGW3" s="208"/>
      <c r="AGX3" s="208"/>
      <c r="AGY3" s="208"/>
      <c r="AGZ3" s="208"/>
      <c r="AHA3" s="208"/>
      <c r="AHB3" s="208"/>
      <c r="AHC3" s="208"/>
      <c r="AHD3" s="208"/>
      <c r="AHE3" s="208"/>
      <c r="AHF3" s="208"/>
      <c r="AHG3" s="208"/>
      <c r="AHH3" s="208"/>
      <c r="AHI3" s="208"/>
      <c r="AHJ3" s="208"/>
      <c r="AHK3" s="208"/>
      <c r="AHL3" s="208"/>
      <c r="AHM3" s="208"/>
      <c r="AHN3" s="208"/>
      <c r="AHO3" s="208"/>
      <c r="AHP3" s="208"/>
      <c r="AHQ3" s="208"/>
      <c r="AHR3" s="208"/>
      <c r="AHS3" s="208"/>
      <c r="AHT3" s="208"/>
      <c r="AHU3" s="208"/>
      <c r="AHV3" s="208"/>
      <c r="AHW3" s="208"/>
      <c r="AHX3" s="208"/>
      <c r="AHY3" s="208"/>
      <c r="AHZ3" s="208"/>
      <c r="AIA3" s="208"/>
      <c r="AIB3" s="208"/>
      <c r="AIC3" s="208"/>
      <c r="AID3" s="208"/>
      <c r="AIE3" s="208"/>
      <c r="AIF3" s="208"/>
      <c r="AIG3" s="208"/>
      <c r="AIH3" s="208"/>
      <c r="AII3" s="208"/>
      <c r="AIJ3" s="208"/>
      <c r="AIK3" s="208"/>
      <c r="AIL3" s="208"/>
      <c r="AIM3" s="208"/>
      <c r="AIN3" s="208"/>
      <c r="AIO3" s="208"/>
      <c r="AIP3" s="208"/>
      <c r="AIQ3" s="208"/>
      <c r="AIR3" s="208"/>
      <c r="AIS3" s="208"/>
      <c r="AIT3" s="208"/>
      <c r="AIU3" s="208"/>
      <c r="AIV3" s="208"/>
      <c r="AIW3" s="208"/>
      <c r="AIX3" s="208"/>
      <c r="AIY3" s="208"/>
      <c r="AIZ3" s="208"/>
      <c r="AJA3" s="208"/>
      <c r="AJB3" s="208"/>
      <c r="AJC3" s="208"/>
      <c r="AJD3" s="208"/>
      <c r="AJE3" s="208"/>
      <c r="AJF3" s="208"/>
      <c r="AJG3" s="208"/>
      <c r="AJH3" s="208"/>
      <c r="AJI3" s="208"/>
      <c r="AJJ3" s="208"/>
      <c r="AJK3" s="208"/>
      <c r="AJL3" s="208"/>
      <c r="AJM3" s="208"/>
      <c r="AJN3" s="208"/>
      <c r="AJO3" s="208"/>
      <c r="AJP3" s="208"/>
      <c r="AJQ3" s="208"/>
      <c r="AJR3" s="208"/>
      <c r="AJS3" s="208"/>
      <c r="AJT3" s="208"/>
      <c r="AJU3" s="208"/>
      <c r="AJV3" s="208"/>
      <c r="AJW3" s="208"/>
      <c r="AJX3" s="208"/>
      <c r="AJY3" s="208"/>
      <c r="AJZ3" s="208"/>
      <c r="AKA3" s="208"/>
      <c r="AKB3" s="208"/>
      <c r="AKC3" s="208"/>
      <c r="AKD3" s="208"/>
      <c r="AKE3" s="208"/>
      <c r="AKF3" s="208"/>
      <c r="AKG3" s="208"/>
      <c r="AKH3" s="208"/>
      <c r="AKI3" s="208"/>
      <c r="AKJ3" s="208"/>
      <c r="AKK3" s="208"/>
      <c r="AKL3" s="208"/>
      <c r="AKM3" s="208"/>
      <c r="AKN3" s="208"/>
      <c r="AKO3" s="208"/>
      <c r="AKP3" s="208"/>
      <c r="AKQ3" s="208"/>
      <c r="AKR3" s="208"/>
      <c r="AKS3" s="208"/>
      <c r="AKT3" s="208"/>
      <c r="AKU3" s="208"/>
      <c r="AKV3" s="208"/>
      <c r="AKW3" s="208"/>
      <c r="AKX3" s="208"/>
      <c r="AKY3" s="208"/>
      <c r="AKZ3" s="208"/>
      <c r="ALA3" s="208"/>
      <c r="ALB3" s="208"/>
      <c r="ALC3" s="208"/>
      <c r="ALD3" s="208"/>
      <c r="ALE3" s="208"/>
      <c r="ALF3" s="208"/>
      <c r="ALG3" s="208"/>
      <c r="ALH3" s="208"/>
      <c r="ALI3" s="208"/>
      <c r="ALJ3" s="208"/>
      <c r="ALK3" s="208"/>
      <c r="ALL3" s="208"/>
      <c r="ALM3" s="208"/>
      <c r="ALN3" s="208"/>
      <c r="ALO3" s="208"/>
      <c r="ALP3" s="208"/>
      <c r="ALQ3" s="208"/>
      <c r="ALR3" s="208"/>
      <c r="ALS3" s="208"/>
      <c r="ALT3" s="208"/>
      <c r="ALU3" s="208"/>
      <c r="ALV3" s="208"/>
      <c r="ALW3" s="208"/>
      <c r="ALX3" s="208"/>
      <c r="ALY3" s="208"/>
      <c r="ALZ3" s="208"/>
      <c r="AMA3" s="208"/>
      <c r="AMB3" s="208"/>
      <c r="AMC3" s="208"/>
      <c r="AMD3" s="208"/>
      <c r="AME3" s="208"/>
      <c r="AMF3" s="208"/>
      <c r="AMG3" s="208"/>
      <c r="AMH3" s="208"/>
      <c r="AMI3" s="208"/>
      <c r="AMJ3" s="208"/>
      <c r="AMK3" s="208"/>
      <c r="AML3" s="208"/>
      <c r="AMM3" s="208"/>
      <c r="AMN3" s="208"/>
      <c r="AMO3" s="208"/>
      <c r="AMP3" s="208"/>
      <c r="AMQ3" s="208"/>
      <c r="AMR3" s="208"/>
      <c r="AMS3" s="208"/>
      <c r="AMT3" s="208"/>
      <c r="AMU3" s="208"/>
      <c r="AMV3" s="208"/>
      <c r="AMW3" s="208"/>
      <c r="AMX3" s="208"/>
      <c r="AMY3" s="208"/>
      <c r="AMZ3" s="208"/>
      <c r="ANA3" s="208"/>
      <c r="ANB3" s="208"/>
      <c r="ANC3" s="208"/>
      <c r="AND3" s="208"/>
      <c r="ANE3" s="208"/>
      <c r="ANF3" s="208"/>
      <c r="ANG3" s="208"/>
      <c r="ANH3" s="208"/>
      <c r="ANI3" s="208"/>
      <c r="ANJ3" s="208"/>
      <c r="ANK3" s="208"/>
      <c r="ANL3" s="208"/>
      <c r="ANM3" s="208"/>
      <c r="ANN3" s="208"/>
      <c r="ANO3" s="208"/>
      <c r="ANP3" s="208"/>
      <c r="ANQ3" s="208"/>
      <c r="ANR3" s="208"/>
      <c r="ANS3" s="208"/>
      <c r="ANT3" s="208"/>
      <c r="ANU3" s="208"/>
      <c r="ANV3" s="208"/>
      <c r="ANW3" s="208"/>
      <c r="ANX3" s="208"/>
      <c r="ANY3" s="208"/>
      <c r="ANZ3" s="208"/>
      <c r="AOA3" s="208"/>
      <c r="AOB3" s="208"/>
      <c r="AOC3" s="208"/>
      <c r="AOD3" s="208"/>
      <c r="AOE3" s="208"/>
      <c r="AOF3" s="208"/>
      <c r="AOG3" s="208"/>
      <c r="AOH3" s="208"/>
      <c r="AOI3" s="208"/>
      <c r="AOJ3" s="208"/>
      <c r="AOK3" s="208"/>
      <c r="AOL3" s="208"/>
      <c r="AOM3" s="208"/>
      <c r="AON3" s="208"/>
      <c r="AOO3" s="208"/>
      <c r="AOP3" s="208"/>
      <c r="AOQ3" s="208"/>
      <c r="AOR3" s="208"/>
      <c r="AOS3" s="208"/>
      <c r="AOT3" s="208"/>
      <c r="AOU3" s="208"/>
      <c r="AOV3" s="208"/>
      <c r="AOW3" s="208"/>
      <c r="AOX3" s="208"/>
      <c r="AOY3" s="208"/>
      <c r="AOZ3" s="208"/>
      <c r="APA3" s="208"/>
      <c r="APB3" s="208"/>
      <c r="APC3" s="208"/>
      <c r="APD3" s="208"/>
      <c r="APE3" s="208"/>
      <c r="APF3" s="208"/>
      <c r="APG3" s="208"/>
      <c r="APH3" s="208"/>
      <c r="API3" s="208"/>
      <c r="APJ3" s="208"/>
      <c r="APK3" s="208"/>
      <c r="APL3" s="208"/>
      <c r="APM3" s="208"/>
      <c r="APN3" s="208"/>
      <c r="APO3" s="208"/>
      <c r="APP3" s="208"/>
      <c r="APQ3" s="208"/>
      <c r="APR3" s="208"/>
      <c r="APS3" s="208"/>
      <c r="APT3" s="208"/>
      <c r="APU3" s="208"/>
      <c r="APV3" s="208"/>
      <c r="APW3" s="208"/>
      <c r="APX3" s="208"/>
      <c r="APY3" s="208"/>
      <c r="APZ3" s="208"/>
      <c r="AQA3" s="208"/>
      <c r="AQB3" s="208"/>
      <c r="AQC3" s="208"/>
      <c r="AQD3" s="208"/>
      <c r="AQE3" s="208"/>
      <c r="AQF3" s="208"/>
      <c r="AQG3" s="208"/>
      <c r="AQH3" s="208"/>
      <c r="AQI3" s="208"/>
      <c r="AQJ3" s="208"/>
      <c r="AQK3" s="208"/>
      <c r="AQL3" s="208"/>
      <c r="AQM3" s="208"/>
      <c r="AQN3" s="208"/>
      <c r="AQO3" s="208"/>
      <c r="AQP3" s="208"/>
      <c r="AQQ3" s="208"/>
      <c r="AQR3" s="208"/>
      <c r="AQS3" s="208"/>
      <c r="AQT3" s="208"/>
      <c r="AQU3" s="208"/>
      <c r="AQV3" s="208"/>
      <c r="AQW3" s="208"/>
      <c r="AQX3" s="208"/>
      <c r="AQY3" s="208"/>
      <c r="AQZ3" s="208"/>
      <c r="ARA3" s="208"/>
      <c r="ARB3" s="208"/>
      <c r="ARC3" s="208"/>
      <c r="ARD3" s="208"/>
      <c r="ARE3" s="208"/>
      <c r="ARF3" s="208"/>
      <c r="ARG3" s="208"/>
      <c r="ARH3" s="208"/>
      <c r="ARI3" s="208"/>
      <c r="ARJ3" s="208"/>
      <c r="ARK3" s="208"/>
      <c r="ARL3" s="208"/>
      <c r="ARM3" s="208"/>
      <c r="ARN3" s="208"/>
      <c r="ARO3" s="208"/>
      <c r="ARP3" s="208"/>
      <c r="ARQ3" s="208"/>
      <c r="ARR3" s="208"/>
      <c r="ARS3" s="208"/>
      <c r="ART3" s="208"/>
      <c r="ARU3" s="208"/>
      <c r="ARV3" s="208"/>
      <c r="ARW3" s="208"/>
      <c r="ARX3" s="208"/>
      <c r="ARY3" s="208"/>
      <c r="ARZ3" s="208"/>
      <c r="ASA3" s="208"/>
      <c r="ASB3" s="208"/>
      <c r="ASC3" s="208"/>
      <c r="ASD3" s="208"/>
      <c r="ASE3" s="208"/>
      <c r="ASF3" s="208"/>
      <c r="ASG3" s="208"/>
      <c r="ASH3" s="208"/>
      <c r="ASI3" s="208"/>
      <c r="ASJ3" s="208"/>
      <c r="ASK3" s="208"/>
      <c r="ASL3" s="208"/>
      <c r="ASM3" s="208"/>
      <c r="ASN3" s="208"/>
      <c r="ASO3" s="208"/>
      <c r="ASP3" s="208"/>
      <c r="ASQ3" s="208"/>
      <c r="ASR3" s="208"/>
      <c r="ASS3" s="208"/>
      <c r="AST3" s="208"/>
      <c r="ASU3" s="208"/>
      <c r="ASV3" s="208"/>
      <c r="ASW3" s="208"/>
      <c r="ASX3" s="208"/>
      <c r="ASY3" s="208"/>
      <c r="ASZ3" s="208"/>
      <c r="ATA3" s="208"/>
      <c r="ATB3" s="208"/>
      <c r="ATC3" s="208"/>
      <c r="ATD3" s="208"/>
      <c r="ATE3" s="208"/>
      <c r="ATF3" s="208"/>
      <c r="ATG3" s="208"/>
      <c r="ATH3" s="208"/>
      <c r="ATI3" s="208"/>
      <c r="ATJ3" s="208"/>
      <c r="ATK3" s="208"/>
      <c r="ATL3" s="208"/>
      <c r="ATM3" s="208"/>
      <c r="ATN3" s="208"/>
      <c r="ATO3" s="208"/>
      <c r="ATP3" s="208"/>
      <c r="ATQ3" s="208"/>
      <c r="ATR3" s="208"/>
      <c r="ATS3" s="208"/>
      <c r="ATT3" s="208"/>
      <c r="ATU3" s="208"/>
      <c r="ATV3" s="208"/>
      <c r="ATW3" s="208"/>
      <c r="ATX3" s="208"/>
      <c r="ATY3" s="208"/>
      <c r="ATZ3" s="208"/>
      <c r="AUA3" s="208"/>
      <c r="AUB3" s="208"/>
      <c r="AUC3" s="208"/>
      <c r="AUD3" s="208"/>
      <c r="AUE3" s="208"/>
      <c r="AUF3" s="208"/>
      <c r="AUG3" s="208"/>
      <c r="AUH3" s="208"/>
      <c r="AUI3" s="208"/>
      <c r="AUJ3" s="208"/>
      <c r="AUK3" s="208"/>
      <c r="AUL3" s="208"/>
      <c r="AUM3" s="208"/>
      <c r="AUN3" s="208"/>
      <c r="AUO3" s="208"/>
      <c r="AUP3" s="208"/>
      <c r="AUQ3" s="208"/>
      <c r="AUR3" s="208"/>
      <c r="AUS3" s="208"/>
      <c r="AUT3" s="208"/>
      <c r="AUU3" s="208"/>
      <c r="AUV3" s="208"/>
      <c r="AUW3" s="208"/>
      <c r="AUX3" s="208"/>
      <c r="AUY3" s="208"/>
      <c r="AUZ3" s="208"/>
      <c r="AVA3" s="208"/>
      <c r="AVB3" s="208"/>
      <c r="AVC3" s="208"/>
      <c r="AVD3" s="208"/>
      <c r="AVE3" s="208"/>
      <c r="AVF3" s="208"/>
      <c r="AVG3" s="208"/>
      <c r="AVH3" s="208"/>
      <c r="AVI3" s="208"/>
      <c r="AVJ3" s="208"/>
      <c r="AVK3" s="208"/>
      <c r="AVL3" s="208"/>
      <c r="AVM3" s="208"/>
      <c r="AVN3" s="208"/>
      <c r="AVO3" s="208"/>
      <c r="AVP3" s="208"/>
      <c r="AVQ3" s="208"/>
      <c r="AVR3" s="208"/>
      <c r="AVS3" s="208"/>
      <c r="AVT3" s="208"/>
      <c r="AVU3" s="208"/>
      <c r="AVV3" s="208"/>
      <c r="AVW3" s="208"/>
      <c r="AVX3" s="208"/>
      <c r="AVY3" s="208"/>
      <c r="AVZ3" s="208"/>
      <c r="AWA3" s="208"/>
      <c r="AWB3" s="208"/>
      <c r="AWC3" s="208"/>
      <c r="AWD3" s="208"/>
      <c r="AWE3" s="208"/>
      <c r="AWF3" s="208"/>
      <c r="AWG3" s="208"/>
      <c r="AWH3" s="208"/>
      <c r="AWI3" s="208"/>
      <c r="AWJ3" s="208"/>
      <c r="AWK3" s="208"/>
      <c r="AWL3" s="208"/>
      <c r="AWM3" s="208"/>
      <c r="AWN3" s="208"/>
      <c r="AWO3" s="208"/>
      <c r="AWP3" s="208"/>
      <c r="AWQ3" s="208"/>
      <c r="AWR3" s="208"/>
      <c r="AWS3" s="208"/>
      <c r="AWT3" s="208"/>
      <c r="AWU3" s="208"/>
      <c r="AWV3" s="208"/>
      <c r="AWW3" s="208"/>
      <c r="AWX3" s="208"/>
      <c r="AWY3" s="208"/>
      <c r="AWZ3" s="208"/>
      <c r="AXA3" s="208"/>
      <c r="AXB3" s="208"/>
      <c r="AXC3" s="208"/>
      <c r="AXD3" s="208"/>
      <c r="AXE3" s="208"/>
      <c r="AXF3" s="208"/>
      <c r="AXG3" s="208"/>
      <c r="AXH3" s="208"/>
      <c r="AXI3" s="208"/>
      <c r="AXJ3" s="208"/>
      <c r="AXK3" s="208"/>
      <c r="AXL3" s="208"/>
      <c r="AXM3" s="208"/>
      <c r="AXN3" s="208"/>
      <c r="AXO3" s="208"/>
      <c r="AXP3" s="208"/>
      <c r="AXQ3" s="208"/>
      <c r="AXR3" s="208"/>
      <c r="AXS3" s="208"/>
      <c r="AXT3" s="208"/>
      <c r="AXU3" s="208"/>
      <c r="AXV3" s="208"/>
      <c r="AXW3" s="208"/>
      <c r="AXX3" s="208"/>
      <c r="AXY3" s="208"/>
      <c r="AXZ3" s="208"/>
      <c r="AYA3" s="208"/>
      <c r="AYB3" s="208"/>
      <c r="AYC3" s="208"/>
      <c r="AYD3" s="208"/>
      <c r="AYE3" s="208"/>
      <c r="AYF3" s="208"/>
      <c r="AYG3" s="208"/>
      <c r="AYH3" s="208"/>
      <c r="AYI3" s="208"/>
      <c r="AYJ3" s="208"/>
      <c r="AYK3" s="208"/>
      <c r="AYL3" s="208"/>
      <c r="AYM3" s="208"/>
      <c r="AYN3" s="208"/>
      <c r="AYO3" s="208"/>
      <c r="AYP3" s="208"/>
      <c r="AYQ3" s="208"/>
      <c r="AYR3" s="208"/>
      <c r="AYS3" s="208"/>
      <c r="AYT3" s="208"/>
      <c r="AYU3" s="208"/>
      <c r="AYV3" s="208"/>
      <c r="AYW3" s="208"/>
      <c r="AYX3" s="208"/>
      <c r="AYY3" s="208"/>
      <c r="AYZ3" s="208"/>
      <c r="AZA3" s="208"/>
      <c r="AZB3" s="208"/>
      <c r="AZC3" s="208"/>
      <c r="AZD3" s="208"/>
      <c r="AZE3" s="208"/>
      <c r="AZF3" s="208"/>
      <c r="AZG3" s="208"/>
      <c r="AZH3" s="208"/>
      <c r="AZI3" s="208"/>
      <c r="AZJ3" s="208"/>
      <c r="AZK3" s="208"/>
      <c r="AZL3" s="208"/>
      <c r="AZM3" s="208"/>
      <c r="AZN3" s="208"/>
      <c r="AZO3" s="208"/>
      <c r="AZP3" s="208"/>
      <c r="AZQ3" s="208"/>
      <c r="AZR3" s="208"/>
      <c r="AZS3" s="208"/>
      <c r="AZT3" s="208"/>
      <c r="AZU3" s="208"/>
      <c r="AZV3" s="208"/>
      <c r="AZW3" s="208"/>
      <c r="AZX3" s="208"/>
      <c r="AZY3" s="208"/>
      <c r="AZZ3" s="208"/>
      <c r="BAA3" s="208"/>
      <c r="BAB3" s="208"/>
      <c r="BAC3" s="208"/>
      <c r="BAD3" s="208"/>
      <c r="BAE3" s="208"/>
      <c r="BAF3" s="208"/>
      <c r="BAG3" s="208"/>
      <c r="BAH3" s="208"/>
      <c r="BAI3" s="208"/>
      <c r="BAJ3" s="208"/>
      <c r="BAK3" s="208"/>
      <c r="BAL3" s="208"/>
      <c r="BAM3" s="208"/>
      <c r="BAN3" s="208"/>
      <c r="BAO3" s="208"/>
      <c r="BAP3" s="208"/>
      <c r="BAQ3" s="208"/>
      <c r="BAR3" s="208"/>
      <c r="BAS3" s="208"/>
      <c r="BAT3" s="208"/>
      <c r="BAU3" s="208"/>
      <c r="BAV3" s="208"/>
      <c r="BAW3" s="208"/>
      <c r="BAX3" s="208"/>
      <c r="BAY3" s="208"/>
      <c r="BAZ3" s="208"/>
      <c r="BBA3" s="208"/>
      <c r="BBB3" s="208"/>
      <c r="BBC3" s="208"/>
      <c r="BBD3" s="208"/>
      <c r="BBE3" s="208"/>
      <c r="BBF3" s="208"/>
      <c r="BBG3" s="208"/>
      <c r="BBH3" s="208"/>
      <c r="BBI3" s="208"/>
      <c r="BBJ3" s="208"/>
      <c r="BBK3" s="208"/>
      <c r="BBL3" s="208"/>
      <c r="BBM3" s="208"/>
      <c r="BBN3" s="208"/>
      <c r="BBO3" s="208"/>
      <c r="BBP3" s="208"/>
      <c r="BBQ3" s="208"/>
      <c r="BBR3" s="208"/>
      <c r="BBS3" s="208"/>
      <c r="BBT3" s="208"/>
      <c r="BBU3" s="208"/>
      <c r="BBV3" s="208"/>
      <c r="BBW3" s="208"/>
      <c r="BBX3" s="208"/>
      <c r="BBY3" s="208"/>
      <c r="BBZ3" s="208"/>
      <c r="BCA3" s="208"/>
      <c r="BCB3" s="208"/>
      <c r="BCC3" s="208"/>
      <c r="BCD3" s="208"/>
      <c r="BCE3" s="208"/>
      <c r="BCF3" s="208"/>
      <c r="BCG3" s="208"/>
      <c r="BCH3" s="208"/>
      <c r="BCI3" s="208"/>
      <c r="BCJ3" s="208"/>
      <c r="BCK3" s="208"/>
      <c r="BCL3" s="208"/>
      <c r="BCM3" s="208"/>
      <c r="BCN3" s="208"/>
      <c r="BCO3" s="208"/>
      <c r="BCP3" s="208"/>
      <c r="BCQ3" s="208"/>
      <c r="BCR3" s="208"/>
      <c r="BCS3" s="208"/>
      <c r="BCT3" s="208"/>
      <c r="BCU3" s="208"/>
      <c r="BCV3" s="208"/>
      <c r="BCW3" s="208"/>
      <c r="BCX3" s="208"/>
      <c r="BCY3" s="208"/>
      <c r="BCZ3" s="208"/>
      <c r="BDA3" s="208"/>
      <c r="BDB3" s="208"/>
      <c r="BDC3" s="208"/>
      <c r="BDD3" s="208"/>
      <c r="BDE3" s="208"/>
      <c r="BDF3" s="208"/>
      <c r="BDG3" s="208"/>
      <c r="BDH3" s="208"/>
      <c r="BDI3" s="208"/>
      <c r="BDJ3" s="208"/>
      <c r="BDK3" s="208"/>
      <c r="BDL3" s="208"/>
      <c r="BDM3" s="208"/>
      <c r="BDN3" s="208"/>
      <c r="BDO3" s="208"/>
      <c r="BDP3" s="208"/>
      <c r="BDQ3" s="208"/>
      <c r="BDR3" s="208"/>
      <c r="BDS3" s="208"/>
      <c r="BDT3" s="208"/>
      <c r="BDU3" s="208"/>
      <c r="BDV3" s="208"/>
      <c r="BDW3" s="208"/>
      <c r="BDX3" s="208"/>
      <c r="BDY3" s="208"/>
      <c r="BDZ3" s="208"/>
      <c r="BEA3" s="208"/>
      <c r="BEB3" s="208"/>
      <c r="BEC3" s="208"/>
      <c r="BED3" s="208"/>
      <c r="BEE3" s="208"/>
      <c r="BEF3" s="208"/>
      <c r="BEG3" s="208"/>
      <c r="BEH3" s="208"/>
      <c r="BEI3" s="208"/>
      <c r="BEJ3" s="208"/>
      <c r="BEK3" s="208"/>
      <c r="BEL3" s="208"/>
      <c r="BEM3" s="208"/>
      <c r="BEN3" s="208"/>
      <c r="BEO3" s="208"/>
      <c r="BEP3" s="208"/>
      <c r="BEQ3" s="208"/>
      <c r="BER3" s="208"/>
      <c r="BES3" s="208"/>
      <c r="BET3" s="208"/>
      <c r="BEU3" s="208"/>
      <c r="BEV3" s="208"/>
      <c r="BEW3" s="208"/>
      <c r="BEX3" s="208"/>
      <c r="BEY3" s="208"/>
      <c r="BEZ3" s="208"/>
      <c r="BFA3" s="208"/>
      <c r="BFB3" s="208"/>
      <c r="BFC3" s="208"/>
      <c r="BFD3" s="208"/>
      <c r="BFE3" s="208"/>
      <c r="BFF3" s="208"/>
      <c r="BFG3" s="208"/>
      <c r="BFH3" s="208"/>
      <c r="BFI3" s="208"/>
      <c r="BFJ3" s="208"/>
      <c r="BFK3" s="208"/>
      <c r="BFL3" s="208"/>
      <c r="BFM3" s="208"/>
      <c r="BFN3" s="208"/>
      <c r="BFO3" s="208"/>
      <c r="BFP3" s="208"/>
      <c r="BFQ3" s="208"/>
      <c r="BFR3" s="208"/>
      <c r="BFS3" s="208"/>
      <c r="BFT3" s="208"/>
      <c r="BFU3" s="208"/>
      <c r="BFV3" s="208"/>
      <c r="BFW3" s="208"/>
      <c r="BFX3" s="208"/>
      <c r="BFY3" s="208"/>
      <c r="BFZ3" s="208"/>
      <c r="BGA3" s="208"/>
      <c r="BGB3" s="208"/>
      <c r="BGC3" s="208"/>
      <c r="BGD3" s="208"/>
      <c r="BGE3" s="208"/>
      <c r="BGF3" s="208"/>
      <c r="BGG3" s="208"/>
      <c r="BGH3" s="208"/>
      <c r="BGI3" s="208"/>
      <c r="BGJ3" s="208"/>
      <c r="BGK3" s="208"/>
      <c r="BGL3" s="208"/>
      <c r="BGM3" s="208"/>
      <c r="BGN3" s="208"/>
      <c r="BGO3" s="208"/>
      <c r="BGP3" s="208"/>
      <c r="BGQ3" s="208"/>
      <c r="BGR3" s="208"/>
      <c r="BGS3" s="208"/>
      <c r="BGT3" s="208"/>
      <c r="BGU3" s="208"/>
      <c r="BGV3" s="208"/>
      <c r="BGW3" s="208"/>
      <c r="BGX3" s="208"/>
      <c r="BGY3" s="208"/>
      <c r="BGZ3" s="208"/>
      <c r="BHA3" s="208"/>
      <c r="BHB3" s="208"/>
      <c r="BHC3" s="208"/>
      <c r="BHD3" s="208"/>
      <c r="BHE3" s="208"/>
      <c r="BHF3" s="208"/>
      <c r="BHG3" s="208"/>
      <c r="BHH3" s="208"/>
      <c r="BHI3" s="208"/>
      <c r="BHJ3" s="208"/>
      <c r="BHK3" s="208"/>
      <c r="BHL3" s="208"/>
      <c r="BHM3" s="208"/>
      <c r="BHN3" s="208"/>
      <c r="BHO3" s="208"/>
      <c r="BHP3" s="208"/>
      <c r="BHQ3" s="208"/>
      <c r="BHR3" s="208"/>
      <c r="BHS3" s="208"/>
      <c r="BHT3" s="208"/>
      <c r="BHU3" s="208"/>
      <c r="BHV3" s="208"/>
      <c r="BHW3" s="208"/>
      <c r="BHX3" s="208"/>
      <c r="BHY3" s="208"/>
      <c r="BHZ3" s="208"/>
      <c r="BIA3" s="208"/>
      <c r="BIB3" s="208"/>
      <c r="BIC3" s="208"/>
      <c r="BID3" s="208"/>
      <c r="BIE3" s="208"/>
      <c r="BIF3" s="208"/>
      <c r="BIG3" s="208"/>
      <c r="BIH3" s="208"/>
      <c r="BII3" s="208"/>
      <c r="BIJ3" s="208"/>
      <c r="BIK3" s="208"/>
      <c r="BIL3" s="208"/>
      <c r="BIM3" s="208"/>
      <c r="BIN3" s="208"/>
      <c r="BIO3" s="208"/>
      <c r="BIP3" s="208"/>
      <c r="BIQ3" s="208"/>
      <c r="BIR3" s="208"/>
      <c r="BIS3" s="208"/>
      <c r="BIT3" s="208"/>
      <c r="BIU3" s="208"/>
      <c r="BIV3" s="208"/>
      <c r="BIW3" s="208"/>
      <c r="BIX3" s="208"/>
      <c r="BIY3" s="208"/>
      <c r="BIZ3" s="208"/>
      <c r="BJA3" s="208"/>
      <c r="BJB3" s="208"/>
      <c r="BJC3" s="208"/>
      <c r="BJD3" s="208"/>
      <c r="BJE3" s="208"/>
      <c r="BJF3" s="208"/>
      <c r="BJG3" s="208"/>
      <c r="BJH3" s="208"/>
      <c r="BJI3" s="208"/>
      <c r="BJJ3" s="208"/>
      <c r="BJK3" s="208"/>
      <c r="BJL3" s="208"/>
      <c r="BJM3" s="208"/>
      <c r="BJN3" s="208"/>
      <c r="BJO3" s="208"/>
      <c r="BJP3" s="208"/>
      <c r="BJQ3" s="208"/>
      <c r="BJR3" s="208"/>
      <c r="BJS3" s="208"/>
      <c r="BJT3" s="208"/>
      <c r="BJU3" s="208"/>
      <c r="BJV3" s="208"/>
      <c r="BJW3" s="208"/>
      <c r="BJX3" s="208"/>
      <c r="BJY3" s="208"/>
      <c r="BJZ3" s="208"/>
      <c r="BKA3" s="208"/>
      <c r="BKB3" s="208"/>
      <c r="BKC3" s="208"/>
      <c r="BKD3" s="208"/>
      <c r="BKE3" s="208"/>
      <c r="BKF3" s="208"/>
      <c r="BKG3" s="208"/>
      <c r="BKH3" s="208"/>
      <c r="BKI3" s="208"/>
      <c r="BKJ3" s="208"/>
      <c r="BKK3" s="208"/>
      <c r="BKL3" s="208"/>
      <c r="BKM3" s="208"/>
      <c r="BKN3" s="208"/>
      <c r="BKO3" s="208"/>
      <c r="BKP3" s="208"/>
      <c r="BKQ3" s="208"/>
      <c r="BKR3" s="208"/>
      <c r="BKS3" s="208"/>
      <c r="BKT3" s="208"/>
      <c r="BKU3" s="208"/>
      <c r="BKV3" s="208"/>
      <c r="BKW3" s="208"/>
      <c r="BKX3" s="208"/>
      <c r="BKY3" s="208"/>
      <c r="BKZ3" s="208"/>
      <c r="BLA3" s="208"/>
      <c r="BLB3" s="208"/>
      <c r="BLC3" s="208"/>
      <c r="BLD3" s="208"/>
      <c r="BLE3" s="208"/>
      <c r="BLF3" s="208"/>
      <c r="BLG3" s="208"/>
      <c r="BLH3" s="208"/>
      <c r="BLI3" s="208"/>
      <c r="BLJ3" s="208"/>
      <c r="BLK3" s="208"/>
      <c r="BLL3" s="208"/>
      <c r="BLM3" s="208"/>
      <c r="BLN3" s="208"/>
      <c r="BLO3" s="208"/>
      <c r="BLP3" s="208"/>
      <c r="BLQ3" s="208"/>
      <c r="BLR3" s="208"/>
      <c r="BLS3" s="208"/>
      <c r="BLT3" s="208"/>
      <c r="BLU3" s="208"/>
      <c r="BLV3" s="208"/>
      <c r="BLW3" s="208"/>
      <c r="BLX3" s="208"/>
      <c r="BLY3" s="208"/>
      <c r="BLZ3" s="208"/>
      <c r="BMA3" s="208"/>
      <c r="BMB3" s="208"/>
      <c r="BMC3" s="208"/>
      <c r="BMD3" s="208"/>
      <c r="BME3" s="208"/>
      <c r="BMF3" s="208"/>
      <c r="BMG3" s="208"/>
      <c r="BMH3" s="208"/>
      <c r="BMI3" s="208"/>
      <c r="BMJ3" s="208"/>
      <c r="BMK3" s="208"/>
      <c r="BML3" s="208"/>
      <c r="BMM3" s="208"/>
      <c r="BMN3" s="208"/>
      <c r="BMO3" s="208"/>
      <c r="BMP3" s="208"/>
      <c r="BMQ3" s="208"/>
      <c r="BMR3" s="208"/>
      <c r="BMS3" s="208"/>
      <c r="BMT3" s="208"/>
      <c r="BMU3" s="208"/>
      <c r="BMV3" s="208"/>
      <c r="BMW3" s="208"/>
      <c r="BMX3" s="208"/>
      <c r="BMY3" s="208"/>
      <c r="BMZ3" s="208"/>
      <c r="BNA3" s="208"/>
      <c r="BNB3" s="208"/>
      <c r="BNC3" s="208"/>
      <c r="BND3" s="208"/>
      <c r="BNE3" s="208"/>
      <c r="BNF3" s="208"/>
      <c r="BNG3" s="208"/>
      <c r="BNH3" s="208"/>
      <c r="BNI3" s="208"/>
      <c r="BNJ3" s="208"/>
      <c r="BNK3" s="208"/>
      <c r="BNL3" s="208"/>
      <c r="BNM3" s="208"/>
      <c r="BNN3" s="208"/>
      <c r="BNO3" s="208"/>
      <c r="BNP3" s="208"/>
      <c r="BNQ3" s="208"/>
      <c r="BNR3" s="208"/>
      <c r="BNS3" s="208"/>
      <c r="BNT3" s="208"/>
      <c r="BNU3" s="208"/>
      <c r="BNV3" s="208"/>
      <c r="BNW3" s="208"/>
      <c r="BNX3" s="208"/>
      <c r="BNY3" s="208"/>
      <c r="BNZ3" s="208"/>
      <c r="BOA3" s="208"/>
      <c r="BOB3" s="208"/>
      <c r="BOC3" s="208"/>
      <c r="BOD3" s="208"/>
      <c r="BOE3" s="208"/>
      <c r="BOF3" s="208"/>
      <c r="BOG3" s="208"/>
      <c r="BOH3" s="208"/>
      <c r="BOI3" s="208"/>
      <c r="BOJ3" s="208"/>
      <c r="BOK3" s="208"/>
      <c r="BOL3" s="208"/>
      <c r="BOM3" s="208"/>
      <c r="BON3" s="208"/>
      <c r="BOO3" s="208"/>
      <c r="BOP3" s="208"/>
      <c r="BOQ3" s="208"/>
      <c r="BOR3" s="208"/>
      <c r="BOS3" s="208"/>
      <c r="BOT3" s="208"/>
      <c r="BOU3" s="208"/>
      <c r="BOV3" s="208"/>
      <c r="BOW3" s="208"/>
      <c r="BOX3" s="208"/>
      <c r="BOY3" s="208"/>
      <c r="BOZ3" s="208"/>
      <c r="BPA3" s="208"/>
      <c r="BPB3" s="208"/>
      <c r="BPC3" s="208"/>
      <c r="BPD3" s="208"/>
      <c r="BPE3" s="208"/>
      <c r="BPF3" s="208"/>
      <c r="BPG3" s="208"/>
      <c r="BPH3" s="208"/>
      <c r="BPI3" s="208"/>
      <c r="BPJ3" s="208"/>
      <c r="BPK3" s="208"/>
      <c r="BPL3" s="208"/>
      <c r="BPM3" s="208"/>
      <c r="BPN3" s="208"/>
      <c r="BPO3" s="208"/>
      <c r="BPP3" s="208"/>
      <c r="BPQ3" s="208"/>
      <c r="BPR3" s="208"/>
      <c r="BPS3" s="208"/>
      <c r="BPT3" s="208"/>
      <c r="BPU3" s="208"/>
      <c r="BPV3" s="208"/>
      <c r="BPW3" s="208"/>
      <c r="BPX3" s="208"/>
      <c r="BPY3" s="208"/>
      <c r="BPZ3" s="208"/>
      <c r="BQA3" s="208"/>
      <c r="BQB3" s="208"/>
      <c r="BQC3" s="208"/>
      <c r="BQD3" s="208"/>
      <c r="BQE3" s="208"/>
      <c r="BQF3" s="208"/>
      <c r="BQG3" s="208"/>
      <c r="BQH3" s="208"/>
      <c r="BQI3" s="208"/>
      <c r="BQJ3" s="208"/>
      <c r="BQK3" s="208"/>
      <c r="BQL3" s="208"/>
      <c r="BQM3" s="208"/>
      <c r="BQN3" s="208"/>
      <c r="BQO3" s="208"/>
      <c r="BQP3" s="208"/>
      <c r="BQQ3" s="208"/>
      <c r="BQR3" s="208"/>
      <c r="BQS3" s="208"/>
      <c r="BQT3" s="208"/>
      <c r="BQU3" s="208"/>
      <c r="BQV3" s="208"/>
      <c r="BQW3" s="208"/>
      <c r="BQX3" s="208"/>
      <c r="BQY3" s="208"/>
      <c r="BQZ3" s="208"/>
      <c r="BRA3" s="208"/>
      <c r="BRB3" s="208"/>
      <c r="BRC3" s="208"/>
      <c r="BRD3" s="208"/>
      <c r="BRE3" s="208"/>
      <c r="BRF3" s="208"/>
      <c r="BRG3" s="208"/>
      <c r="BRH3" s="208"/>
      <c r="BRI3" s="208"/>
      <c r="BRJ3" s="208"/>
      <c r="BRK3" s="208"/>
      <c r="BRL3" s="208"/>
      <c r="BRM3" s="208"/>
      <c r="BRN3" s="208"/>
      <c r="BRO3" s="208"/>
      <c r="BRP3" s="208"/>
      <c r="BRQ3" s="208"/>
      <c r="BRR3" s="208"/>
      <c r="BRS3" s="208"/>
      <c r="BRT3" s="208"/>
      <c r="BRU3" s="208"/>
      <c r="BRV3" s="208"/>
      <c r="BRW3" s="208"/>
      <c r="BRX3" s="208"/>
      <c r="BRY3" s="208"/>
      <c r="BRZ3" s="208"/>
      <c r="BSA3" s="208"/>
      <c r="BSB3" s="208"/>
      <c r="BSC3" s="208"/>
      <c r="BSD3" s="208"/>
      <c r="BSE3" s="208"/>
      <c r="BSF3" s="208"/>
      <c r="BSG3" s="208"/>
      <c r="BSH3" s="208"/>
      <c r="BSI3" s="208"/>
      <c r="BSJ3" s="208"/>
      <c r="BSK3" s="208"/>
      <c r="BSL3" s="208"/>
      <c r="BSM3" s="208"/>
      <c r="BSN3" s="208"/>
      <c r="BSO3" s="208"/>
      <c r="BSP3" s="208"/>
      <c r="BSQ3" s="208"/>
      <c r="BSR3" s="208"/>
      <c r="BSS3" s="208"/>
      <c r="BST3" s="208"/>
      <c r="BSU3" s="208"/>
      <c r="BSV3" s="208"/>
      <c r="BSW3" s="208"/>
      <c r="BSX3" s="208"/>
      <c r="BSY3" s="208"/>
      <c r="BSZ3" s="208"/>
      <c r="BTA3" s="208"/>
      <c r="BTB3" s="208"/>
      <c r="BTC3" s="208"/>
      <c r="BTD3" s="208"/>
      <c r="BTE3" s="208"/>
      <c r="BTF3" s="208"/>
      <c r="BTG3" s="208"/>
      <c r="BTH3" s="208"/>
      <c r="BTI3" s="208"/>
      <c r="BTJ3" s="208"/>
      <c r="BTK3" s="208"/>
      <c r="BTL3" s="208"/>
      <c r="BTM3" s="208"/>
      <c r="BTN3" s="208"/>
      <c r="BTO3" s="208"/>
      <c r="BTP3" s="208"/>
      <c r="BTQ3" s="208"/>
      <c r="BTR3" s="208"/>
      <c r="BTS3" s="208"/>
      <c r="BTT3" s="208"/>
      <c r="BTU3" s="208"/>
      <c r="BTV3" s="208"/>
      <c r="BTW3" s="208"/>
      <c r="BTX3" s="208"/>
      <c r="BTY3" s="208"/>
      <c r="BTZ3" s="208"/>
      <c r="BUA3" s="208"/>
      <c r="BUB3" s="208"/>
      <c r="BUC3" s="208"/>
      <c r="BUD3" s="208"/>
      <c r="BUE3" s="208"/>
      <c r="BUF3" s="208"/>
      <c r="BUG3" s="208"/>
      <c r="BUH3" s="208"/>
      <c r="BUI3" s="208"/>
      <c r="BUJ3" s="208"/>
      <c r="BUK3" s="208"/>
      <c r="BUL3" s="208"/>
      <c r="BUM3" s="208"/>
      <c r="BUN3" s="208"/>
      <c r="BUO3" s="208"/>
      <c r="BUP3" s="208"/>
      <c r="BUQ3" s="208"/>
      <c r="BUR3" s="208"/>
      <c r="BUS3" s="208"/>
      <c r="BUT3" s="208"/>
      <c r="BUU3" s="208"/>
      <c r="BUV3" s="208"/>
      <c r="BUW3" s="208"/>
      <c r="BUX3" s="208"/>
      <c r="BUY3" s="208"/>
      <c r="BUZ3" s="208"/>
      <c r="BVA3" s="208"/>
      <c r="BVB3" s="208"/>
      <c r="BVC3" s="208"/>
      <c r="BVD3" s="208"/>
      <c r="BVE3" s="208"/>
      <c r="BVF3" s="208"/>
      <c r="BVG3" s="208"/>
      <c r="BVH3" s="208"/>
      <c r="BVI3" s="208"/>
      <c r="BVJ3" s="208"/>
      <c r="BVK3" s="208"/>
      <c r="BVL3" s="208"/>
      <c r="BVM3" s="208"/>
      <c r="BVN3" s="208"/>
      <c r="BVO3" s="208"/>
      <c r="BVP3" s="208"/>
      <c r="BVQ3" s="208"/>
      <c r="BVR3" s="208"/>
      <c r="BVS3" s="208"/>
      <c r="BVT3" s="208"/>
      <c r="BVU3" s="208"/>
      <c r="BVV3" s="208"/>
      <c r="BVW3" s="208"/>
      <c r="BVX3" s="208"/>
      <c r="BVY3" s="208"/>
      <c r="BVZ3" s="208"/>
      <c r="BWA3" s="208"/>
      <c r="BWB3" s="208"/>
      <c r="BWC3" s="208"/>
      <c r="BWD3" s="208"/>
      <c r="BWE3" s="208"/>
      <c r="BWF3" s="208"/>
      <c r="BWG3" s="208"/>
      <c r="BWH3" s="208"/>
      <c r="BWI3" s="208"/>
      <c r="BWJ3" s="208"/>
      <c r="BWK3" s="208"/>
      <c r="BWL3" s="208"/>
      <c r="BWM3" s="208"/>
      <c r="BWN3" s="208"/>
      <c r="BWO3" s="208"/>
      <c r="BWP3" s="208"/>
      <c r="BWQ3" s="208"/>
      <c r="BWR3" s="208"/>
      <c r="BWS3" s="208"/>
      <c r="BWT3" s="208"/>
      <c r="BWU3" s="208"/>
      <c r="BWV3" s="208"/>
      <c r="BWW3" s="208"/>
      <c r="BWX3" s="208"/>
      <c r="BWY3" s="208"/>
      <c r="BWZ3" s="208"/>
      <c r="BXA3" s="208"/>
      <c r="BXB3" s="208"/>
      <c r="BXC3" s="208"/>
      <c r="BXD3" s="208"/>
      <c r="BXE3" s="208"/>
      <c r="BXF3" s="208"/>
      <c r="BXG3" s="208"/>
      <c r="BXH3" s="208"/>
      <c r="BXI3" s="208"/>
      <c r="BXJ3" s="208"/>
      <c r="BXK3" s="208"/>
      <c r="BXL3" s="208"/>
      <c r="BXM3" s="208"/>
      <c r="BXN3" s="208"/>
      <c r="BXO3" s="208"/>
      <c r="BXP3" s="208"/>
      <c r="BXQ3" s="208"/>
      <c r="BXR3" s="208"/>
      <c r="BXS3" s="208"/>
      <c r="BXT3" s="208"/>
      <c r="BXU3" s="208"/>
      <c r="BXV3" s="208"/>
      <c r="BXW3" s="208"/>
      <c r="BXX3" s="208"/>
      <c r="BXY3" s="208"/>
      <c r="BXZ3" s="208"/>
      <c r="BYA3" s="208"/>
      <c r="BYB3" s="208"/>
      <c r="BYC3" s="208"/>
      <c r="BYD3" s="208"/>
      <c r="BYE3" s="208"/>
      <c r="BYF3" s="208"/>
      <c r="BYG3" s="208"/>
      <c r="BYH3" s="208"/>
      <c r="BYI3" s="208"/>
      <c r="BYJ3" s="208"/>
      <c r="BYK3" s="208"/>
      <c r="BYL3" s="208"/>
      <c r="BYM3" s="208"/>
      <c r="BYN3" s="208"/>
      <c r="BYO3" s="208"/>
      <c r="BYP3" s="208"/>
      <c r="BYQ3" s="208"/>
      <c r="BYR3" s="208"/>
      <c r="BYS3" s="208"/>
      <c r="BYT3" s="208"/>
      <c r="BYU3" s="208"/>
      <c r="BYV3" s="208"/>
      <c r="BYW3" s="208"/>
      <c r="BYX3" s="208"/>
      <c r="BYY3" s="208"/>
      <c r="BYZ3" s="208"/>
      <c r="BZA3" s="208"/>
      <c r="BZB3" s="208"/>
      <c r="BZC3" s="208"/>
      <c r="BZD3" s="208"/>
      <c r="BZE3" s="208"/>
      <c r="BZF3" s="208"/>
      <c r="BZG3" s="208"/>
      <c r="BZH3" s="208"/>
      <c r="BZI3" s="208"/>
      <c r="BZJ3" s="208"/>
      <c r="BZK3" s="208"/>
      <c r="BZL3" s="208"/>
      <c r="BZM3" s="208"/>
      <c r="BZN3" s="208"/>
      <c r="BZO3" s="208"/>
      <c r="BZP3" s="208"/>
      <c r="BZQ3" s="208"/>
      <c r="BZR3" s="208"/>
      <c r="BZS3" s="208"/>
      <c r="BZT3" s="208"/>
      <c r="BZU3" s="208"/>
      <c r="BZV3" s="208"/>
      <c r="BZW3" s="208"/>
      <c r="BZX3" s="208"/>
      <c r="BZY3" s="208"/>
      <c r="BZZ3" s="208"/>
      <c r="CAA3" s="208"/>
      <c r="CAB3" s="208"/>
      <c r="CAC3" s="208"/>
      <c r="CAD3" s="208"/>
      <c r="CAE3" s="208"/>
      <c r="CAF3" s="208"/>
      <c r="CAG3" s="208"/>
      <c r="CAH3" s="208"/>
      <c r="CAI3" s="208"/>
      <c r="CAJ3" s="208"/>
      <c r="CAK3" s="208"/>
      <c r="CAL3" s="208"/>
      <c r="CAM3" s="208"/>
      <c r="CAN3" s="208"/>
      <c r="CAO3" s="208"/>
      <c r="CAP3" s="208"/>
      <c r="CAQ3" s="208"/>
      <c r="CAR3" s="208"/>
      <c r="CAS3" s="208"/>
      <c r="CAT3" s="208"/>
      <c r="CAU3" s="208"/>
      <c r="CAV3" s="208"/>
      <c r="CAW3" s="208"/>
      <c r="CAX3" s="208"/>
      <c r="CAY3" s="208"/>
      <c r="CAZ3" s="208"/>
      <c r="CBA3" s="208"/>
      <c r="CBB3" s="208"/>
      <c r="CBC3" s="208"/>
      <c r="CBD3" s="208"/>
      <c r="CBE3" s="208"/>
      <c r="CBF3" s="208"/>
      <c r="CBG3" s="208"/>
      <c r="CBH3" s="208"/>
      <c r="CBI3" s="208"/>
      <c r="CBJ3" s="208"/>
      <c r="CBK3" s="208"/>
      <c r="CBL3" s="208"/>
      <c r="CBM3" s="208"/>
      <c r="CBN3" s="208"/>
      <c r="CBO3" s="208"/>
      <c r="CBP3" s="208"/>
      <c r="CBQ3" s="208"/>
      <c r="CBR3" s="208"/>
      <c r="CBS3" s="208"/>
      <c r="CBT3" s="208"/>
      <c r="CBU3" s="208"/>
      <c r="CBV3" s="208"/>
      <c r="CBW3" s="208"/>
      <c r="CBX3" s="208"/>
      <c r="CBY3" s="208"/>
      <c r="CBZ3" s="208"/>
      <c r="CCA3" s="208"/>
      <c r="CCB3" s="208"/>
      <c r="CCC3" s="208"/>
      <c r="CCD3" s="208"/>
      <c r="CCE3" s="208"/>
      <c r="CCF3" s="208"/>
      <c r="CCG3" s="208"/>
      <c r="CCH3" s="208"/>
      <c r="CCI3" s="208"/>
      <c r="CCJ3" s="208"/>
      <c r="CCK3" s="208"/>
      <c r="CCL3" s="208"/>
      <c r="CCM3" s="208"/>
      <c r="CCN3" s="208"/>
      <c r="CCO3" s="208"/>
      <c r="CCP3" s="208"/>
      <c r="CCQ3" s="208"/>
      <c r="CCR3" s="208"/>
      <c r="CCS3" s="208"/>
      <c r="CCT3" s="208"/>
      <c r="CCU3" s="208"/>
      <c r="CCV3" s="208"/>
      <c r="CCW3" s="208"/>
      <c r="CCX3" s="208"/>
      <c r="CCY3" s="208"/>
      <c r="CCZ3" s="208"/>
      <c r="CDA3" s="208"/>
      <c r="CDB3" s="208"/>
      <c r="CDC3" s="208"/>
      <c r="CDD3" s="208"/>
      <c r="CDE3" s="208"/>
      <c r="CDF3" s="208"/>
      <c r="CDG3" s="208"/>
      <c r="CDH3" s="208"/>
      <c r="CDI3" s="208"/>
      <c r="CDJ3" s="208"/>
      <c r="CDK3" s="208"/>
      <c r="CDL3" s="208"/>
      <c r="CDM3" s="208"/>
      <c r="CDN3" s="208"/>
      <c r="CDO3" s="208"/>
      <c r="CDP3" s="208"/>
      <c r="CDQ3" s="208"/>
      <c r="CDR3" s="208"/>
      <c r="CDS3" s="208"/>
      <c r="CDT3" s="208"/>
      <c r="CDU3" s="208"/>
      <c r="CDV3" s="208"/>
      <c r="CDW3" s="208"/>
      <c r="CDX3" s="208"/>
      <c r="CDY3" s="208"/>
      <c r="CDZ3" s="208"/>
      <c r="CEA3" s="208"/>
      <c r="CEB3" s="208"/>
      <c r="CEC3" s="208"/>
      <c r="CED3" s="208"/>
      <c r="CEE3" s="208"/>
      <c r="CEF3" s="208"/>
      <c r="CEG3" s="208"/>
      <c r="CEH3" s="208"/>
      <c r="CEI3" s="208"/>
      <c r="CEJ3" s="208"/>
      <c r="CEK3" s="208"/>
      <c r="CEL3" s="208"/>
      <c r="CEM3" s="208"/>
      <c r="CEN3" s="208"/>
      <c r="CEO3" s="208"/>
      <c r="CEP3" s="208"/>
      <c r="CEQ3" s="208"/>
      <c r="CER3" s="208"/>
      <c r="CES3" s="208"/>
      <c r="CET3" s="208"/>
      <c r="CEU3" s="208"/>
      <c r="CEV3" s="208"/>
      <c r="CEW3" s="208"/>
      <c r="CEX3" s="208"/>
      <c r="CEY3" s="208"/>
      <c r="CEZ3" s="208"/>
      <c r="CFA3" s="208"/>
      <c r="CFB3" s="208"/>
      <c r="CFC3" s="208"/>
      <c r="CFD3" s="208"/>
      <c r="CFE3" s="208"/>
      <c r="CFF3" s="208"/>
      <c r="CFG3" s="208"/>
      <c r="CFH3" s="208"/>
      <c r="CFI3" s="208"/>
      <c r="CFJ3" s="208"/>
      <c r="CFK3" s="208"/>
      <c r="CFL3" s="208"/>
      <c r="CFM3" s="208"/>
      <c r="CFN3" s="208"/>
      <c r="CFO3" s="208"/>
      <c r="CFP3" s="208"/>
      <c r="CFQ3" s="208"/>
      <c r="CFR3" s="208"/>
      <c r="CFS3" s="208"/>
      <c r="CFT3" s="208"/>
      <c r="CFU3" s="208"/>
      <c r="CFV3" s="208"/>
      <c r="CFW3" s="208"/>
      <c r="CFX3" s="208"/>
      <c r="CFY3" s="208"/>
      <c r="CFZ3" s="208"/>
      <c r="CGA3" s="208"/>
      <c r="CGB3" s="208"/>
      <c r="CGC3" s="208"/>
      <c r="CGD3" s="208"/>
      <c r="CGE3" s="208"/>
      <c r="CGF3" s="208"/>
      <c r="CGG3" s="208"/>
      <c r="CGH3" s="208"/>
      <c r="CGI3" s="208"/>
      <c r="CGJ3" s="208"/>
      <c r="CGK3" s="208"/>
      <c r="CGL3" s="208"/>
      <c r="CGM3" s="208"/>
      <c r="CGN3" s="208"/>
      <c r="CGO3" s="208"/>
      <c r="CGP3" s="208"/>
      <c r="CGQ3" s="208"/>
      <c r="CGR3" s="208"/>
      <c r="CGS3" s="208"/>
      <c r="CGT3" s="208"/>
      <c r="CGU3" s="208"/>
      <c r="CGV3" s="208"/>
      <c r="CGW3" s="208"/>
      <c r="CGX3" s="208"/>
      <c r="CGY3" s="208"/>
      <c r="CGZ3" s="208"/>
      <c r="CHA3" s="208"/>
      <c r="CHB3" s="208"/>
      <c r="CHC3" s="208"/>
      <c r="CHD3" s="208"/>
      <c r="CHE3" s="208"/>
      <c r="CHF3" s="208"/>
      <c r="CHG3" s="208"/>
      <c r="CHH3" s="208"/>
      <c r="CHI3" s="208"/>
      <c r="CHJ3" s="208"/>
      <c r="CHK3" s="208"/>
      <c r="CHL3" s="208"/>
      <c r="CHM3" s="208"/>
      <c r="CHN3" s="208"/>
      <c r="CHO3" s="208"/>
      <c r="CHP3" s="208"/>
      <c r="CHQ3" s="208"/>
      <c r="CHR3" s="208"/>
      <c r="CHS3" s="208"/>
      <c r="CHT3" s="208"/>
      <c r="CHU3" s="208"/>
      <c r="CHV3" s="208"/>
      <c r="CHW3" s="208"/>
      <c r="CHX3" s="208"/>
      <c r="CHY3" s="208"/>
      <c r="CHZ3" s="208"/>
      <c r="CIA3" s="208"/>
      <c r="CIB3" s="208"/>
      <c r="CIC3" s="208"/>
      <c r="CID3" s="208"/>
      <c r="CIE3" s="208"/>
      <c r="CIF3" s="208"/>
      <c r="CIG3" s="208"/>
      <c r="CIH3" s="208"/>
      <c r="CII3" s="208"/>
      <c r="CIJ3" s="208"/>
      <c r="CIK3" s="208"/>
      <c r="CIL3" s="208"/>
      <c r="CIM3" s="208"/>
      <c r="CIN3" s="208"/>
      <c r="CIO3" s="208"/>
      <c r="CIP3" s="208"/>
      <c r="CIQ3" s="208"/>
      <c r="CIR3" s="208"/>
      <c r="CIS3" s="208"/>
      <c r="CIT3" s="208"/>
      <c r="CIU3" s="208"/>
      <c r="CIV3" s="208"/>
      <c r="CIW3" s="208"/>
      <c r="CIX3" s="208"/>
      <c r="CIY3" s="208"/>
      <c r="CIZ3" s="208"/>
      <c r="CJA3" s="208"/>
      <c r="CJB3" s="208"/>
      <c r="CJC3" s="208"/>
      <c r="CJD3" s="208"/>
      <c r="CJE3" s="208"/>
      <c r="CJF3" s="208"/>
      <c r="CJG3" s="208"/>
      <c r="CJH3" s="208"/>
      <c r="CJI3" s="208"/>
      <c r="CJJ3" s="208"/>
      <c r="CJK3" s="208"/>
      <c r="CJL3" s="208"/>
      <c r="CJM3" s="208"/>
      <c r="CJN3" s="208"/>
      <c r="CJO3" s="208"/>
      <c r="CJP3" s="208"/>
      <c r="CJQ3" s="208"/>
      <c r="CJR3" s="208"/>
      <c r="CJS3" s="208"/>
      <c r="CJT3" s="208"/>
      <c r="CJU3" s="208"/>
      <c r="CJV3" s="208"/>
      <c r="CJW3" s="208"/>
      <c r="CJX3" s="208"/>
      <c r="CJY3" s="208"/>
      <c r="CJZ3" s="208"/>
      <c r="CKA3" s="208"/>
      <c r="CKB3" s="208"/>
      <c r="CKC3" s="208"/>
      <c r="CKD3" s="208"/>
      <c r="CKE3" s="208"/>
      <c r="CKF3" s="208"/>
      <c r="CKG3" s="208"/>
      <c r="CKH3" s="208"/>
      <c r="CKI3" s="208"/>
      <c r="CKJ3" s="208"/>
      <c r="CKK3" s="208"/>
      <c r="CKL3" s="208"/>
      <c r="CKM3" s="208"/>
      <c r="CKN3" s="208"/>
      <c r="CKO3" s="208"/>
      <c r="CKP3" s="208"/>
      <c r="CKQ3" s="208"/>
      <c r="CKR3" s="208"/>
      <c r="CKS3" s="208"/>
      <c r="CKT3" s="208"/>
      <c r="CKU3" s="208"/>
      <c r="CKV3" s="208"/>
      <c r="CKW3" s="208"/>
      <c r="CKX3" s="208"/>
      <c r="CKY3" s="208"/>
      <c r="CKZ3" s="208"/>
      <c r="CLA3" s="208"/>
      <c r="CLB3" s="208"/>
      <c r="CLC3" s="208"/>
      <c r="CLD3" s="208"/>
      <c r="CLE3" s="208"/>
      <c r="CLF3" s="208"/>
      <c r="CLG3" s="208"/>
      <c r="CLH3" s="208"/>
      <c r="CLI3" s="208"/>
      <c r="CLJ3" s="208"/>
      <c r="CLK3" s="208"/>
      <c r="CLL3" s="208"/>
      <c r="CLM3" s="208"/>
      <c r="CLN3" s="208"/>
      <c r="CLO3" s="208"/>
      <c r="CLP3" s="208"/>
      <c r="CLQ3" s="208"/>
      <c r="CLR3" s="208"/>
      <c r="CLS3" s="208"/>
      <c r="CLT3" s="208"/>
      <c r="CLU3" s="208"/>
      <c r="CLV3" s="208"/>
      <c r="CLW3" s="208"/>
      <c r="CLX3" s="208"/>
      <c r="CLY3" s="208"/>
      <c r="CLZ3" s="208"/>
      <c r="CMA3" s="208"/>
      <c r="CMB3" s="208"/>
      <c r="CMC3" s="208"/>
      <c r="CMD3" s="208"/>
      <c r="CME3" s="208"/>
      <c r="CMF3" s="208"/>
      <c r="CMG3" s="208"/>
      <c r="CMH3" s="208"/>
      <c r="CMI3" s="208"/>
      <c r="CMJ3" s="208"/>
      <c r="CMK3" s="208"/>
      <c r="CML3" s="208"/>
      <c r="CMM3" s="208"/>
      <c r="CMN3" s="208"/>
      <c r="CMO3" s="208"/>
      <c r="CMP3" s="208"/>
      <c r="CMQ3" s="208"/>
      <c r="CMR3" s="208"/>
      <c r="CMS3" s="208"/>
      <c r="CMT3" s="208"/>
      <c r="CMU3" s="208"/>
      <c r="CMV3" s="208"/>
      <c r="CMW3" s="208"/>
      <c r="CMX3" s="208"/>
      <c r="CMY3" s="208"/>
      <c r="CMZ3" s="208"/>
      <c r="CNA3" s="208"/>
      <c r="CNB3" s="208"/>
      <c r="CNC3" s="208"/>
      <c r="CND3" s="208"/>
      <c r="CNE3" s="208"/>
      <c r="CNF3" s="208"/>
      <c r="CNG3" s="208"/>
      <c r="CNH3" s="208"/>
      <c r="CNI3" s="208"/>
      <c r="CNJ3" s="208"/>
      <c r="CNK3" s="208"/>
      <c r="CNL3" s="208"/>
      <c r="CNM3" s="208"/>
      <c r="CNN3" s="208"/>
      <c r="CNO3" s="208"/>
      <c r="CNP3" s="208"/>
      <c r="CNQ3" s="208"/>
      <c r="CNR3" s="208"/>
      <c r="CNS3" s="208"/>
      <c r="CNT3" s="208"/>
      <c r="CNU3" s="208"/>
      <c r="CNV3" s="208"/>
      <c r="CNW3" s="208"/>
      <c r="CNX3" s="208"/>
      <c r="CNY3" s="208"/>
      <c r="CNZ3" s="208"/>
      <c r="COA3" s="208"/>
      <c r="COB3" s="208"/>
      <c r="COC3" s="208"/>
      <c r="COD3" s="208"/>
      <c r="COE3" s="208"/>
      <c r="COF3" s="208"/>
      <c r="COG3" s="208"/>
      <c r="COH3" s="208"/>
      <c r="COI3" s="208"/>
      <c r="COJ3" s="208"/>
      <c r="COK3" s="208"/>
      <c r="COL3" s="208"/>
      <c r="COM3" s="208"/>
      <c r="CON3" s="208"/>
      <c r="COO3" s="208"/>
      <c r="COP3" s="208"/>
      <c r="COQ3" s="208"/>
      <c r="COR3" s="208"/>
      <c r="COS3" s="208"/>
      <c r="COT3" s="208"/>
      <c r="COU3" s="208"/>
      <c r="COV3" s="208"/>
      <c r="COW3" s="208"/>
      <c r="COX3" s="208"/>
      <c r="COY3" s="208"/>
      <c r="COZ3" s="208"/>
      <c r="CPA3" s="208"/>
      <c r="CPB3" s="208"/>
      <c r="CPC3" s="208"/>
      <c r="CPD3" s="208"/>
      <c r="CPE3" s="208"/>
      <c r="CPF3" s="208"/>
      <c r="CPG3" s="208"/>
      <c r="CPH3" s="208"/>
      <c r="CPI3" s="208"/>
      <c r="CPJ3" s="208"/>
      <c r="CPK3" s="208"/>
      <c r="CPL3" s="208"/>
      <c r="CPM3" s="208"/>
      <c r="CPN3" s="208"/>
      <c r="CPO3" s="208"/>
      <c r="CPP3" s="208"/>
      <c r="CPQ3" s="208"/>
      <c r="CPR3" s="208"/>
      <c r="CPS3" s="208"/>
      <c r="CPT3" s="208"/>
      <c r="CPU3" s="208"/>
      <c r="CPV3" s="208"/>
      <c r="CPW3" s="208"/>
      <c r="CPX3" s="208"/>
      <c r="CPY3" s="208"/>
      <c r="CPZ3" s="208"/>
      <c r="CQA3" s="208"/>
      <c r="CQB3" s="208"/>
      <c r="CQC3" s="208"/>
      <c r="CQD3" s="208"/>
      <c r="CQE3" s="208"/>
      <c r="CQF3" s="208"/>
      <c r="CQG3" s="208"/>
      <c r="CQH3" s="208"/>
      <c r="CQI3" s="208"/>
      <c r="CQJ3" s="208"/>
      <c r="CQK3" s="208"/>
      <c r="CQL3" s="208"/>
      <c r="CQM3" s="208"/>
      <c r="CQN3" s="208"/>
      <c r="CQO3" s="208"/>
      <c r="CQP3" s="208"/>
      <c r="CQQ3" s="208"/>
      <c r="CQR3" s="208"/>
      <c r="CQS3" s="208"/>
      <c r="CQT3" s="208"/>
      <c r="CQU3" s="208"/>
      <c r="CQV3" s="208"/>
      <c r="CQW3" s="208"/>
      <c r="CQX3" s="208"/>
      <c r="CQY3" s="208"/>
      <c r="CQZ3" s="208"/>
      <c r="CRA3" s="208"/>
      <c r="CRB3" s="208"/>
      <c r="CRC3" s="208"/>
      <c r="CRD3" s="208"/>
      <c r="CRE3" s="208"/>
      <c r="CRF3" s="208"/>
      <c r="CRG3" s="208"/>
      <c r="CRH3" s="208"/>
      <c r="CRI3" s="208"/>
      <c r="CRJ3" s="208"/>
      <c r="CRK3" s="208"/>
      <c r="CRL3" s="208"/>
      <c r="CRM3" s="208"/>
      <c r="CRN3" s="208"/>
      <c r="CRO3" s="208"/>
      <c r="CRP3" s="208"/>
      <c r="CRQ3" s="208"/>
      <c r="CRR3" s="208"/>
      <c r="CRS3" s="208"/>
      <c r="CRT3" s="208"/>
      <c r="CRU3" s="208"/>
      <c r="CRV3" s="208"/>
      <c r="CRW3" s="208"/>
      <c r="CRX3" s="208"/>
      <c r="CRY3" s="208"/>
      <c r="CRZ3" s="208"/>
      <c r="CSA3" s="208"/>
      <c r="CSB3" s="208"/>
      <c r="CSC3" s="208"/>
      <c r="CSD3" s="208"/>
      <c r="CSE3" s="208"/>
      <c r="CSF3" s="208"/>
      <c r="CSG3" s="208"/>
      <c r="CSH3" s="208"/>
      <c r="CSI3" s="208"/>
      <c r="CSJ3" s="208"/>
      <c r="CSK3" s="208"/>
      <c r="CSL3" s="208"/>
      <c r="CSM3" s="208"/>
      <c r="CSN3" s="208"/>
      <c r="CSO3" s="208"/>
      <c r="CSP3" s="208"/>
      <c r="CSQ3" s="208"/>
      <c r="CSR3" s="208"/>
      <c r="CSS3" s="208"/>
      <c r="CST3" s="208"/>
      <c r="CSU3" s="208"/>
      <c r="CSV3" s="208"/>
      <c r="CSW3" s="208"/>
      <c r="CSX3" s="208"/>
      <c r="CSY3" s="208"/>
      <c r="CSZ3" s="208"/>
      <c r="CTA3" s="208"/>
      <c r="CTB3" s="208"/>
      <c r="CTC3" s="208"/>
      <c r="CTD3" s="208"/>
      <c r="CTE3" s="208"/>
      <c r="CTF3" s="208"/>
      <c r="CTG3" s="208"/>
      <c r="CTH3" s="208"/>
      <c r="CTI3" s="208"/>
      <c r="CTJ3" s="208"/>
      <c r="CTK3" s="208"/>
      <c r="CTL3" s="208"/>
      <c r="CTM3" s="208"/>
      <c r="CTN3" s="208"/>
      <c r="CTO3" s="208"/>
      <c r="CTP3" s="208"/>
      <c r="CTQ3" s="208"/>
      <c r="CTR3" s="208"/>
      <c r="CTS3" s="208"/>
      <c r="CTT3" s="208"/>
      <c r="CTU3" s="208"/>
      <c r="CTV3" s="208"/>
      <c r="CTW3" s="208"/>
      <c r="CTX3" s="208"/>
      <c r="CTY3" s="208"/>
      <c r="CTZ3" s="208"/>
      <c r="CUA3" s="208"/>
      <c r="CUB3" s="208"/>
      <c r="CUC3" s="208"/>
      <c r="CUD3" s="208"/>
      <c r="CUE3" s="208"/>
      <c r="CUF3" s="208"/>
      <c r="CUG3" s="208"/>
      <c r="CUH3" s="208"/>
      <c r="CUI3" s="208"/>
      <c r="CUJ3" s="208"/>
      <c r="CUK3" s="208"/>
      <c r="CUL3" s="208"/>
      <c r="CUM3" s="208"/>
      <c r="CUN3" s="208"/>
      <c r="CUO3" s="208"/>
      <c r="CUP3" s="208"/>
      <c r="CUQ3" s="208"/>
      <c r="CUR3" s="208"/>
      <c r="CUS3" s="208"/>
      <c r="CUT3" s="208"/>
      <c r="CUU3" s="208"/>
      <c r="CUV3" s="208"/>
      <c r="CUW3" s="208"/>
      <c r="CUX3" s="208"/>
      <c r="CUY3" s="208"/>
      <c r="CUZ3" s="208"/>
      <c r="CVA3" s="208"/>
      <c r="CVB3" s="208"/>
      <c r="CVC3" s="208"/>
      <c r="CVD3" s="208"/>
      <c r="CVE3" s="208"/>
      <c r="CVF3" s="208"/>
      <c r="CVG3" s="208"/>
      <c r="CVH3" s="208"/>
      <c r="CVI3" s="208"/>
      <c r="CVJ3" s="208"/>
      <c r="CVK3" s="208"/>
      <c r="CVL3" s="208"/>
      <c r="CVM3" s="208"/>
      <c r="CVN3" s="208"/>
      <c r="CVO3" s="208"/>
      <c r="CVP3" s="208"/>
      <c r="CVQ3" s="208"/>
      <c r="CVR3" s="208"/>
      <c r="CVS3" s="208"/>
      <c r="CVT3" s="208"/>
      <c r="CVU3" s="208"/>
      <c r="CVV3" s="208"/>
      <c r="CVW3" s="208"/>
      <c r="CVX3" s="208"/>
      <c r="CVY3" s="208"/>
      <c r="CVZ3" s="208"/>
      <c r="CWA3" s="208"/>
      <c r="CWB3" s="208"/>
      <c r="CWC3" s="208"/>
      <c r="CWD3" s="208"/>
      <c r="CWE3" s="208"/>
      <c r="CWF3" s="208"/>
      <c r="CWG3" s="208"/>
      <c r="CWH3" s="208"/>
      <c r="CWI3" s="208"/>
      <c r="CWJ3" s="208"/>
      <c r="CWK3" s="208"/>
      <c r="CWL3" s="208"/>
      <c r="CWM3" s="208"/>
      <c r="CWN3" s="208"/>
      <c r="CWO3" s="208"/>
      <c r="CWP3" s="208"/>
      <c r="CWQ3" s="208"/>
      <c r="CWR3" s="208"/>
      <c r="CWS3" s="208"/>
      <c r="CWT3" s="208"/>
      <c r="CWU3" s="208"/>
      <c r="CWV3" s="208"/>
      <c r="CWW3" s="208"/>
      <c r="CWX3" s="208"/>
      <c r="CWY3" s="208"/>
      <c r="CWZ3" s="208"/>
      <c r="CXA3" s="208"/>
      <c r="CXB3" s="208"/>
      <c r="CXC3" s="208"/>
      <c r="CXD3" s="208"/>
      <c r="CXE3" s="208"/>
      <c r="CXF3" s="208"/>
      <c r="CXG3" s="208"/>
      <c r="CXH3" s="208"/>
      <c r="CXI3" s="208"/>
      <c r="CXJ3" s="208"/>
      <c r="CXK3" s="208"/>
      <c r="CXL3" s="208"/>
      <c r="CXM3" s="208"/>
      <c r="CXN3" s="208"/>
      <c r="CXO3" s="208"/>
      <c r="CXP3" s="208"/>
      <c r="CXQ3" s="208"/>
      <c r="CXR3" s="208"/>
      <c r="CXS3" s="208"/>
      <c r="CXT3" s="208"/>
      <c r="CXU3" s="208"/>
      <c r="CXV3" s="208"/>
      <c r="CXW3" s="208"/>
      <c r="CXX3" s="208"/>
      <c r="CXY3" s="208"/>
      <c r="CXZ3" s="208"/>
      <c r="CYA3" s="208"/>
      <c r="CYB3" s="208"/>
      <c r="CYC3" s="208"/>
      <c r="CYD3" s="208"/>
      <c r="CYE3" s="208"/>
      <c r="CYF3" s="208"/>
      <c r="CYG3" s="208"/>
      <c r="CYH3" s="208"/>
      <c r="CYI3" s="208"/>
      <c r="CYJ3" s="208"/>
      <c r="CYK3" s="208"/>
      <c r="CYL3" s="208"/>
      <c r="CYM3" s="208"/>
      <c r="CYN3" s="208"/>
      <c r="CYO3" s="208"/>
      <c r="CYP3" s="208"/>
      <c r="CYQ3" s="208"/>
      <c r="CYR3" s="208"/>
      <c r="CYS3" s="208"/>
      <c r="CYT3" s="208"/>
      <c r="CYU3" s="208"/>
      <c r="CYV3" s="208"/>
      <c r="CYW3" s="208"/>
      <c r="CYX3" s="208"/>
      <c r="CYY3" s="208"/>
      <c r="CYZ3" s="208"/>
      <c r="CZA3" s="208"/>
      <c r="CZB3" s="208"/>
      <c r="CZC3" s="208"/>
      <c r="CZD3" s="208"/>
      <c r="CZE3" s="208"/>
      <c r="CZF3" s="208"/>
      <c r="CZG3" s="208"/>
      <c r="CZH3" s="208"/>
      <c r="CZI3" s="208"/>
      <c r="CZJ3" s="208"/>
      <c r="CZK3" s="208"/>
      <c r="CZL3" s="208"/>
      <c r="CZM3" s="208"/>
      <c r="CZN3" s="208"/>
      <c r="CZO3" s="208"/>
      <c r="CZP3" s="208"/>
      <c r="CZQ3" s="208"/>
      <c r="CZR3" s="208"/>
      <c r="CZS3" s="208"/>
      <c r="CZT3" s="208"/>
      <c r="CZU3" s="208"/>
      <c r="CZV3" s="208"/>
      <c r="CZW3" s="208"/>
      <c r="CZX3" s="208"/>
      <c r="CZY3" s="208"/>
      <c r="CZZ3" s="208"/>
      <c r="DAA3" s="208"/>
      <c r="DAB3" s="208"/>
      <c r="DAC3" s="208"/>
      <c r="DAD3" s="208"/>
      <c r="DAE3" s="208"/>
      <c r="DAF3" s="208"/>
      <c r="DAG3" s="208"/>
      <c r="DAH3" s="208"/>
      <c r="DAI3" s="208"/>
      <c r="DAJ3" s="208"/>
      <c r="DAK3" s="208"/>
      <c r="DAL3" s="208"/>
      <c r="DAM3" s="208"/>
      <c r="DAN3" s="208"/>
      <c r="DAO3" s="208"/>
      <c r="DAP3" s="208"/>
      <c r="DAQ3" s="208"/>
      <c r="DAR3" s="208"/>
      <c r="DAS3" s="208"/>
      <c r="DAT3" s="208"/>
      <c r="DAU3" s="208"/>
      <c r="DAV3" s="208"/>
      <c r="DAW3" s="208"/>
      <c r="DAX3" s="208"/>
      <c r="DAY3" s="208"/>
      <c r="DAZ3" s="208"/>
      <c r="DBA3" s="208"/>
      <c r="DBB3" s="208"/>
      <c r="DBC3" s="208"/>
      <c r="DBD3" s="208"/>
      <c r="DBE3" s="208"/>
      <c r="DBF3" s="208"/>
      <c r="DBG3" s="208"/>
      <c r="DBH3" s="208"/>
      <c r="DBI3" s="208"/>
      <c r="DBJ3" s="208"/>
      <c r="DBK3" s="208"/>
      <c r="DBL3" s="208"/>
      <c r="DBM3" s="208"/>
      <c r="DBN3" s="208"/>
      <c r="DBO3" s="208"/>
      <c r="DBP3" s="208"/>
      <c r="DBQ3" s="208"/>
      <c r="DBR3" s="208"/>
      <c r="DBS3" s="208"/>
      <c r="DBT3" s="208"/>
      <c r="DBU3" s="208"/>
      <c r="DBV3" s="208"/>
      <c r="DBW3" s="208"/>
      <c r="DBX3" s="208"/>
      <c r="DBY3" s="208"/>
      <c r="DBZ3" s="208"/>
      <c r="DCA3" s="208"/>
      <c r="DCB3" s="208"/>
      <c r="DCC3" s="208"/>
      <c r="DCD3" s="208"/>
      <c r="DCE3" s="208"/>
      <c r="DCF3" s="208"/>
      <c r="DCG3" s="208"/>
      <c r="DCH3" s="208"/>
      <c r="DCI3" s="208"/>
      <c r="DCJ3" s="208"/>
      <c r="DCK3" s="208"/>
      <c r="DCL3" s="208"/>
      <c r="DCM3" s="208"/>
      <c r="DCN3" s="208"/>
      <c r="DCO3" s="208"/>
      <c r="DCP3" s="208"/>
      <c r="DCQ3" s="208"/>
      <c r="DCR3" s="208"/>
      <c r="DCS3" s="208"/>
      <c r="DCT3" s="208"/>
      <c r="DCU3" s="208"/>
      <c r="DCV3" s="208"/>
      <c r="DCW3" s="208"/>
      <c r="DCX3" s="208"/>
      <c r="DCY3" s="208"/>
      <c r="DCZ3" s="208"/>
      <c r="DDA3" s="208"/>
      <c r="DDB3" s="208"/>
      <c r="DDC3" s="208"/>
      <c r="DDD3" s="208"/>
      <c r="DDE3" s="208"/>
      <c r="DDF3" s="208"/>
      <c r="DDG3" s="208"/>
      <c r="DDH3" s="208"/>
      <c r="DDI3" s="208"/>
      <c r="DDJ3" s="208"/>
      <c r="DDK3" s="208"/>
      <c r="DDL3" s="208"/>
      <c r="DDM3" s="208"/>
      <c r="DDN3" s="208"/>
      <c r="DDO3" s="208"/>
      <c r="DDP3" s="208"/>
      <c r="DDQ3" s="208"/>
      <c r="DDR3" s="208"/>
      <c r="DDS3" s="208"/>
      <c r="DDT3" s="208"/>
      <c r="DDU3" s="208"/>
      <c r="DDV3" s="208"/>
      <c r="DDW3" s="208"/>
      <c r="DDX3" s="208"/>
      <c r="DDY3" s="208"/>
      <c r="DDZ3" s="208"/>
      <c r="DEA3" s="208"/>
      <c r="DEB3" s="208"/>
      <c r="DEC3" s="208"/>
      <c r="DED3" s="208"/>
      <c r="DEE3" s="208"/>
      <c r="DEF3" s="208"/>
      <c r="DEG3" s="208"/>
      <c r="DEH3" s="208"/>
      <c r="DEI3" s="208"/>
      <c r="DEJ3" s="208"/>
      <c r="DEK3" s="208"/>
      <c r="DEL3" s="208"/>
      <c r="DEM3" s="208"/>
      <c r="DEN3" s="208"/>
      <c r="DEO3" s="208"/>
      <c r="DEP3" s="208"/>
      <c r="DEQ3" s="208"/>
      <c r="DER3" s="208"/>
      <c r="DES3" s="208"/>
      <c r="DET3" s="208"/>
      <c r="DEU3" s="208"/>
      <c r="DEV3" s="208"/>
      <c r="DEW3" s="208"/>
      <c r="DEX3" s="208"/>
      <c r="DEY3" s="208"/>
      <c r="DEZ3" s="208"/>
      <c r="DFA3" s="208"/>
      <c r="DFB3" s="208"/>
      <c r="DFC3" s="208"/>
      <c r="DFD3" s="208"/>
      <c r="DFE3" s="208"/>
      <c r="DFF3" s="208"/>
      <c r="DFG3" s="208"/>
      <c r="DFH3" s="208"/>
      <c r="DFI3" s="208"/>
      <c r="DFJ3" s="208"/>
      <c r="DFK3" s="208"/>
      <c r="DFL3" s="208"/>
      <c r="DFM3" s="208"/>
      <c r="DFN3" s="208"/>
      <c r="DFO3" s="208"/>
      <c r="DFP3" s="208"/>
      <c r="DFQ3" s="208"/>
      <c r="DFR3" s="208"/>
      <c r="DFS3" s="208"/>
      <c r="DFT3" s="208"/>
      <c r="DFU3" s="208"/>
      <c r="DFV3" s="208"/>
      <c r="DFW3" s="208"/>
      <c r="DFX3" s="208"/>
      <c r="DFY3" s="208"/>
      <c r="DFZ3" s="208"/>
      <c r="DGA3" s="208"/>
      <c r="DGB3" s="208"/>
      <c r="DGC3" s="208"/>
      <c r="DGD3" s="208"/>
      <c r="DGE3" s="208"/>
      <c r="DGF3" s="208"/>
      <c r="DGG3" s="208"/>
      <c r="DGH3" s="208"/>
      <c r="DGI3" s="208"/>
      <c r="DGJ3" s="208"/>
      <c r="DGK3" s="208"/>
      <c r="DGL3" s="208"/>
      <c r="DGM3" s="208"/>
      <c r="DGN3" s="208"/>
      <c r="DGO3" s="208"/>
      <c r="DGP3" s="208"/>
      <c r="DGQ3" s="208"/>
      <c r="DGR3" s="208"/>
      <c r="DGS3" s="208"/>
      <c r="DGT3" s="208"/>
      <c r="DGU3" s="208"/>
      <c r="DGV3" s="208"/>
      <c r="DGW3" s="208"/>
      <c r="DGX3" s="208"/>
      <c r="DGY3" s="208"/>
      <c r="DGZ3" s="208"/>
      <c r="DHA3" s="208"/>
      <c r="DHB3" s="208"/>
      <c r="DHC3" s="208"/>
      <c r="DHD3" s="208"/>
      <c r="DHE3" s="208"/>
      <c r="DHF3" s="208"/>
      <c r="DHG3" s="208"/>
      <c r="DHH3" s="208"/>
      <c r="DHI3" s="208"/>
      <c r="DHJ3" s="208"/>
      <c r="DHK3" s="208"/>
      <c r="DHL3" s="208"/>
      <c r="DHM3" s="208"/>
      <c r="DHN3" s="208"/>
      <c r="DHO3" s="208"/>
      <c r="DHP3" s="208"/>
      <c r="DHQ3" s="208"/>
      <c r="DHR3" s="208"/>
      <c r="DHS3" s="208"/>
      <c r="DHT3" s="208"/>
      <c r="DHU3" s="208"/>
      <c r="DHV3" s="208"/>
      <c r="DHW3" s="208"/>
      <c r="DHX3" s="208"/>
      <c r="DHY3" s="208"/>
      <c r="DHZ3" s="208"/>
      <c r="DIA3" s="208"/>
      <c r="DIB3" s="208"/>
      <c r="DIC3" s="208"/>
      <c r="DID3" s="208"/>
      <c r="DIE3" s="208"/>
      <c r="DIF3" s="208"/>
      <c r="DIG3" s="208"/>
      <c r="DIH3" s="208"/>
      <c r="DII3" s="208"/>
      <c r="DIJ3" s="208"/>
      <c r="DIK3" s="208"/>
      <c r="DIL3" s="208"/>
      <c r="DIM3" s="208"/>
      <c r="DIN3" s="208"/>
      <c r="DIO3" s="208"/>
      <c r="DIP3" s="208"/>
      <c r="DIQ3" s="208"/>
      <c r="DIR3" s="208"/>
      <c r="DIS3" s="208"/>
      <c r="DIT3" s="208"/>
      <c r="DIU3" s="208"/>
      <c r="DIV3" s="208"/>
      <c r="DIW3" s="208"/>
      <c r="DIX3" s="208"/>
      <c r="DIY3" s="208"/>
      <c r="DIZ3" s="208"/>
      <c r="DJA3" s="208"/>
      <c r="DJB3" s="208"/>
      <c r="DJC3" s="208"/>
      <c r="DJD3" s="208"/>
      <c r="DJE3" s="208"/>
      <c r="DJF3" s="208"/>
      <c r="DJG3" s="208"/>
      <c r="DJH3" s="208"/>
      <c r="DJI3" s="208"/>
      <c r="DJJ3" s="208"/>
      <c r="DJK3" s="208"/>
      <c r="DJL3" s="208"/>
      <c r="DJM3" s="208"/>
      <c r="DJN3" s="208"/>
      <c r="DJO3" s="208"/>
      <c r="DJP3" s="208"/>
      <c r="DJQ3" s="208"/>
      <c r="DJR3" s="208"/>
      <c r="DJS3" s="208"/>
      <c r="DJT3" s="208"/>
      <c r="DJU3" s="208"/>
      <c r="DJV3" s="208"/>
      <c r="DJW3" s="208"/>
      <c r="DJX3" s="208"/>
      <c r="DJY3" s="208"/>
      <c r="DJZ3" s="208"/>
      <c r="DKA3" s="208"/>
      <c r="DKB3" s="208"/>
      <c r="DKC3" s="208"/>
      <c r="DKD3" s="208"/>
      <c r="DKE3" s="208"/>
      <c r="DKF3" s="208"/>
      <c r="DKG3" s="208"/>
      <c r="DKH3" s="208"/>
      <c r="DKI3" s="208"/>
      <c r="DKJ3" s="208"/>
      <c r="DKK3" s="208"/>
      <c r="DKL3" s="208"/>
      <c r="DKM3" s="208"/>
      <c r="DKN3" s="208"/>
      <c r="DKO3" s="208"/>
      <c r="DKP3" s="208"/>
      <c r="DKQ3" s="208"/>
      <c r="DKR3" s="208"/>
      <c r="DKS3" s="208"/>
      <c r="DKT3" s="208"/>
      <c r="DKU3" s="208"/>
      <c r="DKV3" s="208"/>
      <c r="DKW3" s="208"/>
      <c r="DKX3" s="208"/>
      <c r="DKY3" s="208"/>
      <c r="DKZ3" s="208"/>
      <c r="DLA3" s="208"/>
      <c r="DLB3" s="208"/>
      <c r="DLC3" s="208"/>
      <c r="DLD3" s="208"/>
      <c r="DLE3" s="208"/>
      <c r="DLF3" s="208"/>
      <c r="DLG3" s="208"/>
      <c r="DLH3" s="208"/>
      <c r="DLI3" s="208"/>
      <c r="DLJ3" s="208"/>
      <c r="DLK3" s="208"/>
      <c r="DLL3" s="208"/>
      <c r="DLM3" s="208"/>
      <c r="DLN3" s="208"/>
      <c r="DLO3" s="208"/>
      <c r="DLP3" s="208"/>
      <c r="DLQ3" s="208"/>
      <c r="DLR3" s="208"/>
      <c r="DLS3" s="208"/>
      <c r="DLT3" s="208"/>
      <c r="DLU3" s="208"/>
      <c r="DLV3" s="208"/>
      <c r="DLW3" s="208"/>
      <c r="DLX3" s="208"/>
      <c r="DLY3" s="208"/>
      <c r="DLZ3" s="208"/>
      <c r="DMA3" s="208"/>
      <c r="DMB3" s="208"/>
      <c r="DMC3" s="208"/>
      <c r="DMD3" s="208"/>
      <c r="DME3" s="208"/>
      <c r="DMF3" s="208"/>
      <c r="DMG3" s="208"/>
      <c r="DMH3" s="208"/>
      <c r="DMI3" s="208"/>
      <c r="DMJ3" s="208"/>
      <c r="DMK3" s="208"/>
      <c r="DML3" s="208"/>
      <c r="DMM3" s="208"/>
      <c r="DMN3" s="208"/>
      <c r="DMO3" s="208"/>
      <c r="DMP3" s="208"/>
      <c r="DMQ3" s="208"/>
      <c r="DMR3" s="208"/>
      <c r="DMS3" s="208"/>
      <c r="DMT3" s="208"/>
      <c r="DMU3" s="208"/>
      <c r="DMV3" s="208"/>
      <c r="DMW3" s="208"/>
      <c r="DMX3" s="208"/>
      <c r="DMY3" s="208"/>
      <c r="DMZ3" s="208"/>
      <c r="DNA3" s="208"/>
      <c r="DNB3" s="208"/>
      <c r="DNC3" s="208"/>
      <c r="DND3" s="208"/>
      <c r="DNE3" s="208"/>
      <c r="DNF3" s="208"/>
      <c r="DNG3" s="208"/>
      <c r="DNH3" s="208"/>
      <c r="DNI3" s="208"/>
      <c r="DNJ3" s="208"/>
      <c r="DNK3" s="208"/>
      <c r="DNL3" s="208"/>
      <c r="DNM3" s="208"/>
      <c r="DNN3" s="208"/>
      <c r="DNO3" s="208"/>
      <c r="DNP3" s="208"/>
      <c r="DNQ3" s="208"/>
      <c r="DNR3" s="208"/>
      <c r="DNS3" s="208"/>
      <c r="DNT3" s="208"/>
      <c r="DNU3" s="208"/>
      <c r="DNV3" s="208"/>
      <c r="DNW3" s="208"/>
      <c r="DNX3" s="208"/>
      <c r="DNY3" s="208"/>
      <c r="DNZ3" s="208"/>
      <c r="DOA3" s="208"/>
      <c r="DOB3" s="208"/>
      <c r="DOC3" s="208"/>
      <c r="DOD3" s="208"/>
      <c r="DOE3" s="208"/>
      <c r="DOF3" s="208"/>
      <c r="DOG3" s="208"/>
      <c r="DOH3" s="208"/>
      <c r="DOI3" s="208"/>
      <c r="DOJ3" s="208"/>
      <c r="DOK3" s="208"/>
      <c r="DOL3" s="208"/>
      <c r="DOM3" s="208"/>
      <c r="DON3" s="208"/>
      <c r="DOO3" s="208"/>
      <c r="DOP3" s="208"/>
      <c r="DOQ3" s="208"/>
      <c r="DOR3" s="208"/>
      <c r="DOS3" s="208"/>
      <c r="DOT3" s="208"/>
      <c r="DOU3" s="208"/>
      <c r="DOV3" s="208"/>
      <c r="DOW3" s="208"/>
      <c r="DOX3" s="208"/>
      <c r="DOY3" s="208"/>
      <c r="DOZ3" s="208"/>
      <c r="DPA3" s="208"/>
      <c r="DPB3" s="208"/>
      <c r="DPC3" s="208"/>
      <c r="DPD3" s="208"/>
      <c r="DPE3" s="208"/>
      <c r="DPF3" s="208"/>
      <c r="DPG3" s="208"/>
      <c r="DPH3" s="208"/>
      <c r="DPI3" s="208"/>
      <c r="DPJ3" s="208"/>
      <c r="DPK3" s="208"/>
      <c r="DPL3" s="208"/>
      <c r="DPM3" s="208"/>
      <c r="DPN3" s="208"/>
      <c r="DPO3" s="208"/>
      <c r="DPP3" s="208"/>
      <c r="DPQ3" s="208"/>
      <c r="DPR3" s="208"/>
      <c r="DPS3" s="208"/>
      <c r="DPT3" s="208"/>
      <c r="DPU3" s="208"/>
      <c r="DPV3" s="208"/>
      <c r="DPW3" s="208"/>
      <c r="DPX3" s="208"/>
      <c r="DPY3" s="208"/>
      <c r="DPZ3" s="208"/>
      <c r="DQA3" s="208"/>
      <c r="DQB3" s="208"/>
      <c r="DQC3" s="208"/>
      <c r="DQD3" s="208"/>
      <c r="DQE3" s="208"/>
      <c r="DQF3" s="208"/>
      <c r="DQG3" s="208"/>
      <c r="DQH3" s="208"/>
      <c r="DQI3" s="208"/>
      <c r="DQJ3" s="208"/>
      <c r="DQK3" s="208"/>
      <c r="DQL3" s="208"/>
      <c r="DQM3" s="208"/>
      <c r="DQN3" s="208"/>
      <c r="DQO3" s="208"/>
      <c r="DQP3" s="208"/>
      <c r="DQQ3" s="208"/>
      <c r="DQR3" s="208"/>
      <c r="DQS3" s="208"/>
      <c r="DQT3" s="208"/>
      <c r="DQU3" s="208"/>
      <c r="DQV3" s="208"/>
      <c r="DQW3" s="208"/>
      <c r="DQX3" s="208"/>
      <c r="DQY3" s="208"/>
      <c r="DQZ3" s="208"/>
      <c r="DRA3" s="208"/>
      <c r="DRB3" s="208"/>
      <c r="DRC3" s="208"/>
      <c r="DRD3" s="208"/>
      <c r="DRE3" s="208"/>
      <c r="DRF3" s="208"/>
      <c r="DRG3" s="208"/>
      <c r="DRH3" s="208"/>
      <c r="DRI3" s="208"/>
      <c r="DRJ3" s="208"/>
      <c r="DRK3" s="208"/>
      <c r="DRL3" s="208"/>
      <c r="DRM3" s="208"/>
      <c r="DRN3" s="208"/>
      <c r="DRO3" s="208"/>
      <c r="DRP3" s="208"/>
      <c r="DRQ3" s="208"/>
      <c r="DRR3" s="208"/>
      <c r="DRS3" s="208"/>
      <c r="DRT3" s="208"/>
      <c r="DRU3" s="208"/>
      <c r="DRV3" s="208"/>
      <c r="DRW3" s="208"/>
      <c r="DRX3" s="208"/>
      <c r="DRY3" s="208"/>
      <c r="DRZ3" s="208"/>
      <c r="DSA3" s="208"/>
      <c r="DSB3" s="208"/>
      <c r="DSC3" s="208"/>
      <c r="DSD3" s="208"/>
      <c r="DSE3" s="208"/>
      <c r="DSF3" s="208"/>
      <c r="DSG3" s="208"/>
      <c r="DSH3" s="208"/>
      <c r="DSI3" s="208"/>
      <c r="DSJ3" s="208"/>
      <c r="DSK3" s="208"/>
      <c r="DSL3" s="208"/>
      <c r="DSM3" s="208"/>
      <c r="DSN3" s="208"/>
      <c r="DSO3" s="208"/>
      <c r="DSP3" s="208"/>
      <c r="DSQ3" s="208"/>
      <c r="DSR3" s="208"/>
      <c r="DSS3" s="208"/>
      <c r="DST3" s="208"/>
      <c r="DSU3" s="208"/>
      <c r="DSV3" s="208"/>
      <c r="DSW3" s="208"/>
      <c r="DSX3" s="208"/>
      <c r="DSY3" s="208"/>
      <c r="DSZ3" s="208"/>
      <c r="DTA3" s="208"/>
      <c r="DTB3" s="208"/>
      <c r="DTC3" s="208"/>
      <c r="DTD3" s="208"/>
      <c r="DTE3" s="208"/>
      <c r="DTF3" s="208"/>
      <c r="DTG3" s="208"/>
      <c r="DTH3" s="208"/>
      <c r="DTI3" s="208"/>
      <c r="DTJ3" s="208"/>
      <c r="DTK3" s="208"/>
      <c r="DTL3" s="208"/>
      <c r="DTM3" s="208"/>
      <c r="DTN3" s="208"/>
      <c r="DTO3" s="208"/>
      <c r="DTP3" s="208"/>
      <c r="DTQ3" s="208"/>
      <c r="DTR3" s="208"/>
      <c r="DTS3" s="208"/>
      <c r="DTT3" s="208"/>
      <c r="DTU3" s="208"/>
      <c r="DTV3" s="208"/>
      <c r="DTW3" s="208"/>
      <c r="DTX3" s="208"/>
      <c r="DTY3" s="208"/>
      <c r="DTZ3" s="208"/>
      <c r="DUA3" s="208"/>
      <c r="DUB3" s="208"/>
      <c r="DUC3" s="208"/>
      <c r="DUD3" s="208"/>
      <c r="DUE3" s="208"/>
      <c r="DUF3" s="208"/>
      <c r="DUG3" s="208"/>
      <c r="DUH3" s="208"/>
      <c r="DUI3" s="208"/>
      <c r="DUJ3" s="208"/>
      <c r="DUK3" s="208"/>
      <c r="DUL3" s="208"/>
      <c r="DUM3" s="208"/>
      <c r="DUN3" s="208"/>
      <c r="DUO3" s="208"/>
      <c r="DUP3" s="208"/>
      <c r="DUQ3" s="208"/>
      <c r="DUR3" s="208"/>
      <c r="DUS3" s="208"/>
      <c r="DUT3" s="208"/>
      <c r="DUU3" s="208"/>
      <c r="DUV3" s="208"/>
      <c r="DUW3" s="208"/>
      <c r="DUX3" s="208"/>
      <c r="DUY3" s="208"/>
      <c r="DUZ3" s="208"/>
      <c r="DVA3" s="208"/>
      <c r="DVB3" s="208"/>
      <c r="DVC3" s="208"/>
      <c r="DVD3" s="208"/>
      <c r="DVE3" s="208"/>
      <c r="DVF3" s="208"/>
      <c r="DVG3" s="208"/>
      <c r="DVH3" s="208"/>
      <c r="DVI3" s="208"/>
      <c r="DVJ3" s="208"/>
      <c r="DVK3" s="208"/>
      <c r="DVL3" s="208"/>
      <c r="DVM3" s="208"/>
      <c r="DVN3" s="208"/>
      <c r="DVO3" s="208"/>
      <c r="DVP3" s="208"/>
      <c r="DVQ3" s="208"/>
      <c r="DVR3" s="208"/>
      <c r="DVS3" s="208"/>
      <c r="DVT3" s="208"/>
      <c r="DVU3" s="208"/>
      <c r="DVV3" s="208"/>
      <c r="DVW3" s="208"/>
      <c r="DVX3" s="208"/>
      <c r="DVY3" s="208"/>
      <c r="DVZ3" s="208"/>
      <c r="DWA3" s="208"/>
      <c r="DWB3" s="208"/>
      <c r="DWC3" s="208"/>
      <c r="DWD3" s="208"/>
      <c r="DWE3" s="208"/>
      <c r="DWF3" s="208"/>
      <c r="DWG3" s="208"/>
      <c r="DWH3" s="208"/>
      <c r="DWI3" s="208"/>
      <c r="DWJ3" s="208"/>
      <c r="DWK3" s="208"/>
      <c r="DWL3" s="208"/>
      <c r="DWM3" s="208"/>
      <c r="DWN3" s="208"/>
      <c r="DWO3" s="208"/>
      <c r="DWP3" s="208"/>
      <c r="DWQ3" s="208"/>
      <c r="DWR3" s="208"/>
      <c r="DWS3" s="208"/>
      <c r="DWT3" s="208"/>
      <c r="DWU3" s="208"/>
      <c r="DWV3" s="208"/>
      <c r="DWW3" s="208"/>
      <c r="DWX3" s="208"/>
      <c r="DWY3" s="208"/>
      <c r="DWZ3" s="208"/>
      <c r="DXA3" s="208"/>
      <c r="DXB3" s="208"/>
      <c r="DXC3" s="208"/>
      <c r="DXD3" s="208"/>
      <c r="DXE3" s="208"/>
      <c r="DXF3" s="208"/>
      <c r="DXG3" s="208"/>
      <c r="DXH3" s="208"/>
      <c r="DXI3" s="208"/>
      <c r="DXJ3" s="208"/>
      <c r="DXK3" s="208"/>
      <c r="DXL3" s="208"/>
      <c r="DXM3" s="208"/>
      <c r="DXN3" s="208"/>
      <c r="DXO3" s="208"/>
      <c r="DXP3" s="208"/>
      <c r="DXQ3" s="208"/>
      <c r="DXR3" s="208"/>
      <c r="DXS3" s="208"/>
      <c r="DXT3" s="208"/>
      <c r="DXU3" s="208"/>
      <c r="DXV3" s="208"/>
      <c r="DXW3" s="208"/>
      <c r="DXX3" s="208"/>
      <c r="DXY3" s="208"/>
      <c r="DXZ3" s="208"/>
      <c r="DYA3" s="208"/>
      <c r="DYB3" s="208"/>
      <c r="DYC3" s="208"/>
      <c r="DYD3" s="208"/>
      <c r="DYE3" s="208"/>
      <c r="DYF3" s="208"/>
      <c r="DYG3" s="208"/>
      <c r="DYH3" s="208"/>
      <c r="DYI3" s="208"/>
      <c r="DYJ3" s="208"/>
      <c r="DYK3" s="208"/>
      <c r="DYL3" s="208"/>
      <c r="DYM3" s="208"/>
      <c r="DYN3" s="208"/>
      <c r="DYO3" s="208"/>
      <c r="DYP3" s="208"/>
      <c r="DYQ3" s="208"/>
      <c r="DYR3" s="208"/>
      <c r="DYS3" s="208"/>
      <c r="DYT3" s="208"/>
      <c r="DYU3" s="208"/>
      <c r="DYV3" s="208"/>
      <c r="DYW3" s="208"/>
      <c r="DYX3" s="208"/>
      <c r="DYY3" s="208"/>
      <c r="DYZ3" s="208"/>
      <c r="DZA3" s="208"/>
      <c r="DZB3" s="208"/>
      <c r="DZC3" s="208"/>
      <c r="DZD3" s="208"/>
      <c r="DZE3" s="208"/>
      <c r="DZF3" s="208"/>
      <c r="DZG3" s="208"/>
      <c r="DZH3" s="208"/>
      <c r="DZI3" s="208"/>
      <c r="DZJ3" s="208"/>
      <c r="DZK3" s="208"/>
      <c r="DZL3" s="208"/>
      <c r="DZM3" s="208"/>
      <c r="DZN3" s="208"/>
      <c r="DZO3" s="208"/>
      <c r="DZP3" s="208"/>
      <c r="DZQ3" s="208"/>
      <c r="DZR3" s="208"/>
      <c r="DZS3" s="208"/>
      <c r="DZT3" s="208"/>
      <c r="DZU3" s="208"/>
      <c r="DZV3" s="208"/>
      <c r="DZW3" s="208"/>
      <c r="DZX3" s="208"/>
      <c r="DZY3" s="208"/>
      <c r="DZZ3" s="208"/>
      <c r="EAA3" s="208"/>
      <c r="EAB3" s="208"/>
      <c r="EAC3" s="208"/>
      <c r="EAD3" s="208"/>
      <c r="EAE3" s="208"/>
      <c r="EAF3" s="208"/>
      <c r="EAG3" s="208"/>
      <c r="EAH3" s="208"/>
      <c r="EAI3" s="208"/>
      <c r="EAJ3" s="208"/>
      <c r="EAK3" s="208"/>
      <c r="EAL3" s="208"/>
      <c r="EAM3" s="208"/>
      <c r="EAN3" s="208"/>
      <c r="EAO3" s="208"/>
      <c r="EAP3" s="208"/>
      <c r="EAQ3" s="208"/>
      <c r="EAR3" s="208"/>
      <c r="EAS3" s="208"/>
      <c r="EAT3" s="208"/>
      <c r="EAU3" s="208"/>
      <c r="EAV3" s="208"/>
      <c r="EAW3" s="208"/>
      <c r="EAX3" s="208"/>
      <c r="EAY3" s="208"/>
      <c r="EAZ3" s="208"/>
      <c r="EBA3" s="208"/>
      <c r="EBB3" s="208"/>
      <c r="EBC3" s="208"/>
      <c r="EBD3" s="208"/>
      <c r="EBE3" s="208"/>
      <c r="EBF3" s="208"/>
      <c r="EBG3" s="208"/>
      <c r="EBH3" s="208"/>
      <c r="EBI3" s="208"/>
      <c r="EBJ3" s="208"/>
      <c r="EBK3" s="208"/>
      <c r="EBL3" s="208"/>
      <c r="EBM3" s="208"/>
      <c r="EBN3" s="208"/>
      <c r="EBO3" s="208"/>
      <c r="EBP3" s="208"/>
      <c r="EBQ3" s="208"/>
      <c r="EBR3" s="208"/>
      <c r="EBS3" s="208"/>
      <c r="EBT3" s="208"/>
      <c r="EBU3" s="208"/>
      <c r="EBV3" s="208"/>
      <c r="EBW3" s="208"/>
      <c r="EBX3" s="208"/>
      <c r="EBY3" s="208"/>
      <c r="EBZ3" s="208"/>
      <c r="ECA3" s="208"/>
      <c r="ECB3" s="208"/>
      <c r="ECC3" s="208"/>
      <c r="ECD3" s="208"/>
      <c r="ECE3" s="208"/>
      <c r="ECF3" s="208"/>
      <c r="ECG3" s="208"/>
      <c r="ECH3" s="208"/>
      <c r="ECI3" s="208"/>
      <c r="ECJ3" s="208"/>
      <c r="ECK3" s="208"/>
      <c r="ECL3" s="208"/>
      <c r="ECM3" s="208"/>
      <c r="ECN3" s="208"/>
      <c r="ECO3" s="208"/>
      <c r="ECP3" s="208"/>
      <c r="ECQ3" s="208"/>
      <c r="ECR3" s="208"/>
      <c r="ECS3" s="208"/>
      <c r="ECT3" s="208"/>
      <c r="ECU3" s="208"/>
      <c r="ECV3" s="208"/>
      <c r="ECW3" s="208"/>
      <c r="ECX3" s="208"/>
      <c r="ECY3" s="208"/>
      <c r="ECZ3" s="208"/>
      <c r="EDA3" s="208"/>
      <c r="EDB3" s="208"/>
      <c r="EDC3" s="208"/>
      <c r="EDD3" s="208"/>
      <c r="EDE3" s="208"/>
      <c r="EDF3" s="208"/>
      <c r="EDG3" s="208"/>
      <c r="EDH3" s="208"/>
      <c r="EDI3" s="208"/>
      <c r="EDJ3" s="208"/>
      <c r="EDK3" s="208"/>
      <c r="EDL3" s="208"/>
      <c r="EDM3" s="208"/>
      <c r="EDN3" s="208"/>
      <c r="EDO3" s="208"/>
      <c r="EDP3" s="208"/>
      <c r="EDQ3" s="208"/>
      <c r="EDR3" s="208"/>
      <c r="EDS3" s="208"/>
      <c r="EDT3" s="208"/>
      <c r="EDU3" s="208"/>
      <c r="EDV3" s="208"/>
      <c r="EDW3" s="208"/>
      <c r="EDX3" s="208"/>
      <c r="EDY3" s="208"/>
      <c r="EDZ3" s="208"/>
      <c r="EEA3" s="208"/>
      <c r="EEB3" s="208"/>
      <c r="EEC3" s="208"/>
      <c r="EED3" s="208"/>
      <c r="EEE3" s="208"/>
      <c r="EEF3" s="208"/>
      <c r="EEG3" s="208"/>
      <c r="EEH3" s="208"/>
      <c r="EEI3" s="208"/>
      <c r="EEJ3" s="208"/>
      <c r="EEK3" s="208"/>
      <c r="EEL3" s="208"/>
      <c r="EEM3" s="208"/>
      <c r="EEN3" s="208"/>
      <c r="EEO3" s="208"/>
      <c r="EEP3" s="208"/>
      <c r="EEQ3" s="208"/>
      <c r="EER3" s="208"/>
      <c r="EES3" s="208"/>
      <c r="EET3" s="208"/>
      <c r="EEU3" s="208"/>
      <c r="EEV3" s="208"/>
      <c r="EEW3" s="208"/>
      <c r="EEX3" s="208"/>
      <c r="EEY3" s="208"/>
      <c r="EEZ3" s="208"/>
      <c r="EFA3" s="208"/>
      <c r="EFB3" s="208"/>
      <c r="EFC3" s="208"/>
      <c r="EFD3" s="208"/>
      <c r="EFE3" s="208"/>
      <c r="EFF3" s="208"/>
      <c r="EFG3" s="208"/>
      <c r="EFH3" s="208"/>
      <c r="EFI3" s="208"/>
      <c r="EFJ3" s="208"/>
      <c r="EFK3" s="208"/>
      <c r="EFL3" s="208"/>
      <c r="EFM3" s="208"/>
      <c r="EFN3" s="208"/>
      <c r="EFO3" s="208"/>
      <c r="EFP3" s="208"/>
      <c r="EFQ3" s="208"/>
      <c r="EFR3" s="208"/>
      <c r="EFS3" s="208"/>
      <c r="EFT3" s="208"/>
      <c r="EFU3" s="208"/>
      <c r="EFV3" s="208"/>
      <c r="EFW3" s="208"/>
      <c r="EFX3" s="208"/>
      <c r="EFY3" s="208"/>
      <c r="EFZ3" s="208"/>
      <c r="EGA3" s="208"/>
      <c r="EGB3" s="208"/>
      <c r="EGC3" s="208"/>
      <c r="EGD3" s="208"/>
      <c r="EGE3" s="208"/>
      <c r="EGF3" s="208"/>
      <c r="EGG3" s="208"/>
      <c r="EGH3" s="208"/>
      <c r="EGI3" s="208"/>
      <c r="EGJ3" s="208"/>
      <c r="EGK3" s="208"/>
      <c r="EGL3" s="208"/>
      <c r="EGM3" s="208"/>
      <c r="EGN3" s="208"/>
      <c r="EGO3" s="208"/>
      <c r="EGP3" s="208"/>
      <c r="EGQ3" s="208"/>
      <c r="EGR3" s="208"/>
      <c r="EGS3" s="208"/>
      <c r="EGT3" s="208"/>
      <c r="EGU3" s="208"/>
      <c r="EGV3" s="208"/>
      <c r="EGW3" s="208"/>
      <c r="EGX3" s="208"/>
      <c r="EGY3" s="208"/>
      <c r="EGZ3" s="208"/>
      <c r="EHA3" s="208"/>
      <c r="EHB3" s="208"/>
      <c r="EHC3" s="208"/>
      <c r="EHD3" s="208"/>
      <c r="EHE3" s="208"/>
      <c r="EHF3" s="208"/>
      <c r="EHG3" s="208"/>
      <c r="EHH3" s="208"/>
      <c r="EHI3" s="208"/>
      <c r="EHJ3" s="208"/>
      <c r="EHK3" s="208"/>
      <c r="EHL3" s="208"/>
      <c r="EHM3" s="208"/>
      <c r="EHN3" s="208"/>
      <c r="EHO3" s="208"/>
      <c r="EHP3" s="208"/>
      <c r="EHQ3" s="208"/>
      <c r="EHR3" s="208"/>
      <c r="EHS3" s="208"/>
      <c r="EHT3" s="208"/>
      <c r="EHU3" s="208"/>
      <c r="EHV3" s="208"/>
      <c r="EHW3" s="208"/>
      <c r="EHX3" s="208"/>
      <c r="EHY3" s="208"/>
      <c r="EHZ3" s="208"/>
      <c r="EIA3" s="208"/>
      <c r="EIB3" s="208"/>
      <c r="EIC3" s="208"/>
      <c r="EID3" s="208"/>
      <c r="EIE3" s="208"/>
      <c r="EIF3" s="208"/>
      <c r="EIG3" s="208"/>
      <c r="EIH3" s="208"/>
      <c r="EII3" s="208"/>
      <c r="EIJ3" s="208"/>
      <c r="EIK3" s="208"/>
      <c r="EIL3" s="208"/>
      <c r="EIM3" s="208"/>
      <c r="EIN3" s="208"/>
      <c r="EIO3" s="208"/>
      <c r="EIP3" s="208"/>
      <c r="EIQ3" s="208"/>
      <c r="EIR3" s="208"/>
      <c r="EIS3" s="208"/>
      <c r="EIT3" s="208"/>
      <c r="EIU3" s="208"/>
      <c r="EIV3" s="208"/>
      <c r="EIW3" s="208"/>
      <c r="EIX3" s="208"/>
      <c r="EIY3" s="208"/>
      <c r="EIZ3" s="208"/>
      <c r="EJA3" s="208"/>
      <c r="EJB3" s="208"/>
      <c r="EJC3" s="208"/>
      <c r="EJD3" s="208"/>
      <c r="EJE3" s="208"/>
      <c r="EJF3" s="208"/>
      <c r="EJG3" s="208"/>
      <c r="EJH3" s="208"/>
      <c r="EJI3" s="208"/>
      <c r="EJJ3" s="208"/>
      <c r="EJK3" s="208"/>
      <c r="EJL3" s="208"/>
      <c r="EJM3" s="208"/>
      <c r="EJN3" s="208"/>
      <c r="EJO3" s="208"/>
      <c r="EJP3" s="208"/>
      <c r="EJQ3" s="208"/>
      <c r="EJR3" s="208"/>
      <c r="EJS3" s="208"/>
      <c r="EJT3" s="208"/>
      <c r="EJU3" s="208"/>
      <c r="EJV3" s="208"/>
      <c r="EJW3" s="208"/>
      <c r="EJX3" s="208"/>
      <c r="EJY3" s="208"/>
      <c r="EJZ3" s="208"/>
      <c r="EKA3" s="208"/>
      <c r="EKB3" s="208"/>
      <c r="EKC3" s="208"/>
      <c r="EKD3" s="208"/>
      <c r="EKE3" s="208"/>
      <c r="EKF3" s="208"/>
      <c r="EKG3" s="208"/>
      <c r="EKH3" s="208"/>
      <c r="EKI3" s="208"/>
      <c r="EKJ3" s="208"/>
      <c r="EKK3" s="208"/>
      <c r="EKL3" s="208"/>
      <c r="EKM3" s="208"/>
      <c r="EKN3" s="208"/>
      <c r="EKO3" s="208"/>
      <c r="EKP3" s="208"/>
      <c r="EKQ3" s="208"/>
      <c r="EKR3" s="208"/>
      <c r="EKS3" s="208"/>
      <c r="EKT3" s="208"/>
      <c r="EKU3" s="208"/>
      <c r="EKV3" s="208"/>
      <c r="EKW3" s="208"/>
      <c r="EKX3" s="208"/>
      <c r="EKY3" s="208"/>
      <c r="EKZ3" s="208"/>
      <c r="ELA3" s="208"/>
      <c r="ELB3" s="208"/>
      <c r="ELC3" s="208"/>
      <c r="ELD3" s="208"/>
      <c r="ELE3" s="208"/>
      <c r="ELF3" s="208"/>
      <c r="ELG3" s="208"/>
      <c r="ELH3" s="208"/>
      <c r="ELI3" s="208"/>
      <c r="ELJ3" s="208"/>
      <c r="ELK3" s="208"/>
      <c r="ELL3" s="208"/>
      <c r="ELM3" s="208"/>
      <c r="ELN3" s="208"/>
      <c r="ELO3" s="208"/>
      <c r="ELP3" s="208"/>
      <c r="ELQ3" s="208"/>
      <c r="ELR3" s="208"/>
      <c r="ELS3" s="208"/>
      <c r="ELT3" s="208"/>
      <c r="ELU3" s="208"/>
      <c r="ELV3" s="208"/>
      <c r="ELW3" s="208"/>
      <c r="ELX3" s="208"/>
      <c r="ELY3" s="208"/>
      <c r="ELZ3" s="208"/>
      <c r="EMA3" s="208"/>
      <c r="EMB3" s="208"/>
      <c r="EMC3" s="208"/>
      <c r="EMD3" s="208"/>
      <c r="EME3" s="208"/>
      <c r="EMF3" s="208"/>
      <c r="EMG3" s="208"/>
      <c r="EMH3" s="208"/>
      <c r="EMI3" s="208"/>
      <c r="EMJ3" s="208"/>
      <c r="EMK3" s="208"/>
      <c r="EML3" s="208"/>
      <c r="EMM3" s="208"/>
      <c r="EMN3" s="208"/>
      <c r="EMO3" s="208"/>
      <c r="EMP3" s="208"/>
      <c r="EMQ3" s="208"/>
      <c r="EMR3" s="208"/>
      <c r="EMS3" s="208"/>
      <c r="EMT3" s="208"/>
      <c r="EMU3" s="208"/>
      <c r="EMV3" s="208"/>
      <c r="EMW3" s="208"/>
      <c r="EMX3" s="208"/>
      <c r="EMY3" s="208"/>
      <c r="EMZ3" s="208"/>
      <c r="ENA3" s="208"/>
      <c r="ENB3" s="208"/>
      <c r="ENC3" s="208"/>
      <c r="END3" s="208"/>
      <c r="ENE3" s="208"/>
      <c r="ENF3" s="208"/>
      <c r="ENG3" s="208"/>
      <c r="ENH3" s="208"/>
      <c r="ENI3" s="208"/>
      <c r="ENJ3" s="208"/>
      <c r="ENK3" s="208"/>
      <c r="ENL3" s="208"/>
      <c r="ENM3" s="208"/>
      <c r="ENN3" s="208"/>
      <c r="ENO3" s="208"/>
      <c r="ENP3" s="208"/>
      <c r="ENQ3" s="208"/>
      <c r="ENR3" s="208"/>
      <c r="ENS3" s="208"/>
      <c r="ENT3" s="208"/>
      <c r="ENU3" s="208"/>
      <c r="ENV3" s="208"/>
      <c r="ENW3" s="208"/>
      <c r="ENX3" s="208"/>
      <c r="ENY3" s="208"/>
      <c r="ENZ3" s="208"/>
      <c r="EOA3" s="208"/>
      <c r="EOB3" s="208"/>
      <c r="EOC3" s="208"/>
      <c r="EOD3" s="208"/>
      <c r="EOE3" s="208"/>
      <c r="EOF3" s="208"/>
      <c r="EOG3" s="208"/>
      <c r="EOH3" s="208"/>
      <c r="EOI3" s="208"/>
      <c r="EOJ3" s="208"/>
      <c r="EOK3" s="208"/>
      <c r="EOL3" s="208"/>
      <c r="EOM3" s="208"/>
      <c r="EON3" s="208"/>
      <c r="EOO3" s="208"/>
      <c r="EOP3" s="208"/>
      <c r="EOQ3" s="208"/>
      <c r="EOR3" s="208"/>
      <c r="EOS3" s="208"/>
      <c r="EOT3" s="208"/>
      <c r="EOU3" s="208"/>
      <c r="EOV3" s="208"/>
      <c r="EOW3" s="208"/>
      <c r="EOX3" s="208"/>
      <c r="EOY3" s="208"/>
      <c r="EOZ3" s="208"/>
      <c r="EPA3" s="208"/>
      <c r="EPB3" s="208"/>
      <c r="EPC3" s="208"/>
      <c r="EPD3" s="208"/>
      <c r="EPE3" s="208"/>
      <c r="EPF3" s="208"/>
      <c r="EPG3" s="208"/>
      <c r="EPH3" s="208"/>
      <c r="EPI3" s="208"/>
      <c r="EPJ3" s="208"/>
      <c r="EPK3" s="208"/>
      <c r="EPL3" s="208"/>
      <c r="EPM3" s="208"/>
      <c r="EPN3" s="208"/>
      <c r="EPO3" s="208"/>
      <c r="EPP3" s="208"/>
      <c r="EPQ3" s="208"/>
      <c r="EPR3" s="208"/>
      <c r="EPS3" s="208"/>
      <c r="EPT3" s="208"/>
      <c r="EPU3" s="208"/>
      <c r="EPV3" s="208"/>
      <c r="EPW3" s="208"/>
      <c r="EPX3" s="208"/>
      <c r="EPY3" s="208"/>
      <c r="EPZ3" s="208"/>
      <c r="EQA3" s="208"/>
      <c r="EQB3" s="208"/>
      <c r="EQC3" s="208"/>
      <c r="EQD3" s="208"/>
      <c r="EQE3" s="208"/>
      <c r="EQF3" s="208"/>
      <c r="EQG3" s="208"/>
      <c r="EQH3" s="208"/>
      <c r="EQI3" s="208"/>
      <c r="EQJ3" s="208"/>
      <c r="EQK3" s="208"/>
      <c r="EQL3" s="208"/>
      <c r="EQM3" s="208"/>
      <c r="EQN3" s="208"/>
      <c r="EQO3" s="208"/>
      <c r="EQP3" s="208"/>
      <c r="EQQ3" s="208"/>
      <c r="EQR3" s="208"/>
      <c r="EQS3" s="208"/>
      <c r="EQT3" s="208"/>
      <c r="EQU3" s="208"/>
      <c r="EQV3" s="208"/>
      <c r="EQW3" s="208"/>
      <c r="EQX3" s="208"/>
      <c r="EQY3" s="208"/>
      <c r="EQZ3" s="208"/>
      <c r="ERA3" s="208"/>
      <c r="ERB3" s="208"/>
      <c r="ERC3" s="208"/>
      <c r="ERD3" s="208"/>
      <c r="ERE3" s="208"/>
      <c r="ERF3" s="208"/>
      <c r="ERG3" s="208"/>
      <c r="ERH3" s="208"/>
      <c r="ERI3" s="208"/>
      <c r="ERJ3" s="208"/>
      <c r="ERK3" s="208"/>
      <c r="ERL3" s="208"/>
      <c r="ERM3" s="208"/>
      <c r="ERN3" s="208"/>
      <c r="ERO3" s="208"/>
      <c r="ERP3" s="208"/>
      <c r="ERQ3" s="208"/>
      <c r="ERR3" s="208"/>
      <c r="ERS3" s="208"/>
      <c r="ERT3" s="208"/>
      <c r="ERU3" s="208"/>
      <c r="ERV3" s="208"/>
      <c r="ERW3" s="208"/>
      <c r="ERX3" s="208"/>
      <c r="ERY3" s="208"/>
      <c r="ERZ3" s="208"/>
      <c r="ESA3" s="208"/>
      <c r="ESB3" s="208"/>
      <c r="ESC3" s="208"/>
      <c r="ESD3" s="208"/>
      <c r="ESE3" s="208"/>
      <c r="ESF3" s="208"/>
      <c r="ESG3" s="208"/>
      <c r="ESH3" s="208"/>
      <c r="ESI3" s="208"/>
      <c r="ESJ3" s="208"/>
      <c r="ESK3" s="208"/>
      <c r="ESL3" s="208"/>
      <c r="ESM3" s="208"/>
      <c r="ESN3" s="208"/>
      <c r="ESO3" s="208"/>
      <c r="ESP3" s="208"/>
      <c r="ESQ3" s="208"/>
      <c r="ESR3" s="208"/>
      <c r="ESS3" s="208"/>
      <c r="EST3" s="208"/>
      <c r="ESU3" s="208"/>
      <c r="ESV3" s="208"/>
      <c r="ESW3" s="208"/>
      <c r="ESX3" s="208"/>
      <c r="ESY3" s="208"/>
      <c r="ESZ3" s="208"/>
      <c r="ETA3" s="208"/>
      <c r="ETB3" s="208"/>
      <c r="ETC3" s="208"/>
      <c r="ETD3" s="208"/>
      <c r="ETE3" s="208"/>
      <c r="ETF3" s="208"/>
      <c r="ETG3" s="208"/>
      <c r="ETH3" s="208"/>
      <c r="ETI3" s="208"/>
      <c r="ETJ3" s="208"/>
      <c r="ETK3" s="208"/>
      <c r="ETL3" s="208"/>
      <c r="ETM3" s="208"/>
      <c r="ETN3" s="208"/>
      <c r="ETO3" s="208"/>
      <c r="ETP3" s="208"/>
      <c r="ETQ3" s="208"/>
      <c r="ETR3" s="208"/>
      <c r="ETS3" s="208"/>
      <c r="ETT3" s="208"/>
      <c r="ETU3" s="208"/>
      <c r="ETV3" s="208"/>
      <c r="ETW3" s="208"/>
      <c r="ETX3" s="208"/>
      <c r="ETY3" s="208"/>
      <c r="ETZ3" s="208"/>
      <c r="EUA3" s="208"/>
      <c r="EUB3" s="208"/>
      <c r="EUC3" s="208"/>
      <c r="EUD3" s="208"/>
      <c r="EUE3" s="208"/>
      <c r="EUF3" s="208"/>
      <c r="EUG3" s="208"/>
      <c r="EUH3" s="208"/>
      <c r="EUI3" s="208"/>
      <c r="EUJ3" s="208"/>
      <c r="EUK3" s="208"/>
      <c r="EUL3" s="208"/>
      <c r="EUM3" s="208"/>
      <c r="EUN3" s="208"/>
      <c r="EUO3" s="208"/>
      <c r="EUP3" s="208"/>
      <c r="EUQ3" s="208"/>
      <c r="EUR3" s="208"/>
      <c r="EUS3" s="208"/>
      <c r="EUT3" s="208"/>
      <c r="EUU3" s="208"/>
      <c r="EUV3" s="208"/>
      <c r="EUW3" s="208"/>
      <c r="EUX3" s="208"/>
      <c r="EUY3" s="208"/>
      <c r="EUZ3" s="208"/>
      <c r="EVA3" s="208"/>
      <c r="EVB3" s="208"/>
      <c r="EVC3" s="208"/>
      <c r="EVD3" s="208"/>
      <c r="EVE3" s="208"/>
      <c r="EVF3" s="208"/>
      <c r="EVG3" s="208"/>
      <c r="EVH3" s="208"/>
      <c r="EVI3" s="208"/>
      <c r="EVJ3" s="208"/>
      <c r="EVK3" s="208"/>
      <c r="EVL3" s="208"/>
      <c r="EVM3" s="208"/>
      <c r="EVN3" s="208"/>
      <c r="EVO3" s="208"/>
      <c r="EVP3" s="208"/>
      <c r="EVQ3" s="208"/>
      <c r="EVR3" s="208"/>
      <c r="EVS3" s="208"/>
      <c r="EVT3" s="208"/>
      <c r="EVU3" s="208"/>
      <c r="EVV3" s="208"/>
      <c r="EVW3" s="208"/>
      <c r="EVX3" s="208"/>
      <c r="EVY3" s="208"/>
      <c r="EVZ3" s="208"/>
      <c r="EWA3" s="208"/>
      <c r="EWB3" s="208"/>
      <c r="EWC3" s="208"/>
      <c r="EWD3" s="208"/>
      <c r="EWE3" s="208"/>
      <c r="EWF3" s="208"/>
      <c r="EWG3" s="208"/>
      <c r="EWH3" s="208"/>
      <c r="EWI3" s="208"/>
      <c r="EWJ3" s="208"/>
      <c r="EWK3" s="208"/>
      <c r="EWL3" s="208"/>
      <c r="EWM3" s="208"/>
      <c r="EWN3" s="208"/>
      <c r="EWO3" s="208"/>
      <c r="EWP3" s="208"/>
      <c r="EWQ3" s="208"/>
      <c r="EWR3" s="208"/>
      <c r="EWS3" s="208"/>
      <c r="EWT3" s="208"/>
      <c r="EWU3" s="208"/>
      <c r="EWV3" s="208"/>
      <c r="EWW3" s="208"/>
      <c r="EWX3" s="208"/>
      <c r="EWY3" s="208"/>
      <c r="EWZ3" s="208"/>
      <c r="EXA3" s="208"/>
      <c r="EXB3" s="208"/>
      <c r="EXC3" s="208"/>
      <c r="EXD3" s="208"/>
      <c r="EXE3" s="208"/>
      <c r="EXF3" s="208"/>
      <c r="EXG3" s="208"/>
      <c r="EXH3" s="208"/>
      <c r="EXI3" s="208"/>
      <c r="EXJ3" s="208"/>
      <c r="EXK3" s="208"/>
      <c r="EXL3" s="208"/>
      <c r="EXM3" s="208"/>
      <c r="EXN3" s="208"/>
      <c r="EXO3" s="208"/>
      <c r="EXP3" s="208"/>
      <c r="EXQ3" s="208"/>
      <c r="EXR3" s="208"/>
      <c r="EXS3" s="208"/>
      <c r="EXT3" s="208"/>
      <c r="EXU3" s="208"/>
      <c r="EXV3" s="208"/>
      <c r="EXW3" s="208"/>
      <c r="EXX3" s="208"/>
      <c r="EXY3" s="208"/>
      <c r="EXZ3" s="208"/>
      <c r="EYA3" s="208"/>
      <c r="EYB3" s="208"/>
      <c r="EYC3" s="208"/>
      <c r="EYD3" s="208"/>
      <c r="EYE3" s="208"/>
      <c r="EYF3" s="208"/>
      <c r="EYG3" s="208"/>
      <c r="EYH3" s="208"/>
      <c r="EYI3" s="208"/>
      <c r="EYJ3" s="208"/>
      <c r="EYK3" s="208"/>
      <c r="EYL3" s="208"/>
      <c r="EYM3" s="208"/>
      <c r="EYN3" s="208"/>
      <c r="EYO3" s="208"/>
      <c r="EYP3" s="208"/>
      <c r="EYQ3" s="208"/>
      <c r="EYR3" s="208"/>
      <c r="EYS3" s="208"/>
      <c r="EYT3" s="208"/>
      <c r="EYU3" s="208"/>
      <c r="EYV3" s="208"/>
      <c r="EYW3" s="208"/>
      <c r="EYX3" s="208"/>
      <c r="EYY3" s="208"/>
      <c r="EYZ3" s="208"/>
      <c r="EZA3" s="208"/>
      <c r="EZB3" s="208"/>
      <c r="EZC3" s="208"/>
      <c r="EZD3" s="208"/>
      <c r="EZE3" s="208"/>
      <c r="EZF3" s="208"/>
      <c r="EZG3" s="208"/>
      <c r="EZH3" s="208"/>
      <c r="EZI3" s="208"/>
      <c r="EZJ3" s="208"/>
      <c r="EZK3" s="208"/>
      <c r="EZL3" s="208"/>
      <c r="EZM3" s="208"/>
      <c r="EZN3" s="208"/>
      <c r="EZO3" s="208"/>
      <c r="EZP3" s="208"/>
      <c r="EZQ3" s="208"/>
      <c r="EZR3" s="208"/>
      <c r="EZS3" s="208"/>
      <c r="EZT3" s="208"/>
      <c r="EZU3" s="208"/>
      <c r="EZV3" s="208"/>
      <c r="EZW3" s="208"/>
      <c r="EZX3" s="208"/>
      <c r="EZY3" s="208"/>
      <c r="EZZ3" s="208"/>
      <c r="FAA3" s="208"/>
      <c r="FAB3" s="208"/>
      <c r="FAC3" s="208"/>
      <c r="FAD3" s="208"/>
      <c r="FAE3" s="208"/>
      <c r="FAF3" s="208"/>
      <c r="FAG3" s="208"/>
      <c r="FAH3" s="208"/>
      <c r="FAI3" s="208"/>
      <c r="FAJ3" s="208"/>
      <c r="FAK3" s="208"/>
      <c r="FAL3" s="208"/>
      <c r="FAM3" s="208"/>
      <c r="FAN3" s="208"/>
      <c r="FAO3" s="208"/>
      <c r="FAP3" s="208"/>
      <c r="FAQ3" s="208"/>
      <c r="FAR3" s="208"/>
      <c r="FAS3" s="208"/>
      <c r="FAT3" s="208"/>
      <c r="FAU3" s="208"/>
      <c r="FAV3" s="208"/>
      <c r="FAW3" s="208"/>
      <c r="FAX3" s="208"/>
      <c r="FAY3" s="208"/>
      <c r="FAZ3" s="208"/>
      <c r="FBA3" s="208"/>
      <c r="FBB3" s="208"/>
      <c r="FBC3" s="208"/>
      <c r="FBD3" s="208"/>
      <c r="FBE3" s="208"/>
      <c r="FBF3" s="208"/>
      <c r="FBG3" s="208"/>
      <c r="FBH3" s="208"/>
      <c r="FBI3" s="208"/>
      <c r="FBJ3" s="208"/>
      <c r="FBK3" s="208"/>
      <c r="FBL3" s="208"/>
      <c r="FBM3" s="208"/>
      <c r="FBN3" s="208"/>
      <c r="FBO3" s="208"/>
      <c r="FBP3" s="208"/>
      <c r="FBQ3" s="208"/>
      <c r="FBR3" s="208"/>
      <c r="FBS3" s="208"/>
      <c r="FBT3" s="208"/>
      <c r="FBU3" s="208"/>
      <c r="FBV3" s="208"/>
      <c r="FBW3" s="208"/>
      <c r="FBX3" s="208"/>
      <c r="FBY3" s="208"/>
      <c r="FBZ3" s="208"/>
      <c r="FCA3" s="208"/>
      <c r="FCB3" s="208"/>
      <c r="FCC3" s="208"/>
      <c r="FCD3" s="208"/>
      <c r="FCE3" s="208"/>
      <c r="FCF3" s="208"/>
      <c r="FCG3" s="208"/>
      <c r="FCH3" s="208"/>
      <c r="FCI3" s="208"/>
      <c r="FCJ3" s="208"/>
      <c r="FCK3" s="208"/>
      <c r="FCL3" s="208"/>
      <c r="FCM3" s="208"/>
      <c r="FCN3" s="208"/>
      <c r="FCO3" s="208"/>
      <c r="FCP3" s="208"/>
      <c r="FCQ3" s="208"/>
      <c r="FCR3" s="208"/>
      <c r="FCS3" s="208"/>
      <c r="FCT3" s="208"/>
      <c r="FCU3" s="208"/>
      <c r="FCV3" s="208"/>
      <c r="FCW3" s="208"/>
      <c r="FCX3" s="208"/>
      <c r="FCY3" s="208"/>
      <c r="FCZ3" s="208"/>
      <c r="FDA3" s="208"/>
      <c r="FDB3" s="208"/>
      <c r="FDC3" s="208"/>
      <c r="FDD3" s="208"/>
      <c r="FDE3" s="208"/>
      <c r="FDF3" s="208"/>
      <c r="FDG3" s="208"/>
      <c r="FDH3" s="208"/>
      <c r="FDI3" s="208"/>
      <c r="FDJ3" s="208"/>
      <c r="FDK3" s="208"/>
      <c r="FDL3" s="208"/>
      <c r="FDM3" s="208"/>
      <c r="FDN3" s="208"/>
      <c r="FDO3" s="208"/>
      <c r="FDP3" s="208"/>
      <c r="FDQ3" s="208"/>
      <c r="FDR3" s="208"/>
      <c r="FDS3" s="208"/>
      <c r="FDT3" s="208"/>
      <c r="FDU3" s="208"/>
      <c r="FDV3" s="208"/>
      <c r="FDW3" s="208"/>
      <c r="FDX3" s="208"/>
      <c r="FDY3" s="208"/>
      <c r="FDZ3" s="208"/>
      <c r="FEA3" s="208"/>
      <c r="FEB3" s="208"/>
      <c r="FEC3" s="208"/>
      <c r="FED3" s="208"/>
      <c r="FEE3" s="208"/>
      <c r="FEF3" s="208"/>
      <c r="FEG3" s="208"/>
      <c r="FEH3" s="208"/>
      <c r="FEI3" s="208"/>
      <c r="FEJ3" s="208"/>
      <c r="FEK3" s="208"/>
      <c r="FEL3" s="208"/>
      <c r="FEM3" s="208"/>
      <c r="FEN3" s="208"/>
      <c r="FEO3" s="208"/>
      <c r="FEP3" s="208"/>
      <c r="FEQ3" s="208"/>
      <c r="FER3" s="208"/>
      <c r="FES3" s="208"/>
      <c r="FET3" s="208"/>
      <c r="FEU3" s="208"/>
      <c r="FEV3" s="208"/>
      <c r="FEW3" s="208"/>
      <c r="FEX3" s="208"/>
      <c r="FEY3" s="208"/>
      <c r="FEZ3" s="208"/>
      <c r="FFA3" s="208"/>
      <c r="FFB3" s="208"/>
      <c r="FFC3" s="208"/>
      <c r="FFD3" s="208"/>
      <c r="FFE3" s="208"/>
      <c r="FFF3" s="208"/>
      <c r="FFG3" s="208"/>
      <c r="FFH3" s="208"/>
      <c r="FFI3" s="208"/>
      <c r="FFJ3" s="208"/>
      <c r="FFK3" s="208"/>
      <c r="FFL3" s="208"/>
      <c r="FFM3" s="208"/>
      <c r="FFN3" s="208"/>
      <c r="FFO3" s="208"/>
      <c r="FFP3" s="208"/>
      <c r="FFQ3" s="208"/>
      <c r="FFR3" s="208"/>
      <c r="FFS3" s="208"/>
      <c r="FFT3" s="208"/>
      <c r="FFU3" s="208"/>
      <c r="FFV3" s="208"/>
      <c r="FFW3" s="208"/>
      <c r="FFX3" s="208"/>
      <c r="FFY3" s="208"/>
      <c r="FFZ3" s="208"/>
      <c r="FGA3" s="208"/>
      <c r="FGB3" s="208"/>
      <c r="FGC3" s="208"/>
      <c r="FGD3" s="208"/>
      <c r="FGE3" s="208"/>
      <c r="FGF3" s="208"/>
      <c r="FGG3" s="208"/>
      <c r="FGH3" s="208"/>
      <c r="FGI3" s="208"/>
      <c r="FGJ3" s="208"/>
      <c r="FGK3" s="208"/>
      <c r="FGL3" s="208"/>
      <c r="FGM3" s="208"/>
      <c r="FGN3" s="208"/>
      <c r="FGO3" s="208"/>
      <c r="FGP3" s="208"/>
      <c r="FGQ3" s="208"/>
      <c r="FGR3" s="208"/>
      <c r="FGS3" s="208"/>
      <c r="FGT3" s="208"/>
      <c r="FGU3" s="208"/>
      <c r="FGV3" s="208"/>
      <c r="FGW3" s="208"/>
      <c r="FGX3" s="208"/>
      <c r="FGY3" s="208"/>
      <c r="FGZ3" s="208"/>
      <c r="FHA3" s="208"/>
      <c r="FHB3" s="208"/>
      <c r="FHC3" s="208"/>
      <c r="FHD3" s="208"/>
      <c r="FHE3" s="208"/>
      <c r="FHF3" s="208"/>
      <c r="FHG3" s="208"/>
      <c r="FHH3" s="208"/>
      <c r="FHI3" s="208"/>
      <c r="FHJ3" s="208"/>
      <c r="FHK3" s="208"/>
      <c r="FHL3" s="208"/>
      <c r="FHM3" s="208"/>
      <c r="FHN3" s="208"/>
      <c r="FHO3" s="208"/>
      <c r="FHP3" s="208"/>
      <c r="FHQ3" s="208"/>
      <c r="FHR3" s="208"/>
      <c r="FHS3" s="208"/>
      <c r="FHT3" s="208"/>
      <c r="FHU3" s="208"/>
      <c r="FHV3" s="208"/>
      <c r="FHW3" s="208"/>
      <c r="FHX3" s="208"/>
      <c r="FHY3" s="208"/>
      <c r="FHZ3" s="208"/>
      <c r="FIA3" s="208"/>
      <c r="FIB3" s="208"/>
      <c r="FIC3" s="208"/>
      <c r="FID3" s="208"/>
      <c r="FIE3" s="208"/>
      <c r="FIF3" s="208"/>
      <c r="FIG3" s="208"/>
      <c r="FIH3" s="208"/>
      <c r="FII3" s="208"/>
      <c r="FIJ3" s="208"/>
      <c r="FIK3" s="208"/>
      <c r="FIL3" s="208"/>
      <c r="FIM3" s="208"/>
      <c r="FIN3" s="208"/>
      <c r="FIO3" s="208"/>
      <c r="FIP3" s="208"/>
      <c r="FIQ3" s="208"/>
      <c r="FIR3" s="208"/>
      <c r="FIS3" s="208"/>
      <c r="FIT3" s="208"/>
      <c r="FIU3" s="208"/>
      <c r="FIV3" s="208"/>
      <c r="FIW3" s="208"/>
      <c r="FIX3" s="208"/>
      <c r="FIY3" s="208"/>
      <c r="FIZ3" s="208"/>
      <c r="FJA3" s="208"/>
      <c r="FJB3" s="208"/>
      <c r="FJC3" s="208"/>
      <c r="FJD3" s="208"/>
      <c r="FJE3" s="208"/>
      <c r="FJF3" s="208"/>
      <c r="FJG3" s="208"/>
      <c r="FJH3" s="208"/>
      <c r="FJI3" s="208"/>
      <c r="FJJ3" s="208"/>
      <c r="FJK3" s="208"/>
      <c r="FJL3" s="208"/>
      <c r="FJM3" s="208"/>
      <c r="FJN3" s="208"/>
      <c r="FJO3" s="208"/>
      <c r="FJP3" s="208"/>
      <c r="FJQ3" s="208"/>
      <c r="FJR3" s="208"/>
      <c r="FJS3" s="208"/>
      <c r="FJT3" s="208"/>
      <c r="FJU3" s="208"/>
      <c r="FJV3" s="208"/>
      <c r="FJW3" s="208"/>
      <c r="FJX3" s="208"/>
      <c r="FJY3" s="208"/>
      <c r="FJZ3" s="208"/>
      <c r="FKA3" s="208"/>
      <c r="FKB3" s="208"/>
      <c r="FKC3" s="208"/>
      <c r="FKD3" s="208"/>
      <c r="FKE3" s="208"/>
      <c r="FKF3" s="208"/>
      <c r="FKG3" s="208"/>
      <c r="FKH3" s="208"/>
      <c r="FKI3" s="208"/>
      <c r="FKJ3" s="208"/>
      <c r="FKK3" s="208"/>
      <c r="FKL3" s="208"/>
      <c r="FKM3" s="208"/>
      <c r="FKN3" s="208"/>
      <c r="FKO3" s="208"/>
      <c r="FKP3" s="208"/>
      <c r="FKQ3" s="208"/>
      <c r="FKR3" s="208"/>
      <c r="FKS3" s="208"/>
      <c r="FKT3" s="208"/>
      <c r="FKU3" s="208"/>
      <c r="FKV3" s="208"/>
      <c r="FKW3" s="208"/>
      <c r="FKX3" s="208"/>
      <c r="FKY3" s="208"/>
      <c r="FKZ3" s="208"/>
      <c r="FLA3" s="208"/>
      <c r="FLB3" s="208"/>
      <c r="FLC3" s="208"/>
      <c r="FLD3" s="208"/>
      <c r="FLE3" s="208"/>
      <c r="FLF3" s="208"/>
      <c r="FLG3" s="208"/>
      <c r="FLH3" s="208"/>
      <c r="FLI3" s="208"/>
      <c r="FLJ3" s="208"/>
      <c r="FLK3" s="208"/>
      <c r="FLL3" s="208"/>
      <c r="FLM3" s="208"/>
      <c r="FLN3" s="208"/>
      <c r="FLO3" s="208"/>
      <c r="FLP3" s="208"/>
      <c r="FLQ3" s="208"/>
      <c r="FLR3" s="208"/>
      <c r="FLS3" s="208"/>
      <c r="FLT3" s="208"/>
      <c r="FLU3" s="208"/>
      <c r="FLV3" s="208"/>
      <c r="FLW3" s="208"/>
      <c r="FLX3" s="208"/>
      <c r="FLY3" s="208"/>
      <c r="FLZ3" s="208"/>
      <c r="FMA3" s="208"/>
      <c r="FMB3" s="208"/>
      <c r="FMC3" s="208"/>
      <c r="FMD3" s="208"/>
      <c r="FME3" s="208"/>
      <c r="FMF3" s="208"/>
      <c r="FMG3" s="208"/>
      <c r="FMH3" s="208"/>
      <c r="FMI3" s="208"/>
      <c r="FMJ3" s="208"/>
      <c r="FMK3" s="208"/>
      <c r="FML3" s="208"/>
      <c r="FMM3" s="208"/>
      <c r="FMN3" s="208"/>
      <c r="FMO3" s="208"/>
      <c r="FMP3" s="208"/>
      <c r="FMQ3" s="208"/>
      <c r="FMR3" s="208"/>
      <c r="FMS3" s="208"/>
      <c r="FMT3" s="208"/>
      <c r="FMU3" s="208"/>
      <c r="FMV3" s="208"/>
      <c r="FMW3" s="208"/>
      <c r="FMX3" s="208"/>
      <c r="FMY3" s="208"/>
      <c r="FMZ3" s="208"/>
      <c r="FNA3" s="208"/>
      <c r="FNB3" s="208"/>
      <c r="FNC3" s="208"/>
      <c r="FND3" s="208"/>
      <c r="FNE3" s="208"/>
      <c r="FNF3" s="208"/>
      <c r="FNG3" s="208"/>
      <c r="FNH3" s="208"/>
      <c r="FNI3" s="208"/>
      <c r="FNJ3" s="208"/>
      <c r="FNK3" s="208"/>
      <c r="FNL3" s="208"/>
      <c r="FNM3" s="208"/>
      <c r="FNN3" s="208"/>
      <c r="FNO3" s="208"/>
      <c r="FNP3" s="208"/>
      <c r="FNQ3" s="208"/>
      <c r="FNR3" s="208"/>
      <c r="FNS3" s="208"/>
      <c r="FNT3" s="208"/>
      <c r="FNU3" s="208"/>
      <c r="FNV3" s="208"/>
      <c r="FNW3" s="208"/>
      <c r="FNX3" s="208"/>
      <c r="FNY3" s="208"/>
      <c r="FNZ3" s="208"/>
      <c r="FOA3" s="208"/>
      <c r="FOB3" s="208"/>
      <c r="FOC3" s="208"/>
      <c r="FOD3" s="208"/>
      <c r="FOE3" s="208"/>
      <c r="FOF3" s="208"/>
      <c r="FOG3" s="208"/>
      <c r="FOH3" s="208"/>
      <c r="FOI3" s="208"/>
      <c r="FOJ3" s="208"/>
      <c r="FOK3" s="208"/>
      <c r="FOL3" s="208"/>
      <c r="FOM3" s="208"/>
      <c r="FON3" s="208"/>
      <c r="FOO3" s="208"/>
      <c r="FOP3" s="208"/>
      <c r="FOQ3" s="208"/>
      <c r="FOR3" s="208"/>
      <c r="FOS3" s="208"/>
      <c r="FOT3" s="208"/>
      <c r="FOU3" s="208"/>
      <c r="FOV3" s="208"/>
      <c r="FOW3" s="208"/>
      <c r="FOX3" s="208"/>
      <c r="FOY3" s="208"/>
      <c r="FOZ3" s="208"/>
      <c r="FPA3" s="208"/>
      <c r="FPB3" s="208"/>
      <c r="FPC3" s="208"/>
      <c r="FPD3" s="208"/>
      <c r="FPE3" s="208"/>
      <c r="FPF3" s="208"/>
      <c r="FPG3" s="208"/>
      <c r="FPH3" s="208"/>
      <c r="FPI3" s="208"/>
      <c r="FPJ3" s="208"/>
      <c r="FPK3" s="208"/>
      <c r="FPL3" s="208"/>
      <c r="FPM3" s="208"/>
      <c r="FPN3" s="208"/>
      <c r="FPO3" s="208"/>
      <c r="FPP3" s="208"/>
      <c r="FPQ3" s="208"/>
      <c r="FPR3" s="208"/>
      <c r="FPS3" s="208"/>
      <c r="FPT3" s="208"/>
      <c r="FPU3" s="208"/>
      <c r="FPV3" s="208"/>
      <c r="FPW3" s="208"/>
      <c r="FPX3" s="208"/>
      <c r="FPY3" s="208"/>
      <c r="FPZ3" s="208"/>
      <c r="FQA3" s="208"/>
      <c r="FQB3" s="208"/>
      <c r="FQC3" s="208"/>
      <c r="FQD3" s="208"/>
      <c r="FQE3" s="208"/>
      <c r="FQF3" s="208"/>
      <c r="FQG3" s="208"/>
      <c r="FQH3" s="208"/>
      <c r="FQI3" s="208"/>
      <c r="FQJ3" s="208"/>
      <c r="FQK3" s="208"/>
      <c r="FQL3" s="208"/>
      <c r="FQM3" s="208"/>
      <c r="FQN3" s="208"/>
      <c r="FQO3" s="208"/>
      <c r="FQP3" s="208"/>
      <c r="FQQ3" s="208"/>
      <c r="FQR3" s="208"/>
      <c r="FQS3" s="208"/>
      <c r="FQT3" s="208"/>
      <c r="FQU3" s="208"/>
      <c r="FQV3" s="208"/>
      <c r="FQW3" s="208"/>
      <c r="FQX3" s="208"/>
      <c r="FQY3" s="208"/>
      <c r="FQZ3" s="208"/>
      <c r="FRA3" s="208"/>
      <c r="FRB3" s="208"/>
      <c r="FRC3" s="208"/>
      <c r="FRD3" s="208"/>
      <c r="FRE3" s="208"/>
      <c r="FRF3" s="208"/>
      <c r="FRG3" s="208"/>
      <c r="FRH3" s="208"/>
      <c r="FRI3" s="208"/>
      <c r="FRJ3" s="208"/>
      <c r="FRK3" s="208"/>
      <c r="FRL3" s="208"/>
      <c r="FRM3" s="208"/>
      <c r="FRN3" s="208"/>
      <c r="FRO3" s="208"/>
      <c r="FRP3" s="208"/>
      <c r="FRQ3" s="208"/>
      <c r="FRR3" s="208"/>
      <c r="FRS3" s="208"/>
      <c r="FRT3" s="208"/>
      <c r="FRU3" s="208"/>
      <c r="FRV3" s="208"/>
      <c r="FRW3" s="208"/>
      <c r="FRX3" s="208"/>
      <c r="FRY3" s="208"/>
      <c r="FRZ3" s="208"/>
      <c r="FSA3" s="208"/>
      <c r="FSB3" s="208"/>
      <c r="FSC3" s="208"/>
      <c r="FSD3" s="208"/>
      <c r="FSE3" s="208"/>
      <c r="FSF3" s="208"/>
      <c r="FSG3" s="208"/>
      <c r="FSH3" s="208"/>
      <c r="FSI3" s="208"/>
      <c r="FSJ3" s="208"/>
      <c r="FSK3" s="208"/>
      <c r="FSL3" s="208"/>
      <c r="FSM3" s="208"/>
      <c r="FSN3" s="208"/>
      <c r="FSO3" s="208"/>
      <c r="FSP3" s="208"/>
      <c r="FSQ3" s="208"/>
      <c r="FSR3" s="208"/>
      <c r="FSS3" s="208"/>
      <c r="FST3" s="208"/>
      <c r="FSU3" s="208"/>
      <c r="FSV3" s="208"/>
      <c r="FSW3" s="208"/>
      <c r="FSX3" s="208"/>
      <c r="FSY3" s="208"/>
      <c r="FSZ3" s="208"/>
      <c r="FTA3" s="208"/>
      <c r="FTB3" s="208"/>
      <c r="FTC3" s="208"/>
      <c r="FTD3" s="208"/>
      <c r="FTE3" s="208"/>
      <c r="FTF3" s="208"/>
      <c r="FTG3" s="208"/>
      <c r="FTH3" s="208"/>
      <c r="FTI3" s="208"/>
      <c r="FTJ3" s="208"/>
      <c r="FTK3" s="208"/>
      <c r="FTL3" s="208"/>
      <c r="FTM3" s="208"/>
      <c r="FTN3" s="208"/>
      <c r="FTO3" s="208"/>
      <c r="FTP3" s="208"/>
      <c r="FTQ3" s="208"/>
      <c r="FTR3" s="208"/>
      <c r="FTS3" s="208"/>
      <c r="FTT3" s="208"/>
      <c r="FTU3" s="208"/>
      <c r="FTV3" s="208"/>
      <c r="FTW3" s="208"/>
      <c r="FTX3" s="208"/>
      <c r="FTY3" s="208"/>
      <c r="FTZ3" s="208"/>
      <c r="FUA3" s="208"/>
      <c r="FUB3" s="208"/>
      <c r="FUC3" s="208"/>
      <c r="FUD3" s="208"/>
      <c r="FUE3" s="208"/>
      <c r="FUF3" s="208"/>
      <c r="FUG3" s="208"/>
      <c r="FUH3" s="208"/>
      <c r="FUI3" s="208"/>
      <c r="FUJ3" s="208"/>
      <c r="FUK3" s="208"/>
      <c r="FUL3" s="208"/>
      <c r="FUM3" s="208"/>
      <c r="FUN3" s="208"/>
      <c r="FUO3" s="208"/>
      <c r="FUP3" s="208"/>
      <c r="FUQ3" s="208"/>
      <c r="FUR3" s="208"/>
      <c r="FUS3" s="208"/>
      <c r="FUT3" s="208"/>
      <c r="FUU3" s="208"/>
      <c r="FUV3" s="208"/>
      <c r="FUW3" s="208"/>
      <c r="FUX3" s="208"/>
      <c r="FUY3" s="208"/>
      <c r="FUZ3" s="208"/>
      <c r="FVA3" s="208"/>
      <c r="FVB3" s="208"/>
      <c r="FVC3" s="208"/>
      <c r="FVD3" s="208"/>
      <c r="FVE3" s="208"/>
      <c r="FVF3" s="208"/>
      <c r="FVG3" s="208"/>
      <c r="FVH3" s="208"/>
      <c r="FVI3" s="208"/>
      <c r="FVJ3" s="208"/>
      <c r="FVK3" s="208"/>
      <c r="FVL3" s="208"/>
      <c r="FVM3" s="208"/>
      <c r="FVN3" s="208"/>
      <c r="FVO3" s="208"/>
      <c r="FVP3" s="208"/>
      <c r="FVQ3" s="208"/>
      <c r="FVR3" s="208"/>
      <c r="FVS3" s="208"/>
      <c r="FVT3" s="208"/>
      <c r="FVU3" s="208"/>
      <c r="FVV3" s="208"/>
      <c r="FVW3" s="208"/>
      <c r="FVX3" s="208"/>
      <c r="FVY3" s="208"/>
      <c r="FVZ3" s="208"/>
      <c r="FWA3" s="208"/>
      <c r="FWB3" s="208"/>
      <c r="FWC3" s="208"/>
      <c r="FWD3" s="208"/>
      <c r="FWE3" s="208"/>
      <c r="FWF3" s="208"/>
      <c r="FWG3" s="208"/>
      <c r="FWH3" s="208"/>
      <c r="FWI3" s="208"/>
      <c r="FWJ3" s="208"/>
      <c r="FWK3" s="208"/>
      <c r="FWL3" s="208"/>
      <c r="FWM3" s="208"/>
      <c r="FWN3" s="208"/>
      <c r="FWO3" s="208"/>
      <c r="FWP3" s="208"/>
      <c r="FWQ3" s="208"/>
      <c r="FWR3" s="208"/>
      <c r="FWS3" s="208"/>
      <c r="FWT3" s="208"/>
      <c r="FWU3" s="208"/>
      <c r="FWV3" s="208"/>
      <c r="FWW3" s="208"/>
      <c r="FWX3" s="208"/>
      <c r="FWY3" s="208"/>
      <c r="FWZ3" s="208"/>
      <c r="FXA3" s="208"/>
      <c r="FXB3" s="208"/>
      <c r="FXC3" s="208"/>
      <c r="FXD3" s="208"/>
      <c r="FXE3" s="208"/>
      <c r="FXF3" s="208"/>
      <c r="FXG3" s="208"/>
      <c r="FXH3" s="208"/>
      <c r="FXI3" s="208"/>
      <c r="FXJ3" s="208"/>
      <c r="FXK3" s="208"/>
      <c r="FXL3" s="208"/>
      <c r="FXM3" s="208"/>
      <c r="FXN3" s="208"/>
      <c r="FXO3" s="208"/>
      <c r="FXP3" s="208"/>
      <c r="FXQ3" s="208"/>
      <c r="FXR3" s="208"/>
      <c r="FXS3" s="208"/>
      <c r="FXT3" s="208"/>
      <c r="FXU3" s="208"/>
      <c r="FXV3" s="208"/>
      <c r="FXW3" s="208"/>
      <c r="FXX3" s="208"/>
      <c r="FXY3" s="208"/>
      <c r="FXZ3" s="208"/>
      <c r="FYA3" s="208"/>
      <c r="FYB3" s="208"/>
      <c r="FYC3" s="208"/>
      <c r="FYD3" s="208"/>
      <c r="FYE3" s="208"/>
      <c r="FYF3" s="208"/>
      <c r="FYG3" s="208"/>
      <c r="FYH3" s="208"/>
      <c r="FYI3" s="208"/>
      <c r="FYJ3" s="208"/>
      <c r="FYK3" s="208"/>
      <c r="FYL3" s="208"/>
      <c r="FYM3" s="208"/>
      <c r="FYN3" s="208"/>
      <c r="FYO3" s="208"/>
      <c r="FYP3" s="208"/>
      <c r="FYQ3" s="208"/>
      <c r="FYR3" s="208"/>
      <c r="FYS3" s="208"/>
      <c r="FYT3" s="208"/>
      <c r="FYU3" s="208"/>
      <c r="FYV3" s="208"/>
      <c r="FYW3" s="208"/>
      <c r="FYX3" s="208"/>
      <c r="FYY3" s="208"/>
      <c r="FYZ3" s="208"/>
      <c r="FZA3" s="208"/>
      <c r="FZB3" s="208"/>
      <c r="FZC3" s="208"/>
      <c r="FZD3" s="208"/>
      <c r="FZE3" s="208"/>
      <c r="FZF3" s="208"/>
      <c r="FZG3" s="208"/>
      <c r="FZH3" s="208"/>
      <c r="FZI3" s="208"/>
      <c r="FZJ3" s="208"/>
      <c r="FZK3" s="208"/>
      <c r="FZL3" s="208"/>
      <c r="FZM3" s="208"/>
      <c r="FZN3" s="208"/>
      <c r="FZO3" s="208"/>
      <c r="FZP3" s="208"/>
      <c r="FZQ3" s="208"/>
      <c r="FZR3" s="208"/>
      <c r="FZS3" s="208"/>
      <c r="FZT3" s="208"/>
      <c r="FZU3" s="208"/>
      <c r="FZV3" s="208"/>
      <c r="FZW3" s="208"/>
      <c r="FZX3" s="208"/>
      <c r="FZY3" s="208"/>
      <c r="FZZ3" s="208"/>
      <c r="GAA3" s="208"/>
      <c r="GAB3" s="208"/>
      <c r="GAC3" s="208"/>
      <c r="GAD3" s="208"/>
      <c r="GAE3" s="208"/>
      <c r="GAF3" s="208"/>
      <c r="GAG3" s="208"/>
      <c r="GAH3" s="208"/>
      <c r="GAI3" s="208"/>
      <c r="GAJ3" s="208"/>
      <c r="GAK3" s="208"/>
      <c r="GAL3" s="208"/>
      <c r="GAM3" s="208"/>
      <c r="GAN3" s="208"/>
      <c r="GAO3" s="208"/>
      <c r="GAP3" s="208"/>
      <c r="GAQ3" s="208"/>
      <c r="GAR3" s="208"/>
      <c r="GAS3" s="208"/>
      <c r="GAT3" s="208"/>
      <c r="GAU3" s="208"/>
      <c r="GAV3" s="208"/>
      <c r="GAW3" s="208"/>
      <c r="GAX3" s="208"/>
      <c r="GAY3" s="208"/>
      <c r="GAZ3" s="208"/>
      <c r="GBA3" s="208"/>
      <c r="GBB3" s="208"/>
      <c r="GBC3" s="208"/>
      <c r="GBD3" s="208"/>
      <c r="GBE3" s="208"/>
      <c r="GBF3" s="208"/>
      <c r="GBG3" s="208"/>
      <c r="GBH3" s="208"/>
      <c r="GBI3" s="208"/>
      <c r="GBJ3" s="208"/>
      <c r="GBK3" s="208"/>
      <c r="GBL3" s="208"/>
      <c r="GBM3" s="208"/>
      <c r="GBN3" s="208"/>
      <c r="GBO3" s="208"/>
      <c r="GBP3" s="208"/>
      <c r="GBQ3" s="208"/>
      <c r="GBR3" s="208"/>
      <c r="GBS3" s="208"/>
      <c r="GBT3" s="208"/>
      <c r="GBU3" s="208"/>
      <c r="GBV3" s="208"/>
      <c r="GBW3" s="208"/>
      <c r="GBX3" s="208"/>
      <c r="GBY3" s="208"/>
      <c r="GBZ3" s="208"/>
      <c r="GCA3" s="208"/>
      <c r="GCB3" s="208"/>
      <c r="GCC3" s="208"/>
      <c r="GCD3" s="208"/>
      <c r="GCE3" s="208"/>
      <c r="GCF3" s="208"/>
      <c r="GCG3" s="208"/>
      <c r="GCH3" s="208"/>
      <c r="GCI3" s="208"/>
      <c r="GCJ3" s="208"/>
      <c r="GCK3" s="208"/>
      <c r="GCL3" s="208"/>
      <c r="GCM3" s="208"/>
      <c r="GCN3" s="208"/>
      <c r="GCO3" s="208"/>
      <c r="GCP3" s="208"/>
      <c r="GCQ3" s="208"/>
      <c r="GCR3" s="208"/>
      <c r="GCS3" s="208"/>
      <c r="GCT3" s="208"/>
      <c r="GCU3" s="208"/>
      <c r="GCV3" s="208"/>
      <c r="GCW3" s="208"/>
      <c r="GCX3" s="208"/>
      <c r="GCY3" s="208"/>
      <c r="GCZ3" s="208"/>
      <c r="GDA3" s="208"/>
      <c r="GDB3" s="208"/>
      <c r="GDC3" s="208"/>
      <c r="GDD3" s="208"/>
      <c r="GDE3" s="208"/>
      <c r="GDF3" s="208"/>
      <c r="GDG3" s="208"/>
      <c r="GDH3" s="208"/>
      <c r="GDI3" s="208"/>
      <c r="GDJ3" s="208"/>
      <c r="GDK3" s="208"/>
      <c r="GDL3" s="208"/>
      <c r="GDM3" s="208"/>
      <c r="GDN3" s="208"/>
      <c r="GDO3" s="208"/>
      <c r="GDP3" s="208"/>
      <c r="GDQ3" s="208"/>
      <c r="GDR3" s="208"/>
      <c r="GDS3" s="208"/>
      <c r="GDT3" s="208"/>
      <c r="GDU3" s="208"/>
      <c r="GDV3" s="208"/>
      <c r="GDW3" s="208"/>
      <c r="GDX3" s="208"/>
      <c r="GDY3" s="208"/>
      <c r="GDZ3" s="208"/>
      <c r="GEA3" s="208"/>
      <c r="GEB3" s="208"/>
      <c r="GEC3" s="208"/>
      <c r="GED3" s="208"/>
      <c r="GEE3" s="208"/>
      <c r="GEF3" s="208"/>
      <c r="GEG3" s="208"/>
      <c r="GEH3" s="208"/>
      <c r="GEI3" s="208"/>
      <c r="GEJ3" s="208"/>
      <c r="GEK3" s="208"/>
      <c r="GEL3" s="208"/>
      <c r="GEM3" s="208"/>
      <c r="GEN3" s="208"/>
      <c r="GEO3" s="208"/>
      <c r="GEP3" s="208"/>
      <c r="GEQ3" s="208"/>
      <c r="GER3" s="208"/>
      <c r="GES3" s="208"/>
      <c r="GET3" s="208"/>
      <c r="GEU3" s="208"/>
      <c r="GEV3" s="208"/>
      <c r="GEW3" s="208"/>
      <c r="GEX3" s="208"/>
      <c r="GEY3" s="208"/>
      <c r="GEZ3" s="208"/>
      <c r="GFA3" s="208"/>
      <c r="GFB3" s="208"/>
      <c r="GFC3" s="208"/>
      <c r="GFD3" s="208"/>
      <c r="GFE3" s="208"/>
      <c r="GFF3" s="208"/>
      <c r="GFG3" s="208"/>
      <c r="GFH3" s="208"/>
      <c r="GFI3" s="208"/>
      <c r="GFJ3" s="208"/>
      <c r="GFK3" s="208"/>
      <c r="GFL3" s="208"/>
      <c r="GFM3" s="208"/>
      <c r="GFN3" s="208"/>
      <c r="GFO3" s="208"/>
      <c r="GFP3" s="208"/>
      <c r="GFQ3" s="208"/>
      <c r="GFR3" s="208"/>
      <c r="GFS3" s="208"/>
      <c r="GFT3" s="208"/>
      <c r="GFU3" s="208"/>
      <c r="GFV3" s="208"/>
      <c r="GFW3" s="208"/>
      <c r="GFX3" s="208"/>
      <c r="GFY3" s="208"/>
      <c r="GFZ3" s="208"/>
      <c r="GGA3" s="208"/>
      <c r="GGB3" s="208"/>
      <c r="GGC3" s="208"/>
      <c r="GGD3" s="208"/>
      <c r="GGE3" s="208"/>
      <c r="GGF3" s="208"/>
      <c r="GGG3" s="208"/>
      <c r="GGH3" s="208"/>
      <c r="GGI3" s="208"/>
      <c r="GGJ3" s="208"/>
      <c r="GGK3" s="208"/>
      <c r="GGL3" s="208"/>
      <c r="GGM3" s="208"/>
      <c r="GGN3" s="208"/>
      <c r="GGO3" s="208"/>
      <c r="GGP3" s="208"/>
      <c r="GGQ3" s="208"/>
      <c r="GGR3" s="208"/>
      <c r="GGS3" s="208"/>
      <c r="GGT3" s="208"/>
      <c r="GGU3" s="208"/>
      <c r="GGV3" s="208"/>
      <c r="GGW3" s="208"/>
      <c r="GGX3" s="208"/>
      <c r="GGY3" s="208"/>
      <c r="GGZ3" s="208"/>
      <c r="GHA3" s="208"/>
      <c r="GHB3" s="208"/>
      <c r="GHC3" s="208"/>
      <c r="GHD3" s="208"/>
      <c r="GHE3" s="208"/>
      <c r="GHF3" s="208"/>
      <c r="GHG3" s="208"/>
      <c r="GHH3" s="208"/>
      <c r="GHI3" s="208"/>
      <c r="GHJ3" s="208"/>
      <c r="GHK3" s="208"/>
      <c r="GHL3" s="208"/>
      <c r="GHM3" s="208"/>
      <c r="GHN3" s="208"/>
      <c r="GHO3" s="208"/>
      <c r="GHP3" s="208"/>
      <c r="GHQ3" s="208"/>
      <c r="GHR3" s="208"/>
      <c r="GHS3" s="208"/>
      <c r="GHT3" s="208"/>
      <c r="GHU3" s="208"/>
      <c r="GHV3" s="208"/>
      <c r="GHW3" s="208"/>
      <c r="GHX3" s="208"/>
      <c r="GHY3" s="208"/>
      <c r="GHZ3" s="208"/>
      <c r="GIA3" s="208"/>
      <c r="GIB3" s="208"/>
      <c r="GIC3" s="208"/>
      <c r="GID3" s="208"/>
      <c r="GIE3" s="208"/>
      <c r="GIF3" s="208"/>
      <c r="GIG3" s="208"/>
      <c r="GIH3" s="208"/>
      <c r="GII3" s="208"/>
      <c r="GIJ3" s="208"/>
      <c r="GIK3" s="208"/>
      <c r="GIL3" s="208"/>
      <c r="GIM3" s="208"/>
      <c r="GIN3" s="208"/>
      <c r="GIO3" s="208"/>
      <c r="GIP3" s="208"/>
      <c r="GIQ3" s="208"/>
      <c r="GIR3" s="208"/>
      <c r="GIS3" s="208"/>
      <c r="GIT3" s="208"/>
      <c r="GIU3" s="208"/>
      <c r="GIV3" s="208"/>
      <c r="GIW3" s="208"/>
      <c r="GIX3" s="208"/>
      <c r="GIY3" s="208"/>
      <c r="GIZ3" s="208"/>
      <c r="GJA3" s="208"/>
      <c r="GJB3" s="208"/>
      <c r="GJC3" s="208"/>
      <c r="GJD3" s="208"/>
      <c r="GJE3" s="208"/>
      <c r="GJF3" s="208"/>
      <c r="GJG3" s="208"/>
      <c r="GJH3" s="208"/>
      <c r="GJI3" s="208"/>
      <c r="GJJ3" s="208"/>
      <c r="GJK3" s="208"/>
      <c r="GJL3" s="208"/>
      <c r="GJM3" s="208"/>
      <c r="GJN3" s="208"/>
      <c r="GJO3" s="208"/>
      <c r="GJP3" s="208"/>
      <c r="GJQ3" s="208"/>
      <c r="GJR3" s="208"/>
      <c r="GJS3" s="208"/>
      <c r="GJT3" s="208"/>
      <c r="GJU3" s="208"/>
      <c r="GJV3" s="208"/>
      <c r="GJW3" s="208"/>
      <c r="GJX3" s="208"/>
      <c r="GJY3" s="208"/>
      <c r="GJZ3" s="208"/>
      <c r="GKA3" s="208"/>
      <c r="GKB3" s="208"/>
      <c r="GKC3" s="208"/>
      <c r="GKD3" s="208"/>
      <c r="GKE3" s="208"/>
      <c r="GKF3" s="208"/>
      <c r="GKG3" s="208"/>
      <c r="GKH3" s="208"/>
      <c r="GKI3" s="208"/>
      <c r="GKJ3" s="208"/>
      <c r="GKK3" s="208"/>
      <c r="GKL3" s="208"/>
      <c r="GKM3" s="208"/>
      <c r="GKN3" s="208"/>
      <c r="GKO3" s="208"/>
      <c r="GKP3" s="208"/>
      <c r="GKQ3" s="208"/>
      <c r="GKR3" s="208"/>
      <c r="GKS3" s="208"/>
      <c r="GKT3" s="208"/>
      <c r="GKU3" s="208"/>
      <c r="GKV3" s="208"/>
      <c r="GKW3" s="208"/>
      <c r="GKX3" s="208"/>
      <c r="GKY3" s="208"/>
      <c r="GKZ3" s="208"/>
      <c r="GLA3" s="208"/>
      <c r="GLB3" s="208"/>
      <c r="GLC3" s="208"/>
      <c r="GLD3" s="208"/>
      <c r="GLE3" s="208"/>
      <c r="GLF3" s="208"/>
      <c r="GLG3" s="208"/>
      <c r="GLH3" s="208"/>
      <c r="GLI3" s="208"/>
      <c r="GLJ3" s="208"/>
      <c r="GLK3" s="208"/>
      <c r="GLL3" s="208"/>
      <c r="GLM3" s="208"/>
      <c r="GLN3" s="208"/>
      <c r="GLO3" s="208"/>
      <c r="GLP3" s="208"/>
      <c r="GLQ3" s="208"/>
      <c r="GLR3" s="208"/>
      <c r="GLS3" s="208"/>
      <c r="GLT3" s="208"/>
      <c r="GLU3" s="208"/>
      <c r="GLV3" s="208"/>
      <c r="GLW3" s="208"/>
      <c r="GLX3" s="208"/>
      <c r="GLY3" s="208"/>
      <c r="GLZ3" s="208"/>
      <c r="GMA3" s="208"/>
      <c r="GMB3" s="208"/>
      <c r="GMC3" s="208"/>
      <c r="GMD3" s="208"/>
      <c r="GME3" s="208"/>
      <c r="GMF3" s="208"/>
      <c r="GMG3" s="208"/>
      <c r="GMH3" s="208"/>
      <c r="GMI3" s="208"/>
      <c r="GMJ3" s="208"/>
      <c r="GMK3" s="208"/>
      <c r="GML3" s="208"/>
      <c r="GMM3" s="208"/>
      <c r="GMN3" s="208"/>
      <c r="GMO3" s="208"/>
      <c r="GMP3" s="208"/>
      <c r="GMQ3" s="208"/>
      <c r="GMR3" s="208"/>
      <c r="GMS3" s="208"/>
      <c r="GMT3" s="208"/>
      <c r="GMU3" s="208"/>
      <c r="GMV3" s="208"/>
      <c r="GMW3" s="208"/>
      <c r="GMX3" s="208"/>
      <c r="GMY3" s="208"/>
      <c r="GMZ3" s="208"/>
      <c r="GNA3" s="208"/>
      <c r="GNB3" s="208"/>
      <c r="GNC3" s="208"/>
      <c r="GND3" s="208"/>
      <c r="GNE3" s="208"/>
      <c r="GNF3" s="208"/>
      <c r="GNG3" s="208"/>
      <c r="GNH3" s="208"/>
      <c r="GNI3" s="208"/>
      <c r="GNJ3" s="208"/>
      <c r="GNK3" s="208"/>
      <c r="GNL3" s="208"/>
      <c r="GNM3" s="208"/>
      <c r="GNN3" s="208"/>
      <c r="GNO3" s="208"/>
      <c r="GNP3" s="208"/>
      <c r="GNQ3" s="208"/>
      <c r="GNR3" s="208"/>
      <c r="GNS3" s="208"/>
      <c r="GNT3" s="208"/>
      <c r="GNU3" s="208"/>
      <c r="GNV3" s="208"/>
      <c r="GNW3" s="208"/>
      <c r="GNX3" s="208"/>
      <c r="GNY3" s="208"/>
      <c r="GNZ3" s="208"/>
      <c r="GOA3" s="208"/>
      <c r="GOB3" s="208"/>
      <c r="GOC3" s="208"/>
      <c r="GOD3" s="208"/>
      <c r="GOE3" s="208"/>
      <c r="GOF3" s="208"/>
      <c r="GOG3" s="208"/>
      <c r="GOH3" s="208"/>
      <c r="GOI3" s="208"/>
      <c r="GOJ3" s="208"/>
      <c r="GOK3" s="208"/>
      <c r="GOL3" s="208"/>
      <c r="GOM3" s="208"/>
      <c r="GON3" s="208"/>
      <c r="GOO3" s="208"/>
      <c r="GOP3" s="208"/>
      <c r="GOQ3" s="208"/>
      <c r="GOR3" s="208"/>
      <c r="GOS3" s="208"/>
      <c r="GOT3" s="208"/>
      <c r="GOU3" s="208"/>
      <c r="GOV3" s="208"/>
      <c r="GOW3" s="208"/>
      <c r="GOX3" s="208"/>
      <c r="GOY3" s="208"/>
      <c r="GOZ3" s="208"/>
      <c r="GPA3" s="208"/>
      <c r="GPB3" s="208"/>
      <c r="GPC3" s="208"/>
      <c r="GPD3" s="208"/>
      <c r="GPE3" s="208"/>
      <c r="GPF3" s="208"/>
      <c r="GPG3" s="208"/>
      <c r="GPH3" s="208"/>
      <c r="GPI3" s="208"/>
      <c r="GPJ3" s="208"/>
      <c r="GPK3" s="208"/>
      <c r="GPL3" s="208"/>
      <c r="GPM3" s="208"/>
      <c r="GPN3" s="208"/>
      <c r="GPO3" s="208"/>
      <c r="GPP3" s="208"/>
      <c r="GPQ3" s="208"/>
      <c r="GPR3" s="208"/>
      <c r="GPS3" s="208"/>
      <c r="GPT3" s="208"/>
      <c r="GPU3" s="208"/>
      <c r="GPV3" s="208"/>
      <c r="GPW3" s="208"/>
      <c r="GPX3" s="208"/>
      <c r="GPY3" s="208"/>
      <c r="GPZ3" s="208"/>
      <c r="GQA3" s="208"/>
      <c r="GQB3" s="208"/>
      <c r="GQC3" s="208"/>
      <c r="GQD3" s="208"/>
      <c r="GQE3" s="208"/>
      <c r="GQF3" s="208"/>
      <c r="GQG3" s="208"/>
      <c r="GQH3" s="208"/>
      <c r="GQI3" s="208"/>
      <c r="GQJ3" s="208"/>
      <c r="GQK3" s="208"/>
      <c r="GQL3" s="208"/>
      <c r="GQM3" s="208"/>
      <c r="GQN3" s="208"/>
      <c r="GQO3" s="208"/>
      <c r="GQP3" s="208"/>
      <c r="GQQ3" s="208"/>
      <c r="GQR3" s="208"/>
      <c r="GQS3" s="208"/>
      <c r="GQT3" s="208"/>
      <c r="GQU3" s="208"/>
      <c r="GQV3" s="208"/>
      <c r="GQW3" s="208"/>
      <c r="GQX3" s="208"/>
      <c r="GQY3" s="208"/>
      <c r="GQZ3" s="208"/>
      <c r="GRA3" s="208"/>
      <c r="GRB3" s="208"/>
      <c r="GRC3" s="208"/>
      <c r="GRD3" s="208"/>
      <c r="GRE3" s="208"/>
      <c r="GRF3" s="208"/>
      <c r="GRG3" s="208"/>
      <c r="GRH3" s="208"/>
      <c r="GRI3" s="208"/>
      <c r="GRJ3" s="208"/>
      <c r="GRK3" s="208"/>
      <c r="GRL3" s="208"/>
      <c r="GRM3" s="208"/>
      <c r="GRN3" s="208"/>
      <c r="GRO3" s="208"/>
      <c r="GRP3" s="208"/>
      <c r="GRQ3" s="208"/>
      <c r="GRR3" s="208"/>
      <c r="GRS3" s="208"/>
      <c r="GRT3" s="208"/>
      <c r="GRU3" s="208"/>
      <c r="GRV3" s="208"/>
      <c r="GRW3" s="208"/>
      <c r="GRX3" s="208"/>
      <c r="GRY3" s="208"/>
      <c r="GRZ3" s="208"/>
      <c r="GSA3" s="208"/>
      <c r="GSB3" s="208"/>
      <c r="GSC3" s="208"/>
      <c r="GSD3" s="208"/>
      <c r="GSE3" s="208"/>
      <c r="GSF3" s="208"/>
      <c r="GSG3" s="208"/>
      <c r="GSH3" s="208"/>
      <c r="GSI3" s="208"/>
      <c r="GSJ3" s="208"/>
      <c r="GSK3" s="208"/>
      <c r="GSL3" s="208"/>
      <c r="GSM3" s="208"/>
      <c r="GSN3" s="208"/>
      <c r="GSO3" s="208"/>
      <c r="GSP3" s="208"/>
      <c r="GSQ3" s="208"/>
      <c r="GSR3" s="208"/>
      <c r="GSS3" s="208"/>
      <c r="GST3" s="208"/>
      <c r="GSU3" s="208"/>
      <c r="GSV3" s="208"/>
      <c r="GSW3" s="208"/>
      <c r="GSX3" s="208"/>
      <c r="GSY3" s="208"/>
      <c r="GSZ3" s="208"/>
      <c r="GTA3" s="208"/>
      <c r="GTB3" s="208"/>
      <c r="GTC3" s="208"/>
      <c r="GTD3" s="208"/>
      <c r="GTE3" s="208"/>
      <c r="GTF3" s="208"/>
      <c r="GTG3" s="208"/>
      <c r="GTH3" s="208"/>
      <c r="GTI3" s="208"/>
      <c r="GTJ3" s="208"/>
      <c r="GTK3" s="208"/>
      <c r="GTL3" s="208"/>
      <c r="GTM3" s="208"/>
      <c r="GTN3" s="208"/>
      <c r="GTO3" s="208"/>
      <c r="GTP3" s="208"/>
      <c r="GTQ3" s="208"/>
      <c r="GTR3" s="208"/>
      <c r="GTS3" s="208"/>
      <c r="GTT3" s="208"/>
      <c r="GTU3" s="208"/>
      <c r="GTV3" s="208"/>
      <c r="GTW3" s="208"/>
      <c r="GTX3" s="208"/>
      <c r="GTY3" s="208"/>
      <c r="GTZ3" s="208"/>
      <c r="GUA3" s="208"/>
      <c r="GUB3" s="208"/>
      <c r="GUC3" s="208"/>
      <c r="GUD3" s="208"/>
      <c r="GUE3" s="208"/>
      <c r="GUF3" s="208"/>
      <c r="GUG3" s="208"/>
      <c r="GUH3" s="208"/>
      <c r="GUI3" s="208"/>
      <c r="GUJ3" s="208"/>
      <c r="GUK3" s="208"/>
      <c r="GUL3" s="208"/>
      <c r="GUM3" s="208"/>
      <c r="GUN3" s="208"/>
      <c r="GUO3" s="208"/>
      <c r="GUP3" s="208"/>
      <c r="GUQ3" s="208"/>
      <c r="GUR3" s="208"/>
      <c r="GUS3" s="208"/>
      <c r="GUT3" s="208"/>
      <c r="GUU3" s="208"/>
      <c r="GUV3" s="208"/>
      <c r="GUW3" s="208"/>
      <c r="GUX3" s="208"/>
      <c r="GUY3" s="208"/>
      <c r="GUZ3" s="208"/>
      <c r="GVA3" s="208"/>
      <c r="GVB3" s="208"/>
      <c r="GVC3" s="208"/>
      <c r="GVD3" s="208"/>
      <c r="GVE3" s="208"/>
      <c r="GVF3" s="208"/>
      <c r="GVG3" s="208"/>
      <c r="GVH3" s="208"/>
      <c r="GVI3" s="208"/>
      <c r="GVJ3" s="208"/>
      <c r="GVK3" s="208"/>
      <c r="GVL3" s="208"/>
      <c r="GVM3" s="208"/>
      <c r="GVN3" s="208"/>
      <c r="GVO3" s="208"/>
      <c r="GVP3" s="208"/>
      <c r="GVQ3" s="208"/>
      <c r="GVR3" s="208"/>
      <c r="GVS3" s="208"/>
      <c r="GVT3" s="208"/>
      <c r="GVU3" s="208"/>
      <c r="GVV3" s="208"/>
      <c r="GVW3" s="208"/>
      <c r="GVX3" s="208"/>
      <c r="GVY3" s="208"/>
      <c r="GVZ3" s="208"/>
      <c r="GWA3" s="208"/>
      <c r="GWB3" s="208"/>
      <c r="GWC3" s="208"/>
      <c r="GWD3" s="208"/>
      <c r="GWE3" s="208"/>
      <c r="GWF3" s="208"/>
      <c r="GWG3" s="208"/>
      <c r="GWH3" s="208"/>
      <c r="GWI3" s="208"/>
      <c r="GWJ3" s="208"/>
      <c r="GWK3" s="208"/>
      <c r="GWL3" s="208"/>
      <c r="GWM3" s="208"/>
      <c r="GWN3" s="208"/>
      <c r="GWO3" s="208"/>
      <c r="GWP3" s="208"/>
      <c r="GWQ3" s="208"/>
      <c r="GWR3" s="208"/>
      <c r="GWS3" s="208"/>
      <c r="GWT3" s="208"/>
      <c r="GWU3" s="208"/>
      <c r="GWV3" s="208"/>
      <c r="GWW3" s="208"/>
      <c r="GWX3" s="208"/>
      <c r="GWY3" s="208"/>
      <c r="GWZ3" s="208"/>
      <c r="GXA3" s="208"/>
      <c r="GXB3" s="208"/>
      <c r="GXC3" s="208"/>
      <c r="GXD3" s="208"/>
      <c r="GXE3" s="208"/>
      <c r="GXF3" s="208"/>
      <c r="GXG3" s="208"/>
      <c r="GXH3" s="208"/>
      <c r="GXI3" s="208"/>
      <c r="GXJ3" s="208"/>
      <c r="GXK3" s="208"/>
      <c r="GXL3" s="208"/>
      <c r="GXM3" s="208"/>
      <c r="GXN3" s="208"/>
      <c r="GXO3" s="208"/>
      <c r="GXP3" s="208"/>
      <c r="GXQ3" s="208"/>
      <c r="GXR3" s="208"/>
      <c r="GXS3" s="208"/>
      <c r="GXT3" s="208"/>
      <c r="GXU3" s="208"/>
      <c r="GXV3" s="208"/>
      <c r="GXW3" s="208"/>
      <c r="GXX3" s="208"/>
      <c r="GXY3" s="208"/>
      <c r="GXZ3" s="208"/>
      <c r="GYA3" s="208"/>
      <c r="GYB3" s="208"/>
      <c r="GYC3" s="208"/>
      <c r="GYD3" s="208"/>
      <c r="GYE3" s="208"/>
      <c r="GYF3" s="208"/>
      <c r="GYG3" s="208"/>
      <c r="GYH3" s="208"/>
      <c r="GYI3" s="208"/>
      <c r="GYJ3" s="208"/>
      <c r="GYK3" s="208"/>
      <c r="GYL3" s="208"/>
      <c r="GYM3" s="208"/>
      <c r="GYN3" s="208"/>
      <c r="GYO3" s="208"/>
      <c r="GYP3" s="208"/>
      <c r="GYQ3" s="208"/>
      <c r="GYR3" s="208"/>
      <c r="GYS3" s="208"/>
      <c r="GYT3" s="208"/>
      <c r="GYU3" s="208"/>
      <c r="GYV3" s="208"/>
      <c r="GYW3" s="208"/>
      <c r="GYX3" s="208"/>
      <c r="GYY3" s="208"/>
      <c r="GYZ3" s="208"/>
      <c r="GZA3" s="208"/>
      <c r="GZB3" s="208"/>
      <c r="GZC3" s="208"/>
      <c r="GZD3" s="208"/>
      <c r="GZE3" s="208"/>
      <c r="GZF3" s="208"/>
      <c r="GZG3" s="208"/>
      <c r="GZH3" s="208"/>
      <c r="GZI3" s="208"/>
      <c r="GZJ3" s="208"/>
      <c r="GZK3" s="208"/>
      <c r="GZL3" s="208"/>
      <c r="GZM3" s="208"/>
      <c r="GZN3" s="208"/>
      <c r="GZO3" s="208"/>
      <c r="GZP3" s="208"/>
      <c r="GZQ3" s="208"/>
      <c r="GZR3" s="208"/>
      <c r="GZS3" s="208"/>
      <c r="GZT3" s="208"/>
      <c r="GZU3" s="208"/>
      <c r="GZV3" s="208"/>
      <c r="GZW3" s="208"/>
      <c r="GZX3" s="208"/>
      <c r="GZY3" s="208"/>
      <c r="GZZ3" s="208"/>
      <c r="HAA3" s="208"/>
      <c r="HAB3" s="208"/>
      <c r="HAC3" s="208"/>
      <c r="HAD3" s="208"/>
      <c r="HAE3" s="208"/>
      <c r="HAF3" s="208"/>
      <c r="HAG3" s="208"/>
      <c r="HAH3" s="208"/>
      <c r="HAI3" s="208"/>
      <c r="HAJ3" s="208"/>
      <c r="HAK3" s="208"/>
      <c r="HAL3" s="208"/>
      <c r="HAM3" s="208"/>
      <c r="HAN3" s="208"/>
      <c r="HAO3" s="208"/>
      <c r="HAP3" s="208"/>
      <c r="HAQ3" s="208"/>
      <c r="HAR3" s="208"/>
      <c r="HAS3" s="208"/>
      <c r="HAT3" s="208"/>
      <c r="HAU3" s="208"/>
      <c r="HAV3" s="208"/>
      <c r="HAW3" s="208"/>
      <c r="HAX3" s="208"/>
      <c r="HAY3" s="208"/>
      <c r="HAZ3" s="208"/>
      <c r="HBA3" s="208"/>
      <c r="HBB3" s="208"/>
      <c r="HBC3" s="208"/>
      <c r="HBD3" s="208"/>
      <c r="HBE3" s="208"/>
      <c r="HBF3" s="208"/>
      <c r="HBG3" s="208"/>
      <c r="HBH3" s="208"/>
      <c r="HBI3" s="208"/>
      <c r="HBJ3" s="208"/>
      <c r="HBK3" s="208"/>
      <c r="HBL3" s="208"/>
      <c r="HBM3" s="208"/>
      <c r="HBN3" s="208"/>
      <c r="HBO3" s="208"/>
      <c r="HBP3" s="208"/>
      <c r="HBQ3" s="208"/>
      <c r="HBR3" s="208"/>
      <c r="HBS3" s="208"/>
      <c r="HBT3" s="208"/>
      <c r="HBU3" s="208"/>
      <c r="HBV3" s="208"/>
      <c r="HBW3" s="208"/>
      <c r="HBX3" s="208"/>
      <c r="HBY3" s="208"/>
      <c r="HBZ3" s="208"/>
      <c r="HCA3" s="208"/>
      <c r="HCB3" s="208"/>
      <c r="HCC3" s="208"/>
      <c r="HCD3" s="208"/>
      <c r="HCE3" s="208"/>
      <c r="HCF3" s="208"/>
      <c r="HCG3" s="208"/>
      <c r="HCH3" s="208"/>
      <c r="HCI3" s="208"/>
      <c r="HCJ3" s="208"/>
      <c r="HCK3" s="208"/>
      <c r="HCL3" s="208"/>
      <c r="HCM3" s="208"/>
      <c r="HCN3" s="208"/>
      <c r="HCO3" s="208"/>
      <c r="HCP3" s="208"/>
      <c r="HCQ3" s="208"/>
      <c r="HCR3" s="208"/>
      <c r="HCS3" s="208"/>
      <c r="HCT3" s="208"/>
      <c r="HCU3" s="208"/>
      <c r="HCV3" s="208"/>
      <c r="HCW3" s="208"/>
      <c r="HCX3" s="208"/>
      <c r="HCY3" s="208"/>
      <c r="HCZ3" s="208"/>
      <c r="HDA3" s="208"/>
      <c r="HDB3" s="208"/>
      <c r="HDC3" s="208"/>
      <c r="HDD3" s="208"/>
      <c r="HDE3" s="208"/>
      <c r="HDF3" s="208"/>
      <c r="HDG3" s="208"/>
      <c r="HDH3" s="208"/>
      <c r="HDI3" s="208"/>
      <c r="HDJ3" s="208"/>
      <c r="HDK3" s="208"/>
      <c r="HDL3" s="208"/>
      <c r="HDM3" s="208"/>
      <c r="HDN3" s="208"/>
      <c r="HDO3" s="208"/>
      <c r="HDP3" s="208"/>
      <c r="HDQ3" s="208"/>
      <c r="HDR3" s="208"/>
      <c r="HDS3" s="208"/>
      <c r="HDT3" s="208"/>
      <c r="HDU3" s="208"/>
      <c r="HDV3" s="208"/>
      <c r="HDW3" s="208"/>
      <c r="HDX3" s="208"/>
      <c r="HDY3" s="208"/>
      <c r="HDZ3" s="208"/>
      <c r="HEA3" s="208"/>
      <c r="HEB3" s="208"/>
      <c r="HEC3" s="208"/>
      <c r="HED3" s="208"/>
      <c r="HEE3" s="208"/>
      <c r="HEF3" s="208"/>
      <c r="HEG3" s="208"/>
      <c r="HEH3" s="208"/>
      <c r="HEI3" s="208"/>
      <c r="HEJ3" s="208"/>
      <c r="HEK3" s="208"/>
      <c r="HEL3" s="208"/>
      <c r="HEM3" s="208"/>
      <c r="HEN3" s="208"/>
      <c r="HEO3" s="208"/>
      <c r="HEP3" s="208"/>
      <c r="HEQ3" s="208"/>
      <c r="HER3" s="208"/>
      <c r="HES3" s="208"/>
      <c r="HET3" s="208"/>
      <c r="HEU3" s="208"/>
      <c r="HEV3" s="208"/>
      <c r="HEW3" s="208"/>
      <c r="HEX3" s="208"/>
      <c r="HEY3" s="208"/>
      <c r="HEZ3" s="208"/>
      <c r="HFA3" s="208"/>
      <c r="HFB3" s="208"/>
      <c r="HFC3" s="208"/>
      <c r="HFD3" s="208"/>
      <c r="HFE3" s="208"/>
      <c r="HFF3" s="208"/>
      <c r="HFG3" s="208"/>
      <c r="HFH3" s="208"/>
      <c r="HFI3" s="208"/>
      <c r="HFJ3" s="208"/>
      <c r="HFK3" s="208"/>
      <c r="HFL3" s="208"/>
      <c r="HFM3" s="208"/>
      <c r="HFN3" s="208"/>
      <c r="HFO3" s="208"/>
      <c r="HFP3" s="208"/>
      <c r="HFQ3" s="208"/>
      <c r="HFR3" s="208"/>
      <c r="HFS3" s="208"/>
      <c r="HFT3" s="208"/>
      <c r="HFU3" s="208"/>
      <c r="HFV3" s="208"/>
      <c r="HFW3" s="208"/>
      <c r="HFX3" s="208"/>
      <c r="HFY3" s="208"/>
      <c r="HFZ3" s="208"/>
      <c r="HGA3" s="208"/>
      <c r="HGB3" s="208"/>
      <c r="HGC3" s="208"/>
      <c r="HGD3" s="208"/>
      <c r="HGE3" s="208"/>
      <c r="HGF3" s="208"/>
      <c r="HGG3" s="208"/>
      <c r="HGH3" s="208"/>
      <c r="HGI3" s="208"/>
      <c r="HGJ3" s="208"/>
      <c r="HGK3" s="208"/>
      <c r="HGL3" s="208"/>
      <c r="HGM3" s="208"/>
      <c r="HGN3" s="208"/>
      <c r="HGO3" s="208"/>
      <c r="HGP3" s="208"/>
      <c r="HGQ3" s="208"/>
      <c r="HGR3" s="208"/>
      <c r="HGS3" s="208"/>
      <c r="HGT3" s="208"/>
      <c r="HGU3" s="208"/>
      <c r="HGV3" s="208"/>
      <c r="HGW3" s="208"/>
      <c r="HGX3" s="208"/>
      <c r="HGY3" s="208"/>
      <c r="HGZ3" s="208"/>
      <c r="HHA3" s="208"/>
      <c r="HHB3" s="208"/>
      <c r="HHC3" s="208"/>
      <c r="HHD3" s="208"/>
      <c r="HHE3" s="208"/>
      <c r="HHF3" s="208"/>
      <c r="HHG3" s="208"/>
      <c r="HHH3" s="208"/>
      <c r="HHI3" s="208"/>
      <c r="HHJ3" s="208"/>
      <c r="HHK3" s="208"/>
      <c r="HHL3" s="208"/>
      <c r="HHM3" s="208"/>
      <c r="HHN3" s="208"/>
      <c r="HHO3" s="208"/>
      <c r="HHP3" s="208"/>
      <c r="HHQ3" s="208"/>
      <c r="HHR3" s="208"/>
      <c r="HHS3" s="208"/>
      <c r="HHT3" s="208"/>
      <c r="HHU3" s="208"/>
      <c r="HHV3" s="208"/>
      <c r="HHW3" s="208"/>
      <c r="HHX3" s="208"/>
      <c r="HHY3" s="208"/>
      <c r="HHZ3" s="208"/>
      <c r="HIA3" s="208"/>
      <c r="HIB3" s="208"/>
      <c r="HIC3" s="208"/>
      <c r="HID3" s="208"/>
      <c r="HIE3" s="208"/>
      <c r="HIF3" s="208"/>
      <c r="HIG3" s="208"/>
      <c r="HIH3" s="208"/>
      <c r="HII3" s="208"/>
      <c r="HIJ3" s="208"/>
      <c r="HIK3" s="208"/>
      <c r="HIL3" s="208"/>
      <c r="HIM3" s="208"/>
      <c r="HIN3" s="208"/>
      <c r="HIO3" s="208"/>
      <c r="HIP3" s="208"/>
      <c r="HIQ3" s="208"/>
      <c r="HIR3" s="208"/>
      <c r="HIS3" s="208"/>
      <c r="HIT3" s="208"/>
      <c r="HIU3" s="208"/>
      <c r="HIV3" s="208"/>
      <c r="HIW3" s="208"/>
      <c r="HIX3" s="208"/>
      <c r="HIY3" s="208"/>
      <c r="HIZ3" s="208"/>
      <c r="HJA3" s="208"/>
      <c r="HJB3" s="208"/>
      <c r="HJC3" s="208"/>
      <c r="HJD3" s="208"/>
      <c r="HJE3" s="208"/>
      <c r="HJF3" s="208"/>
      <c r="HJG3" s="208"/>
      <c r="HJH3" s="208"/>
      <c r="HJI3" s="208"/>
      <c r="HJJ3" s="208"/>
      <c r="HJK3" s="208"/>
      <c r="HJL3" s="208"/>
      <c r="HJM3" s="208"/>
      <c r="HJN3" s="208"/>
      <c r="HJO3" s="208"/>
      <c r="HJP3" s="208"/>
      <c r="HJQ3" s="208"/>
      <c r="HJR3" s="208"/>
      <c r="HJS3" s="208"/>
      <c r="HJT3" s="208"/>
      <c r="HJU3" s="208"/>
      <c r="HJV3" s="208"/>
      <c r="HJW3" s="208"/>
      <c r="HJX3" s="208"/>
      <c r="HJY3" s="208"/>
      <c r="HJZ3" s="208"/>
      <c r="HKA3" s="208"/>
      <c r="HKB3" s="208"/>
      <c r="HKC3" s="208"/>
      <c r="HKD3" s="208"/>
      <c r="HKE3" s="208"/>
      <c r="HKF3" s="208"/>
      <c r="HKG3" s="208"/>
      <c r="HKH3" s="208"/>
      <c r="HKI3" s="208"/>
      <c r="HKJ3" s="208"/>
      <c r="HKK3" s="208"/>
      <c r="HKL3" s="208"/>
      <c r="HKM3" s="208"/>
      <c r="HKN3" s="208"/>
      <c r="HKO3" s="208"/>
      <c r="HKP3" s="208"/>
      <c r="HKQ3" s="208"/>
      <c r="HKR3" s="208"/>
      <c r="HKS3" s="208"/>
      <c r="HKT3" s="208"/>
      <c r="HKU3" s="208"/>
      <c r="HKV3" s="208"/>
      <c r="HKW3" s="208"/>
      <c r="HKX3" s="208"/>
      <c r="HKY3" s="208"/>
      <c r="HKZ3" s="208"/>
      <c r="HLA3" s="208"/>
      <c r="HLB3" s="208"/>
      <c r="HLC3" s="208"/>
      <c r="HLD3" s="208"/>
      <c r="HLE3" s="208"/>
      <c r="HLF3" s="208"/>
      <c r="HLG3" s="208"/>
      <c r="HLH3" s="208"/>
      <c r="HLI3" s="208"/>
      <c r="HLJ3" s="208"/>
      <c r="HLK3" s="208"/>
      <c r="HLL3" s="208"/>
      <c r="HLM3" s="208"/>
      <c r="HLN3" s="208"/>
      <c r="HLO3" s="208"/>
      <c r="HLP3" s="208"/>
      <c r="HLQ3" s="208"/>
      <c r="HLR3" s="208"/>
      <c r="HLS3" s="208"/>
      <c r="HLT3" s="208"/>
      <c r="HLU3" s="208"/>
      <c r="HLV3" s="208"/>
      <c r="HLW3" s="208"/>
      <c r="HLX3" s="208"/>
      <c r="HLY3" s="208"/>
      <c r="HLZ3" s="208"/>
      <c r="HMA3" s="208"/>
      <c r="HMB3" s="208"/>
      <c r="HMC3" s="208"/>
      <c r="HMD3" s="208"/>
      <c r="HME3" s="208"/>
      <c r="HMF3" s="208"/>
      <c r="HMG3" s="208"/>
      <c r="HMH3" s="208"/>
      <c r="HMI3" s="208"/>
      <c r="HMJ3" s="208"/>
      <c r="HMK3" s="208"/>
      <c r="HML3" s="208"/>
      <c r="HMM3" s="208"/>
      <c r="HMN3" s="208"/>
      <c r="HMO3" s="208"/>
      <c r="HMP3" s="208"/>
      <c r="HMQ3" s="208"/>
      <c r="HMR3" s="208"/>
      <c r="HMS3" s="208"/>
      <c r="HMT3" s="208"/>
      <c r="HMU3" s="208"/>
      <c r="HMV3" s="208"/>
      <c r="HMW3" s="208"/>
      <c r="HMX3" s="208"/>
      <c r="HMY3" s="208"/>
      <c r="HMZ3" s="208"/>
      <c r="HNA3" s="208"/>
      <c r="HNB3" s="208"/>
      <c r="HNC3" s="208"/>
      <c r="HND3" s="208"/>
      <c r="HNE3" s="208"/>
      <c r="HNF3" s="208"/>
      <c r="HNG3" s="208"/>
      <c r="HNH3" s="208"/>
      <c r="HNI3" s="208"/>
      <c r="HNJ3" s="208"/>
      <c r="HNK3" s="208"/>
      <c r="HNL3" s="208"/>
      <c r="HNM3" s="208"/>
      <c r="HNN3" s="208"/>
      <c r="HNO3" s="208"/>
      <c r="HNP3" s="208"/>
      <c r="HNQ3" s="208"/>
      <c r="HNR3" s="208"/>
      <c r="HNS3" s="208"/>
      <c r="HNT3" s="208"/>
      <c r="HNU3" s="208"/>
      <c r="HNV3" s="208"/>
      <c r="HNW3" s="208"/>
      <c r="HNX3" s="208"/>
      <c r="HNY3" s="208"/>
      <c r="HNZ3" s="208"/>
      <c r="HOA3" s="208"/>
      <c r="HOB3" s="208"/>
      <c r="HOC3" s="208"/>
      <c r="HOD3" s="208"/>
      <c r="HOE3" s="208"/>
      <c r="HOF3" s="208"/>
      <c r="HOG3" s="208"/>
      <c r="HOH3" s="208"/>
      <c r="HOI3" s="208"/>
      <c r="HOJ3" s="208"/>
      <c r="HOK3" s="208"/>
      <c r="HOL3" s="208"/>
      <c r="HOM3" s="208"/>
      <c r="HON3" s="208"/>
      <c r="HOO3" s="208"/>
      <c r="HOP3" s="208"/>
      <c r="HOQ3" s="208"/>
      <c r="HOR3" s="208"/>
      <c r="HOS3" s="208"/>
      <c r="HOT3" s="208"/>
      <c r="HOU3" s="208"/>
      <c r="HOV3" s="208"/>
      <c r="HOW3" s="208"/>
      <c r="HOX3" s="208"/>
      <c r="HOY3" s="208"/>
      <c r="HOZ3" s="208"/>
      <c r="HPA3" s="208"/>
      <c r="HPB3" s="208"/>
      <c r="HPC3" s="208"/>
      <c r="HPD3" s="208"/>
      <c r="HPE3" s="208"/>
      <c r="HPF3" s="208"/>
      <c r="HPG3" s="208"/>
      <c r="HPH3" s="208"/>
      <c r="HPI3" s="208"/>
      <c r="HPJ3" s="208"/>
      <c r="HPK3" s="208"/>
      <c r="HPL3" s="208"/>
      <c r="HPM3" s="208"/>
      <c r="HPN3" s="208"/>
      <c r="HPO3" s="208"/>
      <c r="HPP3" s="208"/>
      <c r="HPQ3" s="208"/>
      <c r="HPR3" s="208"/>
      <c r="HPS3" s="208"/>
      <c r="HPT3" s="208"/>
      <c r="HPU3" s="208"/>
      <c r="HPV3" s="208"/>
      <c r="HPW3" s="208"/>
      <c r="HPX3" s="208"/>
      <c r="HPY3" s="208"/>
      <c r="HPZ3" s="208"/>
      <c r="HQA3" s="208"/>
      <c r="HQB3" s="208"/>
      <c r="HQC3" s="208"/>
      <c r="HQD3" s="208"/>
      <c r="HQE3" s="208"/>
      <c r="HQF3" s="208"/>
      <c r="HQG3" s="208"/>
      <c r="HQH3" s="208"/>
      <c r="HQI3" s="208"/>
      <c r="HQJ3" s="208"/>
      <c r="HQK3" s="208"/>
      <c r="HQL3" s="208"/>
      <c r="HQM3" s="208"/>
      <c r="HQN3" s="208"/>
      <c r="HQO3" s="208"/>
      <c r="HQP3" s="208"/>
      <c r="HQQ3" s="208"/>
      <c r="HQR3" s="208"/>
      <c r="HQS3" s="208"/>
      <c r="HQT3" s="208"/>
      <c r="HQU3" s="208"/>
      <c r="HQV3" s="208"/>
      <c r="HQW3" s="208"/>
      <c r="HQX3" s="208"/>
      <c r="HQY3" s="208"/>
      <c r="HQZ3" s="208"/>
      <c r="HRA3" s="208"/>
      <c r="HRB3" s="208"/>
      <c r="HRC3" s="208"/>
      <c r="HRD3" s="208"/>
      <c r="HRE3" s="208"/>
      <c r="HRF3" s="208"/>
      <c r="HRG3" s="208"/>
      <c r="HRH3" s="208"/>
      <c r="HRI3" s="208"/>
      <c r="HRJ3" s="208"/>
      <c r="HRK3" s="208"/>
      <c r="HRL3" s="208"/>
      <c r="HRM3" s="208"/>
      <c r="HRN3" s="208"/>
      <c r="HRO3" s="208"/>
      <c r="HRP3" s="208"/>
      <c r="HRQ3" s="208"/>
      <c r="HRR3" s="208"/>
      <c r="HRS3" s="208"/>
      <c r="HRT3" s="208"/>
      <c r="HRU3" s="208"/>
      <c r="HRV3" s="208"/>
      <c r="HRW3" s="208"/>
      <c r="HRX3" s="208"/>
      <c r="HRY3" s="208"/>
      <c r="HRZ3" s="208"/>
      <c r="HSA3" s="208"/>
      <c r="HSB3" s="208"/>
      <c r="HSC3" s="208"/>
      <c r="HSD3" s="208"/>
      <c r="HSE3" s="208"/>
      <c r="HSF3" s="208"/>
      <c r="HSG3" s="208"/>
      <c r="HSH3" s="208"/>
      <c r="HSI3" s="208"/>
      <c r="HSJ3" s="208"/>
      <c r="HSK3" s="208"/>
      <c r="HSL3" s="208"/>
      <c r="HSM3" s="208"/>
      <c r="HSN3" s="208"/>
      <c r="HSO3" s="208"/>
      <c r="HSP3" s="208"/>
      <c r="HSQ3" s="208"/>
      <c r="HSR3" s="208"/>
      <c r="HSS3" s="208"/>
      <c r="HST3" s="208"/>
      <c r="HSU3" s="208"/>
      <c r="HSV3" s="208"/>
      <c r="HSW3" s="208"/>
      <c r="HSX3" s="208"/>
      <c r="HSY3" s="208"/>
      <c r="HSZ3" s="208"/>
      <c r="HTA3" s="208"/>
      <c r="HTB3" s="208"/>
      <c r="HTC3" s="208"/>
      <c r="HTD3" s="208"/>
      <c r="HTE3" s="208"/>
      <c r="HTF3" s="208"/>
      <c r="HTG3" s="208"/>
      <c r="HTH3" s="208"/>
      <c r="HTI3" s="208"/>
      <c r="HTJ3" s="208"/>
      <c r="HTK3" s="208"/>
      <c r="HTL3" s="208"/>
      <c r="HTM3" s="208"/>
      <c r="HTN3" s="208"/>
      <c r="HTO3" s="208"/>
      <c r="HTP3" s="208"/>
      <c r="HTQ3" s="208"/>
      <c r="HTR3" s="208"/>
      <c r="HTS3" s="208"/>
      <c r="HTT3" s="208"/>
      <c r="HTU3" s="208"/>
      <c r="HTV3" s="208"/>
      <c r="HTW3" s="208"/>
      <c r="HTX3" s="208"/>
      <c r="HTY3" s="208"/>
      <c r="HTZ3" s="208"/>
      <c r="HUA3" s="208"/>
      <c r="HUB3" s="208"/>
      <c r="HUC3" s="208"/>
      <c r="HUD3" s="208"/>
      <c r="HUE3" s="208"/>
      <c r="HUF3" s="208"/>
      <c r="HUG3" s="208"/>
      <c r="HUH3" s="208"/>
      <c r="HUI3" s="208"/>
      <c r="HUJ3" s="208"/>
      <c r="HUK3" s="208"/>
      <c r="HUL3" s="208"/>
      <c r="HUM3" s="208"/>
      <c r="HUN3" s="208"/>
      <c r="HUO3" s="208"/>
      <c r="HUP3" s="208"/>
      <c r="HUQ3" s="208"/>
      <c r="HUR3" s="208"/>
      <c r="HUS3" s="208"/>
      <c r="HUT3" s="208"/>
      <c r="HUU3" s="208"/>
      <c r="HUV3" s="208"/>
      <c r="HUW3" s="208"/>
      <c r="HUX3" s="208"/>
      <c r="HUY3" s="208"/>
      <c r="HUZ3" s="208"/>
      <c r="HVA3" s="208"/>
      <c r="HVB3" s="208"/>
      <c r="HVC3" s="208"/>
      <c r="HVD3" s="208"/>
      <c r="HVE3" s="208"/>
      <c r="HVF3" s="208"/>
      <c r="HVG3" s="208"/>
      <c r="HVH3" s="208"/>
      <c r="HVI3" s="208"/>
      <c r="HVJ3" s="208"/>
      <c r="HVK3" s="208"/>
      <c r="HVL3" s="208"/>
      <c r="HVM3" s="208"/>
      <c r="HVN3" s="208"/>
      <c r="HVO3" s="208"/>
      <c r="HVP3" s="208"/>
      <c r="HVQ3" s="208"/>
      <c r="HVR3" s="208"/>
      <c r="HVS3" s="208"/>
      <c r="HVT3" s="208"/>
      <c r="HVU3" s="208"/>
      <c r="HVV3" s="208"/>
      <c r="HVW3" s="208"/>
      <c r="HVX3" s="208"/>
      <c r="HVY3" s="208"/>
      <c r="HVZ3" s="208"/>
      <c r="HWA3" s="208"/>
      <c r="HWB3" s="208"/>
      <c r="HWC3" s="208"/>
      <c r="HWD3" s="208"/>
      <c r="HWE3" s="208"/>
      <c r="HWF3" s="208"/>
      <c r="HWG3" s="208"/>
      <c r="HWH3" s="208"/>
      <c r="HWI3" s="208"/>
      <c r="HWJ3" s="208"/>
      <c r="HWK3" s="208"/>
      <c r="HWL3" s="208"/>
      <c r="HWM3" s="208"/>
      <c r="HWN3" s="208"/>
      <c r="HWO3" s="208"/>
      <c r="HWP3" s="208"/>
      <c r="HWQ3" s="208"/>
      <c r="HWR3" s="208"/>
      <c r="HWS3" s="208"/>
      <c r="HWT3" s="208"/>
      <c r="HWU3" s="208"/>
      <c r="HWV3" s="208"/>
      <c r="HWW3" s="208"/>
      <c r="HWX3" s="208"/>
      <c r="HWY3" s="208"/>
      <c r="HWZ3" s="208"/>
      <c r="HXA3" s="208"/>
      <c r="HXB3" s="208"/>
      <c r="HXC3" s="208"/>
      <c r="HXD3" s="208"/>
      <c r="HXE3" s="208"/>
      <c r="HXF3" s="208"/>
      <c r="HXG3" s="208"/>
      <c r="HXH3" s="208"/>
      <c r="HXI3" s="208"/>
      <c r="HXJ3" s="208"/>
      <c r="HXK3" s="208"/>
      <c r="HXL3" s="208"/>
      <c r="HXM3" s="208"/>
      <c r="HXN3" s="208"/>
      <c r="HXO3" s="208"/>
      <c r="HXP3" s="208"/>
      <c r="HXQ3" s="208"/>
      <c r="HXR3" s="208"/>
      <c r="HXS3" s="208"/>
      <c r="HXT3" s="208"/>
      <c r="HXU3" s="208"/>
      <c r="HXV3" s="208"/>
      <c r="HXW3" s="208"/>
      <c r="HXX3" s="208"/>
      <c r="HXY3" s="208"/>
      <c r="HXZ3" s="208"/>
      <c r="HYA3" s="208"/>
      <c r="HYB3" s="208"/>
      <c r="HYC3" s="208"/>
      <c r="HYD3" s="208"/>
      <c r="HYE3" s="208"/>
      <c r="HYF3" s="208"/>
      <c r="HYG3" s="208"/>
      <c r="HYH3" s="208"/>
      <c r="HYI3" s="208"/>
      <c r="HYJ3" s="208"/>
      <c r="HYK3" s="208"/>
      <c r="HYL3" s="208"/>
      <c r="HYM3" s="208"/>
      <c r="HYN3" s="208"/>
      <c r="HYO3" s="208"/>
      <c r="HYP3" s="208"/>
      <c r="HYQ3" s="208"/>
      <c r="HYR3" s="208"/>
      <c r="HYS3" s="208"/>
      <c r="HYT3" s="208"/>
      <c r="HYU3" s="208"/>
      <c r="HYV3" s="208"/>
      <c r="HYW3" s="208"/>
      <c r="HYX3" s="208"/>
      <c r="HYY3" s="208"/>
      <c r="HYZ3" s="208"/>
      <c r="HZA3" s="208"/>
      <c r="HZB3" s="208"/>
      <c r="HZC3" s="208"/>
      <c r="HZD3" s="208"/>
      <c r="HZE3" s="208"/>
      <c r="HZF3" s="208"/>
      <c r="HZG3" s="208"/>
      <c r="HZH3" s="208"/>
      <c r="HZI3" s="208"/>
      <c r="HZJ3" s="208"/>
      <c r="HZK3" s="208"/>
      <c r="HZL3" s="208"/>
      <c r="HZM3" s="208"/>
      <c r="HZN3" s="208"/>
      <c r="HZO3" s="208"/>
      <c r="HZP3" s="208"/>
      <c r="HZQ3" s="208"/>
      <c r="HZR3" s="208"/>
      <c r="HZS3" s="208"/>
      <c r="HZT3" s="208"/>
      <c r="HZU3" s="208"/>
      <c r="HZV3" s="208"/>
      <c r="HZW3" s="208"/>
      <c r="HZX3" s="208"/>
      <c r="HZY3" s="208"/>
      <c r="HZZ3" s="208"/>
      <c r="IAA3" s="208"/>
      <c r="IAB3" s="208"/>
      <c r="IAC3" s="208"/>
      <c r="IAD3" s="208"/>
      <c r="IAE3" s="208"/>
      <c r="IAF3" s="208"/>
      <c r="IAG3" s="208"/>
      <c r="IAH3" s="208"/>
      <c r="IAI3" s="208"/>
      <c r="IAJ3" s="208"/>
      <c r="IAK3" s="208"/>
      <c r="IAL3" s="208"/>
      <c r="IAM3" s="208"/>
      <c r="IAN3" s="208"/>
      <c r="IAO3" s="208"/>
      <c r="IAP3" s="208"/>
      <c r="IAQ3" s="208"/>
      <c r="IAR3" s="208"/>
      <c r="IAS3" s="208"/>
      <c r="IAT3" s="208"/>
      <c r="IAU3" s="208"/>
      <c r="IAV3" s="208"/>
      <c r="IAW3" s="208"/>
      <c r="IAX3" s="208"/>
      <c r="IAY3" s="208"/>
      <c r="IAZ3" s="208"/>
      <c r="IBA3" s="208"/>
      <c r="IBB3" s="208"/>
      <c r="IBC3" s="208"/>
      <c r="IBD3" s="208"/>
      <c r="IBE3" s="208"/>
      <c r="IBF3" s="208"/>
      <c r="IBG3" s="208"/>
      <c r="IBH3" s="208"/>
      <c r="IBI3" s="208"/>
      <c r="IBJ3" s="208"/>
      <c r="IBK3" s="208"/>
      <c r="IBL3" s="208"/>
      <c r="IBM3" s="208"/>
      <c r="IBN3" s="208"/>
      <c r="IBO3" s="208"/>
      <c r="IBP3" s="208"/>
      <c r="IBQ3" s="208"/>
      <c r="IBR3" s="208"/>
      <c r="IBS3" s="208"/>
      <c r="IBT3" s="208"/>
      <c r="IBU3" s="208"/>
      <c r="IBV3" s="208"/>
      <c r="IBW3" s="208"/>
      <c r="IBX3" s="208"/>
      <c r="IBY3" s="208"/>
      <c r="IBZ3" s="208"/>
      <c r="ICA3" s="208"/>
      <c r="ICB3" s="208"/>
      <c r="ICC3" s="208"/>
      <c r="ICD3" s="208"/>
      <c r="ICE3" s="208"/>
      <c r="ICF3" s="208"/>
      <c r="ICG3" s="208"/>
      <c r="ICH3" s="208"/>
      <c r="ICI3" s="208"/>
      <c r="ICJ3" s="208"/>
      <c r="ICK3" s="208"/>
      <c r="ICL3" s="208"/>
      <c r="ICM3" s="208"/>
      <c r="ICN3" s="208"/>
      <c r="ICO3" s="208"/>
      <c r="ICP3" s="208"/>
      <c r="ICQ3" s="208"/>
      <c r="ICR3" s="208"/>
      <c r="ICS3" s="208"/>
      <c r="ICT3" s="208"/>
      <c r="ICU3" s="208"/>
      <c r="ICV3" s="208"/>
      <c r="ICW3" s="208"/>
      <c r="ICX3" s="208"/>
      <c r="ICY3" s="208"/>
      <c r="ICZ3" s="208"/>
      <c r="IDA3" s="208"/>
      <c r="IDB3" s="208"/>
      <c r="IDC3" s="208"/>
      <c r="IDD3" s="208"/>
      <c r="IDE3" s="208"/>
      <c r="IDF3" s="208"/>
      <c r="IDG3" s="208"/>
      <c r="IDH3" s="208"/>
      <c r="IDI3" s="208"/>
      <c r="IDJ3" s="208"/>
      <c r="IDK3" s="208"/>
      <c r="IDL3" s="208"/>
      <c r="IDM3" s="208"/>
      <c r="IDN3" s="208"/>
      <c r="IDO3" s="208"/>
      <c r="IDP3" s="208"/>
      <c r="IDQ3" s="208"/>
      <c r="IDR3" s="208"/>
      <c r="IDS3" s="208"/>
      <c r="IDT3" s="208"/>
      <c r="IDU3" s="208"/>
      <c r="IDV3" s="208"/>
      <c r="IDW3" s="208"/>
      <c r="IDX3" s="208"/>
      <c r="IDY3" s="208"/>
      <c r="IDZ3" s="208"/>
      <c r="IEA3" s="208"/>
      <c r="IEB3" s="208"/>
      <c r="IEC3" s="208"/>
      <c r="IED3" s="208"/>
      <c r="IEE3" s="208"/>
      <c r="IEF3" s="208"/>
      <c r="IEG3" s="208"/>
      <c r="IEH3" s="208"/>
      <c r="IEI3" s="208"/>
      <c r="IEJ3" s="208"/>
      <c r="IEK3" s="208"/>
      <c r="IEL3" s="208"/>
      <c r="IEM3" s="208"/>
      <c r="IEN3" s="208"/>
      <c r="IEO3" s="208"/>
      <c r="IEP3" s="208"/>
      <c r="IEQ3" s="208"/>
      <c r="IER3" s="208"/>
      <c r="IES3" s="208"/>
      <c r="IET3" s="208"/>
      <c r="IEU3" s="208"/>
      <c r="IEV3" s="208"/>
      <c r="IEW3" s="208"/>
      <c r="IEX3" s="208"/>
      <c r="IEY3" s="208"/>
      <c r="IEZ3" s="208"/>
      <c r="IFA3" s="208"/>
      <c r="IFB3" s="208"/>
      <c r="IFC3" s="208"/>
      <c r="IFD3" s="208"/>
      <c r="IFE3" s="208"/>
      <c r="IFF3" s="208"/>
      <c r="IFG3" s="208"/>
      <c r="IFH3" s="208"/>
      <c r="IFI3" s="208"/>
      <c r="IFJ3" s="208"/>
      <c r="IFK3" s="208"/>
      <c r="IFL3" s="208"/>
      <c r="IFM3" s="208"/>
      <c r="IFN3" s="208"/>
      <c r="IFO3" s="208"/>
      <c r="IFP3" s="208"/>
      <c r="IFQ3" s="208"/>
      <c r="IFR3" s="208"/>
      <c r="IFS3" s="208"/>
      <c r="IFT3" s="208"/>
      <c r="IFU3" s="208"/>
      <c r="IFV3" s="208"/>
      <c r="IFW3" s="208"/>
      <c r="IFX3" s="208"/>
      <c r="IFY3" s="208"/>
      <c r="IFZ3" s="208"/>
      <c r="IGA3" s="208"/>
      <c r="IGB3" s="208"/>
      <c r="IGC3" s="208"/>
      <c r="IGD3" s="208"/>
      <c r="IGE3" s="208"/>
      <c r="IGF3" s="208"/>
      <c r="IGG3" s="208"/>
      <c r="IGH3" s="208"/>
      <c r="IGI3" s="208"/>
      <c r="IGJ3" s="208"/>
      <c r="IGK3" s="208"/>
      <c r="IGL3" s="208"/>
      <c r="IGM3" s="208"/>
      <c r="IGN3" s="208"/>
      <c r="IGO3" s="208"/>
      <c r="IGP3" s="208"/>
      <c r="IGQ3" s="208"/>
      <c r="IGR3" s="208"/>
      <c r="IGS3" s="208"/>
      <c r="IGT3" s="208"/>
      <c r="IGU3" s="208"/>
      <c r="IGV3" s="208"/>
      <c r="IGW3" s="208"/>
      <c r="IGX3" s="208"/>
      <c r="IGY3" s="208"/>
      <c r="IGZ3" s="208"/>
      <c r="IHA3" s="208"/>
      <c r="IHB3" s="208"/>
      <c r="IHC3" s="208"/>
      <c r="IHD3" s="208"/>
      <c r="IHE3" s="208"/>
      <c r="IHF3" s="208"/>
      <c r="IHG3" s="208"/>
      <c r="IHH3" s="208"/>
      <c r="IHI3" s="208"/>
      <c r="IHJ3" s="208"/>
      <c r="IHK3" s="208"/>
      <c r="IHL3" s="208"/>
      <c r="IHM3" s="208"/>
      <c r="IHN3" s="208"/>
      <c r="IHO3" s="208"/>
      <c r="IHP3" s="208"/>
      <c r="IHQ3" s="208"/>
      <c r="IHR3" s="208"/>
      <c r="IHS3" s="208"/>
      <c r="IHT3" s="208"/>
      <c r="IHU3" s="208"/>
      <c r="IHV3" s="208"/>
      <c r="IHW3" s="208"/>
      <c r="IHX3" s="208"/>
      <c r="IHY3" s="208"/>
      <c r="IHZ3" s="208"/>
      <c r="IIA3" s="208"/>
      <c r="IIB3" s="208"/>
      <c r="IIC3" s="208"/>
      <c r="IID3" s="208"/>
      <c r="IIE3" s="208"/>
      <c r="IIF3" s="208"/>
      <c r="IIG3" s="208"/>
      <c r="IIH3" s="208"/>
      <c r="III3" s="208"/>
      <c r="IIJ3" s="208"/>
      <c r="IIK3" s="208"/>
      <c r="IIL3" s="208"/>
      <c r="IIM3" s="208"/>
      <c r="IIN3" s="208"/>
      <c r="IIO3" s="208"/>
      <c r="IIP3" s="208"/>
      <c r="IIQ3" s="208"/>
      <c r="IIR3" s="208"/>
      <c r="IIS3" s="208"/>
      <c r="IIT3" s="208"/>
      <c r="IIU3" s="208"/>
      <c r="IIV3" s="208"/>
      <c r="IIW3" s="208"/>
      <c r="IIX3" s="208"/>
      <c r="IIY3" s="208"/>
      <c r="IIZ3" s="208"/>
      <c r="IJA3" s="208"/>
      <c r="IJB3" s="208"/>
      <c r="IJC3" s="208"/>
      <c r="IJD3" s="208"/>
      <c r="IJE3" s="208"/>
      <c r="IJF3" s="208"/>
      <c r="IJG3" s="208"/>
      <c r="IJH3" s="208"/>
      <c r="IJI3" s="208"/>
      <c r="IJJ3" s="208"/>
      <c r="IJK3" s="208"/>
      <c r="IJL3" s="208"/>
      <c r="IJM3" s="208"/>
      <c r="IJN3" s="208"/>
      <c r="IJO3" s="208"/>
      <c r="IJP3" s="208"/>
      <c r="IJQ3" s="208"/>
      <c r="IJR3" s="208"/>
      <c r="IJS3" s="208"/>
      <c r="IJT3" s="208"/>
      <c r="IJU3" s="208"/>
      <c r="IJV3" s="208"/>
      <c r="IJW3" s="208"/>
      <c r="IJX3" s="208"/>
      <c r="IJY3" s="208"/>
      <c r="IJZ3" s="208"/>
      <c r="IKA3" s="208"/>
      <c r="IKB3" s="208"/>
      <c r="IKC3" s="208"/>
      <c r="IKD3" s="208"/>
      <c r="IKE3" s="208"/>
      <c r="IKF3" s="208"/>
      <c r="IKG3" s="208"/>
      <c r="IKH3" s="208"/>
      <c r="IKI3" s="208"/>
      <c r="IKJ3" s="208"/>
      <c r="IKK3" s="208"/>
      <c r="IKL3" s="208"/>
      <c r="IKM3" s="208"/>
      <c r="IKN3" s="208"/>
      <c r="IKO3" s="208"/>
      <c r="IKP3" s="208"/>
      <c r="IKQ3" s="208"/>
      <c r="IKR3" s="208"/>
      <c r="IKS3" s="208"/>
      <c r="IKT3" s="208"/>
      <c r="IKU3" s="208"/>
      <c r="IKV3" s="208"/>
      <c r="IKW3" s="208"/>
      <c r="IKX3" s="208"/>
      <c r="IKY3" s="208"/>
      <c r="IKZ3" s="208"/>
      <c r="ILA3" s="208"/>
      <c r="ILB3" s="208"/>
      <c r="ILC3" s="208"/>
      <c r="ILD3" s="208"/>
      <c r="ILE3" s="208"/>
      <c r="ILF3" s="208"/>
      <c r="ILG3" s="208"/>
      <c r="ILH3" s="208"/>
      <c r="ILI3" s="208"/>
      <c r="ILJ3" s="208"/>
      <c r="ILK3" s="208"/>
      <c r="ILL3" s="208"/>
      <c r="ILM3" s="208"/>
      <c r="ILN3" s="208"/>
      <c r="ILO3" s="208"/>
      <c r="ILP3" s="208"/>
      <c r="ILQ3" s="208"/>
      <c r="ILR3" s="208"/>
      <c r="ILS3" s="208"/>
      <c r="ILT3" s="208"/>
      <c r="ILU3" s="208"/>
      <c r="ILV3" s="208"/>
      <c r="ILW3" s="208"/>
      <c r="ILX3" s="208"/>
      <c r="ILY3" s="208"/>
      <c r="ILZ3" s="208"/>
      <c r="IMA3" s="208"/>
      <c r="IMB3" s="208"/>
      <c r="IMC3" s="208"/>
      <c r="IMD3" s="208"/>
      <c r="IME3" s="208"/>
      <c r="IMF3" s="208"/>
      <c r="IMG3" s="208"/>
      <c r="IMH3" s="208"/>
      <c r="IMI3" s="208"/>
      <c r="IMJ3" s="208"/>
      <c r="IMK3" s="208"/>
      <c r="IML3" s="208"/>
      <c r="IMM3" s="208"/>
      <c r="IMN3" s="208"/>
      <c r="IMO3" s="208"/>
      <c r="IMP3" s="208"/>
      <c r="IMQ3" s="208"/>
      <c r="IMR3" s="208"/>
      <c r="IMS3" s="208"/>
      <c r="IMT3" s="208"/>
      <c r="IMU3" s="208"/>
      <c r="IMV3" s="208"/>
      <c r="IMW3" s="208"/>
      <c r="IMX3" s="208"/>
      <c r="IMY3" s="208"/>
      <c r="IMZ3" s="208"/>
      <c r="INA3" s="208"/>
      <c r="INB3" s="208"/>
      <c r="INC3" s="208"/>
      <c r="IND3" s="208"/>
      <c r="INE3" s="208"/>
      <c r="INF3" s="208"/>
      <c r="ING3" s="208"/>
      <c r="INH3" s="208"/>
      <c r="INI3" s="208"/>
      <c r="INJ3" s="208"/>
      <c r="INK3" s="208"/>
      <c r="INL3" s="208"/>
      <c r="INM3" s="208"/>
      <c r="INN3" s="208"/>
      <c r="INO3" s="208"/>
      <c r="INP3" s="208"/>
      <c r="INQ3" s="208"/>
      <c r="INR3" s="208"/>
      <c r="INS3" s="208"/>
      <c r="INT3" s="208"/>
      <c r="INU3" s="208"/>
      <c r="INV3" s="208"/>
      <c r="INW3" s="208"/>
      <c r="INX3" s="208"/>
      <c r="INY3" s="208"/>
      <c r="INZ3" s="208"/>
      <c r="IOA3" s="208"/>
      <c r="IOB3" s="208"/>
      <c r="IOC3" s="208"/>
      <c r="IOD3" s="208"/>
      <c r="IOE3" s="208"/>
      <c r="IOF3" s="208"/>
      <c r="IOG3" s="208"/>
      <c r="IOH3" s="208"/>
      <c r="IOI3" s="208"/>
      <c r="IOJ3" s="208"/>
      <c r="IOK3" s="208"/>
      <c r="IOL3" s="208"/>
      <c r="IOM3" s="208"/>
      <c r="ION3" s="208"/>
      <c r="IOO3" s="208"/>
      <c r="IOP3" s="208"/>
      <c r="IOQ3" s="208"/>
      <c r="IOR3" s="208"/>
      <c r="IOS3" s="208"/>
      <c r="IOT3" s="208"/>
      <c r="IOU3" s="208"/>
      <c r="IOV3" s="208"/>
      <c r="IOW3" s="208"/>
      <c r="IOX3" s="208"/>
      <c r="IOY3" s="208"/>
      <c r="IOZ3" s="208"/>
      <c r="IPA3" s="208"/>
      <c r="IPB3" s="208"/>
      <c r="IPC3" s="208"/>
      <c r="IPD3" s="208"/>
      <c r="IPE3" s="208"/>
      <c r="IPF3" s="208"/>
      <c r="IPG3" s="208"/>
      <c r="IPH3" s="208"/>
      <c r="IPI3" s="208"/>
      <c r="IPJ3" s="208"/>
      <c r="IPK3" s="208"/>
      <c r="IPL3" s="208"/>
      <c r="IPM3" s="208"/>
      <c r="IPN3" s="208"/>
      <c r="IPO3" s="208"/>
      <c r="IPP3" s="208"/>
      <c r="IPQ3" s="208"/>
      <c r="IPR3" s="208"/>
      <c r="IPS3" s="208"/>
      <c r="IPT3" s="208"/>
      <c r="IPU3" s="208"/>
      <c r="IPV3" s="208"/>
      <c r="IPW3" s="208"/>
      <c r="IPX3" s="208"/>
      <c r="IPY3" s="208"/>
      <c r="IPZ3" s="208"/>
      <c r="IQA3" s="208"/>
      <c r="IQB3" s="208"/>
      <c r="IQC3" s="208"/>
      <c r="IQD3" s="208"/>
      <c r="IQE3" s="208"/>
      <c r="IQF3" s="208"/>
      <c r="IQG3" s="208"/>
      <c r="IQH3" s="208"/>
      <c r="IQI3" s="208"/>
      <c r="IQJ3" s="208"/>
      <c r="IQK3" s="208"/>
      <c r="IQL3" s="208"/>
      <c r="IQM3" s="208"/>
      <c r="IQN3" s="208"/>
      <c r="IQO3" s="208"/>
      <c r="IQP3" s="208"/>
      <c r="IQQ3" s="208"/>
      <c r="IQR3" s="208"/>
      <c r="IQS3" s="208"/>
      <c r="IQT3" s="208"/>
      <c r="IQU3" s="208"/>
      <c r="IQV3" s="208"/>
      <c r="IQW3" s="208"/>
      <c r="IQX3" s="208"/>
      <c r="IQY3" s="208"/>
      <c r="IQZ3" s="208"/>
      <c r="IRA3" s="208"/>
      <c r="IRB3" s="208"/>
      <c r="IRC3" s="208"/>
      <c r="IRD3" s="208"/>
      <c r="IRE3" s="208"/>
      <c r="IRF3" s="208"/>
      <c r="IRG3" s="208"/>
      <c r="IRH3" s="208"/>
      <c r="IRI3" s="208"/>
      <c r="IRJ3" s="208"/>
      <c r="IRK3" s="208"/>
      <c r="IRL3" s="208"/>
      <c r="IRM3" s="208"/>
      <c r="IRN3" s="208"/>
      <c r="IRO3" s="208"/>
      <c r="IRP3" s="208"/>
      <c r="IRQ3" s="208"/>
      <c r="IRR3" s="208"/>
      <c r="IRS3" s="208"/>
      <c r="IRT3" s="208"/>
      <c r="IRU3" s="208"/>
      <c r="IRV3" s="208"/>
      <c r="IRW3" s="208"/>
      <c r="IRX3" s="208"/>
      <c r="IRY3" s="208"/>
      <c r="IRZ3" s="208"/>
      <c r="ISA3" s="208"/>
      <c r="ISB3" s="208"/>
      <c r="ISC3" s="208"/>
      <c r="ISD3" s="208"/>
      <c r="ISE3" s="208"/>
      <c r="ISF3" s="208"/>
      <c r="ISG3" s="208"/>
      <c r="ISH3" s="208"/>
      <c r="ISI3" s="208"/>
      <c r="ISJ3" s="208"/>
      <c r="ISK3" s="208"/>
      <c r="ISL3" s="208"/>
      <c r="ISM3" s="208"/>
      <c r="ISN3" s="208"/>
      <c r="ISO3" s="208"/>
      <c r="ISP3" s="208"/>
      <c r="ISQ3" s="208"/>
      <c r="ISR3" s="208"/>
      <c r="ISS3" s="208"/>
      <c r="IST3" s="208"/>
      <c r="ISU3" s="208"/>
      <c r="ISV3" s="208"/>
      <c r="ISW3" s="208"/>
      <c r="ISX3" s="208"/>
      <c r="ISY3" s="208"/>
      <c r="ISZ3" s="208"/>
      <c r="ITA3" s="208"/>
      <c r="ITB3" s="208"/>
      <c r="ITC3" s="208"/>
      <c r="ITD3" s="208"/>
      <c r="ITE3" s="208"/>
      <c r="ITF3" s="208"/>
      <c r="ITG3" s="208"/>
      <c r="ITH3" s="208"/>
      <c r="ITI3" s="208"/>
      <c r="ITJ3" s="208"/>
      <c r="ITK3" s="208"/>
      <c r="ITL3" s="208"/>
      <c r="ITM3" s="208"/>
      <c r="ITN3" s="208"/>
      <c r="ITO3" s="208"/>
      <c r="ITP3" s="208"/>
      <c r="ITQ3" s="208"/>
      <c r="ITR3" s="208"/>
      <c r="ITS3" s="208"/>
      <c r="ITT3" s="208"/>
      <c r="ITU3" s="208"/>
      <c r="ITV3" s="208"/>
      <c r="ITW3" s="208"/>
      <c r="ITX3" s="208"/>
      <c r="ITY3" s="208"/>
      <c r="ITZ3" s="208"/>
      <c r="IUA3" s="208"/>
      <c r="IUB3" s="208"/>
      <c r="IUC3" s="208"/>
      <c r="IUD3" s="208"/>
      <c r="IUE3" s="208"/>
      <c r="IUF3" s="208"/>
      <c r="IUG3" s="208"/>
      <c r="IUH3" s="208"/>
      <c r="IUI3" s="208"/>
      <c r="IUJ3" s="208"/>
      <c r="IUK3" s="208"/>
      <c r="IUL3" s="208"/>
      <c r="IUM3" s="208"/>
      <c r="IUN3" s="208"/>
      <c r="IUO3" s="208"/>
      <c r="IUP3" s="208"/>
      <c r="IUQ3" s="208"/>
      <c r="IUR3" s="208"/>
      <c r="IUS3" s="208"/>
      <c r="IUT3" s="208"/>
      <c r="IUU3" s="208"/>
      <c r="IUV3" s="208"/>
      <c r="IUW3" s="208"/>
      <c r="IUX3" s="208"/>
      <c r="IUY3" s="208"/>
      <c r="IUZ3" s="208"/>
      <c r="IVA3" s="208"/>
      <c r="IVB3" s="208"/>
      <c r="IVC3" s="208"/>
      <c r="IVD3" s="208"/>
      <c r="IVE3" s="208"/>
      <c r="IVF3" s="208"/>
      <c r="IVG3" s="208"/>
      <c r="IVH3" s="208"/>
      <c r="IVI3" s="208"/>
      <c r="IVJ3" s="208"/>
      <c r="IVK3" s="208"/>
      <c r="IVL3" s="208"/>
      <c r="IVM3" s="208"/>
      <c r="IVN3" s="208"/>
      <c r="IVO3" s="208"/>
      <c r="IVP3" s="208"/>
      <c r="IVQ3" s="208"/>
      <c r="IVR3" s="208"/>
      <c r="IVS3" s="208"/>
      <c r="IVT3" s="208"/>
      <c r="IVU3" s="208"/>
      <c r="IVV3" s="208"/>
      <c r="IVW3" s="208"/>
      <c r="IVX3" s="208"/>
      <c r="IVY3" s="208"/>
      <c r="IVZ3" s="208"/>
      <c r="IWA3" s="208"/>
      <c r="IWB3" s="208"/>
      <c r="IWC3" s="208"/>
      <c r="IWD3" s="208"/>
      <c r="IWE3" s="208"/>
      <c r="IWF3" s="208"/>
      <c r="IWG3" s="208"/>
      <c r="IWH3" s="208"/>
      <c r="IWI3" s="208"/>
      <c r="IWJ3" s="208"/>
      <c r="IWK3" s="208"/>
      <c r="IWL3" s="208"/>
      <c r="IWM3" s="208"/>
      <c r="IWN3" s="208"/>
      <c r="IWO3" s="208"/>
      <c r="IWP3" s="208"/>
      <c r="IWQ3" s="208"/>
      <c r="IWR3" s="208"/>
      <c r="IWS3" s="208"/>
      <c r="IWT3" s="208"/>
      <c r="IWU3" s="208"/>
      <c r="IWV3" s="208"/>
      <c r="IWW3" s="208"/>
      <c r="IWX3" s="208"/>
      <c r="IWY3" s="208"/>
      <c r="IWZ3" s="208"/>
      <c r="IXA3" s="208"/>
      <c r="IXB3" s="208"/>
      <c r="IXC3" s="208"/>
      <c r="IXD3" s="208"/>
      <c r="IXE3" s="208"/>
      <c r="IXF3" s="208"/>
      <c r="IXG3" s="208"/>
      <c r="IXH3" s="208"/>
      <c r="IXI3" s="208"/>
      <c r="IXJ3" s="208"/>
      <c r="IXK3" s="208"/>
      <c r="IXL3" s="208"/>
      <c r="IXM3" s="208"/>
      <c r="IXN3" s="208"/>
      <c r="IXO3" s="208"/>
      <c r="IXP3" s="208"/>
      <c r="IXQ3" s="208"/>
      <c r="IXR3" s="208"/>
      <c r="IXS3" s="208"/>
      <c r="IXT3" s="208"/>
      <c r="IXU3" s="208"/>
      <c r="IXV3" s="208"/>
      <c r="IXW3" s="208"/>
      <c r="IXX3" s="208"/>
      <c r="IXY3" s="208"/>
      <c r="IXZ3" s="208"/>
      <c r="IYA3" s="208"/>
      <c r="IYB3" s="208"/>
      <c r="IYC3" s="208"/>
      <c r="IYD3" s="208"/>
      <c r="IYE3" s="208"/>
      <c r="IYF3" s="208"/>
      <c r="IYG3" s="208"/>
      <c r="IYH3" s="208"/>
      <c r="IYI3" s="208"/>
      <c r="IYJ3" s="208"/>
      <c r="IYK3" s="208"/>
      <c r="IYL3" s="208"/>
      <c r="IYM3" s="208"/>
      <c r="IYN3" s="208"/>
      <c r="IYO3" s="208"/>
      <c r="IYP3" s="208"/>
      <c r="IYQ3" s="208"/>
      <c r="IYR3" s="208"/>
      <c r="IYS3" s="208"/>
      <c r="IYT3" s="208"/>
      <c r="IYU3" s="208"/>
      <c r="IYV3" s="208"/>
      <c r="IYW3" s="208"/>
      <c r="IYX3" s="208"/>
      <c r="IYY3" s="208"/>
      <c r="IYZ3" s="208"/>
      <c r="IZA3" s="208"/>
      <c r="IZB3" s="208"/>
      <c r="IZC3" s="208"/>
      <c r="IZD3" s="208"/>
      <c r="IZE3" s="208"/>
      <c r="IZF3" s="208"/>
      <c r="IZG3" s="208"/>
      <c r="IZH3" s="208"/>
      <c r="IZI3" s="208"/>
      <c r="IZJ3" s="208"/>
      <c r="IZK3" s="208"/>
      <c r="IZL3" s="208"/>
      <c r="IZM3" s="208"/>
      <c r="IZN3" s="208"/>
      <c r="IZO3" s="208"/>
      <c r="IZP3" s="208"/>
      <c r="IZQ3" s="208"/>
      <c r="IZR3" s="208"/>
      <c r="IZS3" s="208"/>
      <c r="IZT3" s="208"/>
      <c r="IZU3" s="208"/>
      <c r="IZV3" s="208"/>
      <c r="IZW3" s="208"/>
      <c r="IZX3" s="208"/>
      <c r="IZY3" s="208"/>
      <c r="IZZ3" s="208"/>
      <c r="JAA3" s="208"/>
      <c r="JAB3" s="208"/>
      <c r="JAC3" s="208"/>
      <c r="JAD3" s="208"/>
      <c r="JAE3" s="208"/>
      <c r="JAF3" s="208"/>
      <c r="JAG3" s="208"/>
      <c r="JAH3" s="208"/>
      <c r="JAI3" s="208"/>
      <c r="JAJ3" s="208"/>
      <c r="JAK3" s="208"/>
      <c r="JAL3" s="208"/>
      <c r="JAM3" s="208"/>
      <c r="JAN3" s="208"/>
      <c r="JAO3" s="208"/>
      <c r="JAP3" s="208"/>
      <c r="JAQ3" s="208"/>
      <c r="JAR3" s="208"/>
      <c r="JAS3" s="208"/>
      <c r="JAT3" s="208"/>
      <c r="JAU3" s="208"/>
      <c r="JAV3" s="208"/>
      <c r="JAW3" s="208"/>
      <c r="JAX3" s="208"/>
      <c r="JAY3" s="208"/>
      <c r="JAZ3" s="208"/>
      <c r="JBA3" s="208"/>
      <c r="JBB3" s="208"/>
      <c r="JBC3" s="208"/>
      <c r="JBD3" s="208"/>
      <c r="JBE3" s="208"/>
      <c r="JBF3" s="208"/>
      <c r="JBG3" s="208"/>
      <c r="JBH3" s="208"/>
      <c r="JBI3" s="208"/>
      <c r="JBJ3" s="208"/>
      <c r="JBK3" s="208"/>
      <c r="JBL3" s="208"/>
      <c r="JBM3" s="208"/>
      <c r="JBN3" s="208"/>
      <c r="JBO3" s="208"/>
      <c r="JBP3" s="208"/>
      <c r="JBQ3" s="208"/>
      <c r="JBR3" s="208"/>
      <c r="JBS3" s="208"/>
      <c r="JBT3" s="208"/>
      <c r="JBU3" s="208"/>
      <c r="JBV3" s="208"/>
      <c r="JBW3" s="208"/>
      <c r="JBX3" s="208"/>
      <c r="JBY3" s="208"/>
      <c r="JBZ3" s="208"/>
      <c r="JCA3" s="208"/>
      <c r="JCB3" s="208"/>
      <c r="JCC3" s="208"/>
      <c r="JCD3" s="208"/>
      <c r="JCE3" s="208"/>
      <c r="JCF3" s="208"/>
      <c r="JCG3" s="208"/>
      <c r="JCH3" s="208"/>
      <c r="JCI3" s="208"/>
      <c r="JCJ3" s="208"/>
      <c r="JCK3" s="208"/>
      <c r="JCL3" s="208"/>
      <c r="JCM3" s="208"/>
      <c r="JCN3" s="208"/>
      <c r="JCO3" s="208"/>
      <c r="JCP3" s="208"/>
      <c r="JCQ3" s="208"/>
      <c r="JCR3" s="208"/>
      <c r="JCS3" s="208"/>
      <c r="JCT3" s="208"/>
      <c r="JCU3" s="208"/>
      <c r="JCV3" s="208"/>
      <c r="JCW3" s="208"/>
      <c r="JCX3" s="208"/>
      <c r="JCY3" s="208"/>
      <c r="JCZ3" s="208"/>
      <c r="JDA3" s="208"/>
      <c r="JDB3" s="208"/>
      <c r="JDC3" s="208"/>
      <c r="JDD3" s="208"/>
      <c r="JDE3" s="208"/>
      <c r="JDF3" s="208"/>
      <c r="JDG3" s="208"/>
      <c r="JDH3" s="208"/>
      <c r="JDI3" s="208"/>
      <c r="JDJ3" s="208"/>
      <c r="JDK3" s="208"/>
      <c r="JDL3" s="208"/>
      <c r="JDM3" s="208"/>
      <c r="JDN3" s="208"/>
      <c r="JDO3" s="208"/>
      <c r="JDP3" s="208"/>
      <c r="JDQ3" s="208"/>
      <c r="JDR3" s="208"/>
      <c r="JDS3" s="208"/>
      <c r="JDT3" s="208"/>
      <c r="JDU3" s="208"/>
      <c r="JDV3" s="208"/>
      <c r="JDW3" s="208"/>
      <c r="JDX3" s="208"/>
      <c r="JDY3" s="208"/>
      <c r="JDZ3" s="208"/>
      <c r="JEA3" s="208"/>
      <c r="JEB3" s="208"/>
      <c r="JEC3" s="208"/>
      <c r="JED3" s="208"/>
      <c r="JEE3" s="208"/>
      <c r="JEF3" s="208"/>
      <c r="JEG3" s="208"/>
      <c r="JEH3" s="208"/>
      <c r="JEI3" s="208"/>
      <c r="JEJ3" s="208"/>
      <c r="JEK3" s="208"/>
      <c r="JEL3" s="208"/>
      <c r="JEM3" s="208"/>
      <c r="JEN3" s="208"/>
      <c r="JEO3" s="208"/>
      <c r="JEP3" s="208"/>
      <c r="JEQ3" s="208"/>
      <c r="JER3" s="208"/>
      <c r="JES3" s="208"/>
      <c r="JET3" s="208"/>
      <c r="JEU3" s="208"/>
      <c r="JEV3" s="208"/>
      <c r="JEW3" s="208"/>
      <c r="JEX3" s="208"/>
      <c r="JEY3" s="208"/>
      <c r="JEZ3" s="208"/>
      <c r="JFA3" s="208"/>
      <c r="JFB3" s="208"/>
      <c r="JFC3" s="208"/>
      <c r="JFD3" s="208"/>
      <c r="JFE3" s="208"/>
      <c r="JFF3" s="208"/>
      <c r="JFG3" s="208"/>
      <c r="JFH3" s="208"/>
      <c r="JFI3" s="208"/>
      <c r="JFJ3" s="208"/>
      <c r="JFK3" s="208"/>
      <c r="JFL3" s="208"/>
      <c r="JFM3" s="208"/>
      <c r="JFN3" s="208"/>
      <c r="JFO3" s="208"/>
      <c r="JFP3" s="208"/>
      <c r="JFQ3" s="208"/>
      <c r="JFR3" s="208"/>
      <c r="JFS3" s="208"/>
      <c r="JFT3" s="208"/>
      <c r="JFU3" s="208"/>
      <c r="JFV3" s="208"/>
      <c r="JFW3" s="208"/>
      <c r="JFX3" s="208"/>
      <c r="JFY3" s="208"/>
      <c r="JFZ3" s="208"/>
      <c r="JGA3" s="208"/>
      <c r="JGB3" s="208"/>
      <c r="JGC3" s="208"/>
      <c r="JGD3" s="208"/>
      <c r="JGE3" s="208"/>
      <c r="JGF3" s="208"/>
      <c r="JGG3" s="208"/>
      <c r="JGH3" s="208"/>
      <c r="JGI3" s="208"/>
      <c r="JGJ3" s="208"/>
      <c r="JGK3" s="208"/>
      <c r="JGL3" s="208"/>
      <c r="JGM3" s="208"/>
      <c r="JGN3" s="208"/>
      <c r="JGO3" s="208"/>
      <c r="JGP3" s="208"/>
      <c r="JGQ3" s="208"/>
      <c r="JGR3" s="208"/>
      <c r="JGS3" s="208"/>
      <c r="JGT3" s="208"/>
      <c r="JGU3" s="208"/>
      <c r="JGV3" s="208"/>
      <c r="JGW3" s="208"/>
      <c r="JGX3" s="208"/>
      <c r="JGY3" s="208"/>
      <c r="JGZ3" s="208"/>
      <c r="JHA3" s="208"/>
      <c r="JHB3" s="208"/>
      <c r="JHC3" s="208"/>
      <c r="JHD3" s="208"/>
      <c r="JHE3" s="208"/>
      <c r="JHF3" s="208"/>
      <c r="JHG3" s="208"/>
      <c r="JHH3" s="208"/>
      <c r="JHI3" s="208"/>
      <c r="JHJ3" s="208"/>
      <c r="JHK3" s="208"/>
      <c r="JHL3" s="208"/>
      <c r="JHM3" s="208"/>
      <c r="JHN3" s="208"/>
      <c r="JHO3" s="208"/>
      <c r="JHP3" s="208"/>
      <c r="JHQ3" s="208"/>
      <c r="JHR3" s="208"/>
      <c r="JHS3" s="208"/>
      <c r="JHT3" s="208"/>
      <c r="JHU3" s="208"/>
      <c r="JHV3" s="208"/>
      <c r="JHW3" s="208"/>
      <c r="JHX3" s="208"/>
      <c r="JHY3" s="208"/>
      <c r="JHZ3" s="208"/>
      <c r="JIA3" s="208"/>
      <c r="JIB3" s="208"/>
      <c r="JIC3" s="208"/>
      <c r="JID3" s="208"/>
      <c r="JIE3" s="208"/>
      <c r="JIF3" s="208"/>
      <c r="JIG3" s="208"/>
      <c r="JIH3" s="208"/>
      <c r="JII3" s="208"/>
      <c r="JIJ3" s="208"/>
      <c r="JIK3" s="208"/>
      <c r="JIL3" s="208"/>
      <c r="JIM3" s="208"/>
      <c r="JIN3" s="208"/>
      <c r="JIO3" s="208"/>
      <c r="JIP3" s="208"/>
      <c r="JIQ3" s="208"/>
      <c r="JIR3" s="208"/>
      <c r="JIS3" s="208"/>
      <c r="JIT3" s="208"/>
      <c r="JIU3" s="208"/>
      <c r="JIV3" s="208"/>
      <c r="JIW3" s="208"/>
      <c r="JIX3" s="208"/>
      <c r="JIY3" s="208"/>
      <c r="JIZ3" s="208"/>
      <c r="JJA3" s="208"/>
      <c r="JJB3" s="208"/>
      <c r="JJC3" s="208"/>
      <c r="JJD3" s="208"/>
      <c r="JJE3" s="208"/>
      <c r="JJF3" s="208"/>
      <c r="JJG3" s="208"/>
      <c r="JJH3" s="208"/>
      <c r="JJI3" s="208"/>
      <c r="JJJ3" s="208"/>
      <c r="JJK3" s="208"/>
      <c r="JJL3" s="208"/>
      <c r="JJM3" s="208"/>
      <c r="JJN3" s="208"/>
      <c r="JJO3" s="208"/>
      <c r="JJP3" s="208"/>
      <c r="JJQ3" s="208"/>
      <c r="JJR3" s="208"/>
      <c r="JJS3" s="208"/>
      <c r="JJT3" s="208"/>
      <c r="JJU3" s="208"/>
      <c r="JJV3" s="208"/>
      <c r="JJW3" s="208"/>
      <c r="JJX3" s="208"/>
      <c r="JJY3" s="208"/>
      <c r="JJZ3" s="208"/>
      <c r="JKA3" s="208"/>
      <c r="JKB3" s="208"/>
      <c r="JKC3" s="208"/>
      <c r="JKD3" s="208"/>
      <c r="JKE3" s="208"/>
      <c r="JKF3" s="208"/>
      <c r="JKG3" s="208"/>
      <c r="JKH3" s="208"/>
      <c r="JKI3" s="208"/>
      <c r="JKJ3" s="208"/>
      <c r="JKK3" s="208"/>
      <c r="JKL3" s="208"/>
      <c r="JKM3" s="208"/>
      <c r="JKN3" s="208"/>
      <c r="JKO3" s="208"/>
      <c r="JKP3" s="208"/>
      <c r="JKQ3" s="208"/>
      <c r="JKR3" s="208"/>
      <c r="JKS3" s="208"/>
      <c r="JKT3" s="208"/>
      <c r="JKU3" s="208"/>
      <c r="JKV3" s="208"/>
      <c r="JKW3" s="208"/>
      <c r="JKX3" s="208"/>
      <c r="JKY3" s="208"/>
      <c r="JKZ3" s="208"/>
      <c r="JLA3" s="208"/>
      <c r="JLB3" s="208"/>
      <c r="JLC3" s="208"/>
      <c r="JLD3" s="208"/>
      <c r="JLE3" s="208"/>
      <c r="JLF3" s="208"/>
      <c r="JLG3" s="208"/>
      <c r="JLH3" s="208"/>
      <c r="JLI3" s="208"/>
      <c r="JLJ3" s="208"/>
      <c r="JLK3" s="208"/>
      <c r="JLL3" s="208"/>
      <c r="JLM3" s="208"/>
      <c r="JLN3" s="208"/>
      <c r="JLO3" s="208"/>
      <c r="JLP3" s="208"/>
      <c r="JLQ3" s="208"/>
      <c r="JLR3" s="208"/>
      <c r="JLS3" s="208"/>
      <c r="JLT3" s="208"/>
      <c r="JLU3" s="208"/>
      <c r="JLV3" s="208"/>
      <c r="JLW3" s="208"/>
      <c r="JLX3" s="208"/>
      <c r="JLY3" s="208"/>
      <c r="JLZ3" s="208"/>
      <c r="JMA3" s="208"/>
      <c r="JMB3" s="208"/>
      <c r="JMC3" s="208"/>
      <c r="JMD3" s="208"/>
      <c r="JME3" s="208"/>
      <c r="JMF3" s="208"/>
      <c r="JMG3" s="208"/>
      <c r="JMH3" s="208"/>
      <c r="JMI3" s="208"/>
      <c r="JMJ3" s="208"/>
      <c r="JMK3" s="208"/>
      <c r="JML3" s="208"/>
      <c r="JMM3" s="208"/>
      <c r="JMN3" s="208"/>
      <c r="JMO3" s="208"/>
      <c r="JMP3" s="208"/>
      <c r="JMQ3" s="208"/>
      <c r="JMR3" s="208"/>
      <c r="JMS3" s="208"/>
      <c r="JMT3" s="208"/>
      <c r="JMU3" s="208"/>
      <c r="JMV3" s="208"/>
      <c r="JMW3" s="208"/>
      <c r="JMX3" s="208"/>
      <c r="JMY3" s="208"/>
      <c r="JMZ3" s="208"/>
      <c r="JNA3" s="208"/>
      <c r="JNB3" s="208"/>
      <c r="JNC3" s="208"/>
      <c r="JND3" s="208"/>
      <c r="JNE3" s="208"/>
      <c r="JNF3" s="208"/>
      <c r="JNG3" s="208"/>
      <c r="JNH3" s="208"/>
      <c r="JNI3" s="208"/>
      <c r="JNJ3" s="208"/>
      <c r="JNK3" s="208"/>
      <c r="JNL3" s="208"/>
      <c r="JNM3" s="208"/>
      <c r="JNN3" s="208"/>
      <c r="JNO3" s="208"/>
      <c r="JNP3" s="208"/>
      <c r="JNQ3" s="208"/>
      <c r="JNR3" s="208"/>
      <c r="JNS3" s="208"/>
      <c r="JNT3" s="208"/>
      <c r="JNU3" s="208"/>
      <c r="JNV3" s="208"/>
      <c r="JNW3" s="208"/>
      <c r="JNX3" s="208"/>
      <c r="JNY3" s="208"/>
      <c r="JNZ3" s="208"/>
      <c r="JOA3" s="208"/>
      <c r="JOB3" s="208"/>
      <c r="JOC3" s="208"/>
      <c r="JOD3" s="208"/>
      <c r="JOE3" s="208"/>
      <c r="JOF3" s="208"/>
      <c r="JOG3" s="208"/>
      <c r="JOH3" s="208"/>
      <c r="JOI3" s="208"/>
      <c r="JOJ3" s="208"/>
      <c r="JOK3" s="208"/>
      <c r="JOL3" s="208"/>
      <c r="JOM3" s="208"/>
      <c r="JON3" s="208"/>
      <c r="JOO3" s="208"/>
      <c r="JOP3" s="208"/>
      <c r="JOQ3" s="208"/>
      <c r="JOR3" s="208"/>
      <c r="JOS3" s="208"/>
      <c r="JOT3" s="208"/>
      <c r="JOU3" s="208"/>
      <c r="JOV3" s="208"/>
      <c r="JOW3" s="208"/>
      <c r="JOX3" s="208"/>
      <c r="JOY3" s="208"/>
      <c r="JOZ3" s="208"/>
      <c r="JPA3" s="208"/>
      <c r="JPB3" s="208"/>
      <c r="JPC3" s="208"/>
      <c r="JPD3" s="208"/>
      <c r="JPE3" s="208"/>
      <c r="JPF3" s="208"/>
      <c r="JPG3" s="208"/>
      <c r="JPH3" s="208"/>
      <c r="JPI3" s="208"/>
      <c r="JPJ3" s="208"/>
      <c r="JPK3" s="208"/>
      <c r="JPL3" s="208"/>
      <c r="JPM3" s="208"/>
      <c r="JPN3" s="208"/>
      <c r="JPO3" s="208"/>
      <c r="JPP3" s="208"/>
      <c r="JPQ3" s="208"/>
      <c r="JPR3" s="208"/>
      <c r="JPS3" s="208"/>
      <c r="JPT3" s="208"/>
      <c r="JPU3" s="208"/>
      <c r="JPV3" s="208"/>
      <c r="JPW3" s="208"/>
      <c r="JPX3" s="208"/>
      <c r="JPY3" s="208"/>
      <c r="JPZ3" s="208"/>
      <c r="JQA3" s="208"/>
      <c r="JQB3" s="208"/>
      <c r="JQC3" s="208"/>
      <c r="JQD3" s="208"/>
      <c r="JQE3" s="208"/>
      <c r="JQF3" s="208"/>
      <c r="JQG3" s="208"/>
      <c r="JQH3" s="208"/>
      <c r="JQI3" s="208"/>
      <c r="JQJ3" s="208"/>
      <c r="JQK3" s="208"/>
      <c r="JQL3" s="208"/>
      <c r="JQM3" s="208"/>
      <c r="JQN3" s="208"/>
      <c r="JQO3" s="208"/>
      <c r="JQP3" s="208"/>
      <c r="JQQ3" s="208"/>
      <c r="JQR3" s="208"/>
      <c r="JQS3" s="208"/>
      <c r="JQT3" s="208"/>
      <c r="JQU3" s="208"/>
      <c r="JQV3" s="208"/>
      <c r="JQW3" s="208"/>
      <c r="JQX3" s="208"/>
      <c r="JQY3" s="208"/>
      <c r="JQZ3" s="208"/>
      <c r="JRA3" s="208"/>
      <c r="JRB3" s="208"/>
      <c r="JRC3" s="208"/>
      <c r="JRD3" s="208"/>
      <c r="JRE3" s="208"/>
      <c r="JRF3" s="208"/>
      <c r="JRG3" s="208"/>
      <c r="JRH3" s="208"/>
      <c r="JRI3" s="208"/>
      <c r="JRJ3" s="208"/>
      <c r="JRK3" s="208"/>
      <c r="JRL3" s="208"/>
      <c r="JRM3" s="208"/>
      <c r="JRN3" s="208"/>
      <c r="JRO3" s="208"/>
      <c r="JRP3" s="208"/>
      <c r="JRQ3" s="208"/>
      <c r="JRR3" s="208"/>
      <c r="JRS3" s="208"/>
      <c r="JRT3" s="208"/>
      <c r="JRU3" s="208"/>
      <c r="JRV3" s="208"/>
      <c r="JRW3" s="208"/>
      <c r="JRX3" s="208"/>
      <c r="JRY3" s="208"/>
      <c r="JRZ3" s="208"/>
      <c r="JSA3" s="208"/>
      <c r="JSB3" s="208"/>
      <c r="JSC3" s="208"/>
      <c r="JSD3" s="208"/>
      <c r="JSE3" s="208"/>
      <c r="JSF3" s="208"/>
      <c r="JSG3" s="208"/>
      <c r="JSH3" s="208"/>
      <c r="JSI3" s="208"/>
      <c r="JSJ3" s="208"/>
      <c r="JSK3" s="208"/>
      <c r="JSL3" s="208"/>
      <c r="JSM3" s="208"/>
      <c r="JSN3" s="208"/>
      <c r="JSO3" s="208"/>
      <c r="JSP3" s="208"/>
      <c r="JSQ3" s="208"/>
      <c r="JSR3" s="208"/>
      <c r="JSS3" s="208"/>
      <c r="JST3" s="208"/>
      <c r="JSU3" s="208"/>
      <c r="JSV3" s="208"/>
      <c r="JSW3" s="208"/>
      <c r="JSX3" s="208"/>
      <c r="JSY3" s="208"/>
      <c r="JSZ3" s="208"/>
      <c r="JTA3" s="208"/>
      <c r="JTB3" s="208"/>
      <c r="JTC3" s="208"/>
      <c r="JTD3" s="208"/>
      <c r="JTE3" s="208"/>
      <c r="JTF3" s="208"/>
      <c r="JTG3" s="208"/>
      <c r="JTH3" s="208"/>
      <c r="JTI3" s="208"/>
      <c r="JTJ3" s="208"/>
      <c r="JTK3" s="208"/>
      <c r="JTL3" s="208"/>
      <c r="JTM3" s="208"/>
      <c r="JTN3" s="208"/>
      <c r="JTO3" s="208"/>
      <c r="JTP3" s="208"/>
      <c r="JTQ3" s="208"/>
      <c r="JTR3" s="208"/>
      <c r="JTS3" s="208"/>
      <c r="JTT3" s="208"/>
      <c r="JTU3" s="208"/>
      <c r="JTV3" s="208"/>
      <c r="JTW3" s="208"/>
      <c r="JTX3" s="208"/>
      <c r="JTY3" s="208"/>
      <c r="JTZ3" s="208"/>
      <c r="JUA3" s="208"/>
      <c r="JUB3" s="208"/>
      <c r="JUC3" s="208"/>
      <c r="JUD3" s="208"/>
      <c r="JUE3" s="208"/>
      <c r="JUF3" s="208"/>
      <c r="JUG3" s="208"/>
      <c r="JUH3" s="208"/>
      <c r="JUI3" s="208"/>
      <c r="JUJ3" s="208"/>
      <c r="JUK3" s="208"/>
      <c r="JUL3" s="208"/>
      <c r="JUM3" s="208"/>
      <c r="JUN3" s="208"/>
      <c r="JUO3" s="208"/>
      <c r="JUP3" s="208"/>
      <c r="JUQ3" s="208"/>
      <c r="JUR3" s="208"/>
      <c r="JUS3" s="208"/>
      <c r="JUT3" s="208"/>
      <c r="JUU3" s="208"/>
      <c r="JUV3" s="208"/>
      <c r="JUW3" s="208"/>
      <c r="JUX3" s="208"/>
      <c r="JUY3" s="208"/>
      <c r="JUZ3" s="208"/>
      <c r="JVA3" s="208"/>
      <c r="JVB3" s="208"/>
      <c r="JVC3" s="208"/>
      <c r="JVD3" s="208"/>
      <c r="JVE3" s="208"/>
      <c r="JVF3" s="208"/>
      <c r="JVG3" s="208"/>
      <c r="JVH3" s="208"/>
      <c r="JVI3" s="208"/>
      <c r="JVJ3" s="208"/>
      <c r="JVK3" s="208"/>
      <c r="JVL3" s="208"/>
      <c r="JVM3" s="208"/>
      <c r="JVN3" s="208"/>
      <c r="JVO3" s="208"/>
      <c r="JVP3" s="208"/>
      <c r="JVQ3" s="208"/>
      <c r="JVR3" s="208"/>
      <c r="JVS3" s="208"/>
      <c r="JVT3" s="208"/>
      <c r="JVU3" s="208"/>
      <c r="JVV3" s="208"/>
      <c r="JVW3" s="208"/>
      <c r="JVX3" s="208"/>
      <c r="JVY3" s="208"/>
      <c r="JVZ3" s="208"/>
      <c r="JWA3" s="208"/>
      <c r="JWB3" s="208"/>
      <c r="JWC3" s="208"/>
      <c r="JWD3" s="208"/>
      <c r="JWE3" s="208"/>
      <c r="JWF3" s="208"/>
      <c r="JWG3" s="208"/>
      <c r="JWH3" s="208"/>
      <c r="JWI3" s="208"/>
      <c r="JWJ3" s="208"/>
      <c r="JWK3" s="208"/>
      <c r="JWL3" s="208"/>
      <c r="JWM3" s="208"/>
      <c r="JWN3" s="208"/>
      <c r="JWO3" s="208"/>
      <c r="JWP3" s="208"/>
      <c r="JWQ3" s="208"/>
      <c r="JWR3" s="208"/>
      <c r="JWS3" s="208"/>
      <c r="JWT3" s="208"/>
      <c r="JWU3" s="208"/>
      <c r="JWV3" s="208"/>
      <c r="JWW3" s="208"/>
      <c r="JWX3" s="208"/>
      <c r="JWY3" s="208"/>
      <c r="JWZ3" s="208"/>
      <c r="JXA3" s="208"/>
      <c r="JXB3" s="208"/>
      <c r="JXC3" s="208"/>
      <c r="JXD3" s="208"/>
      <c r="JXE3" s="208"/>
      <c r="JXF3" s="208"/>
      <c r="JXG3" s="208"/>
      <c r="JXH3" s="208"/>
      <c r="JXI3" s="208"/>
      <c r="JXJ3" s="208"/>
      <c r="JXK3" s="208"/>
      <c r="JXL3" s="208"/>
      <c r="JXM3" s="208"/>
      <c r="JXN3" s="208"/>
      <c r="JXO3" s="208"/>
      <c r="JXP3" s="208"/>
      <c r="JXQ3" s="208"/>
      <c r="JXR3" s="208"/>
      <c r="JXS3" s="208"/>
      <c r="JXT3" s="208"/>
      <c r="JXU3" s="208"/>
      <c r="JXV3" s="208"/>
      <c r="JXW3" s="208"/>
      <c r="JXX3" s="208"/>
      <c r="JXY3" s="208"/>
      <c r="JXZ3" s="208"/>
      <c r="JYA3" s="208"/>
      <c r="JYB3" s="208"/>
      <c r="JYC3" s="208"/>
      <c r="JYD3" s="208"/>
      <c r="JYE3" s="208"/>
      <c r="JYF3" s="208"/>
      <c r="JYG3" s="208"/>
      <c r="JYH3" s="208"/>
      <c r="JYI3" s="208"/>
      <c r="JYJ3" s="208"/>
      <c r="JYK3" s="208"/>
      <c r="JYL3" s="208"/>
      <c r="JYM3" s="208"/>
      <c r="JYN3" s="208"/>
      <c r="JYO3" s="208"/>
      <c r="JYP3" s="208"/>
      <c r="JYQ3" s="208"/>
      <c r="JYR3" s="208"/>
      <c r="JYS3" s="208"/>
      <c r="JYT3" s="208"/>
      <c r="JYU3" s="208"/>
      <c r="JYV3" s="208"/>
      <c r="JYW3" s="208"/>
      <c r="JYX3" s="208"/>
      <c r="JYY3" s="208"/>
      <c r="JYZ3" s="208"/>
      <c r="JZA3" s="208"/>
      <c r="JZB3" s="208"/>
      <c r="JZC3" s="208"/>
      <c r="JZD3" s="208"/>
      <c r="JZE3" s="208"/>
      <c r="JZF3" s="208"/>
      <c r="JZG3" s="208"/>
      <c r="JZH3" s="208"/>
      <c r="JZI3" s="208"/>
      <c r="JZJ3" s="208"/>
      <c r="JZK3" s="208"/>
      <c r="JZL3" s="208"/>
      <c r="JZM3" s="208"/>
      <c r="JZN3" s="208"/>
      <c r="JZO3" s="208"/>
      <c r="JZP3" s="208"/>
      <c r="JZQ3" s="208"/>
      <c r="JZR3" s="208"/>
      <c r="JZS3" s="208"/>
      <c r="JZT3" s="208"/>
      <c r="JZU3" s="208"/>
      <c r="JZV3" s="208"/>
      <c r="JZW3" s="208"/>
      <c r="JZX3" s="208"/>
      <c r="JZY3" s="208"/>
      <c r="JZZ3" s="208"/>
      <c r="KAA3" s="208"/>
      <c r="KAB3" s="208"/>
      <c r="KAC3" s="208"/>
      <c r="KAD3" s="208"/>
      <c r="KAE3" s="208"/>
      <c r="KAF3" s="208"/>
      <c r="KAG3" s="208"/>
      <c r="KAH3" s="208"/>
      <c r="KAI3" s="208"/>
      <c r="KAJ3" s="208"/>
      <c r="KAK3" s="208"/>
      <c r="KAL3" s="208"/>
      <c r="KAM3" s="208"/>
      <c r="KAN3" s="208"/>
      <c r="KAO3" s="208"/>
      <c r="KAP3" s="208"/>
      <c r="KAQ3" s="208"/>
      <c r="KAR3" s="208"/>
      <c r="KAS3" s="208"/>
      <c r="KAT3" s="208"/>
      <c r="KAU3" s="208"/>
      <c r="KAV3" s="208"/>
      <c r="KAW3" s="208"/>
      <c r="KAX3" s="208"/>
      <c r="KAY3" s="208"/>
      <c r="KAZ3" s="208"/>
      <c r="KBA3" s="208"/>
      <c r="KBB3" s="208"/>
      <c r="KBC3" s="208"/>
      <c r="KBD3" s="208"/>
      <c r="KBE3" s="208"/>
      <c r="KBF3" s="208"/>
      <c r="KBG3" s="208"/>
      <c r="KBH3" s="208"/>
      <c r="KBI3" s="208"/>
      <c r="KBJ3" s="208"/>
      <c r="KBK3" s="208"/>
      <c r="KBL3" s="208"/>
      <c r="KBM3" s="208"/>
      <c r="KBN3" s="208"/>
      <c r="KBO3" s="208"/>
      <c r="KBP3" s="208"/>
      <c r="KBQ3" s="208"/>
      <c r="KBR3" s="208"/>
      <c r="KBS3" s="208"/>
      <c r="KBT3" s="208"/>
      <c r="KBU3" s="208"/>
      <c r="KBV3" s="208"/>
      <c r="KBW3" s="208"/>
      <c r="KBX3" s="208"/>
      <c r="KBY3" s="208"/>
      <c r="KBZ3" s="208"/>
      <c r="KCA3" s="208"/>
      <c r="KCB3" s="208"/>
      <c r="KCC3" s="208"/>
      <c r="KCD3" s="208"/>
      <c r="KCE3" s="208"/>
      <c r="KCF3" s="208"/>
      <c r="KCG3" s="208"/>
      <c r="KCH3" s="208"/>
      <c r="KCI3" s="208"/>
      <c r="KCJ3" s="208"/>
      <c r="KCK3" s="208"/>
      <c r="KCL3" s="208"/>
      <c r="KCM3" s="208"/>
      <c r="KCN3" s="208"/>
      <c r="KCO3" s="208"/>
      <c r="KCP3" s="208"/>
      <c r="KCQ3" s="208"/>
      <c r="KCR3" s="208"/>
      <c r="KCS3" s="208"/>
      <c r="KCT3" s="208"/>
      <c r="KCU3" s="208"/>
      <c r="KCV3" s="208"/>
      <c r="KCW3" s="208"/>
      <c r="KCX3" s="208"/>
      <c r="KCY3" s="208"/>
      <c r="KCZ3" s="208"/>
      <c r="KDA3" s="208"/>
      <c r="KDB3" s="208"/>
      <c r="KDC3" s="208"/>
      <c r="KDD3" s="208"/>
      <c r="KDE3" s="208"/>
      <c r="KDF3" s="208"/>
      <c r="KDG3" s="208"/>
      <c r="KDH3" s="208"/>
      <c r="KDI3" s="208"/>
      <c r="KDJ3" s="208"/>
      <c r="KDK3" s="208"/>
      <c r="KDL3" s="208"/>
      <c r="KDM3" s="208"/>
      <c r="KDN3" s="208"/>
      <c r="KDO3" s="208"/>
      <c r="KDP3" s="208"/>
      <c r="KDQ3" s="208"/>
      <c r="KDR3" s="208"/>
      <c r="KDS3" s="208"/>
      <c r="KDT3" s="208"/>
      <c r="KDU3" s="208"/>
      <c r="KDV3" s="208"/>
      <c r="KDW3" s="208"/>
      <c r="KDX3" s="208"/>
      <c r="KDY3" s="208"/>
      <c r="KDZ3" s="208"/>
      <c r="KEA3" s="208"/>
      <c r="KEB3" s="208"/>
      <c r="KEC3" s="208"/>
      <c r="KED3" s="208"/>
      <c r="KEE3" s="208"/>
      <c r="KEF3" s="208"/>
      <c r="KEG3" s="208"/>
      <c r="KEH3" s="208"/>
      <c r="KEI3" s="208"/>
      <c r="KEJ3" s="208"/>
      <c r="KEK3" s="208"/>
      <c r="KEL3" s="208"/>
      <c r="KEM3" s="208"/>
      <c r="KEN3" s="208"/>
      <c r="KEO3" s="208"/>
      <c r="KEP3" s="208"/>
      <c r="KEQ3" s="208"/>
      <c r="KER3" s="208"/>
      <c r="KES3" s="208"/>
      <c r="KET3" s="208"/>
      <c r="KEU3" s="208"/>
      <c r="KEV3" s="208"/>
      <c r="KEW3" s="208"/>
      <c r="KEX3" s="208"/>
      <c r="KEY3" s="208"/>
      <c r="KEZ3" s="208"/>
      <c r="KFA3" s="208"/>
      <c r="KFB3" s="208"/>
      <c r="KFC3" s="208"/>
      <c r="KFD3" s="208"/>
      <c r="KFE3" s="208"/>
      <c r="KFF3" s="208"/>
      <c r="KFG3" s="208"/>
      <c r="KFH3" s="208"/>
      <c r="KFI3" s="208"/>
      <c r="KFJ3" s="208"/>
      <c r="KFK3" s="208"/>
      <c r="KFL3" s="208"/>
      <c r="KFM3" s="208"/>
      <c r="KFN3" s="208"/>
      <c r="KFO3" s="208"/>
      <c r="KFP3" s="208"/>
      <c r="KFQ3" s="208"/>
      <c r="KFR3" s="208"/>
      <c r="KFS3" s="208"/>
      <c r="KFT3" s="208"/>
      <c r="KFU3" s="208"/>
      <c r="KFV3" s="208"/>
      <c r="KFW3" s="208"/>
      <c r="KFX3" s="208"/>
      <c r="KFY3" s="208"/>
      <c r="KFZ3" s="208"/>
      <c r="KGA3" s="208"/>
      <c r="KGB3" s="208"/>
      <c r="KGC3" s="208"/>
      <c r="KGD3" s="208"/>
      <c r="KGE3" s="208"/>
      <c r="KGF3" s="208"/>
      <c r="KGG3" s="208"/>
      <c r="KGH3" s="208"/>
      <c r="KGI3" s="208"/>
      <c r="KGJ3" s="208"/>
      <c r="KGK3" s="208"/>
      <c r="KGL3" s="208"/>
      <c r="KGM3" s="208"/>
      <c r="KGN3" s="208"/>
      <c r="KGO3" s="208"/>
      <c r="KGP3" s="208"/>
      <c r="KGQ3" s="208"/>
      <c r="KGR3" s="208"/>
      <c r="KGS3" s="208"/>
      <c r="KGT3" s="208"/>
      <c r="KGU3" s="208"/>
      <c r="KGV3" s="208"/>
      <c r="KGW3" s="208"/>
      <c r="KGX3" s="208"/>
      <c r="KGY3" s="208"/>
      <c r="KGZ3" s="208"/>
      <c r="KHA3" s="208"/>
      <c r="KHB3" s="208"/>
      <c r="KHC3" s="208"/>
      <c r="KHD3" s="208"/>
      <c r="KHE3" s="208"/>
      <c r="KHF3" s="208"/>
      <c r="KHG3" s="208"/>
      <c r="KHH3" s="208"/>
      <c r="KHI3" s="208"/>
      <c r="KHJ3" s="208"/>
      <c r="KHK3" s="208"/>
      <c r="KHL3" s="208"/>
      <c r="KHM3" s="208"/>
      <c r="KHN3" s="208"/>
      <c r="KHO3" s="208"/>
      <c r="KHP3" s="208"/>
      <c r="KHQ3" s="208"/>
      <c r="KHR3" s="208"/>
      <c r="KHS3" s="208"/>
      <c r="KHT3" s="208"/>
      <c r="KHU3" s="208"/>
      <c r="KHV3" s="208"/>
      <c r="KHW3" s="208"/>
      <c r="KHX3" s="208"/>
      <c r="KHY3" s="208"/>
      <c r="KHZ3" s="208"/>
      <c r="KIA3" s="208"/>
      <c r="KIB3" s="208"/>
      <c r="KIC3" s="208"/>
      <c r="KID3" s="208"/>
      <c r="KIE3" s="208"/>
      <c r="KIF3" s="208"/>
      <c r="KIG3" s="208"/>
      <c r="KIH3" s="208"/>
      <c r="KII3" s="208"/>
      <c r="KIJ3" s="208"/>
      <c r="KIK3" s="208"/>
      <c r="KIL3" s="208"/>
      <c r="KIM3" s="208"/>
      <c r="KIN3" s="208"/>
      <c r="KIO3" s="208"/>
      <c r="KIP3" s="208"/>
      <c r="KIQ3" s="208"/>
      <c r="KIR3" s="208"/>
      <c r="KIS3" s="208"/>
      <c r="KIT3" s="208"/>
      <c r="KIU3" s="208"/>
      <c r="KIV3" s="208"/>
      <c r="KIW3" s="208"/>
      <c r="KIX3" s="208"/>
      <c r="KIY3" s="208"/>
      <c r="KIZ3" s="208"/>
      <c r="KJA3" s="208"/>
      <c r="KJB3" s="208"/>
      <c r="KJC3" s="208"/>
      <c r="KJD3" s="208"/>
      <c r="KJE3" s="208"/>
      <c r="KJF3" s="208"/>
      <c r="KJG3" s="208"/>
      <c r="KJH3" s="208"/>
      <c r="KJI3" s="208"/>
      <c r="KJJ3" s="208"/>
      <c r="KJK3" s="208"/>
      <c r="KJL3" s="208"/>
      <c r="KJM3" s="208"/>
      <c r="KJN3" s="208"/>
      <c r="KJO3" s="208"/>
      <c r="KJP3" s="208"/>
      <c r="KJQ3" s="208"/>
      <c r="KJR3" s="208"/>
      <c r="KJS3" s="208"/>
      <c r="KJT3" s="208"/>
      <c r="KJU3" s="208"/>
      <c r="KJV3" s="208"/>
      <c r="KJW3" s="208"/>
      <c r="KJX3" s="208"/>
      <c r="KJY3" s="208"/>
      <c r="KJZ3" s="208"/>
      <c r="KKA3" s="208"/>
      <c r="KKB3" s="208"/>
      <c r="KKC3" s="208"/>
      <c r="KKD3" s="208"/>
      <c r="KKE3" s="208"/>
      <c r="KKF3" s="208"/>
      <c r="KKG3" s="208"/>
      <c r="KKH3" s="208"/>
      <c r="KKI3" s="208"/>
      <c r="KKJ3" s="208"/>
      <c r="KKK3" s="208"/>
      <c r="KKL3" s="208"/>
      <c r="KKM3" s="208"/>
      <c r="KKN3" s="208"/>
      <c r="KKO3" s="208"/>
      <c r="KKP3" s="208"/>
      <c r="KKQ3" s="208"/>
      <c r="KKR3" s="208"/>
      <c r="KKS3" s="208"/>
      <c r="KKT3" s="208"/>
      <c r="KKU3" s="208"/>
      <c r="KKV3" s="208"/>
      <c r="KKW3" s="208"/>
      <c r="KKX3" s="208"/>
      <c r="KKY3" s="208"/>
      <c r="KKZ3" s="208"/>
      <c r="KLA3" s="208"/>
      <c r="KLB3" s="208"/>
      <c r="KLC3" s="208"/>
      <c r="KLD3" s="208"/>
      <c r="KLE3" s="208"/>
      <c r="KLF3" s="208"/>
      <c r="KLG3" s="208"/>
      <c r="KLH3" s="208"/>
      <c r="KLI3" s="208"/>
      <c r="KLJ3" s="208"/>
      <c r="KLK3" s="208"/>
      <c r="KLL3" s="208"/>
      <c r="KLM3" s="208"/>
      <c r="KLN3" s="208"/>
      <c r="KLO3" s="208"/>
      <c r="KLP3" s="208"/>
      <c r="KLQ3" s="208"/>
      <c r="KLR3" s="208"/>
      <c r="KLS3" s="208"/>
      <c r="KLT3" s="208"/>
      <c r="KLU3" s="208"/>
      <c r="KLV3" s="208"/>
      <c r="KLW3" s="208"/>
      <c r="KLX3" s="208"/>
      <c r="KLY3" s="208"/>
      <c r="KLZ3" s="208"/>
      <c r="KMA3" s="208"/>
      <c r="KMB3" s="208"/>
      <c r="KMC3" s="208"/>
      <c r="KMD3" s="208"/>
      <c r="KME3" s="208"/>
      <c r="KMF3" s="208"/>
      <c r="KMG3" s="208"/>
      <c r="KMH3" s="208"/>
      <c r="KMI3" s="208"/>
      <c r="KMJ3" s="208"/>
      <c r="KMK3" s="208"/>
      <c r="KML3" s="208"/>
      <c r="KMM3" s="208"/>
      <c r="KMN3" s="208"/>
      <c r="KMO3" s="208"/>
      <c r="KMP3" s="208"/>
      <c r="KMQ3" s="208"/>
      <c r="KMR3" s="208"/>
      <c r="KMS3" s="208"/>
      <c r="KMT3" s="208"/>
      <c r="KMU3" s="208"/>
      <c r="KMV3" s="208"/>
      <c r="KMW3" s="208"/>
      <c r="KMX3" s="208"/>
      <c r="KMY3" s="208"/>
      <c r="KMZ3" s="208"/>
      <c r="KNA3" s="208"/>
      <c r="KNB3" s="208"/>
      <c r="KNC3" s="208"/>
      <c r="KND3" s="208"/>
      <c r="KNE3" s="208"/>
      <c r="KNF3" s="208"/>
      <c r="KNG3" s="208"/>
      <c r="KNH3" s="208"/>
      <c r="KNI3" s="208"/>
      <c r="KNJ3" s="208"/>
      <c r="KNK3" s="208"/>
      <c r="KNL3" s="208"/>
      <c r="KNM3" s="208"/>
      <c r="KNN3" s="208"/>
      <c r="KNO3" s="208"/>
      <c r="KNP3" s="208"/>
      <c r="KNQ3" s="208"/>
      <c r="KNR3" s="208"/>
      <c r="KNS3" s="208"/>
      <c r="KNT3" s="208"/>
      <c r="KNU3" s="208"/>
      <c r="KNV3" s="208"/>
      <c r="KNW3" s="208"/>
      <c r="KNX3" s="208"/>
      <c r="KNY3" s="208"/>
      <c r="KNZ3" s="208"/>
      <c r="KOA3" s="208"/>
      <c r="KOB3" s="208"/>
      <c r="KOC3" s="208"/>
      <c r="KOD3" s="208"/>
      <c r="KOE3" s="208"/>
      <c r="KOF3" s="208"/>
      <c r="KOG3" s="208"/>
      <c r="KOH3" s="208"/>
      <c r="KOI3" s="208"/>
      <c r="KOJ3" s="208"/>
      <c r="KOK3" s="208"/>
      <c r="KOL3" s="208"/>
      <c r="KOM3" s="208"/>
      <c r="KON3" s="208"/>
      <c r="KOO3" s="208"/>
      <c r="KOP3" s="208"/>
      <c r="KOQ3" s="208"/>
      <c r="KOR3" s="208"/>
      <c r="KOS3" s="208"/>
      <c r="KOT3" s="208"/>
      <c r="KOU3" s="208"/>
      <c r="KOV3" s="208"/>
      <c r="KOW3" s="208"/>
      <c r="KOX3" s="208"/>
      <c r="KOY3" s="208"/>
      <c r="KOZ3" s="208"/>
      <c r="KPA3" s="208"/>
      <c r="KPB3" s="208"/>
      <c r="KPC3" s="208"/>
      <c r="KPD3" s="208"/>
      <c r="KPE3" s="208"/>
      <c r="KPF3" s="208"/>
      <c r="KPG3" s="208"/>
      <c r="KPH3" s="208"/>
      <c r="KPI3" s="208"/>
      <c r="KPJ3" s="208"/>
      <c r="KPK3" s="208"/>
      <c r="KPL3" s="208"/>
      <c r="KPM3" s="208"/>
      <c r="KPN3" s="208"/>
      <c r="KPO3" s="208"/>
      <c r="KPP3" s="208"/>
      <c r="KPQ3" s="208"/>
      <c r="KPR3" s="208"/>
      <c r="KPS3" s="208"/>
      <c r="KPT3" s="208"/>
      <c r="KPU3" s="208"/>
      <c r="KPV3" s="208"/>
      <c r="KPW3" s="208"/>
      <c r="KPX3" s="208"/>
      <c r="KPY3" s="208"/>
      <c r="KPZ3" s="208"/>
      <c r="KQA3" s="208"/>
      <c r="KQB3" s="208"/>
      <c r="KQC3" s="208"/>
      <c r="KQD3" s="208"/>
      <c r="KQE3" s="208"/>
      <c r="KQF3" s="208"/>
      <c r="KQG3" s="208"/>
      <c r="KQH3" s="208"/>
      <c r="KQI3" s="208"/>
      <c r="KQJ3" s="208"/>
      <c r="KQK3" s="208"/>
      <c r="KQL3" s="208"/>
      <c r="KQM3" s="208"/>
      <c r="KQN3" s="208"/>
      <c r="KQO3" s="208"/>
      <c r="KQP3" s="208"/>
      <c r="KQQ3" s="208"/>
      <c r="KQR3" s="208"/>
      <c r="KQS3" s="208"/>
      <c r="KQT3" s="208"/>
      <c r="KQU3" s="208"/>
      <c r="KQV3" s="208"/>
      <c r="KQW3" s="208"/>
      <c r="KQX3" s="208"/>
      <c r="KQY3" s="208"/>
      <c r="KQZ3" s="208"/>
      <c r="KRA3" s="208"/>
      <c r="KRB3" s="208"/>
      <c r="KRC3" s="208"/>
      <c r="KRD3" s="208"/>
      <c r="KRE3" s="208"/>
      <c r="KRF3" s="208"/>
      <c r="KRG3" s="208"/>
      <c r="KRH3" s="208"/>
      <c r="KRI3" s="208"/>
      <c r="KRJ3" s="208"/>
      <c r="KRK3" s="208"/>
      <c r="KRL3" s="208"/>
      <c r="KRM3" s="208"/>
      <c r="KRN3" s="208"/>
      <c r="KRO3" s="208"/>
      <c r="KRP3" s="208"/>
      <c r="KRQ3" s="208"/>
      <c r="KRR3" s="208"/>
      <c r="KRS3" s="208"/>
      <c r="KRT3" s="208"/>
      <c r="KRU3" s="208"/>
      <c r="KRV3" s="208"/>
      <c r="KRW3" s="208"/>
      <c r="KRX3" s="208"/>
      <c r="KRY3" s="208"/>
      <c r="KRZ3" s="208"/>
      <c r="KSA3" s="208"/>
      <c r="KSB3" s="208"/>
      <c r="KSC3" s="208"/>
      <c r="KSD3" s="208"/>
      <c r="KSE3" s="208"/>
      <c r="KSF3" s="208"/>
      <c r="KSG3" s="208"/>
      <c r="KSH3" s="208"/>
      <c r="KSI3" s="208"/>
      <c r="KSJ3" s="208"/>
      <c r="KSK3" s="208"/>
      <c r="KSL3" s="208"/>
      <c r="KSM3" s="208"/>
      <c r="KSN3" s="208"/>
      <c r="KSO3" s="208"/>
      <c r="KSP3" s="208"/>
      <c r="KSQ3" s="208"/>
      <c r="KSR3" s="208"/>
      <c r="KSS3" s="208"/>
      <c r="KST3" s="208"/>
      <c r="KSU3" s="208"/>
      <c r="KSV3" s="208"/>
      <c r="KSW3" s="208"/>
      <c r="KSX3" s="208"/>
      <c r="KSY3" s="208"/>
      <c r="KSZ3" s="208"/>
      <c r="KTA3" s="208"/>
      <c r="KTB3" s="208"/>
      <c r="KTC3" s="208"/>
      <c r="KTD3" s="208"/>
      <c r="KTE3" s="208"/>
      <c r="KTF3" s="208"/>
      <c r="KTG3" s="208"/>
      <c r="KTH3" s="208"/>
      <c r="KTI3" s="208"/>
      <c r="KTJ3" s="208"/>
      <c r="KTK3" s="208"/>
      <c r="KTL3" s="208"/>
      <c r="KTM3" s="208"/>
      <c r="KTN3" s="208"/>
      <c r="KTO3" s="208"/>
      <c r="KTP3" s="208"/>
      <c r="KTQ3" s="208"/>
      <c r="KTR3" s="208"/>
      <c r="KTS3" s="208"/>
      <c r="KTT3" s="208"/>
      <c r="KTU3" s="208"/>
      <c r="KTV3" s="208"/>
      <c r="KTW3" s="208"/>
      <c r="KTX3" s="208"/>
      <c r="KTY3" s="208"/>
      <c r="KTZ3" s="208"/>
      <c r="KUA3" s="208"/>
      <c r="KUB3" s="208"/>
      <c r="KUC3" s="208"/>
      <c r="KUD3" s="208"/>
      <c r="KUE3" s="208"/>
      <c r="KUF3" s="208"/>
      <c r="KUG3" s="208"/>
      <c r="KUH3" s="208"/>
      <c r="KUI3" s="208"/>
      <c r="KUJ3" s="208"/>
      <c r="KUK3" s="208"/>
      <c r="KUL3" s="208"/>
      <c r="KUM3" s="208"/>
      <c r="KUN3" s="208"/>
      <c r="KUO3" s="208"/>
      <c r="KUP3" s="208"/>
      <c r="KUQ3" s="208"/>
      <c r="KUR3" s="208"/>
      <c r="KUS3" s="208"/>
      <c r="KUT3" s="208"/>
      <c r="KUU3" s="208"/>
      <c r="KUV3" s="208"/>
      <c r="KUW3" s="208"/>
      <c r="KUX3" s="208"/>
      <c r="KUY3" s="208"/>
      <c r="KUZ3" s="208"/>
      <c r="KVA3" s="208"/>
      <c r="KVB3" s="208"/>
      <c r="KVC3" s="208"/>
      <c r="KVD3" s="208"/>
      <c r="KVE3" s="208"/>
      <c r="KVF3" s="208"/>
      <c r="KVG3" s="208"/>
      <c r="KVH3" s="208"/>
      <c r="KVI3" s="208"/>
      <c r="KVJ3" s="208"/>
      <c r="KVK3" s="208"/>
      <c r="KVL3" s="208"/>
      <c r="KVM3" s="208"/>
      <c r="KVN3" s="208"/>
      <c r="KVO3" s="208"/>
      <c r="KVP3" s="208"/>
      <c r="KVQ3" s="208"/>
      <c r="KVR3" s="208"/>
      <c r="KVS3" s="208"/>
      <c r="KVT3" s="208"/>
      <c r="KVU3" s="208"/>
      <c r="KVV3" s="208"/>
      <c r="KVW3" s="208"/>
      <c r="KVX3" s="208"/>
      <c r="KVY3" s="208"/>
      <c r="KVZ3" s="208"/>
      <c r="KWA3" s="208"/>
      <c r="KWB3" s="208"/>
      <c r="KWC3" s="208"/>
      <c r="KWD3" s="208"/>
      <c r="KWE3" s="208"/>
      <c r="KWF3" s="208"/>
      <c r="KWG3" s="208"/>
      <c r="KWH3" s="208"/>
      <c r="KWI3" s="208"/>
      <c r="KWJ3" s="208"/>
      <c r="KWK3" s="208"/>
      <c r="KWL3" s="208"/>
      <c r="KWM3" s="208"/>
      <c r="KWN3" s="208"/>
      <c r="KWO3" s="208"/>
      <c r="KWP3" s="208"/>
      <c r="KWQ3" s="208"/>
      <c r="KWR3" s="208"/>
      <c r="KWS3" s="208"/>
      <c r="KWT3" s="208"/>
      <c r="KWU3" s="208"/>
      <c r="KWV3" s="208"/>
      <c r="KWW3" s="208"/>
      <c r="KWX3" s="208"/>
      <c r="KWY3" s="208"/>
      <c r="KWZ3" s="208"/>
      <c r="KXA3" s="208"/>
      <c r="KXB3" s="208"/>
      <c r="KXC3" s="208"/>
      <c r="KXD3" s="208"/>
      <c r="KXE3" s="208"/>
      <c r="KXF3" s="208"/>
      <c r="KXG3" s="208"/>
      <c r="KXH3" s="208"/>
      <c r="KXI3" s="208"/>
      <c r="KXJ3" s="208"/>
      <c r="KXK3" s="208"/>
      <c r="KXL3" s="208"/>
      <c r="KXM3" s="208"/>
      <c r="KXN3" s="208"/>
      <c r="KXO3" s="208"/>
      <c r="KXP3" s="208"/>
      <c r="KXQ3" s="208"/>
      <c r="KXR3" s="208"/>
      <c r="KXS3" s="208"/>
      <c r="KXT3" s="208"/>
      <c r="KXU3" s="208"/>
      <c r="KXV3" s="208"/>
      <c r="KXW3" s="208"/>
      <c r="KXX3" s="208"/>
      <c r="KXY3" s="208"/>
      <c r="KXZ3" s="208"/>
      <c r="KYA3" s="208"/>
      <c r="KYB3" s="208"/>
      <c r="KYC3" s="208"/>
      <c r="KYD3" s="208"/>
      <c r="KYE3" s="208"/>
      <c r="KYF3" s="208"/>
      <c r="KYG3" s="208"/>
      <c r="KYH3" s="208"/>
      <c r="KYI3" s="208"/>
      <c r="KYJ3" s="208"/>
      <c r="KYK3" s="208"/>
      <c r="KYL3" s="208"/>
      <c r="KYM3" s="208"/>
      <c r="KYN3" s="208"/>
      <c r="KYO3" s="208"/>
      <c r="KYP3" s="208"/>
      <c r="KYQ3" s="208"/>
      <c r="KYR3" s="208"/>
      <c r="KYS3" s="208"/>
      <c r="KYT3" s="208"/>
      <c r="KYU3" s="208"/>
      <c r="KYV3" s="208"/>
      <c r="KYW3" s="208"/>
      <c r="KYX3" s="208"/>
      <c r="KYY3" s="208"/>
      <c r="KYZ3" s="208"/>
      <c r="KZA3" s="208"/>
      <c r="KZB3" s="208"/>
      <c r="KZC3" s="208"/>
      <c r="KZD3" s="208"/>
      <c r="KZE3" s="208"/>
      <c r="KZF3" s="208"/>
      <c r="KZG3" s="208"/>
      <c r="KZH3" s="208"/>
      <c r="KZI3" s="208"/>
      <c r="KZJ3" s="208"/>
      <c r="KZK3" s="208"/>
      <c r="KZL3" s="208"/>
      <c r="KZM3" s="208"/>
      <c r="KZN3" s="208"/>
      <c r="KZO3" s="208"/>
      <c r="KZP3" s="208"/>
      <c r="KZQ3" s="208"/>
      <c r="KZR3" s="208"/>
      <c r="KZS3" s="208"/>
      <c r="KZT3" s="208"/>
      <c r="KZU3" s="208"/>
      <c r="KZV3" s="208"/>
      <c r="KZW3" s="208"/>
      <c r="KZX3" s="208"/>
      <c r="KZY3" s="208"/>
      <c r="KZZ3" s="208"/>
      <c r="LAA3" s="208"/>
      <c r="LAB3" s="208"/>
      <c r="LAC3" s="208"/>
      <c r="LAD3" s="208"/>
      <c r="LAE3" s="208"/>
      <c r="LAF3" s="208"/>
      <c r="LAG3" s="208"/>
      <c r="LAH3" s="208"/>
      <c r="LAI3" s="208"/>
      <c r="LAJ3" s="208"/>
      <c r="LAK3" s="208"/>
      <c r="LAL3" s="208"/>
      <c r="LAM3" s="208"/>
      <c r="LAN3" s="208"/>
      <c r="LAO3" s="208"/>
      <c r="LAP3" s="208"/>
      <c r="LAQ3" s="208"/>
      <c r="LAR3" s="208"/>
      <c r="LAS3" s="208"/>
      <c r="LAT3" s="208"/>
      <c r="LAU3" s="208"/>
      <c r="LAV3" s="208"/>
      <c r="LAW3" s="208"/>
      <c r="LAX3" s="208"/>
      <c r="LAY3" s="208"/>
      <c r="LAZ3" s="208"/>
      <c r="LBA3" s="208"/>
      <c r="LBB3" s="208"/>
      <c r="LBC3" s="208"/>
      <c r="LBD3" s="208"/>
      <c r="LBE3" s="208"/>
      <c r="LBF3" s="208"/>
      <c r="LBG3" s="208"/>
      <c r="LBH3" s="208"/>
      <c r="LBI3" s="208"/>
      <c r="LBJ3" s="208"/>
      <c r="LBK3" s="208"/>
      <c r="LBL3" s="208"/>
      <c r="LBM3" s="208"/>
      <c r="LBN3" s="208"/>
      <c r="LBO3" s="208"/>
      <c r="LBP3" s="208"/>
      <c r="LBQ3" s="208"/>
      <c r="LBR3" s="208"/>
      <c r="LBS3" s="208"/>
      <c r="LBT3" s="208"/>
      <c r="LBU3" s="208"/>
      <c r="LBV3" s="208"/>
      <c r="LBW3" s="208"/>
      <c r="LBX3" s="208"/>
      <c r="LBY3" s="208"/>
      <c r="LBZ3" s="208"/>
      <c r="LCA3" s="208"/>
      <c r="LCB3" s="208"/>
      <c r="LCC3" s="208"/>
      <c r="LCD3" s="208"/>
      <c r="LCE3" s="208"/>
      <c r="LCF3" s="208"/>
      <c r="LCG3" s="208"/>
      <c r="LCH3" s="208"/>
      <c r="LCI3" s="208"/>
      <c r="LCJ3" s="208"/>
      <c r="LCK3" s="208"/>
      <c r="LCL3" s="208"/>
      <c r="LCM3" s="208"/>
      <c r="LCN3" s="208"/>
      <c r="LCO3" s="208"/>
      <c r="LCP3" s="208"/>
      <c r="LCQ3" s="208"/>
      <c r="LCR3" s="208"/>
      <c r="LCS3" s="208"/>
      <c r="LCT3" s="208"/>
      <c r="LCU3" s="208"/>
      <c r="LCV3" s="208"/>
      <c r="LCW3" s="208"/>
      <c r="LCX3" s="208"/>
      <c r="LCY3" s="208"/>
      <c r="LCZ3" s="208"/>
      <c r="LDA3" s="208"/>
      <c r="LDB3" s="208"/>
      <c r="LDC3" s="208"/>
      <c r="LDD3" s="208"/>
      <c r="LDE3" s="208"/>
      <c r="LDF3" s="208"/>
      <c r="LDG3" s="208"/>
      <c r="LDH3" s="208"/>
      <c r="LDI3" s="208"/>
      <c r="LDJ3" s="208"/>
      <c r="LDK3" s="208"/>
      <c r="LDL3" s="208"/>
      <c r="LDM3" s="208"/>
      <c r="LDN3" s="208"/>
      <c r="LDO3" s="208"/>
      <c r="LDP3" s="208"/>
      <c r="LDQ3" s="208"/>
      <c r="LDR3" s="208"/>
      <c r="LDS3" s="208"/>
      <c r="LDT3" s="208"/>
      <c r="LDU3" s="208"/>
      <c r="LDV3" s="208"/>
      <c r="LDW3" s="208"/>
      <c r="LDX3" s="208"/>
      <c r="LDY3" s="208"/>
      <c r="LDZ3" s="208"/>
      <c r="LEA3" s="208"/>
      <c r="LEB3" s="208"/>
      <c r="LEC3" s="208"/>
      <c r="LED3" s="208"/>
      <c r="LEE3" s="208"/>
      <c r="LEF3" s="208"/>
      <c r="LEG3" s="208"/>
      <c r="LEH3" s="208"/>
      <c r="LEI3" s="208"/>
      <c r="LEJ3" s="208"/>
      <c r="LEK3" s="208"/>
      <c r="LEL3" s="208"/>
      <c r="LEM3" s="208"/>
      <c r="LEN3" s="208"/>
      <c r="LEO3" s="208"/>
      <c r="LEP3" s="208"/>
      <c r="LEQ3" s="208"/>
      <c r="LER3" s="208"/>
      <c r="LES3" s="208"/>
      <c r="LET3" s="208"/>
      <c r="LEU3" s="208"/>
      <c r="LEV3" s="208"/>
      <c r="LEW3" s="208"/>
      <c r="LEX3" s="208"/>
      <c r="LEY3" s="208"/>
      <c r="LEZ3" s="208"/>
      <c r="LFA3" s="208"/>
      <c r="LFB3" s="208"/>
      <c r="LFC3" s="208"/>
      <c r="LFD3" s="208"/>
      <c r="LFE3" s="208"/>
      <c r="LFF3" s="208"/>
      <c r="LFG3" s="208"/>
      <c r="LFH3" s="208"/>
      <c r="LFI3" s="208"/>
      <c r="LFJ3" s="208"/>
      <c r="LFK3" s="208"/>
      <c r="LFL3" s="208"/>
      <c r="LFM3" s="208"/>
      <c r="LFN3" s="208"/>
      <c r="LFO3" s="208"/>
      <c r="LFP3" s="208"/>
      <c r="LFQ3" s="208"/>
      <c r="LFR3" s="208"/>
      <c r="LFS3" s="208"/>
      <c r="LFT3" s="208"/>
      <c r="LFU3" s="208"/>
      <c r="LFV3" s="208"/>
      <c r="LFW3" s="208"/>
      <c r="LFX3" s="208"/>
      <c r="LFY3" s="208"/>
      <c r="LFZ3" s="208"/>
      <c r="LGA3" s="208"/>
      <c r="LGB3" s="208"/>
      <c r="LGC3" s="208"/>
      <c r="LGD3" s="208"/>
      <c r="LGE3" s="208"/>
      <c r="LGF3" s="208"/>
      <c r="LGG3" s="208"/>
      <c r="LGH3" s="208"/>
      <c r="LGI3" s="208"/>
      <c r="LGJ3" s="208"/>
      <c r="LGK3" s="208"/>
      <c r="LGL3" s="208"/>
      <c r="LGM3" s="208"/>
      <c r="LGN3" s="208"/>
      <c r="LGO3" s="208"/>
      <c r="LGP3" s="208"/>
      <c r="LGQ3" s="208"/>
      <c r="LGR3" s="208"/>
      <c r="LGS3" s="208"/>
      <c r="LGT3" s="208"/>
      <c r="LGU3" s="208"/>
      <c r="LGV3" s="208"/>
      <c r="LGW3" s="208"/>
      <c r="LGX3" s="208"/>
      <c r="LGY3" s="208"/>
      <c r="LGZ3" s="208"/>
      <c r="LHA3" s="208"/>
      <c r="LHB3" s="208"/>
      <c r="LHC3" s="208"/>
      <c r="LHD3" s="208"/>
      <c r="LHE3" s="208"/>
      <c r="LHF3" s="208"/>
      <c r="LHG3" s="208"/>
      <c r="LHH3" s="208"/>
      <c r="LHI3" s="208"/>
      <c r="LHJ3" s="208"/>
      <c r="LHK3" s="208"/>
      <c r="LHL3" s="208"/>
      <c r="LHM3" s="208"/>
      <c r="LHN3" s="208"/>
      <c r="LHO3" s="208"/>
      <c r="LHP3" s="208"/>
      <c r="LHQ3" s="208"/>
      <c r="LHR3" s="208"/>
      <c r="LHS3" s="208"/>
      <c r="LHT3" s="208"/>
      <c r="LHU3" s="208"/>
      <c r="LHV3" s="208"/>
      <c r="LHW3" s="208"/>
      <c r="LHX3" s="208"/>
      <c r="LHY3" s="208"/>
      <c r="LHZ3" s="208"/>
      <c r="LIA3" s="208"/>
      <c r="LIB3" s="208"/>
      <c r="LIC3" s="208"/>
      <c r="LID3" s="208"/>
      <c r="LIE3" s="208"/>
      <c r="LIF3" s="208"/>
      <c r="LIG3" s="208"/>
      <c r="LIH3" s="208"/>
      <c r="LII3" s="208"/>
      <c r="LIJ3" s="208"/>
      <c r="LIK3" s="208"/>
      <c r="LIL3" s="208"/>
      <c r="LIM3" s="208"/>
      <c r="LIN3" s="208"/>
      <c r="LIO3" s="208"/>
      <c r="LIP3" s="208"/>
      <c r="LIQ3" s="208"/>
      <c r="LIR3" s="208"/>
      <c r="LIS3" s="208"/>
      <c r="LIT3" s="208"/>
      <c r="LIU3" s="208"/>
      <c r="LIV3" s="208"/>
      <c r="LIW3" s="208"/>
      <c r="LIX3" s="208"/>
      <c r="LIY3" s="208"/>
      <c r="LIZ3" s="208"/>
      <c r="LJA3" s="208"/>
      <c r="LJB3" s="208"/>
      <c r="LJC3" s="208"/>
      <c r="LJD3" s="208"/>
      <c r="LJE3" s="208"/>
      <c r="LJF3" s="208"/>
      <c r="LJG3" s="208"/>
      <c r="LJH3" s="208"/>
      <c r="LJI3" s="208"/>
      <c r="LJJ3" s="208"/>
      <c r="LJK3" s="208"/>
      <c r="LJL3" s="208"/>
      <c r="LJM3" s="208"/>
      <c r="LJN3" s="208"/>
      <c r="LJO3" s="208"/>
      <c r="LJP3" s="208"/>
      <c r="LJQ3" s="208"/>
      <c r="LJR3" s="208"/>
      <c r="LJS3" s="208"/>
      <c r="LJT3" s="208"/>
      <c r="LJU3" s="208"/>
      <c r="LJV3" s="208"/>
      <c r="LJW3" s="208"/>
      <c r="LJX3" s="208"/>
      <c r="LJY3" s="208"/>
      <c r="LJZ3" s="208"/>
      <c r="LKA3" s="208"/>
      <c r="LKB3" s="208"/>
      <c r="LKC3" s="208"/>
      <c r="LKD3" s="208"/>
      <c r="LKE3" s="208"/>
      <c r="LKF3" s="208"/>
      <c r="LKG3" s="208"/>
      <c r="LKH3" s="208"/>
      <c r="LKI3" s="208"/>
      <c r="LKJ3" s="208"/>
      <c r="LKK3" s="208"/>
      <c r="LKL3" s="208"/>
      <c r="LKM3" s="208"/>
      <c r="LKN3" s="208"/>
      <c r="LKO3" s="208"/>
      <c r="LKP3" s="208"/>
      <c r="LKQ3" s="208"/>
      <c r="LKR3" s="208"/>
      <c r="LKS3" s="208"/>
      <c r="LKT3" s="208"/>
      <c r="LKU3" s="208"/>
      <c r="LKV3" s="208"/>
      <c r="LKW3" s="208"/>
      <c r="LKX3" s="208"/>
      <c r="LKY3" s="208"/>
      <c r="LKZ3" s="208"/>
      <c r="LLA3" s="208"/>
      <c r="LLB3" s="208"/>
      <c r="LLC3" s="208"/>
      <c r="LLD3" s="208"/>
      <c r="LLE3" s="208"/>
      <c r="LLF3" s="208"/>
      <c r="LLG3" s="208"/>
      <c r="LLH3" s="208"/>
      <c r="LLI3" s="208"/>
      <c r="LLJ3" s="208"/>
      <c r="LLK3" s="208"/>
      <c r="LLL3" s="208"/>
      <c r="LLM3" s="208"/>
      <c r="LLN3" s="208"/>
      <c r="LLO3" s="208"/>
      <c r="LLP3" s="208"/>
      <c r="LLQ3" s="208"/>
      <c r="LLR3" s="208"/>
      <c r="LLS3" s="208"/>
      <c r="LLT3" s="208"/>
      <c r="LLU3" s="208"/>
      <c r="LLV3" s="208"/>
      <c r="LLW3" s="208"/>
      <c r="LLX3" s="208"/>
      <c r="LLY3" s="208"/>
      <c r="LLZ3" s="208"/>
      <c r="LMA3" s="208"/>
      <c r="LMB3" s="208"/>
      <c r="LMC3" s="208"/>
      <c r="LMD3" s="208"/>
      <c r="LME3" s="208"/>
      <c r="LMF3" s="208"/>
      <c r="LMG3" s="208"/>
      <c r="LMH3" s="208"/>
      <c r="LMI3" s="208"/>
      <c r="LMJ3" s="208"/>
      <c r="LMK3" s="208"/>
      <c r="LML3" s="208"/>
      <c r="LMM3" s="208"/>
      <c r="LMN3" s="208"/>
      <c r="LMO3" s="208"/>
      <c r="LMP3" s="208"/>
      <c r="LMQ3" s="208"/>
      <c r="LMR3" s="208"/>
      <c r="LMS3" s="208"/>
      <c r="LMT3" s="208"/>
      <c r="LMU3" s="208"/>
      <c r="LMV3" s="208"/>
      <c r="LMW3" s="208"/>
      <c r="LMX3" s="208"/>
      <c r="LMY3" s="208"/>
      <c r="LMZ3" s="208"/>
      <c r="LNA3" s="208"/>
      <c r="LNB3" s="208"/>
      <c r="LNC3" s="208"/>
      <c r="LND3" s="208"/>
      <c r="LNE3" s="208"/>
      <c r="LNF3" s="208"/>
      <c r="LNG3" s="208"/>
      <c r="LNH3" s="208"/>
      <c r="LNI3" s="208"/>
      <c r="LNJ3" s="208"/>
      <c r="LNK3" s="208"/>
      <c r="LNL3" s="208"/>
      <c r="LNM3" s="208"/>
      <c r="LNN3" s="208"/>
      <c r="LNO3" s="208"/>
      <c r="LNP3" s="208"/>
      <c r="LNQ3" s="208"/>
      <c r="LNR3" s="208"/>
      <c r="LNS3" s="208"/>
      <c r="LNT3" s="208"/>
      <c r="LNU3" s="208"/>
      <c r="LNV3" s="208"/>
      <c r="LNW3" s="208"/>
      <c r="LNX3" s="208"/>
      <c r="LNY3" s="208"/>
      <c r="LNZ3" s="208"/>
      <c r="LOA3" s="208"/>
      <c r="LOB3" s="208"/>
      <c r="LOC3" s="208"/>
      <c r="LOD3" s="208"/>
      <c r="LOE3" s="208"/>
      <c r="LOF3" s="208"/>
      <c r="LOG3" s="208"/>
      <c r="LOH3" s="208"/>
      <c r="LOI3" s="208"/>
      <c r="LOJ3" s="208"/>
      <c r="LOK3" s="208"/>
      <c r="LOL3" s="208"/>
      <c r="LOM3" s="208"/>
      <c r="LON3" s="208"/>
      <c r="LOO3" s="208"/>
      <c r="LOP3" s="208"/>
      <c r="LOQ3" s="208"/>
      <c r="LOR3" s="208"/>
      <c r="LOS3" s="208"/>
      <c r="LOT3" s="208"/>
      <c r="LOU3" s="208"/>
      <c r="LOV3" s="208"/>
      <c r="LOW3" s="208"/>
      <c r="LOX3" s="208"/>
      <c r="LOY3" s="208"/>
      <c r="LOZ3" s="208"/>
      <c r="LPA3" s="208"/>
      <c r="LPB3" s="208"/>
      <c r="LPC3" s="208"/>
      <c r="LPD3" s="208"/>
      <c r="LPE3" s="208"/>
      <c r="LPF3" s="208"/>
      <c r="LPG3" s="208"/>
      <c r="LPH3" s="208"/>
      <c r="LPI3" s="208"/>
      <c r="LPJ3" s="208"/>
      <c r="LPK3" s="208"/>
      <c r="LPL3" s="208"/>
      <c r="LPM3" s="208"/>
      <c r="LPN3" s="208"/>
      <c r="LPO3" s="208"/>
      <c r="LPP3" s="208"/>
      <c r="LPQ3" s="208"/>
      <c r="LPR3" s="208"/>
      <c r="LPS3" s="208"/>
      <c r="LPT3" s="208"/>
      <c r="LPU3" s="208"/>
      <c r="LPV3" s="208"/>
      <c r="LPW3" s="208"/>
      <c r="LPX3" s="208"/>
      <c r="LPY3" s="208"/>
      <c r="LPZ3" s="208"/>
      <c r="LQA3" s="208"/>
      <c r="LQB3" s="208"/>
      <c r="LQC3" s="208"/>
      <c r="LQD3" s="208"/>
      <c r="LQE3" s="208"/>
      <c r="LQF3" s="208"/>
      <c r="LQG3" s="208"/>
      <c r="LQH3" s="208"/>
      <c r="LQI3" s="208"/>
      <c r="LQJ3" s="208"/>
      <c r="LQK3" s="208"/>
      <c r="LQL3" s="208"/>
      <c r="LQM3" s="208"/>
      <c r="LQN3" s="208"/>
      <c r="LQO3" s="208"/>
      <c r="LQP3" s="208"/>
      <c r="LQQ3" s="208"/>
      <c r="LQR3" s="208"/>
      <c r="LQS3" s="208"/>
      <c r="LQT3" s="208"/>
      <c r="LQU3" s="208"/>
      <c r="LQV3" s="208"/>
      <c r="LQW3" s="208"/>
      <c r="LQX3" s="208"/>
      <c r="LQY3" s="208"/>
      <c r="LQZ3" s="208"/>
      <c r="LRA3" s="208"/>
      <c r="LRB3" s="208"/>
      <c r="LRC3" s="208"/>
      <c r="LRD3" s="208"/>
      <c r="LRE3" s="208"/>
      <c r="LRF3" s="208"/>
      <c r="LRG3" s="208"/>
      <c r="LRH3" s="208"/>
      <c r="LRI3" s="208"/>
      <c r="LRJ3" s="208"/>
      <c r="LRK3" s="208"/>
      <c r="LRL3" s="208"/>
      <c r="LRM3" s="208"/>
      <c r="LRN3" s="208"/>
      <c r="LRO3" s="208"/>
      <c r="LRP3" s="208"/>
      <c r="LRQ3" s="208"/>
      <c r="LRR3" s="208"/>
      <c r="LRS3" s="208"/>
      <c r="LRT3" s="208"/>
      <c r="LRU3" s="208"/>
      <c r="LRV3" s="208"/>
      <c r="LRW3" s="208"/>
      <c r="LRX3" s="208"/>
      <c r="LRY3" s="208"/>
      <c r="LRZ3" s="208"/>
      <c r="LSA3" s="208"/>
      <c r="LSB3" s="208"/>
      <c r="LSC3" s="208"/>
      <c r="LSD3" s="208"/>
      <c r="LSE3" s="208"/>
      <c r="LSF3" s="208"/>
      <c r="LSG3" s="208"/>
      <c r="LSH3" s="208"/>
      <c r="LSI3" s="208"/>
      <c r="LSJ3" s="208"/>
      <c r="LSK3" s="208"/>
      <c r="LSL3" s="208"/>
      <c r="LSM3" s="208"/>
      <c r="LSN3" s="208"/>
      <c r="LSO3" s="208"/>
      <c r="LSP3" s="208"/>
      <c r="LSQ3" s="208"/>
      <c r="LSR3" s="208"/>
      <c r="LSS3" s="208"/>
      <c r="LST3" s="208"/>
      <c r="LSU3" s="208"/>
      <c r="LSV3" s="208"/>
      <c r="LSW3" s="208"/>
      <c r="LSX3" s="208"/>
      <c r="LSY3" s="208"/>
      <c r="LSZ3" s="208"/>
      <c r="LTA3" s="208"/>
      <c r="LTB3" s="208"/>
      <c r="LTC3" s="208"/>
      <c r="LTD3" s="208"/>
      <c r="LTE3" s="208"/>
      <c r="LTF3" s="208"/>
      <c r="LTG3" s="208"/>
      <c r="LTH3" s="208"/>
      <c r="LTI3" s="208"/>
      <c r="LTJ3" s="208"/>
      <c r="LTK3" s="208"/>
      <c r="LTL3" s="208"/>
      <c r="LTM3" s="208"/>
      <c r="LTN3" s="208"/>
      <c r="LTO3" s="208"/>
      <c r="LTP3" s="208"/>
      <c r="LTQ3" s="208"/>
      <c r="LTR3" s="208"/>
      <c r="LTS3" s="208"/>
      <c r="LTT3" s="208"/>
      <c r="LTU3" s="208"/>
      <c r="LTV3" s="208"/>
      <c r="LTW3" s="208"/>
      <c r="LTX3" s="208"/>
      <c r="LTY3" s="208"/>
      <c r="LTZ3" s="208"/>
      <c r="LUA3" s="208"/>
      <c r="LUB3" s="208"/>
      <c r="LUC3" s="208"/>
      <c r="LUD3" s="208"/>
      <c r="LUE3" s="208"/>
      <c r="LUF3" s="208"/>
      <c r="LUG3" s="208"/>
      <c r="LUH3" s="208"/>
      <c r="LUI3" s="208"/>
      <c r="LUJ3" s="208"/>
      <c r="LUK3" s="208"/>
      <c r="LUL3" s="208"/>
      <c r="LUM3" s="208"/>
      <c r="LUN3" s="208"/>
      <c r="LUO3" s="208"/>
      <c r="LUP3" s="208"/>
      <c r="LUQ3" s="208"/>
      <c r="LUR3" s="208"/>
      <c r="LUS3" s="208"/>
      <c r="LUT3" s="208"/>
      <c r="LUU3" s="208"/>
      <c r="LUV3" s="208"/>
      <c r="LUW3" s="208"/>
      <c r="LUX3" s="208"/>
      <c r="LUY3" s="208"/>
      <c r="LUZ3" s="208"/>
      <c r="LVA3" s="208"/>
      <c r="LVB3" s="208"/>
      <c r="LVC3" s="208"/>
      <c r="LVD3" s="208"/>
      <c r="LVE3" s="208"/>
      <c r="LVF3" s="208"/>
      <c r="LVG3" s="208"/>
      <c r="LVH3" s="208"/>
      <c r="LVI3" s="208"/>
      <c r="LVJ3" s="208"/>
      <c r="LVK3" s="208"/>
      <c r="LVL3" s="208"/>
      <c r="LVM3" s="208"/>
      <c r="LVN3" s="208"/>
      <c r="LVO3" s="208"/>
      <c r="LVP3" s="208"/>
      <c r="LVQ3" s="208"/>
      <c r="LVR3" s="208"/>
      <c r="LVS3" s="208"/>
      <c r="LVT3" s="208"/>
      <c r="LVU3" s="208"/>
      <c r="LVV3" s="208"/>
      <c r="LVW3" s="208"/>
      <c r="LVX3" s="208"/>
      <c r="LVY3" s="208"/>
      <c r="LVZ3" s="208"/>
      <c r="LWA3" s="208"/>
      <c r="LWB3" s="208"/>
      <c r="LWC3" s="208"/>
      <c r="LWD3" s="208"/>
      <c r="LWE3" s="208"/>
      <c r="LWF3" s="208"/>
      <c r="LWG3" s="208"/>
      <c r="LWH3" s="208"/>
      <c r="LWI3" s="208"/>
      <c r="LWJ3" s="208"/>
      <c r="LWK3" s="208"/>
      <c r="LWL3" s="208"/>
      <c r="LWM3" s="208"/>
      <c r="LWN3" s="208"/>
      <c r="LWO3" s="208"/>
      <c r="LWP3" s="208"/>
      <c r="LWQ3" s="208"/>
      <c r="LWR3" s="208"/>
      <c r="LWS3" s="208"/>
      <c r="LWT3" s="208"/>
      <c r="LWU3" s="208"/>
      <c r="LWV3" s="208"/>
      <c r="LWW3" s="208"/>
      <c r="LWX3" s="208"/>
      <c r="LWY3" s="208"/>
      <c r="LWZ3" s="208"/>
      <c r="LXA3" s="208"/>
      <c r="LXB3" s="208"/>
      <c r="LXC3" s="208"/>
      <c r="LXD3" s="208"/>
      <c r="LXE3" s="208"/>
      <c r="LXF3" s="208"/>
      <c r="LXG3" s="208"/>
      <c r="LXH3" s="208"/>
      <c r="LXI3" s="208"/>
      <c r="LXJ3" s="208"/>
      <c r="LXK3" s="208"/>
      <c r="LXL3" s="208"/>
      <c r="LXM3" s="208"/>
      <c r="LXN3" s="208"/>
      <c r="LXO3" s="208"/>
      <c r="LXP3" s="208"/>
      <c r="LXQ3" s="208"/>
      <c r="LXR3" s="208"/>
      <c r="LXS3" s="208"/>
      <c r="LXT3" s="208"/>
      <c r="LXU3" s="208"/>
      <c r="LXV3" s="208"/>
      <c r="LXW3" s="208"/>
      <c r="LXX3" s="208"/>
      <c r="LXY3" s="208"/>
      <c r="LXZ3" s="208"/>
      <c r="LYA3" s="208"/>
      <c r="LYB3" s="208"/>
      <c r="LYC3" s="208"/>
      <c r="LYD3" s="208"/>
      <c r="LYE3" s="208"/>
      <c r="LYF3" s="208"/>
      <c r="LYG3" s="208"/>
      <c r="LYH3" s="208"/>
      <c r="LYI3" s="208"/>
      <c r="LYJ3" s="208"/>
      <c r="LYK3" s="208"/>
      <c r="LYL3" s="208"/>
      <c r="LYM3" s="208"/>
      <c r="LYN3" s="208"/>
      <c r="LYO3" s="208"/>
      <c r="LYP3" s="208"/>
      <c r="LYQ3" s="208"/>
      <c r="LYR3" s="208"/>
      <c r="LYS3" s="208"/>
      <c r="LYT3" s="208"/>
      <c r="LYU3" s="208"/>
      <c r="LYV3" s="208"/>
      <c r="LYW3" s="208"/>
      <c r="LYX3" s="208"/>
      <c r="LYY3" s="208"/>
      <c r="LYZ3" s="208"/>
      <c r="LZA3" s="208"/>
      <c r="LZB3" s="208"/>
      <c r="LZC3" s="208"/>
      <c r="LZD3" s="208"/>
      <c r="LZE3" s="208"/>
      <c r="LZF3" s="208"/>
      <c r="LZG3" s="208"/>
      <c r="LZH3" s="208"/>
      <c r="LZI3" s="208"/>
      <c r="LZJ3" s="208"/>
      <c r="LZK3" s="208"/>
      <c r="LZL3" s="208"/>
      <c r="LZM3" s="208"/>
      <c r="LZN3" s="208"/>
      <c r="LZO3" s="208"/>
      <c r="LZP3" s="208"/>
      <c r="LZQ3" s="208"/>
      <c r="LZR3" s="208"/>
      <c r="LZS3" s="208"/>
      <c r="LZT3" s="208"/>
      <c r="LZU3" s="208"/>
      <c r="LZV3" s="208"/>
      <c r="LZW3" s="208"/>
      <c r="LZX3" s="208"/>
      <c r="LZY3" s="208"/>
      <c r="LZZ3" s="208"/>
      <c r="MAA3" s="208"/>
      <c r="MAB3" s="208"/>
      <c r="MAC3" s="208"/>
      <c r="MAD3" s="208"/>
      <c r="MAE3" s="208"/>
      <c r="MAF3" s="208"/>
      <c r="MAG3" s="208"/>
      <c r="MAH3" s="208"/>
      <c r="MAI3" s="208"/>
      <c r="MAJ3" s="208"/>
      <c r="MAK3" s="208"/>
      <c r="MAL3" s="208"/>
      <c r="MAM3" s="208"/>
      <c r="MAN3" s="208"/>
      <c r="MAO3" s="208"/>
      <c r="MAP3" s="208"/>
      <c r="MAQ3" s="208"/>
      <c r="MAR3" s="208"/>
      <c r="MAS3" s="208"/>
      <c r="MAT3" s="208"/>
      <c r="MAU3" s="208"/>
      <c r="MAV3" s="208"/>
      <c r="MAW3" s="208"/>
      <c r="MAX3" s="208"/>
      <c r="MAY3" s="208"/>
      <c r="MAZ3" s="208"/>
      <c r="MBA3" s="208"/>
      <c r="MBB3" s="208"/>
      <c r="MBC3" s="208"/>
      <c r="MBD3" s="208"/>
      <c r="MBE3" s="208"/>
      <c r="MBF3" s="208"/>
      <c r="MBG3" s="208"/>
      <c r="MBH3" s="208"/>
      <c r="MBI3" s="208"/>
      <c r="MBJ3" s="208"/>
      <c r="MBK3" s="208"/>
      <c r="MBL3" s="208"/>
      <c r="MBM3" s="208"/>
      <c r="MBN3" s="208"/>
      <c r="MBO3" s="208"/>
      <c r="MBP3" s="208"/>
      <c r="MBQ3" s="208"/>
      <c r="MBR3" s="208"/>
      <c r="MBS3" s="208"/>
      <c r="MBT3" s="208"/>
      <c r="MBU3" s="208"/>
      <c r="MBV3" s="208"/>
      <c r="MBW3" s="208"/>
      <c r="MBX3" s="208"/>
      <c r="MBY3" s="208"/>
      <c r="MBZ3" s="208"/>
      <c r="MCA3" s="208"/>
      <c r="MCB3" s="208"/>
      <c r="MCC3" s="208"/>
      <c r="MCD3" s="208"/>
      <c r="MCE3" s="208"/>
      <c r="MCF3" s="208"/>
      <c r="MCG3" s="208"/>
      <c r="MCH3" s="208"/>
      <c r="MCI3" s="208"/>
      <c r="MCJ3" s="208"/>
      <c r="MCK3" s="208"/>
      <c r="MCL3" s="208"/>
      <c r="MCM3" s="208"/>
      <c r="MCN3" s="208"/>
      <c r="MCO3" s="208"/>
      <c r="MCP3" s="208"/>
      <c r="MCQ3" s="208"/>
      <c r="MCR3" s="208"/>
      <c r="MCS3" s="208"/>
      <c r="MCT3" s="208"/>
      <c r="MCU3" s="208"/>
      <c r="MCV3" s="208"/>
      <c r="MCW3" s="208"/>
      <c r="MCX3" s="208"/>
      <c r="MCY3" s="208"/>
      <c r="MCZ3" s="208"/>
      <c r="MDA3" s="208"/>
      <c r="MDB3" s="208"/>
      <c r="MDC3" s="208"/>
      <c r="MDD3" s="208"/>
      <c r="MDE3" s="208"/>
      <c r="MDF3" s="208"/>
      <c r="MDG3" s="208"/>
      <c r="MDH3" s="208"/>
      <c r="MDI3" s="208"/>
      <c r="MDJ3" s="208"/>
      <c r="MDK3" s="208"/>
      <c r="MDL3" s="208"/>
      <c r="MDM3" s="208"/>
      <c r="MDN3" s="208"/>
      <c r="MDO3" s="208"/>
      <c r="MDP3" s="208"/>
      <c r="MDQ3" s="208"/>
      <c r="MDR3" s="208"/>
      <c r="MDS3" s="208"/>
      <c r="MDT3" s="208"/>
      <c r="MDU3" s="208"/>
      <c r="MDV3" s="208"/>
      <c r="MDW3" s="208"/>
      <c r="MDX3" s="208"/>
      <c r="MDY3" s="208"/>
      <c r="MDZ3" s="208"/>
      <c r="MEA3" s="208"/>
      <c r="MEB3" s="208"/>
      <c r="MEC3" s="208"/>
      <c r="MED3" s="208"/>
      <c r="MEE3" s="208"/>
      <c r="MEF3" s="208"/>
      <c r="MEG3" s="208"/>
      <c r="MEH3" s="208"/>
      <c r="MEI3" s="208"/>
      <c r="MEJ3" s="208"/>
      <c r="MEK3" s="208"/>
      <c r="MEL3" s="208"/>
      <c r="MEM3" s="208"/>
      <c r="MEN3" s="208"/>
      <c r="MEO3" s="208"/>
      <c r="MEP3" s="208"/>
      <c r="MEQ3" s="208"/>
      <c r="MER3" s="208"/>
      <c r="MES3" s="208"/>
      <c r="MET3" s="208"/>
      <c r="MEU3" s="208"/>
      <c r="MEV3" s="208"/>
      <c r="MEW3" s="208"/>
      <c r="MEX3" s="208"/>
      <c r="MEY3" s="208"/>
      <c r="MEZ3" s="208"/>
      <c r="MFA3" s="208"/>
      <c r="MFB3" s="208"/>
      <c r="MFC3" s="208"/>
      <c r="MFD3" s="208"/>
      <c r="MFE3" s="208"/>
      <c r="MFF3" s="208"/>
      <c r="MFG3" s="208"/>
      <c r="MFH3" s="208"/>
      <c r="MFI3" s="208"/>
      <c r="MFJ3" s="208"/>
      <c r="MFK3" s="208"/>
      <c r="MFL3" s="208"/>
      <c r="MFM3" s="208"/>
      <c r="MFN3" s="208"/>
      <c r="MFO3" s="208"/>
      <c r="MFP3" s="208"/>
      <c r="MFQ3" s="208"/>
      <c r="MFR3" s="208"/>
      <c r="MFS3" s="208"/>
      <c r="MFT3" s="208"/>
      <c r="MFU3" s="208"/>
      <c r="MFV3" s="208"/>
      <c r="MFW3" s="208"/>
      <c r="MFX3" s="208"/>
      <c r="MFY3" s="208"/>
      <c r="MFZ3" s="208"/>
      <c r="MGA3" s="208"/>
      <c r="MGB3" s="208"/>
      <c r="MGC3" s="208"/>
      <c r="MGD3" s="208"/>
      <c r="MGE3" s="208"/>
      <c r="MGF3" s="208"/>
      <c r="MGG3" s="208"/>
      <c r="MGH3" s="208"/>
      <c r="MGI3" s="208"/>
      <c r="MGJ3" s="208"/>
      <c r="MGK3" s="208"/>
      <c r="MGL3" s="208"/>
      <c r="MGM3" s="208"/>
      <c r="MGN3" s="208"/>
      <c r="MGO3" s="208"/>
      <c r="MGP3" s="208"/>
      <c r="MGQ3" s="208"/>
      <c r="MGR3" s="208"/>
      <c r="MGS3" s="208"/>
      <c r="MGT3" s="208"/>
      <c r="MGU3" s="208"/>
      <c r="MGV3" s="208"/>
      <c r="MGW3" s="208"/>
      <c r="MGX3" s="208"/>
      <c r="MGY3" s="208"/>
      <c r="MGZ3" s="208"/>
      <c r="MHA3" s="208"/>
      <c r="MHB3" s="208"/>
      <c r="MHC3" s="208"/>
      <c r="MHD3" s="208"/>
      <c r="MHE3" s="208"/>
      <c r="MHF3" s="208"/>
      <c r="MHG3" s="208"/>
      <c r="MHH3" s="208"/>
      <c r="MHI3" s="208"/>
      <c r="MHJ3" s="208"/>
      <c r="MHK3" s="208"/>
      <c r="MHL3" s="208"/>
      <c r="MHM3" s="208"/>
      <c r="MHN3" s="208"/>
      <c r="MHO3" s="208"/>
      <c r="MHP3" s="208"/>
      <c r="MHQ3" s="208"/>
      <c r="MHR3" s="208"/>
      <c r="MHS3" s="208"/>
      <c r="MHT3" s="208"/>
      <c r="MHU3" s="208"/>
      <c r="MHV3" s="208"/>
      <c r="MHW3" s="208"/>
      <c r="MHX3" s="208"/>
      <c r="MHY3" s="208"/>
      <c r="MHZ3" s="208"/>
      <c r="MIA3" s="208"/>
      <c r="MIB3" s="208"/>
      <c r="MIC3" s="208"/>
      <c r="MID3" s="208"/>
      <c r="MIE3" s="208"/>
      <c r="MIF3" s="208"/>
      <c r="MIG3" s="208"/>
      <c r="MIH3" s="208"/>
      <c r="MII3" s="208"/>
      <c r="MIJ3" s="208"/>
      <c r="MIK3" s="208"/>
      <c r="MIL3" s="208"/>
      <c r="MIM3" s="208"/>
      <c r="MIN3" s="208"/>
      <c r="MIO3" s="208"/>
      <c r="MIP3" s="208"/>
      <c r="MIQ3" s="208"/>
      <c r="MIR3" s="208"/>
      <c r="MIS3" s="208"/>
      <c r="MIT3" s="208"/>
      <c r="MIU3" s="208"/>
      <c r="MIV3" s="208"/>
      <c r="MIW3" s="208"/>
      <c r="MIX3" s="208"/>
      <c r="MIY3" s="208"/>
      <c r="MIZ3" s="208"/>
      <c r="MJA3" s="208"/>
      <c r="MJB3" s="208"/>
      <c r="MJC3" s="208"/>
      <c r="MJD3" s="208"/>
      <c r="MJE3" s="208"/>
      <c r="MJF3" s="208"/>
      <c r="MJG3" s="208"/>
      <c r="MJH3" s="208"/>
      <c r="MJI3" s="208"/>
      <c r="MJJ3" s="208"/>
      <c r="MJK3" s="208"/>
      <c r="MJL3" s="208"/>
      <c r="MJM3" s="208"/>
      <c r="MJN3" s="208"/>
      <c r="MJO3" s="208"/>
      <c r="MJP3" s="208"/>
      <c r="MJQ3" s="208"/>
      <c r="MJR3" s="208"/>
      <c r="MJS3" s="208"/>
      <c r="MJT3" s="208"/>
      <c r="MJU3" s="208"/>
      <c r="MJV3" s="208"/>
      <c r="MJW3" s="208"/>
      <c r="MJX3" s="208"/>
      <c r="MJY3" s="208"/>
      <c r="MJZ3" s="208"/>
      <c r="MKA3" s="208"/>
      <c r="MKB3" s="208"/>
      <c r="MKC3" s="208"/>
      <c r="MKD3" s="208"/>
      <c r="MKE3" s="208"/>
      <c r="MKF3" s="208"/>
      <c r="MKG3" s="208"/>
      <c r="MKH3" s="208"/>
      <c r="MKI3" s="208"/>
      <c r="MKJ3" s="208"/>
      <c r="MKK3" s="208"/>
      <c r="MKL3" s="208"/>
      <c r="MKM3" s="208"/>
      <c r="MKN3" s="208"/>
      <c r="MKO3" s="208"/>
      <c r="MKP3" s="208"/>
      <c r="MKQ3" s="208"/>
      <c r="MKR3" s="208"/>
      <c r="MKS3" s="208"/>
      <c r="MKT3" s="208"/>
      <c r="MKU3" s="208"/>
      <c r="MKV3" s="208"/>
      <c r="MKW3" s="208"/>
      <c r="MKX3" s="208"/>
      <c r="MKY3" s="208"/>
      <c r="MKZ3" s="208"/>
      <c r="MLA3" s="208"/>
      <c r="MLB3" s="208"/>
      <c r="MLC3" s="208"/>
      <c r="MLD3" s="208"/>
      <c r="MLE3" s="208"/>
      <c r="MLF3" s="208"/>
      <c r="MLG3" s="208"/>
      <c r="MLH3" s="208"/>
      <c r="MLI3" s="208"/>
      <c r="MLJ3" s="208"/>
      <c r="MLK3" s="208"/>
      <c r="MLL3" s="208"/>
      <c r="MLM3" s="208"/>
      <c r="MLN3" s="208"/>
      <c r="MLO3" s="208"/>
      <c r="MLP3" s="208"/>
      <c r="MLQ3" s="208"/>
      <c r="MLR3" s="208"/>
      <c r="MLS3" s="208"/>
      <c r="MLT3" s="208"/>
      <c r="MLU3" s="208"/>
      <c r="MLV3" s="208"/>
      <c r="MLW3" s="208"/>
      <c r="MLX3" s="208"/>
      <c r="MLY3" s="208"/>
      <c r="MLZ3" s="208"/>
      <c r="MMA3" s="208"/>
      <c r="MMB3" s="208"/>
      <c r="MMC3" s="208"/>
      <c r="MMD3" s="208"/>
      <c r="MME3" s="208"/>
      <c r="MMF3" s="208"/>
      <c r="MMG3" s="208"/>
      <c r="MMH3" s="208"/>
      <c r="MMI3" s="208"/>
      <c r="MMJ3" s="208"/>
      <c r="MMK3" s="208"/>
      <c r="MML3" s="208"/>
      <c r="MMM3" s="208"/>
      <c r="MMN3" s="208"/>
      <c r="MMO3" s="208"/>
      <c r="MMP3" s="208"/>
      <c r="MMQ3" s="208"/>
      <c r="MMR3" s="208"/>
      <c r="MMS3" s="208"/>
      <c r="MMT3" s="208"/>
      <c r="MMU3" s="208"/>
      <c r="MMV3" s="208"/>
      <c r="MMW3" s="208"/>
      <c r="MMX3" s="208"/>
      <c r="MMY3" s="208"/>
      <c r="MMZ3" s="208"/>
      <c r="MNA3" s="208"/>
      <c r="MNB3" s="208"/>
      <c r="MNC3" s="208"/>
      <c r="MND3" s="208"/>
      <c r="MNE3" s="208"/>
      <c r="MNF3" s="208"/>
      <c r="MNG3" s="208"/>
      <c r="MNH3" s="208"/>
      <c r="MNI3" s="208"/>
      <c r="MNJ3" s="208"/>
      <c r="MNK3" s="208"/>
      <c r="MNL3" s="208"/>
      <c r="MNM3" s="208"/>
      <c r="MNN3" s="208"/>
      <c r="MNO3" s="208"/>
      <c r="MNP3" s="208"/>
      <c r="MNQ3" s="208"/>
      <c r="MNR3" s="208"/>
      <c r="MNS3" s="208"/>
      <c r="MNT3" s="208"/>
      <c r="MNU3" s="208"/>
      <c r="MNV3" s="208"/>
      <c r="MNW3" s="208"/>
      <c r="MNX3" s="208"/>
      <c r="MNY3" s="208"/>
      <c r="MNZ3" s="208"/>
      <c r="MOA3" s="208"/>
      <c r="MOB3" s="208"/>
      <c r="MOC3" s="208"/>
      <c r="MOD3" s="208"/>
      <c r="MOE3" s="208"/>
      <c r="MOF3" s="208"/>
      <c r="MOG3" s="208"/>
      <c r="MOH3" s="208"/>
      <c r="MOI3" s="208"/>
      <c r="MOJ3" s="208"/>
      <c r="MOK3" s="208"/>
      <c r="MOL3" s="208"/>
      <c r="MOM3" s="208"/>
      <c r="MON3" s="208"/>
      <c r="MOO3" s="208"/>
      <c r="MOP3" s="208"/>
      <c r="MOQ3" s="208"/>
      <c r="MOR3" s="208"/>
      <c r="MOS3" s="208"/>
      <c r="MOT3" s="208"/>
      <c r="MOU3" s="208"/>
      <c r="MOV3" s="208"/>
      <c r="MOW3" s="208"/>
      <c r="MOX3" s="208"/>
      <c r="MOY3" s="208"/>
      <c r="MOZ3" s="208"/>
      <c r="MPA3" s="208"/>
      <c r="MPB3" s="208"/>
      <c r="MPC3" s="208"/>
      <c r="MPD3" s="208"/>
      <c r="MPE3" s="208"/>
      <c r="MPF3" s="208"/>
      <c r="MPG3" s="208"/>
      <c r="MPH3" s="208"/>
      <c r="MPI3" s="208"/>
      <c r="MPJ3" s="208"/>
      <c r="MPK3" s="208"/>
      <c r="MPL3" s="208"/>
      <c r="MPM3" s="208"/>
      <c r="MPN3" s="208"/>
      <c r="MPO3" s="208"/>
      <c r="MPP3" s="208"/>
      <c r="MPQ3" s="208"/>
      <c r="MPR3" s="208"/>
      <c r="MPS3" s="208"/>
      <c r="MPT3" s="208"/>
      <c r="MPU3" s="208"/>
      <c r="MPV3" s="208"/>
      <c r="MPW3" s="208"/>
      <c r="MPX3" s="208"/>
      <c r="MPY3" s="208"/>
      <c r="MPZ3" s="208"/>
      <c r="MQA3" s="208"/>
      <c r="MQB3" s="208"/>
      <c r="MQC3" s="208"/>
      <c r="MQD3" s="208"/>
      <c r="MQE3" s="208"/>
      <c r="MQF3" s="208"/>
      <c r="MQG3" s="208"/>
      <c r="MQH3" s="208"/>
      <c r="MQI3" s="208"/>
      <c r="MQJ3" s="208"/>
      <c r="MQK3" s="208"/>
      <c r="MQL3" s="208"/>
      <c r="MQM3" s="208"/>
      <c r="MQN3" s="208"/>
      <c r="MQO3" s="208"/>
      <c r="MQP3" s="208"/>
      <c r="MQQ3" s="208"/>
      <c r="MQR3" s="208"/>
      <c r="MQS3" s="208"/>
      <c r="MQT3" s="208"/>
      <c r="MQU3" s="208"/>
      <c r="MQV3" s="208"/>
      <c r="MQW3" s="208"/>
      <c r="MQX3" s="208"/>
      <c r="MQY3" s="208"/>
      <c r="MQZ3" s="208"/>
      <c r="MRA3" s="208"/>
      <c r="MRB3" s="208"/>
      <c r="MRC3" s="208"/>
      <c r="MRD3" s="208"/>
      <c r="MRE3" s="208"/>
      <c r="MRF3" s="208"/>
      <c r="MRG3" s="208"/>
      <c r="MRH3" s="208"/>
      <c r="MRI3" s="208"/>
      <c r="MRJ3" s="208"/>
      <c r="MRK3" s="208"/>
      <c r="MRL3" s="208"/>
      <c r="MRM3" s="208"/>
      <c r="MRN3" s="208"/>
      <c r="MRO3" s="208"/>
      <c r="MRP3" s="208"/>
      <c r="MRQ3" s="208"/>
      <c r="MRR3" s="208"/>
      <c r="MRS3" s="208"/>
      <c r="MRT3" s="208"/>
      <c r="MRU3" s="208"/>
      <c r="MRV3" s="208"/>
      <c r="MRW3" s="208"/>
      <c r="MRX3" s="208"/>
      <c r="MRY3" s="208"/>
      <c r="MRZ3" s="208"/>
      <c r="MSA3" s="208"/>
      <c r="MSB3" s="208"/>
      <c r="MSC3" s="208"/>
      <c r="MSD3" s="208"/>
      <c r="MSE3" s="208"/>
      <c r="MSF3" s="208"/>
      <c r="MSG3" s="208"/>
      <c r="MSH3" s="208"/>
      <c r="MSI3" s="208"/>
      <c r="MSJ3" s="208"/>
      <c r="MSK3" s="208"/>
      <c r="MSL3" s="208"/>
      <c r="MSM3" s="208"/>
      <c r="MSN3" s="208"/>
      <c r="MSO3" s="208"/>
      <c r="MSP3" s="208"/>
      <c r="MSQ3" s="208"/>
      <c r="MSR3" s="208"/>
      <c r="MSS3" s="208"/>
      <c r="MST3" s="208"/>
      <c r="MSU3" s="208"/>
      <c r="MSV3" s="208"/>
      <c r="MSW3" s="208"/>
      <c r="MSX3" s="208"/>
      <c r="MSY3" s="208"/>
      <c r="MSZ3" s="208"/>
      <c r="MTA3" s="208"/>
      <c r="MTB3" s="208"/>
      <c r="MTC3" s="208"/>
      <c r="MTD3" s="208"/>
      <c r="MTE3" s="208"/>
      <c r="MTF3" s="208"/>
      <c r="MTG3" s="208"/>
      <c r="MTH3" s="208"/>
      <c r="MTI3" s="208"/>
      <c r="MTJ3" s="208"/>
      <c r="MTK3" s="208"/>
      <c r="MTL3" s="208"/>
      <c r="MTM3" s="208"/>
      <c r="MTN3" s="208"/>
      <c r="MTO3" s="208"/>
      <c r="MTP3" s="208"/>
      <c r="MTQ3" s="208"/>
      <c r="MTR3" s="208"/>
      <c r="MTS3" s="208"/>
      <c r="MTT3" s="208"/>
      <c r="MTU3" s="208"/>
      <c r="MTV3" s="208"/>
      <c r="MTW3" s="208"/>
      <c r="MTX3" s="208"/>
      <c r="MTY3" s="208"/>
      <c r="MTZ3" s="208"/>
      <c r="MUA3" s="208"/>
      <c r="MUB3" s="208"/>
      <c r="MUC3" s="208"/>
      <c r="MUD3" s="208"/>
      <c r="MUE3" s="208"/>
      <c r="MUF3" s="208"/>
      <c r="MUG3" s="208"/>
      <c r="MUH3" s="208"/>
      <c r="MUI3" s="208"/>
      <c r="MUJ3" s="208"/>
      <c r="MUK3" s="208"/>
      <c r="MUL3" s="208"/>
      <c r="MUM3" s="208"/>
      <c r="MUN3" s="208"/>
      <c r="MUO3" s="208"/>
      <c r="MUP3" s="208"/>
      <c r="MUQ3" s="208"/>
      <c r="MUR3" s="208"/>
      <c r="MUS3" s="208"/>
      <c r="MUT3" s="208"/>
      <c r="MUU3" s="208"/>
      <c r="MUV3" s="208"/>
      <c r="MUW3" s="208"/>
      <c r="MUX3" s="208"/>
      <c r="MUY3" s="208"/>
      <c r="MUZ3" s="208"/>
      <c r="MVA3" s="208"/>
      <c r="MVB3" s="208"/>
      <c r="MVC3" s="208"/>
      <c r="MVD3" s="208"/>
      <c r="MVE3" s="208"/>
      <c r="MVF3" s="208"/>
      <c r="MVG3" s="208"/>
      <c r="MVH3" s="208"/>
      <c r="MVI3" s="208"/>
      <c r="MVJ3" s="208"/>
      <c r="MVK3" s="208"/>
      <c r="MVL3" s="208"/>
      <c r="MVM3" s="208"/>
      <c r="MVN3" s="208"/>
      <c r="MVO3" s="208"/>
      <c r="MVP3" s="208"/>
      <c r="MVQ3" s="208"/>
      <c r="MVR3" s="208"/>
      <c r="MVS3" s="208"/>
      <c r="MVT3" s="208"/>
      <c r="MVU3" s="208"/>
      <c r="MVV3" s="208"/>
      <c r="MVW3" s="208"/>
      <c r="MVX3" s="208"/>
      <c r="MVY3" s="208"/>
      <c r="MVZ3" s="208"/>
      <c r="MWA3" s="208"/>
      <c r="MWB3" s="208"/>
      <c r="MWC3" s="208"/>
      <c r="MWD3" s="208"/>
      <c r="MWE3" s="208"/>
      <c r="MWF3" s="208"/>
      <c r="MWG3" s="208"/>
      <c r="MWH3" s="208"/>
      <c r="MWI3" s="208"/>
      <c r="MWJ3" s="208"/>
      <c r="MWK3" s="208"/>
      <c r="MWL3" s="208"/>
      <c r="MWM3" s="208"/>
      <c r="MWN3" s="208"/>
      <c r="MWO3" s="208"/>
      <c r="MWP3" s="208"/>
      <c r="MWQ3" s="208"/>
      <c r="MWR3" s="208"/>
      <c r="MWS3" s="208"/>
      <c r="MWT3" s="208"/>
      <c r="MWU3" s="208"/>
      <c r="MWV3" s="208"/>
      <c r="MWW3" s="208"/>
      <c r="MWX3" s="208"/>
      <c r="MWY3" s="208"/>
      <c r="MWZ3" s="208"/>
      <c r="MXA3" s="208"/>
      <c r="MXB3" s="208"/>
      <c r="MXC3" s="208"/>
      <c r="MXD3" s="208"/>
      <c r="MXE3" s="208"/>
      <c r="MXF3" s="208"/>
      <c r="MXG3" s="208"/>
      <c r="MXH3" s="208"/>
      <c r="MXI3" s="208"/>
      <c r="MXJ3" s="208"/>
      <c r="MXK3" s="208"/>
      <c r="MXL3" s="208"/>
      <c r="MXM3" s="208"/>
      <c r="MXN3" s="208"/>
      <c r="MXO3" s="208"/>
      <c r="MXP3" s="208"/>
      <c r="MXQ3" s="208"/>
      <c r="MXR3" s="208"/>
      <c r="MXS3" s="208"/>
      <c r="MXT3" s="208"/>
      <c r="MXU3" s="208"/>
      <c r="MXV3" s="208"/>
      <c r="MXW3" s="208"/>
      <c r="MXX3" s="208"/>
      <c r="MXY3" s="208"/>
      <c r="MXZ3" s="208"/>
      <c r="MYA3" s="208"/>
      <c r="MYB3" s="208"/>
      <c r="MYC3" s="208"/>
      <c r="MYD3" s="208"/>
      <c r="MYE3" s="208"/>
      <c r="MYF3" s="208"/>
      <c r="MYG3" s="208"/>
      <c r="MYH3" s="208"/>
      <c r="MYI3" s="208"/>
      <c r="MYJ3" s="208"/>
      <c r="MYK3" s="208"/>
      <c r="MYL3" s="208"/>
      <c r="MYM3" s="208"/>
      <c r="MYN3" s="208"/>
      <c r="MYO3" s="208"/>
      <c r="MYP3" s="208"/>
      <c r="MYQ3" s="208"/>
      <c r="MYR3" s="208"/>
      <c r="MYS3" s="208"/>
      <c r="MYT3" s="208"/>
      <c r="MYU3" s="208"/>
      <c r="MYV3" s="208"/>
      <c r="MYW3" s="208"/>
      <c r="MYX3" s="208"/>
      <c r="MYY3" s="208"/>
      <c r="MYZ3" s="208"/>
      <c r="MZA3" s="208"/>
      <c r="MZB3" s="208"/>
      <c r="MZC3" s="208"/>
      <c r="MZD3" s="208"/>
      <c r="MZE3" s="208"/>
      <c r="MZF3" s="208"/>
      <c r="MZG3" s="208"/>
      <c r="MZH3" s="208"/>
      <c r="MZI3" s="208"/>
      <c r="MZJ3" s="208"/>
      <c r="MZK3" s="208"/>
      <c r="MZL3" s="208"/>
      <c r="MZM3" s="208"/>
      <c r="MZN3" s="208"/>
      <c r="MZO3" s="208"/>
      <c r="MZP3" s="208"/>
      <c r="MZQ3" s="208"/>
      <c r="MZR3" s="208"/>
      <c r="MZS3" s="208"/>
      <c r="MZT3" s="208"/>
      <c r="MZU3" s="208"/>
      <c r="MZV3" s="208"/>
      <c r="MZW3" s="208"/>
      <c r="MZX3" s="208"/>
      <c r="MZY3" s="208"/>
      <c r="MZZ3" s="208"/>
      <c r="NAA3" s="208"/>
      <c r="NAB3" s="208"/>
      <c r="NAC3" s="208"/>
      <c r="NAD3" s="208"/>
      <c r="NAE3" s="208"/>
      <c r="NAF3" s="208"/>
      <c r="NAG3" s="208"/>
      <c r="NAH3" s="208"/>
      <c r="NAI3" s="208"/>
      <c r="NAJ3" s="208"/>
      <c r="NAK3" s="208"/>
      <c r="NAL3" s="208"/>
      <c r="NAM3" s="208"/>
      <c r="NAN3" s="208"/>
      <c r="NAO3" s="208"/>
      <c r="NAP3" s="208"/>
      <c r="NAQ3" s="208"/>
      <c r="NAR3" s="208"/>
      <c r="NAS3" s="208"/>
      <c r="NAT3" s="208"/>
      <c r="NAU3" s="208"/>
      <c r="NAV3" s="208"/>
      <c r="NAW3" s="208"/>
      <c r="NAX3" s="208"/>
      <c r="NAY3" s="208"/>
      <c r="NAZ3" s="208"/>
      <c r="NBA3" s="208"/>
      <c r="NBB3" s="208"/>
      <c r="NBC3" s="208"/>
      <c r="NBD3" s="208"/>
      <c r="NBE3" s="208"/>
      <c r="NBF3" s="208"/>
      <c r="NBG3" s="208"/>
      <c r="NBH3" s="208"/>
      <c r="NBI3" s="208"/>
      <c r="NBJ3" s="208"/>
      <c r="NBK3" s="208"/>
      <c r="NBL3" s="208"/>
      <c r="NBM3" s="208"/>
      <c r="NBN3" s="208"/>
      <c r="NBO3" s="208"/>
      <c r="NBP3" s="208"/>
      <c r="NBQ3" s="208"/>
      <c r="NBR3" s="208"/>
      <c r="NBS3" s="208"/>
      <c r="NBT3" s="208"/>
      <c r="NBU3" s="208"/>
      <c r="NBV3" s="208"/>
      <c r="NBW3" s="208"/>
      <c r="NBX3" s="208"/>
      <c r="NBY3" s="208"/>
      <c r="NBZ3" s="208"/>
      <c r="NCA3" s="208"/>
      <c r="NCB3" s="208"/>
      <c r="NCC3" s="208"/>
      <c r="NCD3" s="208"/>
      <c r="NCE3" s="208"/>
      <c r="NCF3" s="208"/>
      <c r="NCG3" s="208"/>
      <c r="NCH3" s="208"/>
      <c r="NCI3" s="208"/>
      <c r="NCJ3" s="208"/>
      <c r="NCK3" s="208"/>
      <c r="NCL3" s="208"/>
      <c r="NCM3" s="208"/>
      <c r="NCN3" s="208"/>
      <c r="NCO3" s="208"/>
      <c r="NCP3" s="208"/>
      <c r="NCQ3" s="208"/>
      <c r="NCR3" s="208"/>
      <c r="NCS3" s="208"/>
      <c r="NCT3" s="208"/>
      <c r="NCU3" s="208"/>
      <c r="NCV3" s="208"/>
      <c r="NCW3" s="208"/>
      <c r="NCX3" s="208"/>
      <c r="NCY3" s="208"/>
      <c r="NCZ3" s="208"/>
      <c r="NDA3" s="208"/>
      <c r="NDB3" s="208"/>
      <c r="NDC3" s="208"/>
      <c r="NDD3" s="208"/>
      <c r="NDE3" s="208"/>
      <c r="NDF3" s="208"/>
      <c r="NDG3" s="208"/>
      <c r="NDH3" s="208"/>
      <c r="NDI3" s="208"/>
      <c r="NDJ3" s="208"/>
      <c r="NDK3" s="208"/>
      <c r="NDL3" s="208"/>
      <c r="NDM3" s="208"/>
      <c r="NDN3" s="208"/>
      <c r="NDO3" s="208"/>
      <c r="NDP3" s="208"/>
      <c r="NDQ3" s="208"/>
      <c r="NDR3" s="208"/>
      <c r="NDS3" s="208"/>
      <c r="NDT3" s="208"/>
      <c r="NDU3" s="208"/>
      <c r="NDV3" s="208"/>
      <c r="NDW3" s="208"/>
      <c r="NDX3" s="208"/>
      <c r="NDY3" s="208"/>
      <c r="NDZ3" s="208"/>
      <c r="NEA3" s="208"/>
      <c r="NEB3" s="208"/>
      <c r="NEC3" s="208"/>
      <c r="NED3" s="208"/>
      <c r="NEE3" s="208"/>
      <c r="NEF3" s="208"/>
      <c r="NEG3" s="208"/>
      <c r="NEH3" s="208"/>
      <c r="NEI3" s="208"/>
      <c r="NEJ3" s="208"/>
      <c r="NEK3" s="208"/>
      <c r="NEL3" s="208"/>
      <c r="NEM3" s="208"/>
      <c r="NEN3" s="208"/>
      <c r="NEO3" s="208"/>
      <c r="NEP3" s="208"/>
      <c r="NEQ3" s="208"/>
      <c r="NER3" s="208"/>
      <c r="NES3" s="208"/>
      <c r="NET3" s="208"/>
      <c r="NEU3" s="208"/>
      <c r="NEV3" s="208"/>
      <c r="NEW3" s="208"/>
      <c r="NEX3" s="208"/>
      <c r="NEY3" s="208"/>
      <c r="NEZ3" s="208"/>
      <c r="NFA3" s="208"/>
      <c r="NFB3" s="208"/>
      <c r="NFC3" s="208"/>
      <c r="NFD3" s="208"/>
      <c r="NFE3" s="208"/>
      <c r="NFF3" s="208"/>
      <c r="NFG3" s="208"/>
      <c r="NFH3" s="208"/>
      <c r="NFI3" s="208"/>
      <c r="NFJ3" s="208"/>
      <c r="NFK3" s="208"/>
      <c r="NFL3" s="208"/>
      <c r="NFM3" s="208"/>
      <c r="NFN3" s="208"/>
      <c r="NFO3" s="208"/>
      <c r="NFP3" s="208"/>
      <c r="NFQ3" s="208"/>
      <c r="NFR3" s="208"/>
      <c r="NFS3" s="208"/>
      <c r="NFT3" s="208"/>
      <c r="NFU3" s="208"/>
      <c r="NFV3" s="208"/>
      <c r="NFW3" s="208"/>
      <c r="NFX3" s="208"/>
      <c r="NFY3" s="208"/>
      <c r="NFZ3" s="208"/>
      <c r="NGA3" s="208"/>
      <c r="NGB3" s="208"/>
      <c r="NGC3" s="208"/>
      <c r="NGD3" s="208"/>
      <c r="NGE3" s="208"/>
      <c r="NGF3" s="208"/>
      <c r="NGG3" s="208"/>
      <c r="NGH3" s="208"/>
      <c r="NGI3" s="208"/>
      <c r="NGJ3" s="208"/>
      <c r="NGK3" s="208"/>
      <c r="NGL3" s="208"/>
      <c r="NGM3" s="208"/>
      <c r="NGN3" s="208"/>
      <c r="NGO3" s="208"/>
      <c r="NGP3" s="208"/>
      <c r="NGQ3" s="208"/>
      <c r="NGR3" s="208"/>
      <c r="NGS3" s="208"/>
      <c r="NGT3" s="208"/>
      <c r="NGU3" s="208"/>
      <c r="NGV3" s="208"/>
      <c r="NGW3" s="208"/>
      <c r="NGX3" s="208"/>
      <c r="NGY3" s="208"/>
      <c r="NGZ3" s="208"/>
      <c r="NHA3" s="208"/>
      <c r="NHB3" s="208"/>
      <c r="NHC3" s="208"/>
      <c r="NHD3" s="208"/>
      <c r="NHE3" s="208"/>
      <c r="NHF3" s="208"/>
      <c r="NHG3" s="208"/>
      <c r="NHH3" s="208"/>
      <c r="NHI3" s="208"/>
      <c r="NHJ3" s="208"/>
      <c r="NHK3" s="208"/>
      <c r="NHL3" s="208"/>
      <c r="NHM3" s="208"/>
      <c r="NHN3" s="208"/>
      <c r="NHO3" s="208"/>
      <c r="NHP3" s="208"/>
      <c r="NHQ3" s="208"/>
      <c r="NHR3" s="208"/>
      <c r="NHS3" s="208"/>
      <c r="NHT3" s="208"/>
      <c r="NHU3" s="208"/>
      <c r="NHV3" s="208"/>
      <c r="NHW3" s="208"/>
      <c r="NHX3" s="208"/>
      <c r="NHY3" s="208"/>
      <c r="NHZ3" s="208"/>
      <c r="NIA3" s="208"/>
      <c r="NIB3" s="208"/>
      <c r="NIC3" s="208"/>
      <c r="NID3" s="208"/>
      <c r="NIE3" s="208"/>
      <c r="NIF3" s="208"/>
      <c r="NIG3" s="208"/>
      <c r="NIH3" s="208"/>
      <c r="NII3" s="208"/>
      <c r="NIJ3" s="208"/>
      <c r="NIK3" s="208"/>
      <c r="NIL3" s="208"/>
      <c r="NIM3" s="208"/>
      <c r="NIN3" s="208"/>
      <c r="NIO3" s="208"/>
      <c r="NIP3" s="208"/>
      <c r="NIQ3" s="208"/>
      <c r="NIR3" s="208"/>
      <c r="NIS3" s="208"/>
      <c r="NIT3" s="208"/>
      <c r="NIU3" s="208"/>
      <c r="NIV3" s="208"/>
      <c r="NIW3" s="208"/>
      <c r="NIX3" s="208"/>
      <c r="NIY3" s="208"/>
      <c r="NIZ3" s="208"/>
      <c r="NJA3" s="208"/>
      <c r="NJB3" s="208"/>
      <c r="NJC3" s="208"/>
      <c r="NJD3" s="208"/>
      <c r="NJE3" s="208"/>
      <c r="NJF3" s="208"/>
      <c r="NJG3" s="208"/>
      <c r="NJH3" s="208"/>
      <c r="NJI3" s="208"/>
      <c r="NJJ3" s="208"/>
      <c r="NJK3" s="208"/>
      <c r="NJL3" s="208"/>
      <c r="NJM3" s="208"/>
      <c r="NJN3" s="208"/>
      <c r="NJO3" s="208"/>
      <c r="NJP3" s="208"/>
      <c r="NJQ3" s="208"/>
      <c r="NJR3" s="208"/>
      <c r="NJS3" s="208"/>
      <c r="NJT3" s="208"/>
      <c r="NJU3" s="208"/>
      <c r="NJV3" s="208"/>
      <c r="NJW3" s="208"/>
      <c r="NJX3" s="208"/>
      <c r="NJY3" s="208"/>
      <c r="NJZ3" s="208"/>
      <c r="NKA3" s="208"/>
      <c r="NKB3" s="208"/>
      <c r="NKC3" s="208"/>
      <c r="NKD3" s="208"/>
      <c r="NKE3" s="208"/>
      <c r="NKF3" s="208"/>
      <c r="NKG3" s="208"/>
      <c r="NKH3" s="208"/>
      <c r="NKI3" s="208"/>
      <c r="NKJ3" s="208"/>
      <c r="NKK3" s="208"/>
      <c r="NKL3" s="208"/>
      <c r="NKM3" s="208"/>
      <c r="NKN3" s="208"/>
      <c r="NKO3" s="208"/>
      <c r="NKP3" s="208"/>
      <c r="NKQ3" s="208"/>
      <c r="NKR3" s="208"/>
      <c r="NKS3" s="208"/>
      <c r="NKT3" s="208"/>
      <c r="NKU3" s="208"/>
      <c r="NKV3" s="208"/>
      <c r="NKW3" s="208"/>
      <c r="NKX3" s="208"/>
      <c r="NKY3" s="208"/>
      <c r="NKZ3" s="208"/>
      <c r="NLA3" s="208"/>
      <c r="NLB3" s="208"/>
      <c r="NLC3" s="208"/>
      <c r="NLD3" s="208"/>
      <c r="NLE3" s="208"/>
      <c r="NLF3" s="208"/>
      <c r="NLG3" s="208"/>
      <c r="NLH3" s="208"/>
      <c r="NLI3" s="208"/>
      <c r="NLJ3" s="208"/>
      <c r="NLK3" s="208"/>
      <c r="NLL3" s="208"/>
      <c r="NLM3" s="208"/>
      <c r="NLN3" s="208"/>
      <c r="NLO3" s="208"/>
      <c r="NLP3" s="208"/>
      <c r="NLQ3" s="208"/>
      <c r="NLR3" s="208"/>
      <c r="NLS3" s="208"/>
      <c r="NLT3" s="208"/>
      <c r="NLU3" s="208"/>
      <c r="NLV3" s="208"/>
      <c r="NLW3" s="208"/>
      <c r="NLX3" s="208"/>
      <c r="NLY3" s="208"/>
      <c r="NLZ3" s="208"/>
      <c r="NMA3" s="208"/>
      <c r="NMB3" s="208"/>
      <c r="NMC3" s="208"/>
      <c r="NMD3" s="208"/>
      <c r="NME3" s="208"/>
      <c r="NMF3" s="208"/>
      <c r="NMG3" s="208"/>
      <c r="NMH3" s="208"/>
      <c r="NMI3" s="208"/>
      <c r="NMJ3" s="208"/>
      <c r="NMK3" s="208"/>
      <c r="NML3" s="208"/>
      <c r="NMM3" s="208"/>
      <c r="NMN3" s="208"/>
      <c r="NMO3" s="208"/>
      <c r="NMP3" s="208"/>
      <c r="NMQ3" s="208"/>
      <c r="NMR3" s="208"/>
      <c r="NMS3" s="208"/>
      <c r="NMT3" s="208"/>
      <c r="NMU3" s="208"/>
      <c r="NMV3" s="208"/>
      <c r="NMW3" s="208"/>
      <c r="NMX3" s="208"/>
      <c r="NMY3" s="208"/>
      <c r="NMZ3" s="208"/>
      <c r="NNA3" s="208"/>
      <c r="NNB3" s="208"/>
      <c r="NNC3" s="208"/>
      <c r="NND3" s="208"/>
      <c r="NNE3" s="208"/>
      <c r="NNF3" s="208"/>
      <c r="NNG3" s="208"/>
      <c r="NNH3" s="208"/>
      <c r="NNI3" s="208"/>
      <c r="NNJ3" s="208"/>
      <c r="NNK3" s="208"/>
      <c r="NNL3" s="208"/>
      <c r="NNM3" s="208"/>
      <c r="NNN3" s="208"/>
      <c r="NNO3" s="208"/>
      <c r="NNP3" s="208"/>
      <c r="NNQ3" s="208"/>
      <c r="NNR3" s="208"/>
      <c r="NNS3" s="208"/>
      <c r="NNT3" s="208"/>
      <c r="NNU3" s="208"/>
      <c r="NNV3" s="208"/>
      <c r="NNW3" s="208"/>
      <c r="NNX3" s="208"/>
      <c r="NNY3" s="208"/>
      <c r="NNZ3" s="208"/>
      <c r="NOA3" s="208"/>
      <c r="NOB3" s="208"/>
      <c r="NOC3" s="208"/>
      <c r="NOD3" s="208"/>
      <c r="NOE3" s="208"/>
      <c r="NOF3" s="208"/>
      <c r="NOG3" s="208"/>
      <c r="NOH3" s="208"/>
      <c r="NOI3" s="208"/>
      <c r="NOJ3" s="208"/>
      <c r="NOK3" s="208"/>
      <c r="NOL3" s="208"/>
      <c r="NOM3" s="208"/>
      <c r="NON3" s="208"/>
      <c r="NOO3" s="208"/>
      <c r="NOP3" s="208"/>
      <c r="NOQ3" s="208"/>
      <c r="NOR3" s="208"/>
      <c r="NOS3" s="208"/>
      <c r="NOT3" s="208"/>
      <c r="NOU3" s="208"/>
      <c r="NOV3" s="208"/>
      <c r="NOW3" s="208"/>
      <c r="NOX3" s="208"/>
      <c r="NOY3" s="208"/>
      <c r="NOZ3" s="208"/>
      <c r="NPA3" s="208"/>
      <c r="NPB3" s="208"/>
      <c r="NPC3" s="208"/>
      <c r="NPD3" s="208"/>
      <c r="NPE3" s="208"/>
      <c r="NPF3" s="208"/>
      <c r="NPG3" s="208"/>
      <c r="NPH3" s="208"/>
      <c r="NPI3" s="208"/>
      <c r="NPJ3" s="208"/>
      <c r="NPK3" s="208"/>
      <c r="NPL3" s="208"/>
      <c r="NPM3" s="208"/>
      <c r="NPN3" s="208"/>
      <c r="NPO3" s="208"/>
      <c r="NPP3" s="208"/>
      <c r="NPQ3" s="208"/>
      <c r="NPR3" s="208"/>
      <c r="NPS3" s="208"/>
      <c r="NPT3" s="208"/>
      <c r="NPU3" s="208"/>
      <c r="NPV3" s="208"/>
      <c r="NPW3" s="208"/>
      <c r="NPX3" s="208"/>
      <c r="NPY3" s="208"/>
      <c r="NPZ3" s="208"/>
      <c r="NQA3" s="208"/>
      <c r="NQB3" s="208"/>
      <c r="NQC3" s="208"/>
      <c r="NQD3" s="208"/>
      <c r="NQE3" s="208"/>
      <c r="NQF3" s="208"/>
      <c r="NQG3" s="208"/>
      <c r="NQH3" s="208"/>
      <c r="NQI3" s="208"/>
      <c r="NQJ3" s="208"/>
      <c r="NQK3" s="208"/>
      <c r="NQL3" s="208"/>
      <c r="NQM3" s="208"/>
      <c r="NQN3" s="208"/>
      <c r="NQO3" s="208"/>
      <c r="NQP3" s="208"/>
      <c r="NQQ3" s="208"/>
      <c r="NQR3" s="208"/>
      <c r="NQS3" s="208"/>
      <c r="NQT3" s="208"/>
      <c r="NQU3" s="208"/>
      <c r="NQV3" s="208"/>
      <c r="NQW3" s="208"/>
      <c r="NQX3" s="208"/>
      <c r="NQY3" s="208"/>
      <c r="NQZ3" s="208"/>
      <c r="NRA3" s="208"/>
      <c r="NRB3" s="208"/>
      <c r="NRC3" s="208"/>
      <c r="NRD3" s="208"/>
      <c r="NRE3" s="208"/>
      <c r="NRF3" s="208"/>
      <c r="NRG3" s="208"/>
      <c r="NRH3" s="208"/>
      <c r="NRI3" s="208"/>
      <c r="NRJ3" s="208"/>
      <c r="NRK3" s="208"/>
      <c r="NRL3" s="208"/>
      <c r="NRM3" s="208"/>
      <c r="NRN3" s="208"/>
      <c r="NRO3" s="208"/>
      <c r="NRP3" s="208"/>
      <c r="NRQ3" s="208"/>
      <c r="NRR3" s="208"/>
      <c r="NRS3" s="208"/>
      <c r="NRT3" s="208"/>
      <c r="NRU3" s="208"/>
      <c r="NRV3" s="208"/>
      <c r="NRW3" s="208"/>
      <c r="NRX3" s="208"/>
      <c r="NRY3" s="208"/>
      <c r="NRZ3" s="208"/>
      <c r="NSA3" s="208"/>
      <c r="NSB3" s="208"/>
      <c r="NSC3" s="208"/>
      <c r="NSD3" s="208"/>
      <c r="NSE3" s="208"/>
      <c r="NSF3" s="208"/>
      <c r="NSG3" s="208"/>
      <c r="NSH3" s="208"/>
      <c r="NSI3" s="208"/>
      <c r="NSJ3" s="208"/>
      <c r="NSK3" s="208"/>
      <c r="NSL3" s="208"/>
      <c r="NSM3" s="208"/>
      <c r="NSN3" s="208"/>
      <c r="NSO3" s="208"/>
      <c r="NSP3" s="208"/>
      <c r="NSQ3" s="208"/>
      <c r="NSR3" s="208"/>
      <c r="NSS3" s="208"/>
      <c r="NST3" s="208"/>
      <c r="NSU3" s="208"/>
      <c r="NSV3" s="208"/>
      <c r="NSW3" s="208"/>
      <c r="NSX3" s="208"/>
      <c r="NSY3" s="208"/>
      <c r="NSZ3" s="208"/>
      <c r="NTA3" s="208"/>
      <c r="NTB3" s="208"/>
      <c r="NTC3" s="208"/>
      <c r="NTD3" s="208"/>
      <c r="NTE3" s="208"/>
      <c r="NTF3" s="208"/>
      <c r="NTG3" s="208"/>
      <c r="NTH3" s="208"/>
      <c r="NTI3" s="208"/>
      <c r="NTJ3" s="208"/>
      <c r="NTK3" s="208"/>
      <c r="NTL3" s="208"/>
      <c r="NTM3" s="208"/>
      <c r="NTN3" s="208"/>
      <c r="NTO3" s="208"/>
      <c r="NTP3" s="208"/>
      <c r="NTQ3" s="208"/>
      <c r="NTR3" s="208"/>
      <c r="NTS3" s="208"/>
      <c r="NTT3" s="208"/>
      <c r="NTU3" s="208"/>
      <c r="NTV3" s="208"/>
      <c r="NTW3" s="208"/>
      <c r="NTX3" s="208"/>
      <c r="NTY3" s="208"/>
      <c r="NTZ3" s="208"/>
      <c r="NUA3" s="208"/>
      <c r="NUB3" s="208"/>
      <c r="NUC3" s="208"/>
      <c r="NUD3" s="208"/>
      <c r="NUE3" s="208"/>
      <c r="NUF3" s="208"/>
      <c r="NUG3" s="208"/>
      <c r="NUH3" s="208"/>
      <c r="NUI3" s="208"/>
      <c r="NUJ3" s="208"/>
      <c r="NUK3" s="208"/>
      <c r="NUL3" s="208"/>
      <c r="NUM3" s="208"/>
      <c r="NUN3" s="208"/>
      <c r="NUO3" s="208"/>
      <c r="NUP3" s="208"/>
      <c r="NUQ3" s="208"/>
      <c r="NUR3" s="208"/>
      <c r="NUS3" s="208"/>
      <c r="NUT3" s="208"/>
      <c r="NUU3" s="208"/>
      <c r="NUV3" s="208"/>
      <c r="NUW3" s="208"/>
      <c r="NUX3" s="208"/>
      <c r="NUY3" s="208"/>
      <c r="NUZ3" s="208"/>
      <c r="NVA3" s="208"/>
      <c r="NVB3" s="208"/>
      <c r="NVC3" s="208"/>
      <c r="NVD3" s="208"/>
      <c r="NVE3" s="208"/>
      <c r="NVF3" s="208"/>
      <c r="NVG3" s="208"/>
      <c r="NVH3" s="208"/>
      <c r="NVI3" s="208"/>
      <c r="NVJ3" s="208"/>
      <c r="NVK3" s="208"/>
      <c r="NVL3" s="208"/>
      <c r="NVM3" s="208"/>
      <c r="NVN3" s="208"/>
      <c r="NVO3" s="208"/>
      <c r="NVP3" s="208"/>
      <c r="NVQ3" s="208"/>
      <c r="NVR3" s="208"/>
      <c r="NVS3" s="208"/>
      <c r="NVT3" s="208"/>
      <c r="NVU3" s="208"/>
      <c r="NVV3" s="208"/>
      <c r="NVW3" s="208"/>
      <c r="NVX3" s="208"/>
      <c r="NVY3" s="208"/>
      <c r="NVZ3" s="208"/>
      <c r="NWA3" s="208"/>
      <c r="NWB3" s="208"/>
      <c r="NWC3" s="208"/>
      <c r="NWD3" s="208"/>
      <c r="NWE3" s="208"/>
      <c r="NWF3" s="208"/>
      <c r="NWG3" s="208"/>
      <c r="NWH3" s="208"/>
      <c r="NWI3" s="208"/>
      <c r="NWJ3" s="208"/>
      <c r="NWK3" s="208"/>
      <c r="NWL3" s="208"/>
      <c r="NWM3" s="208"/>
      <c r="NWN3" s="208"/>
      <c r="NWO3" s="208"/>
      <c r="NWP3" s="208"/>
      <c r="NWQ3" s="208"/>
      <c r="NWR3" s="208"/>
      <c r="NWS3" s="208"/>
      <c r="NWT3" s="208"/>
      <c r="NWU3" s="208"/>
      <c r="NWV3" s="208"/>
      <c r="NWW3" s="208"/>
      <c r="NWX3" s="208"/>
      <c r="NWY3" s="208"/>
      <c r="NWZ3" s="208"/>
      <c r="NXA3" s="208"/>
      <c r="NXB3" s="208"/>
      <c r="NXC3" s="208"/>
      <c r="NXD3" s="208"/>
      <c r="NXE3" s="208"/>
      <c r="NXF3" s="208"/>
      <c r="NXG3" s="208"/>
      <c r="NXH3" s="208"/>
      <c r="NXI3" s="208"/>
      <c r="NXJ3" s="208"/>
      <c r="NXK3" s="208"/>
      <c r="NXL3" s="208"/>
      <c r="NXM3" s="208"/>
      <c r="NXN3" s="208"/>
      <c r="NXO3" s="208"/>
      <c r="NXP3" s="208"/>
      <c r="NXQ3" s="208"/>
      <c r="NXR3" s="208"/>
      <c r="NXS3" s="208"/>
      <c r="NXT3" s="208"/>
      <c r="NXU3" s="208"/>
      <c r="NXV3" s="208"/>
      <c r="NXW3" s="208"/>
      <c r="NXX3" s="208"/>
      <c r="NXY3" s="208"/>
      <c r="NXZ3" s="208"/>
      <c r="NYA3" s="208"/>
      <c r="NYB3" s="208"/>
      <c r="NYC3" s="208"/>
      <c r="NYD3" s="208"/>
      <c r="NYE3" s="208"/>
      <c r="NYF3" s="208"/>
      <c r="NYG3" s="208"/>
      <c r="NYH3" s="208"/>
      <c r="NYI3" s="208"/>
      <c r="NYJ3" s="208"/>
      <c r="NYK3" s="208"/>
      <c r="NYL3" s="208"/>
      <c r="NYM3" s="208"/>
      <c r="NYN3" s="208"/>
      <c r="NYO3" s="208"/>
      <c r="NYP3" s="208"/>
      <c r="NYQ3" s="208"/>
      <c r="NYR3" s="208"/>
      <c r="NYS3" s="208"/>
      <c r="NYT3" s="208"/>
      <c r="NYU3" s="208"/>
      <c r="NYV3" s="208"/>
      <c r="NYW3" s="208"/>
      <c r="NYX3" s="208"/>
      <c r="NYY3" s="208"/>
      <c r="NYZ3" s="208"/>
      <c r="NZA3" s="208"/>
      <c r="NZB3" s="208"/>
      <c r="NZC3" s="208"/>
      <c r="NZD3" s="208"/>
      <c r="NZE3" s="208"/>
      <c r="NZF3" s="208"/>
      <c r="NZG3" s="208"/>
      <c r="NZH3" s="208"/>
      <c r="NZI3" s="208"/>
      <c r="NZJ3" s="208"/>
      <c r="NZK3" s="208"/>
      <c r="NZL3" s="208"/>
      <c r="NZM3" s="208"/>
      <c r="NZN3" s="208"/>
      <c r="NZO3" s="208"/>
      <c r="NZP3" s="208"/>
      <c r="NZQ3" s="208"/>
      <c r="NZR3" s="208"/>
      <c r="NZS3" s="208"/>
      <c r="NZT3" s="208"/>
      <c r="NZU3" s="208"/>
      <c r="NZV3" s="208"/>
      <c r="NZW3" s="208"/>
      <c r="NZX3" s="208"/>
      <c r="NZY3" s="208"/>
      <c r="NZZ3" s="208"/>
      <c r="OAA3" s="208"/>
      <c r="OAB3" s="208"/>
      <c r="OAC3" s="208"/>
      <c r="OAD3" s="208"/>
      <c r="OAE3" s="208"/>
      <c r="OAF3" s="208"/>
      <c r="OAG3" s="208"/>
      <c r="OAH3" s="208"/>
      <c r="OAI3" s="208"/>
      <c r="OAJ3" s="208"/>
      <c r="OAK3" s="208"/>
      <c r="OAL3" s="208"/>
      <c r="OAM3" s="208"/>
      <c r="OAN3" s="208"/>
      <c r="OAO3" s="208"/>
      <c r="OAP3" s="208"/>
      <c r="OAQ3" s="208"/>
      <c r="OAR3" s="208"/>
      <c r="OAS3" s="208"/>
      <c r="OAT3" s="208"/>
      <c r="OAU3" s="208"/>
      <c r="OAV3" s="208"/>
      <c r="OAW3" s="208"/>
      <c r="OAX3" s="208"/>
      <c r="OAY3" s="208"/>
      <c r="OAZ3" s="208"/>
      <c r="OBA3" s="208"/>
      <c r="OBB3" s="208"/>
      <c r="OBC3" s="208"/>
      <c r="OBD3" s="208"/>
      <c r="OBE3" s="208"/>
      <c r="OBF3" s="208"/>
      <c r="OBG3" s="208"/>
      <c r="OBH3" s="208"/>
      <c r="OBI3" s="208"/>
      <c r="OBJ3" s="208"/>
      <c r="OBK3" s="208"/>
      <c r="OBL3" s="208"/>
      <c r="OBM3" s="208"/>
      <c r="OBN3" s="208"/>
      <c r="OBO3" s="208"/>
      <c r="OBP3" s="208"/>
      <c r="OBQ3" s="208"/>
      <c r="OBR3" s="208"/>
      <c r="OBS3" s="208"/>
      <c r="OBT3" s="208"/>
      <c r="OBU3" s="208"/>
      <c r="OBV3" s="208"/>
      <c r="OBW3" s="208"/>
      <c r="OBX3" s="208"/>
      <c r="OBY3" s="208"/>
      <c r="OBZ3" s="208"/>
      <c r="OCA3" s="208"/>
      <c r="OCB3" s="208"/>
      <c r="OCC3" s="208"/>
      <c r="OCD3" s="208"/>
      <c r="OCE3" s="208"/>
      <c r="OCF3" s="208"/>
      <c r="OCG3" s="208"/>
      <c r="OCH3" s="208"/>
      <c r="OCI3" s="208"/>
      <c r="OCJ3" s="208"/>
      <c r="OCK3" s="208"/>
      <c r="OCL3" s="208"/>
      <c r="OCM3" s="208"/>
      <c r="OCN3" s="208"/>
      <c r="OCO3" s="208"/>
      <c r="OCP3" s="208"/>
      <c r="OCQ3" s="208"/>
      <c r="OCR3" s="208"/>
      <c r="OCS3" s="208"/>
      <c r="OCT3" s="208"/>
      <c r="OCU3" s="208"/>
      <c r="OCV3" s="208"/>
      <c r="OCW3" s="208"/>
      <c r="OCX3" s="208"/>
      <c r="OCY3" s="208"/>
      <c r="OCZ3" s="208"/>
      <c r="ODA3" s="208"/>
      <c r="ODB3" s="208"/>
      <c r="ODC3" s="208"/>
      <c r="ODD3" s="208"/>
      <c r="ODE3" s="208"/>
      <c r="ODF3" s="208"/>
      <c r="ODG3" s="208"/>
      <c r="ODH3" s="208"/>
      <c r="ODI3" s="208"/>
      <c r="ODJ3" s="208"/>
      <c r="ODK3" s="208"/>
      <c r="ODL3" s="208"/>
      <c r="ODM3" s="208"/>
      <c r="ODN3" s="208"/>
      <c r="ODO3" s="208"/>
      <c r="ODP3" s="208"/>
      <c r="ODQ3" s="208"/>
      <c r="ODR3" s="208"/>
      <c r="ODS3" s="208"/>
      <c r="ODT3" s="208"/>
      <c r="ODU3" s="208"/>
      <c r="ODV3" s="208"/>
      <c r="ODW3" s="208"/>
      <c r="ODX3" s="208"/>
      <c r="ODY3" s="208"/>
      <c r="ODZ3" s="208"/>
      <c r="OEA3" s="208"/>
      <c r="OEB3" s="208"/>
      <c r="OEC3" s="208"/>
      <c r="OED3" s="208"/>
      <c r="OEE3" s="208"/>
      <c r="OEF3" s="208"/>
      <c r="OEG3" s="208"/>
      <c r="OEH3" s="208"/>
      <c r="OEI3" s="208"/>
      <c r="OEJ3" s="208"/>
      <c r="OEK3" s="208"/>
      <c r="OEL3" s="208"/>
      <c r="OEM3" s="208"/>
      <c r="OEN3" s="208"/>
      <c r="OEO3" s="208"/>
      <c r="OEP3" s="208"/>
      <c r="OEQ3" s="208"/>
      <c r="OER3" s="208"/>
      <c r="OES3" s="208"/>
      <c r="OET3" s="208"/>
      <c r="OEU3" s="208"/>
      <c r="OEV3" s="208"/>
      <c r="OEW3" s="208"/>
      <c r="OEX3" s="208"/>
      <c r="OEY3" s="208"/>
      <c r="OEZ3" s="208"/>
      <c r="OFA3" s="208"/>
      <c r="OFB3" s="208"/>
      <c r="OFC3" s="208"/>
      <c r="OFD3" s="208"/>
      <c r="OFE3" s="208"/>
      <c r="OFF3" s="208"/>
      <c r="OFG3" s="208"/>
      <c r="OFH3" s="208"/>
      <c r="OFI3" s="208"/>
      <c r="OFJ3" s="208"/>
      <c r="OFK3" s="208"/>
      <c r="OFL3" s="208"/>
      <c r="OFM3" s="208"/>
      <c r="OFN3" s="208"/>
      <c r="OFO3" s="208"/>
      <c r="OFP3" s="208"/>
      <c r="OFQ3" s="208"/>
      <c r="OFR3" s="208"/>
      <c r="OFS3" s="208"/>
      <c r="OFT3" s="208"/>
      <c r="OFU3" s="208"/>
      <c r="OFV3" s="208"/>
      <c r="OFW3" s="208"/>
      <c r="OFX3" s="208"/>
      <c r="OFY3" s="208"/>
      <c r="OFZ3" s="208"/>
      <c r="OGA3" s="208"/>
      <c r="OGB3" s="208"/>
      <c r="OGC3" s="208"/>
      <c r="OGD3" s="208"/>
      <c r="OGE3" s="208"/>
      <c r="OGF3" s="208"/>
      <c r="OGG3" s="208"/>
      <c r="OGH3" s="208"/>
      <c r="OGI3" s="208"/>
      <c r="OGJ3" s="208"/>
      <c r="OGK3" s="208"/>
      <c r="OGL3" s="208"/>
      <c r="OGM3" s="208"/>
      <c r="OGN3" s="208"/>
      <c r="OGO3" s="208"/>
      <c r="OGP3" s="208"/>
      <c r="OGQ3" s="208"/>
      <c r="OGR3" s="208"/>
      <c r="OGS3" s="208"/>
      <c r="OGT3" s="208"/>
      <c r="OGU3" s="208"/>
      <c r="OGV3" s="208"/>
      <c r="OGW3" s="208"/>
      <c r="OGX3" s="208"/>
      <c r="OGY3" s="208"/>
      <c r="OGZ3" s="208"/>
      <c r="OHA3" s="208"/>
      <c r="OHB3" s="208"/>
      <c r="OHC3" s="208"/>
      <c r="OHD3" s="208"/>
      <c r="OHE3" s="208"/>
      <c r="OHF3" s="208"/>
      <c r="OHG3" s="208"/>
      <c r="OHH3" s="208"/>
      <c r="OHI3" s="208"/>
      <c r="OHJ3" s="208"/>
      <c r="OHK3" s="208"/>
      <c r="OHL3" s="208"/>
      <c r="OHM3" s="208"/>
      <c r="OHN3" s="208"/>
      <c r="OHO3" s="208"/>
      <c r="OHP3" s="208"/>
      <c r="OHQ3" s="208"/>
      <c r="OHR3" s="208"/>
      <c r="OHS3" s="208"/>
      <c r="OHT3" s="208"/>
      <c r="OHU3" s="208"/>
      <c r="OHV3" s="208"/>
      <c r="OHW3" s="208"/>
      <c r="OHX3" s="208"/>
      <c r="OHY3" s="208"/>
      <c r="OHZ3" s="208"/>
      <c r="OIA3" s="208"/>
      <c r="OIB3" s="208"/>
      <c r="OIC3" s="208"/>
      <c r="OID3" s="208"/>
      <c r="OIE3" s="208"/>
      <c r="OIF3" s="208"/>
      <c r="OIG3" s="208"/>
      <c r="OIH3" s="208"/>
      <c r="OII3" s="208"/>
      <c r="OIJ3" s="208"/>
      <c r="OIK3" s="208"/>
      <c r="OIL3" s="208"/>
      <c r="OIM3" s="208"/>
      <c r="OIN3" s="208"/>
      <c r="OIO3" s="208"/>
      <c r="OIP3" s="208"/>
      <c r="OIQ3" s="208"/>
      <c r="OIR3" s="208"/>
      <c r="OIS3" s="208"/>
      <c r="OIT3" s="208"/>
      <c r="OIU3" s="208"/>
      <c r="OIV3" s="208"/>
      <c r="OIW3" s="208"/>
      <c r="OIX3" s="208"/>
      <c r="OIY3" s="208"/>
      <c r="OIZ3" s="208"/>
      <c r="OJA3" s="208"/>
      <c r="OJB3" s="208"/>
      <c r="OJC3" s="208"/>
      <c r="OJD3" s="208"/>
      <c r="OJE3" s="208"/>
      <c r="OJF3" s="208"/>
      <c r="OJG3" s="208"/>
      <c r="OJH3" s="208"/>
      <c r="OJI3" s="208"/>
      <c r="OJJ3" s="208"/>
      <c r="OJK3" s="208"/>
      <c r="OJL3" s="208"/>
      <c r="OJM3" s="208"/>
      <c r="OJN3" s="208"/>
      <c r="OJO3" s="208"/>
      <c r="OJP3" s="208"/>
      <c r="OJQ3" s="208"/>
      <c r="OJR3" s="208"/>
      <c r="OJS3" s="208"/>
      <c r="OJT3" s="208"/>
      <c r="OJU3" s="208"/>
      <c r="OJV3" s="208"/>
      <c r="OJW3" s="208"/>
      <c r="OJX3" s="208"/>
      <c r="OJY3" s="208"/>
      <c r="OJZ3" s="208"/>
      <c r="OKA3" s="208"/>
      <c r="OKB3" s="208"/>
      <c r="OKC3" s="208"/>
      <c r="OKD3" s="208"/>
      <c r="OKE3" s="208"/>
      <c r="OKF3" s="208"/>
      <c r="OKG3" s="208"/>
      <c r="OKH3" s="208"/>
      <c r="OKI3" s="208"/>
      <c r="OKJ3" s="208"/>
      <c r="OKK3" s="208"/>
      <c r="OKL3" s="208"/>
      <c r="OKM3" s="208"/>
      <c r="OKN3" s="208"/>
      <c r="OKO3" s="208"/>
      <c r="OKP3" s="208"/>
      <c r="OKQ3" s="208"/>
      <c r="OKR3" s="208"/>
      <c r="OKS3" s="208"/>
      <c r="OKT3" s="208"/>
      <c r="OKU3" s="208"/>
      <c r="OKV3" s="208"/>
      <c r="OKW3" s="208"/>
      <c r="OKX3" s="208"/>
      <c r="OKY3" s="208"/>
      <c r="OKZ3" s="208"/>
      <c r="OLA3" s="208"/>
      <c r="OLB3" s="208"/>
      <c r="OLC3" s="208"/>
      <c r="OLD3" s="208"/>
      <c r="OLE3" s="208"/>
      <c r="OLF3" s="208"/>
      <c r="OLG3" s="208"/>
      <c r="OLH3" s="208"/>
      <c r="OLI3" s="208"/>
      <c r="OLJ3" s="208"/>
      <c r="OLK3" s="208"/>
      <c r="OLL3" s="208"/>
      <c r="OLM3" s="208"/>
      <c r="OLN3" s="208"/>
      <c r="OLO3" s="208"/>
      <c r="OLP3" s="208"/>
      <c r="OLQ3" s="208"/>
      <c r="OLR3" s="208"/>
      <c r="OLS3" s="208"/>
      <c r="OLT3" s="208"/>
      <c r="OLU3" s="208"/>
      <c r="OLV3" s="208"/>
      <c r="OLW3" s="208"/>
      <c r="OLX3" s="208"/>
      <c r="OLY3" s="208"/>
      <c r="OLZ3" s="208"/>
      <c r="OMA3" s="208"/>
      <c r="OMB3" s="208"/>
      <c r="OMC3" s="208"/>
      <c r="OMD3" s="208"/>
      <c r="OME3" s="208"/>
      <c r="OMF3" s="208"/>
      <c r="OMG3" s="208"/>
      <c r="OMH3" s="208"/>
      <c r="OMI3" s="208"/>
      <c r="OMJ3" s="208"/>
      <c r="OMK3" s="208"/>
      <c r="OML3" s="208"/>
      <c r="OMM3" s="208"/>
      <c r="OMN3" s="208"/>
      <c r="OMO3" s="208"/>
      <c r="OMP3" s="208"/>
      <c r="OMQ3" s="208"/>
      <c r="OMR3" s="208"/>
      <c r="OMS3" s="208"/>
      <c r="OMT3" s="208"/>
      <c r="OMU3" s="208"/>
      <c r="OMV3" s="208"/>
      <c r="OMW3" s="208"/>
      <c r="OMX3" s="208"/>
      <c r="OMY3" s="208"/>
      <c r="OMZ3" s="208"/>
      <c r="ONA3" s="208"/>
      <c r="ONB3" s="208"/>
      <c r="ONC3" s="208"/>
      <c r="OND3" s="208"/>
      <c r="ONE3" s="208"/>
      <c r="ONF3" s="208"/>
      <c r="ONG3" s="208"/>
      <c r="ONH3" s="208"/>
      <c r="ONI3" s="208"/>
      <c r="ONJ3" s="208"/>
      <c r="ONK3" s="208"/>
      <c r="ONL3" s="208"/>
      <c r="ONM3" s="208"/>
      <c r="ONN3" s="208"/>
      <c r="ONO3" s="208"/>
      <c r="ONP3" s="208"/>
      <c r="ONQ3" s="208"/>
      <c r="ONR3" s="208"/>
      <c r="ONS3" s="208"/>
      <c r="ONT3" s="208"/>
      <c r="ONU3" s="208"/>
      <c r="ONV3" s="208"/>
      <c r="ONW3" s="208"/>
      <c r="ONX3" s="208"/>
      <c r="ONY3" s="208"/>
      <c r="ONZ3" s="208"/>
      <c r="OOA3" s="208"/>
      <c r="OOB3" s="208"/>
      <c r="OOC3" s="208"/>
      <c r="OOD3" s="208"/>
      <c r="OOE3" s="208"/>
      <c r="OOF3" s="208"/>
      <c r="OOG3" s="208"/>
      <c r="OOH3" s="208"/>
      <c r="OOI3" s="208"/>
      <c r="OOJ3" s="208"/>
      <c r="OOK3" s="208"/>
      <c r="OOL3" s="208"/>
      <c r="OOM3" s="208"/>
      <c r="OON3" s="208"/>
      <c r="OOO3" s="208"/>
      <c r="OOP3" s="208"/>
      <c r="OOQ3" s="208"/>
      <c r="OOR3" s="208"/>
      <c r="OOS3" s="208"/>
      <c r="OOT3" s="208"/>
      <c r="OOU3" s="208"/>
      <c r="OOV3" s="208"/>
      <c r="OOW3" s="208"/>
      <c r="OOX3" s="208"/>
      <c r="OOY3" s="208"/>
      <c r="OOZ3" s="208"/>
      <c r="OPA3" s="208"/>
      <c r="OPB3" s="208"/>
      <c r="OPC3" s="208"/>
      <c r="OPD3" s="208"/>
      <c r="OPE3" s="208"/>
      <c r="OPF3" s="208"/>
      <c r="OPG3" s="208"/>
      <c r="OPH3" s="208"/>
      <c r="OPI3" s="208"/>
      <c r="OPJ3" s="208"/>
      <c r="OPK3" s="208"/>
      <c r="OPL3" s="208"/>
      <c r="OPM3" s="208"/>
      <c r="OPN3" s="208"/>
      <c r="OPO3" s="208"/>
      <c r="OPP3" s="208"/>
      <c r="OPQ3" s="208"/>
      <c r="OPR3" s="208"/>
      <c r="OPS3" s="208"/>
      <c r="OPT3" s="208"/>
      <c r="OPU3" s="208"/>
      <c r="OPV3" s="208"/>
      <c r="OPW3" s="208"/>
      <c r="OPX3" s="208"/>
      <c r="OPY3" s="208"/>
      <c r="OPZ3" s="208"/>
      <c r="OQA3" s="208"/>
      <c r="OQB3" s="208"/>
      <c r="OQC3" s="208"/>
      <c r="OQD3" s="208"/>
      <c r="OQE3" s="208"/>
      <c r="OQF3" s="208"/>
      <c r="OQG3" s="208"/>
      <c r="OQH3" s="208"/>
      <c r="OQI3" s="208"/>
      <c r="OQJ3" s="208"/>
      <c r="OQK3" s="208"/>
      <c r="OQL3" s="208"/>
      <c r="OQM3" s="208"/>
      <c r="OQN3" s="208"/>
      <c r="OQO3" s="208"/>
      <c r="OQP3" s="208"/>
      <c r="OQQ3" s="208"/>
      <c r="OQR3" s="208"/>
      <c r="OQS3" s="208"/>
      <c r="OQT3" s="208"/>
      <c r="OQU3" s="208"/>
      <c r="OQV3" s="208"/>
      <c r="OQW3" s="208"/>
      <c r="OQX3" s="208"/>
      <c r="OQY3" s="208"/>
      <c r="OQZ3" s="208"/>
      <c r="ORA3" s="208"/>
      <c r="ORB3" s="208"/>
      <c r="ORC3" s="208"/>
      <c r="ORD3" s="208"/>
      <c r="ORE3" s="208"/>
      <c r="ORF3" s="208"/>
      <c r="ORG3" s="208"/>
      <c r="ORH3" s="208"/>
      <c r="ORI3" s="208"/>
      <c r="ORJ3" s="208"/>
      <c r="ORK3" s="208"/>
      <c r="ORL3" s="208"/>
      <c r="ORM3" s="208"/>
      <c r="ORN3" s="208"/>
      <c r="ORO3" s="208"/>
      <c r="ORP3" s="208"/>
      <c r="ORQ3" s="208"/>
      <c r="ORR3" s="208"/>
      <c r="ORS3" s="208"/>
      <c r="ORT3" s="208"/>
      <c r="ORU3" s="208"/>
      <c r="ORV3" s="208"/>
      <c r="ORW3" s="208"/>
      <c r="ORX3" s="208"/>
      <c r="ORY3" s="208"/>
      <c r="ORZ3" s="208"/>
      <c r="OSA3" s="208"/>
      <c r="OSB3" s="208"/>
      <c r="OSC3" s="208"/>
      <c r="OSD3" s="208"/>
      <c r="OSE3" s="208"/>
      <c r="OSF3" s="208"/>
      <c r="OSG3" s="208"/>
      <c r="OSH3" s="208"/>
      <c r="OSI3" s="208"/>
      <c r="OSJ3" s="208"/>
      <c r="OSK3" s="208"/>
      <c r="OSL3" s="208"/>
      <c r="OSM3" s="208"/>
      <c r="OSN3" s="208"/>
      <c r="OSO3" s="208"/>
      <c r="OSP3" s="208"/>
      <c r="OSQ3" s="208"/>
      <c r="OSR3" s="208"/>
      <c r="OSS3" s="208"/>
      <c r="OST3" s="208"/>
      <c r="OSU3" s="208"/>
      <c r="OSV3" s="208"/>
      <c r="OSW3" s="208"/>
      <c r="OSX3" s="208"/>
      <c r="OSY3" s="208"/>
      <c r="OSZ3" s="208"/>
      <c r="OTA3" s="208"/>
      <c r="OTB3" s="208"/>
      <c r="OTC3" s="208"/>
      <c r="OTD3" s="208"/>
      <c r="OTE3" s="208"/>
      <c r="OTF3" s="208"/>
      <c r="OTG3" s="208"/>
      <c r="OTH3" s="208"/>
      <c r="OTI3" s="208"/>
      <c r="OTJ3" s="208"/>
      <c r="OTK3" s="208"/>
      <c r="OTL3" s="208"/>
      <c r="OTM3" s="208"/>
      <c r="OTN3" s="208"/>
      <c r="OTO3" s="208"/>
      <c r="OTP3" s="208"/>
      <c r="OTQ3" s="208"/>
      <c r="OTR3" s="208"/>
      <c r="OTS3" s="208"/>
      <c r="OTT3" s="208"/>
      <c r="OTU3" s="208"/>
      <c r="OTV3" s="208"/>
      <c r="OTW3" s="208"/>
      <c r="OTX3" s="208"/>
      <c r="OTY3" s="208"/>
      <c r="OTZ3" s="208"/>
      <c r="OUA3" s="208"/>
      <c r="OUB3" s="208"/>
      <c r="OUC3" s="208"/>
      <c r="OUD3" s="208"/>
      <c r="OUE3" s="208"/>
      <c r="OUF3" s="208"/>
      <c r="OUG3" s="208"/>
      <c r="OUH3" s="208"/>
      <c r="OUI3" s="208"/>
      <c r="OUJ3" s="208"/>
      <c r="OUK3" s="208"/>
      <c r="OUL3" s="208"/>
      <c r="OUM3" s="208"/>
      <c r="OUN3" s="208"/>
      <c r="OUO3" s="208"/>
      <c r="OUP3" s="208"/>
      <c r="OUQ3" s="208"/>
      <c r="OUR3" s="208"/>
      <c r="OUS3" s="208"/>
      <c r="OUT3" s="208"/>
      <c r="OUU3" s="208"/>
      <c r="OUV3" s="208"/>
      <c r="OUW3" s="208"/>
      <c r="OUX3" s="208"/>
      <c r="OUY3" s="208"/>
      <c r="OUZ3" s="208"/>
      <c r="OVA3" s="208"/>
      <c r="OVB3" s="208"/>
      <c r="OVC3" s="208"/>
      <c r="OVD3" s="208"/>
      <c r="OVE3" s="208"/>
      <c r="OVF3" s="208"/>
      <c r="OVG3" s="208"/>
      <c r="OVH3" s="208"/>
      <c r="OVI3" s="208"/>
      <c r="OVJ3" s="208"/>
      <c r="OVK3" s="208"/>
      <c r="OVL3" s="208"/>
      <c r="OVM3" s="208"/>
      <c r="OVN3" s="208"/>
      <c r="OVO3" s="208"/>
      <c r="OVP3" s="208"/>
      <c r="OVQ3" s="208"/>
      <c r="OVR3" s="208"/>
      <c r="OVS3" s="208"/>
      <c r="OVT3" s="208"/>
      <c r="OVU3" s="208"/>
      <c r="OVV3" s="208"/>
      <c r="OVW3" s="208"/>
      <c r="OVX3" s="208"/>
      <c r="OVY3" s="208"/>
      <c r="OVZ3" s="208"/>
      <c r="OWA3" s="208"/>
      <c r="OWB3" s="208"/>
      <c r="OWC3" s="208"/>
      <c r="OWD3" s="208"/>
      <c r="OWE3" s="208"/>
      <c r="OWF3" s="208"/>
      <c r="OWG3" s="208"/>
      <c r="OWH3" s="208"/>
      <c r="OWI3" s="208"/>
      <c r="OWJ3" s="208"/>
      <c r="OWK3" s="208"/>
      <c r="OWL3" s="208"/>
      <c r="OWM3" s="208"/>
      <c r="OWN3" s="208"/>
      <c r="OWO3" s="208"/>
      <c r="OWP3" s="208"/>
      <c r="OWQ3" s="208"/>
      <c r="OWR3" s="208"/>
      <c r="OWS3" s="208"/>
      <c r="OWT3" s="208"/>
      <c r="OWU3" s="208"/>
      <c r="OWV3" s="208"/>
      <c r="OWW3" s="208"/>
      <c r="OWX3" s="208"/>
      <c r="OWY3" s="208"/>
      <c r="OWZ3" s="208"/>
      <c r="OXA3" s="208"/>
      <c r="OXB3" s="208"/>
      <c r="OXC3" s="208"/>
      <c r="OXD3" s="208"/>
      <c r="OXE3" s="208"/>
      <c r="OXF3" s="208"/>
      <c r="OXG3" s="208"/>
      <c r="OXH3" s="208"/>
      <c r="OXI3" s="208"/>
      <c r="OXJ3" s="208"/>
      <c r="OXK3" s="208"/>
      <c r="OXL3" s="208"/>
      <c r="OXM3" s="208"/>
      <c r="OXN3" s="208"/>
      <c r="OXO3" s="208"/>
      <c r="OXP3" s="208"/>
      <c r="OXQ3" s="208"/>
      <c r="OXR3" s="208"/>
      <c r="OXS3" s="208"/>
      <c r="OXT3" s="208"/>
      <c r="OXU3" s="208"/>
      <c r="OXV3" s="208"/>
      <c r="OXW3" s="208"/>
      <c r="OXX3" s="208"/>
      <c r="OXY3" s="208"/>
      <c r="OXZ3" s="208"/>
      <c r="OYA3" s="208"/>
      <c r="OYB3" s="208"/>
      <c r="OYC3" s="208"/>
      <c r="OYD3" s="208"/>
      <c r="OYE3" s="208"/>
      <c r="OYF3" s="208"/>
      <c r="OYG3" s="208"/>
      <c r="OYH3" s="208"/>
      <c r="OYI3" s="208"/>
      <c r="OYJ3" s="208"/>
      <c r="OYK3" s="208"/>
      <c r="OYL3" s="208"/>
      <c r="OYM3" s="208"/>
      <c r="OYN3" s="208"/>
      <c r="OYO3" s="208"/>
      <c r="OYP3" s="208"/>
      <c r="OYQ3" s="208"/>
      <c r="OYR3" s="208"/>
      <c r="OYS3" s="208"/>
      <c r="OYT3" s="208"/>
      <c r="OYU3" s="208"/>
      <c r="OYV3" s="208"/>
      <c r="OYW3" s="208"/>
      <c r="OYX3" s="208"/>
      <c r="OYY3" s="208"/>
      <c r="OYZ3" s="208"/>
      <c r="OZA3" s="208"/>
      <c r="OZB3" s="208"/>
      <c r="OZC3" s="208"/>
      <c r="OZD3" s="208"/>
      <c r="OZE3" s="208"/>
      <c r="OZF3" s="208"/>
      <c r="OZG3" s="208"/>
      <c r="OZH3" s="208"/>
      <c r="OZI3" s="208"/>
      <c r="OZJ3" s="208"/>
      <c r="OZK3" s="208"/>
      <c r="OZL3" s="208"/>
      <c r="OZM3" s="208"/>
      <c r="OZN3" s="208"/>
      <c r="OZO3" s="208"/>
      <c r="OZP3" s="208"/>
      <c r="OZQ3" s="208"/>
      <c r="OZR3" s="208"/>
      <c r="OZS3" s="208"/>
      <c r="OZT3" s="208"/>
      <c r="OZU3" s="208"/>
      <c r="OZV3" s="208"/>
      <c r="OZW3" s="208"/>
      <c r="OZX3" s="208"/>
      <c r="OZY3" s="208"/>
      <c r="OZZ3" s="208"/>
      <c r="PAA3" s="208"/>
      <c r="PAB3" s="208"/>
      <c r="PAC3" s="208"/>
      <c r="PAD3" s="208"/>
      <c r="PAE3" s="208"/>
      <c r="PAF3" s="208"/>
      <c r="PAG3" s="208"/>
      <c r="PAH3" s="208"/>
      <c r="PAI3" s="208"/>
      <c r="PAJ3" s="208"/>
      <c r="PAK3" s="208"/>
      <c r="PAL3" s="208"/>
      <c r="PAM3" s="208"/>
      <c r="PAN3" s="208"/>
      <c r="PAO3" s="208"/>
      <c r="PAP3" s="208"/>
      <c r="PAQ3" s="208"/>
      <c r="PAR3" s="208"/>
      <c r="PAS3" s="208"/>
      <c r="PAT3" s="208"/>
      <c r="PAU3" s="208"/>
      <c r="PAV3" s="208"/>
      <c r="PAW3" s="208"/>
      <c r="PAX3" s="208"/>
      <c r="PAY3" s="208"/>
      <c r="PAZ3" s="208"/>
      <c r="PBA3" s="208"/>
      <c r="PBB3" s="208"/>
      <c r="PBC3" s="208"/>
      <c r="PBD3" s="208"/>
      <c r="PBE3" s="208"/>
      <c r="PBF3" s="208"/>
      <c r="PBG3" s="208"/>
      <c r="PBH3" s="208"/>
      <c r="PBI3" s="208"/>
      <c r="PBJ3" s="208"/>
      <c r="PBK3" s="208"/>
      <c r="PBL3" s="208"/>
      <c r="PBM3" s="208"/>
      <c r="PBN3" s="208"/>
      <c r="PBO3" s="208"/>
      <c r="PBP3" s="208"/>
      <c r="PBQ3" s="208"/>
      <c r="PBR3" s="208"/>
      <c r="PBS3" s="208"/>
      <c r="PBT3" s="208"/>
      <c r="PBU3" s="208"/>
      <c r="PBV3" s="208"/>
      <c r="PBW3" s="208"/>
      <c r="PBX3" s="208"/>
      <c r="PBY3" s="208"/>
      <c r="PBZ3" s="208"/>
      <c r="PCA3" s="208"/>
      <c r="PCB3" s="208"/>
      <c r="PCC3" s="208"/>
      <c r="PCD3" s="208"/>
      <c r="PCE3" s="208"/>
      <c r="PCF3" s="208"/>
      <c r="PCG3" s="208"/>
      <c r="PCH3" s="208"/>
      <c r="PCI3" s="208"/>
      <c r="PCJ3" s="208"/>
      <c r="PCK3" s="208"/>
      <c r="PCL3" s="208"/>
      <c r="PCM3" s="208"/>
      <c r="PCN3" s="208"/>
      <c r="PCO3" s="208"/>
      <c r="PCP3" s="208"/>
      <c r="PCQ3" s="208"/>
      <c r="PCR3" s="208"/>
      <c r="PCS3" s="208"/>
      <c r="PCT3" s="208"/>
      <c r="PCU3" s="208"/>
      <c r="PCV3" s="208"/>
      <c r="PCW3" s="208"/>
      <c r="PCX3" s="208"/>
      <c r="PCY3" s="208"/>
      <c r="PCZ3" s="208"/>
      <c r="PDA3" s="208"/>
      <c r="PDB3" s="208"/>
      <c r="PDC3" s="208"/>
      <c r="PDD3" s="208"/>
      <c r="PDE3" s="208"/>
      <c r="PDF3" s="208"/>
      <c r="PDG3" s="208"/>
      <c r="PDH3" s="208"/>
      <c r="PDI3" s="208"/>
      <c r="PDJ3" s="208"/>
      <c r="PDK3" s="208"/>
      <c r="PDL3" s="208"/>
      <c r="PDM3" s="208"/>
      <c r="PDN3" s="208"/>
      <c r="PDO3" s="208"/>
      <c r="PDP3" s="208"/>
      <c r="PDQ3" s="208"/>
      <c r="PDR3" s="208"/>
      <c r="PDS3" s="208"/>
      <c r="PDT3" s="208"/>
      <c r="PDU3" s="208"/>
      <c r="PDV3" s="208"/>
      <c r="PDW3" s="208"/>
      <c r="PDX3" s="208"/>
      <c r="PDY3" s="208"/>
      <c r="PDZ3" s="208"/>
      <c r="PEA3" s="208"/>
      <c r="PEB3" s="208"/>
      <c r="PEC3" s="208"/>
      <c r="PED3" s="208"/>
      <c r="PEE3" s="208"/>
      <c r="PEF3" s="208"/>
      <c r="PEG3" s="208"/>
      <c r="PEH3" s="208"/>
      <c r="PEI3" s="208"/>
      <c r="PEJ3" s="208"/>
      <c r="PEK3" s="208"/>
      <c r="PEL3" s="208"/>
      <c r="PEM3" s="208"/>
      <c r="PEN3" s="208"/>
      <c r="PEO3" s="208"/>
      <c r="PEP3" s="208"/>
      <c r="PEQ3" s="208"/>
      <c r="PER3" s="208"/>
      <c r="PES3" s="208"/>
      <c r="PET3" s="208"/>
      <c r="PEU3" s="208"/>
      <c r="PEV3" s="208"/>
      <c r="PEW3" s="208"/>
      <c r="PEX3" s="208"/>
      <c r="PEY3" s="208"/>
      <c r="PEZ3" s="208"/>
      <c r="PFA3" s="208"/>
      <c r="PFB3" s="208"/>
      <c r="PFC3" s="208"/>
      <c r="PFD3" s="208"/>
      <c r="PFE3" s="208"/>
      <c r="PFF3" s="208"/>
      <c r="PFG3" s="208"/>
      <c r="PFH3" s="208"/>
      <c r="PFI3" s="208"/>
      <c r="PFJ3" s="208"/>
      <c r="PFK3" s="208"/>
      <c r="PFL3" s="208"/>
      <c r="PFM3" s="208"/>
      <c r="PFN3" s="208"/>
      <c r="PFO3" s="208"/>
      <c r="PFP3" s="208"/>
      <c r="PFQ3" s="208"/>
      <c r="PFR3" s="208"/>
      <c r="PFS3" s="208"/>
      <c r="PFT3" s="208"/>
      <c r="PFU3" s="208"/>
      <c r="PFV3" s="208"/>
      <c r="PFW3" s="208"/>
      <c r="PFX3" s="208"/>
      <c r="PFY3" s="208"/>
      <c r="PFZ3" s="208"/>
      <c r="PGA3" s="208"/>
      <c r="PGB3" s="208"/>
      <c r="PGC3" s="208"/>
      <c r="PGD3" s="208"/>
      <c r="PGE3" s="208"/>
      <c r="PGF3" s="208"/>
      <c r="PGG3" s="208"/>
      <c r="PGH3" s="208"/>
      <c r="PGI3" s="208"/>
      <c r="PGJ3" s="208"/>
      <c r="PGK3" s="208"/>
      <c r="PGL3" s="208"/>
      <c r="PGM3" s="208"/>
      <c r="PGN3" s="208"/>
      <c r="PGO3" s="208"/>
      <c r="PGP3" s="208"/>
      <c r="PGQ3" s="208"/>
      <c r="PGR3" s="208"/>
      <c r="PGS3" s="208"/>
      <c r="PGT3" s="208"/>
      <c r="PGU3" s="208"/>
      <c r="PGV3" s="208"/>
      <c r="PGW3" s="208"/>
      <c r="PGX3" s="208"/>
      <c r="PGY3" s="208"/>
      <c r="PGZ3" s="208"/>
      <c r="PHA3" s="208"/>
      <c r="PHB3" s="208"/>
      <c r="PHC3" s="208"/>
      <c r="PHD3" s="208"/>
      <c r="PHE3" s="208"/>
      <c r="PHF3" s="208"/>
      <c r="PHG3" s="208"/>
      <c r="PHH3" s="208"/>
      <c r="PHI3" s="208"/>
      <c r="PHJ3" s="208"/>
      <c r="PHK3" s="208"/>
      <c r="PHL3" s="208"/>
      <c r="PHM3" s="208"/>
      <c r="PHN3" s="208"/>
      <c r="PHO3" s="208"/>
      <c r="PHP3" s="208"/>
      <c r="PHQ3" s="208"/>
      <c r="PHR3" s="208"/>
      <c r="PHS3" s="208"/>
      <c r="PHT3" s="208"/>
      <c r="PHU3" s="208"/>
      <c r="PHV3" s="208"/>
      <c r="PHW3" s="208"/>
      <c r="PHX3" s="208"/>
      <c r="PHY3" s="208"/>
      <c r="PHZ3" s="208"/>
      <c r="PIA3" s="208"/>
      <c r="PIB3" s="208"/>
      <c r="PIC3" s="208"/>
      <c r="PID3" s="208"/>
      <c r="PIE3" s="208"/>
      <c r="PIF3" s="208"/>
      <c r="PIG3" s="208"/>
      <c r="PIH3" s="208"/>
      <c r="PII3" s="208"/>
      <c r="PIJ3" s="208"/>
      <c r="PIK3" s="208"/>
      <c r="PIL3" s="208"/>
      <c r="PIM3" s="208"/>
      <c r="PIN3" s="208"/>
      <c r="PIO3" s="208"/>
      <c r="PIP3" s="208"/>
      <c r="PIQ3" s="208"/>
      <c r="PIR3" s="208"/>
      <c r="PIS3" s="208"/>
      <c r="PIT3" s="208"/>
      <c r="PIU3" s="208"/>
      <c r="PIV3" s="208"/>
      <c r="PIW3" s="208"/>
      <c r="PIX3" s="208"/>
      <c r="PIY3" s="208"/>
      <c r="PIZ3" s="208"/>
      <c r="PJA3" s="208"/>
      <c r="PJB3" s="208"/>
      <c r="PJC3" s="208"/>
      <c r="PJD3" s="208"/>
      <c r="PJE3" s="208"/>
      <c r="PJF3" s="208"/>
      <c r="PJG3" s="208"/>
      <c r="PJH3" s="208"/>
      <c r="PJI3" s="208"/>
      <c r="PJJ3" s="208"/>
      <c r="PJK3" s="208"/>
      <c r="PJL3" s="208"/>
      <c r="PJM3" s="208"/>
      <c r="PJN3" s="208"/>
      <c r="PJO3" s="208"/>
      <c r="PJP3" s="208"/>
      <c r="PJQ3" s="208"/>
      <c r="PJR3" s="208"/>
      <c r="PJS3" s="208"/>
      <c r="PJT3" s="208"/>
      <c r="PJU3" s="208"/>
      <c r="PJV3" s="208"/>
      <c r="PJW3" s="208"/>
      <c r="PJX3" s="208"/>
      <c r="PJY3" s="208"/>
      <c r="PJZ3" s="208"/>
      <c r="PKA3" s="208"/>
      <c r="PKB3" s="208"/>
      <c r="PKC3" s="208"/>
      <c r="PKD3" s="208"/>
      <c r="PKE3" s="208"/>
      <c r="PKF3" s="208"/>
      <c r="PKG3" s="208"/>
      <c r="PKH3" s="208"/>
      <c r="PKI3" s="208"/>
      <c r="PKJ3" s="208"/>
      <c r="PKK3" s="208"/>
      <c r="PKL3" s="208"/>
      <c r="PKM3" s="208"/>
      <c r="PKN3" s="208"/>
      <c r="PKO3" s="208"/>
      <c r="PKP3" s="208"/>
      <c r="PKQ3" s="208"/>
      <c r="PKR3" s="208"/>
      <c r="PKS3" s="208"/>
      <c r="PKT3" s="208"/>
      <c r="PKU3" s="208"/>
      <c r="PKV3" s="208"/>
      <c r="PKW3" s="208"/>
      <c r="PKX3" s="208"/>
      <c r="PKY3" s="208"/>
      <c r="PKZ3" s="208"/>
      <c r="PLA3" s="208"/>
      <c r="PLB3" s="208"/>
      <c r="PLC3" s="208"/>
      <c r="PLD3" s="208"/>
      <c r="PLE3" s="208"/>
      <c r="PLF3" s="208"/>
      <c r="PLG3" s="208"/>
      <c r="PLH3" s="208"/>
      <c r="PLI3" s="208"/>
      <c r="PLJ3" s="208"/>
      <c r="PLK3" s="208"/>
      <c r="PLL3" s="208"/>
      <c r="PLM3" s="208"/>
      <c r="PLN3" s="208"/>
      <c r="PLO3" s="208"/>
      <c r="PLP3" s="208"/>
      <c r="PLQ3" s="208"/>
      <c r="PLR3" s="208"/>
      <c r="PLS3" s="208"/>
      <c r="PLT3" s="208"/>
      <c r="PLU3" s="208"/>
      <c r="PLV3" s="208"/>
      <c r="PLW3" s="208"/>
      <c r="PLX3" s="208"/>
      <c r="PLY3" s="208"/>
      <c r="PLZ3" s="208"/>
      <c r="PMA3" s="208"/>
      <c r="PMB3" s="208"/>
      <c r="PMC3" s="208"/>
      <c r="PMD3" s="208"/>
      <c r="PME3" s="208"/>
      <c r="PMF3" s="208"/>
      <c r="PMG3" s="208"/>
      <c r="PMH3" s="208"/>
      <c r="PMI3" s="208"/>
      <c r="PMJ3" s="208"/>
      <c r="PMK3" s="208"/>
      <c r="PML3" s="208"/>
      <c r="PMM3" s="208"/>
      <c r="PMN3" s="208"/>
      <c r="PMO3" s="208"/>
      <c r="PMP3" s="208"/>
      <c r="PMQ3" s="208"/>
      <c r="PMR3" s="208"/>
      <c r="PMS3" s="208"/>
      <c r="PMT3" s="208"/>
      <c r="PMU3" s="208"/>
      <c r="PMV3" s="208"/>
      <c r="PMW3" s="208"/>
      <c r="PMX3" s="208"/>
      <c r="PMY3" s="208"/>
      <c r="PMZ3" s="208"/>
      <c r="PNA3" s="208"/>
      <c r="PNB3" s="208"/>
      <c r="PNC3" s="208"/>
      <c r="PND3" s="208"/>
      <c r="PNE3" s="208"/>
      <c r="PNF3" s="208"/>
      <c r="PNG3" s="208"/>
      <c r="PNH3" s="208"/>
      <c r="PNI3" s="208"/>
      <c r="PNJ3" s="208"/>
      <c r="PNK3" s="208"/>
      <c r="PNL3" s="208"/>
      <c r="PNM3" s="208"/>
      <c r="PNN3" s="208"/>
      <c r="PNO3" s="208"/>
      <c r="PNP3" s="208"/>
      <c r="PNQ3" s="208"/>
      <c r="PNR3" s="208"/>
      <c r="PNS3" s="208"/>
      <c r="PNT3" s="208"/>
      <c r="PNU3" s="208"/>
      <c r="PNV3" s="208"/>
      <c r="PNW3" s="208"/>
      <c r="PNX3" s="208"/>
      <c r="PNY3" s="208"/>
      <c r="PNZ3" s="208"/>
      <c r="POA3" s="208"/>
      <c r="POB3" s="208"/>
      <c r="POC3" s="208"/>
      <c r="POD3" s="208"/>
      <c r="POE3" s="208"/>
      <c r="POF3" s="208"/>
      <c r="POG3" s="208"/>
      <c r="POH3" s="208"/>
      <c r="POI3" s="208"/>
      <c r="POJ3" s="208"/>
      <c r="POK3" s="208"/>
      <c r="POL3" s="208"/>
      <c r="POM3" s="208"/>
      <c r="PON3" s="208"/>
      <c r="POO3" s="208"/>
      <c r="POP3" s="208"/>
      <c r="POQ3" s="208"/>
      <c r="POR3" s="208"/>
      <c r="POS3" s="208"/>
      <c r="POT3" s="208"/>
      <c r="POU3" s="208"/>
      <c r="POV3" s="208"/>
      <c r="POW3" s="208"/>
      <c r="POX3" s="208"/>
      <c r="POY3" s="208"/>
      <c r="POZ3" s="208"/>
      <c r="PPA3" s="208"/>
      <c r="PPB3" s="208"/>
      <c r="PPC3" s="208"/>
      <c r="PPD3" s="208"/>
      <c r="PPE3" s="208"/>
      <c r="PPF3" s="208"/>
      <c r="PPG3" s="208"/>
      <c r="PPH3" s="208"/>
      <c r="PPI3" s="208"/>
      <c r="PPJ3" s="208"/>
      <c r="PPK3" s="208"/>
      <c r="PPL3" s="208"/>
      <c r="PPM3" s="208"/>
      <c r="PPN3" s="208"/>
      <c r="PPO3" s="208"/>
      <c r="PPP3" s="208"/>
      <c r="PPQ3" s="208"/>
      <c r="PPR3" s="208"/>
      <c r="PPS3" s="208"/>
      <c r="PPT3" s="208"/>
      <c r="PPU3" s="208"/>
      <c r="PPV3" s="208"/>
      <c r="PPW3" s="208"/>
      <c r="PPX3" s="208"/>
      <c r="PPY3" s="208"/>
      <c r="PPZ3" s="208"/>
      <c r="PQA3" s="208"/>
      <c r="PQB3" s="208"/>
      <c r="PQC3" s="208"/>
      <c r="PQD3" s="208"/>
      <c r="PQE3" s="208"/>
      <c r="PQF3" s="208"/>
      <c r="PQG3" s="208"/>
      <c r="PQH3" s="208"/>
      <c r="PQI3" s="208"/>
      <c r="PQJ3" s="208"/>
      <c r="PQK3" s="208"/>
      <c r="PQL3" s="208"/>
      <c r="PQM3" s="208"/>
      <c r="PQN3" s="208"/>
      <c r="PQO3" s="208"/>
      <c r="PQP3" s="208"/>
      <c r="PQQ3" s="208"/>
      <c r="PQR3" s="208"/>
      <c r="PQS3" s="208"/>
      <c r="PQT3" s="208"/>
      <c r="PQU3" s="208"/>
      <c r="PQV3" s="208"/>
      <c r="PQW3" s="208"/>
      <c r="PQX3" s="208"/>
      <c r="PQY3" s="208"/>
      <c r="PQZ3" s="208"/>
      <c r="PRA3" s="208"/>
      <c r="PRB3" s="208"/>
      <c r="PRC3" s="208"/>
      <c r="PRD3" s="208"/>
      <c r="PRE3" s="208"/>
      <c r="PRF3" s="208"/>
      <c r="PRG3" s="208"/>
      <c r="PRH3" s="208"/>
      <c r="PRI3" s="208"/>
      <c r="PRJ3" s="208"/>
      <c r="PRK3" s="208"/>
      <c r="PRL3" s="208"/>
      <c r="PRM3" s="208"/>
      <c r="PRN3" s="208"/>
      <c r="PRO3" s="208"/>
      <c r="PRP3" s="208"/>
      <c r="PRQ3" s="208"/>
      <c r="PRR3" s="208"/>
      <c r="PRS3" s="208"/>
      <c r="PRT3" s="208"/>
      <c r="PRU3" s="208"/>
      <c r="PRV3" s="208"/>
      <c r="PRW3" s="208"/>
      <c r="PRX3" s="208"/>
      <c r="PRY3" s="208"/>
      <c r="PRZ3" s="208"/>
      <c r="PSA3" s="208"/>
      <c r="PSB3" s="208"/>
      <c r="PSC3" s="208"/>
      <c r="PSD3" s="208"/>
      <c r="PSE3" s="208"/>
      <c r="PSF3" s="208"/>
      <c r="PSG3" s="208"/>
      <c r="PSH3" s="208"/>
      <c r="PSI3" s="208"/>
      <c r="PSJ3" s="208"/>
      <c r="PSK3" s="208"/>
      <c r="PSL3" s="208"/>
      <c r="PSM3" s="208"/>
      <c r="PSN3" s="208"/>
      <c r="PSO3" s="208"/>
      <c r="PSP3" s="208"/>
      <c r="PSQ3" s="208"/>
      <c r="PSR3" s="208"/>
      <c r="PSS3" s="208"/>
      <c r="PST3" s="208"/>
      <c r="PSU3" s="208"/>
      <c r="PSV3" s="208"/>
      <c r="PSW3" s="208"/>
      <c r="PSX3" s="208"/>
      <c r="PSY3" s="208"/>
      <c r="PSZ3" s="208"/>
      <c r="PTA3" s="208"/>
      <c r="PTB3" s="208"/>
      <c r="PTC3" s="208"/>
      <c r="PTD3" s="208"/>
      <c r="PTE3" s="208"/>
      <c r="PTF3" s="208"/>
      <c r="PTG3" s="208"/>
      <c r="PTH3" s="208"/>
      <c r="PTI3" s="208"/>
      <c r="PTJ3" s="208"/>
      <c r="PTK3" s="208"/>
      <c r="PTL3" s="208"/>
      <c r="PTM3" s="208"/>
      <c r="PTN3" s="208"/>
      <c r="PTO3" s="208"/>
      <c r="PTP3" s="208"/>
      <c r="PTQ3" s="208"/>
      <c r="PTR3" s="208"/>
      <c r="PTS3" s="208"/>
      <c r="PTT3" s="208"/>
      <c r="PTU3" s="208"/>
      <c r="PTV3" s="208"/>
      <c r="PTW3" s="208"/>
      <c r="PTX3" s="208"/>
      <c r="PTY3" s="208"/>
      <c r="PTZ3" s="208"/>
      <c r="PUA3" s="208"/>
      <c r="PUB3" s="208"/>
      <c r="PUC3" s="208"/>
      <c r="PUD3" s="208"/>
      <c r="PUE3" s="208"/>
      <c r="PUF3" s="208"/>
      <c r="PUG3" s="208"/>
      <c r="PUH3" s="208"/>
      <c r="PUI3" s="208"/>
      <c r="PUJ3" s="208"/>
      <c r="PUK3" s="208"/>
      <c r="PUL3" s="208"/>
      <c r="PUM3" s="208"/>
      <c r="PUN3" s="208"/>
      <c r="PUO3" s="208"/>
      <c r="PUP3" s="208"/>
      <c r="PUQ3" s="208"/>
      <c r="PUR3" s="208"/>
      <c r="PUS3" s="208"/>
      <c r="PUT3" s="208"/>
      <c r="PUU3" s="208"/>
      <c r="PUV3" s="208"/>
      <c r="PUW3" s="208"/>
      <c r="PUX3" s="208"/>
      <c r="PUY3" s="208"/>
      <c r="PUZ3" s="208"/>
      <c r="PVA3" s="208"/>
      <c r="PVB3" s="208"/>
      <c r="PVC3" s="208"/>
      <c r="PVD3" s="208"/>
      <c r="PVE3" s="208"/>
      <c r="PVF3" s="208"/>
      <c r="PVG3" s="208"/>
      <c r="PVH3" s="208"/>
      <c r="PVI3" s="208"/>
      <c r="PVJ3" s="208"/>
      <c r="PVK3" s="208"/>
      <c r="PVL3" s="208"/>
      <c r="PVM3" s="208"/>
      <c r="PVN3" s="208"/>
      <c r="PVO3" s="208"/>
      <c r="PVP3" s="208"/>
      <c r="PVQ3" s="208"/>
      <c r="PVR3" s="208"/>
      <c r="PVS3" s="208"/>
      <c r="PVT3" s="208"/>
      <c r="PVU3" s="208"/>
      <c r="PVV3" s="208"/>
      <c r="PVW3" s="208"/>
      <c r="PVX3" s="208"/>
      <c r="PVY3" s="208"/>
      <c r="PVZ3" s="208"/>
      <c r="PWA3" s="208"/>
      <c r="PWB3" s="208"/>
      <c r="PWC3" s="208"/>
      <c r="PWD3" s="208"/>
      <c r="PWE3" s="208"/>
      <c r="PWF3" s="208"/>
      <c r="PWG3" s="208"/>
      <c r="PWH3" s="208"/>
      <c r="PWI3" s="208"/>
      <c r="PWJ3" s="208"/>
      <c r="PWK3" s="208"/>
      <c r="PWL3" s="208"/>
      <c r="PWM3" s="208"/>
      <c r="PWN3" s="208"/>
      <c r="PWO3" s="208"/>
      <c r="PWP3" s="208"/>
      <c r="PWQ3" s="208"/>
      <c r="PWR3" s="208"/>
      <c r="PWS3" s="208"/>
      <c r="PWT3" s="208"/>
      <c r="PWU3" s="208"/>
      <c r="PWV3" s="208"/>
      <c r="PWW3" s="208"/>
      <c r="PWX3" s="208"/>
      <c r="PWY3" s="208"/>
      <c r="PWZ3" s="208"/>
      <c r="PXA3" s="208"/>
      <c r="PXB3" s="208"/>
      <c r="PXC3" s="208"/>
      <c r="PXD3" s="208"/>
      <c r="PXE3" s="208"/>
      <c r="PXF3" s="208"/>
      <c r="PXG3" s="208"/>
      <c r="PXH3" s="208"/>
      <c r="PXI3" s="208"/>
      <c r="PXJ3" s="208"/>
      <c r="PXK3" s="208"/>
      <c r="PXL3" s="208"/>
      <c r="PXM3" s="208"/>
      <c r="PXN3" s="208"/>
      <c r="PXO3" s="208"/>
      <c r="PXP3" s="208"/>
      <c r="PXQ3" s="208"/>
      <c r="PXR3" s="208"/>
      <c r="PXS3" s="208"/>
      <c r="PXT3" s="208"/>
      <c r="PXU3" s="208"/>
      <c r="PXV3" s="208"/>
      <c r="PXW3" s="208"/>
      <c r="PXX3" s="208"/>
      <c r="PXY3" s="208"/>
      <c r="PXZ3" s="208"/>
      <c r="PYA3" s="208"/>
      <c r="PYB3" s="208"/>
      <c r="PYC3" s="208"/>
      <c r="PYD3" s="208"/>
      <c r="PYE3" s="208"/>
      <c r="PYF3" s="208"/>
      <c r="PYG3" s="208"/>
      <c r="PYH3" s="208"/>
      <c r="PYI3" s="208"/>
      <c r="PYJ3" s="208"/>
      <c r="PYK3" s="208"/>
      <c r="PYL3" s="208"/>
      <c r="PYM3" s="208"/>
      <c r="PYN3" s="208"/>
      <c r="PYO3" s="208"/>
      <c r="PYP3" s="208"/>
      <c r="PYQ3" s="208"/>
      <c r="PYR3" s="208"/>
      <c r="PYS3" s="208"/>
      <c r="PYT3" s="208"/>
      <c r="PYU3" s="208"/>
      <c r="PYV3" s="208"/>
      <c r="PYW3" s="208"/>
      <c r="PYX3" s="208"/>
      <c r="PYY3" s="208"/>
      <c r="PYZ3" s="208"/>
      <c r="PZA3" s="208"/>
      <c r="PZB3" s="208"/>
      <c r="PZC3" s="208"/>
      <c r="PZD3" s="208"/>
      <c r="PZE3" s="208"/>
      <c r="PZF3" s="208"/>
      <c r="PZG3" s="208"/>
      <c r="PZH3" s="208"/>
      <c r="PZI3" s="208"/>
      <c r="PZJ3" s="208"/>
      <c r="PZK3" s="208"/>
      <c r="PZL3" s="208"/>
      <c r="PZM3" s="208"/>
      <c r="PZN3" s="208"/>
      <c r="PZO3" s="208"/>
      <c r="PZP3" s="208"/>
      <c r="PZQ3" s="208"/>
      <c r="PZR3" s="208"/>
      <c r="PZS3" s="208"/>
      <c r="PZT3" s="208"/>
      <c r="PZU3" s="208"/>
      <c r="PZV3" s="208"/>
      <c r="PZW3" s="208"/>
      <c r="PZX3" s="208"/>
      <c r="PZY3" s="208"/>
      <c r="PZZ3" s="208"/>
      <c r="QAA3" s="208"/>
      <c r="QAB3" s="208"/>
      <c r="QAC3" s="208"/>
      <c r="QAD3" s="208"/>
      <c r="QAE3" s="208"/>
      <c r="QAF3" s="208"/>
      <c r="QAG3" s="208"/>
      <c r="QAH3" s="208"/>
      <c r="QAI3" s="208"/>
      <c r="QAJ3" s="208"/>
      <c r="QAK3" s="208"/>
      <c r="QAL3" s="208"/>
      <c r="QAM3" s="208"/>
      <c r="QAN3" s="208"/>
      <c r="QAO3" s="208"/>
      <c r="QAP3" s="208"/>
      <c r="QAQ3" s="208"/>
      <c r="QAR3" s="208"/>
      <c r="QAS3" s="208"/>
      <c r="QAT3" s="208"/>
      <c r="QAU3" s="208"/>
      <c r="QAV3" s="208"/>
      <c r="QAW3" s="208"/>
      <c r="QAX3" s="208"/>
      <c r="QAY3" s="208"/>
      <c r="QAZ3" s="208"/>
      <c r="QBA3" s="208"/>
      <c r="QBB3" s="208"/>
      <c r="QBC3" s="208"/>
      <c r="QBD3" s="208"/>
      <c r="QBE3" s="208"/>
      <c r="QBF3" s="208"/>
      <c r="QBG3" s="208"/>
      <c r="QBH3" s="208"/>
      <c r="QBI3" s="208"/>
      <c r="QBJ3" s="208"/>
      <c r="QBK3" s="208"/>
      <c r="QBL3" s="208"/>
      <c r="QBM3" s="208"/>
      <c r="QBN3" s="208"/>
      <c r="QBO3" s="208"/>
      <c r="QBP3" s="208"/>
      <c r="QBQ3" s="208"/>
      <c r="QBR3" s="208"/>
      <c r="QBS3" s="208"/>
      <c r="QBT3" s="208"/>
      <c r="QBU3" s="208"/>
      <c r="QBV3" s="208"/>
      <c r="QBW3" s="208"/>
      <c r="QBX3" s="208"/>
      <c r="QBY3" s="208"/>
      <c r="QBZ3" s="208"/>
      <c r="QCA3" s="208"/>
      <c r="QCB3" s="208"/>
      <c r="QCC3" s="208"/>
      <c r="QCD3" s="208"/>
      <c r="QCE3" s="208"/>
      <c r="QCF3" s="208"/>
      <c r="QCG3" s="208"/>
      <c r="QCH3" s="208"/>
      <c r="QCI3" s="208"/>
      <c r="QCJ3" s="208"/>
      <c r="QCK3" s="208"/>
      <c r="QCL3" s="208"/>
      <c r="QCM3" s="208"/>
      <c r="QCN3" s="208"/>
      <c r="QCO3" s="208"/>
      <c r="QCP3" s="208"/>
      <c r="QCQ3" s="208"/>
      <c r="QCR3" s="208"/>
      <c r="QCS3" s="208"/>
      <c r="QCT3" s="208"/>
      <c r="QCU3" s="208"/>
      <c r="QCV3" s="208"/>
      <c r="QCW3" s="208"/>
      <c r="QCX3" s="208"/>
      <c r="QCY3" s="208"/>
      <c r="QCZ3" s="208"/>
      <c r="QDA3" s="208"/>
      <c r="QDB3" s="208"/>
      <c r="QDC3" s="208"/>
      <c r="QDD3" s="208"/>
      <c r="QDE3" s="208"/>
      <c r="QDF3" s="208"/>
      <c r="QDG3" s="208"/>
      <c r="QDH3" s="208"/>
      <c r="QDI3" s="208"/>
      <c r="QDJ3" s="208"/>
      <c r="QDK3" s="208"/>
      <c r="QDL3" s="208"/>
      <c r="QDM3" s="208"/>
      <c r="QDN3" s="208"/>
      <c r="QDO3" s="208"/>
      <c r="QDP3" s="208"/>
      <c r="QDQ3" s="208"/>
      <c r="QDR3" s="208"/>
      <c r="QDS3" s="208"/>
      <c r="QDT3" s="208"/>
      <c r="QDU3" s="208"/>
      <c r="QDV3" s="208"/>
      <c r="QDW3" s="208"/>
      <c r="QDX3" s="208"/>
      <c r="QDY3" s="208"/>
      <c r="QDZ3" s="208"/>
      <c r="QEA3" s="208"/>
      <c r="QEB3" s="208"/>
      <c r="QEC3" s="208"/>
      <c r="QED3" s="208"/>
      <c r="QEE3" s="208"/>
      <c r="QEF3" s="208"/>
      <c r="QEG3" s="208"/>
      <c r="QEH3" s="208"/>
      <c r="QEI3" s="208"/>
      <c r="QEJ3" s="208"/>
      <c r="QEK3" s="208"/>
      <c r="QEL3" s="208"/>
      <c r="QEM3" s="208"/>
      <c r="QEN3" s="208"/>
      <c r="QEO3" s="208"/>
      <c r="QEP3" s="208"/>
      <c r="QEQ3" s="208"/>
      <c r="QER3" s="208"/>
      <c r="QES3" s="208"/>
      <c r="QET3" s="208"/>
      <c r="QEU3" s="208"/>
      <c r="QEV3" s="208"/>
      <c r="QEW3" s="208"/>
      <c r="QEX3" s="208"/>
      <c r="QEY3" s="208"/>
      <c r="QEZ3" s="208"/>
      <c r="QFA3" s="208"/>
      <c r="QFB3" s="208"/>
      <c r="QFC3" s="208"/>
      <c r="QFD3" s="208"/>
      <c r="QFE3" s="208"/>
      <c r="QFF3" s="208"/>
      <c r="QFG3" s="208"/>
      <c r="QFH3" s="208"/>
      <c r="QFI3" s="208"/>
      <c r="QFJ3" s="208"/>
      <c r="QFK3" s="208"/>
      <c r="QFL3" s="208"/>
      <c r="QFM3" s="208"/>
      <c r="QFN3" s="208"/>
      <c r="QFO3" s="208"/>
      <c r="QFP3" s="208"/>
      <c r="QFQ3" s="208"/>
      <c r="QFR3" s="208"/>
      <c r="QFS3" s="208"/>
      <c r="QFT3" s="208"/>
      <c r="QFU3" s="208"/>
      <c r="QFV3" s="208"/>
      <c r="QFW3" s="208"/>
      <c r="QFX3" s="208"/>
      <c r="QFY3" s="208"/>
      <c r="QFZ3" s="208"/>
      <c r="QGA3" s="208"/>
      <c r="QGB3" s="208"/>
      <c r="QGC3" s="208"/>
      <c r="QGD3" s="208"/>
      <c r="QGE3" s="208"/>
      <c r="QGF3" s="208"/>
      <c r="QGG3" s="208"/>
      <c r="QGH3" s="208"/>
      <c r="QGI3" s="208"/>
      <c r="QGJ3" s="208"/>
      <c r="QGK3" s="208"/>
      <c r="QGL3" s="208"/>
      <c r="QGM3" s="208"/>
      <c r="QGN3" s="208"/>
      <c r="QGO3" s="208"/>
      <c r="QGP3" s="208"/>
      <c r="QGQ3" s="208"/>
      <c r="QGR3" s="208"/>
      <c r="QGS3" s="208"/>
      <c r="QGT3" s="208"/>
      <c r="QGU3" s="208"/>
      <c r="QGV3" s="208"/>
      <c r="QGW3" s="208"/>
      <c r="QGX3" s="208"/>
      <c r="QGY3" s="208"/>
      <c r="QGZ3" s="208"/>
      <c r="QHA3" s="208"/>
      <c r="QHB3" s="208"/>
      <c r="QHC3" s="208"/>
      <c r="QHD3" s="208"/>
      <c r="QHE3" s="208"/>
      <c r="QHF3" s="208"/>
      <c r="QHG3" s="208"/>
      <c r="QHH3" s="208"/>
      <c r="QHI3" s="208"/>
      <c r="QHJ3" s="208"/>
      <c r="QHK3" s="208"/>
      <c r="QHL3" s="208"/>
      <c r="QHM3" s="208"/>
      <c r="QHN3" s="208"/>
      <c r="QHO3" s="208"/>
      <c r="QHP3" s="208"/>
      <c r="QHQ3" s="208"/>
      <c r="QHR3" s="208"/>
      <c r="QHS3" s="208"/>
      <c r="QHT3" s="208"/>
      <c r="QHU3" s="208"/>
      <c r="QHV3" s="208"/>
      <c r="QHW3" s="208"/>
      <c r="QHX3" s="208"/>
      <c r="QHY3" s="208"/>
      <c r="QHZ3" s="208"/>
      <c r="QIA3" s="208"/>
      <c r="QIB3" s="208"/>
      <c r="QIC3" s="208"/>
      <c r="QID3" s="208"/>
      <c r="QIE3" s="208"/>
      <c r="QIF3" s="208"/>
      <c r="QIG3" s="208"/>
      <c r="QIH3" s="208"/>
      <c r="QII3" s="208"/>
      <c r="QIJ3" s="208"/>
      <c r="QIK3" s="208"/>
      <c r="QIL3" s="208"/>
      <c r="QIM3" s="208"/>
      <c r="QIN3" s="208"/>
      <c r="QIO3" s="208"/>
      <c r="QIP3" s="208"/>
      <c r="QIQ3" s="208"/>
      <c r="QIR3" s="208"/>
      <c r="QIS3" s="208"/>
      <c r="QIT3" s="208"/>
      <c r="QIU3" s="208"/>
      <c r="QIV3" s="208"/>
      <c r="QIW3" s="208"/>
      <c r="QIX3" s="208"/>
      <c r="QIY3" s="208"/>
      <c r="QIZ3" s="208"/>
      <c r="QJA3" s="208"/>
      <c r="QJB3" s="208"/>
      <c r="QJC3" s="208"/>
      <c r="QJD3" s="208"/>
      <c r="QJE3" s="208"/>
      <c r="QJF3" s="208"/>
      <c r="QJG3" s="208"/>
      <c r="QJH3" s="208"/>
      <c r="QJI3" s="208"/>
      <c r="QJJ3" s="208"/>
      <c r="QJK3" s="208"/>
      <c r="QJL3" s="208"/>
      <c r="QJM3" s="208"/>
      <c r="QJN3" s="208"/>
      <c r="QJO3" s="208"/>
      <c r="QJP3" s="208"/>
      <c r="QJQ3" s="208"/>
      <c r="QJR3" s="208"/>
      <c r="QJS3" s="208"/>
      <c r="QJT3" s="208"/>
      <c r="QJU3" s="208"/>
      <c r="QJV3" s="208"/>
      <c r="QJW3" s="208"/>
      <c r="QJX3" s="208"/>
      <c r="QJY3" s="208"/>
      <c r="QJZ3" s="208"/>
      <c r="QKA3" s="208"/>
      <c r="QKB3" s="208"/>
      <c r="QKC3" s="208"/>
      <c r="QKD3" s="208"/>
      <c r="QKE3" s="208"/>
      <c r="QKF3" s="208"/>
      <c r="QKG3" s="208"/>
      <c r="QKH3" s="208"/>
      <c r="QKI3" s="208"/>
      <c r="QKJ3" s="208"/>
      <c r="QKK3" s="208"/>
      <c r="QKL3" s="208"/>
      <c r="QKM3" s="208"/>
      <c r="QKN3" s="208"/>
      <c r="QKO3" s="208"/>
      <c r="QKP3" s="208"/>
      <c r="QKQ3" s="208"/>
      <c r="QKR3" s="208"/>
      <c r="QKS3" s="208"/>
      <c r="QKT3" s="208"/>
      <c r="QKU3" s="208"/>
      <c r="QKV3" s="208"/>
      <c r="QKW3" s="208"/>
      <c r="QKX3" s="208"/>
      <c r="QKY3" s="208"/>
      <c r="QKZ3" s="208"/>
      <c r="QLA3" s="208"/>
      <c r="QLB3" s="208"/>
      <c r="QLC3" s="208"/>
      <c r="QLD3" s="208"/>
      <c r="QLE3" s="208"/>
      <c r="QLF3" s="208"/>
      <c r="QLG3" s="208"/>
      <c r="QLH3" s="208"/>
      <c r="QLI3" s="208"/>
      <c r="QLJ3" s="208"/>
      <c r="QLK3" s="208"/>
      <c r="QLL3" s="208"/>
      <c r="QLM3" s="208"/>
      <c r="QLN3" s="208"/>
      <c r="QLO3" s="208"/>
      <c r="QLP3" s="208"/>
      <c r="QLQ3" s="208"/>
      <c r="QLR3" s="208"/>
      <c r="QLS3" s="208"/>
      <c r="QLT3" s="208"/>
      <c r="QLU3" s="208"/>
      <c r="QLV3" s="208"/>
      <c r="QLW3" s="208"/>
      <c r="QLX3" s="208"/>
      <c r="QLY3" s="208"/>
      <c r="QLZ3" s="208"/>
      <c r="QMA3" s="208"/>
      <c r="QMB3" s="208"/>
      <c r="QMC3" s="208"/>
      <c r="QMD3" s="208"/>
      <c r="QME3" s="208"/>
      <c r="QMF3" s="208"/>
      <c r="QMG3" s="208"/>
      <c r="QMH3" s="208"/>
      <c r="QMI3" s="208"/>
      <c r="QMJ3" s="208"/>
      <c r="QMK3" s="208"/>
      <c r="QML3" s="208"/>
      <c r="QMM3" s="208"/>
      <c r="QMN3" s="208"/>
      <c r="QMO3" s="208"/>
      <c r="QMP3" s="208"/>
      <c r="QMQ3" s="208"/>
      <c r="QMR3" s="208"/>
      <c r="QMS3" s="208"/>
      <c r="QMT3" s="208"/>
      <c r="QMU3" s="208"/>
      <c r="QMV3" s="208"/>
      <c r="QMW3" s="208"/>
      <c r="QMX3" s="208"/>
      <c r="QMY3" s="208"/>
      <c r="QMZ3" s="208"/>
      <c r="QNA3" s="208"/>
      <c r="QNB3" s="208"/>
      <c r="QNC3" s="208"/>
      <c r="QND3" s="208"/>
      <c r="QNE3" s="208"/>
      <c r="QNF3" s="208"/>
      <c r="QNG3" s="208"/>
      <c r="QNH3" s="208"/>
      <c r="QNI3" s="208"/>
      <c r="QNJ3" s="208"/>
      <c r="QNK3" s="208"/>
      <c r="QNL3" s="208"/>
      <c r="QNM3" s="208"/>
      <c r="QNN3" s="208"/>
      <c r="QNO3" s="208"/>
      <c r="QNP3" s="208"/>
      <c r="QNQ3" s="208"/>
      <c r="QNR3" s="208"/>
      <c r="QNS3" s="208"/>
      <c r="QNT3" s="208"/>
      <c r="QNU3" s="208"/>
      <c r="QNV3" s="208"/>
      <c r="QNW3" s="208"/>
      <c r="QNX3" s="208"/>
      <c r="QNY3" s="208"/>
      <c r="QNZ3" s="208"/>
      <c r="QOA3" s="208"/>
      <c r="QOB3" s="208"/>
      <c r="QOC3" s="208"/>
      <c r="QOD3" s="208"/>
      <c r="QOE3" s="208"/>
      <c r="QOF3" s="208"/>
      <c r="QOG3" s="208"/>
      <c r="QOH3" s="208"/>
      <c r="QOI3" s="208"/>
      <c r="QOJ3" s="208"/>
      <c r="QOK3" s="208"/>
      <c r="QOL3" s="208"/>
      <c r="QOM3" s="208"/>
      <c r="QON3" s="208"/>
      <c r="QOO3" s="208"/>
      <c r="QOP3" s="208"/>
      <c r="QOQ3" s="208"/>
      <c r="QOR3" s="208"/>
      <c r="QOS3" s="208"/>
      <c r="QOT3" s="208"/>
      <c r="QOU3" s="208"/>
      <c r="QOV3" s="208"/>
      <c r="QOW3" s="208"/>
      <c r="QOX3" s="208"/>
      <c r="QOY3" s="208"/>
      <c r="QOZ3" s="208"/>
      <c r="QPA3" s="208"/>
      <c r="QPB3" s="208"/>
      <c r="QPC3" s="208"/>
      <c r="QPD3" s="208"/>
      <c r="QPE3" s="208"/>
      <c r="QPF3" s="208"/>
      <c r="QPG3" s="208"/>
      <c r="QPH3" s="208"/>
      <c r="QPI3" s="208"/>
      <c r="QPJ3" s="208"/>
      <c r="QPK3" s="208"/>
      <c r="QPL3" s="208"/>
      <c r="QPM3" s="208"/>
      <c r="QPN3" s="208"/>
      <c r="QPO3" s="208"/>
      <c r="QPP3" s="208"/>
      <c r="QPQ3" s="208"/>
      <c r="QPR3" s="208"/>
      <c r="QPS3" s="208"/>
      <c r="QPT3" s="208"/>
      <c r="QPU3" s="208"/>
      <c r="QPV3" s="208"/>
      <c r="QPW3" s="208"/>
      <c r="QPX3" s="208"/>
      <c r="QPY3" s="208"/>
      <c r="QPZ3" s="208"/>
      <c r="QQA3" s="208"/>
      <c r="QQB3" s="208"/>
      <c r="QQC3" s="208"/>
      <c r="QQD3" s="208"/>
      <c r="QQE3" s="208"/>
      <c r="QQF3" s="208"/>
      <c r="QQG3" s="208"/>
      <c r="QQH3" s="208"/>
      <c r="QQI3" s="208"/>
      <c r="QQJ3" s="208"/>
      <c r="QQK3" s="208"/>
      <c r="QQL3" s="208"/>
      <c r="QQM3" s="208"/>
      <c r="QQN3" s="208"/>
      <c r="QQO3" s="208"/>
      <c r="QQP3" s="208"/>
      <c r="QQQ3" s="208"/>
      <c r="QQR3" s="208"/>
      <c r="QQS3" s="208"/>
      <c r="QQT3" s="208"/>
      <c r="QQU3" s="208"/>
      <c r="QQV3" s="208"/>
      <c r="QQW3" s="208"/>
      <c r="QQX3" s="208"/>
      <c r="QQY3" s="208"/>
      <c r="QQZ3" s="208"/>
      <c r="QRA3" s="208"/>
      <c r="QRB3" s="208"/>
      <c r="QRC3" s="208"/>
      <c r="QRD3" s="208"/>
      <c r="QRE3" s="208"/>
      <c r="QRF3" s="208"/>
      <c r="QRG3" s="208"/>
      <c r="QRH3" s="208"/>
      <c r="QRI3" s="208"/>
      <c r="QRJ3" s="208"/>
      <c r="QRK3" s="208"/>
      <c r="QRL3" s="208"/>
      <c r="QRM3" s="208"/>
      <c r="QRN3" s="208"/>
      <c r="QRO3" s="208"/>
      <c r="QRP3" s="208"/>
      <c r="QRQ3" s="208"/>
      <c r="QRR3" s="208"/>
      <c r="QRS3" s="208"/>
      <c r="QRT3" s="208"/>
      <c r="QRU3" s="208"/>
      <c r="QRV3" s="208"/>
      <c r="QRW3" s="208"/>
      <c r="QRX3" s="208"/>
      <c r="QRY3" s="208"/>
      <c r="QRZ3" s="208"/>
      <c r="QSA3" s="208"/>
      <c r="QSB3" s="208"/>
      <c r="QSC3" s="208"/>
      <c r="QSD3" s="208"/>
      <c r="QSE3" s="208"/>
      <c r="QSF3" s="208"/>
      <c r="QSG3" s="208"/>
      <c r="QSH3" s="208"/>
      <c r="QSI3" s="208"/>
      <c r="QSJ3" s="208"/>
      <c r="QSK3" s="208"/>
      <c r="QSL3" s="208"/>
      <c r="QSM3" s="208"/>
      <c r="QSN3" s="208"/>
      <c r="QSO3" s="208"/>
      <c r="QSP3" s="208"/>
      <c r="QSQ3" s="208"/>
      <c r="QSR3" s="208"/>
      <c r="QSS3" s="208"/>
      <c r="QST3" s="208"/>
      <c r="QSU3" s="208"/>
      <c r="QSV3" s="208"/>
      <c r="QSW3" s="208"/>
      <c r="QSX3" s="208"/>
      <c r="QSY3" s="208"/>
      <c r="QSZ3" s="208"/>
      <c r="QTA3" s="208"/>
      <c r="QTB3" s="208"/>
      <c r="QTC3" s="208"/>
      <c r="QTD3" s="208"/>
      <c r="QTE3" s="208"/>
      <c r="QTF3" s="208"/>
      <c r="QTG3" s="208"/>
      <c r="QTH3" s="208"/>
      <c r="QTI3" s="208"/>
      <c r="QTJ3" s="208"/>
      <c r="QTK3" s="208"/>
      <c r="QTL3" s="208"/>
      <c r="QTM3" s="208"/>
      <c r="QTN3" s="208"/>
      <c r="QTO3" s="208"/>
      <c r="QTP3" s="208"/>
      <c r="QTQ3" s="208"/>
      <c r="QTR3" s="208"/>
      <c r="QTS3" s="208"/>
      <c r="QTT3" s="208"/>
      <c r="QTU3" s="208"/>
      <c r="QTV3" s="208"/>
      <c r="QTW3" s="208"/>
      <c r="QTX3" s="208"/>
      <c r="QTY3" s="208"/>
      <c r="QTZ3" s="208"/>
      <c r="QUA3" s="208"/>
      <c r="QUB3" s="208"/>
      <c r="QUC3" s="208"/>
      <c r="QUD3" s="208"/>
      <c r="QUE3" s="208"/>
      <c r="QUF3" s="208"/>
      <c r="QUG3" s="208"/>
      <c r="QUH3" s="208"/>
      <c r="QUI3" s="208"/>
      <c r="QUJ3" s="208"/>
      <c r="QUK3" s="208"/>
      <c r="QUL3" s="208"/>
      <c r="QUM3" s="208"/>
      <c r="QUN3" s="208"/>
      <c r="QUO3" s="208"/>
      <c r="QUP3" s="208"/>
      <c r="QUQ3" s="208"/>
      <c r="QUR3" s="208"/>
      <c r="QUS3" s="208"/>
      <c r="QUT3" s="208"/>
      <c r="QUU3" s="208"/>
      <c r="QUV3" s="208"/>
      <c r="QUW3" s="208"/>
      <c r="QUX3" s="208"/>
      <c r="QUY3" s="208"/>
      <c r="QUZ3" s="208"/>
      <c r="QVA3" s="208"/>
      <c r="QVB3" s="208"/>
      <c r="QVC3" s="208"/>
      <c r="QVD3" s="208"/>
      <c r="QVE3" s="208"/>
      <c r="QVF3" s="208"/>
      <c r="QVG3" s="208"/>
      <c r="QVH3" s="208"/>
      <c r="QVI3" s="208"/>
      <c r="QVJ3" s="208"/>
      <c r="QVK3" s="208"/>
      <c r="QVL3" s="208"/>
      <c r="QVM3" s="208"/>
      <c r="QVN3" s="208"/>
      <c r="QVO3" s="208"/>
      <c r="QVP3" s="208"/>
      <c r="QVQ3" s="208"/>
      <c r="QVR3" s="208"/>
      <c r="QVS3" s="208"/>
      <c r="QVT3" s="208"/>
      <c r="QVU3" s="208"/>
      <c r="QVV3" s="208"/>
      <c r="QVW3" s="208"/>
      <c r="QVX3" s="208"/>
      <c r="QVY3" s="208"/>
      <c r="QVZ3" s="208"/>
      <c r="QWA3" s="208"/>
      <c r="QWB3" s="208"/>
      <c r="QWC3" s="208"/>
      <c r="QWD3" s="208"/>
      <c r="QWE3" s="208"/>
      <c r="QWF3" s="208"/>
      <c r="QWG3" s="208"/>
      <c r="QWH3" s="208"/>
      <c r="QWI3" s="208"/>
      <c r="QWJ3" s="208"/>
      <c r="QWK3" s="208"/>
      <c r="QWL3" s="208"/>
      <c r="QWM3" s="208"/>
      <c r="QWN3" s="208"/>
      <c r="QWO3" s="208"/>
      <c r="QWP3" s="208"/>
      <c r="QWQ3" s="208"/>
      <c r="QWR3" s="208"/>
      <c r="QWS3" s="208"/>
      <c r="QWT3" s="208"/>
      <c r="QWU3" s="208"/>
      <c r="QWV3" s="208"/>
      <c r="QWW3" s="208"/>
      <c r="QWX3" s="208"/>
      <c r="QWY3" s="208"/>
      <c r="QWZ3" s="208"/>
      <c r="QXA3" s="208"/>
      <c r="QXB3" s="208"/>
      <c r="QXC3" s="208"/>
      <c r="QXD3" s="208"/>
      <c r="QXE3" s="208"/>
      <c r="QXF3" s="208"/>
      <c r="QXG3" s="208"/>
      <c r="QXH3" s="208"/>
      <c r="QXI3" s="208"/>
      <c r="QXJ3" s="208"/>
      <c r="QXK3" s="208"/>
      <c r="QXL3" s="208"/>
      <c r="QXM3" s="208"/>
      <c r="QXN3" s="208"/>
      <c r="QXO3" s="208"/>
      <c r="QXP3" s="208"/>
      <c r="QXQ3" s="208"/>
      <c r="QXR3" s="208"/>
      <c r="QXS3" s="208"/>
      <c r="QXT3" s="208"/>
      <c r="QXU3" s="208"/>
      <c r="QXV3" s="208"/>
      <c r="QXW3" s="208"/>
      <c r="QXX3" s="208"/>
      <c r="QXY3" s="208"/>
      <c r="QXZ3" s="208"/>
      <c r="QYA3" s="208"/>
      <c r="QYB3" s="208"/>
      <c r="QYC3" s="208"/>
      <c r="QYD3" s="208"/>
      <c r="QYE3" s="208"/>
      <c r="QYF3" s="208"/>
      <c r="QYG3" s="208"/>
      <c r="QYH3" s="208"/>
      <c r="QYI3" s="208"/>
      <c r="QYJ3" s="208"/>
      <c r="QYK3" s="208"/>
      <c r="QYL3" s="208"/>
      <c r="QYM3" s="208"/>
      <c r="QYN3" s="208"/>
      <c r="QYO3" s="208"/>
      <c r="QYP3" s="208"/>
      <c r="QYQ3" s="208"/>
      <c r="QYR3" s="208"/>
      <c r="QYS3" s="208"/>
      <c r="QYT3" s="208"/>
      <c r="QYU3" s="208"/>
      <c r="QYV3" s="208"/>
      <c r="QYW3" s="208"/>
      <c r="QYX3" s="208"/>
      <c r="QYY3" s="208"/>
      <c r="QYZ3" s="208"/>
      <c r="QZA3" s="208"/>
      <c r="QZB3" s="208"/>
      <c r="QZC3" s="208"/>
      <c r="QZD3" s="208"/>
      <c r="QZE3" s="208"/>
      <c r="QZF3" s="208"/>
      <c r="QZG3" s="208"/>
      <c r="QZH3" s="208"/>
      <c r="QZI3" s="208"/>
      <c r="QZJ3" s="208"/>
      <c r="QZK3" s="208"/>
      <c r="QZL3" s="208"/>
      <c r="QZM3" s="208"/>
      <c r="QZN3" s="208"/>
      <c r="QZO3" s="208"/>
      <c r="QZP3" s="208"/>
      <c r="QZQ3" s="208"/>
      <c r="QZR3" s="208"/>
      <c r="QZS3" s="208"/>
      <c r="QZT3" s="208"/>
      <c r="QZU3" s="208"/>
      <c r="QZV3" s="208"/>
      <c r="QZW3" s="208"/>
      <c r="QZX3" s="208"/>
      <c r="QZY3" s="208"/>
      <c r="QZZ3" s="208"/>
      <c r="RAA3" s="208"/>
      <c r="RAB3" s="208"/>
      <c r="RAC3" s="208"/>
      <c r="RAD3" s="208"/>
      <c r="RAE3" s="208"/>
      <c r="RAF3" s="208"/>
      <c r="RAG3" s="208"/>
      <c r="RAH3" s="208"/>
      <c r="RAI3" s="208"/>
      <c r="RAJ3" s="208"/>
      <c r="RAK3" s="208"/>
      <c r="RAL3" s="208"/>
      <c r="RAM3" s="208"/>
      <c r="RAN3" s="208"/>
      <c r="RAO3" s="208"/>
      <c r="RAP3" s="208"/>
      <c r="RAQ3" s="208"/>
      <c r="RAR3" s="208"/>
      <c r="RAS3" s="208"/>
      <c r="RAT3" s="208"/>
      <c r="RAU3" s="208"/>
      <c r="RAV3" s="208"/>
      <c r="RAW3" s="208"/>
      <c r="RAX3" s="208"/>
      <c r="RAY3" s="208"/>
      <c r="RAZ3" s="208"/>
      <c r="RBA3" s="208"/>
      <c r="RBB3" s="208"/>
      <c r="RBC3" s="208"/>
      <c r="RBD3" s="208"/>
      <c r="RBE3" s="208"/>
      <c r="RBF3" s="208"/>
      <c r="RBG3" s="208"/>
      <c r="RBH3" s="208"/>
      <c r="RBI3" s="208"/>
      <c r="RBJ3" s="208"/>
      <c r="RBK3" s="208"/>
      <c r="RBL3" s="208"/>
      <c r="RBM3" s="208"/>
      <c r="RBN3" s="208"/>
      <c r="RBO3" s="208"/>
      <c r="RBP3" s="208"/>
      <c r="RBQ3" s="208"/>
      <c r="RBR3" s="208"/>
      <c r="RBS3" s="208"/>
      <c r="RBT3" s="208"/>
      <c r="RBU3" s="208"/>
      <c r="RBV3" s="208"/>
      <c r="RBW3" s="208"/>
      <c r="RBX3" s="208"/>
      <c r="RBY3" s="208"/>
      <c r="RBZ3" s="208"/>
      <c r="RCA3" s="208"/>
      <c r="RCB3" s="208"/>
      <c r="RCC3" s="208"/>
      <c r="RCD3" s="208"/>
      <c r="RCE3" s="208"/>
      <c r="RCF3" s="208"/>
      <c r="RCG3" s="208"/>
      <c r="RCH3" s="208"/>
      <c r="RCI3" s="208"/>
      <c r="RCJ3" s="208"/>
      <c r="RCK3" s="208"/>
      <c r="RCL3" s="208"/>
      <c r="RCM3" s="208"/>
      <c r="RCN3" s="208"/>
      <c r="RCO3" s="208"/>
      <c r="RCP3" s="208"/>
      <c r="RCQ3" s="208"/>
      <c r="RCR3" s="208"/>
      <c r="RCS3" s="208"/>
      <c r="RCT3" s="208"/>
      <c r="RCU3" s="208"/>
      <c r="RCV3" s="208"/>
      <c r="RCW3" s="208"/>
      <c r="RCX3" s="208"/>
      <c r="RCY3" s="208"/>
      <c r="RCZ3" s="208"/>
      <c r="RDA3" s="208"/>
      <c r="RDB3" s="208"/>
      <c r="RDC3" s="208"/>
      <c r="RDD3" s="208"/>
      <c r="RDE3" s="208"/>
      <c r="RDF3" s="208"/>
      <c r="RDG3" s="208"/>
      <c r="RDH3" s="208"/>
      <c r="RDI3" s="208"/>
      <c r="RDJ3" s="208"/>
      <c r="RDK3" s="208"/>
      <c r="RDL3" s="208"/>
      <c r="RDM3" s="208"/>
      <c r="RDN3" s="208"/>
      <c r="RDO3" s="208"/>
      <c r="RDP3" s="208"/>
      <c r="RDQ3" s="208"/>
      <c r="RDR3" s="208"/>
      <c r="RDS3" s="208"/>
      <c r="RDT3" s="208"/>
      <c r="RDU3" s="208"/>
      <c r="RDV3" s="208"/>
      <c r="RDW3" s="208"/>
      <c r="RDX3" s="208"/>
      <c r="RDY3" s="208"/>
      <c r="RDZ3" s="208"/>
      <c r="REA3" s="208"/>
      <c r="REB3" s="208"/>
      <c r="REC3" s="208"/>
      <c r="RED3" s="208"/>
      <c r="REE3" s="208"/>
      <c r="REF3" s="208"/>
      <c r="REG3" s="208"/>
      <c r="REH3" s="208"/>
      <c r="REI3" s="208"/>
      <c r="REJ3" s="208"/>
      <c r="REK3" s="208"/>
      <c r="REL3" s="208"/>
      <c r="REM3" s="208"/>
      <c r="REN3" s="208"/>
      <c r="REO3" s="208"/>
      <c r="REP3" s="208"/>
      <c r="REQ3" s="208"/>
      <c r="RER3" s="208"/>
      <c r="RES3" s="208"/>
      <c r="RET3" s="208"/>
      <c r="REU3" s="208"/>
      <c r="REV3" s="208"/>
      <c r="REW3" s="208"/>
      <c r="REX3" s="208"/>
      <c r="REY3" s="208"/>
      <c r="REZ3" s="208"/>
      <c r="RFA3" s="208"/>
      <c r="RFB3" s="208"/>
      <c r="RFC3" s="208"/>
      <c r="RFD3" s="208"/>
      <c r="RFE3" s="208"/>
      <c r="RFF3" s="208"/>
      <c r="RFG3" s="208"/>
      <c r="RFH3" s="208"/>
      <c r="RFI3" s="208"/>
      <c r="RFJ3" s="208"/>
      <c r="RFK3" s="208"/>
      <c r="RFL3" s="208"/>
      <c r="RFM3" s="208"/>
      <c r="RFN3" s="208"/>
      <c r="RFO3" s="208"/>
      <c r="RFP3" s="208"/>
      <c r="RFQ3" s="208"/>
      <c r="RFR3" s="208"/>
      <c r="RFS3" s="208"/>
      <c r="RFT3" s="208"/>
      <c r="RFU3" s="208"/>
      <c r="RFV3" s="208"/>
      <c r="RFW3" s="208"/>
      <c r="RFX3" s="208"/>
      <c r="RFY3" s="208"/>
      <c r="RFZ3" s="208"/>
      <c r="RGA3" s="208"/>
      <c r="RGB3" s="208"/>
      <c r="RGC3" s="208"/>
      <c r="RGD3" s="208"/>
      <c r="RGE3" s="208"/>
      <c r="RGF3" s="208"/>
      <c r="RGG3" s="208"/>
      <c r="RGH3" s="208"/>
      <c r="RGI3" s="208"/>
      <c r="RGJ3" s="208"/>
      <c r="RGK3" s="208"/>
      <c r="RGL3" s="208"/>
      <c r="RGM3" s="208"/>
      <c r="RGN3" s="208"/>
      <c r="RGO3" s="208"/>
      <c r="RGP3" s="208"/>
      <c r="RGQ3" s="208"/>
      <c r="RGR3" s="208"/>
      <c r="RGS3" s="208"/>
      <c r="RGT3" s="208"/>
      <c r="RGU3" s="208"/>
      <c r="RGV3" s="208"/>
      <c r="RGW3" s="208"/>
      <c r="RGX3" s="208"/>
      <c r="RGY3" s="208"/>
      <c r="RGZ3" s="208"/>
      <c r="RHA3" s="208"/>
      <c r="RHB3" s="208"/>
      <c r="RHC3" s="208"/>
      <c r="RHD3" s="208"/>
      <c r="RHE3" s="208"/>
      <c r="RHF3" s="208"/>
      <c r="RHG3" s="208"/>
      <c r="RHH3" s="208"/>
      <c r="RHI3" s="208"/>
      <c r="RHJ3" s="208"/>
      <c r="RHK3" s="208"/>
      <c r="RHL3" s="208"/>
      <c r="RHM3" s="208"/>
      <c r="RHN3" s="208"/>
      <c r="RHO3" s="208"/>
      <c r="RHP3" s="208"/>
      <c r="RHQ3" s="208"/>
      <c r="RHR3" s="208"/>
      <c r="RHS3" s="208"/>
      <c r="RHT3" s="208"/>
      <c r="RHU3" s="208"/>
      <c r="RHV3" s="208"/>
      <c r="RHW3" s="208"/>
      <c r="RHX3" s="208"/>
      <c r="RHY3" s="208"/>
      <c r="RHZ3" s="208"/>
      <c r="RIA3" s="208"/>
      <c r="RIB3" s="208"/>
      <c r="RIC3" s="208"/>
      <c r="RID3" s="208"/>
      <c r="RIE3" s="208"/>
      <c r="RIF3" s="208"/>
      <c r="RIG3" s="208"/>
      <c r="RIH3" s="208"/>
      <c r="RII3" s="208"/>
      <c r="RIJ3" s="208"/>
      <c r="RIK3" s="208"/>
      <c r="RIL3" s="208"/>
      <c r="RIM3" s="208"/>
      <c r="RIN3" s="208"/>
      <c r="RIO3" s="208"/>
      <c r="RIP3" s="208"/>
      <c r="RIQ3" s="208"/>
      <c r="RIR3" s="208"/>
      <c r="RIS3" s="208"/>
      <c r="RIT3" s="208"/>
      <c r="RIU3" s="208"/>
      <c r="RIV3" s="208"/>
      <c r="RIW3" s="208"/>
      <c r="RIX3" s="208"/>
      <c r="RIY3" s="208"/>
      <c r="RIZ3" s="208"/>
      <c r="RJA3" s="208"/>
      <c r="RJB3" s="208"/>
      <c r="RJC3" s="208"/>
      <c r="RJD3" s="208"/>
      <c r="RJE3" s="208"/>
      <c r="RJF3" s="208"/>
      <c r="RJG3" s="208"/>
      <c r="RJH3" s="208"/>
      <c r="RJI3" s="208"/>
      <c r="RJJ3" s="208"/>
      <c r="RJK3" s="208"/>
      <c r="RJL3" s="208"/>
      <c r="RJM3" s="208"/>
      <c r="RJN3" s="208"/>
      <c r="RJO3" s="208"/>
      <c r="RJP3" s="208"/>
      <c r="RJQ3" s="208"/>
      <c r="RJR3" s="208"/>
      <c r="RJS3" s="208"/>
      <c r="RJT3" s="208"/>
      <c r="RJU3" s="208"/>
      <c r="RJV3" s="208"/>
      <c r="RJW3" s="208"/>
      <c r="RJX3" s="208"/>
      <c r="RJY3" s="208"/>
      <c r="RJZ3" s="208"/>
      <c r="RKA3" s="208"/>
      <c r="RKB3" s="208"/>
      <c r="RKC3" s="208"/>
      <c r="RKD3" s="208"/>
      <c r="RKE3" s="208"/>
      <c r="RKF3" s="208"/>
      <c r="RKG3" s="208"/>
      <c r="RKH3" s="208"/>
      <c r="RKI3" s="208"/>
      <c r="RKJ3" s="208"/>
      <c r="RKK3" s="208"/>
      <c r="RKL3" s="208"/>
      <c r="RKM3" s="208"/>
      <c r="RKN3" s="208"/>
      <c r="RKO3" s="208"/>
      <c r="RKP3" s="208"/>
      <c r="RKQ3" s="208"/>
      <c r="RKR3" s="208"/>
      <c r="RKS3" s="208"/>
      <c r="RKT3" s="208"/>
      <c r="RKU3" s="208"/>
      <c r="RKV3" s="208"/>
      <c r="RKW3" s="208"/>
      <c r="RKX3" s="208"/>
      <c r="RKY3" s="208"/>
      <c r="RKZ3" s="208"/>
      <c r="RLA3" s="208"/>
      <c r="RLB3" s="208"/>
      <c r="RLC3" s="208"/>
      <c r="RLD3" s="208"/>
      <c r="RLE3" s="208"/>
      <c r="RLF3" s="208"/>
      <c r="RLG3" s="208"/>
      <c r="RLH3" s="208"/>
      <c r="RLI3" s="208"/>
      <c r="RLJ3" s="208"/>
      <c r="RLK3" s="208"/>
      <c r="RLL3" s="208"/>
      <c r="RLM3" s="208"/>
      <c r="RLN3" s="208"/>
      <c r="RLO3" s="208"/>
      <c r="RLP3" s="208"/>
      <c r="RLQ3" s="208"/>
      <c r="RLR3" s="208"/>
      <c r="RLS3" s="208"/>
      <c r="RLT3" s="208"/>
      <c r="RLU3" s="208"/>
      <c r="RLV3" s="208"/>
      <c r="RLW3" s="208"/>
      <c r="RLX3" s="208"/>
      <c r="RLY3" s="208"/>
      <c r="RLZ3" s="208"/>
      <c r="RMA3" s="208"/>
      <c r="RMB3" s="208"/>
      <c r="RMC3" s="208"/>
      <c r="RMD3" s="208"/>
      <c r="RME3" s="208"/>
      <c r="RMF3" s="208"/>
      <c r="RMG3" s="208"/>
      <c r="RMH3" s="208"/>
      <c r="RMI3" s="208"/>
      <c r="RMJ3" s="208"/>
      <c r="RMK3" s="208"/>
      <c r="RML3" s="208"/>
      <c r="RMM3" s="208"/>
      <c r="RMN3" s="208"/>
      <c r="RMO3" s="208"/>
      <c r="RMP3" s="208"/>
      <c r="RMQ3" s="208"/>
      <c r="RMR3" s="208"/>
      <c r="RMS3" s="208"/>
      <c r="RMT3" s="208"/>
      <c r="RMU3" s="208"/>
      <c r="RMV3" s="208"/>
      <c r="RMW3" s="208"/>
      <c r="RMX3" s="208"/>
      <c r="RMY3" s="208"/>
      <c r="RMZ3" s="208"/>
      <c r="RNA3" s="208"/>
      <c r="RNB3" s="208"/>
      <c r="RNC3" s="208"/>
      <c r="RND3" s="208"/>
      <c r="RNE3" s="208"/>
      <c r="RNF3" s="208"/>
      <c r="RNG3" s="208"/>
      <c r="RNH3" s="208"/>
      <c r="RNI3" s="208"/>
      <c r="RNJ3" s="208"/>
      <c r="RNK3" s="208"/>
      <c r="RNL3" s="208"/>
      <c r="RNM3" s="208"/>
      <c r="RNN3" s="208"/>
      <c r="RNO3" s="208"/>
      <c r="RNP3" s="208"/>
      <c r="RNQ3" s="208"/>
      <c r="RNR3" s="208"/>
      <c r="RNS3" s="208"/>
      <c r="RNT3" s="208"/>
      <c r="RNU3" s="208"/>
      <c r="RNV3" s="208"/>
      <c r="RNW3" s="208"/>
      <c r="RNX3" s="208"/>
      <c r="RNY3" s="208"/>
      <c r="RNZ3" s="208"/>
      <c r="ROA3" s="208"/>
      <c r="ROB3" s="208"/>
      <c r="ROC3" s="208"/>
      <c r="ROD3" s="208"/>
      <c r="ROE3" s="208"/>
      <c r="ROF3" s="208"/>
      <c r="ROG3" s="208"/>
      <c r="ROH3" s="208"/>
      <c r="ROI3" s="208"/>
      <c r="ROJ3" s="208"/>
      <c r="ROK3" s="208"/>
      <c r="ROL3" s="208"/>
      <c r="ROM3" s="208"/>
      <c r="RON3" s="208"/>
      <c r="ROO3" s="208"/>
      <c r="ROP3" s="208"/>
      <c r="ROQ3" s="208"/>
      <c r="ROR3" s="208"/>
      <c r="ROS3" s="208"/>
      <c r="ROT3" s="208"/>
      <c r="ROU3" s="208"/>
      <c r="ROV3" s="208"/>
      <c r="ROW3" s="208"/>
      <c r="ROX3" s="208"/>
      <c r="ROY3" s="208"/>
      <c r="ROZ3" s="208"/>
      <c r="RPA3" s="208"/>
      <c r="RPB3" s="208"/>
      <c r="RPC3" s="208"/>
      <c r="RPD3" s="208"/>
      <c r="RPE3" s="208"/>
      <c r="RPF3" s="208"/>
      <c r="RPG3" s="208"/>
      <c r="RPH3" s="208"/>
      <c r="RPI3" s="208"/>
      <c r="RPJ3" s="208"/>
      <c r="RPK3" s="208"/>
      <c r="RPL3" s="208"/>
      <c r="RPM3" s="208"/>
      <c r="RPN3" s="208"/>
      <c r="RPO3" s="208"/>
      <c r="RPP3" s="208"/>
      <c r="RPQ3" s="208"/>
      <c r="RPR3" s="208"/>
      <c r="RPS3" s="208"/>
      <c r="RPT3" s="208"/>
      <c r="RPU3" s="208"/>
      <c r="RPV3" s="208"/>
      <c r="RPW3" s="208"/>
      <c r="RPX3" s="208"/>
      <c r="RPY3" s="208"/>
      <c r="RPZ3" s="208"/>
      <c r="RQA3" s="208"/>
      <c r="RQB3" s="208"/>
      <c r="RQC3" s="208"/>
      <c r="RQD3" s="208"/>
      <c r="RQE3" s="208"/>
      <c r="RQF3" s="208"/>
      <c r="RQG3" s="208"/>
      <c r="RQH3" s="208"/>
      <c r="RQI3" s="208"/>
      <c r="RQJ3" s="208"/>
      <c r="RQK3" s="208"/>
      <c r="RQL3" s="208"/>
      <c r="RQM3" s="208"/>
      <c r="RQN3" s="208"/>
      <c r="RQO3" s="208"/>
      <c r="RQP3" s="208"/>
      <c r="RQQ3" s="208"/>
      <c r="RQR3" s="208"/>
      <c r="RQS3" s="208"/>
      <c r="RQT3" s="208"/>
      <c r="RQU3" s="208"/>
      <c r="RQV3" s="208"/>
      <c r="RQW3" s="208"/>
      <c r="RQX3" s="208"/>
      <c r="RQY3" s="208"/>
      <c r="RQZ3" s="208"/>
      <c r="RRA3" s="208"/>
      <c r="RRB3" s="208"/>
      <c r="RRC3" s="208"/>
      <c r="RRD3" s="208"/>
      <c r="RRE3" s="208"/>
      <c r="RRF3" s="208"/>
      <c r="RRG3" s="208"/>
      <c r="RRH3" s="208"/>
      <c r="RRI3" s="208"/>
      <c r="RRJ3" s="208"/>
      <c r="RRK3" s="208"/>
      <c r="RRL3" s="208"/>
      <c r="RRM3" s="208"/>
      <c r="RRN3" s="208"/>
      <c r="RRO3" s="208"/>
      <c r="RRP3" s="208"/>
      <c r="RRQ3" s="208"/>
      <c r="RRR3" s="208"/>
      <c r="RRS3" s="208"/>
      <c r="RRT3" s="208"/>
      <c r="RRU3" s="208"/>
      <c r="RRV3" s="208"/>
      <c r="RRW3" s="208"/>
      <c r="RRX3" s="208"/>
      <c r="RRY3" s="208"/>
      <c r="RRZ3" s="208"/>
      <c r="RSA3" s="208"/>
      <c r="RSB3" s="208"/>
      <c r="RSC3" s="208"/>
      <c r="RSD3" s="208"/>
      <c r="RSE3" s="208"/>
      <c r="RSF3" s="208"/>
      <c r="RSG3" s="208"/>
      <c r="RSH3" s="208"/>
      <c r="RSI3" s="208"/>
      <c r="RSJ3" s="208"/>
      <c r="RSK3" s="208"/>
      <c r="RSL3" s="208"/>
      <c r="RSM3" s="208"/>
      <c r="RSN3" s="208"/>
      <c r="RSO3" s="208"/>
      <c r="RSP3" s="208"/>
      <c r="RSQ3" s="208"/>
      <c r="RSR3" s="208"/>
      <c r="RSS3" s="208"/>
      <c r="RST3" s="208"/>
      <c r="RSU3" s="208"/>
      <c r="RSV3" s="208"/>
      <c r="RSW3" s="208"/>
      <c r="RSX3" s="208"/>
      <c r="RSY3" s="208"/>
      <c r="RSZ3" s="208"/>
      <c r="RTA3" s="208"/>
      <c r="RTB3" s="208"/>
      <c r="RTC3" s="208"/>
      <c r="RTD3" s="208"/>
      <c r="RTE3" s="208"/>
      <c r="RTF3" s="208"/>
      <c r="RTG3" s="208"/>
      <c r="RTH3" s="208"/>
      <c r="RTI3" s="208"/>
      <c r="RTJ3" s="208"/>
      <c r="RTK3" s="208"/>
      <c r="RTL3" s="208"/>
      <c r="RTM3" s="208"/>
      <c r="RTN3" s="208"/>
      <c r="RTO3" s="208"/>
      <c r="RTP3" s="208"/>
      <c r="RTQ3" s="208"/>
      <c r="RTR3" s="208"/>
      <c r="RTS3" s="208"/>
      <c r="RTT3" s="208"/>
      <c r="RTU3" s="208"/>
      <c r="RTV3" s="208"/>
      <c r="RTW3" s="208"/>
      <c r="RTX3" s="208"/>
      <c r="RTY3" s="208"/>
      <c r="RTZ3" s="208"/>
      <c r="RUA3" s="208"/>
      <c r="RUB3" s="208"/>
      <c r="RUC3" s="208"/>
      <c r="RUD3" s="208"/>
      <c r="RUE3" s="208"/>
      <c r="RUF3" s="208"/>
      <c r="RUG3" s="208"/>
      <c r="RUH3" s="208"/>
      <c r="RUI3" s="208"/>
      <c r="RUJ3" s="208"/>
      <c r="RUK3" s="208"/>
      <c r="RUL3" s="208"/>
      <c r="RUM3" s="208"/>
      <c r="RUN3" s="208"/>
      <c r="RUO3" s="208"/>
      <c r="RUP3" s="208"/>
      <c r="RUQ3" s="208"/>
      <c r="RUR3" s="208"/>
      <c r="RUS3" s="208"/>
      <c r="RUT3" s="208"/>
      <c r="RUU3" s="208"/>
      <c r="RUV3" s="208"/>
      <c r="RUW3" s="208"/>
      <c r="RUX3" s="208"/>
      <c r="RUY3" s="208"/>
      <c r="RUZ3" s="208"/>
      <c r="RVA3" s="208"/>
      <c r="RVB3" s="208"/>
      <c r="RVC3" s="208"/>
      <c r="RVD3" s="208"/>
      <c r="RVE3" s="208"/>
      <c r="RVF3" s="208"/>
      <c r="RVG3" s="208"/>
      <c r="RVH3" s="208"/>
      <c r="RVI3" s="208"/>
      <c r="RVJ3" s="208"/>
      <c r="RVK3" s="208"/>
      <c r="RVL3" s="208"/>
      <c r="RVM3" s="208"/>
      <c r="RVN3" s="208"/>
      <c r="RVO3" s="208"/>
      <c r="RVP3" s="208"/>
      <c r="RVQ3" s="208"/>
      <c r="RVR3" s="208"/>
      <c r="RVS3" s="208"/>
      <c r="RVT3" s="208"/>
      <c r="RVU3" s="208"/>
      <c r="RVV3" s="208"/>
      <c r="RVW3" s="208"/>
      <c r="RVX3" s="208"/>
      <c r="RVY3" s="208"/>
      <c r="RVZ3" s="208"/>
      <c r="RWA3" s="208"/>
      <c r="RWB3" s="208"/>
      <c r="RWC3" s="208"/>
      <c r="RWD3" s="208"/>
      <c r="RWE3" s="208"/>
      <c r="RWF3" s="208"/>
      <c r="RWG3" s="208"/>
      <c r="RWH3" s="208"/>
      <c r="RWI3" s="208"/>
      <c r="RWJ3" s="208"/>
      <c r="RWK3" s="208"/>
      <c r="RWL3" s="208"/>
      <c r="RWM3" s="208"/>
      <c r="RWN3" s="208"/>
      <c r="RWO3" s="208"/>
      <c r="RWP3" s="208"/>
      <c r="RWQ3" s="208"/>
      <c r="RWR3" s="208"/>
      <c r="RWS3" s="208"/>
      <c r="RWT3" s="208"/>
      <c r="RWU3" s="208"/>
      <c r="RWV3" s="208"/>
      <c r="RWW3" s="208"/>
      <c r="RWX3" s="208"/>
      <c r="RWY3" s="208"/>
      <c r="RWZ3" s="208"/>
      <c r="RXA3" s="208"/>
      <c r="RXB3" s="208"/>
      <c r="RXC3" s="208"/>
      <c r="RXD3" s="208"/>
      <c r="RXE3" s="208"/>
      <c r="RXF3" s="208"/>
      <c r="RXG3" s="208"/>
      <c r="RXH3" s="208"/>
      <c r="RXI3" s="208"/>
      <c r="RXJ3" s="208"/>
      <c r="RXK3" s="208"/>
      <c r="RXL3" s="208"/>
      <c r="RXM3" s="208"/>
      <c r="RXN3" s="208"/>
      <c r="RXO3" s="208"/>
      <c r="RXP3" s="208"/>
      <c r="RXQ3" s="208"/>
      <c r="RXR3" s="208"/>
      <c r="RXS3" s="208"/>
      <c r="RXT3" s="208"/>
      <c r="RXU3" s="208"/>
      <c r="RXV3" s="208"/>
      <c r="RXW3" s="208"/>
      <c r="RXX3" s="208"/>
      <c r="RXY3" s="208"/>
      <c r="RXZ3" s="208"/>
      <c r="RYA3" s="208"/>
      <c r="RYB3" s="208"/>
      <c r="RYC3" s="208"/>
      <c r="RYD3" s="208"/>
      <c r="RYE3" s="208"/>
      <c r="RYF3" s="208"/>
      <c r="RYG3" s="208"/>
      <c r="RYH3" s="208"/>
      <c r="RYI3" s="208"/>
      <c r="RYJ3" s="208"/>
      <c r="RYK3" s="208"/>
      <c r="RYL3" s="208"/>
      <c r="RYM3" s="208"/>
      <c r="RYN3" s="208"/>
      <c r="RYO3" s="208"/>
      <c r="RYP3" s="208"/>
      <c r="RYQ3" s="208"/>
      <c r="RYR3" s="208"/>
      <c r="RYS3" s="208"/>
      <c r="RYT3" s="208"/>
      <c r="RYU3" s="208"/>
      <c r="RYV3" s="208"/>
      <c r="RYW3" s="208"/>
      <c r="RYX3" s="208"/>
      <c r="RYY3" s="208"/>
      <c r="RYZ3" s="208"/>
      <c r="RZA3" s="208"/>
      <c r="RZB3" s="208"/>
      <c r="RZC3" s="208"/>
      <c r="RZD3" s="208"/>
      <c r="RZE3" s="208"/>
      <c r="RZF3" s="208"/>
      <c r="RZG3" s="208"/>
      <c r="RZH3" s="208"/>
      <c r="RZI3" s="208"/>
      <c r="RZJ3" s="208"/>
      <c r="RZK3" s="208"/>
      <c r="RZL3" s="208"/>
      <c r="RZM3" s="208"/>
      <c r="RZN3" s="208"/>
      <c r="RZO3" s="208"/>
      <c r="RZP3" s="208"/>
      <c r="RZQ3" s="208"/>
      <c r="RZR3" s="208"/>
      <c r="RZS3" s="208"/>
      <c r="RZT3" s="208"/>
      <c r="RZU3" s="208"/>
      <c r="RZV3" s="208"/>
      <c r="RZW3" s="208"/>
      <c r="RZX3" s="208"/>
      <c r="RZY3" s="208"/>
      <c r="RZZ3" s="208"/>
      <c r="SAA3" s="208"/>
      <c r="SAB3" s="208"/>
      <c r="SAC3" s="208"/>
      <c r="SAD3" s="208"/>
      <c r="SAE3" s="208"/>
      <c r="SAF3" s="208"/>
      <c r="SAG3" s="208"/>
      <c r="SAH3" s="208"/>
      <c r="SAI3" s="208"/>
      <c r="SAJ3" s="208"/>
      <c r="SAK3" s="208"/>
      <c r="SAL3" s="208"/>
      <c r="SAM3" s="208"/>
      <c r="SAN3" s="208"/>
      <c r="SAO3" s="208"/>
      <c r="SAP3" s="208"/>
      <c r="SAQ3" s="208"/>
      <c r="SAR3" s="208"/>
      <c r="SAS3" s="208"/>
      <c r="SAT3" s="208"/>
      <c r="SAU3" s="208"/>
      <c r="SAV3" s="208"/>
      <c r="SAW3" s="208"/>
      <c r="SAX3" s="208"/>
      <c r="SAY3" s="208"/>
      <c r="SAZ3" s="208"/>
      <c r="SBA3" s="208"/>
      <c r="SBB3" s="208"/>
      <c r="SBC3" s="208"/>
      <c r="SBD3" s="208"/>
      <c r="SBE3" s="208"/>
      <c r="SBF3" s="208"/>
      <c r="SBG3" s="208"/>
      <c r="SBH3" s="208"/>
      <c r="SBI3" s="208"/>
      <c r="SBJ3" s="208"/>
      <c r="SBK3" s="208"/>
      <c r="SBL3" s="208"/>
      <c r="SBM3" s="208"/>
      <c r="SBN3" s="208"/>
      <c r="SBO3" s="208"/>
      <c r="SBP3" s="208"/>
      <c r="SBQ3" s="208"/>
      <c r="SBR3" s="208"/>
      <c r="SBS3" s="208"/>
      <c r="SBT3" s="208"/>
      <c r="SBU3" s="208"/>
      <c r="SBV3" s="208"/>
      <c r="SBW3" s="208"/>
      <c r="SBX3" s="208"/>
      <c r="SBY3" s="208"/>
      <c r="SBZ3" s="208"/>
      <c r="SCA3" s="208"/>
      <c r="SCB3" s="208"/>
      <c r="SCC3" s="208"/>
      <c r="SCD3" s="208"/>
      <c r="SCE3" s="208"/>
      <c r="SCF3" s="208"/>
      <c r="SCG3" s="208"/>
      <c r="SCH3" s="208"/>
      <c r="SCI3" s="208"/>
      <c r="SCJ3" s="208"/>
      <c r="SCK3" s="208"/>
      <c r="SCL3" s="208"/>
      <c r="SCM3" s="208"/>
      <c r="SCN3" s="208"/>
      <c r="SCO3" s="208"/>
      <c r="SCP3" s="208"/>
      <c r="SCQ3" s="208"/>
      <c r="SCR3" s="208"/>
      <c r="SCS3" s="208"/>
      <c r="SCT3" s="208"/>
      <c r="SCU3" s="208"/>
      <c r="SCV3" s="208"/>
      <c r="SCW3" s="208"/>
      <c r="SCX3" s="208"/>
      <c r="SCY3" s="208"/>
      <c r="SCZ3" s="208"/>
      <c r="SDA3" s="208"/>
      <c r="SDB3" s="208"/>
      <c r="SDC3" s="208"/>
      <c r="SDD3" s="208"/>
      <c r="SDE3" s="208"/>
      <c r="SDF3" s="208"/>
      <c r="SDG3" s="208"/>
      <c r="SDH3" s="208"/>
      <c r="SDI3" s="208"/>
      <c r="SDJ3" s="208"/>
      <c r="SDK3" s="208"/>
      <c r="SDL3" s="208"/>
      <c r="SDM3" s="208"/>
      <c r="SDN3" s="208"/>
      <c r="SDO3" s="208"/>
      <c r="SDP3" s="208"/>
      <c r="SDQ3" s="208"/>
      <c r="SDR3" s="208"/>
      <c r="SDS3" s="208"/>
      <c r="SDT3" s="208"/>
      <c r="SDU3" s="208"/>
      <c r="SDV3" s="208"/>
      <c r="SDW3" s="208"/>
      <c r="SDX3" s="208"/>
      <c r="SDY3" s="208"/>
      <c r="SDZ3" s="208"/>
      <c r="SEA3" s="208"/>
      <c r="SEB3" s="208"/>
      <c r="SEC3" s="208"/>
      <c r="SED3" s="208"/>
      <c r="SEE3" s="208"/>
      <c r="SEF3" s="208"/>
      <c r="SEG3" s="208"/>
      <c r="SEH3" s="208"/>
      <c r="SEI3" s="208"/>
      <c r="SEJ3" s="208"/>
      <c r="SEK3" s="208"/>
      <c r="SEL3" s="208"/>
      <c r="SEM3" s="208"/>
      <c r="SEN3" s="208"/>
      <c r="SEO3" s="208"/>
      <c r="SEP3" s="208"/>
      <c r="SEQ3" s="208"/>
      <c r="SER3" s="208"/>
      <c r="SES3" s="208"/>
      <c r="SET3" s="208"/>
      <c r="SEU3" s="208"/>
      <c r="SEV3" s="208"/>
      <c r="SEW3" s="208"/>
      <c r="SEX3" s="208"/>
      <c r="SEY3" s="208"/>
      <c r="SEZ3" s="208"/>
      <c r="SFA3" s="208"/>
      <c r="SFB3" s="208"/>
      <c r="SFC3" s="208"/>
      <c r="SFD3" s="208"/>
      <c r="SFE3" s="208"/>
      <c r="SFF3" s="208"/>
      <c r="SFG3" s="208"/>
      <c r="SFH3" s="208"/>
      <c r="SFI3" s="208"/>
      <c r="SFJ3" s="208"/>
      <c r="SFK3" s="208"/>
      <c r="SFL3" s="208"/>
      <c r="SFM3" s="208"/>
      <c r="SFN3" s="208"/>
      <c r="SFO3" s="208"/>
      <c r="SFP3" s="208"/>
      <c r="SFQ3" s="208"/>
      <c r="SFR3" s="208"/>
      <c r="SFS3" s="208"/>
      <c r="SFT3" s="208"/>
      <c r="SFU3" s="208"/>
      <c r="SFV3" s="208"/>
      <c r="SFW3" s="208"/>
      <c r="SFX3" s="208"/>
      <c r="SFY3" s="208"/>
      <c r="SFZ3" s="208"/>
      <c r="SGA3" s="208"/>
      <c r="SGB3" s="208"/>
      <c r="SGC3" s="208"/>
      <c r="SGD3" s="208"/>
      <c r="SGE3" s="208"/>
      <c r="SGF3" s="208"/>
      <c r="SGG3" s="208"/>
      <c r="SGH3" s="208"/>
      <c r="SGI3" s="208"/>
      <c r="SGJ3" s="208"/>
      <c r="SGK3" s="208"/>
      <c r="SGL3" s="208"/>
      <c r="SGM3" s="208"/>
      <c r="SGN3" s="208"/>
      <c r="SGO3" s="208"/>
      <c r="SGP3" s="208"/>
      <c r="SGQ3" s="208"/>
      <c r="SGR3" s="208"/>
      <c r="SGS3" s="208"/>
      <c r="SGT3" s="208"/>
      <c r="SGU3" s="208"/>
      <c r="SGV3" s="208"/>
      <c r="SGW3" s="208"/>
      <c r="SGX3" s="208"/>
      <c r="SGY3" s="208"/>
      <c r="SGZ3" s="208"/>
      <c r="SHA3" s="208"/>
      <c r="SHB3" s="208"/>
      <c r="SHC3" s="208"/>
      <c r="SHD3" s="208"/>
      <c r="SHE3" s="208"/>
      <c r="SHF3" s="208"/>
      <c r="SHG3" s="208"/>
      <c r="SHH3" s="208"/>
      <c r="SHI3" s="208"/>
      <c r="SHJ3" s="208"/>
      <c r="SHK3" s="208"/>
      <c r="SHL3" s="208"/>
      <c r="SHM3" s="208"/>
      <c r="SHN3" s="208"/>
      <c r="SHO3" s="208"/>
      <c r="SHP3" s="208"/>
      <c r="SHQ3" s="208"/>
      <c r="SHR3" s="208"/>
      <c r="SHS3" s="208"/>
      <c r="SHT3" s="208"/>
      <c r="SHU3" s="208"/>
      <c r="SHV3" s="208"/>
      <c r="SHW3" s="208"/>
      <c r="SHX3" s="208"/>
      <c r="SHY3" s="208"/>
      <c r="SHZ3" s="208"/>
      <c r="SIA3" s="208"/>
      <c r="SIB3" s="208"/>
      <c r="SIC3" s="208"/>
      <c r="SID3" s="208"/>
      <c r="SIE3" s="208"/>
      <c r="SIF3" s="208"/>
      <c r="SIG3" s="208"/>
      <c r="SIH3" s="208"/>
      <c r="SII3" s="208"/>
      <c r="SIJ3" s="208"/>
      <c r="SIK3" s="208"/>
      <c r="SIL3" s="208"/>
      <c r="SIM3" s="208"/>
      <c r="SIN3" s="208"/>
      <c r="SIO3" s="208"/>
      <c r="SIP3" s="208"/>
      <c r="SIQ3" s="208"/>
      <c r="SIR3" s="208"/>
      <c r="SIS3" s="208"/>
      <c r="SIT3" s="208"/>
      <c r="SIU3" s="208"/>
      <c r="SIV3" s="208"/>
      <c r="SIW3" s="208"/>
      <c r="SIX3" s="208"/>
      <c r="SIY3" s="208"/>
      <c r="SIZ3" s="208"/>
      <c r="SJA3" s="208"/>
      <c r="SJB3" s="208"/>
      <c r="SJC3" s="208"/>
      <c r="SJD3" s="208"/>
      <c r="SJE3" s="208"/>
      <c r="SJF3" s="208"/>
      <c r="SJG3" s="208"/>
      <c r="SJH3" s="208"/>
      <c r="SJI3" s="208"/>
      <c r="SJJ3" s="208"/>
      <c r="SJK3" s="208"/>
      <c r="SJL3" s="208"/>
      <c r="SJM3" s="208"/>
      <c r="SJN3" s="208"/>
      <c r="SJO3" s="208"/>
      <c r="SJP3" s="208"/>
      <c r="SJQ3" s="208"/>
      <c r="SJR3" s="208"/>
      <c r="SJS3" s="208"/>
      <c r="SJT3" s="208"/>
      <c r="SJU3" s="208"/>
      <c r="SJV3" s="208"/>
      <c r="SJW3" s="208"/>
      <c r="SJX3" s="208"/>
      <c r="SJY3" s="208"/>
      <c r="SJZ3" s="208"/>
      <c r="SKA3" s="208"/>
      <c r="SKB3" s="208"/>
      <c r="SKC3" s="208"/>
      <c r="SKD3" s="208"/>
      <c r="SKE3" s="208"/>
      <c r="SKF3" s="208"/>
      <c r="SKG3" s="208"/>
      <c r="SKH3" s="208"/>
      <c r="SKI3" s="208"/>
      <c r="SKJ3" s="208"/>
      <c r="SKK3" s="208"/>
      <c r="SKL3" s="208"/>
      <c r="SKM3" s="208"/>
      <c r="SKN3" s="208"/>
      <c r="SKO3" s="208"/>
      <c r="SKP3" s="208"/>
      <c r="SKQ3" s="208"/>
      <c r="SKR3" s="208"/>
      <c r="SKS3" s="208"/>
      <c r="SKT3" s="208"/>
      <c r="SKU3" s="208"/>
      <c r="SKV3" s="208"/>
      <c r="SKW3" s="208"/>
      <c r="SKX3" s="208"/>
      <c r="SKY3" s="208"/>
      <c r="SKZ3" s="208"/>
      <c r="SLA3" s="208"/>
      <c r="SLB3" s="208"/>
      <c r="SLC3" s="208"/>
      <c r="SLD3" s="208"/>
      <c r="SLE3" s="208"/>
      <c r="SLF3" s="208"/>
      <c r="SLG3" s="208"/>
      <c r="SLH3" s="208"/>
      <c r="SLI3" s="208"/>
      <c r="SLJ3" s="208"/>
      <c r="SLK3" s="208"/>
      <c r="SLL3" s="208"/>
      <c r="SLM3" s="208"/>
      <c r="SLN3" s="208"/>
      <c r="SLO3" s="208"/>
      <c r="SLP3" s="208"/>
      <c r="SLQ3" s="208"/>
      <c r="SLR3" s="208"/>
      <c r="SLS3" s="208"/>
      <c r="SLT3" s="208"/>
      <c r="SLU3" s="208"/>
      <c r="SLV3" s="208"/>
      <c r="SLW3" s="208"/>
      <c r="SLX3" s="208"/>
      <c r="SLY3" s="208"/>
      <c r="SLZ3" s="208"/>
      <c r="SMA3" s="208"/>
      <c r="SMB3" s="208"/>
      <c r="SMC3" s="208"/>
      <c r="SMD3" s="208"/>
      <c r="SME3" s="208"/>
      <c r="SMF3" s="208"/>
      <c r="SMG3" s="208"/>
      <c r="SMH3" s="208"/>
      <c r="SMI3" s="208"/>
      <c r="SMJ3" s="208"/>
      <c r="SMK3" s="208"/>
      <c r="SML3" s="208"/>
      <c r="SMM3" s="208"/>
      <c r="SMN3" s="208"/>
      <c r="SMO3" s="208"/>
      <c r="SMP3" s="208"/>
      <c r="SMQ3" s="208"/>
      <c r="SMR3" s="208"/>
      <c r="SMS3" s="208"/>
      <c r="SMT3" s="208"/>
      <c r="SMU3" s="208"/>
      <c r="SMV3" s="208"/>
      <c r="SMW3" s="208"/>
      <c r="SMX3" s="208"/>
      <c r="SMY3" s="208"/>
      <c r="SMZ3" s="208"/>
      <c r="SNA3" s="208"/>
      <c r="SNB3" s="208"/>
      <c r="SNC3" s="208"/>
      <c r="SND3" s="208"/>
      <c r="SNE3" s="208"/>
      <c r="SNF3" s="208"/>
      <c r="SNG3" s="208"/>
      <c r="SNH3" s="208"/>
      <c r="SNI3" s="208"/>
      <c r="SNJ3" s="208"/>
      <c r="SNK3" s="208"/>
      <c r="SNL3" s="208"/>
      <c r="SNM3" s="208"/>
      <c r="SNN3" s="208"/>
      <c r="SNO3" s="208"/>
      <c r="SNP3" s="208"/>
      <c r="SNQ3" s="208"/>
      <c r="SNR3" s="208"/>
      <c r="SNS3" s="208"/>
      <c r="SNT3" s="208"/>
      <c r="SNU3" s="208"/>
      <c r="SNV3" s="208"/>
      <c r="SNW3" s="208"/>
      <c r="SNX3" s="208"/>
      <c r="SNY3" s="208"/>
      <c r="SNZ3" s="208"/>
      <c r="SOA3" s="208"/>
      <c r="SOB3" s="208"/>
      <c r="SOC3" s="208"/>
      <c r="SOD3" s="208"/>
      <c r="SOE3" s="208"/>
      <c r="SOF3" s="208"/>
      <c r="SOG3" s="208"/>
      <c r="SOH3" s="208"/>
      <c r="SOI3" s="208"/>
      <c r="SOJ3" s="208"/>
      <c r="SOK3" s="208"/>
      <c r="SOL3" s="208"/>
      <c r="SOM3" s="208"/>
      <c r="SON3" s="208"/>
      <c r="SOO3" s="208"/>
      <c r="SOP3" s="208"/>
      <c r="SOQ3" s="208"/>
      <c r="SOR3" s="208"/>
      <c r="SOS3" s="208"/>
      <c r="SOT3" s="208"/>
      <c r="SOU3" s="208"/>
      <c r="SOV3" s="208"/>
      <c r="SOW3" s="208"/>
      <c r="SOX3" s="208"/>
      <c r="SOY3" s="208"/>
      <c r="SOZ3" s="208"/>
      <c r="SPA3" s="208"/>
      <c r="SPB3" s="208"/>
      <c r="SPC3" s="208"/>
      <c r="SPD3" s="208"/>
      <c r="SPE3" s="208"/>
      <c r="SPF3" s="208"/>
      <c r="SPG3" s="208"/>
      <c r="SPH3" s="208"/>
      <c r="SPI3" s="208"/>
      <c r="SPJ3" s="208"/>
      <c r="SPK3" s="208"/>
      <c r="SPL3" s="208"/>
      <c r="SPM3" s="208"/>
      <c r="SPN3" s="208"/>
      <c r="SPO3" s="208"/>
      <c r="SPP3" s="208"/>
      <c r="SPQ3" s="208"/>
      <c r="SPR3" s="208"/>
      <c r="SPS3" s="208"/>
      <c r="SPT3" s="208"/>
      <c r="SPU3" s="208"/>
      <c r="SPV3" s="208"/>
      <c r="SPW3" s="208"/>
      <c r="SPX3" s="208"/>
      <c r="SPY3" s="208"/>
      <c r="SPZ3" s="208"/>
      <c r="SQA3" s="208"/>
      <c r="SQB3" s="208"/>
      <c r="SQC3" s="208"/>
      <c r="SQD3" s="208"/>
      <c r="SQE3" s="208"/>
      <c r="SQF3" s="208"/>
      <c r="SQG3" s="208"/>
      <c r="SQH3" s="208"/>
      <c r="SQI3" s="208"/>
      <c r="SQJ3" s="208"/>
      <c r="SQK3" s="208"/>
      <c r="SQL3" s="208"/>
      <c r="SQM3" s="208"/>
      <c r="SQN3" s="208"/>
      <c r="SQO3" s="208"/>
      <c r="SQP3" s="208"/>
      <c r="SQQ3" s="208"/>
      <c r="SQR3" s="208"/>
      <c r="SQS3" s="208"/>
      <c r="SQT3" s="208"/>
      <c r="SQU3" s="208"/>
      <c r="SQV3" s="208"/>
      <c r="SQW3" s="208"/>
      <c r="SQX3" s="208"/>
      <c r="SQY3" s="208"/>
      <c r="SQZ3" s="208"/>
      <c r="SRA3" s="208"/>
      <c r="SRB3" s="208"/>
      <c r="SRC3" s="208"/>
      <c r="SRD3" s="208"/>
      <c r="SRE3" s="208"/>
      <c r="SRF3" s="208"/>
      <c r="SRG3" s="208"/>
      <c r="SRH3" s="208"/>
      <c r="SRI3" s="208"/>
      <c r="SRJ3" s="208"/>
      <c r="SRK3" s="208"/>
      <c r="SRL3" s="208"/>
      <c r="SRM3" s="208"/>
      <c r="SRN3" s="208"/>
      <c r="SRO3" s="208"/>
      <c r="SRP3" s="208"/>
      <c r="SRQ3" s="208"/>
      <c r="SRR3" s="208"/>
      <c r="SRS3" s="208"/>
      <c r="SRT3" s="208"/>
      <c r="SRU3" s="208"/>
      <c r="SRV3" s="208"/>
      <c r="SRW3" s="208"/>
      <c r="SRX3" s="208"/>
      <c r="SRY3" s="208"/>
      <c r="SRZ3" s="208"/>
      <c r="SSA3" s="208"/>
      <c r="SSB3" s="208"/>
      <c r="SSC3" s="208"/>
      <c r="SSD3" s="208"/>
      <c r="SSE3" s="208"/>
      <c r="SSF3" s="208"/>
      <c r="SSG3" s="208"/>
      <c r="SSH3" s="208"/>
      <c r="SSI3" s="208"/>
      <c r="SSJ3" s="208"/>
      <c r="SSK3" s="208"/>
      <c r="SSL3" s="208"/>
      <c r="SSM3" s="208"/>
      <c r="SSN3" s="208"/>
      <c r="SSO3" s="208"/>
      <c r="SSP3" s="208"/>
      <c r="SSQ3" s="208"/>
      <c r="SSR3" s="208"/>
      <c r="SSS3" s="208"/>
      <c r="SST3" s="208"/>
      <c r="SSU3" s="208"/>
      <c r="SSV3" s="208"/>
      <c r="SSW3" s="208"/>
      <c r="SSX3" s="208"/>
      <c r="SSY3" s="208"/>
      <c r="SSZ3" s="208"/>
      <c r="STA3" s="208"/>
      <c r="STB3" s="208"/>
      <c r="STC3" s="208"/>
      <c r="STD3" s="208"/>
      <c r="STE3" s="208"/>
      <c r="STF3" s="208"/>
      <c r="STG3" s="208"/>
      <c r="STH3" s="208"/>
      <c r="STI3" s="208"/>
      <c r="STJ3" s="208"/>
      <c r="STK3" s="208"/>
      <c r="STL3" s="208"/>
      <c r="STM3" s="208"/>
      <c r="STN3" s="208"/>
      <c r="STO3" s="208"/>
      <c r="STP3" s="208"/>
      <c r="STQ3" s="208"/>
      <c r="STR3" s="208"/>
      <c r="STS3" s="208"/>
      <c r="STT3" s="208"/>
      <c r="STU3" s="208"/>
      <c r="STV3" s="208"/>
      <c r="STW3" s="208"/>
      <c r="STX3" s="208"/>
      <c r="STY3" s="208"/>
      <c r="STZ3" s="208"/>
      <c r="SUA3" s="208"/>
      <c r="SUB3" s="208"/>
      <c r="SUC3" s="208"/>
      <c r="SUD3" s="208"/>
      <c r="SUE3" s="208"/>
      <c r="SUF3" s="208"/>
      <c r="SUG3" s="208"/>
      <c r="SUH3" s="208"/>
      <c r="SUI3" s="208"/>
      <c r="SUJ3" s="208"/>
      <c r="SUK3" s="208"/>
      <c r="SUL3" s="208"/>
      <c r="SUM3" s="208"/>
      <c r="SUN3" s="208"/>
      <c r="SUO3" s="208"/>
      <c r="SUP3" s="208"/>
      <c r="SUQ3" s="208"/>
      <c r="SUR3" s="208"/>
      <c r="SUS3" s="208"/>
      <c r="SUT3" s="208"/>
      <c r="SUU3" s="208"/>
      <c r="SUV3" s="208"/>
      <c r="SUW3" s="208"/>
      <c r="SUX3" s="208"/>
      <c r="SUY3" s="208"/>
      <c r="SUZ3" s="208"/>
      <c r="SVA3" s="208"/>
      <c r="SVB3" s="208"/>
      <c r="SVC3" s="208"/>
      <c r="SVD3" s="208"/>
      <c r="SVE3" s="208"/>
      <c r="SVF3" s="208"/>
      <c r="SVG3" s="208"/>
      <c r="SVH3" s="208"/>
      <c r="SVI3" s="208"/>
      <c r="SVJ3" s="208"/>
      <c r="SVK3" s="208"/>
      <c r="SVL3" s="208"/>
      <c r="SVM3" s="208"/>
      <c r="SVN3" s="208"/>
      <c r="SVO3" s="208"/>
      <c r="SVP3" s="208"/>
      <c r="SVQ3" s="208"/>
      <c r="SVR3" s="208"/>
      <c r="SVS3" s="208"/>
      <c r="SVT3" s="208"/>
      <c r="SVU3" s="208"/>
      <c r="SVV3" s="208"/>
      <c r="SVW3" s="208"/>
      <c r="SVX3" s="208"/>
      <c r="SVY3" s="208"/>
      <c r="SVZ3" s="208"/>
      <c r="SWA3" s="208"/>
      <c r="SWB3" s="208"/>
      <c r="SWC3" s="208"/>
      <c r="SWD3" s="208"/>
      <c r="SWE3" s="208"/>
      <c r="SWF3" s="208"/>
      <c r="SWG3" s="208"/>
      <c r="SWH3" s="208"/>
      <c r="SWI3" s="208"/>
      <c r="SWJ3" s="208"/>
      <c r="SWK3" s="208"/>
      <c r="SWL3" s="208"/>
      <c r="SWM3" s="208"/>
      <c r="SWN3" s="208"/>
      <c r="SWO3" s="208"/>
      <c r="SWP3" s="208"/>
      <c r="SWQ3" s="208"/>
      <c r="SWR3" s="208"/>
      <c r="SWS3" s="208"/>
      <c r="SWT3" s="208"/>
      <c r="SWU3" s="208"/>
      <c r="SWV3" s="208"/>
      <c r="SWW3" s="208"/>
      <c r="SWX3" s="208"/>
      <c r="SWY3" s="208"/>
      <c r="SWZ3" s="208"/>
      <c r="SXA3" s="208"/>
      <c r="SXB3" s="208"/>
      <c r="SXC3" s="208"/>
      <c r="SXD3" s="208"/>
      <c r="SXE3" s="208"/>
      <c r="SXF3" s="208"/>
      <c r="SXG3" s="208"/>
      <c r="SXH3" s="208"/>
      <c r="SXI3" s="208"/>
      <c r="SXJ3" s="208"/>
      <c r="SXK3" s="208"/>
      <c r="SXL3" s="208"/>
      <c r="SXM3" s="208"/>
      <c r="SXN3" s="208"/>
      <c r="SXO3" s="208"/>
      <c r="SXP3" s="208"/>
      <c r="SXQ3" s="208"/>
      <c r="SXR3" s="208"/>
      <c r="SXS3" s="208"/>
      <c r="SXT3" s="208"/>
      <c r="SXU3" s="208"/>
      <c r="SXV3" s="208"/>
      <c r="SXW3" s="208"/>
      <c r="SXX3" s="208"/>
      <c r="SXY3" s="208"/>
      <c r="SXZ3" s="208"/>
      <c r="SYA3" s="208"/>
      <c r="SYB3" s="208"/>
      <c r="SYC3" s="208"/>
      <c r="SYD3" s="208"/>
      <c r="SYE3" s="208"/>
      <c r="SYF3" s="208"/>
      <c r="SYG3" s="208"/>
      <c r="SYH3" s="208"/>
      <c r="SYI3" s="208"/>
      <c r="SYJ3" s="208"/>
      <c r="SYK3" s="208"/>
      <c r="SYL3" s="208"/>
      <c r="SYM3" s="208"/>
      <c r="SYN3" s="208"/>
      <c r="SYO3" s="208"/>
      <c r="SYP3" s="208"/>
      <c r="SYQ3" s="208"/>
      <c r="SYR3" s="208"/>
      <c r="SYS3" s="208"/>
      <c r="SYT3" s="208"/>
      <c r="SYU3" s="208"/>
      <c r="SYV3" s="208"/>
      <c r="SYW3" s="208"/>
      <c r="SYX3" s="208"/>
      <c r="SYY3" s="208"/>
      <c r="SYZ3" s="208"/>
      <c r="SZA3" s="208"/>
      <c r="SZB3" s="208"/>
      <c r="SZC3" s="208"/>
      <c r="SZD3" s="208"/>
      <c r="SZE3" s="208"/>
      <c r="SZF3" s="208"/>
      <c r="SZG3" s="208"/>
      <c r="SZH3" s="208"/>
      <c r="SZI3" s="208"/>
      <c r="SZJ3" s="208"/>
      <c r="SZK3" s="208"/>
      <c r="SZL3" s="208"/>
      <c r="SZM3" s="208"/>
      <c r="SZN3" s="208"/>
      <c r="SZO3" s="208"/>
      <c r="SZP3" s="208"/>
      <c r="SZQ3" s="208"/>
      <c r="SZR3" s="208"/>
      <c r="SZS3" s="208"/>
      <c r="SZT3" s="208"/>
      <c r="SZU3" s="208"/>
      <c r="SZV3" s="208"/>
      <c r="SZW3" s="208"/>
      <c r="SZX3" s="208"/>
      <c r="SZY3" s="208"/>
      <c r="SZZ3" s="208"/>
      <c r="TAA3" s="208"/>
      <c r="TAB3" s="208"/>
      <c r="TAC3" s="208"/>
      <c r="TAD3" s="208"/>
      <c r="TAE3" s="208"/>
      <c r="TAF3" s="208"/>
      <c r="TAG3" s="208"/>
      <c r="TAH3" s="208"/>
      <c r="TAI3" s="208"/>
      <c r="TAJ3" s="208"/>
      <c r="TAK3" s="208"/>
      <c r="TAL3" s="208"/>
      <c r="TAM3" s="208"/>
      <c r="TAN3" s="208"/>
      <c r="TAO3" s="208"/>
      <c r="TAP3" s="208"/>
      <c r="TAQ3" s="208"/>
      <c r="TAR3" s="208"/>
      <c r="TAS3" s="208"/>
      <c r="TAT3" s="208"/>
      <c r="TAU3" s="208"/>
      <c r="TAV3" s="208"/>
      <c r="TAW3" s="208"/>
      <c r="TAX3" s="208"/>
      <c r="TAY3" s="208"/>
      <c r="TAZ3" s="208"/>
      <c r="TBA3" s="208"/>
      <c r="TBB3" s="208"/>
      <c r="TBC3" s="208"/>
      <c r="TBD3" s="208"/>
      <c r="TBE3" s="208"/>
      <c r="TBF3" s="208"/>
      <c r="TBG3" s="208"/>
      <c r="TBH3" s="208"/>
      <c r="TBI3" s="208"/>
      <c r="TBJ3" s="208"/>
      <c r="TBK3" s="208"/>
      <c r="TBL3" s="208"/>
      <c r="TBM3" s="208"/>
      <c r="TBN3" s="208"/>
      <c r="TBO3" s="208"/>
      <c r="TBP3" s="208"/>
      <c r="TBQ3" s="208"/>
      <c r="TBR3" s="208"/>
      <c r="TBS3" s="208"/>
      <c r="TBT3" s="208"/>
      <c r="TBU3" s="208"/>
      <c r="TBV3" s="208"/>
      <c r="TBW3" s="208"/>
      <c r="TBX3" s="208"/>
      <c r="TBY3" s="208"/>
      <c r="TBZ3" s="208"/>
      <c r="TCA3" s="208"/>
      <c r="TCB3" s="208"/>
      <c r="TCC3" s="208"/>
      <c r="TCD3" s="208"/>
      <c r="TCE3" s="208"/>
      <c r="TCF3" s="208"/>
      <c r="TCG3" s="208"/>
      <c r="TCH3" s="208"/>
      <c r="TCI3" s="208"/>
      <c r="TCJ3" s="208"/>
      <c r="TCK3" s="208"/>
      <c r="TCL3" s="208"/>
      <c r="TCM3" s="208"/>
      <c r="TCN3" s="208"/>
      <c r="TCO3" s="208"/>
      <c r="TCP3" s="208"/>
      <c r="TCQ3" s="208"/>
      <c r="TCR3" s="208"/>
      <c r="TCS3" s="208"/>
      <c r="TCT3" s="208"/>
      <c r="TCU3" s="208"/>
      <c r="TCV3" s="208"/>
      <c r="TCW3" s="208"/>
      <c r="TCX3" s="208"/>
      <c r="TCY3" s="208"/>
      <c r="TCZ3" s="208"/>
      <c r="TDA3" s="208"/>
      <c r="TDB3" s="208"/>
      <c r="TDC3" s="208"/>
      <c r="TDD3" s="208"/>
      <c r="TDE3" s="208"/>
      <c r="TDF3" s="208"/>
      <c r="TDG3" s="208"/>
      <c r="TDH3" s="208"/>
      <c r="TDI3" s="208"/>
      <c r="TDJ3" s="208"/>
      <c r="TDK3" s="208"/>
      <c r="TDL3" s="208"/>
      <c r="TDM3" s="208"/>
      <c r="TDN3" s="208"/>
      <c r="TDO3" s="208"/>
      <c r="TDP3" s="208"/>
      <c r="TDQ3" s="208"/>
      <c r="TDR3" s="208"/>
      <c r="TDS3" s="208"/>
      <c r="TDT3" s="208"/>
      <c r="TDU3" s="208"/>
      <c r="TDV3" s="208"/>
      <c r="TDW3" s="208"/>
      <c r="TDX3" s="208"/>
      <c r="TDY3" s="208"/>
      <c r="TDZ3" s="208"/>
      <c r="TEA3" s="208"/>
      <c r="TEB3" s="208"/>
      <c r="TEC3" s="208"/>
      <c r="TED3" s="208"/>
      <c r="TEE3" s="208"/>
      <c r="TEF3" s="208"/>
      <c r="TEG3" s="208"/>
      <c r="TEH3" s="208"/>
      <c r="TEI3" s="208"/>
      <c r="TEJ3" s="208"/>
      <c r="TEK3" s="208"/>
      <c r="TEL3" s="208"/>
      <c r="TEM3" s="208"/>
      <c r="TEN3" s="208"/>
      <c r="TEO3" s="208"/>
      <c r="TEP3" s="208"/>
      <c r="TEQ3" s="208"/>
      <c r="TER3" s="208"/>
      <c r="TES3" s="208"/>
      <c r="TET3" s="208"/>
      <c r="TEU3" s="208"/>
      <c r="TEV3" s="208"/>
      <c r="TEW3" s="208"/>
      <c r="TEX3" s="208"/>
      <c r="TEY3" s="208"/>
      <c r="TEZ3" s="208"/>
      <c r="TFA3" s="208"/>
      <c r="TFB3" s="208"/>
      <c r="TFC3" s="208"/>
      <c r="TFD3" s="208"/>
      <c r="TFE3" s="208"/>
      <c r="TFF3" s="208"/>
      <c r="TFG3" s="208"/>
      <c r="TFH3" s="208"/>
      <c r="TFI3" s="208"/>
      <c r="TFJ3" s="208"/>
      <c r="TFK3" s="208"/>
      <c r="TFL3" s="208"/>
      <c r="TFM3" s="208"/>
      <c r="TFN3" s="208"/>
      <c r="TFO3" s="208"/>
      <c r="TFP3" s="208"/>
      <c r="TFQ3" s="208"/>
      <c r="TFR3" s="208"/>
      <c r="TFS3" s="208"/>
      <c r="TFT3" s="208"/>
      <c r="TFU3" s="208"/>
      <c r="TFV3" s="208"/>
      <c r="TFW3" s="208"/>
      <c r="TFX3" s="208"/>
      <c r="TFY3" s="208"/>
      <c r="TFZ3" s="208"/>
      <c r="TGA3" s="208"/>
      <c r="TGB3" s="208"/>
      <c r="TGC3" s="208"/>
      <c r="TGD3" s="208"/>
      <c r="TGE3" s="208"/>
      <c r="TGF3" s="208"/>
      <c r="TGG3" s="208"/>
      <c r="TGH3" s="208"/>
      <c r="TGI3" s="208"/>
      <c r="TGJ3" s="208"/>
      <c r="TGK3" s="208"/>
      <c r="TGL3" s="208"/>
      <c r="TGM3" s="208"/>
      <c r="TGN3" s="208"/>
      <c r="TGO3" s="208"/>
      <c r="TGP3" s="208"/>
      <c r="TGQ3" s="208"/>
      <c r="TGR3" s="208"/>
      <c r="TGS3" s="208"/>
      <c r="TGT3" s="208"/>
      <c r="TGU3" s="208"/>
      <c r="TGV3" s="208"/>
      <c r="TGW3" s="208"/>
      <c r="TGX3" s="208"/>
      <c r="TGY3" s="208"/>
      <c r="TGZ3" s="208"/>
      <c r="THA3" s="208"/>
      <c r="THB3" s="208"/>
      <c r="THC3" s="208"/>
      <c r="THD3" s="208"/>
      <c r="THE3" s="208"/>
      <c r="THF3" s="208"/>
      <c r="THG3" s="208"/>
      <c r="THH3" s="208"/>
      <c r="THI3" s="208"/>
      <c r="THJ3" s="208"/>
      <c r="THK3" s="208"/>
      <c r="THL3" s="208"/>
      <c r="THM3" s="208"/>
      <c r="THN3" s="208"/>
      <c r="THO3" s="208"/>
      <c r="THP3" s="208"/>
      <c r="THQ3" s="208"/>
      <c r="THR3" s="208"/>
      <c r="THS3" s="208"/>
      <c r="THT3" s="208"/>
      <c r="THU3" s="208"/>
      <c r="THV3" s="208"/>
      <c r="THW3" s="208"/>
      <c r="THX3" s="208"/>
      <c r="THY3" s="208"/>
      <c r="THZ3" s="208"/>
      <c r="TIA3" s="208"/>
      <c r="TIB3" s="208"/>
      <c r="TIC3" s="208"/>
      <c r="TID3" s="208"/>
      <c r="TIE3" s="208"/>
      <c r="TIF3" s="208"/>
      <c r="TIG3" s="208"/>
      <c r="TIH3" s="208"/>
      <c r="TII3" s="208"/>
      <c r="TIJ3" s="208"/>
      <c r="TIK3" s="208"/>
      <c r="TIL3" s="208"/>
      <c r="TIM3" s="208"/>
      <c r="TIN3" s="208"/>
      <c r="TIO3" s="208"/>
      <c r="TIP3" s="208"/>
      <c r="TIQ3" s="208"/>
      <c r="TIR3" s="208"/>
      <c r="TIS3" s="208"/>
      <c r="TIT3" s="208"/>
      <c r="TIU3" s="208"/>
      <c r="TIV3" s="208"/>
      <c r="TIW3" s="208"/>
      <c r="TIX3" s="208"/>
      <c r="TIY3" s="208"/>
      <c r="TIZ3" s="208"/>
      <c r="TJA3" s="208"/>
      <c r="TJB3" s="208"/>
      <c r="TJC3" s="208"/>
      <c r="TJD3" s="208"/>
      <c r="TJE3" s="208"/>
      <c r="TJF3" s="208"/>
      <c r="TJG3" s="208"/>
      <c r="TJH3" s="208"/>
      <c r="TJI3" s="208"/>
      <c r="TJJ3" s="208"/>
      <c r="TJK3" s="208"/>
      <c r="TJL3" s="208"/>
      <c r="TJM3" s="208"/>
      <c r="TJN3" s="208"/>
      <c r="TJO3" s="208"/>
      <c r="TJP3" s="208"/>
      <c r="TJQ3" s="208"/>
      <c r="TJR3" s="208"/>
      <c r="TJS3" s="208"/>
      <c r="TJT3" s="208"/>
      <c r="TJU3" s="208"/>
      <c r="TJV3" s="208"/>
      <c r="TJW3" s="208"/>
      <c r="TJX3" s="208"/>
      <c r="TJY3" s="208"/>
      <c r="TJZ3" s="208"/>
      <c r="TKA3" s="208"/>
      <c r="TKB3" s="208"/>
      <c r="TKC3" s="208"/>
      <c r="TKD3" s="208"/>
      <c r="TKE3" s="208"/>
      <c r="TKF3" s="208"/>
      <c r="TKG3" s="208"/>
      <c r="TKH3" s="208"/>
      <c r="TKI3" s="208"/>
      <c r="TKJ3" s="208"/>
      <c r="TKK3" s="208"/>
      <c r="TKL3" s="208"/>
      <c r="TKM3" s="208"/>
      <c r="TKN3" s="208"/>
      <c r="TKO3" s="208"/>
      <c r="TKP3" s="208"/>
      <c r="TKQ3" s="208"/>
      <c r="TKR3" s="208"/>
      <c r="TKS3" s="208"/>
      <c r="TKT3" s="208"/>
      <c r="TKU3" s="208"/>
      <c r="TKV3" s="208"/>
      <c r="TKW3" s="208"/>
      <c r="TKX3" s="208"/>
      <c r="TKY3" s="208"/>
      <c r="TKZ3" s="208"/>
      <c r="TLA3" s="208"/>
      <c r="TLB3" s="208"/>
      <c r="TLC3" s="208"/>
      <c r="TLD3" s="208"/>
      <c r="TLE3" s="208"/>
      <c r="TLF3" s="208"/>
      <c r="TLG3" s="208"/>
      <c r="TLH3" s="208"/>
      <c r="TLI3" s="208"/>
      <c r="TLJ3" s="208"/>
      <c r="TLK3" s="208"/>
      <c r="TLL3" s="208"/>
      <c r="TLM3" s="208"/>
      <c r="TLN3" s="208"/>
      <c r="TLO3" s="208"/>
      <c r="TLP3" s="208"/>
      <c r="TLQ3" s="208"/>
      <c r="TLR3" s="208"/>
      <c r="TLS3" s="208"/>
      <c r="TLT3" s="208"/>
      <c r="TLU3" s="208"/>
      <c r="TLV3" s="208"/>
      <c r="TLW3" s="208"/>
      <c r="TLX3" s="208"/>
      <c r="TLY3" s="208"/>
      <c r="TLZ3" s="208"/>
      <c r="TMA3" s="208"/>
      <c r="TMB3" s="208"/>
      <c r="TMC3" s="208"/>
      <c r="TMD3" s="208"/>
      <c r="TME3" s="208"/>
      <c r="TMF3" s="208"/>
      <c r="TMG3" s="208"/>
      <c r="TMH3" s="208"/>
      <c r="TMI3" s="208"/>
      <c r="TMJ3" s="208"/>
      <c r="TMK3" s="208"/>
      <c r="TML3" s="208"/>
      <c r="TMM3" s="208"/>
      <c r="TMN3" s="208"/>
      <c r="TMO3" s="208"/>
      <c r="TMP3" s="208"/>
      <c r="TMQ3" s="208"/>
      <c r="TMR3" s="208"/>
      <c r="TMS3" s="208"/>
      <c r="TMT3" s="208"/>
      <c r="TMU3" s="208"/>
      <c r="TMV3" s="208"/>
      <c r="TMW3" s="208"/>
      <c r="TMX3" s="208"/>
      <c r="TMY3" s="208"/>
      <c r="TMZ3" s="208"/>
      <c r="TNA3" s="208"/>
      <c r="TNB3" s="208"/>
      <c r="TNC3" s="208"/>
      <c r="TND3" s="208"/>
      <c r="TNE3" s="208"/>
      <c r="TNF3" s="208"/>
      <c r="TNG3" s="208"/>
      <c r="TNH3" s="208"/>
      <c r="TNI3" s="208"/>
      <c r="TNJ3" s="208"/>
      <c r="TNK3" s="208"/>
      <c r="TNL3" s="208"/>
      <c r="TNM3" s="208"/>
      <c r="TNN3" s="208"/>
      <c r="TNO3" s="208"/>
      <c r="TNP3" s="208"/>
      <c r="TNQ3" s="208"/>
      <c r="TNR3" s="208"/>
      <c r="TNS3" s="208"/>
      <c r="TNT3" s="208"/>
      <c r="TNU3" s="208"/>
      <c r="TNV3" s="208"/>
      <c r="TNW3" s="208"/>
      <c r="TNX3" s="208"/>
      <c r="TNY3" s="208"/>
      <c r="TNZ3" s="208"/>
      <c r="TOA3" s="208"/>
      <c r="TOB3" s="208"/>
      <c r="TOC3" s="208"/>
      <c r="TOD3" s="208"/>
      <c r="TOE3" s="208"/>
      <c r="TOF3" s="208"/>
      <c r="TOG3" s="208"/>
      <c r="TOH3" s="208"/>
      <c r="TOI3" s="208"/>
      <c r="TOJ3" s="208"/>
      <c r="TOK3" s="208"/>
      <c r="TOL3" s="208"/>
      <c r="TOM3" s="208"/>
      <c r="TON3" s="208"/>
      <c r="TOO3" s="208"/>
      <c r="TOP3" s="208"/>
      <c r="TOQ3" s="208"/>
      <c r="TOR3" s="208"/>
      <c r="TOS3" s="208"/>
      <c r="TOT3" s="208"/>
      <c r="TOU3" s="208"/>
      <c r="TOV3" s="208"/>
      <c r="TOW3" s="208"/>
      <c r="TOX3" s="208"/>
      <c r="TOY3" s="208"/>
      <c r="TOZ3" s="208"/>
      <c r="TPA3" s="208"/>
      <c r="TPB3" s="208"/>
      <c r="TPC3" s="208"/>
      <c r="TPD3" s="208"/>
      <c r="TPE3" s="208"/>
      <c r="TPF3" s="208"/>
      <c r="TPG3" s="208"/>
      <c r="TPH3" s="208"/>
      <c r="TPI3" s="208"/>
      <c r="TPJ3" s="208"/>
      <c r="TPK3" s="208"/>
      <c r="TPL3" s="208"/>
      <c r="TPM3" s="208"/>
      <c r="TPN3" s="208"/>
      <c r="TPO3" s="208"/>
      <c r="TPP3" s="208"/>
      <c r="TPQ3" s="208"/>
      <c r="TPR3" s="208"/>
      <c r="TPS3" s="208"/>
      <c r="TPT3" s="208"/>
      <c r="TPU3" s="208"/>
      <c r="TPV3" s="208"/>
      <c r="TPW3" s="208"/>
      <c r="TPX3" s="208"/>
      <c r="TPY3" s="208"/>
      <c r="TPZ3" s="208"/>
      <c r="TQA3" s="208"/>
      <c r="TQB3" s="208"/>
      <c r="TQC3" s="208"/>
      <c r="TQD3" s="208"/>
      <c r="TQE3" s="208"/>
      <c r="TQF3" s="208"/>
      <c r="TQG3" s="208"/>
      <c r="TQH3" s="208"/>
      <c r="TQI3" s="208"/>
      <c r="TQJ3" s="208"/>
      <c r="TQK3" s="208"/>
      <c r="TQL3" s="208"/>
      <c r="TQM3" s="208"/>
      <c r="TQN3" s="208"/>
      <c r="TQO3" s="208"/>
      <c r="TQP3" s="208"/>
      <c r="TQQ3" s="208"/>
      <c r="TQR3" s="208"/>
      <c r="TQS3" s="208"/>
      <c r="TQT3" s="208"/>
      <c r="TQU3" s="208"/>
      <c r="TQV3" s="208"/>
      <c r="TQW3" s="208"/>
      <c r="TQX3" s="208"/>
      <c r="TQY3" s="208"/>
      <c r="TQZ3" s="208"/>
      <c r="TRA3" s="208"/>
      <c r="TRB3" s="208"/>
      <c r="TRC3" s="208"/>
      <c r="TRD3" s="208"/>
      <c r="TRE3" s="208"/>
      <c r="TRF3" s="208"/>
      <c r="TRG3" s="208"/>
      <c r="TRH3" s="208"/>
      <c r="TRI3" s="208"/>
      <c r="TRJ3" s="208"/>
      <c r="TRK3" s="208"/>
      <c r="TRL3" s="208"/>
      <c r="TRM3" s="208"/>
      <c r="TRN3" s="208"/>
      <c r="TRO3" s="208"/>
      <c r="TRP3" s="208"/>
      <c r="TRQ3" s="208"/>
      <c r="TRR3" s="208"/>
      <c r="TRS3" s="208"/>
      <c r="TRT3" s="208"/>
      <c r="TRU3" s="208"/>
      <c r="TRV3" s="208"/>
      <c r="TRW3" s="208"/>
      <c r="TRX3" s="208"/>
      <c r="TRY3" s="208"/>
      <c r="TRZ3" s="208"/>
      <c r="TSA3" s="208"/>
      <c r="TSB3" s="208"/>
      <c r="TSC3" s="208"/>
      <c r="TSD3" s="208"/>
      <c r="TSE3" s="208"/>
      <c r="TSF3" s="208"/>
      <c r="TSG3" s="208"/>
      <c r="TSH3" s="208"/>
      <c r="TSI3" s="208"/>
      <c r="TSJ3" s="208"/>
      <c r="TSK3" s="208"/>
      <c r="TSL3" s="208"/>
      <c r="TSM3" s="208"/>
      <c r="TSN3" s="208"/>
      <c r="TSO3" s="208"/>
      <c r="TSP3" s="208"/>
      <c r="TSQ3" s="208"/>
      <c r="TSR3" s="208"/>
      <c r="TSS3" s="208"/>
      <c r="TST3" s="208"/>
      <c r="TSU3" s="208"/>
      <c r="TSV3" s="208"/>
      <c r="TSW3" s="208"/>
      <c r="TSX3" s="208"/>
      <c r="TSY3" s="208"/>
      <c r="TSZ3" s="208"/>
      <c r="TTA3" s="208"/>
      <c r="TTB3" s="208"/>
      <c r="TTC3" s="208"/>
      <c r="TTD3" s="208"/>
      <c r="TTE3" s="208"/>
      <c r="TTF3" s="208"/>
      <c r="TTG3" s="208"/>
      <c r="TTH3" s="208"/>
      <c r="TTI3" s="208"/>
      <c r="TTJ3" s="208"/>
      <c r="TTK3" s="208"/>
      <c r="TTL3" s="208"/>
      <c r="TTM3" s="208"/>
      <c r="TTN3" s="208"/>
      <c r="TTO3" s="208"/>
      <c r="TTP3" s="208"/>
      <c r="TTQ3" s="208"/>
      <c r="TTR3" s="208"/>
      <c r="TTS3" s="208"/>
      <c r="TTT3" s="208"/>
      <c r="TTU3" s="208"/>
      <c r="TTV3" s="208"/>
      <c r="TTW3" s="208"/>
      <c r="TTX3" s="208"/>
      <c r="TTY3" s="208"/>
      <c r="TTZ3" s="208"/>
      <c r="TUA3" s="208"/>
      <c r="TUB3" s="208"/>
      <c r="TUC3" s="208"/>
      <c r="TUD3" s="208"/>
      <c r="TUE3" s="208"/>
      <c r="TUF3" s="208"/>
      <c r="TUG3" s="208"/>
      <c r="TUH3" s="208"/>
      <c r="TUI3" s="208"/>
      <c r="TUJ3" s="208"/>
      <c r="TUK3" s="208"/>
      <c r="TUL3" s="208"/>
      <c r="TUM3" s="208"/>
      <c r="TUN3" s="208"/>
      <c r="TUO3" s="208"/>
      <c r="TUP3" s="208"/>
      <c r="TUQ3" s="208"/>
      <c r="TUR3" s="208"/>
      <c r="TUS3" s="208"/>
      <c r="TUT3" s="208"/>
      <c r="TUU3" s="208"/>
      <c r="TUV3" s="208"/>
      <c r="TUW3" s="208"/>
      <c r="TUX3" s="208"/>
      <c r="TUY3" s="208"/>
      <c r="TUZ3" s="208"/>
      <c r="TVA3" s="208"/>
      <c r="TVB3" s="208"/>
      <c r="TVC3" s="208"/>
      <c r="TVD3" s="208"/>
      <c r="TVE3" s="208"/>
      <c r="TVF3" s="208"/>
      <c r="TVG3" s="208"/>
      <c r="TVH3" s="208"/>
      <c r="TVI3" s="208"/>
      <c r="TVJ3" s="208"/>
      <c r="TVK3" s="208"/>
      <c r="TVL3" s="208"/>
      <c r="TVM3" s="208"/>
      <c r="TVN3" s="208"/>
      <c r="TVO3" s="208"/>
      <c r="TVP3" s="208"/>
      <c r="TVQ3" s="208"/>
      <c r="TVR3" s="208"/>
      <c r="TVS3" s="208"/>
      <c r="TVT3" s="208"/>
      <c r="TVU3" s="208"/>
      <c r="TVV3" s="208"/>
      <c r="TVW3" s="208"/>
      <c r="TVX3" s="208"/>
      <c r="TVY3" s="208"/>
      <c r="TVZ3" s="208"/>
      <c r="TWA3" s="208"/>
      <c r="TWB3" s="208"/>
      <c r="TWC3" s="208"/>
      <c r="TWD3" s="208"/>
      <c r="TWE3" s="208"/>
      <c r="TWF3" s="208"/>
      <c r="TWG3" s="208"/>
      <c r="TWH3" s="208"/>
      <c r="TWI3" s="208"/>
      <c r="TWJ3" s="208"/>
      <c r="TWK3" s="208"/>
      <c r="TWL3" s="208"/>
      <c r="TWM3" s="208"/>
      <c r="TWN3" s="208"/>
      <c r="TWO3" s="208"/>
      <c r="TWP3" s="208"/>
      <c r="TWQ3" s="208"/>
      <c r="TWR3" s="208"/>
      <c r="TWS3" s="208"/>
      <c r="TWT3" s="208"/>
      <c r="TWU3" s="208"/>
      <c r="TWV3" s="208"/>
      <c r="TWW3" s="208"/>
      <c r="TWX3" s="208"/>
      <c r="TWY3" s="208"/>
      <c r="TWZ3" s="208"/>
      <c r="TXA3" s="208"/>
      <c r="TXB3" s="208"/>
      <c r="TXC3" s="208"/>
      <c r="TXD3" s="208"/>
      <c r="TXE3" s="208"/>
      <c r="TXF3" s="208"/>
      <c r="TXG3" s="208"/>
      <c r="TXH3" s="208"/>
      <c r="TXI3" s="208"/>
      <c r="TXJ3" s="208"/>
      <c r="TXK3" s="208"/>
      <c r="TXL3" s="208"/>
      <c r="TXM3" s="208"/>
      <c r="TXN3" s="208"/>
      <c r="TXO3" s="208"/>
      <c r="TXP3" s="208"/>
      <c r="TXQ3" s="208"/>
      <c r="TXR3" s="208"/>
      <c r="TXS3" s="208"/>
      <c r="TXT3" s="208"/>
      <c r="TXU3" s="208"/>
      <c r="TXV3" s="208"/>
      <c r="TXW3" s="208"/>
      <c r="TXX3" s="208"/>
      <c r="TXY3" s="208"/>
      <c r="TXZ3" s="208"/>
      <c r="TYA3" s="208"/>
      <c r="TYB3" s="208"/>
      <c r="TYC3" s="208"/>
      <c r="TYD3" s="208"/>
      <c r="TYE3" s="208"/>
      <c r="TYF3" s="208"/>
      <c r="TYG3" s="208"/>
      <c r="TYH3" s="208"/>
      <c r="TYI3" s="208"/>
      <c r="TYJ3" s="208"/>
      <c r="TYK3" s="208"/>
      <c r="TYL3" s="208"/>
      <c r="TYM3" s="208"/>
      <c r="TYN3" s="208"/>
      <c r="TYO3" s="208"/>
      <c r="TYP3" s="208"/>
      <c r="TYQ3" s="208"/>
      <c r="TYR3" s="208"/>
      <c r="TYS3" s="208"/>
      <c r="TYT3" s="208"/>
      <c r="TYU3" s="208"/>
      <c r="TYV3" s="208"/>
      <c r="TYW3" s="208"/>
      <c r="TYX3" s="208"/>
      <c r="TYY3" s="208"/>
      <c r="TYZ3" s="208"/>
      <c r="TZA3" s="208"/>
      <c r="TZB3" s="208"/>
      <c r="TZC3" s="208"/>
      <c r="TZD3" s="208"/>
      <c r="TZE3" s="208"/>
      <c r="TZF3" s="208"/>
      <c r="TZG3" s="208"/>
      <c r="TZH3" s="208"/>
      <c r="TZI3" s="208"/>
      <c r="TZJ3" s="208"/>
      <c r="TZK3" s="208"/>
      <c r="TZL3" s="208"/>
      <c r="TZM3" s="208"/>
      <c r="TZN3" s="208"/>
      <c r="TZO3" s="208"/>
      <c r="TZP3" s="208"/>
      <c r="TZQ3" s="208"/>
      <c r="TZR3" s="208"/>
      <c r="TZS3" s="208"/>
      <c r="TZT3" s="208"/>
      <c r="TZU3" s="208"/>
      <c r="TZV3" s="208"/>
      <c r="TZW3" s="208"/>
      <c r="TZX3" s="208"/>
      <c r="TZY3" s="208"/>
      <c r="TZZ3" s="208"/>
      <c r="UAA3" s="208"/>
      <c r="UAB3" s="208"/>
      <c r="UAC3" s="208"/>
      <c r="UAD3" s="208"/>
      <c r="UAE3" s="208"/>
      <c r="UAF3" s="208"/>
      <c r="UAG3" s="208"/>
      <c r="UAH3" s="208"/>
      <c r="UAI3" s="208"/>
      <c r="UAJ3" s="208"/>
      <c r="UAK3" s="208"/>
      <c r="UAL3" s="208"/>
      <c r="UAM3" s="208"/>
      <c r="UAN3" s="208"/>
      <c r="UAO3" s="208"/>
      <c r="UAP3" s="208"/>
      <c r="UAQ3" s="208"/>
      <c r="UAR3" s="208"/>
      <c r="UAS3" s="208"/>
      <c r="UAT3" s="208"/>
      <c r="UAU3" s="208"/>
      <c r="UAV3" s="208"/>
      <c r="UAW3" s="208"/>
      <c r="UAX3" s="208"/>
      <c r="UAY3" s="208"/>
      <c r="UAZ3" s="208"/>
      <c r="UBA3" s="208"/>
      <c r="UBB3" s="208"/>
      <c r="UBC3" s="208"/>
      <c r="UBD3" s="208"/>
      <c r="UBE3" s="208"/>
      <c r="UBF3" s="208"/>
      <c r="UBG3" s="208"/>
      <c r="UBH3" s="208"/>
      <c r="UBI3" s="208"/>
      <c r="UBJ3" s="208"/>
      <c r="UBK3" s="208"/>
      <c r="UBL3" s="208"/>
      <c r="UBM3" s="208"/>
      <c r="UBN3" s="208"/>
      <c r="UBO3" s="208"/>
      <c r="UBP3" s="208"/>
      <c r="UBQ3" s="208"/>
      <c r="UBR3" s="208"/>
      <c r="UBS3" s="208"/>
      <c r="UBT3" s="208"/>
      <c r="UBU3" s="208"/>
      <c r="UBV3" s="208"/>
      <c r="UBW3" s="208"/>
      <c r="UBX3" s="208"/>
      <c r="UBY3" s="208"/>
      <c r="UBZ3" s="208"/>
      <c r="UCA3" s="208"/>
      <c r="UCB3" s="208"/>
      <c r="UCC3" s="208"/>
      <c r="UCD3" s="208"/>
      <c r="UCE3" s="208"/>
      <c r="UCF3" s="208"/>
      <c r="UCG3" s="208"/>
      <c r="UCH3" s="208"/>
      <c r="UCI3" s="208"/>
      <c r="UCJ3" s="208"/>
      <c r="UCK3" s="208"/>
      <c r="UCL3" s="208"/>
      <c r="UCM3" s="208"/>
      <c r="UCN3" s="208"/>
      <c r="UCO3" s="208"/>
      <c r="UCP3" s="208"/>
      <c r="UCQ3" s="208"/>
      <c r="UCR3" s="208"/>
      <c r="UCS3" s="208"/>
      <c r="UCT3" s="208"/>
      <c r="UCU3" s="208"/>
      <c r="UCV3" s="208"/>
      <c r="UCW3" s="208"/>
      <c r="UCX3" s="208"/>
      <c r="UCY3" s="208"/>
      <c r="UCZ3" s="208"/>
      <c r="UDA3" s="208"/>
      <c r="UDB3" s="208"/>
      <c r="UDC3" s="208"/>
      <c r="UDD3" s="208"/>
      <c r="UDE3" s="208"/>
      <c r="UDF3" s="208"/>
      <c r="UDG3" s="208"/>
      <c r="UDH3" s="208"/>
      <c r="UDI3" s="208"/>
      <c r="UDJ3" s="208"/>
      <c r="UDK3" s="208"/>
      <c r="UDL3" s="208"/>
      <c r="UDM3" s="208"/>
      <c r="UDN3" s="208"/>
      <c r="UDO3" s="208"/>
      <c r="UDP3" s="208"/>
      <c r="UDQ3" s="208"/>
      <c r="UDR3" s="208"/>
      <c r="UDS3" s="208"/>
      <c r="UDT3" s="208"/>
      <c r="UDU3" s="208"/>
      <c r="UDV3" s="208"/>
      <c r="UDW3" s="208"/>
      <c r="UDX3" s="208"/>
      <c r="UDY3" s="208"/>
      <c r="UDZ3" s="208"/>
      <c r="UEA3" s="208"/>
      <c r="UEB3" s="208"/>
      <c r="UEC3" s="208"/>
      <c r="UED3" s="208"/>
      <c r="UEE3" s="208"/>
      <c r="UEF3" s="208"/>
      <c r="UEG3" s="208"/>
      <c r="UEH3" s="208"/>
      <c r="UEI3" s="208"/>
      <c r="UEJ3" s="208"/>
      <c r="UEK3" s="208"/>
      <c r="UEL3" s="208"/>
      <c r="UEM3" s="208"/>
      <c r="UEN3" s="208"/>
      <c r="UEO3" s="208"/>
      <c r="UEP3" s="208"/>
      <c r="UEQ3" s="208"/>
      <c r="UER3" s="208"/>
      <c r="UES3" s="208"/>
      <c r="UET3" s="208"/>
      <c r="UEU3" s="208"/>
      <c r="UEV3" s="208"/>
      <c r="UEW3" s="208"/>
      <c r="UEX3" s="208"/>
      <c r="UEY3" s="208"/>
      <c r="UEZ3" s="208"/>
      <c r="UFA3" s="208"/>
      <c r="UFB3" s="208"/>
      <c r="UFC3" s="208"/>
      <c r="UFD3" s="208"/>
      <c r="UFE3" s="208"/>
      <c r="UFF3" s="208"/>
      <c r="UFG3" s="208"/>
      <c r="UFH3" s="208"/>
      <c r="UFI3" s="208"/>
      <c r="UFJ3" s="208"/>
      <c r="UFK3" s="208"/>
      <c r="UFL3" s="208"/>
      <c r="UFM3" s="208"/>
      <c r="UFN3" s="208"/>
      <c r="UFO3" s="208"/>
      <c r="UFP3" s="208"/>
      <c r="UFQ3" s="208"/>
      <c r="UFR3" s="208"/>
      <c r="UFS3" s="208"/>
      <c r="UFT3" s="208"/>
      <c r="UFU3" s="208"/>
      <c r="UFV3" s="208"/>
      <c r="UFW3" s="208"/>
      <c r="UFX3" s="208"/>
      <c r="UFY3" s="208"/>
      <c r="UFZ3" s="208"/>
      <c r="UGA3" s="208"/>
      <c r="UGB3" s="208"/>
      <c r="UGC3" s="208"/>
      <c r="UGD3" s="208"/>
      <c r="UGE3" s="208"/>
      <c r="UGF3" s="208"/>
      <c r="UGG3" s="208"/>
      <c r="UGH3" s="208"/>
      <c r="UGI3" s="208"/>
      <c r="UGJ3" s="208"/>
      <c r="UGK3" s="208"/>
      <c r="UGL3" s="208"/>
      <c r="UGM3" s="208"/>
      <c r="UGN3" s="208"/>
      <c r="UGO3" s="208"/>
      <c r="UGP3" s="208"/>
      <c r="UGQ3" s="208"/>
      <c r="UGR3" s="208"/>
      <c r="UGS3" s="208"/>
      <c r="UGT3" s="208"/>
      <c r="UGU3" s="208"/>
      <c r="UGV3" s="208"/>
      <c r="UGW3" s="208"/>
      <c r="UGX3" s="208"/>
      <c r="UGY3" s="208"/>
      <c r="UGZ3" s="208"/>
      <c r="UHA3" s="208"/>
      <c r="UHB3" s="208"/>
      <c r="UHC3" s="208"/>
      <c r="UHD3" s="208"/>
      <c r="UHE3" s="208"/>
      <c r="UHF3" s="208"/>
      <c r="UHG3" s="208"/>
      <c r="UHH3" s="208"/>
      <c r="UHI3" s="208"/>
      <c r="UHJ3" s="208"/>
      <c r="UHK3" s="208"/>
      <c r="UHL3" s="208"/>
      <c r="UHM3" s="208"/>
      <c r="UHN3" s="208"/>
      <c r="UHO3" s="208"/>
      <c r="UHP3" s="208"/>
      <c r="UHQ3" s="208"/>
      <c r="UHR3" s="208"/>
      <c r="UHS3" s="208"/>
      <c r="UHT3" s="208"/>
      <c r="UHU3" s="208"/>
      <c r="UHV3" s="208"/>
      <c r="UHW3" s="208"/>
      <c r="UHX3" s="208"/>
      <c r="UHY3" s="208"/>
      <c r="UHZ3" s="208"/>
      <c r="UIA3" s="208"/>
      <c r="UIB3" s="208"/>
      <c r="UIC3" s="208"/>
      <c r="UID3" s="208"/>
      <c r="UIE3" s="208"/>
      <c r="UIF3" s="208"/>
      <c r="UIG3" s="208"/>
      <c r="UIH3" s="208"/>
      <c r="UII3" s="208"/>
      <c r="UIJ3" s="208"/>
      <c r="UIK3" s="208"/>
      <c r="UIL3" s="208"/>
      <c r="UIM3" s="208"/>
      <c r="UIN3" s="208"/>
      <c r="UIO3" s="208"/>
      <c r="UIP3" s="208"/>
      <c r="UIQ3" s="208"/>
      <c r="UIR3" s="208"/>
      <c r="UIS3" s="208"/>
      <c r="UIT3" s="208"/>
      <c r="UIU3" s="208"/>
      <c r="UIV3" s="208"/>
      <c r="UIW3" s="208"/>
      <c r="UIX3" s="208"/>
      <c r="UIY3" s="208"/>
      <c r="UIZ3" s="208"/>
      <c r="UJA3" s="208"/>
      <c r="UJB3" s="208"/>
      <c r="UJC3" s="208"/>
      <c r="UJD3" s="208"/>
      <c r="UJE3" s="208"/>
      <c r="UJF3" s="208"/>
      <c r="UJG3" s="208"/>
      <c r="UJH3" s="208"/>
      <c r="UJI3" s="208"/>
      <c r="UJJ3" s="208"/>
      <c r="UJK3" s="208"/>
      <c r="UJL3" s="208"/>
      <c r="UJM3" s="208"/>
      <c r="UJN3" s="208"/>
      <c r="UJO3" s="208"/>
      <c r="UJP3" s="208"/>
      <c r="UJQ3" s="208"/>
      <c r="UJR3" s="208"/>
      <c r="UJS3" s="208"/>
      <c r="UJT3" s="208"/>
      <c r="UJU3" s="208"/>
      <c r="UJV3" s="208"/>
      <c r="UJW3" s="208"/>
      <c r="UJX3" s="208"/>
      <c r="UJY3" s="208"/>
      <c r="UJZ3" s="208"/>
      <c r="UKA3" s="208"/>
      <c r="UKB3" s="208"/>
      <c r="UKC3" s="208"/>
      <c r="UKD3" s="208"/>
      <c r="UKE3" s="208"/>
      <c r="UKF3" s="208"/>
      <c r="UKG3" s="208"/>
      <c r="UKH3" s="208"/>
      <c r="UKI3" s="208"/>
      <c r="UKJ3" s="208"/>
      <c r="UKK3" s="208"/>
      <c r="UKL3" s="208"/>
      <c r="UKM3" s="208"/>
      <c r="UKN3" s="208"/>
      <c r="UKO3" s="208"/>
      <c r="UKP3" s="208"/>
      <c r="UKQ3" s="208"/>
      <c r="UKR3" s="208"/>
      <c r="UKS3" s="208"/>
      <c r="UKT3" s="208"/>
      <c r="UKU3" s="208"/>
      <c r="UKV3" s="208"/>
      <c r="UKW3" s="208"/>
      <c r="UKX3" s="208"/>
      <c r="UKY3" s="208"/>
      <c r="UKZ3" s="208"/>
      <c r="ULA3" s="208"/>
      <c r="ULB3" s="208"/>
      <c r="ULC3" s="208"/>
      <c r="ULD3" s="208"/>
      <c r="ULE3" s="208"/>
      <c r="ULF3" s="208"/>
      <c r="ULG3" s="208"/>
      <c r="ULH3" s="208"/>
      <c r="ULI3" s="208"/>
      <c r="ULJ3" s="208"/>
      <c r="ULK3" s="208"/>
      <c r="ULL3" s="208"/>
      <c r="ULM3" s="208"/>
      <c r="ULN3" s="208"/>
      <c r="ULO3" s="208"/>
      <c r="ULP3" s="208"/>
      <c r="ULQ3" s="208"/>
      <c r="ULR3" s="208"/>
      <c r="ULS3" s="208"/>
      <c r="ULT3" s="208"/>
      <c r="ULU3" s="208"/>
      <c r="ULV3" s="208"/>
      <c r="ULW3" s="208"/>
      <c r="ULX3" s="208"/>
      <c r="ULY3" s="208"/>
      <c r="ULZ3" s="208"/>
      <c r="UMA3" s="208"/>
      <c r="UMB3" s="208"/>
      <c r="UMC3" s="208"/>
      <c r="UMD3" s="208"/>
      <c r="UME3" s="208"/>
      <c r="UMF3" s="208"/>
      <c r="UMG3" s="208"/>
      <c r="UMH3" s="208"/>
      <c r="UMI3" s="208"/>
      <c r="UMJ3" s="208"/>
      <c r="UMK3" s="208"/>
      <c r="UML3" s="208"/>
      <c r="UMM3" s="208"/>
      <c r="UMN3" s="208"/>
      <c r="UMO3" s="208"/>
      <c r="UMP3" s="208"/>
      <c r="UMQ3" s="208"/>
      <c r="UMR3" s="208"/>
      <c r="UMS3" s="208"/>
      <c r="UMT3" s="208"/>
      <c r="UMU3" s="208"/>
      <c r="UMV3" s="208"/>
      <c r="UMW3" s="208"/>
      <c r="UMX3" s="208"/>
      <c r="UMY3" s="208"/>
      <c r="UMZ3" s="208"/>
      <c r="UNA3" s="208"/>
      <c r="UNB3" s="208"/>
      <c r="UNC3" s="208"/>
      <c r="UND3" s="208"/>
      <c r="UNE3" s="208"/>
      <c r="UNF3" s="208"/>
      <c r="UNG3" s="208"/>
      <c r="UNH3" s="208"/>
      <c r="UNI3" s="208"/>
      <c r="UNJ3" s="208"/>
      <c r="UNK3" s="208"/>
      <c r="UNL3" s="208"/>
      <c r="UNM3" s="208"/>
      <c r="UNN3" s="208"/>
      <c r="UNO3" s="208"/>
      <c r="UNP3" s="208"/>
      <c r="UNQ3" s="208"/>
      <c r="UNR3" s="208"/>
      <c r="UNS3" s="208"/>
      <c r="UNT3" s="208"/>
      <c r="UNU3" s="208"/>
      <c r="UNV3" s="208"/>
      <c r="UNW3" s="208"/>
      <c r="UNX3" s="208"/>
      <c r="UNY3" s="208"/>
      <c r="UNZ3" s="208"/>
      <c r="UOA3" s="208"/>
      <c r="UOB3" s="208"/>
      <c r="UOC3" s="208"/>
      <c r="UOD3" s="208"/>
      <c r="UOE3" s="208"/>
      <c r="UOF3" s="208"/>
      <c r="UOG3" s="208"/>
      <c r="UOH3" s="208"/>
      <c r="UOI3" s="208"/>
      <c r="UOJ3" s="208"/>
      <c r="UOK3" s="208"/>
      <c r="UOL3" s="208"/>
      <c r="UOM3" s="208"/>
      <c r="UON3" s="208"/>
      <c r="UOO3" s="208"/>
      <c r="UOP3" s="208"/>
      <c r="UOQ3" s="208"/>
      <c r="UOR3" s="208"/>
      <c r="UOS3" s="208"/>
      <c r="UOT3" s="208"/>
      <c r="UOU3" s="208"/>
      <c r="UOV3" s="208"/>
      <c r="UOW3" s="208"/>
      <c r="UOX3" s="208"/>
      <c r="UOY3" s="208"/>
      <c r="UOZ3" s="208"/>
      <c r="UPA3" s="208"/>
      <c r="UPB3" s="208"/>
      <c r="UPC3" s="208"/>
      <c r="UPD3" s="208"/>
      <c r="UPE3" s="208"/>
      <c r="UPF3" s="208"/>
      <c r="UPG3" s="208"/>
      <c r="UPH3" s="208"/>
      <c r="UPI3" s="208"/>
      <c r="UPJ3" s="208"/>
      <c r="UPK3" s="208"/>
      <c r="UPL3" s="208"/>
      <c r="UPM3" s="208"/>
      <c r="UPN3" s="208"/>
      <c r="UPO3" s="208"/>
      <c r="UPP3" s="208"/>
      <c r="UPQ3" s="208"/>
      <c r="UPR3" s="208"/>
      <c r="UPS3" s="208"/>
      <c r="UPT3" s="208"/>
      <c r="UPU3" s="208"/>
      <c r="UPV3" s="208"/>
      <c r="UPW3" s="208"/>
      <c r="UPX3" s="208"/>
      <c r="UPY3" s="208"/>
      <c r="UPZ3" s="208"/>
      <c r="UQA3" s="208"/>
      <c r="UQB3" s="208"/>
      <c r="UQC3" s="208"/>
      <c r="UQD3" s="208"/>
      <c r="UQE3" s="208"/>
      <c r="UQF3" s="208"/>
      <c r="UQG3" s="208"/>
      <c r="UQH3" s="208"/>
      <c r="UQI3" s="208"/>
      <c r="UQJ3" s="208"/>
      <c r="UQK3" s="208"/>
      <c r="UQL3" s="208"/>
      <c r="UQM3" s="208"/>
      <c r="UQN3" s="208"/>
      <c r="UQO3" s="208"/>
      <c r="UQP3" s="208"/>
      <c r="UQQ3" s="208"/>
      <c r="UQR3" s="208"/>
      <c r="UQS3" s="208"/>
      <c r="UQT3" s="208"/>
      <c r="UQU3" s="208"/>
      <c r="UQV3" s="208"/>
      <c r="UQW3" s="208"/>
      <c r="UQX3" s="208"/>
      <c r="UQY3" s="208"/>
      <c r="UQZ3" s="208"/>
      <c r="URA3" s="208"/>
      <c r="URB3" s="208"/>
      <c r="URC3" s="208"/>
      <c r="URD3" s="208"/>
      <c r="URE3" s="208"/>
      <c r="URF3" s="208"/>
      <c r="URG3" s="208"/>
      <c r="URH3" s="208"/>
      <c r="URI3" s="208"/>
      <c r="URJ3" s="208"/>
      <c r="URK3" s="208"/>
      <c r="URL3" s="208"/>
      <c r="URM3" s="208"/>
      <c r="URN3" s="208"/>
      <c r="URO3" s="208"/>
      <c r="URP3" s="208"/>
      <c r="URQ3" s="208"/>
      <c r="URR3" s="208"/>
      <c r="URS3" s="208"/>
      <c r="URT3" s="208"/>
      <c r="URU3" s="208"/>
      <c r="URV3" s="208"/>
      <c r="URW3" s="208"/>
      <c r="URX3" s="208"/>
      <c r="URY3" s="208"/>
      <c r="URZ3" s="208"/>
      <c r="USA3" s="208"/>
      <c r="USB3" s="208"/>
      <c r="USC3" s="208"/>
      <c r="USD3" s="208"/>
      <c r="USE3" s="208"/>
      <c r="USF3" s="208"/>
      <c r="USG3" s="208"/>
      <c r="USH3" s="208"/>
      <c r="USI3" s="208"/>
      <c r="USJ3" s="208"/>
      <c r="USK3" s="208"/>
      <c r="USL3" s="208"/>
      <c r="USM3" s="208"/>
      <c r="USN3" s="208"/>
      <c r="USO3" s="208"/>
      <c r="USP3" s="208"/>
      <c r="USQ3" s="208"/>
      <c r="USR3" s="208"/>
      <c r="USS3" s="208"/>
      <c r="UST3" s="208"/>
      <c r="USU3" s="208"/>
      <c r="USV3" s="208"/>
      <c r="USW3" s="208"/>
      <c r="USX3" s="208"/>
      <c r="USY3" s="208"/>
      <c r="USZ3" s="208"/>
      <c r="UTA3" s="208"/>
      <c r="UTB3" s="208"/>
      <c r="UTC3" s="208"/>
      <c r="UTD3" s="208"/>
      <c r="UTE3" s="208"/>
      <c r="UTF3" s="208"/>
      <c r="UTG3" s="208"/>
      <c r="UTH3" s="208"/>
      <c r="UTI3" s="208"/>
      <c r="UTJ3" s="208"/>
      <c r="UTK3" s="208"/>
      <c r="UTL3" s="208"/>
      <c r="UTM3" s="208"/>
      <c r="UTN3" s="208"/>
      <c r="UTO3" s="208"/>
      <c r="UTP3" s="208"/>
      <c r="UTQ3" s="208"/>
      <c r="UTR3" s="208"/>
      <c r="UTS3" s="208"/>
      <c r="UTT3" s="208"/>
      <c r="UTU3" s="208"/>
      <c r="UTV3" s="208"/>
      <c r="UTW3" s="208"/>
      <c r="UTX3" s="208"/>
      <c r="UTY3" s="208"/>
      <c r="UTZ3" s="208"/>
      <c r="UUA3" s="208"/>
      <c r="UUB3" s="208"/>
      <c r="UUC3" s="208"/>
      <c r="UUD3" s="208"/>
      <c r="UUE3" s="208"/>
      <c r="UUF3" s="208"/>
      <c r="UUG3" s="208"/>
      <c r="UUH3" s="208"/>
      <c r="UUI3" s="208"/>
      <c r="UUJ3" s="208"/>
      <c r="UUK3" s="208"/>
      <c r="UUL3" s="208"/>
      <c r="UUM3" s="208"/>
      <c r="UUN3" s="208"/>
      <c r="UUO3" s="208"/>
      <c r="UUP3" s="208"/>
      <c r="UUQ3" s="208"/>
      <c r="UUR3" s="208"/>
      <c r="UUS3" s="208"/>
      <c r="UUT3" s="208"/>
      <c r="UUU3" s="208"/>
      <c r="UUV3" s="208"/>
      <c r="UUW3" s="208"/>
      <c r="UUX3" s="208"/>
      <c r="UUY3" s="208"/>
      <c r="UUZ3" s="208"/>
      <c r="UVA3" s="208"/>
      <c r="UVB3" s="208"/>
      <c r="UVC3" s="208"/>
      <c r="UVD3" s="208"/>
      <c r="UVE3" s="208"/>
      <c r="UVF3" s="208"/>
      <c r="UVG3" s="208"/>
      <c r="UVH3" s="208"/>
      <c r="UVI3" s="208"/>
      <c r="UVJ3" s="208"/>
      <c r="UVK3" s="208"/>
      <c r="UVL3" s="208"/>
      <c r="UVM3" s="208"/>
      <c r="UVN3" s="208"/>
      <c r="UVO3" s="208"/>
      <c r="UVP3" s="208"/>
      <c r="UVQ3" s="208"/>
      <c r="UVR3" s="208"/>
      <c r="UVS3" s="208"/>
      <c r="UVT3" s="208"/>
      <c r="UVU3" s="208"/>
      <c r="UVV3" s="208"/>
      <c r="UVW3" s="208"/>
      <c r="UVX3" s="208"/>
      <c r="UVY3" s="208"/>
      <c r="UVZ3" s="208"/>
      <c r="UWA3" s="208"/>
      <c r="UWB3" s="208"/>
      <c r="UWC3" s="208"/>
      <c r="UWD3" s="208"/>
      <c r="UWE3" s="208"/>
      <c r="UWF3" s="208"/>
      <c r="UWG3" s="208"/>
      <c r="UWH3" s="208"/>
      <c r="UWI3" s="208"/>
      <c r="UWJ3" s="208"/>
      <c r="UWK3" s="208"/>
      <c r="UWL3" s="208"/>
      <c r="UWM3" s="208"/>
      <c r="UWN3" s="208"/>
      <c r="UWO3" s="208"/>
      <c r="UWP3" s="208"/>
      <c r="UWQ3" s="208"/>
      <c r="UWR3" s="208"/>
      <c r="UWS3" s="208"/>
      <c r="UWT3" s="208"/>
      <c r="UWU3" s="208"/>
      <c r="UWV3" s="208"/>
      <c r="UWW3" s="208"/>
      <c r="UWX3" s="208"/>
      <c r="UWY3" s="208"/>
      <c r="UWZ3" s="208"/>
      <c r="UXA3" s="208"/>
      <c r="UXB3" s="208"/>
      <c r="UXC3" s="208"/>
      <c r="UXD3" s="208"/>
      <c r="UXE3" s="208"/>
      <c r="UXF3" s="208"/>
      <c r="UXG3" s="208"/>
      <c r="UXH3" s="208"/>
      <c r="UXI3" s="208"/>
      <c r="UXJ3" s="208"/>
      <c r="UXK3" s="208"/>
      <c r="UXL3" s="208"/>
      <c r="UXM3" s="208"/>
      <c r="UXN3" s="208"/>
      <c r="UXO3" s="208"/>
      <c r="UXP3" s="208"/>
      <c r="UXQ3" s="208"/>
      <c r="UXR3" s="208"/>
      <c r="UXS3" s="208"/>
      <c r="UXT3" s="208"/>
      <c r="UXU3" s="208"/>
      <c r="UXV3" s="208"/>
      <c r="UXW3" s="208"/>
      <c r="UXX3" s="208"/>
      <c r="UXY3" s="208"/>
      <c r="UXZ3" s="208"/>
      <c r="UYA3" s="208"/>
      <c r="UYB3" s="208"/>
      <c r="UYC3" s="208"/>
      <c r="UYD3" s="208"/>
      <c r="UYE3" s="208"/>
      <c r="UYF3" s="208"/>
      <c r="UYG3" s="208"/>
      <c r="UYH3" s="208"/>
      <c r="UYI3" s="208"/>
      <c r="UYJ3" s="208"/>
      <c r="UYK3" s="208"/>
      <c r="UYL3" s="208"/>
      <c r="UYM3" s="208"/>
      <c r="UYN3" s="208"/>
      <c r="UYO3" s="208"/>
      <c r="UYP3" s="208"/>
      <c r="UYQ3" s="208"/>
      <c r="UYR3" s="208"/>
      <c r="UYS3" s="208"/>
      <c r="UYT3" s="208"/>
      <c r="UYU3" s="208"/>
      <c r="UYV3" s="208"/>
      <c r="UYW3" s="208"/>
      <c r="UYX3" s="208"/>
      <c r="UYY3" s="208"/>
      <c r="UYZ3" s="208"/>
      <c r="UZA3" s="208"/>
      <c r="UZB3" s="208"/>
      <c r="UZC3" s="208"/>
      <c r="UZD3" s="208"/>
      <c r="UZE3" s="208"/>
      <c r="UZF3" s="208"/>
      <c r="UZG3" s="208"/>
      <c r="UZH3" s="208"/>
      <c r="UZI3" s="208"/>
      <c r="UZJ3" s="208"/>
      <c r="UZK3" s="208"/>
      <c r="UZL3" s="208"/>
      <c r="UZM3" s="208"/>
      <c r="UZN3" s="208"/>
      <c r="UZO3" s="208"/>
      <c r="UZP3" s="208"/>
      <c r="UZQ3" s="208"/>
      <c r="UZR3" s="208"/>
      <c r="UZS3" s="208"/>
      <c r="UZT3" s="208"/>
      <c r="UZU3" s="208"/>
      <c r="UZV3" s="208"/>
      <c r="UZW3" s="208"/>
      <c r="UZX3" s="208"/>
      <c r="UZY3" s="208"/>
      <c r="UZZ3" s="208"/>
      <c r="VAA3" s="208"/>
      <c r="VAB3" s="208"/>
      <c r="VAC3" s="208"/>
      <c r="VAD3" s="208"/>
      <c r="VAE3" s="208"/>
      <c r="VAF3" s="208"/>
      <c r="VAG3" s="208"/>
      <c r="VAH3" s="208"/>
      <c r="VAI3" s="208"/>
      <c r="VAJ3" s="208"/>
      <c r="VAK3" s="208"/>
      <c r="VAL3" s="208"/>
      <c r="VAM3" s="208"/>
      <c r="VAN3" s="208"/>
      <c r="VAO3" s="208"/>
      <c r="VAP3" s="208"/>
      <c r="VAQ3" s="208"/>
      <c r="VAR3" s="208"/>
      <c r="VAS3" s="208"/>
      <c r="VAT3" s="208"/>
      <c r="VAU3" s="208"/>
      <c r="VAV3" s="208"/>
      <c r="VAW3" s="208"/>
      <c r="VAX3" s="208"/>
      <c r="VAY3" s="208"/>
      <c r="VAZ3" s="208"/>
      <c r="VBA3" s="208"/>
      <c r="VBB3" s="208"/>
      <c r="VBC3" s="208"/>
      <c r="VBD3" s="208"/>
      <c r="VBE3" s="208"/>
      <c r="VBF3" s="208"/>
      <c r="VBG3" s="208"/>
      <c r="VBH3" s="208"/>
      <c r="VBI3" s="208"/>
      <c r="VBJ3" s="208"/>
      <c r="VBK3" s="208"/>
      <c r="VBL3" s="208"/>
      <c r="VBM3" s="208"/>
      <c r="VBN3" s="208"/>
      <c r="VBO3" s="208"/>
      <c r="VBP3" s="208"/>
      <c r="VBQ3" s="208"/>
      <c r="VBR3" s="208"/>
      <c r="VBS3" s="208"/>
      <c r="VBT3" s="208"/>
      <c r="VBU3" s="208"/>
      <c r="VBV3" s="208"/>
      <c r="VBW3" s="208"/>
      <c r="VBX3" s="208"/>
      <c r="VBY3" s="208"/>
      <c r="VBZ3" s="208"/>
      <c r="VCA3" s="208"/>
      <c r="VCB3" s="208"/>
      <c r="VCC3" s="208"/>
      <c r="VCD3" s="208"/>
      <c r="VCE3" s="208"/>
      <c r="VCF3" s="208"/>
      <c r="VCG3" s="208"/>
      <c r="VCH3" s="208"/>
      <c r="VCI3" s="208"/>
      <c r="VCJ3" s="208"/>
      <c r="VCK3" s="208"/>
      <c r="VCL3" s="208"/>
      <c r="VCM3" s="208"/>
      <c r="VCN3" s="208"/>
      <c r="VCO3" s="208"/>
      <c r="VCP3" s="208"/>
      <c r="VCQ3" s="208"/>
      <c r="VCR3" s="208"/>
      <c r="VCS3" s="208"/>
      <c r="VCT3" s="208"/>
      <c r="VCU3" s="208"/>
      <c r="VCV3" s="208"/>
      <c r="VCW3" s="208"/>
      <c r="VCX3" s="208"/>
      <c r="VCY3" s="208"/>
      <c r="VCZ3" s="208"/>
      <c r="VDA3" s="208"/>
      <c r="VDB3" s="208"/>
      <c r="VDC3" s="208"/>
      <c r="VDD3" s="208"/>
      <c r="VDE3" s="208"/>
      <c r="VDF3" s="208"/>
      <c r="VDG3" s="208"/>
      <c r="VDH3" s="208"/>
      <c r="VDI3" s="208"/>
      <c r="VDJ3" s="208"/>
      <c r="VDK3" s="208"/>
      <c r="VDL3" s="208"/>
      <c r="VDM3" s="208"/>
      <c r="VDN3" s="208"/>
      <c r="VDO3" s="208"/>
      <c r="VDP3" s="208"/>
      <c r="VDQ3" s="208"/>
      <c r="VDR3" s="208"/>
      <c r="VDS3" s="208"/>
      <c r="VDT3" s="208"/>
      <c r="VDU3" s="208"/>
      <c r="VDV3" s="208"/>
      <c r="VDW3" s="208"/>
      <c r="VDX3" s="208"/>
      <c r="VDY3" s="208"/>
      <c r="VDZ3" s="208"/>
      <c r="VEA3" s="208"/>
      <c r="VEB3" s="208"/>
      <c r="VEC3" s="208"/>
      <c r="VED3" s="208"/>
      <c r="VEE3" s="208"/>
      <c r="VEF3" s="208"/>
      <c r="VEG3" s="208"/>
      <c r="VEH3" s="208"/>
      <c r="VEI3" s="208"/>
      <c r="VEJ3" s="208"/>
      <c r="VEK3" s="208"/>
      <c r="VEL3" s="208"/>
      <c r="VEM3" s="208"/>
      <c r="VEN3" s="208"/>
      <c r="VEO3" s="208"/>
      <c r="VEP3" s="208"/>
      <c r="VEQ3" s="208"/>
      <c r="VER3" s="208"/>
      <c r="VES3" s="208"/>
      <c r="VET3" s="208"/>
      <c r="VEU3" s="208"/>
      <c r="VEV3" s="208"/>
      <c r="VEW3" s="208"/>
      <c r="VEX3" s="208"/>
      <c r="VEY3" s="208"/>
      <c r="VEZ3" s="208"/>
      <c r="VFA3" s="208"/>
      <c r="VFB3" s="208"/>
      <c r="VFC3" s="208"/>
      <c r="VFD3" s="208"/>
      <c r="VFE3" s="208"/>
      <c r="VFF3" s="208"/>
      <c r="VFG3" s="208"/>
      <c r="VFH3" s="208"/>
      <c r="VFI3" s="208"/>
      <c r="VFJ3" s="208"/>
      <c r="VFK3" s="208"/>
      <c r="VFL3" s="208"/>
      <c r="VFM3" s="208"/>
      <c r="VFN3" s="208"/>
      <c r="VFO3" s="208"/>
      <c r="VFP3" s="208"/>
      <c r="VFQ3" s="208"/>
      <c r="VFR3" s="208"/>
      <c r="VFS3" s="208"/>
      <c r="VFT3" s="208"/>
      <c r="VFU3" s="208"/>
      <c r="VFV3" s="208"/>
      <c r="VFW3" s="208"/>
      <c r="VFX3" s="208"/>
      <c r="VFY3" s="208"/>
      <c r="VFZ3" s="208"/>
      <c r="VGA3" s="208"/>
      <c r="VGB3" s="208"/>
      <c r="VGC3" s="208"/>
      <c r="VGD3" s="208"/>
      <c r="VGE3" s="208"/>
      <c r="VGF3" s="208"/>
      <c r="VGG3" s="208"/>
      <c r="VGH3" s="208"/>
      <c r="VGI3" s="208"/>
      <c r="VGJ3" s="208"/>
      <c r="VGK3" s="208"/>
      <c r="VGL3" s="208"/>
      <c r="VGM3" s="208"/>
      <c r="VGN3" s="208"/>
      <c r="VGO3" s="208"/>
      <c r="VGP3" s="208"/>
      <c r="VGQ3" s="208"/>
      <c r="VGR3" s="208"/>
      <c r="VGS3" s="208"/>
      <c r="VGT3" s="208"/>
      <c r="VGU3" s="208"/>
      <c r="VGV3" s="208"/>
      <c r="VGW3" s="208"/>
      <c r="VGX3" s="208"/>
      <c r="VGY3" s="208"/>
      <c r="VGZ3" s="208"/>
      <c r="VHA3" s="208"/>
      <c r="VHB3" s="208"/>
      <c r="VHC3" s="208"/>
      <c r="VHD3" s="208"/>
      <c r="VHE3" s="208"/>
      <c r="VHF3" s="208"/>
      <c r="VHG3" s="208"/>
      <c r="VHH3" s="208"/>
      <c r="VHI3" s="208"/>
      <c r="VHJ3" s="208"/>
      <c r="VHK3" s="208"/>
      <c r="VHL3" s="208"/>
      <c r="VHM3" s="208"/>
      <c r="VHN3" s="208"/>
      <c r="VHO3" s="208"/>
      <c r="VHP3" s="208"/>
      <c r="VHQ3" s="208"/>
      <c r="VHR3" s="208"/>
      <c r="VHS3" s="208"/>
      <c r="VHT3" s="208"/>
      <c r="VHU3" s="208"/>
      <c r="VHV3" s="208"/>
      <c r="VHW3" s="208"/>
      <c r="VHX3" s="208"/>
      <c r="VHY3" s="208"/>
      <c r="VHZ3" s="208"/>
      <c r="VIA3" s="208"/>
      <c r="VIB3" s="208"/>
      <c r="VIC3" s="208"/>
      <c r="VID3" s="208"/>
      <c r="VIE3" s="208"/>
      <c r="VIF3" s="208"/>
      <c r="VIG3" s="208"/>
      <c r="VIH3" s="208"/>
      <c r="VII3" s="208"/>
      <c r="VIJ3" s="208"/>
      <c r="VIK3" s="208"/>
      <c r="VIL3" s="208"/>
      <c r="VIM3" s="208"/>
      <c r="VIN3" s="208"/>
      <c r="VIO3" s="208"/>
      <c r="VIP3" s="208"/>
      <c r="VIQ3" s="208"/>
      <c r="VIR3" s="208"/>
      <c r="VIS3" s="208"/>
      <c r="VIT3" s="208"/>
      <c r="VIU3" s="208"/>
      <c r="VIV3" s="208"/>
      <c r="VIW3" s="208"/>
      <c r="VIX3" s="208"/>
      <c r="VIY3" s="208"/>
      <c r="VIZ3" s="208"/>
      <c r="VJA3" s="208"/>
      <c r="VJB3" s="208"/>
      <c r="VJC3" s="208"/>
      <c r="VJD3" s="208"/>
      <c r="VJE3" s="208"/>
      <c r="VJF3" s="208"/>
      <c r="VJG3" s="208"/>
      <c r="VJH3" s="208"/>
      <c r="VJI3" s="208"/>
      <c r="VJJ3" s="208"/>
      <c r="VJK3" s="208"/>
      <c r="VJL3" s="208"/>
      <c r="VJM3" s="208"/>
      <c r="VJN3" s="208"/>
      <c r="VJO3" s="208"/>
      <c r="VJP3" s="208"/>
      <c r="VJQ3" s="208"/>
      <c r="VJR3" s="208"/>
      <c r="VJS3" s="208"/>
      <c r="VJT3" s="208"/>
      <c r="VJU3" s="208"/>
      <c r="VJV3" s="208"/>
      <c r="VJW3" s="208"/>
      <c r="VJX3" s="208"/>
      <c r="VJY3" s="208"/>
      <c r="VJZ3" s="208"/>
      <c r="VKA3" s="208"/>
      <c r="VKB3" s="208"/>
      <c r="VKC3" s="208"/>
      <c r="VKD3" s="208"/>
      <c r="VKE3" s="208"/>
      <c r="VKF3" s="208"/>
      <c r="VKG3" s="208"/>
      <c r="VKH3" s="208"/>
      <c r="VKI3" s="208"/>
      <c r="VKJ3" s="208"/>
      <c r="VKK3" s="208"/>
      <c r="VKL3" s="208"/>
      <c r="VKM3" s="208"/>
      <c r="VKN3" s="208"/>
      <c r="VKO3" s="208"/>
      <c r="VKP3" s="208"/>
      <c r="VKQ3" s="208"/>
      <c r="VKR3" s="208"/>
      <c r="VKS3" s="208"/>
      <c r="VKT3" s="208"/>
      <c r="VKU3" s="208"/>
      <c r="VKV3" s="208"/>
      <c r="VKW3" s="208"/>
      <c r="VKX3" s="208"/>
      <c r="VKY3" s="208"/>
      <c r="VKZ3" s="208"/>
      <c r="VLA3" s="208"/>
      <c r="VLB3" s="208"/>
      <c r="VLC3" s="208"/>
      <c r="VLD3" s="208"/>
      <c r="VLE3" s="208"/>
      <c r="VLF3" s="208"/>
      <c r="VLG3" s="208"/>
      <c r="VLH3" s="208"/>
      <c r="VLI3" s="208"/>
      <c r="VLJ3" s="208"/>
      <c r="VLK3" s="208"/>
      <c r="VLL3" s="208"/>
      <c r="VLM3" s="208"/>
      <c r="VLN3" s="208"/>
      <c r="VLO3" s="208"/>
      <c r="VLP3" s="208"/>
      <c r="VLQ3" s="208"/>
      <c r="VLR3" s="208"/>
      <c r="VLS3" s="208"/>
      <c r="VLT3" s="208"/>
      <c r="VLU3" s="208"/>
      <c r="VLV3" s="208"/>
      <c r="VLW3" s="208"/>
      <c r="VLX3" s="208"/>
      <c r="VLY3" s="208"/>
      <c r="VLZ3" s="208"/>
      <c r="VMA3" s="208"/>
      <c r="VMB3" s="208"/>
      <c r="VMC3" s="208"/>
      <c r="VMD3" s="208"/>
      <c r="VME3" s="208"/>
      <c r="VMF3" s="208"/>
      <c r="VMG3" s="208"/>
      <c r="VMH3" s="208"/>
      <c r="VMI3" s="208"/>
      <c r="VMJ3" s="208"/>
      <c r="VMK3" s="208"/>
      <c r="VML3" s="208"/>
      <c r="VMM3" s="208"/>
      <c r="VMN3" s="208"/>
      <c r="VMO3" s="208"/>
      <c r="VMP3" s="208"/>
      <c r="VMQ3" s="208"/>
      <c r="VMR3" s="208"/>
      <c r="VMS3" s="208"/>
      <c r="VMT3" s="208"/>
      <c r="VMU3" s="208"/>
      <c r="VMV3" s="208"/>
      <c r="VMW3" s="208"/>
      <c r="VMX3" s="208"/>
      <c r="VMY3" s="208"/>
      <c r="VMZ3" s="208"/>
      <c r="VNA3" s="208"/>
      <c r="VNB3" s="208"/>
      <c r="VNC3" s="208"/>
      <c r="VND3" s="208"/>
      <c r="VNE3" s="208"/>
      <c r="VNF3" s="208"/>
      <c r="VNG3" s="208"/>
      <c r="VNH3" s="208"/>
      <c r="VNI3" s="208"/>
      <c r="VNJ3" s="208"/>
      <c r="VNK3" s="208"/>
      <c r="VNL3" s="208"/>
      <c r="VNM3" s="208"/>
      <c r="VNN3" s="208"/>
      <c r="VNO3" s="208"/>
      <c r="VNP3" s="208"/>
      <c r="VNQ3" s="208"/>
      <c r="VNR3" s="208"/>
      <c r="VNS3" s="208"/>
      <c r="VNT3" s="208"/>
      <c r="VNU3" s="208"/>
      <c r="VNV3" s="208"/>
      <c r="VNW3" s="208"/>
      <c r="VNX3" s="208"/>
      <c r="VNY3" s="208"/>
      <c r="VNZ3" s="208"/>
      <c r="VOA3" s="208"/>
      <c r="VOB3" s="208"/>
      <c r="VOC3" s="208"/>
      <c r="VOD3" s="208"/>
      <c r="VOE3" s="208"/>
      <c r="VOF3" s="208"/>
      <c r="VOG3" s="208"/>
      <c r="VOH3" s="208"/>
      <c r="VOI3" s="208"/>
      <c r="VOJ3" s="208"/>
      <c r="VOK3" s="208"/>
      <c r="VOL3" s="208"/>
      <c r="VOM3" s="208"/>
      <c r="VON3" s="208"/>
      <c r="VOO3" s="208"/>
      <c r="VOP3" s="208"/>
      <c r="VOQ3" s="208"/>
      <c r="VOR3" s="208"/>
      <c r="VOS3" s="208"/>
      <c r="VOT3" s="208"/>
      <c r="VOU3" s="208"/>
      <c r="VOV3" s="208"/>
      <c r="VOW3" s="208"/>
      <c r="VOX3" s="208"/>
      <c r="VOY3" s="208"/>
      <c r="VOZ3" s="208"/>
      <c r="VPA3" s="208"/>
      <c r="VPB3" s="208"/>
      <c r="VPC3" s="208"/>
      <c r="VPD3" s="208"/>
      <c r="VPE3" s="208"/>
      <c r="VPF3" s="208"/>
      <c r="VPG3" s="208"/>
      <c r="VPH3" s="208"/>
      <c r="VPI3" s="208"/>
      <c r="VPJ3" s="208"/>
      <c r="VPK3" s="208"/>
      <c r="VPL3" s="208"/>
      <c r="VPM3" s="208"/>
      <c r="VPN3" s="208"/>
      <c r="VPO3" s="208"/>
      <c r="VPP3" s="208"/>
      <c r="VPQ3" s="208"/>
      <c r="VPR3" s="208"/>
      <c r="VPS3" s="208"/>
      <c r="VPT3" s="208"/>
      <c r="VPU3" s="208"/>
      <c r="VPV3" s="208"/>
      <c r="VPW3" s="208"/>
      <c r="VPX3" s="208"/>
      <c r="VPY3" s="208"/>
      <c r="VPZ3" s="208"/>
      <c r="VQA3" s="208"/>
      <c r="VQB3" s="208"/>
      <c r="VQC3" s="208"/>
      <c r="VQD3" s="208"/>
      <c r="VQE3" s="208"/>
      <c r="VQF3" s="208"/>
      <c r="VQG3" s="208"/>
      <c r="VQH3" s="208"/>
      <c r="VQI3" s="208"/>
      <c r="VQJ3" s="208"/>
      <c r="VQK3" s="208"/>
      <c r="VQL3" s="208"/>
      <c r="VQM3" s="208"/>
      <c r="VQN3" s="208"/>
      <c r="VQO3" s="208"/>
      <c r="VQP3" s="208"/>
      <c r="VQQ3" s="208"/>
      <c r="VQR3" s="208"/>
      <c r="VQS3" s="208"/>
      <c r="VQT3" s="208"/>
      <c r="VQU3" s="208"/>
      <c r="VQV3" s="208"/>
      <c r="VQW3" s="208"/>
      <c r="VQX3" s="208"/>
      <c r="VQY3" s="208"/>
      <c r="VQZ3" s="208"/>
      <c r="VRA3" s="208"/>
      <c r="VRB3" s="208"/>
      <c r="VRC3" s="208"/>
      <c r="VRD3" s="208"/>
      <c r="VRE3" s="208"/>
      <c r="VRF3" s="208"/>
      <c r="VRG3" s="208"/>
      <c r="VRH3" s="208"/>
      <c r="VRI3" s="208"/>
      <c r="VRJ3" s="208"/>
      <c r="VRK3" s="208"/>
      <c r="VRL3" s="208"/>
      <c r="VRM3" s="208"/>
      <c r="VRN3" s="208"/>
      <c r="VRO3" s="208"/>
      <c r="VRP3" s="208"/>
      <c r="VRQ3" s="208"/>
      <c r="VRR3" s="208"/>
      <c r="VRS3" s="208"/>
      <c r="VRT3" s="208"/>
      <c r="VRU3" s="208"/>
      <c r="VRV3" s="208"/>
      <c r="VRW3" s="208"/>
      <c r="VRX3" s="208"/>
      <c r="VRY3" s="208"/>
      <c r="VRZ3" s="208"/>
      <c r="VSA3" s="208"/>
      <c r="VSB3" s="208"/>
      <c r="VSC3" s="208"/>
      <c r="VSD3" s="208"/>
      <c r="VSE3" s="208"/>
      <c r="VSF3" s="208"/>
      <c r="VSG3" s="208"/>
      <c r="VSH3" s="208"/>
      <c r="VSI3" s="208"/>
      <c r="VSJ3" s="208"/>
      <c r="VSK3" s="208"/>
      <c r="VSL3" s="208"/>
      <c r="VSM3" s="208"/>
      <c r="VSN3" s="208"/>
      <c r="VSO3" s="208"/>
      <c r="VSP3" s="208"/>
      <c r="VSQ3" s="208"/>
      <c r="VSR3" s="208"/>
      <c r="VSS3" s="208"/>
      <c r="VST3" s="208"/>
      <c r="VSU3" s="208"/>
      <c r="VSV3" s="208"/>
      <c r="VSW3" s="208"/>
      <c r="VSX3" s="208"/>
      <c r="VSY3" s="208"/>
      <c r="VSZ3" s="208"/>
      <c r="VTA3" s="208"/>
      <c r="VTB3" s="208"/>
      <c r="VTC3" s="208"/>
      <c r="VTD3" s="208"/>
      <c r="VTE3" s="208"/>
      <c r="VTF3" s="208"/>
      <c r="VTG3" s="208"/>
      <c r="VTH3" s="208"/>
      <c r="VTI3" s="208"/>
      <c r="VTJ3" s="208"/>
      <c r="VTK3" s="208"/>
      <c r="VTL3" s="208"/>
      <c r="VTM3" s="208"/>
      <c r="VTN3" s="208"/>
      <c r="VTO3" s="208"/>
      <c r="VTP3" s="208"/>
      <c r="VTQ3" s="208"/>
      <c r="VTR3" s="208"/>
      <c r="VTS3" s="208"/>
      <c r="VTT3" s="208"/>
      <c r="VTU3" s="208"/>
      <c r="VTV3" s="208"/>
      <c r="VTW3" s="208"/>
      <c r="VTX3" s="208"/>
      <c r="VTY3" s="208"/>
      <c r="VTZ3" s="208"/>
      <c r="VUA3" s="208"/>
      <c r="VUB3" s="208"/>
      <c r="VUC3" s="208"/>
      <c r="VUD3" s="208"/>
      <c r="VUE3" s="208"/>
      <c r="VUF3" s="208"/>
      <c r="VUG3" s="208"/>
      <c r="VUH3" s="208"/>
      <c r="VUI3" s="208"/>
      <c r="VUJ3" s="208"/>
      <c r="VUK3" s="208"/>
      <c r="VUL3" s="208"/>
      <c r="VUM3" s="208"/>
      <c r="VUN3" s="208"/>
      <c r="VUO3" s="208"/>
      <c r="VUP3" s="208"/>
      <c r="VUQ3" s="208"/>
      <c r="VUR3" s="208"/>
      <c r="VUS3" s="208"/>
      <c r="VUT3" s="208"/>
      <c r="VUU3" s="208"/>
      <c r="VUV3" s="208"/>
      <c r="VUW3" s="208"/>
      <c r="VUX3" s="208"/>
      <c r="VUY3" s="208"/>
      <c r="VUZ3" s="208"/>
      <c r="VVA3" s="208"/>
      <c r="VVB3" s="208"/>
      <c r="VVC3" s="208"/>
      <c r="VVD3" s="208"/>
      <c r="VVE3" s="208"/>
      <c r="VVF3" s="208"/>
      <c r="VVG3" s="208"/>
      <c r="VVH3" s="208"/>
      <c r="VVI3" s="208"/>
      <c r="VVJ3" s="208"/>
      <c r="VVK3" s="208"/>
      <c r="VVL3" s="208"/>
      <c r="VVM3" s="208"/>
      <c r="VVN3" s="208"/>
      <c r="VVO3" s="208"/>
      <c r="VVP3" s="208"/>
      <c r="VVQ3" s="208"/>
      <c r="VVR3" s="208"/>
      <c r="VVS3" s="208"/>
      <c r="VVT3" s="208"/>
      <c r="VVU3" s="208"/>
      <c r="VVV3" s="208"/>
      <c r="VVW3" s="208"/>
      <c r="VVX3" s="208"/>
      <c r="VVY3" s="208"/>
      <c r="VVZ3" s="208"/>
      <c r="VWA3" s="208"/>
      <c r="VWB3" s="208"/>
      <c r="VWC3" s="208"/>
      <c r="VWD3" s="208"/>
      <c r="VWE3" s="208"/>
      <c r="VWF3" s="208"/>
      <c r="VWG3" s="208"/>
      <c r="VWH3" s="208"/>
      <c r="VWI3" s="208"/>
      <c r="VWJ3" s="208"/>
      <c r="VWK3" s="208"/>
      <c r="VWL3" s="208"/>
      <c r="VWM3" s="208"/>
      <c r="VWN3" s="208"/>
      <c r="VWO3" s="208"/>
      <c r="VWP3" s="208"/>
      <c r="VWQ3" s="208"/>
      <c r="VWR3" s="208"/>
      <c r="VWS3" s="208"/>
      <c r="VWT3" s="208"/>
      <c r="VWU3" s="208"/>
      <c r="VWV3" s="208"/>
      <c r="VWW3" s="208"/>
      <c r="VWX3" s="208"/>
      <c r="VWY3" s="208"/>
      <c r="VWZ3" s="208"/>
      <c r="VXA3" s="208"/>
      <c r="VXB3" s="208"/>
      <c r="VXC3" s="208"/>
      <c r="VXD3" s="208"/>
      <c r="VXE3" s="208"/>
      <c r="VXF3" s="208"/>
      <c r="VXG3" s="208"/>
      <c r="VXH3" s="208"/>
      <c r="VXI3" s="208"/>
      <c r="VXJ3" s="208"/>
      <c r="VXK3" s="208"/>
      <c r="VXL3" s="208"/>
      <c r="VXM3" s="208"/>
      <c r="VXN3" s="208"/>
      <c r="VXO3" s="208"/>
      <c r="VXP3" s="208"/>
      <c r="VXQ3" s="208"/>
      <c r="VXR3" s="208"/>
      <c r="VXS3" s="208"/>
      <c r="VXT3" s="208"/>
      <c r="VXU3" s="208"/>
      <c r="VXV3" s="208"/>
      <c r="VXW3" s="208"/>
      <c r="VXX3" s="208"/>
      <c r="VXY3" s="208"/>
      <c r="VXZ3" s="208"/>
      <c r="VYA3" s="208"/>
      <c r="VYB3" s="208"/>
      <c r="VYC3" s="208"/>
      <c r="VYD3" s="208"/>
      <c r="VYE3" s="208"/>
      <c r="VYF3" s="208"/>
      <c r="VYG3" s="208"/>
      <c r="VYH3" s="208"/>
      <c r="VYI3" s="208"/>
      <c r="VYJ3" s="208"/>
      <c r="VYK3" s="208"/>
      <c r="VYL3" s="208"/>
      <c r="VYM3" s="208"/>
      <c r="VYN3" s="208"/>
      <c r="VYO3" s="208"/>
      <c r="VYP3" s="208"/>
      <c r="VYQ3" s="208"/>
      <c r="VYR3" s="208"/>
      <c r="VYS3" s="208"/>
      <c r="VYT3" s="208"/>
      <c r="VYU3" s="208"/>
      <c r="VYV3" s="208"/>
      <c r="VYW3" s="208"/>
      <c r="VYX3" s="208"/>
      <c r="VYY3" s="208"/>
      <c r="VYZ3" s="208"/>
      <c r="VZA3" s="208"/>
      <c r="VZB3" s="208"/>
      <c r="VZC3" s="208"/>
      <c r="VZD3" s="208"/>
      <c r="VZE3" s="208"/>
      <c r="VZF3" s="208"/>
      <c r="VZG3" s="208"/>
      <c r="VZH3" s="208"/>
      <c r="VZI3" s="208"/>
      <c r="VZJ3" s="208"/>
      <c r="VZK3" s="208"/>
      <c r="VZL3" s="208"/>
      <c r="VZM3" s="208"/>
      <c r="VZN3" s="208"/>
      <c r="VZO3" s="208"/>
      <c r="VZP3" s="208"/>
      <c r="VZQ3" s="208"/>
      <c r="VZR3" s="208"/>
      <c r="VZS3" s="208"/>
      <c r="VZT3" s="208"/>
      <c r="VZU3" s="208"/>
      <c r="VZV3" s="208"/>
      <c r="VZW3" s="208"/>
      <c r="VZX3" s="208"/>
      <c r="VZY3" s="208"/>
      <c r="VZZ3" s="208"/>
      <c r="WAA3" s="208"/>
      <c r="WAB3" s="208"/>
      <c r="WAC3" s="208"/>
      <c r="WAD3" s="208"/>
      <c r="WAE3" s="208"/>
      <c r="WAF3" s="208"/>
      <c r="WAG3" s="208"/>
      <c r="WAH3" s="208"/>
      <c r="WAI3" s="208"/>
      <c r="WAJ3" s="208"/>
      <c r="WAK3" s="208"/>
      <c r="WAL3" s="208"/>
      <c r="WAM3" s="208"/>
      <c r="WAN3" s="208"/>
      <c r="WAO3" s="208"/>
      <c r="WAP3" s="208"/>
      <c r="WAQ3" s="208"/>
      <c r="WAR3" s="208"/>
      <c r="WAS3" s="208"/>
      <c r="WAT3" s="208"/>
      <c r="WAU3" s="208"/>
      <c r="WAV3" s="208"/>
      <c r="WAW3" s="208"/>
      <c r="WAX3" s="208"/>
      <c r="WAY3" s="208"/>
      <c r="WAZ3" s="208"/>
      <c r="WBA3" s="208"/>
      <c r="WBB3" s="208"/>
      <c r="WBC3" s="208"/>
      <c r="WBD3" s="208"/>
      <c r="WBE3" s="208"/>
      <c r="WBF3" s="208"/>
      <c r="WBG3" s="208"/>
      <c r="WBH3" s="208"/>
      <c r="WBI3" s="208"/>
      <c r="WBJ3" s="208"/>
      <c r="WBK3" s="208"/>
      <c r="WBL3" s="208"/>
      <c r="WBM3" s="208"/>
      <c r="WBN3" s="208"/>
      <c r="WBO3" s="208"/>
      <c r="WBP3" s="208"/>
      <c r="WBQ3" s="208"/>
      <c r="WBR3" s="208"/>
      <c r="WBS3" s="208"/>
      <c r="WBT3" s="208"/>
      <c r="WBU3" s="208"/>
      <c r="WBV3" s="208"/>
      <c r="WBW3" s="208"/>
      <c r="WBX3" s="208"/>
      <c r="WBY3" s="208"/>
      <c r="WBZ3" s="208"/>
      <c r="WCA3" s="208"/>
      <c r="WCB3" s="208"/>
      <c r="WCC3" s="208"/>
      <c r="WCD3" s="208"/>
      <c r="WCE3" s="208"/>
      <c r="WCF3" s="208"/>
      <c r="WCG3" s="208"/>
      <c r="WCH3" s="208"/>
      <c r="WCI3" s="208"/>
      <c r="WCJ3" s="208"/>
      <c r="WCK3" s="208"/>
      <c r="WCL3" s="208"/>
      <c r="WCM3" s="208"/>
      <c r="WCN3" s="208"/>
      <c r="WCO3" s="208"/>
      <c r="WCP3" s="208"/>
      <c r="WCQ3" s="208"/>
      <c r="WCR3" s="208"/>
      <c r="WCS3" s="208"/>
      <c r="WCT3" s="208"/>
      <c r="WCU3" s="208"/>
      <c r="WCV3" s="208"/>
      <c r="WCW3" s="208"/>
      <c r="WCX3" s="208"/>
      <c r="WCY3" s="208"/>
      <c r="WCZ3" s="208"/>
      <c r="WDA3" s="208"/>
      <c r="WDB3" s="208"/>
      <c r="WDC3" s="208"/>
      <c r="WDD3" s="208"/>
      <c r="WDE3" s="208"/>
      <c r="WDF3" s="208"/>
      <c r="WDG3" s="208"/>
      <c r="WDH3" s="208"/>
      <c r="WDI3" s="208"/>
      <c r="WDJ3" s="208"/>
      <c r="WDK3" s="208"/>
      <c r="WDL3" s="208"/>
      <c r="WDM3" s="208"/>
      <c r="WDN3" s="208"/>
      <c r="WDO3" s="208"/>
      <c r="WDP3" s="208"/>
      <c r="WDQ3" s="208"/>
      <c r="WDR3" s="208"/>
      <c r="WDS3" s="208"/>
      <c r="WDT3" s="208"/>
      <c r="WDU3" s="208"/>
      <c r="WDV3" s="208"/>
      <c r="WDW3" s="208"/>
      <c r="WDX3" s="208"/>
      <c r="WDY3" s="208"/>
      <c r="WDZ3" s="208"/>
      <c r="WEA3" s="208"/>
      <c r="WEB3" s="208"/>
      <c r="WEC3" s="208"/>
      <c r="WED3" s="208"/>
      <c r="WEE3" s="208"/>
      <c r="WEF3" s="208"/>
      <c r="WEG3" s="208"/>
      <c r="WEH3" s="208"/>
      <c r="WEI3" s="208"/>
      <c r="WEJ3" s="208"/>
      <c r="WEK3" s="208"/>
      <c r="WEL3" s="208"/>
      <c r="WEM3" s="208"/>
      <c r="WEN3" s="208"/>
      <c r="WEO3" s="208"/>
      <c r="WEP3" s="208"/>
      <c r="WEQ3" s="208"/>
      <c r="WER3" s="208"/>
      <c r="WES3" s="208"/>
      <c r="WET3" s="208"/>
      <c r="WEU3" s="208"/>
      <c r="WEV3" s="208"/>
      <c r="WEW3" s="208"/>
      <c r="WEX3" s="208"/>
      <c r="WEY3" s="208"/>
      <c r="WEZ3" s="208"/>
      <c r="WFA3" s="208"/>
      <c r="WFB3" s="208"/>
      <c r="WFC3" s="208"/>
      <c r="WFD3" s="208"/>
      <c r="WFE3" s="208"/>
      <c r="WFF3" s="208"/>
      <c r="WFG3" s="208"/>
      <c r="WFH3" s="208"/>
      <c r="WFI3" s="208"/>
      <c r="WFJ3" s="208"/>
      <c r="WFK3" s="208"/>
      <c r="WFL3" s="208"/>
      <c r="WFM3" s="208"/>
      <c r="WFN3" s="208"/>
      <c r="WFO3" s="208"/>
      <c r="WFP3" s="208"/>
      <c r="WFQ3" s="208"/>
      <c r="WFR3" s="208"/>
      <c r="WFS3" s="208"/>
      <c r="WFT3" s="208"/>
      <c r="WFU3" s="208"/>
      <c r="WFV3" s="208"/>
      <c r="WFW3" s="208"/>
      <c r="WFX3" s="208"/>
      <c r="WFY3" s="208"/>
      <c r="WFZ3" s="208"/>
      <c r="WGA3" s="208"/>
      <c r="WGB3" s="208"/>
      <c r="WGC3" s="208"/>
      <c r="WGD3" s="208"/>
      <c r="WGE3" s="208"/>
      <c r="WGF3" s="208"/>
      <c r="WGG3" s="208"/>
      <c r="WGH3" s="208"/>
      <c r="WGI3" s="208"/>
      <c r="WGJ3" s="208"/>
      <c r="WGK3" s="208"/>
      <c r="WGL3" s="208"/>
      <c r="WGM3" s="208"/>
      <c r="WGN3" s="208"/>
      <c r="WGO3" s="208"/>
      <c r="WGP3" s="208"/>
      <c r="WGQ3" s="208"/>
      <c r="WGR3" s="208"/>
      <c r="WGS3" s="208"/>
      <c r="WGT3" s="208"/>
      <c r="WGU3" s="208"/>
      <c r="WGV3" s="208"/>
      <c r="WGW3" s="208"/>
      <c r="WGX3" s="208"/>
      <c r="WGY3" s="208"/>
      <c r="WGZ3" s="208"/>
      <c r="WHA3" s="208"/>
      <c r="WHB3" s="208"/>
      <c r="WHC3" s="208"/>
      <c r="WHD3" s="208"/>
      <c r="WHE3" s="208"/>
      <c r="WHF3" s="208"/>
      <c r="WHG3" s="208"/>
      <c r="WHH3" s="208"/>
      <c r="WHI3" s="208"/>
      <c r="WHJ3" s="208"/>
      <c r="WHK3" s="208"/>
      <c r="WHL3" s="208"/>
      <c r="WHM3" s="208"/>
      <c r="WHN3" s="208"/>
      <c r="WHO3" s="208"/>
      <c r="WHP3" s="208"/>
      <c r="WHQ3" s="208"/>
      <c r="WHR3" s="208"/>
      <c r="WHS3" s="208"/>
      <c r="WHT3" s="208"/>
      <c r="WHU3" s="208"/>
      <c r="WHV3" s="208"/>
      <c r="WHW3" s="208"/>
      <c r="WHX3" s="208"/>
      <c r="WHY3" s="208"/>
      <c r="WHZ3" s="208"/>
      <c r="WIA3" s="208"/>
      <c r="WIB3" s="208"/>
      <c r="WIC3" s="208"/>
      <c r="WID3" s="208"/>
      <c r="WIE3" s="208"/>
      <c r="WIF3" s="208"/>
      <c r="WIG3" s="208"/>
      <c r="WIH3" s="208"/>
      <c r="WII3" s="208"/>
      <c r="WIJ3" s="208"/>
      <c r="WIK3" s="208"/>
      <c r="WIL3" s="208"/>
      <c r="WIM3" s="208"/>
      <c r="WIN3" s="208"/>
      <c r="WIO3" s="208"/>
      <c r="WIP3" s="208"/>
      <c r="WIQ3" s="208"/>
      <c r="WIR3" s="208"/>
      <c r="WIS3" s="208"/>
      <c r="WIT3" s="208"/>
      <c r="WIU3" s="208"/>
      <c r="WIV3" s="208"/>
      <c r="WIW3" s="208"/>
      <c r="WIX3" s="208"/>
      <c r="WIY3" s="208"/>
      <c r="WIZ3" s="208"/>
      <c r="WJA3" s="208"/>
      <c r="WJB3" s="208"/>
      <c r="WJC3" s="208"/>
      <c r="WJD3" s="208"/>
      <c r="WJE3" s="208"/>
      <c r="WJF3" s="208"/>
      <c r="WJG3" s="208"/>
      <c r="WJH3" s="208"/>
      <c r="WJI3" s="208"/>
      <c r="WJJ3" s="208"/>
      <c r="WJK3" s="208"/>
      <c r="WJL3" s="208"/>
      <c r="WJM3" s="208"/>
      <c r="WJN3" s="208"/>
      <c r="WJO3" s="208"/>
      <c r="WJP3" s="208"/>
      <c r="WJQ3" s="208"/>
      <c r="WJR3" s="208"/>
      <c r="WJS3" s="208"/>
      <c r="WJT3" s="208"/>
      <c r="WJU3" s="208"/>
      <c r="WJV3" s="208"/>
      <c r="WJW3" s="208"/>
      <c r="WJX3" s="208"/>
      <c r="WJY3" s="208"/>
      <c r="WJZ3" s="208"/>
      <c r="WKA3" s="208"/>
      <c r="WKB3" s="208"/>
      <c r="WKC3" s="208"/>
      <c r="WKD3" s="208"/>
      <c r="WKE3" s="208"/>
      <c r="WKF3" s="208"/>
      <c r="WKG3" s="208"/>
      <c r="WKH3" s="208"/>
      <c r="WKI3" s="208"/>
      <c r="WKJ3" s="208"/>
      <c r="WKK3" s="208"/>
      <c r="WKL3" s="208"/>
      <c r="WKM3" s="208"/>
      <c r="WKN3" s="208"/>
      <c r="WKO3" s="208"/>
      <c r="WKP3" s="208"/>
      <c r="WKQ3" s="208"/>
      <c r="WKR3" s="208"/>
      <c r="WKS3" s="208"/>
      <c r="WKT3" s="208"/>
      <c r="WKU3" s="208"/>
      <c r="WKV3" s="208"/>
      <c r="WKW3" s="208"/>
      <c r="WKX3" s="208"/>
      <c r="WKY3" s="208"/>
      <c r="WKZ3" s="208"/>
      <c r="WLA3" s="208"/>
      <c r="WLB3" s="208"/>
      <c r="WLC3" s="208"/>
      <c r="WLD3" s="208"/>
      <c r="WLE3" s="208"/>
      <c r="WLF3" s="208"/>
      <c r="WLG3" s="208"/>
      <c r="WLH3" s="208"/>
      <c r="WLI3" s="208"/>
      <c r="WLJ3" s="208"/>
      <c r="WLK3" s="208"/>
      <c r="WLL3" s="208"/>
      <c r="WLM3" s="208"/>
      <c r="WLN3" s="208"/>
      <c r="WLO3" s="208"/>
      <c r="WLP3" s="208"/>
      <c r="WLQ3" s="208"/>
      <c r="WLR3" s="208"/>
      <c r="WLS3" s="208"/>
      <c r="WLT3" s="208"/>
      <c r="WLU3" s="208"/>
      <c r="WLV3" s="208"/>
      <c r="WLW3" s="208"/>
      <c r="WLX3" s="208"/>
      <c r="WLY3" s="208"/>
      <c r="WLZ3" s="208"/>
      <c r="WMA3" s="208"/>
      <c r="WMB3" s="208"/>
      <c r="WMC3" s="208"/>
      <c r="WMD3" s="208"/>
      <c r="WME3" s="208"/>
      <c r="WMF3" s="208"/>
      <c r="WMG3" s="208"/>
      <c r="WMH3" s="208"/>
      <c r="WMI3" s="208"/>
      <c r="WMJ3" s="208"/>
      <c r="WMK3" s="208"/>
      <c r="WML3" s="208"/>
      <c r="WMM3" s="208"/>
      <c r="WMN3" s="208"/>
      <c r="WMO3" s="208"/>
      <c r="WMP3" s="208"/>
      <c r="WMQ3" s="208"/>
      <c r="WMR3" s="208"/>
      <c r="WMS3" s="208"/>
      <c r="WMT3" s="208"/>
      <c r="WMU3" s="208"/>
      <c r="WMV3" s="208"/>
      <c r="WMW3" s="208"/>
      <c r="WMX3" s="208"/>
      <c r="WMY3" s="208"/>
      <c r="WMZ3" s="208"/>
      <c r="WNA3" s="208"/>
      <c r="WNB3" s="208"/>
      <c r="WNC3" s="208"/>
      <c r="WND3" s="208"/>
      <c r="WNE3" s="208"/>
      <c r="WNF3" s="208"/>
      <c r="WNG3" s="208"/>
      <c r="WNH3" s="208"/>
      <c r="WNI3" s="208"/>
      <c r="WNJ3" s="208"/>
      <c r="WNK3" s="208"/>
      <c r="WNL3" s="208"/>
      <c r="WNM3" s="208"/>
      <c r="WNN3" s="208"/>
      <c r="WNO3" s="208"/>
      <c r="WNP3" s="208"/>
      <c r="WNQ3" s="208"/>
      <c r="WNR3" s="208"/>
      <c r="WNS3" s="208"/>
      <c r="WNT3" s="208"/>
      <c r="WNU3" s="208"/>
      <c r="WNV3" s="208"/>
      <c r="WNW3" s="208"/>
      <c r="WNX3" s="208"/>
      <c r="WNY3" s="208"/>
      <c r="WNZ3" s="208"/>
      <c r="WOA3" s="208"/>
      <c r="WOB3" s="208"/>
      <c r="WOC3" s="208"/>
      <c r="WOD3" s="208"/>
      <c r="WOE3" s="208"/>
      <c r="WOF3" s="208"/>
      <c r="WOG3" s="208"/>
      <c r="WOH3" s="208"/>
      <c r="WOI3" s="208"/>
      <c r="WOJ3" s="208"/>
      <c r="WOK3" s="208"/>
      <c r="WOL3" s="208"/>
      <c r="WOM3" s="208"/>
      <c r="WON3" s="208"/>
      <c r="WOO3" s="208"/>
      <c r="WOP3" s="208"/>
      <c r="WOQ3" s="208"/>
      <c r="WOR3" s="208"/>
      <c r="WOS3" s="208"/>
      <c r="WOT3" s="208"/>
      <c r="WOU3" s="208"/>
      <c r="WOV3" s="208"/>
      <c r="WOW3" s="208"/>
      <c r="WOX3" s="208"/>
      <c r="WOY3" s="208"/>
      <c r="WOZ3" s="208"/>
      <c r="WPA3" s="208"/>
      <c r="WPB3" s="208"/>
      <c r="WPC3" s="208"/>
      <c r="WPD3" s="208"/>
      <c r="WPE3" s="208"/>
      <c r="WPF3" s="208"/>
      <c r="WPG3" s="208"/>
      <c r="WPH3" s="208"/>
      <c r="WPI3" s="208"/>
      <c r="WPJ3" s="208"/>
      <c r="WPK3" s="208"/>
      <c r="WPL3" s="208"/>
      <c r="WPM3" s="208"/>
      <c r="WPN3" s="208"/>
      <c r="WPO3" s="208"/>
      <c r="WPP3" s="208"/>
      <c r="WPQ3" s="208"/>
      <c r="WPR3" s="208"/>
      <c r="WPS3" s="208"/>
      <c r="WPT3" s="208"/>
      <c r="WPU3" s="208"/>
      <c r="WPV3" s="208"/>
      <c r="WPW3" s="208"/>
      <c r="WPX3" s="208"/>
      <c r="WPY3" s="208"/>
      <c r="WPZ3" s="208"/>
      <c r="WQA3" s="208"/>
      <c r="WQB3" s="208"/>
      <c r="WQC3" s="208"/>
      <c r="WQD3" s="208"/>
      <c r="WQE3" s="208"/>
      <c r="WQF3" s="208"/>
      <c r="WQG3" s="208"/>
      <c r="WQH3" s="208"/>
      <c r="WQI3" s="208"/>
      <c r="WQJ3" s="208"/>
      <c r="WQK3" s="208"/>
      <c r="WQL3" s="208"/>
      <c r="WQM3" s="208"/>
      <c r="WQN3" s="208"/>
      <c r="WQO3" s="208"/>
      <c r="WQP3" s="208"/>
      <c r="WQQ3" s="208"/>
      <c r="WQR3" s="208"/>
      <c r="WQS3" s="208"/>
      <c r="WQT3" s="208"/>
      <c r="WQU3" s="208"/>
      <c r="WQV3" s="208"/>
      <c r="WQW3" s="208"/>
      <c r="WQX3" s="208"/>
      <c r="WQY3" s="208"/>
      <c r="WQZ3" s="208"/>
      <c r="WRA3" s="208"/>
      <c r="WRB3" s="208"/>
      <c r="WRC3" s="208"/>
      <c r="WRD3" s="208"/>
      <c r="WRE3" s="208"/>
      <c r="WRF3" s="208"/>
      <c r="WRG3" s="208"/>
      <c r="WRH3" s="208"/>
      <c r="WRI3" s="208"/>
      <c r="WRJ3" s="208"/>
      <c r="WRK3" s="208"/>
      <c r="WRL3" s="208"/>
      <c r="WRM3" s="208"/>
      <c r="WRN3" s="208"/>
      <c r="WRO3" s="208"/>
      <c r="WRP3" s="208"/>
      <c r="WRQ3" s="208"/>
      <c r="WRR3" s="208"/>
      <c r="WRS3" s="208"/>
      <c r="WRT3" s="208"/>
      <c r="WRU3" s="208"/>
      <c r="WRV3" s="208"/>
      <c r="WRW3" s="208"/>
      <c r="WRX3" s="208"/>
      <c r="WRY3" s="208"/>
      <c r="WRZ3" s="208"/>
      <c r="WSA3" s="208"/>
      <c r="WSB3" s="208"/>
      <c r="WSC3" s="208"/>
      <c r="WSD3" s="208"/>
      <c r="WSE3" s="208"/>
      <c r="WSF3" s="208"/>
      <c r="WSG3" s="208"/>
      <c r="WSH3" s="208"/>
      <c r="WSI3" s="208"/>
      <c r="WSJ3" s="208"/>
      <c r="WSK3" s="208"/>
      <c r="WSL3" s="208"/>
      <c r="WSM3" s="208"/>
      <c r="WSN3" s="208"/>
      <c r="WSO3" s="208"/>
      <c r="WSP3" s="208"/>
      <c r="WSQ3" s="208"/>
      <c r="WSR3" s="208"/>
      <c r="WSS3" s="208"/>
      <c r="WST3" s="208"/>
      <c r="WSU3" s="208"/>
      <c r="WSV3" s="208"/>
      <c r="WSW3" s="208"/>
      <c r="WSX3" s="208"/>
      <c r="WSY3" s="208"/>
      <c r="WSZ3" s="208"/>
      <c r="WTA3" s="208"/>
      <c r="WTB3" s="208"/>
      <c r="WTC3" s="208"/>
      <c r="WTD3" s="208"/>
      <c r="WTE3" s="208"/>
      <c r="WTF3" s="208"/>
      <c r="WTG3" s="208"/>
      <c r="WTH3" s="208"/>
      <c r="WTI3" s="208"/>
      <c r="WTJ3" s="208"/>
      <c r="WTK3" s="208"/>
      <c r="WTL3" s="208"/>
      <c r="WTM3" s="208"/>
      <c r="WTN3" s="208"/>
      <c r="WTO3" s="208"/>
      <c r="WTP3" s="208"/>
      <c r="WTQ3" s="208"/>
      <c r="WTR3" s="208"/>
      <c r="WTS3" s="208"/>
      <c r="WTT3" s="208"/>
      <c r="WTU3" s="208"/>
      <c r="WTV3" s="208"/>
      <c r="WTW3" s="208"/>
      <c r="WTX3" s="208"/>
      <c r="WTY3" s="208"/>
      <c r="WTZ3" s="208"/>
      <c r="WUA3" s="208"/>
      <c r="WUB3" s="208"/>
      <c r="WUC3" s="208"/>
      <c r="WUD3" s="208"/>
      <c r="WUE3" s="208"/>
      <c r="WUF3" s="208"/>
      <c r="WUG3" s="208"/>
      <c r="WUH3" s="208"/>
      <c r="WUI3" s="208"/>
      <c r="WUJ3" s="208"/>
      <c r="WUK3" s="208"/>
      <c r="WUL3" s="208"/>
      <c r="WUM3" s="208"/>
      <c r="WUN3" s="208"/>
      <c r="WUO3" s="208"/>
      <c r="WUP3" s="208"/>
      <c r="WUQ3" s="208"/>
      <c r="WUR3" s="208"/>
      <c r="WUS3" s="208"/>
      <c r="WUT3" s="208"/>
      <c r="WUU3" s="208"/>
      <c r="WUV3" s="208"/>
      <c r="WUW3" s="208"/>
      <c r="WUX3" s="208"/>
      <c r="WUY3" s="208"/>
      <c r="WUZ3" s="208"/>
      <c r="WVA3" s="208"/>
      <c r="WVB3" s="208"/>
      <c r="WVC3" s="208"/>
      <c r="WVD3" s="208"/>
      <c r="WVE3" s="208"/>
      <c r="WVF3" s="208"/>
      <c r="WVG3" s="208"/>
      <c r="WVH3" s="208"/>
      <c r="WVI3" s="208"/>
      <c r="WVJ3" s="208"/>
      <c r="WVK3" s="208"/>
      <c r="WVL3" s="208"/>
      <c r="WVM3" s="208"/>
      <c r="WVN3" s="208"/>
      <c r="WVO3" s="208"/>
      <c r="WVP3" s="208"/>
      <c r="WVQ3" s="208"/>
      <c r="WVR3" s="208"/>
      <c r="WVS3" s="208"/>
      <c r="WVT3" s="208"/>
      <c r="WVU3" s="208"/>
      <c r="WVV3" s="208"/>
      <c r="WVW3" s="208"/>
      <c r="WVX3" s="208"/>
      <c r="WVY3" s="208"/>
      <c r="WVZ3" s="208"/>
      <c r="WWA3" s="208"/>
      <c r="WWB3" s="208"/>
      <c r="WWC3" s="208"/>
      <c r="WWD3" s="208"/>
      <c r="WWE3" s="208"/>
      <c r="WWF3" s="208"/>
      <c r="WWG3" s="208"/>
      <c r="WWH3" s="208"/>
      <c r="WWI3" s="208"/>
      <c r="WWJ3" s="208"/>
      <c r="WWK3" s="208"/>
      <c r="WWL3" s="208"/>
      <c r="WWM3" s="208"/>
      <c r="WWN3" s="208"/>
      <c r="WWO3" s="208"/>
      <c r="WWP3" s="208"/>
      <c r="WWQ3" s="208"/>
      <c r="WWR3" s="208"/>
      <c r="WWS3" s="208"/>
      <c r="WWT3" s="208"/>
      <c r="WWU3" s="208"/>
      <c r="WWV3" s="208"/>
      <c r="WWW3" s="208"/>
      <c r="WWX3" s="208"/>
      <c r="WWY3" s="208"/>
      <c r="WWZ3" s="208"/>
      <c r="WXA3" s="208"/>
      <c r="WXB3" s="208"/>
      <c r="WXC3" s="208"/>
      <c r="WXD3" s="208"/>
      <c r="WXE3" s="208"/>
      <c r="WXF3" s="208"/>
      <c r="WXG3" s="208"/>
      <c r="WXH3" s="208"/>
      <c r="WXI3" s="208"/>
      <c r="WXJ3" s="208"/>
      <c r="WXK3" s="208"/>
      <c r="WXL3" s="208"/>
      <c r="WXM3" s="208"/>
      <c r="WXN3" s="208"/>
      <c r="WXO3" s="208"/>
      <c r="WXP3" s="208"/>
      <c r="WXQ3" s="208"/>
      <c r="WXR3" s="208"/>
      <c r="WXS3" s="208"/>
      <c r="WXT3" s="208"/>
      <c r="WXU3" s="208"/>
      <c r="WXV3" s="208"/>
      <c r="WXW3" s="208"/>
      <c r="WXX3" s="208"/>
      <c r="WXY3" s="208"/>
      <c r="WXZ3" s="208"/>
      <c r="WYA3" s="208"/>
      <c r="WYB3" s="208"/>
      <c r="WYC3" s="208"/>
      <c r="WYD3" s="208"/>
      <c r="WYE3" s="208"/>
      <c r="WYF3" s="208"/>
      <c r="WYG3" s="208"/>
      <c r="WYH3" s="208"/>
      <c r="WYI3" s="208"/>
      <c r="WYJ3" s="208"/>
      <c r="WYK3" s="208"/>
      <c r="WYL3" s="208"/>
      <c r="WYM3" s="208"/>
      <c r="WYN3" s="208"/>
      <c r="WYO3" s="208"/>
      <c r="WYP3" s="208"/>
      <c r="WYQ3" s="208"/>
      <c r="WYR3" s="208"/>
      <c r="WYS3" s="208"/>
      <c r="WYT3" s="208"/>
      <c r="WYU3" s="208"/>
      <c r="WYV3" s="208"/>
      <c r="WYW3" s="208"/>
      <c r="WYX3" s="208"/>
      <c r="WYY3" s="208"/>
      <c r="WYZ3" s="208"/>
      <c r="WZA3" s="208"/>
      <c r="WZB3" s="208"/>
      <c r="WZC3" s="208"/>
      <c r="WZD3" s="208"/>
      <c r="WZE3" s="208"/>
      <c r="WZF3" s="208"/>
      <c r="WZG3" s="208"/>
      <c r="WZH3" s="208"/>
      <c r="WZI3" s="208"/>
      <c r="WZJ3" s="208"/>
      <c r="WZK3" s="208"/>
      <c r="WZL3" s="208"/>
      <c r="WZM3" s="208"/>
      <c r="WZN3" s="208"/>
      <c r="WZO3" s="208"/>
      <c r="WZP3" s="208"/>
      <c r="WZQ3" s="208"/>
      <c r="WZR3" s="208"/>
      <c r="WZS3" s="208"/>
      <c r="WZT3" s="208"/>
      <c r="WZU3" s="208"/>
      <c r="WZV3" s="208"/>
      <c r="WZW3" s="208"/>
      <c r="WZX3" s="208"/>
      <c r="WZY3" s="208"/>
      <c r="WZZ3" s="208"/>
      <c r="XAA3" s="208"/>
      <c r="XAB3" s="208"/>
      <c r="XAC3" s="208"/>
      <c r="XAD3" s="208"/>
      <c r="XAE3" s="208"/>
      <c r="XAF3" s="208"/>
      <c r="XAG3" s="208"/>
      <c r="XAH3" s="208"/>
      <c r="XAI3" s="208"/>
      <c r="XAJ3" s="208"/>
      <c r="XAK3" s="208"/>
      <c r="XAL3" s="208"/>
      <c r="XAM3" s="208"/>
      <c r="XAN3" s="208"/>
      <c r="XAO3" s="208"/>
      <c r="XAP3" s="208"/>
      <c r="XAQ3" s="208"/>
      <c r="XAR3" s="208"/>
      <c r="XAS3" s="208"/>
      <c r="XAT3" s="208"/>
      <c r="XAU3" s="208"/>
      <c r="XAV3" s="208"/>
      <c r="XAW3" s="208"/>
      <c r="XAX3" s="208"/>
      <c r="XAY3" s="208"/>
      <c r="XAZ3" s="208"/>
      <c r="XBA3" s="208"/>
      <c r="XBB3" s="208"/>
      <c r="XBC3" s="208"/>
      <c r="XBD3" s="208"/>
      <c r="XBE3" s="208"/>
      <c r="XBF3" s="208"/>
      <c r="XBG3" s="208"/>
      <c r="XBH3" s="208"/>
      <c r="XBI3" s="208"/>
      <c r="XBJ3" s="208"/>
      <c r="XBK3" s="208"/>
      <c r="XBL3" s="208"/>
      <c r="XBM3" s="208"/>
      <c r="XBN3" s="208"/>
      <c r="XBO3" s="208"/>
      <c r="XBP3" s="208"/>
      <c r="XBQ3" s="208"/>
      <c r="XBR3" s="208"/>
      <c r="XBS3" s="208"/>
      <c r="XBT3" s="208"/>
      <c r="XBU3" s="208"/>
      <c r="XBV3" s="208"/>
      <c r="XBW3" s="208"/>
      <c r="XBX3" s="208"/>
      <c r="XBY3" s="208"/>
      <c r="XBZ3" s="208"/>
      <c r="XCA3" s="208"/>
      <c r="XCB3" s="208"/>
      <c r="XCC3" s="208"/>
      <c r="XCD3" s="208"/>
      <c r="XCE3" s="208"/>
      <c r="XCF3" s="208"/>
      <c r="XCG3" s="208"/>
      <c r="XCH3" s="208"/>
      <c r="XCI3" s="208"/>
      <c r="XCJ3" s="208"/>
      <c r="XCK3" s="208"/>
      <c r="XCL3" s="208"/>
      <c r="XCM3" s="208"/>
      <c r="XCN3" s="208"/>
      <c r="XCO3" s="208"/>
      <c r="XCP3" s="208"/>
      <c r="XCQ3" s="208"/>
      <c r="XCR3" s="208"/>
      <c r="XCS3" s="208"/>
      <c r="XCT3" s="208"/>
      <c r="XCU3" s="208"/>
      <c r="XCV3" s="208"/>
      <c r="XCW3" s="208"/>
      <c r="XCX3" s="208"/>
      <c r="XCY3" s="208"/>
      <c r="XCZ3" s="208"/>
      <c r="XDA3" s="208"/>
      <c r="XDB3" s="208"/>
      <c r="XDC3" s="208"/>
      <c r="XDD3" s="208"/>
      <c r="XDE3" s="208"/>
      <c r="XDF3" s="208"/>
      <c r="XDG3" s="208"/>
      <c r="XDH3" s="208"/>
      <c r="XDI3" s="208"/>
      <c r="XDJ3" s="208"/>
      <c r="XDK3" s="208"/>
      <c r="XDL3" s="208"/>
      <c r="XDM3" s="208"/>
      <c r="XDN3" s="208"/>
      <c r="XDO3" s="208"/>
      <c r="XDP3" s="208"/>
      <c r="XDQ3" s="208"/>
      <c r="XDR3" s="208"/>
      <c r="XDS3" s="208"/>
      <c r="XDT3" s="208"/>
      <c r="XDU3" s="208"/>
      <c r="XDV3" s="208"/>
      <c r="XDW3" s="208"/>
      <c r="XDX3" s="208"/>
      <c r="XDY3" s="208"/>
      <c r="XDZ3" s="208"/>
      <c r="XEA3" s="208"/>
      <c r="XEB3" s="208"/>
      <c r="XEC3" s="208"/>
      <c r="XED3" s="208"/>
      <c r="XEE3" s="208"/>
      <c r="XEF3" s="208"/>
      <c r="XEG3" s="208"/>
      <c r="XEH3" s="208"/>
      <c r="XEI3" s="208"/>
      <c r="XEJ3" s="208"/>
      <c r="XEK3" s="208"/>
      <c r="XEL3" s="208"/>
      <c r="XEM3" s="208"/>
      <c r="XEN3" s="208"/>
      <c r="XEO3" s="208"/>
      <c r="XEP3" s="208"/>
      <c r="XEQ3" s="208"/>
      <c r="XER3" s="208"/>
      <c r="XES3" s="208"/>
      <c r="XET3" s="208"/>
      <c r="XEU3" s="208"/>
      <c r="XEV3" s="208"/>
      <c r="XEW3" s="208"/>
      <c r="XEX3" s="208"/>
      <c r="XEY3" s="208"/>
      <c r="XEZ3" s="208"/>
      <c r="XFA3" s="208"/>
    </row>
    <row r="4" spans="2:16381" ht="20">
      <c r="B4" s="1489"/>
      <c r="C4" s="429" t="s">
        <v>830</v>
      </c>
      <c r="D4" s="432" t="str">
        <f>Menu!D4</f>
        <v>2T26</v>
      </c>
      <c r="E4" s="433"/>
      <c r="F4" s="429"/>
      <c r="G4" s="429"/>
      <c r="H4" s="429"/>
      <c r="I4" s="429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5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  <c r="KK4" s="208"/>
      <c r="KL4" s="208"/>
      <c r="KM4" s="208"/>
      <c r="KN4" s="208"/>
      <c r="KO4" s="208"/>
      <c r="KP4" s="208"/>
      <c r="KQ4" s="208"/>
      <c r="KR4" s="208"/>
      <c r="KS4" s="208"/>
      <c r="KT4" s="208"/>
      <c r="KU4" s="208"/>
      <c r="KV4" s="208"/>
      <c r="KW4" s="208"/>
      <c r="KX4" s="208"/>
      <c r="KY4" s="208"/>
      <c r="KZ4" s="208"/>
      <c r="LA4" s="208"/>
      <c r="LB4" s="208"/>
      <c r="LC4" s="208"/>
      <c r="LD4" s="208"/>
      <c r="LE4" s="208"/>
      <c r="LF4" s="208"/>
      <c r="LG4" s="208"/>
      <c r="LH4" s="208"/>
      <c r="LI4" s="208"/>
      <c r="LJ4" s="208"/>
      <c r="LK4" s="208"/>
      <c r="LL4" s="208"/>
      <c r="LM4" s="208"/>
      <c r="LN4" s="208"/>
      <c r="LO4" s="208"/>
      <c r="LP4" s="208"/>
      <c r="LQ4" s="208"/>
      <c r="LR4" s="208"/>
      <c r="LS4" s="208"/>
      <c r="LT4" s="208"/>
      <c r="LU4" s="208"/>
      <c r="LV4" s="208"/>
      <c r="LW4" s="208"/>
      <c r="LX4" s="208"/>
      <c r="LY4" s="208"/>
      <c r="LZ4" s="208"/>
      <c r="MA4" s="208"/>
      <c r="MB4" s="208"/>
      <c r="MC4" s="208"/>
      <c r="MD4" s="208"/>
      <c r="ME4" s="208"/>
      <c r="MF4" s="208"/>
      <c r="MG4" s="208"/>
      <c r="MH4" s="208"/>
      <c r="MI4" s="208"/>
      <c r="MJ4" s="208"/>
      <c r="MK4" s="208"/>
      <c r="ML4" s="208"/>
      <c r="MM4" s="208"/>
      <c r="MN4" s="208"/>
      <c r="MO4" s="208"/>
      <c r="MP4" s="208"/>
      <c r="MQ4" s="208"/>
      <c r="MR4" s="208"/>
      <c r="MS4" s="208"/>
      <c r="MT4" s="208"/>
      <c r="MU4" s="208"/>
      <c r="MV4" s="208"/>
      <c r="MW4" s="208"/>
      <c r="MX4" s="208"/>
      <c r="MY4" s="208"/>
      <c r="MZ4" s="208"/>
      <c r="NA4" s="208"/>
      <c r="NB4" s="208"/>
      <c r="NC4" s="208"/>
      <c r="ND4" s="208"/>
      <c r="NE4" s="208"/>
      <c r="NF4" s="208"/>
      <c r="NG4" s="208"/>
      <c r="NH4" s="208"/>
      <c r="NI4" s="208"/>
      <c r="NJ4" s="208"/>
      <c r="NK4" s="208"/>
      <c r="NL4" s="208"/>
      <c r="NM4" s="208"/>
      <c r="NN4" s="208"/>
      <c r="NO4" s="208"/>
      <c r="NP4" s="208"/>
      <c r="NQ4" s="208"/>
      <c r="NR4" s="208"/>
      <c r="NS4" s="208"/>
      <c r="NT4" s="208"/>
      <c r="NU4" s="208"/>
      <c r="NV4" s="208"/>
      <c r="NW4" s="208"/>
      <c r="NX4" s="208"/>
      <c r="NY4" s="208"/>
      <c r="NZ4" s="208"/>
      <c r="OA4" s="208"/>
      <c r="OB4" s="208"/>
      <c r="OC4" s="208"/>
      <c r="OD4" s="208"/>
      <c r="OE4" s="208"/>
      <c r="OF4" s="208"/>
      <c r="OG4" s="208"/>
      <c r="OH4" s="208"/>
      <c r="OI4" s="208"/>
      <c r="OJ4" s="208"/>
      <c r="OK4" s="208"/>
      <c r="OL4" s="208"/>
      <c r="OM4" s="208"/>
      <c r="ON4" s="208"/>
      <c r="OO4" s="208"/>
      <c r="OP4" s="208"/>
      <c r="OQ4" s="208"/>
      <c r="OR4" s="208"/>
      <c r="OS4" s="208"/>
      <c r="OT4" s="208"/>
      <c r="OU4" s="208"/>
      <c r="OV4" s="208"/>
      <c r="OW4" s="208"/>
      <c r="OX4" s="208"/>
      <c r="OY4" s="208"/>
      <c r="OZ4" s="208"/>
      <c r="PA4" s="208"/>
      <c r="PB4" s="208"/>
      <c r="PC4" s="208"/>
      <c r="PD4" s="208"/>
      <c r="PE4" s="208"/>
      <c r="PF4" s="208"/>
      <c r="PG4" s="208"/>
      <c r="PH4" s="208"/>
      <c r="PI4" s="208"/>
      <c r="PJ4" s="208"/>
      <c r="PK4" s="208"/>
      <c r="PL4" s="208"/>
      <c r="PM4" s="208"/>
      <c r="PN4" s="208"/>
      <c r="PO4" s="208"/>
      <c r="PP4" s="208"/>
      <c r="PQ4" s="208"/>
      <c r="PR4" s="208"/>
      <c r="PS4" s="208"/>
      <c r="PT4" s="208"/>
      <c r="PU4" s="208"/>
      <c r="PV4" s="208"/>
      <c r="PW4" s="208"/>
      <c r="PX4" s="208"/>
      <c r="PY4" s="208"/>
      <c r="PZ4" s="208"/>
      <c r="QA4" s="208"/>
      <c r="QB4" s="208"/>
      <c r="QC4" s="208"/>
      <c r="QD4" s="208"/>
      <c r="QE4" s="208"/>
      <c r="QF4" s="208"/>
      <c r="QG4" s="208"/>
      <c r="QH4" s="208"/>
      <c r="QI4" s="208"/>
      <c r="QJ4" s="208"/>
      <c r="QK4" s="208"/>
      <c r="QL4" s="208"/>
      <c r="QM4" s="208"/>
      <c r="QN4" s="208"/>
      <c r="QO4" s="208"/>
      <c r="QP4" s="208"/>
      <c r="QQ4" s="208"/>
      <c r="QR4" s="208"/>
      <c r="QS4" s="208"/>
      <c r="QT4" s="208"/>
      <c r="QU4" s="208"/>
      <c r="QV4" s="208"/>
      <c r="QW4" s="208"/>
      <c r="QX4" s="208"/>
      <c r="QY4" s="208"/>
      <c r="QZ4" s="208"/>
      <c r="RA4" s="208"/>
      <c r="RB4" s="208"/>
      <c r="RC4" s="208"/>
      <c r="RD4" s="208"/>
      <c r="RE4" s="208"/>
      <c r="RF4" s="208"/>
      <c r="RG4" s="208"/>
      <c r="RH4" s="208"/>
      <c r="RI4" s="208"/>
      <c r="RJ4" s="208"/>
      <c r="RK4" s="208"/>
      <c r="RL4" s="208"/>
      <c r="RM4" s="208"/>
      <c r="RN4" s="208"/>
      <c r="RO4" s="208"/>
      <c r="RP4" s="208"/>
      <c r="RQ4" s="208"/>
      <c r="RR4" s="208"/>
      <c r="RS4" s="208"/>
      <c r="RT4" s="208"/>
      <c r="RU4" s="208"/>
      <c r="RV4" s="208"/>
      <c r="RW4" s="208"/>
      <c r="RX4" s="208"/>
      <c r="RY4" s="208"/>
      <c r="RZ4" s="208"/>
      <c r="SA4" s="208"/>
      <c r="SB4" s="208"/>
      <c r="SC4" s="208"/>
      <c r="SD4" s="208"/>
      <c r="SE4" s="208"/>
      <c r="SF4" s="208"/>
      <c r="SG4" s="208"/>
      <c r="SH4" s="208"/>
      <c r="SI4" s="208"/>
      <c r="SJ4" s="208"/>
      <c r="SK4" s="208"/>
      <c r="SL4" s="208"/>
      <c r="SM4" s="208"/>
      <c r="SN4" s="208"/>
      <c r="SO4" s="208"/>
      <c r="SP4" s="208"/>
      <c r="SQ4" s="208"/>
      <c r="SR4" s="208"/>
      <c r="SS4" s="208"/>
      <c r="ST4" s="208"/>
      <c r="SU4" s="208"/>
      <c r="SV4" s="208"/>
      <c r="SW4" s="208"/>
      <c r="SX4" s="208"/>
      <c r="SY4" s="208"/>
      <c r="SZ4" s="208"/>
      <c r="TA4" s="208"/>
      <c r="TB4" s="208"/>
      <c r="TC4" s="208"/>
      <c r="TD4" s="208"/>
      <c r="TE4" s="208"/>
      <c r="TF4" s="208"/>
      <c r="TG4" s="208"/>
      <c r="TH4" s="208"/>
      <c r="TI4" s="208"/>
      <c r="TJ4" s="208"/>
      <c r="TK4" s="208"/>
      <c r="TL4" s="208"/>
      <c r="TM4" s="208"/>
      <c r="TN4" s="208"/>
      <c r="TO4" s="208"/>
      <c r="TP4" s="208"/>
      <c r="TQ4" s="208"/>
      <c r="TR4" s="208"/>
      <c r="TS4" s="208"/>
      <c r="TT4" s="208"/>
      <c r="TU4" s="208"/>
      <c r="TV4" s="208"/>
      <c r="TW4" s="208"/>
      <c r="TX4" s="208"/>
      <c r="TY4" s="208"/>
      <c r="TZ4" s="208"/>
      <c r="UA4" s="208"/>
      <c r="UB4" s="208"/>
      <c r="UC4" s="208"/>
      <c r="UD4" s="208"/>
      <c r="UE4" s="208"/>
      <c r="UF4" s="208"/>
      <c r="UG4" s="208"/>
      <c r="UH4" s="208"/>
      <c r="UI4" s="208"/>
      <c r="UJ4" s="208"/>
      <c r="UK4" s="208"/>
      <c r="UL4" s="208"/>
      <c r="UM4" s="208"/>
      <c r="UN4" s="208"/>
      <c r="UO4" s="208"/>
      <c r="UP4" s="208"/>
      <c r="UQ4" s="208"/>
      <c r="UR4" s="208"/>
      <c r="US4" s="208"/>
      <c r="UT4" s="208"/>
      <c r="UU4" s="208"/>
      <c r="UV4" s="208"/>
      <c r="UW4" s="208"/>
      <c r="UX4" s="208"/>
      <c r="UY4" s="208"/>
      <c r="UZ4" s="208"/>
      <c r="VA4" s="208"/>
      <c r="VB4" s="208"/>
      <c r="VC4" s="208"/>
      <c r="VD4" s="208"/>
      <c r="VE4" s="208"/>
      <c r="VF4" s="208"/>
      <c r="VG4" s="208"/>
      <c r="VH4" s="208"/>
      <c r="VI4" s="208"/>
      <c r="VJ4" s="208"/>
      <c r="VK4" s="208"/>
      <c r="VL4" s="208"/>
      <c r="VM4" s="208"/>
      <c r="VN4" s="208"/>
      <c r="VO4" s="208"/>
      <c r="VP4" s="208"/>
      <c r="VQ4" s="208"/>
      <c r="VR4" s="208"/>
      <c r="VS4" s="208"/>
      <c r="VT4" s="208"/>
      <c r="VU4" s="208"/>
      <c r="VV4" s="208"/>
      <c r="VW4" s="208"/>
      <c r="VX4" s="208"/>
      <c r="VY4" s="208"/>
      <c r="VZ4" s="208"/>
      <c r="WA4" s="208"/>
      <c r="WB4" s="208"/>
      <c r="WC4" s="208"/>
      <c r="WD4" s="208"/>
      <c r="WE4" s="208"/>
      <c r="WF4" s="208"/>
      <c r="WG4" s="208"/>
      <c r="WH4" s="208"/>
      <c r="WI4" s="208"/>
      <c r="WJ4" s="208"/>
      <c r="WK4" s="208"/>
      <c r="WL4" s="208"/>
      <c r="WM4" s="208"/>
      <c r="WN4" s="208"/>
      <c r="WO4" s="208"/>
      <c r="WP4" s="208"/>
      <c r="WQ4" s="208"/>
      <c r="WR4" s="208"/>
      <c r="WS4" s="208"/>
      <c r="WT4" s="208"/>
      <c r="WU4" s="208"/>
      <c r="WV4" s="208"/>
      <c r="WW4" s="208"/>
      <c r="WX4" s="208"/>
      <c r="WY4" s="208"/>
      <c r="WZ4" s="208"/>
      <c r="XA4" s="208"/>
      <c r="XB4" s="208"/>
      <c r="XC4" s="208"/>
      <c r="XD4" s="208"/>
      <c r="XE4" s="208"/>
      <c r="XF4" s="208"/>
      <c r="XG4" s="208"/>
      <c r="XH4" s="208"/>
      <c r="XI4" s="208"/>
      <c r="XJ4" s="208"/>
      <c r="XK4" s="208"/>
      <c r="XL4" s="208"/>
      <c r="XM4" s="208"/>
      <c r="XN4" s="208"/>
      <c r="XO4" s="208"/>
      <c r="XP4" s="208"/>
      <c r="XQ4" s="208"/>
      <c r="XR4" s="208"/>
      <c r="XS4" s="208"/>
      <c r="XT4" s="208"/>
      <c r="XU4" s="208"/>
      <c r="XV4" s="208"/>
      <c r="XW4" s="208"/>
      <c r="XX4" s="208"/>
      <c r="XY4" s="208"/>
      <c r="XZ4" s="208"/>
      <c r="YA4" s="208"/>
      <c r="YB4" s="208"/>
      <c r="YC4" s="208"/>
      <c r="YD4" s="208"/>
      <c r="YE4" s="208"/>
      <c r="YF4" s="208"/>
      <c r="YG4" s="208"/>
      <c r="YH4" s="208"/>
      <c r="YI4" s="208"/>
      <c r="YJ4" s="208"/>
      <c r="YK4" s="208"/>
      <c r="YL4" s="208"/>
      <c r="YM4" s="208"/>
      <c r="YN4" s="208"/>
      <c r="YO4" s="208"/>
      <c r="YP4" s="208"/>
      <c r="YQ4" s="208"/>
      <c r="YR4" s="208"/>
      <c r="YS4" s="208"/>
      <c r="YT4" s="208"/>
      <c r="YU4" s="208"/>
      <c r="YV4" s="208"/>
      <c r="YW4" s="208"/>
      <c r="YX4" s="208"/>
      <c r="YY4" s="208"/>
      <c r="YZ4" s="208"/>
      <c r="ZA4" s="208"/>
      <c r="ZB4" s="208"/>
      <c r="ZC4" s="208"/>
      <c r="ZD4" s="208"/>
      <c r="ZE4" s="208"/>
      <c r="ZF4" s="208"/>
      <c r="ZG4" s="208"/>
      <c r="ZH4" s="208"/>
      <c r="ZI4" s="208"/>
      <c r="ZJ4" s="208"/>
      <c r="ZK4" s="208"/>
      <c r="ZL4" s="208"/>
      <c r="ZM4" s="208"/>
      <c r="ZN4" s="208"/>
      <c r="ZO4" s="208"/>
      <c r="ZP4" s="208"/>
      <c r="ZQ4" s="208"/>
      <c r="ZR4" s="208"/>
      <c r="ZS4" s="208"/>
      <c r="ZT4" s="208"/>
      <c r="ZU4" s="208"/>
      <c r="ZV4" s="208"/>
      <c r="ZW4" s="208"/>
      <c r="ZX4" s="208"/>
      <c r="ZY4" s="208"/>
      <c r="ZZ4" s="208"/>
      <c r="AAA4" s="208"/>
      <c r="AAB4" s="208"/>
      <c r="AAC4" s="208"/>
      <c r="AAD4" s="208"/>
      <c r="AAE4" s="208"/>
      <c r="AAF4" s="208"/>
      <c r="AAG4" s="208"/>
      <c r="AAH4" s="208"/>
      <c r="AAI4" s="208"/>
      <c r="AAJ4" s="208"/>
      <c r="AAK4" s="208"/>
      <c r="AAL4" s="208"/>
      <c r="AAM4" s="208"/>
      <c r="AAN4" s="208"/>
      <c r="AAO4" s="208"/>
      <c r="AAP4" s="208"/>
      <c r="AAQ4" s="208"/>
      <c r="AAR4" s="208"/>
      <c r="AAS4" s="208"/>
      <c r="AAT4" s="208"/>
      <c r="AAU4" s="208"/>
      <c r="AAV4" s="208"/>
      <c r="AAW4" s="208"/>
      <c r="AAX4" s="208"/>
      <c r="AAY4" s="208"/>
      <c r="AAZ4" s="208"/>
      <c r="ABA4" s="208"/>
      <c r="ABB4" s="208"/>
      <c r="ABC4" s="208"/>
      <c r="ABD4" s="208"/>
      <c r="ABE4" s="208"/>
      <c r="ABF4" s="208"/>
      <c r="ABG4" s="208"/>
      <c r="ABH4" s="208"/>
      <c r="ABI4" s="208"/>
      <c r="ABJ4" s="208"/>
      <c r="ABK4" s="208"/>
      <c r="ABL4" s="208"/>
      <c r="ABM4" s="208"/>
      <c r="ABN4" s="208"/>
      <c r="ABO4" s="208"/>
      <c r="ABP4" s="208"/>
      <c r="ABQ4" s="208"/>
      <c r="ABR4" s="208"/>
      <c r="ABS4" s="208"/>
      <c r="ABT4" s="208"/>
      <c r="ABU4" s="208"/>
      <c r="ABV4" s="208"/>
      <c r="ABW4" s="208"/>
      <c r="ABX4" s="208"/>
      <c r="ABY4" s="208"/>
      <c r="ABZ4" s="208"/>
      <c r="ACA4" s="208"/>
      <c r="ACB4" s="208"/>
      <c r="ACC4" s="208"/>
      <c r="ACD4" s="208"/>
      <c r="ACE4" s="208"/>
      <c r="ACF4" s="208"/>
      <c r="ACG4" s="208"/>
      <c r="ACH4" s="208"/>
      <c r="ACI4" s="208"/>
      <c r="ACJ4" s="208"/>
      <c r="ACK4" s="208"/>
      <c r="ACL4" s="208"/>
      <c r="ACM4" s="208"/>
      <c r="ACN4" s="208"/>
      <c r="ACO4" s="208"/>
      <c r="ACP4" s="208"/>
      <c r="ACQ4" s="208"/>
      <c r="ACR4" s="208"/>
      <c r="ACS4" s="208"/>
      <c r="ACT4" s="208"/>
      <c r="ACU4" s="208"/>
      <c r="ACV4" s="208"/>
      <c r="ACW4" s="208"/>
      <c r="ACX4" s="208"/>
      <c r="ACY4" s="208"/>
      <c r="ACZ4" s="208"/>
      <c r="ADA4" s="208"/>
      <c r="ADB4" s="208"/>
      <c r="ADC4" s="208"/>
      <c r="ADD4" s="208"/>
      <c r="ADE4" s="208"/>
      <c r="ADF4" s="208"/>
      <c r="ADG4" s="208"/>
      <c r="ADH4" s="208"/>
      <c r="ADI4" s="208"/>
      <c r="ADJ4" s="208"/>
      <c r="ADK4" s="208"/>
      <c r="ADL4" s="208"/>
      <c r="ADM4" s="208"/>
      <c r="ADN4" s="208"/>
      <c r="ADO4" s="208"/>
      <c r="ADP4" s="208"/>
      <c r="ADQ4" s="208"/>
      <c r="ADR4" s="208"/>
      <c r="ADS4" s="208"/>
      <c r="ADT4" s="208"/>
      <c r="ADU4" s="208"/>
      <c r="ADV4" s="208"/>
      <c r="ADW4" s="208"/>
      <c r="ADX4" s="208"/>
      <c r="ADY4" s="208"/>
      <c r="ADZ4" s="208"/>
      <c r="AEA4" s="208"/>
      <c r="AEB4" s="208"/>
      <c r="AEC4" s="208"/>
      <c r="AED4" s="208"/>
      <c r="AEE4" s="208"/>
      <c r="AEF4" s="208"/>
      <c r="AEG4" s="208"/>
      <c r="AEH4" s="208"/>
      <c r="AEI4" s="208"/>
      <c r="AEJ4" s="208"/>
      <c r="AEK4" s="208"/>
      <c r="AEL4" s="208"/>
      <c r="AEM4" s="208"/>
      <c r="AEN4" s="208"/>
      <c r="AEO4" s="208"/>
      <c r="AEP4" s="208"/>
      <c r="AEQ4" s="208"/>
      <c r="AER4" s="208"/>
      <c r="AES4" s="208"/>
      <c r="AET4" s="208"/>
      <c r="AEU4" s="208"/>
      <c r="AEV4" s="208"/>
      <c r="AEW4" s="208"/>
      <c r="AEX4" s="208"/>
      <c r="AEY4" s="208"/>
      <c r="AEZ4" s="208"/>
      <c r="AFA4" s="208"/>
      <c r="AFB4" s="208"/>
      <c r="AFC4" s="208"/>
      <c r="AFD4" s="208"/>
      <c r="AFE4" s="208"/>
      <c r="AFF4" s="208"/>
      <c r="AFG4" s="208"/>
      <c r="AFH4" s="208"/>
      <c r="AFI4" s="208"/>
      <c r="AFJ4" s="208"/>
      <c r="AFK4" s="208"/>
      <c r="AFL4" s="208"/>
      <c r="AFM4" s="208"/>
      <c r="AFN4" s="208"/>
      <c r="AFO4" s="208"/>
      <c r="AFP4" s="208"/>
      <c r="AFQ4" s="208"/>
      <c r="AFR4" s="208"/>
      <c r="AFS4" s="208"/>
      <c r="AFT4" s="208"/>
      <c r="AFU4" s="208"/>
      <c r="AFV4" s="208"/>
      <c r="AFW4" s="208"/>
      <c r="AFX4" s="208"/>
      <c r="AFY4" s="208"/>
      <c r="AFZ4" s="208"/>
      <c r="AGA4" s="208"/>
      <c r="AGB4" s="208"/>
      <c r="AGC4" s="208"/>
      <c r="AGD4" s="208"/>
      <c r="AGE4" s="208"/>
      <c r="AGF4" s="208"/>
      <c r="AGG4" s="208"/>
      <c r="AGH4" s="208"/>
      <c r="AGI4" s="208"/>
      <c r="AGJ4" s="208"/>
      <c r="AGK4" s="208"/>
      <c r="AGL4" s="208"/>
      <c r="AGM4" s="208"/>
      <c r="AGN4" s="208"/>
      <c r="AGO4" s="208"/>
      <c r="AGP4" s="208"/>
      <c r="AGQ4" s="208"/>
      <c r="AGR4" s="208"/>
      <c r="AGS4" s="208"/>
      <c r="AGT4" s="208"/>
      <c r="AGU4" s="208"/>
      <c r="AGV4" s="208"/>
      <c r="AGW4" s="208"/>
      <c r="AGX4" s="208"/>
      <c r="AGY4" s="208"/>
      <c r="AGZ4" s="208"/>
      <c r="AHA4" s="208"/>
      <c r="AHB4" s="208"/>
      <c r="AHC4" s="208"/>
      <c r="AHD4" s="208"/>
      <c r="AHE4" s="208"/>
      <c r="AHF4" s="208"/>
      <c r="AHG4" s="208"/>
      <c r="AHH4" s="208"/>
      <c r="AHI4" s="208"/>
      <c r="AHJ4" s="208"/>
      <c r="AHK4" s="208"/>
      <c r="AHL4" s="208"/>
      <c r="AHM4" s="208"/>
      <c r="AHN4" s="208"/>
      <c r="AHO4" s="208"/>
      <c r="AHP4" s="208"/>
      <c r="AHQ4" s="208"/>
      <c r="AHR4" s="208"/>
      <c r="AHS4" s="208"/>
      <c r="AHT4" s="208"/>
      <c r="AHU4" s="208"/>
      <c r="AHV4" s="208"/>
      <c r="AHW4" s="208"/>
      <c r="AHX4" s="208"/>
      <c r="AHY4" s="208"/>
      <c r="AHZ4" s="208"/>
      <c r="AIA4" s="208"/>
      <c r="AIB4" s="208"/>
      <c r="AIC4" s="208"/>
      <c r="AID4" s="208"/>
      <c r="AIE4" s="208"/>
      <c r="AIF4" s="208"/>
      <c r="AIG4" s="208"/>
      <c r="AIH4" s="208"/>
      <c r="AII4" s="208"/>
      <c r="AIJ4" s="208"/>
      <c r="AIK4" s="208"/>
      <c r="AIL4" s="208"/>
      <c r="AIM4" s="208"/>
      <c r="AIN4" s="208"/>
      <c r="AIO4" s="208"/>
      <c r="AIP4" s="208"/>
      <c r="AIQ4" s="208"/>
      <c r="AIR4" s="208"/>
      <c r="AIS4" s="208"/>
      <c r="AIT4" s="208"/>
      <c r="AIU4" s="208"/>
      <c r="AIV4" s="208"/>
      <c r="AIW4" s="208"/>
      <c r="AIX4" s="208"/>
      <c r="AIY4" s="208"/>
      <c r="AIZ4" s="208"/>
      <c r="AJA4" s="208"/>
      <c r="AJB4" s="208"/>
      <c r="AJC4" s="208"/>
      <c r="AJD4" s="208"/>
      <c r="AJE4" s="208"/>
      <c r="AJF4" s="208"/>
      <c r="AJG4" s="208"/>
      <c r="AJH4" s="208"/>
      <c r="AJI4" s="208"/>
      <c r="AJJ4" s="208"/>
      <c r="AJK4" s="208"/>
      <c r="AJL4" s="208"/>
      <c r="AJM4" s="208"/>
      <c r="AJN4" s="208"/>
      <c r="AJO4" s="208"/>
      <c r="AJP4" s="208"/>
      <c r="AJQ4" s="208"/>
      <c r="AJR4" s="208"/>
      <c r="AJS4" s="208"/>
      <c r="AJT4" s="208"/>
      <c r="AJU4" s="208"/>
      <c r="AJV4" s="208"/>
      <c r="AJW4" s="208"/>
      <c r="AJX4" s="208"/>
      <c r="AJY4" s="208"/>
      <c r="AJZ4" s="208"/>
      <c r="AKA4" s="208"/>
      <c r="AKB4" s="208"/>
      <c r="AKC4" s="208"/>
      <c r="AKD4" s="208"/>
      <c r="AKE4" s="208"/>
      <c r="AKF4" s="208"/>
      <c r="AKG4" s="208"/>
      <c r="AKH4" s="208"/>
      <c r="AKI4" s="208"/>
      <c r="AKJ4" s="208"/>
      <c r="AKK4" s="208"/>
      <c r="AKL4" s="208"/>
      <c r="AKM4" s="208"/>
      <c r="AKN4" s="208"/>
      <c r="AKO4" s="208"/>
      <c r="AKP4" s="208"/>
      <c r="AKQ4" s="208"/>
      <c r="AKR4" s="208"/>
      <c r="AKS4" s="208"/>
      <c r="AKT4" s="208"/>
      <c r="AKU4" s="208"/>
      <c r="AKV4" s="208"/>
      <c r="AKW4" s="208"/>
      <c r="AKX4" s="208"/>
      <c r="AKY4" s="208"/>
      <c r="AKZ4" s="208"/>
      <c r="ALA4" s="208"/>
      <c r="ALB4" s="208"/>
      <c r="ALC4" s="208"/>
      <c r="ALD4" s="208"/>
      <c r="ALE4" s="208"/>
      <c r="ALF4" s="208"/>
      <c r="ALG4" s="208"/>
      <c r="ALH4" s="208"/>
      <c r="ALI4" s="208"/>
      <c r="ALJ4" s="208"/>
      <c r="ALK4" s="208"/>
      <c r="ALL4" s="208"/>
      <c r="ALM4" s="208"/>
      <c r="ALN4" s="208"/>
      <c r="ALO4" s="208"/>
      <c r="ALP4" s="208"/>
      <c r="ALQ4" s="208"/>
      <c r="ALR4" s="208"/>
      <c r="ALS4" s="208"/>
      <c r="ALT4" s="208"/>
      <c r="ALU4" s="208"/>
      <c r="ALV4" s="208"/>
      <c r="ALW4" s="208"/>
      <c r="ALX4" s="208"/>
      <c r="ALY4" s="208"/>
      <c r="ALZ4" s="208"/>
      <c r="AMA4" s="208"/>
      <c r="AMB4" s="208"/>
      <c r="AMC4" s="208"/>
      <c r="AMD4" s="208"/>
      <c r="AME4" s="208"/>
      <c r="AMF4" s="208"/>
      <c r="AMG4" s="208"/>
      <c r="AMH4" s="208"/>
      <c r="AMI4" s="208"/>
      <c r="AMJ4" s="208"/>
      <c r="AMK4" s="208"/>
      <c r="AML4" s="208"/>
      <c r="AMM4" s="208"/>
      <c r="AMN4" s="208"/>
      <c r="AMO4" s="208"/>
      <c r="AMP4" s="208"/>
      <c r="AMQ4" s="208"/>
      <c r="AMR4" s="208"/>
      <c r="AMS4" s="208"/>
      <c r="AMT4" s="208"/>
      <c r="AMU4" s="208"/>
      <c r="AMV4" s="208"/>
      <c r="AMW4" s="208"/>
      <c r="AMX4" s="208"/>
      <c r="AMY4" s="208"/>
      <c r="AMZ4" s="208"/>
      <c r="ANA4" s="208"/>
      <c r="ANB4" s="208"/>
      <c r="ANC4" s="208"/>
      <c r="AND4" s="208"/>
      <c r="ANE4" s="208"/>
      <c r="ANF4" s="208"/>
      <c r="ANG4" s="208"/>
      <c r="ANH4" s="208"/>
      <c r="ANI4" s="208"/>
      <c r="ANJ4" s="208"/>
      <c r="ANK4" s="208"/>
      <c r="ANL4" s="208"/>
      <c r="ANM4" s="208"/>
      <c r="ANN4" s="208"/>
      <c r="ANO4" s="208"/>
      <c r="ANP4" s="208"/>
      <c r="ANQ4" s="208"/>
      <c r="ANR4" s="208"/>
      <c r="ANS4" s="208"/>
      <c r="ANT4" s="208"/>
      <c r="ANU4" s="208"/>
      <c r="ANV4" s="208"/>
      <c r="ANW4" s="208"/>
      <c r="ANX4" s="208"/>
      <c r="ANY4" s="208"/>
      <c r="ANZ4" s="208"/>
      <c r="AOA4" s="208"/>
      <c r="AOB4" s="208"/>
      <c r="AOC4" s="208"/>
      <c r="AOD4" s="208"/>
      <c r="AOE4" s="208"/>
      <c r="AOF4" s="208"/>
      <c r="AOG4" s="208"/>
      <c r="AOH4" s="208"/>
      <c r="AOI4" s="208"/>
      <c r="AOJ4" s="208"/>
      <c r="AOK4" s="208"/>
      <c r="AOL4" s="208"/>
      <c r="AOM4" s="208"/>
      <c r="AON4" s="208"/>
      <c r="AOO4" s="208"/>
      <c r="AOP4" s="208"/>
      <c r="AOQ4" s="208"/>
      <c r="AOR4" s="208"/>
      <c r="AOS4" s="208"/>
      <c r="AOT4" s="208"/>
      <c r="AOU4" s="208"/>
      <c r="AOV4" s="208"/>
      <c r="AOW4" s="208"/>
      <c r="AOX4" s="208"/>
      <c r="AOY4" s="208"/>
      <c r="AOZ4" s="208"/>
      <c r="APA4" s="208"/>
      <c r="APB4" s="208"/>
      <c r="APC4" s="208"/>
      <c r="APD4" s="208"/>
      <c r="APE4" s="208"/>
      <c r="APF4" s="208"/>
      <c r="APG4" s="208"/>
      <c r="APH4" s="208"/>
      <c r="API4" s="208"/>
      <c r="APJ4" s="208"/>
      <c r="APK4" s="208"/>
      <c r="APL4" s="208"/>
      <c r="APM4" s="208"/>
      <c r="APN4" s="208"/>
      <c r="APO4" s="208"/>
      <c r="APP4" s="208"/>
      <c r="APQ4" s="208"/>
      <c r="APR4" s="208"/>
      <c r="APS4" s="208"/>
      <c r="APT4" s="208"/>
      <c r="APU4" s="208"/>
      <c r="APV4" s="208"/>
      <c r="APW4" s="208"/>
      <c r="APX4" s="208"/>
      <c r="APY4" s="208"/>
      <c r="APZ4" s="208"/>
      <c r="AQA4" s="208"/>
      <c r="AQB4" s="208"/>
      <c r="AQC4" s="208"/>
      <c r="AQD4" s="208"/>
      <c r="AQE4" s="208"/>
      <c r="AQF4" s="208"/>
      <c r="AQG4" s="208"/>
      <c r="AQH4" s="208"/>
      <c r="AQI4" s="208"/>
      <c r="AQJ4" s="208"/>
      <c r="AQK4" s="208"/>
      <c r="AQL4" s="208"/>
      <c r="AQM4" s="208"/>
      <c r="AQN4" s="208"/>
      <c r="AQO4" s="208"/>
      <c r="AQP4" s="208"/>
      <c r="AQQ4" s="208"/>
      <c r="AQR4" s="208"/>
      <c r="AQS4" s="208"/>
      <c r="AQT4" s="208"/>
      <c r="AQU4" s="208"/>
      <c r="AQV4" s="208"/>
      <c r="AQW4" s="208"/>
      <c r="AQX4" s="208"/>
      <c r="AQY4" s="208"/>
      <c r="AQZ4" s="208"/>
      <c r="ARA4" s="208"/>
      <c r="ARB4" s="208"/>
      <c r="ARC4" s="208"/>
      <c r="ARD4" s="208"/>
      <c r="ARE4" s="208"/>
      <c r="ARF4" s="208"/>
      <c r="ARG4" s="208"/>
      <c r="ARH4" s="208"/>
      <c r="ARI4" s="208"/>
      <c r="ARJ4" s="208"/>
      <c r="ARK4" s="208"/>
      <c r="ARL4" s="208"/>
      <c r="ARM4" s="208"/>
      <c r="ARN4" s="208"/>
      <c r="ARO4" s="208"/>
      <c r="ARP4" s="208"/>
      <c r="ARQ4" s="208"/>
      <c r="ARR4" s="208"/>
      <c r="ARS4" s="208"/>
      <c r="ART4" s="208"/>
      <c r="ARU4" s="208"/>
      <c r="ARV4" s="208"/>
      <c r="ARW4" s="208"/>
      <c r="ARX4" s="208"/>
      <c r="ARY4" s="208"/>
      <c r="ARZ4" s="208"/>
      <c r="ASA4" s="208"/>
      <c r="ASB4" s="208"/>
      <c r="ASC4" s="208"/>
      <c r="ASD4" s="208"/>
      <c r="ASE4" s="208"/>
      <c r="ASF4" s="208"/>
      <c r="ASG4" s="208"/>
      <c r="ASH4" s="208"/>
      <c r="ASI4" s="208"/>
      <c r="ASJ4" s="208"/>
      <c r="ASK4" s="208"/>
      <c r="ASL4" s="208"/>
      <c r="ASM4" s="208"/>
      <c r="ASN4" s="208"/>
      <c r="ASO4" s="208"/>
      <c r="ASP4" s="208"/>
      <c r="ASQ4" s="208"/>
      <c r="ASR4" s="208"/>
      <c r="ASS4" s="208"/>
      <c r="AST4" s="208"/>
      <c r="ASU4" s="208"/>
      <c r="ASV4" s="208"/>
      <c r="ASW4" s="208"/>
      <c r="ASX4" s="208"/>
      <c r="ASY4" s="208"/>
      <c r="ASZ4" s="208"/>
      <c r="ATA4" s="208"/>
      <c r="ATB4" s="208"/>
      <c r="ATC4" s="208"/>
      <c r="ATD4" s="208"/>
      <c r="ATE4" s="208"/>
      <c r="ATF4" s="208"/>
      <c r="ATG4" s="208"/>
      <c r="ATH4" s="208"/>
      <c r="ATI4" s="208"/>
      <c r="ATJ4" s="208"/>
      <c r="ATK4" s="208"/>
      <c r="ATL4" s="208"/>
      <c r="ATM4" s="208"/>
      <c r="ATN4" s="208"/>
      <c r="ATO4" s="208"/>
      <c r="ATP4" s="208"/>
      <c r="ATQ4" s="208"/>
      <c r="ATR4" s="208"/>
      <c r="ATS4" s="208"/>
      <c r="ATT4" s="208"/>
      <c r="ATU4" s="208"/>
      <c r="ATV4" s="208"/>
      <c r="ATW4" s="208"/>
      <c r="ATX4" s="208"/>
      <c r="ATY4" s="208"/>
      <c r="ATZ4" s="208"/>
      <c r="AUA4" s="208"/>
      <c r="AUB4" s="208"/>
      <c r="AUC4" s="208"/>
      <c r="AUD4" s="208"/>
      <c r="AUE4" s="208"/>
      <c r="AUF4" s="208"/>
      <c r="AUG4" s="208"/>
      <c r="AUH4" s="208"/>
      <c r="AUI4" s="208"/>
      <c r="AUJ4" s="208"/>
      <c r="AUK4" s="208"/>
      <c r="AUL4" s="208"/>
      <c r="AUM4" s="208"/>
      <c r="AUN4" s="208"/>
      <c r="AUO4" s="208"/>
      <c r="AUP4" s="208"/>
      <c r="AUQ4" s="208"/>
      <c r="AUR4" s="208"/>
      <c r="AUS4" s="208"/>
      <c r="AUT4" s="208"/>
      <c r="AUU4" s="208"/>
      <c r="AUV4" s="208"/>
      <c r="AUW4" s="208"/>
      <c r="AUX4" s="208"/>
      <c r="AUY4" s="208"/>
      <c r="AUZ4" s="208"/>
      <c r="AVA4" s="208"/>
      <c r="AVB4" s="208"/>
      <c r="AVC4" s="208"/>
      <c r="AVD4" s="208"/>
      <c r="AVE4" s="208"/>
      <c r="AVF4" s="208"/>
      <c r="AVG4" s="208"/>
      <c r="AVH4" s="208"/>
      <c r="AVI4" s="208"/>
      <c r="AVJ4" s="208"/>
      <c r="AVK4" s="208"/>
      <c r="AVL4" s="208"/>
      <c r="AVM4" s="208"/>
      <c r="AVN4" s="208"/>
      <c r="AVO4" s="208"/>
      <c r="AVP4" s="208"/>
      <c r="AVQ4" s="208"/>
      <c r="AVR4" s="208"/>
      <c r="AVS4" s="208"/>
      <c r="AVT4" s="208"/>
      <c r="AVU4" s="208"/>
      <c r="AVV4" s="208"/>
      <c r="AVW4" s="208"/>
      <c r="AVX4" s="208"/>
      <c r="AVY4" s="208"/>
      <c r="AVZ4" s="208"/>
      <c r="AWA4" s="208"/>
      <c r="AWB4" s="208"/>
      <c r="AWC4" s="208"/>
      <c r="AWD4" s="208"/>
      <c r="AWE4" s="208"/>
      <c r="AWF4" s="208"/>
      <c r="AWG4" s="208"/>
      <c r="AWH4" s="208"/>
      <c r="AWI4" s="208"/>
      <c r="AWJ4" s="208"/>
      <c r="AWK4" s="208"/>
      <c r="AWL4" s="208"/>
      <c r="AWM4" s="208"/>
      <c r="AWN4" s="208"/>
      <c r="AWO4" s="208"/>
      <c r="AWP4" s="208"/>
      <c r="AWQ4" s="208"/>
      <c r="AWR4" s="208"/>
      <c r="AWS4" s="208"/>
      <c r="AWT4" s="208"/>
      <c r="AWU4" s="208"/>
      <c r="AWV4" s="208"/>
      <c r="AWW4" s="208"/>
      <c r="AWX4" s="208"/>
      <c r="AWY4" s="208"/>
      <c r="AWZ4" s="208"/>
      <c r="AXA4" s="208"/>
      <c r="AXB4" s="208"/>
      <c r="AXC4" s="208"/>
      <c r="AXD4" s="208"/>
      <c r="AXE4" s="208"/>
      <c r="AXF4" s="208"/>
      <c r="AXG4" s="208"/>
      <c r="AXH4" s="208"/>
      <c r="AXI4" s="208"/>
      <c r="AXJ4" s="208"/>
      <c r="AXK4" s="208"/>
      <c r="AXL4" s="208"/>
      <c r="AXM4" s="208"/>
      <c r="AXN4" s="208"/>
      <c r="AXO4" s="208"/>
      <c r="AXP4" s="208"/>
      <c r="AXQ4" s="208"/>
      <c r="AXR4" s="208"/>
      <c r="AXS4" s="208"/>
      <c r="AXT4" s="208"/>
      <c r="AXU4" s="208"/>
      <c r="AXV4" s="208"/>
      <c r="AXW4" s="208"/>
      <c r="AXX4" s="208"/>
      <c r="AXY4" s="208"/>
      <c r="AXZ4" s="208"/>
      <c r="AYA4" s="208"/>
      <c r="AYB4" s="208"/>
      <c r="AYC4" s="208"/>
      <c r="AYD4" s="208"/>
      <c r="AYE4" s="208"/>
      <c r="AYF4" s="208"/>
      <c r="AYG4" s="208"/>
      <c r="AYH4" s="208"/>
      <c r="AYI4" s="208"/>
      <c r="AYJ4" s="208"/>
      <c r="AYK4" s="208"/>
      <c r="AYL4" s="208"/>
      <c r="AYM4" s="208"/>
      <c r="AYN4" s="208"/>
      <c r="AYO4" s="208"/>
      <c r="AYP4" s="208"/>
      <c r="AYQ4" s="208"/>
      <c r="AYR4" s="208"/>
      <c r="AYS4" s="208"/>
      <c r="AYT4" s="208"/>
      <c r="AYU4" s="208"/>
      <c r="AYV4" s="208"/>
      <c r="AYW4" s="208"/>
      <c r="AYX4" s="208"/>
      <c r="AYY4" s="208"/>
      <c r="AYZ4" s="208"/>
      <c r="AZA4" s="208"/>
      <c r="AZB4" s="208"/>
      <c r="AZC4" s="208"/>
      <c r="AZD4" s="208"/>
      <c r="AZE4" s="208"/>
      <c r="AZF4" s="208"/>
      <c r="AZG4" s="208"/>
      <c r="AZH4" s="208"/>
      <c r="AZI4" s="208"/>
      <c r="AZJ4" s="208"/>
      <c r="AZK4" s="208"/>
      <c r="AZL4" s="208"/>
      <c r="AZM4" s="208"/>
      <c r="AZN4" s="208"/>
      <c r="AZO4" s="208"/>
      <c r="AZP4" s="208"/>
      <c r="AZQ4" s="208"/>
      <c r="AZR4" s="208"/>
      <c r="AZS4" s="208"/>
      <c r="AZT4" s="208"/>
      <c r="AZU4" s="208"/>
      <c r="AZV4" s="208"/>
      <c r="AZW4" s="208"/>
      <c r="AZX4" s="208"/>
      <c r="AZY4" s="208"/>
      <c r="AZZ4" s="208"/>
      <c r="BAA4" s="208"/>
      <c r="BAB4" s="208"/>
      <c r="BAC4" s="208"/>
      <c r="BAD4" s="208"/>
      <c r="BAE4" s="208"/>
      <c r="BAF4" s="208"/>
      <c r="BAG4" s="208"/>
      <c r="BAH4" s="208"/>
      <c r="BAI4" s="208"/>
      <c r="BAJ4" s="208"/>
      <c r="BAK4" s="208"/>
      <c r="BAL4" s="208"/>
      <c r="BAM4" s="208"/>
      <c r="BAN4" s="208"/>
      <c r="BAO4" s="208"/>
      <c r="BAP4" s="208"/>
      <c r="BAQ4" s="208"/>
      <c r="BAR4" s="208"/>
      <c r="BAS4" s="208"/>
      <c r="BAT4" s="208"/>
      <c r="BAU4" s="208"/>
      <c r="BAV4" s="208"/>
      <c r="BAW4" s="208"/>
      <c r="BAX4" s="208"/>
      <c r="BAY4" s="208"/>
      <c r="BAZ4" s="208"/>
      <c r="BBA4" s="208"/>
      <c r="BBB4" s="208"/>
      <c r="BBC4" s="208"/>
      <c r="BBD4" s="208"/>
      <c r="BBE4" s="208"/>
      <c r="BBF4" s="208"/>
      <c r="BBG4" s="208"/>
      <c r="BBH4" s="208"/>
      <c r="BBI4" s="208"/>
      <c r="BBJ4" s="208"/>
      <c r="BBK4" s="208"/>
      <c r="BBL4" s="208"/>
      <c r="BBM4" s="208"/>
      <c r="BBN4" s="208"/>
      <c r="BBO4" s="208"/>
      <c r="BBP4" s="208"/>
      <c r="BBQ4" s="208"/>
      <c r="BBR4" s="208"/>
      <c r="BBS4" s="208"/>
      <c r="BBT4" s="208"/>
      <c r="BBU4" s="208"/>
      <c r="BBV4" s="208"/>
      <c r="BBW4" s="208"/>
      <c r="BBX4" s="208"/>
      <c r="BBY4" s="208"/>
      <c r="BBZ4" s="208"/>
      <c r="BCA4" s="208"/>
      <c r="BCB4" s="208"/>
      <c r="BCC4" s="208"/>
      <c r="BCD4" s="208"/>
      <c r="BCE4" s="208"/>
      <c r="BCF4" s="208"/>
      <c r="BCG4" s="208"/>
      <c r="BCH4" s="208"/>
      <c r="BCI4" s="208"/>
      <c r="BCJ4" s="208"/>
      <c r="BCK4" s="208"/>
      <c r="BCL4" s="208"/>
      <c r="BCM4" s="208"/>
      <c r="BCN4" s="208"/>
      <c r="BCO4" s="208"/>
      <c r="BCP4" s="208"/>
      <c r="BCQ4" s="208"/>
      <c r="BCR4" s="208"/>
      <c r="BCS4" s="208"/>
      <c r="BCT4" s="208"/>
      <c r="BCU4" s="208"/>
      <c r="BCV4" s="208"/>
      <c r="BCW4" s="208"/>
      <c r="BCX4" s="208"/>
      <c r="BCY4" s="208"/>
      <c r="BCZ4" s="208"/>
      <c r="BDA4" s="208"/>
      <c r="BDB4" s="208"/>
      <c r="BDC4" s="208"/>
      <c r="BDD4" s="208"/>
      <c r="BDE4" s="208"/>
      <c r="BDF4" s="208"/>
      <c r="BDG4" s="208"/>
      <c r="BDH4" s="208"/>
      <c r="BDI4" s="208"/>
      <c r="BDJ4" s="208"/>
      <c r="BDK4" s="208"/>
      <c r="BDL4" s="208"/>
      <c r="BDM4" s="208"/>
      <c r="BDN4" s="208"/>
      <c r="BDO4" s="208"/>
      <c r="BDP4" s="208"/>
      <c r="BDQ4" s="208"/>
      <c r="BDR4" s="208"/>
      <c r="BDS4" s="208"/>
      <c r="BDT4" s="208"/>
      <c r="BDU4" s="208"/>
      <c r="BDV4" s="208"/>
      <c r="BDW4" s="208"/>
      <c r="BDX4" s="208"/>
      <c r="BDY4" s="208"/>
      <c r="BDZ4" s="208"/>
      <c r="BEA4" s="208"/>
      <c r="BEB4" s="208"/>
      <c r="BEC4" s="208"/>
      <c r="BED4" s="208"/>
      <c r="BEE4" s="208"/>
      <c r="BEF4" s="208"/>
      <c r="BEG4" s="208"/>
      <c r="BEH4" s="208"/>
      <c r="BEI4" s="208"/>
      <c r="BEJ4" s="208"/>
      <c r="BEK4" s="208"/>
      <c r="BEL4" s="208"/>
      <c r="BEM4" s="208"/>
      <c r="BEN4" s="208"/>
      <c r="BEO4" s="208"/>
      <c r="BEP4" s="208"/>
      <c r="BEQ4" s="208"/>
      <c r="BER4" s="208"/>
      <c r="BES4" s="208"/>
      <c r="BET4" s="208"/>
      <c r="BEU4" s="208"/>
      <c r="BEV4" s="208"/>
      <c r="BEW4" s="208"/>
      <c r="BEX4" s="208"/>
      <c r="BEY4" s="208"/>
      <c r="BEZ4" s="208"/>
      <c r="BFA4" s="208"/>
      <c r="BFB4" s="208"/>
      <c r="BFC4" s="208"/>
      <c r="BFD4" s="208"/>
      <c r="BFE4" s="208"/>
      <c r="BFF4" s="208"/>
      <c r="BFG4" s="208"/>
      <c r="BFH4" s="208"/>
      <c r="BFI4" s="208"/>
      <c r="BFJ4" s="208"/>
      <c r="BFK4" s="208"/>
      <c r="BFL4" s="208"/>
      <c r="BFM4" s="208"/>
      <c r="BFN4" s="208"/>
      <c r="BFO4" s="208"/>
      <c r="BFP4" s="208"/>
      <c r="BFQ4" s="208"/>
      <c r="BFR4" s="208"/>
      <c r="BFS4" s="208"/>
      <c r="BFT4" s="208"/>
      <c r="BFU4" s="208"/>
      <c r="BFV4" s="208"/>
      <c r="BFW4" s="208"/>
      <c r="BFX4" s="208"/>
      <c r="BFY4" s="208"/>
      <c r="BFZ4" s="208"/>
      <c r="BGA4" s="208"/>
      <c r="BGB4" s="208"/>
      <c r="BGC4" s="208"/>
      <c r="BGD4" s="208"/>
      <c r="BGE4" s="208"/>
      <c r="BGF4" s="208"/>
      <c r="BGG4" s="208"/>
      <c r="BGH4" s="208"/>
      <c r="BGI4" s="208"/>
      <c r="BGJ4" s="208"/>
      <c r="BGK4" s="208"/>
      <c r="BGL4" s="208"/>
      <c r="BGM4" s="208"/>
      <c r="BGN4" s="208"/>
      <c r="BGO4" s="208"/>
      <c r="BGP4" s="208"/>
      <c r="BGQ4" s="208"/>
      <c r="BGR4" s="208"/>
      <c r="BGS4" s="208"/>
      <c r="BGT4" s="208"/>
      <c r="BGU4" s="208"/>
      <c r="BGV4" s="208"/>
      <c r="BGW4" s="208"/>
      <c r="BGX4" s="208"/>
      <c r="BGY4" s="208"/>
      <c r="BGZ4" s="208"/>
      <c r="BHA4" s="208"/>
      <c r="BHB4" s="208"/>
      <c r="BHC4" s="208"/>
      <c r="BHD4" s="208"/>
      <c r="BHE4" s="208"/>
      <c r="BHF4" s="208"/>
      <c r="BHG4" s="208"/>
      <c r="BHH4" s="208"/>
      <c r="BHI4" s="208"/>
      <c r="BHJ4" s="208"/>
      <c r="BHK4" s="208"/>
      <c r="BHL4" s="208"/>
      <c r="BHM4" s="208"/>
      <c r="BHN4" s="208"/>
      <c r="BHO4" s="208"/>
      <c r="BHP4" s="208"/>
      <c r="BHQ4" s="208"/>
      <c r="BHR4" s="208"/>
      <c r="BHS4" s="208"/>
      <c r="BHT4" s="208"/>
      <c r="BHU4" s="208"/>
      <c r="BHV4" s="208"/>
      <c r="BHW4" s="208"/>
      <c r="BHX4" s="208"/>
      <c r="BHY4" s="208"/>
      <c r="BHZ4" s="208"/>
      <c r="BIA4" s="208"/>
      <c r="BIB4" s="208"/>
      <c r="BIC4" s="208"/>
      <c r="BID4" s="208"/>
      <c r="BIE4" s="208"/>
      <c r="BIF4" s="208"/>
      <c r="BIG4" s="208"/>
      <c r="BIH4" s="208"/>
      <c r="BII4" s="208"/>
      <c r="BIJ4" s="208"/>
      <c r="BIK4" s="208"/>
      <c r="BIL4" s="208"/>
      <c r="BIM4" s="208"/>
      <c r="BIN4" s="208"/>
      <c r="BIO4" s="208"/>
      <c r="BIP4" s="208"/>
      <c r="BIQ4" s="208"/>
      <c r="BIR4" s="208"/>
      <c r="BIS4" s="208"/>
      <c r="BIT4" s="208"/>
      <c r="BIU4" s="208"/>
      <c r="BIV4" s="208"/>
      <c r="BIW4" s="208"/>
      <c r="BIX4" s="208"/>
      <c r="BIY4" s="208"/>
      <c r="BIZ4" s="208"/>
      <c r="BJA4" s="208"/>
      <c r="BJB4" s="208"/>
      <c r="BJC4" s="208"/>
      <c r="BJD4" s="208"/>
      <c r="BJE4" s="208"/>
      <c r="BJF4" s="208"/>
      <c r="BJG4" s="208"/>
      <c r="BJH4" s="208"/>
      <c r="BJI4" s="208"/>
      <c r="BJJ4" s="208"/>
      <c r="BJK4" s="208"/>
      <c r="BJL4" s="208"/>
      <c r="BJM4" s="208"/>
      <c r="BJN4" s="208"/>
      <c r="BJO4" s="208"/>
      <c r="BJP4" s="208"/>
      <c r="BJQ4" s="208"/>
      <c r="BJR4" s="208"/>
      <c r="BJS4" s="208"/>
      <c r="BJT4" s="208"/>
      <c r="BJU4" s="208"/>
      <c r="BJV4" s="208"/>
      <c r="BJW4" s="208"/>
      <c r="BJX4" s="208"/>
      <c r="BJY4" s="208"/>
      <c r="BJZ4" s="208"/>
      <c r="BKA4" s="208"/>
      <c r="BKB4" s="208"/>
      <c r="BKC4" s="208"/>
      <c r="BKD4" s="208"/>
      <c r="BKE4" s="208"/>
      <c r="BKF4" s="208"/>
      <c r="BKG4" s="208"/>
      <c r="BKH4" s="208"/>
      <c r="BKI4" s="208"/>
      <c r="BKJ4" s="208"/>
      <c r="BKK4" s="208"/>
      <c r="BKL4" s="208"/>
      <c r="BKM4" s="208"/>
      <c r="BKN4" s="208"/>
      <c r="BKO4" s="208"/>
      <c r="BKP4" s="208"/>
      <c r="BKQ4" s="208"/>
      <c r="BKR4" s="208"/>
      <c r="BKS4" s="208"/>
      <c r="BKT4" s="208"/>
      <c r="BKU4" s="208"/>
      <c r="BKV4" s="208"/>
      <c r="BKW4" s="208"/>
      <c r="BKX4" s="208"/>
      <c r="BKY4" s="208"/>
      <c r="BKZ4" s="208"/>
      <c r="BLA4" s="208"/>
      <c r="BLB4" s="208"/>
      <c r="BLC4" s="208"/>
      <c r="BLD4" s="208"/>
      <c r="BLE4" s="208"/>
      <c r="BLF4" s="208"/>
      <c r="BLG4" s="208"/>
      <c r="BLH4" s="208"/>
      <c r="BLI4" s="208"/>
      <c r="BLJ4" s="208"/>
      <c r="BLK4" s="208"/>
      <c r="BLL4" s="208"/>
      <c r="BLM4" s="208"/>
      <c r="BLN4" s="208"/>
      <c r="BLO4" s="208"/>
      <c r="BLP4" s="208"/>
      <c r="BLQ4" s="208"/>
      <c r="BLR4" s="208"/>
      <c r="BLS4" s="208"/>
      <c r="BLT4" s="208"/>
      <c r="BLU4" s="208"/>
      <c r="BLV4" s="208"/>
      <c r="BLW4" s="208"/>
      <c r="BLX4" s="208"/>
      <c r="BLY4" s="208"/>
      <c r="BLZ4" s="208"/>
      <c r="BMA4" s="208"/>
      <c r="BMB4" s="208"/>
      <c r="BMC4" s="208"/>
      <c r="BMD4" s="208"/>
      <c r="BME4" s="208"/>
      <c r="BMF4" s="208"/>
      <c r="BMG4" s="208"/>
      <c r="BMH4" s="208"/>
      <c r="BMI4" s="208"/>
      <c r="BMJ4" s="208"/>
      <c r="BMK4" s="208"/>
      <c r="BML4" s="208"/>
      <c r="BMM4" s="208"/>
      <c r="BMN4" s="208"/>
      <c r="BMO4" s="208"/>
      <c r="BMP4" s="208"/>
      <c r="BMQ4" s="208"/>
      <c r="BMR4" s="208"/>
      <c r="BMS4" s="208"/>
      <c r="BMT4" s="208"/>
      <c r="BMU4" s="208"/>
      <c r="BMV4" s="208"/>
      <c r="BMW4" s="208"/>
      <c r="BMX4" s="208"/>
      <c r="BMY4" s="208"/>
      <c r="BMZ4" s="208"/>
      <c r="BNA4" s="208"/>
      <c r="BNB4" s="208"/>
      <c r="BNC4" s="208"/>
      <c r="BND4" s="208"/>
      <c r="BNE4" s="208"/>
      <c r="BNF4" s="208"/>
      <c r="BNG4" s="208"/>
      <c r="BNH4" s="208"/>
      <c r="BNI4" s="208"/>
      <c r="BNJ4" s="208"/>
      <c r="BNK4" s="208"/>
      <c r="BNL4" s="208"/>
      <c r="BNM4" s="208"/>
      <c r="BNN4" s="208"/>
      <c r="BNO4" s="208"/>
      <c r="BNP4" s="208"/>
      <c r="BNQ4" s="208"/>
      <c r="BNR4" s="208"/>
      <c r="BNS4" s="208"/>
      <c r="BNT4" s="208"/>
      <c r="BNU4" s="208"/>
      <c r="BNV4" s="208"/>
      <c r="BNW4" s="208"/>
      <c r="BNX4" s="208"/>
      <c r="BNY4" s="208"/>
      <c r="BNZ4" s="208"/>
      <c r="BOA4" s="208"/>
      <c r="BOB4" s="208"/>
      <c r="BOC4" s="208"/>
      <c r="BOD4" s="208"/>
      <c r="BOE4" s="208"/>
      <c r="BOF4" s="208"/>
      <c r="BOG4" s="208"/>
      <c r="BOH4" s="208"/>
      <c r="BOI4" s="208"/>
      <c r="BOJ4" s="208"/>
      <c r="BOK4" s="208"/>
      <c r="BOL4" s="208"/>
      <c r="BOM4" s="208"/>
      <c r="BON4" s="208"/>
      <c r="BOO4" s="208"/>
      <c r="BOP4" s="208"/>
      <c r="BOQ4" s="208"/>
      <c r="BOR4" s="208"/>
      <c r="BOS4" s="208"/>
      <c r="BOT4" s="208"/>
      <c r="BOU4" s="208"/>
      <c r="BOV4" s="208"/>
      <c r="BOW4" s="208"/>
      <c r="BOX4" s="208"/>
      <c r="BOY4" s="208"/>
      <c r="BOZ4" s="208"/>
      <c r="BPA4" s="208"/>
      <c r="BPB4" s="208"/>
      <c r="BPC4" s="208"/>
      <c r="BPD4" s="208"/>
      <c r="BPE4" s="208"/>
      <c r="BPF4" s="208"/>
      <c r="BPG4" s="208"/>
      <c r="BPH4" s="208"/>
      <c r="BPI4" s="208"/>
      <c r="BPJ4" s="208"/>
      <c r="BPK4" s="208"/>
      <c r="BPL4" s="208"/>
      <c r="BPM4" s="208"/>
      <c r="BPN4" s="208"/>
      <c r="BPO4" s="208"/>
      <c r="BPP4" s="208"/>
      <c r="BPQ4" s="208"/>
      <c r="BPR4" s="208"/>
      <c r="BPS4" s="208"/>
      <c r="BPT4" s="208"/>
      <c r="BPU4" s="208"/>
      <c r="BPV4" s="208"/>
      <c r="BPW4" s="208"/>
      <c r="BPX4" s="208"/>
      <c r="BPY4" s="208"/>
      <c r="BPZ4" s="208"/>
      <c r="BQA4" s="208"/>
      <c r="BQB4" s="208"/>
      <c r="BQC4" s="208"/>
      <c r="BQD4" s="208"/>
      <c r="BQE4" s="208"/>
      <c r="BQF4" s="208"/>
      <c r="BQG4" s="208"/>
      <c r="BQH4" s="208"/>
      <c r="BQI4" s="208"/>
      <c r="BQJ4" s="208"/>
      <c r="BQK4" s="208"/>
      <c r="BQL4" s="208"/>
      <c r="BQM4" s="208"/>
      <c r="BQN4" s="208"/>
      <c r="BQO4" s="208"/>
      <c r="BQP4" s="208"/>
      <c r="BQQ4" s="208"/>
      <c r="BQR4" s="208"/>
      <c r="BQS4" s="208"/>
      <c r="BQT4" s="208"/>
      <c r="BQU4" s="208"/>
      <c r="BQV4" s="208"/>
      <c r="BQW4" s="208"/>
      <c r="BQX4" s="208"/>
      <c r="BQY4" s="208"/>
      <c r="BQZ4" s="208"/>
      <c r="BRA4" s="208"/>
      <c r="BRB4" s="208"/>
      <c r="BRC4" s="208"/>
      <c r="BRD4" s="208"/>
      <c r="BRE4" s="208"/>
      <c r="BRF4" s="208"/>
      <c r="BRG4" s="208"/>
      <c r="BRH4" s="208"/>
      <c r="BRI4" s="208"/>
      <c r="BRJ4" s="208"/>
      <c r="BRK4" s="208"/>
      <c r="BRL4" s="208"/>
      <c r="BRM4" s="208"/>
      <c r="BRN4" s="208"/>
      <c r="BRO4" s="208"/>
      <c r="BRP4" s="208"/>
      <c r="BRQ4" s="208"/>
      <c r="BRR4" s="208"/>
      <c r="BRS4" s="208"/>
      <c r="BRT4" s="208"/>
      <c r="BRU4" s="208"/>
      <c r="BRV4" s="208"/>
      <c r="BRW4" s="208"/>
      <c r="BRX4" s="208"/>
      <c r="BRY4" s="208"/>
      <c r="BRZ4" s="208"/>
      <c r="BSA4" s="208"/>
      <c r="BSB4" s="208"/>
      <c r="BSC4" s="208"/>
      <c r="BSD4" s="208"/>
      <c r="BSE4" s="208"/>
      <c r="BSF4" s="208"/>
      <c r="BSG4" s="208"/>
      <c r="BSH4" s="208"/>
      <c r="BSI4" s="208"/>
      <c r="BSJ4" s="208"/>
      <c r="BSK4" s="208"/>
      <c r="BSL4" s="208"/>
      <c r="BSM4" s="208"/>
      <c r="BSN4" s="208"/>
      <c r="BSO4" s="208"/>
      <c r="BSP4" s="208"/>
      <c r="BSQ4" s="208"/>
      <c r="BSR4" s="208"/>
      <c r="BSS4" s="208"/>
      <c r="BST4" s="208"/>
      <c r="BSU4" s="208"/>
      <c r="BSV4" s="208"/>
      <c r="BSW4" s="208"/>
      <c r="BSX4" s="208"/>
      <c r="BSY4" s="208"/>
      <c r="BSZ4" s="208"/>
      <c r="BTA4" s="208"/>
      <c r="BTB4" s="208"/>
      <c r="BTC4" s="208"/>
      <c r="BTD4" s="208"/>
      <c r="BTE4" s="208"/>
      <c r="BTF4" s="208"/>
      <c r="BTG4" s="208"/>
      <c r="BTH4" s="208"/>
      <c r="BTI4" s="208"/>
      <c r="BTJ4" s="208"/>
      <c r="BTK4" s="208"/>
      <c r="BTL4" s="208"/>
      <c r="BTM4" s="208"/>
      <c r="BTN4" s="208"/>
      <c r="BTO4" s="208"/>
      <c r="BTP4" s="208"/>
      <c r="BTQ4" s="208"/>
      <c r="BTR4" s="208"/>
      <c r="BTS4" s="208"/>
      <c r="BTT4" s="208"/>
      <c r="BTU4" s="208"/>
      <c r="BTV4" s="208"/>
      <c r="BTW4" s="208"/>
      <c r="BTX4" s="208"/>
      <c r="BTY4" s="208"/>
      <c r="BTZ4" s="208"/>
      <c r="BUA4" s="208"/>
      <c r="BUB4" s="208"/>
      <c r="BUC4" s="208"/>
      <c r="BUD4" s="208"/>
      <c r="BUE4" s="208"/>
      <c r="BUF4" s="208"/>
      <c r="BUG4" s="208"/>
      <c r="BUH4" s="208"/>
      <c r="BUI4" s="208"/>
      <c r="BUJ4" s="208"/>
      <c r="BUK4" s="208"/>
      <c r="BUL4" s="208"/>
      <c r="BUM4" s="208"/>
      <c r="BUN4" s="208"/>
      <c r="BUO4" s="208"/>
      <c r="BUP4" s="208"/>
      <c r="BUQ4" s="208"/>
      <c r="BUR4" s="208"/>
      <c r="BUS4" s="208"/>
      <c r="BUT4" s="208"/>
      <c r="BUU4" s="208"/>
      <c r="BUV4" s="208"/>
      <c r="BUW4" s="208"/>
      <c r="BUX4" s="208"/>
      <c r="BUY4" s="208"/>
      <c r="BUZ4" s="208"/>
      <c r="BVA4" s="208"/>
      <c r="BVB4" s="208"/>
      <c r="BVC4" s="208"/>
      <c r="BVD4" s="208"/>
      <c r="BVE4" s="208"/>
      <c r="BVF4" s="208"/>
      <c r="BVG4" s="208"/>
      <c r="BVH4" s="208"/>
      <c r="BVI4" s="208"/>
      <c r="BVJ4" s="208"/>
      <c r="BVK4" s="208"/>
      <c r="BVL4" s="208"/>
      <c r="BVM4" s="208"/>
      <c r="BVN4" s="208"/>
      <c r="BVO4" s="208"/>
      <c r="BVP4" s="208"/>
      <c r="BVQ4" s="208"/>
      <c r="BVR4" s="208"/>
      <c r="BVS4" s="208"/>
      <c r="BVT4" s="208"/>
      <c r="BVU4" s="208"/>
      <c r="BVV4" s="208"/>
      <c r="BVW4" s="208"/>
      <c r="BVX4" s="208"/>
      <c r="BVY4" s="208"/>
      <c r="BVZ4" s="208"/>
      <c r="BWA4" s="208"/>
      <c r="BWB4" s="208"/>
      <c r="BWC4" s="208"/>
      <c r="BWD4" s="208"/>
      <c r="BWE4" s="208"/>
      <c r="BWF4" s="208"/>
      <c r="BWG4" s="208"/>
      <c r="BWH4" s="208"/>
      <c r="BWI4" s="208"/>
      <c r="BWJ4" s="208"/>
      <c r="BWK4" s="208"/>
      <c r="BWL4" s="208"/>
      <c r="BWM4" s="208"/>
      <c r="BWN4" s="208"/>
      <c r="BWO4" s="208"/>
      <c r="BWP4" s="208"/>
      <c r="BWQ4" s="208"/>
      <c r="BWR4" s="208"/>
      <c r="BWS4" s="208"/>
      <c r="BWT4" s="208"/>
      <c r="BWU4" s="208"/>
      <c r="BWV4" s="208"/>
      <c r="BWW4" s="208"/>
      <c r="BWX4" s="208"/>
      <c r="BWY4" s="208"/>
      <c r="BWZ4" s="208"/>
      <c r="BXA4" s="208"/>
      <c r="BXB4" s="208"/>
      <c r="BXC4" s="208"/>
      <c r="BXD4" s="208"/>
      <c r="BXE4" s="208"/>
      <c r="BXF4" s="208"/>
      <c r="BXG4" s="208"/>
      <c r="BXH4" s="208"/>
      <c r="BXI4" s="208"/>
      <c r="BXJ4" s="208"/>
      <c r="BXK4" s="208"/>
      <c r="BXL4" s="208"/>
      <c r="BXM4" s="208"/>
      <c r="BXN4" s="208"/>
      <c r="BXO4" s="208"/>
      <c r="BXP4" s="208"/>
      <c r="BXQ4" s="208"/>
      <c r="BXR4" s="208"/>
      <c r="BXS4" s="208"/>
      <c r="BXT4" s="208"/>
      <c r="BXU4" s="208"/>
      <c r="BXV4" s="208"/>
      <c r="BXW4" s="208"/>
      <c r="BXX4" s="208"/>
      <c r="BXY4" s="208"/>
      <c r="BXZ4" s="208"/>
      <c r="BYA4" s="208"/>
      <c r="BYB4" s="208"/>
      <c r="BYC4" s="208"/>
      <c r="BYD4" s="208"/>
      <c r="BYE4" s="208"/>
      <c r="BYF4" s="208"/>
      <c r="BYG4" s="208"/>
      <c r="BYH4" s="208"/>
      <c r="BYI4" s="208"/>
      <c r="BYJ4" s="208"/>
      <c r="BYK4" s="208"/>
      <c r="BYL4" s="208"/>
      <c r="BYM4" s="208"/>
      <c r="BYN4" s="208"/>
      <c r="BYO4" s="208"/>
      <c r="BYP4" s="208"/>
      <c r="BYQ4" s="208"/>
      <c r="BYR4" s="208"/>
      <c r="BYS4" s="208"/>
      <c r="BYT4" s="208"/>
      <c r="BYU4" s="208"/>
      <c r="BYV4" s="208"/>
      <c r="BYW4" s="208"/>
      <c r="BYX4" s="208"/>
      <c r="BYY4" s="208"/>
      <c r="BYZ4" s="208"/>
      <c r="BZA4" s="208"/>
      <c r="BZB4" s="208"/>
      <c r="BZC4" s="208"/>
      <c r="BZD4" s="208"/>
      <c r="BZE4" s="208"/>
      <c r="BZF4" s="208"/>
      <c r="BZG4" s="208"/>
      <c r="BZH4" s="208"/>
      <c r="BZI4" s="208"/>
      <c r="BZJ4" s="208"/>
      <c r="BZK4" s="208"/>
      <c r="BZL4" s="208"/>
      <c r="BZM4" s="208"/>
      <c r="BZN4" s="208"/>
      <c r="BZO4" s="208"/>
      <c r="BZP4" s="208"/>
      <c r="BZQ4" s="208"/>
      <c r="BZR4" s="208"/>
      <c r="BZS4" s="208"/>
      <c r="BZT4" s="208"/>
      <c r="BZU4" s="208"/>
      <c r="BZV4" s="208"/>
      <c r="BZW4" s="208"/>
      <c r="BZX4" s="208"/>
      <c r="BZY4" s="208"/>
      <c r="BZZ4" s="208"/>
      <c r="CAA4" s="208"/>
      <c r="CAB4" s="208"/>
      <c r="CAC4" s="208"/>
      <c r="CAD4" s="208"/>
      <c r="CAE4" s="208"/>
      <c r="CAF4" s="208"/>
      <c r="CAG4" s="208"/>
      <c r="CAH4" s="208"/>
      <c r="CAI4" s="208"/>
      <c r="CAJ4" s="208"/>
      <c r="CAK4" s="208"/>
      <c r="CAL4" s="208"/>
      <c r="CAM4" s="208"/>
      <c r="CAN4" s="208"/>
      <c r="CAO4" s="208"/>
      <c r="CAP4" s="208"/>
      <c r="CAQ4" s="208"/>
      <c r="CAR4" s="208"/>
      <c r="CAS4" s="208"/>
      <c r="CAT4" s="208"/>
      <c r="CAU4" s="208"/>
      <c r="CAV4" s="208"/>
      <c r="CAW4" s="208"/>
      <c r="CAX4" s="208"/>
      <c r="CAY4" s="208"/>
      <c r="CAZ4" s="208"/>
      <c r="CBA4" s="208"/>
      <c r="CBB4" s="208"/>
      <c r="CBC4" s="208"/>
      <c r="CBD4" s="208"/>
      <c r="CBE4" s="208"/>
      <c r="CBF4" s="208"/>
      <c r="CBG4" s="208"/>
      <c r="CBH4" s="208"/>
      <c r="CBI4" s="208"/>
      <c r="CBJ4" s="208"/>
      <c r="CBK4" s="208"/>
      <c r="CBL4" s="208"/>
      <c r="CBM4" s="208"/>
      <c r="CBN4" s="208"/>
      <c r="CBO4" s="208"/>
      <c r="CBP4" s="208"/>
      <c r="CBQ4" s="208"/>
      <c r="CBR4" s="208"/>
      <c r="CBS4" s="208"/>
      <c r="CBT4" s="208"/>
      <c r="CBU4" s="208"/>
      <c r="CBV4" s="208"/>
      <c r="CBW4" s="208"/>
      <c r="CBX4" s="208"/>
      <c r="CBY4" s="208"/>
      <c r="CBZ4" s="208"/>
      <c r="CCA4" s="208"/>
      <c r="CCB4" s="208"/>
      <c r="CCC4" s="208"/>
      <c r="CCD4" s="208"/>
      <c r="CCE4" s="208"/>
      <c r="CCF4" s="208"/>
      <c r="CCG4" s="208"/>
      <c r="CCH4" s="208"/>
      <c r="CCI4" s="208"/>
      <c r="CCJ4" s="208"/>
      <c r="CCK4" s="208"/>
      <c r="CCL4" s="208"/>
      <c r="CCM4" s="208"/>
      <c r="CCN4" s="208"/>
      <c r="CCO4" s="208"/>
      <c r="CCP4" s="208"/>
      <c r="CCQ4" s="208"/>
      <c r="CCR4" s="208"/>
      <c r="CCS4" s="208"/>
      <c r="CCT4" s="208"/>
      <c r="CCU4" s="208"/>
      <c r="CCV4" s="208"/>
      <c r="CCW4" s="208"/>
      <c r="CCX4" s="208"/>
      <c r="CCY4" s="208"/>
      <c r="CCZ4" s="208"/>
      <c r="CDA4" s="208"/>
      <c r="CDB4" s="208"/>
      <c r="CDC4" s="208"/>
      <c r="CDD4" s="208"/>
      <c r="CDE4" s="208"/>
      <c r="CDF4" s="208"/>
      <c r="CDG4" s="208"/>
      <c r="CDH4" s="208"/>
      <c r="CDI4" s="208"/>
      <c r="CDJ4" s="208"/>
      <c r="CDK4" s="208"/>
      <c r="CDL4" s="208"/>
      <c r="CDM4" s="208"/>
      <c r="CDN4" s="208"/>
      <c r="CDO4" s="208"/>
      <c r="CDP4" s="208"/>
      <c r="CDQ4" s="208"/>
      <c r="CDR4" s="208"/>
      <c r="CDS4" s="208"/>
      <c r="CDT4" s="208"/>
      <c r="CDU4" s="208"/>
      <c r="CDV4" s="208"/>
      <c r="CDW4" s="208"/>
      <c r="CDX4" s="208"/>
      <c r="CDY4" s="208"/>
      <c r="CDZ4" s="208"/>
      <c r="CEA4" s="208"/>
      <c r="CEB4" s="208"/>
      <c r="CEC4" s="208"/>
      <c r="CED4" s="208"/>
      <c r="CEE4" s="208"/>
      <c r="CEF4" s="208"/>
      <c r="CEG4" s="208"/>
      <c r="CEH4" s="208"/>
      <c r="CEI4" s="208"/>
      <c r="CEJ4" s="208"/>
      <c r="CEK4" s="208"/>
      <c r="CEL4" s="208"/>
      <c r="CEM4" s="208"/>
      <c r="CEN4" s="208"/>
      <c r="CEO4" s="208"/>
      <c r="CEP4" s="208"/>
      <c r="CEQ4" s="208"/>
      <c r="CER4" s="208"/>
      <c r="CES4" s="208"/>
      <c r="CET4" s="208"/>
      <c r="CEU4" s="208"/>
      <c r="CEV4" s="208"/>
      <c r="CEW4" s="208"/>
      <c r="CEX4" s="208"/>
      <c r="CEY4" s="208"/>
      <c r="CEZ4" s="208"/>
      <c r="CFA4" s="208"/>
      <c r="CFB4" s="208"/>
      <c r="CFC4" s="208"/>
      <c r="CFD4" s="208"/>
      <c r="CFE4" s="208"/>
      <c r="CFF4" s="208"/>
      <c r="CFG4" s="208"/>
      <c r="CFH4" s="208"/>
      <c r="CFI4" s="208"/>
      <c r="CFJ4" s="208"/>
      <c r="CFK4" s="208"/>
      <c r="CFL4" s="208"/>
      <c r="CFM4" s="208"/>
      <c r="CFN4" s="208"/>
      <c r="CFO4" s="208"/>
      <c r="CFP4" s="208"/>
      <c r="CFQ4" s="208"/>
      <c r="CFR4" s="208"/>
      <c r="CFS4" s="208"/>
      <c r="CFT4" s="208"/>
      <c r="CFU4" s="208"/>
      <c r="CFV4" s="208"/>
      <c r="CFW4" s="208"/>
      <c r="CFX4" s="208"/>
      <c r="CFY4" s="208"/>
      <c r="CFZ4" s="208"/>
      <c r="CGA4" s="208"/>
      <c r="CGB4" s="208"/>
      <c r="CGC4" s="208"/>
      <c r="CGD4" s="208"/>
      <c r="CGE4" s="208"/>
      <c r="CGF4" s="208"/>
      <c r="CGG4" s="208"/>
      <c r="CGH4" s="208"/>
      <c r="CGI4" s="208"/>
      <c r="CGJ4" s="208"/>
      <c r="CGK4" s="208"/>
      <c r="CGL4" s="208"/>
      <c r="CGM4" s="208"/>
      <c r="CGN4" s="208"/>
      <c r="CGO4" s="208"/>
      <c r="CGP4" s="208"/>
      <c r="CGQ4" s="208"/>
      <c r="CGR4" s="208"/>
      <c r="CGS4" s="208"/>
      <c r="CGT4" s="208"/>
      <c r="CGU4" s="208"/>
      <c r="CGV4" s="208"/>
      <c r="CGW4" s="208"/>
      <c r="CGX4" s="208"/>
      <c r="CGY4" s="208"/>
      <c r="CGZ4" s="208"/>
      <c r="CHA4" s="208"/>
      <c r="CHB4" s="208"/>
      <c r="CHC4" s="208"/>
      <c r="CHD4" s="208"/>
      <c r="CHE4" s="208"/>
      <c r="CHF4" s="208"/>
      <c r="CHG4" s="208"/>
      <c r="CHH4" s="208"/>
      <c r="CHI4" s="208"/>
      <c r="CHJ4" s="208"/>
      <c r="CHK4" s="208"/>
      <c r="CHL4" s="208"/>
      <c r="CHM4" s="208"/>
      <c r="CHN4" s="208"/>
      <c r="CHO4" s="208"/>
      <c r="CHP4" s="208"/>
      <c r="CHQ4" s="208"/>
      <c r="CHR4" s="208"/>
      <c r="CHS4" s="208"/>
      <c r="CHT4" s="208"/>
      <c r="CHU4" s="208"/>
      <c r="CHV4" s="208"/>
      <c r="CHW4" s="208"/>
      <c r="CHX4" s="208"/>
      <c r="CHY4" s="208"/>
      <c r="CHZ4" s="208"/>
      <c r="CIA4" s="208"/>
      <c r="CIB4" s="208"/>
      <c r="CIC4" s="208"/>
      <c r="CID4" s="208"/>
      <c r="CIE4" s="208"/>
      <c r="CIF4" s="208"/>
      <c r="CIG4" s="208"/>
      <c r="CIH4" s="208"/>
      <c r="CII4" s="208"/>
      <c r="CIJ4" s="208"/>
      <c r="CIK4" s="208"/>
      <c r="CIL4" s="208"/>
      <c r="CIM4" s="208"/>
      <c r="CIN4" s="208"/>
      <c r="CIO4" s="208"/>
      <c r="CIP4" s="208"/>
      <c r="CIQ4" s="208"/>
      <c r="CIR4" s="208"/>
      <c r="CIS4" s="208"/>
      <c r="CIT4" s="208"/>
      <c r="CIU4" s="208"/>
      <c r="CIV4" s="208"/>
      <c r="CIW4" s="208"/>
      <c r="CIX4" s="208"/>
      <c r="CIY4" s="208"/>
      <c r="CIZ4" s="208"/>
      <c r="CJA4" s="208"/>
      <c r="CJB4" s="208"/>
      <c r="CJC4" s="208"/>
      <c r="CJD4" s="208"/>
      <c r="CJE4" s="208"/>
      <c r="CJF4" s="208"/>
      <c r="CJG4" s="208"/>
      <c r="CJH4" s="208"/>
      <c r="CJI4" s="208"/>
      <c r="CJJ4" s="208"/>
      <c r="CJK4" s="208"/>
      <c r="CJL4" s="208"/>
      <c r="CJM4" s="208"/>
      <c r="CJN4" s="208"/>
      <c r="CJO4" s="208"/>
      <c r="CJP4" s="208"/>
      <c r="CJQ4" s="208"/>
      <c r="CJR4" s="208"/>
      <c r="CJS4" s="208"/>
      <c r="CJT4" s="208"/>
      <c r="CJU4" s="208"/>
      <c r="CJV4" s="208"/>
      <c r="CJW4" s="208"/>
      <c r="CJX4" s="208"/>
      <c r="CJY4" s="208"/>
      <c r="CJZ4" s="208"/>
      <c r="CKA4" s="208"/>
      <c r="CKB4" s="208"/>
      <c r="CKC4" s="208"/>
      <c r="CKD4" s="208"/>
      <c r="CKE4" s="208"/>
      <c r="CKF4" s="208"/>
      <c r="CKG4" s="208"/>
      <c r="CKH4" s="208"/>
      <c r="CKI4" s="208"/>
      <c r="CKJ4" s="208"/>
      <c r="CKK4" s="208"/>
      <c r="CKL4" s="208"/>
      <c r="CKM4" s="208"/>
      <c r="CKN4" s="208"/>
      <c r="CKO4" s="208"/>
      <c r="CKP4" s="208"/>
      <c r="CKQ4" s="208"/>
      <c r="CKR4" s="208"/>
      <c r="CKS4" s="208"/>
      <c r="CKT4" s="208"/>
      <c r="CKU4" s="208"/>
      <c r="CKV4" s="208"/>
      <c r="CKW4" s="208"/>
      <c r="CKX4" s="208"/>
      <c r="CKY4" s="208"/>
      <c r="CKZ4" s="208"/>
      <c r="CLA4" s="208"/>
      <c r="CLB4" s="208"/>
      <c r="CLC4" s="208"/>
      <c r="CLD4" s="208"/>
      <c r="CLE4" s="208"/>
      <c r="CLF4" s="208"/>
      <c r="CLG4" s="208"/>
      <c r="CLH4" s="208"/>
      <c r="CLI4" s="208"/>
      <c r="CLJ4" s="208"/>
      <c r="CLK4" s="208"/>
      <c r="CLL4" s="208"/>
      <c r="CLM4" s="208"/>
      <c r="CLN4" s="208"/>
      <c r="CLO4" s="208"/>
      <c r="CLP4" s="208"/>
      <c r="CLQ4" s="208"/>
      <c r="CLR4" s="208"/>
      <c r="CLS4" s="208"/>
      <c r="CLT4" s="208"/>
      <c r="CLU4" s="208"/>
      <c r="CLV4" s="208"/>
      <c r="CLW4" s="208"/>
      <c r="CLX4" s="208"/>
      <c r="CLY4" s="208"/>
      <c r="CLZ4" s="208"/>
      <c r="CMA4" s="208"/>
      <c r="CMB4" s="208"/>
      <c r="CMC4" s="208"/>
      <c r="CMD4" s="208"/>
      <c r="CME4" s="208"/>
      <c r="CMF4" s="208"/>
      <c r="CMG4" s="208"/>
      <c r="CMH4" s="208"/>
      <c r="CMI4" s="208"/>
      <c r="CMJ4" s="208"/>
      <c r="CMK4" s="208"/>
      <c r="CML4" s="208"/>
      <c r="CMM4" s="208"/>
      <c r="CMN4" s="208"/>
      <c r="CMO4" s="208"/>
      <c r="CMP4" s="208"/>
      <c r="CMQ4" s="208"/>
      <c r="CMR4" s="208"/>
      <c r="CMS4" s="208"/>
      <c r="CMT4" s="208"/>
      <c r="CMU4" s="208"/>
      <c r="CMV4" s="208"/>
      <c r="CMW4" s="208"/>
      <c r="CMX4" s="208"/>
      <c r="CMY4" s="208"/>
      <c r="CMZ4" s="208"/>
      <c r="CNA4" s="208"/>
      <c r="CNB4" s="208"/>
      <c r="CNC4" s="208"/>
      <c r="CND4" s="208"/>
      <c r="CNE4" s="208"/>
      <c r="CNF4" s="208"/>
      <c r="CNG4" s="208"/>
      <c r="CNH4" s="208"/>
      <c r="CNI4" s="208"/>
      <c r="CNJ4" s="208"/>
      <c r="CNK4" s="208"/>
      <c r="CNL4" s="208"/>
      <c r="CNM4" s="208"/>
      <c r="CNN4" s="208"/>
      <c r="CNO4" s="208"/>
      <c r="CNP4" s="208"/>
      <c r="CNQ4" s="208"/>
      <c r="CNR4" s="208"/>
      <c r="CNS4" s="208"/>
      <c r="CNT4" s="208"/>
      <c r="CNU4" s="208"/>
      <c r="CNV4" s="208"/>
      <c r="CNW4" s="208"/>
      <c r="CNX4" s="208"/>
      <c r="CNY4" s="208"/>
      <c r="CNZ4" s="208"/>
      <c r="COA4" s="208"/>
      <c r="COB4" s="208"/>
      <c r="COC4" s="208"/>
      <c r="COD4" s="208"/>
      <c r="COE4" s="208"/>
      <c r="COF4" s="208"/>
      <c r="COG4" s="208"/>
      <c r="COH4" s="208"/>
      <c r="COI4" s="208"/>
      <c r="COJ4" s="208"/>
      <c r="COK4" s="208"/>
      <c r="COL4" s="208"/>
      <c r="COM4" s="208"/>
      <c r="CON4" s="208"/>
      <c r="COO4" s="208"/>
      <c r="COP4" s="208"/>
      <c r="COQ4" s="208"/>
      <c r="COR4" s="208"/>
      <c r="COS4" s="208"/>
      <c r="COT4" s="208"/>
      <c r="COU4" s="208"/>
      <c r="COV4" s="208"/>
      <c r="COW4" s="208"/>
      <c r="COX4" s="208"/>
      <c r="COY4" s="208"/>
      <c r="COZ4" s="208"/>
      <c r="CPA4" s="208"/>
      <c r="CPB4" s="208"/>
      <c r="CPC4" s="208"/>
      <c r="CPD4" s="208"/>
      <c r="CPE4" s="208"/>
      <c r="CPF4" s="208"/>
      <c r="CPG4" s="208"/>
      <c r="CPH4" s="208"/>
      <c r="CPI4" s="208"/>
      <c r="CPJ4" s="208"/>
      <c r="CPK4" s="208"/>
      <c r="CPL4" s="208"/>
      <c r="CPM4" s="208"/>
      <c r="CPN4" s="208"/>
      <c r="CPO4" s="208"/>
      <c r="CPP4" s="208"/>
      <c r="CPQ4" s="208"/>
      <c r="CPR4" s="208"/>
      <c r="CPS4" s="208"/>
      <c r="CPT4" s="208"/>
      <c r="CPU4" s="208"/>
      <c r="CPV4" s="208"/>
      <c r="CPW4" s="208"/>
      <c r="CPX4" s="208"/>
      <c r="CPY4" s="208"/>
      <c r="CPZ4" s="208"/>
      <c r="CQA4" s="208"/>
      <c r="CQB4" s="208"/>
      <c r="CQC4" s="208"/>
      <c r="CQD4" s="208"/>
      <c r="CQE4" s="208"/>
      <c r="CQF4" s="208"/>
      <c r="CQG4" s="208"/>
      <c r="CQH4" s="208"/>
      <c r="CQI4" s="208"/>
      <c r="CQJ4" s="208"/>
      <c r="CQK4" s="208"/>
      <c r="CQL4" s="208"/>
      <c r="CQM4" s="208"/>
      <c r="CQN4" s="208"/>
      <c r="CQO4" s="208"/>
      <c r="CQP4" s="208"/>
      <c r="CQQ4" s="208"/>
      <c r="CQR4" s="208"/>
      <c r="CQS4" s="208"/>
      <c r="CQT4" s="208"/>
      <c r="CQU4" s="208"/>
      <c r="CQV4" s="208"/>
      <c r="CQW4" s="208"/>
      <c r="CQX4" s="208"/>
      <c r="CQY4" s="208"/>
      <c r="CQZ4" s="208"/>
      <c r="CRA4" s="208"/>
      <c r="CRB4" s="208"/>
      <c r="CRC4" s="208"/>
      <c r="CRD4" s="208"/>
      <c r="CRE4" s="208"/>
      <c r="CRF4" s="208"/>
      <c r="CRG4" s="208"/>
      <c r="CRH4" s="208"/>
      <c r="CRI4" s="208"/>
      <c r="CRJ4" s="208"/>
      <c r="CRK4" s="208"/>
      <c r="CRL4" s="208"/>
      <c r="CRM4" s="208"/>
      <c r="CRN4" s="208"/>
      <c r="CRO4" s="208"/>
      <c r="CRP4" s="208"/>
      <c r="CRQ4" s="208"/>
      <c r="CRR4" s="208"/>
      <c r="CRS4" s="208"/>
      <c r="CRT4" s="208"/>
      <c r="CRU4" s="208"/>
      <c r="CRV4" s="208"/>
      <c r="CRW4" s="208"/>
      <c r="CRX4" s="208"/>
      <c r="CRY4" s="208"/>
      <c r="CRZ4" s="208"/>
      <c r="CSA4" s="208"/>
      <c r="CSB4" s="208"/>
      <c r="CSC4" s="208"/>
      <c r="CSD4" s="208"/>
      <c r="CSE4" s="208"/>
      <c r="CSF4" s="208"/>
      <c r="CSG4" s="208"/>
      <c r="CSH4" s="208"/>
      <c r="CSI4" s="208"/>
      <c r="CSJ4" s="208"/>
      <c r="CSK4" s="208"/>
      <c r="CSL4" s="208"/>
      <c r="CSM4" s="208"/>
      <c r="CSN4" s="208"/>
      <c r="CSO4" s="208"/>
      <c r="CSP4" s="208"/>
      <c r="CSQ4" s="208"/>
      <c r="CSR4" s="208"/>
      <c r="CSS4" s="208"/>
      <c r="CST4" s="208"/>
      <c r="CSU4" s="208"/>
      <c r="CSV4" s="208"/>
      <c r="CSW4" s="208"/>
      <c r="CSX4" s="208"/>
      <c r="CSY4" s="208"/>
      <c r="CSZ4" s="208"/>
      <c r="CTA4" s="208"/>
      <c r="CTB4" s="208"/>
      <c r="CTC4" s="208"/>
      <c r="CTD4" s="208"/>
      <c r="CTE4" s="208"/>
      <c r="CTF4" s="208"/>
      <c r="CTG4" s="208"/>
      <c r="CTH4" s="208"/>
      <c r="CTI4" s="208"/>
      <c r="CTJ4" s="208"/>
      <c r="CTK4" s="208"/>
      <c r="CTL4" s="208"/>
      <c r="CTM4" s="208"/>
      <c r="CTN4" s="208"/>
      <c r="CTO4" s="208"/>
      <c r="CTP4" s="208"/>
      <c r="CTQ4" s="208"/>
      <c r="CTR4" s="208"/>
      <c r="CTS4" s="208"/>
      <c r="CTT4" s="208"/>
      <c r="CTU4" s="208"/>
      <c r="CTV4" s="208"/>
      <c r="CTW4" s="208"/>
      <c r="CTX4" s="208"/>
      <c r="CTY4" s="208"/>
      <c r="CTZ4" s="208"/>
      <c r="CUA4" s="208"/>
      <c r="CUB4" s="208"/>
      <c r="CUC4" s="208"/>
      <c r="CUD4" s="208"/>
      <c r="CUE4" s="208"/>
      <c r="CUF4" s="208"/>
      <c r="CUG4" s="208"/>
      <c r="CUH4" s="208"/>
      <c r="CUI4" s="208"/>
      <c r="CUJ4" s="208"/>
      <c r="CUK4" s="208"/>
      <c r="CUL4" s="208"/>
      <c r="CUM4" s="208"/>
      <c r="CUN4" s="208"/>
      <c r="CUO4" s="208"/>
      <c r="CUP4" s="208"/>
      <c r="CUQ4" s="208"/>
      <c r="CUR4" s="208"/>
      <c r="CUS4" s="208"/>
      <c r="CUT4" s="208"/>
      <c r="CUU4" s="208"/>
      <c r="CUV4" s="208"/>
      <c r="CUW4" s="208"/>
      <c r="CUX4" s="208"/>
      <c r="CUY4" s="208"/>
      <c r="CUZ4" s="208"/>
      <c r="CVA4" s="208"/>
      <c r="CVB4" s="208"/>
      <c r="CVC4" s="208"/>
      <c r="CVD4" s="208"/>
      <c r="CVE4" s="208"/>
      <c r="CVF4" s="208"/>
      <c r="CVG4" s="208"/>
      <c r="CVH4" s="208"/>
      <c r="CVI4" s="208"/>
      <c r="CVJ4" s="208"/>
      <c r="CVK4" s="208"/>
      <c r="CVL4" s="208"/>
      <c r="CVM4" s="208"/>
      <c r="CVN4" s="208"/>
      <c r="CVO4" s="208"/>
      <c r="CVP4" s="208"/>
      <c r="CVQ4" s="208"/>
      <c r="CVR4" s="208"/>
      <c r="CVS4" s="208"/>
      <c r="CVT4" s="208"/>
      <c r="CVU4" s="208"/>
      <c r="CVV4" s="208"/>
      <c r="CVW4" s="208"/>
      <c r="CVX4" s="208"/>
      <c r="CVY4" s="208"/>
      <c r="CVZ4" s="208"/>
      <c r="CWA4" s="208"/>
      <c r="CWB4" s="208"/>
      <c r="CWC4" s="208"/>
      <c r="CWD4" s="208"/>
      <c r="CWE4" s="208"/>
      <c r="CWF4" s="208"/>
      <c r="CWG4" s="208"/>
      <c r="CWH4" s="208"/>
      <c r="CWI4" s="208"/>
      <c r="CWJ4" s="208"/>
      <c r="CWK4" s="208"/>
      <c r="CWL4" s="208"/>
      <c r="CWM4" s="208"/>
      <c r="CWN4" s="208"/>
      <c r="CWO4" s="208"/>
      <c r="CWP4" s="208"/>
      <c r="CWQ4" s="208"/>
      <c r="CWR4" s="208"/>
      <c r="CWS4" s="208"/>
      <c r="CWT4" s="208"/>
      <c r="CWU4" s="208"/>
      <c r="CWV4" s="208"/>
      <c r="CWW4" s="208"/>
      <c r="CWX4" s="208"/>
      <c r="CWY4" s="208"/>
      <c r="CWZ4" s="208"/>
      <c r="CXA4" s="208"/>
      <c r="CXB4" s="208"/>
      <c r="CXC4" s="208"/>
      <c r="CXD4" s="208"/>
      <c r="CXE4" s="208"/>
      <c r="CXF4" s="208"/>
      <c r="CXG4" s="208"/>
      <c r="CXH4" s="208"/>
      <c r="CXI4" s="208"/>
      <c r="CXJ4" s="208"/>
      <c r="CXK4" s="208"/>
      <c r="CXL4" s="208"/>
      <c r="CXM4" s="208"/>
      <c r="CXN4" s="208"/>
      <c r="CXO4" s="208"/>
      <c r="CXP4" s="208"/>
      <c r="CXQ4" s="208"/>
      <c r="CXR4" s="208"/>
      <c r="CXS4" s="208"/>
      <c r="CXT4" s="208"/>
      <c r="CXU4" s="208"/>
      <c r="CXV4" s="208"/>
      <c r="CXW4" s="208"/>
      <c r="CXX4" s="208"/>
      <c r="CXY4" s="208"/>
      <c r="CXZ4" s="208"/>
      <c r="CYA4" s="208"/>
      <c r="CYB4" s="208"/>
      <c r="CYC4" s="208"/>
      <c r="CYD4" s="208"/>
      <c r="CYE4" s="208"/>
      <c r="CYF4" s="208"/>
      <c r="CYG4" s="208"/>
      <c r="CYH4" s="208"/>
      <c r="CYI4" s="208"/>
      <c r="CYJ4" s="208"/>
      <c r="CYK4" s="208"/>
      <c r="CYL4" s="208"/>
      <c r="CYM4" s="208"/>
      <c r="CYN4" s="208"/>
      <c r="CYO4" s="208"/>
      <c r="CYP4" s="208"/>
      <c r="CYQ4" s="208"/>
      <c r="CYR4" s="208"/>
      <c r="CYS4" s="208"/>
      <c r="CYT4" s="208"/>
      <c r="CYU4" s="208"/>
      <c r="CYV4" s="208"/>
      <c r="CYW4" s="208"/>
      <c r="CYX4" s="208"/>
      <c r="CYY4" s="208"/>
      <c r="CYZ4" s="208"/>
      <c r="CZA4" s="208"/>
      <c r="CZB4" s="208"/>
      <c r="CZC4" s="208"/>
      <c r="CZD4" s="208"/>
      <c r="CZE4" s="208"/>
      <c r="CZF4" s="208"/>
      <c r="CZG4" s="208"/>
      <c r="CZH4" s="208"/>
      <c r="CZI4" s="208"/>
      <c r="CZJ4" s="208"/>
      <c r="CZK4" s="208"/>
      <c r="CZL4" s="208"/>
      <c r="CZM4" s="208"/>
      <c r="CZN4" s="208"/>
      <c r="CZO4" s="208"/>
      <c r="CZP4" s="208"/>
      <c r="CZQ4" s="208"/>
      <c r="CZR4" s="208"/>
      <c r="CZS4" s="208"/>
      <c r="CZT4" s="208"/>
      <c r="CZU4" s="208"/>
      <c r="CZV4" s="208"/>
      <c r="CZW4" s="208"/>
      <c r="CZX4" s="208"/>
      <c r="CZY4" s="208"/>
      <c r="CZZ4" s="208"/>
      <c r="DAA4" s="208"/>
      <c r="DAB4" s="208"/>
      <c r="DAC4" s="208"/>
      <c r="DAD4" s="208"/>
      <c r="DAE4" s="208"/>
      <c r="DAF4" s="208"/>
      <c r="DAG4" s="208"/>
      <c r="DAH4" s="208"/>
      <c r="DAI4" s="208"/>
      <c r="DAJ4" s="208"/>
      <c r="DAK4" s="208"/>
      <c r="DAL4" s="208"/>
      <c r="DAM4" s="208"/>
      <c r="DAN4" s="208"/>
      <c r="DAO4" s="208"/>
      <c r="DAP4" s="208"/>
      <c r="DAQ4" s="208"/>
      <c r="DAR4" s="208"/>
      <c r="DAS4" s="208"/>
      <c r="DAT4" s="208"/>
      <c r="DAU4" s="208"/>
      <c r="DAV4" s="208"/>
      <c r="DAW4" s="208"/>
      <c r="DAX4" s="208"/>
      <c r="DAY4" s="208"/>
      <c r="DAZ4" s="208"/>
      <c r="DBA4" s="208"/>
      <c r="DBB4" s="208"/>
      <c r="DBC4" s="208"/>
      <c r="DBD4" s="208"/>
      <c r="DBE4" s="208"/>
      <c r="DBF4" s="208"/>
      <c r="DBG4" s="208"/>
      <c r="DBH4" s="208"/>
      <c r="DBI4" s="208"/>
      <c r="DBJ4" s="208"/>
      <c r="DBK4" s="208"/>
      <c r="DBL4" s="208"/>
      <c r="DBM4" s="208"/>
      <c r="DBN4" s="208"/>
      <c r="DBO4" s="208"/>
      <c r="DBP4" s="208"/>
      <c r="DBQ4" s="208"/>
      <c r="DBR4" s="208"/>
      <c r="DBS4" s="208"/>
      <c r="DBT4" s="208"/>
      <c r="DBU4" s="208"/>
      <c r="DBV4" s="208"/>
      <c r="DBW4" s="208"/>
      <c r="DBX4" s="208"/>
      <c r="DBY4" s="208"/>
      <c r="DBZ4" s="208"/>
      <c r="DCA4" s="208"/>
      <c r="DCB4" s="208"/>
      <c r="DCC4" s="208"/>
      <c r="DCD4" s="208"/>
      <c r="DCE4" s="208"/>
      <c r="DCF4" s="208"/>
      <c r="DCG4" s="208"/>
      <c r="DCH4" s="208"/>
      <c r="DCI4" s="208"/>
      <c r="DCJ4" s="208"/>
      <c r="DCK4" s="208"/>
      <c r="DCL4" s="208"/>
      <c r="DCM4" s="208"/>
      <c r="DCN4" s="208"/>
      <c r="DCO4" s="208"/>
      <c r="DCP4" s="208"/>
      <c r="DCQ4" s="208"/>
      <c r="DCR4" s="208"/>
      <c r="DCS4" s="208"/>
      <c r="DCT4" s="208"/>
      <c r="DCU4" s="208"/>
      <c r="DCV4" s="208"/>
      <c r="DCW4" s="208"/>
      <c r="DCX4" s="208"/>
      <c r="DCY4" s="208"/>
      <c r="DCZ4" s="208"/>
      <c r="DDA4" s="208"/>
      <c r="DDB4" s="208"/>
      <c r="DDC4" s="208"/>
      <c r="DDD4" s="208"/>
      <c r="DDE4" s="208"/>
      <c r="DDF4" s="208"/>
      <c r="DDG4" s="208"/>
      <c r="DDH4" s="208"/>
      <c r="DDI4" s="208"/>
      <c r="DDJ4" s="208"/>
      <c r="DDK4" s="208"/>
      <c r="DDL4" s="208"/>
      <c r="DDM4" s="208"/>
      <c r="DDN4" s="208"/>
      <c r="DDO4" s="208"/>
      <c r="DDP4" s="208"/>
      <c r="DDQ4" s="208"/>
      <c r="DDR4" s="208"/>
      <c r="DDS4" s="208"/>
      <c r="DDT4" s="208"/>
      <c r="DDU4" s="208"/>
      <c r="DDV4" s="208"/>
      <c r="DDW4" s="208"/>
      <c r="DDX4" s="208"/>
      <c r="DDY4" s="208"/>
      <c r="DDZ4" s="208"/>
      <c r="DEA4" s="208"/>
      <c r="DEB4" s="208"/>
      <c r="DEC4" s="208"/>
      <c r="DED4" s="208"/>
      <c r="DEE4" s="208"/>
      <c r="DEF4" s="208"/>
      <c r="DEG4" s="208"/>
      <c r="DEH4" s="208"/>
      <c r="DEI4" s="208"/>
      <c r="DEJ4" s="208"/>
      <c r="DEK4" s="208"/>
      <c r="DEL4" s="208"/>
      <c r="DEM4" s="208"/>
      <c r="DEN4" s="208"/>
      <c r="DEO4" s="208"/>
      <c r="DEP4" s="208"/>
      <c r="DEQ4" s="208"/>
      <c r="DER4" s="208"/>
      <c r="DES4" s="208"/>
      <c r="DET4" s="208"/>
      <c r="DEU4" s="208"/>
      <c r="DEV4" s="208"/>
      <c r="DEW4" s="208"/>
      <c r="DEX4" s="208"/>
      <c r="DEY4" s="208"/>
      <c r="DEZ4" s="208"/>
      <c r="DFA4" s="208"/>
      <c r="DFB4" s="208"/>
      <c r="DFC4" s="208"/>
      <c r="DFD4" s="208"/>
      <c r="DFE4" s="208"/>
      <c r="DFF4" s="208"/>
      <c r="DFG4" s="208"/>
      <c r="DFH4" s="208"/>
      <c r="DFI4" s="208"/>
      <c r="DFJ4" s="208"/>
      <c r="DFK4" s="208"/>
      <c r="DFL4" s="208"/>
      <c r="DFM4" s="208"/>
      <c r="DFN4" s="208"/>
      <c r="DFO4" s="208"/>
      <c r="DFP4" s="208"/>
      <c r="DFQ4" s="208"/>
      <c r="DFR4" s="208"/>
      <c r="DFS4" s="208"/>
      <c r="DFT4" s="208"/>
      <c r="DFU4" s="208"/>
      <c r="DFV4" s="208"/>
      <c r="DFW4" s="208"/>
      <c r="DFX4" s="208"/>
      <c r="DFY4" s="208"/>
      <c r="DFZ4" s="208"/>
      <c r="DGA4" s="208"/>
      <c r="DGB4" s="208"/>
      <c r="DGC4" s="208"/>
      <c r="DGD4" s="208"/>
      <c r="DGE4" s="208"/>
      <c r="DGF4" s="208"/>
      <c r="DGG4" s="208"/>
      <c r="DGH4" s="208"/>
      <c r="DGI4" s="208"/>
      <c r="DGJ4" s="208"/>
      <c r="DGK4" s="208"/>
      <c r="DGL4" s="208"/>
      <c r="DGM4" s="208"/>
      <c r="DGN4" s="208"/>
      <c r="DGO4" s="208"/>
      <c r="DGP4" s="208"/>
      <c r="DGQ4" s="208"/>
      <c r="DGR4" s="208"/>
      <c r="DGS4" s="208"/>
      <c r="DGT4" s="208"/>
      <c r="DGU4" s="208"/>
      <c r="DGV4" s="208"/>
      <c r="DGW4" s="208"/>
      <c r="DGX4" s="208"/>
      <c r="DGY4" s="208"/>
      <c r="DGZ4" s="208"/>
      <c r="DHA4" s="208"/>
      <c r="DHB4" s="208"/>
      <c r="DHC4" s="208"/>
      <c r="DHD4" s="208"/>
      <c r="DHE4" s="208"/>
      <c r="DHF4" s="208"/>
      <c r="DHG4" s="208"/>
      <c r="DHH4" s="208"/>
      <c r="DHI4" s="208"/>
      <c r="DHJ4" s="208"/>
      <c r="DHK4" s="208"/>
      <c r="DHL4" s="208"/>
      <c r="DHM4" s="208"/>
      <c r="DHN4" s="208"/>
      <c r="DHO4" s="208"/>
      <c r="DHP4" s="208"/>
      <c r="DHQ4" s="208"/>
      <c r="DHR4" s="208"/>
      <c r="DHS4" s="208"/>
      <c r="DHT4" s="208"/>
      <c r="DHU4" s="208"/>
      <c r="DHV4" s="208"/>
      <c r="DHW4" s="208"/>
      <c r="DHX4" s="208"/>
      <c r="DHY4" s="208"/>
      <c r="DHZ4" s="208"/>
      <c r="DIA4" s="208"/>
      <c r="DIB4" s="208"/>
      <c r="DIC4" s="208"/>
      <c r="DID4" s="208"/>
      <c r="DIE4" s="208"/>
      <c r="DIF4" s="208"/>
      <c r="DIG4" s="208"/>
      <c r="DIH4" s="208"/>
      <c r="DII4" s="208"/>
      <c r="DIJ4" s="208"/>
      <c r="DIK4" s="208"/>
      <c r="DIL4" s="208"/>
      <c r="DIM4" s="208"/>
      <c r="DIN4" s="208"/>
      <c r="DIO4" s="208"/>
      <c r="DIP4" s="208"/>
      <c r="DIQ4" s="208"/>
      <c r="DIR4" s="208"/>
      <c r="DIS4" s="208"/>
      <c r="DIT4" s="208"/>
      <c r="DIU4" s="208"/>
      <c r="DIV4" s="208"/>
      <c r="DIW4" s="208"/>
      <c r="DIX4" s="208"/>
      <c r="DIY4" s="208"/>
      <c r="DIZ4" s="208"/>
      <c r="DJA4" s="208"/>
      <c r="DJB4" s="208"/>
      <c r="DJC4" s="208"/>
      <c r="DJD4" s="208"/>
      <c r="DJE4" s="208"/>
      <c r="DJF4" s="208"/>
      <c r="DJG4" s="208"/>
      <c r="DJH4" s="208"/>
      <c r="DJI4" s="208"/>
      <c r="DJJ4" s="208"/>
      <c r="DJK4" s="208"/>
      <c r="DJL4" s="208"/>
      <c r="DJM4" s="208"/>
      <c r="DJN4" s="208"/>
      <c r="DJO4" s="208"/>
      <c r="DJP4" s="208"/>
      <c r="DJQ4" s="208"/>
      <c r="DJR4" s="208"/>
      <c r="DJS4" s="208"/>
      <c r="DJT4" s="208"/>
      <c r="DJU4" s="208"/>
      <c r="DJV4" s="208"/>
      <c r="DJW4" s="208"/>
      <c r="DJX4" s="208"/>
      <c r="DJY4" s="208"/>
      <c r="DJZ4" s="208"/>
      <c r="DKA4" s="208"/>
      <c r="DKB4" s="208"/>
      <c r="DKC4" s="208"/>
      <c r="DKD4" s="208"/>
      <c r="DKE4" s="208"/>
      <c r="DKF4" s="208"/>
      <c r="DKG4" s="208"/>
      <c r="DKH4" s="208"/>
      <c r="DKI4" s="208"/>
      <c r="DKJ4" s="208"/>
      <c r="DKK4" s="208"/>
      <c r="DKL4" s="208"/>
      <c r="DKM4" s="208"/>
      <c r="DKN4" s="208"/>
      <c r="DKO4" s="208"/>
      <c r="DKP4" s="208"/>
      <c r="DKQ4" s="208"/>
      <c r="DKR4" s="208"/>
      <c r="DKS4" s="208"/>
      <c r="DKT4" s="208"/>
      <c r="DKU4" s="208"/>
      <c r="DKV4" s="208"/>
      <c r="DKW4" s="208"/>
      <c r="DKX4" s="208"/>
      <c r="DKY4" s="208"/>
      <c r="DKZ4" s="208"/>
      <c r="DLA4" s="208"/>
      <c r="DLB4" s="208"/>
      <c r="DLC4" s="208"/>
      <c r="DLD4" s="208"/>
      <c r="DLE4" s="208"/>
      <c r="DLF4" s="208"/>
      <c r="DLG4" s="208"/>
      <c r="DLH4" s="208"/>
      <c r="DLI4" s="208"/>
      <c r="DLJ4" s="208"/>
      <c r="DLK4" s="208"/>
      <c r="DLL4" s="208"/>
      <c r="DLM4" s="208"/>
      <c r="DLN4" s="208"/>
      <c r="DLO4" s="208"/>
      <c r="DLP4" s="208"/>
      <c r="DLQ4" s="208"/>
      <c r="DLR4" s="208"/>
      <c r="DLS4" s="208"/>
      <c r="DLT4" s="208"/>
      <c r="DLU4" s="208"/>
      <c r="DLV4" s="208"/>
      <c r="DLW4" s="208"/>
      <c r="DLX4" s="208"/>
      <c r="DLY4" s="208"/>
      <c r="DLZ4" s="208"/>
      <c r="DMA4" s="208"/>
      <c r="DMB4" s="208"/>
      <c r="DMC4" s="208"/>
      <c r="DMD4" s="208"/>
      <c r="DME4" s="208"/>
      <c r="DMF4" s="208"/>
      <c r="DMG4" s="208"/>
      <c r="DMH4" s="208"/>
      <c r="DMI4" s="208"/>
      <c r="DMJ4" s="208"/>
      <c r="DMK4" s="208"/>
      <c r="DML4" s="208"/>
      <c r="DMM4" s="208"/>
      <c r="DMN4" s="208"/>
      <c r="DMO4" s="208"/>
      <c r="DMP4" s="208"/>
      <c r="DMQ4" s="208"/>
      <c r="DMR4" s="208"/>
      <c r="DMS4" s="208"/>
      <c r="DMT4" s="208"/>
      <c r="DMU4" s="208"/>
      <c r="DMV4" s="208"/>
      <c r="DMW4" s="208"/>
      <c r="DMX4" s="208"/>
      <c r="DMY4" s="208"/>
      <c r="DMZ4" s="208"/>
      <c r="DNA4" s="208"/>
      <c r="DNB4" s="208"/>
      <c r="DNC4" s="208"/>
      <c r="DND4" s="208"/>
      <c r="DNE4" s="208"/>
      <c r="DNF4" s="208"/>
      <c r="DNG4" s="208"/>
      <c r="DNH4" s="208"/>
      <c r="DNI4" s="208"/>
      <c r="DNJ4" s="208"/>
      <c r="DNK4" s="208"/>
      <c r="DNL4" s="208"/>
      <c r="DNM4" s="208"/>
      <c r="DNN4" s="208"/>
      <c r="DNO4" s="208"/>
      <c r="DNP4" s="208"/>
      <c r="DNQ4" s="208"/>
      <c r="DNR4" s="208"/>
      <c r="DNS4" s="208"/>
      <c r="DNT4" s="208"/>
      <c r="DNU4" s="208"/>
      <c r="DNV4" s="208"/>
      <c r="DNW4" s="208"/>
      <c r="DNX4" s="208"/>
      <c r="DNY4" s="208"/>
      <c r="DNZ4" s="208"/>
      <c r="DOA4" s="208"/>
      <c r="DOB4" s="208"/>
      <c r="DOC4" s="208"/>
      <c r="DOD4" s="208"/>
      <c r="DOE4" s="208"/>
      <c r="DOF4" s="208"/>
      <c r="DOG4" s="208"/>
      <c r="DOH4" s="208"/>
      <c r="DOI4" s="208"/>
      <c r="DOJ4" s="208"/>
      <c r="DOK4" s="208"/>
      <c r="DOL4" s="208"/>
      <c r="DOM4" s="208"/>
      <c r="DON4" s="208"/>
      <c r="DOO4" s="208"/>
      <c r="DOP4" s="208"/>
      <c r="DOQ4" s="208"/>
      <c r="DOR4" s="208"/>
      <c r="DOS4" s="208"/>
      <c r="DOT4" s="208"/>
      <c r="DOU4" s="208"/>
      <c r="DOV4" s="208"/>
      <c r="DOW4" s="208"/>
      <c r="DOX4" s="208"/>
      <c r="DOY4" s="208"/>
      <c r="DOZ4" s="208"/>
      <c r="DPA4" s="208"/>
      <c r="DPB4" s="208"/>
      <c r="DPC4" s="208"/>
      <c r="DPD4" s="208"/>
      <c r="DPE4" s="208"/>
      <c r="DPF4" s="208"/>
      <c r="DPG4" s="208"/>
      <c r="DPH4" s="208"/>
      <c r="DPI4" s="208"/>
      <c r="DPJ4" s="208"/>
      <c r="DPK4" s="208"/>
      <c r="DPL4" s="208"/>
      <c r="DPM4" s="208"/>
      <c r="DPN4" s="208"/>
      <c r="DPO4" s="208"/>
      <c r="DPP4" s="208"/>
      <c r="DPQ4" s="208"/>
      <c r="DPR4" s="208"/>
      <c r="DPS4" s="208"/>
      <c r="DPT4" s="208"/>
      <c r="DPU4" s="208"/>
      <c r="DPV4" s="208"/>
      <c r="DPW4" s="208"/>
      <c r="DPX4" s="208"/>
      <c r="DPY4" s="208"/>
      <c r="DPZ4" s="208"/>
      <c r="DQA4" s="208"/>
      <c r="DQB4" s="208"/>
      <c r="DQC4" s="208"/>
      <c r="DQD4" s="208"/>
      <c r="DQE4" s="208"/>
      <c r="DQF4" s="208"/>
      <c r="DQG4" s="208"/>
      <c r="DQH4" s="208"/>
      <c r="DQI4" s="208"/>
      <c r="DQJ4" s="208"/>
      <c r="DQK4" s="208"/>
      <c r="DQL4" s="208"/>
      <c r="DQM4" s="208"/>
      <c r="DQN4" s="208"/>
      <c r="DQO4" s="208"/>
      <c r="DQP4" s="208"/>
      <c r="DQQ4" s="208"/>
      <c r="DQR4" s="208"/>
      <c r="DQS4" s="208"/>
      <c r="DQT4" s="208"/>
      <c r="DQU4" s="208"/>
      <c r="DQV4" s="208"/>
      <c r="DQW4" s="208"/>
      <c r="DQX4" s="208"/>
      <c r="DQY4" s="208"/>
      <c r="DQZ4" s="208"/>
      <c r="DRA4" s="208"/>
      <c r="DRB4" s="208"/>
      <c r="DRC4" s="208"/>
      <c r="DRD4" s="208"/>
      <c r="DRE4" s="208"/>
      <c r="DRF4" s="208"/>
      <c r="DRG4" s="208"/>
      <c r="DRH4" s="208"/>
      <c r="DRI4" s="208"/>
      <c r="DRJ4" s="208"/>
      <c r="DRK4" s="208"/>
      <c r="DRL4" s="208"/>
      <c r="DRM4" s="208"/>
      <c r="DRN4" s="208"/>
      <c r="DRO4" s="208"/>
      <c r="DRP4" s="208"/>
      <c r="DRQ4" s="208"/>
      <c r="DRR4" s="208"/>
      <c r="DRS4" s="208"/>
      <c r="DRT4" s="208"/>
      <c r="DRU4" s="208"/>
      <c r="DRV4" s="208"/>
      <c r="DRW4" s="208"/>
      <c r="DRX4" s="208"/>
      <c r="DRY4" s="208"/>
      <c r="DRZ4" s="208"/>
      <c r="DSA4" s="208"/>
      <c r="DSB4" s="208"/>
      <c r="DSC4" s="208"/>
      <c r="DSD4" s="208"/>
      <c r="DSE4" s="208"/>
      <c r="DSF4" s="208"/>
      <c r="DSG4" s="208"/>
      <c r="DSH4" s="208"/>
      <c r="DSI4" s="208"/>
      <c r="DSJ4" s="208"/>
      <c r="DSK4" s="208"/>
      <c r="DSL4" s="208"/>
      <c r="DSM4" s="208"/>
      <c r="DSN4" s="208"/>
      <c r="DSO4" s="208"/>
      <c r="DSP4" s="208"/>
      <c r="DSQ4" s="208"/>
      <c r="DSR4" s="208"/>
      <c r="DSS4" s="208"/>
      <c r="DST4" s="208"/>
      <c r="DSU4" s="208"/>
      <c r="DSV4" s="208"/>
      <c r="DSW4" s="208"/>
      <c r="DSX4" s="208"/>
      <c r="DSY4" s="208"/>
      <c r="DSZ4" s="208"/>
      <c r="DTA4" s="208"/>
      <c r="DTB4" s="208"/>
      <c r="DTC4" s="208"/>
      <c r="DTD4" s="208"/>
      <c r="DTE4" s="208"/>
      <c r="DTF4" s="208"/>
      <c r="DTG4" s="208"/>
      <c r="DTH4" s="208"/>
      <c r="DTI4" s="208"/>
      <c r="DTJ4" s="208"/>
      <c r="DTK4" s="208"/>
      <c r="DTL4" s="208"/>
      <c r="DTM4" s="208"/>
      <c r="DTN4" s="208"/>
      <c r="DTO4" s="208"/>
      <c r="DTP4" s="208"/>
      <c r="DTQ4" s="208"/>
      <c r="DTR4" s="208"/>
      <c r="DTS4" s="208"/>
      <c r="DTT4" s="208"/>
      <c r="DTU4" s="208"/>
      <c r="DTV4" s="208"/>
      <c r="DTW4" s="208"/>
      <c r="DTX4" s="208"/>
      <c r="DTY4" s="208"/>
      <c r="DTZ4" s="208"/>
      <c r="DUA4" s="208"/>
      <c r="DUB4" s="208"/>
      <c r="DUC4" s="208"/>
      <c r="DUD4" s="208"/>
      <c r="DUE4" s="208"/>
      <c r="DUF4" s="208"/>
      <c r="DUG4" s="208"/>
      <c r="DUH4" s="208"/>
      <c r="DUI4" s="208"/>
      <c r="DUJ4" s="208"/>
      <c r="DUK4" s="208"/>
      <c r="DUL4" s="208"/>
      <c r="DUM4" s="208"/>
      <c r="DUN4" s="208"/>
      <c r="DUO4" s="208"/>
      <c r="DUP4" s="208"/>
      <c r="DUQ4" s="208"/>
      <c r="DUR4" s="208"/>
      <c r="DUS4" s="208"/>
      <c r="DUT4" s="208"/>
      <c r="DUU4" s="208"/>
      <c r="DUV4" s="208"/>
      <c r="DUW4" s="208"/>
      <c r="DUX4" s="208"/>
      <c r="DUY4" s="208"/>
      <c r="DUZ4" s="208"/>
      <c r="DVA4" s="208"/>
      <c r="DVB4" s="208"/>
      <c r="DVC4" s="208"/>
      <c r="DVD4" s="208"/>
      <c r="DVE4" s="208"/>
      <c r="DVF4" s="208"/>
      <c r="DVG4" s="208"/>
      <c r="DVH4" s="208"/>
      <c r="DVI4" s="208"/>
      <c r="DVJ4" s="208"/>
      <c r="DVK4" s="208"/>
      <c r="DVL4" s="208"/>
      <c r="DVM4" s="208"/>
      <c r="DVN4" s="208"/>
      <c r="DVO4" s="208"/>
      <c r="DVP4" s="208"/>
      <c r="DVQ4" s="208"/>
      <c r="DVR4" s="208"/>
      <c r="DVS4" s="208"/>
      <c r="DVT4" s="208"/>
      <c r="DVU4" s="208"/>
      <c r="DVV4" s="208"/>
      <c r="DVW4" s="208"/>
      <c r="DVX4" s="208"/>
      <c r="DVY4" s="208"/>
      <c r="DVZ4" s="208"/>
      <c r="DWA4" s="208"/>
      <c r="DWB4" s="208"/>
      <c r="DWC4" s="208"/>
      <c r="DWD4" s="208"/>
      <c r="DWE4" s="208"/>
      <c r="DWF4" s="208"/>
      <c r="DWG4" s="208"/>
      <c r="DWH4" s="208"/>
      <c r="DWI4" s="208"/>
      <c r="DWJ4" s="208"/>
      <c r="DWK4" s="208"/>
      <c r="DWL4" s="208"/>
      <c r="DWM4" s="208"/>
      <c r="DWN4" s="208"/>
      <c r="DWO4" s="208"/>
      <c r="DWP4" s="208"/>
      <c r="DWQ4" s="208"/>
      <c r="DWR4" s="208"/>
      <c r="DWS4" s="208"/>
      <c r="DWT4" s="208"/>
      <c r="DWU4" s="208"/>
      <c r="DWV4" s="208"/>
      <c r="DWW4" s="208"/>
      <c r="DWX4" s="208"/>
      <c r="DWY4" s="208"/>
      <c r="DWZ4" s="208"/>
      <c r="DXA4" s="208"/>
      <c r="DXB4" s="208"/>
      <c r="DXC4" s="208"/>
      <c r="DXD4" s="208"/>
      <c r="DXE4" s="208"/>
      <c r="DXF4" s="208"/>
      <c r="DXG4" s="208"/>
      <c r="DXH4" s="208"/>
      <c r="DXI4" s="208"/>
      <c r="DXJ4" s="208"/>
      <c r="DXK4" s="208"/>
      <c r="DXL4" s="208"/>
      <c r="DXM4" s="208"/>
      <c r="DXN4" s="208"/>
      <c r="DXO4" s="208"/>
      <c r="DXP4" s="208"/>
      <c r="DXQ4" s="208"/>
      <c r="DXR4" s="208"/>
      <c r="DXS4" s="208"/>
      <c r="DXT4" s="208"/>
      <c r="DXU4" s="208"/>
      <c r="DXV4" s="208"/>
      <c r="DXW4" s="208"/>
      <c r="DXX4" s="208"/>
      <c r="DXY4" s="208"/>
      <c r="DXZ4" s="208"/>
      <c r="DYA4" s="208"/>
      <c r="DYB4" s="208"/>
      <c r="DYC4" s="208"/>
      <c r="DYD4" s="208"/>
      <c r="DYE4" s="208"/>
      <c r="DYF4" s="208"/>
      <c r="DYG4" s="208"/>
      <c r="DYH4" s="208"/>
      <c r="DYI4" s="208"/>
      <c r="DYJ4" s="208"/>
      <c r="DYK4" s="208"/>
      <c r="DYL4" s="208"/>
      <c r="DYM4" s="208"/>
      <c r="DYN4" s="208"/>
      <c r="DYO4" s="208"/>
      <c r="DYP4" s="208"/>
      <c r="DYQ4" s="208"/>
      <c r="DYR4" s="208"/>
      <c r="DYS4" s="208"/>
      <c r="DYT4" s="208"/>
      <c r="DYU4" s="208"/>
      <c r="DYV4" s="208"/>
      <c r="DYW4" s="208"/>
      <c r="DYX4" s="208"/>
      <c r="DYY4" s="208"/>
      <c r="DYZ4" s="208"/>
      <c r="DZA4" s="208"/>
      <c r="DZB4" s="208"/>
      <c r="DZC4" s="208"/>
      <c r="DZD4" s="208"/>
      <c r="DZE4" s="208"/>
      <c r="DZF4" s="208"/>
      <c r="DZG4" s="208"/>
      <c r="DZH4" s="208"/>
      <c r="DZI4" s="208"/>
      <c r="DZJ4" s="208"/>
      <c r="DZK4" s="208"/>
      <c r="DZL4" s="208"/>
      <c r="DZM4" s="208"/>
      <c r="DZN4" s="208"/>
      <c r="DZO4" s="208"/>
      <c r="DZP4" s="208"/>
      <c r="DZQ4" s="208"/>
      <c r="DZR4" s="208"/>
      <c r="DZS4" s="208"/>
      <c r="DZT4" s="208"/>
      <c r="DZU4" s="208"/>
      <c r="DZV4" s="208"/>
      <c r="DZW4" s="208"/>
      <c r="DZX4" s="208"/>
      <c r="DZY4" s="208"/>
      <c r="DZZ4" s="208"/>
      <c r="EAA4" s="208"/>
      <c r="EAB4" s="208"/>
      <c r="EAC4" s="208"/>
      <c r="EAD4" s="208"/>
      <c r="EAE4" s="208"/>
      <c r="EAF4" s="208"/>
      <c r="EAG4" s="208"/>
      <c r="EAH4" s="208"/>
      <c r="EAI4" s="208"/>
      <c r="EAJ4" s="208"/>
      <c r="EAK4" s="208"/>
      <c r="EAL4" s="208"/>
      <c r="EAM4" s="208"/>
      <c r="EAN4" s="208"/>
      <c r="EAO4" s="208"/>
      <c r="EAP4" s="208"/>
      <c r="EAQ4" s="208"/>
      <c r="EAR4" s="208"/>
      <c r="EAS4" s="208"/>
      <c r="EAT4" s="208"/>
      <c r="EAU4" s="208"/>
      <c r="EAV4" s="208"/>
      <c r="EAW4" s="208"/>
      <c r="EAX4" s="208"/>
      <c r="EAY4" s="208"/>
      <c r="EAZ4" s="208"/>
      <c r="EBA4" s="208"/>
      <c r="EBB4" s="208"/>
      <c r="EBC4" s="208"/>
      <c r="EBD4" s="208"/>
      <c r="EBE4" s="208"/>
      <c r="EBF4" s="208"/>
      <c r="EBG4" s="208"/>
      <c r="EBH4" s="208"/>
      <c r="EBI4" s="208"/>
      <c r="EBJ4" s="208"/>
      <c r="EBK4" s="208"/>
      <c r="EBL4" s="208"/>
      <c r="EBM4" s="208"/>
      <c r="EBN4" s="208"/>
      <c r="EBO4" s="208"/>
      <c r="EBP4" s="208"/>
      <c r="EBQ4" s="208"/>
      <c r="EBR4" s="208"/>
      <c r="EBS4" s="208"/>
      <c r="EBT4" s="208"/>
      <c r="EBU4" s="208"/>
      <c r="EBV4" s="208"/>
      <c r="EBW4" s="208"/>
      <c r="EBX4" s="208"/>
      <c r="EBY4" s="208"/>
      <c r="EBZ4" s="208"/>
      <c r="ECA4" s="208"/>
      <c r="ECB4" s="208"/>
      <c r="ECC4" s="208"/>
      <c r="ECD4" s="208"/>
      <c r="ECE4" s="208"/>
      <c r="ECF4" s="208"/>
      <c r="ECG4" s="208"/>
      <c r="ECH4" s="208"/>
      <c r="ECI4" s="208"/>
      <c r="ECJ4" s="208"/>
      <c r="ECK4" s="208"/>
      <c r="ECL4" s="208"/>
      <c r="ECM4" s="208"/>
      <c r="ECN4" s="208"/>
      <c r="ECO4" s="208"/>
      <c r="ECP4" s="208"/>
      <c r="ECQ4" s="208"/>
      <c r="ECR4" s="208"/>
      <c r="ECS4" s="208"/>
      <c r="ECT4" s="208"/>
      <c r="ECU4" s="208"/>
      <c r="ECV4" s="208"/>
      <c r="ECW4" s="208"/>
      <c r="ECX4" s="208"/>
      <c r="ECY4" s="208"/>
      <c r="ECZ4" s="208"/>
      <c r="EDA4" s="208"/>
      <c r="EDB4" s="208"/>
      <c r="EDC4" s="208"/>
      <c r="EDD4" s="208"/>
      <c r="EDE4" s="208"/>
      <c r="EDF4" s="208"/>
      <c r="EDG4" s="208"/>
      <c r="EDH4" s="208"/>
      <c r="EDI4" s="208"/>
      <c r="EDJ4" s="208"/>
      <c r="EDK4" s="208"/>
      <c r="EDL4" s="208"/>
      <c r="EDM4" s="208"/>
      <c r="EDN4" s="208"/>
      <c r="EDO4" s="208"/>
      <c r="EDP4" s="208"/>
      <c r="EDQ4" s="208"/>
      <c r="EDR4" s="208"/>
      <c r="EDS4" s="208"/>
      <c r="EDT4" s="208"/>
      <c r="EDU4" s="208"/>
      <c r="EDV4" s="208"/>
      <c r="EDW4" s="208"/>
      <c r="EDX4" s="208"/>
      <c r="EDY4" s="208"/>
      <c r="EDZ4" s="208"/>
      <c r="EEA4" s="208"/>
      <c r="EEB4" s="208"/>
      <c r="EEC4" s="208"/>
      <c r="EED4" s="208"/>
      <c r="EEE4" s="208"/>
      <c r="EEF4" s="208"/>
      <c r="EEG4" s="208"/>
      <c r="EEH4" s="208"/>
      <c r="EEI4" s="208"/>
      <c r="EEJ4" s="208"/>
      <c r="EEK4" s="208"/>
      <c r="EEL4" s="208"/>
      <c r="EEM4" s="208"/>
      <c r="EEN4" s="208"/>
      <c r="EEO4" s="208"/>
      <c r="EEP4" s="208"/>
      <c r="EEQ4" s="208"/>
      <c r="EER4" s="208"/>
      <c r="EES4" s="208"/>
      <c r="EET4" s="208"/>
      <c r="EEU4" s="208"/>
      <c r="EEV4" s="208"/>
      <c r="EEW4" s="208"/>
      <c r="EEX4" s="208"/>
      <c r="EEY4" s="208"/>
      <c r="EEZ4" s="208"/>
      <c r="EFA4" s="208"/>
      <c r="EFB4" s="208"/>
      <c r="EFC4" s="208"/>
      <c r="EFD4" s="208"/>
      <c r="EFE4" s="208"/>
      <c r="EFF4" s="208"/>
      <c r="EFG4" s="208"/>
      <c r="EFH4" s="208"/>
      <c r="EFI4" s="208"/>
      <c r="EFJ4" s="208"/>
      <c r="EFK4" s="208"/>
      <c r="EFL4" s="208"/>
      <c r="EFM4" s="208"/>
      <c r="EFN4" s="208"/>
      <c r="EFO4" s="208"/>
      <c r="EFP4" s="208"/>
      <c r="EFQ4" s="208"/>
      <c r="EFR4" s="208"/>
      <c r="EFS4" s="208"/>
      <c r="EFT4" s="208"/>
      <c r="EFU4" s="208"/>
      <c r="EFV4" s="208"/>
      <c r="EFW4" s="208"/>
      <c r="EFX4" s="208"/>
      <c r="EFY4" s="208"/>
      <c r="EFZ4" s="208"/>
      <c r="EGA4" s="208"/>
      <c r="EGB4" s="208"/>
      <c r="EGC4" s="208"/>
      <c r="EGD4" s="208"/>
      <c r="EGE4" s="208"/>
      <c r="EGF4" s="208"/>
      <c r="EGG4" s="208"/>
      <c r="EGH4" s="208"/>
      <c r="EGI4" s="208"/>
      <c r="EGJ4" s="208"/>
      <c r="EGK4" s="208"/>
      <c r="EGL4" s="208"/>
      <c r="EGM4" s="208"/>
      <c r="EGN4" s="208"/>
      <c r="EGO4" s="208"/>
      <c r="EGP4" s="208"/>
      <c r="EGQ4" s="208"/>
      <c r="EGR4" s="208"/>
      <c r="EGS4" s="208"/>
      <c r="EGT4" s="208"/>
      <c r="EGU4" s="208"/>
      <c r="EGV4" s="208"/>
      <c r="EGW4" s="208"/>
      <c r="EGX4" s="208"/>
      <c r="EGY4" s="208"/>
      <c r="EGZ4" s="208"/>
      <c r="EHA4" s="208"/>
      <c r="EHB4" s="208"/>
      <c r="EHC4" s="208"/>
      <c r="EHD4" s="208"/>
      <c r="EHE4" s="208"/>
      <c r="EHF4" s="208"/>
      <c r="EHG4" s="208"/>
      <c r="EHH4" s="208"/>
      <c r="EHI4" s="208"/>
      <c r="EHJ4" s="208"/>
      <c r="EHK4" s="208"/>
      <c r="EHL4" s="208"/>
      <c r="EHM4" s="208"/>
      <c r="EHN4" s="208"/>
      <c r="EHO4" s="208"/>
      <c r="EHP4" s="208"/>
      <c r="EHQ4" s="208"/>
      <c r="EHR4" s="208"/>
      <c r="EHS4" s="208"/>
      <c r="EHT4" s="208"/>
      <c r="EHU4" s="208"/>
      <c r="EHV4" s="208"/>
      <c r="EHW4" s="208"/>
      <c r="EHX4" s="208"/>
      <c r="EHY4" s="208"/>
      <c r="EHZ4" s="208"/>
      <c r="EIA4" s="208"/>
      <c r="EIB4" s="208"/>
      <c r="EIC4" s="208"/>
      <c r="EID4" s="208"/>
      <c r="EIE4" s="208"/>
      <c r="EIF4" s="208"/>
      <c r="EIG4" s="208"/>
      <c r="EIH4" s="208"/>
      <c r="EII4" s="208"/>
      <c r="EIJ4" s="208"/>
      <c r="EIK4" s="208"/>
      <c r="EIL4" s="208"/>
      <c r="EIM4" s="208"/>
      <c r="EIN4" s="208"/>
      <c r="EIO4" s="208"/>
      <c r="EIP4" s="208"/>
      <c r="EIQ4" s="208"/>
      <c r="EIR4" s="208"/>
      <c r="EIS4" s="208"/>
      <c r="EIT4" s="208"/>
      <c r="EIU4" s="208"/>
      <c r="EIV4" s="208"/>
      <c r="EIW4" s="208"/>
      <c r="EIX4" s="208"/>
      <c r="EIY4" s="208"/>
      <c r="EIZ4" s="208"/>
      <c r="EJA4" s="208"/>
      <c r="EJB4" s="208"/>
      <c r="EJC4" s="208"/>
      <c r="EJD4" s="208"/>
      <c r="EJE4" s="208"/>
      <c r="EJF4" s="208"/>
      <c r="EJG4" s="208"/>
      <c r="EJH4" s="208"/>
      <c r="EJI4" s="208"/>
      <c r="EJJ4" s="208"/>
      <c r="EJK4" s="208"/>
      <c r="EJL4" s="208"/>
      <c r="EJM4" s="208"/>
      <c r="EJN4" s="208"/>
      <c r="EJO4" s="208"/>
      <c r="EJP4" s="208"/>
      <c r="EJQ4" s="208"/>
      <c r="EJR4" s="208"/>
      <c r="EJS4" s="208"/>
      <c r="EJT4" s="208"/>
      <c r="EJU4" s="208"/>
      <c r="EJV4" s="208"/>
      <c r="EJW4" s="208"/>
      <c r="EJX4" s="208"/>
      <c r="EJY4" s="208"/>
      <c r="EJZ4" s="208"/>
      <c r="EKA4" s="208"/>
      <c r="EKB4" s="208"/>
      <c r="EKC4" s="208"/>
      <c r="EKD4" s="208"/>
      <c r="EKE4" s="208"/>
      <c r="EKF4" s="208"/>
      <c r="EKG4" s="208"/>
      <c r="EKH4" s="208"/>
      <c r="EKI4" s="208"/>
      <c r="EKJ4" s="208"/>
      <c r="EKK4" s="208"/>
      <c r="EKL4" s="208"/>
      <c r="EKM4" s="208"/>
      <c r="EKN4" s="208"/>
      <c r="EKO4" s="208"/>
      <c r="EKP4" s="208"/>
      <c r="EKQ4" s="208"/>
      <c r="EKR4" s="208"/>
      <c r="EKS4" s="208"/>
      <c r="EKT4" s="208"/>
      <c r="EKU4" s="208"/>
      <c r="EKV4" s="208"/>
      <c r="EKW4" s="208"/>
      <c r="EKX4" s="208"/>
      <c r="EKY4" s="208"/>
      <c r="EKZ4" s="208"/>
      <c r="ELA4" s="208"/>
      <c r="ELB4" s="208"/>
      <c r="ELC4" s="208"/>
      <c r="ELD4" s="208"/>
      <c r="ELE4" s="208"/>
      <c r="ELF4" s="208"/>
      <c r="ELG4" s="208"/>
      <c r="ELH4" s="208"/>
      <c r="ELI4" s="208"/>
      <c r="ELJ4" s="208"/>
      <c r="ELK4" s="208"/>
      <c r="ELL4" s="208"/>
      <c r="ELM4" s="208"/>
      <c r="ELN4" s="208"/>
      <c r="ELO4" s="208"/>
      <c r="ELP4" s="208"/>
      <c r="ELQ4" s="208"/>
      <c r="ELR4" s="208"/>
      <c r="ELS4" s="208"/>
      <c r="ELT4" s="208"/>
      <c r="ELU4" s="208"/>
      <c r="ELV4" s="208"/>
      <c r="ELW4" s="208"/>
      <c r="ELX4" s="208"/>
      <c r="ELY4" s="208"/>
      <c r="ELZ4" s="208"/>
      <c r="EMA4" s="208"/>
      <c r="EMB4" s="208"/>
      <c r="EMC4" s="208"/>
      <c r="EMD4" s="208"/>
      <c r="EME4" s="208"/>
      <c r="EMF4" s="208"/>
      <c r="EMG4" s="208"/>
      <c r="EMH4" s="208"/>
      <c r="EMI4" s="208"/>
      <c r="EMJ4" s="208"/>
      <c r="EMK4" s="208"/>
      <c r="EML4" s="208"/>
      <c r="EMM4" s="208"/>
      <c r="EMN4" s="208"/>
      <c r="EMO4" s="208"/>
      <c r="EMP4" s="208"/>
      <c r="EMQ4" s="208"/>
      <c r="EMR4" s="208"/>
      <c r="EMS4" s="208"/>
      <c r="EMT4" s="208"/>
      <c r="EMU4" s="208"/>
      <c r="EMV4" s="208"/>
      <c r="EMW4" s="208"/>
      <c r="EMX4" s="208"/>
      <c r="EMY4" s="208"/>
      <c r="EMZ4" s="208"/>
      <c r="ENA4" s="208"/>
      <c r="ENB4" s="208"/>
      <c r="ENC4" s="208"/>
      <c r="END4" s="208"/>
      <c r="ENE4" s="208"/>
      <c r="ENF4" s="208"/>
      <c r="ENG4" s="208"/>
      <c r="ENH4" s="208"/>
      <c r="ENI4" s="208"/>
      <c r="ENJ4" s="208"/>
      <c r="ENK4" s="208"/>
      <c r="ENL4" s="208"/>
      <c r="ENM4" s="208"/>
      <c r="ENN4" s="208"/>
      <c r="ENO4" s="208"/>
      <c r="ENP4" s="208"/>
      <c r="ENQ4" s="208"/>
      <c r="ENR4" s="208"/>
      <c r="ENS4" s="208"/>
      <c r="ENT4" s="208"/>
      <c r="ENU4" s="208"/>
      <c r="ENV4" s="208"/>
      <c r="ENW4" s="208"/>
      <c r="ENX4" s="208"/>
      <c r="ENY4" s="208"/>
      <c r="ENZ4" s="208"/>
      <c r="EOA4" s="208"/>
      <c r="EOB4" s="208"/>
      <c r="EOC4" s="208"/>
      <c r="EOD4" s="208"/>
      <c r="EOE4" s="208"/>
      <c r="EOF4" s="208"/>
      <c r="EOG4" s="208"/>
      <c r="EOH4" s="208"/>
      <c r="EOI4" s="208"/>
      <c r="EOJ4" s="208"/>
      <c r="EOK4" s="208"/>
      <c r="EOL4" s="208"/>
      <c r="EOM4" s="208"/>
      <c r="EON4" s="208"/>
      <c r="EOO4" s="208"/>
      <c r="EOP4" s="208"/>
      <c r="EOQ4" s="208"/>
      <c r="EOR4" s="208"/>
      <c r="EOS4" s="208"/>
      <c r="EOT4" s="208"/>
      <c r="EOU4" s="208"/>
      <c r="EOV4" s="208"/>
      <c r="EOW4" s="208"/>
      <c r="EOX4" s="208"/>
      <c r="EOY4" s="208"/>
      <c r="EOZ4" s="208"/>
      <c r="EPA4" s="208"/>
      <c r="EPB4" s="208"/>
      <c r="EPC4" s="208"/>
      <c r="EPD4" s="208"/>
      <c r="EPE4" s="208"/>
      <c r="EPF4" s="208"/>
      <c r="EPG4" s="208"/>
      <c r="EPH4" s="208"/>
      <c r="EPI4" s="208"/>
      <c r="EPJ4" s="208"/>
      <c r="EPK4" s="208"/>
      <c r="EPL4" s="208"/>
      <c r="EPM4" s="208"/>
      <c r="EPN4" s="208"/>
      <c r="EPO4" s="208"/>
      <c r="EPP4" s="208"/>
      <c r="EPQ4" s="208"/>
      <c r="EPR4" s="208"/>
      <c r="EPS4" s="208"/>
      <c r="EPT4" s="208"/>
      <c r="EPU4" s="208"/>
      <c r="EPV4" s="208"/>
      <c r="EPW4" s="208"/>
      <c r="EPX4" s="208"/>
      <c r="EPY4" s="208"/>
      <c r="EPZ4" s="208"/>
      <c r="EQA4" s="208"/>
      <c r="EQB4" s="208"/>
      <c r="EQC4" s="208"/>
      <c r="EQD4" s="208"/>
      <c r="EQE4" s="208"/>
      <c r="EQF4" s="208"/>
      <c r="EQG4" s="208"/>
      <c r="EQH4" s="208"/>
      <c r="EQI4" s="208"/>
      <c r="EQJ4" s="208"/>
      <c r="EQK4" s="208"/>
      <c r="EQL4" s="208"/>
      <c r="EQM4" s="208"/>
      <c r="EQN4" s="208"/>
      <c r="EQO4" s="208"/>
      <c r="EQP4" s="208"/>
      <c r="EQQ4" s="208"/>
      <c r="EQR4" s="208"/>
      <c r="EQS4" s="208"/>
      <c r="EQT4" s="208"/>
      <c r="EQU4" s="208"/>
      <c r="EQV4" s="208"/>
      <c r="EQW4" s="208"/>
      <c r="EQX4" s="208"/>
      <c r="EQY4" s="208"/>
      <c r="EQZ4" s="208"/>
      <c r="ERA4" s="208"/>
      <c r="ERB4" s="208"/>
      <c r="ERC4" s="208"/>
      <c r="ERD4" s="208"/>
      <c r="ERE4" s="208"/>
      <c r="ERF4" s="208"/>
      <c r="ERG4" s="208"/>
      <c r="ERH4" s="208"/>
      <c r="ERI4" s="208"/>
      <c r="ERJ4" s="208"/>
      <c r="ERK4" s="208"/>
      <c r="ERL4" s="208"/>
      <c r="ERM4" s="208"/>
      <c r="ERN4" s="208"/>
      <c r="ERO4" s="208"/>
      <c r="ERP4" s="208"/>
      <c r="ERQ4" s="208"/>
      <c r="ERR4" s="208"/>
      <c r="ERS4" s="208"/>
      <c r="ERT4" s="208"/>
      <c r="ERU4" s="208"/>
      <c r="ERV4" s="208"/>
      <c r="ERW4" s="208"/>
      <c r="ERX4" s="208"/>
      <c r="ERY4" s="208"/>
      <c r="ERZ4" s="208"/>
      <c r="ESA4" s="208"/>
      <c r="ESB4" s="208"/>
      <c r="ESC4" s="208"/>
      <c r="ESD4" s="208"/>
      <c r="ESE4" s="208"/>
      <c r="ESF4" s="208"/>
      <c r="ESG4" s="208"/>
      <c r="ESH4" s="208"/>
      <c r="ESI4" s="208"/>
      <c r="ESJ4" s="208"/>
      <c r="ESK4" s="208"/>
      <c r="ESL4" s="208"/>
      <c r="ESM4" s="208"/>
      <c r="ESN4" s="208"/>
      <c r="ESO4" s="208"/>
      <c r="ESP4" s="208"/>
      <c r="ESQ4" s="208"/>
      <c r="ESR4" s="208"/>
      <c r="ESS4" s="208"/>
      <c r="EST4" s="208"/>
      <c r="ESU4" s="208"/>
      <c r="ESV4" s="208"/>
      <c r="ESW4" s="208"/>
      <c r="ESX4" s="208"/>
      <c r="ESY4" s="208"/>
      <c r="ESZ4" s="208"/>
      <c r="ETA4" s="208"/>
      <c r="ETB4" s="208"/>
      <c r="ETC4" s="208"/>
      <c r="ETD4" s="208"/>
      <c r="ETE4" s="208"/>
      <c r="ETF4" s="208"/>
      <c r="ETG4" s="208"/>
      <c r="ETH4" s="208"/>
      <c r="ETI4" s="208"/>
      <c r="ETJ4" s="208"/>
      <c r="ETK4" s="208"/>
      <c r="ETL4" s="208"/>
      <c r="ETM4" s="208"/>
      <c r="ETN4" s="208"/>
      <c r="ETO4" s="208"/>
      <c r="ETP4" s="208"/>
      <c r="ETQ4" s="208"/>
      <c r="ETR4" s="208"/>
      <c r="ETS4" s="208"/>
      <c r="ETT4" s="208"/>
      <c r="ETU4" s="208"/>
      <c r="ETV4" s="208"/>
      <c r="ETW4" s="208"/>
      <c r="ETX4" s="208"/>
      <c r="ETY4" s="208"/>
      <c r="ETZ4" s="208"/>
      <c r="EUA4" s="208"/>
      <c r="EUB4" s="208"/>
      <c r="EUC4" s="208"/>
      <c r="EUD4" s="208"/>
      <c r="EUE4" s="208"/>
      <c r="EUF4" s="208"/>
      <c r="EUG4" s="208"/>
      <c r="EUH4" s="208"/>
      <c r="EUI4" s="208"/>
      <c r="EUJ4" s="208"/>
      <c r="EUK4" s="208"/>
      <c r="EUL4" s="208"/>
      <c r="EUM4" s="208"/>
      <c r="EUN4" s="208"/>
      <c r="EUO4" s="208"/>
      <c r="EUP4" s="208"/>
      <c r="EUQ4" s="208"/>
      <c r="EUR4" s="208"/>
      <c r="EUS4" s="208"/>
      <c r="EUT4" s="208"/>
      <c r="EUU4" s="208"/>
      <c r="EUV4" s="208"/>
      <c r="EUW4" s="208"/>
      <c r="EUX4" s="208"/>
      <c r="EUY4" s="208"/>
      <c r="EUZ4" s="208"/>
      <c r="EVA4" s="208"/>
      <c r="EVB4" s="208"/>
      <c r="EVC4" s="208"/>
      <c r="EVD4" s="208"/>
      <c r="EVE4" s="208"/>
      <c r="EVF4" s="208"/>
      <c r="EVG4" s="208"/>
      <c r="EVH4" s="208"/>
      <c r="EVI4" s="208"/>
      <c r="EVJ4" s="208"/>
      <c r="EVK4" s="208"/>
      <c r="EVL4" s="208"/>
      <c r="EVM4" s="208"/>
      <c r="EVN4" s="208"/>
      <c r="EVO4" s="208"/>
      <c r="EVP4" s="208"/>
      <c r="EVQ4" s="208"/>
      <c r="EVR4" s="208"/>
      <c r="EVS4" s="208"/>
      <c r="EVT4" s="208"/>
      <c r="EVU4" s="208"/>
      <c r="EVV4" s="208"/>
      <c r="EVW4" s="208"/>
      <c r="EVX4" s="208"/>
      <c r="EVY4" s="208"/>
      <c r="EVZ4" s="208"/>
      <c r="EWA4" s="208"/>
      <c r="EWB4" s="208"/>
      <c r="EWC4" s="208"/>
      <c r="EWD4" s="208"/>
      <c r="EWE4" s="208"/>
      <c r="EWF4" s="208"/>
      <c r="EWG4" s="208"/>
      <c r="EWH4" s="208"/>
      <c r="EWI4" s="208"/>
      <c r="EWJ4" s="208"/>
      <c r="EWK4" s="208"/>
      <c r="EWL4" s="208"/>
      <c r="EWM4" s="208"/>
      <c r="EWN4" s="208"/>
      <c r="EWO4" s="208"/>
      <c r="EWP4" s="208"/>
      <c r="EWQ4" s="208"/>
      <c r="EWR4" s="208"/>
      <c r="EWS4" s="208"/>
      <c r="EWT4" s="208"/>
      <c r="EWU4" s="208"/>
      <c r="EWV4" s="208"/>
      <c r="EWW4" s="208"/>
      <c r="EWX4" s="208"/>
      <c r="EWY4" s="208"/>
      <c r="EWZ4" s="208"/>
      <c r="EXA4" s="208"/>
      <c r="EXB4" s="208"/>
      <c r="EXC4" s="208"/>
      <c r="EXD4" s="208"/>
      <c r="EXE4" s="208"/>
      <c r="EXF4" s="208"/>
      <c r="EXG4" s="208"/>
      <c r="EXH4" s="208"/>
      <c r="EXI4" s="208"/>
      <c r="EXJ4" s="208"/>
      <c r="EXK4" s="208"/>
      <c r="EXL4" s="208"/>
      <c r="EXM4" s="208"/>
      <c r="EXN4" s="208"/>
      <c r="EXO4" s="208"/>
      <c r="EXP4" s="208"/>
      <c r="EXQ4" s="208"/>
      <c r="EXR4" s="208"/>
      <c r="EXS4" s="208"/>
      <c r="EXT4" s="208"/>
      <c r="EXU4" s="208"/>
      <c r="EXV4" s="208"/>
      <c r="EXW4" s="208"/>
      <c r="EXX4" s="208"/>
      <c r="EXY4" s="208"/>
      <c r="EXZ4" s="208"/>
      <c r="EYA4" s="208"/>
      <c r="EYB4" s="208"/>
      <c r="EYC4" s="208"/>
      <c r="EYD4" s="208"/>
      <c r="EYE4" s="208"/>
      <c r="EYF4" s="208"/>
      <c r="EYG4" s="208"/>
      <c r="EYH4" s="208"/>
      <c r="EYI4" s="208"/>
      <c r="EYJ4" s="208"/>
      <c r="EYK4" s="208"/>
      <c r="EYL4" s="208"/>
      <c r="EYM4" s="208"/>
      <c r="EYN4" s="208"/>
      <c r="EYO4" s="208"/>
      <c r="EYP4" s="208"/>
      <c r="EYQ4" s="208"/>
      <c r="EYR4" s="208"/>
      <c r="EYS4" s="208"/>
      <c r="EYT4" s="208"/>
      <c r="EYU4" s="208"/>
      <c r="EYV4" s="208"/>
      <c r="EYW4" s="208"/>
      <c r="EYX4" s="208"/>
      <c r="EYY4" s="208"/>
      <c r="EYZ4" s="208"/>
      <c r="EZA4" s="208"/>
      <c r="EZB4" s="208"/>
      <c r="EZC4" s="208"/>
      <c r="EZD4" s="208"/>
      <c r="EZE4" s="208"/>
      <c r="EZF4" s="208"/>
      <c r="EZG4" s="208"/>
      <c r="EZH4" s="208"/>
      <c r="EZI4" s="208"/>
      <c r="EZJ4" s="208"/>
      <c r="EZK4" s="208"/>
      <c r="EZL4" s="208"/>
      <c r="EZM4" s="208"/>
      <c r="EZN4" s="208"/>
      <c r="EZO4" s="208"/>
      <c r="EZP4" s="208"/>
      <c r="EZQ4" s="208"/>
      <c r="EZR4" s="208"/>
      <c r="EZS4" s="208"/>
      <c r="EZT4" s="208"/>
      <c r="EZU4" s="208"/>
      <c r="EZV4" s="208"/>
      <c r="EZW4" s="208"/>
      <c r="EZX4" s="208"/>
      <c r="EZY4" s="208"/>
      <c r="EZZ4" s="208"/>
      <c r="FAA4" s="208"/>
      <c r="FAB4" s="208"/>
      <c r="FAC4" s="208"/>
      <c r="FAD4" s="208"/>
      <c r="FAE4" s="208"/>
      <c r="FAF4" s="208"/>
      <c r="FAG4" s="208"/>
      <c r="FAH4" s="208"/>
      <c r="FAI4" s="208"/>
      <c r="FAJ4" s="208"/>
      <c r="FAK4" s="208"/>
      <c r="FAL4" s="208"/>
      <c r="FAM4" s="208"/>
      <c r="FAN4" s="208"/>
      <c r="FAO4" s="208"/>
      <c r="FAP4" s="208"/>
      <c r="FAQ4" s="208"/>
      <c r="FAR4" s="208"/>
      <c r="FAS4" s="208"/>
      <c r="FAT4" s="208"/>
      <c r="FAU4" s="208"/>
      <c r="FAV4" s="208"/>
      <c r="FAW4" s="208"/>
      <c r="FAX4" s="208"/>
      <c r="FAY4" s="208"/>
      <c r="FAZ4" s="208"/>
      <c r="FBA4" s="208"/>
      <c r="FBB4" s="208"/>
      <c r="FBC4" s="208"/>
      <c r="FBD4" s="208"/>
      <c r="FBE4" s="208"/>
      <c r="FBF4" s="208"/>
      <c r="FBG4" s="208"/>
      <c r="FBH4" s="208"/>
      <c r="FBI4" s="208"/>
      <c r="FBJ4" s="208"/>
      <c r="FBK4" s="208"/>
      <c r="FBL4" s="208"/>
      <c r="FBM4" s="208"/>
      <c r="FBN4" s="208"/>
      <c r="FBO4" s="208"/>
      <c r="FBP4" s="208"/>
      <c r="FBQ4" s="208"/>
      <c r="FBR4" s="208"/>
      <c r="FBS4" s="208"/>
      <c r="FBT4" s="208"/>
      <c r="FBU4" s="208"/>
      <c r="FBV4" s="208"/>
      <c r="FBW4" s="208"/>
      <c r="FBX4" s="208"/>
      <c r="FBY4" s="208"/>
      <c r="FBZ4" s="208"/>
      <c r="FCA4" s="208"/>
      <c r="FCB4" s="208"/>
      <c r="FCC4" s="208"/>
      <c r="FCD4" s="208"/>
      <c r="FCE4" s="208"/>
      <c r="FCF4" s="208"/>
      <c r="FCG4" s="208"/>
      <c r="FCH4" s="208"/>
      <c r="FCI4" s="208"/>
      <c r="FCJ4" s="208"/>
      <c r="FCK4" s="208"/>
      <c r="FCL4" s="208"/>
      <c r="FCM4" s="208"/>
      <c r="FCN4" s="208"/>
      <c r="FCO4" s="208"/>
      <c r="FCP4" s="208"/>
      <c r="FCQ4" s="208"/>
      <c r="FCR4" s="208"/>
      <c r="FCS4" s="208"/>
      <c r="FCT4" s="208"/>
      <c r="FCU4" s="208"/>
      <c r="FCV4" s="208"/>
      <c r="FCW4" s="208"/>
      <c r="FCX4" s="208"/>
      <c r="FCY4" s="208"/>
      <c r="FCZ4" s="208"/>
      <c r="FDA4" s="208"/>
      <c r="FDB4" s="208"/>
      <c r="FDC4" s="208"/>
      <c r="FDD4" s="208"/>
      <c r="FDE4" s="208"/>
      <c r="FDF4" s="208"/>
      <c r="FDG4" s="208"/>
      <c r="FDH4" s="208"/>
      <c r="FDI4" s="208"/>
      <c r="FDJ4" s="208"/>
      <c r="FDK4" s="208"/>
      <c r="FDL4" s="208"/>
      <c r="FDM4" s="208"/>
      <c r="FDN4" s="208"/>
      <c r="FDO4" s="208"/>
      <c r="FDP4" s="208"/>
      <c r="FDQ4" s="208"/>
      <c r="FDR4" s="208"/>
      <c r="FDS4" s="208"/>
      <c r="FDT4" s="208"/>
      <c r="FDU4" s="208"/>
      <c r="FDV4" s="208"/>
      <c r="FDW4" s="208"/>
      <c r="FDX4" s="208"/>
      <c r="FDY4" s="208"/>
      <c r="FDZ4" s="208"/>
      <c r="FEA4" s="208"/>
      <c r="FEB4" s="208"/>
      <c r="FEC4" s="208"/>
      <c r="FED4" s="208"/>
      <c r="FEE4" s="208"/>
      <c r="FEF4" s="208"/>
      <c r="FEG4" s="208"/>
      <c r="FEH4" s="208"/>
      <c r="FEI4" s="208"/>
      <c r="FEJ4" s="208"/>
      <c r="FEK4" s="208"/>
      <c r="FEL4" s="208"/>
      <c r="FEM4" s="208"/>
      <c r="FEN4" s="208"/>
      <c r="FEO4" s="208"/>
      <c r="FEP4" s="208"/>
      <c r="FEQ4" s="208"/>
      <c r="FER4" s="208"/>
      <c r="FES4" s="208"/>
      <c r="FET4" s="208"/>
      <c r="FEU4" s="208"/>
      <c r="FEV4" s="208"/>
      <c r="FEW4" s="208"/>
      <c r="FEX4" s="208"/>
      <c r="FEY4" s="208"/>
      <c r="FEZ4" s="208"/>
      <c r="FFA4" s="208"/>
      <c r="FFB4" s="208"/>
      <c r="FFC4" s="208"/>
      <c r="FFD4" s="208"/>
      <c r="FFE4" s="208"/>
      <c r="FFF4" s="208"/>
      <c r="FFG4" s="208"/>
      <c r="FFH4" s="208"/>
      <c r="FFI4" s="208"/>
      <c r="FFJ4" s="208"/>
      <c r="FFK4" s="208"/>
      <c r="FFL4" s="208"/>
      <c r="FFM4" s="208"/>
      <c r="FFN4" s="208"/>
      <c r="FFO4" s="208"/>
      <c r="FFP4" s="208"/>
      <c r="FFQ4" s="208"/>
      <c r="FFR4" s="208"/>
      <c r="FFS4" s="208"/>
      <c r="FFT4" s="208"/>
      <c r="FFU4" s="208"/>
      <c r="FFV4" s="208"/>
      <c r="FFW4" s="208"/>
      <c r="FFX4" s="208"/>
      <c r="FFY4" s="208"/>
      <c r="FFZ4" s="208"/>
      <c r="FGA4" s="208"/>
      <c r="FGB4" s="208"/>
      <c r="FGC4" s="208"/>
      <c r="FGD4" s="208"/>
      <c r="FGE4" s="208"/>
      <c r="FGF4" s="208"/>
      <c r="FGG4" s="208"/>
      <c r="FGH4" s="208"/>
      <c r="FGI4" s="208"/>
      <c r="FGJ4" s="208"/>
      <c r="FGK4" s="208"/>
      <c r="FGL4" s="208"/>
      <c r="FGM4" s="208"/>
      <c r="FGN4" s="208"/>
      <c r="FGO4" s="208"/>
      <c r="FGP4" s="208"/>
      <c r="FGQ4" s="208"/>
      <c r="FGR4" s="208"/>
      <c r="FGS4" s="208"/>
      <c r="FGT4" s="208"/>
      <c r="FGU4" s="208"/>
      <c r="FGV4" s="208"/>
      <c r="FGW4" s="208"/>
      <c r="FGX4" s="208"/>
      <c r="FGY4" s="208"/>
      <c r="FGZ4" s="208"/>
      <c r="FHA4" s="208"/>
      <c r="FHB4" s="208"/>
      <c r="FHC4" s="208"/>
      <c r="FHD4" s="208"/>
      <c r="FHE4" s="208"/>
      <c r="FHF4" s="208"/>
      <c r="FHG4" s="208"/>
      <c r="FHH4" s="208"/>
      <c r="FHI4" s="208"/>
      <c r="FHJ4" s="208"/>
      <c r="FHK4" s="208"/>
      <c r="FHL4" s="208"/>
      <c r="FHM4" s="208"/>
      <c r="FHN4" s="208"/>
      <c r="FHO4" s="208"/>
      <c r="FHP4" s="208"/>
      <c r="FHQ4" s="208"/>
      <c r="FHR4" s="208"/>
      <c r="FHS4" s="208"/>
      <c r="FHT4" s="208"/>
      <c r="FHU4" s="208"/>
      <c r="FHV4" s="208"/>
      <c r="FHW4" s="208"/>
      <c r="FHX4" s="208"/>
      <c r="FHY4" s="208"/>
      <c r="FHZ4" s="208"/>
      <c r="FIA4" s="208"/>
      <c r="FIB4" s="208"/>
      <c r="FIC4" s="208"/>
      <c r="FID4" s="208"/>
      <c r="FIE4" s="208"/>
      <c r="FIF4" s="208"/>
      <c r="FIG4" s="208"/>
      <c r="FIH4" s="208"/>
      <c r="FII4" s="208"/>
      <c r="FIJ4" s="208"/>
      <c r="FIK4" s="208"/>
      <c r="FIL4" s="208"/>
      <c r="FIM4" s="208"/>
      <c r="FIN4" s="208"/>
      <c r="FIO4" s="208"/>
      <c r="FIP4" s="208"/>
      <c r="FIQ4" s="208"/>
      <c r="FIR4" s="208"/>
      <c r="FIS4" s="208"/>
      <c r="FIT4" s="208"/>
      <c r="FIU4" s="208"/>
      <c r="FIV4" s="208"/>
      <c r="FIW4" s="208"/>
      <c r="FIX4" s="208"/>
      <c r="FIY4" s="208"/>
      <c r="FIZ4" s="208"/>
      <c r="FJA4" s="208"/>
      <c r="FJB4" s="208"/>
      <c r="FJC4" s="208"/>
      <c r="FJD4" s="208"/>
      <c r="FJE4" s="208"/>
      <c r="FJF4" s="208"/>
      <c r="FJG4" s="208"/>
      <c r="FJH4" s="208"/>
      <c r="FJI4" s="208"/>
      <c r="FJJ4" s="208"/>
      <c r="FJK4" s="208"/>
      <c r="FJL4" s="208"/>
      <c r="FJM4" s="208"/>
      <c r="FJN4" s="208"/>
      <c r="FJO4" s="208"/>
      <c r="FJP4" s="208"/>
      <c r="FJQ4" s="208"/>
      <c r="FJR4" s="208"/>
      <c r="FJS4" s="208"/>
      <c r="FJT4" s="208"/>
      <c r="FJU4" s="208"/>
      <c r="FJV4" s="208"/>
      <c r="FJW4" s="208"/>
      <c r="FJX4" s="208"/>
      <c r="FJY4" s="208"/>
      <c r="FJZ4" s="208"/>
      <c r="FKA4" s="208"/>
      <c r="FKB4" s="208"/>
      <c r="FKC4" s="208"/>
      <c r="FKD4" s="208"/>
      <c r="FKE4" s="208"/>
      <c r="FKF4" s="208"/>
      <c r="FKG4" s="208"/>
      <c r="FKH4" s="208"/>
      <c r="FKI4" s="208"/>
      <c r="FKJ4" s="208"/>
      <c r="FKK4" s="208"/>
      <c r="FKL4" s="208"/>
      <c r="FKM4" s="208"/>
      <c r="FKN4" s="208"/>
      <c r="FKO4" s="208"/>
      <c r="FKP4" s="208"/>
      <c r="FKQ4" s="208"/>
      <c r="FKR4" s="208"/>
      <c r="FKS4" s="208"/>
      <c r="FKT4" s="208"/>
      <c r="FKU4" s="208"/>
      <c r="FKV4" s="208"/>
      <c r="FKW4" s="208"/>
      <c r="FKX4" s="208"/>
      <c r="FKY4" s="208"/>
      <c r="FKZ4" s="208"/>
      <c r="FLA4" s="208"/>
      <c r="FLB4" s="208"/>
      <c r="FLC4" s="208"/>
      <c r="FLD4" s="208"/>
      <c r="FLE4" s="208"/>
      <c r="FLF4" s="208"/>
      <c r="FLG4" s="208"/>
      <c r="FLH4" s="208"/>
      <c r="FLI4" s="208"/>
      <c r="FLJ4" s="208"/>
      <c r="FLK4" s="208"/>
      <c r="FLL4" s="208"/>
      <c r="FLM4" s="208"/>
      <c r="FLN4" s="208"/>
      <c r="FLO4" s="208"/>
      <c r="FLP4" s="208"/>
      <c r="FLQ4" s="208"/>
      <c r="FLR4" s="208"/>
      <c r="FLS4" s="208"/>
      <c r="FLT4" s="208"/>
      <c r="FLU4" s="208"/>
      <c r="FLV4" s="208"/>
      <c r="FLW4" s="208"/>
      <c r="FLX4" s="208"/>
      <c r="FLY4" s="208"/>
      <c r="FLZ4" s="208"/>
      <c r="FMA4" s="208"/>
      <c r="FMB4" s="208"/>
      <c r="FMC4" s="208"/>
      <c r="FMD4" s="208"/>
      <c r="FME4" s="208"/>
      <c r="FMF4" s="208"/>
      <c r="FMG4" s="208"/>
      <c r="FMH4" s="208"/>
      <c r="FMI4" s="208"/>
      <c r="FMJ4" s="208"/>
      <c r="FMK4" s="208"/>
      <c r="FML4" s="208"/>
      <c r="FMM4" s="208"/>
      <c r="FMN4" s="208"/>
      <c r="FMO4" s="208"/>
      <c r="FMP4" s="208"/>
      <c r="FMQ4" s="208"/>
      <c r="FMR4" s="208"/>
      <c r="FMS4" s="208"/>
      <c r="FMT4" s="208"/>
      <c r="FMU4" s="208"/>
      <c r="FMV4" s="208"/>
      <c r="FMW4" s="208"/>
      <c r="FMX4" s="208"/>
      <c r="FMY4" s="208"/>
      <c r="FMZ4" s="208"/>
      <c r="FNA4" s="208"/>
      <c r="FNB4" s="208"/>
      <c r="FNC4" s="208"/>
      <c r="FND4" s="208"/>
      <c r="FNE4" s="208"/>
      <c r="FNF4" s="208"/>
      <c r="FNG4" s="208"/>
      <c r="FNH4" s="208"/>
      <c r="FNI4" s="208"/>
      <c r="FNJ4" s="208"/>
      <c r="FNK4" s="208"/>
      <c r="FNL4" s="208"/>
      <c r="FNM4" s="208"/>
      <c r="FNN4" s="208"/>
      <c r="FNO4" s="208"/>
      <c r="FNP4" s="208"/>
      <c r="FNQ4" s="208"/>
      <c r="FNR4" s="208"/>
      <c r="FNS4" s="208"/>
      <c r="FNT4" s="208"/>
      <c r="FNU4" s="208"/>
      <c r="FNV4" s="208"/>
      <c r="FNW4" s="208"/>
      <c r="FNX4" s="208"/>
      <c r="FNY4" s="208"/>
      <c r="FNZ4" s="208"/>
      <c r="FOA4" s="208"/>
      <c r="FOB4" s="208"/>
      <c r="FOC4" s="208"/>
      <c r="FOD4" s="208"/>
      <c r="FOE4" s="208"/>
      <c r="FOF4" s="208"/>
      <c r="FOG4" s="208"/>
      <c r="FOH4" s="208"/>
      <c r="FOI4" s="208"/>
      <c r="FOJ4" s="208"/>
      <c r="FOK4" s="208"/>
      <c r="FOL4" s="208"/>
      <c r="FOM4" s="208"/>
      <c r="FON4" s="208"/>
      <c r="FOO4" s="208"/>
      <c r="FOP4" s="208"/>
      <c r="FOQ4" s="208"/>
      <c r="FOR4" s="208"/>
      <c r="FOS4" s="208"/>
      <c r="FOT4" s="208"/>
      <c r="FOU4" s="208"/>
      <c r="FOV4" s="208"/>
      <c r="FOW4" s="208"/>
      <c r="FOX4" s="208"/>
      <c r="FOY4" s="208"/>
      <c r="FOZ4" s="208"/>
      <c r="FPA4" s="208"/>
      <c r="FPB4" s="208"/>
      <c r="FPC4" s="208"/>
      <c r="FPD4" s="208"/>
      <c r="FPE4" s="208"/>
      <c r="FPF4" s="208"/>
      <c r="FPG4" s="208"/>
      <c r="FPH4" s="208"/>
      <c r="FPI4" s="208"/>
      <c r="FPJ4" s="208"/>
      <c r="FPK4" s="208"/>
      <c r="FPL4" s="208"/>
      <c r="FPM4" s="208"/>
      <c r="FPN4" s="208"/>
      <c r="FPO4" s="208"/>
      <c r="FPP4" s="208"/>
      <c r="FPQ4" s="208"/>
      <c r="FPR4" s="208"/>
      <c r="FPS4" s="208"/>
      <c r="FPT4" s="208"/>
      <c r="FPU4" s="208"/>
      <c r="FPV4" s="208"/>
      <c r="FPW4" s="208"/>
      <c r="FPX4" s="208"/>
      <c r="FPY4" s="208"/>
      <c r="FPZ4" s="208"/>
      <c r="FQA4" s="208"/>
      <c r="FQB4" s="208"/>
      <c r="FQC4" s="208"/>
      <c r="FQD4" s="208"/>
      <c r="FQE4" s="208"/>
      <c r="FQF4" s="208"/>
      <c r="FQG4" s="208"/>
      <c r="FQH4" s="208"/>
      <c r="FQI4" s="208"/>
      <c r="FQJ4" s="208"/>
      <c r="FQK4" s="208"/>
      <c r="FQL4" s="208"/>
      <c r="FQM4" s="208"/>
      <c r="FQN4" s="208"/>
      <c r="FQO4" s="208"/>
      <c r="FQP4" s="208"/>
      <c r="FQQ4" s="208"/>
      <c r="FQR4" s="208"/>
      <c r="FQS4" s="208"/>
      <c r="FQT4" s="208"/>
      <c r="FQU4" s="208"/>
      <c r="FQV4" s="208"/>
      <c r="FQW4" s="208"/>
      <c r="FQX4" s="208"/>
      <c r="FQY4" s="208"/>
      <c r="FQZ4" s="208"/>
      <c r="FRA4" s="208"/>
      <c r="FRB4" s="208"/>
      <c r="FRC4" s="208"/>
      <c r="FRD4" s="208"/>
      <c r="FRE4" s="208"/>
      <c r="FRF4" s="208"/>
      <c r="FRG4" s="208"/>
      <c r="FRH4" s="208"/>
      <c r="FRI4" s="208"/>
      <c r="FRJ4" s="208"/>
      <c r="FRK4" s="208"/>
      <c r="FRL4" s="208"/>
      <c r="FRM4" s="208"/>
      <c r="FRN4" s="208"/>
      <c r="FRO4" s="208"/>
      <c r="FRP4" s="208"/>
      <c r="FRQ4" s="208"/>
      <c r="FRR4" s="208"/>
      <c r="FRS4" s="208"/>
      <c r="FRT4" s="208"/>
      <c r="FRU4" s="208"/>
      <c r="FRV4" s="208"/>
      <c r="FRW4" s="208"/>
      <c r="FRX4" s="208"/>
      <c r="FRY4" s="208"/>
      <c r="FRZ4" s="208"/>
      <c r="FSA4" s="208"/>
      <c r="FSB4" s="208"/>
      <c r="FSC4" s="208"/>
      <c r="FSD4" s="208"/>
      <c r="FSE4" s="208"/>
      <c r="FSF4" s="208"/>
      <c r="FSG4" s="208"/>
      <c r="FSH4" s="208"/>
      <c r="FSI4" s="208"/>
      <c r="FSJ4" s="208"/>
      <c r="FSK4" s="208"/>
      <c r="FSL4" s="208"/>
      <c r="FSM4" s="208"/>
      <c r="FSN4" s="208"/>
      <c r="FSO4" s="208"/>
      <c r="FSP4" s="208"/>
      <c r="FSQ4" s="208"/>
      <c r="FSR4" s="208"/>
      <c r="FSS4" s="208"/>
      <c r="FST4" s="208"/>
      <c r="FSU4" s="208"/>
      <c r="FSV4" s="208"/>
      <c r="FSW4" s="208"/>
      <c r="FSX4" s="208"/>
      <c r="FSY4" s="208"/>
      <c r="FSZ4" s="208"/>
      <c r="FTA4" s="208"/>
      <c r="FTB4" s="208"/>
      <c r="FTC4" s="208"/>
      <c r="FTD4" s="208"/>
      <c r="FTE4" s="208"/>
      <c r="FTF4" s="208"/>
      <c r="FTG4" s="208"/>
      <c r="FTH4" s="208"/>
      <c r="FTI4" s="208"/>
      <c r="FTJ4" s="208"/>
      <c r="FTK4" s="208"/>
      <c r="FTL4" s="208"/>
      <c r="FTM4" s="208"/>
      <c r="FTN4" s="208"/>
      <c r="FTO4" s="208"/>
      <c r="FTP4" s="208"/>
      <c r="FTQ4" s="208"/>
      <c r="FTR4" s="208"/>
      <c r="FTS4" s="208"/>
      <c r="FTT4" s="208"/>
      <c r="FTU4" s="208"/>
      <c r="FTV4" s="208"/>
      <c r="FTW4" s="208"/>
      <c r="FTX4" s="208"/>
      <c r="FTY4" s="208"/>
      <c r="FTZ4" s="208"/>
      <c r="FUA4" s="208"/>
      <c r="FUB4" s="208"/>
      <c r="FUC4" s="208"/>
      <c r="FUD4" s="208"/>
      <c r="FUE4" s="208"/>
      <c r="FUF4" s="208"/>
      <c r="FUG4" s="208"/>
      <c r="FUH4" s="208"/>
      <c r="FUI4" s="208"/>
      <c r="FUJ4" s="208"/>
      <c r="FUK4" s="208"/>
      <c r="FUL4" s="208"/>
      <c r="FUM4" s="208"/>
      <c r="FUN4" s="208"/>
      <c r="FUO4" s="208"/>
      <c r="FUP4" s="208"/>
      <c r="FUQ4" s="208"/>
      <c r="FUR4" s="208"/>
      <c r="FUS4" s="208"/>
      <c r="FUT4" s="208"/>
      <c r="FUU4" s="208"/>
      <c r="FUV4" s="208"/>
      <c r="FUW4" s="208"/>
      <c r="FUX4" s="208"/>
      <c r="FUY4" s="208"/>
      <c r="FUZ4" s="208"/>
      <c r="FVA4" s="208"/>
      <c r="FVB4" s="208"/>
      <c r="FVC4" s="208"/>
      <c r="FVD4" s="208"/>
      <c r="FVE4" s="208"/>
      <c r="FVF4" s="208"/>
      <c r="FVG4" s="208"/>
      <c r="FVH4" s="208"/>
      <c r="FVI4" s="208"/>
      <c r="FVJ4" s="208"/>
      <c r="FVK4" s="208"/>
      <c r="FVL4" s="208"/>
      <c r="FVM4" s="208"/>
      <c r="FVN4" s="208"/>
      <c r="FVO4" s="208"/>
      <c r="FVP4" s="208"/>
      <c r="FVQ4" s="208"/>
      <c r="FVR4" s="208"/>
      <c r="FVS4" s="208"/>
      <c r="FVT4" s="208"/>
      <c r="FVU4" s="208"/>
      <c r="FVV4" s="208"/>
      <c r="FVW4" s="208"/>
      <c r="FVX4" s="208"/>
      <c r="FVY4" s="208"/>
      <c r="FVZ4" s="208"/>
      <c r="FWA4" s="208"/>
      <c r="FWB4" s="208"/>
      <c r="FWC4" s="208"/>
      <c r="FWD4" s="208"/>
      <c r="FWE4" s="208"/>
      <c r="FWF4" s="208"/>
      <c r="FWG4" s="208"/>
      <c r="FWH4" s="208"/>
      <c r="FWI4" s="208"/>
      <c r="FWJ4" s="208"/>
      <c r="FWK4" s="208"/>
      <c r="FWL4" s="208"/>
      <c r="FWM4" s="208"/>
      <c r="FWN4" s="208"/>
      <c r="FWO4" s="208"/>
      <c r="FWP4" s="208"/>
      <c r="FWQ4" s="208"/>
      <c r="FWR4" s="208"/>
      <c r="FWS4" s="208"/>
      <c r="FWT4" s="208"/>
      <c r="FWU4" s="208"/>
      <c r="FWV4" s="208"/>
      <c r="FWW4" s="208"/>
      <c r="FWX4" s="208"/>
      <c r="FWY4" s="208"/>
      <c r="FWZ4" s="208"/>
      <c r="FXA4" s="208"/>
      <c r="FXB4" s="208"/>
      <c r="FXC4" s="208"/>
      <c r="FXD4" s="208"/>
      <c r="FXE4" s="208"/>
      <c r="FXF4" s="208"/>
      <c r="FXG4" s="208"/>
      <c r="FXH4" s="208"/>
      <c r="FXI4" s="208"/>
      <c r="FXJ4" s="208"/>
      <c r="FXK4" s="208"/>
      <c r="FXL4" s="208"/>
      <c r="FXM4" s="208"/>
      <c r="FXN4" s="208"/>
      <c r="FXO4" s="208"/>
      <c r="FXP4" s="208"/>
      <c r="FXQ4" s="208"/>
      <c r="FXR4" s="208"/>
      <c r="FXS4" s="208"/>
      <c r="FXT4" s="208"/>
      <c r="FXU4" s="208"/>
      <c r="FXV4" s="208"/>
      <c r="FXW4" s="208"/>
      <c r="FXX4" s="208"/>
      <c r="FXY4" s="208"/>
      <c r="FXZ4" s="208"/>
      <c r="FYA4" s="208"/>
      <c r="FYB4" s="208"/>
      <c r="FYC4" s="208"/>
      <c r="FYD4" s="208"/>
      <c r="FYE4" s="208"/>
      <c r="FYF4" s="208"/>
      <c r="FYG4" s="208"/>
      <c r="FYH4" s="208"/>
      <c r="FYI4" s="208"/>
      <c r="FYJ4" s="208"/>
      <c r="FYK4" s="208"/>
      <c r="FYL4" s="208"/>
      <c r="FYM4" s="208"/>
      <c r="FYN4" s="208"/>
      <c r="FYO4" s="208"/>
      <c r="FYP4" s="208"/>
      <c r="FYQ4" s="208"/>
      <c r="FYR4" s="208"/>
      <c r="FYS4" s="208"/>
      <c r="FYT4" s="208"/>
      <c r="FYU4" s="208"/>
      <c r="FYV4" s="208"/>
      <c r="FYW4" s="208"/>
      <c r="FYX4" s="208"/>
      <c r="FYY4" s="208"/>
      <c r="FYZ4" s="208"/>
      <c r="FZA4" s="208"/>
      <c r="FZB4" s="208"/>
      <c r="FZC4" s="208"/>
      <c r="FZD4" s="208"/>
      <c r="FZE4" s="208"/>
      <c r="FZF4" s="208"/>
      <c r="FZG4" s="208"/>
      <c r="FZH4" s="208"/>
      <c r="FZI4" s="208"/>
      <c r="FZJ4" s="208"/>
      <c r="FZK4" s="208"/>
      <c r="FZL4" s="208"/>
      <c r="FZM4" s="208"/>
      <c r="FZN4" s="208"/>
      <c r="FZO4" s="208"/>
      <c r="FZP4" s="208"/>
      <c r="FZQ4" s="208"/>
      <c r="FZR4" s="208"/>
      <c r="FZS4" s="208"/>
      <c r="FZT4" s="208"/>
      <c r="FZU4" s="208"/>
      <c r="FZV4" s="208"/>
      <c r="FZW4" s="208"/>
      <c r="FZX4" s="208"/>
      <c r="FZY4" s="208"/>
      <c r="FZZ4" s="208"/>
      <c r="GAA4" s="208"/>
      <c r="GAB4" s="208"/>
      <c r="GAC4" s="208"/>
      <c r="GAD4" s="208"/>
      <c r="GAE4" s="208"/>
      <c r="GAF4" s="208"/>
      <c r="GAG4" s="208"/>
      <c r="GAH4" s="208"/>
      <c r="GAI4" s="208"/>
      <c r="GAJ4" s="208"/>
      <c r="GAK4" s="208"/>
      <c r="GAL4" s="208"/>
      <c r="GAM4" s="208"/>
      <c r="GAN4" s="208"/>
      <c r="GAO4" s="208"/>
      <c r="GAP4" s="208"/>
      <c r="GAQ4" s="208"/>
      <c r="GAR4" s="208"/>
      <c r="GAS4" s="208"/>
      <c r="GAT4" s="208"/>
      <c r="GAU4" s="208"/>
      <c r="GAV4" s="208"/>
      <c r="GAW4" s="208"/>
      <c r="GAX4" s="208"/>
      <c r="GAY4" s="208"/>
      <c r="GAZ4" s="208"/>
      <c r="GBA4" s="208"/>
      <c r="GBB4" s="208"/>
      <c r="GBC4" s="208"/>
      <c r="GBD4" s="208"/>
      <c r="GBE4" s="208"/>
      <c r="GBF4" s="208"/>
      <c r="GBG4" s="208"/>
      <c r="GBH4" s="208"/>
      <c r="GBI4" s="208"/>
      <c r="GBJ4" s="208"/>
      <c r="GBK4" s="208"/>
      <c r="GBL4" s="208"/>
      <c r="GBM4" s="208"/>
      <c r="GBN4" s="208"/>
      <c r="GBO4" s="208"/>
      <c r="GBP4" s="208"/>
      <c r="GBQ4" s="208"/>
      <c r="GBR4" s="208"/>
      <c r="GBS4" s="208"/>
      <c r="GBT4" s="208"/>
      <c r="GBU4" s="208"/>
      <c r="GBV4" s="208"/>
      <c r="GBW4" s="208"/>
      <c r="GBX4" s="208"/>
      <c r="GBY4" s="208"/>
      <c r="GBZ4" s="208"/>
      <c r="GCA4" s="208"/>
      <c r="GCB4" s="208"/>
      <c r="GCC4" s="208"/>
      <c r="GCD4" s="208"/>
      <c r="GCE4" s="208"/>
      <c r="GCF4" s="208"/>
      <c r="GCG4" s="208"/>
      <c r="GCH4" s="208"/>
      <c r="GCI4" s="208"/>
      <c r="GCJ4" s="208"/>
      <c r="GCK4" s="208"/>
      <c r="GCL4" s="208"/>
      <c r="GCM4" s="208"/>
      <c r="GCN4" s="208"/>
      <c r="GCO4" s="208"/>
      <c r="GCP4" s="208"/>
      <c r="GCQ4" s="208"/>
      <c r="GCR4" s="208"/>
      <c r="GCS4" s="208"/>
      <c r="GCT4" s="208"/>
      <c r="GCU4" s="208"/>
      <c r="GCV4" s="208"/>
      <c r="GCW4" s="208"/>
      <c r="GCX4" s="208"/>
      <c r="GCY4" s="208"/>
      <c r="GCZ4" s="208"/>
      <c r="GDA4" s="208"/>
      <c r="GDB4" s="208"/>
      <c r="GDC4" s="208"/>
      <c r="GDD4" s="208"/>
      <c r="GDE4" s="208"/>
      <c r="GDF4" s="208"/>
      <c r="GDG4" s="208"/>
      <c r="GDH4" s="208"/>
      <c r="GDI4" s="208"/>
      <c r="GDJ4" s="208"/>
      <c r="GDK4" s="208"/>
      <c r="GDL4" s="208"/>
      <c r="GDM4" s="208"/>
      <c r="GDN4" s="208"/>
      <c r="GDO4" s="208"/>
      <c r="GDP4" s="208"/>
      <c r="GDQ4" s="208"/>
      <c r="GDR4" s="208"/>
      <c r="GDS4" s="208"/>
      <c r="GDT4" s="208"/>
      <c r="GDU4" s="208"/>
      <c r="GDV4" s="208"/>
      <c r="GDW4" s="208"/>
      <c r="GDX4" s="208"/>
      <c r="GDY4" s="208"/>
      <c r="GDZ4" s="208"/>
      <c r="GEA4" s="208"/>
      <c r="GEB4" s="208"/>
      <c r="GEC4" s="208"/>
      <c r="GED4" s="208"/>
      <c r="GEE4" s="208"/>
      <c r="GEF4" s="208"/>
      <c r="GEG4" s="208"/>
      <c r="GEH4" s="208"/>
      <c r="GEI4" s="208"/>
      <c r="GEJ4" s="208"/>
      <c r="GEK4" s="208"/>
      <c r="GEL4" s="208"/>
      <c r="GEM4" s="208"/>
      <c r="GEN4" s="208"/>
      <c r="GEO4" s="208"/>
      <c r="GEP4" s="208"/>
      <c r="GEQ4" s="208"/>
      <c r="GER4" s="208"/>
      <c r="GES4" s="208"/>
      <c r="GET4" s="208"/>
      <c r="GEU4" s="208"/>
      <c r="GEV4" s="208"/>
      <c r="GEW4" s="208"/>
      <c r="GEX4" s="208"/>
      <c r="GEY4" s="208"/>
      <c r="GEZ4" s="208"/>
      <c r="GFA4" s="208"/>
      <c r="GFB4" s="208"/>
      <c r="GFC4" s="208"/>
      <c r="GFD4" s="208"/>
      <c r="GFE4" s="208"/>
      <c r="GFF4" s="208"/>
      <c r="GFG4" s="208"/>
      <c r="GFH4" s="208"/>
      <c r="GFI4" s="208"/>
      <c r="GFJ4" s="208"/>
      <c r="GFK4" s="208"/>
      <c r="GFL4" s="208"/>
      <c r="GFM4" s="208"/>
      <c r="GFN4" s="208"/>
      <c r="GFO4" s="208"/>
      <c r="GFP4" s="208"/>
      <c r="GFQ4" s="208"/>
      <c r="GFR4" s="208"/>
      <c r="GFS4" s="208"/>
      <c r="GFT4" s="208"/>
      <c r="GFU4" s="208"/>
      <c r="GFV4" s="208"/>
      <c r="GFW4" s="208"/>
      <c r="GFX4" s="208"/>
      <c r="GFY4" s="208"/>
      <c r="GFZ4" s="208"/>
      <c r="GGA4" s="208"/>
      <c r="GGB4" s="208"/>
      <c r="GGC4" s="208"/>
      <c r="GGD4" s="208"/>
      <c r="GGE4" s="208"/>
      <c r="GGF4" s="208"/>
      <c r="GGG4" s="208"/>
      <c r="GGH4" s="208"/>
      <c r="GGI4" s="208"/>
      <c r="GGJ4" s="208"/>
      <c r="GGK4" s="208"/>
      <c r="GGL4" s="208"/>
      <c r="GGM4" s="208"/>
      <c r="GGN4" s="208"/>
      <c r="GGO4" s="208"/>
      <c r="GGP4" s="208"/>
      <c r="GGQ4" s="208"/>
      <c r="GGR4" s="208"/>
      <c r="GGS4" s="208"/>
      <c r="GGT4" s="208"/>
      <c r="GGU4" s="208"/>
      <c r="GGV4" s="208"/>
      <c r="GGW4" s="208"/>
      <c r="GGX4" s="208"/>
      <c r="GGY4" s="208"/>
      <c r="GGZ4" s="208"/>
      <c r="GHA4" s="208"/>
      <c r="GHB4" s="208"/>
      <c r="GHC4" s="208"/>
      <c r="GHD4" s="208"/>
      <c r="GHE4" s="208"/>
      <c r="GHF4" s="208"/>
      <c r="GHG4" s="208"/>
      <c r="GHH4" s="208"/>
      <c r="GHI4" s="208"/>
      <c r="GHJ4" s="208"/>
      <c r="GHK4" s="208"/>
      <c r="GHL4" s="208"/>
      <c r="GHM4" s="208"/>
      <c r="GHN4" s="208"/>
      <c r="GHO4" s="208"/>
      <c r="GHP4" s="208"/>
      <c r="GHQ4" s="208"/>
      <c r="GHR4" s="208"/>
      <c r="GHS4" s="208"/>
      <c r="GHT4" s="208"/>
      <c r="GHU4" s="208"/>
      <c r="GHV4" s="208"/>
      <c r="GHW4" s="208"/>
      <c r="GHX4" s="208"/>
      <c r="GHY4" s="208"/>
      <c r="GHZ4" s="208"/>
      <c r="GIA4" s="208"/>
      <c r="GIB4" s="208"/>
      <c r="GIC4" s="208"/>
      <c r="GID4" s="208"/>
      <c r="GIE4" s="208"/>
      <c r="GIF4" s="208"/>
      <c r="GIG4" s="208"/>
      <c r="GIH4" s="208"/>
      <c r="GII4" s="208"/>
      <c r="GIJ4" s="208"/>
      <c r="GIK4" s="208"/>
      <c r="GIL4" s="208"/>
      <c r="GIM4" s="208"/>
      <c r="GIN4" s="208"/>
      <c r="GIO4" s="208"/>
      <c r="GIP4" s="208"/>
      <c r="GIQ4" s="208"/>
      <c r="GIR4" s="208"/>
      <c r="GIS4" s="208"/>
      <c r="GIT4" s="208"/>
      <c r="GIU4" s="208"/>
      <c r="GIV4" s="208"/>
      <c r="GIW4" s="208"/>
      <c r="GIX4" s="208"/>
      <c r="GIY4" s="208"/>
      <c r="GIZ4" s="208"/>
      <c r="GJA4" s="208"/>
      <c r="GJB4" s="208"/>
      <c r="GJC4" s="208"/>
      <c r="GJD4" s="208"/>
      <c r="GJE4" s="208"/>
      <c r="GJF4" s="208"/>
      <c r="GJG4" s="208"/>
      <c r="GJH4" s="208"/>
      <c r="GJI4" s="208"/>
      <c r="GJJ4" s="208"/>
      <c r="GJK4" s="208"/>
      <c r="GJL4" s="208"/>
      <c r="GJM4" s="208"/>
      <c r="GJN4" s="208"/>
      <c r="GJO4" s="208"/>
      <c r="GJP4" s="208"/>
      <c r="GJQ4" s="208"/>
      <c r="GJR4" s="208"/>
      <c r="GJS4" s="208"/>
      <c r="GJT4" s="208"/>
      <c r="GJU4" s="208"/>
      <c r="GJV4" s="208"/>
      <c r="GJW4" s="208"/>
      <c r="GJX4" s="208"/>
      <c r="GJY4" s="208"/>
      <c r="GJZ4" s="208"/>
      <c r="GKA4" s="208"/>
      <c r="GKB4" s="208"/>
      <c r="GKC4" s="208"/>
      <c r="GKD4" s="208"/>
      <c r="GKE4" s="208"/>
      <c r="GKF4" s="208"/>
      <c r="GKG4" s="208"/>
      <c r="GKH4" s="208"/>
      <c r="GKI4" s="208"/>
      <c r="GKJ4" s="208"/>
      <c r="GKK4" s="208"/>
      <c r="GKL4" s="208"/>
      <c r="GKM4" s="208"/>
      <c r="GKN4" s="208"/>
      <c r="GKO4" s="208"/>
      <c r="GKP4" s="208"/>
      <c r="GKQ4" s="208"/>
      <c r="GKR4" s="208"/>
      <c r="GKS4" s="208"/>
      <c r="GKT4" s="208"/>
      <c r="GKU4" s="208"/>
      <c r="GKV4" s="208"/>
      <c r="GKW4" s="208"/>
      <c r="GKX4" s="208"/>
      <c r="GKY4" s="208"/>
      <c r="GKZ4" s="208"/>
      <c r="GLA4" s="208"/>
      <c r="GLB4" s="208"/>
      <c r="GLC4" s="208"/>
      <c r="GLD4" s="208"/>
      <c r="GLE4" s="208"/>
      <c r="GLF4" s="208"/>
      <c r="GLG4" s="208"/>
      <c r="GLH4" s="208"/>
      <c r="GLI4" s="208"/>
      <c r="GLJ4" s="208"/>
      <c r="GLK4" s="208"/>
      <c r="GLL4" s="208"/>
      <c r="GLM4" s="208"/>
      <c r="GLN4" s="208"/>
      <c r="GLO4" s="208"/>
      <c r="GLP4" s="208"/>
      <c r="GLQ4" s="208"/>
      <c r="GLR4" s="208"/>
      <c r="GLS4" s="208"/>
      <c r="GLT4" s="208"/>
      <c r="GLU4" s="208"/>
      <c r="GLV4" s="208"/>
      <c r="GLW4" s="208"/>
      <c r="GLX4" s="208"/>
      <c r="GLY4" s="208"/>
      <c r="GLZ4" s="208"/>
      <c r="GMA4" s="208"/>
      <c r="GMB4" s="208"/>
      <c r="GMC4" s="208"/>
      <c r="GMD4" s="208"/>
      <c r="GME4" s="208"/>
      <c r="GMF4" s="208"/>
      <c r="GMG4" s="208"/>
      <c r="GMH4" s="208"/>
      <c r="GMI4" s="208"/>
      <c r="GMJ4" s="208"/>
      <c r="GMK4" s="208"/>
      <c r="GML4" s="208"/>
      <c r="GMM4" s="208"/>
      <c r="GMN4" s="208"/>
      <c r="GMO4" s="208"/>
      <c r="GMP4" s="208"/>
      <c r="GMQ4" s="208"/>
      <c r="GMR4" s="208"/>
      <c r="GMS4" s="208"/>
      <c r="GMT4" s="208"/>
      <c r="GMU4" s="208"/>
      <c r="GMV4" s="208"/>
      <c r="GMW4" s="208"/>
      <c r="GMX4" s="208"/>
      <c r="GMY4" s="208"/>
      <c r="GMZ4" s="208"/>
      <c r="GNA4" s="208"/>
      <c r="GNB4" s="208"/>
      <c r="GNC4" s="208"/>
      <c r="GND4" s="208"/>
      <c r="GNE4" s="208"/>
      <c r="GNF4" s="208"/>
      <c r="GNG4" s="208"/>
      <c r="GNH4" s="208"/>
      <c r="GNI4" s="208"/>
      <c r="GNJ4" s="208"/>
      <c r="GNK4" s="208"/>
      <c r="GNL4" s="208"/>
      <c r="GNM4" s="208"/>
      <c r="GNN4" s="208"/>
      <c r="GNO4" s="208"/>
      <c r="GNP4" s="208"/>
      <c r="GNQ4" s="208"/>
      <c r="GNR4" s="208"/>
      <c r="GNS4" s="208"/>
      <c r="GNT4" s="208"/>
      <c r="GNU4" s="208"/>
      <c r="GNV4" s="208"/>
      <c r="GNW4" s="208"/>
      <c r="GNX4" s="208"/>
      <c r="GNY4" s="208"/>
      <c r="GNZ4" s="208"/>
      <c r="GOA4" s="208"/>
      <c r="GOB4" s="208"/>
      <c r="GOC4" s="208"/>
      <c r="GOD4" s="208"/>
      <c r="GOE4" s="208"/>
      <c r="GOF4" s="208"/>
      <c r="GOG4" s="208"/>
      <c r="GOH4" s="208"/>
      <c r="GOI4" s="208"/>
      <c r="GOJ4" s="208"/>
      <c r="GOK4" s="208"/>
      <c r="GOL4" s="208"/>
      <c r="GOM4" s="208"/>
      <c r="GON4" s="208"/>
      <c r="GOO4" s="208"/>
      <c r="GOP4" s="208"/>
      <c r="GOQ4" s="208"/>
      <c r="GOR4" s="208"/>
      <c r="GOS4" s="208"/>
      <c r="GOT4" s="208"/>
      <c r="GOU4" s="208"/>
      <c r="GOV4" s="208"/>
      <c r="GOW4" s="208"/>
      <c r="GOX4" s="208"/>
      <c r="GOY4" s="208"/>
      <c r="GOZ4" s="208"/>
      <c r="GPA4" s="208"/>
      <c r="GPB4" s="208"/>
      <c r="GPC4" s="208"/>
      <c r="GPD4" s="208"/>
      <c r="GPE4" s="208"/>
      <c r="GPF4" s="208"/>
      <c r="GPG4" s="208"/>
      <c r="GPH4" s="208"/>
      <c r="GPI4" s="208"/>
      <c r="GPJ4" s="208"/>
      <c r="GPK4" s="208"/>
      <c r="GPL4" s="208"/>
      <c r="GPM4" s="208"/>
      <c r="GPN4" s="208"/>
      <c r="GPO4" s="208"/>
      <c r="GPP4" s="208"/>
      <c r="GPQ4" s="208"/>
      <c r="GPR4" s="208"/>
      <c r="GPS4" s="208"/>
      <c r="GPT4" s="208"/>
      <c r="GPU4" s="208"/>
      <c r="GPV4" s="208"/>
      <c r="GPW4" s="208"/>
      <c r="GPX4" s="208"/>
      <c r="GPY4" s="208"/>
      <c r="GPZ4" s="208"/>
      <c r="GQA4" s="208"/>
      <c r="GQB4" s="208"/>
      <c r="GQC4" s="208"/>
      <c r="GQD4" s="208"/>
      <c r="GQE4" s="208"/>
      <c r="GQF4" s="208"/>
      <c r="GQG4" s="208"/>
      <c r="GQH4" s="208"/>
      <c r="GQI4" s="208"/>
      <c r="GQJ4" s="208"/>
      <c r="GQK4" s="208"/>
      <c r="GQL4" s="208"/>
      <c r="GQM4" s="208"/>
      <c r="GQN4" s="208"/>
      <c r="GQO4" s="208"/>
      <c r="GQP4" s="208"/>
      <c r="GQQ4" s="208"/>
      <c r="GQR4" s="208"/>
      <c r="GQS4" s="208"/>
      <c r="GQT4" s="208"/>
      <c r="GQU4" s="208"/>
      <c r="GQV4" s="208"/>
      <c r="GQW4" s="208"/>
      <c r="GQX4" s="208"/>
      <c r="GQY4" s="208"/>
      <c r="GQZ4" s="208"/>
      <c r="GRA4" s="208"/>
      <c r="GRB4" s="208"/>
      <c r="GRC4" s="208"/>
      <c r="GRD4" s="208"/>
      <c r="GRE4" s="208"/>
      <c r="GRF4" s="208"/>
      <c r="GRG4" s="208"/>
      <c r="GRH4" s="208"/>
      <c r="GRI4" s="208"/>
      <c r="GRJ4" s="208"/>
      <c r="GRK4" s="208"/>
      <c r="GRL4" s="208"/>
      <c r="GRM4" s="208"/>
      <c r="GRN4" s="208"/>
      <c r="GRO4" s="208"/>
      <c r="GRP4" s="208"/>
      <c r="GRQ4" s="208"/>
      <c r="GRR4" s="208"/>
      <c r="GRS4" s="208"/>
      <c r="GRT4" s="208"/>
      <c r="GRU4" s="208"/>
      <c r="GRV4" s="208"/>
      <c r="GRW4" s="208"/>
      <c r="GRX4" s="208"/>
      <c r="GRY4" s="208"/>
      <c r="GRZ4" s="208"/>
      <c r="GSA4" s="208"/>
      <c r="GSB4" s="208"/>
      <c r="GSC4" s="208"/>
      <c r="GSD4" s="208"/>
      <c r="GSE4" s="208"/>
      <c r="GSF4" s="208"/>
      <c r="GSG4" s="208"/>
      <c r="GSH4" s="208"/>
      <c r="GSI4" s="208"/>
      <c r="GSJ4" s="208"/>
      <c r="GSK4" s="208"/>
      <c r="GSL4" s="208"/>
      <c r="GSM4" s="208"/>
      <c r="GSN4" s="208"/>
      <c r="GSO4" s="208"/>
      <c r="GSP4" s="208"/>
      <c r="GSQ4" s="208"/>
      <c r="GSR4" s="208"/>
      <c r="GSS4" s="208"/>
      <c r="GST4" s="208"/>
      <c r="GSU4" s="208"/>
      <c r="GSV4" s="208"/>
      <c r="GSW4" s="208"/>
      <c r="GSX4" s="208"/>
      <c r="GSY4" s="208"/>
      <c r="GSZ4" s="208"/>
      <c r="GTA4" s="208"/>
      <c r="GTB4" s="208"/>
      <c r="GTC4" s="208"/>
      <c r="GTD4" s="208"/>
      <c r="GTE4" s="208"/>
      <c r="GTF4" s="208"/>
      <c r="GTG4" s="208"/>
      <c r="GTH4" s="208"/>
      <c r="GTI4" s="208"/>
      <c r="GTJ4" s="208"/>
      <c r="GTK4" s="208"/>
      <c r="GTL4" s="208"/>
      <c r="GTM4" s="208"/>
      <c r="GTN4" s="208"/>
      <c r="GTO4" s="208"/>
      <c r="GTP4" s="208"/>
      <c r="GTQ4" s="208"/>
      <c r="GTR4" s="208"/>
      <c r="GTS4" s="208"/>
      <c r="GTT4" s="208"/>
      <c r="GTU4" s="208"/>
      <c r="GTV4" s="208"/>
      <c r="GTW4" s="208"/>
      <c r="GTX4" s="208"/>
      <c r="GTY4" s="208"/>
      <c r="GTZ4" s="208"/>
      <c r="GUA4" s="208"/>
      <c r="GUB4" s="208"/>
      <c r="GUC4" s="208"/>
      <c r="GUD4" s="208"/>
      <c r="GUE4" s="208"/>
      <c r="GUF4" s="208"/>
      <c r="GUG4" s="208"/>
      <c r="GUH4" s="208"/>
      <c r="GUI4" s="208"/>
      <c r="GUJ4" s="208"/>
      <c r="GUK4" s="208"/>
      <c r="GUL4" s="208"/>
      <c r="GUM4" s="208"/>
      <c r="GUN4" s="208"/>
      <c r="GUO4" s="208"/>
      <c r="GUP4" s="208"/>
      <c r="GUQ4" s="208"/>
      <c r="GUR4" s="208"/>
      <c r="GUS4" s="208"/>
      <c r="GUT4" s="208"/>
      <c r="GUU4" s="208"/>
      <c r="GUV4" s="208"/>
      <c r="GUW4" s="208"/>
      <c r="GUX4" s="208"/>
      <c r="GUY4" s="208"/>
      <c r="GUZ4" s="208"/>
      <c r="GVA4" s="208"/>
      <c r="GVB4" s="208"/>
      <c r="GVC4" s="208"/>
      <c r="GVD4" s="208"/>
      <c r="GVE4" s="208"/>
      <c r="GVF4" s="208"/>
      <c r="GVG4" s="208"/>
      <c r="GVH4" s="208"/>
      <c r="GVI4" s="208"/>
      <c r="GVJ4" s="208"/>
      <c r="GVK4" s="208"/>
      <c r="GVL4" s="208"/>
      <c r="GVM4" s="208"/>
      <c r="GVN4" s="208"/>
      <c r="GVO4" s="208"/>
      <c r="GVP4" s="208"/>
      <c r="GVQ4" s="208"/>
      <c r="GVR4" s="208"/>
      <c r="GVS4" s="208"/>
      <c r="GVT4" s="208"/>
      <c r="GVU4" s="208"/>
      <c r="GVV4" s="208"/>
      <c r="GVW4" s="208"/>
      <c r="GVX4" s="208"/>
      <c r="GVY4" s="208"/>
      <c r="GVZ4" s="208"/>
      <c r="GWA4" s="208"/>
      <c r="GWB4" s="208"/>
      <c r="GWC4" s="208"/>
      <c r="GWD4" s="208"/>
      <c r="GWE4" s="208"/>
      <c r="GWF4" s="208"/>
      <c r="GWG4" s="208"/>
      <c r="GWH4" s="208"/>
      <c r="GWI4" s="208"/>
      <c r="GWJ4" s="208"/>
      <c r="GWK4" s="208"/>
      <c r="GWL4" s="208"/>
      <c r="GWM4" s="208"/>
      <c r="GWN4" s="208"/>
      <c r="GWO4" s="208"/>
      <c r="GWP4" s="208"/>
      <c r="GWQ4" s="208"/>
      <c r="GWR4" s="208"/>
      <c r="GWS4" s="208"/>
      <c r="GWT4" s="208"/>
      <c r="GWU4" s="208"/>
      <c r="GWV4" s="208"/>
      <c r="GWW4" s="208"/>
      <c r="GWX4" s="208"/>
      <c r="GWY4" s="208"/>
      <c r="GWZ4" s="208"/>
      <c r="GXA4" s="208"/>
      <c r="GXB4" s="208"/>
      <c r="GXC4" s="208"/>
      <c r="GXD4" s="208"/>
      <c r="GXE4" s="208"/>
      <c r="GXF4" s="208"/>
      <c r="GXG4" s="208"/>
      <c r="GXH4" s="208"/>
      <c r="GXI4" s="208"/>
      <c r="GXJ4" s="208"/>
      <c r="GXK4" s="208"/>
      <c r="GXL4" s="208"/>
      <c r="GXM4" s="208"/>
      <c r="GXN4" s="208"/>
      <c r="GXO4" s="208"/>
      <c r="GXP4" s="208"/>
      <c r="GXQ4" s="208"/>
      <c r="GXR4" s="208"/>
      <c r="GXS4" s="208"/>
      <c r="GXT4" s="208"/>
      <c r="GXU4" s="208"/>
      <c r="GXV4" s="208"/>
      <c r="GXW4" s="208"/>
      <c r="GXX4" s="208"/>
      <c r="GXY4" s="208"/>
      <c r="GXZ4" s="208"/>
      <c r="GYA4" s="208"/>
      <c r="GYB4" s="208"/>
      <c r="GYC4" s="208"/>
      <c r="GYD4" s="208"/>
      <c r="GYE4" s="208"/>
      <c r="GYF4" s="208"/>
      <c r="GYG4" s="208"/>
      <c r="GYH4" s="208"/>
      <c r="GYI4" s="208"/>
      <c r="GYJ4" s="208"/>
      <c r="GYK4" s="208"/>
      <c r="GYL4" s="208"/>
      <c r="GYM4" s="208"/>
      <c r="GYN4" s="208"/>
      <c r="GYO4" s="208"/>
      <c r="GYP4" s="208"/>
      <c r="GYQ4" s="208"/>
      <c r="GYR4" s="208"/>
      <c r="GYS4" s="208"/>
      <c r="GYT4" s="208"/>
      <c r="GYU4" s="208"/>
      <c r="GYV4" s="208"/>
      <c r="GYW4" s="208"/>
      <c r="GYX4" s="208"/>
      <c r="GYY4" s="208"/>
      <c r="GYZ4" s="208"/>
      <c r="GZA4" s="208"/>
      <c r="GZB4" s="208"/>
      <c r="GZC4" s="208"/>
      <c r="GZD4" s="208"/>
      <c r="GZE4" s="208"/>
      <c r="GZF4" s="208"/>
      <c r="GZG4" s="208"/>
      <c r="GZH4" s="208"/>
      <c r="GZI4" s="208"/>
      <c r="GZJ4" s="208"/>
      <c r="GZK4" s="208"/>
      <c r="GZL4" s="208"/>
      <c r="GZM4" s="208"/>
      <c r="GZN4" s="208"/>
      <c r="GZO4" s="208"/>
      <c r="GZP4" s="208"/>
      <c r="GZQ4" s="208"/>
      <c r="GZR4" s="208"/>
      <c r="GZS4" s="208"/>
      <c r="GZT4" s="208"/>
      <c r="GZU4" s="208"/>
      <c r="GZV4" s="208"/>
      <c r="GZW4" s="208"/>
      <c r="GZX4" s="208"/>
      <c r="GZY4" s="208"/>
      <c r="GZZ4" s="208"/>
      <c r="HAA4" s="208"/>
      <c r="HAB4" s="208"/>
      <c r="HAC4" s="208"/>
      <c r="HAD4" s="208"/>
      <c r="HAE4" s="208"/>
      <c r="HAF4" s="208"/>
      <c r="HAG4" s="208"/>
      <c r="HAH4" s="208"/>
      <c r="HAI4" s="208"/>
      <c r="HAJ4" s="208"/>
      <c r="HAK4" s="208"/>
      <c r="HAL4" s="208"/>
      <c r="HAM4" s="208"/>
      <c r="HAN4" s="208"/>
      <c r="HAO4" s="208"/>
      <c r="HAP4" s="208"/>
      <c r="HAQ4" s="208"/>
      <c r="HAR4" s="208"/>
      <c r="HAS4" s="208"/>
      <c r="HAT4" s="208"/>
      <c r="HAU4" s="208"/>
      <c r="HAV4" s="208"/>
      <c r="HAW4" s="208"/>
      <c r="HAX4" s="208"/>
      <c r="HAY4" s="208"/>
      <c r="HAZ4" s="208"/>
      <c r="HBA4" s="208"/>
      <c r="HBB4" s="208"/>
      <c r="HBC4" s="208"/>
      <c r="HBD4" s="208"/>
      <c r="HBE4" s="208"/>
      <c r="HBF4" s="208"/>
      <c r="HBG4" s="208"/>
      <c r="HBH4" s="208"/>
      <c r="HBI4" s="208"/>
      <c r="HBJ4" s="208"/>
      <c r="HBK4" s="208"/>
      <c r="HBL4" s="208"/>
      <c r="HBM4" s="208"/>
      <c r="HBN4" s="208"/>
      <c r="HBO4" s="208"/>
      <c r="HBP4" s="208"/>
      <c r="HBQ4" s="208"/>
      <c r="HBR4" s="208"/>
      <c r="HBS4" s="208"/>
      <c r="HBT4" s="208"/>
      <c r="HBU4" s="208"/>
      <c r="HBV4" s="208"/>
      <c r="HBW4" s="208"/>
      <c r="HBX4" s="208"/>
      <c r="HBY4" s="208"/>
      <c r="HBZ4" s="208"/>
      <c r="HCA4" s="208"/>
      <c r="HCB4" s="208"/>
      <c r="HCC4" s="208"/>
      <c r="HCD4" s="208"/>
      <c r="HCE4" s="208"/>
      <c r="HCF4" s="208"/>
      <c r="HCG4" s="208"/>
      <c r="HCH4" s="208"/>
      <c r="HCI4" s="208"/>
      <c r="HCJ4" s="208"/>
      <c r="HCK4" s="208"/>
      <c r="HCL4" s="208"/>
      <c r="HCM4" s="208"/>
      <c r="HCN4" s="208"/>
      <c r="HCO4" s="208"/>
      <c r="HCP4" s="208"/>
      <c r="HCQ4" s="208"/>
      <c r="HCR4" s="208"/>
      <c r="HCS4" s="208"/>
      <c r="HCT4" s="208"/>
      <c r="HCU4" s="208"/>
      <c r="HCV4" s="208"/>
      <c r="HCW4" s="208"/>
      <c r="HCX4" s="208"/>
      <c r="HCY4" s="208"/>
      <c r="HCZ4" s="208"/>
      <c r="HDA4" s="208"/>
      <c r="HDB4" s="208"/>
      <c r="HDC4" s="208"/>
      <c r="HDD4" s="208"/>
      <c r="HDE4" s="208"/>
      <c r="HDF4" s="208"/>
      <c r="HDG4" s="208"/>
      <c r="HDH4" s="208"/>
      <c r="HDI4" s="208"/>
      <c r="HDJ4" s="208"/>
      <c r="HDK4" s="208"/>
      <c r="HDL4" s="208"/>
      <c r="HDM4" s="208"/>
      <c r="HDN4" s="208"/>
      <c r="HDO4" s="208"/>
      <c r="HDP4" s="208"/>
      <c r="HDQ4" s="208"/>
      <c r="HDR4" s="208"/>
      <c r="HDS4" s="208"/>
      <c r="HDT4" s="208"/>
      <c r="HDU4" s="208"/>
      <c r="HDV4" s="208"/>
      <c r="HDW4" s="208"/>
      <c r="HDX4" s="208"/>
      <c r="HDY4" s="208"/>
      <c r="HDZ4" s="208"/>
      <c r="HEA4" s="208"/>
      <c r="HEB4" s="208"/>
      <c r="HEC4" s="208"/>
      <c r="HED4" s="208"/>
      <c r="HEE4" s="208"/>
      <c r="HEF4" s="208"/>
      <c r="HEG4" s="208"/>
      <c r="HEH4" s="208"/>
      <c r="HEI4" s="208"/>
      <c r="HEJ4" s="208"/>
      <c r="HEK4" s="208"/>
      <c r="HEL4" s="208"/>
      <c r="HEM4" s="208"/>
      <c r="HEN4" s="208"/>
      <c r="HEO4" s="208"/>
      <c r="HEP4" s="208"/>
      <c r="HEQ4" s="208"/>
      <c r="HER4" s="208"/>
      <c r="HES4" s="208"/>
      <c r="HET4" s="208"/>
      <c r="HEU4" s="208"/>
      <c r="HEV4" s="208"/>
      <c r="HEW4" s="208"/>
      <c r="HEX4" s="208"/>
      <c r="HEY4" s="208"/>
      <c r="HEZ4" s="208"/>
      <c r="HFA4" s="208"/>
      <c r="HFB4" s="208"/>
      <c r="HFC4" s="208"/>
      <c r="HFD4" s="208"/>
      <c r="HFE4" s="208"/>
      <c r="HFF4" s="208"/>
      <c r="HFG4" s="208"/>
      <c r="HFH4" s="208"/>
      <c r="HFI4" s="208"/>
      <c r="HFJ4" s="208"/>
      <c r="HFK4" s="208"/>
      <c r="HFL4" s="208"/>
      <c r="HFM4" s="208"/>
      <c r="HFN4" s="208"/>
      <c r="HFO4" s="208"/>
      <c r="HFP4" s="208"/>
      <c r="HFQ4" s="208"/>
      <c r="HFR4" s="208"/>
      <c r="HFS4" s="208"/>
      <c r="HFT4" s="208"/>
      <c r="HFU4" s="208"/>
      <c r="HFV4" s="208"/>
      <c r="HFW4" s="208"/>
      <c r="HFX4" s="208"/>
      <c r="HFY4" s="208"/>
      <c r="HFZ4" s="208"/>
      <c r="HGA4" s="208"/>
      <c r="HGB4" s="208"/>
      <c r="HGC4" s="208"/>
      <c r="HGD4" s="208"/>
      <c r="HGE4" s="208"/>
      <c r="HGF4" s="208"/>
      <c r="HGG4" s="208"/>
      <c r="HGH4" s="208"/>
      <c r="HGI4" s="208"/>
      <c r="HGJ4" s="208"/>
      <c r="HGK4" s="208"/>
      <c r="HGL4" s="208"/>
      <c r="HGM4" s="208"/>
      <c r="HGN4" s="208"/>
      <c r="HGO4" s="208"/>
      <c r="HGP4" s="208"/>
      <c r="HGQ4" s="208"/>
      <c r="HGR4" s="208"/>
      <c r="HGS4" s="208"/>
      <c r="HGT4" s="208"/>
      <c r="HGU4" s="208"/>
      <c r="HGV4" s="208"/>
      <c r="HGW4" s="208"/>
      <c r="HGX4" s="208"/>
      <c r="HGY4" s="208"/>
      <c r="HGZ4" s="208"/>
      <c r="HHA4" s="208"/>
      <c r="HHB4" s="208"/>
      <c r="HHC4" s="208"/>
      <c r="HHD4" s="208"/>
      <c r="HHE4" s="208"/>
      <c r="HHF4" s="208"/>
      <c r="HHG4" s="208"/>
      <c r="HHH4" s="208"/>
      <c r="HHI4" s="208"/>
      <c r="HHJ4" s="208"/>
      <c r="HHK4" s="208"/>
      <c r="HHL4" s="208"/>
      <c r="HHM4" s="208"/>
      <c r="HHN4" s="208"/>
      <c r="HHO4" s="208"/>
      <c r="HHP4" s="208"/>
      <c r="HHQ4" s="208"/>
      <c r="HHR4" s="208"/>
      <c r="HHS4" s="208"/>
      <c r="HHT4" s="208"/>
      <c r="HHU4" s="208"/>
      <c r="HHV4" s="208"/>
      <c r="HHW4" s="208"/>
      <c r="HHX4" s="208"/>
      <c r="HHY4" s="208"/>
      <c r="HHZ4" s="208"/>
      <c r="HIA4" s="208"/>
      <c r="HIB4" s="208"/>
      <c r="HIC4" s="208"/>
      <c r="HID4" s="208"/>
      <c r="HIE4" s="208"/>
      <c r="HIF4" s="208"/>
      <c r="HIG4" s="208"/>
      <c r="HIH4" s="208"/>
      <c r="HII4" s="208"/>
      <c r="HIJ4" s="208"/>
      <c r="HIK4" s="208"/>
      <c r="HIL4" s="208"/>
      <c r="HIM4" s="208"/>
      <c r="HIN4" s="208"/>
      <c r="HIO4" s="208"/>
      <c r="HIP4" s="208"/>
      <c r="HIQ4" s="208"/>
      <c r="HIR4" s="208"/>
      <c r="HIS4" s="208"/>
      <c r="HIT4" s="208"/>
      <c r="HIU4" s="208"/>
      <c r="HIV4" s="208"/>
      <c r="HIW4" s="208"/>
      <c r="HIX4" s="208"/>
      <c r="HIY4" s="208"/>
      <c r="HIZ4" s="208"/>
      <c r="HJA4" s="208"/>
      <c r="HJB4" s="208"/>
      <c r="HJC4" s="208"/>
      <c r="HJD4" s="208"/>
      <c r="HJE4" s="208"/>
      <c r="HJF4" s="208"/>
      <c r="HJG4" s="208"/>
      <c r="HJH4" s="208"/>
      <c r="HJI4" s="208"/>
      <c r="HJJ4" s="208"/>
      <c r="HJK4" s="208"/>
      <c r="HJL4" s="208"/>
      <c r="HJM4" s="208"/>
      <c r="HJN4" s="208"/>
      <c r="HJO4" s="208"/>
      <c r="HJP4" s="208"/>
      <c r="HJQ4" s="208"/>
      <c r="HJR4" s="208"/>
      <c r="HJS4" s="208"/>
      <c r="HJT4" s="208"/>
      <c r="HJU4" s="208"/>
      <c r="HJV4" s="208"/>
      <c r="HJW4" s="208"/>
      <c r="HJX4" s="208"/>
      <c r="HJY4" s="208"/>
      <c r="HJZ4" s="208"/>
      <c r="HKA4" s="208"/>
      <c r="HKB4" s="208"/>
      <c r="HKC4" s="208"/>
      <c r="HKD4" s="208"/>
      <c r="HKE4" s="208"/>
      <c r="HKF4" s="208"/>
      <c r="HKG4" s="208"/>
      <c r="HKH4" s="208"/>
      <c r="HKI4" s="208"/>
      <c r="HKJ4" s="208"/>
      <c r="HKK4" s="208"/>
      <c r="HKL4" s="208"/>
      <c r="HKM4" s="208"/>
      <c r="HKN4" s="208"/>
      <c r="HKO4" s="208"/>
      <c r="HKP4" s="208"/>
      <c r="HKQ4" s="208"/>
      <c r="HKR4" s="208"/>
      <c r="HKS4" s="208"/>
      <c r="HKT4" s="208"/>
      <c r="HKU4" s="208"/>
      <c r="HKV4" s="208"/>
      <c r="HKW4" s="208"/>
      <c r="HKX4" s="208"/>
      <c r="HKY4" s="208"/>
      <c r="HKZ4" s="208"/>
      <c r="HLA4" s="208"/>
      <c r="HLB4" s="208"/>
      <c r="HLC4" s="208"/>
      <c r="HLD4" s="208"/>
      <c r="HLE4" s="208"/>
      <c r="HLF4" s="208"/>
      <c r="HLG4" s="208"/>
      <c r="HLH4" s="208"/>
      <c r="HLI4" s="208"/>
      <c r="HLJ4" s="208"/>
      <c r="HLK4" s="208"/>
      <c r="HLL4" s="208"/>
      <c r="HLM4" s="208"/>
      <c r="HLN4" s="208"/>
      <c r="HLO4" s="208"/>
      <c r="HLP4" s="208"/>
      <c r="HLQ4" s="208"/>
      <c r="HLR4" s="208"/>
      <c r="HLS4" s="208"/>
      <c r="HLT4" s="208"/>
      <c r="HLU4" s="208"/>
      <c r="HLV4" s="208"/>
      <c r="HLW4" s="208"/>
      <c r="HLX4" s="208"/>
      <c r="HLY4" s="208"/>
      <c r="HLZ4" s="208"/>
      <c r="HMA4" s="208"/>
      <c r="HMB4" s="208"/>
      <c r="HMC4" s="208"/>
      <c r="HMD4" s="208"/>
      <c r="HME4" s="208"/>
      <c r="HMF4" s="208"/>
      <c r="HMG4" s="208"/>
      <c r="HMH4" s="208"/>
      <c r="HMI4" s="208"/>
      <c r="HMJ4" s="208"/>
      <c r="HMK4" s="208"/>
      <c r="HML4" s="208"/>
      <c r="HMM4" s="208"/>
      <c r="HMN4" s="208"/>
      <c r="HMO4" s="208"/>
      <c r="HMP4" s="208"/>
      <c r="HMQ4" s="208"/>
      <c r="HMR4" s="208"/>
      <c r="HMS4" s="208"/>
      <c r="HMT4" s="208"/>
      <c r="HMU4" s="208"/>
      <c r="HMV4" s="208"/>
      <c r="HMW4" s="208"/>
      <c r="HMX4" s="208"/>
      <c r="HMY4" s="208"/>
      <c r="HMZ4" s="208"/>
      <c r="HNA4" s="208"/>
      <c r="HNB4" s="208"/>
      <c r="HNC4" s="208"/>
      <c r="HND4" s="208"/>
      <c r="HNE4" s="208"/>
      <c r="HNF4" s="208"/>
      <c r="HNG4" s="208"/>
      <c r="HNH4" s="208"/>
      <c r="HNI4" s="208"/>
      <c r="HNJ4" s="208"/>
      <c r="HNK4" s="208"/>
      <c r="HNL4" s="208"/>
      <c r="HNM4" s="208"/>
      <c r="HNN4" s="208"/>
      <c r="HNO4" s="208"/>
      <c r="HNP4" s="208"/>
      <c r="HNQ4" s="208"/>
      <c r="HNR4" s="208"/>
      <c r="HNS4" s="208"/>
      <c r="HNT4" s="208"/>
      <c r="HNU4" s="208"/>
      <c r="HNV4" s="208"/>
      <c r="HNW4" s="208"/>
      <c r="HNX4" s="208"/>
      <c r="HNY4" s="208"/>
      <c r="HNZ4" s="208"/>
      <c r="HOA4" s="208"/>
      <c r="HOB4" s="208"/>
      <c r="HOC4" s="208"/>
      <c r="HOD4" s="208"/>
      <c r="HOE4" s="208"/>
      <c r="HOF4" s="208"/>
      <c r="HOG4" s="208"/>
      <c r="HOH4" s="208"/>
      <c r="HOI4" s="208"/>
      <c r="HOJ4" s="208"/>
      <c r="HOK4" s="208"/>
      <c r="HOL4" s="208"/>
      <c r="HOM4" s="208"/>
      <c r="HON4" s="208"/>
      <c r="HOO4" s="208"/>
      <c r="HOP4" s="208"/>
      <c r="HOQ4" s="208"/>
      <c r="HOR4" s="208"/>
      <c r="HOS4" s="208"/>
      <c r="HOT4" s="208"/>
      <c r="HOU4" s="208"/>
      <c r="HOV4" s="208"/>
      <c r="HOW4" s="208"/>
      <c r="HOX4" s="208"/>
      <c r="HOY4" s="208"/>
      <c r="HOZ4" s="208"/>
      <c r="HPA4" s="208"/>
      <c r="HPB4" s="208"/>
      <c r="HPC4" s="208"/>
      <c r="HPD4" s="208"/>
      <c r="HPE4" s="208"/>
      <c r="HPF4" s="208"/>
      <c r="HPG4" s="208"/>
      <c r="HPH4" s="208"/>
      <c r="HPI4" s="208"/>
      <c r="HPJ4" s="208"/>
      <c r="HPK4" s="208"/>
      <c r="HPL4" s="208"/>
      <c r="HPM4" s="208"/>
      <c r="HPN4" s="208"/>
      <c r="HPO4" s="208"/>
      <c r="HPP4" s="208"/>
      <c r="HPQ4" s="208"/>
      <c r="HPR4" s="208"/>
      <c r="HPS4" s="208"/>
      <c r="HPT4" s="208"/>
      <c r="HPU4" s="208"/>
      <c r="HPV4" s="208"/>
      <c r="HPW4" s="208"/>
      <c r="HPX4" s="208"/>
      <c r="HPY4" s="208"/>
      <c r="HPZ4" s="208"/>
      <c r="HQA4" s="208"/>
      <c r="HQB4" s="208"/>
      <c r="HQC4" s="208"/>
      <c r="HQD4" s="208"/>
      <c r="HQE4" s="208"/>
      <c r="HQF4" s="208"/>
      <c r="HQG4" s="208"/>
      <c r="HQH4" s="208"/>
      <c r="HQI4" s="208"/>
      <c r="HQJ4" s="208"/>
      <c r="HQK4" s="208"/>
      <c r="HQL4" s="208"/>
      <c r="HQM4" s="208"/>
      <c r="HQN4" s="208"/>
      <c r="HQO4" s="208"/>
      <c r="HQP4" s="208"/>
      <c r="HQQ4" s="208"/>
      <c r="HQR4" s="208"/>
      <c r="HQS4" s="208"/>
      <c r="HQT4" s="208"/>
      <c r="HQU4" s="208"/>
      <c r="HQV4" s="208"/>
      <c r="HQW4" s="208"/>
      <c r="HQX4" s="208"/>
      <c r="HQY4" s="208"/>
      <c r="HQZ4" s="208"/>
      <c r="HRA4" s="208"/>
      <c r="HRB4" s="208"/>
      <c r="HRC4" s="208"/>
      <c r="HRD4" s="208"/>
      <c r="HRE4" s="208"/>
      <c r="HRF4" s="208"/>
      <c r="HRG4" s="208"/>
      <c r="HRH4" s="208"/>
      <c r="HRI4" s="208"/>
      <c r="HRJ4" s="208"/>
      <c r="HRK4" s="208"/>
      <c r="HRL4" s="208"/>
      <c r="HRM4" s="208"/>
      <c r="HRN4" s="208"/>
      <c r="HRO4" s="208"/>
      <c r="HRP4" s="208"/>
      <c r="HRQ4" s="208"/>
      <c r="HRR4" s="208"/>
      <c r="HRS4" s="208"/>
      <c r="HRT4" s="208"/>
      <c r="HRU4" s="208"/>
      <c r="HRV4" s="208"/>
      <c r="HRW4" s="208"/>
      <c r="HRX4" s="208"/>
      <c r="HRY4" s="208"/>
      <c r="HRZ4" s="208"/>
      <c r="HSA4" s="208"/>
      <c r="HSB4" s="208"/>
      <c r="HSC4" s="208"/>
      <c r="HSD4" s="208"/>
      <c r="HSE4" s="208"/>
      <c r="HSF4" s="208"/>
      <c r="HSG4" s="208"/>
      <c r="HSH4" s="208"/>
      <c r="HSI4" s="208"/>
      <c r="HSJ4" s="208"/>
      <c r="HSK4" s="208"/>
      <c r="HSL4" s="208"/>
      <c r="HSM4" s="208"/>
      <c r="HSN4" s="208"/>
      <c r="HSO4" s="208"/>
      <c r="HSP4" s="208"/>
      <c r="HSQ4" s="208"/>
      <c r="HSR4" s="208"/>
      <c r="HSS4" s="208"/>
      <c r="HST4" s="208"/>
      <c r="HSU4" s="208"/>
      <c r="HSV4" s="208"/>
      <c r="HSW4" s="208"/>
      <c r="HSX4" s="208"/>
      <c r="HSY4" s="208"/>
      <c r="HSZ4" s="208"/>
      <c r="HTA4" s="208"/>
      <c r="HTB4" s="208"/>
      <c r="HTC4" s="208"/>
      <c r="HTD4" s="208"/>
      <c r="HTE4" s="208"/>
      <c r="HTF4" s="208"/>
      <c r="HTG4" s="208"/>
      <c r="HTH4" s="208"/>
      <c r="HTI4" s="208"/>
      <c r="HTJ4" s="208"/>
      <c r="HTK4" s="208"/>
      <c r="HTL4" s="208"/>
      <c r="HTM4" s="208"/>
      <c r="HTN4" s="208"/>
      <c r="HTO4" s="208"/>
      <c r="HTP4" s="208"/>
      <c r="HTQ4" s="208"/>
      <c r="HTR4" s="208"/>
      <c r="HTS4" s="208"/>
      <c r="HTT4" s="208"/>
      <c r="HTU4" s="208"/>
      <c r="HTV4" s="208"/>
      <c r="HTW4" s="208"/>
      <c r="HTX4" s="208"/>
      <c r="HTY4" s="208"/>
      <c r="HTZ4" s="208"/>
      <c r="HUA4" s="208"/>
      <c r="HUB4" s="208"/>
      <c r="HUC4" s="208"/>
      <c r="HUD4" s="208"/>
      <c r="HUE4" s="208"/>
      <c r="HUF4" s="208"/>
      <c r="HUG4" s="208"/>
      <c r="HUH4" s="208"/>
      <c r="HUI4" s="208"/>
      <c r="HUJ4" s="208"/>
      <c r="HUK4" s="208"/>
      <c r="HUL4" s="208"/>
      <c r="HUM4" s="208"/>
      <c r="HUN4" s="208"/>
      <c r="HUO4" s="208"/>
      <c r="HUP4" s="208"/>
      <c r="HUQ4" s="208"/>
      <c r="HUR4" s="208"/>
      <c r="HUS4" s="208"/>
      <c r="HUT4" s="208"/>
      <c r="HUU4" s="208"/>
      <c r="HUV4" s="208"/>
      <c r="HUW4" s="208"/>
      <c r="HUX4" s="208"/>
      <c r="HUY4" s="208"/>
      <c r="HUZ4" s="208"/>
      <c r="HVA4" s="208"/>
      <c r="HVB4" s="208"/>
      <c r="HVC4" s="208"/>
      <c r="HVD4" s="208"/>
      <c r="HVE4" s="208"/>
      <c r="HVF4" s="208"/>
      <c r="HVG4" s="208"/>
      <c r="HVH4" s="208"/>
      <c r="HVI4" s="208"/>
      <c r="HVJ4" s="208"/>
      <c r="HVK4" s="208"/>
      <c r="HVL4" s="208"/>
      <c r="HVM4" s="208"/>
      <c r="HVN4" s="208"/>
      <c r="HVO4" s="208"/>
      <c r="HVP4" s="208"/>
      <c r="HVQ4" s="208"/>
      <c r="HVR4" s="208"/>
      <c r="HVS4" s="208"/>
      <c r="HVT4" s="208"/>
      <c r="HVU4" s="208"/>
      <c r="HVV4" s="208"/>
      <c r="HVW4" s="208"/>
      <c r="HVX4" s="208"/>
      <c r="HVY4" s="208"/>
      <c r="HVZ4" s="208"/>
      <c r="HWA4" s="208"/>
      <c r="HWB4" s="208"/>
      <c r="HWC4" s="208"/>
      <c r="HWD4" s="208"/>
      <c r="HWE4" s="208"/>
      <c r="HWF4" s="208"/>
      <c r="HWG4" s="208"/>
      <c r="HWH4" s="208"/>
      <c r="HWI4" s="208"/>
      <c r="HWJ4" s="208"/>
      <c r="HWK4" s="208"/>
      <c r="HWL4" s="208"/>
      <c r="HWM4" s="208"/>
      <c r="HWN4" s="208"/>
      <c r="HWO4" s="208"/>
      <c r="HWP4" s="208"/>
      <c r="HWQ4" s="208"/>
      <c r="HWR4" s="208"/>
      <c r="HWS4" s="208"/>
      <c r="HWT4" s="208"/>
      <c r="HWU4" s="208"/>
      <c r="HWV4" s="208"/>
      <c r="HWW4" s="208"/>
      <c r="HWX4" s="208"/>
      <c r="HWY4" s="208"/>
      <c r="HWZ4" s="208"/>
      <c r="HXA4" s="208"/>
      <c r="HXB4" s="208"/>
      <c r="HXC4" s="208"/>
      <c r="HXD4" s="208"/>
      <c r="HXE4" s="208"/>
      <c r="HXF4" s="208"/>
      <c r="HXG4" s="208"/>
      <c r="HXH4" s="208"/>
      <c r="HXI4" s="208"/>
      <c r="HXJ4" s="208"/>
      <c r="HXK4" s="208"/>
      <c r="HXL4" s="208"/>
      <c r="HXM4" s="208"/>
      <c r="HXN4" s="208"/>
      <c r="HXO4" s="208"/>
      <c r="HXP4" s="208"/>
      <c r="HXQ4" s="208"/>
      <c r="HXR4" s="208"/>
      <c r="HXS4" s="208"/>
      <c r="HXT4" s="208"/>
      <c r="HXU4" s="208"/>
      <c r="HXV4" s="208"/>
      <c r="HXW4" s="208"/>
      <c r="HXX4" s="208"/>
      <c r="HXY4" s="208"/>
      <c r="HXZ4" s="208"/>
      <c r="HYA4" s="208"/>
      <c r="HYB4" s="208"/>
      <c r="HYC4" s="208"/>
      <c r="HYD4" s="208"/>
      <c r="HYE4" s="208"/>
      <c r="HYF4" s="208"/>
      <c r="HYG4" s="208"/>
      <c r="HYH4" s="208"/>
      <c r="HYI4" s="208"/>
      <c r="HYJ4" s="208"/>
      <c r="HYK4" s="208"/>
      <c r="HYL4" s="208"/>
      <c r="HYM4" s="208"/>
      <c r="HYN4" s="208"/>
      <c r="HYO4" s="208"/>
      <c r="HYP4" s="208"/>
      <c r="HYQ4" s="208"/>
      <c r="HYR4" s="208"/>
      <c r="HYS4" s="208"/>
      <c r="HYT4" s="208"/>
      <c r="HYU4" s="208"/>
      <c r="HYV4" s="208"/>
      <c r="HYW4" s="208"/>
      <c r="HYX4" s="208"/>
      <c r="HYY4" s="208"/>
      <c r="HYZ4" s="208"/>
      <c r="HZA4" s="208"/>
      <c r="HZB4" s="208"/>
      <c r="HZC4" s="208"/>
      <c r="HZD4" s="208"/>
      <c r="HZE4" s="208"/>
      <c r="HZF4" s="208"/>
      <c r="HZG4" s="208"/>
      <c r="HZH4" s="208"/>
      <c r="HZI4" s="208"/>
      <c r="HZJ4" s="208"/>
      <c r="HZK4" s="208"/>
      <c r="HZL4" s="208"/>
      <c r="HZM4" s="208"/>
      <c r="HZN4" s="208"/>
      <c r="HZO4" s="208"/>
      <c r="HZP4" s="208"/>
      <c r="HZQ4" s="208"/>
      <c r="HZR4" s="208"/>
      <c r="HZS4" s="208"/>
      <c r="HZT4" s="208"/>
      <c r="HZU4" s="208"/>
      <c r="HZV4" s="208"/>
      <c r="HZW4" s="208"/>
      <c r="HZX4" s="208"/>
      <c r="HZY4" s="208"/>
      <c r="HZZ4" s="208"/>
      <c r="IAA4" s="208"/>
      <c r="IAB4" s="208"/>
      <c r="IAC4" s="208"/>
      <c r="IAD4" s="208"/>
      <c r="IAE4" s="208"/>
      <c r="IAF4" s="208"/>
      <c r="IAG4" s="208"/>
      <c r="IAH4" s="208"/>
      <c r="IAI4" s="208"/>
      <c r="IAJ4" s="208"/>
      <c r="IAK4" s="208"/>
      <c r="IAL4" s="208"/>
      <c r="IAM4" s="208"/>
      <c r="IAN4" s="208"/>
      <c r="IAO4" s="208"/>
      <c r="IAP4" s="208"/>
      <c r="IAQ4" s="208"/>
      <c r="IAR4" s="208"/>
      <c r="IAS4" s="208"/>
      <c r="IAT4" s="208"/>
      <c r="IAU4" s="208"/>
      <c r="IAV4" s="208"/>
      <c r="IAW4" s="208"/>
      <c r="IAX4" s="208"/>
      <c r="IAY4" s="208"/>
      <c r="IAZ4" s="208"/>
      <c r="IBA4" s="208"/>
      <c r="IBB4" s="208"/>
      <c r="IBC4" s="208"/>
      <c r="IBD4" s="208"/>
      <c r="IBE4" s="208"/>
      <c r="IBF4" s="208"/>
      <c r="IBG4" s="208"/>
      <c r="IBH4" s="208"/>
      <c r="IBI4" s="208"/>
      <c r="IBJ4" s="208"/>
      <c r="IBK4" s="208"/>
      <c r="IBL4" s="208"/>
      <c r="IBM4" s="208"/>
      <c r="IBN4" s="208"/>
      <c r="IBO4" s="208"/>
      <c r="IBP4" s="208"/>
      <c r="IBQ4" s="208"/>
      <c r="IBR4" s="208"/>
      <c r="IBS4" s="208"/>
      <c r="IBT4" s="208"/>
      <c r="IBU4" s="208"/>
      <c r="IBV4" s="208"/>
      <c r="IBW4" s="208"/>
      <c r="IBX4" s="208"/>
      <c r="IBY4" s="208"/>
      <c r="IBZ4" s="208"/>
      <c r="ICA4" s="208"/>
      <c r="ICB4" s="208"/>
      <c r="ICC4" s="208"/>
      <c r="ICD4" s="208"/>
      <c r="ICE4" s="208"/>
      <c r="ICF4" s="208"/>
      <c r="ICG4" s="208"/>
      <c r="ICH4" s="208"/>
      <c r="ICI4" s="208"/>
      <c r="ICJ4" s="208"/>
      <c r="ICK4" s="208"/>
      <c r="ICL4" s="208"/>
      <c r="ICM4" s="208"/>
      <c r="ICN4" s="208"/>
      <c r="ICO4" s="208"/>
      <c r="ICP4" s="208"/>
      <c r="ICQ4" s="208"/>
      <c r="ICR4" s="208"/>
      <c r="ICS4" s="208"/>
      <c r="ICT4" s="208"/>
      <c r="ICU4" s="208"/>
      <c r="ICV4" s="208"/>
      <c r="ICW4" s="208"/>
      <c r="ICX4" s="208"/>
      <c r="ICY4" s="208"/>
      <c r="ICZ4" s="208"/>
      <c r="IDA4" s="208"/>
      <c r="IDB4" s="208"/>
      <c r="IDC4" s="208"/>
      <c r="IDD4" s="208"/>
      <c r="IDE4" s="208"/>
      <c r="IDF4" s="208"/>
      <c r="IDG4" s="208"/>
      <c r="IDH4" s="208"/>
      <c r="IDI4" s="208"/>
      <c r="IDJ4" s="208"/>
      <c r="IDK4" s="208"/>
      <c r="IDL4" s="208"/>
      <c r="IDM4" s="208"/>
      <c r="IDN4" s="208"/>
      <c r="IDO4" s="208"/>
      <c r="IDP4" s="208"/>
      <c r="IDQ4" s="208"/>
      <c r="IDR4" s="208"/>
      <c r="IDS4" s="208"/>
      <c r="IDT4" s="208"/>
      <c r="IDU4" s="208"/>
      <c r="IDV4" s="208"/>
      <c r="IDW4" s="208"/>
      <c r="IDX4" s="208"/>
      <c r="IDY4" s="208"/>
      <c r="IDZ4" s="208"/>
      <c r="IEA4" s="208"/>
      <c r="IEB4" s="208"/>
      <c r="IEC4" s="208"/>
      <c r="IED4" s="208"/>
      <c r="IEE4" s="208"/>
      <c r="IEF4" s="208"/>
      <c r="IEG4" s="208"/>
      <c r="IEH4" s="208"/>
      <c r="IEI4" s="208"/>
      <c r="IEJ4" s="208"/>
      <c r="IEK4" s="208"/>
      <c r="IEL4" s="208"/>
      <c r="IEM4" s="208"/>
      <c r="IEN4" s="208"/>
      <c r="IEO4" s="208"/>
      <c r="IEP4" s="208"/>
      <c r="IEQ4" s="208"/>
      <c r="IER4" s="208"/>
      <c r="IES4" s="208"/>
      <c r="IET4" s="208"/>
      <c r="IEU4" s="208"/>
      <c r="IEV4" s="208"/>
      <c r="IEW4" s="208"/>
      <c r="IEX4" s="208"/>
      <c r="IEY4" s="208"/>
      <c r="IEZ4" s="208"/>
      <c r="IFA4" s="208"/>
      <c r="IFB4" s="208"/>
      <c r="IFC4" s="208"/>
      <c r="IFD4" s="208"/>
      <c r="IFE4" s="208"/>
      <c r="IFF4" s="208"/>
      <c r="IFG4" s="208"/>
      <c r="IFH4" s="208"/>
      <c r="IFI4" s="208"/>
      <c r="IFJ4" s="208"/>
      <c r="IFK4" s="208"/>
      <c r="IFL4" s="208"/>
      <c r="IFM4" s="208"/>
      <c r="IFN4" s="208"/>
      <c r="IFO4" s="208"/>
      <c r="IFP4" s="208"/>
      <c r="IFQ4" s="208"/>
      <c r="IFR4" s="208"/>
      <c r="IFS4" s="208"/>
      <c r="IFT4" s="208"/>
      <c r="IFU4" s="208"/>
      <c r="IFV4" s="208"/>
      <c r="IFW4" s="208"/>
      <c r="IFX4" s="208"/>
      <c r="IFY4" s="208"/>
      <c r="IFZ4" s="208"/>
      <c r="IGA4" s="208"/>
      <c r="IGB4" s="208"/>
      <c r="IGC4" s="208"/>
      <c r="IGD4" s="208"/>
      <c r="IGE4" s="208"/>
      <c r="IGF4" s="208"/>
      <c r="IGG4" s="208"/>
      <c r="IGH4" s="208"/>
      <c r="IGI4" s="208"/>
      <c r="IGJ4" s="208"/>
      <c r="IGK4" s="208"/>
      <c r="IGL4" s="208"/>
      <c r="IGM4" s="208"/>
      <c r="IGN4" s="208"/>
      <c r="IGO4" s="208"/>
      <c r="IGP4" s="208"/>
      <c r="IGQ4" s="208"/>
      <c r="IGR4" s="208"/>
      <c r="IGS4" s="208"/>
      <c r="IGT4" s="208"/>
      <c r="IGU4" s="208"/>
      <c r="IGV4" s="208"/>
      <c r="IGW4" s="208"/>
      <c r="IGX4" s="208"/>
      <c r="IGY4" s="208"/>
      <c r="IGZ4" s="208"/>
      <c r="IHA4" s="208"/>
      <c r="IHB4" s="208"/>
      <c r="IHC4" s="208"/>
      <c r="IHD4" s="208"/>
      <c r="IHE4" s="208"/>
      <c r="IHF4" s="208"/>
      <c r="IHG4" s="208"/>
      <c r="IHH4" s="208"/>
      <c r="IHI4" s="208"/>
      <c r="IHJ4" s="208"/>
      <c r="IHK4" s="208"/>
      <c r="IHL4" s="208"/>
      <c r="IHM4" s="208"/>
      <c r="IHN4" s="208"/>
      <c r="IHO4" s="208"/>
      <c r="IHP4" s="208"/>
      <c r="IHQ4" s="208"/>
      <c r="IHR4" s="208"/>
      <c r="IHS4" s="208"/>
      <c r="IHT4" s="208"/>
      <c r="IHU4" s="208"/>
      <c r="IHV4" s="208"/>
      <c r="IHW4" s="208"/>
      <c r="IHX4" s="208"/>
      <c r="IHY4" s="208"/>
      <c r="IHZ4" s="208"/>
      <c r="IIA4" s="208"/>
      <c r="IIB4" s="208"/>
      <c r="IIC4" s="208"/>
      <c r="IID4" s="208"/>
      <c r="IIE4" s="208"/>
      <c r="IIF4" s="208"/>
      <c r="IIG4" s="208"/>
      <c r="IIH4" s="208"/>
      <c r="III4" s="208"/>
      <c r="IIJ4" s="208"/>
      <c r="IIK4" s="208"/>
      <c r="IIL4" s="208"/>
      <c r="IIM4" s="208"/>
      <c r="IIN4" s="208"/>
      <c r="IIO4" s="208"/>
      <c r="IIP4" s="208"/>
      <c r="IIQ4" s="208"/>
      <c r="IIR4" s="208"/>
      <c r="IIS4" s="208"/>
      <c r="IIT4" s="208"/>
      <c r="IIU4" s="208"/>
      <c r="IIV4" s="208"/>
      <c r="IIW4" s="208"/>
      <c r="IIX4" s="208"/>
      <c r="IIY4" s="208"/>
      <c r="IIZ4" s="208"/>
      <c r="IJA4" s="208"/>
      <c r="IJB4" s="208"/>
      <c r="IJC4" s="208"/>
      <c r="IJD4" s="208"/>
      <c r="IJE4" s="208"/>
      <c r="IJF4" s="208"/>
      <c r="IJG4" s="208"/>
      <c r="IJH4" s="208"/>
      <c r="IJI4" s="208"/>
      <c r="IJJ4" s="208"/>
      <c r="IJK4" s="208"/>
      <c r="IJL4" s="208"/>
      <c r="IJM4" s="208"/>
      <c r="IJN4" s="208"/>
      <c r="IJO4" s="208"/>
      <c r="IJP4" s="208"/>
      <c r="IJQ4" s="208"/>
      <c r="IJR4" s="208"/>
      <c r="IJS4" s="208"/>
      <c r="IJT4" s="208"/>
      <c r="IJU4" s="208"/>
      <c r="IJV4" s="208"/>
      <c r="IJW4" s="208"/>
      <c r="IJX4" s="208"/>
      <c r="IJY4" s="208"/>
      <c r="IJZ4" s="208"/>
      <c r="IKA4" s="208"/>
      <c r="IKB4" s="208"/>
      <c r="IKC4" s="208"/>
      <c r="IKD4" s="208"/>
      <c r="IKE4" s="208"/>
      <c r="IKF4" s="208"/>
      <c r="IKG4" s="208"/>
      <c r="IKH4" s="208"/>
      <c r="IKI4" s="208"/>
      <c r="IKJ4" s="208"/>
      <c r="IKK4" s="208"/>
      <c r="IKL4" s="208"/>
      <c r="IKM4" s="208"/>
      <c r="IKN4" s="208"/>
      <c r="IKO4" s="208"/>
      <c r="IKP4" s="208"/>
      <c r="IKQ4" s="208"/>
      <c r="IKR4" s="208"/>
      <c r="IKS4" s="208"/>
      <c r="IKT4" s="208"/>
      <c r="IKU4" s="208"/>
      <c r="IKV4" s="208"/>
      <c r="IKW4" s="208"/>
      <c r="IKX4" s="208"/>
      <c r="IKY4" s="208"/>
      <c r="IKZ4" s="208"/>
      <c r="ILA4" s="208"/>
      <c r="ILB4" s="208"/>
      <c r="ILC4" s="208"/>
      <c r="ILD4" s="208"/>
      <c r="ILE4" s="208"/>
      <c r="ILF4" s="208"/>
      <c r="ILG4" s="208"/>
      <c r="ILH4" s="208"/>
      <c r="ILI4" s="208"/>
      <c r="ILJ4" s="208"/>
      <c r="ILK4" s="208"/>
      <c r="ILL4" s="208"/>
      <c r="ILM4" s="208"/>
      <c r="ILN4" s="208"/>
      <c r="ILO4" s="208"/>
      <c r="ILP4" s="208"/>
      <c r="ILQ4" s="208"/>
      <c r="ILR4" s="208"/>
      <c r="ILS4" s="208"/>
      <c r="ILT4" s="208"/>
      <c r="ILU4" s="208"/>
      <c r="ILV4" s="208"/>
      <c r="ILW4" s="208"/>
      <c r="ILX4" s="208"/>
      <c r="ILY4" s="208"/>
      <c r="ILZ4" s="208"/>
      <c r="IMA4" s="208"/>
      <c r="IMB4" s="208"/>
      <c r="IMC4" s="208"/>
      <c r="IMD4" s="208"/>
      <c r="IME4" s="208"/>
      <c r="IMF4" s="208"/>
      <c r="IMG4" s="208"/>
      <c r="IMH4" s="208"/>
      <c r="IMI4" s="208"/>
      <c r="IMJ4" s="208"/>
      <c r="IMK4" s="208"/>
      <c r="IML4" s="208"/>
      <c r="IMM4" s="208"/>
      <c r="IMN4" s="208"/>
      <c r="IMO4" s="208"/>
      <c r="IMP4" s="208"/>
      <c r="IMQ4" s="208"/>
      <c r="IMR4" s="208"/>
      <c r="IMS4" s="208"/>
      <c r="IMT4" s="208"/>
      <c r="IMU4" s="208"/>
      <c r="IMV4" s="208"/>
      <c r="IMW4" s="208"/>
      <c r="IMX4" s="208"/>
      <c r="IMY4" s="208"/>
      <c r="IMZ4" s="208"/>
      <c r="INA4" s="208"/>
      <c r="INB4" s="208"/>
      <c r="INC4" s="208"/>
      <c r="IND4" s="208"/>
      <c r="INE4" s="208"/>
      <c r="INF4" s="208"/>
      <c r="ING4" s="208"/>
      <c r="INH4" s="208"/>
      <c r="INI4" s="208"/>
      <c r="INJ4" s="208"/>
      <c r="INK4" s="208"/>
      <c r="INL4" s="208"/>
      <c r="INM4" s="208"/>
      <c r="INN4" s="208"/>
      <c r="INO4" s="208"/>
      <c r="INP4" s="208"/>
      <c r="INQ4" s="208"/>
      <c r="INR4" s="208"/>
      <c r="INS4" s="208"/>
      <c r="INT4" s="208"/>
      <c r="INU4" s="208"/>
      <c r="INV4" s="208"/>
      <c r="INW4" s="208"/>
      <c r="INX4" s="208"/>
      <c r="INY4" s="208"/>
      <c r="INZ4" s="208"/>
      <c r="IOA4" s="208"/>
      <c r="IOB4" s="208"/>
      <c r="IOC4" s="208"/>
      <c r="IOD4" s="208"/>
      <c r="IOE4" s="208"/>
      <c r="IOF4" s="208"/>
      <c r="IOG4" s="208"/>
      <c r="IOH4" s="208"/>
      <c r="IOI4" s="208"/>
      <c r="IOJ4" s="208"/>
      <c r="IOK4" s="208"/>
      <c r="IOL4" s="208"/>
      <c r="IOM4" s="208"/>
      <c r="ION4" s="208"/>
      <c r="IOO4" s="208"/>
      <c r="IOP4" s="208"/>
      <c r="IOQ4" s="208"/>
      <c r="IOR4" s="208"/>
      <c r="IOS4" s="208"/>
      <c r="IOT4" s="208"/>
      <c r="IOU4" s="208"/>
      <c r="IOV4" s="208"/>
      <c r="IOW4" s="208"/>
      <c r="IOX4" s="208"/>
      <c r="IOY4" s="208"/>
      <c r="IOZ4" s="208"/>
      <c r="IPA4" s="208"/>
      <c r="IPB4" s="208"/>
      <c r="IPC4" s="208"/>
      <c r="IPD4" s="208"/>
      <c r="IPE4" s="208"/>
      <c r="IPF4" s="208"/>
      <c r="IPG4" s="208"/>
      <c r="IPH4" s="208"/>
      <c r="IPI4" s="208"/>
      <c r="IPJ4" s="208"/>
      <c r="IPK4" s="208"/>
      <c r="IPL4" s="208"/>
      <c r="IPM4" s="208"/>
      <c r="IPN4" s="208"/>
      <c r="IPO4" s="208"/>
      <c r="IPP4" s="208"/>
      <c r="IPQ4" s="208"/>
      <c r="IPR4" s="208"/>
      <c r="IPS4" s="208"/>
      <c r="IPT4" s="208"/>
      <c r="IPU4" s="208"/>
      <c r="IPV4" s="208"/>
      <c r="IPW4" s="208"/>
      <c r="IPX4" s="208"/>
      <c r="IPY4" s="208"/>
      <c r="IPZ4" s="208"/>
      <c r="IQA4" s="208"/>
      <c r="IQB4" s="208"/>
      <c r="IQC4" s="208"/>
      <c r="IQD4" s="208"/>
      <c r="IQE4" s="208"/>
      <c r="IQF4" s="208"/>
      <c r="IQG4" s="208"/>
      <c r="IQH4" s="208"/>
      <c r="IQI4" s="208"/>
      <c r="IQJ4" s="208"/>
      <c r="IQK4" s="208"/>
      <c r="IQL4" s="208"/>
      <c r="IQM4" s="208"/>
      <c r="IQN4" s="208"/>
      <c r="IQO4" s="208"/>
      <c r="IQP4" s="208"/>
      <c r="IQQ4" s="208"/>
      <c r="IQR4" s="208"/>
      <c r="IQS4" s="208"/>
      <c r="IQT4" s="208"/>
      <c r="IQU4" s="208"/>
      <c r="IQV4" s="208"/>
      <c r="IQW4" s="208"/>
      <c r="IQX4" s="208"/>
      <c r="IQY4" s="208"/>
      <c r="IQZ4" s="208"/>
      <c r="IRA4" s="208"/>
      <c r="IRB4" s="208"/>
      <c r="IRC4" s="208"/>
      <c r="IRD4" s="208"/>
      <c r="IRE4" s="208"/>
      <c r="IRF4" s="208"/>
      <c r="IRG4" s="208"/>
      <c r="IRH4" s="208"/>
      <c r="IRI4" s="208"/>
      <c r="IRJ4" s="208"/>
      <c r="IRK4" s="208"/>
      <c r="IRL4" s="208"/>
      <c r="IRM4" s="208"/>
      <c r="IRN4" s="208"/>
      <c r="IRO4" s="208"/>
      <c r="IRP4" s="208"/>
      <c r="IRQ4" s="208"/>
      <c r="IRR4" s="208"/>
      <c r="IRS4" s="208"/>
      <c r="IRT4" s="208"/>
      <c r="IRU4" s="208"/>
      <c r="IRV4" s="208"/>
      <c r="IRW4" s="208"/>
      <c r="IRX4" s="208"/>
      <c r="IRY4" s="208"/>
      <c r="IRZ4" s="208"/>
      <c r="ISA4" s="208"/>
      <c r="ISB4" s="208"/>
      <c r="ISC4" s="208"/>
      <c r="ISD4" s="208"/>
      <c r="ISE4" s="208"/>
      <c r="ISF4" s="208"/>
      <c r="ISG4" s="208"/>
      <c r="ISH4" s="208"/>
      <c r="ISI4" s="208"/>
      <c r="ISJ4" s="208"/>
      <c r="ISK4" s="208"/>
      <c r="ISL4" s="208"/>
      <c r="ISM4" s="208"/>
      <c r="ISN4" s="208"/>
      <c r="ISO4" s="208"/>
      <c r="ISP4" s="208"/>
      <c r="ISQ4" s="208"/>
      <c r="ISR4" s="208"/>
      <c r="ISS4" s="208"/>
      <c r="IST4" s="208"/>
      <c r="ISU4" s="208"/>
      <c r="ISV4" s="208"/>
      <c r="ISW4" s="208"/>
      <c r="ISX4" s="208"/>
      <c r="ISY4" s="208"/>
      <c r="ISZ4" s="208"/>
      <c r="ITA4" s="208"/>
      <c r="ITB4" s="208"/>
      <c r="ITC4" s="208"/>
      <c r="ITD4" s="208"/>
      <c r="ITE4" s="208"/>
      <c r="ITF4" s="208"/>
      <c r="ITG4" s="208"/>
      <c r="ITH4" s="208"/>
      <c r="ITI4" s="208"/>
      <c r="ITJ4" s="208"/>
      <c r="ITK4" s="208"/>
      <c r="ITL4" s="208"/>
      <c r="ITM4" s="208"/>
      <c r="ITN4" s="208"/>
      <c r="ITO4" s="208"/>
      <c r="ITP4" s="208"/>
      <c r="ITQ4" s="208"/>
      <c r="ITR4" s="208"/>
      <c r="ITS4" s="208"/>
      <c r="ITT4" s="208"/>
      <c r="ITU4" s="208"/>
      <c r="ITV4" s="208"/>
      <c r="ITW4" s="208"/>
      <c r="ITX4" s="208"/>
      <c r="ITY4" s="208"/>
      <c r="ITZ4" s="208"/>
      <c r="IUA4" s="208"/>
      <c r="IUB4" s="208"/>
      <c r="IUC4" s="208"/>
      <c r="IUD4" s="208"/>
      <c r="IUE4" s="208"/>
      <c r="IUF4" s="208"/>
      <c r="IUG4" s="208"/>
      <c r="IUH4" s="208"/>
      <c r="IUI4" s="208"/>
      <c r="IUJ4" s="208"/>
      <c r="IUK4" s="208"/>
      <c r="IUL4" s="208"/>
      <c r="IUM4" s="208"/>
      <c r="IUN4" s="208"/>
      <c r="IUO4" s="208"/>
      <c r="IUP4" s="208"/>
      <c r="IUQ4" s="208"/>
      <c r="IUR4" s="208"/>
      <c r="IUS4" s="208"/>
      <c r="IUT4" s="208"/>
      <c r="IUU4" s="208"/>
      <c r="IUV4" s="208"/>
      <c r="IUW4" s="208"/>
      <c r="IUX4" s="208"/>
      <c r="IUY4" s="208"/>
      <c r="IUZ4" s="208"/>
      <c r="IVA4" s="208"/>
      <c r="IVB4" s="208"/>
      <c r="IVC4" s="208"/>
      <c r="IVD4" s="208"/>
      <c r="IVE4" s="208"/>
      <c r="IVF4" s="208"/>
      <c r="IVG4" s="208"/>
      <c r="IVH4" s="208"/>
      <c r="IVI4" s="208"/>
      <c r="IVJ4" s="208"/>
      <c r="IVK4" s="208"/>
      <c r="IVL4" s="208"/>
      <c r="IVM4" s="208"/>
      <c r="IVN4" s="208"/>
      <c r="IVO4" s="208"/>
      <c r="IVP4" s="208"/>
      <c r="IVQ4" s="208"/>
      <c r="IVR4" s="208"/>
      <c r="IVS4" s="208"/>
      <c r="IVT4" s="208"/>
      <c r="IVU4" s="208"/>
      <c r="IVV4" s="208"/>
      <c r="IVW4" s="208"/>
      <c r="IVX4" s="208"/>
      <c r="IVY4" s="208"/>
      <c r="IVZ4" s="208"/>
      <c r="IWA4" s="208"/>
      <c r="IWB4" s="208"/>
      <c r="IWC4" s="208"/>
      <c r="IWD4" s="208"/>
      <c r="IWE4" s="208"/>
      <c r="IWF4" s="208"/>
      <c r="IWG4" s="208"/>
      <c r="IWH4" s="208"/>
      <c r="IWI4" s="208"/>
      <c r="IWJ4" s="208"/>
      <c r="IWK4" s="208"/>
      <c r="IWL4" s="208"/>
      <c r="IWM4" s="208"/>
      <c r="IWN4" s="208"/>
      <c r="IWO4" s="208"/>
      <c r="IWP4" s="208"/>
      <c r="IWQ4" s="208"/>
      <c r="IWR4" s="208"/>
      <c r="IWS4" s="208"/>
      <c r="IWT4" s="208"/>
      <c r="IWU4" s="208"/>
      <c r="IWV4" s="208"/>
      <c r="IWW4" s="208"/>
      <c r="IWX4" s="208"/>
      <c r="IWY4" s="208"/>
      <c r="IWZ4" s="208"/>
      <c r="IXA4" s="208"/>
      <c r="IXB4" s="208"/>
      <c r="IXC4" s="208"/>
      <c r="IXD4" s="208"/>
      <c r="IXE4" s="208"/>
      <c r="IXF4" s="208"/>
      <c r="IXG4" s="208"/>
      <c r="IXH4" s="208"/>
      <c r="IXI4" s="208"/>
      <c r="IXJ4" s="208"/>
      <c r="IXK4" s="208"/>
      <c r="IXL4" s="208"/>
      <c r="IXM4" s="208"/>
      <c r="IXN4" s="208"/>
      <c r="IXO4" s="208"/>
      <c r="IXP4" s="208"/>
      <c r="IXQ4" s="208"/>
      <c r="IXR4" s="208"/>
      <c r="IXS4" s="208"/>
      <c r="IXT4" s="208"/>
      <c r="IXU4" s="208"/>
      <c r="IXV4" s="208"/>
      <c r="IXW4" s="208"/>
      <c r="IXX4" s="208"/>
      <c r="IXY4" s="208"/>
      <c r="IXZ4" s="208"/>
      <c r="IYA4" s="208"/>
      <c r="IYB4" s="208"/>
      <c r="IYC4" s="208"/>
      <c r="IYD4" s="208"/>
      <c r="IYE4" s="208"/>
      <c r="IYF4" s="208"/>
      <c r="IYG4" s="208"/>
      <c r="IYH4" s="208"/>
      <c r="IYI4" s="208"/>
      <c r="IYJ4" s="208"/>
      <c r="IYK4" s="208"/>
      <c r="IYL4" s="208"/>
      <c r="IYM4" s="208"/>
      <c r="IYN4" s="208"/>
      <c r="IYO4" s="208"/>
      <c r="IYP4" s="208"/>
      <c r="IYQ4" s="208"/>
      <c r="IYR4" s="208"/>
      <c r="IYS4" s="208"/>
      <c r="IYT4" s="208"/>
      <c r="IYU4" s="208"/>
      <c r="IYV4" s="208"/>
      <c r="IYW4" s="208"/>
      <c r="IYX4" s="208"/>
      <c r="IYY4" s="208"/>
      <c r="IYZ4" s="208"/>
      <c r="IZA4" s="208"/>
      <c r="IZB4" s="208"/>
      <c r="IZC4" s="208"/>
      <c r="IZD4" s="208"/>
      <c r="IZE4" s="208"/>
      <c r="IZF4" s="208"/>
      <c r="IZG4" s="208"/>
      <c r="IZH4" s="208"/>
      <c r="IZI4" s="208"/>
      <c r="IZJ4" s="208"/>
      <c r="IZK4" s="208"/>
      <c r="IZL4" s="208"/>
      <c r="IZM4" s="208"/>
      <c r="IZN4" s="208"/>
      <c r="IZO4" s="208"/>
      <c r="IZP4" s="208"/>
      <c r="IZQ4" s="208"/>
      <c r="IZR4" s="208"/>
      <c r="IZS4" s="208"/>
      <c r="IZT4" s="208"/>
      <c r="IZU4" s="208"/>
      <c r="IZV4" s="208"/>
      <c r="IZW4" s="208"/>
      <c r="IZX4" s="208"/>
      <c r="IZY4" s="208"/>
      <c r="IZZ4" s="208"/>
      <c r="JAA4" s="208"/>
      <c r="JAB4" s="208"/>
      <c r="JAC4" s="208"/>
      <c r="JAD4" s="208"/>
      <c r="JAE4" s="208"/>
      <c r="JAF4" s="208"/>
      <c r="JAG4" s="208"/>
      <c r="JAH4" s="208"/>
      <c r="JAI4" s="208"/>
      <c r="JAJ4" s="208"/>
      <c r="JAK4" s="208"/>
      <c r="JAL4" s="208"/>
      <c r="JAM4" s="208"/>
      <c r="JAN4" s="208"/>
      <c r="JAO4" s="208"/>
      <c r="JAP4" s="208"/>
      <c r="JAQ4" s="208"/>
      <c r="JAR4" s="208"/>
      <c r="JAS4" s="208"/>
      <c r="JAT4" s="208"/>
      <c r="JAU4" s="208"/>
      <c r="JAV4" s="208"/>
      <c r="JAW4" s="208"/>
      <c r="JAX4" s="208"/>
      <c r="JAY4" s="208"/>
      <c r="JAZ4" s="208"/>
      <c r="JBA4" s="208"/>
      <c r="JBB4" s="208"/>
      <c r="JBC4" s="208"/>
      <c r="JBD4" s="208"/>
      <c r="JBE4" s="208"/>
      <c r="JBF4" s="208"/>
      <c r="JBG4" s="208"/>
      <c r="JBH4" s="208"/>
      <c r="JBI4" s="208"/>
      <c r="JBJ4" s="208"/>
      <c r="JBK4" s="208"/>
      <c r="JBL4" s="208"/>
      <c r="JBM4" s="208"/>
      <c r="JBN4" s="208"/>
      <c r="JBO4" s="208"/>
      <c r="JBP4" s="208"/>
      <c r="JBQ4" s="208"/>
      <c r="JBR4" s="208"/>
      <c r="JBS4" s="208"/>
      <c r="JBT4" s="208"/>
      <c r="JBU4" s="208"/>
      <c r="JBV4" s="208"/>
      <c r="JBW4" s="208"/>
      <c r="JBX4" s="208"/>
      <c r="JBY4" s="208"/>
      <c r="JBZ4" s="208"/>
      <c r="JCA4" s="208"/>
      <c r="JCB4" s="208"/>
      <c r="JCC4" s="208"/>
      <c r="JCD4" s="208"/>
      <c r="JCE4" s="208"/>
      <c r="JCF4" s="208"/>
      <c r="JCG4" s="208"/>
      <c r="JCH4" s="208"/>
      <c r="JCI4" s="208"/>
      <c r="JCJ4" s="208"/>
      <c r="JCK4" s="208"/>
      <c r="JCL4" s="208"/>
      <c r="JCM4" s="208"/>
      <c r="JCN4" s="208"/>
      <c r="JCO4" s="208"/>
      <c r="JCP4" s="208"/>
      <c r="JCQ4" s="208"/>
      <c r="JCR4" s="208"/>
      <c r="JCS4" s="208"/>
      <c r="JCT4" s="208"/>
      <c r="JCU4" s="208"/>
      <c r="JCV4" s="208"/>
      <c r="JCW4" s="208"/>
      <c r="JCX4" s="208"/>
      <c r="JCY4" s="208"/>
      <c r="JCZ4" s="208"/>
      <c r="JDA4" s="208"/>
      <c r="JDB4" s="208"/>
      <c r="JDC4" s="208"/>
      <c r="JDD4" s="208"/>
      <c r="JDE4" s="208"/>
      <c r="JDF4" s="208"/>
      <c r="JDG4" s="208"/>
      <c r="JDH4" s="208"/>
      <c r="JDI4" s="208"/>
      <c r="JDJ4" s="208"/>
      <c r="JDK4" s="208"/>
      <c r="JDL4" s="208"/>
      <c r="JDM4" s="208"/>
      <c r="JDN4" s="208"/>
      <c r="JDO4" s="208"/>
      <c r="JDP4" s="208"/>
      <c r="JDQ4" s="208"/>
      <c r="JDR4" s="208"/>
      <c r="JDS4" s="208"/>
      <c r="JDT4" s="208"/>
      <c r="JDU4" s="208"/>
      <c r="JDV4" s="208"/>
      <c r="JDW4" s="208"/>
      <c r="JDX4" s="208"/>
      <c r="JDY4" s="208"/>
      <c r="JDZ4" s="208"/>
      <c r="JEA4" s="208"/>
      <c r="JEB4" s="208"/>
      <c r="JEC4" s="208"/>
      <c r="JED4" s="208"/>
      <c r="JEE4" s="208"/>
      <c r="JEF4" s="208"/>
      <c r="JEG4" s="208"/>
      <c r="JEH4" s="208"/>
      <c r="JEI4" s="208"/>
      <c r="JEJ4" s="208"/>
      <c r="JEK4" s="208"/>
      <c r="JEL4" s="208"/>
      <c r="JEM4" s="208"/>
      <c r="JEN4" s="208"/>
      <c r="JEO4" s="208"/>
      <c r="JEP4" s="208"/>
      <c r="JEQ4" s="208"/>
      <c r="JER4" s="208"/>
      <c r="JES4" s="208"/>
      <c r="JET4" s="208"/>
      <c r="JEU4" s="208"/>
      <c r="JEV4" s="208"/>
      <c r="JEW4" s="208"/>
      <c r="JEX4" s="208"/>
      <c r="JEY4" s="208"/>
      <c r="JEZ4" s="208"/>
      <c r="JFA4" s="208"/>
      <c r="JFB4" s="208"/>
      <c r="JFC4" s="208"/>
      <c r="JFD4" s="208"/>
      <c r="JFE4" s="208"/>
      <c r="JFF4" s="208"/>
      <c r="JFG4" s="208"/>
      <c r="JFH4" s="208"/>
      <c r="JFI4" s="208"/>
      <c r="JFJ4" s="208"/>
      <c r="JFK4" s="208"/>
      <c r="JFL4" s="208"/>
      <c r="JFM4" s="208"/>
      <c r="JFN4" s="208"/>
      <c r="JFO4" s="208"/>
      <c r="JFP4" s="208"/>
      <c r="JFQ4" s="208"/>
      <c r="JFR4" s="208"/>
      <c r="JFS4" s="208"/>
      <c r="JFT4" s="208"/>
      <c r="JFU4" s="208"/>
      <c r="JFV4" s="208"/>
      <c r="JFW4" s="208"/>
      <c r="JFX4" s="208"/>
      <c r="JFY4" s="208"/>
      <c r="JFZ4" s="208"/>
      <c r="JGA4" s="208"/>
      <c r="JGB4" s="208"/>
      <c r="JGC4" s="208"/>
      <c r="JGD4" s="208"/>
      <c r="JGE4" s="208"/>
      <c r="JGF4" s="208"/>
      <c r="JGG4" s="208"/>
      <c r="JGH4" s="208"/>
      <c r="JGI4" s="208"/>
      <c r="JGJ4" s="208"/>
      <c r="JGK4" s="208"/>
      <c r="JGL4" s="208"/>
      <c r="JGM4" s="208"/>
      <c r="JGN4" s="208"/>
      <c r="JGO4" s="208"/>
      <c r="JGP4" s="208"/>
      <c r="JGQ4" s="208"/>
      <c r="JGR4" s="208"/>
      <c r="JGS4" s="208"/>
      <c r="JGT4" s="208"/>
      <c r="JGU4" s="208"/>
      <c r="JGV4" s="208"/>
      <c r="JGW4" s="208"/>
      <c r="JGX4" s="208"/>
      <c r="JGY4" s="208"/>
      <c r="JGZ4" s="208"/>
      <c r="JHA4" s="208"/>
      <c r="JHB4" s="208"/>
      <c r="JHC4" s="208"/>
      <c r="JHD4" s="208"/>
      <c r="JHE4" s="208"/>
      <c r="JHF4" s="208"/>
      <c r="JHG4" s="208"/>
      <c r="JHH4" s="208"/>
      <c r="JHI4" s="208"/>
      <c r="JHJ4" s="208"/>
      <c r="JHK4" s="208"/>
      <c r="JHL4" s="208"/>
      <c r="JHM4" s="208"/>
      <c r="JHN4" s="208"/>
      <c r="JHO4" s="208"/>
      <c r="JHP4" s="208"/>
      <c r="JHQ4" s="208"/>
      <c r="JHR4" s="208"/>
      <c r="JHS4" s="208"/>
      <c r="JHT4" s="208"/>
      <c r="JHU4" s="208"/>
      <c r="JHV4" s="208"/>
      <c r="JHW4" s="208"/>
      <c r="JHX4" s="208"/>
      <c r="JHY4" s="208"/>
      <c r="JHZ4" s="208"/>
      <c r="JIA4" s="208"/>
      <c r="JIB4" s="208"/>
      <c r="JIC4" s="208"/>
      <c r="JID4" s="208"/>
      <c r="JIE4" s="208"/>
      <c r="JIF4" s="208"/>
      <c r="JIG4" s="208"/>
      <c r="JIH4" s="208"/>
      <c r="JII4" s="208"/>
      <c r="JIJ4" s="208"/>
      <c r="JIK4" s="208"/>
      <c r="JIL4" s="208"/>
      <c r="JIM4" s="208"/>
      <c r="JIN4" s="208"/>
      <c r="JIO4" s="208"/>
      <c r="JIP4" s="208"/>
      <c r="JIQ4" s="208"/>
      <c r="JIR4" s="208"/>
      <c r="JIS4" s="208"/>
      <c r="JIT4" s="208"/>
      <c r="JIU4" s="208"/>
      <c r="JIV4" s="208"/>
      <c r="JIW4" s="208"/>
      <c r="JIX4" s="208"/>
      <c r="JIY4" s="208"/>
      <c r="JIZ4" s="208"/>
      <c r="JJA4" s="208"/>
      <c r="JJB4" s="208"/>
      <c r="JJC4" s="208"/>
      <c r="JJD4" s="208"/>
      <c r="JJE4" s="208"/>
      <c r="JJF4" s="208"/>
      <c r="JJG4" s="208"/>
      <c r="JJH4" s="208"/>
      <c r="JJI4" s="208"/>
      <c r="JJJ4" s="208"/>
      <c r="JJK4" s="208"/>
      <c r="JJL4" s="208"/>
      <c r="JJM4" s="208"/>
      <c r="JJN4" s="208"/>
      <c r="JJO4" s="208"/>
      <c r="JJP4" s="208"/>
      <c r="JJQ4" s="208"/>
      <c r="JJR4" s="208"/>
      <c r="JJS4" s="208"/>
      <c r="JJT4" s="208"/>
      <c r="JJU4" s="208"/>
      <c r="JJV4" s="208"/>
      <c r="JJW4" s="208"/>
      <c r="JJX4" s="208"/>
      <c r="JJY4" s="208"/>
      <c r="JJZ4" s="208"/>
      <c r="JKA4" s="208"/>
      <c r="JKB4" s="208"/>
      <c r="JKC4" s="208"/>
      <c r="JKD4" s="208"/>
      <c r="JKE4" s="208"/>
      <c r="JKF4" s="208"/>
      <c r="JKG4" s="208"/>
      <c r="JKH4" s="208"/>
      <c r="JKI4" s="208"/>
      <c r="JKJ4" s="208"/>
      <c r="JKK4" s="208"/>
      <c r="JKL4" s="208"/>
      <c r="JKM4" s="208"/>
      <c r="JKN4" s="208"/>
      <c r="JKO4" s="208"/>
      <c r="JKP4" s="208"/>
      <c r="JKQ4" s="208"/>
      <c r="JKR4" s="208"/>
      <c r="JKS4" s="208"/>
      <c r="JKT4" s="208"/>
      <c r="JKU4" s="208"/>
      <c r="JKV4" s="208"/>
      <c r="JKW4" s="208"/>
      <c r="JKX4" s="208"/>
      <c r="JKY4" s="208"/>
      <c r="JKZ4" s="208"/>
      <c r="JLA4" s="208"/>
      <c r="JLB4" s="208"/>
      <c r="JLC4" s="208"/>
      <c r="JLD4" s="208"/>
      <c r="JLE4" s="208"/>
      <c r="JLF4" s="208"/>
      <c r="JLG4" s="208"/>
      <c r="JLH4" s="208"/>
      <c r="JLI4" s="208"/>
      <c r="JLJ4" s="208"/>
      <c r="JLK4" s="208"/>
      <c r="JLL4" s="208"/>
      <c r="JLM4" s="208"/>
      <c r="JLN4" s="208"/>
      <c r="JLO4" s="208"/>
      <c r="JLP4" s="208"/>
      <c r="JLQ4" s="208"/>
      <c r="JLR4" s="208"/>
      <c r="JLS4" s="208"/>
      <c r="JLT4" s="208"/>
      <c r="JLU4" s="208"/>
      <c r="JLV4" s="208"/>
      <c r="JLW4" s="208"/>
      <c r="JLX4" s="208"/>
      <c r="JLY4" s="208"/>
      <c r="JLZ4" s="208"/>
      <c r="JMA4" s="208"/>
      <c r="JMB4" s="208"/>
      <c r="JMC4" s="208"/>
      <c r="JMD4" s="208"/>
      <c r="JME4" s="208"/>
      <c r="JMF4" s="208"/>
      <c r="JMG4" s="208"/>
      <c r="JMH4" s="208"/>
      <c r="JMI4" s="208"/>
      <c r="JMJ4" s="208"/>
      <c r="JMK4" s="208"/>
      <c r="JML4" s="208"/>
      <c r="JMM4" s="208"/>
      <c r="JMN4" s="208"/>
      <c r="JMO4" s="208"/>
      <c r="JMP4" s="208"/>
      <c r="JMQ4" s="208"/>
      <c r="JMR4" s="208"/>
      <c r="JMS4" s="208"/>
      <c r="JMT4" s="208"/>
      <c r="JMU4" s="208"/>
      <c r="JMV4" s="208"/>
      <c r="JMW4" s="208"/>
      <c r="JMX4" s="208"/>
      <c r="JMY4" s="208"/>
      <c r="JMZ4" s="208"/>
      <c r="JNA4" s="208"/>
      <c r="JNB4" s="208"/>
      <c r="JNC4" s="208"/>
      <c r="JND4" s="208"/>
      <c r="JNE4" s="208"/>
      <c r="JNF4" s="208"/>
      <c r="JNG4" s="208"/>
      <c r="JNH4" s="208"/>
      <c r="JNI4" s="208"/>
      <c r="JNJ4" s="208"/>
      <c r="JNK4" s="208"/>
      <c r="JNL4" s="208"/>
      <c r="JNM4" s="208"/>
      <c r="JNN4" s="208"/>
      <c r="JNO4" s="208"/>
      <c r="JNP4" s="208"/>
      <c r="JNQ4" s="208"/>
      <c r="JNR4" s="208"/>
      <c r="JNS4" s="208"/>
      <c r="JNT4" s="208"/>
      <c r="JNU4" s="208"/>
      <c r="JNV4" s="208"/>
      <c r="JNW4" s="208"/>
      <c r="JNX4" s="208"/>
      <c r="JNY4" s="208"/>
      <c r="JNZ4" s="208"/>
      <c r="JOA4" s="208"/>
      <c r="JOB4" s="208"/>
      <c r="JOC4" s="208"/>
      <c r="JOD4" s="208"/>
      <c r="JOE4" s="208"/>
      <c r="JOF4" s="208"/>
      <c r="JOG4" s="208"/>
      <c r="JOH4" s="208"/>
      <c r="JOI4" s="208"/>
      <c r="JOJ4" s="208"/>
      <c r="JOK4" s="208"/>
      <c r="JOL4" s="208"/>
      <c r="JOM4" s="208"/>
      <c r="JON4" s="208"/>
      <c r="JOO4" s="208"/>
      <c r="JOP4" s="208"/>
      <c r="JOQ4" s="208"/>
      <c r="JOR4" s="208"/>
      <c r="JOS4" s="208"/>
      <c r="JOT4" s="208"/>
      <c r="JOU4" s="208"/>
      <c r="JOV4" s="208"/>
      <c r="JOW4" s="208"/>
      <c r="JOX4" s="208"/>
      <c r="JOY4" s="208"/>
      <c r="JOZ4" s="208"/>
      <c r="JPA4" s="208"/>
      <c r="JPB4" s="208"/>
      <c r="JPC4" s="208"/>
      <c r="JPD4" s="208"/>
      <c r="JPE4" s="208"/>
      <c r="JPF4" s="208"/>
      <c r="JPG4" s="208"/>
      <c r="JPH4" s="208"/>
      <c r="JPI4" s="208"/>
      <c r="JPJ4" s="208"/>
      <c r="JPK4" s="208"/>
      <c r="JPL4" s="208"/>
      <c r="JPM4" s="208"/>
      <c r="JPN4" s="208"/>
      <c r="JPO4" s="208"/>
      <c r="JPP4" s="208"/>
      <c r="JPQ4" s="208"/>
      <c r="JPR4" s="208"/>
      <c r="JPS4" s="208"/>
      <c r="JPT4" s="208"/>
      <c r="JPU4" s="208"/>
      <c r="JPV4" s="208"/>
      <c r="JPW4" s="208"/>
      <c r="JPX4" s="208"/>
      <c r="JPY4" s="208"/>
      <c r="JPZ4" s="208"/>
      <c r="JQA4" s="208"/>
      <c r="JQB4" s="208"/>
      <c r="JQC4" s="208"/>
      <c r="JQD4" s="208"/>
      <c r="JQE4" s="208"/>
      <c r="JQF4" s="208"/>
      <c r="JQG4" s="208"/>
      <c r="JQH4" s="208"/>
      <c r="JQI4" s="208"/>
      <c r="JQJ4" s="208"/>
      <c r="JQK4" s="208"/>
      <c r="JQL4" s="208"/>
      <c r="JQM4" s="208"/>
      <c r="JQN4" s="208"/>
      <c r="JQO4" s="208"/>
      <c r="JQP4" s="208"/>
      <c r="JQQ4" s="208"/>
      <c r="JQR4" s="208"/>
      <c r="JQS4" s="208"/>
      <c r="JQT4" s="208"/>
      <c r="JQU4" s="208"/>
      <c r="JQV4" s="208"/>
      <c r="JQW4" s="208"/>
      <c r="JQX4" s="208"/>
      <c r="JQY4" s="208"/>
      <c r="JQZ4" s="208"/>
      <c r="JRA4" s="208"/>
      <c r="JRB4" s="208"/>
      <c r="JRC4" s="208"/>
      <c r="JRD4" s="208"/>
      <c r="JRE4" s="208"/>
      <c r="JRF4" s="208"/>
      <c r="JRG4" s="208"/>
      <c r="JRH4" s="208"/>
      <c r="JRI4" s="208"/>
      <c r="JRJ4" s="208"/>
      <c r="JRK4" s="208"/>
      <c r="JRL4" s="208"/>
      <c r="JRM4" s="208"/>
      <c r="JRN4" s="208"/>
      <c r="JRO4" s="208"/>
      <c r="JRP4" s="208"/>
      <c r="JRQ4" s="208"/>
      <c r="JRR4" s="208"/>
      <c r="JRS4" s="208"/>
      <c r="JRT4" s="208"/>
      <c r="JRU4" s="208"/>
      <c r="JRV4" s="208"/>
      <c r="JRW4" s="208"/>
      <c r="JRX4" s="208"/>
      <c r="JRY4" s="208"/>
      <c r="JRZ4" s="208"/>
      <c r="JSA4" s="208"/>
      <c r="JSB4" s="208"/>
      <c r="JSC4" s="208"/>
      <c r="JSD4" s="208"/>
      <c r="JSE4" s="208"/>
      <c r="JSF4" s="208"/>
      <c r="JSG4" s="208"/>
      <c r="JSH4" s="208"/>
      <c r="JSI4" s="208"/>
      <c r="JSJ4" s="208"/>
      <c r="JSK4" s="208"/>
      <c r="JSL4" s="208"/>
      <c r="JSM4" s="208"/>
      <c r="JSN4" s="208"/>
      <c r="JSO4" s="208"/>
      <c r="JSP4" s="208"/>
      <c r="JSQ4" s="208"/>
      <c r="JSR4" s="208"/>
      <c r="JSS4" s="208"/>
      <c r="JST4" s="208"/>
      <c r="JSU4" s="208"/>
      <c r="JSV4" s="208"/>
      <c r="JSW4" s="208"/>
      <c r="JSX4" s="208"/>
      <c r="JSY4" s="208"/>
      <c r="JSZ4" s="208"/>
      <c r="JTA4" s="208"/>
      <c r="JTB4" s="208"/>
      <c r="JTC4" s="208"/>
      <c r="JTD4" s="208"/>
      <c r="JTE4" s="208"/>
      <c r="JTF4" s="208"/>
      <c r="JTG4" s="208"/>
      <c r="JTH4" s="208"/>
      <c r="JTI4" s="208"/>
      <c r="JTJ4" s="208"/>
      <c r="JTK4" s="208"/>
      <c r="JTL4" s="208"/>
      <c r="JTM4" s="208"/>
      <c r="JTN4" s="208"/>
      <c r="JTO4" s="208"/>
      <c r="JTP4" s="208"/>
      <c r="JTQ4" s="208"/>
      <c r="JTR4" s="208"/>
      <c r="JTS4" s="208"/>
      <c r="JTT4" s="208"/>
      <c r="JTU4" s="208"/>
      <c r="JTV4" s="208"/>
      <c r="JTW4" s="208"/>
      <c r="JTX4" s="208"/>
      <c r="JTY4" s="208"/>
      <c r="JTZ4" s="208"/>
      <c r="JUA4" s="208"/>
      <c r="JUB4" s="208"/>
      <c r="JUC4" s="208"/>
      <c r="JUD4" s="208"/>
      <c r="JUE4" s="208"/>
      <c r="JUF4" s="208"/>
      <c r="JUG4" s="208"/>
      <c r="JUH4" s="208"/>
      <c r="JUI4" s="208"/>
      <c r="JUJ4" s="208"/>
      <c r="JUK4" s="208"/>
      <c r="JUL4" s="208"/>
      <c r="JUM4" s="208"/>
      <c r="JUN4" s="208"/>
      <c r="JUO4" s="208"/>
      <c r="JUP4" s="208"/>
      <c r="JUQ4" s="208"/>
      <c r="JUR4" s="208"/>
      <c r="JUS4" s="208"/>
      <c r="JUT4" s="208"/>
      <c r="JUU4" s="208"/>
      <c r="JUV4" s="208"/>
      <c r="JUW4" s="208"/>
      <c r="JUX4" s="208"/>
      <c r="JUY4" s="208"/>
      <c r="JUZ4" s="208"/>
      <c r="JVA4" s="208"/>
      <c r="JVB4" s="208"/>
      <c r="JVC4" s="208"/>
      <c r="JVD4" s="208"/>
      <c r="JVE4" s="208"/>
      <c r="JVF4" s="208"/>
      <c r="JVG4" s="208"/>
      <c r="JVH4" s="208"/>
      <c r="JVI4" s="208"/>
      <c r="JVJ4" s="208"/>
      <c r="JVK4" s="208"/>
      <c r="JVL4" s="208"/>
      <c r="JVM4" s="208"/>
      <c r="JVN4" s="208"/>
      <c r="JVO4" s="208"/>
      <c r="JVP4" s="208"/>
      <c r="JVQ4" s="208"/>
      <c r="JVR4" s="208"/>
      <c r="JVS4" s="208"/>
      <c r="JVT4" s="208"/>
      <c r="JVU4" s="208"/>
      <c r="JVV4" s="208"/>
      <c r="JVW4" s="208"/>
      <c r="JVX4" s="208"/>
      <c r="JVY4" s="208"/>
      <c r="JVZ4" s="208"/>
      <c r="JWA4" s="208"/>
      <c r="JWB4" s="208"/>
      <c r="JWC4" s="208"/>
      <c r="JWD4" s="208"/>
      <c r="JWE4" s="208"/>
      <c r="JWF4" s="208"/>
      <c r="JWG4" s="208"/>
      <c r="JWH4" s="208"/>
      <c r="JWI4" s="208"/>
      <c r="JWJ4" s="208"/>
      <c r="JWK4" s="208"/>
      <c r="JWL4" s="208"/>
      <c r="JWM4" s="208"/>
      <c r="JWN4" s="208"/>
      <c r="JWO4" s="208"/>
      <c r="JWP4" s="208"/>
      <c r="JWQ4" s="208"/>
      <c r="JWR4" s="208"/>
      <c r="JWS4" s="208"/>
      <c r="JWT4" s="208"/>
      <c r="JWU4" s="208"/>
      <c r="JWV4" s="208"/>
      <c r="JWW4" s="208"/>
      <c r="JWX4" s="208"/>
      <c r="JWY4" s="208"/>
      <c r="JWZ4" s="208"/>
      <c r="JXA4" s="208"/>
      <c r="JXB4" s="208"/>
      <c r="JXC4" s="208"/>
      <c r="JXD4" s="208"/>
      <c r="JXE4" s="208"/>
      <c r="JXF4" s="208"/>
      <c r="JXG4" s="208"/>
      <c r="JXH4" s="208"/>
      <c r="JXI4" s="208"/>
      <c r="JXJ4" s="208"/>
      <c r="JXK4" s="208"/>
      <c r="JXL4" s="208"/>
      <c r="JXM4" s="208"/>
      <c r="JXN4" s="208"/>
      <c r="JXO4" s="208"/>
      <c r="JXP4" s="208"/>
      <c r="JXQ4" s="208"/>
      <c r="JXR4" s="208"/>
      <c r="JXS4" s="208"/>
      <c r="JXT4" s="208"/>
      <c r="JXU4" s="208"/>
      <c r="JXV4" s="208"/>
      <c r="JXW4" s="208"/>
      <c r="JXX4" s="208"/>
      <c r="JXY4" s="208"/>
      <c r="JXZ4" s="208"/>
      <c r="JYA4" s="208"/>
      <c r="JYB4" s="208"/>
      <c r="JYC4" s="208"/>
      <c r="JYD4" s="208"/>
      <c r="JYE4" s="208"/>
      <c r="JYF4" s="208"/>
      <c r="JYG4" s="208"/>
      <c r="JYH4" s="208"/>
      <c r="JYI4" s="208"/>
      <c r="JYJ4" s="208"/>
      <c r="JYK4" s="208"/>
      <c r="JYL4" s="208"/>
      <c r="JYM4" s="208"/>
      <c r="JYN4" s="208"/>
      <c r="JYO4" s="208"/>
      <c r="JYP4" s="208"/>
      <c r="JYQ4" s="208"/>
      <c r="JYR4" s="208"/>
      <c r="JYS4" s="208"/>
      <c r="JYT4" s="208"/>
      <c r="JYU4" s="208"/>
      <c r="JYV4" s="208"/>
      <c r="JYW4" s="208"/>
      <c r="JYX4" s="208"/>
      <c r="JYY4" s="208"/>
      <c r="JYZ4" s="208"/>
      <c r="JZA4" s="208"/>
      <c r="JZB4" s="208"/>
      <c r="JZC4" s="208"/>
      <c r="JZD4" s="208"/>
      <c r="JZE4" s="208"/>
      <c r="JZF4" s="208"/>
      <c r="JZG4" s="208"/>
      <c r="JZH4" s="208"/>
      <c r="JZI4" s="208"/>
      <c r="JZJ4" s="208"/>
      <c r="JZK4" s="208"/>
      <c r="JZL4" s="208"/>
      <c r="JZM4" s="208"/>
      <c r="JZN4" s="208"/>
      <c r="JZO4" s="208"/>
      <c r="JZP4" s="208"/>
      <c r="JZQ4" s="208"/>
      <c r="JZR4" s="208"/>
      <c r="JZS4" s="208"/>
      <c r="JZT4" s="208"/>
      <c r="JZU4" s="208"/>
      <c r="JZV4" s="208"/>
      <c r="JZW4" s="208"/>
      <c r="JZX4" s="208"/>
      <c r="JZY4" s="208"/>
      <c r="JZZ4" s="208"/>
      <c r="KAA4" s="208"/>
      <c r="KAB4" s="208"/>
      <c r="KAC4" s="208"/>
      <c r="KAD4" s="208"/>
      <c r="KAE4" s="208"/>
      <c r="KAF4" s="208"/>
      <c r="KAG4" s="208"/>
      <c r="KAH4" s="208"/>
      <c r="KAI4" s="208"/>
      <c r="KAJ4" s="208"/>
      <c r="KAK4" s="208"/>
      <c r="KAL4" s="208"/>
      <c r="KAM4" s="208"/>
      <c r="KAN4" s="208"/>
      <c r="KAO4" s="208"/>
      <c r="KAP4" s="208"/>
      <c r="KAQ4" s="208"/>
      <c r="KAR4" s="208"/>
      <c r="KAS4" s="208"/>
      <c r="KAT4" s="208"/>
      <c r="KAU4" s="208"/>
      <c r="KAV4" s="208"/>
      <c r="KAW4" s="208"/>
      <c r="KAX4" s="208"/>
      <c r="KAY4" s="208"/>
      <c r="KAZ4" s="208"/>
      <c r="KBA4" s="208"/>
      <c r="KBB4" s="208"/>
      <c r="KBC4" s="208"/>
      <c r="KBD4" s="208"/>
      <c r="KBE4" s="208"/>
      <c r="KBF4" s="208"/>
      <c r="KBG4" s="208"/>
      <c r="KBH4" s="208"/>
      <c r="KBI4" s="208"/>
      <c r="KBJ4" s="208"/>
      <c r="KBK4" s="208"/>
      <c r="KBL4" s="208"/>
      <c r="KBM4" s="208"/>
      <c r="KBN4" s="208"/>
      <c r="KBO4" s="208"/>
      <c r="KBP4" s="208"/>
      <c r="KBQ4" s="208"/>
      <c r="KBR4" s="208"/>
      <c r="KBS4" s="208"/>
      <c r="KBT4" s="208"/>
      <c r="KBU4" s="208"/>
      <c r="KBV4" s="208"/>
      <c r="KBW4" s="208"/>
      <c r="KBX4" s="208"/>
      <c r="KBY4" s="208"/>
      <c r="KBZ4" s="208"/>
      <c r="KCA4" s="208"/>
      <c r="KCB4" s="208"/>
      <c r="KCC4" s="208"/>
      <c r="KCD4" s="208"/>
      <c r="KCE4" s="208"/>
      <c r="KCF4" s="208"/>
      <c r="KCG4" s="208"/>
      <c r="KCH4" s="208"/>
      <c r="KCI4" s="208"/>
      <c r="KCJ4" s="208"/>
      <c r="KCK4" s="208"/>
      <c r="KCL4" s="208"/>
      <c r="KCM4" s="208"/>
      <c r="KCN4" s="208"/>
      <c r="KCO4" s="208"/>
      <c r="KCP4" s="208"/>
      <c r="KCQ4" s="208"/>
      <c r="KCR4" s="208"/>
      <c r="KCS4" s="208"/>
      <c r="KCT4" s="208"/>
      <c r="KCU4" s="208"/>
      <c r="KCV4" s="208"/>
      <c r="KCW4" s="208"/>
      <c r="KCX4" s="208"/>
      <c r="KCY4" s="208"/>
      <c r="KCZ4" s="208"/>
      <c r="KDA4" s="208"/>
      <c r="KDB4" s="208"/>
      <c r="KDC4" s="208"/>
      <c r="KDD4" s="208"/>
      <c r="KDE4" s="208"/>
      <c r="KDF4" s="208"/>
      <c r="KDG4" s="208"/>
      <c r="KDH4" s="208"/>
      <c r="KDI4" s="208"/>
      <c r="KDJ4" s="208"/>
      <c r="KDK4" s="208"/>
      <c r="KDL4" s="208"/>
      <c r="KDM4" s="208"/>
      <c r="KDN4" s="208"/>
      <c r="KDO4" s="208"/>
      <c r="KDP4" s="208"/>
      <c r="KDQ4" s="208"/>
      <c r="KDR4" s="208"/>
      <c r="KDS4" s="208"/>
      <c r="KDT4" s="208"/>
      <c r="KDU4" s="208"/>
      <c r="KDV4" s="208"/>
      <c r="KDW4" s="208"/>
      <c r="KDX4" s="208"/>
      <c r="KDY4" s="208"/>
      <c r="KDZ4" s="208"/>
      <c r="KEA4" s="208"/>
      <c r="KEB4" s="208"/>
      <c r="KEC4" s="208"/>
      <c r="KED4" s="208"/>
      <c r="KEE4" s="208"/>
      <c r="KEF4" s="208"/>
      <c r="KEG4" s="208"/>
      <c r="KEH4" s="208"/>
      <c r="KEI4" s="208"/>
      <c r="KEJ4" s="208"/>
      <c r="KEK4" s="208"/>
      <c r="KEL4" s="208"/>
      <c r="KEM4" s="208"/>
      <c r="KEN4" s="208"/>
      <c r="KEO4" s="208"/>
      <c r="KEP4" s="208"/>
      <c r="KEQ4" s="208"/>
      <c r="KER4" s="208"/>
      <c r="KES4" s="208"/>
      <c r="KET4" s="208"/>
      <c r="KEU4" s="208"/>
      <c r="KEV4" s="208"/>
      <c r="KEW4" s="208"/>
      <c r="KEX4" s="208"/>
      <c r="KEY4" s="208"/>
      <c r="KEZ4" s="208"/>
      <c r="KFA4" s="208"/>
      <c r="KFB4" s="208"/>
      <c r="KFC4" s="208"/>
      <c r="KFD4" s="208"/>
      <c r="KFE4" s="208"/>
      <c r="KFF4" s="208"/>
      <c r="KFG4" s="208"/>
      <c r="KFH4" s="208"/>
      <c r="KFI4" s="208"/>
      <c r="KFJ4" s="208"/>
      <c r="KFK4" s="208"/>
      <c r="KFL4" s="208"/>
      <c r="KFM4" s="208"/>
      <c r="KFN4" s="208"/>
      <c r="KFO4" s="208"/>
      <c r="KFP4" s="208"/>
      <c r="KFQ4" s="208"/>
      <c r="KFR4" s="208"/>
      <c r="KFS4" s="208"/>
      <c r="KFT4" s="208"/>
      <c r="KFU4" s="208"/>
      <c r="KFV4" s="208"/>
      <c r="KFW4" s="208"/>
      <c r="KFX4" s="208"/>
      <c r="KFY4" s="208"/>
      <c r="KFZ4" s="208"/>
      <c r="KGA4" s="208"/>
      <c r="KGB4" s="208"/>
      <c r="KGC4" s="208"/>
      <c r="KGD4" s="208"/>
      <c r="KGE4" s="208"/>
      <c r="KGF4" s="208"/>
      <c r="KGG4" s="208"/>
      <c r="KGH4" s="208"/>
      <c r="KGI4" s="208"/>
      <c r="KGJ4" s="208"/>
      <c r="KGK4" s="208"/>
      <c r="KGL4" s="208"/>
      <c r="KGM4" s="208"/>
      <c r="KGN4" s="208"/>
      <c r="KGO4" s="208"/>
      <c r="KGP4" s="208"/>
      <c r="KGQ4" s="208"/>
      <c r="KGR4" s="208"/>
      <c r="KGS4" s="208"/>
      <c r="KGT4" s="208"/>
      <c r="KGU4" s="208"/>
      <c r="KGV4" s="208"/>
      <c r="KGW4" s="208"/>
      <c r="KGX4" s="208"/>
      <c r="KGY4" s="208"/>
      <c r="KGZ4" s="208"/>
      <c r="KHA4" s="208"/>
      <c r="KHB4" s="208"/>
      <c r="KHC4" s="208"/>
      <c r="KHD4" s="208"/>
      <c r="KHE4" s="208"/>
      <c r="KHF4" s="208"/>
      <c r="KHG4" s="208"/>
      <c r="KHH4" s="208"/>
      <c r="KHI4" s="208"/>
      <c r="KHJ4" s="208"/>
      <c r="KHK4" s="208"/>
      <c r="KHL4" s="208"/>
      <c r="KHM4" s="208"/>
      <c r="KHN4" s="208"/>
      <c r="KHO4" s="208"/>
      <c r="KHP4" s="208"/>
      <c r="KHQ4" s="208"/>
      <c r="KHR4" s="208"/>
      <c r="KHS4" s="208"/>
      <c r="KHT4" s="208"/>
      <c r="KHU4" s="208"/>
      <c r="KHV4" s="208"/>
      <c r="KHW4" s="208"/>
      <c r="KHX4" s="208"/>
      <c r="KHY4" s="208"/>
      <c r="KHZ4" s="208"/>
      <c r="KIA4" s="208"/>
      <c r="KIB4" s="208"/>
      <c r="KIC4" s="208"/>
      <c r="KID4" s="208"/>
      <c r="KIE4" s="208"/>
      <c r="KIF4" s="208"/>
      <c r="KIG4" s="208"/>
      <c r="KIH4" s="208"/>
      <c r="KII4" s="208"/>
      <c r="KIJ4" s="208"/>
      <c r="KIK4" s="208"/>
      <c r="KIL4" s="208"/>
      <c r="KIM4" s="208"/>
      <c r="KIN4" s="208"/>
      <c r="KIO4" s="208"/>
      <c r="KIP4" s="208"/>
      <c r="KIQ4" s="208"/>
      <c r="KIR4" s="208"/>
      <c r="KIS4" s="208"/>
      <c r="KIT4" s="208"/>
      <c r="KIU4" s="208"/>
      <c r="KIV4" s="208"/>
      <c r="KIW4" s="208"/>
      <c r="KIX4" s="208"/>
      <c r="KIY4" s="208"/>
      <c r="KIZ4" s="208"/>
      <c r="KJA4" s="208"/>
      <c r="KJB4" s="208"/>
      <c r="KJC4" s="208"/>
      <c r="KJD4" s="208"/>
      <c r="KJE4" s="208"/>
      <c r="KJF4" s="208"/>
      <c r="KJG4" s="208"/>
      <c r="KJH4" s="208"/>
      <c r="KJI4" s="208"/>
      <c r="KJJ4" s="208"/>
      <c r="KJK4" s="208"/>
      <c r="KJL4" s="208"/>
      <c r="KJM4" s="208"/>
      <c r="KJN4" s="208"/>
      <c r="KJO4" s="208"/>
      <c r="KJP4" s="208"/>
      <c r="KJQ4" s="208"/>
      <c r="KJR4" s="208"/>
      <c r="KJS4" s="208"/>
      <c r="KJT4" s="208"/>
      <c r="KJU4" s="208"/>
      <c r="KJV4" s="208"/>
      <c r="KJW4" s="208"/>
      <c r="KJX4" s="208"/>
      <c r="KJY4" s="208"/>
      <c r="KJZ4" s="208"/>
      <c r="KKA4" s="208"/>
      <c r="KKB4" s="208"/>
      <c r="KKC4" s="208"/>
      <c r="KKD4" s="208"/>
      <c r="KKE4" s="208"/>
      <c r="KKF4" s="208"/>
      <c r="KKG4" s="208"/>
      <c r="KKH4" s="208"/>
      <c r="KKI4" s="208"/>
      <c r="KKJ4" s="208"/>
      <c r="KKK4" s="208"/>
      <c r="KKL4" s="208"/>
      <c r="KKM4" s="208"/>
      <c r="KKN4" s="208"/>
      <c r="KKO4" s="208"/>
      <c r="KKP4" s="208"/>
      <c r="KKQ4" s="208"/>
      <c r="KKR4" s="208"/>
      <c r="KKS4" s="208"/>
      <c r="KKT4" s="208"/>
      <c r="KKU4" s="208"/>
      <c r="KKV4" s="208"/>
      <c r="KKW4" s="208"/>
      <c r="KKX4" s="208"/>
      <c r="KKY4" s="208"/>
      <c r="KKZ4" s="208"/>
      <c r="KLA4" s="208"/>
      <c r="KLB4" s="208"/>
      <c r="KLC4" s="208"/>
      <c r="KLD4" s="208"/>
      <c r="KLE4" s="208"/>
      <c r="KLF4" s="208"/>
      <c r="KLG4" s="208"/>
      <c r="KLH4" s="208"/>
      <c r="KLI4" s="208"/>
      <c r="KLJ4" s="208"/>
      <c r="KLK4" s="208"/>
      <c r="KLL4" s="208"/>
      <c r="KLM4" s="208"/>
      <c r="KLN4" s="208"/>
      <c r="KLO4" s="208"/>
      <c r="KLP4" s="208"/>
      <c r="KLQ4" s="208"/>
      <c r="KLR4" s="208"/>
      <c r="KLS4" s="208"/>
      <c r="KLT4" s="208"/>
      <c r="KLU4" s="208"/>
      <c r="KLV4" s="208"/>
      <c r="KLW4" s="208"/>
      <c r="KLX4" s="208"/>
      <c r="KLY4" s="208"/>
      <c r="KLZ4" s="208"/>
      <c r="KMA4" s="208"/>
      <c r="KMB4" s="208"/>
      <c r="KMC4" s="208"/>
      <c r="KMD4" s="208"/>
      <c r="KME4" s="208"/>
      <c r="KMF4" s="208"/>
      <c r="KMG4" s="208"/>
      <c r="KMH4" s="208"/>
      <c r="KMI4" s="208"/>
      <c r="KMJ4" s="208"/>
      <c r="KMK4" s="208"/>
      <c r="KML4" s="208"/>
      <c r="KMM4" s="208"/>
      <c r="KMN4" s="208"/>
      <c r="KMO4" s="208"/>
      <c r="KMP4" s="208"/>
      <c r="KMQ4" s="208"/>
      <c r="KMR4" s="208"/>
      <c r="KMS4" s="208"/>
      <c r="KMT4" s="208"/>
      <c r="KMU4" s="208"/>
      <c r="KMV4" s="208"/>
      <c r="KMW4" s="208"/>
      <c r="KMX4" s="208"/>
      <c r="KMY4" s="208"/>
      <c r="KMZ4" s="208"/>
      <c r="KNA4" s="208"/>
      <c r="KNB4" s="208"/>
      <c r="KNC4" s="208"/>
      <c r="KND4" s="208"/>
      <c r="KNE4" s="208"/>
      <c r="KNF4" s="208"/>
      <c r="KNG4" s="208"/>
      <c r="KNH4" s="208"/>
      <c r="KNI4" s="208"/>
      <c r="KNJ4" s="208"/>
      <c r="KNK4" s="208"/>
      <c r="KNL4" s="208"/>
      <c r="KNM4" s="208"/>
      <c r="KNN4" s="208"/>
      <c r="KNO4" s="208"/>
      <c r="KNP4" s="208"/>
      <c r="KNQ4" s="208"/>
      <c r="KNR4" s="208"/>
      <c r="KNS4" s="208"/>
      <c r="KNT4" s="208"/>
      <c r="KNU4" s="208"/>
      <c r="KNV4" s="208"/>
      <c r="KNW4" s="208"/>
      <c r="KNX4" s="208"/>
      <c r="KNY4" s="208"/>
      <c r="KNZ4" s="208"/>
      <c r="KOA4" s="208"/>
      <c r="KOB4" s="208"/>
      <c r="KOC4" s="208"/>
      <c r="KOD4" s="208"/>
      <c r="KOE4" s="208"/>
      <c r="KOF4" s="208"/>
      <c r="KOG4" s="208"/>
      <c r="KOH4" s="208"/>
      <c r="KOI4" s="208"/>
      <c r="KOJ4" s="208"/>
      <c r="KOK4" s="208"/>
      <c r="KOL4" s="208"/>
      <c r="KOM4" s="208"/>
      <c r="KON4" s="208"/>
      <c r="KOO4" s="208"/>
      <c r="KOP4" s="208"/>
      <c r="KOQ4" s="208"/>
      <c r="KOR4" s="208"/>
      <c r="KOS4" s="208"/>
      <c r="KOT4" s="208"/>
      <c r="KOU4" s="208"/>
      <c r="KOV4" s="208"/>
      <c r="KOW4" s="208"/>
      <c r="KOX4" s="208"/>
      <c r="KOY4" s="208"/>
      <c r="KOZ4" s="208"/>
      <c r="KPA4" s="208"/>
      <c r="KPB4" s="208"/>
      <c r="KPC4" s="208"/>
      <c r="KPD4" s="208"/>
      <c r="KPE4" s="208"/>
      <c r="KPF4" s="208"/>
      <c r="KPG4" s="208"/>
      <c r="KPH4" s="208"/>
      <c r="KPI4" s="208"/>
      <c r="KPJ4" s="208"/>
      <c r="KPK4" s="208"/>
      <c r="KPL4" s="208"/>
      <c r="KPM4" s="208"/>
      <c r="KPN4" s="208"/>
      <c r="KPO4" s="208"/>
      <c r="KPP4" s="208"/>
      <c r="KPQ4" s="208"/>
      <c r="KPR4" s="208"/>
      <c r="KPS4" s="208"/>
      <c r="KPT4" s="208"/>
      <c r="KPU4" s="208"/>
      <c r="KPV4" s="208"/>
      <c r="KPW4" s="208"/>
      <c r="KPX4" s="208"/>
      <c r="KPY4" s="208"/>
      <c r="KPZ4" s="208"/>
      <c r="KQA4" s="208"/>
      <c r="KQB4" s="208"/>
      <c r="KQC4" s="208"/>
      <c r="KQD4" s="208"/>
      <c r="KQE4" s="208"/>
      <c r="KQF4" s="208"/>
      <c r="KQG4" s="208"/>
      <c r="KQH4" s="208"/>
      <c r="KQI4" s="208"/>
      <c r="KQJ4" s="208"/>
      <c r="KQK4" s="208"/>
      <c r="KQL4" s="208"/>
      <c r="KQM4" s="208"/>
      <c r="KQN4" s="208"/>
      <c r="KQO4" s="208"/>
      <c r="KQP4" s="208"/>
      <c r="KQQ4" s="208"/>
      <c r="KQR4" s="208"/>
      <c r="KQS4" s="208"/>
      <c r="KQT4" s="208"/>
      <c r="KQU4" s="208"/>
      <c r="KQV4" s="208"/>
      <c r="KQW4" s="208"/>
      <c r="KQX4" s="208"/>
      <c r="KQY4" s="208"/>
      <c r="KQZ4" s="208"/>
      <c r="KRA4" s="208"/>
      <c r="KRB4" s="208"/>
      <c r="KRC4" s="208"/>
      <c r="KRD4" s="208"/>
      <c r="KRE4" s="208"/>
      <c r="KRF4" s="208"/>
      <c r="KRG4" s="208"/>
      <c r="KRH4" s="208"/>
      <c r="KRI4" s="208"/>
      <c r="KRJ4" s="208"/>
      <c r="KRK4" s="208"/>
      <c r="KRL4" s="208"/>
      <c r="KRM4" s="208"/>
      <c r="KRN4" s="208"/>
      <c r="KRO4" s="208"/>
      <c r="KRP4" s="208"/>
      <c r="KRQ4" s="208"/>
      <c r="KRR4" s="208"/>
      <c r="KRS4" s="208"/>
      <c r="KRT4" s="208"/>
      <c r="KRU4" s="208"/>
      <c r="KRV4" s="208"/>
      <c r="KRW4" s="208"/>
      <c r="KRX4" s="208"/>
      <c r="KRY4" s="208"/>
      <c r="KRZ4" s="208"/>
      <c r="KSA4" s="208"/>
      <c r="KSB4" s="208"/>
      <c r="KSC4" s="208"/>
      <c r="KSD4" s="208"/>
      <c r="KSE4" s="208"/>
      <c r="KSF4" s="208"/>
      <c r="KSG4" s="208"/>
      <c r="KSH4" s="208"/>
      <c r="KSI4" s="208"/>
      <c r="KSJ4" s="208"/>
      <c r="KSK4" s="208"/>
      <c r="KSL4" s="208"/>
      <c r="KSM4" s="208"/>
      <c r="KSN4" s="208"/>
      <c r="KSO4" s="208"/>
      <c r="KSP4" s="208"/>
      <c r="KSQ4" s="208"/>
      <c r="KSR4" s="208"/>
      <c r="KSS4" s="208"/>
      <c r="KST4" s="208"/>
      <c r="KSU4" s="208"/>
      <c r="KSV4" s="208"/>
      <c r="KSW4" s="208"/>
      <c r="KSX4" s="208"/>
      <c r="KSY4" s="208"/>
      <c r="KSZ4" s="208"/>
      <c r="KTA4" s="208"/>
      <c r="KTB4" s="208"/>
      <c r="KTC4" s="208"/>
      <c r="KTD4" s="208"/>
      <c r="KTE4" s="208"/>
      <c r="KTF4" s="208"/>
      <c r="KTG4" s="208"/>
      <c r="KTH4" s="208"/>
      <c r="KTI4" s="208"/>
      <c r="KTJ4" s="208"/>
      <c r="KTK4" s="208"/>
      <c r="KTL4" s="208"/>
      <c r="KTM4" s="208"/>
      <c r="KTN4" s="208"/>
      <c r="KTO4" s="208"/>
      <c r="KTP4" s="208"/>
      <c r="KTQ4" s="208"/>
      <c r="KTR4" s="208"/>
      <c r="KTS4" s="208"/>
      <c r="KTT4" s="208"/>
      <c r="KTU4" s="208"/>
      <c r="KTV4" s="208"/>
      <c r="KTW4" s="208"/>
      <c r="KTX4" s="208"/>
      <c r="KTY4" s="208"/>
      <c r="KTZ4" s="208"/>
      <c r="KUA4" s="208"/>
      <c r="KUB4" s="208"/>
      <c r="KUC4" s="208"/>
      <c r="KUD4" s="208"/>
      <c r="KUE4" s="208"/>
      <c r="KUF4" s="208"/>
      <c r="KUG4" s="208"/>
      <c r="KUH4" s="208"/>
      <c r="KUI4" s="208"/>
      <c r="KUJ4" s="208"/>
      <c r="KUK4" s="208"/>
      <c r="KUL4" s="208"/>
      <c r="KUM4" s="208"/>
      <c r="KUN4" s="208"/>
      <c r="KUO4" s="208"/>
      <c r="KUP4" s="208"/>
      <c r="KUQ4" s="208"/>
      <c r="KUR4" s="208"/>
      <c r="KUS4" s="208"/>
      <c r="KUT4" s="208"/>
      <c r="KUU4" s="208"/>
      <c r="KUV4" s="208"/>
      <c r="KUW4" s="208"/>
      <c r="KUX4" s="208"/>
      <c r="KUY4" s="208"/>
      <c r="KUZ4" s="208"/>
      <c r="KVA4" s="208"/>
      <c r="KVB4" s="208"/>
      <c r="KVC4" s="208"/>
      <c r="KVD4" s="208"/>
      <c r="KVE4" s="208"/>
      <c r="KVF4" s="208"/>
      <c r="KVG4" s="208"/>
      <c r="KVH4" s="208"/>
      <c r="KVI4" s="208"/>
      <c r="KVJ4" s="208"/>
      <c r="KVK4" s="208"/>
      <c r="KVL4" s="208"/>
      <c r="KVM4" s="208"/>
      <c r="KVN4" s="208"/>
      <c r="KVO4" s="208"/>
      <c r="KVP4" s="208"/>
      <c r="KVQ4" s="208"/>
      <c r="KVR4" s="208"/>
      <c r="KVS4" s="208"/>
      <c r="KVT4" s="208"/>
      <c r="KVU4" s="208"/>
      <c r="KVV4" s="208"/>
      <c r="KVW4" s="208"/>
      <c r="KVX4" s="208"/>
      <c r="KVY4" s="208"/>
      <c r="KVZ4" s="208"/>
      <c r="KWA4" s="208"/>
      <c r="KWB4" s="208"/>
      <c r="KWC4" s="208"/>
      <c r="KWD4" s="208"/>
      <c r="KWE4" s="208"/>
      <c r="KWF4" s="208"/>
      <c r="KWG4" s="208"/>
      <c r="KWH4" s="208"/>
      <c r="KWI4" s="208"/>
      <c r="KWJ4" s="208"/>
      <c r="KWK4" s="208"/>
      <c r="KWL4" s="208"/>
      <c r="KWM4" s="208"/>
      <c r="KWN4" s="208"/>
      <c r="KWO4" s="208"/>
      <c r="KWP4" s="208"/>
      <c r="KWQ4" s="208"/>
      <c r="KWR4" s="208"/>
      <c r="KWS4" s="208"/>
      <c r="KWT4" s="208"/>
      <c r="KWU4" s="208"/>
      <c r="KWV4" s="208"/>
      <c r="KWW4" s="208"/>
      <c r="KWX4" s="208"/>
      <c r="KWY4" s="208"/>
      <c r="KWZ4" s="208"/>
      <c r="KXA4" s="208"/>
      <c r="KXB4" s="208"/>
      <c r="KXC4" s="208"/>
      <c r="KXD4" s="208"/>
      <c r="KXE4" s="208"/>
      <c r="KXF4" s="208"/>
      <c r="KXG4" s="208"/>
      <c r="KXH4" s="208"/>
      <c r="KXI4" s="208"/>
      <c r="KXJ4" s="208"/>
      <c r="KXK4" s="208"/>
      <c r="KXL4" s="208"/>
      <c r="KXM4" s="208"/>
      <c r="KXN4" s="208"/>
      <c r="KXO4" s="208"/>
      <c r="KXP4" s="208"/>
      <c r="KXQ4" s="208"/>
      <c r="KXR4" s="208"/>
      <c r="KXS4" s="208"/>
      <c r="KXT4" s="208"/>
      <c r="KXU4" s="208"/>
      <c r="KXV4" s="208"/>
      <c r="KXW4" s="208"/>
      <c r="KXX4" s="208"/>
      <c r="KXY4" s="208"/>
      <c r="KXZ4" s="208"/>
      <c r="KYA4" s="208"/>
      <c r="KYB4" s="208"/>
      <c r="KYC4" s="208"/>
      <c r="KYD4" s="208"/>
      <c r="KYE4" s="208"/>
      <c r="KYF4" s="208"/>
      <c r="KYG4" s="208"/>
      <c r="KYH4" s="208"/>
      <c r="KYI4" s="208"/>
      <c r="KYJ4" s="208"/>
      <c r="KYK4" s="208"/>
      <c r="KYL4" s="208"/>
      <c r="KYM4" s="208"/>
      <c r="KYN4" s="208"/>
      <c r="KYO4" s="208"/>
      <c r="KYP4" s="208"/>
      <c r="KYQ4" s="208"/>
      <c r="KYR4" s="208"/>
      <c r="KYS4" s="208"/>
      <c r="KYT4" s="208"/>
      <c r="KYU4" s="208"/>
      <c r="KYV4" s="208"/>
      <c r="KYW4" s="208"/>
      <c r="KYX4" s="208"/>
      <c r="KYY4" s="208"/>
      <c r="KYZ4" s="208"/>
      <c r="KZA4" s="208"/>
      <c r="KZB4" s="208"/>
      <c r="KZC4" s="208"/>
      <c r="KZD4" s="208"/>
      <c r="KZE4" s="208"/>
      <c r="KZF4" s="208"/>
      <c r="KZG4" s="208"/>
      <c r="KZH4" s="208"/>
      <c r="KZI4" s="208"/>
      <c r="KZJ4" s="208"/>
      <c r="KZK4" s="208"/>
      <c r="KZL4" s="208"/>
      <c r="KZM4" s="208"/>
      <c r="KZN4" s="208"/>
      <c r="KZO4" s="208"/>
      <c r="KZP4" s="208"/>
      <c r="KZQ4" s="208"/>
      <c r="KZR4" s="208"/>
      <c r="KZS4" s="208"/>
      <c r="KZT4" s="208"/>
      <c r="KZU4" s="208"/>
      <c r="KZV4" s="208"/>
      <c r="KZW4" s="208"/>
      <c r="KZX4" s="208"/>
      <c r="KZY4" s="208"/>
      <c r="KZZ4" s="208"/>
      <c r="LAA4" s="208"/>
      <c r="LAB4" s="208"/>
      <c r="LAC4" s="208"/>
      <c r="LAD4" s="208"/>
      <c r="LAE4" s="208"/>
      <c r="LAF4" s="208"/>
      <c r="LAG4" s="208"/>
      <c r="LAH4" s="208"/>
      <c r="LAI4" s="208"/>
      <c r="LAJ4" s="208"/>
      <c r="LAK4" s="208"/>
      <c r="LAL4" s="208"/>
      <c r="LAM4" s="208"/>
      <c r="LAN4" s="208"/>
      <c r="LAO4" s="208"/>
      <c r="LAP4" s="208"/>
      <c r="LAQ4" s="208"/>
      <c r="LAR4" s="208"/>
      <c r="LAS4" s="208"/>
      <c r="LAT4" s="208"/>
      <c r="LAU4" s="208"/>
      <c r="LAV4" s="208"/>
      <c r="LAW4" s="208"/>
      <c r="LAX4" s="208"/>
      <c r="LAY4" s="208"/>
      <c r="LAZ4" s="208"/>
      <c r="LBA4" s="208"/>
      <c r="LBB4" s="208"/>
      <c r="LBC4" s="208"/>
      <c r="LBD4" s="208"/>
      <c r="LBE4" s="208"/>
      <c r="LBF4" s="208"/>
      <c r="LBG4" s="208"/>
      <c r="LBH4" s="208"/>
      <c r="LBI4" s="208"/>
      <c r="LBJ4" s="208"/>
      <c r="LBK4" s="208"/>
      <c r="LBL4" s="208"/>
      <c r="LBM4" s="208"/>
      <c r="LBN4" s="208"/>
      <c r="LBO4" s="208"/>
      <c r="LBP4" s="208"/>
      <c r="LBQ4" s="208"/>
      <c r="LBR4" s="208"/>
      <c r="LBS4" s="208"/>
      <c r="LBT4" s="208"/>
      <c r="LBU4" s="208"/>
      <c r="LBV4" s="208"/>
      <c r="LBW4" s="208"/>
      <c r="LBX4" s="208"/>
      <c r="LBY4" s="208"/>
      <c r="LBZ4" s="208"/>
      <c r="LCA4" s="208"/>
      <c r="LCB4" s="208"/>
      <c r="LCC4" s="208"/>
      <c r="LCD4" s="208"/>
      <c r="LCE4" s="208"/>
      <c r="LCF4" s="208"/>
      <c r="LCG4" s="208"/>
      <c r="LCH4" s="208"/>
      <c r="LCI4" s="208"/>
      <c r="LCJ4" s="208"/>
      <c r="LCK4" s="208"/>
      <c r="LCL4" s="208"/>
      <c r="LCM4" s="208"/>
      <c r="LCN4" s="208"/>
      <c r="LCO4" s="208"/>
      <c r="LCP4" s="208"/>
      <c r="LCQ4" s="208"/>
      <c r="LCR4" s="208"/>
      <c r="LCS4" s="208"/>
      <c r="LCT4" s="208"/>
      <c r="LCU4" s="208"/>
      <c r="LCV4" s="208"/>
      <c r="LCW4" s="208"/>
      <c r="LCX4" s="208"/>
      <c r="LCY4" s="208"/>
      <c r="LCZ4" s="208"/>
      <c r="LDA4" s="208"/>
      <c r="LDB4" s="208"/>
      <c r="LDC4" s="208"/>
      <c r="LDD4" s="208"/>
      <c r="LDE4" s="208"/>
      <c r="LDF4" s="208"/>
      <c r="LDG4" s="208"/>
      <c r="LDH4" s="208"/>
      <c r="LDI4" s="208"/>
      <c r="LDJ4" s="208"/>
      <c r="LDK4" s="208"/>
      <c r="LDL4" s="208"/>
      <c r="LDM4" s="208"/>
      <c r="LDN4" s="208"/>
      <c r="LDO4" s="208"/>
      <c r="LDP4" s="208"/>
      <c r="LDQ4" s="208"/>
      <c r="LDR4" s="208"/>
      <c r="LDS4" s="208"/>
      <c r="LDT4" s="208"/>
      <c r="LDU4" s="208"/>
      <c r="LDV4" s="208"/>
      <c r="LDW4" s="208"/>
      <c r="LDX4" s="208"/>
      <c r="LDY4" s="208"/>
      <c r="LDZ4" s="208"/>
      <c r="LEA4" s="208"/>
      <c r="LEB4" s="208"/>
      <c r="LEC4" s="208"/>
      <c r="LED4" s="208"/>
      <c r="LEE4" s="208"/>
      <c r="LEF4" s="208"/>
      <c r="LEG4" s="208"/>
      <c r="LEH4" s="208"/>
      <c r="LEI4" s="208"/>
      <c r="LEJ4" s="208"/>
      <c r="LEK4" s="208"/>
      <c r="LEL4" s="208"/>
      <c r="LEM4" s="208"/>
      <c r="LEN4" s="208"/>
      <c r="LEO4" s="208"/>
      <c r="LEP4" s="208"/>
      <c r="LEQ4" s="208"/>
      <c r="LER4" s="208"/>
      <c r="LES4" s="208"/>
      <c r="LET4" s="208"/>
      <c r="LEU4" s="208"/>
      <c r="LEV4" s="208"/>
      <c r="LEW4" s="208"/>
      <c r="LEX4" s="208"/>
      <c r="LEY4" s="208"/>
      <c r="LEZ4" s="208"/>
      <c r="LFA4" s="208"/>
      <c r="LFB4" s="208"/>
      <c r="LFC4" s="208"/>
      <c r="LFD4" s="208"/>
      <c r="LFE4" s="208"/>
      <c r="LFF4" s="208"/>
      <c r="LFG4" s="208"/>
      <c r="LFH4" s="208"/>
      <c r="LFI4" s="208"/>
      <c r="LFJ4" s="208"/>
      <c r="LFK4" s="208"/>
      <c r="LFL4" s="208"/>
      <c r="LFM4" s="208"/>
      <c r="LFN4" s="208"/>
      <c r="LFO4" s="208"/>
      <c r="LFP4" s="208"/>
      <c r="LFQ4" s="208"/>
      <c r="LFR4" s="208"/>
      <c r="LFS4" s="208"/>
      <c r="LFT4" s="208"/>
      <c r="LFU4" s="208"/>
      <c r="LFV4" s="208"/>
      <c r="LFW4" s="208"/>
      <c r="LFX4" s="208"/>
      <c r="LFY4" s="208"/>
      <c r="LFZ4" s="208"/>
      <c r="LGA4" s="208"/>
      <c r="LGB4" s="208"/>
      <c r="LGC4" s="208"/>
      <c r="LGD4" s="208"/>
      <c r="LGE4" s="208"/>
      <c r="LGF4" s="208"/>
      <c r="LGG4" s="208"/>
      <c r="LGH4" s="208"/>
      <c r="LGI4" s="208"/>
      <c r="LGJ4" s="208"/>
      <c r="LGK4" s="208"/>
      <c r="LGL4" s="208"/>
      <c r="LGM4" s="208"/>
      <c r="LGN4" s="208"/>
      <c r="LGO4" s="208"/>
      <c r="LGP4" s="208"/>
      <c r="LGQ4" s="208"/>
      <c r="LGR4" s="208"/>
      <c r="LGS4" s="208"/>
      <c r="LGT4" s="208"/>
      <c r="LGU4" s="208"/>
      <c r="LGV4" s="208"/>
      <c r="LGW4" s="208"/>
      <c r="LGX4" s="208"/>
      <c r="LGY4" s="208"/>
      <c r="LGZ4" s="208"/>
      <c r="LHA4" s="208"/>
      <c r="LHB4" s="208"/>
      <c r="LHC4" s="208"/>
      <c r="LHD4" s="208"/>
      <c r="LHE4" s="208"/>
      <c r="LHF4" s="208"/>
      <c r="LHG4" s="208"/>
      <c r="LHH4" s="208"/>
      <c r="LHI4" s="208"/>
      <c r="LHJ4" s="208"/>
      <c r="LHK4" s="208"/>
      <c r="LHL4" s="208"/>
      <c r="LHM4" s="208"/>
      <c r="LHN4" s="208"/>
      <c r="LHO4" s="208"/>
      <c r="LHP4" s="208"/>
      <c r="LHQ4" s="208"/>
      <c r="LHR4" s="208"/>
      <c r="LHS4" s="208"/>
      <c r="LHT4" s="208"/>
      <c r="LHU4" s="208"/>
      <c r="LHV4" s="208"/>
      <c r="LHW4" s="208"/>
      <c r="LHX4" s="208"/>
      <c r="LHY4" s="208"/>
      <c r="LHZ4" s="208"/>
      <c r="LIA4" s="208"/>
      <c r="LIB4" s="208"/>
      <c r="LIC4" s="208"/>
      <c r="LID4" s="208"/>
      <c r="LIE4" s="208"/>
      <c r="LIF4" s="208"/>
      <c r="LIG4" s="208"/>
      <c r="LIH4" s="208"/>
      <c r="LII4" s="208"/>
      <c r="LIJ4" s="208"/>
      <c r="LIK4" s="208"/>
      <c r="LIL4" s="208"/>
      <c r="LIM4" s="208"/>
      <c r="LIN4" s="208"/>
      <c r="LIO4" s="208"/>
      <c r="LIP4" s="208"/>
      <c r="LIQ4" s="208"/>
      <c r="LIR4" s="208"/>
      <c r="LIS4" s="208"/>
      <c r="LIT4" s="208"/>
      <c r="LIU4" s="208"/>
      <c r="LIV4" s="208"/>
      <c r="LIW4" s="208"/>
      <c r="LIX4" s="208"/>
      <c r="LIY4" s="208"/>
      <c r="LIZ4" s="208"/>
      <c r="LJA4" s="208"/>
      <c r="LJB4" s="208"/>
      <c r="LJC4" s="208"/>
      <c r="LJD4" s="208"/>
      <c r="LJE4" s="208"/>
      <c r="LJF4" s="208"/>
      <c r="LJG4" s="208"/>
      <c r="LJH4" s="208"/>
      <c r="LJI4" s="208"/>
      <c r="LJJ4" s="208"/>
      <c r="LJK4" s="208"/>
      <c r="LJL4" s="208"/>
      <c r="LJM4" s="208"/>
      <c r="LJN4" s="208"/>
      <c r="LJO4" s="208"/>
      <c r="LJP4" s="208"/>
      <c r="LJQ4" s="208"/>
      <c r="LJR4" s="208"/>
      <c r="LJS4" s="208"/>
      <c r="LJT4" s="208"/>
      <c r="LJU4" s="208"/>
      <c r="LJV4" s="208"/>
      <c r="LJW4" s="208"/>
      <c r="LJX4" s="208"/>
      <c r="LJY4" s="208"/>
      <c r="LJZ4" s="208"/>
      <c r="LKA4" s="208"/>
      <c r="LKB4" s="208"/>
      <c r="LKC4" s="208"/>
      <c r="LKD4" s="208"/>
      <c r="LKE4" s="208"/>
      <c r="LKF4" s="208"/>
      <c r="LKG4" s="208"/>
      <c r="LKH4" s="208"/>
      <c r="LKI4" s="208"/>
      <c r="LKJ4" s="208"/>
      <c r="LKK4" s="208"/>
      <c r="LKL4" s="208"/>
      <c r="LKM4" s="208"/>
      <c r="LKN4" s="208"/>
      <c r="LKO4" s="208"/>
      <c r="LKP4" s="208"/>
      <c r="LKQ4" s="208"/>
      <c r="LKR4" s="208"/>
      <c r="LKS4" s="208"/>
      <c r="LKT4" s="208"/>
      <c r="LKU4" s="208"/>
      <c r="LKV4" s="208"/>
      <c r="LKW4" s="208"/>
      <c r="LKX4" s="208"/>
      <c r="LKY4" s="208"/>
      <c r="LKZ4" s="208"/>
      <c r="LLA4" s="208"/>
      <c r="LLB4" s="208"/>
      <c r="LLC4" s="208"/>
      <c r="LLD4" s="208"/>
      <c r="LLE4" s="208"/>
      <c r="LLF4" s="208"/>
      <c r="LLG4" s="208"/>
      <c r="LLH4" s="208"/>
      <c r="LLI4" s="208"/>
      <c r="LLJ4" s="208"/>
      <c r="LLK4" s="208"/>
      <c r="LLL4" s="208"/>
      <c r="LLM4" s="208"/>
      <c r="LLN4" s="208"/>
      <c r="LLO4" s="208"/>
      <c r="LLP4" s="208"/>
      <c r="LLQ4" s="208"/>
      <c r="LLR4" s="208"/>
      <c r="LLS4" s="208"/>
      <c r="LLT4" s="208"/>
      <c r="LLU4" s="208"/>
      <c r="LLV4" s="208"/>
      <c r="LLW4" s="208"/>
      <c r="LLX4" s="208"/>
      <c r="LLY4" s="208"/>
      <c r="LLZ4" s="208"/>
      <c r="LMA4" s="208"/>
      <c r="LMB4" s="208"/>
      <c r="LMC4" s="208"/>
      <c r="LMD4" s="208"/>
      <c r="LME4" s="208"/>
      <c r="LMF4" s="208"/>
      <c r="LMG4" s="208"/>
      <c r="LMH4" s="208"/>
      <c r="LMI4" s="208"/>
      <c r="LMJ4" s="208"/>
      <c r="LMK4" s="208"/>
      <c r="LML4" s="208"/>
      <c r="LMM4" s="208"/>
      <c r="LMN4" s="208"/>
      <c r="LMO4" s="208"/>
      <c r="LMP4" s="208"/>
      <c r="LMQ4" s="208"/>
      <c r="LMR4" s="208"/>
      <c r="LMS4" s="208"/>
      <c r="LMT4" s="208"/>
      <c r="LMU4" s="208"/>
      <c r="LMV4" s="208"/>
      <c r="LMW4" s="208"/>
      <c r="LMX4" s="208"/>
      <c r="LMY4" s="208"/>
      <c r="LMZ4" s="208"/>
      <c r="LNA4" s="208"/>
      <c r="LNB4" s="208"/>
      <c r="LNC4" s="208"/>
      <c r="LND4" s="208"/>
      <c r="LNE4" s="208"/>
      <c r="LNF4" s="208"/>
      <c r="LNG4" s="208"/>
      <c r="LNH4" s="208"/>
      <c r="LNI4" s="208"/>
      <c r="LNJ4" s="208"/>
      <c r="LNK4" s="208"/>
      <c r="LNL4" s="208"/>
      <c r="LNM4" s="208"/>
      <c r="LNN4" s="208"/>
      <c r="LNO4" s="208"/>
      <c r="LNP4" s="208"/>
      <c r="LNQ4" s="208"/>
      <c r="LNR4" s="208"/>
      <c r="LNS4" s="208"/>
      <c r="LNT4" s="208"/>
      <c r="LNU4" s="208"/>
      <c r="LNV4" s="208"/>
      <c r="LNW4" s="208"/>
      <c r="LNX4" s="208"/>
      <c r="LNY4" s="208"/>
      <c r="LNZ4" s="208"/>
      <c r="LOA4" s="208"/>
      <c r="LOB4" s="208"/>
      <c r="LOC4" s="208"/>
      <c r="LOD4" s="208"/>
      <c r="LOE4" s="208"/>
      <c r="LOF4" s="208"/>
      <c r="LOG4" s="208"/>
      <c r="LOH4" s="208"/>
      <c r="LOI4" s="208"/>
      <c r="LOJ4" s="208"/>
      <c r="LOK4" s="208"/>
      <c r="LOL4" s="208"/>
      <c r="LOM4" s="208"/>
      <c r="LON4" s="208"/>
      <c r="LOO4" s="208"/>
      <c r="LOP4" s="208"/>
      <c r="LOQ4" s="208"/>
      <c r="LOR4" s="208"/>
      <c r="LOS4" s="208"/>
      <c r="LOT4" s="208"/>
      <c r="LOU4" s="208"/>
      <c r="LOV4" s="208"/>
      <c r="LOW4" s="208"/>
      <c r="LOX4" s="208"/>
      <c r="LOY4" s="208"/>
      <c r="LOZ4" s="208"/>
      <c r="LPA4" s="208"/>
      <c r="LPB4" s="208"/>
      <c r="LPC4" s="208"/>
      <c r="LPD4" s="208"/>
      <c r="LPE4" s="208"/>
      <c r="LPF4" s="208"/>
      <c r="LPG4" s="208"/>
      <c r="LPH4" s="208"/>
      <c r="LPI4" s="208"/>
      <c r="LPJ4" s="208"/>
      <c r="LPK4" s="208"/>
      <c r="LPL4" s="208"/>
      <c r="LPM4" s="208"/>
      <c r="LPN4" s="208"/>
      <c r="LPO4" s="208"/>
      <c r="LPP4" s="208"/>
      <c r="LPQ4" s="208"/>
      <c r="LPR4" s="208"/>
      <c r="LPS4" s="208"/>
      <c r="LPT4" s="208"/>
      <c r="LPU4" s="208"/>
      <c r="LPV4" s="208"/>
      <c r="LPW4" s="208"/>
      <c r="LPX4" s="208"/>
      <c r="LPY4" s="208"/>
      <c r="LPZ4" s="208"/>
      <c r="LQA4" s="208"/>
      <c r="LQB4" s="208"/>
      <c r="LQC4" s="208"/>
      <c r="LQD4" s="208"/>
      <c r="LQE4" s="208"/>
      <c r="LQF4" s="208"/>
      <c r="LQG4" s="208"/>
      <c r="LQH4" s="208"/>
      <c r="LQI4" s="208"/>
      <c r="LQJ4" s="208"/>
      <c r="LQK4" s="208"/>
      <c r="LQL4" s="208"/>
      <c r="LQM4" s="208"/>
      <c r="LQN4" s="208"/>
      <c r="LQO4" s="208"/>
      <c r="LQP4" s="208"/>
      <c r="LQQ4" s="208"/>
      <c r="LQR4" s="208"/>
      <c r="LQS4" s="208"/>
      <c r="LQT4" s="208"/>
      <c r="LQU4" s="208"/>
      <c r="LQV4" s="208"/>
      <c r="LQW4" s="208"/>
      <c r="LQX4" s="208"/>
      <c r="LQY4" s="208"/>
      <c r="LQZ4" s="208"/>
      <c r="LRA4" s="208"/>
      <c r="LRB4" s="208"/>
      <c r="LRC4" s="208"/>
      <c r="LRD4" s="208"/>
      <c r="LRE4" s="208"/>
      <c r="LRF4" s="208"/>
      <c r="LRG4" s="208"/>
      <c r="LRH4" s="208"/>
      <c r="LRI4" s="208"/>
      <c r="LRJ4" s="208"/>
      <c r="LRK4" s="208"/>
      <c r="LRL4" s="208"/>
      <c r="LRM4" s="208"/>
      <c r="LRN4" s="208"/>
      <c r="LRO4" s="208"/>
      <c r="LRP4" s="208"/>
      <c r="LRQ4" s="208"/>
      <c r="LRR4" s="208"/>
      <c r="LRS4" s="208"/>
      <c r="LRT4" s="208"/>
      <c r="LRU4" s="208"/>
      <c r="LRV4" s="208"/>
      <c r="LRW4" s="208"/>
      <c r="LRX4" s="208"/>
      <c r="LRY4" s="208"/>
      <c r="LRZ4" s="208"/>
      <c r="LSA4" s="208"/>
      <c r="LSB4" s="208"/>
      <c r="LSC4" s="208"/>
      <c r="LSD4" s="208"/>
      <c r="LSE4" s="208"/>
      <c r="LSF4" s="208"/>
      <c r="LSG4" s="208"/>
      <c r="LSH4" s="208"/>
      <c r="LSI4" s="208"/>
      <c r="LSJ4" s="208"/>
      <c r="LSK4" s="208"/>
      <c r="LSL4" s="208"/>
      <c r="LSM4" s="208"/>
      <c r="LSN4" s="208"/>
      <c r="LSO4" s="208"/>
      <c r="LSP4" s="208"/>
      <c r="LSQ4" s="208"/>
      <c r="LSR4" s="208"/>
      <c r="LSS4" s="208"/>
      <c r="LST4" s="208"/>
      <c r="LSU4" s="208"/>
      <c r="LSV4" s="208"/>
      <c r="LSW4" s="208"/>
      <c r="LSX4" s="208"/>
      <c r="LSY4" s="208"/>
      <c r="LSZ4" s="208"/>
      <c r="LTA4" s="208"/>
      <c r="LTB4" s="208"/>
      <c r="LTC4" s="208"/>
      <c r="LTD4" s="208"/>
      <c r="LTE4" s="208"/>
      <c r="LTF4" s="208"/>
      <c r="LTG4" s="208"/>
      <c r="LTH4" s="208"/>
      <c r="LTI4" s="208"/>
      <c r="LTJ4" s="208"/>
      <c r="LTK4" s="208"/>
      <c r="LTL4" s="208"/>
      <c r="LTM4" s="208"/>
      <c r="LTN4" s="208"/>
      <c r="LTO4" s="208"/>
      <c r="LTP4" s="208"/>
      <c r="LTQ4" s="208"/>
      <c r="LTR4" s="208"/>
      <c r="LTS4" s="208"/>
      <c r="LTT4" s="208"/>
      <c r="LTU4" s="208"/>
      <c r="LTV4" s="208"/>
      <c r="LTW4" s="208"/>
      <c r="LTX4" s="208"/>
      <c r="LTY4" s="208"/>
      <c r="LTZ4" s="208"/>
      <c r="LUA4" s="208"/>
      <c r="LUB4" s="208"/>
      <c r="LUC4" s="208"/>
      <c r="LUD4" s="208"/>
      <c r="LUE4" s="208"/>
      <c r="LUF4" s="208"/>
      <c r="LUG4" s="208"/>
      <c r="LUH4" s="208"/>
      <c r="LUI4" s="208"/>
      <c r="LUJ4" s="208"/>
      <c r="LUK4" s="208"/>
      <c r="LUL4" s="208"/>
      <c r="LUM4" s="208"/>
      <c r="LUN4" s="208"/>
      <c r="LUO4" s="208"/>
      <c r="LUP4" s="208"/>
      <c r="LUQ4" s="208"/>
      <c r="LUR4" s="208"/>
      <c r="LUS4" s="208"/>
      <c r="LUT4" s="208"/>
      <c r="LUU4" s="208"/>
      <c r="LUV4" s="208"/>
      <c r="LUW4" s="208"/>
      <c r="LUX4" s="208"/>
      <c r="LUY4" s="208"/>
      <c r="LUZ4" s="208"/>
      <c r="LVA4" s="208"/>
      <c r="LVB4" s="208"/>
      <c r="LVC4" s="208"/>
      <c r="LVD4" s="208"/>
      <c r="LVE4" s="208"/>
      <c r="LVF4" s="208"/>
      <c r="LVG4" s="208"/>
      <c r="LVH4" s="208"/>
      <c r="LVI4" s="208"/>
      <c r="LVJ4" s="208"/>
      <c r="LVK4" s="208"/>
      <c r="LVL4" s="208"/>
      <c r="LVM4" s="208"/>
      <c r="LVN4" s="208"/>
      <c r="LVO4" s="208"/>
      <c r="LVP4" s="208"/>
      <c r="LVQ4" s="208"/>
      <c r="LVR4" s="208"/>
      <c r="LVS4" s="208"/>
      <c r="LVT4" s="208"/>
      <c r="LVU4" s="208"/>
      <c r="LVV4" s="208"/>
      <c r="LVW4" s="208"/>
      <c r="LVX4" s="208"/>
      <c r="LVY4" s="208"/>
      <c r="LVZ4" s="208"/>
      <c r="LWA4" s="208"/>
      <c r="LWB4" s="208"/>
      <c r="LWC4" s="208"/>
      <c r="LWD4" s="208"/>
      <c r="LWE4" s="208"/>
      <c r="LWF4" s="208"/>
      <c r="LWG4" s="208"/>
      <c r="LWH4" s="208"/>
      <c r="LWI4" s="208"/>
      <c r="LWJ4" s="208"/>
      <c r="LWK4" s="208"/>
      <c r="LWL4" s="208"/>
      <c r="LWM4" s="208"/>
      <c r="LWN4" s="208"/>
      <c r="LWO4" s="208"/>
      <c r="LWP4" s="208"/>
      <c r="LWQ4" s="208"/>
      <c r="LWR4" s="208"/>
      <c r="LWS4" s="208"/>
      <c r="LWT4" s="208"/>
      <c r="LWU4" s="208"/>
      <c r="LWV4" s="208"/>
      <c r="LWW4" s="208"/>
      <c r="LWX4" s="208"/>
      <c r="LWY4" s="208"/>
      <c r="LWZ4" s="208"/>
      <c r="LXA4" s="208"/>
      <c r="LXB4" s="208"/>
      <c r="LXC4" s="208"/>
      <c r="LXD4" s="208"/>
      <c r="LXE4" s="208"/>
      <c r="LXF4" s="208"/>
      <c r="LXG4" s="208"/>
      <c r="LXH4" s="208"/>
      <c r="LXI4" s="208"/>
      <c r="LXJ4" s="208"/>
      <c r="LXK4" s="208"/>
      <c r="LXL4" s="208"/>
      <c r="LXM4" s="208"/>
      <c r="LXN4" s="208"/>
      <c r="LXO4" s="208"/>
      <c r="LXP4" s="208"/>
      <c r="LXQ4" s="208"/>
      <c r="LXR4" s="208"/>
      <c r="LXS4" s="208"/>
      <c r="LXT4" s="208"/>
      <c r="LXU4" s="208"/>
      <c r="LXV4" s="208"/>
      <c r="LXW4" s="208"/>
      <c r="LXX4" s="208"/>
      <c r="LXY4" s="208"/>
      <c r="LXZ4" s="208"/>
      <c r="LYA4" s="208"/>
      <c r="LYB4" s="208"/>
      <c r="LYC4" s="208"/>
      <c r="LYD4" s="208"/>
      <c r="LYE4" s="208"/>
      <c r="LYF4" s="208"/>
      <c r="LYG4" s="208"/>
      <c r="LYH4" s="208"/>
      <c r="LYI4" s="208"/>
      <c r="LYJ4" s="208"/>
      <c r="LYK4" s="208"/>
      <c r="LYL4" s="208"/>
      <c r="LYM4" s="208"/>
      <c r="LYN4" s="208"/>
      <c r="LYO4" s="208"/>
      <c r="LYP4" s="208"/>
      <c r="LYQ4" s="208"/>
      <c r="LYR4" s="208"/>
      <c r="LYS4" s="208"/>
      <c r="LYT4" s="208"/>
      <c r="LYU4" s="208"/>
      <c r="LYV4" s="208"/>
      <c r="LYW4" s="208"/>
      <c r="LYX4" s="208"/>
      <c r="LYY4" s="208"/>
      <c r="LYZ4" s="208"/>
      <c r="LZA4" s="208"/>
      <c r="LZB4" s="208"/>
      <c r="LZC4" s="208"/>
      <c r="LZD4" s="208"/>
      <c r="LZE4" s="208"/>
      <c r="LZF4" s="208"/>
      <c r="LZG4" s="208"/>
      <c r="LZH4" s="208"/>
      <c r="LZI4" s="208"/>
      <c r="LZJ4" s="208"/>
      <c r="LZK4" s="208"/>
      <c r="LZL4" s="208"/>
      <c r="LZM4" s="208"/>
      <c r="LZN4" s="208"/>
      <c r="LZO4" s="208"/>
      <c r="LZP4" s="208"/>
      <c r="LZQ4" s="208"/>
      <c r="LZR4" s="208"/>
      <c r="LZS4" s="208"/>
      <c r="LZT4" s="208"/>
      <c r="LZU4" s="208"/>
      <c r="LZV4" s="208"/>
      <c r="LZW4" s="208"/>
      <c r="LZX4" s="208"/>
      <c r="LZY4" s="208"/>
      <c r="LZZ4" s="208"/>
      <c r="MAA4" s="208"/>
      <c r="MAB4" s="208"/>
      <c r="MAC4" s="208"/>
      <c r="MAD4" s="208"/>
      <c r="MAE4" s="208"/>
      <c r="MAF4" s="208"/>
      <c r="MAG4" s="208"/>
      <c r="MAH4" s="208"/>
      <c r="MAI4" s="208"/>
      <c r="MAJ4" s="208"/>
      <c r="MAK4" s="208"/>
      <c r="MAL4" s="208"/>
      <c r="MAM4" s="208"/>
      <c r="MAN4" s="208"/>
      <c r="MAO4" s="208"/>
      <c r="MAP4" s="208"/>
      <c r="MAQ4" s="208"/>
      <c r="MAR4" s="208"/>
      <c r="MAS4" s="208"/>
      <c r="MAT4" s="208"/>
      <c r="MAU4" s="208"/>
      <c r="MAV4" s="208"/>
      <c r="MAW4" s="208"/>
      <c r="MAX4" s="208"/>
      <c r="MAY4" s="208"/>
      <c r="MAZ4" s="208"/>
      <c r="MBA4" s="208"/>
      <c r="MBB4" s="208"/>
      <c r="MBC4" s="208"/>
      <c r="MBD4" s="208"/>
      <c r="MBE4" s="208"/>
      <c r="MBF4" s="208"/>
      <c r="MBG4" s="208"/>
      <c r="MBH4" s="208"/>
      <c r="MBI4" s="208"/>
      <c r="MBJ4" s="208"/>
      <c r="MBK4" s="208"/>
      <c r="MBL4" s="208"/>
      <c r="MBM4" s="208"/>
      <c r="MBN4" s="208"/>
      <c r="MBO4" s="208"/>
      <c r="MBP4" s="208"/>
      <c r="MBQ4" s="208"/>
      <c r="MBR4" s="208"/>
      <c r="MBS4" s="208"/>
      <c r="MBT4" s="208"/>
      <c r="MBU4" s="208"/>
      <c r="MBV4" s="208"/>
      <c r="MBW4" s="208"/>
      <c r="MBX4" s="208"/>
      <c r="MBY4" s="208"/>
      <c r="MBZ4" s="208"/>
      <c r="MCA4" s="208"/>
      <c r="MCB4" s="208"/>
      <c r="MCC4" s="208"/>
      <c r="MCD4" s="208"/>
      <c r="MCE4" s="208"/>
      <c r="MCF4" s="208"/>
      <c r="MCG4" s="208"/>
      <c r="MCH4" s="208"/>
      <c r="MCI4" s="208"/>
      <c r="MCJ4" s="208"/>
      <c r="MCK4" s="208"/>
      <c r="MCL4" s="208"/>
      <c r="MCM4" s="208"/>
      <c r="MCN4" s="208"/>
      <c r="MCO4" s="208"/>
      <c r="MCP4" s="208"/>
      <c r="MCQ4" s="208"/>
      <c r="MCR4" s="208"/>
      <c r="MCS4" s="208"/>
      <c r="MCT4" s="208"/>
      <c r="MCU4" s="208"/>
      <c r="MCV4" s="208"/>
      <c r="MCW4" s="208"/>
      <c r="MCX4" s="208"/>
      <c r="MCY4" s="208"/>
      <c r="MCZ4" s="208"/>
      <c r="MDA4" s="208"/>
      <c r="MDB4" s="208"/>
      <c r="MDC4" s="208"/>
      <c r="MDD4" s="208"/>
      <c r="MDE4" s="208"/>
      <c r="MDF4" s="208"/>
      <c r="MDG4" s="208"/>
      <c r="MDH4" s="208"/>
      <c r="MDI4" s="208"/>
      <c r="MDJ4" s="208"/>
      <c r="MDK4" s="208"/>
      <c r="MDL4" s="208"/>
      <c r="MDM4" s="208"/>
      <c r="MDN4" s="208"/>
      <c r="MDO4" s="208"/>
      <c r="MDP4" s="208"/>
      <c r="MDQ4" s="208"/>
      <c r="MDR4" s="208"/>
      <c r="MDS4" s="208"/>
      <c r="MDT4" s="208"/>
      <c r="MDU4" s="208"/>
      <c r="MDV4" s="208"/>
      <c r="MDW4" s="208"/>
      <c r="MDX4" s="208"/>
      <c r="MDY4" s="208"/>
      <c r="MDZ4" s="208"/>
      <c r="MEA4" s="208"/>
      <c r="MEB4" s="208"/>
      <c r="MEC4" s="208"/>
      <c r="MED4" s="208"/>
      <c r="MEE4" s="208"/>
      <c r="MEF4" s="208"/>
      <c r="MEG4" s="208"/>
      <c r="MEH4" s="208"/>
      <c r="MEI4" s="208"/>
      <c r="MEJ4" s="208"/>
      <c r="MEK4" s="208"/>
      <c r="MEL4" s="208"/>
      <c r="MEM4" s="208"/>
      <c r="MEN4" s="208"/>
      <c r="MEO4" s="208"/>
      <c r="MEP4" s="208"/>
      <c r="MEQ4" s="208"/>
      <c r="MER4" s="208"/>
      <c r="MES4" s="208"/>
      <c r="MET4" s="208"/>
      <c r="MEU4" s="208"/>
      <c r="MEV4" s="208"/>
      <c r="MEW4" s="208"/>
      <c r="MEX4" s="208"/>
      <c r="MEY4" s="208"/>
      <c r="MEZ4" s="208"/>
      <c r="MFA4" s="208"/>
      <c r="MFB4" s="208"/>
      <c r="MFC4" s="208"/>
      <c r="MFD4" s="208"/>
      <c r="MFE4" s="208"/>
      <c r="MFF4" s="208"/>
      <c r="MFG4" s="208"/>
      <c r="MFH4" s="208"/>
      <c r="MFI4" s="208"/>
      <c r="MFJ4" s="208"/>
      <c r="MFK4" s="208"/>
      <c r="MFL4" s="208"/>
      <c r="MFM4" s="208"/>
      <c r="MFN4" s="208"/>
      <c r="MFO4" s="208"/>
      <c r="MFP4" s="208"/>
      <c r="MFQ4" s="208"/>
      <c r="MFR4" s="208"/>
      <c r="MFS4" s="208"/>
      <c r="MFT4" s="208"/>
      <c r="MFU4" s="208"/>
      <c r="MFV4" s="208"/>
      <c r="MFW4" s="208"/>
      <c r="MFX4" s="208"/>
      <c r="MFY4" s="208"/>
      <c r="MFZ4" s="208"/>
      <c r="MGA4" s="208"/>
      <c r="MGB4" s="208"/>
      <c r="MGC4" s="208"/>
      <c r="MGD4" s="208"/>
      <c r="MGE4" s="208"/>
      <c r="MGF4" s="208"/>
      <c r="MGG4" s="208"/>
      <c r="MGH4" s="208"/>
      <c r="MGI4" s="208"/>
      <c r="MGJ4" s="208"/>
      <c r="MGK4" s="208"/>
      <c r="MGL4" s="208"/>
      <c r="MGM4" s="208"/>
      <c r="MGN4" s="208"/>
      <c r="MGO4" s="208"/>
      <c r="MGP4" s="208"/>
      <c r="MGQ4" s="208"/>
      <c r="MGR4" s="208"/>
      <c r="MGS4" s="208"/>
      <c r="MGT4" s="208"/>
      <c r="MGU4" s="208"/>
      <c r="MGV4" s="208"/>
      <c r="MGW4" s="208"/>
      <c r="MGX4" s="208"/>
      <c r="MGY4" s="208"/>
      <c r="MGZ4" s="208"/>
      <c r="MHA4" s="208"/>
      <c r="MHB4" s="208"/>
      <c r="MHC4" s="208"/>
      <c r="MHD4" s="208"/>
      <c r="MHE4" s="208"/>
      <c r="MHF4" s="208"/>
      <c r="MHG4" s="208"/>
      <c r="MHH4" s="208"/>
      <c r="MHI4" s="208"/>
      <c r="MHJ4" s="208"/>
      <c r="MHK4" s="208"/>
      <c r="MHL4" s="208"/>
      <c r="MHM4" s="208"/>
      <c r="MHN4" s="208"/>
      <c r="MHO4" s="208"/>
      <c r="MHP4" s="208"/>
      <c r="MHQ4" s="208"/>
      <c r="MHR4" s="208"/>
      <c r="MHS4" s="208"/>
      <c r="MHT4" s="208"/>
      <c r="MHU4" s="208"/>
      <c r="MHV4" s="208"/>
      <c r="MHW4" s="208"/>
      <c r="MHX4" s="208"/>
      <c r="MHY4" s="208"/>
      <c r="MHZ4" s="208"/>
      <c r="MIA4" s="208"/>
      <c r="MIB4" s="208"/>
      <c r="MIC4" s="208"/>
      <c r="MID4" s="208"/>
      <c r="MIE4" s="208"/>
      <c r="MIF4" s="208"/>
      <c r="MIG4" s="208"/>
      <c r="MIH4" s="208"/>
      <c r="MII4" s="208"/>
      <c r="MIJ4" s="208"/>
      <c r="MIK4" s="208"/>
      <c r="MIL4" s="208"/>
      <c r="MIM4" s="208"/>
      <c r="MIN4" s="208"/>
      <c r="MIO4" s="208"/>
      <c r="MIP4" s="208"/>
      <c r="MIQ4" s="208"/>
      <c r="MIR4" s="208"/>
      <c r="MIS4" s="208"/>
      <c r="MIT4" s="208"/>
      <c r="MIU4" s="208"/>
      <c r="MIV4" s="208"/>
      <c r="MIW4" s="208"/>
      <c r="MIX4" s="208"/>
      <c r="MIY4" s="208"/>
      <c r="MIZ4" s="208"/>
      <c r="MJA4" s="208"/>
      <c r="MJB4" s="208"/>
      <c r="MJC4" s="208"/>
      <c r="MJD4" s="208"/>
      <c r="MJE4" s="208"/>
      <c r="MJF4" s="208"/>
      <c r="MJG4" s="208"/>
      <c r="MJH4" s="208"/>
      <c r="MJI4" s="208"/>
      <c r="MJJ4" s="208"/>
      <c r="MJK4" s="208"/>
      <c r="MJL4" s="208"/>
      <c r="MJM4" s="208"/>
      <c r="MJN4" s="208"/>
      <c r="MJO4" s="208"/>
      <c r="MJP4" s="208"/>
      <c r="MJQ4" s="208"/>
      <c r="MJR4" s="208"/>
      <c r="MJS4" s="208"/>
      <c r="MJT4" s="208"/>
      <c r="MJU4" s="208"/>
      <c r="MJV4" s="208"/>
      <c r="MJW4" s="208"/>
      <c r="MJX4" s="208"/>
      <c r="MJY4" s="208"/>
      <c r="MJZ4" s="208"/>
      <c r="MKA4" s="208"/>
      <c r="MKB4" s="208"/>
      <c r="MKC4" s="208"/>
      <c r="MKD4" s="208"/>
      <c r="MKE4" s="208"/>
      <c r="MKF4" s="208"/>
      <c r="MKG4" s="208"/>
      <c r="MKH4" s="208"/>
      <c r="MKI4" s="208"/>
      <c r="MKJ4" s="208"/>
      <c r="MKK4" s="208"/>
      <c r="MKL4" s="208"/>
      <c r="MKM4" s="208"/>
      <c r="MKN4" s="208"/>
      <c r="MKO4" s="208"/>
      <c r="MKP4" s="208"/>
      <c r="MKQ4" s="208"/>
      <c r="MKR4" s="208"/>
      <c r="MKS4" s="208"/>
      <c r="MKT4" s="208"/>
      <c r="MKU4" s="208"/>
      <c r="MKV4" s="208"/>
      <c r="MKW4" s="208"/>
      <c r="MKX4" s="208"/>
      <c r="MKY4" s="208"/>
      <c r="MKZ4" s="208"/>
      <c r="MLA4" s="208"/>
      <c r="MLB4" s="208"/>
      <c r="MLC4" s="208"/>
      <c r="MLD4" s="208"/>
      <c r="MLE4" s="208"/>
      <c r="MLF4" s="208"/>
      <c r="MLG4" s="208"/>
      <c r="MLH4" s="208"/>
      <c r="MLI4" s="208"/>
      <c r="MLJ4" s="208"/>
      <c r="MLK4" s="208"/>
      <c r="MLL4" s="208"/>
      <c r="MLM4" s="208"/>
      <c r="MLN4" s="208"/>
      <c r="MLO4" s="208"/>
      <c r="MLP4" s="208"/>
      <c r="MLQ4" s="208"/>
      <c r="MLR4" s="208"/>
      <c r="MLS4" s="208"/>
      <c r="MLT4" s="208"/>
      <c r="MLU4" s="208"/>
      <c r="MLV4" s="208"/>
      <c r="MLW4" s="208"/>
      <c r="MLX4" s="208"/>
      <c r="MLY4" s="208"/>
      <c r="MLZ4" s="208"/>
      <c r="MMA4" s="208"/>
      <c r="MMB4" s="208"/>
      <c r="MMC4" s="208"/>
      <c r="MMD4" s="208"/>
      <c r="MME4" s="208"/>
      <c r="MMF4" s="208"/>
      <c r="MMG4" s="208"/>
      <c r="MMH4" s="208"/>
      <c r="MMI4" s="208"/>
      <c r="MMJ4" s="208"/>
      <c r="MMK4" s="208"/>
      <c r="MML4" s="208"/>
      <c r="MMM4" s="208"/>
      <c r="MMN4" s="208"/>
      <c r="MMO4" s="208"/>
      <c r="MMP4" s="208"/>
      <c r="MMQ4" s="208"/>
      <c r="MMR4" s="208"/>
      <c r="MMS4" s="208"/>
      <c r="MMT4" s="208"/>
      <c r="MMU4" s="208"/>
      <c r="MMV4" s="208"/>
      <c r="MMW4" s="208"/>
      <c r="MMX4" s="208"/>
      <c r="MMY4" s="208"/>
      <c r="MMZ4" s="208"/>
      <c r="MNA4" s="208"/>
      <c r="MNB4" s="208"/>
      <c r="MNC4" s="208"/>
      <c r="MND4" s="208"/>
      <c r="MNE4" s="208"/>
      <c r="MNF4" s="208"/>
      <c r="MNG4" s="208"/>
      <c r="MNH4" s="208"/>
      <c r="MNI4" s="208"/>
      <c r="MNJ4" s="208"/>
      <c r="MNK4" s="208"/>
      <c r="MNL4" s="208"/>
      <c r="MNM4" s="208"/>
      <c r="MNN4" s="208"/>
      <c r="MNO4" s="208"/>
      <c r="MNP4" s="208"/>
      <c r="MNQ4" s="208"/>
      <c r="MNR4" s="208"/>
      <c r="MNS4" s="208"/>
      <c r="MNT4" s="208"/>
      <c r="MNU4" s="208"/>
      <c r="MNV4" s="208"/>
      <c r="MNW4" s="208"/>
      <c r="MNX4" s="208"/>
      <c r="MNY4" s="208"/>
      <c r="MNZ4" s="208"/>
      <c r="MOA4" s="208"/>
      <c r="MOB4" s="208"/>
      <c r="MOC4" s="208"/>
      <c r="MOD4" s="208"/>
      <c r="MOE4" s="208"/>
      <c r="MOF4" s="208"/>
      <c r="MOG4" s="208"/>
      <c r="MOH4" s="208"/>
      <c r="MOI4" s="208"/>
      <c r="MOJ4" s="208"/>
      <c r="MOK4" s="208"/>
      <c r="MOL4" s="208"/>
      <c r="MOM4" s="208"/>
      <c r="MON4" s="208"/>
      <c r="MOO4" s="208"/>
      <c r="MOP4" s="208"/>
      <c r="MOQ4" s="208"/>
      <c r="MOR4" s="208"/>
      <c r="MOS4" s="208"/>
      <c r="MOT4" s="208"/>
      <c r="MOU4" s="208"/>
      <c r="MOV4" s="208"/>
      <c r="MOW4" s="208"/>
      <c r="MOX4" s="208"/>
      <c r="MOY4" s="208"/>
      <c r="MOZ4" s="208"/>
      <c r="MPA4" s="208"/>
      <c r="MPB4" s="208"/>
      <c r="MPC4" s="208"/>
      <c r="MPD4" s="208"/>
      <c r="MPE4" s="208"/>
      <c r="MPF4" s="208"/>
      <c r="MPG4" s="208"/>
      <c r="MPH4" s="208"/>
      <c r="MPI4" s="208"/>
      <c r="MPJ4" s="208"/>
      <c r="MPK4" s="208"/>
      <c r="MPL4" s="208"/>
      <c r="MPM4" s="208"/>
      <c r="MPN4" s="208"/>
      <c r="MPO4" s="208"/>
      <c r="MPP4" s="208"/>
      <c r="MPQ4" s="208"/>
      <c r="MPR4" s="208"/>
      <c r="MPS4" s="208"/>
      <c r="MPT4" s="208"/>
      <c r="MPU4" s="208"/>
      <c r="MPV4" s="208"/>
      <c r="MPW4" s="208"/>
      <c r="MPX4" s="208"/>
      <c r="MPY4" s="208"/>
      <c r="MPZ4" s="208"/>
      <c r="MQA4" s="208"/>
      <c r="MQB4" s="208"/>
      <c r="MQC4" s="208"/>
      <c r="MQD4" s="208"/>
      <c r="MQE4" s="208"/>
      <c r="MQF4" s="208"/>
      <c r="MQG4" s="208"/>
      <c r="MQH4" s="208"/>
      <c r="MQI4" s="208"/>
      <c r="MQJ4" s="208"/>
      <c r="MQK4" s="208"/>
      <c r="MQL4" s="208"/>
      <c r="MQM4" s="208"/>
      <c r="MQN4" s="208"/>
      <c r="MQO4" s="208"/>
      <c r="MQP4" s="208"/>
      <c r="MQQ4" s="208"/>
      <c r="MQR4" s="208"/>
      <c r="MQS4" s="208"/>
      <c r="MQT4" s="208"/>
      <c r="MQU4" s="208"/>
      <c r="MQV4" s="208"/>
      <c r="MQW4" s="208"/>
      <c r="MQX4" s="208"/>
      <c r="MQY4" s="208"/>
      <c r="MQZ4" s="208"/>
      <c r="MRA4" s="208"/>
      <c r="MRB4" s="208"/>
      <c r="MRC4" s="208"/>
      <c r="MRD4" s="208"/>
      <c r="MRE4" s="208"/>
      <c r="MRF4" s="208"/>
      <c r="MRG4" s="208"/>
      <c r="MRH4" s="208"/>
      <c r="MRI4" s="208"/>
      <c r="MRJ4" s="208"/>
      <c r="MRK4" s="208"/>
      <c r="MRL4" s="208"/>
      <c r="MRM4" s="208"/>
      <c r="MRN4" s="208"/>
      <c r="MRO4" s="208"/>
      <c r="MRP4" s="208"/>
      <c r="MRQ4" s="208"/>
      <c r="MRR4" s="208"/>
      <c r="MRS4" s="208"/>
      <c r="MRT4" s="208"/>
      <c r="MRU4" s="208"/>
      <c r="MRV4" s="208"/>
      <c r="MRW4" s="208"/>
      <c r="MRX4" s="208"/>
      <c r="MRY4" s="208"/>
      <c r="MRZ4" s="208"/>
      <c r="MSA4" s="208"/>
      <c r="MSB4" s="208"/>
      <c r="MSC4" s="208"/>
      <c r="MSD4" s="208"/>
      <c r="MSE4" s="208"/>
      <c r="MSF4" s="208"/>
      <c r="MSG4" s="208"/>
      <c r="MSH4" s="208"/>
      <c r="MSI4" s="208"/>
      <c r="MSJ4" s="208"/>
      <c r="MSK4" s="208"/>
      <c r="MSL4" s="208"/>
      <c r="MSM4" s="208"/>
      <c r="MSN4" s="208"/>
      <c r="MSO4" s="208"/>
      <c r="MSP4" s="208"/>
      <c r="MSQ4" s="208"/>
      <c r="MSR4" s="208"/>
      <c r="MSS4" s="208"/>
      <c r="MST4" s="208"/>
      <c r="MSU4" s="208"/>
      <c r="MSV4" s="208"/>
      <c r="MSW4" s="208"/>
      <c r="MSX4" s="208"/>
      <c r="MSY4" s="208"/>
      <c r="MSZ4" s="208"/>
      <c r="MTA4" s="208"/>
      <c r="MTB4" s="208"/>
      <c r="MTC4" s="208"/>
      <c r="MTD4" s="208"/>
      <c r="MTE4" s="208"/>
      <c r="MTF4" s="208"/>
      <c r="MTG4" s="208"/>
      <c r="MTH4" s="208"/>
      <c r="MTI4" s="208"/>
      <c r="MTJ4" s="208"/>
      <c r="MTK4" s="208"/>
      <c r="MTL4" s="208"/>
      <c r="MTM4" s="208"/>
      <c r="MTN4" s="208"/>
      <c r="MTO4" s="208"/>
      <c r="MTP4" s="208"/>
      <c r="MTQ4" s="208"/>
      <c r="MTR4" s="208"/>
      <c r="MTS4" s="208"/>
      <c r="MTT4" s="208"/>
      <c r="MTU4" s="208"/>
      <c r="MTV4" s="208"/>
      <c r="MTW4" s="208"/>
      <c r="MTX4" s="208"/>
      <c r="MTY4" s="208"/>
      <c r="MTZ4" s="208"/>
      <c r="MUA4" s="208"/>
      <c r="MUB4" s="208"/>
      <c r="MUC4" s="208"/>
      <c r="MUD4" s="208"/>
      <c r="MUE4" s="208"/>
      <c r="MUF4" s="208"/>
      <c r="MUG4" s="208"/>
      <c r="MUH4" s="208"/>
      <c r="MUI4" s="208"/>
      <c r="MUJ4" s="208"/>
      <c r="MUK4" s="208"/>
      <c r="MUL4" s="208"/>
      <c r="MUM4" s="208"/>
      <c r="MUN4" s="208"/>
      <c r="MUO4" s="208"/>
      <c r="MUP4" s="208"/>
      <c r="MUQ4" s="208"/>
      <c r="MUR4" s="208"/>
      <c r="MUS4" s="208"/>
      <c r="MUT4" s="208"/>
      <c r="MUU4" s="208"/>
      <c r="MUV4" s="208"/>
      <c r="MUW4" s="208"/>
      <c r="MUX4" s="208"/>
      <c r="MUY4" s="208"/>
      <c r="MUZ4" s="208"/>
      <c r="MVA4" s="208"/>
      <c r="MVB4" s="208"/>
      <c r="MVC4" s="208"/>
      <c r="MVD4" s="208"/>
      <c r="MVE4" s="208"/>
      <c r="MVF4" s="208"/>
      <c r="MVG4" s="208"/>
      <c r="MVH4" s="208"/>
      <c r="MVI4" s="208"/>
      <c r="MVJ4" s="208"/>
      <c r="MVK4" s="208"/>
      <c r="MVL4" s="208"/>
      <c r="MVM4" s="208"/>
      <c r="MVN4" s="208"/>
      <c r="MVO4" s="208"/>
      <c r="MVP4" s="208"/>
      <c r="MVQ4" s="208"/>
      <c r="MVR4" s="208"/>
      <c r="MVS4" s="208"/>
      <c r="MVT4" s="208"/>
      <c r="MVU4" s="208"/>
      <c r="MVV4" s="208"/>
      <c r="MVW4" s="208"/>
      <c r="MVX4" s="208"/>
      <c r="MVY4" s="208"/>
      <c r="MVZ4" s="208"/>
      <c r="MWA4" s="208"/>
      <c r="MWB4" s="208"/>
      <c r="MWC4" s="208"/>
      <c r="MWD4" s="208"/>
      <c r="MWE4" s="208"/>
      <c r="MWF4" s="208"/>
      <c r="MWG4" s="208"/>
      <c r="MWH4" s="208"/>
      <c r="MWI4" s="208"/>
      <c r="MWJ4" s="208"/>
      <c r="MWK4" s="208"/>
      <c r="MWL4" s="208"/>
      <c r="MWM4" s="208"/>
      <c r="MWN4" s="208"/>
      <c r="MWO4" s="208"/>
      <c r="MWP4" s="208"/>
      <c r="MWQ4" s="208"/>
      <c r="MWR4" s="208"/>
      <c r="MWS4" s="208"/>
      <c r="MWT4" s="208"/>
      <c r="MWU4" s="208"/>
      <c r="MWV4" s="208"/>
      <c r="MWW4" s="208"/>
      <c r="MWX4" s="208"/>
      <c r="MWY4" s="208"/>
      <c r="MWZ4" s="208"/>
      <c r="MXA4" s="208"/>
      <c r="MXB4" s="208"/>
      <c r="MXC4" s="208"/>
      <c r="MXD4" s="208"/>
      <c r="MXE4" s="208"/>
      <c r="MXF4" s="208"/>
      <c r="MXG4" s="208"/>
      <c r="MXH4" s="208"/>
      <c r="MXI4" s="208"/>
      <c r="MXJ4" s="208"/>
      <c r="MXK4" s="208"/>
      <c r="MXL4" s="208"/>
      <c r="MXM4" s="208"/>
      <c r="MXN4" s="208"/>
      <c r="MXO4" s="208"/>
      <c r="MXP4" s="208"/>
      <c r="MXQ4" s="208"/>
      <c r="MXR4" s="208"/>
      <c r="MXS4" s="208"/>
      <c r="MXT4" s="208"/>
      <c r="MXU4" s="208"/>
      <c r="MXV4" s="208"/>
      <c r="MXW4" s="208"/>
      <c r="MXX4" s="208"/>
      <c r="MXY4" s="208"/>
      <c r="MXZ4" s="208"/>
      <c r="MYA4" s="208"/>
      <c r="MYB4" s="208"/>
      <c r="MYC4" s="208"/>
      <c r="MYD4" s="208"/>
      <c r="MYE4" s="208"/>
      <c r="MYF4" s="208"/>
      <c r="MYG4" s="208"/>
      <c r="MYH4" s="208"/>
      <c r="MYI4" s="208"/>
      <c r="MYJ4" s="208"/>
      <c r="MYK4" s="208"/>
      <c r="MYL4" s="208"/>
      <c r="MYM4" s="208"/>
      <c r="MYN4" s="208"/>
      <c r="MYO4" s="208"/>
      <c r="MYP4" s="208"/>
      <c r="MYQ4" s="208"/>
      <c r="MYR4" s="208"/>
      <c r="MYS4" s="208"/>
      <c r="MYT4" s="208"/>
      <c r="MYU4" s="208"/>
      <c r="MYV4" s="208"/>
      <c r="MYW4" s="208"/>
      <c r="MYX4" s="208"/>
      <c r="MYY4" s="208"/>
      <c r="MYZ4" s="208"/>
      <c r="MZA4" s="208"/>
      <c r="MZB4" s="208"/>
      <c r="MZC4" s="208"/>
      <c r="MZD4" s="208"/>
      <c r="MZE4" s="208"/>
      <c r="MZF4" s="208"/>
      <c r="MZG4" s="208"/>
      <c r="MZH4" s="208"/>
      <c r="MZI4" s="208"/>
      <c r="MZJ4" s="208"/>
      <c r="MZK4" s="208"/>
      <c r="MZL4" s="208"/>
      <c r="MZM4" s="208"/>
      <c r="MZN4" s="208"/>
      <c r="MZO4" s="208"/>
      <c r="MZP4" s="208"/>
      <c r="MZQ4" s="208"/>
      <c r="MZR4" s="208"/>
      <c r="MZS4" s="208"/>
      <c r="MZT4" s="208"/>
      <c r="MZU4" s="208"/>
      <c r="MZV4" s="208"/>
      <c r="MZW4" s="208"/>
      <c r="MZX4" s="208"/>
      <c r="MZY4" s="208"/>
      <c r="MZZ4" s="208"/>
      <c r="NAA4" s="208"/>
      <c r="NAB4" s="208"/>
      <c r="NAC4" s="208"/>
      <c r="NAD4" s="208"/>
      <c r="NAE4" s="208"/>
      <c r="NAF4" s="208"/>
      <c r="NAG4" s="208"/>
      <c r="NAH4" s="208"/>
      <c r="NAI4" s="208"/>
      <c r="NAJ4" s="208"/>
      <c r="NAK4" s="208"/>
      <c r="NAL4" s="208"/>
      <c r="NAM4" s="208"/>
      <c r="NAN4" s="208"/>
      <c r="NAO4" s="208"/>
      <c r="NAP4" s="208"/>
      <c r="NAQ4" s="208"/>
      <c r="NAR4" s="208"/>
      <c r="NAS4" s="208"/>
      <c r="NAT4" s="208"/>
      <c r="NAU4" s="208"/>
      <c r="NAV4" s="208"/>
      <c r="NAW4" s="208"/>
      <c r="NAX4" s="208"/>
      <c r="NAY4" s="208"/>
      <c r="NAZ4" s="208"/>
      <c r="NBA4" s="208"/>
      <c r="NBB4" s="208"/>
      <c r="NBC4" s="208"/>
      <c r="NBD4" s="208"/>
      <c r="NBE4" s="208"/>
      <c r="NBF4" s="208"/>
      <c r="NBG4" s="208"/>
      <c r="NBH4" s="208"/>
      <c r="NBI4" s="208"/>
      <c r="NBJ4" s="208"/>
      <c r="NBK4" s="208"/>
      <c r="NBL4" s="208"/>
      <c r="NBM4" s="208"/>
      <c r="NBN4" s="208"/>
      <c r="NBO4" s="208"/>
      <c r="NBP4" s="208"/>
      <c r="NBQ4" s="208"/>
      <c r="NBR4" s="208"/>
      <c r="NBS4" s="208"/>
      <c r="NBT4" s="208"/>
      <c r="NBU4" s="208"/>
      <c r="NBV4" s="208"/>
      <c r="NBW4" s="208"/>
      <c r="NBX4" s="208"/>
      <c r="NBY4" s="208"/>
      <c r="NBZ4" s="208"/>
      <c r="NCA4" s="208"/>
      <c r="NCB4" s="208"/>
      <c r="NCC4" s="208"/>
      <c r="NCD4" s="208"/>
      <c r="NCE4" s="208"/>
      <c r="NCF4" s="208"/>
      <c r="NCG4" s="208"/>
      <c r="NCH4" s="208"/>
      <c r="NCI4" s="208"/>
      <c r="NCJ4" s="208"/>
      <c r="NCK4" s="208"/>
      <c r="NCL4" s="208"/>
      <c r="NCM4" s="208"/>
      <c r="NCN4" s="208"/>
      <c r="NCO4" s="208"/>
      <c r="NCP4" s="208"/>
      <c r="NCQ4" s="208"/>
      <c r="NCR4" s="208"/>
      <c r="NCS4" s="208"/>
      <c r="NCT4" s="208"/>
      <c r="NCU4" s="208"/>
      <c r="NCV4" s="208"/>
      <c r="NCW4" s="208"/>
      <c r="NCX4" s="208"/>
      <c r="NCY4" s="208"/>
      <c r="NCZ4" s="208"/>
      <c r="NDA4" s="208"/>
      <c r="NDB4" s="208"/>
      <c r="NDC4" s="208"/>
      <c r="NDD4" s="208"/>
      <c r="NDE4" s="208"/>
      <c r="NDF4" s="208"/>
      <c r="NDG4" s="208"/>
      <c r="NDH4" s="208"/>
      <c r="NDI4" s="208"/>
      <c r="NDJ4" s="208"/>
      <c r="NDK4" s="208"/>
      <c r="NDL4" s="208"/>
      <c r="NDM4" s="208"/>
      <c r="NDN4" s="208"/>
      <c r="NDO4" s="208"/>
      <c r="NDP4" s="208"/>
      <c r="NDQ4" s="208"/>
      <c r="NDR4" s="208"/>
      <c r="NDS4" s="208"/>
      <c r="NDT4" s="208"/>
      <c r="NDU4" s="208"/>
      <c r="NDV4" s="208"/>
      <c r="NDW4" s="208"/>
      <c r="NDX4" s="208"/>
      <c r="NDY4" s="208"/>
      <c r="NDZ4" s="208"/>
      <c r="NEA4" s="208"/>
      <c r="NEB4" s="208"/>
      <c r="NEC4" s="208"/>
      <c r="NED4" s="208"/>
      <c r="NEE4" s="208"/>
      <c r="NEF4" s="208"/>
      <c r="NEG4" s="208"/>
      <c r="NEH4" s="208"/>
      <c r="NEI4" s="208"/>
      <c r="NEJ4" s="208"/>
      <c r="NEK4" s="208"/>
      <c r="NEL4" s="208"/>
      <c r="NEM4" s="208"/>
      <c r="NEN4" s="208"/>
      <c r="NEO4" s="208"/>
      <c r="NEP4" s="208"/>
      <c r="NEQ4" s="208"/>
      <c r="NER4" s="208"/>
      <c r="NES4" s="208"/>
      <c r="NET4" s="208"/>
      <c r="NEU4" s="208"/>
      <c r="NEV4" s="208"/>
      <c r="NEW4" s="208"/>
      <c r="NEX4" s="208"/>
      <c r="NEY4" s="208"/>
      <c r="NEZ4" s="208"/>
      <c r="NFA4" s="208"/>
      <c r="NFB4" s="208"/>
      <c r="NFC4" s="208"/>
      <c r="NFD4" s="208"/>
      <c r="NFE4" s="208"/>
      <c r="NFF4" s="208"/>
      <c r="NFG4" s="208"/>
      <c r="NFH4" s="208"/>
      <c r="NFI4" s="208"/>
      <c r="NFJ4" s="208"/>
      <c r="NFK4" s="208"/>
      <c r="NFL4" s="208"/>
      <c r="NFM4" s="208"/>
      <c r="NFN4" s="208"/>
      <c r="NFO4" s="208"/>
      <c r="NFP4" s="208"/>
      <c r="NFQ4" s="208"/>
      <c r="NFR4" s="208"/>
      <c r="NFS4" s="208"/>
      <c r="NFT4" s="208"/>
      <c r="NFU4" s="208"/>
      <c r="NFV4" s="208"/>
      <c r="NFW4" s="208"/>
      <c r="NFX4" s="208"/>
      <c r="NFY4" s="208"/>
      <c r="NFZ4" s="208"/>
      <c r="NGA4" s="208"/>
      <c r="NGB4" s="208"/>
      <c r="NGC4" s="208"/>
      <c r="NGD4" s="208"/>
      <c r="NGE4" s="208"/>
      <c r="NGF4" s="208"/>
      <c r="NGG4" s="208"/>
      <c r="NGH4" s="208"/>
      <c r="NGI4" s="208"/>
      <c r="NGJ4" s="208"/>
      <c r="NGK4" s="208"/>
      <c r="NGL4" s="208"/>
      <c r="NGM4" s="208"/>
      <c r="NGN4" s="208"/>
      <c r="NGO4" s="208"/>
      <c r="NGP4" s="208"/>
      <c r="NGQ4" s="208"/>
      <c r="NGR4" s="208"/>
      <c r="NGS4" s="208"/>
      <c r="NGT4" s="208"/>
      <c r="NGU4" s="208"/>
      <c r="NGV4" s="208"/>
      <c r="NGW4" s="208"/>
      <c r="NGX4" s="208"/>
      <c r="NGY4" s="208"/>
      <c r="NGZ4" s="208"/>
      <c r="NHA4" s="208"/>
      <c r="NHB4" s="208"/>
      <c r="NHC4" s="208"/>
      <c r="NHD4" s="208"/>
      <c r="NHE4" s="208"/>
      <c r="NHF4" s="208"/>
      <c r="NHG4" s="208"/>
      <c r="NHH4" s="208"/>
      <c r="NHI4" s="208"/>
      <c r="NHJ4" s="208"/>
      <c r="NHK4" s="208"/>
      <c r="NHL4" s="208"/>
      <c r="NHM4" s="208"/>
      <c r="NHN4" s="208"/>
      <c r="NHO4" s="208"/>
      <c r="NHP4" s="208"/>
      <c r="NHQ4" s="208"/>
      <c r="NHR4" s="208"/>
      <c r="NHS4" s="208"/>
      <c r="NHT4" s="208"/>
      <c r="NHU4" s="208"/>
      <c r="NHV4" s="208"/>
      <c r="NHW4" s="208"/>
      <c r="NHX4" s="208"/>
      <c r="NHY4" s="208"/>
      <c r="NHZ4" s="208"/>
      <c r="NIA4" s="208"/>
      <c r="NIB4" s="208"/>
      <c r="NIC4" s="208"/>
      <c r="NID4" s="208"/>
      <c r="NIE4" s="208"/>
      <c r="NIF4" s="208"/>
      <c r="NIG4" s="208"/>
      <c r="NIH4" s="208"/>
      <c r="NII4" s="208"/>
      <c r="NIJ4" s="208"/>
      <c r="NIK4" s="208"/>
      <c r="NIL4" s="208"/>
      <c r="NIM4" s="208"/>
      <c r="NIN4" s="208"/>
      <c r="NIO4" s="208"/>
      <c r="NIP4" s="208"/>
      <c r="NIQ4" s="208"/>
      <c r="NIR4" s="208"/>
      <c r="NIS4" s="208"/>
      <c r="NIT4" s="208"/>
      <c r="NIU4" s="208"/>
      <c r="NIV4" s="208"/>
      <c r="NIW4" s="208"/>
      <c r="NIX4" s="208"/>
      <c r="NIY4" s="208"/>
      <c r="NIZ4" s="208"/>
      <c r="NJA4" s="208"/>
      <c r="NJB4" s="208"/>
      <c r="NJC4" s="208"/>
      <c r="NJD4" s="208"/>
      <c r="NJE4" s="208"/>
      <c r="NJF4" s="208"/>
      <c r="NJG4" s="208"/>
      <c r="NJH4" s="208"/>
      <c r="NJI4" s="208"/>
      <c r="NJJ4" s="208"/>
      <c r="NJK4" s="208"/>
      <c r="NJL4" s="208"/>
      <c r="NJM4" s="208"/>
      <c r="NJN4" s="208"/>
      <c r="NJO4" s="208"/>
      <c r="NJP4" s="208"/>
      <c r="NJQ4" s="208"/>
      <c r="NJR4" s="208"/>
      <c r="NJS4" s="208"/>
      <c r="NJT4" s="208"/>
      <c r="NJU4" s="208"/>
      <c r="NJV4" s="208"/>
      <c r="NJW4" s="208"/>
      <c r="NJX4" s="208"/>
      <c r="NJY4" s="208"/>
      <c r="NJZ4" s="208"/>
      <c r="NKA4" s="208"/>
      <c r="NKB4" s="208"/>
      <c r="NKC4" s="208"/>
      <c r="NKD4" s="208"/>
      <c r="NKE4" s="208"/>
      <c r="NKF4" s="208"/>
      <c r="NKG4" s="208"/>
      <c r="NKH4" s="208"/>
      <c r="NKI4" s="208"/>
      <c r="NKJ4" s="208"/>
      <c r="NKK4" s="208"/>
      <c r="NKL4" s="208"/>
      <c r="NKM4" s="208"/>
      <c r="NKN4" s="208"/>
      <c r="NKO4" s="208"/>
      <c r="NKP4" s="208"/>
      <c r="NKQ4" s="208"/>
      <c r="NKR4" s="208"/>
      <c r="NKS4" s="208"/>
      <c r="NKT4" s="208"/>
      <c r="NKU4" s="208"/>
      <c r="NKV4" s="208"/>
      <c r="NKW4" s="208"/>
      <c r="NKX4" s="208"/>
      <c r="NKY4" s="208"/>
      <c r="NKZ4" s="208"/>
      <c r="NLA4" s="208"/>
      <c r="NLB4" s="208"/>
      <c r="NLC4" s="208"/>
      <c r="NLD4" s="208"/>
      <c r="NLE4" s="208"/>
      <c r="NLF4" s="208"/>
      <c r="NLG4" s="208"/>
      <c r="NLH4" s="208"/>
      <c r="NLI4" s="208"/>
      <c r="NLJ4" s="208"/>
      <c r="NLK4" s="208"/>
      <c r="NLL4" s="208"/>
      <c r="NLM4" s="208"/>
      <c r="NLN4" s="208"/>
      <c r="NLO4" s="208"/>
      <c r="NLP4" s="208"/>
      <c r="NLQ4" s="208"/>
      <c r="NLR4" s="208"/>
      <c r="NLS4" s="208"/>
      <c r="NLT4" s="208"/>
      <c r="NLU4" s="208"/>
      <c r="NLV4" s="208"/>
      <c r="NLW4" s="208"/>
      <c r="NLX4" s="208"/>
      <c r="NLY4" s="208"/>
      <c r="NLZ4" s="208"/>
      <c r="NMA4" s="208"/>
      <c r="NMB4" s="208"/>
      <c r="NMC4" s="208"/>
      <c r="NMD4" s="208"/>
      <c r="NME4" s="208"/>
      <c r="NMF4" s="208"/>
      <c r="NMG4" s="208"/>
      <c r="NMH4" s="208"/>
      <c r="NMI4" s="208"/>
      <c r="NMJ4" s="208"/>
      <c r="NMK4" s="208"/>
      <c r="NML4" s="208"/>
      <c r="NMM4" s="208"/>
      <c r="NMN4" s="208"/>
      <c r="NMO4" s="208"/>
      <c r="NMP4" s="208"/>
      <c r="NMQ4" s="208"/>
      <c r="NMR4" s="208"/>
      <c r="NMS4" s="208"/>
      <c r="NMT4" s="208"/>
      <c r="NMU4" s="208"/>
      <c r="NMV4" s="208"/>
      <c r="NMW4" s="208"/>
      <c r="NMX4" s="208"/>
      <c r="NMY4" s="208"/>
      <c r="NMZ4" s="208"/>
      <c r="NNA4" s="208"/>
      <c r="NNB4" s="208"/>
      <c r="NNC4" s="208"/>
      <c r="NND4" s="208"/>
      <c r="NNE4" s="208"/>
      <c r="NNF4" s="208"/>
      <c r="NNG4" s="208"/>
      <c r="NNH4" s="208"/>
      <c r="NNI4" s="208"/>
      <c r="NNJ4" s="208"/>
      <c r="NNK4" s="208"/>
      <c r="NNL4" s="208"/>
      <c r="NNM4" s="208"/>
      <c r="NNN4" s="208"/>
      <c r="NNO4" s="208"/>
      <c r="NNP4" s="208"/>
      <c r="NNQ4" s="208"/>
      <c r="NNR4" s="208"/>
      <c r="NNS4" s="208"/>
      <c r="NNT4" s="208"/>
      <c r="NNU4" s="208"/>
      <c r="NNV4" s="208"/>
      <c r="NNW4" s="208"/>
      <c r="NNX4" s="208"/>
      <c r="NNY4" s="208"/>
      <c r="NNZ4" s="208"/>
      <c r="NOA4" s="208"/>
      <c r="NOB4" s="208"/>
      <c r="NOC4" s="208"/>
      <c r="NOD4" s="208"/>
      <c r="NOE4" s="208"/>
      <c r="NOF4" s="208"/>
      <c r="NOG4" s="208"/>
      <c r="NOH4" s="208"/>
      <c r="NOI4" s="208"/>
      <c r="NOJ4" s="208"/>
      <c r="NOK4" s="208"/>
      <c r="NOL4" s="208"/>
      <c r="NOM4" s="208"/>
      <c r="NON4" s="208"/>
      <c r="NOO4" s="208"/>
      <c r="NOP4" s="208"/>
      <c r="NOQ4" s="208"/>
      <c r="NOR4" s="208"/>
      <c r="NOS4" s="208"/>
      <c r="NOT4" s="208"/>
      <c r="NOU4" s="208"/>
      <c r="NOV4" s="208"/>
      <c r="NOW4" s="208"/>
      <c r="NOX4" s="208"/>
      <c r="NOY4" s="208"/>
      <c r="NOZ4" s="208"/>
      <c r="NPA4" s="208"/>
      <c r="NPB4" s="208"/>
      <c r="NPC4" s="208"/>
      <c r="NPD4" s="208"/>
      <c r="NPE4" s="208"/>
      <c r="NPF4" s="208"/>
      <c r="NPG4" s="208"/>
      <c r="NPH4" s="208"/>
      <c r="NPI4" s="208"/>
      <c r="NPJ4" s="208"/>
      <c r="NPK4" s="208"/>
      <c r="NPL4" s="208"/>
      <c r="NPM4" s="208"/>
      <c r="NPN4" s="208"/>
      <c r="NPO4" s="208"/>
      <c r="NPP4" s="208"/>
      <c r="NPQ4" s="208"/>
      <c r="NPR4" s="208"/>
      <c r="NPS4" s="208"/>
      <c r="NPT4" s="208"/>
      <c r="NPU4" s="208"/>
      <c r="NPV4" s="208"/>
      <c r="NPW4" s="208"/>
      <c r="NPX4" s="208"/>
      <c r="NPY4" s="208"/>
      <c r="NPZ4" s="208"/>
      <c r="NQA4" s="208"/>
      <c r="NQB4" s="208"/>
      <c r="NQC4" s="208"/>
      <c r="NQD4" s="208"/>
      <c r="NQE4" s="208"/>
      <c r="NQF4" s="208"/>
      <c r="NQG4" s="208"/>
      <c r="NQH4" s="208"/>
      <c r="NQI4" s="208"/>
      <c r="NQJ4" s="208"/>
      <c r="NQK4" s="208"/>
      <c r="NQL4" s="208"/>
      <c r="NQM4" s="208"/>
      <c r="NQN4" s="208"/>
      <c r="NQO4" s="208"/>
      <c r="NQP4" s="208"/>
      <c r="NQQ4" s="208"/>
      <c r="NQR4" s="208"/>
      <c r="NQS4" s="208"/>
      <c r="NQT4" s="208"/>
      <c r="NQU4" s="208"/>
      <c r="NQV4" s="208"/>
      <c r="NQW4" s="208"/>
      <c r="NQX4" s="208"/>
      <c r="NQY4" s="208"/>
      <c r="NQZ4" s="208"/>
      <c r="NRA4" s="208"/>
      <c r="NRB4" s="208"/>
      <c r="NRC4" s="208"/>
      <c r="NRD4" s="208"/>
      <c r="NRE4" s="208"/>
      <c r="NRF4" s="208"/>
      <c r="NRG4" s="208"/>
      <c r="NRH4" s="208"/>
      <c r="NRI4" s="208"/>
      <c r="NRJ4" s="208"/>
      <c r="NRK4" s="208"/>
      <c r="NRL4" s="208"/>
      <c r="NRM4" s="208"/>
      <c r="NRN4" s="208"/>
      <c r="NRO4" s="208"/>
      <c r="NRP4" s="208"/>
      <c r="NRQ4" s="208"/>
      <c r="NRR4" s="208"/>
      <c r="NRS4" s="208"/>
      <c r="NRT4" s="208"/>
      <c r="NRU4" s="208"/>
      <c r="NRV4" s="208"/>
      <c r="NRW4" s="208"/>
      <c r="NRX4" s="208"/>
      <c r="NRY4" s="208"/>
      <c r="NRZ4" s="208"/>
      <c r="NSA4" s="208"/>
      <c r="NSB4" s="208"/>
      <c r="NSC4" s="208"/>
      <c r="NSD4" s="208"/>
      <c r="NSE4" s="208"/>
      <c r="NSF4" s="208"/>
      <c r="NSG4" s="208"/>
      <c r="NSH4" s="208"/>
      <c r="NSI4" s="208"/>
      <c r="NSJ4" s="208"/>
      <c r="NSK4" s="208"/>
      <c r="NSL4" s="208"/>
      <c r="NSM4" s="208"/>
      <c r="NSN4" s="208"/>
      <c r="NSO4" s="208"/>
      <c r="NSP4" s="208"/>
      <c r="NSQ4" s="208"/>
      <c r="NSR4" s="208"/>
      <c r="NSS4" s="208"/>
      <c r="NST4" s="208"/>
      <c r="NSU4" s="208"/>
      <c r="NSV4" s="208"/>
      <c r="NSW4" s="208"/>
      <c r="NSX4" s="208"/>
      <c r="NSY4" s="208"/>
      <c r="NSZ4" s="208"/>
      <c r="NTA4" s="208"/>
      <c r="NTB4" s="208"/>
      <c r="NTC4" s="208"/>
      <c r="NTD4" s="208"/>
      <c r="NTE4" s="208"/>
      <c r="NTF4" s="208"/>
      <c r="NTG4" s="208"/>
      <c r="NTH4" s="208"/>
      <c r="NTI4" s="208"/>
      <c r="NTJ4" s="208"/>
      <c r="NTK4" s="208"/>
      <c r="NTL4" s="208"/>
      <c r="NTM4" s="208"/>
      <c r="NTN4" s="208"/>
      <c r="NTO4" s="208"/>
      <c r="NTP4" s="208"/>
      <c r="NTQ4" s="208"/>
      <c r="NTR4" s="208"/>
      <c r="NTS4" s="208"/>
      <c r="NTT4" s="208"/>
      <c r="NTU4" s="208"/>
      <c r="NTV4" s="208"/>
      <c r="NTW4" s="208"/>
      <c r="NTX4" s="208"/>
      <c r="NTY4" s="208"/>
      <c r="NTZ4" s="208"/>
      <c r="NUA4" s="208"/>
      <c r="NUB4" s="208"/>
      <c r="NUC4" s="208"/>
      <c r="NUD4" s="208"/>
      <c r="NUE4" s="208"/>
      <c r="NUF4" s="208"/>
      <c r="NUG4" s="208"/>
      <c r="NUH4" s="208"/>
      <c r="NUI4" s="208"/>
      <c r="NUJ4" s="208"/>
      <c r="NUK4" s="208"/>
      <c r="NUL4" s="208"/>
      <c r="NUM4" s="208"/>
      <c r="NUN4" s="208"/>
      <c r="NUO4" s="208"/>
      <c r="NUP4" s="208"/>
      <c r="NUQ4" s="208"/>
      <c r="NUR4" s="208"/>
      <c r="NUS4" s="208"/>
      <c r="NUT4" s="208"/>
      <c r="NUU4" s="208"/>
      <c r="NUV4" s="208"/>
      <c r="NUW4" s="208"/>
      <c r="NUX4" s="208"/>
      <c r="NUY4" s="208"/>
      <c r="NUZ4" s="208"/>
      <c r="NVA4" s="208"/>
      <c r="NVB4" s="208"/>
      <c r="NVC4" s="208"/>
      <c r="NVD4" s="208"/>
      <c r="NVE4" s="208"/>
      <c r="NVF4" s="208"/>
      <c r="NVG4" s="208"/>
      <c r="NVH4" s="208"/>
      <c r="NVI4" s="208"/>
      <c r="NVJ4" s="208"/>
      <c r="NVK4" s="208"/>
      <c r="NVL4" s="208"/>
      <c r="NVM4" s="208"/>
      <c r="NVN4" s="208"/>
      <c r="NVO4" s="208"/>
      <c r="NVP4" s="208"/>
      <c r="NVQ4" s="208"/>
      <c r="NVR4" s="208"/>
      <c r="NVS4" s="208"/>
      <c r="NVT4" s="208"/>
      <c r="NVU4" s="208"/>
      <c r="NVV4" s="208"/>
      <c r="NVW4" s="208"/>
      <c r="NVX4" s="208"/>
      <c r="NVY4" s="208"/>
      <c r="NVZ4" s="208"/>
      <c r="NWA4" s="208"/>
      <c r="NWB4" s="208"/>
      <c r="NWC4" s="208"/>
      <c r="NWD4" s="208"/>
      <c r="NWE4" s="208"/>
      <c r="NWF4" s="208"/>
      <c r="NWG4" s="208"/>
      <c r="NWH4" s="208"/>
      <c r="NWI4" s="208"/>
      <c r="NWJ4" s="208"/>
      <c r="NWK4" s="208"/>
      <c r="NWL4" s="208"/>
      <c r="NWM4" s="208"/>
      <c r="NWN4" s="208"/>
      <c r="NWO4" s="208"/>
      <c r="NWP4" s="208"/>
      <c r="NWQ4" s="208"/>
      <c r="NWR4" s="208"/>
      <c r="NWS4" s="208"/>
      <c r="NWT4" s="208"/>
      <c r="NWU4" s="208"/>
      <c r="NWV4" s="208"/>
      <c r="NWW4" s="208"/>
      <c r="NWX4" s="208"/>
      <c r="NWY4" s="208"/>
      <c r="NWZ4" s="208"/>
      <c r="NXA4" s="208"/>
      <c r="NXB4" s="208"/>
      <c r="NXC4" s="208"/>
      <c r="NXD4" s="208"/>
      <c r="NXE4" s="208"/>
      <c r="NXF4" s="208"/>
      <c r="NXG4" s="208"/>
      <c r="NXH4" s="208"/>
      <c r="NXI4" s="208"/>
      <c r="NXJ4" s="208"/>
      <c r="NXK4" s="208"/>
      <c r="NXL4" s="208"/>
      <c r="NXM4" s="208"/>
      <c r="NXN4" s="208"/>
      <c r="NXO4" s="208"/>
      <c r="NXP4" s="208"/>
      <c r="NXQ4" s="208"/>
      <c r="NXR4" s="208"/>
      <c r="NXS4" s="208"/>
      <c r="NXT4" s="208"/>
      <c r="NXU4" s="208"/>
      <c r="NXV4" s="208"/>
      <c r="NXW4" s="208"/>
      <c r="NXX4" s="208"/>
      <c r="NXY4" s="208"/>
      <c r="NXZ4" s="208"/>
      <c r="NYA4" s="208"/>
      <c r="NYB4" s="208"/>
      <c r="NYC4" s="208"/>
      <c r="NYD4" s="208"/>
      <c r="NYE4" s="208"/>
      <c r="NYF4" s="208"/>
      <c r="NYG4" s="208"/>
      <c r="NYH4" s="208"/>
      <c r="NYI4" s="208"/>
      <c r="NYJ4" s="208"/>
      <c r="NYK4" s="208"/>
      <c r="NYL4" s="208"/>
      <c r="NYM4" s="208"/>
      <c r="NYN4" s="208"/>
      <c r="NYO4" s="208"/>
      <c r="NYP4" s="208"/>
      <c r="NYQ4" s="208"/>
      <c r="NYR4" s="208"/>
      <c r="NYS4" s="208"/>
      <c r="NYT4" s="208"/>
      <c r="NYU4" s="208"/>
      <c r="NYV4" s="208"/>
      <c r="NYW4" s="208"/>
      <c r="NYX4" s="208"/>
      <c r="NYY4" s="208"/>
      <c r="NYZ4" s="208"/>
      <c r="NZA4" s="208"/>
      <c r="NZB4" s="208"/>
      <c r="NZC4" s="208"/>
      <c r="NZD4" s="208"/>
      <c r="NZE4" s="208"/>
      <c r="NZF4" s="208"/>
      <c r="NZG4" s="208"/>
      <c r="NZH4" s="208"/>
      <c r="NZI4" s="208"/>
      <c r="NZJ4" s="208"/>
      <c r="NZK4" s="208"/>
      <c r="NZL4" s="208"/>
      <c r="NZM4" s="208"/>
      <c r="NZN4" s="208"/>
      <c r="NZO4" s="208"/>
      <c r="NZP4" s="208"/>
      <c r="NZQ4" s="208"/>
      <c r="NZR4" s="208"/>
      <c r="NZS4" s="208"/>
      <c r="NZT4" s="208"/>
      <c r="NZU4" s="208"/>
      <c r="NZV4" s="208"/>
      <c r="NZW4" s="208"/>
      <c r="NZX4" s="208"/>
      <c r="NZY4" s="208"/>
      <c r="NZZ4" s="208"/>
      <c r="OAA4" s="208"/>
      <c r="OAB4" s="208"/>
      <c r="OAC4" s="208"/>
      <c r="OAD4" s="208"/>
      <c r="OAE4" s="208"/>
      <c r="OAF4" s="208"/>
      <c r="OAG4" s="208"/>
      <c r="OAH4" s="208"/>
      <c r="OAI4" s="208"/>
      <c r="OAJ4" s="208"/>
      <c r="OAK4" s="208"/>
      <c r="OAL4" s="208"/>
      <c r="OAM4" s="208"/>
      <c r="OAN4" s="208"/>
      <c r="OAO4" s="208"/>
      <c r="OAP4" s="208"/>
      <c r="OAQ4" s="208"/>
      <c r="OAR4" s="208"/>
      <c r="OAS4" s="208"/>
      <c r="OAT4" s="208"/>
      <c r="OAU4" s="208"/>
      <c r="OAV4" s="208"/>
      <c r="OAW4" s="208"/>
      <c r="OAX4" s="208"/>
      <c r="OAY4" s="208"/>
      <c r="OAZ4" s="208"/>
      <c r="OBA4" s="208"/>
      <c r="OBB4" s="208"/>
      <c r="OBC4" s="208"/>
      <c r="OBD4" s="208"/>
      <c r="OBE4" s="208"/>
      <c r="OBF4" s="208"/>
      <c r="OBG4" s="208"/>
      <c r="OBH4" s="208"/>
      <c r="OBI4" s="208"/>
      <c r="OBJ4" s="208"/>
      <c r="OBK4" s="208"/>
      <c r="OBL4" s="208"/>
      <c r="OBM4" s="208"/>
      <c r="OBN4" s="208"/>
      <c r="OBO4" s="208"/>
      <c r="OBP4" s="208"/>
      <c r="OBQ4" s="208"/>
      <c r="OBR4" s="208"/>
      <c r="OBS4" s="208"/>
      <c r="OBT4" s="208"/>
      <c r="OBU4" s="208"/>
      <c r="OBV4" s="208"/>
      <c r="OBW4" s="208"/>
      <c r="OBX4" s="208"/>
      <c r="OBY4" s="208"/>
      <c r="OBZ4" s="208"/>
      <c r="OCA4" s="208"/>
      <c r="OCB4" s="208"/>
      <c r="OCC4" s="208"/>
      <c r="OCD4" s="208"/>
      <c r="OCE4" s="208"/>
      <c r="OCF4" s="208"/>
      <c r="OCG4" s="208"/>
      <c r="OCH4" s="208"/>
      <c r="OCI4" s="208"/>
      <c r="OCJ4" s="208"/>
      <c r="OCK4" s="208"/>
      <c r="OCL4" s="208"/>
      <c r="OCM4" s="208"/>
      <c r="OCN4" s="208"/>
      <c r="OCO4" s="208"/>
      <c r="OCP4" s="208"/>
      <c r="OCQ4" s="208"/>
      <c r="OCR4" s="208"/>
      <c r="OCS4" s="208"/>
      <c r="OCT4" s="208"/>
      <c r="OCU4" s="208"/>
      <c r="OCV4" s="208"/>
      <c r="OCW4" s="208"/>
      <c r="OCX4" s="208"/>
      <c r="OCY4" s="208"/>
      <c r="OCZ4" s="208"/>
      <c r="ODA4" s="208"/>
      <c r="ODB4" s="208"/>
      <c r="ODC4" s="208"/>
      <c r="ODD4" s="208"/>
      <c r="ODE4" s="208"/>
      <c r="ODF4" s="208"/>
      <c r="ODG4" s="208"/>
      <c r="ODH4" s="208"/>
      <c r="ODI4" s="208"/>
      <c r="ODJ4" s="208"/>
      <c r="ODK4" s="208"/>
      <c r="ODL4" s="208"/>
      <c r="ODM4" s="208"/>
      <c r="ODN4" s="208"/>
      <c r="ODO4" s="208"/>
      <c r="ODP4" s="208"/>
      <c r="ODQ4" s="208"/>
      <c r="ODR4" s="208"/>
      <c r="ODS4" s="208"/>
      <c r="ODT4" s="208"/>
      <c r="ODU4" s="208"/>
      <c r="ODV4" s="208"/>
      <c r="ODW4" s="208"/>
      <c r="ODX4" s="208"/>
      <c r="ODY4" s="208"/>
      <c r="ODZ4" s="208"/>
      <c r="OEA4" s="208"/>
      <c r="OEB4" s="208"/>
      <c r="OEC4" s="208"/>
      <c r="OED4" s="208"/>
      <c r="OEE4" s="208"/>
      <c r="OEF4" s="208"/>
      <c r="OEG4" s="208"/>
      <c r="OEH4" s="208"/>
      <c r="OEI4" s="208"/>
      <c r="OEJ4" s="208"/>
      <c r="OEK4" s="208"/>
      <c r="OEL4" s="208"/>
      <c r="OEM4" s="208"/>
      <c r="OEN4" s="208"/>
      <c r="OEO4" s="208"/>
      <c r="OEP4" s="208"/>
      <c r="OEQ4" s="208"/>
      <c r="OER4" s="208"/>
      <c r="OES4" s="208"/>
      <c r="OET4" s="208"/>
      <c r="OEU4" s="208"/>
      <c r="OEV4" s="208"/>
      <c r="OEW4" s="208"/>
      <c r="OEX4" s="208"/>
      <c r="OEY4" s="208"/>
      <c r="OEZ4" s="208"/>
      <c r="OFA4" s="208"/>
      <c r="OFB4" s="208"/>
      <c r="OFC4" s="208"/>
      <c r="OFD4" s="208"/>
      <c r="OFE4" s="208"/>
      <c r="OFF4" s="208"/>
      <c r="OFG4" s="208"/>
      <c r="OFH4" s="208"/>
      <c r="OFI4" s="208"/>
      <c r="OFJ4" s="208"/>
      <c r="OFK4" s="208"/>
      <c r="OFL4" s="208"/>
      <c r="OFM4" s="208"/>
      <c r="OFN4" s="208"/>
      <c r="OFO4" s="208"/>
      <c r="OFP4" s="208"/>
      <c r="OFQ4" s="208"/>
      <c r="OFR4" s="208"/>
      <c r="OFS4" s="208"/>
      <c r="OFT4" s="208"/>
      <c r="OFU4" s="208"/>
      <c r="OFV4" s="208"/>
      <c r="OFW4" s="208"/>
      <c r="OFX4" s="208"/>
      <c r="OFY4" s="208"/>
      <c r="OFZ4" s="208"/>
      <c r="OGA4" s="208"/>
      <c r="OGB4" s="208"/>
      <c r="OGC4" s="208"/>
      <c r="OGD4" s="208"/>
      <c r="OGE4" s="208"/>
      <c r="OGF4" s="208"/>
      <c r="OGG4" s="208"/>
      <c r="OGH4" s="208"/>
      <c r="OGI4" s="208"/>
      <c r="OGJ4" s="208"/>
      <c r="OGK4" s="208"/>
      <c r="OGL4" s="208"/>
      <c r="OGM4" s="208"/>
      <c r="OGN4" s="208"/>
      <c r="OGO4" s="208"/>
      <c r="OGP4" s="208"/>
      <c r="OGQ4" s="208"/>
      <c r="OGR4" s="208"/>
      <c r="OGS4" s="208"/>
      <c r="OGT4" s="208"/>
      <c r="OGU4" s="208"/>
      <c r="OGV4" s="208"/>
      <c r="OGW4" s="208"/>
      <c r="OGX4" s="208"/>
      <c r="OGY4" s="208"/>
      <c r="OGZ4" s="208"/>
      <c r="OHA4" s="208"/>
      <c r="OHB4" s="208"/>
      <c r="OHC4" s="208"/>
      <c r="OHD4" s="208"/>
      <c r="OHE4" s="208"/>
      <c r="OHF4" s="208"/>
      <c r="OHG4" s="208"/>
      <c r="OHH4" s="208"/>
      <c r="OHI4" s="208"/>
      <c r="OHJ4" s="208"/>
      <c r="OHK4" s="208"/>
      <c r="OHL4" s="208"/>
      <c r="OHM4" s="208"/>
      <c r="OHN4" s="208"/>
      <c r="OHO4" s="208"/>
      <c r="OHP4" s="208"/>
      <c r="OHQ4" s="208"/>
      <c r="OHR4" s="208"/>
      <c r="OHS4" s="208"/>
      <c r="OHT4" s="208"/>
      <c r="OHU4" s="208"/>
      <c r="OHV4" s="208"/>
      <c r="OHW4" s="208"/>
      <c r="OHX4" s="208"/>
      <c r="OHY4" s="208"/>
      <c r="OHZ4" s="208"/>
      <c r="OIA4" s="208"/>
      <c r="OIB4" s="208"/>
      <c r="OIC4" s="208"/>
      <c r="OID4" s="208"/>
      <c r="OIE4" s="208"/>
      <c r="OIF4" s="208"/>
      <c r="OIG4" s="208"/>
      <c r="OIH4" s="208"/>
      <c r="OII4" s="208"/>
      <c r="OIJ4" s="208"/>
      <c r="OIK4" s="208"/>
      <c r="OIL4" s="208"/>
      <c r="OIM4" s="208"/>
      <c r="OIN4" s="208"/>
      <c r="OIO4" s="208"/>
      <c r="OIP4" s="208"/>
      <c r="OIQ4" s="208"/>
      <c r="OIR4" s="208"/>
      <c r="OIS4" s="208"/>
      <c r="OIT4" s="208"/>
      <c r="OIU4" s="208"/>
      <c r="OIV4" s="208"/>
      <c r="OIW4" s="208"/>
      <c r="OIX4" s="208"/>
      <c r="OIY4" s="208"/>
      <c r="OIZ4" s="208"/>
      <c r="OJA4" s="208"/>
      <c r="OJB4" s="208"/>
      <c r="OJC4" s="208"/>
      <c r="OJD4" s="208"/>
      <c r="OJE4" s="208"/>
      <c r="OJF4" s="208"/>
      <c r="OJG4" s="208"/>
      <c r="OJH4" s="208"/>
      <c r="OJI4" s="208"/>
      <c r="OJJ4" s="208"/>
      <c r="OJK4" s="208"/>
      <c r="OJL4" s="208"/>
      <c r="OJM4" s="208"/>
      <c r="OJN4" s="208"/>
      <c r="OJO4" s="208"/>
      <c r="OJP4" s="208"/>
      <c r="OJQ4" s="208"/>
      <c r="OJR4" s="208"/>
      <c r="OJS4" s="208"/>
      <c r="OJT4" s="208"/>
      <c r="OJU4" s="208"/>
      <c r="OJV4" s="208"/>
      <c r="OJW4" s="208"/>
      <c r="OJX4" s="208"/>
      <c r="OJY4" s="208"/>
      <c r="OJZ4" s="208"/>
      <c r="OKA4" s="208"/>
      <c r="OKB4" s="208"/>
      <c r="OKC4" s="208"/>
      <c r="OKD4" s="208"/>
      <c r="OKE4" s="208"/>
      <c r="OKF4" s="208"/>
      <c r="OKG4" s="208"/>
      <c r="OKH4" s="208"/>
      <c r="OKI4" s="208"/>
      <c r="OKJ4" s="208"/>
      <c r="OKK4" s="208"/>
      <c r="OKL4" s="208"/>
      <c r="OKM4" s="208"/>
      <c r="OKN4" s="208"/>
      <c r="OKO4" s="208"/>
      <c r="OKP4" s="208"/>
      <c r="OKQ4" s="208"/>
      <c r="OKR4" s="208"/>
      <c r="OKS4" s="208"/>
      <c r="OKT4" s="208"/>
      <c r="OKU4" s="208"/>
      <c r="OKV4" s="208"/>
      <c r="OKW4" s="208"/>
      <c r="OKX4" s="208"/>
      <c r="OKY4" s="208"/>
      <c r="OKZ4" s="208"/>
      <c r="OLA4" s="208"/>
      <c r="OLB4" s="208"/>
      <c r="OLC4" s="208"/>
      <c r="OLD4" s="208"/>
      <c r="OLE4" s="208"/>
      <c r="OLF4" s="208"/>
      <c r="OLG4" s="208"/>
      <c r="OLH4" s="208"/>
      <c r="OLI4" s="208"/>
      <c r="OLJ4" s="208"/>
      <c r="OLK4" s="208"/>
      <c r="OLL4" s="208"/>
      <c r="OLM4" s="208"/>
      <c r="OLN4" s="208"/>
      <c r="OLO4" s="208"/>
      <c r="OLP4" s="208"/>
      <c r="OLQ4" s="208"/>
      <c r="OLR4" s="208"/>
      <c r="OLS4" s="208"/>
      <c r="OLT4" s="208"/>
      <c r="OLU4" s="208"/>
      <c r="OLV4" s="208"/>
      <c r="OLW4" s="208"/>
      <c r="OLX4" s="208"/>
      <c r="OLY4" s="208"/>
      <c r="OLZ4" s="208"/>
      <c r="OMA4" s="208"/>
      <c r="OMB4" s="208"/>
      <c r="OMC4" s="208"/>
      <c r="OMD4" s="208"/>
      <c r="OME4" s="208"/>
      <c r="OMF4" s="208"/>
      <c r="OMG4" s="208"/>
      <c r="OMH4" s="208"/>
      <c r="OMI4" s="208"/>
      <c r="OMJ4" s="208"/>
      <c r="OMK4" s="208"/>
      <c r="OML4" s="208"/>
      <c r="OMM4" s="208"/>
      <c r="OMN4" s="208"/>
      <c r="OMO4" s="208"/>
      <c r="OMP4" s="208"/>
      <c r="OMQ4" s="208"/>
      <c r="OMR4" s="208"/>
      <c r="OMS4" s="208"/>
      <c r="OMT4" s="208"/>
      <c r="OMU4" s="208"/>
      <c r="OMV4" s="208"/>
      <c r="OMW4" s="208"/>
      <c r="OMX4" s="208"/>
      <c r="OMY4" s="208"/>
      <c r="OMZ4" s="208"/>
      <c r="ONA4" s="208"/>
      <c r="ONB4" s="208"/>
      <c r="ONC4" s="208"/>
      <c r="OND4" s="208"/>
      <c r="ONE4" s="208"/>
      <c r="ONF4" s="208"/>
      <c r="ONG4" s="208"/>
      <c r="ONH4" s="208"/>
      <c r="ONI4" s="208"/>
      <c r="ONJ4" s="208"/>
      <c r="ONK4" s="208"/>
      <c r="ONL4" s="208"/>
      <c r="ONM4" s="208"/>
      <c r="ONN4" s="208"/>
      <c r="ONO4" s="208"/>
      <c r="ONP4" s="208"/>
      <c r="ONQ4" s="208"/>
      <c r="ONR4" s="208"/>
      <c r="ONS4" s="208"/>
      <c r="ONT4" s="208"/>
      <c r="ONU4" s="208"/>
      <c r="ONV4" s="208"/>
      <c r="ONW4" s="208"/>
      <c r="ONX4" s="208"/>
      <c r="ONY4" s="208"/>
      <c r="ONZ4" s="208"/>
      <c r="OOA4" s="208"/>
      <c r="OOB4" s="208"/>
      <c r="OOC4" s="208"/>
      <c r="OOD4" s="208"/>
      <c r="OOE4" s="208"/>
      <c r="OOF4" s="208"/>
      <c r="OOG4" s="208"/>
      <c r="OOH4" s="208"/>
      <c r="OOI4" s="208"/>
      <c r="OOJ4" s="208"/>
      <c r="OOK4" s="208"/>
      <c r="OOL4" s="208"/>
      <c r="OOM4" s="208"/>
      <c r="OON4" s="208"/>
      <c r="OOO4" s="208"/>
      <c r="OOP4" s="208"/>
      <c r="OOQ4" s="208"/>
      <c r="OOR4" s="208"/>
      <c r="OOS4" s="208"/>
      <c r="OOT4" s="208"/>
      <c r="OOU4" s="208"/>
      <c r="OOV4" s="208"/>
      <c r="OOW4" s="208"/>
      <c r="OOX4" s="208"/>
      <c r="OOY4" s="208"/>
      <c r="OOZ4" s="208"/>
      <c r="OPA4" s="208"/>
      <c r="OPB4" s="208"/>
      <c r="OPC4" s="208"/>
      <c r="OPD4" s="208"/>
      <c r="OPE4" s="208"/>
      <c r="OPF4" s="208"/>
      <c r="OPG4" s="208"/>
      <c r="OPH4" s="208"/>
      <c r="OPI4" s="208"/>
      <c r="OPJ4" s="208"/>
      <c r="OPK4" s="208"/>
      <c r="OPL4" s="208"/>
      <c r="OPM4" s="208"/>
      <c r="OPN4" s="208"/>
      <c r="OPO4" s="208"/>
      <c r="OPP4" s="208"/>
      <c r="OPQ4" s="208"/>
      <c r="OPR4" s="208"/>
      <c r="OPS4" s="208"/>
      <c r="OPT4" s="208"/>
      <c r="OPU4" s="208"/>
      <c r="OPV4" s="208"/>
      <c r="OPW4" s="208"/>
      <c r="OPX4" s="208"/>
      <c r="OPY4" s="208"/>
      <c r="OPZ4" s="208"/>
      <c r="OQA4" s="208"/>
      <c r="OQB4" s="208"/>
      <c r="OQC4" s="208"/>
      <c r="OQD4" s="208"/>
      <c r="OQE4" s="208"/>
      <c r="OQF4" s="208"/>
      <c r="OQG4" s="208"/>
      <c r="OQH4" s="208"/>
      <c r="OQI4" s="208"/>
      <c r="OQJ4" s="208"/>
      <c r="OQK4" s="208"/>
      <c r="OQL4" s="208"/>
      <c r="OQM4" s="208"/>
      <c r="OQN4" s="208"/>
      <c r="OQO4" s="208"/>
      <c r="OQP4" s="208"/>
      <c r="OQQ4" s="208"/>
      <c r="OQR4" s="208"/>
      <c r="OQS4" s="208"/>
      <c r="OQT4" s="208"/>
      <c r="OQU4" s="208"/>
      <c r="OQV4" s="208"/>
      <c r="OQW4" s="208"/>
      <c r="OQX4" s="208"/>
      <c r="OQY4" s="208"/>
      <c r="OQZ4" s="208"/>
      <c r="ORA4" s="208"/>
      <c r="ORB4" s="208"/>
      <c r="ORC4" s="208"/>
      <c r="ORD4" s="208"/>
      <c r="ORE4" s="208"/>
      <c r="ORF4" s="208"/>
      <c r="ORG4" s="208"/>
      <c r="ORH4" s="208"/>
      <c r="ORI4" s="208"/>
      <c r="ORJ4" s="208"/>
      <c r="ORK4" s="208"/>
      <c r="ORL4" s="208"/>
      <c r="ORM4" s="208"/>
      <c r="ORN4" s="208"/>
      <c r="ORO4" s="208"/>
      <c r="ORP4" s="208"/>
      <c r="ORQ4" s="208"/>
      <c r="ORR4" s="208"/>
      <c r="ORS4" s="208"/>
      <c r="ORT4" s="208"/>
      <c r="ORU4" s="208"/>
      <c r="ORV4" s="208"/>
      <c r="ORW4" s="208"/>
      <c r="ORX4" s="208"/>
      <c r="ORY4" s="208"/>
      <c r="ORZ4" s="208"/>
      <c r="OSA4" s="208"/>
      <c r="OSB4" s="208"/>
      <c r="OSC4" s="208"/>
      <c r="OSD4" s="208"/>
      <c r="OSE4" s="208"/>
      <c r="OSF4" s="208"/>
      <c r="OSG4" s="208"/>
      <c r="OSH4" s="208"/>
      <c r="OSI4" s="208"/>
      <c r="OSJ4" s="208"/>
      <c r="OSK4" s="208"/>
      <c r="OSL4" s="208"/>
      <c r="OSM4" s="208"/>
      <c r="OSN4" s="208"/>
      <c r="OSO4" s="208"/>
      <c r="OSP4" s="208"/>
      <c r="OSQ4" s="208"/>
      <c r="OSR4" s="208"/>
      <c r="OSS4" s="208"/>
      <c r="OST4" s="208"/>
      <c r="OSU4" s="208"/>
      <c r="OSV4" s="208"/>
      <c r="OSW4" s="208"/>
      <c r="OSX4" s="208"/>
      <c r="OSY4" s="208"/>
      <c r="OSZ4" s="208"/>
      <c r="OTA4" s="208"/>
      <c r="OTB4" s="208"/>
      <c r="OTC4" s="208"/>
      <c r="OTD4" s="208"/>
      <c r="OTE4" s="208"/>
      <c r="OTF4" s="208"/>
      <c r="OTG4" s="208"/>
      <c r="OTH4" s="208"/>
      <c r="OTI4" s="208"/>
      <c r="OTJ4" s="208"/>
      <c r="OTK4" s="208"/>
      <c r="OTL4" s="208"/>
      <c r="OTM4" s="208"/>
      <c r="OTN4" s="208"/>
      <c r="OTO4" s="208"/>
      <c r="OTP4" s="208"/>
      <c r="OTQ4" s="208"/>
      <c r="OTR4" s="208"/>
      <c r="OTS4" s="208"/>
      <c r="OTT4" s="208"/>
      <c r="OTU4" s="208"/>
      <c r="OTV4" s="208"/>
      <c r="OTW4" s="208"/>
      <c r="OTX4" s="208"/>
      <c r="OTY4" s="208"/>
      <c r="OTZ4" s="208"/>
      <c r="OUA4" s="208"/>
      <c r="OUB4" s="208"/>
      <c r="OUC4" s="208"/>
      <c r="OUD4" s="208"/>
      <c r="OUE4" s="208"/>
      <c r="OUF4" s="208"/>
      <c r="OUG4" s="208"/>
      <c r="OUH4" s="208"/>
      <c r="OUI4" s="208"/>
      <c r="OUJ4" s="208"/>
      <c r="OUK4" s="208"/>
      <c r="OUL4" s="208"/>
      <c r="OUM4" s="208"/>
      <c r="OUN4" s="208"/>
      <c r="OUO4" s="208"/>
      <c r="OUP4" s="208"/>
      <c r="OUQ4" s="208"/>
      <c r="OUR4" s="208"/>
      <c r="OUS4" s="208"/>
      <c r="OUT4" s="208"/>
      <c r="OUU4" s="208"/>
      <c r="OUV4" s="208"/>
      <c r="OUW4" s="208"/>
      <c r="OUX4" s="208"/>
      <c r="OUY4" s="208"/>
      <c r="OUZ4" s="208"/>
      <c r="OVA4" s="208"/>
      <c r="OVB4" s="208"/>
      <c r="OVC4" s="208"/>
      <c r="OVD4" s="208"/>
      <c r="OVE4" s="208"/>
      <c r="OVF4" s="208"/>
      <c r="OVG4" s="208"/>
      <c r="OVH4" s="208"/>
      <c r="OVI4" s="208"/>
      <c r="OVJ4" s="208"/>
      <c r="OVK4" s="208"/>
      <c r="OVL4" s="208"/>
      <c r="OVM4" s="208"/>
      <c r="OVN4" s="208"/>
      <c r="OVO4" s="208"/>
      <c r="OVP4" s="208"/>
      <c r="OVQ4" s="208"/>
      <c r="OVR4" s="208"/>
      <c r="OVS4" s="208"/>
      <c r="OVT4" s="208"/>
      <c r="OVU4" s="208"/>
      <c r="OVV4" s="208"/>
      <c r="OVW4" s="208"/>
      <c r="OVX4" s="208"/>
      <c r="OVY4" s="208"/>
      <c r="OVZ4" s="208"/>
      <c r="OWA4" s="208"/>
      <c r="OWB4" s="208"/>
      <c r="OWC4" s="208"/>
      <c r="OWD4" s="208"/>
      <c r="OWE4" s="208"/>
      <c r="OWF4" s="208"/>
      <c r="OWG4" s="208"/>
      <c r="OWH4" s="208"/>
      <c r="OWI4" s="208"/>
      <c r="OWJ4" s="208"/>
      <c r="OWK4" s="208"/>
      <c r="OWL4" s="208"/>
      <c r="OWM4" s="208"/>
      <c r="OWN4" s="208"/>
      <c r="OWO4" s="208"/>
      <c r="OWP4" s="208"/>
      <c r="OWQ4" s="208"/>
      <c r="OWR4" s="208"/>
      <c r="OWS4" s="208"/>
      <c r="OWT4" s="208"/>
      <c r="OWU4" s="208"/>
      <c r="OWV4" s="208"/>
      <c r="OWW4" s="208"/>
      <c r="OWX4" s="208"/>
      <c r="OWY4" s="208"/>
      <c r="OWZ4" s="208"/>
      <c r="OXA4" s="208"/>
      <c r="OXB4" s="208"/>
      <c r="OXC4" s="208"/>
      <c r="OXD4" s="208"/>
      <c r="OXE4" s="208"/>
      <c r="OXF4" s="208"/>
      <c r="OXG4" s="208"/>
      <c r="OXH4" s="208"/>
      <c r="OXI4" s="208"/>
      <c r="OXJ4" s="208"/>
      <c r="OXK4" s="208"/>
      <c r="OXL4" s="208"/>
      <c r="OXM4" s="208"/>
      <c r="OXN4" s="208"/>
      <c r="OXO4" s="208"/>
      <c r="OXP4" s="208"/>
      <c r="OXQ4" s="208"/>
      <c r="OXR4" s="208"/>
      <c r="OXS4" s="208"/>
      <c r="OXT4" s="208"/>
      <c r="OXU4" s="208"/>
      <c r="OXV4" s="208"/>
      <c r="OXW4" s="208"/>
      <c r="OXX4" s="208"/>
      <c r="OXY4" s="208"/>
      <c r="OXZ4" s="208"/>
      <c r="OYA4" s="208"/>
      <c r="OYB4" s="208"/>
      <c r="OYC4" s="208"/>
      <c r="OYD4" s="208"/>
      <c r="OYE4" s="208"/>
      <c r="OYF4" s="208"/>
      <c r="OYG4" s="208"/>
      <c r="OYH4" s="208"/>
      <c r="OYI4" s="208"/>
      <c r="OYJ4" s="208"/>
      <c r="OYK4" s="208"/>
      <c r="OYL4" s="208"/>
      <c r="OYM4" s="208"/>
      <c r="OYN4" s="208"/>
      <c r="OYO4" s="208"/>
      <c r="OYP4" s="208"/>
      <c r="OYQ4" s="208"/>
      <c r="OYR4" s="208"/>
      <c r="OYS4" s="208"/>
      <c r="OYT4" s="208"/>
      <c r="OYU4" s="208"/>
      <c r="OYV4" s="208"/>
      <c r="OYW4" s="208"/>
      <c r="OYX4" s="208"/>
      <c r="OYY4" s="208"/>
      <c r="OYZ4" s="208"/>
      <c r="OZA4" s="208"/>
      <c r="OZB4" s="208"/>
      <c r="OZC4" s="208"/>
      <c r="OZD4" s="208"/>
      <c r="OZE4" s="208"/>
      <c r="OZF4" s="208"/>
      <c r="OZG4" s="208"/>
      <c r="OZH4" s="208"/>
      <c r="OZI4" s="208"/>
      <c r="OZJ4" s="208"/>
      <c r="OZK4" s="208"/>
      <c r="OZL4" s="208"/>
      <c r="OZM4" s="208"/>
      <c r="OZN4" s="208"/>
      <c r="OZO4" s="208"/>
      <c r="OZP4" s="208"/>
      <c r="OZQ4" s="208"/>
      <c r="OZR4" s="208"/>
      <c r="OZS4" s="208"/>
      <c r="OZT4" s="208"/>
      <c r="OZU4" s="208"/>
      <c r="OZV4" s="208"/>
      <c r="OZW4" s="208"/>
      <c r="OZX4" s="208"/>
      <c r="OZY4" s="208"/>
      <c r="OZZ4" s="208"/>
      <c r="PAA4" s="208"/>
      <c r="PAB4" s="208"/>
      <c r="PAC4" s="208"/>
      <c r="PAD4" s="208"/>
      <c r="PAE4" s="208"/>
      <c r="PAF4" s="208"/>
      <c r="PAG4" s="208"/>
      <c r="PAH4" s="208"/>
      <c r="PAI4" s="208"/>
      <c r="PAJ4" s="208"/>
      <c r="PAK4" s="208"/>
      <c r="PAL4" s="208"/>
      <c r="PAM4" s="208"/>
      <c r="PAN4" s="208"/>
      <c r="PAO4" s="208"/>
      <c r="PAP4" s="208"/>
      <c r="PAQ4" s="208"/>
      <c r="PAR4" s="208"/>
      <c r="PAS4" s="208"/>
      <c r="PAT4" s="208"/>
      <c r="PAU4" s="208"/>
      <c r="PAV4" s="208"/>
      <c r="PAW4" s="208"/>
      <c r="PAX4" s="208"/>
      <c r="PAY4" s="208"/>
      <c r="PAZ4" s="208"/>
      <c r="PBA4" s="208"/>
      <c r="PBB4" s="208"/>
      <c r="PBC4" s="208"/>
      <c r="PBD4" s="208"/>
      <c r="PBE4" s="208"/>
      <c r="PBF4" s="208"/>
      <c r="PBG4" s="208"/>
      <c r="PBH4" s="208"/>
      <c r="PBI4" s="208"/>
      <c r="PBJ4" s="208"/>
      <c r="PBK4" s="208"/>
      <c r="PBL4" s="208"/>
      <c r="PBM4" s="208"/>
      <c r="PBN4" s="208"/>
      <c r="PBO4" s="208"/>
      <c r="PBP4" s="208"/>
      <c r="PBQ4" s="208"/>
      <c r="PBR4" s="208"/>
      <c r="PBS4" s="208"/>
      <c r="PBT4" s="208"/>
      <c r="PBU4" s="208"/>
      <c r="PBV4" s="208"/>
      <c r="PBW4" s="208"/>
      <c r="PBX4" s="208"/>
      <c r="PBY4" s="208"/>
      <c r="PBZ4" s="208"/>
      <c r="PCA4" s="208"/>
      <c r="PCB4" s="208"/>
      <c r="PCC4" s="208"/>
      <c r="PCD4" s="208"/>
      <c r="PCE4" s="208"/>
      <c r="PCF4" s="208"/>
      <c r="PCG4" s="208"/>
      <c r="PCH4" s="208"/>
      <c r="PCI4" s="208"/>
      <c r="PCJ4" s="208"/>
      <c r="PCK4" s="208"/>
      <c r="PCL4" s="208"/>
      <c r="PCM4" s="208"/>
      <c r="PCN4" s="208"/>
      <c r="PCO4" s="208"/>
      <c r="PCP4" s="208"/>
      <c r="PCQ4" s="208"/>
      <c r="PCR4" s="208"/>
      <c r="PCS4" s="208"/>
      <c r="PCT4" s="208"/>
      <c r="PCU4" s="208"/>
      <c r="PCV4" s="208"/>
      <c r="PCW4" s="208"/>
      <c r="PCX4" s="208"/>
      <c r="PCY4" s="208"/>
      <c r="PCZ4" s="208"/>
      <c r="PDA4" s="208"/>
      <c r="PDB4" s="208"/>
      <c r="PDC4" s="208"/>
      <c r="PDD4" s="208"/>
      <c r="PDE4" s="208"/>
      <c r="PDF4" s="208"/>
      <c r="PDG4" s="208"/>
      <c r="PDH4" s="208"/>
      <c r="PDI4" s="208"/>
      <c r="PDJ4" s="208"/>
      <c r="PDK4" s="208"/>
      <c r="PDL4" s="208"/>
      <c r="PDM4" s="208"/>
      <c r="PDN4" s="208"/>
      <c r="PDO4" s="208"/>
      <c r="PDP4" s="208"/>
      <c r="PDQ4" s="208"/>
      <c r="PDR4" s="208"/>
      <c r="PDS4" s="208"/>
      <c r="PDT4" s="208"/>
      <c r="PDU4" s="208"/>
      <c r="PDV4" s="208"/>
      <c r="PDW4" s="208"/>
      <c r="PDX4" s="208"/>
      <c r="PDY4" s="208"/>
      <c r="PDZ4" s="208"/>
      <c r="PEA4" s="208"/>
      <c r="PEB4" s="208"/>
      <c r="PEC4" s="208"/>
      <c r="PED4" s="208"/>
      <c r="PEE4" s="208"/>
      <c r="PEF4" s="208"/>
      <c r="PEG4" s="208"/>
      <c r="PEH4" s="208"/>
      <c r="PEI4" s="208"/>
      <c r="PEJ4" s="208"/>
      <c r="PEK4" s="208"/>
      <c r="PEL4" s="208"/>
      <c r="PEM4" s="208"/>
      <c r="PEN4" s="208"/>
      <c r="PEO4" s="208"/>
      <c r="PEP4" s="208"/>
      <c r="PEQ4" s="208"/>
      <c r="PER4" s="208"/>
      <c r="PES4" s="208"/>
      <c r="PET4" s="208"/>
      <c r="PEU4" s="208"/>
      <c r="PEV4" s="208"/>
      <c r="PEW4" s="208"/>
      <c r="PEX4" s="208"/>
      <c r="PEY4" s="208"/>
      <c r="PEZ4" s="208"/>
      <c r="PFA4" s="208"/>
      <c r="PFB4" s="208"/>
      <c r="PFC4" s="208"/>
      <c r="PFD4" s="208"/>
      <c r="PFE4" s="208"/>
      <c r="PFF4" s="208"/>
      <c r="PFG4" s="208"/>
      <c r="PFH4" s="208"/>
      <c r="PFI4" s="208"/>
      <c r="PFJ4" s="208"/>
      <c r="PFK4" s="208"/>
      <c r="PFL4" s="208"/>
      <c r="PFM4" s="208"/>
      <c r="PFN4" s="208"/>
      <c r="PFO4" s="208"/>
      <c r="PFP4" s="208"/>
      <c r="PFQ4" s="208"/>
      <c r="PFR4" s="208"/>
      <c r="PFS4" s="208"/>
      <c r="PFT4" s="208"/>
      <c r="PFU4" s="208"/>
      <c r="PFV4" s="208"/>
      <c r="PFW4" s="208"/>
      <c r="PFX4" s="208"/>
      <c r="PFY4" s="208"/>
      <c r="PFZ4" s="208"/>
      <c r="PGA4" s="208"/>
      <c r="PGB4" s="208"/>
      <c r="PGC4" s="208"/>
      <c r="PGD4" s="208"/>
      <c r="PGE4" s="208"/>
      <c r="PGF4" s="208"/>
      <c r="PGG4" s="208"/>
      <c r="PGH4" s="208"/>
      <c r="PGI4" s="208"/>
      <c r="PGJ4" s="208"/>
      <c r="PGK4" s="208"/>
      <c r="PGL4" s="208"/>
      <c r="PGM4" s="208"/>
      <c r="PGN4" s="208"/>
      <c r="PGO4" s="208"/>
      <c r="PGP4" s="208"/>
      <c r="PGQ4" s="208"/>
      <c r="PGR4" s="208"/>
      <c r="PGS4" s="208"/>
      <c r="PGT4" s="208"/>
      <c r="PGU4" s="208"/>
      <c r="PGV4" s="208"/>
      <c r="PGW4" s="208"/>
      <c r="PGX4" s="208"/>
      <c r="PGY4" s="208"/>
      <c r="PGZ4" s="208"/>
      <c r="PHA4" s="208"/>
      <c r="PHB4" s="208"/>
      <c r="PHC4" s="208"/>
      <c r="PHD4" s="208"/>
      <c r="PHE4" s="208"/>
      <c r="PHF4" s="208"/>
      <c r="PHG4" s="208"/>
      <c r="PHH4" s="208"/>
      <c r="PHI4" s="208"/>
      <c r="PHJ4" s="208"/>
      <c r="PHK4" s="208"/>
      <c r="PHL4" s="208"/>
      <c r="PHM4" s="208"/>
      <c r="PHN4" s="208"/>
      <c r="PHO4" s="208"/>
      <c r="PHP4" s="208"/>
      <c r="PHQ4" s="208"/>
      <c r="PHR4" s="208"/>
      <c r="PHS4" s="208"/>
      <c r="PHT4" s="208"/>
      <c r="PHU4" s="208"/>
      <c r="PHV4" s="208"/>
      <c r="PHW4" s="208"/>
      <c r="PHX4" s="208"/>
      <c r="PHY4" s="208"/>
      <c r="PHZ4" s="208"/>
      <c r="PIA4" s="208"/>
      <c r="PIB4" s="208"/>
      <c r="PIC4" s="208"/>
      <c r="PID4" s="208"/>
      <c r="PIE4" s="208"/>
      <c r="PIF4" s="208"/>
      <c r="PIG4" s="208"/>
      <c r="PIH4" s="208"/>
      <c r="PII4" s="208"/>
      <c r="PIJ4" s="208"/>
      <c r="PIK4" s="208"/>
      <c r="PIL4" s="208"/>
      <c r="PIM4" s="208"/>
      <c r="PIN4" s="208"/>
      <c r="PIO4" s="208"/>
      <c r="PIP4" s="208"/>
      <c r="PIQ4" s="208"/>
      <c r="PIR4" s="208"/>
      <c r="PIS4" s="208"/>
      <c r="PIT4" s="208"/>
      <c r="PIU4" s="208"/>
      <c r="PIV4" s="208"/>
      <c r="PIW4" s="208"/>
      <c r="PIX4" s="208"/>
      <c r="PIY4" s="208"/>
      <c r="PIZ4" s="208"/>
      <c r="PJA4" s="208"/>
      <c r="PJB4" s="208"/>
      <c r="PJC4" s="208"/>
      <c r="PJD4" s="208"/>
      <c r="PJE4" s="208"/>
      <c r="PJF4" s="208"/>
      <c r="PJG4" s="208"/>
      <c r="PJH4" s="208"/>
      <c r="PJI4" s="208"/>
      <c r="PJJ4" s="208"/>
      <c r="PJK4" s="208"/>
      <c r="PJL4" s="208"/>
      <c r="PJM4" s="208"/>
      <c r="PJN4" s="208"/>
      <c r="PJO4" s="208"/>
      <c r="PJP4" s="208"/>
      <c r="PJQ4" s="208"/>
      <c r="PJR4" s="208"/>
      <c r="PJS4" s="208"/>
      <c r="PJT4" s="208"/>
      <c r="PJU4" s="208"/>
      <c r="PJV4" s="208"/>
      <c r="PJW4" s="208"/>
      <c r="PJX4" s="208"/>
      <c r="PJY4" s="208"/>
      <c r="PJZ4" s="208"/>
      <c r="PKA4" s="208"/>
      <c r="PKB4" s="208"/>
      <c r="PKC4" s="208"/>
      <c r="PKD4" s="208"/>
      <c r="PKE4" s="208"/>
      <c r="PKF4" s="208"/>
      <c r="PKG4" s="208"/>
      <c r="PKH4" s="208"/>
      <c r="PKI4" s="208"/>
      <c r="PKJ4" s="208"/>
      <c r="PKK4" s="208"/>
      <c r="PKL4" s="208"/>
      <c r="PKM4" s="208"/>
      <c r="PKN4" s="208"/>
      <c r="PKO4" s="208"/>
      <c r="PKP4" s="208"/>
      <c r="PKQ4" s="208"/>
      <c r="PKR4" s="208"/>
      <c r="PKS4" s="208"/>
      <c r="PKT4" s="208"/>
      <c r="PKU4" s="208"/>
      <c r="PKV4" s="208"/>
      <c r="PKW4" s="208"/>
      <c r="PKX4" s="208"/>
      <c r="PKY4" s="208"/>
      <c r="PKZ4" s="208"/>
      <c r="PLA4" s="208"/>
      <c r="PLB4" s="208"/>
      <c r="PLC4" s="208"/>
      <c r="PLD4" s="208"/>
      <c r="PLE4" s="208"/>
      <c r="PLF4" s="208"/>
      <c r="PLG4" s="208"/>
      <c r="PLH4" s="208"/>
      <c r="PLI4" s="208"/>
      <c r="PLJ4" s="208"/>
      <c r="PLK4" s="208"/>
      <c r="PLL4" s="208"/>
      <c r="PLM4" s="208"/>
      <c r="PLN4" s="208"/>
      <c r="PLO4" s="208"/>
      <c r="PLP4" s="208"/>
      <c r="PLQ4" s="208"/>
      <c r="PLR4" s="208"/>
      <c r="PLS4" s="208"/>
      <c r="PLT4" s="208"/>
      <c r="PLU4" s="208"/>
      <c r="PLV4" s="208"/>
      <c r="PLW4" s="208"/>
      <c r="PLX4" s="208"/>
      <c r="PLY4" s="208"/>
      <c r="PLZ4" s="208"/>
      <c r="PMA4" s="208"/>
      <c r="PMB4" s="208"/>
      <c r="PMC4" s="208"/>
      <c r="PMD4" s="208"/>
      <c r="PME4" s="208"/>
      <c r="PMF4" s="208"/>
      <c r="PMG4" s="208"/>
      <c r="PMH4" s="208"/>
      <c r="PMI4" s="208"/>
      <c r="PMJ4" s="208"/>
      <c r="PMK4" s="208"/>
      <c r="PML4" s="208"/>
      <c r="PMM4" s="208"/>
      <c r="PMN4" s="208"/>
      <c r="PMO4" s="208"/>
      <c r="PMP4" s="208"/>
      <c r="PMQ4" s="208"/>
      <c r="PMR4" s="208"/>
      <c r="PMS4" s="208"/>
      <c r="PMT4" s="208"/>
      <c r="PMU4" s="208"/>
      <c r="PMV4" s="208"/>
      <c r="PMW4" s="208"/>
      <c r="PMX4" s="208"/>
      <c r="PMY4" s="208"/>
      <c r="PMZ4" s="208"/>
      <c r="PNA4" s="208"/>
      <c r="PNB4" s="208"/>
      <c r="PNC4" s="208"/>
      <c r="PND4" s="208"/>
      <c r="PNE4" s="208"/>
      <c r="PNF4" s="208"/>
      <c r="PNG4" s="208"/>
      <c r="PNH4" s="208"/>
      <c r="PNI4" s="208"/>
      <c r="PNJ4" s="208"/>
      <c r="PNK4" s="208"/>
      <c r="PNL4" s="208"/>
      <c r="PNM4" s="208"/>
      <c r="PNN4" s="208"/>
      <c r="PNO4" s="208"/>
      <c r="PNP4" s="208"/>
      <c r="PNQ4" s="208"/>
      <c r="PNR4" s="208"/>
      <c r="PNS4" s="208"/>
      <c r="PNT4" s="208"/>
      <c r="PNU4" s="208"/>
      <c r="PNV4" s="208"/>
      <c r="PNW4" s="208"/>
      <c r="PNX4" s="208"/>
      <c r="PNY4" s="208"/>
      <c r="PNZ4" s="208"/>
      <c r="POA4" s="208"/>
      <c r="POB4" s="208"/>
      <c r="POC4" s="208"/>
      <c r="POD4" s="208"/>
      <c r="POE4" s="208"/>
      <c r="POF4" s="208"/>
      <c r="POG4" s="208"/>
      <c r="POH4" s="208"/>
      <c r="POI4" s="208"/>
      <c r="POJ4" s="208"/>
      <c r="POK4" s="208"/>
      <c r="POL4" s="208"/>
      <c r="POM4" s="208"/>
      <c r="PON4" s="208"/>
      <c r="POO4" s="208"/>
      <c r="POP4" s="208"/>
      <c r="POQ4" s="208"/>
      <c r="POR4" s="208"/>
      <c r="POS4" s="208"/>
      <c r="POT4" s="208"/>
      <c r="POU4" s="208"/>
      <c r="POV4" s="208"/>
      <c r="POW4" s="208"/>
      <c r="POX4" s="208"/>
      <c r="POY4" s="208"/>
      <c r="POZ4" s="208"/>
      <c r="PPA4" s="208"/>
      <c r="PPB4" s="208"/>
      <c r="PPC4" s="208"/>
      <c r="PPD4" s="208"/>
      <c r="PPE4" s="208"/>
      <c r="PPF4" s="208"/>
      <c r="PPG4" s="208"/>
      <c r="PPH4" s="208"/>
      <c r="PPI4" s="208"/>
      <c r="PPJ4" s="208"/>
      <c r="PPK4" s="208"/>
      <c r="PPL4" s="208"/>
      <c r="PPM4" s="208"/>
      <c r="PPN4" s="208"/>
      <c r="PPO4" s="208"/>
      <c r="PPP4" s="208"/>
      <c r="PPQ4" s="208"/>
      <c r="PPR4" s="208"/>
      <c r="PPS4" s="208"/>
      <c r="PPT4" s="208"/>
      <c r="PPU4" s="208"/>
      <c r="PPV4" s="208"/>
      <c r="PPW4" s="208"/>
      <c r="PPX4" s="208"/>
      <c r="PPY4" s="208"/>
      <c r="PPZ4" s="208"/>
      <c r="PQA4" s="208"/>
      <c r="PQB4" s="208"/>
      <c r="PQC4" s="208"/>
      <c r="PQD4" s="208"/>
      <c r="PQE4" s="208"/>
      <c r="PQF4" s="208"/>
      <c r="PQG4" s="208"/>
      <c r="PQH4" s="208"/>
      <c r="PQI4" s="208"/>
      <c r="PQJ4" s="208"/>
      <c r="PQK4" s="208"/>
      <c r="PQL4" s="208"/>
      <c r="PQM4" s="208"/>
      <c r="PQN4" s="208"/>
      <c r="PQO4" s="208"/>
      <c r="PQP4" s="208"/>
      <c r="PQQ4" s="208"/>
      <c r="PQR4" s="208"/>
      <c r="PQS4" s="208"/>
      <c r="PQT4" s="208"/>
      <c r="PQU4" s="208"/>
      <c r="PQV4" s="208"/>
      <c r="PQW4" s="208"/>
      <c r="PQX4" s="208"/>
      <c r="PQY4" s="208"/>
      <c r="PQZ4" s="208"/>
      <c r="PRA4" s="208"/>
      <c r="PRB4" s="208"/>
      <c r="PRC4" s="208"/>
      <c r="PRD4" s="208"/>
      <c r="PRE4" s="208"/>
      <c r="PRF4" s="208"/>
      <c r="PRG4" s="208"/>
      <c r="PRH4" s="208"/>
      <c r="PRI4" s="208"/>
      <c r="PRJ4" s="208"/>
      <c r="PRK4" s="208"/>
      <c r="PRL4" s="208"/>
      <c r="PRM4" s="208"/>
      <c r="PRN4" s="208"/>
      <c r="PRO4" s="208"/>
      <c r="PRP4" s="208"/>
      <c r="PRQ4" s="208"/>
      <c r="PRR4" s="208"/>
      <c r="PRS4" s="208"/>
      <c r="PRT4" s="208"/>
      <c r="PRU4" s="208"/>
      <c r="PRV4" s="208"/>
      <c r="PRW4" s="208"/>
      <c r="PRX4" s="208"/>
      <c r="PRY4" s="208"/>
      <c r="PRZ4" s="208"/>
      <c r="PSA4" s="208"/>
      <c r="PSB4" s="208"/>
      <c r="PSC4" s="208"/>
      <c r="PSD4" s="208"/>
      <c r="PSE4" s="208"/>
      <c r="PSF4" s="208"/>
      <c r="PSG4" s="208"/>
      <c r="PSH4" s="208"/>
      <c r="PSI4" s="208"/>
      <c r="PSJ4" s="208"/>
      <c r="PSK4" s="208"/>
      <c r="PSL4" s="208"/>
      <c r="PSM4" s="208"/>
      <c r="PSN4" s="208"/>
      <c r="PSO4" s="208"/>
      <c r="PSP4" s="208"/>
      <c r="PSQ4" s="208"/>
      <c r="PSR4" s="208"/>
      <c r="PSS4" s="208"/>
      <c r="PST4" s="208"/>
      <c r="PSU4" s="208"/>
      <c r="PSV4" s="208"/>
      <c r="PSW4" s="208"/>
      <c r="PSX4" s="208"/>
      <c r="PSY4" s="208"/>
      <c r="PSZ4" s="208"/>
      <c r="PTA4" s="208"/>
      <c r="PTB4" s="208"/>
      <c r="PTC4" s="208"/>
      <c r="PTD4" s="208"/>
      <c r="PTE4" s="208"/>
      <c r="PTF4" s="208"/>
      <c r="PTG4" s="208"/>
      <c r="PTH4" s="208"/>
      <c r="PTI4" s="208"/>
      <c r="PTJ4" s="208"/>
      <c r="PTK4" s="208"/>
      <c r="PTL4" s="208"/>
      <c r="PTM4" s="208"/>
      <c r="PTN4" s="208"/>
      <c r="PTO4" s="208"/>
      <c r="PTP4" s="208"/>
      <c r="PTQ4" s="208"/>
      <c r="PTR4" s="208"/>
      <c r="PTS4" s="208"/>
      <c r="PTT4" s="208"/>
      <c r="PTU4" s="208"/>
      <c r="PTV4" s="208"/>
      <c r="PTW4" s="208"/>
      <c r="PTX4" s="208"/>
      <c r="PTY4" s="208"/>
      <c r="PTZ4" s="208"/>
      <c r="PUA4" s="208"/>
      <c r="PUB4" s="208"/>
      <c r="PUC4" s="208"/>
      <c r="PUD4" s="208"/>
      <c r="PUE4" s="208"/>
      <c r="PUF4" s="208"/>
      <c r="PUG4" s="208"/>
      <c r="PUH4" s="208"/>
      <c r="PUI4" s="208"/>
      <c r="PUJ4" s="208"/>
      <c r="PUK4" s="208"/>
      <c r="PUL4" s="208"/>
      <c r="PUM4" s="208"/>
      <c r="PUN4" s="208"/>
      <c r="PUO4" s="208"/>
      <c r="PUP4" s="208"/>
      <c r="PUQ4" s="208"/>
      <c r="PUR4" s="208"/>
      <c r="PUS4" s="208"/>
      <c r="PUT4" s="208"/>
      <c r="PUU4" s="208"/>
      <c r="PUV4" s="208"/>
      <c r="PUW4" s="208"/>
      <c r="PUX4" s="208"/>
      <c r="PUY4" s="208"/>
      <c r="PUZ4" s="208"/>
      <c r="PVA4" s="208"/>
      <c r="PVB4" s="208"/>
      <c r="PVC4" s="208"/>
      <c r="PVD4" s="208"/>
      <c r="PVE4" s="208"/>
      <c r="PVF4" s="208"/>
      <c r="PVG4" s="208"/>
      <c r="PVH4" s="208"/>
      <c r="PVI4" s="208"/>
      <c r="PVJ4" s="208"/>
      <c r="PVK4" s="208"/>
      <c r="PVL4" s="208"/>
      <c r="PVM4" s="208"/>
      <c r="PVN4" s="208"/>
      <c r="PVO4" s="208"/>
      <c r="PVP4" s="208"/>
      <c r="PVQ4" s="208"/>
      <c r="PVR4" s="208"/>
      <c r="PVS4" s="208"/>
      <c r="PVT4" s="208"/>
      <c r="PVU4" s="208"/>
      <c r="PVV4" s="208"/>
      <c r="PVW4" s="208"/>
      <c r="PVX4" s="208"/>
      <c r="PVY4" s="208"/>
      <c r="PVZ4" s="208"/>
      <c r="PWA4" s="208"/>
      <c r="PWB4" s="208"/>
      <c r="PWC4" s="208"/>
      <c r="PWD4" s="208"/>
      <c r="PWE4" s="208"/>
      <c r="PWF4" s="208"/>
      <c r="PWG4" s="208"/>
      <c r="PWH4" s="208"/>
      <c r="PWI4" s="208"/>
      <c r="PWJ4" s="208"/>
      <c r="PWK4" s="208"/>
      <c r="PWL4" s="208"/>
      <c r="PWM4" s="208"/>
      <c r="PWN4" s="208"/>
      <c r="PWO4" s="208"/>
      <c r="PWP4" s="208"/>
      <c r="PWQ4" s="208"/>
      <c r="PWR4" s="208"/>
      <c r="PWS4" s="208"/>
      <c r="PWT4" s="208"/>
      <c r="PWU4" s="208"/>
      <c r="PWV4" s="208"/>
      <c r="PWW4" s="208"/>
      <c r="PWX4" s="208"/>
      <c r="PWY4" s="208"/>
      <c r="PWZ4" s="208"/>
      <c r="PXA4" s="208"/>
      <c r="PXB4" s="208"/>
      <c r="PXC4" s="208"/>
      <c r="PXD4" s="208"/>
      <c r="PXE4" s="208"/>
      <c r="PXF4" s="208"/>
      <c r="PXG4" s="208"/>
      <c r="PXH4" s="208"/>
      <c r="PXI4" s="208"/>
      <c r="PXJ4" s="208"/>
      <c r="PXK4" s="208"/>
      <c r="PXL4" s="208"/>
      <c r="PXM4" s="208"/>
      <c r="PXN4" s="208"/>
      <c r="PXO4" s="208"/>
      <c r="PXP4" s="208"/>
      <c r="PXQ4" s="208"/>
      <c r="PXR4" s="208"/>
      <c r="PXS4" s="208"/>
      <c r="PXT4" s="208"/>
      <c r="PXU4" s="208"/>
      <c r="PXV4" s="208"/>
      <c r="PXW4" s="208"/>
      <c r="PXX4" s="208"/>
      <c r="PXY4" s="208"/>
      <c r="PXZ4" s="208"/>
      <c r="PYA4" s="208"/>
      <c r="PYB4" s="208"/>
      <c r="PYC4" s="208"/>
      <c r="PYD4" s="208"/>
      <c r="PYE4" s="208"/>
      <c r="PYF4" s="208"/>
      <c r="PYG4" s="208"/>
      <c r="PYH4" s="208"/>
      <c r="PYI4" s="208"/>
      <c r="PYJ4" s="208"/>
      <c r="PYK4" s="208"/>
      <c r="PYL4" s="208"/>
      <c r="PYM4" s="208"/>
      <c r="PYN4" s="208"/>
      <c r="PYO4" s="208"/>
      <c r="PYP4" s="208"/>
      <c r="PYQ4" s="208"/>
      <c r="PYR4" s="208"/>
      <c r="PYS4" s="208"/>
      <c r="PYT4" s="208"/>
      <c r="PYU4" s="208"/>
      <c r="PYV4" s="208"/>
      <c r="PYW4" s="208"/>
      <c r="PYX4" s="208"/>
      <c r="PYY4" s="208"/>
      <c r="PYZ4" s="208"/>
      <c r="PZA4" s="208"/>
      <c r="PZB4" s="208"/>
      <c r="PZC4" s="208"/>
      <c r="PZD4" s="208"/>
      <c r="PZE4" s="208"/>
      <c r="PZF4" s="208"/>
      <c r="PZG4" s="208"/>
      <c r="PZH4" s="208"/>
      <c r="PZI4" s="208"/>
      <c r="PZJ4" s="208"/>
      <c r="PZK4" s="208"/>
      <c r="PZL4" s="208"/>
      <c r="PZM4" s="208"/>
      <c r="PZN4" s="208"/>
      <c r="PZO4" s="208"/>
      <c r="PZP4" s="208"/>
      <c r="PZQ4" s="208"/>
      <c r="PZR4" s="208"/>
      <c r="PZS4" s="208"/>
      <c r="PZT4" s="208"/>
      <c r="PZU4" s="208"/>
      <c r="PZV4" s="208"/>
      <c r="PZW4" s="208"/>
      <c r="PZX4" s="208"/>
      <c r="PZY4" s="208"/>
      <c r="PZZ4" s="208"/>
      <c r="QAA4" s="208"/>
      <c r="QAB4" s="208"/>
      <c r="QAC4" s="208"/>
      <c r="QAD4" s="208"/>
      <c r="QAE4" s="208"/>
      <c r="QAF4" s="208"/>
      <c r="QAG4" s="208"/>
      <c r="QAH4" s="208"/>
      <c r="QAI4" s="208"/>
      <c r="QAJ4" s="208"/>
      <c r="QAK4" s="208"/>
      <c r="QAL4" s="208"/>
      <c r="QAM4" s="208"/>
      <c r="QAN4" s="208"/>
      <c r="QAO4" s="208"/>
      <c r="QAP4" s="208"/>
      <c r="QAQ4" s="208"/>
      <c r="QAR4" s="208"/>
      <c r="QAS4" s="208"/>
      <c r="QAT4" s="208"/>
      <c r="QAU4" s="208"/>
      <c r="QAV4" s="208"/>
      <c r="QAW4" s="208"/>
      <c r="QAX4" s="208"/>
      <c r="QAY4" s="208"/>
      <c r="QAZ4" s="208"/>
      <c r="QBA4" s="208"/>
      <c r="QBB4" s="208"/>
      <c r="QBC4" s="208"/>
      <c r="QBD4" s="208"/>
      <c r="QBE4" s="208"/>
      <c r="QBF4" s="208"/>
      <c r="QBG4" s="208"/>
      <c r="QBH4" s="208"/>
      <c r="QBI4" s="208"/>
      <c r="QBJ4" s="208"/>
      <c r="QBK4" s="208"/>
      <c r="QBL4" s="208"/>
      <c r="QBM4" s="208"/>
      <c r="QBN4" s="208"/>
      <c r="QBO4" s="208"/>
      <c r="QBP4" s="208"/>
      <c r="QBQ4" s="208"/>
      <c r="QBR4" s="208"/>
      <c r="QBS4" s="208"/>
      <c r="QBT4" s="208"/>
      <c r="QBU4" s="208"/>
      <c r="QBV4" s="208"/>
      <c r="QBW4" s="208"/>
      <c r="QBX4" s="208"/>
      <c r="QBY4" s="208"/>
      <c r="QBZ4" s="208"/>
      <c r="QCA4" s="208"/>
      <c r="QCB4" s="208"/>
      <c r="QCC4" s="208"/>
      <c r="QCD4" s="208"/>
      <c r="QCE4" s="208"/>
      <c r="QCF4" s="208"/>
      <c r="QCG4" s="208"/>
      <c r="QCH4" s="208"/>
      <c r="QCI4" s="208"/>
      <c r="QCJ4" s="208"/>
      <c r="QCK4" s="208"/>
      <c r="QCL4" s="208"/>
      <c r="QCM4" s="208"/>
      <c r="QCN4" s="208"/>
      <c r="QCO4" s="208"/>
      <c r="QCP4" s="208"/>
      <c r="QCQ4" s="208"/>
      <c r="QCR4" s="208"/>
      <c r="QCS4" s="208"/>
      <c r="QCT4" s="208"/>
      <c r="QCU4" s="208"/>
      <c r="QCV4" s="208"/>
      <c r="QCW4" s="208"/>
      <c r="QCX4" s="208"/>
      <c r="QCY4" s="208"/>
      <c r="QCZ4" s="208"/>
      <c r="QDA4" s="208"/>
      <c r="QDB4" s="208"/>
      <c r="QDC4" s="208"/>
      <c r="QDD4" s="208"/>
      <c r="QDE4" s="208"/>
      <c r="QDF4" s="208"/>
      <c r="QDG4" s="208"/>
      <c r="QDH4" s="208"/>
      <c r="QDI4" s="208"/>
      <c r="QDJ4" s="208"/>
      <c r="QDK4" s="208"/>
      <c r="QDL4" s="208"/>
      <c r="QDM4" s="208"/>
      <c r="QDN4" s="208"/>
      <c r="QDO4" s="208"/>
      <c r="QDP4" s="208"/>
      <c r="QDQ4" s="208"/>
      <c r="QDR4" s="208"/>
      <c r="QDS4" s="208"/>
      <c r="QDT4" s="208"/>
      <c r="QDU4" s="208"/>
      <c r="QDV4" s="208"/>
      <c r="QDW4" s="208"/>
      <c r="QDX4" s="208"/>
      <c r="QDY4" s="208"/>
      <c r="QDZ4" s="208"/>
      <c r="QEA4" s="208"/>
      <c r="QEB4" s="208"/>
      <c r="QEC4" s="208"/>
      <c r="QED4" s="208"/>
      <c r="QEE4" s="208"/>
      <c r="QEF4" s="208"/>
      <c r="QEG4" s="208"/>
      <c r="QEH4" s="208"/>
      <c r="QEI4" s="208"/>
      <c r="QEJ4" s="208"/>
      <c r="QEK4" s="208"/>
      <c r="QEL4" s="208"/>
      <c r="QEM4" s="208"/>
      <c r="QEN4" s="208"/>
      <c r="QEO4" s="208"/>
      <c r="QEP4" s="208"/>
      <c r="QEQ4" s="208"/>
      <c r="QER4" s="208"/>
      <c r="QES4" s="208"/>
      <c r="QET4" s="208"/>
      <c r="QEU4" s="208"/>
      <c r="QEV4" s="208"/>
      <c r="QEW4" s="208"/>
      <c r="QEX4" s="208"/>
      <c r="QEY4" s="208"/>
      <c r="QEZ4" s="208"/>
      <c r="QFA4" s="208"/>
      <c r="QFB4" s="208"/>
      <c r="QFC4" s="208"/>
      <c r="QFD4" s="208"/>
      <c r="QFE4" s="208"/>
      <c r="QFF4" s="208"/>
      <c r="QFG4" s="208"/>
      <c r="QFH4" s="208"/>
      <c r="QFI4" s="208"/>
      <c r="QFJ4" s="208"/>
      <c r="QFK4" s="208"/>
      <c r="QFL4" s="208"/>
      <c r="QFM4" s="208"/>
      <c r="QFN4" s="208"/>
      <c r="QFO4" s="208"/>
      <c r="QFP4" s="208"/>
      <c r="QFQ4" s="208"/>
      <c r="QFR4" s="208"/>
      <c r="QFS4" s="208"/>
      <c r="QFT4" s="208"/>
      <c r="QFU4" s="208"/>
      <c r="QFV4" s="208"/>
      <c r="QFW4" s="208"/>
      <c r="QFX4" s="208"/>
      <c r="QFY4" s="208"/>
      <c r="QFZ4" s="208"/>
      <c r="QGA4" s="208"/>
      <c r="QGB4" s="208"/>
      <c r="QGC4" s="208"/>
      <c r="QGD4" s="208"/>
      <c r="QGE4" s="208"/>
      <c r="QGF4" s="208"/>
      <c r="QGG4" s="208"/>
      <c r="QGH4" s="208"/>
      <c r="QGI4" s="208"/>
      <c r="QGJ4" s="208"/>
      <c r="QGK4" s="208"/>
      <c r="QGL4" s="208"/>
      <c r="QGM4" s="208"/>
      <c r="QGN4" s="208"/>
      <c r="QGO4" s="208"/>
      <c r="QGP4" s="208"/>
      <c r="QGQ4" s="208"/>
      <c r="QGR4" s="208"/>
      <c r="QGS4" s="208"/>
      <c r="QGT4" s="208"/>
      <c r="QGU4" s="208"/>
      <c r="QGV4" s="208"/>
      <c r="QGW4" s="208"/>
      <c r="QGX4" s="208"/>
      <c r="QGY4" s="208"/>
      <c r="QGZ4" s="208"/>
      <c r="QHA4" s="208"/>
      <c r="QHB4" s="208"/>
      <c r="QHC4" s="208"/>
      <c r="QHD4" s="208"/>
      <c r="QHE4" s="208"/>
      <c r="QHF4" s="208"/>
      <c r="QHG4" s="208"/>
      <c r="QHH4" s="208"/>
      <c r="QHI4" s="208"/>
      <c r="QHJ4" s="208"/>
      <c r="QHK4" s="208"/>
      <c r="QHL4" s="208"/>
      <c r="QHM4" s="208"/>
      <c r="QHN4" s="208"/>
      <c r="QHO4" s="208"/>
      <c r="QHP4" s="208"/>
      <c r="QHQ4" s="208"/>
      <c r="QHR4" s="208"/>
      <c r="QHS4" s="208"/>
      <c r="QHT4" s="208"/>
      <c r="QHU4" s="208"/>
      <c r="QHV4" s="208"/>
      <c r="QHW4" s="208"/>
      <c r="QHX4" s="208"/>
      <c r="QHY4" s="208"/>
      <c r="QHZ4" s="208"/>
      <c r="QIA4" s="208"/>
      <c r="QIB4" s="208"/>
      <c r="QIC4" s="208"/>
      <c r="QID4" s="208"/>
      <c r="QIE4" s="208"/>
      <c r="QIF4" s="208"/>
      <c r="QIG4" s="208"/>
      <c r="QIH4" s="208"/>
      <c r="QII4" s="208"/>
      <c r="QIJ4" s="208"/>
      <c r="QIK4" s="208"/>
      <c r="QIL4" s="208"/>
      <c r="QIM4" s="208"/>
      <c r="QIN4" s="208"/>
      <c r="QIO4" s="208"/>
      <c r="QIP4" s="208"/>
      <c r="QIQ4" s="208"/>
      <c r="QIR4" s="208"/>
      <c r="QIS4" s="208"/>
      <c r="QIT4" s="208"/>
      <c r="QIU4" s="208"/>
      <c r="QIV4" s="208"/>
      <c r="QIW4" s="208"/>
      <c r="QIX4" s="208"/>
      <c r="QIY4" s="208"/>
      <c r="QIZ4" s="208"/>
      <c r="QJA4" s="208"/>
      <c r="QJB4" s="208"/>
      <c r="QJC4" s="208"/>
      <c r="QJD4" s="208"/>
      <c r="QJE4" s="208"/>
      <c r="QJF4" s="208"/>
      <c r="QJG4" s="208"/>
      <c r="QJH4" s="208"/>
      <c r="QJI4" s="208"/>
      <c r="QJJ4" s="208"/>
      <c r="QJK4" s="208"/>
      <c r="QJL4" s="208"/>
      <c r="QJM4" s="208"/>
      <c r="QJN4" s="208"/>
      <c r="QJO4" s="208"/>
      <c r="QJP4" s="208"/>
      <c r="QJQ4" s="208"/>
      <c r="QJR4" s="208"/>
      <c r="QJS4" s="208"/>
      <c r="QJT4" s="208"/>
      <c r="QJU4" s="208"/>
      <c r="QJV4" s="208"/>
      <c r="QJW4" s="208"/>
      <c r="QJX4" s="208"/>
      <c r="QJY4" s="208"/>
      <c r="QJZ4" s="208"/>
      <c r="QKA4" s="208"/>
      <c r="QKB4" s="208"/>
      <c r="QKC4" s="208"/>
      <c r="QKD4" s="208"/>
      <c r="QKE4" s="208"/>
      <c r="QKF4" s="208"/>
      <c r="QKG4" s="208"/>
      <c r="QKH4" s="208"/>
      <c r="QKI4" s="208"/>
      <c r="QKJ4" s="208"/>
      <c r="QKK4" s="208"/>
      <c r="QKL4" s="208"/>
      <c r="QKM4" s="208"/>
      <c r="QKN4" s="208"/>
      <c r="QKO4" s="208"/>
      <c r="QKP4" s="208"/>
      <c r="QKQ4" s="208"/>
      <c r="QKR4" s="208"/>
      <c r="QKS4" s="208"/>
      <c r="QKT4" s="208"/>
      <c r="QKU4" s="208"/>
      <c r="QKV4" s="208"/>
      <c r="QKW4" s="208"/>
      <c r="QKX4" s="208"/>
      <c r="QKY4" s="208"/>
      <c r="QKZ4" s="208"/>
      <c r="QLA4" s="208"/>
      <c r="QLB4" s="208"/>
      <c r="QLC4" s="208"/>
      <c r="QLD4" s="208"/>
      <c r="QLE4" s="208"/>
      <c r="QLF4" s="208"/>
      <c r="QLG4" s="208"/>
      <c r="QLH4" s="208"/>
      <c r="QLI4" s="208"/>
      <c r="QLJ4" s="208"/>
      <c r="QLK4" s="208"/>
      <c r="QLL4" s="208"/>
      <c r="QLM4" s="208"/>
      <c r="QLN4" s="208"/>
      <c r="QLO4" s="208"/>
      <c r="QLP4" s="208"/>
      <c r="QLQ4" s="208"/>
      <c r="QLR4" s="208"/>
      <c r="QLS4" s="208"/>
      <c r="QLT4" s="208"/>
      <c r="QLU4" s="208"/>
      <c r="QLV4" s="208"/>
      <c r="QLW4" s="208"/>
      <c r="QLX4" s="208"/>
      <c r="QLY4" s="208"/>
      <c r="QLZ4" s="208"/>
      <c r="QMA4" s="208"/>
      <c r="QMB4" s="208"/>
      <c r="QMC4" s="208"/>
      <c r="QMD4" s="208"/>
      <c r="QME4" s="208"/>
      <c r="QMF4" s="208"/>
      <c r="QMG4" s="208"/>
      <c r="QMH4" s="208"/>
      <c r="QMI4" s="208"/>
      <c r="QMJ4" s="208"/>
      <c r="QMK4" s="208"/>
      <c r="QML4" s="208"/>
      <c r="QMM4" s="208"/>
      <c r="QMN4" s="208"/>
      <c r="QMO4" s="208"/>
      <c r="QMP4" s="208"/>
      <c r="QMQ4" s="208"/>
      <c r="QMR4" s="208"/>
      <c r="QMS4" s="208"/>
      <c r="QMT4" s="208"/>
      <c r="QMU4" s="208"/>
      <c r="QMV4" s="208"/>
      <c r="QMW4" s="208"/>
      <c r="QMX4" s="208"/>
      <c r="QMY4" s="208"/>
      <c r="QMZ4" s="208"/>
      <c r="QNA4" s="208"/>
      <c r="QNB4" s="208"/>
      <c r="QNC4" s="208"/>
      <c r="QND4" s="208"/>
      <c r="QNE4" s="208"/>
      <c r="QNF4" s="208"/>
      <c r="QNG4" s="208"/>
      <c r="QNH4" s="208"/>
      <c r="QNI4" s="208"/>
      <c r="QNJ4" s="208"/>
      <c r="QNK4" s="208"/>
      <c r="QNL4" s="208"/>
      <c r="QNM4" s="208"/>
      <c r="QNN4" s="208"/>
      <c r="QNO4" s="208"/>
      <c r="QNP4" s="208"/>
      <c r="QNQ4" s="208"/>
      <c r="QNR4" s="208"/>
      <c r="QNS4" s="208"/>
      <c r="QNT4" s="208"/>
      <c r="QNU4" s="208"/>
      <c r="QNV4" s="208"/>
      <c r="QNW4" s="208"/>
      <c r="QNX4" s="208"/>
      <c r="QNY4" s="208"/>
      <c r="QNZ4" s="208"/>
      <c r="QOA4" s="208"/>
      <c r="QOB4" s="208"/>
      <c r="QOC4" s="208"/>
      <c r="QOD4" s="208"/>
      <c r="QOE4" s="208"/>
      <c r="QOF4" s="208"/>
      <c r="QOG4" s="208"/>
      <c r="QOH4" s="208"/>
      <c r="QOI4" s="208"/>
      <c r="QOJ4" s="208"/>
      <c r="QOK4" s="208"/>
      <c r="QOL4" s="208"/>
      <c r="QOM4" s="208"/>
      <c r="QON4" s="208"/>
      <c r="QOO4" s="208"/>
      <c r="QOP4" s="208"/>
      <c r="QOQ4" s="208"/>
      <c r="QOR4" s="208"/>
      <c r="QOS4" s="208"/>
      <c r="QOT4" s="208"/>
      <c r="QOU4" s="208"/>
      <c r="QOV4" s="208"/>
      <c r="QOW4" s="208"/>
      <c r="QOX4" s="208"/>
      <c r="QOY4" s="208"/>
      <c r="QOZ4" s="208"/>
      <c r="QPA4" s="208"/>
      <c r="QPB4" s="208"/>
      <c r="QPC4" s="208"/>
      <c r="QPD4" s="208"/>
      <c r="QPE4" s="208"/>
      <c r="QPF4" s="208"/>
      <c r="QPG4" s="208"/>
      <c r="QPH4" s="208"/>
      <c r="QPI4" s="208"/>
      <c r="QPJ4" s="208"/>
      <c r="QPK4" s="208"/>
      <c r="QPL4" s="208"/>
      <c r="QPM4" s="208"/>
      <c r="QPN4" s="208"/>
      <c r="QPO4" s="208"/>
      <c r="QPP4" s="208"/>
      <c r="QPQ4" s="208"/>
      <c r="QPR4" s="208"/>
      <c r="QPS4" s="208"/>
      <c r="QPT4" s="208"/>
      <c r="QPU4" s="208"/>
      <c r="QPV4" s="208"/>
      <c r="QPW4" s="208"/>
      <c r="QPX4" s="208"/>
      <c r="QPY4" s="208"/>
      <c r="QPZ4" s="208"/>
      <c r="QQA4" s="208"/>
      <c r="QQB4" s="208"/>
      <c r="QQC4" s="208"/>
      <c r="QQD4" s="208"/>
      <c r="QQE4" s="208"/>
      <c r="QQF4" s="208"/>
      <c r="QQG4" s="208"/>
      <c r="QQH4" s="208"/>
      <c r="QQI4" s="208"/>
      <c r="QQJ4" s="208"/>
      <c r="QQK4" s="208"/>
      <c r="QQL4" s="208"/>
      <c r="QQM4" s="208"/>
      <c r="QQN4" s="208"/>
      <c r="QQO4" s="208"/>
      <c r="QQP4" s="208"/>
      <c r="QQQ4" s="208"/>
      <c r="QQR4" s="208"/>
      <c r="QQS4" s="208"/>
      <c r="QQT4" s="208"/>
      <c r="QQU4" s="208"/>
      <c r="QQV4" s="208"/>
      <c r="QQW4" s="208"/>
      <c r="QQX4" s="208"/>
      <c r="QQY4" s="208"/>
      <c r="QQZ4" s="208"/>
      <c r="QRA4" s="208"/>
      <c r="QRB4" s="208"/>
      <c r="QRC4" s="208"/>
      <c r="QRD4" s="208"/>
      <c r="QRE4" s="208"/>
      <c r="QRF4" s="208"/>
      <c r="QRG4" s="208"/>
      <c r="QRH4" s="208"/>
      <c r="QRI4" s="208"/>
      <c r="QRJ4" s="208"/>
      <c r="QRK4" s="208"/>
      <c r="QRL4" s="208"/>
      <c r="QRM4" s="208"/>
      <c r="QRN4" s="208"/>
      <c r="QRO4" s="208"/>
      <c r="QRP4" s="208"/>
      <c r="QRQ4" s="208"/>
      <c r="QRR4" s="208"/>
      <c r="QRS4" s="208"/>
      <c r="QRT4" s="208"/>
      <c r="QRU4" s="208"/>
      <c r="QRV4" s="208"/>
      <c r="QRW4" s="208"/>
      <c r="QRX4" s="208"/>
      <c r="QRY4" s="208"/>
      <c r="QRZ4" s="208"/>
      <c r="QSA4" s="208"/>
      <c r="QSB4" s="208"/>
      <c r="QSC4" s="208"/>
      <c r="QSD4" s="208"/>
      <c r="QSE4" s="208"/>
      <c r="QSF4" s="208"/>
      <c r="QSG4" s="208"/>
      <c r="QSH4" s="208"/>
      <c r="QSI4" s="208"/>
      <c r="QSJ4" s="208"/>
      <c r="QSK4" s="208"/>
      <c r="QSL4" s="208"/>
      <c r="QSM4" s="208"/>
      <c r="QSN4" s="208"/>
      <c r="QSO4" s="208"/>
      <c r="QSP4" s="208"/>
      <c r="QSQ4" s="208"/>
      <c r="QSR4" s="208"/>
      <c r="QSS4" s="208"/>
      <c r="QST4" s="208"/>
      <c r="QSU4" s="208"/>
      <c r="QSV4" s="208"/>
      <c r="QSW4" s="208"/>
      <c r="QSX4" s="208"/>
      <c r="QSY4" s="208"/>
      <c r="QSZ4" s="208"/>
      <c r="QTA4" s="208"/>
      <c r="QTB4" s="208"/>
      <c r="QTC4" s="208"/>
      <c r="QTD4" s="208"/>
      <c r="QTE4" s="208"/>
      <c r="QTF4" s="208"/>
      <c r="QTG4" s="208"/>
      <c r="QTH4" s="208"/>
      <c r="QTI4" s="208"/>
      <c r="QTJ4" s="208"/>
      <c r="QTK4" s="208"/>
      <c r="QTL4" s="208"/>
      <c r="QTM4" s="208"/>
      <c r="QTN4" s="208"/>
      <c r="QTO4" s="208"/>
      <c r="QTP4" s="208"/>
      <c r="QTQ4" s="208"/>
      <c r="QTR4" s="208"/>
      <c r="QTS4" s="208"/>
      <c r="QTT4" s="208"/>
      <c r="QTU4" s="208"/>
      <c r="QTV4" s="208"/>
      <c r="QTW4" s="208"/>
      <c r="QTX4" s="208"/>
      <c r="QTY4" s="208"/>
      <c r="QTZ4" s="208"/>
      <c r="QUA4" s="208"/>
      <c r="QUB4" s="208"/>
      <c r="QUC4" s="208"/>
      <c r="QUD4" s="208"/>
      <c r="QUE4" s="208"/>
      <c r="QUF4" s="208"/>
      <c r="QUG4" s="208"/>
      <c r="QUH4" s="208"/>
      <c r="QUI4" s="208"/>
      <c r="QUJ4" s="208"/>
      <c r="QUK4" s="208"/>
      <c r="QUL4" s="208"/>
      <c r="QUM4" s="208"/>
      <c r="QUN4" s="208"/>
      <c r="QUO4" s="208"/>
      <c r="QUP4" s="208"/>
      <c r="QUQ4" s="208"/>
      <c r="QUR4" s="208"/>
      <c r="QUS4" s="208"/>
      <c r="QUT4" s="208"/>
      <c r="QUU4" s="208"/>
      <c r="QUV4" s="208"/>
      <c r="QUW4" s="208"/>
      <c r="QUX4" s="208"/>
      <c r="QUY4" s="208"/>
      <c r="QUZ4" s="208"/>
      <c r="QVA4" s="208"/>
      <c r="QVB4" s="208"/>
      <c r="QVC4" s="208"/>
      <c r="QVD4" s="208"/>
      <c r="QVE4" s="208"/>
      <c r="QVF4" s="208"/>
      <c r="QVG4" s="208"/>
      <c r="QVH4" s="208"/>
      <c r="QVI4" s="208"/>
      <c r="QVJ4" s="208"/>
      <c r="QVK4" s="208"/>
      <c r="QVL4" s="208"/>
      <c r="QVM4" s="208"/>
      <c r="QVN4" s="208"/>
      <c r="QVO4" s="208"/>
      <c r="QVP4" s="208"/>
      <c r="QVQ4" s="208"/>
      <c r="QVR4" s="208"/>
      <c r="QVS4" s="208"/>
      <c r="QVT4" s="208"/>
      <c r="QVU4" s="208"/>
      <c r="QVV4" s="208"/>
      <c r="QVW4" s="208"/>
      <c r="QVX4" s="208"/>
      <c r="QVY4" s="208"/>
      <c r="QVZ4" s="208"/>
      <c r="QWA4" s="208"/>
      <c r="QWB4" s="208"/>
      <c r="QWC4" s="208"/>
      <c r="QWD4" s="208"/>
      <c r="QWE4" s="208"/>
      <c r="QWF4" s="208"/>
      <c r="QWG4" s="208"/>
      <c r="QWH4" s="208"/>
      <c r="QWI4" s="208"/>
      <c r="QWJ4" s="208"/>
      <c r="QWK4" s="208"/>
      <c r="QWL4" s="208"/>
      <c r="QWM4" s="208"/>
      <c r="QWN4" s="208"/>
      <c r="QWO4" s="208"/>
      <c r="QWP4" s="208"/>
      <c r="QWQ4" s="208"/>
      <c r="QWR4" s="208"/>
      <c r="QWS4" s="208"/>
      <c r="QWT4" s="208"/>
      <c r="QWU4" s="208"/>
      <c r="QWV4" s="208"/>
      <c r="QWW4" s="208"/>
      <c r="QWX4" s="208"/>
      <c r="QWY4" s="208"/>
      <c r="QWZ4" s="208"/>
      <c r="QXA4" s="208"/>
      <c r="QXB4" s="208"/>
      <c r="QXC4" s="208"/>
      <c r="QXD4" s="208"/>
      <c r="QXE4" s="208"/>
      <c r="QXF4" s="208"/>
      <c r="QXG4" s="208"/>
      <c r="QXH4" s="208"/>
      <c r="QXI4" s="208"/>
      <c r="QXJ4" s="208"/>
      <c r="QXK4" s="208"/>
      <c r="QXL4" s="208"/>
      <c r="QXM4" s="208"/>
      <c r="QXN4" s="208"/>
      <c r="QXO4" s="208"/>
      <c r="QXP4" s="208"/>
      <c r="QXQ4" s="208"/>
      <c r="QXR4" s="208"/>
      <c r="QXS4" s="208"/>
      <c r="QXT4" s="208"/>
      <c r="QXU4" s="208"/>
      <c r="QXV4" s="208"/>
      <c r="QXW4" s="208"/>
      <c r="QXX4" s="208"/>
      <c r="QXY4" s="208"/>
      <c r="QXZ4" s="208"/>
      <c r="QYA4" s="208"/>
      <c r="QYB4" s="208"/>
      <c r="QYC4" s="208"/>
      <c r="QYD4" s="208"/>
      <c r="QYE4" s="208"/>
      <c r="QYF4" s="208"/>
      <c r="QYG4" s="208"/>
      <c r="QYH4" s="208"/>
      <c r="QYI4" s="208"/>
      <c r="QYJ4" s="208"/>
      <c r="QYK4" s="208"/>
      <c r="QYL4" s="208"/>
      <c r="QYM4" s="208"/>
      <c r="QYN4" s="208"/>
      <c r="QYO4" s="208"/>
      <c r="QYP4" s="208"/>
      <c r="QYQ4" s="208"/>
      <c r="QYR4" s="208"/>
      <c r="QYS4" s="208"/>
      <c r="QYT4" s="208"/>
      <c r="QYU4" s="208"/>
      <c r="QYV4" s="208"/>
      <c r="QYW4" s="208"/>
      <c r="QYX4" s="208"/>
      <c r="QYY4" s="208"/>
      <c r="QYZ4" s="208"/>
      <c r="QZA4" s="208"/>
      <c r="QZB4" s="208"/>
      <c r="QZC4" s="208"/>
      <c r="QZD4" s="208"/>
      <c r="QZE4" s="208"/>
      <c r="QZF4" s="208"/>
      <c r="QZG4" s="208"/>
      <c r="QZH4" s="208"/>
      <c r="QZI4" s="208"/>
      <c r="QZJ4" s="208"/>
      <c r="QZK4" s="208"/>
      <c r="QZL4" s="208"/>
      <c r="QZM4" s="208"/>
      <c r="QZN4" s="208"/>
      <c r="QZO4" s="208"/>
      <c r="QZP4" s="208"/>
      <c r="QZQ4" s="208"/>
      <c r="QZR4" s="208"/>
      <c r="QZS4" s="208"/>
      <c r="QZT4" s="208"/>
      <c r="QZU4" s="208"/>
      <c r="QZV4" s="208"/>
      <c r="QZW4" s="208"/>
      <c r="QZX4" s="208"/>
      <c r="QZY4" s="208"/>
      <c r="QZZ4" s="208"/>
      <c r="RAA4" s="208"/>
      <c r="RAB4" s="208"/>
      <c r="RAC4" s="208"/>
      <c r="RAD4" s="208"/>
      <c r="RAE4" s="208"/>
      <c r="RAF4" s="208"/>
      <c r="RAG4" s="208"/>
      <c r="RAH4" s="208"/>
      <c r="RAI4" s="208"/>
      <c r="RAJ4" s="208"/>
      <c r="RAK4" s="208"/>
      <c r="RAL4" s="208"/>
      <c r="RAM4" s="208"/>
      <c r="RAN4" s="208"/>
      <c r="RAO4" s="208"/>
      <c r="RAP4" s="208"/>
      <c r="RAQ4" s="208"/>
      <c r="RAR4" s="208"/>
      <c r="RAS4" s="208"/>
      <c r="RAT4" s="208"/>
      <c r="RAU4" s="208"/>
      <c r="RAV4" s="208"/>
      <c r="RAW4" s="208"/>
      <c r="RAX4" s="208"/>
      <c r="RAY4" s="208"/>
      <c r="RAZ4" s="208"/>
      <c r="RBA4" s="208"/>
      <c r="RBB4" s="208"/>
      <c r="RBC4" s="208"/>
      <c r="RBD4" s="208"/>
      <c r="RBE4" s="208"/>
      <c r="RBF4" s="208"/>
      <c r="RBG4" s="208"/>
      <c r="RBH4" s="208"/>
      <c r="RBI4" s="208"/>
      <c r="RBJ4" s="208"/>
      <c r="RBK4" s="208"/>
      <c r="RBL4" s="208"/>
      <c r="RBM4" s="208"/>
      <c r="RBN4" s="208"/>
      <c r="RBO4" s="208"/>
      <c r="RBP4" s="208"/>
      <c r="RBQ4" s="208"/>
      <c r="RBR4" s="208"/>
      <c r="RBS4" s="208"/>
      <c r="RBT4" s="208"/>
      <c r="RBU4" s="208"/>
      <c r="RBV4" s="208"/>
      <c r="RBW4" s="208"/>
      <c r="RBX4" s="208"/>
      <c r="RBY4" s="208"/>
      <c r="RBZ4" s="208"/>
      <c r="RCA4" s="208"/>
      <c r="RCB4" s="208"/>
      <c r="RCC4" s="208"/>
      <c r="RCD4" s="208"/>
      <c r="RCE4" s="208"/>
      <c r="RCF4" s="208"/>
      <c r="RCG4" s="208"/>
      <c r="RCH4" s="208"/>
      <c r="RCI4" s="208"/>
      <c r="RCJ4" s="208"/>
      <c r="RCK4" s="208"/>
      <c r="RCL4" s="208"/>
      <c r="RCM4" s="208"/>
      <c r="RCN4" s="208"/>
      <c r="RCO4" s="208"/>
      <c r="RCP4" s="208"/>
      <c r="RCQ4" s="208"/>
      <c r="RCR4" s="208"/>
      <c r="RCS4" s="208"/>
      <c r="RCT4" s="208"/>
      <c r="RCU4" s="208"/>
      <c r="RCV4" s="208"/>
      <c r="RCW4" s="208"/>
      <c r="RCX4" s="208"/>
      <c r="RCY4" s="208"/>
      <c r="RCZ4" s="208"/>
      <c r="RDA4" s="208"/>
      <c r="RDB4" s="208"/>
      <c r="RDC4" s="208"/>
      <c r="RDD4" s="208"/>
      <c r="RDE4" s="208"/>
      <c r="RDF4" s="208"/>
      <c r="RDG4" s="208"/>
      <c r="RDH4" s="208"/>
      <c r="RDI4" s="208"/>
      <c r="RDJ4" s="208"/>
      <c r="RDK4" s="208"/>
      <c r="RDL4" s="208"/>
      <c r="RDM4" s="208"/>
      <c r="RDN4" s="208"/>
      <c r="RDO4" s="208"/>
      <c r="RDP4" s="208"/>
      <c r="RDQ4" s="208"/>
      <c r="RDR4" s="208"/>
      <c r="RDS4" s="208"/>
      <c r="RDT4" s="208"/>
      <c r="RDU4" s="208"/>
      <c r="RDV4" s="208"/>
      <c r="RDW4" s="208"/>
      <c r="RDX4" s="208"/>
      <c r="RDY4" s="208"/>
      <c r="RDZ4" s="208"/>
      <c r="REA4" s="208"/>
      <c r="REB4" s="208"/>
      <c r="REC4" s="208"/>
      <c r="RED4" s="208"/>
      <c r="REE4" s="208"/>
      <c r="REF4" s="208"/>
      <c r="REG4" s="208"/>
      <c r="REH4" s="208"/>
      <c r="REI4" s="208"/>
      <c r="REJ4" s="208"/>
      <c r="REK4" s="208"/>
      <c r="REL4" s="208"/>
      <c r="REM4" s="208"/>
      <c r="REN4" s="208"/>
      <c r="REO4" s="208"/>
      <c r="REP4" s="208"/>
      <c r="REQ4" s="208"/>
      <c r="RER4" s="208"/>
      <c r="RES4" s="208"/>
      <c r="RET4" s="208"/>
      <c r="REU4" s="208"/>
      <c r="REV4" s="208"/>
      <c r="REW4" s="208"/>
      <c r="REX4" s="208"/>
      <c r="REY4" s="208"/>
      <c r="REZ4" s="208"/>
      <c r="RFA4" s="208"/>
      <c r="RFB4" s="208"/>
      <c r="RFC4" s="208"/>
      <c r="RFD4" s="208"/>
      <c r="RFE4" s="208"/>
      <c r="RFF4" s="208"/>
      <c r="RFG4" s="208"/>
      <c r="RFH4" s="208"/>
      <c r="RFI4" s="208"/>
      <c r="RFJ4" s="208"/>
      <c r="RFK4" s="208"/>
      <c r="RFL4" s="208"/>
      <c r="RFM4" s="208"/>
      <c r="RFN4" s="208"/>
      <c r="RFO4" s="208"/>
      <c r="RFP4" s="208"/>
      <c r="RFQ4" s="208"/>
      <c r="RFR4" s="208"/>
      <c r="RFS4" s="208"/>
      <c r="RFT4" s="208"/>
      <c r="RFU4" s="208"/>
      <c r="RFV4" s="208"/>
      <c r="RFW4" s="208"/>
      <c r="RFX4" s="208"/>
      <c r="RFY4" s="208"/>
      <c r="RFZ4" s="208"/>
      <c r="RGA4" s="208"/>
      <c r="RGB4" s="208"/>
      <c r="RGC4" s="208"/>
      <c r="RGD4" s="208"/>
      <c r="RGE4" s="208"/>
      <c r="RGF4" s="208"/>
      <c r="RGG4" s="208"/>
      <c r="RGH4" s="208"/>
      <c r="RGI4" s="208"/>
      <c r="RGJ4" s="208"/>
      <c r="RGK4" s="208"/>
      <c r="RGL4" s="208"/>
      <c r="RGM4" s="208"/>
      <c r="RGN4" s="208"/>
      <c r="RGO4" s="208"/>
      <c r="RGP4" s="208"/>
      <c r="RGQ4" s="208"/>
      <c r="RGR4" s="208"/>
      <c r="RGS4" s="208"/>
      <c r="RGT4" s="208"/>
      <c r="RGU4" s="208"/>
      <c r="RGV4" s="208"/>
      <c r="RGW4" s="208"/>
      <c r="RGX4" s="208"/>
      <c r="RGY4" s="208"/>
      <c r="RGZ4" s="208"/>
      <c r="RHA4" s="208"/>
      <c r="RHB4" s="208"/>
      <c r="RHC4" s="208"/>
      <c r="RHD4" s="208"/>
      <c r="RHE4" s="208"/>
      <c r="RHF4" s="208"/>
      <c r="RHG4" s="208"/>
      <c r="RHH4" s="208"/>
      <c r="RHI4" s="208"/>
      <c r="RHJ4" s="208"/>
      <c r="RHK4" s="208"/>
      <c r="RHL4" s="208"/>
      <c r="RHM4" s="208"/>
      <c r="RHN4" s="208"/>
      <c r="RHO4" s="208"/>
      <c r="RHP4" s="208"/>
      <c r="RHQ4" s="208"/>
      <c r="RHR4" s="208"/>
      <c r="RHS4" s="208"/>
      <c r="RHT4" s="208"/>
      <c r="RHU4" s="208"/>
      <c r="RHV4" s="208"/>
      <c r="RHW4" s="208"/>
      <c r="RHX4" s="208"/>
      <c r="RHY4" s="208"/>
      <c r="RHZ4" s="208"/>
      <c r="RIA4" s="208"/>
      <c r="RIB4" s="208"/>
      <c r="RIC4" s="208"/>
      <c r="RID4" s="208"/>
      <c r="RIE4" s="208"/>
      <c r="RIF4" s="208"/>
      <c r="RIG4" s="208"/>
      <c r="RIH4" s="208"/>
      <c r="RII4" s="208"/>
      <c r="RIJ4" s="208"/>
      <c r="RIK4" s="208"/>
      <c r="RIL4" s="208"/>
      <c r="RIM4" s="208"/>
      <c r="RIN4" s="208"/>
      <c r="RIO4" s="208"/>
      <c r="RIP4" s="208"/>
      <c r="RIQ4" s="208"/>
      <c r="RIR4" s="208"/>
      <c r="RIS4" s="208"/>
      <c r="RIT4" s="208"/>
      <c r="RIU4" s="208"/>
      <c r="RIV4" s="208"/>
      <c r="RIW4" s="208"/>
      <c r="RIX4" s="208"/>
      <c r="RIY4" s="208"/>
      <c r="RIZ4" s="208"/>
      <c r="RJA4" s="208"/>
      <c r="RJB4" s="208"/>
      <c r="RJC4" s="208"/>
      <c r="RJD4" s="208"/>
      <c r="RJE4" s="208"/>
      <c r="RJF4" s="208"/>
      <c r="RJG4" s="208"/>
      <c r="RJH4" s="208"/>
      <c r="RJI4" s="208"/>
      <c r="RJJ4" s="208"/>
      <c r="RJK4" s="208"/>
      <c r="RJL4" s="208"/>
      <c r="RJM4" s="208"/>
      <c r="RJN4" s="208"/>
      <c r="RJO4" s="208"/>
      <c r="RJP4" s="208"/>
      <c r="RJQ4" s="208"/>
      <c r="RJR4" s="208"/>
      <c r="RJS4" s="208"/>
      <c r="RJT4" s="208"/>
      <c r="RJU4" s="208"/>
      <c r="RJV4" s="208"/>
      <c r="RJW4" s="208"/>
      <c r="RJX4" s="208"/>
      <c r="RJY4" s="208"/>
      <c r="RJZ4" s="208"/>
      <c r="RKA4" s="208"/>
      <c r="RKB4" s="208"/>
      <c r="RKC4" s="208"/>
      <c r="RKD4" s="208"/>
      <c r="RKE4" s="208"/>
      <c r="RKF4" s="208"/>
      <c r="RKG4" s="208"/>
      <c r="RKH4" s="208"/>
      <c r="RKI4" s="208"/>
      <c r="RKJ4" s="208"/>
      <c r="RKK4" s="208"/>
      <c r="RKL4" s="208"/>
      <c r="RKM4" s="208"/>
      <c r="RKN4" s="208"/>
      <c r="RKO4" s="208"/>
      <c r="RKP4" s="208"/>
      <c r="RKQ4" s="208"/>
      <c r="RKR4" s="208"/>
      <c r="RKS4" s="208"/>
      <c r="RKT4" s="208"/>
      <c r="RKU4" s="208"/>
      <c r="RKV4" s="208"/>
      <c r="RKW4" s="208"/>
      <c r="RKX4" s="208"/>
      <c r="RKY4" s="208"/>
      <c r="RKZ4" s="208"/>
      <c r="RLA4" s="208"/>
      <c r="RLB4" s="208"/>
      <c r="RLC4" s="208"/>
      <c r="RLD4" s="208"/>
      <c r="RLE4" s="208"/>
      <c r="RLF4" s="208"/>
      <c r="RLG4" s="208"/>
      <c r="RLH4" s="208"/>
      <c r="RLI4" s="208"/>
      <c r="RLJ4" s="208"/>
      <c r="RLK4" s="208"/>
      <c r="RLL4" s="208"/>
      <c r="RLM4" s="208"/>
      <c r="RLN4" s="208"/>
      <c r="RLO4" s="208"/>
      <c r="RLP4" s="208"/>
      <c r="RLQ4" s="208"/>
      <c r="RLR4" s="208"/>
      <c r="RLS4" s="208"/>
      <c r="RLT4" s="208"/>
      <c r="RLU4" s="208"/>
      <c r="RLV4" s="208"/>
      <c r="RLW4" s="208"/>
      <c r="RLX4" s="208"/>
      <c r="RLY4" s="208"/>
      <c r="RLZ4" s="208"/>
      <c r="RMA4" s="208"/>
      <c r="RMB4" s="208"/>
      <c r="RMC4" s="208"/>
      <c r="RMD4" s="208"/>
      <c r="RME4" s="208"/>
      <c r="RMF4" s="208"/>
      <c r="RMG4" s="208"/>
      <c r="RMH4" s="208"/>
      <c r="RMI4" s="208"/>
      <c r="RMJ4" s="208"/>
      <c r="RMK4" s="208"/>
      <c r="RML4" s="208"/>
      <c r="RMM4" s="208"/>
      <c r="RMN4" s="208"/>
      <c r="RMO4" s="208"/>
      <c r="RMP4" s="208"/>
      <c r="RMQ4" s="208"/>
      <c r="RMR4" s="208"/>
      <c r="RMS4" s="208"/>
      <c r="RMT4" s="208"/>
      <c r="RMU4" s="208"/>
      <c r="RMV4" s="208"/>
      <c r="RMW4" s="208"/>
      <c r="RMX4" s="208"/>
      <c r="RMY4" s="208"/>
      <c r="RMZ4" s="208"/>
      <c r="RNA4" s="208"/>
      <c r="RNB4" s="208"/>
      <c r="RNC4" s="208"/>
      <c r="RND4" s="208"/>
      <c r="RNE4" s="208"/>
      <c r="RNF4" s="208"/>
      <c r="RNG4" s="208"/>
      <c r="RNH4" s="208"/>
      <c r="RNI4" s="208"/>
      <c r="RNJ4" s="208"/>
      <c r="RNK4" s="208"/>
      <c r="RNL4" s="208"/>
      <c r="RNM4" s="208"/>
      <c r="RNN4" s="208"/>
      <c r="RNO4" s="208"/>
      <c r="RNP4" s="208"/>
      <c r="RNQ4" s="208"/>
      <c r="RNR4" s="208"/>
      <c r="RNS4" s="208"/>
      <c r="RNT4" s="208"/>
      <c r="RNU4" s="208"/>
      <c r="RNV4" s="208"/>
      <c r="RNW4" s="208"/>
      <c r="RNX4" s="208"/>
      <c r="RNY4" s="208"/>
      <c r="RNZ4" s="208"/>
      <c r="ROA4" s="208"/>
      <c r="ROB4" s="208"/>
      <c r="ROC4" s="208"/>
      <c r="ROD4" s="208"/>
      <c r="ROE4" s="208"/>
      <c r="ROF4" s="208"/>
      <c r="ROG4" s="208"/>
      <c r="ROH4" s="208"/>
      <c r="ROI4" s="208"/>
      <c r="ROJ4" s="208"/>
      <c r="ROK4" s="208"/>
      <c r="ROL4" s="208"/>
      <c r="ROM4" s="208"/>
      <c r="RON4" s="208"/>
      <c r="ROO4" s="208"/>
      <c r="ROP4" s="208"/>
      <c r="ROQ4" s="208"/>
      <c r="ROR4" s="208"/>
      <c r="ROS4" s="208"/>
      <c r="ROT4" s="208"/>
      <c r="ROU4" s="208"/>
      <c r="ROV4" s="208"/>
      <c r="ROW4" s="208"/>
      <c r="ROX4" s="208"/>
      <c r="ROY4" s="208"/>
      <c r="ROZ4" s="208"/>
      <c r="RPA4" s="208"/>
      <c r="RPB4" s="208"/>
      <c r="RPC4" s="208"/>
      <c r="RPD4" s="208"/>
      <c r="RPE4" s="208"/>
      <c r="RPF4" s="208"/>
      <c r="RPG4" s="208"/>
      <c r="RPH4" s="208"/>
      <c r="RPI4" s="208"/>
      <c r="RPJ4" s="208"/>
      <c r="RPK4" s="208"/>
      <c r="RPL4" s="208"/>
      <c r="RPM4" s="208"/>
      <c r="RPN4" s="208"/>
      <c r="RPO4" s="208"/>
      <c r="RPP4" s="208"/>
      <c r="RPQ4" s="208"/>
      <c r="RPR4" s="208"/>
      <c r="RPS4" s="208"/>
      <c r="RPT4" s="208"/>
      <c r="RPU4" s="208"/>
      <c r="RPV4" s="208"/>
      <c r="RPW4" s="208"/>
      <c r="RPX4" s="208"/>
      <c r="RPY4" s="208"/>
      <c r="RPZ4" s="208"/>
      <c r="RQA4" s="208"/>
      <c r="RQB4" s="208"/>
      <c r="RQC4" s="208"/>
      <c r="RQD4" s="208"/>
      <c r="RQE4" s="208"/>
      <c r="RQF4" s="208"/>
      <c r="RQG4" s="208"/>
      <c r="RQH4" s="208"/>
      <c r="RQI4" s="208"/>
      <c r="RQJ4" s="208"/>
      <c r="RQK4" s="208"/>
      <c r="RQL4" s="208"/>
      <c r="RQM4" s="208"/>
      <c r="RQN4" s="208"/>
      <c r="RQO4" s="208"/>
      <c r="RQP4" s="208"/>
      <c r="RQQ4" s="208"/>
      <c r="RQR4" s="208"/>
      <c r="RQS4" s="208"/>
      <c r="RQT4" s="208"/>
      <c r="RQU4" s="208"/>
      <c r="RQV4" s="208"/>
      <c r="RQW4" s="208"/>
      <c r="RQX4" s="208"/>
      <c r="RQY4" s="208"/>
      <c r="RQZ4" s="208"/>
      <c r="RRA4" s="208"/>
      <c r="RRB4" s="208"/>
      <c r="RRC4" s="208"/>
      <c r="RRD4" s="208"/>
      <c r="RRE4" s="208"/>
      <c r="RRF4" s="208"/>
      <c r="RRG4" s="208"/>
      <c r="RRH4" s="208"/>
      <c r="RRI4" s="208"/>
      <c r="RRJ4" s="208"/>
      <c r="RRK4" s="208"/>
      <c r="RRL4" s="208"/>
      <c r="RRM4" s="208"/>
      <c r="RRN4" s="208"/>
      <c r="RRO4" s="208"/>
      <c r="RRP4" s="208"/>
      <c r="RRQ4" s="208"/>
      <c r="RRR4" s="208"/>
      <c r="RRS4" s="208"/>
      <c r="RRT4" s="208"/>
      <c r="RRU4" s="208"/>
      <c r="RRV4" s="208"/>
      <c r="RRW4" s="208"/>
      <c r="RRX4" s="208"/>
      <c r="RRY4" s="208"/>
      <c r="RRZ4" s="208"/>
      <c r="RSA4" s="208"/>
      <c r="RSB4" s="208"/>
      <c r="RSC4" s="208"/>
      <c r="RSD4" s="208"/>
      <c r="RSE4" s="208"/>
      <c r="RSF4" s="208"/>
      <c r="RSG4" s="208"/>
      <c r="RSH4" s="208"/>
      <c r="RSI4" s="208"/>
      <c r="RSJ4" s="208"/>
      <c r="RSK4" s="208"/>
      <c r="RSL4" s="208"/>
      <c r="RSM4" s="208"/>
      <c r="RSN4" s="208"/>
      <c r="RSO4" s="208"/>
      <c r="RSP4" s="208"/>
      <c r="RSQ4" s="208"/>
      <c r="RSR4" s="208"/>
      <c r="RSS4" s="208"/>
      <c r="RST4" s="208"/>
      <c r="RSU4" s="208"/>
      <c r="RSV4" s="208"/>
      <c r="RSW4" s="208"/>
      <c r="RSX4" s="208"/>
      <c r="RSY4" s="208"/>
      <c r="RSZ4" s="208"/>
      <c r="RTA4" s="208"/>
      <c r="RTB4" s="208"/>
      <c r="RTC4" s="208"/>
      <c r="RTD4" s="208"/>
      <c r="RTE4" s="208"/>
      <c r="RTF4" s="208"/>
      <c r="RTG4" s="208"/>
      <c r="RTH4" s="208"/>
      <c r="RTI4" s="208"/>
      <c r="RTJ4" s="208"/>
      <c r="RTK4" s="208"/>
      <c r="RTL4" s="208"/>
      <c r="RTM4" s="208"/>
      <c r="RTN4" s="208"/>
      <c r="RTO4" s="208"/>
      <c r="RTP4" s="208"/>
      <c r="RTQ4" s="208"/>
      <c r="RTR4" s="208"/>
      <c r="RTS4" s="208"/>
      <c r="RTT4" s="208"/>
      <c r="RTU4" s="208"/>
      <c r="RTV4" s="208"/>
      <c r="RTW4" s="208"/>
      <c r="RTX4" s="208"/>
      <c r="RTY4" s="208"/>
      <c r="RTZ4" s="208"/>
      <c r="RUA4" s="208"/>
      <c r="RUB4" s="208"/>
      <c r="RUC4" s="208"/>
      <c r="RUD4" s="208"/>
      <c r="RUE4" s="208"/>
      <c r="RUF4" s="208"/>
      <c r="RUG4" s="208"/>
      <c r="RUH4" s="208"/>
      <c r="RUI4" s="208"/>
      <c r="RUJ4" s="208"/>
      <c r="RUK4" s="208"/>
      <c r="RUL4" s="208"/>
      <c r="RUM4" s="208"/>
      <c r="RUN4" s="208"/>
      <c r="RUO4" s="208"/>
      <c r="RUP4" s="208"/>
      <c r="RUQ4" s="208"/>
      <c r="RUR4" s="208"/>
      <c r="RUS4" s="208"/>
      <c r="RUT4" s="208"/>
      <c r="RUU4" s="208"/>
      <c r="RUV4" s="208"/>
      <c r="RUW4" s="208"/>
      <c r="RUX4" s="208"/>
      <c r="RUY4" s="208"/>
      <c r="RUZ4" s="208"/>
      <c r="RVA4" s="208"/>
      <c r="RVB4" s="208"/>
      <c r="RVC4" s="208"/>
      <c r="RVD4" s="208"/>
      <c r="RVE4" s="208"/>
      <c r="RVF4" s="208"/>
      <c r="RVG4" s="208"/>
      <c r="RVH4" s="208"/>
      <c r="RVI4" s="208"/>
      <c r="RVJ4" s="208"/>
      <c r="RVK4" s="208"/>
      <c r="RVL4" s="208"/>
      <c r="RVM4" s="208"/>
      <c r="RVN4" s="208"/>
      <c r="RVO4" s="208"/>
      <c r="RVP4" s="208"/>
      <c r="RVQ4" s="208"/>
      <c r="RVR4" s="208"/>
      <c r="RVS4" s="208"/>
      <c r="RVT4" s="208"/>
      <c r="RVU4" s="208"/>
      <c r="RVV4" s="208"/>
      <c r="RVW4" s="208"/>
      <c r="RVX4" s="208"/>
      <c r="RVY4" s="208"/>
      <c r="RVZ4" s="208"/>
      <c r="RWA4" s="208"/>
      <c r="RWB4" s="208"/>
      <c r="RWC4" s="208"/>
      <c r="RWD4" s="208"/>
      <c r="RWE4" s="208"/>
      <c r="RWF4" s="208"/>
      <c r="RWG4" s="208"/>
      <c r="RWH4" s="208"/>
      <c r="RWI4" s="208"/>
      <c r="RWJ4" s="208"/>
      <c r="RWK4" s="208"/>
      <c r="RWL4" s="208"/>
      <c r="RWM4" s="208"/>
      <c r="RWN4" s="208"/>
      <c r="RWO4" s="208"/>
      <c r="RWP4" s="208"/>
      <c r="RWQ4" s="208"/>
      <c r="RWR4" s="208"/>
      <c r="RWS4" s="208"/>
      <c r="RWT4" s="208"/>
      <c r="RWU4" s="208"/>
      <c r="RWV4" s="208"/>
      <c r="RWW4" s="208"/>
      <c r="RWX4" s="208"/>
      <c r="RWY4" s="208"/>
      <c r="RWZ4" s="208"/>
      <c r="RXA4" s="208"/>
      <c r="RXB4" s="208"/>
      <c r="RXC4" s="208"/>
      <c r="RXD4" s="208"/>
      <c r="RXE4" s="208"/>
      <c r="RXF4" s="208"/>
      <c r="RXG4" s="208"/>
      <c r="RXH4" s="208"/>
      <c r="RXI4" s="208"/>
      <c r="RXJ4" s="208"/>
      <c r="RXK4" s="208"/>
      <c r="RXL4" s="208"/>
      <c r="RXM4" s="208"/>
      <c r="RXN4" s="208"/>
      <c r="RXO4" s="208"/>
      <c r="RXP4" s="208"/>
      <c r="RXQ4" s="208"/>
      <c r="RXR4" s="208"/>
      <c r="RXS4" s="208"/>
      <c r="RXT4" s="208"/>
      <c r="RXU4" s="208"/>
      <c r="RXV4" s="208"/>
      <c r="RXW4" s="208"/>
      <c r="RXX4" s="208"/>
      <c r="RXY4" s="208"/>
      <c r="RXZ4" s="208"/>
      <c r="RYA4" s="208"/>
      <c r="RYB4" s="208"/>
      <c r="RYC4" s="208"/>
      <c r="RYD4" s="208"/>
      <c r="RYE4" s="208"/>
      <c r="RYF4" s="208"/>
      <c r="RYG4" s="208"/>
      <c r="RYH4" s="208"/>
      <c r="RYI4" s="208"/>
      <c r="RYJ4" s="208"/>
      <c r="RYK4" s="208"/>
      <c r="RYL4" s="208"/>
      <c r="RYM4" s="208"/>
      <c r="RYN4" s="208"/>
      <c r="RYO4" s="208"/>
      <c r="RYP4" s="208"/>
      <c r="RYQ4" s="208"/>
      <c r="RYR4" s="208"/>
      <c r="RYS4" s="208"/>
      <c r="RYT4" s="208"/>
      <c r="RYU4" s="208"/>
      <c r="RYV4" s="208"/>
      <c r="RYW4" s="208"/>
      <c r="RYX4" s="208"/>
      <c r="RYY4" s="208"/>
      <c r="RYZ4" s="208"/>
      <c r="RZA4" s="208"/>
      <c r="RZB4" s="208"/>
      <c r="RZC4" s="208"/>
      <c r="RZD4" s="208"/>
      <c r="RZE4" s="208"/>
      <c r="RZF4" s="208"/>
      <c r="RZG4" s="208"/>
      <c r="RZH4" s="208"/>
      <c r="RZI4" s="208"/>
      <c r="RZJ4" s="208"/>
      <c r="RZK4" s="208"/>
      <c r="RZL4" s="208"/>
      <c r="RZM4" s="208"/>
      <c r="RZN4" s="208"/>
      <c r="RZO4" s="208"/>
      <c r="RZP4" s="208"/>
      <c r="RZQ4" s="208"/>
      <c r="RZR4" s="208"/>
      <c r="RZS4" s="208"/>
      <c r="RZT4" s="208"/>
      <c r="RZU4" s="208"/>
      <c r="RZV4" s="208"/>
      <c r="RZW4" s="208"/>
      <c r="RZX4" s="208"/>
      <c r="RZY4" s="208"/>
      <c r="RZZ4" s="208"/>
      <c r="SAA4" s="208"/>
      <c r="SAB4" s="208"/>
      <c r="SAC4" s="208"/>
      <c r="SAD4" s="208"/>
      <c r="SAE4" s="208"/>
      <c r="SAF4" s="208"/>
      <c r="SAG4" s="208"/>
      <c r="SAH4" s="208"/>
      <c r="SAI4" s="208"/>
      <c r="SAJ4" s="208"/>
      <c r="SAK4" s="208"/>
      <c r="SAL4" s="208"/>
      <c r="SAM4" s="208"/>
      <c r="SAN4" s="208"/>
      <c r="SAO4" s="208"/>
      <c r="SAP4" s="208"/>
      <c r="SAQ4" s="208"/>
      <c r="SAR4" s="208"/>
      <c r="SAS4" s="208"/>
      <c r="SAT4" s="208"/>
      <c r="SAU4" s="208"/>
      <c r="SAV4" s="208"/>
      <c r="SAW4" s="208"/>
      <c r="SAX4" s="208"/>
      <c r="SAY4" s="208"/>
      <c r="SAZ4" s="208"/>
      <c r="SBA4" s="208"/>
      <c r="SBB4" s="208"/>
      <c r="SBC4" s="208"/>
      <c r="SBD4" s="208"/>
      <c r="SBE4" s="208"/>
      <c r="SBF4" s="208"/>
      <c r="SBG4" s="208"/>
      <c r="SBH4" s="208"/>
      <c r="SBI4" s="208"/>
      <c r="SBJ4" s="208"/>
      <c r="SBK4" s="208"/>
      <c r="SBL4" s="208"/>
      <c r="SBM4" s="208"/>
      <c r="SBN4" s="208"/>
      <c r="SBO4" s="208"/>
      <c r="SBP4" s="208"/>
      <c r="SBQ4" s="208"/>
      <c r="SBR4" s="208"/>
      <c r="SBS4" s="208"/>
      <c r="SBT4" s="208"/>
      <c r="SBU4" s="208"/>
      <c r="SBV4" s="208"/>
      <c r="SBW4" s="208"/>
      <c r="SBX4" s="208"/>
      <c r="SBY4" s="208"/>
      <c r="SBZ4" s="208"/>
      <c r="SCA4" s="208"/>
      <c r="SCB4" s="208"/>
      <c r="SCC4" s="208"/>
      <c r="SCD4" s="208"/>
      <c r="SCE4" s="208"/>
      <c r="SCF4" s="208"/>
      <c r="SCG4" s="208"/>
      <c r="SCH4" s="208"/>
      <c r="SCI4" s="208"/>
      <c r="SCJ4" s="208"/>
      <c r="SCK4" s="208"/>
      <c r="SCL4" s="208"/>
      <c r="SCM4" s="208"/>
      <c r="SCN4" s="208"/>
      <c r="SCO4" s="208"/>
      <c r="SCP4" s="208"/>
      <c r="SCQ4" s="208"/>
      <c r="SCR4" s="208"/>
      <c r="SCS4" s="208"/>
      <c r="SCT4" s="208"/>
      <c r="SCU4" s="208"/>
      <c r="SCV4" s="208"/>
      <c r="SCW4" s="208"/>
      <c r="SCX4" s="208"/>
      <c r="SCY4" s="208"/>
      <c r="SCZ4" s="208"/>
      <c r="SDA4" s="208"/>
      <c r="SDB4" s="208"/>
      <c r="SDC4" s="208"/>
      <c r="SDD4" s="208"/>
      <c r="SDE4" s="208"/>
      <c r="SDF4" s="208"/>
      <c r="SDG4" s="208"/>
      <c r="SDH4" s="208"/>
      <c r="SDI4" s="208"/>
      <c r="SDJ4" s="208"/>
      <c r="SDK4" s="208"/>
      <c r="SDL4" s="208"/>
      <c r="SDM4" s="208"/>
      <c r="SDN4" s="208"/>
      <c r="SDO4" s="208"/>
      <c r="SDP4" s="208"/>
      <c r="SDQ4" s="208"/>
      <c r="SDR4" s="208"/>
      <c r="SDS4" s="208"/>
      <c r="SDT4" s="208"/>
      <c r="SDU4" s="208"/>
      <c r="SDV4" s="208"/>
      <c r="SDW4" s="208"/>
      <c r="SDX4" s="208"/>
      <c r="SDY4" s="208"/>
      <c r="SDZ4" s="208"/>
      <c r="SEA4" s="208"/>
      <c r="SEB4" s="208"/>
      <c r="SEC4" s="208"/>
      <c r="SED4" s="208"/>
      <c r="SEE4" s="208"/>
      <c r="SEF4" s="208"/>
      <c r="SEG4" s="208"/>
      <c r="SEH4" s="208"/>
      <c r="SEI4" s="208"/>
      <c r="SEJ4" s="208"/>
      <c r="SEK4" s="208"/>
      <c r="SEL4" s="208"/>
      <c r="SEM4" s="208"/>
      <c r="SEN4" s="208"/>
      <c r="SEO4" s="208"/>
      <c r="SEP4" s="208"/>
      <c r="SEQ4" s="208"/>
      <c r="SER4" s="208"/>
      <c r="SES4" s="208"/>
      <c r="SET4" s="208"/>
      <c r="SEU4" s="208"/>
      <c r="SEV4" s="208"/>
      <c r="SEW4" s="208"/>
      <c r="SEX4" s="208"/>
      <c r="SEY4" s="208"/>
      <c r="SEZ4" s="208"/>
      <c r="SFA4" s="208"/>
      <c r="SFB4" s="208"/>
      <c r="SFC4" s="208"/>
      <c r="SFD4" s="208"/>
      <c r="SFE4" s="208"/>
      <c r="SFF4" s="208"/>
      <c r="SFG4" s="208"/>
      <c r="SFH4" s="208"/>
      <c r="SFI4" s="208"/>
      <c r="SFJ4" s="208"/>
      <c r="SFK4" s="208"/>
      <c r="SFL4" s="208"/>
      <c r="SFM4" s="208"/>
      <c r="SFN4" s="208"/>
      <c r="SFO4" s="208"/>
      <c r="SFP4" s="208"/>
      <c r="SFQ4" s="208"/>
      <c r="SFR4" s="208"/>
      <c r="SFS4" s="208"/>
      <c r="SFT4" s="208"/>
      <c r="SFU4" s="208"/>
      <c r="SFV4" s="208"/>
      <c r="SFW4" s="208"/>
      <c r="SFX4" s="208"/>
      <c r="SFY4" s="208"/>
      <c r="SFZ4" s="208"/>
      <c r="SGA4" s="208"/>
      <c r="SGB4" s="208"/>
      <c r="SGC4" s="208"/>
      <c r="SGD4" s="208"/>
      <c r="SGE4" s="208"/>
      <c r="SGF4" s="208"/>
      <c r="SGG4" s="208"/>
      <c r="SGH4" s="208"/>
      <c r="SGI4" s="208"/>
      <c r="SGJ4" s="208"/>
      <c r="SGK4" s="208"/>
      <c r="SGL4" s="208"/>
      <c r="SGM4" s="208"/>
      <c r="SGN4" s="208"/>
      <c r="SGO4" s="208"/>
      <c r="SGP4" s="208"/>
      <c r="SGQ4" s="208"/>
      <c r="SGR4" s="208"/>
      <c r="SGS4" s="208"/>
      <c r="SGT4" s="208"/>
      <c r="SGU4" s="208"/>
      <c r="SGV4" s="208"/>
      <c r="SGW4" s="208"/>
      <c r="SGX4" s="208"/>
      <c r="SGY4" s="208"/>
      <c r="SGZ4" s="208"/>
      <c r="SHA4" s="208"/>
      <c r="SHB4" s="208"/>
      <c r="SHC4" s="208"/>
      <c r="SHD4" s="208"/>
      <c r="SHE4" s="208"/>
      <c r="SHF4" s="208"/>
      <c r="SHG4" s="208"/>
      <c r="SHH4" s="208"/>
      <c r="SHI4" s="208"/>
      <c r="SHJ4" s="208"/>
      <c r="SHK4" s="208"/>
      <c r="SHL4" s="208"/>
      <c r="SHM4" s="208"/>
      <c r="SHN4" s="208"/>
      <c r="SHO4" s="208"/>
      <c r="SHP4" s="208"/>
      <c r="SHQ4" s="208"/>
      <c r="SHR4" s="208"/>
      <c r="SHS4" s="208"/>
      <c r="SHT4" s="208"/>
      <c r="SHU4" s="208"/>
      <c r="SHV4" s="208"/>
      <c r="SHW4" s="208"/>
      <c r="SHX4" s="208"/>
      <c r="SHY4" s="208"/>
      <c r="SHZ4" s="208"/>
      <c r="SIA4" s="208"/>
      <c r="SIB4" s="208"/>
      <c r="SIC4" s="208"/>
      <c r="SID4" s="208"/>
      <c r="SIE4" s="208"/>
      <c r="SIF4" s="208"/>
      <c r="SIG4" s="208"/>
      <c r="SIH4" s="208"/>
      <c r="SII4" s="208"/>
      <c r="SIJ4" s="208"/>
      <c r="SIK4" s="208"/>
      <c r="SIL4" s="208"/>
      <c r="SIM4" s="208"/>
      <c r="SIN4" s="208"/>
      <c r="SIO4" s="208"/>
      <c r="SIP4" s="208"/>
      <c r="SIQ4" s="208"/>
      <c r="SIR4" s="208"/>
      <c r="SIS4" s="208"/>
      <c r="SIT4" s="208"/>
      <c r="SIU4" s="208"/>
      <c r="SIV4" s="208"/>
      <c r="SIW4" s="208"/>
      <c r="SIX4" s="208"/>
      <c r="SIY4" s="208"/>
      <c r="SIZ4" s="208"/>
      <c r="SJA4" s="208"/>
      <c r="SJB4" s="208"/>
      <c r="SJC4" s="208"/>
      <c r="SJD4" s="208"/>
      <c r="SJE4" s="208"/>
      <c r="SJF4" s="208"/>
      <c r="SJG4" s="208"/>
      <c r="SJH4" s="208"/>
      <c r="SJI4" s="208"/>
      <c r="SJJ4" s="208"/>
      <c r="SJK4" s="208"/>
      <c r="SJL4" s="208"/>
      <c r="SJM4" s="208"/>
      <c r="SJN4" s="208"/>
      <c r="SJO4" s="208"/>
      <c r="SJP4" s="208"/>
      <c r="SJQ4" s="208"/>
      <c r="SJR4" s="208"/>
      <c r="SJS4" s="208"/>
      <c r="SJT4" s="208"/>
      <c r="SJU4" s="208"/>
      <c r="SJV4" s="208"/>
      <c r="SJW4" s="208"/>
      <c r="SJX4" s="208"/>
      <c r="SJY4" s="208"/>
      <c r="SJZ4" s="208"/>
      <c r="SKA4" s="208"/>
      <c r="SKB4" s="208"/>
      <c r="SKC4" s="208"/>
      <c r="SKD4" s="208"/>
      <c r="SKE4" s="208"/>
      <c r="SKF4" s="208"/>
      <c r="SKG4" s="208"/>
      <c r="SKH4" s="208"/>
      <c r="SKI4" s="208"/>
      <c r="SKJ4" s="208"/>
      <c r="SKK4" s="208"/>
      <c r="SKL4" s="208"/>
      <c r="SKM4" s="208"/>
      <c r="SKN4" s="208"/>
      <c r="SKO4" s="208"/>
      <c r="SKP4" s="208"/>
      <c r="SKQ4" s="208"/>
      <c r="SKR4" s="208"/>
      <c r="SKS4" s="208"/>
      <c r="SKT4" s="208"/>
      <c r="SKU4" s="208"/>
      <c r="SKV4" s="208"/>
      <c r="SKW4" s="208"/>
      <c r="SKX4" s="208"/>
      <c r="SKY4" s="208"/>
      <c r="SKZ4" s="208"/>
      <c r="SLA4" s="208"/>
      <c r="SLB4" s="208"/>
      <c r="SLC4" s="208"/>
      <c r="SLD4" s="208"/>
      <c r="SLE4" s="208"/>
      <c r="SLF4" s="208"/>
      <c r="SLG4" s="208"/>
      <c r="SLH4" s="208"/>
      <c r="SLI4" s="208"/>
      <c r="SLJ4" s="208"/>
      <c r="SLK4" s="208"/>
      <c r="SLL4" s="208"/>
      <c r="SLM4" s="208"/>
      <c r="SLN4" s="208"/>
      <c r="SLO4" s="208"/>
      <c r="SLP4" s="208"/>
      <c r="SLQ4" s="208"/>
      <c r="SLR4" s="208"/>
      <c r="SLS4" s="208"/>
      <c r="SLT4" s="208"/>
      <c r="SLU4" s="208"/>
      <c r="SLV4" s="208"/>
      <c r="SLW4" s="208"/>
      <c r="SLX4" s="208"/>
      <c r="SLY4" s="208"/>
      <c r="SLZ4" s="208"/>
      <c r="SMA4" s="208"/>
      <c r="SMB4" s="208"/>
      <c r="SMC4" s="208"/>
      <c r="SMD4" s="208"/>
      <c r="SME4" s="208"/>
      <c r="SMF4" s="208"/>
      <c r="SMG4" s="208"/>
      <c r="SMH4" s="208"/>
      <c r="SMI4" s="208"/>
      <c r="SMJ4" s="208"/>
      <c r="SMK4" s="208"/>
      <c r="SML4" s="208"/>
      <c r="SMM4" s="208"/>
      <c r="SMN4" s="208"/>
      <c r="SMO4" s="208"/>
      <c r="SMP4" s="208"/>
      <c r="SMQ4" s="208"/>
      <c r="SMR4" s="208"/>
      <c r="SMS4" s="208"/>
      <c r="SMT4" s="208"/>
      <c r="SMU4" s="208"/>
      <c r="SMV4" s="208"/>
      <c r="SMW4" s="208"/>
      <c r="SMX4" s="208"/>
      <c r="SMY4" s="208"/>
      <c r="SMZ4" s="208"/>
      <c r="SNA4" s="208"/>
      <c r="SNB4" s="208"/>
      <c r="SNC4" s="208"/>
      <c r="SND4" s="208"/>
      <c r="SNE4" s="208"/>
      <c r="SNF4" s="208"/>
      <c r="SNG4" s="208"/>
      <c r="SNH4" s="208"/>
      <c r="SNI4" s="208"/>
      <c r="SNJ4" s="208"/>
      <c r="SNK4" s="208"/>
      <c r="SNL4" s="208"/>
      <c r="SNM4" s="208"/>
      <c r="SNN4" s="208"/>
      <c r="SNO4" s="208"/>
      <c r="SNP4" s="208"/>
      <c r="SNQ4" s="208"/>
      <c r="SNR4" s="208"/>
      <c r="SNS4" s="208"/>
      <c r="SNT4" s="208"/>
      <c r="SNU4" s="208"/>
      <c r="SNV4" s="208"/>
      <c r="SNW4" s="208"/>
      <c r="SNX4" s="208"/>
      <c r="SNY4" s="208"/>
      <c r="SNZ4" s="208"/>
      <c r="SOA4" s="208"/>
      <c r="SOB4" s="208"/>
      <c r="SOC4" s="208"/>
      <c r="SOD4" s="208"/>
      <c r="SOE4" s="208"/>
      <c r="SOF4" s="208"/>
      <c r="SOG4" s="208"/>
      <c r="SOH4" s="208"/>
      <c r="SOI4" s="208"/>
      <c r="SOJ4" s="208"/>
      <c r="SOK4" s="208"/>
      <c r="SOL4" s="208"/>
      <c r="SOM4" s="208"/>
      <c r="SON4" s="208"/>
      <c r="SOO4" s="208"/>
      <c r="SOP4" s="208"/>
      <c r="SOQ4" s="208"/>
      <c r="SOR4" s="208"/>
      <c r="SOS4" s="208"/>
      <c r="SOT4" s="208"/>
      <c r="SOU4" s="208"/>
      <c r="SOV4" s="208"/>
      <c r="SOW4" s="208"/>
      <c r="SOX4" s="208"/>
      <c r="SOY4" s="208"/>
      <c r="SOZ4" s="208"/>
      <c r="SPA4" s="208"/>
      <c r="SPB4" s="208"/>
      <c r="SPC4" s="208"/>
      <c r="SPD4" s="208"/>
      <c r="SPE4" s="208"/>
      <c r="SPF4" s="208"/>
      <c r="SPG4" s="208"/>
      <c r="SPH4" s="208"/>
      <c r="SPI4" s="208"/>
      <c r="SPJ4" s="208"/>
      <c r="SPK4" s="208"/>
      <c r="SPL4" s="208"/>
      <c r="SPM4" s="208"/>
      <c r="SPN4" s="208"/>
      <c r="SPO4" s="208"/>
      <c r="SPP4" s="208"/>
      <c r="SPQ4" s="208"/>
      <c r="SPR4" s="208"/>
      <c r="SPS4" s="208"/>
      <c r="SPT4" s="208"/>
      <c r="SPU4" s="208"/>
      <c r="SPV4" s="208"/>
      <c r="SPW4" s="208"/>
      <c r="SPX4" s="208"/>
      <c r="SPY4" s="208"/>
      <c r="SPZ4" s="208"/>
      <c r="SQA4" s="208"/>
      <c r="SQB4" s="208"/>
      <c r="SQC4" s="208"/>
      <c r="SQD4" s="208"/>
      <c r="SQE4" s="208"/>
      <c r="SQF4" s="208"/>
      <c r="SQG4" s="208"/>
      <c r="SQH4" s="208"/>
      <c r="SQI4" s="208"/>
      <c r="SQJ4" s="208"/>
      <c r="SQK4" s="208"/>
      <c r="SQL4" s="208"/>
      <c r="SQM4" s="208"/>
      <c r="SQN4" s="208"/>
      <c r="SQO4" s="208"/>
      <c r="SQP4" s="208"/>
      <c r="SQQ4" s="208"/>
      <c r="SQR4" s="208"/>
      <c r="SQS4" s="208"/>
      <c r="SQT4" s="208"/>
      <c r="SQU4" s="208"/>
      <c r="SQV4" s="208"/>
      <c r="SQW4" s="208"/>
      <c r="SQX4" s="208"/>
      <c r="SQY4" s="208"/>
      <c r="SQZ4" s="208"/>
      <c r="SRA4" s="208"/>
      <c r="SRB4" s="208"/>
      <c r="SRC4" s="208"/>
      <c r="SRD4" s="208"/>
      <c r="SRE4" s="208"/>
      <c r="SRF4" s="208"/>
      <c r="SRG4" s="208"/>
      <c r="SRH4" s="208"/>
      <c r="SRI4" s="208"/>
      <c r="SRJ4" s="208"/>
      <c r="SRK4" s="208"/>
      <c r="SRL4" s="208"/>
      <c r="SRM4" s="208"/>
      <c r="SRN4" s="208"/>
      <c r="SRO4" s="208"/>
      <c r="SRP4" s="208"/>
      <c r="SRQ4" s="208"/>
      <c r="SRR4" s="208"/>
      <c r="SRS4" s="208"/>
      <c r="SRT4" s="208"/>
      <c r="SRU4" s="208"/>
      <c r="SRV4" s="208"/>
      <c r="SRW4" s="208"/>
      <c r="SRX4" s="208"/>
      <c r="SRY4" s="208"/>
      <c r="SRZ4" s="208"/>
      <c r="SSA4" s="208"/>
      <c r="SSB4" s="208"/>
      <c r="SSC4" s="208"/>
      <c r="SSD4" s="208"/>
      <c r="SSE4" s="208"/>
      <c r="SSF4" s="208"/>
      <c r="SSG4" s="208"/>
      <c r="SSH4" s="208"/>
      <c r="SSI4" s="208"/>
      <c r="SSJ4" s="208"/>
      <c r="SSK4" s="208"/>
      <c r="SSL4" s="208"/>
      <c r="SSM4" s="208"/>
      <c r="SSN4" s="208"/>
      <c r="SSO4" s="208"/>
      <c r="SSP4" s="208"/>
      <c r="SSQ4" s="208"/>
      <c r="SSR4" s="208"/>
      <c r="SSS4" s="208"/>
      <c r="SST4" s="208"/>
      <c r="SSU4" s="208"/>
      <c r="SSV4" s="208"/>
      <c r="SSW4" s="208"/>
      <c r="SSX4" s="208"/>
      <c r="SSY4" s="208"/>
      <c r="SSZ4" s="208"/>
      <c r="STA4" s="208"/>
      <c r="STB4" s="208"/>
      <c r="STC4" s="208"/>
      <c r="STD4" s="208"/>
      <c r="STE4" s="208"/>
      <c r="STF4" s="208"/>
      <c r="STG4" s="208"/>
      <c r="STH4" s="208"/>
      <c r="STI4" s="208"/>
      <c r="STJ4" s="208"/>
      <c r="STK4" s="208"/>
      <c r="STL4" s="208"/>
      <c r="STM4" s="208"/>
      <c r="STN4" s="208"/>
      <c r="STO4" s="208"/>
      <c r="STP4" s="208"/>
      <c r="STQ4" s="208"/>
      <c r="STR4" s="208"/>
      <c r="STS4" s="208"/>
      <c r="STT4" s="208"/>
      <c r="STU4" s="208"/>
      <c r="STV4" s="208"/>
      <c r="STW4" s="208"/>
      <c r="STX4" s="208"/>
      <c r="STY4" s="208"/>
      <c r="STZ4" s="208"/>
      <c r="SUA4" s="208"/>
      <c r="SUB4" s="208"/>
      <c r="SUC4" s="208"/>
      <c r="SUD4" s="208"/>
      <c r="SUE4" s="208"/>
      <c r="SUF4" s="208"/>
      <c r="SUG4" s="208"/>
      <c r="SUH4" s="208"/>
      <c r="SUI4" s="208"/>
      <c r="SUJ4" s="208"/>
      <c r="SUK4" s="208"/>
      <c r="SUL4" s="208"/>
      <c r="SUM4" s="208"/>
      <c r="SUN4" s="208"/>
      <c r="SUO4" s="208"/>
      <c r="SUP4" s="208"/>
      <c r="SUQ4" s="208"/>
      <c r="SUR4" s="208"/>
      <c r="SUS4" s="208"/>
      <c r="SUT4" s="208"/>
      <c r="SUU4" s="208"/>
      <c r="SUV4" s="208"/>
      <c r="SUW4" s="208"/>
      <c r="SUX4" s="208"/>
      <c r="SUY4" s="208"/>
      <c r="SUZ4" s="208"/>
      <c r="SVA4" s="208"/>
      <c r="SVB4" s="208"/>
      <c r="SVC4" s="208"/>
      <c r="SVD4" s="208"/>
      <c r="SVE4" s="208"/>
      <c r="SVF4" s="208"/>
      <c r="SVG4" s="208"/>
      <c r="SVH4" s="208"/>
      <c r="SVI4" s="208"/>
      <c r="SVJ4" s="208"/>
      <c r="SVK4" s="208"/>
      <c r="SVL4" s="208"/>
      <c r="SVM4" s="208"/>
      <c r="SVN4" s="208"/>
      <c r="SVO4" s="208"/>
      <c r="SVP4" s="208"/>
      <c r="SVQ4" s="208"/>
      <c r="SVR4" s="208"/>
      <c r="SVS4" s="208"/>
      <c r="SVT4" s="208"/>
      <c r="SVU4" s="208"/>
      <c r="SVV4" s="208"/>
      <c r="SVW4" s="208"/>
      <c r="SVX4" s="208"/>
      <c r="SVY4" s="208"/>
      <c r="SVZ4" s="208"/>
      <c r="SWA4" s="208"/>
      <c r="SWB4" s="208"/>
      <c r="SWC4" s="208"/>
      <c r="SWD4" s="208"/>
      <c r="SWE4" s="208"/>
      <c r="SWF4" s="208"/>
      <c r="SWG4" s="208"/>
      <c r="SWH4" s="208"/>
      <c r="SWI4" s="208"/>
      <c r="SWJ4" s="208"/>
      <c r="SWK4" s="208"/>
      <c r="SWL4" s="208"/>
      <c r="SWM4" s="208"/>
      <c r="SWN4" s="208"/>
      <c r="SWO4" s="208"/>
      <c r="SWP4" s="208"/>
      <c r="SWQ4" s="208"/>
      <c r="SWR4" s="208"/>
      <c r="SWS4" s="208"/>
      <c r="SWT4" s="208"/>
      <c r="SWU4" s="208"/>
      <c r="SWV4" s="208"/>
      <c r="SWW4" s="208"/>
      <c r="SWX4" s="208"/>
      <c r="SWY4" s="208"/>
      <c r="SWZ4" s="208"/>
      <c r="SXA4" s="208"/>
      <c r="SXB4" s="208"/>
      <c r="SXC4" s="208"/>
      <c r="SXD4" s="208"/>
      <c r="SXE4" s="208"/>
      <c r="SXF4" s="208"/>
      <c r="SXG4" s="208"/>
      <c r="SXH4" s="208"/>
      <c r="SXI4" s="208"/>
      <c r="SXJ4" s="208"/>
      <c r="SXK4" s="208"/>
      <c r="SXL4" s="208"/>
      <c r="SXM4" s="208"/>
      <c r="SXN4" s="208"/>
      <c r="SXO4" s="208"/>
      <c r="SXP4" s="208"/>
      <c r="SXQ4" s="208"/>
      <c r="SXR4" s="208"/>
      <c r="SXS4" s="208"/>
      <c r="SXT4" s="208"/>
      <c r="SXU4" s="208"/>
      <c r="SXV4" s="208"/>
      <c r="SXW4" s="208"/>
      <c r="SXX4" s="208"/>
      <c r="SXY4" s="208"/>
      <c r="SXZ4" s="208"/>
      <c r="SYA4" s="208"/>
      <c r="SYB4" s="208"/>
      <c r="SYC4" s="208"/>
      <c r="SYD4" s="208"/>
      <c r="SYE4" s="208"/>
      <c r="SYF4" s="208"/>
      <c r="SYG4" s="208"/>
      <c r="SYH4" s="208"/>
      <c r="SYI4" s="208"/>
      <c r="SYJ4" s="208"/>
      <c r="SYK4" s="208"/>
      <c r="SYL4" s="208"/>
      <c r="SYM4" s="208"/>
      <c r="SYN4" s="208"/>
      <c r="SYO4" s="208"/>
      <c r="SYP4" s="208"/>
      <c r="SYQ4" s="208"/>
      <c r="SYR4" s="208"/>
      <c r="SYS4" s="208"/>
      <c r="SYT4" s="208"/>
      <c r="SYU4" s="208"/>
      <c r="SYV4" s="208"/>
      <c r="SYW4" s="208"/>
      <c r="SYX4" s="208"/>
      <c r="SYY4" s="208"/>
      <c r="SYZ4" s="208"/>
      <c r="SZA4" s="208"/>
      <c r="SZB4" s="208"/>
      <c r="SZC4" s="208"/>
      <c r="SZD4" s="208"/>
      <c r="SZE4" s="208"/>
      <c r="SZF4" s="208"/>
      <c r="SZG4" s="208"/>
      <c r="SZH4" s="208"/>
      <c r="SZI4" s="208"/>
      <c r="SZJ4" s="208"/>
      <c r="SZK4" s="208"/>
      <c r="SZL4" s="208"/>
      <c r="SZM4" s="208"/>
      <c r="SZN4" s="208"/>
      <c r="SZO4" s="208"/>
      <c r="SZP4" s="208"/>
      <c r="SZQ4" s="208"/>
      <c r="SZR4" s="208"/>
      <c r="SZS4" s="208"/>
      <c r="SZT4" s="208"/>
      <c r="SZU4" s="208"/>
      <c r="SZV4" s="208"/>
      <c r="SZW4" s="208"/>
      <c r="SZX4" s="208"/>
      <c r="SZY4" s="208"/>
      <c r="SZZ4" s="208"/>
      <c r="TAA4" s="208"/>
      <c r="TAB4" s="208"/>
      <c r="TAC4" s="208"/>
      <c r="TAD4" s="208"/>
      <c r="TAE4" s="208"/>
      <c r="TAF4" s="208"/>
      <c r="TAG4" s="208"/>
      <c r="TAH4" s="208"/>
      <c r="TAI4" s="208"/>
      <c r="TAJ4" s="208"/>
      <c r="TAK4" s="208"/>
      <c r="TAL4" s="208"/>
      <c r="TAM4" s="208"/>
      <c r="TAN4" s="208"/>
      <c r="TAO4" s="208"/>
      <c r="TAP4" s="208"/>
      <c r="TAQ4" s="208"/>
      <c r="TAR4" s="208"/>
      <c r="TAS4" s="208"/>
      <c r="TAT4" s="208"/>
      <c r="TAU4" s="208"/>
      <c r="TAV4" s="208"/>
      <c r="TAW4" s="208"/>
      <c r="TAX4" s="208"/>
      <c r="TAY4" s="208"/>
      <c r="TAZ4" s="208"/>
      <c r="TBA4" s="208"/>
      <c r="TBB4" s="208"/>
      <c r="TBC4" s="208"/>
      <c r="TBD4" s="208"/>
      <c r="TBE4" s="208"/>
      <c r="TBF4" s="208"/>
      <c r="TBG4" s="208"/>
      <c r="TBH4" s="208"/>
      <c r="TBI4" s="208"/>
      <c r="TBJ4" s="208"/>
      <c r="TBK4" s="208"/>
      <c r="TBL4" s="208"/>
      <c r="TBM4" s="208"/>
      <c r="TBN4" s="208"/>
      <c r="TBO4" s="208"/>
      <c r="TBP4" s="208"/>
      <c r="TBQ4" s="208"/>
      <c r="TBR4" s="208"/>
      <c r="TBS4" s="208"/>
      <c r="TBT4" s="208"/>
      <c r="TBU4" s="208"/>
      <c r="TBV4" s="208"/>
      <c r="TBW4" s="208"/>
      <c r="TBX4" s="208"/>
      <c r="TBY4" s="208"/>
      <c r="TBZ4" s="208"/>
      <c r="TCA4" s="208"/>
      <c r="TCB4" s="208"/>
      <c r="TCC4" s="208"/>
      <c r="TCD4" s="208"/>
      <c r="TCE4" s="208"/>
      <c r="TCF4" s="208"/>
      <c r="TCG4" s="208"/>
      <c r="TCH4" s="208"/>
      <c r="TCI4" s="208"/>
      <c r="TCJ4" s="208"/>
      <c r="TCK4" s="208"/>
      <c r="TCL4" s="208"/>
      <c r="TCM4" s="208"/>
      <c r="TCN4" s="208"/>
      <c r="TCO4" s="208"/>
      <c r="TCP4" s="208"/>
      <c r="TCQ4" s="208"/>
      <c r="TCR4" s="208"/>
      <c r="TCS4" s="208"/>
      <c r="TCT4" s="208"/>
      <c r="TCU4" s="208"/>
      <c r="TCV4" s="208"/>
      <c r="TCW4" s="208"/>
      <c r="TCX4" s="208"/>
      <c r="TCY4" s="208"/>
      <c r="TCZ4" s="208"/>
      <c r="TDA4" s="208"/>
      <c r="TDB4" s="208"/>
      <c r="TDC4" s="208"/>
      <c r="TDD4" s="208"/>
      <c r="TDE4" s="208"/>
      <c r="TDF4" s="208"/>
      <c r="TDG4" s="208"/>
      <c r="TDH4" s="208"/>
      <c r="TDI4" s="208"/>
      <c r="TDJ4" s="208"/>
      <c r="TDK4" s="208"/>
      <c r="TDL4" s="208"/>
      <c r="TDM4" s="208"/>
      <c r="TDN4" s="208"/>
      <c r="TDO4" s="208"/>
      <c r="TDP4" s="208"/>
      <c r="TDQ4" s="208"/>
      <c r="TDR4" s="208"/>
      <c r="TDS4" s="208"/>
      <c r="TDT4" s="208"/>
      <c r="TDU4" s="208"/>
      <c r="TDV4" s="208"/>
      <c r="TDW4" s="208"/>
      <c r="TDX4" s="208"/>
      <c r="TDY4" s="208"/>
      <c r="TDZ4" s="208"/>
      <c r="TEA4" s="208"/>
      <c r="TEB4" s="208"/>
      <c r="TEC4" s="208"/>
      <c r="TED4" s="208"/>
      <c r="TEE4" s="208"/>
      <c r="TEF4" s="208"/>
      <c r="TEG4" s="208"/>
      <c r="TEH4" s="208"/>
      <c r="TEI4" s="208"/>
      <c r="TEJ4" s="208"/>
      <c r="TEK4" s="208"/>
      <c r="TEL4" s="208"/>
      <c r="TEM4" s="208"/>
      <c r="TEN4" s="208"/>
      <c r="TEO4" s="208"/>
      <c r="TEP4" s="208"/>
      <c r="TEQ4" s="208"/>
      <c r="TER4" s="208"/>
      <c r="TES4" s="208"/>
      <c r="TET4" s="208"/>
      <c r="TEU4" s="208"/>
      <c r="TEV4" s="208"/>
      <c r="TEW4" s="208"/>
      <c r="TEX4" s="208"/>
      <c r="TEY4" s="208"/>
      <c r="TEZ4" s="208"/>
      <c r="TFA4" s="208"/>
      <c r="TFB4" s="208"/>
      <c r="TFC4" s="208"/>
      <c r="TFD4" s="208"/>
      <c r="TFE4" s="208"/>
      <c r="TFF4" s="208"/>
      <c r="TFG4" s="208"/>
      <c r="TFH4" s="208"/>
      <c r="TFI4" s="208"/>
      <c r="TFJ4" s="208"/>
      <c r="TFK4" s="208"/>
      <c r="TFL4" s="208"/>
      <c r="TFM4" s="208"/>
      <c r="TFN4" s="208"/>
      <c r="TFO4" s="208"/>
      <c r="TFP4" s="208"/>
      <c r="TFQ4" s="208"/>
      <c r="TFR4" s="208"/>
      <c r="TFS4" s="208"/>
      <c r="TFT4" s="208"/>
      <c r="TFU4" s="208"/>
      <c r="TFV4" s="208"/>
      <c r="TFW4" s="208"/>
      <c r="TFX4" s="208"/>
      <c r="TFY4" s="208"/>
      <c r="TFZ4" s="208"/>
      <c r="TGA4" s="208"/>
      <c r="TGB4" s="208"/>
      <c r="TGC4" s="208"/>
      <c r="TGD4" s="208"/>
      <c r="TGE4" s="208"/>
      <c r="TGF4" s="208"/>
      <c r="TGG4" s="208"/>
      <c r="TGH4" s="208"/>
      <c r="TGI4" s="208"/>
      <c r="TGJ4" s="208"/>
      <c r="TGK4" s="208"/>
      <c r="TGL4" s="208"/>
      <c r="TGM4" s="208"/>
      <c r="TGN4" s="208"/>
      <c r="TGO4" s="208"/>
      <c r="TGP4" s="208"/>
      <c r="TGQ4" s="208"/>
      <c r="TGR4" s="208"/>
      <c r="TGS4" s="208"/>
      <c r="TGT4" s="208"/>
      <c r="TGU4" s="208"/>
      <c r="TGV4" s="208"/>
      <c r="TGW4" s="208"/>
      <c r="TGX4" s="208"/>
      <c r="TGY4" s="208"/>
      <c r="TGZ4" s="208"/>
      <c r="THA4" s="208"/>
      <c r="THB4" s="208"/>
      <c r="THC4" s="208"/>
      <c r="THD4" s="208"/>
      <c r="THE4" s="208"/>
      <c r="THF4" s="208"/>
      <c r="THG4" s="208"/>
      <c r="THH4" s="208"/>
      <c r="THI4" s="208"/>
      <c r="THJ4" s="208"/>
      <c r="THK4" s="208"/>
      <c r="THL4" s="208"/>
      <c r="THM4" s="208"/>
      <c r="THN4" s="208"/>
      <c r="THO4" s="208"/>
      <c r="THP4" s="208"/>
      <c r="THQ4" s="208"/>
      <c r="THR4" s="208"/>
      <c r="THS4" s="208"/>
      <c r="THT4" s="208"/>
      <c r="THU4" s="208"/>
      <c r="THV4" s="208"/>
      <c r="THW4" s="208"/>
      <c r="THX4" s="208"/>
      <c r="THY4" s="208"/>
      <c r="THZ4" s="208"/>
      <c r="TIA4" s="208"/>
      <c r="TIB4" s="208"/>
      <c r="TIC4" s="208"/>
      <c r="TID4" s="208"/>
      <c r="TIE4" s="208"/>
      <c r="TIF4" s="208"/>
      <c r="TIG4" s="208"/>
      <c r="TIH4" s="208"/>
      <c r="TII4" s="208"/>
      <c r="TIJ4" s="208"/>
      <c r="TIK4" s="208"/>
      <c r="TIL4" s="208"/>
      <c r="TIM4" s="208"/>
      <c r="TIN4" s="208"/>
      <c r="TIO4" s="208"/>
      <c r="TIP4" s="208"/>
      <c r="TIQ4" s="208"/>
      <c r="TIR4" s="208"/>
      <c r="TIS4" s="208"/>
      <c r="TIT4" s="208"/>
      <c r="TIU4" s="208"/>
      <c r="TIV4" s="208"/>
      <c r="TIW4" s="208"/>
      <c r="TIX4" s="208"/>
      <c r="TIY4" s="208"/>
      <c r="TIZ4" s="208"/>
      <c r="TJA4" s="208"/>
      <c r="TJB4" s="208"/>
      <c r="TJC4" s="208"/>
      <c r="TJD4" s="208"/>
      <c r="TJE4" s="208"/>
      <c r="TJF4" s="208"/>
      <c r="TJG4" s="208"/>
      <c r="TJH4" s="208"/>
      <c r="TJI4" s="208"/>
      <c r="TJJ4" s="208"/>
      <c r="TJK4" s="208"/>
      <c r="TJL4" s="208"/>
      <c r="TJM4" s="208"/>
      <c r="TJN4" s="208"/>
      <c r="TJO4" s="208"/>
      <c r="TJP4" s="208"/>
      <c r="TJQ4" s="208"/>
      <c r="TJR4" s="208"/>
      <c r="TJS4" s="208"/>
      <c r="TJT4" s="208"/>
      <c r="TJU4" s="208"/>
      <c r="TJV4" s="208"/>
      <c r="TJW4" s="208"/>
      <c r="TJX4" s="208"/>
      <c r="TJY4" s="208"/>
      <c r="TJZ4" s="208"/>
      <c r="TKA4" s="208"/>
      <c r="TKB4" s="208"/>
      <c r="TKC4" s="208"/>
      <c r="TKD4" s="208"/>
      <c r="TKE4" s="208"/>
      <c r="TKF4" s="208"/>
      <c r="TKG4" s="208"/>
      <c r="TKH4" s="208"/>
      <c r="TKI4" s="208"/>
      <c r="TKJ4" s="208"/>
      <c r="TKK4" s="208"/>
      <c r="TKL4" s="208"/>
      <c r="TKM4" s="208"/>
      <c r="TKN4" s="208"/>
      <c r="TKO4" s="208"/>
      <c r="TKP4" s="208"/>
      <c r="TKQ4" s="208"/>
      <c r="TKR4" s="208"/>
      <c r="TKS4" s="208"/>
      <c r="TKT4" s="208"/>
      <c r="TKU4" s="208"/>
      <c r="TKV4" s="208"/>
      <c r="TKW4" s="208"/>
      <c r="TKX4" s="208"/>
      <c r="TKY4" s="208"/>
      <c r="TKZ4" s="208"/>
      <c r="TLA4" s="208"/>
      <c r="TLB4" s="208"/>
      <c r="TLC4" s="208"/>
      <c r="TLD4" s="208"/>
      <c r="TLE4" s="208"/>
      <c r="TLF4" s="208"/>
      <c r="TLG4" s="208"/>
      <c r="TLH4" s="208"/>
      <c r="TLI4" s="208"/>
      <c r="TLJ4" s="208"/>
      <c r="TLK4" s="208"/>
      <c r="TLL4" s="208"/>
      <c r="TLM4" s="208"/>
      <c r="TLN4" s="208"/>
      <c r="TLO4" s="208"/>
      <c r="TLP4" s="208"/>
      <c r="TLQ4" s="208"/>
      <c r="TLR4" s="208"/>
      <c r="TLS4" s="208"/>
      <c r="TLT4" s="208"/>
      <c r="TLU4" s="208"/>
      <c r="TLV4" s="208"/>
      <c r="TLW4" s="208"/>
      <c r="TLX4" s="208"/>
      <c r="TLY4" s="208"/>
      <c r="TLZ4" s="208"/>
      <c r="TMA4" s="208"/>
      <c r="TMB4" s="208"/>
      <c r="TMC4" s="208"/>
      <c r="TMD4" s="208"/>
      <c r="TME4" s="208"/>
      <c r="TMF4" s="208"/>
      <c r="TMG4" s="208"/>
      <c r="TMH4" s="208"/>
      <c r="TMI4" s="208"/>
      <c r="TMJ4" s="208"/>
      <c r="TMK4" s="208"/>
      <c r="TML4" s="208"/>
      <c r="TMM4" s="208"/>
      <c r="TMN4" s="208"/>
      <c r="TMO4" s="208"/>
      <c r="TMP4" s="208"/>
      <c r="TMQ4" s="208"/>
      <c r="TMR4" s="208"/>
      <c r="TMS4" s="208"/>
      <c r="TMT4" s="208"/>
      <c r="TMU4" s="208"/>
      <c r="TMV4" s="208"/>
      <c r="TMW4" s="208"/>
      <c r="TMX4" s="208"/>
      <c r="TMY4" s="208"/>
      <c r="TMZ4" s="208"/>
      <c r="TNA4" s="208"/>
      <c r="TNB4" s="208"/>
      <c r="TNC4" s="208"/>
      <c r="TND4" s="208"/>
      <c r="TNE4" s="208"/>
      <c r="TNF4" s="208"/>
      <c r="TNG4" s="208"/>
      <c r="TNH4" s="208"/>
      <c r="TNI4" s="208"/>
      <c r="TNJ4" s="208"/>
      <c r="TNK4" s="208"/>
      <c r="TNL4" s="208"/>
      <c r="TNM4" s="208"/>
      <c r="TNN4" s="208"/>
      <c r="TNO4" s="208"/>
      <c r="TNP4" s="208"/>
      <c r="TNQ4" s="208"/>
      <c r="TNR4" s="208"/>
      <c r="TNS4" s="208"/>
      <c r="TNT4" s="208"/>
      <c r="TNU4" s="208"/>
      <c r="TNV4" s="208"/>
      <c r="TNW4" s="208"/>
      <c r="TNX4" s="208"/>
      <c r="TNY4" s="208"/>
      <c r="TNZ4" s="208"/>
      <c r="TOA4" s="208"/>
      <c r="TOB4" s="208"/>
      <c r="TOC4" s="208"/>
      <c r="TOD4" s="208"/>
      <c r="TOE4" s="208"/>
      <c r="TOF4" s="208"/>
      <c r="TOG4" s="208"/>
      <c r="TOH4" s="208"/>
      <c r="TOI4" s="208"/>
      <c r="TOJ4" s="208"/>
      <c r="TOK4" s="208"/>
      <c r="TOL4" s="208"/>
      <c r="TOM4" s="208"/>
      <c r="TON4" s="208"/>
      <c r="TOO4" s="208"/>
      <c r="TOP4" s="208"/>
      <c r="TOQ4" s="208"/>
      <c r="TOR4" s="208"/>
      <c r="TOS4" s="208"/>
      <c r="TOT4" s="208"/>
      <c r="TOU4" s="208"/>
      <c r="TOV4" s="208"/>
      <c r="TOW4" s="208"/>
      <c r="TOX4" s="208"/>
      <c r="TOY4" s="208"/>
      <c r="TOZ4" s="208"/>
      <c r="TPA4" s="208"/>
      <c r="TPB4" s="208"/>
      <c r="TPC4" s="208"/>
      <c r="TPD4" s="208"/>
      <c r="TPE4" s="208"/>
      <c r="TPF4" s="208"/>
      <c r="TPG4" s="208"/>
      <c r="TPH4" s="208"/>
      <c r="TPI4" s="208"/>
      <c r="TPJ4" s="208"/>
      <c r="TPK4" s="208"/>
      <c r="TPL4" s="208"/>
      <c r="TPM4" s="208"/>
      <c r="TPN4" s="208"/>
      <c r="TPO4" s="208"/>
      <c r="TPP4" s="208"/>
      <c r="TPQ4" s="208"/>
      <c r="TPR4" s="208"/>
      <c r="TPS4" s="208"/>
      <c r="TPT4" s="208"/>
      <c r="TPU4" s="208"/>
      <c r="TPV4" s="208"/>
      <c r="TPW4" s="208"/>
      <c r="TPX4" s="208"/>
      <c r="TPY4" s="208"/>
      <c r="TPZ4" s="208"/>
      <c r="TQA4" s="208"/>
      <c r="TQB4" s="208"/>
      <c r="TQC4" s="208"/>
      <c r="TQD4" s="208"/>
      <c r="TQE4" s="208"/>
      <c r="TQF4" s="208"/>
      <c r="TQG4" s="208"/>
      <c r="TQH4" s="208"/>
      <c r="TQI4" s="208"/>
      <c r="TQJ4" s="208"/>
      <c r="TQK4" s="208"/>
      <c r="TQL4" s="208"/>
      <c r="TQM4" s="208"/>
      <c r="TQN4" s="208"/>
      <c r="TQO4" s="208"/>
      <c r="TQP4" s="208"/>
      <c r="TQQ4" s="208"/>
      <c r="TQR4" s="208"/>
      <c r="TQS4" s="208"/>
      <c r="TQT4" s="208"/>
      <c r="TQU4" s="208"/>
      <c r="TQV4" s="208"/>
      <c r="TQW4" s="208"/>
      <c r="TQX4" s="208"/>
      <c r="TQY4" s="208"/>
      <c r="TQZ4" s="208"/>
      <c r="TRA4" s="208"/>
      <c r="TRB4" s="208"/>
      <c r="TRC4" s="208"/>
      <c r="TRD4" s="208"/>
      <c r="TRE4" s="208"/>
      <c r="TRF4" s="208"/>
      <c r="TRG4" s="208"/>
      <c r="TRH4" s="208"/>
      <c r="TRI4" s="208"/>
      <c r="TRJ4" s="208"/>
      <c r="TRK4" s="208"/>
      <c r="TRL4" s="208"/>
      <c r="TRM4" s="208"/>
      <c r="TRN4" s="208"/>
      <c r="TRO4" s="208"/>
      <c r="TRP4" s="208"/>
      <c r="TRQ4" s="208"/>
      <c r="TRR4" s="208"/>
      <c r="TRS4" s="208"/>
      <c r="TRT4" s="208"/>
      <c r="TRU4" s="208"/>
      <c r="TRV4" s="208"/>
      <c r="TRW4" s="208"/>
      <c r="TRX4" s="208"/>
      <c r="TRY4" s="208"/>
      <c r="TRZ4" s="208"/>
      <c r="TSA4" s="208"/>
      <c r="TSB4" s="208"/>
      <c r="TSC4" s="208"/>
      <c r="TSD4" s="208"/>
      <c r="TSE4" s="208"/>
      <c r="TSF4" s="208"/>
      <c r="TSG4" s="208"/>
      <c r="TSH4" s="208"/>
      <c r="TSI4" s="208"/>
      <c r="TSJ4" s="208"/>
      <c r="TSK4" s="208"/>
      <c r="TSL4" s="208"/>
      <c r="TSM4" s="208"/>
      <c r="TSN4" s="208"/>
      <c r="TSO4" s="208"/>
      <c r="TSP4" s="208"/>
      <c r="TSQ4" s="208"/>
      <c r="TSR4" s="208"/>
      <c r="TSS4" s="208"/>
      <c r="TST4" s="208"/>
      <c r="TSU4" s="208"/>
      <c r="TSV4" s="208"/>
      <c r="TSW4" s="208"/>
      <c r="TSX4" s="208"/>
      <c r="TSY4" s="208"/>
      <c r="TSZ4" s="208"/>
      <c r="TTA4" s="208"/>
      <c r="TTB4" s="208"/>
      <c r="TTC4" s="208"/>
      <c r="TTD4" s="208"/>
      <c r="TTE4" s="208"/>
      <c r="TTF4" s="208"/>
      <c r="TTG4" s="208"/>
      <c r="TTH4" s="208"/>
      <c r="TTI4" s="208"/>
      <c r="TTJ4" s="208"/>
      <c r="TTK4" s="208"/>
      <c r="TTL4" s="208"/>
      <c r="TTM4" s="208"/>
      <c r="TTN4" s="208"/>
      <c r="TTO4" s="208"/>
      <c r="TTP4" s="208"/>
      <c r="TTQ4" s="208"/>
      <c r="TTR4" s="208"/>
      <c r="TTS4" s="208"/>
      <c r="TTT4" s="208"/>
      <c r="TTU4" s="208"/>
      <c r="TTV4" s="208"/>
      <c r="TTW4" s="208"/>
      <c r="TTX4" s="208"/>
      <c r="TTY4" s="208"/>
      <c r="TTZ4" s="208"/>
      <c r="TUA4" s="208"/>
      <c r="TUB4" s="208"/>
      <c r="TUC4" s="208"/>
      <c r="TUD4" s="208"/>
      <c r="TUE4" s="208"/>
      <c r="TUF4" s="208"/>
      <c r="TUG4" s="208"/>
      <c r="TUH4" s="208"/>
      <c r="TUI4" s="208"/>
      <c r="TUJ4" s="208"/>
      <c r="TUK4" s="208"/>
      <c r="TUL4" s="208"/>
      <c r="TUM4" s="208"/>
      <c r="TUN4" s="208"/>
      <c r="TUO4" s="208"/>
      <c r="TUP4" s="208"/>
      <c r="TUQ4" s="208"/>
      <c r="TUR4" s="208"/>
      <c r="TUS4" s="208"/>
      <c r="TUT4" s="208"/>
      <c r="TUU4" s="208"/>
      <c r="TUV4" s="208"/>
      <c r="TUW4" s="208"/>
      <c r="TUX4" s="208"/>
      <c r="TUY4" s="208"/>
      <c r="TUZ4" s="208"/>
      <c r="TVA4" s="208"/>
      <c r="TVB4" s="208"/>
      <c r="TVC4" s="208"/>
      <c r="TVD4" s="208"/>
      <c r="TVE4" s="208"/>
      <c r="TVF4" s="208"/>
      <c r="TVG4" s="208"/>
      <c r="TVH4" s="208"/>
      <c r="TVI4" s="208"/>
      <c r="TVJ4" s="208"/>
      <c r="TVK4" s="208"/>
      <c r="TVL4" s="208"/>
      <c r="TVM4" s="208"/>
      <c r="TVN4" s="208"/>
      <c r="TVO4" s="208"/>
      <c r="TVP4" s="208"/>
      <c r="TVQ4" s="208"/>
      <c r="TVR4" s="208"/>
      <c r="TVS4" s="208"/>
      <c r="TVT4" s="208"/>
      <c r="TVU4" s="208"/>
      <c r="TVV4" s="208"/>
      <c r="TVW4" s="208"/>
      <c r="TVX4" s="208"/>
      <c r="TVY4" s="208"/>
      <c r="TVZ4" s="208"/>
      <c r="TWA4" s="208"/>
      <c r="TWB4" s="208"/>
      <c r="TWC4" s="208"/>
      <c r="TWD4" s="208"/>
      <c r="TWE4" s="208"/>
      <c r="TWF4" s="208"/>
      <c r="TWG4" s="208"/>
      <c r="TWH4" s="208"/>
      <c r="TWI4" s="208"/>
      <c r="TWJ4" s="208"/>
      <c r="TWK4" s="208"/>
      <c r="TWL4" s="208"/>
      <c r="TWM4" s="208"/>
      <c r="TWN4" s="208"/>
      <c r="TWO4" s="208"/>
      <c r="TWP4" s="208"/>
      <c r="TWQ4" s="208"/>
      <c r="TWR4" s="208"/>
      <c r="TWS4" s="208"/>
      <c r="TWT4" s="208"/>
      <c r="TWU4" s="208"/>
      <c r="TWV4" s="208"/>
      <c r="TWW4" s="208"/>
      <c r="TWX4" s="208"/>
      <c r="TWY4" s="208"/>
      <c r="TWZ4" s="208"/>
      <c r="TXA4" s="208"/>
      <c r="TXB4" s="208"/>
      <c r="TXC4" s="208"/>
      <c r="TXD4" s="208"/>
      <c r="TXE4" s="208"/>
      <c r="TXF4" s="208"/>
      <c r="TXG4" s="208"/>
      <c r="TXH4" s="208"/>
      <c r="TXI4" s="208"/>
      <c r="TXJ4" s="208"/>
      <c r="TXK4" s="208"/>
      <c r="TXL4" s="208"/>
      <c r="TXM4" s="208"/>
      <c r="TXN4" s="208"/>
      <c r="TXO4" s="208"/>
      <c r="TXP4" s="208"/>
      <c r="TXQ4" s="208"/>
      <c r="TXR4" s="208"/>
      <c r="TXS4" s="208"/>
      <c r="TXT4" s="208"/>
      <c r="TXU4" s="208"/>
      <c r="TXV4" s="208"/>
      <c r="TXW4" s="208"/>
      <c r="TXX4" s="208"/>
      <c r="TXY4" s="208"/>
      <c r="TXZ4" s="208"/>
      <c r="TYA4" s="208"/>
      <c r="TYB4" s="208"/>
      <c r="TYC4" s="208"/>
      <c r="TYD4" s="208"/>
      <c r="TYE4" s="208"/>
      <c r="TYF4" s="208"/>
      <c r="TYG4" s="208"/>
      <c r="TYH4" s="208"/>
      <c r="TYI4" s="208"/>
      <c r="TYJ4" s="208"/>
      <c r="TYK4" s="208"/>
      <c r="TYL4" s="208"/>
      <c r="TYM4" s="208"/>
      <c r="TYN4" s="208"/>
      <c r="TYO4" s="208"/>
      <c r="TYP4" s="208"/>
      <c r="TYQ4" s="208"/>
      <c r="TYR4" s="208"/>
      <c r="TYS4" s="208"/>
      <c r="TYT4" s="208"/>
      <c r="TYU4" s="208"/>
      <c r="TYV4" s="208"/>
      <c r="TYW4" s="208"/>
      <c r="TYX4" s="208"/>
      <c r="TYY4" s="208"/>
      <c r="TYZ4" s="208"/>
      <c r="TZA4" s="208"/>
      <c r="TZB4" s="208"/>
      <c r="TZC4" s="208"/>
      <c r="TZD4" s="208"/>
      <c r="TZE4" s="208"/>
      <c r="TZF4" s="208"/>
      <c r="TZG4" s="208"/>
      <c r="TZH4" s="208"/>
      <c r="TZI4" s="208"/>
      <c r="TZJ4" s="208"/>
      <c r="TZK4" s="208"/>
      <c r="TZL4" s="208"/>
      <c r="TZM4" s="208"/>
      <c r="TZN4" s="208"/>
      <c r="TZO4" s="208"/>
      <c r="TZP4" s="208"/>
      <c r="TZQ4" s="208"/>
      <c r="TZR4" s="208"/>
      <c r="TZS4" s="208"/>
      <c r="TZT4" s="208"/>
      <c r="TZU4" s="208"/>
      <c r="TZV4" s="208"/>
      <c r="TZW4" s="208"/>
      <c r="TZX4" s="208"/>
      <c r="TZY4" s="208"/>
      <c r="TZZ4" s="208"/>
      <c r="UAA4" s="208"/>
      <c r="UAB4" s="208"/>
      <c r="UAC4" s="208"/>
      <c r="UAD4" s="208"/>
      <c r="UAE4" s="208"/>
      <c r="UAF4" s="208"/>
      <c r="UAG4" s="208"/>
      <c r="UAH4" s="208"/>
      <c r="UAI4" s="208"/>
      <c r="UAJ4" s="208"/>
      <c r="UAK4" s="208"/>
      <c r="UAL4" s="208"/>
      <c r="UAM4" s="208"/>
      <c r="UAN4" s="208"/>
      <c r="UAO4" s="208"/>
      <c r="UAP4" s="208"/>
      <c r="UAQ4" s="208"/>
      <c r="UAR4" s="208"/>
      <c r="UAS4" s="208"/>
      <c r="UAT4" s="208"/>
      <c r="UAU4" s="208"/>
      <c r="UAV4" s="208"/>
      <c r="UAW4" s="208"/>
      <c r="UAX4" s="208"/>
      <c r="UAY4" s="208"/>
      <c r="UAZ4" s="208"/>
      <c r="UBA4" s="208"/>
      <c r="UBB4" s="208"/>
      <c r="UBC4" s="208"/>
      <c r="UBD4" s="208"/>
      <c r="UBE4" s="208"/>
      <c r="UBF4" s="208"/>
      <c r="UBG4" s="208"/>
      <c r="UBH4" s="208"/>
      <c r="UBI4" s="208"/>
      <c r="UBJ4" s="208"/>
      <c r="UBK4" s="208"/>
      <c r="UBL4" s="208"/>
      <c r="UBM4" s="208"/>
      <c r="UBN4" s="208"/>
      <c r="UBO4" s="208"/>
      <c r="UBP4" s="208"/>
      <c r="UBQ4" s="208"/>
      <c r="UBR4" s="208"/>
      <c r="UBS4" s="208"/>
      <c r="UBT4" s="208"/>
      <c r="UBU4" s="208"/>
      <c r="UBV4" s="208"/>
      <c r="UBW4" s="208"/>
      <c r="UBX4" s="208"/>
      <c r="UBY4" s="208"/>
      <c r="UBZ4" s="208"/>
      <c r="UCA4" s="208"/>
      <c r="UCB4" s="208"/>
      <c r="UCC4" s="208"/>
      <c r="UCD4" s="208"/>
      <c r="UCE4" s="208"/>
      <c r="UCF4" s="208"/>
      <c r="UCG4" s="208"/>
      <c r="UCH4" s="208"/>
      <c r="UCI4" s="208"/>
      <c r="UCJ4" s="208"/>
      <c r="UCK4" s="208"/>
      <c r="UCL4" s="208"/>
      <c r="UCM4" s="208"/>
      <c r="UCN4" s="208"/>
      <c r="UCO4" s="208"/>
      <c r="UCP4" s="208"/>
      <c r="UCQ4" s="208"/>
      <c r="UCR4" s="208"/>
      <c r="UCS4" s="208"/>
      <c r="UCT4" s="208"/>
      <c r="UCU4" s="208"/>
      <c r="UCV4" s="208"/>
      <c r="UCW4" s="208"/>
      <c r="UCX4" s="208"/>
      <c r="UCY4" s="208"/>
      <c r="UCZ4" s="208"/>
      <c r="UDA4" s="208"/>
      <c r="UDB4" s="208"/>
      <c r="UDC4" s="208"/>
      <c r="UDD4" s="208"/>
      <c r="UDE4" s="208"/>
      <c r="UDF4" s="208"/>
      <c r="UDG4" s="208"/>
      <c r="UDH4" s="208"/>
      <c r="UDI4" s="208"/>
      <c r="UDJ4" s="208"/>
      <c r="UDK4" s="208"/>
      <c r="UDL4" s="208"/>
      <c r="UDM4" s="208"/>
      <c r="UDN4" s="208"/>
      <c r="UDO4" s="208"/>
      <c r="UDP4" s="208"/>
      <c r="UDQ4" s="208"/>
      <c r="UDR4" s="208"/>
      <c r="UDS4" s="208"/>
      <c r="UDT4" s="208"/>
      <c r="UDU4" s="208"/>
      <c r="UDV4" s="208"/>
      <c r="UDW4" s="208"/>
      <c r="UDX4" s="208"/>
      <c r="UDY4" s="208"/>
      <c r="UDZ4" s="208"/>
      <c r="UEA4" s="208"/>
      <c r="UEB4" s="208"/>
      <c r="UEC4" s="208"/>
      <c r="UED4" s="208"/>
      <c r="UEE4" s="208"/>
      <c r="UEF4" s="208"/>
      <c r="UEG4" s="208"/>
      <c r="UEH4" s="208"/>
      <c r="UEI4" s="208"/>
      <c r="UEJ4" s="208"/>
      <c r="UEK4" s="208"/>
      <c r="UEL4" s="208"/>
      <c r="UEM4" s="208"/>
      <c r="UEN4" s="208"/>
      <c r="UEO4" s="208"/>
      <c r="UEP4" s="208"/>
      <c r="UEQ4" s="208"/>
      <c r="UER4" s="208"/>
      <c r="UES4" s="208"/>
      <c r="UET4" s="208"/>
      <c r="UEU4" s="208"/>
      <c r="UEV4" s="208"/>
      <c r="UEW4" s="208"/>
      <c r="UEX4" s="208"/>
      <c r="UEY4" s="208"/>
      <c r="UEZ4" s="208"/>
      <c r="UFA4" s="208"/>
      <c r="UFB4" s="208"/>
      <c r="UFC4" s="208"/>
      <c r="UFD4" s="208"/>
      <c r="UFE4" s="208"/>
      <c r="UFF4" s="208"/>
      <c r="UFG4" s="208"/>
      <c r="UFH4" s="208"/>
      <c r="UFI4" s="208"/>
      <c r="UFJ4" s="208"/>
      <c r="UFK4" s="208"/>
      <c r="UFL4" s="208"/>
      <c r="UFM4" s="208"/>
      <c r="UFN4" s="208"/>
      <c r="UFO4" s="208"/>
      <c r="UFP4" s="208"/>
      <c r="UFQ4" s="208"/>
      <c r="UFR4" s="208"/>
      <c r="UFS4" s="208"/>
      <c r="UFT4" s="208"/>
      <c r="UFU4" s="208"/>
      <c r="UFV4" s="208"/>
      <c r="UFW4" s="208"/>
      <c r="UFX4" s="208"/>
      <c r="UFY4" s="208"/>
      <c r="UFZ4" s="208"/>
      <c r="UGA4" s="208"/>
      <c r="UGB4" s="208"/>
      <c r="UGC4" s="208"/>
      <c r="UGD4" s="208"/>
      <c r="UGE4" s="208"/>
      <c r="UGF4" s="208"/>
      <c r="UGG4" s="208"/>
      <c r="UGH4" s="208"/>
      <c r="UGI4" s="208"/>
      <c r="UGJ4" s="208"/>
      <c r="UGK4" s="208"/>
      <c r="UGL4" s="208"/>
      <c r="UGM4" s="208"/>
      <c r="UGN4" s="208"/>
      <c r="UGO4" s="208"/>
      <c r="UGP4" s="208"/>
      <c r="UGQ4" s="208"/>
      <c r="UGR4" s="208"/>
      <c r="UGS4" s="208"/>
      <c r="UGT4" s="208"/>
      <c r="UGU4" s="208"/>
      <c r="UGV4" s="208"/>
      <c r="UGW4" s="208"/>
      <c r="UGX4" s="208"/>
      <c r="UGY4" s="208"/>
      <c r="UGZ4" s="208"/>
      <c r="UHA4" s="208"/>
      <c r="UHB4" s="208"/>
      <c r="UHC4" s="208"/>
      <c r="UHD4" s="208"/>
      <c r="UHE4" s="208"/>
      <c r="UHF4" s="208"/>
      <c r="UHG4" s="208"/>
      <c r="UHH4" s="208"/>
      <c r="UHI4" s="208"/>
      <c r="UHJ4" s="208"/>
      <c r="UHK4" s="208"/>
      <c r="UHL4" s="208"/>
      <c r="UHM4" s="208"/>
      <c r="UHN4" s="208"/>
      <c r="UHO4" s="208"/>
      <c r="UHP4" s="208"/>
      <c r="UHQ4" s="208"/>
      <c r="UHR4" s="208"/>
      <c r="UHS4" s="208"/>
      <c r="UHT4" s="208"/>
      <c r="UHU4" s="208"/>
      <c r="UHV4" s="208"/>
      <c r="UHW4" s="208"/>
      <c r="UHX4" s="208"/>
      <c r="UHY4" s="208"/>
      <c r="UHZ4" s="208"/>
      <c r="UIA4" s="208"/>
      <c r="UIB4" s="208"/>
      <c r="UIC4" s="208"/>
      <c r="UID4" s="208"/>
      <c r="UIE4" s="208"/>
      <c r="UIF4" s="208"/>
      <c r="UIG4" s="208"/>
      <c r="UIH4" s="208"/>
      <c r="UII4" s="208"/>
      <c r="UIJ4" s="208"/>
      <c r="UIK4" s="208"/>
      <c r="UIL4" s="208"/>
      <c r="UIM4" s="208"/>
      <c r="UIN4" s="208"/>
      <c r="UIO4" s="208"/>
      <c r="UIP4" s="208"/>
      <c r="UIQ4" s="208"/>
      <c r="UIR4" s="208"/>
      <c r="UIS4" s="208"/>
      <c r="UIT4" s="208"/>
      <c r="UIU4" s="208"/>
      <c r="UIV4" s="208"/>
      <c r="UIW4" s="208"/>
      <c r="UIX4" s="208"/>
      <c r="UIY4" s="208"/>
      <c r="UIZ4" s="208"/>
      <c r="UJA4" s="208"/>
      <c r="UJB4" s="208"/>
      <c r="UJC4" s="208"/>
      <c r="UJD4" s="208"/>
      <c r="UJE4" s="208"/>
      <c r="UJF4" s="208"/>
      <c r="UJG4" s="208"/>
      <c r="UJH4" s="208"/>
      <c r="UJI4" s="208"/>
      <c r="UJJ4" s="208"/>
      <c r="UJK4" s="208"/>
      <c r="UJL4" s="208"/>
      <c r="UJM4" s="208"/>
      <c r="UJN4" s="208"/>
      <c r="UJO4" s="208"/>
      <c r="UJP4" s="208"/>
      <c r="UJQ4" s="208"/>
      <c r="UJR4" s="208"/>
      <c r="UJS4" s="208"/>
      <c r="UJT4" s="208"/>
      <c r="UJU4" s="208"/>
      <c r="UJV4" s="208"/>
      <c r="UJW4" s="208"/>
      <c r="UJX4" s="208"/>
      <c r="UJY4" s="208"/>
      <c r="UJZ4" s="208"/>
      <c r="UKA4" s="208"/>
      <c r="UKB4" s="208"/>
      <c r="UKC4" s="208"/>
      <c r="UKD4" s="208"/>
      <c r="UKE4" s="208"/>
      <c r="UKF4" s="208"/>
      <c r="UKG4" s="208"/>
      <c r="UKH4" s="208"/>
      <c r="UKI4" s="208"/>
      <c r="UKJ4" s="208"/>
      <c r="UKK4" s="208"/>
      <c r="UKL4" s="208"/>
      <c r="UKM4" s="208"/>
      <c r="UKN4" s="208"/>
      <c r="UKO4" s="208"/>
      <c r="UKP4" s="208"/>
      <c r="UKQ4" s="208"/>
      <c r="UKR4" s="208"/>
      <c r="UKS4" s="208"/>
      <c r="UKT4" s="208"/>
      <c r="UKU4" s="208"/>
      <c r="UKV4" s="208"/>
      <c r="UKW4" s="208"/>
      <c r="UKX4" s="208"/>
      <c r="UKY4" s="208"/>
      <c r="UKZ4" s="208"/>
      <c r="ULA4" s="208"/>
      <c r="ULB4" s="208"/>
      <c r="ULC4" s="208"/>
      <c r="ULD4" s="208"/>
      <c r="ULE4" s="208"/>
      <c r="ULF4" s="208"/>
      <c r="ULG4" s="208"/>
      <c r="ULH4" s="208"/>
      <c r="ULI4" s="208"/>
      <c r="ULJ4" s="208"/>
      <c r="ULK4" s="208"/>
      <c r="ULL4" s="208"/>
      <c r="ULM4" s="208"/>
      <c r="ULN4" s="208"/>
      <c r="ULO4" s="208"/>
      <c r="ULP4" s="208"/>
      <c r="ULQ4" s="208"/>
      <c r="ULR4" s="208"/>
      <c r="ULS4" s="208"/>
      <c r="ULT4" s="208"/>
      <c r="ULU4" s="208"/>
      <c r="ULV4" s="208"/>
      <c r="ULW4" s="208"/>
      <c r="ULX4" s="208"/>
      <c r="ULY4" s="208"/>
      <c r="ULZ4" s="208"/>
      <c r="UMA4" s="208"/>
      <c r="UMB4" s="208"/>
      <c r="UMC4" s="208"/>
      <c r="UMD4" s="208"/>
      <c r="UME4" s="208"/>
      <c r="UMF4" s="208"/>
      <c r="UMG4" s="208"/>
      <c r="UMH4" s="208"/>
      <c r="UMI4" s="208"/>
      <c r="UMJ4" s="208"/>
      <c r="UMK4" s="208"/>
      <c r="UML4" s="208"/>
      <c r="UMM4" s="208"/>
      <c r="UMN4" s="208"/>
      <c r="UMO4" s="208"/>
      <c r="UMP4" s="208"/>
      <c r="UMQ4" s="208"/>
      <c r="UMR4" s="208"/>
      <c r="UMS4" s="208"/>
      <c r="UMT4" s="208"/>
      <c r="UMU4" s="208"/>
      <c r="UMV4" s="208"/>
      <c r="UMW4" s="208"/>
      <c r="UMX4" s="208"/>
      <c r="UMY4" s="208"/>
      <c r="UMZ4" s="208"/>
      <c r="UNA4" s="208"/>
      <c r="UNB4" s="208"/>
      <c r="UNC4" s="208"/>
      <c r="UND4" s="208"/>
      <c r="UNE4" s="208"/>
      <c r="UNF4" s="208"/>
      <c r="UNG4" s="208"/>
      <c r="UNH4" s="208"/>
      <c r="UNI4" s="208"/>
      <c r="UNJ4" s="208"/>
      <c r="UNK4" s="208"/>
      <c r="UNL4" s="208"/>
      <c r="UNM4" s="208"/>
      <c r="UNN4" s="208"/>
      <c r="UNO4" s="208"/>
      <c r="UNP4" s="208"/>
      <c r="UNQ4" s="208"/>
      <c r="UNR4" s="208"/>
      <c r="UNS4" s="208"/>
      <c r="UNT4" s="208"/>
      <c r="UNU4" s="208"/>
      <c r="UNV4" s="208"/>
      <c r="UNW4" s="208"/>
      <c r="UNX4" s="208"/>
      <c r="UNY4" s="208"/>
      <c r="UNZ4" s="208"/>
      <c r="UOA4" s="208"/>
      <c r="UOB4" s="208"/>
      <c r="UOC4" s="208"/>
      <c r="UOD4" s="208"/>
      <c r="UOE4" s="208"/>
      <c r="UOF4" s="208"/>
      <c r="UOG4" s="208"/>
      <c r="UOH4" s="208"/>
      <c r="UOI4" s="208"/>
      <c r="UOJ4" s="208"/>
      <c r="UOK4" s="208"/>
      <c r="UOL4" s="208"/>
      <c r="UOM4" s="208"/>
      <c r="UON4" s="208"/>
      <c r="UOO4" s="208"/>
      <c r="UOP4" s="208"/>
      <c r="UOQ4" s="208"/>
      <c r="UOR4" s="208"/>
      <c r="UOS4" s="208"/>
      <c r="UOT4" s="208"/>
      <c r="UOU4" s="208"/>
      <c r="UOV4" s="208"/>
      <c r="UOW4" s="208"/>
      <c r="UOX4" s="208"/>
      <c r="UOY4" s="208"/>
      <c r="UOZ4" s="208"/>
      <c r="UPA4" s="208"/>
      <c r="UPB4" s="208"/>
      <c r="UPC4" s="208"/>
      <c r="UPD4" s="208"/>
      <c r="UPE4" s="208"/>
      <c r="UPF4" s="208"/>
      <c r="UPG4" s="208"/>
      <c r="UPH4" s="208"/>
      <c r="UPI4" s="208"/>
      <c r="UPJ4" s="208"/>
      <c r="UPK4" s="208"/>
      <c r="UPL4" s="208"/>
      <c r="UPM4" s="208"/>
      <c r="UPN4" s="208"/>
      <c r="UPO4" s="208"/>
      <c r="UPP4" s="208"/>
      <c r="UPQ4" s="208"/>
      <c r="UPR4" s="208"/>
      <c r="UPS4" s="208"/>
      <c r="UPT4" s="208"/>
      <c r="UPU4" s="208"/>
      <c r="UPV4" s="208"/>
      <c r="UPW4" s="208"/>
      <c r="UPX4" s="208"/>
      <c r="UPY4" s="208"/>
      <c r="UPZ4" s="208"/>
      <c r="UQA4" s="208"/>
      <c r="UQB4" s="208"/>
      <c r="UQC4" s="208"/>
      <c r="UQD4" s="208"/>
      <c r="UQE4" s="208"/>
      <c r="UQF4" s="208"/>
      <c r="UQG4" s="208"/>
      <c r="UQH4" s="208"/>
      <c r="UQI4" s="208"/>
      <c r="UQJ4" s="208"/>
      <c r="UQK4" s="208"/>
      <c r="UQL4" s="208"/>
      <c r="UQM4" s="208"/>
      <c r="UQN4" s="208"/>
      <c r="UQO4" s="208"/>
      <c r="UQP4" s="208"/>
      <c r="UQQ4" s="208"/>
      <c r="UQR4" s="208"/>
      <c r="UQS4" s="208"/>
      <c r="UQT4" s="208"/>
      <c r="UQU4" s="208"/>
      <c r="UQV4" s="208"/>
      <c r="UQW4" s="208"/>
      <c r="UQX4" s="208"/>
      <c r="UQY4" s="208"/>
      <c r="UQZ4" s="208"/>
      <c r="URA4" s="208"/>
      <c r="URB4" s="208"/>
      <c r="URC4" s="208"/>
      <c r="URD4" s="208"/>
      <c r="URE4" s="208"/>
      <c r="URF4" s="208"/>
      <c r="URG4" s="208"/>
      <c r="URH4" s="208"/>
      <c r="URI4" s="208"/>
      <c r="URJ4" s="208"/>
      <c r="URK4" s="208"/>
      <c r="URL4" s="208"/>
      <c r="URM4" s="208"/>
      <c r="URN4" s="208"/>
      <c r="URO4" s="208"/>
      <c r="URP4" s="208"/>
      <c r="URQ4" s="208"/>
      <c r="URR4" s="208"/>
      <c r="URS4" s="208"/>
      <c r="URT4" s="208"/>
      <c r="URU4" s="208"/>
      <c r="URV4" s="208"/>
      <c r="URW4" s="208"/>
      <c r="URX4" s="208"/>
      <c r="URY4" s="208"/>
      <c r="URZ4" s="208"/>
      <c r="USA4" s="208"/>
      <c r="USB4" s="208"/>
      <c r="USC4" s="208"/>
      <c r="USD4" s="208"/>
      <c r="USE4" s="208"/>
      <c r="USF4" s="208"/>
      <c r="USG4" s="208"/>
      <c r="USH4" s="208"/>
      <c r="USI4" s="208"/>
      <c r="USJ4" s="208"/>
      <c r="USK4" s="208"/>
      <c r="USL4" s="208"/>
      <c r="USM4" s="208"/>
      <c r="USN4" s="208"/>
      <c r="USO4" s="208"/>
      <c r="USP4" s="208"/>
      <c r="USQ4" s="208"/>
      <c r="USR4" s="208"/>
      <c r="USS4" s="208"/>
      <c r="UST4" s="208"/>
      <c r="USU4" s="208"/>
      <c r="USV4" s="208"/>
      <c r="USW4" s="208"/>
      <c r="USX4" s="208"/>
      <c r="USY4" s="208"/>
      <c r="USZ4" s="208"/>
      <c r="UTA4" s="208"/>
      <c r="UTB4" s="208"/>
      <c r="UTC4" s="208"/>
      <c r="UTD4" s="208"/>
      <c r="UTE4" s="208"/>
      <c r="UTF4" s="208"/>
      <c r="UTG4" s="208"/>
      <c r="UTH4" s="208"/>
      <c r="UTI4" s="208"/>
      <c r="UTJ4" s="208"/>
      <c r="UTK4" s="208"/>
      <c r="UTL4" s="208"/>
      <c r="UTM4" s="208"/>
      <c r="UTN4" s="208"/>
      <c r="UTO4" s="208"/>
      <c r="UTP4" s="208"/>
      <c r="UTQ4" s="208"/>
      <c r="UTR4" s="208"/>
      <c r="UTS4" s="208"/>
      <c r="UTT4" s="208"/>
      <c r="UTU4" s="208"/>
      <c r="UTV4" s="208"/>
      <c r="UTW4" s="208"/>
      <c r="UTX4" s="208"/>
      <c r="UTY4" s="208"/>
      <c r="UTZ4" s="208"/>
      <c r="UUA4" s="208"/>
      <c r="UUB4" s="208"/>
      <c r="UUC4" s="208"/>
      <c r="UUD4" s="208"/>
      <c r="UUE4" s="208"/>
      <c r="UUF4" s="208"/>
      <c r="UUG4" s="208"/>
      <c r="UUH4" s="208"/>
      <c r="UUI4" s="208"/>
      <c r="UUJ4" s="208"/>
      <c r="UUK4" s="208"/>
      <c r="UUL4" s="208"/>
      <c r="UUM4" s="208"/>
      <c r="UUN4" s="208"/>
      <c r="UUO4" s="208"/>
      <c r="UUP4" s="208"/>
      <c r="UUQ4" s="208"/>
      <c r="UUR4" s="208"/>
      <c r="UUS4" s="208"/>
      <c r="UUT4" s="208"/>
      <c r="UUU4" s="208"/>
      <c r="UUV4" s="208"/>
      <c r="UUW4" s="208"/>
      <c r="UUX4" s="208"/>
      <c r="UUY4" s="208"/>
      <c r="UUZ4" s="208"/>
      <c r="UVA4" s="208"/>
      <c r="UVB4" s="208"/>
      <c r="UVC4" s="208"/>
      <c r="UVD4" s="208"/>
      <c r="UVE4" s="208"/>
      <c r="UVF4" s="208"/>
      <c r="UVG4" s="208"/>
      <c r="UVH4" s="208"/>
      <c r="UVI4" s="208"/>
      <c r="UVJ4" s="208"/>
      <c r="UVK4" s="208"/>
      <c r="UVL4" s="208"/>
      <c r="UVM4" s="208"/>
      <c r="UVN4" s="208"/>
      <c r="UVO4" s="208"/>
      <c r="UVP4" s="208"/>
      <c r="UVQ4" s="208"/>
      <c r="UVR4" s="208"/>
      <c r="UVS4" s="208"/>
      <c r="UVT4" s="208"/>
      <c r="UVU4" s="208"/>
      <c r="UVV4" s="208"/>
      <c r="UVW4" s="208"/>
      <c r="UVX4" s="208"/>
      <c r="UVY4" s="208"/>
      <c r="UVZ4" s="208"/>
      <c r="UWA4" s="208"/>
      <c r="UWB4" s="208"/>
      <c r="UWC4" s="208"/>
      <c r="UWD4" s="208"/>
      <c r="UWE4" s="208"/>
      <c r="UWF4" s="208"/>
      <c r="UWG4" s="208"/>
      <c r="UWH4" s="208"/>
      <c r="UWI4" s="208"/>
      <c r="UWJ4" s="208"/>
      <c r="UWK4" s="208"/>
      <c r="UWL4" s="208"/>
      <c r="UWM4" s="208"/>
      <c r="UWN4" s="208"/>
      <c r="UWO4" s="208"/>
      <c r="UWP4" s="208"/>
      <c r="UWQ4" s="208"/>
      <c r="UWR4" s="208"/>
      <c r="UWS4" s="208"/>
      <c r="UWT4" s="208"/>
      <c r="UWU4" s="208"/>
      <c r="UWV4" s="208"/>
      <c r="UWW4" s="208"/>
      <c r="UWX4" s="208"/>
      <c r="UWY4" s="208"/>
      <c r="UWZ4" s="208"/>
      <c r="UXA4" s="208"/>
      <c r="UXB4" s="208"/>
      <c r="UXC4" s="208"/>
      <c r="UXD4" s="208"/>
      <c r="UXE4" s="208"/>
      <c r="UXF4" s="208"/>
      <c r="UXG4" s="208"/>
      <c r="UXH4" s="208"/>
      <c r="UXI4" s="208"/>
      <c r="UXJ4" s="208"/>
      <c r="UXK4" s="208"/>
      <c r="UXL4" s="208"/>
      <c r="UXM4" s="208"/>
      <c r="UXN4" s="208"/>
      <c r="UXO4" s="208"/>
      <c r="UXP4" s="208"/>
      <c r="UXQ4" s="208"/>
      <c r="UXR4" s="208"/>
      <c r="UXS4" s="208"/>
      <c r="UXT4" s="208"/>
      <c r="UXU4" s="208"/>
      <c r="UXV4" s="208"/>
      <c r="UXW4" s="208"/>
      <c r="UXX4" s="208"/>
      <c r="UXY4" s="208"/>
      <c r="UXZ4" s="208"/>
      <c r="UYA4" s="208"/>
      <c r="UYB4" s="208"/>
      <c r="UYC4" s="208"/>
      <c r="UYD4" s="208"/>
      <c r="UYE4" s="208"/>
      <c r="UYF4" s="208"/>
      <c r="UYG4" s="208"/>
      <c r="UYH4" s="208"/>
      <c r="UYI4" s="208"/>
      <c r="UYJ4" s="208"/>
      <c r="UYK4" s="208"/>
      <c r="UYL4" s="208"/>
      <c r="UYM4" s="208"/>
      <c r="UYN4" s="208"/>
      <c r="UYO4" s="208"/>
      <c r="UYP4" s="208"/>
      <c r="UYQ4" s="208"/>
      <c r="UYR4" s="208"/>
      <c r="UYS4" s="208"/>
      <c r="UYT4" s="208"/>
      <c r="UYU4" s="208"/>
      <c r="UYV4" s="208"/>
      <c r="UYW4" s="208"/>
      <c r="UYX4" s="208"/>
      <c r="UYY4" s="208"/>
      <c r="UYZ4" s="208"/>
      <c r="UZA4" s="208"/>
      <c r="UZB4" s="208"/>
      <c r="UZC4" s="208"/>
      <c r="UZD4" s="208"/>
      <c r="UZE4" s="208"/>
      <c r="UZF4" s="208"/>
      <c r="UZG4" s="208"/>
      <c r="UZH4" s="208"/>
      <c r="UZI4" s="208"/>
      <c r="UZJ4" s="208"/>
      <c r="UZK4" s="208"/>
      <c r="UZL4" s="208"/>
      <c r="UZM4" s="208"/>
      <c r="UZN4" s="208"/>
      <c r="UZO4" s="208"/>
      <c r="UZP4" s="208"/>
      <c r="UZQ4" s="208"/>
      <c r="UZR4" s="208"/>
      <c r="UZS4" s="208"/>
      <c r="UZT4" s="208"/>
      <c r="UZU4" s="208"/>
      <c r="UZV4" s="208"/>
      <c r="UZW4" s="208"/>
      <c r="UZX4" s="208"/>
      <c r="UZY4" s="208"/>
      <c r="UZZ4" s="208"/>
      <c r="VAA4" s="208"/>
      <c r="VAB4" s="208"/>
      <c r="VAC4" s="208"/>
      <c r="VAD4" s="208"/>
      <c r="VAE4" s="208"/>
      <c r="VAF4" s="208"/>
      <c r="VAG4" s="208"/>
      <c r="VAH4" s="208"/>
      <c r="VAI4" s="208"/>
      <c r="VAJ4" s="208"/>
      <c r="VAK4" s="208"/>
      <c r="VAL4" s="208"/>
      <c r="VAM4" s="208"/>
      <c r="VAN4" s="208"/>
      <c r="VAO4" s="208"/>
      <c r="VAP4" s="208"/>
      <c r="VAQ4" s="208"/>
      <c r="VAR4" s="208"/>
      <c r="VAS4" s="208"/>
      <c r="VAT4" s="208"/>
      <c r="VAU4" s="208"/>
      <c r="VAV4" s="208"/>
      <c r="VAW4" s="208"/>
      <c r="VAX4" s="208"/>
      <c r="VAY4" s="208"/>
      <c r="VAZ4" s="208"/>
      <c r="VBA4" s="208"/>
      <c r="VBB4" s="208"/>
      <c r="VBC4" s="208"/>
      <c r="VBD4" s="208"/>
      <c r="VBE4" s="208"/>
      <c r="VBF4" s="208"/>
      <c r="VBG4" s="208"/>
      <c r="VBH4" s="208"/>
      <c r="VBI4" s="208"/>
      <c r="VBJ4" s="208"/>
      <c r="VBK4" s="208"/>
      <c r="VBL4" s="208"/>
      <c r="VBM4" s="208"/>
      <c r="VBN4" s="208"/>
      <c r="VBO4" s="208"/>
      <c r="VBP4" s="208"/>
      <c r="VBQ4" s="208"/>
      <c r="VBR4" s="208"/>
      <c r="VBS4" s="208"/>
      <c r="VBT4" s="208"/>
      <c r="VBU4" s="208"/>
      <c r="VBV4" s="208"/>
      <c r="VBW4" s="208"/>
      <c r="VBX4" s="208"/>
      <c r="VBY4" s="208"/>
      <c r="VBZ4" s="208"/>
      <c r="VCA4" s="208"/>
      <c r="VCB4" s="208"/>
      <c r="VCC4" s="208"/>
      <c r="VCD4" s="208"/>
      <c r="VCE4" s="208"/>
      <c r="VCF4" s="208"/>
      <c r="VCG4" s="208"/>
      <c r="VCH4" s="208"/>
      <c r="VCI4" s="208"/>
      <c r="VCJ4" s="208"/>
      <c r="VCK4" s="208"/>
      <c r="VCL4" s="208"/>
      <c r="VCM4" s="208"/>
      <c r="VCN4" s="208"/>
      <c r="VCO4" s="208"/>
      <c r="VCP4" s="208"/>
      <c r="VCQ4" s="208"/>
      <c r="VCR4" s="208"/>
      <c r="VCS4" s="208"/>
      <c r="VCT4" s="208"/>
      <c r="VCU4" s="208"/>
      <c r="VCV4" s="208"/>
      <c r="VCW4" s="208"/>
      <c r="VCX4" s="208"/>
      <c r="VCY4" s="208"/>
      <c r="VCZ4" s="208"/>
      <c r="VDA4" s="208"/>
      <c r="VDB4" s="208"/>
      <c r="VDC4" s="208"/>
      <c r="VDD4" s="208"/>
      <c r="VDE4" s="208"/>
      <c r="VDF4" s="208"/>
      <c r="VDG4" s="208"/>
      <c r="VDH4" s="208"/>
      <c r="VDI4" s="208"/>
      <c r="VDJ4" s="208"/>
      <c r="VDK4" s="208"/>
      <c r="VDL4" s="208"/>
      <c r="VDM4" s="208"/>
      <c r="VDN4" s="208"/>
      <c r="VDO4" s="208"/>
      <c r="VDP4" s="208"/>
      <c r="VDQ4" s="208"/>
      <c r="VDR4" s="208"/>
      <c r="VDS4" s="208"/>
      <c r="VDT4" s="208"/>
      <c r="VDU4" s="208"/>
      <c r="VDV4" s="208"/>
      <c r="VDW4" s="208"/>
      <c r="VDX4" s="208"/>
      <c r="VDY4" s="208"/>
      <c r="VDZ4" s="208"/>
      <c r="VEA4" s="208"/>
      <c r="VEB4" s="208"/>
      <c r="VEC4" s="208"/>
      <c r="VED4" s="208"/>
      <c r="VEE4" s="208"/>
      <c r="VEF4" s="208"/>
      <c r="VEG4" s="208"/>
      <c r="VEH4" s="208"/>
      <c r="VEI4" s="208"/>
      <c r="VEJ4" s="208"/>
      <c r="VEK4" s="208"/>
      <c r="VEL4" s="208"/>
      <c r="VEM4" s="208"/>
      <c r="VEN4" s="208"/>
      <c r="VEO4" s="208"/>
      <c r="VEP4" s="208"/>
      <c r="VEQ4" s="208"/>
      <c r="VER4" s="208"/>
      <c r="VES4" s="208"/>
      <c r="VET4" s="208"/>
      <c r="VEU4" s="208"/>
      <c r="VEV4" s="208"/>
      <c r="VEW4" s="208"/>
      <c r="VEX4" s="208"/>
      <c r="VEY4" s="208"/>
      <c r="VEZ4" s="208"/>
      <c r="VFA4" s="208"/>
      <c r="VFB4" s="208"/>
      <c r="VFC4" s="208"/>
      <c r="VFD4" s="208"/>
      <c r="VFE4" s="208"/>
      <c r="VFF4" s="208"/>
      <c r="VFG4" s="208"/>
      <c r="VFH4" s="208"/>
      <c r="VFI4" s="208"/>
      <c r="VFJ4" s="208"/>
      <c r="VFK4" s="208"/>
      <c r="VFL4" s="208"/>
      <c r="VFM4" s="208"/>
      <c r="VFN4" s="208"/>
      <c r="VFO4" s="208"/>
      <c r="VFP4" s="208"/>
      <c r="VFQ4" s="208"/>
      <c r="VFR4" s="208"/>
      <c r="VFS4" s="208"/>
      <c r="VFT4" s="208"/>
      <c r="VFU4" s="208"/>
      <c r="VFV4" s="208"/>
      <c r="VFW4" s="208"/>
      <c r="VFX4" s="208"/>
      <c r="VFY4" s="208"/>
      <c r="VFZ4" s="208"/>
      <c r="VGA4" s="208"/>
      <c r="VGB4" s="208"/>
      <c r="VGC4" s="208"/>
      <c r="VGD4" s="208"/>
      <c r="VGE4" s="208"/>
      <c r="VGF4" s="208"/>
      <c r="VGG4" s="208"/>
      <c r="VGH4" s="208"/>
      <c r="VGI4" s="208"/>
      <c r="VGJ4" s="208"/>
      <c r="VGK4" s="208"/>
      <c r="VGL4" s="208"/>
      <c r="VGM4" s="208"/>
      <c r="VGN4" s="208"/>
      <c r="VGO4" s="208"/>
      <c r="VGP4" s="208"/>
      <c r="VGQ4" s="208"/>
      <c r="VGR4" s="208"/>
      <c r="VGS4" s="208"/>
      <c r="VGT4" s="208"/>
      <c r="VGU4" s="208"/>
      <c r="VGV4" s="208"/>
      <c r="VGW4" s="208"/>
      <c r="VGX4" s="208"/>
      <c r="VGY4" s="208"/>
      <c r="VGZ4" s="208"/>
      <c r="VHA4" s="208"/>
      <c r="VHB4" s="208"/>
      <c r="VHC4" s="208"/>
      <c r="VHD4" s="208"/>
      <c r="VHE4" s="208"/>
      <c r="VHF4" s="208"/>
      <c r="VHG4" s="208"/>
      <c r="VHH4" s="208"/>
      <c r="VHI4" s="208"/>
      <c r="VHJ4" s="208"/>
      <c r="VHK4" s="208"/>
      <c r="VHL4" s="208"/>
      <c r="VHM4" s="208"/>
      <c r="VHN4" s="208"/>
      <c r="VHO4" s="208"/>
      <c r="VHP4" s="208"/>
      <c r="VHQ4" s="208"/>
      <c r="VHR4" s="208"/>
      <c r="VHS4" s="208"/>
      <c r="VHT4" s="208"/>
      <c r="VHU4" s="208"/>
      <c r="VHV4" s="208"/>
      <c r="VHW4" s="208"/>
      <c r="VHX4" s="208"/>
      <c r="VHY4" s="208"/>
      <c r="VHZ4" s="208"/>
      <c r="VIA4" s="208"/>
      <c r="VIB4" s="208"/>
      <c r="VIC4" s="208"/>
      <c r="VID4" s="208"/>
      <c r="VIE4" s="208"/>
      <c r="VIF4" s="208"/>
      <c r="VIG4" s="208"/>
      <c r="VIH4" s="208"/>
      <c r="VII4" s="208"/>
      <c r="VIJ4" s="208"/>
      <c r="VIK4" s="208"/>
      <c r="VIL4" s="208"/>
      <c r="VIM4" s="208"/>
      <c r="VIN4" s="208"/>
      <c r="VIO4" s="208"/>
      <c r="VIP4" s="208"/>
      <c r="VIQ4" s="208"/>
      <c r="VIR4" s="208"/>
      <c r="VIS4" s="208"/>
      <c r="VIT4" s="208"/>
      <c r="VIU4" s="208"/>
      <c r="VIV4" s="208"/>
      <c r="VIW4" s="208"/>
      <c r="VIX4" s="208"/>
      <c r="VIY4" s="208"/>
      <c r="VIZ4" s="208"/>
      <c r="VJA4" s="208"/>
      <c r="VJB4" s="208"/>
      <c r="VJC4" s="208"/>
      <c r="VJD4" s="208"/>
      <c r="VJE4" s="208"/>
      <c r="VJF4" s="208"/>
      <c r="VJG4" s="208"/>
      <c r="VJH4" s="208"/>
      <c r="VJI4" s="208"/>
      <c r="VJJ4" s="208"/>
      <c r="VJK4" s="208"/>
      <c r="VJL4" s="208"/>
      <c r="VJM4" s="208"/>
      <c r="VJN4" s="208"/>
      <c r="VJO4" s="208"/>
      <c r="VJP4" s="208"/>
      <c r="VJQ4" s="208"/>
      <c r="VJR4" s="208"/>
      <c r="VJS4" s="208"/>
      <c r="VJT4" s="208"/>
      <c r="VJU4" s="208"/>
      <c r="VJV4" s="208"/>
      <c r="VJW4" s="208"/>
      <c r="VJX4" s="208"/>
      <c r="VJY4" s="208"/>
      <c r="VJZ4" s="208"/>
      <c r="VKA4" s="208"/>
      <c r="VKB4" s="208"/>
      <c r="VKC4" s="208"/>
      <c r="VKD4" s="208"/>
      <c r="VKE4" s="208"/>
      <c r="VKF4" s="208"/>
      <c r="VKG4" s="208"/>
      <c r="VKH4" s="208"/>
      <c r="VKI4" s="208"/>
      <c r="VKJ4" s="208"/>
      <c r="VKK4" s="208"/>
      <c r="VKL4" s="208"/>
      <c r="VKM4" s="208"/>
      <c r="VKN4" s="208"/>
      <c r="VKO4" s="208"/>
      <c r="VKP4" s="208"/>
      <c r="VKQ4" s="208"/>
      <c r="VKR4" s="208"/>
      <c r="VKS4" s="208"/>
      <c r="VKT4" s="208"/>
      <c r="VKU4" s="208"/>
      <c r="VKV4" s="208"/>
      <c r="VKW4" s="208"/>
      <c r="VKX4" s="208"/>
      <c r="VKY4" s="208"/>
      <c r="VKZ4" s="208"/>
      <c r="VLA4" s="208"/>
      <c r="VLB4" s="208"/>
      <c r="VLC4" s="208"/>
      <c r="VLD4" s="208"/>
      <c r="VLE4" s="208"/>
      <c r="VLF4" s="208"/>
      <c r="VLG4" s="208"/>
      <c r="VLH4" s="208"/>
      <c r="VLI4" s="208"/>
      <c r="VLJ4" s="208"/>
      <c r="VLK4" s="208"/>
      <c r="VLL4" s="208"/>
      <c r="VLM4" s="208"/>
      <c r="VLN4" s="208"/>
      <c r="VLO4" s="208"/>
      <c r="VLP4" s="208"/>
      <c r="VLQ4" s="208"/>
      <c r="VLR4" s="208"/>
      <c r="VLS4" s="208"/>
      <c r="VLT4" s="208"/>
      <c r="VLU4" s="208"/>
      <c r="VLV4" s="208"/>
      <c r="VLW4" s="208"/>
      <c r="VLX4" s="208"/>
      <c r="VLY4" s="208"/>
      <c r="VLZ4" s="208"/>
      <c r="VMA4" s="208"/>
      <c r="VMB4" s="208"/>
      <c r="VMC4" s="208"/>
      <c r="VMD4" s="208"/>
      <c r="VME4" s="208"/>
      <c r="VMF4" s="208"/>
      <c r="VMG4" s="208"/>
      <c r="VMH4" s="208"/>
      <c r="VMI4" s="208"/>
      <c r="VMJ4" s="208"/>
      <c r="VMK4" s="208"/>
      <c r="VML4" s="208"/>
      <c r="VMM4" s="208"/>
      <c r="VMN4" s="208"/>
      <c r="VMO4" s="208"/>
      <c r="VMP4" s="208"/>
      <c r="VMQ4" s="208"/>
      <c r="VMR4" s="208"/>
      <c r="VMS4" s="208"/>
      <c r="VMT4" s="208"/>
      <c r="VMU4" s="208"/>
      <c r="VMV4" s="208"/>
      <c r="VMW4" s="208"/>
      <c r="VMX4" s="208"/>
      <c r="VMY4" s="208"/>
      <c r="VMZ4" s="208"/>
      <c r="VNA4" s="208"/>
      <c r="VNB4" s="208"/>
      <c r="VNC4" s="208"/>
      <c r="VND4" s="208"/>
      <c r="VNE4" s="208"/>
      <c r="VNF4" s="208"/>
      <c r="VNG4" s="208"/>
      <c r="VNH4" s="208"/>
      <c r="VNI4" s="208"/>
      <c r="VNJ4" s="208"/>
      <c r="VNK4" s="208"/>
      <c r="VNL4" s="208"/>
      <c r="VNM4" s="208"/>
      <c r="VNN4" s="208"/>
      <c r="VNO4" s="208"/>
      <c r="VNP4" s="208"/>
      <c r="VNQ4" s="208"/>
      <c r="VNR4" s="208"/>
      <c r="VNS4" s="208"/>
      <c r="VNT4" s="208"/>
      <c r="VNU4" s="208"/>
      <c r="VNV4" s="208"/>
      <c r="VNW4" s="208"/>
      <c r="VNX4" s="208"/>
      <c r="VNY4" s="208"/>
      <c r="VNZ4" s="208"/>
      <c r="VOA4" s="208"/>
      <c r="VOB4" s="208"/>
      <c r="VOC4" s="208"/>
      <c r="VOD4" s="208"/>
      <c r="VOE4" s="208"/>
      <c r="VOF4" s="208"/>
      <c r="VOG4" s="208"/>
      <c r="VOH4" s="208"/>
      <c r="VOI4" s="208"/>
      <c r="VOJ4" s="208"/>
      <c r="VOK4" s="208"/>
      <c r="VOL4" s="208"/>
      <c r="VOM4" s="208"/>
      <c r="VON4" s="208"/>
      <c r="VOO4" s="208"/>
      <c r="VOP4" s="208"/>
      <c r="VOQ4" s="208"/>
      <c r="VOR4" s="208"/>
      <c r="VOS4" s="208"/>
      <c r="VOT4" s="208"/>
      <c r="VOU4" s="208"/>
      <c r="VOV4" s="208"/>
      <c r="VOW4" s="208"/>
      <c r="VOX4" s="208"/>
      <c r="VOY4" s="208"/>
      <c r="VOZ4" s="208"/>
      <c r="VPA4" s="208"/>
      <c r="VPB4" s="208"/>
      <c r="VPC4" s="208"/>
      <c r="VPD4" s="208"/>
      <c r="VPE4" s="208"/>
      <c r="VPF4" s="208"/>
      <c r="VPG4" s="208"/>
      <c r="VPH4" s="208"/>
      <c r="VPI4" s="208"/>
      <c r="VPJ4" s="208"/>
      <c r="VPK4" s="208"/>
      <c r="VPL4" s="208"/>
      <c r="VPM4" s="208"/>
      <c r="VPN4" s="208"/>
      <c r="VPO4" s="208"/>
      <c r="VPP4" s="208"/>
      <c r="VPQ4" s="208"/>
      <c r="VPR4" s="208"/>
      <c r="VPS4" s="208"/>
      <c r="VPT4" s="208"/>
      <c r="VPU4" s="208"/>
      <c r="VPV4" s="208"/>
      <c r="VPW4" s="208"/>
      <c r="VPX4" s="208"/>
      <c r="VPY4" s="208"/>
      <c r="VPZ4" s="208"/>
      <c r="VQA4" s="208"/>
      <c r="VQB4" s="208"/>
      <c r="VQC4" s="208"/>
      <c r="VQD4" s="208"/>
      <c r="VQE4" s="208"/>
      <c r="VQF4" s="208"/>
      <c r="VQG4" s="208"/>
      <c r="VQH4" s="208"/>
      <c r="VQI4" s="208"/>
      <c r="VQJ4" s="208"/>
      <c r="VQK4" s="208"/>
      <c r="VQL4" s="208"/>
      <c r="VQM4" s="208"/>
      <c r="VQN4" s="208"/>
      <c r="VQO4" s="208"/>
      <c r="VQP4" s="208"/>
      <c r="VQQ4" s="208"/>
      <c r="VQR4" s="208"/>
      <c r="VQS4" s="208"/>
      <c r="VQT4" s="208"/>
      <c r="VQU4" s="208"/>
      <c r="VQV4" s="208"/>
      <c r="VQW4" s="208"/>
      <c r="VQX4" s="208"/>
      <c r="VQY4" s="208"/>
      <c r="VQZ4" s="208"/>
      <c r="VRA4" s="208"/>
      <c r="VRB4" s="208"/>
      <c r="VRC4" s="208"/>
      <c r="VRD4" s="208"/>
      <c r="VRE4" s="208"/>
      <c r="VRF4" s="208"/>
      <c r="VRG4" s="208"/>
      <c r="VRH4" s="208"/>
      <c r="VRI4" s="208"/>
      <c r="VRJ4" s="208"/>
      <c r="VRK4" s="208"/>
      <c r="VRL4" s="208"/>
      <c r="VRM4" s="208"/>
      <c r="VRN4" s="208"/>
      <c r="VRO4" s="208"/>
      <c r="VRP4" s="208"/>
      <c r="VRQ4" s="208"/>
      <c r="VRR4" s="208"/>
      <c r="VRS4" s="208"/>
      <c r="VRT4" s="208"/>
      <c r="VRU4" s="208"/>
      <c r="VRV4" s="208"/>
      <c r="VRW4" s="208"/>
      <c r="VRX4" s="208"/>
      <c r="VRY4" s="208"/>
      <c r="VRZ4" s="208"/>
      <c r="VSA4" s="208"/>
      <c r="VSB4" s="208"/>
      <c r="VSC4" s="208"/>
      <c r="VSD4" s="208"/>
      <c r="VSE4" s="208"/>
      <c r="VSF4" s="208"/>
      <c r="VSG4" s="208"/>
      <c r="VSH4" s="208"/>
      <c r="VSI4" s="208"/>
      <c r="VSJ4" s="208"/>
      <c r="VSK4" s="208"/>
      <c r="VSL4" s="208"/>
      <c r="VSM4" s="208"/>
      <c r="VSN4" s="208"/>
      <c r="VSO4" s="208"/>
      <c r="VSP4" s="208"/>
      <c r="VSQ4" s="208"/>
      <c r="VSR4" s="208"/>
      <c r="VSS4" s="208"/>
      <c r="VST4" s="208"/>
      <c r="VSU4" s="208"/>
      <c r="VSV4" s="208"/>
      <c r="VSW4" s="208"/>
      <c r="VSX4" s="208"/>
      <c r="VSY4" s="208"/>
      <c r="VSZ4" s="208"/>
      <c r="VTA4" s="208"/>
      <c r="VTB4" s="208"/>
      <c r="VTC4" s="208"/>
      <c r="VTD4" s="208"/>
      <c r="VTE4" s="208"/>
      <c r="VTF4" s="208"/>
      <c r="VTG4" s="208"/>
      <c r="VTH4" s="208"/>
      <c r="VTI4" s="208"/>
      <c r="VTJ4" s="208"/>
      <c r="VTK4" s="208"/>
      <c r="VTL4" s="208"/>
      <c r="VTM4" s="208"/>
      <c r="VTN4" s="208"/>
      <c r="VTO4" s="208"/>
      <c r="VTP4" s="208"/>
      <c r="VTQ4" s="208"/>
      <c r="VTR4" s="208"/>
      <c r="VTS4" s="208"/>
      <c r="VTT4" s="208"/>
      <c r="VTU4" s="208"/>
      <c r="VTV4" s="208"/>
      <c r="VTW4" s="208"/>
      <c r="VTX4" s="208"/>
      <c r="VTY4" s="208"/>
      <c r="VTZ4" s="208"/>
      <c r="VUA4" s="208"/>
      <c r="VUB4" s="208"/>
      <c r="VUC4" s="208"/>
      <c r="VUD4" s="208"/>
      <c r="VUE4" s="208"/>
      <c r="VUF4" s="208"/>
      <c r="VUG4" s="208"/>
      <c r="VUH4" s="208"/>
      <c r="VUI4" s="208"/>
      <c r="VUJ4" s="208"/>
      <c r="VUK4" s="208"/>
      <c r="VUL4" s="208"/>
      <c r="VUM4" s="208"/>
      <c r="VUN4" s="208"/>
      <c r="VUO4" s="208"/>
      <c r="VUP4" s="208"/>
      <c r="VUQ4" s="208"/>
      <c r="VUR4" s="208"/>
      <c r="VUS4" s="208"/>
      <c r="VUT4" s="208"/>
      <c r="VUU4" s="208"/>
      <c r="VUV4" s="208"/>
      <c r="VUW4" s="208"/>
      <c r="VUX4" s="208"/>
      <c r="VUY4" s="208"/>
      <c r="VUZ4" s="208"/>
      <c r="VVA4" s="208"/>
      <c r="VVB4" s="208"/>
      <c r="VVC4" s="208"/>
      <c r="VVD4" s="208"/>
      <c r="VVE4" s="208"/>
      <c r="VVF4" s="208"/>
      <c r="VVG4" s="208"/>
      <c r="VVH4" s="208"/>
      <c r="VVI4" s="208"/>
      <c r="VVJ4" s="208"/>
      <c r="VVK4" s="208"/>
      <c r="VVL4" s="208"/>
      <c r="VVM4" s="208"/>
      <c r="VVN4" s="208"/>
      <c r="VVO4" s="208"/>
      <c r="VVP4" s="208"/>
      <c r="VVQ4" s="208"/>
      <c r="VVR4" s="208"/>
      <c r="VVS4" s="208"/>
      <c r="VVT4" s="208"/>
      <c r="VVU4" s="208"/>
      <c r="VVV4" s="208"/>
      <c r="VVW4" s="208"/>
      <c r="VVX4" s="208"/>
      <c r="VVY4" s="208"/>
      <c r="VVZ4" s="208"/>
      <c r="VWA4" s="208"/>
      <c r="VWB4" s="208"/>
      <c r="VWC4" s="208"/>
      <c r="VWD4" s="208"/>
      <c r="VWE4" s="208"/>
      <c r="VWF4" s="208"/>
      <c r="VWG4" s="208"/>
      <c r="VWH4" s="208"/>
      <c r="VWI4" s="208"/>
      <c r="VWJ4" s="208"/>
      <c r="VWK4" s="208"/>
      <c r="VWL4" s="208"/>
      <c r="VWM4" s="208"/>
      <c r="VWN4" s="208"/>
      <c r="VWO4" s="208"/>
      <c r="VWP4" s="208"/>
      <c r="VWQ4" s="208"/>
      <c r="VWR4" s="208"/>
      <c r="VWS4" s="208"/>
      <c r="VWT4" s="208"/>
      <c r="VWU4" s="208"/>
      <c r="VWV4" s="208"/>
      <c r="VWW4" s="208"/>
      <c r="VWX4" s="208"/>
      <c r="VWY4" s="208"/>
      <c r="VWZ4" s="208"/>
      <c r="VXA4" s="208"/>
      <c r="VXB4" s="208"/>
      <c r="VXC4" s="208"/>
      <c r="VXD4" s="208"/>
      <c r="VXE4" s="208"/>
      <c r="VXF4" s="208"/>
      <c r="VXG4" s="208"/>
      <c r="VXH4" s="208"/>
      <c r="VXI4" s="208"/>
      <c r="VXJ4" s="208"/>
      <c r="VXK4" s="208"/>
      <c r="VXL4" s="208"/>
      <c r="VXM4" s="208"/>
      <c r="VXN4" s="208"/>
      <c r="VXO4" s="208"/>
      <c r="VXP4" s="208"/>
      <c r="VXQ4" s="208"/>
      <c r="VXR4" s="208"/>
      <c r="VXS4" s="208"/>
      <c r="VXT4" s="208"/>
      <c r="VXU4" s="208"/>
      <c r="VXV4" s="208"/>
      <c r="VXW4" s="208"/>
      <c r="VXX4" s="208"/>
      <c r="VXY4" s="208"/>
      <c r="VXZ4" s="208"/>
      <c r="VYA4" s="208"/>
      <c r="VYB4" s="208"/>
      <c r="VYC4" s="208"/>
      <c r="VYD4" s="208"/>
      <c r="VYE4" s="208"/>
      <c r="VYF4" s="208"/>
      <c r="VYG4" s="208"/>
      <c r="VYH4" s="208"/>
      <c r="VYI4" s="208"/>
      <c r="VYJ4" s="208"/>
      <c r="VYK4" s="208"/>
      <c r="VYL4" s="208"/>
      <c r="VYM4" s="208"/>
      <c r="VYN4" s="208"/>
      <c r="VYO4" s="208"/>
      <c r="VYP4" s="208"/>
      <c r="VYQ4" s="208"/>
      <c r="VYR4" s="208"/>
      <c r="VYS4" s="208"/>
      <c r="VYT4" s="208"/>
      <c r="VYU4" s="208"/>
      <c r="VYV4" s="208"/>
      <c r="VYW4" s="208"/>
      <c r="VYX4" s="208"/>
      <c r="VYY4" s="208"/>
      <c r="VYZ4" s="208"/>
      <c r="VZA4" s="208"/>
      <c r="VZB4" s="208"/>
      <c r="VZC4" s="208"/>
      <c r="VZD4" s="208"/>
      <c r="VZE4" s="208"/>
      <c r="VZF4" s="208"/>
      <c r="VZG4" s="208"/>
      <c r="VZH4" s="208"/>
      <c r="VZI4" s="208"/>
      <c r="VZJ4" s="208"/>
      <c r="VZK4" s="208"/>
      <c r="VZL4" s="208"/>
      <c r="VZM4" s="208"/>
      <c r="VZN4" s="208"/>
      <c r="VZO4" s="208"/>
      <c r="VZP4" s="208"/>
      <c r="VZQ4" s="208"/>
      <c r="VZR4" s="208"/>
      <c r="VZS4" s="208"/>
      <c r="VZT4" s="208"/>
      <c r="VZU4" s="208"/>
      <c r="VZV4" s="208"/>
      <c r="VZW4" s="208"/>
      <c r="VZX4" s="208"/>
      <c r="VZY4" s="208"/>
      <c r="VZZ4" s="208"/>
      <c r="WAA4" s="208"/>
      <c r="WAB4" s="208"/>
      <c r="WAC4" s="208"/>
      <c r="WAD4" s="208"/>
      <c r="WAE4" s="208"/>
      <c r="WAF4" s="208"/>
      <c r="WAG4" s="208"/>
      <c r="WAH4" s="208"/>
      <c r="WAI4" s="208"/>
      <c r="WAJ4" s="208"/>
      <c r="WAK4" s="208"/>
      <c r="WAL4" s="208"/>
      <c r="WAM4" s="208"/>
      <c r="WAN4" s="208"/>
      <c r="WAO4" s="208"/>
      <c r="WAP4" s="208"/>
      <c r="WAQ4" s="208"/>
      <c r="WAR4" s="208"/>
      <c r="WAS4" s="208"/>
      <c r="WAT4" s="208"/>
      <c r="WAU4" s="208"/>
      <c r="WAV4" s="208"/>
      <c r="WAW4" s="208"/>
      <c r="WAX4" s="208"/>
      <c r="WAY4" s="208"/>
      <c r="WAZ4" s="208"/>
      <c r="WBA4" s="208"/>
      <c r="WBB4" s="208"/>
      <c r="WBC4" s="208"/>
      <c r="WBD4" s="208"/>
      <c r="WBE4" s="208"/>
      <c r="WBF4" s="208"/>
      <c r="WBG4" s="208"/>
      <c r="WBH4" s="208"/>
      <c r="WBI4" s="208"/>
      <c r="WBJ4" s="208"/>
      <c r="WBK4" s="208"/>
      <c r="WBL4" s="208"/>
      <c r="WBM4" s="208"/>
      <c r="WBN4" s="208"/>
      <c r="WBO4" s="208"/>
      <c r="WBP4" s="208"/>
      <c r="WBQ4" s="208"/>
      <c r="WBR4" s="208"/>
      <c r="WBS4" s="208"/>
      <c r="WBT4" s="208"/>
      <c r="WBU4" s="208"/>
      <c r="WBV4" s="208"/>
      <c r="WBW4" s="208"/>
      <c r="WBX4" s="208"/>
      <c r="WBY4" s="208"/>
      <c r="WBZ4" s="208"/>
      <c r="WCA4" s="208"/>
      <c r="WCB4" s="208"/>
      <c r="WCC4" s="208"/>
      <c r="WCD4" s="208"/>
      <c r="WCE4" s="208"/>
      <c r="WCF4" s="208"/>
      <c r="WCG4" s="208"/>
      <c r="WCH4" s="208"/>
      <c r="WCI4" s="208"/>
      <c r="WCJ4" s="208"/>
      <c r="WCK4" s="208"/>
      <c r="WCL4" s="208"/>
      <c r="WCM4" s="208"/>
      <c r="WCN4" s="208"/>
      <c r="WCO4" s="208"/>
      <c r="WCP4" s="208"/>
      <c r="WCQ4" s="208"/>
      <c r="WCR4" s="208"/>
      <c r="WCS4" s="208"/>
      <c r="WCT4" s="208"/>
      <c r="WCU4" s="208"/>
      <c r="WCV4" s="208"/>
      <c r="WCW4" s="208"/>
      <c r="WCX4" s="208"/>
      <c r="WCY4" s="208"/>
      <c r="WCZ4" s="208"/>
      <c r="WDA4" s="208"/>
      <c r="WDB4" s="208"/>
      <c r="WDC4" s="208"/>
      <c r="WDD4" s="208"/>
      <c r="WDE4" s="208"/>
      <c r="WDF4" s="208"/>
      <c r="WDG4" s="208"/>
      <c r="WDH4" s="208"/>
      <c r="WDI4" s="208"/>
      <c r="WDJ4" s="208"/>
      <c r="WDK4" s="208"/>
      <c r="WDL4" s="208"/>
      <c r="WDM4" s="208"/>
      <c r="WDN4" s="208"/>
      <c r="WDO4" s="208"/>
      <c r="WDP4" s="208"/>
      <c r="WDQ4" s="208"/>
      <c r="WDR4" s="208"/>
      <c r="WDS4" s="208"/>
      <c r="WDT4" s="208"/>
      <c r="WDU4" s="208"/>
      <c r="WDV4" s="208"/>
      <c r="WDW4" s="208"/>
      <c r="WDX4" s="208"/>
      <c r="WDY4" s="208"/>
      <c r="WDZ4" s="208"/>
      <c r="WEA4" s="208"/>
      <c r="WEB4" s="208"/>
      <c r="WEC4" s="208"/>
      <c r="WED4" s="208"/>
      <c r="WEE4" s="208"/>
      <c r="WEF4" s="208"/>
      <c r="WEG4" s="208"/>
      <c r="WEH4" s="208"/>
      <c r="WEI4" s="208"/>
      <c r="WEJ4" s="208"/>
      <c r="WEK4" s="208"/>
      <c r="WEL4" s="208"/>
      <c r="WEM4" s="208"/>
      <c r="WEN4" s="208"/>
      <c r="WEO4" s="208"/>
      <c r="WEP4" s="208"/>
      <c r="WEQ4" s="208"/>
      <c r="WER4" s="208"/>
      <c r="WES4" s="208"/>
      <c r="WET4" s="208"/>
      <c r="WEU4" s="208"/>
      <c r="WEV4" s="208"/>
      <c r="WEW4" s="208"/>
      <c r="WEX4" s="208"/>
      <c r="WEY4" s="208"/>
      <c r="WEZ4" s="208"/>
      <c r="WFA4" s="208"/>
      <c r="WFB4" s="208"/>
      <c r="WFC4" s="208"/>
      <c r="WFD4" s="208"/>
      <c r="WFE4" s="208"/>
      <c r="WFF4" s="208"/>
      <c r="WFG4" s="208"/>
      <c r="WFH4" s="208"/>
      <c r="WFI4" s="208"/>
      <c r="WFJ4" s="208"/>
      <c r="WFK4" s="208"/>
      <c r="WFL4" s="208"/>
      <c r="WFM4" s="208"/>
      <c r="WFN4" s="208"/>
      <c r="WFO4" s="208"/>
      <c r="WFP4" s="208"/>
      <c r="WFQ4" s="208"/>
      <c r="WFR4" s="208"/>
      <c r="WFS4" s="208"/>
      <c r="WFT4" s="208"/>
      <c r="WFU4" s="208"/>
      <c r="WFV4" s="208"/>
      <c r="WFW4" s="208"/>
      <c r="WFX4" s="208"/>
      <c r="WFY4" s="208"/>
      <c r="WFZ4" s="208"/>
      <c r="WGA4" s="208"/>
      <c r="WGB4" s="208"/>
      <c r="WGC4" s="208"/>
      <c r="WGD4" s="208"/>
      <c r="WGE4" s="208"/>
      <c r="WGF4" s="208"/>
      <c r="WGG4" s="208"/>
      <c r="WGH4" s="208"/>
      <c r="WGI4" s="208"/>
      <c r="WGJ4" s="208"/>
      <c r="WGK4" s="208"/>
      <c r="WGL4" s="208"/>
      <c r="WGM4" s="208"/>
      <c r="WGN4" s="208"/>
      <c r="WGO4" s="208"/>
      <c r="WGP4" s="208"/>
      <c r="WGQ4" s="208"/>
      <c r="WGR4" s="208"/>
      <c r="WGS4" s="208"/>
      <c r="WGT4" s="208"/>
      <c r="WGU4" s="208"/>
      <c r="WGV4" s="208"/>
      <c r="WGW4" s="208"/>
      <c r="WGX4" s="208"/>
      <c r="WGY4" s="208"/>
      <c r="WGZ4" s="208"/>
      <c r="WHA4" s="208"/>
      <c r="WHB4" s="208"/>
      <c r="WHC4" s="208"/>
      <c r="WHD4" s="208"/>
      <c r="WHE4" s="208"/>
      <c r="WHF4" s="208"/>
      <c r="WHG4" s="208"/>
      <c r="WHH4" s="208"/>
      <c r="WHI4" s="208"/>
      <c r="WHJ4" s="208"/>
      <c r="WHK4" s="208"/>
      <c r="WHL4" s="208"/>
      <c r="WHM4" s="208"/>
      <c r="WHN4" s="208"/>
      <c r="WHO4" s="208"/>
      <c r="WHP4" s="208"/>
      <c r="WHQ4" s="208"/>
      <c r="WHR4" s="208"/>
      <c r="WHS4" s="208"/>
      <c r="WHT4" s="208"/>
      <c r="WHU4" s="208"/>
      <c r="WHV4" s="208"/>
      <c r="WHW4" s="208"/>
      <c r="WHX4" s="208"/>
      <c r="WHY4" s="208"/>
      <c r="WHZ4" s="208"/>
      <c r="WIA4" s="208"/>
      <c r="WIB4" s="208"/>
      <c r="WIC4" s="208"/>
      <c r="WID4" s="208"/>
      <c r="WIE4" s="208"/>
      <c r="WIF4" s="208"/>
      <c r="WIG4" s="208"/>
      <c r="WIH4" s="208"/>
      <c r="WII4" s="208"/>
      <c r="WIJ4" s="208"/>
      <c r="WIK4" s="208"/>
      <c r="WIL4" s="208"/>
      <c r="WIM4" s="208"/>
      <c r="WIN4" s="208"/>
      <c r="WIO4" s="208"/>
      <c r="WIP4" s="208"/>
      <c r="WIQ4" s="208"/>
      <c r="WIR4" s="208"/>
      <c r="WIS4" s="208"/>
      <c r="WIT4" s="208"/>
      <c r="WIU4" s="208"/>
      <c r="WIV4" s="208"/>
      <c r="WIW4" s="208"/>
      <c r="WIX4" s="208"/>
      <c r="WIY4" s="208"/>
      <c r="WIZ4" s="208"/>
      <c r="WJA4" s="208"/>
      <c r="WJB4" s="208"/>
      <c r="WJC4" s="208"/>
      <c r="WJD4" s="208"/>
      <c r="WJE4" s="208"/>
      <c r="WJF4" s="208"/>
      <c r="WJG4" s="208"/>
      <c r="WJH4" s="208"/>
      <c r="WJI4" s="208"/>
      <c r="WJJ4" s="208"/>
      <c r="WJK4" s="208"/>
      <c r="WJL4" s="208"/>
      <c r="WJM4" s="208"/>
      <c r="WJN4" s="208"/>
      <c r="WJO4" s="208"/>
      <c r="WJP4" s="208"/>
      <c r="WJQ4" s="208"/>
      <c r="WJR4" s="208"/>
      <c r="WJS4" s="208"/>
      <c r="WJT4" s="208"/>
      <c r="WJU4" s="208"/>
      <c r="WJV4" s="208"/>
      <c r="WJW4" s="208"/>
      <c r="WJX4" s="208"/>
      <c r="WJY4" s="208"/>
      <c r="WJZ4" s="208"/>
      <c r="WKA4" s="208"/>
      <c r="WKB4" s="208"/>
      <c r="WKC4" s="208"/>
      <c r="WKD4" s="208"/>
      <c r="WKE4" s="208"/>
      <c r="WKF4" s="208"/>
      <c r="WKG4" s="208"/>
      <c r="WKH4" s="208"/>
      <c r="WKI4" s="208"/>
      <c r="WKJ4" s="208"/>
      <c r="WKK4" s="208"/>
      <c r="WKL4" s="208"/>
      <c r="WKM4" s="208"/>
      <c r="WKN4" s="208"/>
      <c r="WKO4" s="208"/>
      <c r="WKP4" s="208"/>
      <c r="WKQ4" s="208"/>
      <c r="WKR4" s="208"/>
      <c r="WKS4" s="208"/>
      <c r="WKT4" s="208"/>
      <c r="WKU4" s="208"/>
      <c r="WKV4" s="208"/>
      <c r="WKW4" s="208"/>
      <c r="WKX4" s="208"/>
      <c r="WKY4" s="208"/>
      <c r="WKZ4" s="208"/>
      <c r="WLA4" s="208"/>
      <c r="WLB4" s="208"/>
      <c r="WLC4" s="208"/>
      <c r="WLD4" s="208"/>
      <c r="WLE4" s="208"/>
      <c r="WLF4" s="208"/>
      <c r="WLG4" s="208"/>
      <c r="WLH4" s="208"/>
      <c r="WLI4" s="208"/>
      <c r="WLJ4" s="208"/>
      <c r="WLK4" s="208"/>
      <c r="WLL4" s="208"/>
      <c r="WLM4" s="208"/>
      <c r="WLN4" s="208"/>
      <c r="WLO4" s="208"/>
      <c r="WLP4" s="208"/>
      <c r="WLQ4" s="208"/>
      <c r="WLR4" s="208"/>
      <c r="WLS4" s="208"/>
      <c r="WLT4" s="208"/>
      <c r="WLU4" s="208"/>
      <c r="WLV4" s="208"/>
      <c r="WLW4" s="208"/>
      <c r="WLX4" s="208"/>
      <c r="WLY4" s="208"/>
      <c r="WLZ4" s="208"/>
      <c r="WMA4" s="208"/>
      <c r="WMB4" s="208"/>
      <c r="WMC4" s="208"/>
      <c r="WMD4" s="208"/>
      <c r="WME4" s="208"/>
      <c r="WMF4" s="208"/>
      <c r="WMG4" s="208"/>
      <c r="WMH4" s="208"/>
      <c r="WMI4" s="208"/>
      <c r="WMJ4" s="208"/>
      <c r="WMK4" s="208"/>
      <c r="WML4" s="208"/>
      <c r="WMM4" s="208"/>
      <c r="WMN4" s="208"/>
      <c r="WMO4" s="208"/>
      <c r="WMP4" s="208"/>
      <c r="WMQ4" s="208"/>
      <c r="WMR4" s="208"/>
      <c r="WMS4" s="208"/>
      <c r="WMT4" s="208"/>
      <c r="WMU4" s="208"/>
      <c r="WMV4" s="208"/>
      <c r="WMW4" s="208"/>
      <c r="WMX4" s="208"/>
      <c r="WMY4" s="208"/>
      <c r="WMZ4" s="208"/>
      <c r="WNA4" s="208"/>
      <c r="WNB4" s="208"/>
      <c r="WNC4" s="208"/>
      <c r="WND4" s="208"/>
      <c r="WNE4" s="208"/>
      <c r="WNF4" s="208"/>
      <c r="WNG4" s="208"/>
      <c r="WNH4" s="208"/>
      <c r="WNI4" s="208"/>
      <c r="WNJ4" s="208"/>
      <c r="WNK4" s="208"/>
      <c r="WNL4" s="208"/>
      <c r="WNM4" s="208"/>
      <c r="WNN4" s="208"/>
      <c r="WNO4" s="208"/>
      <c r="WNP4" s="208"/>
      <c r="WNQ4" s="208"/>
      <c r="WNR4" s="208"/>
      <c r="WNS4" s="208"/>
      <c r="WNT4" s="208"/>
      <c r="WNU4" s="208"/>
      <c r="WNV4" s="208"/>
      <c r="WNW4" s="208"/>
      <c r="WNX4" s="208"/>
      <c r="WNY4" s="208"/>
      <c r="WNZ4" s="208"/>
      <c r="WOA4" s="208"/>
      <c r="WOB4" s="208"/>
      <c r="WOC4" s="208"/>
      <c r="WOD4" s="208"/>
      <c r="WOE4" s="208"/>
      <c r="WOF4" s="208"/>
      <c r="WOG4" s="208"/>
      <c r="WOH4" s="208"/>
      <c r="WOI4" s="208"/>
      <c r="WOJ4" s="208"/>
      <c r="WOK4" s="208"/>
      <c r="WOL4" s="208"/>
      <c r="WOM4" s="208"/>
      <c r="WON4" s="208"/>
      <c r="WOO4" s="208"/>
      <c r="WOP4" s="208"/>
      <c r="WOQ4" s="208"/>
      <c r="WOR4" s="208"/>
      <c r="WOS4" s="208"/>
      <c r="WOT4" s="208"/>
      <c r="WOU4" s="208"/>
      <c r="WOV4" s="208"/>
      <c r="WOW4" s="208"/>
      <c r="WOX4" s="208"/>
      <c r="WOY4" s="208"/>
      <c r="WOZ4" s="208"/>
      <c r="WPA4" s="208"/>
      <c r="WPB4" s="208"/>
      <c r="WPC4" s="208"/>
      <c r="WPD4" s="208"/>
      <c r="WPE4" s="208"/>
      <c r="WPF4" s="208"/>
      <c r="WPG4" s="208"/>
      <c r="WPH4" s="208"/>
      <c r="WPI4" s="208"/>
      <c r="WPJ4" s="208"/>
      <c r="WPK4" s="208"/>
      <c r="WPL4" s="208"/>
      <c r="WPM4" s="208"/>
      <c r="WPN4" s="208"/>
      <c r="WPO4" s="208"/>
      <c r="WPP4" s="208"/>
      <c r="WPQ4" s="208"/>
      <c r="WPR4" s="208"/>
      <c r="WPS4" s="208"/>
      <c r="WPT4" s="208"/>
      <c r="WPU4" s="208"/>
      <c r="WPV4" s="208"/>
      <c r="WPW4" s="208"/>
      <c r="WPX4" s="208"/>
      <c r="WPY4" s="208"/>
      <c r="WPZ4" s="208"/>
      <c r="WQA4" s="208"/>
      <c r="WQB4" s="208"/>
      <c r="WQC4" s="208"/>
      <c r="WQD4" s="208"/>
      <c r="WQE4" s="208"/>
      <c r="WQF4" s="208"/>
      <c r="WQG4" s="208"/>
      <c r="WQH4" s="208"/>
      <c r="WQI4" s="208"/>
      <c r="WQJ4" s="208"/>
      <c r="WQK4" s="208"/>
      <c r="WQL4" s="208"/>
      <c r="WQM4" s="208"/>
      <c r="WQN4" s="208"/>
      <c r="WQO4" s="208"/>
      <c r="WQP4" s="208"/>
      <c r="WQQ4" s="208"/>
      <c r="WQR4" s="208"/>
      <c r="WQS4" s="208"/>
      <c r="WQT4" s="208"/>
      <c r="WQU4" s="208"/>
      <c r="WQV4" s="208"/>
      <c r="WQW4" s="208"/>
      <c r="WQX4" s="208"/>
      <c r="WQY4" s="208"/>
      <c r="WQZ4" s="208"/>
      <c r="WRA4" s="208"/>
      <c r="WRB4" s="208"/>
      <c r="WRC4" s="208"/>
      <c r="WRD4" s="208"/>
      <c r="WRE4" s="208"/>
      <c r="WRF4" s="208"/>
      <c r="WRG4" s="208"/>
      <c r="WRH4" s="208"/>
      <c r="WRI4" s="208"/>
      <c r="WRJ4" s="208"/>
      <c r="WRK4" s="208"/>
      <c r="WRL4" s="208"/>
      <c r="WRM4" s="208"/>
      <c r="WRN4" s="208"/>
      <c r="WRO4" s="208"/>
      <c r="WRP4" s="208"/>
      <c r="WRQ4" s="208"/>
      <c r="WRR4" s="208"/>
      <c r="WRS4" s="208"/>
      <c r="WRT4" s="208"/>
      <c r="WRU4" s="208"/>
      <c r="WRV4" s="208"/>
      <c r="WRW4" s="208"/>
      <c r="WRX4" s="208"/>
      <c r="WRY4" s="208"/>
      <c r="WRZ4" s="208"/>
      <c r="WSA4" s="208"/>
      <c r="WSB4" s="208"/>
      <c r="WSC4" s="208"/>
      <c r="WSD4" s="208"/>
      <c r="WSE4" s="208"/>
      <c r="WSF4" s="208"/>
      <c r="WSG4" s="208"/>
      <c r="WSH4" s="208"/>
      <c r="WSI4" s="208"/>
      <c r="WSJ4" s="208"/>
      <c r="WSK4" s="208"/>
      <c r="WSL4" s="208"/>
      <c r="WSM4" s="208"/>
      <c r="WSN4" s="208"/>
      <c r="WSO4" s="208"/>
      <c r="WSP4" s="208"/>
      <c r="WSQ4" s="208"/>
      <c r="WSR4" s="208"/>
      <c r="WSS4" s="208"/>
      <c r="WST4" s="208"/>
      <c r="WSU4" s="208"/>
      <c r="WSV4" s="208"/>
      <c r="WSW4" s="208"/>
      <c r="WSX4" s="208"/>
      <c r="WSY4" s="208"/>
      <c r="WSZ4" s="208"/>
      <c r="WTA4" s="208"/>
      <c r="WTB4" s="208"/>
      <c r="WTC4" s="208"/>
      <c r="WTD4" s="208"/>
      <c r="WTE4" s="208"/>
      <c r="WTF4" s="208"/>
      <c r="WTG4" s="208"/>
      <c r="WTH4" s="208"/>
      <c r="WTI4" s="208"/>
      <c r="WTJ4" s="208"/>
      <c r="WTK4" s="208"/>
      <c r="WTL4" s="208"/>
      <c r="WTM4" s="208"/>
      <c r="WTN4" s="208"/>
      <c r="WTO4" s="208"/>
      <c r="WTP4" s="208"/>
      <c r="WTQ4" s="208"/>
      <c r="WTR4" s="208"/>
      <c r="WTS4" s="208"/>
      <c r="WTT4" s="208"/>
      <c r="WTU4" s="208"/>
      <c r="WTV4" s="208"/>
      <c r="WTW4" s="208"/>
      <c r="WTX4" s="208"/>
      <c r="WTY4" s="208"/>
      <c r="WTZ4" s="208"/>
      <c r="WUA4" s="208"/>
      <c r="WUB4" s="208"/>
      <c r="WUC4" s="208"/>
      <c r="WUD4" s="208"/>
      <c r="WUE4" s="208"/>
      <c r="WUF4" s="208"/>
      <c r="WUG4" s="208"/>
      <c r="WUH4" s="208"/>
      <c r="WUI4" s="208"/>
      <c r="WUJ4" s="208"/>
      <c r="WUK4" s="208"/>
      <c r="WUL4" s="208"/>
      <c r="WUM4" s="208"/>
      <c r="WUN4" s="208"/>
      <c r="WUO4" s="208"/>
      <c r="WUP4" s="208"/>
      <c r="WUQ4" s="208"/>
      <c r="WUR4" s="208"/>
      <c r="WUS4" s="208"/>
      <c r="WUT4" s="208"/>
      <c r="WUU4" s="208"/>
      <c r="WUV4" s="208"/>
      <c r="WUW4" s="208"/>
      <c r="WUX4" s="208"/>
      <c r="WUY4" s="208"/>
      <c r="WUZ4" s="208"/>
      <c r="WVA4" s="208"/>
      <c r="WVB4" s="208"/>
      <c r="WVC4" s="208"/>
      <c r="WVD4" s="208"/>
      <c r="WVE4" s="208"/>
      <c r="WVF4" s="208"/>
      <c r="WVG4" s="208"/>
      <c r="WVH4" s="208"/>
      <c r="WVI4" s="208"/>
      <c r="WVJ4" s="208"/>
      <c r="WVK4" s="208"/>
      <c r="WVL4" s="208"/>
      <c r="WVM4" s="208"/>
      <c r="WVN4" s="208"/>
      <c r="WVO4" s="208"/>
      <c r="WVP4" s="208"/>
      <c r="WVQ4" s="208"/>
      <c r="WVR4" s="208"/>
      <c r="WVS4" s="208"/>
      <c r="WVT4" s="208"/>
      <c r="WVU4" s="208"/>
      <c r="WVV4" s="208"/>
      <c r="WVW4" s="208"/>
      <c r="WVX4" s="208"/>
      <c r="WVY4" s="208"/>
      <c r="WVZ4" s="208"/>
      <c r="WWA4" s="208"/>
      <c r="WWB4" s="208"/>
      <c r="WWC4" s="208"/>
      <c r="WWD4" s="208"/>
      <c r="WWE4" s="208"/>
      <c r="WWF4" s="208"/>
      <c r="WWG4" s="208"/>
      <c r="WWH4" s="208"/>
      <c r="WWI4" s="208"/>
      <c r="WWJ4" s="208"/>
      <c r="WWK4" s="208"/>
      <c r="WWL4" s="208"/>
      <c r="WWM4" s="208"/>
      <c r="WWN4" s="208"/>
      <c r="WWO4" s="208"/>
      <c r="WWP4" s="208"/>
      <c r="WWQ4" s="208"/>
      <c r="WWR4" s="208"/>
      <c r="WWS4" s="208"/>
      <c r="WWT4" s="208"/>
      <c r="WWU4" s="208"/>
      <c r="WWV4" s="208"/>
      <c r="WWW4" s="208"/>
      <c r="WWX4" s="208"/>
      <c r="WWY4" s="208"/>
      <c r="WWZ4" s="208"/>
      <c r="WXA4" s="208"/>
      <c r="WXB4" s="208"/>
      <c r="WXC4" s="208"/>
      <c r="WXD4" s="208"/>
      <c r="WXE4" s="208"/>
      <c r="WXF4" s="208"/>
      <c r="WXG4" s="208"/>
      <c r="WXH4" s="208"/>
      <c r="WXI4" s="208"/>
      <c r="WXJ4" s="208"/>
      <c r="WXK4" s="208"/>
      <c r="WXL4" s="208"/>
      <c r="WXM4" s="208"/>
      <c r="WXN4" s="208"/>
      <c r="WXO4" s="208"/>
      <c r="WXP4" s="208"/>
      <c r="WXQ4" s="208"/>
      <c r="WXR4" s="208"/>
      <c r="WXS4" s="208"/>
      <c r="WXT4" s="208"/>
      <c r="WXU4" s="208"/>
      <c r="WXV4" s="208"/>
      <c r="WXW4" s="208"/>
      <c r="WXX4" s="208"/>
      <c r="WXY4" s="208"/>
      <c r="WXZ4" s="208"/>
      <c r="WYA4" s="208"/>
      <c r="WYB4" s="208"/>
      <c r="WYC4" s="208"/>
      <c r="WYD4" s="208"/>
      <c r="WYE4" s="208"/>
      <c r="WYF4" s="208"/>
      <c r="WYG4" s="208"/>
      <c r="WYH4" s="208"/>
      <c r="WYI4" s="208"/>
      <c r="WYJ4" s="208"/>
      <c r="WYK4" s="208"/>
      <c r="WYL4" s="208"/>
      <c r="WYM4" s="208"/>
      <c r="WYN4" s="208"/>
      <c r="WYO4" s="208"/>
      <c r="WYP4" s="208"/>
      <c r="WYQ4" s="208"/>
      <c r="WYR4" s="208"/>
      <c r="WYS4" s="208"/>
      <c r="WYT4" s="208"/>
      <c r="WYU4" s="208"/>
      <c r="WYV4" s="208"/>
      <c r="WYW4" s="208"/>
      <c r="WYX4" s="208"/>
      <c r="WYY4" s="208"/>
      <c r="WYZ4" s="208"/>
      <c r="WZA4" s="208"/>
      <c r="WZB4" s="208"/>
      <c r="WZC4" s="208"/>
      <c r="WZD4" s="208"/>
      <c r="WZE4" s="208"/>
      <c r="WZF4" s="208"/>
      <c r="WZG4" s="208"/>
      <c r="WZH4" s="208"/>
      <c r="WZI4" s="208"/>
      <c r="WZJ4" s="208"/>
      <c r="WZK4" s="208"/>
      <c r="WZL4" s="208"/>
      <c r="WZM4" s="208"/>
      <c r="WZN4" s="208"/>
      <c r="WZO4" s="208"/>
      <c r="WZP4" s="208"/>
      <c r="WZQ4" s="208"/>
      <c r="WZR4" s="208"/>
      <c r="WZS4" s="208"/>
      <c r="WZT4" s="208"/>
      <c r="WZU4" s="208"/>
      <c r="WZV4" s="208"/>
      <c r="WZW4" s="208"/>
      <c r="WZX4" s="208"/>
      <c r="WZY4" s="208"/>
      <c r="WZZ4" s="208"/>
      <c r="XAA4" s="208"/>
      <c r="XAB4" s="208"/>
      <c r="XAC4" s="208"/>
      <c r="XAD4" s="208"/>
      <c r="XAE4" s="208"/>
      <c r="XAF4" s="208"/>
      <c r="XAG4" s="208"/>
      <c r="XAH4" s="208"/>
      <c r="XAI4" s="208"/>
      <c r="XAJ4" s="208"/>
      <c r="XAK4" s="208"/>
      <c r="XAL4" s="208"/>
      <c r="XAM4" s="208"/>
      <c r="XAN4" s="208"/>
      <c r="XAO4" s="208"/>
      <c r="XAP4" s="208"/>
      <c r="XAQ4" s="208"/>
      <c r="XAR4" s="208"/>
      <c r="XAS4" s="208"/>
      <c r="XAT4" s="208"/>
      <c r="XAU4" s="208"/>
      <c r="XAV4" s="208"/>
      <c r="XAW4" s="208"/>
      <c r="XAX4" s="208"/>
      <c r="XAY4" s="208"/>
      <c r="XAZ4" s="208"/>
      <c r="XBA4" s="208"/>
      <c r="XBB4" s="208"/>
      <c r="XBC4" s="208"/>
      <c r="XBD4" s="208"/>
      <c r="XBE4" s="208"/>
      <c r="XBF4" s="208"/>
      <c r="XBG4" s="208"/>
      <c r="XBH4" s="208"/>
      <c r="XBI4" s="208"/>
      <c r="XBJ4" s="208"/>
      <c r="XBK4" s="208"/>
      <c r="XBL4" s="208"/>
      <c r="XBM4" s="208"/>
      <c r="XBN4" s="208"/>
      <c r="XBO4" s="208"/>
      <c r="XBP4" s="208"/>
      <c r="XBQ4" s="208"/>
      <c r="XBR4" s="208"/>
      <c r="XBS4" s="208"/>
      <c r="XBT4" s="208"/>
      <c r="XBU4" s="208"/>
      <c r="XBV4" s="208"/>
      <c r="XBW4" s="208"/>
      <c r="XBX4" s="208"/>
      <c r="XBY4" s="208"/>
      <c r="XBZ4" s="208"/>
      <c r="XCA4" s="208"/>
      <c r="XCB4" s="208"/>
      <c r="XCC4" s="208"/>
      <c r="XCD4" s="208"/>
      <c r="XCE4" s="208"/>
      <c r="XCF4" s="208"/>
      <c r="XCG4" s="208"/>
      <c r="XCH4" s="208"/>
      <c r="XCI4" s="208"/>
      <c r="XCJ4" s="208"/>
      <c r="XCK4" s="208"/>
      <c r="XCL4" s="208"/>
      <c r="XCM4" s="208"/>
      <c r="XCN4" s="208"/>
      <c r="XCO4" s="208"/>
      <c r="XCP4" s="208"/>
      <c r="XCQ4" s="208"/>
      <c r="XCR4" s="208"/>
      <c r="XCS4" s="208"/>
      <c r="XCT4" s="208"/>
      <c r="XCU4" s="208"/>
      <c r="XCV4" s="208"/>
      <c r="XCW4" s="208"/>
      <c r="XCX4" s="208"/>
      <c r="XCY4" s="208"/>
      <c r="XCZ4" s="208"/>
      <c r="XDA4" s="208"/>
      <c r="XDB4" s="208"/>
      <c r="XDC4" s="208"/>
      <c r="XDD4" s="208"/>
      <c r="XDE4" s="208"/>
      <c r="XDF4" s="208"/>
      <c r="XDG4" s="208"/>
      <c r="XDH4" s="208"/>
      <c r="XDI4" s="208"/>
      <c r="XDJ4" s="208"/>
      <c r="XDK4" s="208"/>
      <c r="XDL4" s="208"/>
      <c r="XDM4" s="208"/>
      <c r="XDN4" s="208"/>
      <c r="XDO4" s="208"/>
      <c r="XDP4" s="208"/>
      <c r="XDQ4" s="208"/>
      <c r="XDR4" s="208"/>
      <c r="XDS4" s="208"/>
      <c r="XDT4" s="208"/>
      <c r="XDU4" s="208"/>
      <c r="XDV4" s="208"/>
      <c r="XDW4" s="208"/>
      <c r="XDX4" s="208"/>
      <c r="XDY4" s="208"/>
      <c r="XDZ4" s="208"/>
      <c r="XEA4" s="208"/>
      <c r="XEB4" s="208"/>
      <c r="XEC4" s="208"/>
      <c r="XED4" s="208"/>
      <c r="XEE4" s="208"/>
      <c r="XEF4" s="208"/>
      <c r="XEG4" s="208"/>
      <c r="XEH4" s="208"/>
      <c r="XEI4" s="208"/>
      <c r="XEJ4" s="208"/>
      <c r="XEK4" s="208"/>
      <c r="XEL4" s="208"/>
      <c r="XEM4" s="208"/>
      <c r="XEN4" s="208"/>
      <c r="XEO4" s="208"/>
      <c r="XEP4" s="208"/>
      <c r="XEQ4" s="208"/>
      <c r="XER4" s="208"/>
      <c r="XES4" s="208"/>
      <c r="XET4" s="208"/>
      <c r="XEU4" s="208"/>
      <c r="XEV4" s="208"/>
      <c r="XEW4" s="208"/>
      <c r="XEX4" s="208"/>
      <c r="XEY4" s="208"/>
      <c r="XEZ4" s="208"/>
      <c r="XFA4" s="208"/>
    </row>
    <row r="5" spans="2:16381" ht="20.5" thickBot="1">
      <c r="B5" s="1490"/>
      <c r="C5" s="434"/>
      <c r="D5" s="434"/>
      <c r="E5" s="434"/>
      <c r="F5" s="435"/>
      <c r="G5" s="435"/>
      <c r="H5" s="435"/>
      <c r="I5" s="435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9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  <c r="IT5" s="208"/>
      <c r="IU5" s="208"/>
      <c r="IV5" s="208"/>
      <c r="IW5" s="208"/>
      <c r="IX5" s="208"/>
      <c r="IY5" s="208"/>
      <c r="IZ5" s="208"/>
      <c r="JA5" s="208"/>
      <c r="JB5" s="208"/>
      <c r="JC5" s="208"/>
      <c r="JD5" s="208"/>
      <c r="JE5" s="208"/>
      <c r="JF5" s="208"/>
      <c r="JG5" s="208"/>
      <c r="JH5" s="208"/>
      <c r="JI5" s="208"/>
      <c r="JJ5" s="208"/>
      <c r="JK5" s="208"/>
      <c r="JL5" s="208"/>
      <c r="JM5" s="208"/>
      <c r="JN5" s="208"/>
      <c r="JO5" s="208"/>
      <c r="JP5" s="208"/>
      <c r="JQ5" s="208"/>
      <c r="JR5" s="208"/>
      <c r="JS5" s="208"/>
      <c r="JT5" s="208"/>
      <c r="JU5" s="208"/>
      <c r="JV5" s="208"/>
      <c r="JW5" s="208"/>
      <c r="JX5" s="208"/>
      <c r="JY5" s="208"/>
      <c r="JZ5" s="208"/>
      <c r="KA5" s="208"/>
      <c r="KB5" s="208"/>
      <c r="KC5" s="208"/>
      <c r="KD5" s="208"/>
      <c r="KE5" s="208"/>
      <c r="KF5" s="208"/>
      <c r="KG5" s="208"/>
      <c r="KH5" s="208"/>
      <c r="KI5" s="208"/>
      <c r="KJ5" s="208"/>
      <c r="KK5" s="208"/>
      <c r="KL5" s="208"/>
      <c r="KM5" s="208"/>
      <c r="KN5" s="208"/>
      <c r="KO5" s="208"/>
      <c r="KP5" s="208"/>
      <c r="KQ5" s="208"/>
      <c r="KR5" s="208"/>
      <c r="KS5" s="208"/>
      <c r="KT5" s="208"/>
      <c r="KU5" s="208"/>
      <c r="KV5" s="208"/>
      <c r="KW5" s="208"/>
      <c r="KX5" s="208"/>
      <c r="KY5" s="208"/>
      <c r="KZ5" s="208"/>
      <c r="LA5" s="208"/>
      <c r="LB5" s="208"/>
      <c r="LC5" s="208"/>
      <c r="LD5" s="208"/>
      <c r="LE5" s="208"/>
      <c r="LF5" s="208"/>
      <c r="LG5" s="208"/>
      <c r="LH5" s="208"/>
      <c r="LI5" s="208"/>
      <c r="LJ5" s="208"/>
      <c r="LK5" s="208"/>
      <c r="LL5" s="208"/>
      <c r="LM5" s="208"/>
      <c r="LN5" s="208"/>
      <c r="LO5" s="208"/>
      <c r="LP5" s="208"/>
      <c r="LQ5" s="208"/>
      <c r="LR5" s="208"/>
      <c r="LS5" s="208"/>
      <c r="LT5" s="208"/>
      <c r="LU5" s="208"/>
      <c r="LV5" s="208"/>
      <c r="LW5" s="208"/>
      <c r="LX5" s="208"/>
      <c r="LY5" s="208"/>
      <c r="LZ5" s="208"/>
      <c r="MA5" s="208"/>
      <c r="MB5" s="208"/>
      <c r="MC5" s="208"/>
      <c r="MD5" s="208"/>
      <c r="ME5" s="208"/>
      <c r="MF5" s="208"/>
      <c r="MG5" s="208"/>
      <c r="MH5" s="208"/>
      <c r="MI5" s="208"/>
      <c r="MJ5" s="208"/>
      <c r="MK5" s="208"/>
      <c r="ML5" s="208"/>
      <c r="MM5" s="208"/>
      <c r="MN5" s="208"/>
      <c r="MO5" s="208"/>
      <c r="MP5" s="208"/>
      <c r="MQ5" s="208"/>
      <c r="MR5" s="208"/>
      <c r="MS5" s="208"/>
      <c r="MT5" s="208"/>
      <c r="MU5" s="208"/>
      <c r="MV5" s="208"/>
      <c r="MW5" s="208"/>
      <c r="MX5" s="208"/>
      <c r="MY5" s="208"/>
      <c r="MZ5" s="208"/>
      <c r="NA5" s="208"/>
      <c r="NB5" s="208"/>
      <c r="NC5" s="208"/>
      <c r="ND5" s="208"/>
      <c r="NE5" s="208"/>
      <c r="NF5" s="208"/>
      <c r="NG5" s="208"/>
      <c r="NH5" s="208"/>
      <c r="NI5" s="208"/>
      <c r="NJ5" s="208"/>
      <c r="NK5" s="208"/>
      <c r="NL5" s="208"/>
      <c r="NM5" s="208"/>
      <c r="NN5" s="208"/>
      <c r="NO5" s="208"/>
      <c r="NP5" s="208"/>
      <c r="NQ5" s="208"/>
      <c r="NR5" s="208"/>
      <c r="NS5" s="208"/>
      <c r="NT5" s="208"/>
      <c r="NU5" s="208"/>
      <c r="NV5" s="208"/>
      <c r="NW5" s="208"/>
      <c r="NX5" s="208"/>
      <c r="NY5" s="208"/>
      <c r="NZ5" s="208"/>
      <c r="OA5" s="208"/>
      <c r="OB5" s="208"/>
      <c r="OC5" s="208"/>
      <c r="OD5" s="208"/>
      <c r="OE5" s="208"/>
      <c r="OF5" s="208"/>
      <c r="OG5" s="208"/>
      <c r="OH5" s="208"/>
      <c r="OI5" s="208"/>
      <c r="OJ5" s="208"/>
      <c r="OK5" s="208"/>
      <c r="OL5" s="208"/>
      <c r="OM5" s="208"/>
      <c r="ON5" s="208"/>
      <c r="OO5" s="208"/>
      <c r="OP5" s="208"/>
      <c r="OQ5" s="208"/>
      <c r="OR5" s="208"/>
      <c r="OS5" s="208"/>
      <c r="OT5" s="208"/>
      <c r="OU5" s="208"/>
      <c r="OV5" s="208"/>
      <c r="OW5" s="208"/>
      <c r="OX5" s="208"/>
      <c r="OY5" s="208"/>
      <c r="OZ5" s="208"/>
      <c r="PA5" s="208"/>
      <c r="PB5" s="208"/>
      <c r="PC5" s="208"/>
      <c r="PD5" s="208"/>
      <c r="PE5" s="208"/>
      <c r="PF5" s="208"/>
      <c r="PG5" s="208"/>
      <c r="PH5" s="208"/>
      <c r="PI5" s="208"/>
      <c r="PJ5" s="208"/>
      <c r="PK5" s="208"/>
      <c r="PL5" s="208"/>
      <c r="PM5" s="208"/>
      <c r="PN5" s="208"/>
      <c r="PO5" s="208"/>
      <c r="PP5" s="208"/>
      <c r="PQ5" s="208"/>
      <c r="PR5" s="208"/>
      <c r="PS5" s="208"/>
      <c r="PT5" s="208"/>
      <c r="PU5" s="208"/>
      <c r="PV5" s="208"/>
      <c r="PW5" s="208"/>
      <c r="PX5" s="208"/>
      <c r="PY5" s="208"/>
      <c r="PZ5" s="208"/>
      <c r="QA5" s="208"/>
      <c r="QB5" s="208"/>
      <c r="QC5" s="208"/>
      <c r="QD5" s="208"/>
      <c r="QE5" s="208"/>
      <c r="QF5" s="208"/>
      <c r="QG5" s="208"/>
      <c r="QH5" s="208"/>
      <c r="QI5" s="208"/>
      <c r="QJ5" s="208"/>
      <c r="QK5" s="208"/>
      <c r="QL5" s="208"/>
      <c r="QM5" s="208"/>
      <c r="QN5" s="208"/>
      <c r="QO5" s="208"/>
      <c r="QP5" s="208"/>
      <c r="QQ5" s="208"/>
      <c r="QR5" s="208"/>
      <c r="QS5" s="208"/>
      <c r="QT5" s="208"/>
      <c r="QU5" s="208"/>
      <c r="QV5" s="208"/>
      <c r="QW5" s="208"/>
      <c r="QX5" s="208"/>
      <c r="QY5" s="208"/>
      <c r="QZ5" s="208"/>
      <c r="RA5" s="208"/>
      <c r="RB5" s="208"/>
      <c r="RC5" s="208"/>
      <c r="RD5" s="208"/>
      <c r="RE5" s="208"/>
      <c r="RF5" s="208"/>
      <c r="RG5" s="208"/>
      <c r="RH5" s="208"/>
      <c r="RI5" s="208"/>
      <c r="RJ5" s="208"/>
      <c r="RK5" s="208"/>
      <c r="RL5" s="208"/>
      <c r="RM5" s="208"/>
      <c r="RN5" s="208"/>
      <c r="RO5" s="208"/>
      <c r="RP5" s="208"/>
      <c r="RQ5" s="208"/>
      <c r="RR5" s="208"/>
      <c r="RS5" s="208"/>
      <c r="RT5" s="208"/>
      <c r="RU5" s="208"/>
      <c r="RV5" s="208"/>
      <c r="RW5" s="208"/>
      <c r="RX5" s="208"/>
      <c r="RY5" s="208"/>
      <c r="RZ5" s="208"/>
      <c r="SA5" s="208"/>
      <c r="SB5" s="208"/>
      <c r="SC5" s="208"/>
      <c r="SD5" s="208"/>
      <c r="SE5" s="208"/>
      <c r="SF5" s="208"/>
      <c r="SG5" s="208"/>
      <c r="SH5" s="208"/>
      <c r="SI5" s="208"/>
      <c r="SJ5" s="208"/>
      <c r="SK5" s="208"/>
      <c r="SL5" s="208"/>
      <c r="SM5" s="208"/>
      <c r="SN5" s="208"/>
      <c r="SO5" s="208"/>
      <c r="SP5" s="208"/>
      <c r="SQ5" s="208"/>
      <c r="SR5" s="208"/>
      <c r="SS5" s="208"/>
      <c r="ST5" s="208"/>
      <c r="SU5" s="208"/>
      <c r="SV5" s="208"/>
      <c r="SW5" s="208"/>
      <c r="SX5" s="208"/>
      <c r="SY5" s="208"/>
      <c r="SZ5" s="208"/>
      <c r="TA5" s="208"/>
      <c r="TB5" s="208"/>
      <c r="TC5" s="208"/>
      <c r="TD5" s="208"/>
      <c r="TE5" s="208"/>
      <c r="TF5" s="208"/>
      <c r="TG5" s="208"/>
      <c r="TH5" s="208"/>
      <c r="TI5" s="208"/>
      <c r="TJ5" s="208"/>
      <c r="TK5" s="208"/>
      <c r="TL5" s="208"/>
      <c r="TM5" s="208"/>
      <c r="TN5" s="208"/>
      <c r="TO5" s="208"/>
      <c r="TP5" s="208"/>
      <c r="TQ5" s="208"/>
      <c r="TR5" s="208"/>
      <c r="TS5" s="208"/>
      <c r="TT5" s="208"/>
      <c r="TU5" s="208"/>
      <c r="TV5" s="208"/>
      <c r="TW5" s="208"/>
      <c r="TX5" s="208"/>
      <c r="TY5" s="208"/>
      <c r="TZ5" s="208"/>
      <c r="UA5" s="208"/>
      <c r="UB5" s="208"/>
      <c r="UC5" s="208"/>
      <c r="UD5" s="208"/>
      <c r="UE5" s="208"/>
      <c r="UF5" s="208"/>
      <c r="UG5" s="208"/>
      <c r="UH5" s="208"/>
      <c r="UI5" s="208"/>
      <c r="UJ5" s="208"/>
      <c r="UK5" s="208"/>
      <c r="UL5" s="208"/>
      <c r="UM5" s="208"/>
      <c r="UN5" s="208"/>
      <c r="UO5" s="208"/>
      <c r="UP5" s="208"/>
      <c r="UQ5" s="208"/>
      <c r="UR5" s="208"/>
      <c r="US5" s="208"/>
      <c r="UT5" s="208"/>
      <c r="UU5" s="208"/>
      <c r="UV5" s="208"/>
      <c r="UW5" s="208"/>
      <c r="UX5" s="208"/>
      <c r="UY5" s="208"/>
      <c r="UZ5" s="208"/>
      <c r="VA5" s="208"/>
      <c r="VB5" s="208"/>
      <c r="VC5" s="208"/>
      <c r="VD5" s="208"/>
      <c r="VE5" s="208"/>
      <c r="VF5" s="208"/>
      <c r="VG5" s="208"/>
      <c r="VH5" s="208"/>
      <c r="VI5" s="208"/>
      <c r="VJ5" s="208"/>
      <c r="VK5" s="208"/>
      <c r="VL5" s="208"/>
      <c r="VM5" s="208"/>
      <c r="VN5" s="208"/>
      <c r="VO5" s="208"/>
      <c r="VP5" s="208"/>
      <c r="VQ5" s="208"/>
      <c r="VR5" s="208"/>
      <c r="VS5" s="208"/>
      <c r="VT5" s="208"/>
      <c r="VU5" s="208"/>
      <c r="VV5" s="208"/>
      <c r="VW5" s="208"/>
      <c r="VX5" s="208"/>
      <c r="VY5" s="208"/>
      <c r="VZ5" s="208"/>
      <c r="WA5" s="208"/>
      <c r="WB5" s="208"/>
      <c r="WC5" s="208"/>
      <c r="WD5" s="208"/>
      <c r="WE5" s="208"/>
      <c r="WF5" s="208"/>
      <c r="WG5" s="208"/>
      <c r="WH5" s="208"/>
      <c r="WI5" s="208"/>
      <c r="WJ5" s="208"/>
      <c r="WK5" s="208"/>
      <c r="WL5" s="208"/>
      <c r="WM5" s="208"/>
      <c r="WN5" s="208"/>
      <c r="WO5" s="208"/>
      <c r="WP5" s="208"/>
      <c r="WQ5" s="208"/>
      <c r="WR5" s="208"/>
      <c r="WS5" s="208"/>
      <c r="WT5" s="208"/>
      <c r="WU5" s="208"/>
      <c r="WV5" s="208"/>
      <c r="WW5" s="208"/>
      <c r="WX5" s="208"/>
      <c r="WY5" s="208"/>
      <c r="WZ5" s="208"/>
      <c r="XA5" s="208"/>
      <c r="XB5" s="208"/>
      <c r="XC5" s="208"/>
      <c r="XD5" s="208"/>
      <c r="XE5" s="208"/>
      <c r="XF5" s="208"/>
      <c r="XG5" s="208"/>
      <c r="XH5" s="208"/>
      <c r="XI5" s="208"/>
      <c r="XJ5" s="208"/>
      <c r="XK5" s="208"/>
      <c r="XL5" s="208"/>
      <c r="XM5" s="208"/>
      <c r="XN5" s="208"/>
      <c r="XO5" s="208"/>
      <c r="XP5" s="208"/>
      <c r="XQ5" s="208"/>
      <c r="XR5" s="208"/>
      <c r="XS5" s="208"/>
      <c r="XT5" s="208"/>
      <c r="XU5" s="208"/>
      <c r="XV5" s="208"/>
      <c r="XW5" s="208"/>
      <c r="XX5" s="208"/>
      <c r="XY5" s="208"/>
      <c r="XZ5" s="208"/>
      <c r="YA5" s="208"/>
      <c r="YB5" s="208"/>
      <c r="YC5" s="208"/>
      <c r="YD5" s="208"/>
      <c r="YE5" s="208"/>
      <c r="YF5" s="208"/>
      <c r="YG5" s="208"/>
      <c r="YH5" s="208"/>
      <c r="YI5" s="208"/>
      <c r="YJ5" s="208"/>
      <c r="YK5" s="208"/>
      <c r="YL5" s="208"/>
      <c r="YM5" s="208"/>
      <c r="YN5" s="208"/>
      <c r="YO5" s="208"/>
      <c r="YP5" s="208"/>
      <c r="YQ5" s="208"/>
      <c r="YR5" s="208"/>
      <c r="YS5" s="208"/>
      <c r="YT5" s="208"/>
      <c r="YU5" s="208"/>
      <c r="YV5" s="208"/>
      <c r="YW5" s="208"/>
      <c r="YX5" s="208"/>
      <c r="YY5" s="208"/>
      <c r="YZ5" s="208"/>
      <c r="ZA5" s="208"/>
      <c r="ZB5" s="208"/>
      <c r="ZC5" s="208"/>
      <c r="ZD5" s="208"/>
      <c r="ZE5" s="208"/>
      <c r="ZF5" s="208"/>
      <c r="ZG5" s="208"/>
      <c r="ZH5" s="208"/>
      <c r="ZI5" s="208"/>
      <c r="ZJ5" s="208"/>
      <c r="ZK5" s="208"/>
      <c r="ZL5" s="208"/>
      <c r="ZM5" s="208"/>
      <c r="ZN5" s="208"/>
      <c r="ZO5" s="208"/>
      <c r="ZP5" s="208"/>
      <c r="ZQ5" s="208"/>
      <c r="ZR5" s="208"/>
      <c r="ZS5" s="208"/>
      <c r="ZT5" s="208"/>
      <c r="ZU5" s="208"/>
      <c r="ZV5" s="208"/>
      <c r="ZW5" s="208"/>
      <c r="ZX5" s="208"/>
      <c r="ZY5" s="208"/>
      <c r="ZZ5" s="208"/>
      <c r="AAA5" s="208"/>
      <c r="AAB5" s="208"/>
      <c r="AAC5" s="208"/>
      <c r="AAD5" s="208"/>
      <c r="AAE5" s="208"/>
      <c r="AAF5" s="208"/>
      <c r="AAG5" s="208"/>
      <c r="AAH5" s="208"/>
      <c r="AAI5" s="208"/>
      <c r="AAJ5" s="208"/>
      <c r="AAK5" s="208"/>
      <c r="AAL5" s="208"/>
      <c r="AAM5" s="208"/>
      <c r="AAN5" s="208"/>
      <c r="AAO5" s="208"/>
      <c r="AAP5" s="208"/>
      <c r="AAQ5" s="208"/>
      <c r="AAR5" s="208"/>
      <c r="AAS5" s="208"/>
      <c r="AAT5" s="208"/>
      <c r="AAU5" s="208"/>
      <c r="AAV5" s="208"/>
      <c r="AAW5" s="208"/>
      <c r="AAX5" s="208"/>
      <c r="AAY5" s="208"/>
      <c r="AAZ5" s="208"/>
      <c r="ABA5" s="208"/>
      <c r="ABB5" s="208"/>
      <c r="ABC5" s="208"/>
      <c r="ABD5" s="208"/>
      <c r="ABE5" s="208"/>
      <c r="ABF5" s="208"/>
      <c r="ABG5" s="208"/>
      <c r="ABH5" s="208"/>
      <c r="ABI5" s="208"/>
      <c r="ABJ5" s="208"/>
      <c r="ABK5" s="208"/>
      <c r="ABL5" s="208"/>
      <c r="ABM5" s="208"/>
      <c r="ABN5" s="208"/>
      <c r="ABO5" s="208"/>
      <c r="ABP5" s="208"/>
      <c r="ABQ5" s="208"/>
      <c r="ABR5" s="208"/>
      <c r="ABS5" s="208"/>
      <c r="ABT5" s="208"/>
      <c r="ABU5" s="208"/>
      <c r="ABV5" s="208"/>
      <c r="ABW5" s="208"/>
      <c r="ABX5" s="208"/>
      <c r="ABY5" s="208"/>
      <c r="ABZ5" s="208"/>
      <c r="ACA5" s="208"/>
      <c r="ACB5" s="208"/>
      <c r="ACC5" s="208"/>
      <c r="ACD5" s="208"/>
      <c r="ACE5" s="208"/>
      <c r="ACF5" s="208"/>
      <c r="ACG5" s="208"/>
      <c r="ACH5" s="208"/>
      <c r="ACI5" s="208"/>
      <c r="ACJ5" s="208"/>
      <c r="ACK5" s="208"/>
      <c r="ACL5" s="208"/>
      <c r="ACM5" s="208"/>
      <c r="ACN5" s="208"/>
      <c r="ACO5" s="208"/>
      <c r="ACP5" s="208"/>
      <c r="ACQ5" s="208"/>
      <c r="ACR5" s="208"/>
      <c r="ACS5" s="208"/>
      <c r="ACT5" s="208"/>
      <c r="ACU5" s="208"/>
      <c r="ACV5" s="208"/>
      <c r="ACW5" s="208"/>
      <c r="ACX5" s="208"/>
      <c r="ACY5" s="208"/>
      <c r="ACZ5" s="208"/>
      <c r="ADA5" s="208"/>
      <c r="ADB5" s="208"/>
      <c r="ADC5" s="208"/>
      <c r="ADD5" s="208"/>
      <c r="ADE5" s="208"/>
      <c r="ADF5" s="208"/>
      <c r="ADG5" s="208"/>
      <c r="ADH5" s="208"/>
      <c r="ADI5" s="208"/>
      <c r="ADJ5" s="208"/>
      <c r="ADK5" s="208"/>
      <c r="ADL5" s="208"/>
      <c r="ADM5" s="208"/>
      <c r="ADN5" s="208"/>
      <c r="ADO5" s="208"/>
      <c r="ADP5" s="208"/>
      <c r="ADQ5" s="208"/>
      <c r="ADR5" s="208"/>
      <c r="ADS5" s="208"/>
      <c r="ADT5" s="208"/>
      <c r="ADU5" s="208"/>
      <c r="ADV5" s="208"/>
      <c r="ADW5" s="208"/>
      <c r="ADX5" s="208"/>
      <c r="ADY5" s="208"/>
      <c r="ADZ5" s="208"/>
      <c r="AEA5" s="208"/>
      <c r="AEB5" s="208"/>
      <c r="AEC5" s="208"/>
      <c r="AED5" s="208"/>
      <c r="AEE5" s="208"/>
      <c r="AEF5" s="208"/>
      <c r="AEG5" s="208"/>
      <c r="AEH5" s="208"/>
      <c r="AEI5" s="208"/>
      <c r="AEJ5" s="208"/>
      <c r="AEK5" s="208"/>
      <c r="AEL5" s="208"/>
      <c r="AEM5" s="208"/>
      <c r="AEN5" s="208"/>
      <c r="AEO5" s="208"/>
      <c r="AEP5" s="208"/>
      <c r="AEQ5" s="208"/>
      <c r="AER5" s="208"/>
      <c r="AES5" s="208"/>
      <c r="AET5" s="208"/>
      <c r="AEU5" s="208"/>
      <c r="AEV5" s="208"/>
      <c r="AEW5" s="208"/>
      <c r="AEX5" s="208"/>
      <c r="AEY5" s="208"/>
      <c r="AEZ5" s="208"/>
      <c r="AFA5" s="208"/>
      <c r="AFB5" s="208"/>
      <c r="AFC5" s="208"/>
      <c r="AFD5" s="208"/>
      <c r="AFE5" s="208"/>
      <c r="AFF5" s="208"/>
      <c r="AFG5" s="208"/>
      <c r="AFH5" s="208"/>
      <c r="AFI5" s="208"/>
      <c r="AFJ5" s="208"/>
      <c r="AFK5" s="208"/>
      <c r="AFL5" s="208"/>
      <c r="AFM5" s="208"/>
      <c r="AFN5" s="208"/>
      <c r="AFO5" s="208"/>
      <c r="AFP5" s="208"/>
      <c r="AFQ5" s="208"/>
      <c r="AFR5" s="208"/>
      <c r="AFS5" s="208"/>
      <c r="AFT5" s="208"/>
      <c r="AFU5" s="208"/>
      <c r="AFV5" s="208"/>
      <c r="AFW5" s="208"/>
      <c r="AFX5" s="208"/>
      <c r="AFY5" s="208"/>
      <c r="AFZ5" s="208"/>
      <c r="AGA5" s="208"/>
      <c r="AGB5" s="208"/>
      <c r="AGC5" s="208"/>
      <c r="AGD5" s="208"/>
      <c r="AGE5" s="208"/>
      <c r="AGF5" s="208"/>
      <c r="AGG5" s="208"/>
      <c r="AGH5" s="208"/>
      <c r="AGI5" s="208"/>
      <c r="AGJ5" s="208"/>
      <c r="AGK5" s="208"/>
      <c r="AGL5" s="208"/>
      <c r="AGM5" s="208"/>
      <c r="AGN5" s="208"/>
      <c r="AGO5" s="208"/>
      <c r="AGP5" s="208"/>
      <c r="AGQ5" s="208"/>
      <c r="AGR5" s="208"/>
      <c r="AGS5" s="208"/>
      <c r="AGT5" s="208"/>
      <c r="AGU5" s="208"/>
      <c r="AGV5" s="208"/>
      <c r="AGW5" s="208"/>
      <c r="AGX5" s="208"/>
      <c r="AGY5" s="208"/>
      <c r="AGZ5" s="208"/>
      <c r="AHA5" s="208"/>
      <c r="AHB5" s="208"/>
      <c r="AHC5" s="208"/>
      <c r="AHD5" s="208"/>
      <c r="AHE5" s="208"/>
      <c r="AHF5" s="208"/>
      <c r="AHG5" s="208"/>
      <c r="AHH5" s="208"/>
      <c r="AHI5" s="208"/>
      <c r="AHJ5" s="208"/>
      <c r="AHK5" s="208"/>
      <c r="AHL5" s="208"/>
      <c r="AHM5" s="208"/>
      <c r="AHN5" s="208"/>
      <c r="AHO5" s="208"/>
      <c r="AHP5" s="208"/>
      <c r="AHQ5" s="208"/>
      <c r="AHR5" s="208"/>
      <c r="AHS5" s="208"/>
      <c r="AHT5" s="208"/>
      <c r="AHU5" s="208"/>
      <c r="AHV5" s="208"/>
      <c r="AHW5" s="208"/>
      <c r="AHX5" s="208"/>
      <c r="AHY5" s="208"/>
      <c r="AHZ5" s="208"/>
      <c r="AIA5" s="208"/>
      <c r="AIB5" s="208"/>
      <c r="AIC5" s="208"/>
      <c r="AID5" s="208"/>
      <c r="AIE5" s="208"/>
      <c r="AIF5" s="208"/>
      <c r="AIG5" s="208"/>
      <c r="AIH5" s="208"/>
      <c r="AII5" s="208"/>
      <c r="AIJ5" s="208"/>
      <c r="AIK5" s="208"/>
      <c r="AIL5" s="208"/>
      <c r="AIM5" s="208"/>
      <c r="AIN5" s="208"/>
      <c r="AIO5" s="208"/>
      <c r="AIP5" s="208"/>
      <c r="AIQ5" s="208"/>
      <c r="AIR5" s="208"/>
      <c r="AIS5" s="208"/>
      <c r="AIT5" s="208"/>
      <c r="AIU5" s="208"/>
      <c r="AIV5" s="208"/>
      <c r="AIW5" s="208"/>
      <c r="AIX5" s="208"/>
      <c r="AIY5" s="208"/>
      <c r="AIZ5" s="208"/>
      <c r="AJA5" s="208"/>
      <c r="AJB5" s="208"/>
      <c r="AJC5" s="208"/>
      <c r="AJD5" s="208"/>
      <c r="AJE5" s="208"/>
      <c r="AJF5" s="208"/>
      <c r="AJG5" s="208"/>
      <c r="AJH5" s="208"/>
      <c r="AJI5" s="208"/>
      <c r="AJJ5" s="208"/>
      <c r="AJK5" s="208"/>
      <c r="AJL5" s="208"/>
      <c r="AJM5" s="208"/>
      <c r="AJN5" s="208"/>
      <c r="AJO5" s="208"/>
      <c r="AJP5" s="208"/>
      <c r="AJQ5" s="208"/>
      <c r="AJR5" s="208"/>
      <c r="AJS5" s="208"/>
      <c r="AJT5" s="208"/>
      <c r="AJU5" s="208"/>
      <c r="AJV5" s="208"/>
      <c r="AJW5" s="208"/>
      <c r="AJX5" s="208"/>
      <c r="AJY5" s="208"/>
      <c r="AJZ5" s="208"/>
      <c r="AKA5" s="208"/>
      <c r="AKB5" s="208"/>
      <c r="AKC5" s="208"/>
      <c r="AKD5" s="208"/>
      <c r="AKE5" s="208"/>
      <c r="AKF5" s="208"/>
      <c r="AKG5" s="208"/>
      <c r="AKH5" s="208"/>
      <c r="AKI5" s="208"/>
      <c r="AKJ5" s="208"/>
      <c r="AKK5" s="208"/>
      <c r="AKL5" s="208"/>
      <c r="AKM5" s="208"/>
      <c r="AKN5" s="208"/>
      <c r="AKO5" s="208"/>
      <c r="AKP5" s="208"/>
      <c r="AKQ5" s="208"/>
      <c r="AKR5" s="208"/>
      <c r="AKS5" s="208"/>
      <c r="AKT5" s="208"/>
      <c r="AKU5" s="208"/>
      <c r="AKV5" s="208"/>
      <c r="AKW5" s="208"/>
      <c r="AKX5" s="208"/>
      <c r="AKY5" s="208"/>
      <c r="AKZ5" s="208"/>
      <c r="ALA5" s="208"/>
      <c r="ALB5" s="208"/>
      <c r="ALC5" s="208"/>
      <c r="ALD5" s="208"/>
      <c r="ALE5" s="208"/>
      <c r="ALF5" s="208"/>
      <c r="ALG5" s="208"/>
      <c r="ALH5" s="208"/>
      <c r="ALI5" s="208"/>
      <c r="ALJ5" s="208"/>
      <c r="ALK5" s="208"/>
      <c r="ALL5" s="208"/>
      <c r="ALM5" s="208"/>
      <c r="ALN5" s="208"/>
      <c r="ALO5" s="208"/>
      <c r="ALP5" s="208"/>
      <c r="ALQ5" s="208"/>
      <c r="ALR5" s="208"/>
      <c r="ALS5" s="208"/>
      <c r="ALT5" s="208"/>
      <c r="ALU5" s="208"/>
      <c r="ALV5" s="208"/>
      <c r="ALW5" s="208"/>
      <c r="ALX5" s="208"/>
      <c r="ALY5" s="208"/>
      <c r="ALZ5" s="208"/>
      <c r="AMA5" s="208"/>
      <c r="AMB5" s="208"/>
      <c r="AMC5" s="208"/>
      <c r="AMD5" s="208"/>
      <c r="AME5" s="208"/>
      <c r="AMF5" s="208"/>
      <c r="AMG5" s="208"/>
      <c r="AMH5" s="208"/>
      <c r="AMI5" s="208"/>
      <c r="AMJ5" s="208"/>
      <c r="AMK5" s="208"/>
      <c r="AML5" s="208"/>
      <c r="AMM5" s="208"/>
      <c r="AMN5" s="208"/>
      <c r="AMO5" s="208"/>
      <c r="AMP5" s="208"/>
      <c r="AMQ5" s="208"/>
      <c r="AMR5" s="208"/>
      <c r="AMS5" s="208"/>
      <c r="AMT5" s="208"/>
      <c r="AMU5" s="208"/>
      <c r="AMV5" s="208"/>
      <c r="AMW5" s="208"/>
      <c r="AMX5" s="208"/>
      <c r="AMY5" s="208"/>
      <c r="AMZ5" s="208"/>
      <c r="ANA5" s="208"/>
      <c r="ANB5" s="208"/>
      <c r="ANC5" s="208"/>
      <c r="AND5" s="208"/>
      <c r="ANE5" s="208"/>
      <c r="ANF5" s="208"/>
      <c r="ANG5" s="208"/>
      <c r="ANH5" s="208"/>
      <c r="ANI5" s="208"/>
      <c r="ANJ5" s="208"/>
      <c r="ANK5" s="208"/>
      <c r="ANL5" s="208"/>
      <c r="ANM5" s="208"/>
      <c r="ANN5" s="208"/>
      <c r="ANO5" s="208"/>
      <c r="ANP5" s="208"/>
      <c r="ANQ5" s="208"/>
      <c r="ANR5" s="208"/>
      <c r="ANS5" s="208"/>
      <c r="ANT5" s="208"/>
      <c r="ANU5" s="208"/>
      <c r="ANV5" s="208"/>
      <c r="ANW5" s="208"/>
      <c r="ANX5" s="208"/>
      <c r="ANY5" s="208"/>
      <c r="ANZ5" s="208"/>
      <c r="AOA5" s="208"/>
      <c r="AOB5" s="208"/>
      <c r="AOC5" s="208"/>
      <c r="AOD5" s="208"/>
      <c r="AOE5" s="208"/>
      <c r="AOF5" s="208"/>
      <c r="AOG5" s="208"/>
      <c r="AOH5" s="208"/>
      <c r="AOI5" s="208"/>
      <c r="AOJ5" s="208"/>
      <c r="AOK5" s="208"/>
      <c r="AOL5" s="208"/>
      <c r="AOM5" s="208"/>
      <c r="AON5" s="208"/>
      <c r="AOO5" s="208"/>
      <c r="AOP5" s="208"/>
      <c r="AOQ5" s="208"/>
      <c r="AOR5" s="208"/>
      <c r="AOS5" s="208"/>
      <c r="AOT5" s="208"/>
      <c r="AOU5" s="208"/>
      <c r="AOV5" s="208"/>
      <c r="AOW5" s="208"/>
      <c r="AOX5" s="208"/>
      <c r="AOY5" s="208"/>
      <c r="AOZ5" s="208"/>
      <c r="APA5" s="208"/>
      <c r="APB5" s="208"/>
      <c r="APC5" s="208"/>
      <c r="APD5" s="208"/>
      <c r="APE5" s="208"/>
      <c r="APF5" s="208"/>
      <c r="APG5" s="208"/>
      <c r="APH5" s="208"/>
      <c r="API5" s="208"/>
      <c r="APJ5" s="208"/>
      <c r="APK5" s="208"/>
      <c r="APL5" s="208"/>
      <c r="APM5" s="208"/>
      <c r="APN5" s="208"/>
      <c r="APO5" s="208"/>
      <c r="APP5" s="208"/>
      <c r="APQ5" s="208"/>
      <c r="APR5" s="208"/>
      <c r="APS5" s="208"/>
      <c r="APT5" s="208"/>
      <c r="APU5" s="208"/>
      <c r="APV5" s="208"/>
      <c r="APW5" s="208"/>
      <c r="APX5" s="208"/>
      <c r="APY5" s="208"/>
      <c r="APZ5" s="208"/>
      <c r="AQA5" s="208"/>
      <c r="AQB5" s="208"/>
      <c r="AQC5" s="208"/>
      <c r="AQD5" s="208"/>
      <c r="AQE5" s="208"/>
      <c r="AQF5" s="208"/>
      <c r="AQG5" s="208"/>
      <c r="AQH5" s="208"/>
      <c r="AQI5" s="208"/>
      <c r="AQJ5" s="208"/>
      <c r="AQK5" s="208"/>
      <c r="AQL5" s="208"/>
      <c r="AQM5" s="208"/>
      <c r="AQN5" s="208"/>
      <c r="AQO5" s="208"/>
      <c r="AQP5" s="208"/>
      <c r="AQQ5" s="208"/>
      <c r="AQR5" s="208"/>
      <c r="AQS5" s="208"/>
      <c r="AQT5" s="208"/>
      <c r="AQU5" s="208"/>
      <c r="AQV5" s="208"/>
      <c r="AQW5" s="208"/>
      <c r="AQX5" s="208"/>
      <c r="AQY5" s="208"/>
      <c r="AQZ5" s="208"/>
      <c r="ARA5" s="208"/>
      <c r="ARB5" s="208"/>
      <c r="ARC5" s="208"/>
      <c r="ARD5" s="208"/>
      <c r="ARE5" s="208"/>
      <c r="ARF5" s="208"/>
      <c r="ARG5" s="208"/>
      <c r="ARH5" s="208"/>
      <c r="ARI5" s="208"/>
      <c r="ARJ5" s="208"/>
      <c r="ARK5" s="208"/>
      <c r="ARL5" s="208"/>
      <c r="ARM5" s="208"/>
      <c r="ARN5" s="208"/>
      <c r="ARO5" s="208"/>
      <c r="ARP5" s="208"/>
      <c r="ARQ5" s="208"/>
      <c r="ARR5" s="208"/>
      <c r="ARS5" s="208"/>
      <c r="ART5" s="208"/>
      <c r="ARU5" s="208"/>
      <c r="ARV5" s="208"/>
      <c r="ARW5" s="208"/>
      <c r="ARX5" s="208"/>
      <c r="ARY5" s="208"/>
      <c r="ARZ5" s="208"/>
      <c r="ASA5" s="208"/>
      <c r="ASB5" s="208"/>
      <c r="ASC5" s="208"/>
      <c r="ASD5" s="208"/>
      <c r="ASE5" s="208"/>
      <c r="ASF5" s="208"/>
      <c r="ASG5" s="208"/>
      <c r="ASH5" s="208"/>
      <c r="ASI5" s="208"/>
      <c r="ASJ5" s="208"/>
      <c r="ASK5" s="208"/>
      <c r="ASL5" s="208"/>
      <c r="ASM5" s="208"/>
      <c r="ASN5" s="208"/>
      <c r="ASO5" s="208"/>
      <c r="ASP5" s="208"/>
      <c r="ASQ5" s="208"/>
      <c r="ASR5" s="208"/>
      <c r="ASS5" s="208"/>
      <c r="AST5" s="208"/>
      <c r="ASU5" s="208"/>
      <c r="ASV5" s="208"/>
      <c r="ASW5" s="208"/>
      <c r="ASX5" s="208"/>
      <c r="ASY5" s="208"/>
      <c r="ASZ5" s="208"/>
      <c r="ATA5" s="208"/>
      <c r="ATB5" s="208"/>
      <c r="ATC5" s="208"/>
      <c r="ATD5" s="208"/>
      <c r="ATE5" s="208"/>
      <c r="ATF5" s="208"/>
      <c r="ATG5" s="208"/>
      <c r="ATH5" s="208"/>
      <c r="ATI5" s="208"/>
      <c r="ATJ5" s="208"/>
      <c r="ATK5" s="208"/>
      <c r="ATL5" s="208"/>
      <c r="ATM5" s="208"/>
      <c r="ATN5" s="208"/>
      <c r="ATO5" s="208"/>
      <c r="ATP5" s="208"/>
      <c r="ATQ5" s="208"/>
      <c r="ATR5" s="208"/>
      <c r="ATS5" s="208"/>
      <c r="ATT5" s="208"/>
      <c r="ATU5" s="208"/>
      <c r="ATV5" s="208"/>
      <c r="ATW5" s="208"/>
      <c r="ATX5" s="208"/>
      <c r="ATY5" s="208"/>
      <c r="ATZ5" s="208"/>
      <c r="AUA5" s="208"/>
      <c r="AUB5" s="208"/>
      <c r="AUC5" s="208"/>
      <c r="AUD5" s="208"/>
      <c r="AUE5" s="208"/>
      <c r="AUF5" s="208"/>
      <c r="AUG5" s="208"/>
      <c r="AUH5" s="208"/>
      <c r="AUI5" s="208"/>
      <c r="AUJ5" s="208"/>
      <c r="AUK5" s="208"/>
      <c r="AUL5" s="208"/>
      <c r="AUM5" s="208"/>
      <c r="AUN5" s="208"/>
      <c r="AUO5" s="208"/>
      <c r="AUP5" s="208"/>
      <c r="AUQ5" s="208"/>
      <c r="AUR5" s="208"/>
      <c r="AUS5" s="208"/>
      <c r="AUT5" s="208"/>
      <c r="AUU5" s="208"/>
      <c r="AUV5" s="208"/>
      <c r="AUW5" s="208"/>
      <c r="AUX5" s="208"/>
      <c r="AUY5" s="208"/>
      <c r="AUZ5" s="208"/>
      <c r="AVA5" s="208"/>
      <c r="AVB5" s="208"/>
      <c r="AVC5" s="208"/>
      <c r="AVD5" s="208"/>
      <c r="AVE5" s="208"/>
      <c r="AVF5" s="208"/>
      <c r="AVG5" s="208"/>
      <c r="AVH5" s="208"/>
      <c r="AVI5" s="208"/>
      <c r="AVJ5" s="208"/>
      <c r="AVK5" s="208"/>
      <c r="AVL5" s="208"/>
      <c r="AVM5" s="208"/>
      <c r="AVN5" s="208"/>
      <c r="AVO5" s="208"/>
      <c r="AVP5" s="208"/>
      <c r="AVQ5" s="208"/>
      <c r="AVR5" s="208"/>
      <c r="AVS5" s="208"/>
      <c r="AVT5" s="208"/>
      <c r="AVU5" s="208"/>
      <c r="AVV5" s="208"/>
      <c r="AVW5" s="208"/>
      <c r="AVX5" s="208"/>
      <c r="AVY5" s="208"/>
      <c r="AVZ5" s="208"/>
      <c r="AWA5" s="208"/>
      <c r="AWB5" s="208"/>
      <c r="AWC5" s="208"/>
      <c r="AWD5" s="208"/>
      <c r="AWE5" s="208"/>
      <c r="AWF5" s="208"/>
      <c r="AWG5" s="208"/>
      <c r="AWH5" s="208"/>
      <c r="AWI5" s="208"/>
      <c r="AWJ5" s="208"/>
      <c r="AWK5" s="208"/>
      <c r="AWL5" s="208"/>
      <c r="AWM5" s="208"/>
      <c r="AWN5" s="208"/>
      <c r="AWO5" s="208"/>
      <c r="AWP5" s="208"/>
      <c r="AWQ5" s="208"/>
      <c r="AWR5" s="208"/>
      <c r="AWS5" s="208"/>
      <c r="AWT5" s="208"/>
      <c r="AWU5" s="208"/>
      <c r="AWV5" s="208"/>
      <c r="AWW5" s="208"/>
      <c r="AWX5" s="208"/>
      <c r="AWY5" s="208"/>
      <c r="AWZ5" s="208"/>
      <c r="AXA5" s="208"/>
      <c r="AXB5" s="208"/>
      <c r="AXC5" s="208"/>
      <c r="AXD5" s="208"/>
      <c r="AXE5" s="208"/>
      <c r="AXF5" s="208"/>
      <c r="AXG5" s="208"/>
      <c r="AXH5" s="208"/>
      <c r="AXI5" s="208"/>
      <c r="AXJ5" s="208"/>
      <c r="AXK5" s="208"/>
      <c r="AXL5" s="208"/>
      <c r="AXM5" s="208"/>
      <c r="AXN5" s="208"/>
      <c r="AXO5" s="208"/>
      <c r="AXP5" s="208"/>
      <c r="AXQ5" s="208"/>
      <c r="AXR5" s="208"/>
      <c r="AXS5" s="208"/>
      <c r="AXT5" s="208"/>
      <c r="AXU5" s="208"/>
      <c r="AXV5" s="208"/>
      <c r="AXW5" s="208"/>
      <c r="AXX5" s="208"/>
      <c r="AXY5" s="208"/>
      <c r="AXZ5" s="208"/>
      <c r="AYA5" s="208"/>
      <c r="AYB5" s="208"/>
      <c r="AYC5" s="208"/>
      <c r="AYD5" s="208"/>
      <c r="AYE5" s="208"/>
      <c r="AYF5" s="208"/>
      <c r="AYG5" s="208"/>
      <c r="AYH5" s="208"/>
      <c r="AYI5" s="208"/>
      <c r="AYJ5" s="208"/>
      <c r="AYK5" s="208"/>
      <c r="AYL5" s="208"/>
      <c r="AYM5" s="208"/>
      <c r="AYN5" s="208"/>
      <c r="AYO5" s="208"/>
      <c r="AYP5" s="208"/>
      <c r="AYQ5" s="208"/>
      <c r="AYR5" s="208"/>
      <c r="AYS5" s="208"/>
      <c r="AYT5" s="208"/>
      <c r="AYU5" s="208"/>
      <c r="AYV5" s="208"/>
      <c r="AYW5" s="208"/>
      <c r="AYX5" s="208"/>
      <c r="AYY5" s="208"/>
      <c r="AYZ5" s="208"/>
      <c r="AZA5" s="208"/>
      <c r="AZB5" s="208"/>
      <c r="AZC5" s="208"/>
      <c r="AZD5" s="208"/>
      <c r="AZE5" s="208"/>
      <c r="AZF5" s="208"/>
      <c r="AZG5" s="208"/>
      <c r="AZH5" s="208"/>
      <c r="AZI5" s="208"/>
      <c r="AZJ5" s="208"/>
      <c r="AZK5" s="208"/>
      <c r="AZL5" s="208"/>
      <c r="AZM5" s="208"/>
      <c r="AZN5" s="208"/>
      <c r="AZO5" s="208"/>
      <c r="AZP5" s="208"/>
      <c r="AZQ5" s="208"/>
      <c r="AZR5" s="208"/>
      <c r="AZS5" s="208"/>
      <c r="AZT5" s="208"/>
      <c r="AZU5" s="208"/>
      <c r="AZV5" s="208"/>
      <c r="AZW5" s="208"/>
      <c r="AZX5" s="208"/>
      <c r="AZY5" s="208"/>
      <c r="AZZ5" s="208"/>
      <c r="BAA5" s="208"/>
      <c r="BAB5" s="208"/>
      <c r="BAC5" s="208"/>
      <c r="BAD5" s="208"/>
      <c r="BAE5" s="208"/>
      <c r="BAF5" s="208"/>
      <c r="BAG5" s="208"/>
      <c r="BAH5" s="208"/>
      <c r="BAI5" s="208"/>
      <c r="BAJ5" s="208"/>
      <c r="BAK5" s="208"/>
      <c r="BAL5" s="208"/>
      <c r="BAM5" s="208"/>
      <c r="BAN5" s="208"/>
      <c r="BAO5" s="208"/>
      <c r="BAP5" s="208"/>
      <c r="BAQ5" s="208"/>
      <c r="BAR5" s="208"/>
      <c r="BAS5" s="208"/>
      <c r="BAT5" s="208"/>
      <c r="BAU5" s="208"/>
      <c r="BAV5" s="208"/>
      <c r="BAW5" s="208"/>
      <c r="BAX5" s="208"/>
      <c r="BAY5" s="208"/>
      <c r="BAZ5" s="208"/>
      <c r="BBA5" s="208"/>
      <c r="BBB5" s="208"/>
      <c r="BBC5" s="208"/>
      <c r="BBD5" s="208"/>
      <c r="BBE5" s="208"/>
      <c r="BBF5" s="208"/>
      <c r="BBG5" s="208"/>
      <c r="BBH5" s="208"/>
      <c r="BBI5" s="208"/>
      <c r="BBJ5" s="208"/>
      <c r="BBK5" s="208"/>
      <c r="BBL5" s="208"/>
      <c r="BBM5" s="208"/>
      <c r="BBN5" s="208"/>
      <c r="BBO5" s="208"/>
      <c r="BBP5" s="208"/>
      <c r="BBQ5" s="208"/>
      <c r="BBR5" s="208"/>
      <c r="BBS5" s="208"/>
      <c r="BBT5" s="208"/>
      <c r="BBU5" s="208"/>
      <c r="BBV5" s="208"/>
      <c r="BBW5" s="208"/>
      <c r="BBX5" s="208"/>
      <c r="BBY5" s="208"/>
      <c r="BBZ5" s="208"/>
      <c r="BCA5" s="208"/>
      <c r="BCB5" s="208"/>
      <c r="BCC5" s="208"/>
      <c r="BCD5" s="208"/>
      <c r="BCE5" s="208"/>
      <c r="BCF5" s="208"/>
      <c r="BCG5" s="208"/>
      <c r="BCH5" s="208"/>
      <c r="BCI5" s="208"/>
      <c r="BCJ5" s="208"/>
      <c r="BCK5" s="208"/>
      <c r="BCL5" s="208"/>
      <c r="BCM5" s="208"/>
      <c r="BCN5" s="208"/>
      <c r="BCO5" s="208"/>
      <c r="BCP5" s="208"/>
      <c r="BCQ5" s="208"/>
      <c r="BCR5" s="208"/>
      <c r="BCS5" s="208"/>
      <c r="BCT5" s="208"/>
      <c r="BCU5" s="208"/>
      <c r="BCV5" s="208"/>
      <c r="BCW5" s="208"/>
      <c r="BCX5" s="208"/>
      <c r="BCY5" s="208"/>
      <c r="BCZ5" s="208"/>
      <c r="BDA5" s="208"/>
      <c r="BDB5" s="208"/>
      <c r="BDC5" s="208"/>
      <c r="BDD5" s="208"/>
      <c r="BDE5" s="208"/>
      <c r="BDF5" s="208"/>
      <c r="BDG5" s="208"/>
      <c r="BDH5" s="208"/>
      <c r="BDI5" s="208"/>
      <c r="BDJ5" s="208"/>
      <c r="BDK5" s="208"/>
      <c r="BDL5" s="208"/>
      <c r="BDM5" s="208"/>
      <c r="BDN5" s="208"/>
      <c r="BDO5" s="208"/>
      <c r="BDP5" s="208"/>
      <c r="BDQ5" s="208"/>
      <c r="BDR5" s="208"/>
      <c r="BDS5" s="208"/>
      <c r="BDT5" s="208"/>
      <c r="BDU5" s="208"/>
      <c r="BDV5" s="208"/>
      <c r="BDW5" s="208"/>
      <c r="BDX5" s="208"/>
      <c r="BDY5" s="208"/>
      <c r="BDZ5" s="208"/>
      <c r="BEA5" s="208"/>
      <c r="BEB5" s="208"/>
      <c r="BEC5" s="208"/>
      <c r="BED5" s="208"/>
      <c r="BEE5" s="208"/>
      <c r="BEF5" s="208"/>
      <c r="BEG5" s="208"/>
      <c r="BEH5" s="208"/>
      <c r="BEI5" s="208"/>
      <c r="BEJ5" s="208"/>
      <c r="BEK5" s="208"/>
      <c r="BEL5" s="208"/>
      <c r="BEM5" s="208"/>
      <c r="BEN5" s="208"/>
      <c r="BEO5" s="208"/>
      <c r="BEP5" s="208"/>
      <c r="BEQ5" s="208"/>
      <c r="BER5" s="208"/>
      <c r="BES5" s="208"/>
      <c r="BET5" s="208"/>
      <c r="BEU5" s="208"/>
      <c r="BEV5" s="208"/>
      <c r="BEW5" s="208"/>
      <c r="BEX5" s="208"/>
      <c r="BEY5" s="208"/>
      <c r="BEZ5" s="208"/>
      <c r="BFA5" s="208"/>
      <c r="BFB5" s="208"/>
      <c r="BFC5" s="208"/>
      <c r="BFD5" s="208"/>
      <c r="BFE5" s="208"/>
      <c r="BFF5" s="208"/>
      <c r="BFG5" s="208"/>
      <c r="BFH5" s="208"/>
      <c r="BFI5" s="208"/>
      <c r="BFJ5" s="208"/>
      <c r="BFK5" s="208"/>
      <c r="BFL5" s="208"/>
      <c r="BFM5" s="208"/>
      <c r="BFN5" s="208"/>
      <c r="BFO5" s="208"/>
      <c r="BFP5" s="208"/>
      <c r="BFQ5" s="208"/>
      <c r="BFR5" s="208"/>
      <c r="BFS5" s="208"/>
      <c r="BFT5" s="208"/>
      <c r="BFU5" s="208"/>
      <c r="BFV5" s="208"/>
      <c r="BFW5" s="208"/>
      <c r="BFX5" s="208"/>
      <c r="BFY5" s="208"/>
      <c r="BFZ5" s="208"/>
      <c r="BGA5" s="208"/>
      <c r="BGB5" s="208"/>
      <c r="BGC5" s="208"/>
      <c r="BGD5" s="208"/>
      <c r="BGE5" s="208"/>
      <c r="BGF5" s="208"/>
      <c r="BGG5" s="208"/>
      <c r="BGH5" s="208"/>
      <c r="BGI5" s="208"/>
      <c r="BGJ5" s="208"/>
      <c r="BGK5" s="208"/>
      <c r="BGL5" s="208"/>
      <c r="BGM5" s="208"/>
      <c r="BGN5" s="208"/>
      <c r="BGO5" s="208"/>
      <c r="BGP5" s="208"/>
      <c r="BGQ5" s="208"/>
      <c r="BGR5" s="208"/>
      <c r="BGS5" s="208"/>
      <c r="BGT5" s="208"/>
      <c r="BGU5" s="208"/>
      <c r="BGV5" s="208"/>
      <c r="BGW5" s="208"/>
      <c r="BGX5" s="208"/>
      <c r="BGY5" s="208"/>
      <c r="BGZ5" s="208"/>
      <c r="BHA5" s="208"/>
      <c r="BHB5" s="208"/>
      <c r="BHC5" s="208"/>
      <c r="BHD5" s="208"/>
      <c r="BHE5" s="208"/>
      <c r="BHF5" s="208"/>
      <c r="BHG5" s="208"/>
      <c r="BHH5" s="208"/>
      <c r="BHI5" s="208"/>
      <c r="BHJ5" s="208"/>
      <c r="BHK5" s="208"/>
      <c r="BHL5" s="208"/>
      <c r="BHM5" s="208"/>
      <c r="BHN5" s="208"/>
      <c r="BHO5" s="208"/>
      <c r="BHP5" s="208"/>
      <c r="BHQ5" s="208"/>
      <c r="BHR5" s="208"/>
      <c r="BHS5" s="208"/>
      <c r="BHT5" s="208"/>
      <c r="BHU5" s="208"/>
      <c r="BHV5" s="208"/>
      <c r="BHW5" s="208"/>
      <c r="BHX5" s="208"/>
      <c r="BHY5" s="208"/>
      <c r="BHZ5" s="208"/>
      <c r="BIA5" s="208"/>
      <c r="BIB5" s="208"/>
      <c r="BIC5" s="208"/>
      <c r="BID5" s="208"/>
      <c r="BIE5" s="208"/>
      <c r="BIF5" s="208"/>
      <c r="BIG5" s="208"/>
      <c r="BIH5" s="208"/>
      <c r="BII5" s="208"/>
      <c r="BIJ5" s="208"/>
      <c r="BIK5" s="208"/>
      <c r="BIL5" s="208"/>
      <c r="BIM5" s="208"/>
      <c r="BIN5" s="208"/>
      <c r="BIO5" s="208"/>
      <c r="BIP5" s="208"/>
      <c r="BIQ5" s="208"/>
      <c r="BIR5" s="208"/>
      <c r="BIS5" s="208"/>
      <c r="BIT5" s="208"/>
      <c r="BIU5" s="208"/>
      <c r="BIV5" s="208"/>
      <c r="BIW5" s="208"/>
      <c r="BIX5" s="208"/>
      <c r="BIY5" s="208"/>
      <c r="BIZ5" s="208"/>
      <c r="BJA5" s="208"/>
      <c r="BJB5" s="208"/>
      <c r="BJC5" s="208"/>
      <c r="BJD5" s="208"/>
      <c r="BJE5" s="208"/>
      <c r="BJF5" s="208"/>
      <c r="BJG5" s="208"/>
      <c r="BJH5" s="208"/>
      <c r="BJI5" s="208"/>
      <c r="BJJ5" s="208"/>
      <c r="BJK5" s="208"/>
      <c r="BJL5" s="208"/>
      <c r="BJM5" s="208"/>
      <c r="BJN5" s="208"/>
      <c r="BJO5" s="208"/>
      <c r="BJP5" s="208"/>
      <c r="BJQ5" s="208"/>
      <c r="BJR5" s="208"/>
      <c r="BJS5" s="208"/>
      <c r="BJT5" s="208"/>
      <c r="BJU5" s="208"/>
      <c r="BJV5" s="208"/>
      <c r="BJW5" s="208"/>
      <c r="BJX5" s="208"/>
      <c r="BJY5" s="208"/>
      <c r="BJZ5" s="208"/>
      <c r="BKA5" s="208"/>
      <c r="BKB5" s="208"/>
      <c r="BKC5" s="208"/>
      <c r="BKD5" s="208"/>
      <c r="BKE5" s="208"/>
      <c r="BKF5" s="208"/>
      <c r="BKG5" s="208"/>
      <c r="BKH5" s="208"/>
      <c r="BKI5" s="208"/>
      <c r="BKJ5" s="208"/>
      <c r="BKK5" s="208"/>
      <c r="BKL5" s="208"/>
      <c r="BKM5" s="208"/>
      <c r="BKN5" s="208"/>
      <c r="BKO5" s="208"/>
      <c r="BKP5" s="208"/>
      <c r="BKQ5" s="208"/>
      <c r="BKR5" s="208"/>
      <c r="BKS5" s="208"/>
      <c r="BKT5" s="208"/>
      <c r="BKU5" s="208"/>
      <c r="BKV5" s="208"/>
      <c r="BKW5" s="208"/>
      <c r="BKX5" s="208"/>
      <c r="BKY5" s="208"/>
      <c r="BKZ5" s="208"/>
      <c r="BLA5" s="208"/>
      <c r="BLB5" s="208"/>
      <c r="BLC5" s="208"/>
      <c r="BLD5" s="208"/>
      <c r="BLE5" s="208"/>
      <c r="BLF5" s="208"/>
      <c r="BLG5" s="208"/>
      <c r="BLH5" s="208"/>
      <c r="BLI5" s="208"/>
      <c r="BLJ5" s="208"/>
      <c r="BLK5" s="208"/>
      <c r="BLL5" s="208"/>
      <c r="BLM5" s="208"/>
      <c r="BLN5" s="208"/>
      <c r="BLO5" s="208"/>
      <c r="BLP5" s="208"/>
      <c r="BLQ5" s="208"/>
      <c r="BLR5" s="208"/>
      <c r="BLS5" s="208"/>
      <c r="BLT5" s="208"/>
      <c r="BLU5" s="208"/>
      <c r="BLV5" s="208"/>
      <c r="BLW5" s="208"/>
      <c r="BLX5" s="208"/>
      <c r="BLY5" s="208"/>
      <c r="BLZ5" s="208"/>
      <c r="BMA5" s="208"/>
      <c r="BMB5" s="208"/>
      <c r="BMC5" s="208"/>
      <c r="BMD5" s="208"/>
      <c r="BME5" s="208"/>
      <c r="BMF5" s="208"/>
      <c r="BMG5" s="208"/>
      <c r="BMH5" s="208"/>
      <c r="BMI5" s="208"/>
      <c r="BMJ5" s="208"/>
      <c r="BMK5" s="208"/>
      <c r="BML5" s="208"/>
      <c r="BMM5" s="208"/>
      <c r="BMN5" s="208"/>
      <c r="BMO5" s="208"/>
      <c r="BMP5" s="208"/>
      <c r="BMQ5" s="208"/>
      <c r="BMR5" s="208"/>
      <c r="BMS5" s="208"/>
      <c r="BMT5" s="208"/>
      <c r="BMU5" s="208"/>
      <c r="BMV5" s="208"/>
      <c r="BMW5" s="208"/>
      <c r="BMX5" s="208"/>
      <c r="BMY5" s="208"/>
      <c r="BMZ5" s="208"/>
      <c r="BNA5" s="208"/>
      <c r="BNB5" s="208"/>
      <c r="BNC5" s="208"/>
      <c r="BND5" s="208"/>
      <c r="BNE5" s="208"/>
      <c r="BNF5" s="208"/>
      <c r="BNG5" s="208"/>
      <c r="BNH5" s="208"/>
      <c r="BNI5" s="208"/>
      <c r="BNJ5" s="208"/>
      <c r="BNK5" s="208"/>
      <c r="BNL5" s="208"/>
      <c r="BNM5" s="208"/>
      <c r="BNN5" s="208"/>
      <c r="BNO5" s="208"/>
      <c r="BNP5" s="208"/>
      <c r="BNQ5" s="208"/>
      <c r="BNR5" s="208"/>
      <c r="BNS5" s="208"/>
      <c r="BNT5" s="208"/>
      <c r="BNU5" s="208"/>
      <c r="BNV5" s="208"/>
      <c r="BNW5" s="208"/>
      <c r="BNX5" s="208"/>
      <c r="BNY5" s="208"/>
      <c r="BNZ5" s="208"/>
      <c r="BOA5" s="208"/>
      <c r="BOB5" s="208"/>
      <c r="BOC5" s="208"/>
      <c r="BOD5" s="208"/>
      <c r="BOE5" s="208"/>
      <c r="BOF5" s="208"/>
      <c r="BOG5" s="208"/>
      <c r="BOH5" s="208"/>
      <c r="BOI5" s="208"/>
      <c r="BOJ5" s="208"/>
      <c r="BOK5" s="208"/>
      <c r="BOL5" s="208"/>
      <c r="BOM5" s="208"/>
      <c r="BON5" s="208"/>
      <c r="BOO5" s="208"/>
      <c r="BOP5" s="208"/>
      <c r="BOQ5" s="208"/>
      <c r="BOR5" s="208"/>
      <c r="BOS5" s="208"/>
      <c r="BOT5" s="208"/>
      <c r="BOU5" s="208"/>
      <c r="BOV5" s="208"/>
      <c r="BOW5" s="208"/>
      <c r="BOX5" s="208"/>
      <c r="BOY5" s="208"/>
      <c r="BOZ5" s="208"/>
      <c r="BPA5" s="208"/>
      <c r="BPB5" s="208"/>
      <c r="BPC5" s="208"/>
      <c r="BPD5" s="208"/>
      <c r="BPE5" s="208"/>
      <c r="BPF5" s="208"/>
      <c r="BPG5" s="208"/>
      <c r="BPH5" s="208"/>
      <c r="BPI5" s="208"/>
      <c r="BPJ5" s="208"/>
      <c r="BPK5" s="208"/>
      <c r="BPL5" s="208"/>
      <c r="BPM5" s="208"/>
      <c r="BPN5" s="208"/>
      <c r="BPO5" s="208"/>
      <c r="BPP5" s="208"/>
      <c r="BPQ5" s="208"/>
      <c r="BPR5" s="208"/>
      <c r="BPS5" s="208"/>
      <c r="BPT5" s="208"/>
      <c r="BPU5" s="208"/>
      <c r="BPV5" s="208"/>
      <c r="BPW5" s="208"/>
      <c r="BPX5" s="208"/>
      <c r="BPY5" s="208"/>
      <c r="BPZ5" s="208"/>
      <c r="BQA5" s="208"/>
      <c r="BQB5" s="208"/>
      <c r="BQC5" s="208"/>
      <c r="BQD5" s="208"/>
      <c r="BQE5" s="208"/>
      <c r="BQF5" s="208"/>
      <c r="BQG5" s="208"/>
      <c r="BQH5" s="208"/>
      <c r="BQI5" s="208"/>
      <c r="BQJ5" s="208"/>
      <c r="BQK5" s="208"/>
      <c r="BQL5" s="208"/>
      <c r="BQM5" s="208"/>
      <c r="BQN5" s="208"/>
      <c r="BQO5" s="208"/>
      <c r="BQP5" s="208"/>
      <c r="BQQ5" s="208"/>
      <c r="BQR5" s="208"/>
      <c r="BQS5" s="208"/>
      <c r="BQT5" s="208"/>
      <c r="BQU5" s="208"/>
      <c r="BQV5" s="208"/>
      <c r="BQW5" s="208"/>
      <c r="BQX5" s="208"/>
      <c r="BQY5" s="208"/>
      <c r="BQZ5" s="208"/>
      <c r="BRA5" s="208"/>
      <c r="BRB5" s="208"/>
      <c r="BRC5" s="208"/>
      <c r="BRD5" s="208"/>
      <c r="BRE5" s="208"/>
      <c r="BRF5" s="208"/>
      <c r="BRG5" s="208"/>
      <c r="BRH5" s="208"/>
      <c r="BRI5" s="208"/>
      <c r="BRJ5" s="208"/>
      <c r="BRK5" s="208"/>
      <c r="BRL5" s="208"/>
      <c r="BRM5" s="208"/>
      <c r="BRN5" s="208"/>
      <c r="BRO5" s="208"/>
      <c r="BRP5" s="208"/>
      <c r="BRQ5" s="208"/>
      <c r="BRR5" s="208"/>
      <c r="BRS5" s="208"/>
      <c r="BRT5" s="208"/>
      <c r="BRU5" s="208"/>
      <c r="BRV5" s="208"/>
      <c r="BRW5" s="208"/>
      <c r="BRX5" s="208"/>
      <c r="BRY5" s="208"/>
      <c r="BRZ5" s="208"/>
      <c r="BSA5" s="208"/>
      <c r="BSB5" s="208"/>
      <c r="BSC5" s="208"/>
      <c r="BSD5" s="208"/>
      <c r="BSE5" s="208"/>
      <c r="BSF5" s="208"/>
      <c r="BSG5" s="208"/>
      <c r="BSH5" s="208"/>
      <c r="BSI5" s="208"/>
      <c r="BSJ5" s="208"/>
      <c r="BSK5" s="208"/>
      <c r="BSL5" s="208"/>
      <c r="BSM5" s="208"/>
      <c r="BSN5" s="208"/>
      <c r="BSO5" s="208"/>
      <c r="BSP5" s="208"/>
      <c r="BSQ5" s="208"/>
      <c r="BSR5" s="208"/>
      <c r="BSS5" s="208"/>
      <c r="BST5" s="208"/>
      <c r="BSU5" s="208"/>
      <c r="BSV5" s="208"/>
      <c r="BSW5" s="208"/>
      <c r="BSX5" s="208"/>
      <c r="BSY5" s="208"/>
      <c r="BSZ5" s="208"/>
      <c r="BTA5" s="208"/>
      <c r="BTB5" s="208"/>
      <c r="BTC5" s="208"/>
      <c r="BTD5" s="208"/>
      <c r="BTE5" s="208"/>
      <c r="BTF5" s="208"/>
      <c r="BTG5" s="208"/>
      <c r="BTH5" s="208"/>
      <c r="BTI5" s="208"/>
      <c r="BTJ5" s="208"/>
      <c r="BTK5" s="208"/>
      <c r="BTL5" s="208"/>
      <c r="BTM5" s="208"/>
      <c r="BTN5" s="208"/>
      <c r="BTO5" s="208"/>
      <c r="BTP5" s="208"/>
      <c r="BTQ5" s="208"/>
      <c r="BTR5" s="208"/>
      <c r="BTS5" s="208"/>
      <c r="BTT5" s="208"/>
      <c r="BTU5" s="208"/>
      <c r="BTV5" s="208"/>
      <c r="BTW5" s="208"/>
      <c r="BTX5" s="208"/>
      <c r="BTY5" s="208"/>
      <c r="BTZ5" s="208"/>
      <c r="BUA5" s="208"/>
      <c r="BUB5" s="208"/>
      <c r="BUC5" s="208"/>
      <c r="BUD5" s="208"/>
      <c r="BUE5" s="208"/>
      <c r="BUF5" s="208"/>
      <c r="BUG5" s="208"/>
      <c r="BUH5" s="208"/>
      <c r="BUI5" s="208"/>
      <c r="BUJ5" s="208"/>
      <c r="BUK5" s="208"/>
      <c r="BUL5" s="208"/>
      <c r="BUM5" s="208"/>
      <c r="BUN5" s="208"/>
      <c r="BUO5" s="208"/>
      <c r="BUP5" s="208"/>
      <c r="BUQ5" s="208"/>
      <c r="BUR5" s="208"/>
      <c r="BUS5" s="208"/>
      <c r="BUT5" s="208"/>
      <c r="BUU5" s="208"/>
      <c r="BUV5" s="208"/>
      <c r="BUW5" s="208"/>
      <c r="BUX5" s="208"/>
      <c r="BUY5" s="208"/>
      <c r="BUZ5" s="208"/>
      <c r="BVA5" s="208"/>
      <c r="BVB5" s="208"/>
      <c r="BVC5" s="208"/>
      <c r="BVD5" s="208"/>
      <c r="BVE5" s="208"/>
      <c r="BVF5" s="208"/>
      <c r="BVG5" s="208"/>
      <c r="BVH5" s="208"/>
      <c r="BVI5" s="208"/>
      <c r="BVJ5" s="208"/>
      <c r="BVK5" s="208"/>
      <c r="BVL5" s="208"/>
      <c r="BVM5" s="208"/>
      <c r="BVN5" s="208"/>
      <c r="BVO5" s="208"/>
      <c r="BVP5" s="208"/>
      <c r="BVQ5" s="208"/>
      <c r="BVR5" s="208"/>
      <c r="BVS5" s="208"/>
      <c r="BVT5" s="208"/>
      <c r="BVU5" s="208"/>
      <c r="BVV5" s="208"/>
      <c r="BVW5" s="208"/>
      <c r="BVX5" s="208"/>
      <c r="BVY5" s="208"/>
      <c r="BVZ5" s="208"/>
      <c r="BWA5" s="208"/>
      <c r="BWB5" s="208"/>
      <c r="BWC5" s="208"/>
      <c r="BWD5" s="208"/>
      <c r="BWE5" s="208"/>
      <c r="BWF5" s="208"/>
      <c r="BWG5" s="208"/>
      <c r="BWH5" s="208"/>
      <c r="BWI5" s="208"/>
      <c r="BWJ5" s="208"/>
      <c r="BWK5" s="208"/>
      <c r="BWL5" s="208"/>
      <c r="BWM5" s="208"/>
      <c r="BWN5" s="208"/>
      <c r="BWO5" s="208"/>
      <c r="BWP5" s="208"/>
      <c r="BWQ5" s="208"/>
      <c r="BWR5" s="208"/>
      <c r="BWS5" s="208"/>
      <c r="BWT5" s="208"/>
      <c r="BWU5" s="208"/>
      <c r="BWV5" s="208"/>
      <c r="BWW5" s="208"/>
      <c r="BWX5" s="208"/>
      <c r="BWY5" s="208"/>
      <c r="BWZ5" s="208"/>
      <c r="BXA5" s="208"/>
      <c r="BXB5" s="208"/>
      <c r="BXC5" s="208"/>
      <c r="BXD5" s="208"/>
      <c r="BXE5" s="208"/>
      <c r="BXF5" s="208"/>
      <c r="BXG5" s="208"/>
      <c r="BXH5" s="208"/>
      <c r="BXI5" s="208"/>
      <c r="BXJ5" s="208"/>
      <c r="BXK5" s="208"/>
      <c r="BXL5" s="208"/>
      <c r="BXM5" s="208"/>
      <c r="BXN5" s="208"/>
      <c r="BXO5" s="208"/>
      <c r="BXP5" s="208"/>
      <c r="BXQ5" s="208"/>
      <c r="BXR5" s="208"/>
      <c r="BXS5" s="208"/>
      <c r="BXT5" s="208"/>
      <c r="BXU5" s="208"/>
      <c r="BXV5" s="208"/>
      <c r="BXW5" s="208"/>
      <c r="BXX5" s="208"/>
      <c r="BXY5" s="208"/>
      <c r="BXZ5" s="208"/>
      <c r="BYA5" s="208"/>
      <c r="BYB5" s="208"/>
      <c r="BYC5" s="208"/>
      <c r="BYD5" s="208"/>
      <c r="BYE5" s="208"/>
      <c r="BYF5" s="208"/>
      <c r="BYG5" s="208"/>
      <c r="BYH5" s="208"/>
      <c r="BYI5" s="208"/>
      <c r="BYJ5" s="208"/>
      <c r="BYK5" s="208"/>
      <c r="BYL5" s="208"/>
      <c r="BYM5" s="208"/>
      <c r="BYN5" s="208"/>
      <c r="BYO5" s="208"/>
      <c r="BYP5" s="208"/>
      <c r="BYQ5" s="208"/>
      <c r="BYR5" s="208"/>
      <c r="BYS5" s="208"/>
      <c r="BYT5" s="208"/>
      <c r="BYU5" s="208"/>
      <c r="BYV5" s="208"/>
      <c r="BYW5" s="208"/>
      <c r="BYX5" s="208"/>
      <c r="BYY5" s="208"/>
      <c r="BYZ5" s="208"/>
      <c r="BZA5" s="208"/>
      <c r="BZB5" s="208"/>
      <c r="BZC5" s="208"/>
      <c r="BZD5" s="208"/>
      <c r="BZE5" s="208"/>
      <c r="BZF5" s="208"/>
      <c r="BZG5" s="208"/>
      <c r="BZH5" s="208"/>
      <c r="BZI5" s="208"/>
      <c r="BZJ5" s="208"/>
      <c r="BZK5" s="208"/>
      <c r="BZL5" s="208"/>
      <c r="BZM5" s="208"/>
      <c r="BZN5" s="208"/>
      <c r="BZO5" s="208"/>
      <c r="BZP5" s="208"/>
      <c r="BZQ5" s="208"/>
      <c r="BZR5" s="208"/>
      <c r="BZS5" s="208"/>
      <c r="BZT5" s="208"/>
      <c r="BZU5" s="208"/>
      <c r="BZV5" s="208"/>
      <c r="BZW5" s="208"/>
      <c r="BZX5" s="208"/>
      <c r="BZY5" s="208"/>
      <c r="BZZ5" s="208"/>
      <c r="CAA5" s="208"/>
      <c r="CAB5" s="208"/>
      <c r="CAC5" s="208"/>
      <c r="CAD5" s="208"/>
      <c r="CAE5" s="208"/>
      <c r="CAF5" s="208"/>
      <c r="CAG5" s="208"/>
      <c r="CAH5" s="208"/>
      <c r="CAI5" s="208"/>
      <c r="CAJ5" s="208"/>
      <c r="CAK5" s="208"/>
      <c r="CAL5" s="208"/>
      <c r="CAM5" s="208"/>
      <c r="CAN5" s="208"/>
      <c r="CAO5" s="208"/>
      <c r="CAP5" s="208"/>
      <c r="CAQ5" s="208"/>
      <c r="CAR5" s="208"/>
      <c r="CAS5" s="208"/>
      <c r="CAT5" s="208"/>
      <c r="CAU5" s="208"/>
      <c r="CAV5" s="208"/>
      <c r="CAW5" s="208"/>
      <c r="CAX5" s="208"/>
      <c r="CAY5" s="208"/>
      <c r="CAZ5" s="208"/>
      <c r="CBA5" s="208"/>
      <c r="CBB5" s="208"/>
      <c r="CBC5" s="208"/>
      <c r="CBD5" s="208"/>
      <c r="CBE5" s="208"/>
      <c r="CBF5" s="208"/>
      <c r="CBG5" s="208"/>
      <c r="CBH5" s="208"/>
      <c r="CBI5" s="208"/>
      <c r="CBJ5" s="208"/>
      <c r="CBK5" s="208"/>
      <c r="CBL5" s="208"/>
      <c r="CBM5" s="208"/>
      <c r="CBN5" s="208"/>
      <c r="CBO5" s="208"/>
      <c r="CBP5" s="208"/>
      <c r="CBQ5" s="208"/>
      <c r="CBR5" s="208"/>
      <c r="CBS5" s="208"/>
      <c r="CBT5" s="208"/>
      <c r="CBU5" s="208"/>
      <c r="CBV5" s="208"/>
      <c r="CBW5" s="208"/>
      <c r="CBX5" s="208"/>
      <c r="CBY5" s="208"/>
      <c r="CBZ5" s="208"/>
      <c r="CCA5" s="208"/>
      <c r="CCB5" s="208"/>
      <c r="CCC5" s="208"/>
      <c r="CCD5" s="208"/>
      <c r="CCE5" s="208"/>
      <c r="CCF5" s="208"/>
      <c r="CCG5" s="208"/>
      <c r="CCH5" s="208"/>
      <c r="CCI5" s="208"/>
      <c r="CCJ5" s="208"/>
      <c r="CCK5" s="208"/>
      <c r="CCL5" s="208"/>
      <c r="CCM5" s="208"/>
      <c r="CCN5" s="208"/>
      <c r="CCO5" s="208"/>
      <c r="CCP5" s="208"/>
      <c r="CCQ5" s="208"/>
      <c r="CCR5" s="208"/>
      <c r="CCS5" s="208"/>
      <c r="CCT5" s="208"/>
      <c r="CCU5" s="208"/>
      <c r="CCV5" s="208"/>
      <c r="CCW5" s="208"/>
      <c r="CCX5" s="208"/>
      <c r="CCY5" s="208"/>
      <c r="CCZ5" s="208"/>
      <c r="CDA5" s="208"/>
      <c r="CDB5" s="208"/>
      <c r="CDC5" s="208"/>
      <c r="CDD5" s="208"/>
      <c r="CDE5" s="208"/>
      <c r="CDF5" s="208"/>
      <c r="CDG5" s="208"/>
      <c r="CDH5" s="208"/>
      <c r="CDI5" s="208"/>
      <c r="CDJ5" s="208"/>
      <c r="CDK5" s="208"/>
      <c r="CDL5" s="208"/>
      <c r="CDM5" s="208"/>
      <c r="CDN5" s="208"/>
      <c r="CDO5" s="208"/>
      <c r="CDP5" s="208"/>
      <c r="CDQ5" s="208"/>
      <c r="CDR5" s="208"/>
      <c r="CDS5" s="208"/>
      <c r="CDT5" s="208"/>
      <c r="CDU5" s="208"/>
      <c r="CDV5" s="208"/>
      <c r="CDW5" s="208"/>
      <c r="CDX5" s="208"/>
      <c r="CDY5" s="208"/>
      <c r="CDZ5" s="208"/>
      <c r="CEA5" s="208"/>
      <c r="CEB5" s="208"/>
      <c r="CEC5" s="208"/>
      <c r="CED5" s="208"/>
      <c r="CEE5" s="208"/>
      <c r="CEF5" s="208"/>
      <c r="CEG5" s="208"/>
      <c r="CEH5" s="208"/>
      <c r="CEI5" s="208"/>
      <c r="CEJ5" s="208"/>
      <c r="CEK5" s="208"/>
      <c r="CEL5" s="208"/>
      <c r="CEM5" s="208"/>
      <c r="CEN5" s="208"/>
      <c r="CEO5" s="208"/>
      <c r="CEP5" s="208"/>
      <c r="CEQ5" s="208"/>
      <c r="CER5" s="208"/>
      <c r="CES5" s="208"/>
      <c r="CET5" s="208"/>
      <c r="CEU5" s="208"/>
      <c r="CEV5" s="208"/>
      <c r="CEW5" s="208"/>
      <c r="CEX5" s="208"/>
      <c r="CEY5" s="208"/>
      <c r="CEZ5" s="208"/>
      <c r="CFA5" s="208"/>
      <c r="CFB5" s="208"/>
      <c r="CFC5" s="208"/>
      <c r="CFD5" s="208"/>
      <c r="CFE5" s="208"/>
      <c r="CFF5" s="208"/>
      <c r="CFG5" s="208"/>
      <c r="CFH5" s="208"/>
      <c r="CFI5" s="208"/>
      <c r="CFJ5" s="208"/>
      <c r="CFK5" s="208"/>
      <c r="CFL5" s="208"/>
      <c r="CFM5" s="208"/>
      <c r="CFN5" s="208"/>
      <c r="CFO5" s="208"/>
      <c r="CFP5" s="208"/>
      <c r="CFQ5" s="208"/>
      <c r="CFR5" s="208"/>
      <c r="CFS5" s="208"/>
      <c r="CFT5" s="208"/>
      <c r="CFU5" s="208"/>
      <c r="CFV5" s="208"/>
      <c r="CFW5" s="208"/>
      <c r="CFX5" s="208"/>
      <c r="CFY5" s="208"/>
      <c r="CFZ5" s="208"/>
      <c r="CGA5" s="208"/>
      <c r="CGB5" s="208"/>
      <c r="CGC5" s="208"/>
      <c r="CGD5" s="208"/>
      <c r="CGE5" s="208"/>
      <c r="CGF5" s="208"/>
      <c r="CGG5" s="208"/>
      <c r="CGH5" s="208"/>
      <c r="CGI5" s="208"/>
      <c r="CGJ5" s="208"/>
      <c r="CGK5" s="208"/>
      <c r="CGL5" s="208"/>
      <c r="CGM5" s="208"/>
      <c r="CGN5" s="208"/>
      <c r="CGO5" s="208"/>
      <c r="CGP5" s="208"/>
      <c r="CGQ5" s="208"/>
      <c r="CGR5" s="208"/>
      <c r="CGS5" s="208"/>
      <c r="CGT5" s="208"/>
      <c r="CGU5" s="208"/>
      <c r="CGV5" s="208"/>
      <c r="CGW5" s="208"/>
      <c r="CGX5" s="208"/>
      <c r="CGY5" s="208"/>
      <c r="CGZ5" s="208"/>
      <c r="CHA5" s="208"/>
      <c r="CHB5" s="208"/>
      <c r="CHC5" s="208"/>
      <c r="CHD5" s="208"/>
      <c r="CHE5" s="208"/>
      <c r="CHF5" s="208"/>
      <c r="CHG5" s="208"/>
      <c r="CHH5" s="208"/>
      <c r="CHI5" s="208"/>
      <c r="CHJ5" s="208"/>
      <c r="CHK5" s="208"/>
      <c r="CHL5" s="208"/>
      <c r="CHM5" s="208"/>
      <c r="CHN5" s="208"/>
      <c r="CHO5" s="208"/>
      <c r="CHP5" s="208"/>
      <c r="CHQ5" s="208"/>
      <c r="CHR5" s="208"/>
      <c r="CHS5" s="208"/>
      <c r="CHT5" s="208"/>
      <c r="CHU5" s="208"/>
      <c r="CHV5" s="208"/>
      <c r="CHW5" s="208"/>
      <c r="CHX5" s="208"/>
      <c r="CHY5" s="208"/>
      <c r="CHZ5" s="208"/>
      <c r="CIA5" s="208"/>
      <c r="CIB5" s="208"/>
      <c r="CIC5" s="208"/>
      <c r="CID5" s="208"/>
      <c r="CIE5" s="208"/>
      <c r="CIF5" s="208"/>
      <c r="CIG5" s="208"/>
      <c r="CIH5" s="208"/>
      <c r="CII5" s="208"/>
      <c r="CIJ5" s="208"/>
      <c r="CIK5" s="208"/>
      <c r="CIL5" s="208"/>
      <c r="CIM5" s="208"/>
      <c r="CIN5" s="208"/>
      <c r="CIO5" s="208"/>
      <c r="CIP5" s="208"/>
      <c r="CIQ5" s="208"/>
      <c r="CIR5" s="208"/>
      <c r="CIS5" s="208"/>
      <c r="CIT5" s="208"/>
      <c r="CIU5" s="208"/>
      <c r="CIV5" s="208"/>
      <c r="CIW5" s="208"/>
      <c r="CIX5" s="208"/>
      <c r="CIY5" s="208"/>
      <c r="CIZ5" s="208"/>
      <c r="CJA5" s="208"/>
      <c r="CJB5" s="208"/>
      <c r="CJC5" s="208"/>
      <c r="CJD5" s="208"/>
      <c r="CJE5" s="208"/>
      <c r="CJF5" s="208"/>
      <c r="CJG5" s="208"/>
      <c r="CJH5" s="208"/>
      <c r="CJI5" s="208"/>
      <c r="CJJ5" s="208"/>
      <c r="CJK5" s="208"/>
      <c r="CJL5" s="208"/>
      <c r="CJM5" s="208"/>
      <c r="CJN5" s="208"/>
      <c r="CJO5" s="208"/>
      <c r="CJP5" s="208"/>
      <c r="CJQ5" s="208"/>
      <c r="CJR5" s="208"/>
      <c r="CJS5" s="208"/>
      <c r="CJT5" s="208"/>
      <c r="CJU5" s="208"/>
      <c r="CJV5" s="208"/>
      <c r="CJW5" s="208"/>
      <c r="CJX5" s="208"/>
      <c r="CJY5" s="208"/>
      <c r="CJZ5" s="208"/>
      <c r="CKA5" s="208"/>
      <c r="CKB5" s="208"/>
      <c r="CKC5" s="208"/>
      <c r="CKD5" s="208"/>
      <c r="CKE5" s="208"/>
      <c r="CKF5" s="208"/>
      <c r="CKG5" s="208"/>
      <c r="CKH5" s="208"/>
      <c r="CKI5" s="208"/>
      <c r="CKJ5" s="208"/>
      <c r="CKK5" s="208"/>
      <c r="CKL5" s="208"/>
      <c r="CKM5" s="208"/>
      <c r="CKN5" s="208"/>
      <c r="CKO5" s="208"/>
      <c r="CKP5" s="208"/>
      <c r="CKQ5" s="208"/>
      <c r="CKR5" s="208"/>
      <c r="CKS5" s="208"/>
      <c r="CKT5" s="208"/>
      <c r="CKU5" s="208"/>
      <c r="CKV5" s="208"/>
      <c r="CKW5" s="208"/>
      <c r="CKX5" s="208"/>
      <c r="CKY5" s="208"/>
      <c r="CKZ5" s="208"/>
      <c r="CLA5" s="208"/>
      <c r="CLB5" s="208"/>
      <c r="CLC5" s="208"/>
      <c r="CLD5" s="208"/>
      <c r="CLE5" s="208"/>
      <c r="CLF5" s="208"/>
      <c r="CLG5" s="208"/>
      <c r="CLH5" s="208"/>
      <c r="CLI5" s="208"/>
      <c r="CLJ5" s="208"/>
      <c r="CLK5" s="208"/>
      <c r="CLL5" s="208"/>
      <c r="CLM5" s="208"/>
      <c r="CLN5" s="208"/>
      <c r="CLO5" s="208"/>
      <c r="CLP5" s="208"/>
      <c r="CLQ5" s="208"/>
      <c r="CLR5" s="208"/>
      <c r="CLS5" s="208"/>
      <c r="CLT5" s="208"/>
      <c r="CLU5" s="208"/>
      <c r="CLV5" s="208"/>
      <c r="CLW5" s="208"/>
      <c r="CLX5" s="208"/>
      <c r="CLY5" s="208"/>
      <c r="CLZ5" s="208"/>
      <c r="CMA5" s="208"/>
      <c r="CMB5" s="208"/>
      <c r="CMC5" s="208"/>
      <c r="CMD5" s="208"/>
      <c r="CME5" s="208"/>
      <c r="CMF5" s="208"/>
      <c r="CMG5" s="208"/>
      <c r="CMH5" s="208"/>
      <c r="CMI5" s="208"/>
      <c r="CMJ5" s="208"/>
      <c r="CMK5" s="208"/>
      <c r="CML5" s="208"/>
      <c r="CMM5" s="208"/>
      <c r="CMN5" s="208"/>
      <c r="CMO5" s="208"/>
      <c r="CMP5" s="208"/>
      <c r="CMQ5" s="208"/>
      <c r="CMR5" s="208"/>
      <c r="CMS5" s="208"/>
      <c r="CMT5" s="208"/>
      <c r="CMU5" s="208"/>
      <c r="CMV5" s="208"/>
      <c r="CMW5" s="208"/>
      <c r="CMX5" s="208"/>
      <c r="CMY5" s="208"/>
      <c r="CMZ5" s="208"/>
      <c r="CNA5" s="208"/>
      <c r="CNB5" s="208"/>
      <c r="CNC5" s="208"/>
      <c r="CND5" s="208"/>
      <c r="CNE5" s="208"/>
      <c r="CNF5" s="208"/>
      <c r="CNG5" s="208"/>
      <c r="CNH5" s="208"/>
      <c r="CNI5" s="208"/>
      <c r="CNJ5" s="208"/>
      <c r="CNK5" s="208"/>
      <c r="CNL5" s="208"/>
      <c r="CNM5" s="208"/>
      <c r="CNN5" s="208"/>
      <c r="CNO5" s="208"/>
      <c r="CNP5" s="208"/>
      <c r="CNQ5" s="208"/>
      <c r="CNR5" s="208"/>
      <c r="CNS5" s="208"/>
      <c r="CNT5" s="208"/>
      <c r="CNU5" s="208"/>
      <c r="CNV5" s="208"/>
      <c r="CNW5" s="208"/>
      <c r="CNX5" s="208"/>
      <c r="CNY5" s="208"/>
      <c r="CNZ5" s="208"/>
      <c r="COA5" s="208"/>
      <c r="COB5" s="208"/>
      <c r="COC5" s="208"/>
      <c r="COD5" s="208"/>
      <c r="COE5" s="208"/>
      <c r="COF5" s="208"/>
      <c r="COG5" s="208"/>
      <c r="COH5" s="208"/>
      <c r="COI5" s="208"/>
      <c r="COJ5" s="208"/>
      <c r="COK5" s="208"/>
      <c r="COL5" s="208"/>
      <c r="COM5" s="208"/>
      <c r="CON5" s="208"/>
      <c r="COO5" s="208"/>
      <c r="COP5" s="208"/>
      <c r="COQ5" s="208"/>
      <c r="COR5" s="208"/>
      <c r="COS5" s="208"/>
      <c r="COT5" s="208"/>
      <c r="COU5" s="208"/>
      <c r="COV5" s="208"/>
      <c r="COW5" s="208"/>
      <c r="COX5" s="208"/>
      <c r="COY5" s="208"/>
      <c r="COZ5" s="208"/>
      <c r="CPA5" s="208"/>
      <c r="CPB5" s="208"/>
      <c r="CPC5" s="208"/>
      <c r="CPD5" s="208"/>
      <c r="CPE5" s="208"/>
      <c r="CPF5" s="208"/>
      <c r="CPG5" s="208"/>
      <c r="CPH5" s="208"/>
      <c r="CPI5" s="208"/>
      <c r="CPJ5" s="208"/>
      <c r="CPK5" s="208"/>
      <c r="CPL5" s="208"/>
      <c r="CPM5" s="208"/>
      <c r="CPN5" s="208"/>
      <c r="CPO5" s="208"/>
      <c r="CPP5" s="208"/>
      <c r="CPQ5" s="208"/>
      <c r="CPR5" s="208"/>
      <c r="CPS5" s="208"/>
      <c r="CPT5" s="208"/>
      <c r="CPU5" s="208"/>
      <c r="CPV5" s="208"/>
      <c r="CPW5" s="208"/>
      <c r="CPX5" s="208"/>
      <c r="CPY5" s="208"/>
      <c r="CPZ5" s="208"/>
      <c r="CQA5" s="208"/>
      <c r="CQB5" s="208"/>
      <c r="CQC5" s="208"/>
      <c r="CQD5" s="208"/>
      <c r="CQE5" s="208"/>
      <c r="CQF5" s="208"/>
      <c r="CQG5" s="208"/>
      <c r="CQH5" s="208"/>
      <c r="CQI5" s="208"/>
      <c r="CQJ5" s="208"/>
      <c r="CQK5" s="208"/>
      <c r="CQL5" s="208"/>
      <c r="CQM5" s="208"/>
      <c r="CQN5" s="208"/>
      <c r="CQO5" s="208"/>
      <c r="CQP5" s="208"/>
      <c r="CQQ5" s="208"/>
      <c r="CQR5" s="208"/>
      <c r="CQS5" s="208"/>
      <c r="CQT5" s="208"/>
      <c r="CQU5" s="208"/>
      <c r="CQV5" s="208"/>
      <c r="CQW5" s="208"/>
      <c r="CQX5" s="208"/>
      <c r="CQY5" s="208"/>
      <c r="CQZ5" s="208"/>
      <c r="CRA5" s="208"/>
      <c r="CRB5" s="208"/>
      <c r="CRC5" s="208"/>
      <c r="CRD5" s="208"/>
      <c r="CRE5" s="208"/>
      <c r="CRF5" s="208"/>
      <c r="CRG5" s="208"/>
      <c r="CRH5" s="208"/>
      <c r="CRI5" s="208"/>
      <c r="CRJ5" s="208"/>
      <c r="CRK5" s="208"/>
      <c r="CRL5" s="208"/>
      <c r="CRM5" s="208"/>
      <c r="CRN5" s="208"/>
      <c r="CRO5" s="208"/>
      <c r="CRP5" s="208"/>
      <c r="CRQ5" s="208"/>
      <c r="CRR5" s="208"/>
      <c r="CRS5" s="208"/>
      <c r="CRT5" s="208"/>
      <c r="CRU5" s="208"/>
      <c r="CRV5" s="208"/>
      <c r="CRW5" s="208"/>
      <c r="CRX5" s="208"/>
      <c r="CRY5" s="208"/>
      <c r="CRZ5" s="208"/>
      <c r="CSA5" s="208"/>
      <c r="CSB5" s="208"/>
      <c r="CSC5" s="208"/>
      <c r="CSD5" s="208"/>
      <c r="CSE5" s="208"/>
      <c r="CSF5" s="208"/>
      <c r="CSG5" s="208"/>
      <c r="CSH5" s="208"/>
      <c r="CSI5" s="208"/>
      <c r="CSJ5" s="208"/>
      <c r="CSK5" s="208"/>
      <c r="CSL5" s="208"/>
      <c r="CSM5" s="208"/>
      <c r="CSN5" s="208"/>
      <c r="CSO5" s="208"/>
      <c r="CSP5" s="208"/>
      <c r="CSQ5" s="208"/>
      <c r="CSR5" s="208"/>
      <c r="CSS5" s="208"/>
      <c r="CST5" s="208"/>
      <c r="CSU5" s="208"/>
      <c r="CSV5" s="208"/>
      <c r="CSW5" s="208"/>
      <c r="CSX5" s="208"/>
      <c r="CSY5" s="208"/>
      <c r="CSZ5" s="208"/>
      <c r="CTA5" s="208"/>
      <c r="CTB5" s="208"/>
      <c r="CTC5" s="208"/>
      <c r="CTD5" s="208"/>
      <c r="CTE5" s="208"/>
      <c r="CTF5" s="208"/>
      <c r="CTG5" s="208"/>
      <c r="CTH5" s="208"/>
      <c r="CTI5" s="208"/>
      <c r="CTJ5" s="208"/>
      <c r="CTK5" s="208"/>
      <c r="CTL5" s="208"/>
      <c r="CTM5" s="208"/>
      <c r="CTN5" s="208"/>
      <c r="CTO5" s="208"/>
      <c r="CTP5" s="208"/>
      <c r="CTQ5" s="208"/>
      <c r="CTR5" s="208"/>
      <c r="CTS5" s="208"/>
      <c r="CTT5" s="208"/>
      <c r="CTU5" s="208"/>
      <c r="CTV5" s="208"/>
      <c r="CTW5" s="208"/>
      <c r="CTX5" s="208"/>
      <c r="CTY5" s="208"/>
      <c r="CTZ5" s="208"/>
      <c r="CUA5" s="208"/>
      <c r="CUB5" s="208"/>
      <c r="CUC5" s="208"/>
      <c r="CUD5" s="208"/>
      <c r="CUE5" s="208"/>
      <c r="CUF5" s="208"/>
      <c r="CUG5" s="208"/>
      <c r="CUH5" s="208"/>
      <c r="CUI5" s="208"/>
      <c r="CUJ5" s="208"/>
      <c r="CUK5" s="208"/>
      <c r="CUL5" s="208"/>
      <c r="CUM5" s="208"/>
      <c r="CUN5" s="208"/>
      <c r="CUO5" s="208"/>
      <c r="CUP5" s="208"/>
      <c r="CUQ5" s="208"/>
      <c r="CUR5" s="208"/>
      <c r="CUS5" s="208"/>
      <c r="CUT5" s="208"/>
      <c r="CUU5" s="208"/>
      <c r="CUV5" s="208"/>
      <c r="CUW5" s="208"/>
      <c r="CUX5" s="208"/>
      <c r="CUY5" s="208"/>
      <c r="CUZ5" s="208"/>
      <c r="CVA5" s="208"/>
      <c r="CVB5" s="208"/>
      <c r="CVC5" s="208"/>
      <c r="CVD5" s="208"/>
      <c r="CVE5" s="208"/>
      <c r="CVF5" s="208"/>
      <c r="CVG5" s="208"/>
      <c r="CVH5" s="208"/>
      <c r="CVI5" s="208"/>
      <c r="CVJ5" s="208"/>
      <c r="CVK5" s="208"/>
      <c r="CVL5" s="208"/>
      <c r="CVM5" s="208"/>
      <c r="CVN5" s="208"/>
      <c r="CVO5" s="208"/>
      <c r="CVP5" s="208"/>
      <c r="CVQ5" s="208"/>
      <c r="CVR5" s="208"/>
      <c r="CVS5" s="208"/>
      <c r="CVT5" s="208"/>
      <c r="CVU5" s="208"/>
      <c r="CVV5" s="208"/>
      <c r="CVW5" s="208"/>
      <c r="CVX5" s="208"/>
      <c r="CVY5" s="208"/>
      <c r="CVZ5" s="208"/>
      <c r="CWA5" s="208"/>
      <c r="CWB5" s="208"/>
      <c r="CWC5" s="208"/>
      <c r="CWD5" s="208"/>
      <c r="CWE5" s="208"/>
      <c r="CWF5" s="208"/>
      <c r="CWG5" s="208"/>
      <c r="CWH5" s="208"/>
      <c r="CWI5" s="208"/>
      <c r="CWJ5" s="208"/>
      <c r="CWK5" s="208"/>
      <c r="CWL5" s="208"/>
      <c r="CWM5" s="208"/>
      <c r="CWN5" s="208"/>
      <c r="CWO5" s="208"/>
      <c r="CWP5" s="208"/>
      <c r="CWQ5" s="208"/>
      <c r="CWR5" s="208"/>
      <c r="CWS5" s="208"/>
      <c r="CWT5" s="208"/>
      <c r="CWU5" s="208"/>
      <c r="CWV5" s="208"/>
      <c r="CWW5" s="208"/>
      <c r="CWX5" s="208"/>
      <c r="CWY5" s="208"/>
      <c r="CWZ5" s="208"/>
      <c r="CXA5" s="208"/>
      <c r="CXB5" s="208"/>
      <c r="CXC5" s="208"/>
      <c r="CXD5" s="208"/>
      <c r="CXE5" s="208"/>
      <c r="CXF5" s="208"/>
      <c r="CXG5" s="208"/>
      <c r="CXH5" s="208"/>
      <c r="CXI5" s="208"/>
      <c r="CXJ5" s="208"/>
      <c r="CXK5" s="208"/>
      <c r="CXL5" s="208"/>
      <c r="CXM5" s="208"/>
      <c r="CXN5" s="208"/>
      <c r="CXO5" s="208"/>
      <c r="CXP5" s="208"/>
      <c r="CXQ5" s="208"/>
      <c r="CXR5" s="208"/>
      <c r="CXS5" s="208"/>
      <c r="CXT5" s="208"/>
      <c r="CXU5" s="208"/>
      <c r="CXV5" s="208"/>
      <c r="CXW5" s="208"/>
      <c r="CXX5" s="208"/>
      <c r="CXY5" s="208"/>
      <c r="CXZ5" s="208"/>
      <c r="CYA5" s="208"/>
      <c r="CYB5" s="208"/>
      <c r="CYC5" s="208"/>
      <c r="CYD5" s="208"/>
      <c r="CYE5" s="208"/>
      <c r="CYF5" s="208"/>
      <c r="CYG5" s="208"/>
      <c r="CYH5" s="208"/>
      <c r="CYI5" s="208"/>
      <c r="CYJ5" s="208"/>
      <c r="CYK5" s="208"/>
      <c r="CYL5" s="208"/>
      <c r="CYM5" s="208"/>
      <c r="CYN5" s="208"/>
      <c r="CYO5" s="208"/>
      <c r="CYP5" s="208"/>
      <c r="CYQ5" s="208"/>
      <c r="CYR5" s="208"/>
      <c r="CYS5" s="208"/>
      <c r="CYT5" s="208"/>
      <c r="CYU5" s="208"/>
      <c r="CYV5" s="208"/>
      <c r="CYW5" s="208"/>
      <c r="CYX5" s="208"/>
      <c r="CYY5" s="208"/>
      <c r="CYZ5" s="208"/>
      <c r="CZA5" s="208"/>
      <c r="CZB5" s="208"/>
      <c r="CZC5" s="208"/>
      <c r="CZD5" s="208"/>
      <c r="CZE5" s="208"/>
      <c r="CZF5" s="208"/>
      <c r="CZG5" s="208"/>
      <c r="CZH5" s="208"/>
      <c r="CZI5" s="208"/>
      <c r="CZJ5" s="208"/>
      <c r="CZK5" s="208"/>
      <c r="CZL5" s="208"/>
      <c r="CZM5" s="208"/>
      <c r="CZN5" s="208"/>
      <c r="CZO5" s="208"/>
      <c r="CZP5" s="208"/>
      <c r="CZQ5" s="208"/>
      <c r="CZR5" s="208"/>
      <c r="CZS5" s="208"/>
      <c r="CZT5" s="208"/>
      <c r="CZU5" s="208"/>
      <c r="CZV5" s="208"/>
      <c r="CZW5" s="208"/>
      <c r="CZX5" s="208"/>
      <c r="CZY5" s="208"/>
      <c r="CZZ5" s="208"/>
      <c r="DAA5" s="208"/>
      <c r="DAB5" s="208"/>
      <c r="DAC5" s="208"/>
      <c r="DAD5" s="208"/>
      <c r="DAE5" s="208"/>
      <c r="DAF5" s="208"/>
      <c r="DAG5" s="208"/>
      <c r="DAH5" s="208"/>
      <c r="DAI5" s="208"/>
      <c r="DAJ5" s="208"/>
      <c r="DAK5" s="208"/>
      <c r="DAL5" s="208"/>
      <c r="DAM5" s="208"/>
      <c r="DAN5" s="208"/>
      <c r="DAO5" s="208"/>
      <c r="DAP5" s="208"/>
      <c r="DAQ5" s="208"/>
      <c r="DAR5" s="208"/>
      <c r="DAS5" s="208"/>
      <c r="DAT5" s="208"/>
      <c r="DAU5" s="208"/>
      <c r="DAV5" s="208"/>
      <c r="DAW5" s="208"/>
      <c r="DAX5" s="208"/>
      <c r="DAY5" s="208"/>
      <c r="DAZ5" s="208"/>
      <c r="DBA5" s="208"/>
      <c r="DBB5" s="208"/>
      <c r="DBC5" s="208"/>
      <c r="DBD5" s="208"/>
      <c r="DBE5" s="208"/>
      <c r="DBF5" s="208"/>
      <c r="DBG5" s="208"/>
      <c r="DBH5" s="208"/>
      <c r="DBI5" s="208"/>
      <c r="DBJ5" s="208"/>
      <c r="DBK5" s="208"/>
      <c r="DBL5" s="208"/>
      <c r="DBM5" s="208"/>
      <c r="DBN5" s="208"/>
      <c r="DBO5" s="208"/>
      <c r="DBP5" s="208"/>
      <c r="DBQ5" s="208"/>
      <c r="DBR5" s="208"/>
      <c r="DBS5" s="208"/>
      <c r="DBT5" s="208"/>
      <c r="DBU5" s="208"/>
      <c r="DBV5" s="208"/>
      <c r="DBW5" s="208"/>
      <c r="DBX5" s="208"/>
      <c r="DBY5" s="208"/>
      <c r="DBZ5" s="208"/>
      <c r="DCA5" s="208"/>
      <c r="DCB5" s="208"/>
      <c r="DCC5" s="208"/>
      <c r="DCD5" s="208"/>
      <c r="DCE5" s="208"/>
      <c r="DCF5" s="208"/>
      <c r="DCG5" s="208"/>
      <c r="DCH5" s="208"/>
      <c r="DCI5" s="208"/>
      <c r="DCJ5" s="208"/>
      <c r="DCK5" s="208"/>
      <c r="DCL5" s="208"/>
      <c r="DCM5" s="208"/>
      <c r="DCN5" s="208"/>
      <c r="DCO5" s="208"/>
      <c r="DCP5" s="208"/>
      <c r="DCQ5" s="208"/>
      <c r="DCR5" s="208"/>
      <c r="DCS5" s="208"/>
      <c r="DCT5" s="208"/>
      <c r="DCU5" s="208"/>
      <c r="DCV5" s="208"/>
      <c r="DCW5" s="208"/>
      <c r="DCX5" s="208"/>
      <c r="DCY5" s="208"/>
      <c r="DCZ5" s="208"/>
      <c r="DDA5" s="208"/>
      <c r="DDB5" s="208"/>
      <c r="DDC5" s="208"/>
      <c r="DDD5" s="208"/>
      <c r="DDE5" s="208"/>
      <c r="DDF5" s="208"/>
      <c r="DDG5" s="208"/>
      <c r="DDH5" s="208"/>
      <c r="DDI5" s="208"/>
      <c r="DDJ5" s="208"/>
      <c r="DDK5" s="208"/>
      <c r="DDL5" s="208"/>
      <c r="DDM5" s="208"/>
      <c r="DDN5" s="208"/>
      <c r="DDO5" s="208"/>
      <c r="DDP5" s="208"/>
      <c r="DDQ5" s="208"/>
      <c r="DDR5" s="208"/>
      <c r="DDS5" s="208"/>
      <c r="DDT5" s="208"/>
      <c r="DDU5" s="208"/>
      <c r="DDV5" s="208"/>
      <c r="DDW5" s="208"/>
      <c r="DDX5" s="208"/>
      <c r="DDY5" s="208"/>
      <c r="DDZ5" s="208"/>
      <c r="DEA5" s="208"/>
      <c r="DEB5" s="208"/>
      <c r="DEC5" s="208"/>
      <c r="DED5" s="208"/>
      <c r="DEE5" s="208"/>
      <c r="DEF5" s="208"/>
      <c r="DEG5" s="208"/>
      <c r="DEH5" s="208"/>
      <c r="DEI5" s="208"/>
      <c r="DEJ5" s="208"/>
      <c r="DEK5" s="208"/>
      <c r="DEL5" s="208"/>
      <c r="DEM5" s="208"/>
      <c r="DEN5" s="208"/>
      <c r="DEO5" s="208"/>
      <c r="DEP5" s="208"/>
      <c r="DEQ5" s="208"/>
      <c r="DER5" s="208"/>
      <c r="DES5" s="208"/>
      <c r="DET5" s="208"/>
      <c r="DEU5" s="208"/>
      <c r="DEV5" s="208"/>
      <c r="DEW5" s="208"/>
      <c r="DEX5" s="208"/>
      <c r="DEY5" s="208"/>
      <c r="DEZ5" s="208"/>
      <c r="DFA5" s="208"/>
      <c r="DFB5" s="208"/>
      <c r="DFC5" s="208"/>
      <c r="DFD5" s="208"/>
      <c r="DFE5" s="208"/>
      <c r="DFF5" s="208"/>
      <c r="DFG5" s="208"/>
      <c r="DFH5" s="208"/>
      <c r="DFI5" s="208"/>
      <c r="DFJ5" s="208"/>
      <c r="DFK5" s="208"/>
      <c r="DFL5" s="208"/>
      <c r="DFM5" s="208"/>
      <c r="DFN5" s="208"/>
      <c r="DFO5" s="208"/>
      <c r="DFP5" s="208"/>
      <c r="DFQ5" s="208"/>
      <c r="DFR5" s="208"/>
      <c r="DFS5" s="208"/>
      <c r="DFT5" s="208"/>
      <c r="DFU5" s="208"/>
      <c r="DFV5" s="208"/>
      <c r="DFW5" s="208"/>
      <c r="DFX5" s="208"/>
      <c r="DFY5" s="208"/>
      <c r="DFZ5" s="208"/>
      <c r="DGA5" s="208"/>
      <c r="DGB5" s="208"/>
      <c r="DGC5" s="208"/>
      <c r="DGD5" s="208"/>
      <c r="DGE5" s="208"/>
      <c r="DGF5" s="208"/>
      <c r="DGG5" s="208"/>
      <c r="DGH5" s="208"/>
      <c r="DGI5" s="208"/>
      <c r="DGJ5" s="208"/>
      <c r="DGK5" s="208"/>
      <c r="DGL5" s="208"/>
      <c r="DGM5" s="208"/>
      <c r="DGN5" s="208"/>
      <c r="DGO5" s="208"/>
      <c r="DGP5" s="208"/>
      <c r="DGQ5" s="208"/>
      <c r="DGR5" s="208"/>
      <c r="DGS5" s="208"/>
      <c r="DGT5" s="208"/>
      <c r="DGU5" s="208"/>
      <c r="DGV5" s="208"/>
      <c r="DGW5" s="208"/>
      <c r="DGX5" s="208"/>
      <c r="DGY5" s="208"/>
      <c r="DGZ5" s="208"/>
      <c r="DHA5" s="208"/>
      <c r="DHB5" s="208"/>
      <c r="DHC5" s="208"/>
      <c r="DHD5" s="208"/>
      <c r="DHE5" s="208"/>
      <c r="DHF5" s="208"/>
      <c r="DHG5" s="208"/>
      <c r="DHH5" s="208"/>
      <c r="DHI5" s="208"/>
      <c r="DHJ5" s="208"/>
      <c r="DHK5" s="208"/>
      <c r="DHL5" s="208"/>
      <c r="DHM5" s="208"/>
      <c r="DHN5" s="208"/>
      <c r="DHO5" s="208"/>
      <c r="DHP5" s="208"/>
      <c r="DHQ5" s="208"/>
      <c r="DHR5" s="208"/>
      <c r="DHS5" s="208"/>
      <c r="DHT5" s="208"/>
      <c r="DHU5" s="208"/>
      <c r="DHV5" s="208"/>
      <c r="DHW5" s="208"/>
      <c r="DHX5" s="208"/>
      <c r="DHY5" s="208"/>
      <c r="DHZ5" s="208"/>
      <c r="DIA5" s="208"/>
      <c r="DIB5" s="208"/>
      <c r="DIC5" s="208"/>
      <c r="DID5" s="208"/>
      <c r="DIE5" s="208"/>
      <c r="DIF5" s="208"/>
      <c r="DIG5" s="208"/>
      <c r="DIH5" s="208"/>
      <c r="DII5" s="208"/>
      <c r="DIJ5" s="208"/>
      <c r="DIK5" s="208"/>
      <c r="DIL5" s="208"/>
      <c r="DIM5" s="208"/>
      <c r="DIN5" s="208"/>
      <c r="DIO5" s="208"/>
      <c r="DIP5" s="208"/>
      <c r="DIQ5" s="208"/>
      <c r="DIR5" s="208"/>
      <c r="DIS5" s="208"/>
      <c r="DIT5" s="208"/>
      <c r="DIU5" s="208"/>
      <c r="DIV5" s="208"/>
      <c r="DIW5" s="208"/>
      <c r="DIX5" s="208"/>
      <c r="DIY5" s="208"/>
      <c r="DIZ5" s="208"/>
      <c r="DJA5" s="208"/>
      <c r="DJB5" s="208"/>
      <c r="DJC5" s="208"/>
      <c r="DJD5" s="208"/>
      <c r="DJE5" s="208"/>
      <c r="DJF5" s="208"/>
      <c r="DJG5" s="208"/>
      <c r="DJH5" s="208"/>
      <c r="DJI5" s="208"/>
      <c r="DJJ5" s="208"/>
      <c r="DJK5" s="208"/>
      <c r="DJL5" s="208"/>
      <c r="DJM5" s="208"/>
      <c r="DJN5" s="208"/>
      <c r="DJO5" s="208"/>
      <c r="DJP5" s="208"/>
      <c r="DJQ5" s="208"/>
      <c r="DJR5" s="208"/>
      <c r="DJS5" s="208"/>
      <c r="DJT5" s="208"/>
      <c r="DJU5" s="208"/>
      <c r="DJV5" s="208"/>
      <c r="DJW5" s="208"/>
      <c r="DJX5" s="208"/>
      <c r="DJY5" s="208"/>
      <c r="DJZ5" s="208"/>
      <c r="DKA5" s="208"/>
      <c r="DKB5" s="208"/>
      <c r="DKC5" s="208"/>
      <c r="DKD5" s="208"/>
      <c r="DKE5" s="208"/>
      <c r="DKF5" s="208"/>
      <c r="DKG5" s="208"/>
      <c r="DKH5" s="208"/>
      <c r="DKI5" s="208"/>
      <c r="DKJ5" s="208"/>
      <c r="DKK5" s="208"/>
      <c r="DKL5" s="208"/>
      <c r="DKM5" s="208"/>
      <c r="DKN5" s="208"/>
      <c r="DKO5" s="208"/>
      <c r="DKP5" s="208"/>
      <c r="DKQ5" s="208"/>
      <c r="DKR5" s="208"/>
      <c r="DKS5" s="208"/>
      <c r="DKT5" s="208"/>
      <c r="DKU5" s="208"/>
      <c r="DKV5" s="208"/>
      <c r="DKW5" s="208"/>
      <c r="DKX5" s="208"/>
      <c r="DKY5" s="208"/>
      <c r="DKZ5" s="208"/>
      <c r="DLA5" s="208"/>
      <c r="DLB5" s="208"/>
      <c r="DLC5" s="208"/>
      <c r="DLD5" s="208"/>
      <c r="DLE5" s="208"/>
      <c r="DLF5" s="208"/>
      <c r="DLG5" s="208"/>
      <c r="DLH5" s="208"/>
      <c r="DLI5" s="208"/>
      <c r="DLJ5" s="208"/>
      <c r="DLK5" s="208"/>
      <c r="DLL5" s="208"/>
      <c r="DLM5" s="208"/>
      <c r="DLN5" s="208"/>
      <c r="DLO5" s="208"/>
      <c r="DLP5" s="208"/>
      <c r="DLQ5" s="208"/>
      <c r="DLR5" s="208"/>
      <c r="DLS5" s="208"/>
      <c r="DLT5" s="208"/>
      <c r="DLU5" s="208"/>
      <c r="DLV5" s="208"/>
      <c r="DLW5" s="208"/>
      <c r="DLX5" s="208"/>
      <c r="DLY5" s="208"/>
      <c r="DLZ5" s="208"/>
      <c r="DMA5" s="208"/>
      <c r="DMB5" s="208"/>
      <c r="DMC5" s="208"/>
      <c r="DMD5" s="208"/>
      <c r="DME5" s="208"/>
      <c r="DMF5" s="208"/>
      <c r="DMG5" s="208"/>
      <c r="DMH5" s="208"/>
      <c r="DMI5" s="208"/>
      <c r="DMJ5" s="208"/>
      <c r="DMK5" s="208"/>
      <c r="DML5" s="208"/>
      <c r="DMM5" s="208"/>
      <c r="DMN5" s="208"/>
      <c r="DMO5" s="208"/>
      <c r="DMP5" s="208"/>
      <c r="DMQ5" s="208"/>
      <c r="DMR5" s="208"/>
      <c r="DMS5" s="208"/>
      <c r="DMT5" s="208"/>
      <c r="DMU5" s="208"/>
      <c r="DMV5" s="208"/>
      <c r="DMW5" s="208"/>
      <c r="DMX5" s="208"/>
      <c r="DMY5" s="208"/>
      <c r="DMZ5" s="208"/>
      <c r="DNA5" s="208"/>
      <c r="DNB5" s="208"/>
      <c r="DNC5" s="208"/>
      <c r="DND5" s="208"/>
      <c r="DNE5" s="208"/>
      <c r="DNF5" s="208"/>
      <c r="DNG5" s="208"/>
      <c r="DNH5" s="208"/>
      <c r="DNI5" s="208"/>
      <c r="DNJ5" s="208"/>
      <c r="DNK5" s="208"/>
      <c r="DNL5" s="208"/>
      <c r="DNM5" s="208"/>
      <c r="DNN5" s="208"/>
      <c r="DNO5" s="208"/>
      <c r="DNP5" s="208"/>
      <c r="DNQ5" s="208"/>
      <c r="DNR5" s="208"/>
      <c r="DNS5" s="208"/>
      <c r="DNT5" s="208"/>
      <c r="DNU5" s="208"/>
      <c r="DNV5" s="208"/>
      <c r="DNW5" s="208"/>
      <c r="DNX5" s="208"/>
      <c r="DNY5" s="208"/>
      <c r="DNZ5" s="208"/>
      <c r="DOA5" s="208"/>
      <c r="DOB5" s="208"/>
      <c r="DOC5" s="208"/>
      <c r="DOD5" s="208"/>
      <c r="DOE5" s="208"/>
      <c r="DOF5" s="208"/>
      <c r="DOG5" s="208"/>
      <c r="DOH5" s="208"/>
      <c r="DOI5" s="208"/>
      <c r="DOJ5" s="208"/>
      <c r="DOK5" s="208"/>
      <c r="DOL5" s="208"/>
      <c r="DOM5" s="208"/>
      <c r="DON5" s="208"/>
      <c r="DOO5" s="208"/>
      <c r="DOP5" s="208"/>
      <c r="DOQ5" s="208"/>
      <c r="DOR5" s="208"/>
      <c r="DOS5" s="208"/>
      <c r="DOT5" s="208"/>
      <c r="DOU5" s="208"/>
      <c r="DOV5" s="208"/>
      <c r="DOW5" s="208"/>
      <c r="DOX5" s="208"/>
      <c r="DOY5" s="208"/>
      <c r="DOZ5" s="208"/>
      <c r="DPA5" s="208"/>
      <c r="DPB5" s="208"/>
      <c r="DPC5" s="208"/>
      <c r="DPD5" s="208"/>
      <c r="DPE5" s="208"/>
      <c r="DPF5" s="208"/>
      <c r="DPG5" s="208"/>
      <c r="DPH5" s="208"/>
      <c r="DPI5" s="208"/>
      <c r="DPJ5" s="208"/>
      <c r="DPK5" s="208"/>
      <c r="DPL5" s="208"/>
      <c r="DPM5" s="208"/>
      <c r="DPN5" s="208"/>
      <c r="DPO5" s="208"/>
      <c r="DPP5" s="208"/>
      <c r="DPQ5" s="208"/>
      <c r="DPR5" s="208"/>
      <c r="DPS5" s="208"/>
      <c r="DPT5" s="208"/>
      <c r="DPU5" s="208"/>
      <c r="DPV5" s="208"/>
      <c r="DPW5" s="208"/>
      <c r="DPX5" s="208"/>
      <c r="DPY5" s="208"/>
      <c r="DPZ5" s="208"/>
      <c r="DQA5" s="208"/>
      <c r="DQB5" s="208"/>
      <c r="DQC5" s="208"/>
      <c r="DQD5" s="208"/>
      <c r="DQE5" s="208"/>
      <c r="DQF5" s="208"/>
      <c r="DQG5" s="208"/>
      <c r="DQH5" s="208"/>
      <c r="DQI5" s="208"/>
      <c r="DQJ5" s="208"/>
      <c r="DQK5" s="208"/>
      <c r="DQL5" s="208"/>
      <c r="DQM5" s="208"/>
      <c r="DQN5" s="208"/>
      <c r="DQO5" s="208"/>
      <c r="DQP5" s="208"/>
      <c r="DQQ5" s="208"/>
      <c r="DQR5" s="208"/>
      <c r="DQS5" s="208"/>
      <c r="DQT5" s="208"/>
      <c r="DQU5" s="208"/>
      <c r="DQV5" s="208"/>
      <c r="DQW5" s="208"/>
      <c r="DQX5" s="208"/>
      <c r="DQY5" s="208"/>
      <c r="DQZ5" s="208"/>
      <c r="DRA5" s="208"/>
      <c r="DRB5" s="208"/>
      <c r="DRC5" s="208"/>
      <c r="DRD5" s="208"/>
      <c r="DRE5" s="208"/>
      <c r="DRF5" s="208"/>
      <c r="DRG5" s="208"/>
      <c r="DRH5" s="208"/>
      <c r="DRI5" s="208"/>
      <c r="DRJ5" s="208"/>
      <c r="DRK5" s="208"/>
      <c r="DRL5" s="208"/>
      <c r="DRM5" s="208"/>
      <c r="DRN5" s="208"/>
      <c r="DRO5" s="208"/>
      <c r="DRP5" s="208"/>
      <c r="DRQ5" s="208"/>
      <c r="DRR5" s="208"/>
      <c r="DRS5" s="208"/>
      <c r="DRT5" s="208"/>
      <c r="DRU5" s="208"/>
      <c r="DRV5" s="208"/>
      <c r="DRW5" s="208"/>
      <c r="DRX5" s="208"/>
      <c r="DRY5" s="208"/>
      <c r="DRZ5" s="208"/>
      <c r="DSA5" s="208"/>
      <c r="DSB5" s="208"/>
      <c r="DSC5" s="208"/>
      <c r="DSD5" s="208"/>
      <c r="DSE5" s="208"/>
      <c r="DSF5" s="208"/>
      <c r="DSG5" s="208"/>
      <c r="DSH5" s="208"/>
      <c r="DSI5" s="208"/>
      <c r="DSJ5" s="208"/>
      <c r="DSK5" s="208"/>
      <c r="DSL5" s="208"/>
      <c r="DSM5" s="208"/>
      <c r="DSN5" s="208"/>
      <c r="DSO5" s="208"/>
      <c r="DSP5" s="208"/>
      <c r="DSQ5" s="208"/>
      <c r="DSR5" s="208"/>
      <c r="DSS5" s="208"/>
      <c r="DST5" s="208"/>
      <c r="DSU5" s="208"/>
      <c r="DSV5" s="208"/>
      <c r="DSW5" s="208"/>
      <c r="DSX5" s="208"/>
      <c r="DSY5" s="208"/>
      <c r="DSZ5" s="208"/>
      <c r="DTA5" s="208"/>
      <c r="DTB5" s="208"/>
      <c r="DTC5" s="208"/>
      <c r="DTD5" s="208"/>
      <c r="DTE5" s="208"/>
      <c r="DTF5" s="208"/>
      <c r="DTG5" s="208"/>
      <c r="DTH5" s="208"/>
      <c r="DTI5" s="208"/>
      <c r="DTJ5" s="208"/>
      <c r="DTK5" s="208"/>
      <c r="DTL5" s="208"/>
      <c r="DTM5" s="208"/>
      <c r="DTN5" s="208"/>
      <c r="DTO5" s="208"/>
      <c r="DTP5" s="208"/>
      <c r="DTQ5" s="208"/>
      <c r="DTR5" s="208"/>
      <c r="DTS5" s="208"/>
      <c r="DTT5" s="208"/>
      <c r="DTU5" s="208"/>
      <c r="DTV5" s="208"/>
      <c r="DTW5" s="208"/>
      <c r="DTX5" s="208"/>
      <c r="DTY5" s="208"/>
      <c r="DTZ5" s="208"/>
      <c r="DUA5" s="208"/>
      <c r="DUB5" s="208"/>
      <c r="DUC5" s="208"/>
      <c r="DUD5" s="208"/>
      <c r="DUE5" s="208"/>
      <c r="DUF5" s="208"/>
      <c r="DUG5" s="208"/>
      <c r="DUH5" s="208"/>
      <c r="DUI5" s="208"/>
      <c r="DUJ5" s="208"/>
      <c r="DUK5" s="208"/>
      <c r="DUL5" s="208"/>
      <c r="DUM5" s="208"/>
      <c r="DUN5" s="208"/>
      <c r="DUO5" s="208"/>
      <c r="DUP5" s="208"/>
      <c r="DUQ5" s="208"/>
      <c r="DUR5" s="208"/>
      <c r="DUS5" s="208"/>
      <c r="DUT5" s="208"/>
      <c r="DUU5" s="208"/>
      <c r="DUV5" s="208"/>
      <c r="DUW5" s="208"/>
      <c r="DUX5" s="208"/>
      <c r="DUY5" s="208"/>
      <c r="DUZ5" s="208"/>
      <c r="DVA5" s="208"/>
      <c r="DVB5" s="208"/>
      <c r="DVC5" s="208"/>
      <c r="DVD5" s="208"/>
      <c r="DVE5" s="208"/>
      <c r="DVF5" s="208"/>
      <c r="DVG5" s="208"/>
      <c r="DVH5" s="208"/>
      <c r="DVI5" s="208"/>
      <c r="DVJ5" s="208"/>
      <c r="DVK5" s="208"/>
      <c r="DVL5" s="208"/>
      <c r="DVM5" s="208"/>
      <c r="DVN5" s="208"/>
      <c r="DVO5" s="208"/>
      <c r="DVP5" s="208"/>
      <c r="DVQ5" s="208"/>
      <c r="DVR5" s="208"/>
      <c r="DVS5" s="208"/>
      <c r="DVT5" s="208"/>
      <c r="DVU5" s="208"/>
      <c r="DVV5" s="208"/>
      <c r="DVW5" s="208"/>
      <c r="DVX5" s="208"/>
      <c r="DVY5" s="208"/>
      <c r="DVZ5" s="208"/>
      <c r="DWA5" s="208"/>
      <c r="DWB5" s="208"/>
      <c r="DWC5" s="208"/>
      <c r="DWD5" s="208"/>
      <c r="DWE5" s="208"/>
      <c r="DWF5" s="208"/>
      <c r="DWG5" s="208"/>
      <c r="DWH5" s="208"/>
      <c r="DWI5" s="208"/>
      <c r="DWJ5" s="208"/>
      <c r="DWK5" s="208"/>
      <c r="DWL5" s="208"/>
      <c r="DWM5" s="208"/>
      <c r="DWN5" s="208"/>
      <c r="DWO5" s="208"/>
      <c r="DWP5" s="208"/>
      <c r="DWQ5" s="208"/>
      <c r="DWR5" s="208"/>
      <c r="DWS5" s="208"/>
      <c r="DWT5" s="208"/>
      <c r="DWU5" s="208"/>
      <c r="DWV5" s="208"/>
      <c r="DWW5" s="208"/>
      <c r="DWX5" s="208"/>
      <c r="DWY5" s="208"/>
      <c r="DWZ5" s="208"/>
      <c r="DXA5" s="208"/>
      <c r="DXB5" s="208"/>
      <c r="DXC5" s="208"/>
      <c r="DXD5" s="208"/>
      <c r="DXE5" s="208"/>
      <c r="DXF5" s="208"/>
      <c r="DXG5" s="208"/>
      <c r="DXH5" s="208"/>
      <c r="DXI5" s="208"/>
      <c r="DXJ5" s="208"/>
      <c r="DXK5" s="208"/>
      <c r="DXL5" s="208"/>
      <c r="DXM5" s="208"/>
      <c r="DXN5" s="208"/>
      <c r="DXO5" s="208"/>
      <c r="DXP5" s="208"/>
      <c r="DXQ5" s="208"/>
      <c r="DXR5" s="208"/>
      <c r="DXS5" s="208"/>
      <c r="DXT5" s="208"/>
      <c r="DXU5" s="208"/>
      <c r="DXV5" s="208"/>
      <c r="DXW5" s="208"/>
      <c r="DXX5" s="208"/>
      <c r="DXY5" s="208"/>
      <c r="DXZ5" s="208"/>
      <c r="DYA5" s="208"/>
      <c r="DYB5" s="208"/>
      <c r="DYC5" s="208"/>
      <c r="DYD5" s="208"/>
      <c r="DYE5" s="208"/>
      <c r="DYF5" s="208"/>
      <c r="DYG5" s="208"/>
      <c r="DYH5" s="208"/>
      <c r="DYI5" s="208"/>
      <c r="DYJ5" s="208"/>
      <c r="DYK5" s="208"/>
      <c r="DYL5" s="208"/>
      <c r="DYM5" s="208"/>
      <c r="DYN5" s="208"/>
      <c r="DYO5" s="208"/>
      <c r="DYP5" s="208"/>
      <c r="DYQ5" s="208"/>
      <c r="DYR5" s="208"/>
      <c r="DYS5" s="208"/>
      <c r="DYT5" s="208"/>
      <c r="DYU5" s="208"/>
      <c r="DYV5" s="208"/>
      <c r="DYW5" s="208"/>
      <c r="DYX5" s="208"/>
      <c r="DYY5" s="208"/>
      <c r="DYZ5" s="208"/>
      <c r="DZA5" s="208"/>
      <c r="DZB5" s="208"/>
      <c r="DZC5" s="208"/>
      <c r="DZD5" s="208"/>
      <c r="DZE5" s="208"/>
      <c r="DZF5" s="208"/>
      <c r="DZG5" s="208"/>
      <c r="DZH5" s="208"/>
      <c r="DZI5" s="208"/>
      <c r="DZJ5" s="208"/>
      <c r="DZK5" s="208"/>
      <c r="DZL5" s="208"/>
      <c r="DZM5" s="208"/>
      <c r="DZN5" s="208"/>
      <c r="DZO5" s="208"/>
      <c r="DZP5" s="208"/>
      <c r="DZQ5" s="208"/>
      <c r="DZR5" s="208"/>
      <c r="DZS5" s="208"/>
      <c r="DZT5" s="208"/>
      <c r="DZU5" s="208"/>
      <c r="DZV5" s="208"/>
      <c r="DZW5" s="208"/>
      <c r="DZX5" s="208"/>
      <c r="DZY5" s="208"/>
      <c r="DZZ5" s="208"/>
      <c r="EAA5" s="208"/>
      <c r="EAB5" s="208"/>
      <c r="EAC5" s="208"/>
      <c r="EAD5" s="208"/>
      <c r="EAE5" s="208"/>
      <c r="EAF5" s="208"/>
      <c r="EAG5" s="208"/>
      <c r="EAH5" s="208"/>
      <c r="EAI5" s="208"/>
      <c r="EAJ5" s="208"/>
      <c r="EAK5" s="208"/>
      <c r="EAL5" s="208"/>
      <c r="EAM5" s="208"/>
      <c r="EAN5" s="208"/>
      <c r="EAO5" s="208"/>
      <c r="EAP5" s="208"/>
      <c r="EAQ5" s="208"/>
      <c r="EAR5" s="208"/>
      <c r="EAS5" s="208"/>
      <c r="EAT5" s="208"/>
      <c r="EAU5" s="208"/>
      <c r="EAV5" s="208"/>
      <c r="EAW5" s="208"/>
      <c r="EAX5" s="208"/>
      <c r="EAY5" s="208"/>
      <c r="EAZ5" s="208"/>
      <c r="EBA5" s="208"/>
      <c r="EBB5" s="208"/>
      <c r="EBC5" s="208"/>
      <c r="EBD5" s="208"/>
      <c r="EBE5" s="208"/>
      <c r="EBF5" s="208"/>
      <c r="EBG5" s="208"/>
      <c r="EBH5" s="208"/>
      <c r="EBI5" s="208"/>
      <c r="EBJ5" s="208"/>
      <c r="EBK5" s="208"/>
      <c r="EBL5" s="208"/>
      <c r="EBM5" s="208"/>
      <c r="EBN5" s="208"/>
      <c r="EBO5" s="208"/>
      <c r="EBP5" s="208"/>
      <c r="EBQ5" s="208"/>
      <c r="EBR5" s="208"/>
      <c r="EBS5" s="208"/>
      <c r="EBT5" s="208"/>
      <c r="EBU5" s="208"/>
      <c r="EBV5" s="208"/>
      <c r="EBW5" s="208"/>
      <c r="EBX5" s="208"/>
      <c r="EBY5" s="208"/>
      <c r="EBZ5" s="208"/>
      <c r="ECA5" s="208"/>
      <c r="ECB5" s="208"/>
      <c r="ECC5" s="208"/>
      <c r="ECD5" s="208"/>
      <c r="ECE5" s="208"/>
      <c r="ECF5" s="208"/>
      <c r="ECG5" s="208"/>
      <c r="ECH5" s="208"/>
      <c r="ECI5" s="208"/>
      <c r="ECJ5" s="208"/>
      <c r="ECK5" s="208"/>
      <c r="ECL5" s="208"/>
      <c r="ECM5" s="208"/>
      <c r="ECN5" s="208"/>
      <c r="ECO5" s="208"/>
      <c r="ECP5" s="208"/>
      <c r="ECQ5" s="208"/>
      <c r="ECR5" s="208"/>
      <c r="ECS5" s="208"/>
      <c r="ECT5" s="208"/>
      <c r="ECU5" s="208"/>
      <c r="ECV5" s="208"/>
      <c r="ECW5" s="208"/>
      <c r="ECX5" s="208"/>
      <c r="ECY5" s="208"/>
      <c r="ECZ5" s="208"/>
      <c r="EDA5" s="208"/>
      <c r="EDB5" s="208"/>
      <c r="EDC5" s="208"/>
      <c r="EDD5" s="208"/>
      <c r="EDE5" s="208"/>
      <c r="EDF5" s="208"/>
      <c r="EDG5" s="208"/>
      <c r="EDH5" s="208"/>
      <c r="EDI5" s="208"/>
      <c r="EDJ5" s="208"/>
      <c r="EDK5" s="208"/>
      <c r="EDL5" s="208"/>
      <c r="EDM5" s="208"/>
      <c r="EDN5" s="208"/>
      <c r="EDO5" s="208"/>
      <c r="EDP5" s="208"/>
      <c r="EDQ5" s="208"/>
      <c r="EDR5" s="208"/>
      <c r="EDS5" s="208"/>
      <c r="EDT5" s="208"/>
      <c r="EDU5" s="208"/>
      <c r="EDV5" s="208"/>
      <c r="EDW5" s="208"/>
      <c r="EDX5" s="208"/>
      <c r="EDY5" s="208"/>
      <c r="EDZ5" s="208"/>
      <c r="EEA5" s="208"/>
      <c r="EEB5" s="208"/>
      <c r="EEC5" s="208"/>
      <c r="EED5" s="208"/>
      <c r="EEE5" s="208"/>
      <c r="EEF5" s="208"/>
      <c r="EEG5" s="208"/>
      <c r="EEH5" s="208"/>
      <c r="EEI5" s="208"/>
      <c r="EEJ5" s="208"/>
      <c r="EEK5" s="208"/>
      <c r="EEL5" s="208"/>
      <c r="EEM5" s="208"/>
      <c r="EEN5" s="208"/>
      <c r="EEO5" s="208"/>
      <c r="EEP5" s="208"/>
      <c r="EEQ5" s="208"/>
      <c r="EER5" s="208"/>
      <c r="EES5" s="208"/>
      <c r="EET5" s="208"/>
      <c r="EEU5" s="208"/>
      <c r="EEV5" s="208"/>
      <c r="EEW5" s="208"/>
      <c r="EEX5" s="208"/>
      <c r="EEY5" s="208"/>
      <c r="EEZ5" s="208"/>
      <c r="EFA5" s="208"/>
      <c r="EFB5" s="208"/>
      <c r="EFC5" s="208"/>
      <c r="EFD5" s="208"/>
      <c r="EFE5" s="208"/>
      <c r="EFF5" s="208"/>
      <c r="EFG5" s="208"/>
      <c r="EFH5" s="208"/>
      <c r="EFI5" s="208"/>
      <c r="EFJ5" s="208"/>
      <c r="EFK5" s="208"/>
      <c r="EFL5" s="208"/>
      <c r="EFM5" s="208"/>
      <c r="EFN5" s="208"/>
      <c r="EFO5" s="208"/>
      <c r="EFP5" s="208"/>
      <c r="EFQ5" s="208"/>
      <c r="EFR5" s="208"/>
      <c r="EFS5" s="208"/>
      <c r="EFT5" s="208"/>
      <c r="EFU5" s="208"/>
      <c r="EFV5" s="208"/>
      <c r="EFW5" s="208"/>
      <c r="EFX5" s="208"/>
      <c r="EFY5" s="208"/>
      <c r="EFZ5" s="208"/>
      <c r="EGA5" s="208"/>
      <c r="EGB5" s="208"/>
      <c r="EGC5" s="208"/>
      <c r="EGD5" s="208"/>
      <c r="EGE5" s="208"/>
      <c r="EGF5" s="208"/>
      <c r="EGG5" s="208"/>
      <c r="EGH5" s="208"/>
      <c r="EGI5" s="208"/>
      <c r="EGJ5" s="208"/>
      <c r="EGK5" s="208"/>
      <c r="EGL5" s="208"/>
      <c r="EGM5" s="208"/>
      <c r="EGN5" s="208"/>
      <c r="EGO5" s="208"/>
      <c r="EGP5" s="208"/>
      <c r="EGQ5" s="208"/>
      <c r="EGR5" s="208"/>
      <c r="EGS5" s="208"/>
      <c r="EGT5" s="208"/>
      <c r="EGU5" s="208"/>
      <c r="EGV5" s="208"/>
      <c r="EGW5" s="208"/>
      <c r="EGX5" s="208"/>
      <c r="EGY5" s="208"/>
      <c r="EGZ5" s="208"/>
      <c r="EHA5" s="208"/>
      <c r="EHB5" s="208"/>
      <c r="EHC5" s="208"/>
      <c r="EHD5" s="208"/>
      <c r="EHE5" s="208"/>
      <c r="EHF5" s="208"/>
      <c r="EHG5" s="208"/>
      <c r="EHH5" s="208"/>
      <c r="EHI5" s="208"/>
      <c r="EHJ5" s="208"/>
      <c r="EHK5" s="208"/>
      <c r="EHL5" s="208"/>
      <c r="EHM5" s="208"/>
      <c r="EHN5" s="208"/>
      <c r="EHO5" s="208"/>
      <c r="EHP5" s="208"/>
      <c r="EHQ5" s="208"/>
      <c r="EHR5" s="208"/>
      <c r="EHS5" s="208"/>
      <c r="EHT5" s="208"/>
      <c r="EHU5" s="208"/>
      <c r="EHV5" s="208"/>
      <c r="EHW5" s="208"/>
      <c r="EHX5" s="208"/>
      <c r="EHY5" s="208"/>
      <c r="EHZ5" s="208"/>
      <c r="EIA5" s="208"/>
      <c r="EIB5" s="208"/>
      <c r="EIC5" s="208"/>
      <c r="EID5" s="208"/>
      <c r="EIE5" s="208"/>
      <c r="EIF5" s="208"/>
      <c r="EIG5" s="208"/>
      <c r="EIH5" s="208"/>
      <c r="EII5" s="208"/>
      <c r="EIJ5" s="208"/>
      <c r="EIK5" s="208"/>
      <c r="EIL5" s="208"/>
      <c r="EIM5" s="208"/>
      <c r="EIN5" s="208"/>
      <c r="EIO5" s="208"/>
      <c r="EIP5" s="208"/>
      <c r="EIQ5" s="208"/>
      <c r="EIR5" s="208"/>
      <c r="EIS5" s="208"/>
      <c r="EIT5" s="208"/>
      <c r="EIU5" s="208"/>
      <c r="EIV5" s="208"/>
      <c r="EIW5" s="208"/>
      <c r="EIX5" s="208"/>
      <c r="EIY5" s="208"/>
      <c r="EIZ5" s="208"/>
      <c r="EJA5" s="208"/>
      <c r="EJB5" s="208"/>
      <c r="EJC5" s="208"/>
      <c r="EJD5" s="208"/>
      <c r="EJE5" s="208"/>
      <c r="EJF5" s="208"/>
      <c r="EJG5" s="208"/>
      <c r="EJH5" s="208"/>
      <c r="EJI5" s="208"/>
      <c r="EJJ5" s="208"/>
      <c r="EJK5" s="208"/>
      <c r="EJL5" s="208"/>
      <c r="EJM5" s="208"/>
      <c r="EJN5" s="208"/>
      <c r="EJO5" s="208"/>
      <c r="EJP5" s="208"/>
      <c r="EJQ5" s="208"/>
      <c r="EJR5" s="208"/>
      <c r="EJS5" s="208"/>
      <c r="EJT5" s="208"/>
      <c r="EJU5" s="208"/>
      <c r="EJV5" s="208"/>
      <c r="EJW5" s="208"/>
      <c r="EJX5" s="208"/>
      <c r="EJY5" s="208"/>
      <c r="EJZ5" s="208"/>
      <c r="EKA5" s="208"/>
      <c r="EKB5" s="208"/>
      <c r="EKC5" s="208"/>
      <c r="EKD5" s="208"/>
      <c r="EKE5" s="208"/>
      <c r="EKF5" s="208"/>
      <c r="EKG5" s="208"/>
      <c r="EKH5" s="208"/>
      <c r="EKI5" s="208"/>
      <c r="EKJ5" s="208"/>
      <c r="EKK5" s="208"/>
      <c r="EKL5" s="208"/>
      <c r="EKM5" s="208"/>
      <c r="EKN5" s="208"/>
      <c r="EKO5" s="208"/>
      <c r="EKP5" s="208"/>
      <c r="EKQ5" s="208"/>
      <c r="EKR5" s="208"/>
      <c r="EKS5" s="208"/>
      <c r="EKT5" s="208"/>
      <c r="EKU5" s="208"/>
      <c r="EKV5" s="208"/>
      <c r="EKW5" s="208"/>
      <c r="EKX5" s="208"/>
      <c r="EKY5" s="208"/>
      <c r="EKZ5" s="208"/>
      <c r="ELA5" s="208"/>
      <c r="ELB5" s="208"/>
      <c r="ELC5" s="208"/>
      <c r="ELD5" s="208"/>
      <c r="ELE5" s="208"/>
      <c r="ELF5" s="208"/>
      <c r="ELG5" s="208"/>
      <c r="ELH5" s="208"/>
      <c r="ELI5" s="208"/>
      <c r="ELJ5" s="208"/>
      <c r="ELK5" s="208"/>
      <c r="ELL5" s="208"/>
      <c r="ELM5" s="208"/>
      <c r="ELN5" s="208"/>
      <c r="ELO5" s="208"/>
      <c r="ELP5" s="208"/>
      <c r="ELQ5" s="208"/>
      <c r="ELR5" s="208"/>
      <c r="ELS5" s="208"/>
      <c r="ELT5" s="208"/>
      <c r="ELU5" s="208"/>
      <c r="ELV5" s="208"/>
      <c r="ELW5" s="208"/>
      <c r="ELX5" s="208"/>
      <c r="ELY5" s="208"/>
      <c r="ELZ5" s="208"/>
      <c r="EMA5" s="208"/>
      <c r="EMB5" s="208"/>
      <c r="EMC5" s="208"/>
      <c r="EMD5" s="208"/>
      <c r="EME5" s="208"/>
      <c r="EMF5" s="208"/>
      <c r="EMG5" s="208"/>
      <c r="EMH5" s="208"/>
      <c r="EMI5" s="208"/>
      <c r="EMJ5" s="208"/>
      <c r="EMK5" s="208"/>
      <c r="EML5" s="208"/>
      <c r="EMM5" s="208"/>
      <c r="EMN5" s="208"/>
      <c r="EMO5" s="208"/>
      <c r="EMP5" s="208"/>
      <c r="EMQ5" s="208"/>
      <c r="EMR5" s="208"/>
      <c r="EMS5" s="208"/>
      <c r="EMT5" s="208"/>
      <c r="EMU5" s="208"/>
      <c r="EMV5" s="208"/>
      <c r="EMW5" s="208"/>
      <c r="EMX5" s="208"/>
      <c r="EMY5" s="208"/>
      <c r="EMZ5" s="208"/>
      <c r="ENA5" s="208"/>
      <c r="ENB5" s="208"/>
      <c r="ENC5" s="208"/>
      <c r="END5" s="208"/>
      <c r="ENE5" s="208"/>
      <c r="ENF5" s="208"/>
      <c r="ENG5" s="208"/>
      <c r="ENH5" s="208"/>
      <c r="ENI5" s="208"/>
      <c r="ENJ5" s="208"/>
      <c r="ENK5" s="208"/>
      <c r="ENL5" s="208"/>
      <c r="ENM5" s="208"/>
      <c r="ENN5" s="208"/>
      <c r="ENO5" s="208"/>
      <c r="ENP5" s="208"/>
      <c r="ENQ5" s="208"/>
      <c r="ENR5" s="208"/>
      <c r="ENS5" s="208"/>
      <c r="ENT5" s="208"/>
      <c r="ENU5" s="208"/>
      <c r="ENV5" s="208"/>
      <c r="ENW5" s="208"/>
      <c r="ENX5" s="208"/>
      <c r="ENY5" s="208"/>
      <c r="ENZ5" s="208"/>
      <c r="EOA5" s="208"/>
      <c r="EOB5" s="208"/>
      <c r="EOC5" s="208"/>
      <c r="EOD5" s="208"/>
      <c r="EOE5" s="208"/>
      <c r="EOF5" s="208"/>
      <c r="EOG5" s="208"/>
      <c r="EOH5" s="208"/>
      <c r="EOI5" s="208"/>
      <c r="EOJ5" s="208"/>
      <c r="EOK5" s="208"/>
      <c r="EOL5" s="208"/>
      <c r="EOM5" s="208"/>
      <c r="EON5" s="208"/>
      <c r="EOO5" s="208"/>
      <c r="EOP5" s="208"/>
      <c r="EOQ5" s="208"/>
      <c r="EOR5" s="208"/>
      <c r="EOS5" s="208"/>
      <c r="EOT5" s="208"/>
      <c r="EOU5" s="208"/>
      <c r="EOV5" s="208"/>
      <c r="EOW5" s="208"/>
      <c r="EOX5" s="208"/>
      <c r="EOY5" s="208"/>
      <c r="EOZ5" s="208"/>
      <c r="EPA5" s="208"/>
      <c r="EPB5" s="208"/>
      <c r="EPC5" s="208"/>
      <c r="EPD5" s="208"/>
      <c r="EPE5" s="208"/>
      <c r="EPF5" s="208"/>
      <c r="EPG5" s="208"/>
      <c r="EPH5" s="208"/>
      <c r="EPI5" s="208"/>
      <c r="EPJ5" s="208"/>
      <c r="EPK5" s="208"/>
      <c r="EPL5" s="208"/>
      <c r="EPM5" s="208"/>
      <c r="EPN5" s="208"/>
      <c r="EPO5" s="208"/>
      <c r="EPP5" s="208"/>
      <c r="EPQ5" s="208"/>
      <c r="EPR5" s="208"/>
      <c r="EPS5" s="208"/>
      <c r="EPT5" s="208"/>
      <c r="EPU5" s="208"/>
      <c r="EPV5" s="208"/>
      <c r="EPW5" s="208"/>
      <c r="EPX5" s="208"/>
      <c r="EPY5" s="208"/>
      <c r="EPZ5" s="208"/>
      <c r="EQA5" s="208"/>
      <c r="EQB5" s="208"/>
      <c r="EQC5" s="208"/>
      <c r="EQD5" s="208"/>
      <c r="EQE5" s="208"/>
      <c r="EQF5" s="208"/>
      <c r="EQG5" s="208"/>
      <c r="EQH5" s="208"/>
      <c r="EQI5" s="208"/>
      <c r="EQJ5" s="208"/>
      <c r="EQK5" s="208"/>
      <c r="EQL5" s="208"/>
      <c r="EQM5" s="208"/>
      <c r="EQN5" s="208"/>
      <c r="EQO5" s="208"/>
      <c r="EQP5" s="208"/>
      <c r="EQQ5" s="208"/>
      <c r="EQR5" s="208"/>
      <c r="EQS5" s="208"/>
      <c r="EQT5" s="208"/>
      <c r="EQU5" s="208"/>
      <c r="EQV5" s="208"/>
      <c r="EQW5" s="208"/>
      <c r="EQX5" s="208"/>
      <c r="EQY5" s="208"/>
      <c r="EQZ5" s="208"/>
      <c r="ERA5" s="208"/>
      <c r="ERB5" s="208"/>
      <c r="ERC5" s="208"/>
      <c r="ERD5" s="208"/>
      <c r="ERE5" s="208"/>
      <c r="ERF5" s="208"/>
      <c r="ERG5" s="208"/>
      <c r="ERH5" s="208"/>
      <c r="ERI5" s="208"/>
      <c r="ERJ5" s="208"/>
      <c r="ERK5" s="208"/>
      <c r="ERL5" s="208"/>
      <c r="ERM5" s="208"/>
      <c r="ERN5" s="208"/>
      <c r="ERO5" s="208"/>
      <c r="ERP5" s="208"/>
      <c r="ERQ5" s="208"/>
      <c r="ERR5" s="208"/>
      <c r="ERS5" s="208"/>
      <c r="ERT5" s="208"/>
      <c r="ERU5" s="208"/>
      <c r="ERV5" s="208"/>
      <c r="ERW5" s="208"/>
      <c r="ERX5" s="208"/>
      <c r="ERY5" s="208"/>
      <c r="ERZ5" s="208"/>
      <c r="ESA5" s="208"/>
      <c r="ESB5" s="208"/>
      <c r="ESC5" s="208"/>
      <c r="ESD5" s="208"/>
      <c r="ESE5" s="208"/>
      <c r="ESF5" s="208"/>
      <c r="ESG5" s="208"/>
      <c r="ESH5" s="208"/>
      <c r="ESI5" s="208"/>
      <c r="ESJ5" s="208"/>
      <c r="ESK5" s="208"/>
      <c r="ESL5" s="208"/>
      <c r="ESM5" s="208"/>
      <c r="ESN5" s="208"/>
      <c r="ESO5" s="208"/>
      <c r="ESP5" s="208"/>
      <c r="ESQ5" s="208"/>
      <c r="ESR5" s="208"/>
      <c r="ESS5" s="208"/>
      <c r="EST5" s="208"/>
      <c r="ESU5" s="208"/>
      <c r="ESV5" s="208"/>
      <c r="ESW5" s="208"/>
      <c r="ESX5" s="208"/>
      <c r="ESY5" s="208"/>
      <c r="ESZ5" s="208"/>
      <c r="ETA5" s="208"/>
      <c r="ETB5" s="208"/>
      <c r="ETC5" s="208"/>
      <c r="ETD5" s="208"/>
      <c r="ETE5" s="208"/>
      <c r="ETF5" s="208"/>
      <c r="ETG5" s="208"/>
      <c r="ETH5" s="208"/>
      <c r="ETI5" s="208"/>
      <c r="ETJ5" s="208"/>
      <c r="ETK5" s="208"/>
      <c r="ETL5" s="208"/>
      <c r="ETM5" s="208"/>
      <c r="ETN5" s="208"/>
      <c r="ETO5" s="208"/>
      <c r="ETP5" s="208"/>
      <c r="ETQ5" s="208"/>
      <c r="ETR5" s="208"/>
      <c r="ETS5" s="208"/>
      <c r="ETT5" s="208"/>
      <c r="ETU5" s="208"/>
      <c r="ETV5" s="208"/>
      <c r="ETW5" s="208"/>
      <c r="ETX5" s="208"/>
      <c r="ETY5" s="208"/>
      <c r="ETZ5" s="208"/>
      <c r="EUA5" s="208"/>
      <c r="EUB5" s="208"/>
      <c r="EUC5" s="208"/>
      <c r="EUD5" s="208"/>
      <c r="EUE5" s="208"/>
      <c r="EUF5" s="208"/>
      <c r="EUG5" s="208"/>
      <c r="EUH5" s="208"/>
      <c r="EUI5" s="208"/>
      <c r="EUJ5" s="208"/>
      <c r="EUK5" s="208"/>
      <c r="EUL5" s="208"/>
      <c r="EUM5" s="208"/>
      <c r="EUN5" s="208"/>
      <c r="EUO5" s="208"/>
      <c r="EUP5" s="208"/>
      <c r="EUQ5" s="208"/>
      <c r="EUR5" s="208"/>
      <c r="EUS5" s="208"/>
      <c r="EUT5" s="208"/>
      <c r="EUU5" s="208"/>
      <c r="EUV5" s="208"/>
      <c r="EUW5" s="208"/>
      <c r="EUX5" s="208"/>
      <c r="EUY5" s="208"/>
      <c r="EUZ5" s="208"/>
      <c r="EVA5" s="208"/>
      <c r="EVB5" s="208"/>
      <c r="EVC5" s="208"/>
      <c r="EVD5" s="208"/>
      <c r="EVE5" s="208"/>
      <c r="EVF5" s="208"/>
      <c r="EVG5" s="208"/>
      <c r="EVH5" s="208"/>
      <c r="EVI5" s="208"/>
      <c r="EVJ5" s="208"/>
      <c r="EVK5" s="208"/>
      <c r="EVL5" s="208"/>
      <c r="EVM5" s="208"/>
      <c r="EVN5" s="208"/>
      <c r="EVO5" s="208"/>
      <c r="EVP5" s="208"/>
      <c r="EVQ5" s="208"/>
      <c r="EVR5" s="208"/>
      <c r="EVS5" s="208"/>
      <c r="EVT5" s="208"/>
      <c r="EVU5" s="208"/>
      <c r="EVV5" s="208"/>
      <c r="EVW5" s="208"/>
      <c r="EVX5" s="208"/>
      <c r="EVY5" s="208"/>
      <c r="EVZ5" s="208"/>
      <c r="EWA5" s="208"/>
      <c r="EWB5" s="208"/>
      <c r="EWC5" s="208"/>
      <c r="EWD5" s="208"/>
      <c r="EWE5" s="208"/>
      <c r="EWF5" s="208"/>
      <c r="EWG5" s="208"/>
      <c r="EWH5" s="208"/>
      <c r="EWI5" s="208"/>
      <c r="EWJ5" s="208"/>
      <c r="EWK5" s="208"/>
      <c r="EWL5" s="208"/>
      <c r="EWM5" s="208"/>
      <c r="EWN5" s="208"/>
      <c r="EWO5" s="208"/>
      <c r="EWP5" s="208"/>
      <c r="EWQ5" s="208"/>
      <c r="EWR5" s="208"/>
      <c r="EWS5" s="208"/>
      <c r="EWT5" s="208"/>
      <c r="EWU5" s="208"/>
      <c r="EWV5" s="208"/>
      <c r="EWW5" s="208"/>
      <c r="EWX5" s="208"/>
      <c r="EWY5" s="208"/>
      <c r="EWZ5" s="208"/>
      <c r="EXA5" s="208"/>
      <c r="EXB5" s="208"/>
      <c r="EXC5" s="208"/>
      <c r="EXD5" s="208"/>
      <c r="EXE5" s="208"/>
      <c r="EXF5" s="208"/>
      <c r="EXG5" s="208"/>
      <c r="EXH5" s="208"/>
      <c r="EXI5" s="208"/>
      <c r="EXJ5" s="208"/>
      <c r="EXK5" s="208"/>
      <c r="EXL5" s="208"/>
      <c r="EXM5" s="208"/>
      <c r="EXN5" s="208"/>
      <c r="EXO5" s="208"/>
      <c r="EXP5" s="208"/>
      <c r="EXQ5" s="208"/>
      <c r="EXR5" s="208"/>
      <c r="EXS5" s="208"/>
      <c r="EXT5" s="208"/>
      <c r="EXU5" s="208"/>
      <c r="EXV5" s="208"/>
      <c r="EXW5" s="208"/>
      <c r="EXX5" s="208"/>
      <c r="EXY5" s="208"/>
      <c r="EXZ5" s="208"/>
      <c r="EYA5" s="208"/>
      <c r="EYB5" s="208"/>
      <c r="EYC5" s="208"/>
      <c r="EYD5" s="208"/>
      <c r="EYE5" s="208"/>
      <c r="EYF5" s="208"/>
      <c r="EYG5" s="208"/>
      <c r="EYH5" s="208"/>
      <c r="EYI5" s="208"/>
      <c r="EYJ5" s="208"/>
      <c r="EYK5" s="208"/>
      <c r="EYL5" s="208"/>
      <c r="EYM5" s="208"/>
      <c r="EYN5" s="208"/>
      <c r="EYO5" s="208"/>
      <c r="EYP5" s="208"/>
      <c r="EYQ5" s="208"/>
      <c r="EYR5" s="208"/>
      <c r="EYS5" s="208"/>
      <c r="EYT5" s="208"/>
      <c r="EYU5" s="208"/>
      <c r="EYV5" s="208"/>
      <c r="EYW5" s="208"/>
      <c r="EYX5" s="208"/>
      <c r="EYY5" s="208"/>
      <c r="EYZ5" s="208"/>
      <c r="EZA5" s="208"/>
      <c r="EZB5" s="208"/>
      <c r="EZC5" s="208"/>
      <c r="EZD5" s="208"/>
      <c r="EZE5" s="208"/>
      <c r="EZF5" s="208"/>
      <c r="EZG5" s="208"/>
      <c r="EZH5" s="208"/>
      <c r="EZI5" s="208"/>
      <c r="EZJ5" s="208"/>
      <c r="EZK5" s="208"/>
      <c r="EZL5" s="208"/>
      <c r="EZM5" s="208"/>
      <c r="EZN5" s="208"/>
      <c r="EZO5" s="208"/>
      <c r="EZP5" s="208"/>
      <c r="EZQ5" s="208"/>
      <c r="EZR5" s="208"/>
      <c r="EZS5" s="208"/>
      <c r="EZT5" s="208"/>
      <c r="EZU5" s="208"/>
      <c r="EZV5" s="208"/>
      <c r="EZW5" s="208"/>
      <c r="EZX5" s="208"/>
      <c r="EZY5" s="208"/>
      <c r="EZZ5" s="208"/>
      <c r="FAA5" s="208"/>
      <c r="FAB5" s="208"/>
      <c r="FAC5" s="208"/>
      <c r="FAD5" s="208"/>
      <c r="FAE5" s="208"/>
      <c r="FAF5" s="208"/>
      <c r="FAG5" s="208"/>
      <c r="FAH5" s="208"/>
      <c r="FAI5" s="208"/>
      <c r="FAJ5" s="208"/>
      <c r="FAK5" s="208"/>
      <c r="FAL5" s="208"/>
      <c r="FAM5" s="208"/>
      <c r="FAN5" s="208"/>
      <c r="FAO5" s="208"/>
      <c r="FAP5" s="208"/>
      <c r="FAQ5" s="208"/>
      <c r="FAR5" s="208"/>
      <c r="FAS5" s="208"/>
      <c r="FAT5" s="208"/>
      <c r="FAU5" s="208"/>
      <c r="FAV5" s="208"/>
      <c r="FAW5" s="208"/>
      <c r="FAX5" s="208"/>
      <c r="FAY5" s="208"/>
      <c r="FAZ5" s="208"/>
      <c r="FBA5" s="208"/>
      <c r="FBB5" s="208"/>
      <c r="FBC5" s="208"/>
      <c r="FBD5" s="208"/>
      <c r="FBE5" s="208"/>
      <c r="FBF5" s="208"/>
      <c r="FBG5" s="208"/>
      <c r="FBH5" s="208"/>
      <c r="FBI5" s="208"/>
      <c r="FBJ5" s="208"/>
      <c r="FBK5" s="208"/>
      <c r="FBL5" s="208"/>
      <c r="FBM5" s="208"/>
      <c r="FBN5" s="208"/>
      <c r="FBO5" s="208"/>
      <c r="FBP5" s="208"/>
      <c r="FBQ5" s="208"/>
      <c r="FBR5" s="208"/>
      <c r="FBS5" s="208"/>
      <c r="FBT5" s="208"/>
      <c r="FBU5" s="208"/>
      <c r="FBV5" s="208"/>
      <c r="FBW5" s="208"/>
      <c r="FBX5" s="208"/>
      <c r="FBY5" s="208"/>
      <c r="FBZ5" s="208"/>
      <c r="FCA5" s="208"/>
      <c r="FCB5" s="208"/>
      <c r="FCC5" s="208"/>
      <c r="FCD5" s="208"/>
      <c r="FCE5" s="208"/>
      <c r="FCF5" s="208"/>
      <c r="FCG5" s="208"/>
      <c r="FCH5" s="208"/>
      <c r="FCI5" s="208"/>
      <c r="FCJ5" s="208"/>
      <c r="FCK5" s="208"/>
      <c r="FCL5" s="208"/>
      <c r="FCM5" s="208"/>
      <c r="FCN5" s="208"/>
      <c r="FCO5" s="208"/>
      <c r="FCP5" s="208"/>
      <c r="FCQ5" s="208"/>
      <c r="FCR5" s="208"/>
      <c r="FCS5" s="208"/>
      <c r="FCT5" s="208"/>
      <c r="FCU5" s="208"/>
      <c r="FCV5" s="208"/>
      <c r="FCW5" s="208"/>
      <c r="FCX5" s="208"/>
      <c r="FCY5" s="208"/>
      <c r="FCZ5" s="208"/>
      <c r="FDA5" s="208"/>
      <c r="FDB5" s="208"/>
      <c r="FDC5" s="208"/>
      <c r="FDD5" s="208"/>
      <c r="FDE5" s="208"/>
      <c r="FDF5" s="208"/>
      <c r="FDG5" s="208"/>
      <c r="FDH5" s="208"/>
      <c r="FDI5" s="208"/>
      <c r="FDJ5" s="208"/>
      <c r="FDK5" s="208"/>
      <c r="FDL5" s="208"/>
      <c r="FDM5" s="208"/>
      <c r="FDN5" s="208"/>
      <c r="FDO5" s="208"/>
      <c r="FDP5" s="208"/>
      <c r="FDQ5" s="208"/>
      <c r="FDR5" s="208"/>
      <c r="FDS5" s="208"/>
      <c r="FDT5" s="208"/>
      <c r="FDU5" s="208"/>
      <c r="FDV5" s="208"/>
      <c r="FDW5" s="208"/>
      <c r="FDX5" s="208"/>
      <c r="FDY5" s="208"/>
      <c r="FDZ5" s="208"/>
      <c r="FEA5" s="208"/>
      <c r="FEB5" s="208"/>
      <c r="FEC5" s="208"/>
      <c r="FED5" s="208"/>
      <c r="FEE5" s="208"/>
      <c r="FEF5" s="208"/>
      <c r="FEG5" s="208"/>
      <c r="FEH5" s="208"/>
      <c r="FEI5" s="208"/>
      <c r="FEJ5" s="208"/>
      <c r="FEK5" s="208"/>
      <c r="FEL5" s="208"/>
      <c r="FEM5" s="208"/>
      <c r="FEN5" s="208"/>
      <c r="FEO5" s="208"/>
      <c r="FEP5" s="208"/>
      <c r="FEQ5" s="208"/>
      <c r="FER5" s="208"/>
      <c r="FES5" s="208"/>
      <c r="FET5" s="208"/>
      <c r="FEU5" s="208"/>
      <c r="FEV5" s="208"/>
      <c r="FEW5" s="208"/>
      <c r="FEX5" s="208"/>
      <c r="FEY5" s="208"/>
      <c r="FEZ5" s="208"/>
      <c r="FFA5" s="208"/>
      <c r="FFB5" s="208"/>
      <c r="FFC5" s="208"/>
      <c r="FFD5" s="208"/>
      <c r="FFE5" s="208"/>
      <c r="FFF5" s="208"/>
      <c r="FFG5" s="208"/>
      <c r="FFH5" s="208"/>
      <c r="FFI5" s="208"/>
      <c r="FFJ5" s="208"/>
      <c r="FFK5" s="208"/>
      <c r="FFL5" s="208"/>
      <c r="FFM5" s="208"/>
      <c r="FFN5" s="208"/>
      <c r="FFO5" s="208"/>
      <c r="FFP5" s="208"/>
      <c r="FFQ5" s="208"/>
      <c r="FFR5" s="208"/>
      <c r="FFS5" s="208"/>
      <c r="FFT5" s="208"/>
      <c r="FFU5" s="208"/>
      <c r="FFV5" s="208"/>
      <c r="FFW5" s="208"/>
      <c r="FFX5" s="208"/>
      <c r="FFY5" s="208"/>
      <c r="FFZ5" s="208"/>
      <c r="FGA5" s="208"/>
      <c r="FGB5" s="208"/>
      <c r="FGC5" s="208"/>
      <c r="FGD5" s="208"/>
      <c r="FGE5" s="208"/>
      <c r="FGF5" s="208"/>
      <c r="FGG5" s="208"/>
      <c r="FGH5" s="208"/>
      <c r="FGI5" s="208"/>
      <c r="FGJ5" s="208"/>
      <c r="FGK5" s="208"/>
      <c r="FGL5" s="208"/>
      <c r="FGM5" s="208"/>
      <c r="FGN5" s="208"/>
      <c r="FGO5" s="208"/>
      <c r="FGP5" s="208"/>
      <c r="FGQ5" s="208"/>
      <c r="FGR5" s="208"/>
      <c r="FGS5" s="208"/>
      <c r="FGT5" s="208"/>
      <c r="FGU5" s="208"/>
      <c r="FGV5" s="208"/>
      <c r="FGW5" s="208"/>
      <c r="FGX5" s="208"/>
      <c r="FGY5" s="208"/>
      <c r="FGZ5" s="208"/>
      <c r="FHA5" s="208"/>
      <c r="FHB5" s="208"/>
      <c r="FHC5" s="208"/>
      <c r="FHD5" s="208"/>
      <c r="FHE5" s="208"/>
      <c r="FHF5" s="208"/>
      <c r="FHG5" s="208"/>
      <c r="FHH5" s="208"/>
      <c r="FHI5" s="208"/>
      <c r="FHJ5" s="208"/>
      <c r="FHK5" s="208"/>
      <c r="FHL5" s="208"/>
      <c r="FHM5" s="208"/>
      <c r="FHN5" s="208"/>
      <c r="FHO5" s="208"/>
      <c r="FHP5" s="208"/>
      <c r="FHQ5" s="208"/>
      <c r="FHR5" s="208"/>
      <c r="FHS5" s="208"/>
      <c r="FHT5" s="208"/>
      <c r="FHU5" s="208"/>
      <c r="FHV5" s="208"/>
      <c r="FHW5" s="208"/>
      <c r="FHX5" s="208"/>
      <c r="FHY5" s="208"/>
      <c r="FHZ5" s="208"/>
      <c r="FIA5" s="208"/>
      <c r="FIB5" s="208"/>
      <c r="FIC5" s="208"/>
      <c r="FID5" s="208"/>
      <c r="FIE5" s="208"/>
      <c r="FIF5" s="208"/>
      <c r="FIG5" s="208"/>
      <c r="FIH5" s="208"/>
      <c r="FII5" s="208"/>
      <c r="FIJ5" s="208"/>
      <c r="FIK5" s="208"/>
      <c r="FIL5" s="208"/>
      <c r="FIM5" s="208"/>
      <c r="FIN5" s="208"/>
      <c r="FIO5" s="208"/>
      <c r="FIP5" s="208"/>
      <c r="FIQ5" s="208"/>
      <c r="FIR5" s="208"/>
      <c r="FIS5" s="208"/>
      <c r="FIT5" s="208"/>
      <c r="FIU5" s="208"/>
      <c r="FIV5" s="208"/>
      <c r="FIW5" s="208"/>
      <c r="FIX5" s="208"/>
      <c r="FIY5" s="208"/>
      <c r="FIZ5" s="208"/>
      <c r="FJA5" s="208"/>
      <c r="FJB5" s="208"/>
      <c r="FJC5" s="208"/>
      <c r="FJD5" s="208"/>
      <c r="FJE5" s="208"/>
      <c r="FJF5" s="208"/>
      <c r="FJG5" s="208"/>
      <c r="FJH5" s="208"/>
      <c r="FJI5" s="208"/>
      <c r="FJJ5" s="208"/>
      <c r="FJK5" s="208"/>
      <c r="FJL5" s="208"/>
      <c r="FJM5" s="208"/>
      <c r="FJN5" s="208"/>
      <c r="FJO5" s="208"/>
      <c r="FJP5" s="208"/>
      <c r="FJQ5" s="208"/>
      <c r="FJR5" s="208"/>
      <c r="FJS5" s="208"/>
      <c r="FJT5" s="208"/>
      <c r="FJU5" s="208"/>
      <c r="FJV5" s="208"/>
      <c r="FJW5" s="208"/>
      <c r="FJX5" s="208"/>
      <c r="FJY5" s="208"/>
      <c r="FJZ5" s="208"/>
      <c r="FKA5" s="208"/>
      <c r="FKB5" s="208"/>
      <c r="FKC5" s="208"/>
      <c r="FKD5" s="208"/>
      <c r="FKE5" s="208"/>
      <c r="FKF5" s="208"/>
      <c r="FKG5" s="208"/>
      <c r="FKH5" s="208"/>
      <c r="FKI5" s="208"/>
      <c r="FKJ5" s="208"/>
      <c r="FKK5" s="208"/>
      <c r="FKL5" s="208"/>
      <c r="FKM5" s="208"/>
      <c r="FKN5" s="208"/>
      <c r="FKO5" s="208"/>
      <c r="FKP5" s="208"/>
      <c r="FKQ5" s="208"/>
      <c r="FKR5" s="208"/>
      <c r="FKS5" s="208"/>
      <c r="FKT5" s="208"/>
      <c r="FKU5" s="208"/>
      <c r="FKV5" s="208"/>
      <c r="FKW5" s="208"/>
      <c r="FKX5" s="208"/>
      <c r="FKY5" s="208"/>
      <c r="FKZ5" s="208"/>
      <c r="FLA5" s="208"/>
      <c r="FLB5" s="208"/>
      <c r="FLC5" s="208"/>
      <c r="FLD5" s="208"/>
      <c r="FLE5" s="208"/>
      <c r="FLF5" s="208"/>
      <c r="FLG5" s="208"/>
      <c r="FLH5" s="208"/>
      <c r="FLI5" s="208"/>
      <c r="FLJ5" s="208"/>
      <c r="FLK5" s="208"/>
      <c r="FLL5" s="208"/>
      <c r="FLM5" s="208"/>
      <c r="FLN5" s="208"/>
      <c r="FLO5" s="208"/>
      <c r="FLP5" s="208"/>
      <c r="FLQ5" s="208"/>
      <c r="FLR5" s="208"/>
      <c r="FLS5" s="208"/>
      <c r="FLT5" s="208"/>
      <c r="FLU5" s="208"/>
      <c r="FLV5" s="208"/>
      <c r="FLW5" s="208"/>
      <c r="FLX5" s="208"/>
      <c r="FLY5" s="208"/>
      <c r="FLZ5" s="208"/>
      <c r="FMA5" s="208"/>
      <c r="FMB5" s="208"/>
      <c r="FMC5" s="208"/>
      <c r="FMD5" s="208"/>
      <c r="FME5" s="208"/>
      <c r="FMF5" s="208"/>
      <c r="FMG5" s="208"/>
      <c r="FMH5" s="208"/>
      <c r="FMI5" s="208"/>
      <c r="FMJ5" s="208"/>
      <c r="FMK5" s="208"/>
      <c r="FML5" s="208"/>
      <c r="FMM5" s="208"/>
      <c r="FMN5" s="208"/>
      <c r="FMO5" s="208"/>
      <c r="FMP5" s="208"/>
      <c r="FMQ5" s="208"/>
      <c r="FMR5" s="208"/>
      <c r="FMS5" s="208"/>
      <c r="FMT5" s="208"/>
      <c r="FMU5" s="208"/>
      <c r="FMV5" s="208"/>
      <c r="FMW5" s="208"/>
      <c r="FMX5" s="208"/>
      <c r="FMY5" s="208"/>
      <c r="FMZ5" s="208"/>
      <c r="FNA5" s="208"/>
      <c r="FNB5" s="208"/>
      <c r="FNC5" s="208"/>
      <c r="FND5" s="208"/>
      <c r="FNE5" s="208"/>
      <c r="FNF5" s="208"/>
      <c r="FNG5" s="208"/>
      <c r="FNH5" s="208"/>
      <c r="FNI5" s="208"/>
      <c r="FNJ5" s="208"/>
      <c r="FNK5" s="208"/>
      <c r="FNL5" s="208"/>
      <c r="FNM5" s="208"/>
      <c r="FNN5" s="208"/>
      <c r="FNO5" s="208"/>
      <c r="FNP5" s="208"/>
      <c r="FNQ5" s="208"/>
      <c r="FNR5" s="208"/>
      <c r="FNS5" s="208"/>
      <c r="FNT5" s="208"/>
      <c r="FNU5" s="208"/>
      <c r="FNV5" s="208"/>
      <c r="FNW5" s="208"/>
      <c r="FNX5" s="208"/>
      <c r="FNY5" s="208"/>
      <c r="FNZ5" s="208"/>
      <c r="FOA5" s="208"/>
      <c r="FOB5" s="208"/>
      <c r="FOC5" s="208"/>
      <c r="FOD5" s="208"/>
      <c r="FOE5" s="208"/>
      <c r="FOF5" s="208"/>
      <c r="FOG5" s="208"/>
      <c r="FOH5" s="208"/>
      <c r="FOI5" s="208"/>
      <c r="FOJ5" s="208"/>
      <c r="FOK5" s="208"/>
      <c r="FOL5" s="208"/>
      <c r="FOM5" s="208"/>
      <c r="FON5" s="208"/>
      <c r="FOO5" s="208"/>
      <c r="FOP5" s="208"/>
      <c r="FOQ5" s="208"/>
      <c r="FOR5" s="208"/>
      <c r="FOS5" s="208"/>
      <c r="FOT5" s="208"/>
      <c r="FOU5" s="208"/>
      <c r="FOV5" s="208"/>
      <c r="FOW5" s="208"/>
      <c r="FOX5" s="208"/>
      <c r="FOY5" s="208"/>
      <c r="FOZ5" s="208"/>
      <c r="FPA5" s="208"/>
      <c r="FPB5" s="208"/>
      <c r="FPC5" s="208"/>
      <c r="FPD5" s="208"/>
      <c r="FPE5" s="208"/>
      <c r="FPF5" s="208"/>
      <c r="FPG5" s="208"/>
      <c r="FPH5" s="208"/>
      <c r="FPI5" s="208"/>
      <c r="FPJ5" s="208"/>
      <c r="FPK5" s="208"/>
      <c r="FPL5" s="208"/>
      <c r="FPM5" s="208"/>
      <c r="FPN5" s="208"/>
      <c r="FPO5" s="208"/>
      <c r="FPP5" s="208"/>
      <c r="FPQ5" s="208"/>
      <c r="FPR5" s="208"/>
      <c r="FPS5" s="208"/>
      <c r="FPT5" s="208"/>
      <c r="FPU5" s="208"/>
      <c r="FPV5" s="208"/>
      <c r="FPW5" s="208"/>
      <c r="FPX5" s="208"/>
      <c r="FPY5" s="208"/>
      <c r="FPZ5" s="208"/>
      <c r="FQA5" s="208"/>
      <c r="FQB5" s="208"/>
      <c r="FQC5" s="208"/>
      <c r="FQD5" s="208"/>
      <c r="FQE5" s="208"/>
      <c r="FQF5" s="208"/>
      <c r="FQG5" s="208"/>
      <c r="FQH5" s="208"/>
      <c r="FQI5" s="208"/>
      <c r="FQJ5" s="208"/>
      <c r="FQK5" s="208"/>
      <c r="FQL5" s="208"/>
      <c r="FQM5" s="208"/>
      <c r="FQN5" s="208"/>
      <c r="FQO5" s="208"/>
      <c r="FQP5" s="208"/>
      <c r="FQQ5" s="208"/>
      <c r="FQR5" s="208"/>
      <c r="FQS5" s="208"/>
      <c r="FQT5" s="208"/>
      <c r="FQU5" s="208"/>
      <c r="FQV5" s="208"/>
      <c r="FQW5" s="208"/>
      <c r="FQX5" s="208"/>
      <c r="FQY5" s="208"/>
      <c r="FQZ5" s="208"/>
      <c r="FRA5" s="208"/>
      <c r="FRB5" s="208"/>
      <c r="FRC5" s="208"/>
      <c r="FRD5" s="208"/>
      <c r="FRE5" s="208"/>
      <c r="FRF5" s="208"/>
      <c r="FRG5" s="208"/>
      <c r="FRH5" s="208"/>
      <c r="FRI5" s="208"/>
      <c r="FRJ5" s="208"/>
      <c r="FRK5" s="208"/>
      <c r="FRL5" s="208"/>
      <c r="FRM5" s="208"/>
      <c r="FRN5" s="208"/>
      <c r="FRO5" s="208"/>
      <c r="FRP5" s="208"/>
      <c r="FRQ5" s="208"/>
      <c r="FRR5" s="208"/>
      <c r="FRS5" s="208"/>
      <c r="FRT5" s="208"/>
      <c r="FRU5" s="208"/>
      <c r="FRV5" s="208"/>
      <c r="FRW5" s="208"/>
      <c r="FRX5" s="208"/>
      <c r="FRY5" s="208"/>
      <c r="FRZ5" s="208"/>
      <c r="FSA5" s="208"/>
      <c r="FSB5" s="208"/>
      <c r="FSC5" s="208"/>
      <c r="FSD5" s="208"/>
      <c r="FSE5" s="208"/>
      <c r="FSF5" s="208"/>
      <c r="FSG5" s="208"/>
      <c r="FSH5" s="208"/>
      <c r="FSI5" s="208"/>
      <c r="FSJ5" s="208"/>
      <c r="FSK5" s="208"/>
      <c r="FSL5" s="208"/>
      <c r="FSM5" s="208"/>
      <c r="FSN5" s="208"/>
      <c r="FSO5" s="208"/>
      <c r="FSP5" s="208"/>
      <c r="FSQ5" s="208"/>
      <c r="FSR5" s="208"/>
      <c r="FSS5" s="208"/>
      <c r="FST5" s="208"/>
      <c r="FSU5" s="208"/>
      <c r="FSV5" s="208"/>
      <c r="FSW5" s="208"/>
      <c r="FSX5" s="208"/>
      <c r="FSY5" s="208"/>
      <c r="FSZ5" s="208"/>
      <c r="FTA5" s="208"/>
      <c r="FTB5" s="208"/>
      <c r="FTC5" s="208"/>
      <c r="FTD5" s="208"/>
      <c r="FTE5" s="208"/>
      <c r="FTF5" s="208"/>
      <c r="FTG5" s="208"/>
      <c r="FTH5" s="208"/>
      <c r="FTI5" s="208"/>
      <c r="FTJ5" s="208"/>
      <c r="FTK5" s="208"/>
      <c r="FTL5" s="208"/>
      <c r="FTM5" s="208"/>
      <c r="FTN5" s="208"/>
      <c r="FTO5" s="208"/>
      <c r="FTP5" s="208"/>
      <c r="FTQ5" s="208"/>
      <c r="FTR5" s="208"/>
      <c r="FTS5" s="208"/>
      <c r="FTT5" s="208"/>
      <c r="FTU5" s="208"/>
      <c r="FTV5" s="208"/>
      <c r="FTW5" s="208"/>
      <c r="FTX5" s="208"/>
      <c r="FTY5" s="208"/>
      <c r="FTZ5" s="208"/>
      <c r="FUA5" s="208"/>
      <c r="FUB5" s="208"/>
      <c r="FUC5" s="208"/>
      <c r="FUD5" s="208"/>
      <c r="FUE5" s="208"/>
      <c r="FUF5" s="208"/>
      <c r="FUG5" s="208"/>
      <c r="FUH5" s="208"/>
      <c r="FUI5" s="208"/>
      <c r="FUJ5" s="208"/>
      <c r="FUK5" s="208"/>
      <c r="FUL5" s="208"/>
      <c r="FUM5" s="208"/>
      <c r="FUN5" s="208"/>
      <c r="FUO5" s="208"/>
      <c r="FUP5" s="208"/>
      <c r="FUQ5" s="208"/>
      <c r="FUR5" s="208"/>
      <c r="FUS5" s="208"/>
      <c r="FUT5" s="208"/>
      <c r="FUU5" s="208"/>
      <c r="FUV5" s="208"/>
      <c r="FUW5" s="208"/>
      <c r="FUX5" s="208"/>
      <c r="FUY5" s="208"/>
      <c r="FUZ5" s="208"/>
      <c r="FVA5" s="208"/>
      <c r="FVB5" s="208"/>
      <c r="FVC5" s="208"/>
      <c r="FVD5" s="208"/>
      <c r="FVE5" s="208"/>
      <c r="FVF5" s="208"/>
      <c r="FVG5" s="208"/>
      <c r="FVH5" s="208"/>
      <c r="FVI5" s="208"/>
      <c r="FVJ5" s="208"/>
      <c r="FVK5" s="208"/>
      <c r="FVL5" s="208"/>
      <c r="FVM5" s="208"/>
      <c r="FVN5" s="208"/>
      <c r="FVO5" s="208"/>
      <c r="FVP5" s="208"/>
      <c r="FVQ5" s="208"/>
      <c r="FVR5" s="208"/>
      <c r="FVS5" s="208"/>
      <c r="FVT5" s="208"/>
      <c r="FVU5" s="208"/>
      <c r="FVV5" s="208"/>
      <c r="FVW5" s="208"/>
      <c r="FVX5" s="208"/>
      <c r="FVY5" s="208"/>
      <c r="FVZ5" s="208"/>
      <c r="FWA5" s="208"/>
      <c r="FWB5" s="208"/>
      <c r="FWC5" s="208"/>
      <c r="FWD5" s="208"/>
      <c r="FWE5" s="208"/>
      <c r="FWF5" s="208"/>
      <c r="FWG5" s="208"/>
      <c r="FWH5" s="208"/>
      <c r="FWI5" s="208"/>
      <c r="FWJ5" s="208"/>
      <c r="FWK5" s="208"/>
      <c r="FWL5" s="208"/>
      <c r="FWM5" s="208"/>
      <c r="FWN5" s="208"/>
      <c r="FWO5" s="208"/>
      <c r="FWP5" s="208"/>
      <c r="FWQ5" s="208"/>
      <c r="FWR5" s="208"/>
      <c r="FWS5" s="208"/>
      <c r="FWT5" s="208"/>
      <c r="FWU5" s="208"/>
      <c r="FWV5" s="208"/>
      <c r="FWW5" s="208"/>
      <c r="FWX5" s="208"/>
      <c r="FWY5" s="208"/>
      <c r="FWZ5" s="208"/>
      <c r="FXA5" s="208"/>
      <c r="FXB5" s="208"/>
      <c r="FXC5" s="208"/>
      <c r="FXD5" s="208"/>
      <c r="FXE5" s="208"/>
      <c r="FXF5" s="208"/>
      <c r="FXG5" s="208"/>
      <c r="FXH5" s="208"/>
      <c r="FXI5" s="208"/>
      <c r="FXJ5" s="208"/>
      <c r="FXK5" s="208"/>
      <c r="FXL5" s="208"/>
      <c r="FXM5" s="208"/>
      <c r="FXN5" s="208"/>
      <c r="FXO5" s="208"/>
      <c r="FXP5" s="208"/>
      <c r="FXQ5" s="208"/>
      <c r="FXR5" s="208"/>
      <c r="FXS5" s="208"/>
      <c r="FXT5" s="208"/>
      <c r="FXU5" s="208"/>
      <c r="FXV5" s="208"/>
      <c r="FXW5" s="208"/>
      <c r="FXX5" s="208"/>
      <c r="FXY5" s="208"/>
      <c r="FXZ5" s="208"/>
      <c r="FYA5" s="208"/>
      <c r="FYB5" s="208"/>
      <c r="FYC5" s="208"/>
      <c r="FYD5" s="208"/>
      <c r="FYE5" s="208"/>
      <c r="FYF5" s="208"/>
      <c r="FYG5" s="208"/>
      <c r="FYH5" s="208"/>
      <c r="FYI5" s="208"/>
      <c r="FYJ5" s="208"/>
      <c r="FYK5" s="208"/>
      <c r="FYL5" s="208"/>
      <c r="FYM5" s="208"/>
      <c r="FYN5" s="208"/>
      <c r="FYO5" s="208"/>
      <c r="FYP5" s="208"/>
      <c r="FYQ5" s="208"/>
      <c r="FYR5" s="208"/>
      <c r="FYS5" s="208"/>
      <c r="FYT5" s="208"/>
      <c r="FYU5" s="208"/>
      <c r="FYV5" s="208"/>
      <c r="FYW5" s="208"/>
      <c r="FYX5" s="208"/>
      <c r="FYY5" s="208"/>
      <c r="FYZ5" s="208"/>
      <c r="FZA5" s="208"/>
      <c r="FZB5" s="208"/>
      <c r="FZC5" s="208"/>
      <c r="FZD5" s="208"/>
      <c r="FZE5" s="208"/>
      <c r="FZF5" s="208"/>
      <c r="FZG5" s="208"/>
      <c r="FZH5" s="208"/>
      <c r="FZI5" s="208"/>
      <c r="FZJ5" s="208"/>
      <c r="FZK5" s="208"/>
      <c r="FZL5" s="208"/>
      <c r="FZM5" s="208"/>
      <c r="FZN5" s="208"/>
      <c r="FZO5" s="208"/>
      <c r="FZP5" s="208"/>
      <c r="FZQ5" s="208"/>
      <c r="FZR5" s="208"/>
      <c r="FZS5" s="208"/>
      <c r="FZT5" s="208"/>
      <c r="FZU5" s="208"/>
      <c r="FZV5" s="208"/>
      <c r="FZW5" s="208"/>
      <c r="FZX5" s="208"/>
      <c r="FZY5" s="208"/>
      <c r="FZZ5" s="208"/>
      <c r="GAA5" s="208"/>
      <c r="GAB5" s="208"/>
      <c r="GAC5" s="208"/>
      <c r="GAD5" s="208"/>
      <c r="GAE5" s="208"/>
      <c r="GAF5" s="208"/>
      <c r="GAG5" s="208"/>
      <c r="GAH5" s="208"/>
      <c r="GAI5" s="208"/>
      <c r="GAJ5" s="208"/>
      <c r="GAK5" s="208"/>
      <c r="GAL5" s="208"/>
      <c r="GAM5" s="208"/>
      <c r="GAN5" s="208"/>
      <c r="GAO5" s="208"/>
      <c r="GAP5" s="208"/>
      <c r="GAQ5" s="208"/>
      <c r="GAR5" s="208"/>
      <c r="GAS5" s="208"/>
      <c r="GAT5" s="208"/>
      <c r="GAU5" s="208"/>
      <c r="GAV5" s="208"/>
      <c r="GAW5" s="208"/>
      <c r="GAX5" s="208"/>
      <c r="GAY5" s="208"/>
      <c r="GAZ5" s="208"/>
      <c r="GBA5" s="208"/>
      <c r="GBB5" s="208"/>
      <c r="GBC5" s="208"/>
      <c r="GBD5" s="208"/>
      <c r="GBE5" s="208"/>
      <c r="GBF5" s="208"/>
      <c r="GBG5" s="208"/>
      <c r="GBH5" s="208"/>
      <c r="GBI5" s="208"/>
      <c r="GBJ5" s="208"/>
      <c r="GBK5" s="208"/>
      <c r="GBL5" s="208"/>
      <c r="GBM5" s="208"/>
      <c r="GBN5" s="208"/>
      <c r="GBO5" s="208"/>
      <c r="GBP5" s="208"/>
      <c r="GBQ5" s="208"/>
      <c r="GBR5" s="208"/>
      <c r="GBS5" s="208"/>
      <c r="GBT5" s="208"/>
      <c r="GBU5" s="208"/>
      <c r="GBV5" s="208"/>
      <c r="GBW5" s="208"/>
      <c r="GBX5" s="208"/>
      <c r="GBY5" s="208"/>
      <c r="GBZ5" s="208"/>
      <c r="GCA5" s="208"/>
      <c r="GCB5" s="208"/>
      <c r="GCC5" s="208"/>
      <c r="GCD5" s="208"/>
      <c r="GCE5" s="208"/>
      <c r="GCF5" s="208"/>
      <c r="GCG5" s="208"/>
      <c r="GCH5" s="208"/>
      <c r="GCI5" s="208"/>
      <c r="GCJ5" s="208"/>
      <c r="GCK5" s="208"/>
      <c r="GCL5" s="208"/>
      <c r="GCM5" s="208"/>
      <c r="GCN5" s="208"/>
      <c r="GCO5" s="208"/>
      <c r="GCP5" s="208"/>
      <c r="GCQ5" s="208"/>
      <c r="GCR5" s="208"/>
      <c r="GCS5" s="208"/>
      <c r="GCT5" s="208"/>
      <c r="GCU5" s="208"/>
      <c r="GCV5" s="208"/>
      <c r="GCW5" s="208"/>
      <c r="GCX5" s="208"/>
      <c r="GCY5" s="208"/>
      <c r="GCZ5" s="208"/>
      <c r="GDA5" s="208"/>
      <c r="GDB5" s="208"/>
      <c r="GDC5" s="208"/>
      <c r="GDD5" s="208"/>
      <c r="GDE5" s="208"/>
      <c r="GDF5" s="208"/>
      <c r="GDG5" s="208"/>
      <c r="GDH5" s="208"/>
      <c r="GDI5" s="208"/>
      <c r="GDJ5" s="208"/>
      <c r="GDK5" s="208"/>
      <c r="GDL5" s="208"/>
      <c r="GDM5" s="208"/>
      <c r="GDN5" s="208"/>
      <c r="GDO5" s="208"/>
      <c r="GDP5" s="208"/>
      <c r="GDQ5" s="208"/>
      <c r="GDR5" s="208"/>
      <c r="GDS5" s="208"/>
      <c r="GDT5" s="208"/>
      <c r="GDU5" s="208"/>
      <c r="GDV5" s="208"/>
      <c r="GDW5" s="208"/>
      <c r="GDX5" s="208"/>
      <c r="GDY5" s="208"/>
      <c r="GDZ5" s="208"/>
      <c r="GEA5" s="208"/>
      <c r="GEB5" s="208"/>
      <c r="GEC5" s="208"/>
      <c r="GED5" s="208"/>
      <c r="GEE5" s="208"/>
      <c r="GEF5" s="208"/>
      <c r="GEG5" s="208"/>
      <c r="GEH5" s="208"/>
      <c r="GEI5" s="208"/>
      <c r="GEJ5" s="208"/>
      <c r="GEK5" s="208"/>
      <c r="GEL5" s="208"/>
      <c r="GEM5" s="208"/>
      <c r="GEN5" s="208"/>
      <c r="GEO5" s="208"/>
      <c r="GEP5" s="208"/>
      <c r="GEQ5" s="208"/>
      <c r="GER5" s="208"/>
      <c r="GES5" s="208"/>
      <c r="GET5" s="208"/>
      <c r="GEU5" s="208"/>
      <c r="GEV5" s="208"/>
      <c r="GEW5" s="208"/>
      <c r="GEX5" s="208"/>
      <c r="GEY5" s="208"/>
      <c r="GEZ5" s="208"/>
      <c r="GFA5" s="208"/>
      <c r="GFB5" s="208"/>
      <c r="GFC5" s="208"/>
      <c r="GFD5" s="208"/>
      <c r="GFE5" s="208"/>
      <c r="GFF5" s="208"/>
      <c r="GFG5" s="208"/>
      <c r="GFH5" s="208"/>
      <c r="GFI5" s="208"/>
      <c r="GFJ5" s="208"/>
      <c r="GFK5" s="208"/>
      <c r="GFL5" s="208"/>
      <c r="GFM5" s="208"/>
      <c r="GFN5" s="208"/>
      <c r="GFO5" s="208"/>
      <c r="GFP5" s="208"/>
      <c r="GFQ5" s="208"/>
      <c r="GFR5" s="208"/>
      <c r="GFS5" s="208"/>
      <c r="GFT5" s="208"/>
      <c r="GFU5" s="208"/>
      <c r="GFV5" s="208"/>
      <c r="GFW5" s="208"/>
      <c r="GFX5" s="208"/>
      <c r="GFY5" s="208"/>
      <c r="GFZ5" s="208"/>
      <c r="GGA5" s="208"/>
      <c r="GGB5" s="208"/>
      <c r="GGC5" s="208"/>
      <c r="GGD5" s="208"/>
      <c r="GGE5" s="208"/>
      <c r="GGF5" s="208"/>
      <c r="GGG5" s="208"/>
      <c r="GGH5" s="208"/>
      <c r="GGI5" s="208"/>
      <c r="GGJ5" s="208"/>
      <c r="GGK5" s="208"/>
      <c r="GGL5" s="208"/>
      <c r="GGM5" s="208"/>
      <c r="GGN5" s="208"/>
      <c r="GGO5" s="208"/>
      <c r="GGP5" s="208"/>
      <c r="GGQ5" s="208"/>
      <c r="GGR5" s="208"/>
      <c r="GGS5" s="208"/>
      <c r="GGT5" s="208"/>
      <c r="GGU5" s="208"/>
      <c r="GGV5" s="208"/>
      <c r="GGW5" s="208"/>
      <c r="GGX5" s="208"/>
      <c r="GGY5" s="208"/>
      <c r="GGZ5" s="208"/>
      <c r="GHA5" s="208"/>
      <c r="GHB5" s="208"/>
      <c r="GHC5" s="208"/>
      <c r="GHD5" s="208"/>
      <c r="GHE5" s="208"/>
      <c r="GHF5" s="208"/>
      <c r="GHG5" s="208"/>
      <c r="GHH5" s="208"/>
      <c r="GHI5" s="208"/>
      <c r="GHJ5" s="208"/>
      <c r="GHK5" s="208"/>
      <c r="GHL5" s="208"/>
      <c r="GHM5" s="208"/>
      <c r="GHN5" s="208"/>
      <c r="GHO5" s="208"/>
      <c r="GHP5" s="208"/>
      <c r="GHQ5" s="208"/>
      <c r="GHR5" s="208"/>
      <c r="GHS5" s="208"/>
      <c r="GHT5" s="208"/>
      <c r="GHU5" s="208"/>
      <c r="GHV5" s="208"/>
      <c r="GHW5" s="208"/>
      <c r="GHX5" s="208"/>
      <c r="GHY5" s="208"/>
      <c r="GHZ5" s="208"/>
      <c r="GIA5" s="208"/>
      <c r="GIB5" s="208"/>
      <c r="GIC5" s="208"/>
      <c r="GID5" s="208"/>
      <c r="GIE5" s="208"/>
      <c r="GIF5" s="208"/>
      <c r="GIG5" s="208"/>
      <c r="GIH5" s="208"/>
      <c r="GII5" s="208"/>
      <c r="GIJ5" s="208"/>
      <c r="GIK5" s="208"/>
      <c r="GIL5" s="208"/>
      <c r="GIM5" s="208"/>
      <c r="GIN5" s="208"/>
      <c r="GIO5" s="208"/>
      <c r="GIP5" s="208"/>
      <c r="GIQ5" s="208"/>
      <c r="GIR5" s="208"/>
      <c r="GIS5" s="208"/>
      <c r="GIT5" s="208"/>
      <c r="GIU5" s="208"/>
      <c r="GIV5" s="208"/>
      <c r="GIW5" s="208"/>
      <c r="GIX5" s="208"/>
      <c r="GIY5" s="208"/>
      <c r="GIZ5" s="208"/>
      <c r="GJA5" s="208"/>
      <c r="GJB5" s="208"/>
      <c r="GJC5" s="208"/>
      <c r="GJD5" s="208"/>
      <c r="GJE5" s="208"/>
      <c r="GJF5" s="208"/>
      <c r="GJG5" s="208"/>
      <c r="GJH5" s="208"/>
      <c r="GJI5" s="208"/>
      <c r="GJJ5" s="208"/>
      <c r="GJK5" s="208"/>
      <c r="GJL5" s="208"/>
      <c r="GJM5" s="208"/>
      <c r="GJN5" s="208"/>
      <c r="GJO5" s="208"/>
      <c r="GJP5" s="208"/>
      <c r="GJQ5" s="208"/>
      <c r="GJR5" s="208"/>
      <c r="GJS5" s="208"/>
      <c r="GJT5" s="208"/>
      <c r="GJU5" s="208"/>
      <c r="GJV5" s="208"/>
      <c r="GJW5" s="208"/>
      <c r="GJX5" s="208"/>
      <c r="GJY5" s="208"/>
      <c r="GJZ5" s="208"/>
      <c r="GKA5" s="208"/>
      <c r="GKB5" s="208"/>
      <c r="GKC5" s="208"/>
      <c r="GKD5" s="208"/>
      <c r="GKE5" s="208"/>
      <c r="GKF5" s="208"/>
      <c r="GKG5" s="208"/>
      <c r="GKH5" s="208"/>
      <c r="GKI5" s="208"/>
      <c r="GKJ5" s="208"/>
      <c r="GKK5" s="208"/>
      <c r="GKL5" s="208"/>
      <c r="GKM5" s="208"/>
      <c r="GKN5" s="208"/>
      <c r="GKO5" s="208"/>
      <c r="GKP5" s="208"/>
      <c r="GKQ5" s="208"/>
      <c r="GKR5" s="208"/>
      <c r="GKS5" s="208"/>
      <c r="GKT5" s="208"/>
      <c r="GKU5" s="208"/>
      <c r="GKV5" s="208"/>
      <c r="GKW5" s="208"/>
      <c r="GKX5" s="208"/>
      <c r="GKY5" s="208"/>
      <c r="GKZ5" s="208"/>
      <c r="GLA5" s="208"/>
      <c r="GLB5" s="208"/>
      <c r="GLC5" s="208"/>
      <c r="GLD5" s="208"/>
      <c r="GLE5" s="208"/>
      <c r="GLF5" s="208"/>
      <c r="GLG5" s="208"/>
      <c r="GLH5" s="208"/>
      <c r="GLI5" s="208"/>
      <c r="GLJ5" s="208"/>
      <c r="GLK5" s="208"/>
      <c r="GLL5" s="208"/>
      <c r="GLM5" s="208"/>
      <c r="GLN5" s="208"/>
      <c r="GLO5" s="208"/>
      <c r="GLP5" s="208"/>
      <c r="GLQ5" s="208"/>
      <c r="GLR5" s="208"/>
      <c r="GLS5" s="208"/>
      <c r="GLT5" s="208"/>
      <c r="GLU5" s="208"/>
      <c r="GLV5" s="208"/>
      <c r="GLW5" s="208"/>
      <c r="GLX5" s="208"/>
      <c r="GLY5" s="208"/>
      <c r="GLZ5" s="208"/>
      <c r="GMA5" s="208"/>
      <c r="GMB5" s="208"/>
      <c r="GMC5" s="208"/>
      <c r="GMD5" s="208"/>
      <c r="GME5" s="208"/>
      <c r="GMF5" s="208"/>
      <c r="GMG5" s="208"/>
      <c r="GMH5" s="208"/>
      <c r="GMI5" s="208"/>
      <c r="GMJ5" s="208"/>
      <c r="GMK5" s="208"/>
      <c r="GML5" s="208"/>
      <c r="GMM5" s="208"/>
      <c r="GMN5" s="208"/>
      <c r="GMO5" s="208"/>
      <c r="GMP5" s="208"/>
      <c r="GMQ5" s="208"/>
      <c r="GMR5" s="208"/>
      <c r="GMS5" s="208"/>
      <c r="GMT5" s="208"/>
      <c r="GMU5" s="208"/>
      <c r="GMV5" s="208"/>
      <c r="GMW5" s="208"/>
      <c r="GMX5" s="208"/>
      <c r="GMY5" s="208"/>
      <c r="GMZ5" s="208"/>
      <c r="GNA5" s="208"/>
      <c r="GNB5" s="208"/>
      <c r="GNC5" s="208"/>
      <c r="GND5" s="208"/>
      <c r="GNE5" s="208"/>
      <c r="GNF5" s="208"/>
      <c r="GNG5" s="208"/>
      <c r="GNH5" s="208"/>
      <c r="GNI5" s="208"/>
      <c r="GNJ5" s="208"/>
      <c r="GNK5" s="208"/>
      <c r="GNL5" s="208"/>
      <c r="GNM5" s="208"/>
      <c r="GNN5" s="208"/>
      <c r="GNO5" s="208"/>
      <c r="GNP5" s="208"/>
      <c r="GNQ5" s="208"/>
      <c r="GNR5" s="208"/>
      <c r="GNS5" s="208"/>
      <c r="GNT5" s="208"/>
      <c r="GNU5" s="208"/>
      <c r="GNV5" s="208"/>
      <c r="GNW5" s="208"/>
      <c r="GNX5" s="208"/>
      <c r="GNY5" s="208"/>
      <c r="GNZ5" s="208"/>
      <c r="GOA5" s="208"/>
      <c r="GOB5" s="208"/>
      <c r="GOC5" s="208"/>
      <c r="GOD5" s="208"/>
      <c r="GOE5" s="208"/>
      <c r="GOF5" s="208"/>
      <c r="GOG5" s="208"/>
      <c r="GOH5" s="208"/>
      <c r="GOI5" s="208"/>
      <c r="GOJ5" s="208"/>
      <c r="GOK5" s="208"/>
      <c r="GOL5" s="208"/>
      <c r="GOM5" s="208"/>
      <c r="GON5" s="208"/>
      <c r="GOO5" s="208"/>
      <c r="GOP5" s="208"/>
      <c r="GOQ5" s="208"/>
      <c r="GOR5" s="208"/>
      <c r="GOS5" s="208"/>
      <c r="GOT5" s="208"/>
      <c r="GOU5" s="208"/>
      <c r="GOV5" s="208"/>
      <c r="GOW5" s="208"/>
      <c r="GOX5" s="208"/>
      <c r="GOY5" s="208"/>
      <c r="GOZ5" s="208"/>
      <c r="GPA5" s="208"/>
      <c r="GPB5" s="208"/>
      <c r="GPC5" s="208"/>
      <c r="GPD5" s="208"/>
      <c r="GPE5" s="208"/>
      <c r="GPF5" s="208"/>
      <c r="GPG5" s="208"/>
      <c r="GPH5" s="208"/>
      <c r="GPI5" s="208"/>
      <c r="GPJ5" s="208"/>
      <c r="GPK5" s="208"/>
      <c r="GPL5" s="208"/>
      <c r="GPM5" s="208"/>
      <c r="GPN5" s="208"/>
      <c r="GPO5" s="208"/>
      <c r="GPP5" s="208"/>
      <c r="GPQ5" s="208"/>
      <c r="GPR5" s="208"/>
      <c r="GPS5" s="208"/>
      <c r="GPT5" s="208"/>
      <c r="GPU5" s="208"/>
      <c r="GPV5" s="208"/>
      <c r="GPW5" s="208"/>
      <c r="GPX5" s="208"/>
      <c r="GPY5" s="208"/>
      <c r="GPZ5" s="208"/>
      <c r="GQA5" s="208"/>
      <c r="GQB5" s="208"/>
      <c r="GQC5" s="208"/>
      <c r="GQD5" s="208"/>
      <c r="GQE5" s="208"/>
      <c r="GQF5" s="208"/>
      <c r="GQG5" s="208"/>
      <c r="GQH5" s="208"/>
      <c r="GQI5" s="208"/>
      <c r="GQJ5" s="208"/>
      <c r="GQK5" s="208"/>
      <c r="GQL5" s="208"/>
      <c r="GQM5" s="208"/>
      <c r="GQN5" s="208"/>
      <c r="GQO5" s="208"/>
      <c r="GQP5" s="208"/>
      <c r="GQQ5" s="208"/>
      <c r="GQR5" s="208"/>
      <c r="GQS5" s="208"/>
      <c r="GQT5" s="208"/>
      <c r="GQU5" s="208"/>
      <c r="GQV5" s="208"/>
      <c r="GQW5" s="208"/>
      <c r="GQX5" s="208"/>
      <c r="GQY5" s="208"/>
      <c r="GQZ5" s="208"/>
      <c r="GRA5" s="208"/>
      <c r="GRB5" s="208"/>
      <c r="GRC5" s="208"/>
      <c r="GRD5" s="208"/>
      <c r="GRE5" s="208"/>
      <c r="GRF5" s="208"/>
      <c r="GRG5" s="208"/>
      <c r="GRH5" s="208"/>
      <c r="GRI5" s="208"/>
      <c r="GRJ5" s="208"/>
      <c r="GRK5" s="208"/>
      <c r="GRL5" s="208"/>
      <c r="GRM5" s="208"/>
      <c r="GRN5" s="208"/>
      <c r="GRO5" s="208"/>
      <c r="GRP5" s="208"/>
      <c r="GRQ5" s="208"/>
      <c r="GRR5" s="208"/>
      <c r="GRS5" s="208"/>
      <c r="GRT5" s="208"/>
      <c r="GRU5" s="208"/>
      <c r="GRV5" s="208"/>
      <c r="GRW5" s="208"/>
      <c r="GRX5" s="208"/>
      <c r="GRY5" s="208"/>
      <c r="GRZ5" s="208"/>
      <c r="GSA5" s="208"/>
      <c r="GSB5" s="208"/>
      <c r="GSC5" s="208"/>
      <c r="GSD5" s="208"/>
      <c r="GSE5" s="208"/>
      <c r="GSF5" s="208"/>
      <c r="GSG5" s="208"/>
      <c r="GSH5" s="208"/>
      <c r="GSI5" s="208"/>
      <c r="GSJ5" s="208"/>
      <c r="GSK5" s="208"/>
      <c r="GSL5" s="208"/>
      <c r="GSM5" s="208"/>
      <c r="GSN5" s="208"/>
      <c r="GSO5" s="208"/>
      <c r="GSP5" s="208"/>
      <c r="GSQ5" s="208"/>
      <c r="GSR5" s="208"/>
      <c r="GSS5" s="208"/>
      <c r="GST5" s="208"/>
      <c r="GSU5" s="208"/>
      <c r="GSV5" s="208"/>
      <c r="GSW5" s="208"/>
      <c r="GSX5" s="208"/>
      <c r="GSY5" s="208"/>
      <c r="GSZ5" s="208"/>
      <c r="GTA5" s="208"/>
      <c r="GTB5" s="208"/>
      <c r="GTC5" s="208"/>
      <c r="GTD5" s="208"/>
      <c r="GTE5" s="208"/>
      <c r="GTF5" s="208"/>
      <c r="GTG5" s="208"/>
      <c r="GTH5" s="208"/>
      <c r="GTI5" s="208"/>
      <c r="GTJ5" s="208"/>
      <c r="GTK5" s="208"/>
      <c r="GTL5" s="208"/>
      <c r="GTM5" s="208"/>
      <c r="GTN5" s="208"/>
      <c r="GTO5" s="208"/>
      <c r="GTP5" s="208"/>
      <c r="GTQ5" s="208"/>
      <c r="GTR5" s="208"/>
      <c r="GTS5" s="208"/>
      <c r="GTT5" s="208"/>
      <c r="GTU5" s="208"/>
      <c r="GTV5" s="208"/>
      <c r="GTW5" s="208"/>
      <c r="GTX5" s="208"/>
      <c r="GTY5" s="208"/>
      <c r="GTZ5" s="208"/>
      <c r="GUA5" s="208"/>
      <c r="GUB5" s="208"/>
      <c r="GUC5" s="208"/>
      <c r="GUD5" s="208"/>
      <c r="GUE5" s="208"/>
      <c r="GUF5" s="208"/>
      <c r="GUG5" s="208"/>
      <c r="GUH5" s="208"/>
      <c r="GUI5" s="208"/>
      <c r="GUJ5" s="208"/>
      <c r="GUK5" s="208"/>
      <c r="GUL5" s="208"/>
      <c r="GUM5" s="208"/>
      <c r="GUN5" s="208"/>
      <c r="GUO5" s="208"/>
      <c r="GUP5" s="208"/>
      <c r="GUQ5" s="208"/>
      <c r="GUR5" s="208"/>
      <c r="GUS5" s="208"/>
      <c r="GUT5" s="208"/>
      <c r="GUU5" s="208"/>
      <c r="GUV5" s="208"/>
      <c r="GUW5" s="208"/>
      <c r="GUX5" s="208"/>
      <c r="GUY5" s="208"/>
      <c r="GUZ5" s="208"/>
      <c r="GVA5" s="208"/>
      <c r="GVB5" s="208"/>
      <c r="GVC5" s="208"/>
      <c r="GVD5" s="208"/>
      <c r="GVE5" s="208"/>
      <c r="GVF5" s="208"/>
      <c r="GVG5" s="208"/>
      <c r="GVH5" s="208"/>
      <c r="GVI5" s="208"/>
      <c r="GVJ5" s="208"/>
      <c r="GVK5" s="208"/>
      <c r="GVL5" s="208"/>
      <c r="GVM5" s="208"/>
      <c r="GVN5" s="208"/>
      <c r="GVO5" s="208"/>
      <c r="GVP5" s="208"/>
      <c r="GVQ5" s="208"/>
      <c r="GVR5" s="208"/>
      <c r="GVS5" s="208"/>
      <c r="GVT5" s="208"/>
      <c r="GVU5" s="208"/>
      <c r="GVV5" s="208"/>
      <c r="GVW5" s="208"/>
      <c r="GVX5" s="208"/>
      <c r="GVY5" s="208"/>
      <c r="GVZ5" s="208"/>
      <c r="GWA5" s="208"/>
      <c r="GWB5" s="208"/>
      <c r="GWC5" s="208"/>
      <c r="GWD5" s="208"/>
      <c r="GWE5" s="208"/>
      <c r="GWF5" s="208"/>
      <c r="GWG5" s="208"/>
      <c r="GWH5" s="208"/>
      <c r="GWI5" s="208"/>
      <c r="GWJ5" s="208"/>
      <c r="GWK5" s="208"/>
      <c r="GWL5" s="208"/>
      <c r="GWM5" s="208"/>
      <c r="GWN5" s="208"/>
      <c r="GWO5" s="208"/>
      <c r="GWP5" s="208"/>
      <c r="GWQ5" s="208"/>
      <c r="GWR5" s="208"/>
      <c r="GWS5" s="208"/>
      <c r="GWT5" s="208"/>
      <c r="GWU5" s="208"/>
      <c r="GWV5" s="208"/>
      <c r="GWW5" s="208"/>
      <c r="GWX5" s="208"/>
      <c r="GWY5" s="208"/>
      <c r="GWZ5" s="208"/>
      <c r="GXA5" s="208"/>
      <c r="GXB5" s="208"/>
      <c r="GXC5" s="208"/>
      <c r="GXD5" s="208"/>
      <c r="GXE5" s="208"/>
      <c r="GXF5" s="208"/>
      <c r="GXG5" s="208"/>
      <c r="GXH5" s="208"/>
      <c r="GXI5" s="208"/>
      <c r="GXJ5" s="208"/>
      <c r="GXK5" s="208"/>
      <c r="GXL5" s="208"/>
      <c r="GXM5" s="208"/>
      <c r="GXN5" s="208"/>
      <c r="GXO5" s="208"/>
      <c r="GXP5" s="208"/>
      <c r="GXQ5" s="208"/>
      <c r="GXR5" s="208"/>
      <c r="GXS5" s="208"/>
      <c r="GXT5" s="208"/>
      <c r="GXU5" s="208"/>
      <c r="GXV5" s="208"/>
      <c r="GXW5" s="208"/>
      <c r="GXX5" s="208"/>
      <c r="GXY5" s="208"/>
      <c r="GXZ5" s="208"/>
      <c r="GYA5" s="208"/>
      <c r="GYB5" s="208"/>
      <c r="GYC5" s="208"/>
      <c r="GYD5" s="208"/>
      <c r="GYE5" s="208"/>
      <c r="GYF5" s="208"/>
      <c r="GYG5" s="208"/>
      <c r="GYH5" s="208"/>
      <c r="GYI5" s="208"/>
      <c r="GYJ5" s="208"/>
      <c r="GYK5" s="208"/>
      <c r="GYL5" s="208"/>
      <c r="GYM5" s="208"/>
      <c r="GYN5" s="208"/>
      <c r="GYO5" s="208"/>
      <c r="GYP5" s="208"/>
      <c r="GYQ5" s="208"/>
      <c r="GYR5" s="208"/>
      <c r="GYS5" s="208"/>
      <c r="GYT5" s="208"/>
      <c r="GYU5" s="208"/>
      <c r="GYV5" s="208"/>
      <c r="GYW5" s="208"/>
      <c r="GYX5" s="208"/>
      <c r="GYY5" s="208"/>
      <c r="GYZ5" s="208"/>
      <c r="GZA5" s="208"/>
      <c r="GZB5" s="208"/>
      <c r="GZC5" s="208"/>
      <c r="GZD5" s="208"/>
      <c r="GZE5" s="208"/>
      <c r="GZF5" s="208"/>
      <c r="GZG5" s="208"/>
      <c r="GZH5" s="208"/>
      <c r="GZI5" s="208"/>
      <c r="GZJ5" s="208"/>
      <c r="GZK5" s="208"/>
      <c r="GZL5" s="208"/>
      <c r="GZM5" s="208"/>
      <c r="GZN5" s="208"/>
      <c r="GZO5" s="208"/>
      <c r="GZP5" s="208"/>
      <c r="GZQ5" s="208"/>
      <c r="GZR5" s="208"/>
      <c r="GZS5" s="208"/>
      <c r="GZT5" s="208"/>
      <c r="GZU5" s="208"/>
      <c r="GZV5" s="208"/>
      <c r="GZW5" s="208"/>
      <c r="GZX5" s="208"/>
      <c r="GZY5" s="208"/>
      <c r="GZZ5" s="208"/>
      <c r="HAA5" s="208"/>
      <c r="HAB5" s="208"/>
      <c r="HAC5" s="208"/>
      <c r="HAD5" s="208"/>
      <c r="HAE5" s="208"/>
      <c r="HAF5" s="208"/>
      <c r="HAG5" s="208"/>
      <c r="HAH5" s="208"/>
      <c r="HAI5" s="208"/>
      <c r="HAJ5" s="208"/>
      <c r="HAK5" s="208"/>
      <c r="HAL5" s="208"/>
      <c r="HAM5" s="208"/>
      <c r="HAN5" s="208"/>
      <c r="HAO5" s="208"/>
      <c r="HAP5" s="208"/>
      <c r="HAQ5" s="208"/>
      <c r="HAR5" s="208"/>
      <c r="HAS5" s="208"/>
      <c r="HAT5" s="208"/>
      <c r="HAU5" s="208"/>
      <c r="HAV5" s="208"/>
      <c r="HAW5" s="208"/>
      <c r="HAX5" s="208"/>
      <c r="HAY5" s="208"/>
      <c r="HAZ5" s="208"/>
      <c r="HBA5" s="208"/>
      <c r="HBB5" s="208"/>
      <c r="HBC5" s="208"/>
      <c r="HBD5" s="208"/>
      <c r="HBE5" s="208"/>
      <c r="HBF5" s="208"/>
      <c r="HBG5" s="208"/>
      <c r="HBH5" s="208"/>
      <c r="HBI5" s="208"/>
      <c r="HBJ5" s="208"/>
      <c r="HBK5" s="208"/>
      <c r="HBL5" s="208"/>
      <c r="HBM5" s="208"/>
      <c r="HBN5" s="208"/>
      <c r="HBO5" s="208"/>
      <c r="HBP5" s="208"/>
      <c r="HBQ5" s="208"/>
      <c r="HBR5" s="208"/>
      <c r="HBS5" s="208"/>
      <c r="HBT5" s="208"/>
      <c r="HBU5" s="208"/>
      <c r="HBV5" s="208"/>
      <c r="HBW5" s="208"/>
      <c r="HBX5" s="208"/>
      <c r="HBY5" s="208"/>
      <c r="HBZ5" s="208"/>
      <c r="HCA5" s="208"/>
      <c r="HCB5" s="208"/>
      <c r="HCC5" s="208"/>
      <c r="HCD5" s="208"/>
      <c r="HCE5" s="208"/>
      <c r="HCF5" s="208"/>
      <c r="HCG5" s="208"/>
      <c r="HCH5" s="208"/>
      <c r="HCI5" s="208"/>
      <c r="HCJ5" s="208"/>
      <c r="HCK5" s="208"/>
      <c r="HCL5" s="208"/>
      <c r="HCM5" s="208"/>
      <c r="HCN5" s="208"/>
      <c r="HCO5" s="208"/>
      <c r="HCP5" s="208"/>
      <c r="HCQ5" s="208"/>
      <c r="HCR5" s="208"/>
      <c r="HCS5" s="208"/>
      <c r="HCT5" s="208"/>
      <c r="HCU5" s="208"/>
      <c r="HCV5" s="208"/>
      <c r="HCW5" s="208"/>
      <c r="HCX5" s="208"/>
      <c r="HCY5" s="208"/>
      <c r="HCZ5" s="208"/>
      <c r="HDA5" s="208"/>
      <c r="HDB5" s="208"/>
      <c r="HDC5" s="208"/>
      <c r="HDD5" s="208"/>
      <c r="HDE5" s="208"/>
      <c r="HDF5" s="208"/>
      <c r="HDG5" s="208"/>
      <c r="HDH5" s="208"/>
      <c r="HDI5" s="208"/>
      <c r="HDJ5" s="208"/>
      <c r="HDK5" s="208"/>
      <c r="HDL5" s="208"/>
      <c r="HDM5" s="208"/>
      <c r="HDN5" s="208"/>
      <c r="HDO5" s="208"/>
      <c r="HDP5" s="208"/>
      <c r="HDQ5" s="208"/>
      <c r="HDR5" s="208"/>
      <c r="HDS5" s="208"/>
      <c r="HDT5" s="208"/>
      <c r="HDU5" s="208"/>
      <c r="HDV5" s="208"/>
      <c r="HDW5" s="208"/>
      <c r="HDX5" s="208"/>
      <c r="HDY5" s="208"/>
      <c r="HDZ5" s="208"/>
      <c r="HEA5" s="208"/>
      <c r="HEB5" s="208"/>
      <c r="HEC5" s="208"/>
      <c r="HED5" s="208"/>
      <c r="HEE5" s="208"/>
      <c r="HEF5" s="208"/>
      <c r="HEG5" s="208"/>
      <c r="HEH5" s="208"/>
      <c r="HEI5" s="208"/>
      <c r="HEJ5" s="208"/>
      <c r="HEK5" s="208"/>
      <c r="HEL5" s="208"/>
      <c r="HEM5" s="208"/>
      <c r="HEN5" s="208"/>
      <c r="HEO5" s="208"/>
      <c r="HEP5" s="208"/>
      <c r="HEQ5" s="208"/>
      <c r="HER5" s="208"/>
      <c r="HES5" s="208"/>
      <c r="HET5" s="208"/>
      <c r="HEU5" s="208"/>
      <c r="HEV5" s="208"/>
      <c r="HEW5" s="208"/>
      <c r="HEX5" s="208"/>
      <c r="HEY5" s="208"/>
      <c r="HEZ5" s="208"/>
      <c r="HFA5" s="208"/>
      <c r="HFB5" s="208"/>
      <c r="HFC5" s="208"/>
      <c r="HFD5" s="208"/>
      <c r="HFE5" s="208"/>
      <c r="HFF5" s="208"/>
      <c r="HFG5" s="208"/>
      <c r="HFH5" s="208"/>
      <c r="HFI5" s="208"/>
      <c r="HFJ5" s="208"/>
      <c r="HFK5" s="208"/>
      <c r="HFL5" s="208"/>
      <c r="HFM5" s="208"/>
      <c r="HFN5" s="208"/>
      <c r="HFO5" s="208"/>
      <c r="HFP5" s="208"/>
      <c r="HFQ5" s="208"/>
      <c r="HFR5" s="208"/>
      <c r="HFS5" s="208"/>
      <c r="HFT5" s="208"/>
      <c r="HFU5" s="208"/>
      <c r="HFV5" s="208"/>
      <c r="HFW5" s="208"/>
      <c r="HFX5" s="208"/>
      <c r="HFY5" s="208"/>
      <c r="HFZ5" s="208"/>
      <c r="HGA5" s="208"/>
      <c r="HGB5" s="208"/>
      <c r="HGC5" s="208"/>
      <c r="HGD5" s="208"/>
      <c r="HGE5" s="208"/>
      <c r="HGF5" s="208"/>
      <c r="HGG5" s="208"/>
      <c r="HGH5" s="208"/>
      <c r="HGI5" s="208"/>
      <c r="HGJ5" s="208"/>
      <c r="HGK5" s="208"/>
      <c r="HGL5" s="208"/>
      <c r="HGM5" s="208"/>
      <c r="HGN5" s="208"/>
      <c r="HGO5" s="208"/>
      <c r="HGP5" s="208"/>
      <c r="HGQ5" s="208"/>
      <c r="HGR5" s="208"/>
      <c r="HGS5" s="208"/>
      <c r="HGT5" s="208"/>
      <c r="HGU5" s="208"/>
      <c r="HGV5" s="208"/>
      <c r="HGW5" s="208"/>
      <c r="HGX5" s="208"/>
      <c r="HGY5" s="208"/>
      <c r="HGZ5" s="208"/>
      <c r="HHA5" s="208"/>
      <c r="HHB5" s="208"/>
      <c r="HHC5" s="208"/>
      <c r="HHD5" s="208"/>
      <c r="HHE5" s="208"/>
      <c r="HHF5" s="208"/>
      <c r="HHG5" s="208"/>
      <c r="HHH5" s="208"/>
      <c r="HHI5" s="208"/>
      <c r="HHJ5" s="208"/>
      <c r="HHK5" s="208"/>
      <c r="HHL5" s="208"/>
      <c r="HHM5" s="208"/>
      <c r="HHN5" s="208"/>
      <c r="HHO5" s="208"/>
      <c r="HHP5" s="208"/>
      <c r="HHQ5" s="208"/>
      <c r="HHR5" s="208"/>
      <c r="HHS5" s="208"/>
      <c r="HHT5" s="208"/>
      <c r="HHU5" s="208"/>
      <c r="HHV5" s="208"/>
      <c r="HHW5" s="208"/>
      <c r="HHX5" s="208"/>
      <c r="HHY5" s="208"/>
      <c r="HHZ5" s="208"/>
      <c r="HIA5" s="208"/>
      <c r="HIB5" s="208"/>
      <c r="HIC5" s="208"/>
      <c r="HID5" s="208"/>
      <c r="HIE5" s="208"/>
      <c r="HIF5" s="208"/>
      <c r="HIG5" s="208"/>
      <c r="HIH5" s="208"/>
      <c r="HII5" s="208"/>
      <c r="HIJ5" s="208"/>
      <c r="HIK5" s="208"/>
      <c r="HIL5" s="208"/>
      <c r="HIM5" s="208"/>
      <c r="HIN5" s="208"/>
      <c r="HIO5" s="208"/>
      <c r="HIP5" s="208"/>
      <c r="HIQ5" s="208"/>
      <c r="HIR5" s="208"/>
      <c r="HIS5" s="208"/>
      <c r="HIT5" s="208"/>
      <c r="HIU5" s="208"/>
      <c r="HIV5" s="208"/>
      <c r="HIW5" s="208"/>
      <c r="HIX5" s="208"/>
      <c r="HIY5" s="208"/>
      <c r="HIZ5" s="208"/>
      <c r="HJA5" s="208"/>
      <c r="HJB5" s="208"/>
      <c r="HJC5" s="208"/>
      <c r="HJD5" s="208"/>
      <c r="HJE5" s="208"/>
      <c r="HJF5" s="208"/>
      <c r="HJG5" s="208"/>
      <c r="HJH5" s="208"/>
      <c r="HJI5" s="208"/>
      <c r="HJJ5" s="208"/>
      <c r="HJK5" s="208"/>
      <c r="HJL5" s="208"/>
      <c r="HJM5" s="208"/>
      <c r="HJN5" s="208"/>
      <c r="HJO5" s="208"/>
      <c r="HJP5" s="208"/>
      <c r="HJQ5" s="208"/>
      <c r="HJR5" s="208"/>
      <c r="HJS5" s="208"/>
      <c r="HJT5" s="208"/>
      <c r="HJU5" s="208"/>
      <c r="HJV5" s="208"/>
      <c r="HJW5" s="208"/>
      <c r="HJX5" s="208"/>
      <c r="HJY5" s="208"/>
      <c r="HJZ5" s="208"/>
      <c r="HKA5" s="208"/>
      <c r="HKB5" s="208"/>
      <c r="HKC5" s="208"/>
      <c r="HKD5" s="208"/>
      <c r="HKE5" s="208"/>
      <c r="HKF5" s="208"/>
      <c r="HKG5" s="208"/>
      <c r="HKH5" s="208"/>
      <c r="HKI5" s="208"/>
      <c r="HKJ5" s="208"/>
      <c r="HKK5" s="208"/>
      <c r="HKL5" s="208"/>
      <c r="HKM5" s="208"/>
      <c r="HKN5" s="208"/>
      <c r="HKO5" s="208"/>
      <c r="HKP5" s="208"/>
      <c r="HKQ5" s="208"/>
      <c r="HKR5" s="208"/>
      <c r="HKS5" s="208"/>
      <c r="HKT5" s="208"/>
      <c r="HKU5" s="208"/>
      <c r="HKV5" s="208"/>
      <c r="HKW5" s="208"/>
      <c r="HKX5" s="208"/>
      <c r="HKY5" s="208"/>
      <c r="HKZ5" s="208"/>
      <c r="HLA5" s="208"/>
      <c r="HLB5" s="208"/>
      <c r="HLC5" s="208"/>
      <c r="HLD5" s="208"/>
      <c r="HLE5" s="208"/>
      <c r="HLF5" s="208"/>
      <c r="HLG5" s="208"/>
      <c r="HLH5" s="208"/>
      <c r="HLI5" s="208"/>
      <c r="HLJ5" s="208"/>
      <c r="HLK5" s="208"/>
      <c r="HLL5" s="208"/>
      <c r="HLM5" s="208"/>
      <c r="HLN5" s="208"/>
      <c r="HLO5" s="208"/>
      <c r="HLP5" s="208"/>
      <c r="HLQ5" s="208"/>
      <c r="HLR5" s="208"/>
      <c r="HLS5" s="208"/>
      <c r="HLT5" s="208"/>
      <c r="HLU5" s="208"/>
      <c r="HLV5" s="208"/>
      <c r="HLW5" s="208"/>
      <c r="HLX5" s="208"/>
      <c r="HLY5" s="208"/>
      <c r="HLZ5" s="208"/>
      <c r="HMA5" s="208"/>
      <c r="HMB5" s="208"/>
      <c r="HMC5" s="208"/>
      <c r="HMD5" s="208"/>
      <c r="HME5" s="208"/>
      <c r="HMF5" s="208"/>
      <c r="HMG5" s="208"/>
      <c r="HMH5" s="208"/>
      <c r="HMI5" s="208"/>
      <c r="HMJ5" s="208"/>
      <c r="HMK5" s="208"/>
      <c r="HML5" s="208"/>
      <c r="HMM5" s="208"/>
      <c r="HMN5" s="208"/>
      <c r="HMO5" s="208"/>
      <c r="HMP5" s="208"/>
      <c r="HMQ5" s="208"/>
      <c r="HMR5" s="208"/>
      <c r="HMS5" s="208"/>
      <c r="HMT5" s="208"/>
      <c r="HMU5" s="208"/>
      <c r="HMV5" s="208"/>
      <c r="HMW5" s="208"/>
      <c r="HMX5" s="208"/>
      <c r="HMY5" s="208"/>
      <c r="HMZ5" s="208"/>
      <c r="HNA5" s="208"/>
      <c r="HNB5" s="208"/>
      <c r="HNC5" s="208"/>
      <c r="HND5" s="208"/>
      <c r="HNE5" s="208"/>
      <c r="HNF5" s="208"/>
      <c r="HNG5" s="208"/>
      <c r="HNH5" s="208"/>
      <c r="HNI5" s="208"/>
      <c r="HNJ5" s="208"/>
      <c r="HNK5" s="208"/>
      <c r="HNL5" s="208"/>
      <c r="HNM5" s="208"/>
      <c r="HNN5" s="208"/>
      <c r="HNO5" s="208"/>
      <c r="HNP5" s="208"/>
      <c r="HNQ5" s="208"/>
      <c r="HNR5" s="208"/>
      <c r="HNS5" s="208"/>
      <c r="HNT5" s="208"/>
      <c r="HNU5" s="208"/>
      <c r="HNV5" s="208"/>
      <c r="HNW5" s="208"/>
      <c r="HNX5" s="208"/>
      <c r="HNY5" s="208"/>
      <c r="HNZ5" s="208"/>
      <c r="HOA5" s="208"/>
      <c r="HOB5" s="208"/>
      <c r="HOC5" s="208"/>
      <c r="HOD5" s="208"/>
      <c r="HOE5" s="208"/>
      <c r="HOF5" s="208"/>
      <c r="HOG5" s="208"/>
      <c r="HOH5" s="208"/>
      <c r="HOI5" s="208"/>
      <c r="HOJ5" s="208"/>
      <c r="HOK5" s="208"/>
      <c r="HOL5" s="208"/>
      <c r="HOM5" s="208"/>
      <c r="HON5" s="208"/>
      <c r="HOO5" s="208"/>
      <c r="HOP5" s="208"/>
      <c r="HOQ5" s="208"/>
      <c r="HOR5" s="208"/>
      <c r="HOS5" s="208"/>
      <c r="HOT5" s="208"/>
      <c r="HOU5" s="208"/>
      <c r="HOV5" s="208"/>
      <c r="HOW5" s="208"/>
      <c r="HOX5" s="208"/>
      <c r="HOY5" s="208"/>
      <c r="HOZ5" s="208"/>
      <c r="HPA5" s="208"/>
      <c r="HPB5" s="208"/>
      <c r="HPC5" s="208"/>
      <c r="HPD5" s="208"/>
      <c r="HPE5" s="208"/>
      <c r="HPF5" s="208"/>
      <c r="HPG5" s="208"/>
      <c r="HPH5" s="208"/>
      <c r="HPI5" s="208"/>
      <c r="HPJ5" s="208"/>
      <c r="HPK5" s="208"/>
      <c r="HPL5" s="208"/>
      <c r="HPM5" s="208"/>
      <c r="HPN5" s="208"/>
      <c r="HPO5" s="208"/>
      <c r="HPP5" s="208"/>
      <c r="HPQ5" s="208"/>
      <c r="HPR5" s="208"/>
      <c r="HPS5" s="208"/>
      <c r="HPT5" s="208"/>
      <c r="HPU5" s="208"/>
      <c r="HPV5" s="208"/>
      <c r="HPW5" s="208"/>
      <c r="HPX5" s="208"/>
      <c r="HPY5" s="208"/>
      <c r="HPZ5" s="208"/>
      <c r="HQA5" s="208"/>
      <c r="HQB5" s="208"/>
      <c r="HQC5" s="208"/>
      <c r="HQD5" s="208"/>
      <c r="HQE5" s="208"/>
      <c r="HQF5" s="208"/>
      <c r="HQG5" s="208"/>
      <c r="HQH5" s="208"/>
      <c r="HQI5" s="208"/>
      <c r="HQJ5" s="208"/>
      <c r="HQK5" s="208"/>
      <c r="HQL5" s="208"/>
      <c r="HQM5" s="208"/>
      <c r="HQN5" s="208"/>
      <c r="HQO5" s="208"/>
      <c r="HQP5" s="208"/>
      <c r="HQQ5" s="208"/>
      <c r="HQR5" s="208"/>
      <c r="HQS5" s="208"/>
      <c r="HQT5" s="208"/>
      <c r="HQU5" s="208"/>
      <c r="HQV5" s="208"/>
      <c r="HQW5" s="208"/>
      <c r="HQX5" s="208"/>
      <c r="HQY5" s="208"/>
      <c r="HQZ5" s="208"/>
      <c r="HRA5" s="208"/>
      <c r="HRB5" s="208"/>
      <c r="HRC5" s="208"/>
      <c r="HRD5" s="208"/>
      <c r="HRE5" s="208"/>
      <c r="HRF5" s="208"/>
      <c r="HRG5" s="208"/>
      <c r="HRH5" s="208"/>
      <c r="HRI5" s="208"/>
      <c r="HRJ5" s="208"/>
      <c r="HRK5" s="208"/>
      <c r="HRL5" s="208"/>
      <c r="HRM5" s="208"/>
      <c r="HRN5" s="208"/>
      <c r="HRO5" s="208"/>
      <c r="HRP5" s="208"/>
      <c r="HRQ5" s="208"/>
      <c r="HRR5" s="208"/>
      <c r="HRS5" s="208"/>
      <c r="HRT5" s="208"/>
      <c r="HRU5" s="208"/>
      <c r="HRV5" s="208"/>
      <c r="HRW5" s="208"/>
      <c r="HRX5" s="208"/>
      <c r="HRY5" s="208"/>
      <c r="HRZ5" s="208"/>
      <c r="HSA5" s="208"/>
      <c r="HSB5" s="208"/>
      <c r="HSC5" s="208"/>
      <c r="HSD5" s="208"/>
      <c r="HSE5" s="208"/>
      <c r="HSF5" s="208"/>
      <c r="HSG5" s="208"/>
      <c r="HSH5" s="208"/>
      <c r="HSI5" s="208"/>
      <c r="HSJ5" s="208"/>
      <c r="HSK5" s="208"/>
      <c r="HSL5" s="208"/>
      <c r="HSM5" s="208"/>
      <c r="HSN5" s="208"/>
      <c r="HSO5" s="208"/>
      <c r="HSP5" s="208"/>
      <c r="HSQ5" s="208"/>
      <c r="HSR5" s="208"/>
      <c r="HSS5" s="208"/>
      <c r="HST5" s="208"/>
      <c r="HSU5" s="208"/>
      <c r="HSV5" s="208"/>
      <c r="HSW5" s="208"/>
      <c r="HSX5" s="208"/>
      <c r="HSY5" s="208"/>
      <c r="HSZ5" s="208"/>
      <c r="HTA5" s="208"/>
      <c r="HTB5" s="208"/>
      <c r="HTC5" s="208"/>
      <c r="HTD5" s="208"/>
      <c r="HTE5" s="208"/>
      <c r="HTF5" s="208"/>
      <c r="HTG5" s="208"/>
      <c r="HTH5" s="208"/>
      <c r="HTI5" s="208"/>
      <c r="HTJ5" s="208"/>
      <c r="HTK5" s="208"/>
      <c r="HTL5" s="208"/>
      <c r="HTM5" s="208"/>
      <c r="HTN5" s="208"/>
      <c r="HTO5" s="208"/>
      <c r="HTP5" s="208"/>
      <c r="HTQ5" s="208"/>
      <c r="HTR5" s="208"/>
      <c r="HTS5" s="208"/>
      <c r="HTT5" s="208"/>
      <c r="HTU5" s="208"/>
      <c r="HTV5" s="208"/>
      <c r="HTW5" s="208"/>
      <c r="HTX5" s="208"/>
      <c r="HTY5" s="208"/>
      <c r="HTZ5" s="208"/>
      <c r="HUA5" s="208"/>
      <c r="HUB5" s="208"/>
      <c r="HUC5" s="208"/>
      <c r="HUD5" s="208"/>
      <c r="HUE5" s="208"/>
      <c r="HUF5" s="208"/>
      <c r="HUG5" s="208"/>
      <c r="HUH5" s="208"/>
      <c r="HUI5" s="208"/>
      <c r="HUJ5" s="208"/>
      <c r="HUK5" s="208"/>
      <c r="HUL5" s="208"/>
      <c r="HUM5" s="208"/>
      <c r="HUN5" s="208"/>
      <c r="HUO5" s="208"/>
      <c r="HUP5" s="208"/>
      <c r="HUQ5" s="208"/>
      <c r="HUR5" s="208"/>
      <c r="HUS5" s="208"/>
      <c r="HUT5" s="208"/>
      <c r="HUU5" s="208"/>
      <c r="HUV5" s="208"/>
      <c r="HUW5" s="208"/>
      <c r="HUX5" s="208"/>
      <c r="HUY5" s="208"/>
      <c r="HUZ5" s="208"/>
      <c r="HVA5" s="208"/>
      <c r="HVB5" s="208"/>
      <c r="HVC5" s="208"/>
      <c r="HVD5" s="208"/>
      <c r="HVE5" s="208"/>
      <c r="HVF5" s="208"/>
      <c r="HVG5" s="208"/>
      <c r="HVH5" s="208"/>
      <c r="HVI5" s="208"/>
      <c r="HVJ5" s="208"/>
      <c r="HVK5" s="208"/>
      <c r="HVL5" s="208"/>
      <c r="HVM5" s="208"/>
      <c r="HVN5" s="208"/>
      <c r="HVO5" s="208"/>
      <c r="HVP5" s="208"/>
      <c r="HVQ5" s="208"/>
      <c r="HVR5" s="208"/>
      <c r="HVS5" s="208"/>
      <c r="HVT5" s="208"/>
      <c r="HVU5" s="208"/>
      <c r="HVV5" s="208"/>
      <c r="HVW5" s="208"/>
      <c r="HVX5" s="208"/>
      <c r="HVY5" s="208"/>
      <c r="HVZ5" s="208"/>
      <c r="HWA5" s="208"/>
      <c r="HWB5" s="208"/>
      <c r="HWC5" s="208"/>
      <c r="HWD5" s="208"/>
      <c r="HWE5" s="208"/>
      <c r="HWF5" s="208"/>
      <c r="HWG5" s="208"/>
      <c r="HWH5" s="208"/>
      <c r="HWI5" s="208"/>
      <c r="HWJ5" s="208"/>
      <c r="HWK5" s="208"/>
      <c r="HWL5" s="208"/>
      <c r="HWM5" s="208"/>
      <c r="HWN5" s="208"/>
      <c r="HWO5" s="208"/>
      <c r="HWP5" s="208"/>
      <c r="HWQ5" s="208"/>
      <c r="HWR5" s="208"/>
      <c r="HWS5" s="208"/>
      <c r="HWT5" s="208"/>
      <c r="HWU5" s="208"/>
      <c r="HWV5" s="208"/>
      <c r="HWW5" s="208"/>
      <c r="HWX5" s="208"/>
      <c r="HWY5" s="208"/>
      <c r="HWZ5" s="208"/>
      <c r="HXA5" s="208"/>
      <c r="HXB5" s="208"/>
      <c r="HXC5" s="208"/>
      <c r="HXD5" s="208"/>
      <c r="HXE5" s="208"/>
      <c r="HXF5" s="208"/>
      <c r="HXG5" s="208"/>
      <c r="HXH5" s="208"/>
      <c r="HXI5" s="208"/>
      <c r="HXJ5" s="208"/>
      <c r="HXK5" s="208"/>
      <c r="HXL5" s="208"/>
      <c r="HXM5" s="208"/>
      <c r="HXN5" s="208"/>
      <c r="HXO5" s="208"/>
      <c r="HXP5" s="208"/>
      <c r="HXQ5" s="208"/>
      <c r="HXR5" s="208"/>
      <c r="HXS5" s="208"/>
      <c r="HXT5" s="208"/>
      <c r="HXU5" s="208"/>
      <c r="HXV5" s="208"/>
      <c r="HXW5" s="208"/>
      <c r="HXX5" s="208"/>
      <c r="HXY5" s="208"/>
      <c r="HXZ5" s="208"/>
      <c r="HYA5" s="208"/>
      <c r="HYB5" s="208"/>
      <c r="HYC5" s="208"/>
      <c r="HYD5" s="208"/>
      <c r="HYE5" s="208"/>
      <c r="HYF5" s="208"/>
      <c r="HYG5" s="208"/>
      <c r="HYH5" s="208"/>
      <c r="HYI5" s="208"/>
      <c r="HYJ5" s="208"/>
      <c r="HYK5" s="208"/>
      <c r="HYL5" s="208"/>
      <c r="HYM5" s="208"/>
      <c r="HYN5" s="208"/>
      <c r="HYO5" s="208"/>
      <c r="HYP5" s="208"/>
      <c r="HYQ5" s="208"/>
      <c r="HYR5" s="208"/>
      <c r="HYS5" s="208"/>
      <c r="HYT5" s="208"/>
      <c r="HYU5" s="208"/>
      <c r="HYV5" s="208"/>
      <c r="HYW5" s="208"/>
      <c r="HYX5" s="208"/>
      <c r="HYY5" s="208"/>
      <c r="HYZ5" s="208"/>
      <c r="HZA5" s="208"/>
      <c r="HZB5" s="208"/>
      <c r="HZC5" s="208"/>
      <c r="HZD5" s="208"/>
      <c r="HZE5" s="208"/>
      <c r="HZF5" s="208"/>
      <c r="HZG5" s="208"/>
      <c r="HZH5" s="208"/>
      <c r="HZI5" s="208"/>
      <c r="HZJ5" s="208"/>
      <c r="HZK5" s="208"/>
      <c r="HZL5" s="208"/>
      <c r="HZM5" s="208"/>
      <c r="HZN5" s="208"/>
      <c r="HZO5" s="208"/>
      <c r="HZP5" s="208"/>
      <c r="HZQ5" s="208"/>
      <c r="HZR5" s="208"/>
      <c r="HZS5" s="208"/>
      <c r="HZT5" s="208"/>
      <c r="HZU5" s="208"/>
      <c r="HZV5" s="208"/>
      <c r="HZW5" s="208"/>
      <c r="HZX5" s="208"/>
      <c r="HZY5" s="208"/>
      <c r="HZZ5" s="208"/>
      <c r="IAA5" s="208"/>
      <c r="IAB5" s="208"/>
      <c r="IAC5" s="208"/>
      <c r="IAD5" s="208"/>
      <c r="IAE5" s="208"/>
      <c r="IAF5" s="208"/>
      <c r="IAG5" s="208"/>
      <c r="IAH5" s="208"/>
      <c r="IAI5" s="208"/>
      <c r="IAJ5" s="208"/>
      <c r="IAK5" s="208"/>
      <c r="IAL5" s="208"/>
      <c r="IAM5" s="208"/>
      <c r="IAN5" s="208"/>
      <c r="IAO5" s="208"/>
      <c r="IAP5" s="208"/>
      <c r="IAQ5" s="208"/>
      <c r="IAR5" s="208"/>
      <c r="IAS5" s="208"/>
      <c r="IAT5" s="208"/>
      <c r="IAU5" s="208"/>
      <c r="IAV5" s="208"/>
      <c r="IAW5" s="208"/>
      <c r="IAX5" s="208"/>
      <c r="IAY5" s="208"/>
      <c r="IAZ5" s="208"/>
      <c r="IBA5" s="208"/>
      <c r="IBB5" s="208"/>
      <c r="IBC5" s="208"/>
      <c r="IBD5" s="208"/>
      <c r="IBE5" s="208"/>
      <c r="IBF5" s="208"/>
      <c r="IBG5" s="208"/>
      <c r="IBH5" s="208"/>
      <c r="IBI5" s="208"/>
      <c r="IBJ5" s="208"/>
      <c r="IBK5" s="208"/>
      <c r="IBL5" s="208"/>
      <c r="IBM5" s="208"/>
      <c r="IBN5" s="208"/>
      <c r="IBO5" s="208"/>
      <c r="IBP5" s="208"/>
      <c r="IBQ5" s="208"/>
      <c r="IBR5" s="208"/>
      <c r="IBS5" s="208"/>
      <c r="IBT5" s="208"/>
      <c r="IBU5" s="208"/>
      <c r="IBV5" s="208"/>
      <c r="IBW5" s="208"/>
      <c r="IBX5" s="208"/>
      <c r="IBY5" s="208"/>
      <c r="IBZ5" s="208"/>
      <c r="ICA5" s="208"/>
      <c r="ICB5" s="208"/>
      <c r="ICC5" s="208"/>
      <c r="ICD5" s="208"/>
      <c r="ICE5" s="208"/>
      <c r="ICF5" s="208"/>
      <c r="ICG5" s="208"/>
      <c r="ICH5" s="208"/>
      <c r="ICI5" s="208"/>
      <c r="ICJ5" s="208"/>
      <c r="ICK5" s="208"/>
      <c r="ICL5" s="208"/>
      <c r="ICM5" s="208"/>
      <c r="ICN5" s="208"/>
      <c r="ICO5" s="208"/>
      <c r="ICP5" s="208"/>
      <c r="ICQ5" s="208"/>
      <c r="ICR5" s="208"/>
      <c r="ICS5" s="208"/>
      <c r="ICT5" s="208"/>
      <c r="ICU5" s="208"/>
      <c r="ICV5" s="208"/>
      <c r="ICW5" s="208"/>
      <c r="ICX5" s="208"/>
      <c r="ICY5" s="208"/>
      <c r="ICZ5" s="208"/>
      <c r="IDA5" s="208"/>
      <c r="IDB5" s="208"/>
      <c r="IDC5" s="208"/>
      <c r="IDD5" s="208"/>
      <c r="IDE5" s="208"/>
      <c r="IDF5" s="208"/>
      <c r="IDG5" s="208"/>
      <c r="IDH5" s="208"/>
      <c r="IDI5" s="208"/>
      <c r="IDJ5" s="208"/>
      <c r="IDK5" s="208"/>
      <c r="IDL5" s="208"/>
      <c r="IDM5" s="208"/>
      <c r="IDN5" s="208"/>
      <c r="IDO5" s="208"/>
      <c r="IDP5" s="208"/>
      <c r="IDQ5" s="208"/>
      <c r="IDR5" s="208"/>
      <c r="IDS5" s="208"/>
      <c r="IDT5" s="208"/>
      <c r="IDU5" s="208"/>
      <c r="IDV5" s="208"/>
      <c r="IDW5" s="208"/>
      <c r="IDX5" s="208"/>
      <c r="IDY5" s="208"/>
      <c r="IDZ5" s="208"/>
      <c r="IEA5" s="208"/>
      <c r="IEB5" s="208"/>
      <c r="IEC5" s="208"/>
      <c r="IED5" s="208"/>
      <c r="IEE5" s="208"/>
      <c r="IEF5" s="208"/>
      <c r="IEG5" s="208"/>
      <c r="IEH5" s="208"/>
      <c r="IEI5" s="208"/>
      <c r="IEJ5" s="208"/>
      <c r="IEK5" s="208"/>
      <c r="IEL5" s="208"/>
      <c r="IEM5" s="208"/>
      <c r="IEN5" s="208"/>
      <c r="IEO5" s="208"/>
      <c r="IEP5" s="208"/>
      <c r="IEQ5" s="208"/>
      <c r="IER5" s="208"/>
      <c r="IES5" s="208"/>
      <c r="IET5" s="208"/>
      <c r="IEU5" s="208"/>
      <c r="IEV5" s="208"/>
      <c r="IEW5" s="208"/>
      <c r="IEX5" s="208"/>
      <c r="IEY5" s="208"/>
      <c r="IEZ5" s="208"/>
      <c r="IFA5" s="208"/>
      <c r="IFB5" s="208"/>
      <c r="IFC5" s="208"/>
      <c r="IFD5" s="208"/>
      <c r="IFE5" s="208"/>
      <c r="IFF5" s="208"/>
      <c r="IFG5" s="208"/>
      <c r="IFH5" s="208"/>
      <c r="IFI5" s="208"/>
      <c r="IFJ5" s="208"/>
      <c r="IFK5" s="208"/>
      <c r="IFL5" s="208"/>
      <c r="IFM5" s="208"/>
      <c r="IFN5" s="208"/>
      <c r="IFO5" s="208"/>
      <c r="IFP5" s="208"/>
      <c r="IFQ5" s="208"/>
      <c r="IFR5" s="208"/>
      <c r="IFS5" s="208"/>
      <c r="IFT5" s="208"/>
      <c r="IFU5" s="208"/>
      <c r="IFV5" s="208"/>
      <c r="IFW5" s="208"/>
      <c r="IFX5" s="208"/>
      <c r="IFY5" s="208"/>
      <c r="IFZ5" s="208"/>
      <c r="IGA5" s="208"/>
      <c r="IGB5" s="208"/>
      <c r="IGC5" s="208"/>
      <c r="IGD5" s="208"/>
      <c r="IGE5" s="208"/>
      <c r="IGF5" s="208"/>
      <c r="IGG5" s="208"/>
      <c r="IGH5" s="208"/>
      <c r="IGI5" s="208"/>
      <c r="IGJ5" s="208"/>
      <c r="IGK5" s="208"/>
      <c r="IGL5" s="208"/>
      <c r="IGM5" s="208"/>
      <c r="IGN5" s="208"/>
      <c r="IGO5" s="208"/>
      <c r="IGP5" s="208"/>
      <c r="IGQ5" s="208"/>
      <c r="IGR5" s="208"/>
      <c r="IGS5" s="208"/>
      <c r="IGT5" s="208"/>
      <c r="IGU5" s="208"/>
      <c r="IGV5" s="208"/>
      <c r="IGW5" s="208"/>
      <c r="IGX5" s="208"/>
      <c r="IGY5" s="208"/>
      <c r="IGZ5" s="208"/>
      <c r="IHA5" s="208"/>
      <c r="IHB5" s="208"/>
      <c r="IHC5" s="208"/>
      <c r="IHD5" s="208"/>
      <c r="IHE5" s="208"/>
      <c r="IHF5" s="208"/>
      <c r="IHG5" s="208"/>
      <c r="IHH5" s="208"/>
      <c r="IHI5" s="208"/>
      <c r="IHJ5" s="208"/>
      <c r="IHK5" s="208"/>
      <c r="IHL5" s="208"/>
      <c r="IHM5" s="208"/>
      <c r="IHN5" s="208"/>
      <c r="IHO5" s="208"/>
      <c r="IHP5" s="208"/>
      <c r="IHQ5" s="208"/>
      <c r="IHR5" s="208"/>
      <c r="IHS5" s="208"/>
      <c r="IHT5" s="208"/>
      <c r="IHU5" s="208"/>
      <c r="IHV5" s="208"/>
      <c r="IHW5" s="208"/>
      <c r="IHX5" s="208"/>
      <c r="IHY5" s="208"/>
      <c r="IHZ5" s="208"/>
      <c r="IIA5" s="208"/>
      <c r="IIB5" s="208"/>
      <c r="IIC5" s="208"/>
      <c r="IID5" s="208"/>
      <c r="IIE5" s="208"/>
      <c r="IIF5" s="208"/>
      <c r="IIG5" s="208"/>
      <c r="IIH5" s="208"/>
      <c r="III5" s="208"/>
      <c r="IIJ5" s="208"/>
      <c r="IIK5" s="208"/>
      <c r="IIL5" s="208"/>
      <c r="IIM5" s="208"/>
      <c r="IIN5" s="208"/>
      <c r="IIO5" s="208"/>
      <c r="IIP5" s="208"/>
      <c r="IIQ5" s="208"/>
      <c r="IIR5" s="208"/>
      <c r="IIS5" s="208"/>
      <c r="IIT5" s="208"/>
      <c r="IIU5" s="208"/>
      <c r="IIV5" s="208"/>
      <c r="IIW5" s="208"/>
      <c r="IIX5" s="208"/>
      <c r="IIY5" s="208"/>
      <c r="IIZ5" s="208"/>
      <c r="IJA5" s="208"/>
      <c r="IJB5" s="208"/>
      <c r="IJC5" s="208"/>
      <c r="IJD5" s="208"/>
      <c r="IJE5" s="208"/>
      <c r="IJF5" s="208"/>
      <c r="IJG5" s="208"/>
      <c r="IJH5" s="208"/>
      <c r="IJI5" s="208"/>
      <c r="IJJ5" s="208"/>
      <c r="IJK5" s="208"/>
      <c r="IJL5" s="208"/>
      <c r="IJM5" s="208"/>
      <c r="IJN5" s="208"/>
      <c r="IJO5" s="208"/>
      <c r="IJP5" s="208"/>
      <c r="IJQ5" s="208"/>
      <c r="IJR5" s="208"/>
      <c r="IJS5" s="208"/>
      <c r="IJT5" s="208"/>
      <c r="IJU5" s="208"/>
      <c r="IJV5" s="208"/>
      <c r="IJW5" s="208"/>
      <c r="IJX5" s="208"/>
      <c r="IJY5" s="208"/>
      <c r="IJZ5" s="208"/>
      <c r="IKA5" s="208"/>
      <c r="IKB5" s="208"/>
      <c r="IKC5" s="208"/>
      <c r="IKD5" s="208"/>
      <c r="IKE5" s="208"/>
      <c r="IKF5" s="208"/>
      <c r="IKG5" s="208"/>
      <c r="IKH5" s="208"/>
      <c r="IKI5" s="208"/>
      <c r="IKJ5" s="208"/>
      <c r="IKK5" s="208"/>
      <c r="IKL5" s="208"/>
      <c r="IKM5" s="208"/>
      <c r="IKN5" s="208"/>
      <c r="IKO5" s="208"/>
      <c r="IKP5" s="208"/>
      <c r="IKQ5" s="208"/>
      <c r="IKR5" s="208"/>
      <c r="IKS5" s="208"/>
      <c r="IKT5" s="208"/>
      <c r="IKU5" s="208"/>
      <c r="IKV5" s="208"/>
      <c r="IKW5" s="208"/>
      <c r="IKX5" s="208"/>
      <c r="IKY5" s="208"/>
      <c r="IKZ5" s="208"/>
      <c r="ILA5" s="208"/>
      <c r="ILB5" s="208"/>
      <c r="ILC5" s="208"/>
      <c r="ILD5" s="208"/>
      <c r="ILE5" s="208"/>
      <c r="ILF5" s="208"/>
      <c r="ILG5" s="208"/>
      <c r="ILH5" s="208"/>
      <c r="ILI5" s="208"/>
      <c r="ILJ5" s="208"/>
      <c r="ILK5" s="208"/>
      <c r="ILL5" s="208"/>
      <c r="ILM5" s="208"/>
      <c r="ILN5" s="208"/>
      <c r="ILO5" s="208"/>
      <c r="ILP5" s="208"/>
      <c r="ILQ5" s="208"/>
      <c r="ILR5" s="208"/>
      <c r="ILS5" s="208"/>
      <c r="ILT5" s="208"/>
      <c r="ILU5" s="208"/>
      <c r="ILV5" s="208"/>
      <c r="ILW5" s="208"/>
      <c r="ILX5" s="208"/>
      <c r="ILY5" s="208"/>
      <c r="ILZ5" s="208"/>
      <c r="IMA5" s="208"/>
      <c r="IMB5" s="208"/>
      <c r="IMC5" s="208"/>
      <c r="IMD5" s="208"/>
      <c r="IME5" s="208"/>
      <c r="IMF5" s="208"/>
      <c r="IMG5" s="208"/>
      <c r="IMH5" s="208"/>
      <c r="IMI5" s="208"/>
      <c r="IMJ5" s="208"/>
      <c r="IMK5" s="208"/>
      <c r="IML5" s="208"/>
      <c r="IMM5" s="208"/>
      <c r="IMN5" s="208"/>
      <c r="IMO5" s="208"/>
      <c r="IMP5" s="208"/>
      <c r="IMQ5" s="208"/>
      <c r="IMR5" s="208"/>
      <c r="IMS5" s="208"/>
      <c r="IMT5" s="208"/>
      <c r="IMU5" s="208"/>
      <c r="IMV5" s="208"/>
      <c r="IMW5" s="208"/>
      <c r="IMX5" s="208"/>
      <c r="IMY5" s="208"/>
      <c r="IMZ5" s="208"/>
      <c r="INA5" s="208"/>
      <c r="INB5" s="208"/>
      <c r="INC5" s="208"/>
      <c r="IND5" s="208"/>
      <c r="INE5" s="208"/>
      <c r="INF5" s="208"/>
      <c r="ING5" s="208"/>
      <c r="INH5" s="208"/>
      <c r="INI5" s="208"/>
      <c r="INJ5" s="208"/>
      <c r="INK5" s="208"/>
      <c r="INL5" s="208"/>
      <c r="INM5" s="208"/>
      <c r="INN5" s="208"/>
      <c r="INO5" s="208"/>
      <c r="INP5" s="208"/>
      <c r="INQ5" s="208"/>
      <c r="INR5" s="208"/>
      <c r="INS5" s="208"/>
      <c r="INT5" s="208"/>
      <c r="INU5" s="208"/>
      <c r="INV5" s="208"/>
      <c r="INW5" s="208"/>
      <c r="INX5" s="208"/>
      <c r="INY5" s="208"/>
      <c r="INZ5" s="208"/>
      <c r="IOA5" s="208"/>
      <c r="IOB5" s="208"/>
      <c r="IOC5" s="208"/>
      <c r="IOD5" s="208"/>
      <c r="IOE5" s="208"/>
      <c r="IOF5" s="208"/>
      <c r="IOG5" s="208"/>
      <c r="IOH5" s="208"/>
      <c r="IOI5" s="208"/>
      <c r="IOJ5" s="208"/>
      <c r="IOK5" s="208"/>
      <c r="IOL5" s="208"/>
      <c r="IOM5" s="208"/>
      <c r="ION5" s="208"/>
      <c r="IOO5" s="208"/>
      <c r="IOP5" s="208"/>
      <c r="IOQ5" s="208"/>
      <c r="IOR5" s="208"/>
      <c r="IOS5" s="208"/>
      <c r="IOT5" s="208"/>
      <c r="IOU5" s="208"/>
      <c r="IOV5" s="208"/>
      <c r="IOW5" s="208"/>
      <c r="IOX5" s="208"/>
      <c r="IOY5" s="208"/>
      <c r="IOZ5" s="208"/>
      <c r="IPA5" s="208"/>
      <c r="IPB5" s="208"/>
      <c r="IPC5" s="208"/>
      <c r="IPD5" s="208"/>
      <c r="IPE5" s="208"/>
      <c r="IPF5" s="208"/>
      <c r="IPG5" s="208"/>
      <c r="IPH5" s="208"/>
      <c r="IPI5" s="208"/>
      <c r="IPJ5" s="208"/>
      <c r="IPK5" s="208"/>
      <c r="IPL5" s="208"/>
      <c r="IPM5" s="208"/>
      <c r="IPN5" s="208"/>
      <c r="IPO5" s="208"/>
      <c r="IPP5" s="208"/>
      <c r="IPQ5" s="208"/>
      <c r="IPR5" s="208"/>
      <c r="IPS5" s="208"/>
      <c r="IPT5" s="208"/>
      <c r="IPU5" s="208"/>
      <c r="IPV5" s="208"/>
      <c r="IPW5" s="208"/>
      <c r="IPX5" s="208"/>
      <c r="IPY5" s="208"/>
      <c r="IPZ5" s="208"/>
      <c r="IQA5" s="208"/>
      <c r="IQB5" s="208"/>
      <c r="IQC5" s="208"/>
      <c r="IQD5" s="208"/>
      <c r="IQE5" s="208"/>
      <c r="IQF5" s="208"/>
      <c r="IQG5" s="208"/>
      <c r="IQH5" s="208"/>
      <c r="IQI5" s="208"/>
      <c r="IQJ5" s="208"/>
      <c r="IQK5" s="208"/>
      <c r="IQL5" s="208"/>
      <c r="IQM5" s="208"/>
      <c r="IQN5" s="208"/>
      <c r="IQO5" s="208"/>
      <c r="IQP5" s="208"/>
      <c r="IQQ5" s="208"/>
      <c r="IQR5" s="208"/>
      <c r="IQS5" s="208"/>
      <c r="IQT5" s="208"/>
      <c r="IQU5" s="208"/>
      <c r="IQV5" s="208"/>
      <c r="IQW5" s="208"/>
      <c r="IQX5" s="208"/>
      <c r="IQY5" s="208"/>
      <c r="IQZ5" s="208"/>
      <c r="IRA5" s="208"/>
      <c r="IRB5" s="208"/>
      <c r="IRC5" s="208"/>
      <c r="IRD5" s="208"/>
      <c r="IRE5" s="208"/>
      <c r="IRF5" s="208"/>
      <c r="IRG5" s="208"/>
      <c r="IRH5" s="208"/>
      <c r="IRI5" s="208"/>
      <c r="IRJ5" s="208"/>
      <c r="IRK5" s="208"/>
      <c r="IRL5" s="208"/>
      <c r="IRM5" s="208"/>
      <c r="IRN5" s="208"/>
      <c r="IRO5" s="208"/>
      <c r="IRP5" s="208"/>
      <c r="IRQ5" s="208"/>
      <c r="IRR5" s="208"/>
      <c r="IRS5" s="208"/>
      <c r="IRT5" s="208"/>
      <c r="IRU5" s="208"/>
      <c r="IRV5" s="208"/>
      <c r="IRW5" s="208"/>
      <c r="IRX5" s="208"/>
      <c r="IRY5" s="208"/>
      <c r="IRZ5" s="208"/>
      <c r="ISA5" s="208"/>
      <c r="ISB5" s="208"/>
      <c r="ISC5" s="208"/>
      <c r="ISD5" s="208"/>
      <c r="ISE5" s="208"/>
      <c r="ISF5" s="208"/>
      <c r="ISG5" s="208"/>
      <c r="ISH5" s="208"/>
      <c r="ISI5" s="208"/>
      <c r="ISJ5" s="208"/>
      <c r="ISK5" s="208"/>
      <c r="ISL5" s="208"/>
      <c r="ISM5" s="208"/>
      <c r="ISN5" s="208"/>
      <c r="ISO5" s="208"/>
      <c r="ISP5" s="208"/>
      <c r="ISQ5" s="208"/>
      <c r="ISR5" s="208"/>
      <c r="ISS5" s="208"/>
      <c r="IST5" s="208"/>
      <c r="ISU5" s="208"/>
      <c r="ISV5" s="208"/>
      <c r="ISW5" s="208"/>
      <c r="ISX5" s="208"/>
      <c r="ISY5" s="208"/>
      <c r="ISZ5" s="208"/>
      <c r="ITA5" s="208"/>
      <c r="ITB5" s="208"/>
      <c r="ITC5" s="208"/>
      <c r="ITD5" s="208"/>
      <c r="ITE5" s="208"/>
      <c r="ITF5" s="208"/>
      <c r="ITG5" s="208"/>
      <c r="ITH5" s="208"/>
      <c r="ITI5" s="208"/>
      <c r="ITJ5" s="208"/>
      <c r="ITK5" s="208"/>
      <c r="ITL5" s="208"/>
      <c r="ITM5" s="208"/>
      <c r="ITN5" s="208"/>
      <c r="ITO5" s="208"/>
      <c r="ITP5" s="208"/>
      <c r="ITQ5" s="208"/>
      <c r="ITR5" s="208"/>
      <c r="ITS5" s="208"/>
      <c r="ITT5" s="208"/>
      <c r="ITU5" s="208"/>
      <c r="ITV5" s="208"/>
      <c r="ITW5" s="208"/>
      <c r="ITX5" s="208"/>
      <c r="ITY5" s="208"/>
      <c r="ITZ5" s="208"/>
      <c r="IUA5" s="208"/>
      <c r="IUB5" s="208"/>
      <c r="IUC5" s="208"/>
      <c r="IUD5" s="208"/>
      <c r="IUE5" s="208"/>
      <c r="IUF5" s="208"/>
      <c r="IUG5" s="208"/>
      <c r="IUH5" s="208"/>
      <c r="IUI5" s="208"/>
      <c r="IUJ5" s="208"/>
      <c r="IUK5" s="208"/>
      <c r="IUL5" s="208"/>
      <c r="IUM5" s="208"/>
      <c r="IUN5" s="208"/>
      <c r="IUO5" s="208"/>
      <c r="IUP5" s="208"/>
      <c r="IUQ5" s="208"/>
      <c r="IUR5" s="208"/>
      <c r="IUS5" s="208"/>
      <c r="IUT5" s="208"/>
      <c r="IUU5" s="208"/>
      <c r="IUV5" s="208"/>
      <c r="IUW5" s="208"/>
      <c r="IUX5" s="208"/>
      <c r="IUY5" s="208"/>
      <c r="IUZ5" s="208"/>
      <c r="IVA5" s="208"/>
      <c r="IVB5" s="208"/>
      <c r="IVC5" s="208"/>
      <c r="IVD5" s="208"/>
      <c r="IVE5" s="208"/>
      <c r="IVF5" s="208"/>
      <c r="IVG5" s="208"/>
      <c r="IVH5" s="208"/>
      <c r="IVI5" s="208"/>
      <c r="IVJ5" s="208"/>
      <c r="IVK5" s="208"/>
      <c r="IVL5" s="208"/>
      <c r="IVM5" s="208"/>
      <c r="IVN5" s="208"/>
      <c r="IVO5" s="208"/>
      <c r="IVP5" s="208"/>
      <c r="IVQ5" s="208"/>
      <c r="IVR5" s="208"/>
      <c r="IVS5" s="208"/>
      <c r="IVT5" s="208"/>
      <c r="IVU5" s="208"/>
      <c r="IVV5" s="208"/>
      <c r="IVW5" s="208"/>
      <c r="IVX5" s="208"/>
      <c r="IVY5" s="208"/>
      <c r="IVZ5" s="208"/>
      <c r="IWA5" s="208"/>
      <c r="IWB5" s="208"/>
      <c r="IWC5" s="208"/>
      <c r="IWD5" s="208"/>
      <c r="IWE5" s="208"/>
      <c r="IWF5" s="208"/>
      <c r="IWG5" s="208"/>
      <c r="IWH5" s="208"/>
      <c r="IWI5" s="208"/>
      <c r="IWJ5" s="208"/>
      <c r="IWK5" s="208"/>
      <c r="IWL5" s="208"/>
      <c r="IWM5" s="208"/>
      <c r="IWN5" s="208"/>
      <c r="IWO5" s="208"/>
      <c r="IWP5" s="208"/>
      <c r="IWQ5" s="208"/>
      <c r="IWR5" s="208"/>
      <c r="IWS5" s="208"/>
      <c r="IWT5" s="208"/>
      <c r="IWU5" s="208"/>
      <c r="IWV5" s="208"/>
      <c r="IWW5" s="208"/>
      <c r="IWX5" s="208"/>
      <c r="IWY5" s="208"/>
      <c r="IWZ5" s="208"/>
      <c r="IXA5" s="208"/>
      <c r="IXB5" s="208"/>
      <c r="IXC5" s="208"/>
      <c r="IXD5" s="208"/>
      <c r="IXE5" s="208"/>
      <c r="IXF5" s="208"/>
      <c r="IXG5" s="208"/>
      <c r="IXH5" s="208"/>
      <c r="IXI5" s="208"/>
      <c r="IXJ5" s="208"/>
      <c r="IXK5" s="208"/>
      <c r="IXL5" s="208"/>
      <c r="IXM5" s="208"/>
      <c r="IXN5" s="208"/>
      <c r="IXO5" s="208"/>
      <c r="IXP5" s="208"/>
      <c r="IXQ5" s="208"/>
      <c r="IXR5" s="208"/>
      <c r="IXS5" s="208"/>
      <c r="IXT5" s="208"/>
      <c r="IXU5" s="208"/>
      <c r="IXV5" s="208"/>
      <c r="IXW5" s="208"/>
      <c r="IXX5" s="208"/>
      <c r="IXY5" s="208"/>
      <c r="IXZ5" s="208"/>
      <c r="IYA5" s="208"/>
      <c r="IYB5" s="208"/>
      <c r="IYC5" s="208"/>
      <c r="IYD5" s="208"/>
      <c r="IYE5" s="208"/>
      <c r="IYF5" s="208"/>
      <c r="IYG5" s="208"/>
      <c r="IYH5" s="208"/>
      <c r="IYI5" s="208"/>
      <c r="IYJ5" s="208"/>
      <c r="IYK5" s="208"/>
      <c r="IYL5" s="208"/>
      <c r="IYM5" s="208"/>
      <c r="IYN5" s="208"/>
      <c r="IYO5" s="208"/>
      <c r="IYP5" s="208"/>
      <c r="IYQ5" s="208"/>
      <c r="IYR5" s="208"/>
      <c r="IYS5" s="208"/>
      <c r="IYT5" s="208"/>
      <c r="IYU5" s="208"/>
      <c r="IYV5" s="208"/>
      <c r="IYW5" s="208"/>
      <c r="IYX5" s="208"/>
      <c r="IYY5" s="208"/>
      <c r="IYZ5" s="208"/>
      <c r="IZA5" s="208"/>
      <c r="IZB5" s="208"/>
      <c r="IZC5" s="208"/>
      <c r="IZD5" s="208"/>
      <c r="IZE5" s="208"/>
      <c r="IZF5" s="208"/>
      <c r="IZG5" s="208"/>
      <c r="IZH5" s="208"/>
      <c r="IZI5" s="208"/>
      <c r="IZJ5" s="208"/>
      <c r="IZK5" s="208"/>
      <c r="IZL5" s="208"/>
      <c r="IZM5" s="208"/>
      <c r="IZN5" s="208"/>
      <c r="IZO5" s="208"/>
      <c r="IZP5" s="208"/>
      <c r="IZQ5" s="208"/>
      <c r="IZR5" s="208"/>
      <c r="IZS5" s="208"/>
      <c r="IZT5" s="208"/>
      <c r="IZU5" s="208"/>
      <c r="IZV5" s="208"/>
      <c r="IZW5" s="208"/>
      <c r="IZX5" s="208"/>
      <c r="IZY5" s="208"/>
      <c r="IZZ5" s="208"/>
      <c r="JAA5" s="208"/>
      <c r="JAB5" s="208"/>
      <c r="JAC5" s="208"/>
      <c r="JAD5" s="208"/>
      <c r="JAE5" s="208"/>
      <c r="JAF5" s="208"/>
      <c r="JAG5" s="208"/>
      <c r="JAH5" s="208"/>
      <c r="JAI5" s="208"/>
      <c r="JAJ5" s="208"/>
      <c r="JAK5" s="208"/>
      <c r="JAL5" s="208"/>
      <c r="JAM5" s="208"/>
      <c r="JAN5" s="208"/>
      <c r="JAO5" s="208"/>
      <c r="JAP5" s="208"/>
      <c r="JAQ5" s="208"/>
      <c r="JAR5" s="208"/>
      <c r="JAS5" s="208"/>
      <c r="JAT5" s="208"/>
      <c r="JAU5" s="208"/>
      <c r="JAV5" s="208"/>
      <c r="JAW5" s="208"/>
      <c r="JAX5" s="208"/>
      <c r="JAY5" s="208"/>
      <c r="JAZ5" s="208"/>
      <c r="JBA5" s="208"/>
      <c r="JBB5" s="208"/>
      <c r="JBC5" s="208"/>
      <c r="JBD5" s="208"/>
      <c r="JBE5" s="208"/>
      <c r="JBF5" s="208"/>
      <c r="JBG5" s="208"/>
      <c r="JBH5" s="208"/>
      <c r="JBI5" s="208"/>
      <c r="JBJ5" s="208"/>
      <c r="JBK5" s="208"/>
      <c r="JBL5" s="208"/>
      <c r="JBM5" s="208"/>
      <c r="JBN5" s="208"/>
      <c r="JBO5" s="208"/>
      <c r="JBP5" s="208"/>
      <c r="JBQ5" s="208"/>
      <c r="JBR5" s="208"/>
      <c r="JBS5" s="208"/>
      <c r="JBT5" s="208"/>
      <c r="JBU5" s="208"/>
      <c r="JBV5" s="208"/>
      <c r="JBW5" s="208"/>
      <c r="JBX5" s="208"/>
      <c r="JBY5" s="208"/>
      <c r="JBZ5" s="208"/>
      <c r="JCA5" s="208"/>
      <c r="JCB5" s="208"/>
      <c r="JCC5" s="208"/>
      <c r="JCD5" s="208"/>
      <c r="JCE5" s="208"/>
      <c r="JCF5" s="208"/>
      <c r="JCG5" s="208"/>
      <c r="JCH5" s="208"/>
      <c r="JCI5" s="208"/>
      <c r="JCJ5" s="208"/>
      <c r="JCK5" s="208"/>
      <c r="JCL5" s="208"/>
      <c r="JCM5" s="208"/>
      <c r="JCN5" s="208"/>
      <c r="JCO5" s="208"/>
      <c r="JCP5" s="208"/>
      <c r="JCQ5" s="208"/>
      <c r="JCR5" s="208"/>
      <c r="JCS5" s="208"/>
      <c r="JCT5" s="208"/>
      <c r="JCU5" s="208"/>
      <c r="JCV5" s="208"/>
      <c r="JCW5" s="208"/>
      <c r="JCX5" s="208"/>
      <c r="JCY5" s="208"/>
      <c r="JCZ5" s="208"/>
      <c r="JDA5" s="208"/>
      <c r="JDB5" s="208"/>
      <c r="JDC5" s="208"/>
      <c r="JDD5" s="208"/>
      <c r="JDE5" s="208"/>
      <c r="JDF5" s="208"/>
      <c r="JDG5" s="208"/>
      <c r="JDH5" s="208"/>
      <c r="JDI5" s="208"/>
      <c r="JDJ5" s="208"/>
      <c r="JDK5" s="208"/>
      <c r="JDL5" s="208"/>
      <c r="JDM5" s="208"/>
      <c r="JDN5" s="208"/>
      <c r="JDO5" s="208"/>
      <c r="JDP5" s="208"/>
      <c r="JDQ5" s="208"/>
      <c r="JDR5" s="208"/>
      <c r="JDS5" s="208"/>
      <c r="JDT5" s="208"/>
      <c r="JDU5" s="208"/>
      <c r="JDV5" s="208"/>
      <c r="JDW5" s="208"/>
      <c r="JDX5" s="208"/>
      <c r="JDY5" s="208"/>
      <c r="JDZ5" s="208"/>
      <c r="JEA5" s="208"/>
      <c r="JEB5" s="208"/>
      <c r="JEC5" s="208"/>
      <c r="JED5" s="208"/>
      <c r="JEE5" s="208"/>
      <c r="JEF5" s="208"/>
      <c r="JEG5" s="208"/>
      <c r="JEH5" s="208"/>
      <c r="JEI5" s="208"/>
      <c r="JEJ5" s="208"/>
      <c r="JEK5" s="208"/>
      <c r="JEL5" s="208"/>
      <c r="JEM5" s="208"/>
      <c r="JEN5" s="208"/>
      <c r="JEO5" s="208"/>
      <c r="JEP5" s="208"/>
      <c r="JEQ5" s="208"/>
      <c r="JER5" s="208"/>
      <c r="JES5" s="208"/>
      <c r="JET5" s="208"/>
      <c r="JEU5" s="208"/>
      <c r="JEV5" s="208"/>
      <c r="JEW5" s="208"/>
      <c r="JEX5" s="208"/>
      <c r="JEY5" s="208"/>
      <c r="JEZ5" s="208"/>
      <c r="JFA5" s="208"/>
      <c r="JFB5" s="208"/>
      <c r="JFC5" s="208"/>
      <c r="JFD5" s="208"/>
      <c r="JFE5" s="208"/>
      <c r="JFF5" s="208"/>
      <c r="JFG5" s="208"/>
      <c r="JFH5" s="208"/>
      <c r="JFI5" s="208"/>
      <c r="JFJ5" s="208"/>
      <c r="JFK5" s="208"/>
      <c r="JFL5" s="208"/>
      <c r="JFM5" s="208"/>
      <c r="JFN5" s="208"/>
      <c r="JFO5" s="208"/>
      <c r="JFP5" s="208"/>
      <c r="JFQ5" s="208"/>
      <c r="JFR5" s="208"/>
      <c r="JFS5" s="208"/>
      <c r="JFT5" s="208"/>
      <c r="JFU5" s="208"/>
      <c r="JFV5" s="208"/>
      <c r="JFW5" s="208"/>
      <c r="JFX5" s="208"/>
      <c r="JFY5" s="208"/>
      <c r="JFZ5" s="208"/>
      <c r="JGA5" s="208"/>
      <c r="JGB5" s="208"/>
      <c r="JGC5" s="208"/>
      <c r="JGD5" s="208"/>
      <c r="JGE5" s="208"/>
      <c r="JGF5" s="208"/>
      <c r="JGG5" s="208"/>
      <c r="JGH5" s="208"/>
      <c r="JGI5" s="208"/>
      <c r="JGJ5" s="208"/>
      <c r="JGK5" s="208"/>
      <c r="JGL5" s="208"/>
      <c r="JGM5" s="208"/>
      <c r="JGN5" s="208"/>
      <c r="JGO5" s="208"/>
      <c r="JGP5" s="208"/>
      <c r="JGQ5" s="208"/>
      <c r="JGR5" s="208"/>
      <c r="JGS5" s="208"/>
      <c r="JGT5" s="208"/>
      <c r="JGU5" s="208"/>
      <c r="JGV5" s="208"/>
      <c r="JGW5" s="208"/>
      <c r="JGX5" s="208"/>
      <c r="JGY5" s="208"/>
      <c r="JGZ5" s="208"/>
      <c r="JHA5" s="208"/>
      <c r="JHB5" s="208"/>
      <c r="JHC5" s="208"/>
      <c r="JHD5" s="208"/>
      <c r="JHE5" s="208"/>
      <c r="JHF5" s="208"/>
      <c r="JHG5" s="208"/>
      <c r="JHH5" s="208"/>
      <c r="JHI5" s="208"/>
      <c r="JHJ5" s="208"/>
      <c r="JHK5" s="208"/>
      <c r="JHL5" s="208"/>
      <c r="JHM5" s="208"/>
      <c r="JHN5" s="208"/>
      <c r="JHO5" s="208"/>
      <c r="JHP5" s="208"/>
      <c r="JHQ5" s="208"/>
      <c r="JHR5" s="208"/>
      <c r="JHS5" s="208"/>
      <c r="JHT5" s="208"/>
      <c r="JHU5" s="208"/>
      <c r="JHV5" s="208"/>
      <c r="JHW5" s="208"/>
      <c r="JHX5" s="208"/>
      <c r="JHY5" s="208"/>
      <c r="JHZ5" s="208"/>
      <c r="JIA5" s="208"/>
      <c r="JIB5" s="208"/>
      <c r="JIC5" s="208"/>
      <c r="JID5" s="208"/>
      <c r="JIE5" s="208"/>
      <c r="JIF5" s="208"/>
      <c r="JIG5" s="208"/>
      <c r="JIH5" s="208"/>
      <c r="JII5" s="208"/>
      <c r="JIJ5" s="208"/>
      <c r="JIK5" s="208"/>
      <c r="JIL5" s="208"/>
      <c r="JIM5" s="208"/>
      <c r="JIN5" s="208"/>
      <c r="JIO5" s="208"/>
      <c r="JIP5" s="208"/>
      <c r="JIQ5" s="208"/>
      <c r="JIR5" s="208"/>
      <c r="JIS5" s="208"/>
      <c r="JIT5" s="208"/>
      <c r="JIU5" s="208"/>
      <c r="JIV5" s="208"/>
      <c r="JIW5" s="208"/>
      <c r="JIX5" s="208"/>
      <c r="JIY5" s="208"/>
      <c r="JIZ5" s="208"/>
      <c r="JJA5" s="208"/>
      <c r="JJB5" s="208"/>
      <c r="JJC5" s="208"/>
      <c r="JJD5" s="208"/>
      <c r="JJE5" s="208"/>
      <c r="JJF5" s="208"/>
      <c r="JJG5" s="208"/>
      <c r="JJH5" s="208"/>
      <c r="JJI5" s="208"/>
      <c r="JJJ5" s="208"/>
      <c r="JJK5" s="208"/>
      <c r="JJL5" s="208"/>
      <c r="JJM5" s="208"/>
      <c r="JJN5" s="208"/>
      <c r="JJO5" s="208"/>
      <c r="JJP5" s="208"/>
      <c r="JJQ5" s="208"/>
      <c r="JJR5" s="208"/>
      <c r="JJS5" s="208"/>
      <c r="JJT5" s="208"/>
      <c r="JJU5" s="208"/>
      <c r="JJV5" s="208"/>
      <c r="JJW5" s="208"/>
      <c r="JJX5" s="208"/>
      <c r="JJY5" s="208"/>
      <c r="JJZ5" s="208"/>
      <c r="JKA5" s="208"/>
      <c r="JKB5" s="208"/>
      <c r="JKC5" s="208"/>
      <c r="JKD5" s="208"/>
      <c r="JKE5" s="208"/>
      <c r="JKF5" s="208"/>
      <c r="JKG5" s="208"/>
      <c r="JKH5" s="208"/>
      <c r="JKI5" s="208"/>
      <c r="JKJ5" s="208"/>
      <c r="JKK5" s="208"/>
      <c r="JKL5" s="208"/>
      <c r="JKM5" s="208"/>
      <c r="JKN5" s="208"/>
      <c r="JKO5" s="208"/>
      <c r="JKP5" s="208"/>
      <c r="JKQ5" s="208"/>
      <c r="JKR5" s="208"/>
      <c r="JKS5" s="208"/>
      <c r="JKT5" s="208"/>
      <c r="JKU5" s="208"/>
      <c r="JKV5" s="208"/>
      <c r="JKW5" s="208"/>
      <c r="JKX5" s="208"/>
      <c r="JKY5" s="208"/>
      <c r="JKZ5" s="208"/>
      <c r="JLA5" s="208"/>
      <c r="JLB5" s="208"/>
      <c r="JLC5" s="208"/>
      <c r="JLD5" s="208"/>
      <c r="JLE5" s="208"/>
      <c r="JLF5" s="208"/>
      <c r="JLG5" s="208"/>
      <c r="JLH5" s="208"/>
      <c r="JLI5" s="208"/>
      <c r="JLJ5" s="208"/>
      <c r="JLK5" s="208"/>
      <c r="JLL5" s="208"/>
      <c r="JLM5" s="208"/>
      <c r="JLN5" s="208"/>
      <c r="JLO5" s="208"/>
      <c r="JLP5" s="208"/>
      <c r="JLQ5" s="208"/>
      <c r="JLR5" s="208"/>
      <c r="JLS5" s="208"/>
      <c r="JLT5" s="208"/>
      <c r="JLU5" s="208"/>
      <c r="JLV5" s="208"/>
      <c r="JLW5" s="208"/>
      <c r="JLX5" s="208"/>
      <c r="JLY5" s="208"/>
      <c r="JLZ5" s="208"/>
      <c r="JMA5" s="208"/>
      <c r="JMB5" s="208"/>
      <c r="JMC5" s="208"/>
      <c r="JMD5" s="208"/>
      <c r="JME5" s="208"/>
      <c r="JMF5" s="208"/>
      <c r="JMG5" s="208"/>
      <c r="JMH5" s="208"/>
      <c r="JMI5" s="208"/>
      <c r="JMJ5" s="208"/>
      <c r="JMK5" s="208"/>
      <c r="JML5" s="208"/>
      <c r="JMM5" s="208"/>
      <c r="JMN5" s="208"/>
      <c r="JMO5" s="208"/>
      <c r="JMP5" s="208"/>
      <c r="JMQ5" s="208"/>
      <c r="JMR5" s="208"/>
      <c r="JMS5" s="208"/>
      <c r="JMT5" s="208"/>
      <c r="JMU5" s="208"/>
      <c r="JMV5" s="208"/>
      <c r="JMW5" s="208"/>
      <c r="JMX5" s="208"/>
      <c r="JMY5" s="208"/>
      <c r="JMZ5" s="208"/>
      <c r="JNA5" s="208"/>
      <c r="JNB5" s="208"/>
      <c r="JNC5" s="208"/>
      <c r="JND5" s="208"/>
      <c r="JNE5" s="208"/>
      <c r="JNF5" s="208"/>
      <c r="JNG5" s="208"/>
      <c r="JNH5" s="208"/>
      <c r="JNI5" s="208"/>
      <c r="JNJ5" s="208"/>
      <c r="JNK5" s="208"/>
      <c r="JNL5" s="208"/>
      <c r="JNM5" s="208"/>
      <c r="JNN5" s="208"/>
      <c r="JNO5" s="208"/>
      <c r="JNP5" s="208"/>
      <c r="JNQ5" s="208"/>
      <c r="JNR5" s="208"/>
      <c r="JNS5" s="208"/>
      <c r="JNT5" s="208"/>
      <c r="JNU5" s="208"/>
      <c r="JNV5" s="208"/>
      <c r="JNW5" s="208"/>
      <c r="JNX5" s="208"/>
      <c r="JNY5" s="208"/>
      <c r="JNZ5" s="208"/>
      <c r="JOA5" s="208"/>
      <c r="JOB5" s="208"/>
      <c r="JOC5" s="208"/>
      <c r="JOD5" s="208"/>
      <c r="JOE5" s="208"/>
      <c r="JOF5" s="208"/>
      <c r="JOG5" s="208"/>
      <c r="JOH5" s="208"/>
      <c r="JOI5" s="208"/>
      <c r="JOJ5" s="208"/>
      <c r="JOK5" s="208"/>
      <c r="JOL5" s="208"/>
      <c r="JOM5" s="208"/>
      <c r="JON5" s="208"/>
      <c r="JOO5" s="208"/>
      <c r="JOP5" s="208"/>
      <c r="JOQ5" s="208"/>
      <c r="JOR5" s="208"/>
      <c r="JOS5" s="208"/>
      <c r="JOT5" s="208"/>
      <c r="JOU5" s="208"/>
      <c r="JOV5" s="208"/>
      <c r="JOW5" s="208"/>
      <c r="JOX5" s="208"/>
      <c r="JOY5" s="208"/>
      <c r="JOZ5" s="208"/>
      <c r="JPA5" s="208"/>
      <c r="JPB5" s="208"/>
      <c r="JPC5" s="208"/>
      <c r="JPD5" s="208"/>
      <c r="JPE5" s="208"/>
      <c r="JPF5" s="208"/>
      <c r="JPG5" s="208"/>
      <c r="JPH5" s="208"/>
      <c r="JPI5" s="208"/>
      <c r="JPJ5" s="208"/>
      <c r="JPK5" s="208"/>
      <c r="JPL5" s="208"/>
      <c r="JPM5" s="208"/>
      <c r="JPN5" s="208"/>
      <c r="JPO5" s="208"/>
      <c r="JPP5" s="208"/>
      <c r="JPQ5" s="208"/>
      <c r="JPR5" s="208"/>
      <c r="JPS5" s="208"/>
      <c r="JPT5" s="208"/>
      <c r="JPU5" s="208"/>
      <c r="JPV5" s="208"/>
      <c r="JPW5" s="208"/>
      <c r="JPX5" s="208"/>
      <c r="JPY5" s="208"/>
      <c r="JPZ5" s="208"/>
      <c r="JQA5" s="208"/>
      <c r="JQB5" s="208"/>
      <c r="JQC5" s="208"/>
      <c r="JQD5" s="208"/>
      <c r="JQE5" s="208"/>
      <c r="JQF5" s="208"/>
      <c r="JQG5" s="208"/>
      <c r="JQH5" s="208"/>
      <c r="JQI5" s="208"/>
      <c r="JQJ5" s="208"/>
      <c r="JQK5" s="208"/>
      <c r="JQL5" s="208"/>
      <c r="JQM5" s="208"/>
      <c r="JQN5" s="208"/>
      <c r="JQO5" s="208"/>
      <c r="JQP5" s="208"/>
      <c r="JQQ5" s="208"/>
      <c r="JQR5" s="208"/>
      <c r="JQS5" s="208"/>
      <c r="JQT5" s="208"/>
      <c r="JQU5" s="208"/>
      <c r="JQV5" s="208"/>
      <c r="JQW5" s="208"/>
      <c r="JQX5" s="208"/>
      <c r="JQY5" s="208"/>
      <c r="JQZ5" s="208"/>
      <c r="JRA5" s="208"/>
      <c r="JRB5" s="208"/>
      <c r="JRC5" s="208"/>
      <c r="JRD5" s="208"/>
      <c r="JRE5" s="208"/>
      <c r="JRF5" s="208"/>
      <c r="JRG5" s="208"/>
      <c r="JRH5" s="208"/>
      <c r="JRI5" s="208"/>
      <c r="JRJ5" s="208"/>
      <c r="JRK5" s="208"/>
      <c r="JRL5" s="208"/>
      <c r="JRM5" s="208"/>
      <c r="JRN5" s="208"/>
      <c r="JRO5" s="208"/>
      <c r="JRP5" s="208"/>
      <c r="JRQ5" s="208"/>
      <c r="JRR5" s="208"/>
      <c r="JRS5" s="208"/>
      <c r="JRT5" s="208"/>
      <c r="JRU5" s="208"/>
      <c r="JRV5" s="208"/>
      <c r="JRW5" s="208"/>
      <c r="JRX5" s="208"/>
      <c r="JRY5" s="208"/>
      <c r="JRZ5" s="208"/>
      <c r="JSA5" s="208"/>
      <c r="JSB5" s="208"/>
      <c r="JSC5" s="208"/>
      <c r="JSD5" s="208"/>
      <c r="JSE5" s="208"/>
      <c r="JSF5" s="208"/>
      <c r="JSG5" s="208"/>
      <c r="JSH5" s="208"/>
      <c r="JSI5" s="208"/>
      <c r="JSJ5" s="208"/>
      <c r="JSK5" s="208"/>
      <c r="JSL5" s="208"/>
      <c r="JSM5" s="208"/>
      <c r="JSN5" s="208"/>
      <c r="JSO5" s="208"/>
      <c r="JSP5" s="208"/>
      <c r="JSQ5" s="208"/>
      <c r="JSR5" s="208"/>
      <c r="JSS5" s="208"/>
      <c r="JST5" s="208"/>
      <c r="JSU5" s="208"/>
      <c r="JSV5" s="208"/>
      <c r="JSW5" s="208"/>
      <c r="JSX5" s="208"/>
      <c r="JSY5" s="208"/>
      <c r="JSZ5" s="208"/>
      <c r="JTA5" s="208"/>
      <c r="JTB5" s="208"/>
      <c r="JTC5" s="208"/>
      <c r="JTD5" s="208"/>
      <c r="JTE5" s="208"/>
      <c r="JTF5" s="208"/>
      <c r="JTG5" s="208"/>
      <c r="JTH5" s="208"/>
      <c r="JTI5" s="208"/>
      <c r="JTJ5" s="208"/>
      <c r="JTK5" s="208"/>
      <c r="JTL5" s="208"/>
      <c r="JTM5" s="208"/>
      <c r="JTN5" s="208"/>
      <c r="JTO5" s="208"/>
      <c r="JTP5" s="208"/>
      <c r="JTQ5" s="208"/>
      <c r="JTR5" s="208"/>
      <c r="JTS5" s="208"/>
      <c r="JTT5" s="208"/>
      <c r="JTU5" s="208"/>
      <c r="JTV5" s="208"/>
      <c r="JTW5" s="208"/>
      <c r="JTX5" s="208"/>
      <c r="JTY5" s="208"/>
      <c r="JTZ5" s="208"/>
      <c r="JUA5" s="208"/>
      <c r="JUB5" s="208"/>
      <c r="JUC5" s="208"/>
      <c r="JUD5" s="208"/>
      <c r="JUE5" s="208"/>
      <c r="JUF5" s="208"/>
      <c r="JUG5" s="208"/>
      <c r="JUH5" s="208"/>
      <c r="JUI5" s="208"/>
      <c r="JUJ5" s="208"/>
      <c r="JUK5" s="208"/>
      <c r="JUL5" s="208"/>
      <c r="JUM5" s="208"/>
      <c r="JUN5" s="208"/>
      <c r="JUO5" s="208"/>
      <c r="JUP5" s="208"/>
      <c r="JUQ5" s="208"/>
      <c r="JUR5" s="208"/>
      <c r="JUS5" s="208"/>
      <c r="JUT5" s="208"/>
      <c r="JUU5" s="208"/>
      <c r="JUV5" s="208"/>
      <c r="JUW5" s="208"/>
      <c r="JUX5" s="208"/>
      <c r="JUY5" s="208"/>
      <c r="JUZ5" s="208"/>
      <c r="JVA5" s="208"/>
      <c r="JVB5" s="208"/>
      <c r="JVC5" s="208"/>
      <c r="JVD5" s="208"/>
      <c r="JVE5" s="208"/>
      <c r="JVF5" s="208"/>
      <c r="JVG5" s="208"/>
      <c r="JVH5" s="208"/>
      <c r="JVI5" s="208"/>
      <c r="JVJ5" s="208"/>
      <c r="JVK5" s="208"/>
      <c r="JVL5" s="208"/>
      <c r="JVM5" s="208"/>
      <c r="JVN5" s="208"/>
      <c r="JVO5" s="208"/>
      <c r="JVP5" s="208"/>
      <c r="JVQ5" s="208"/>
      <c r="JVR5" s="208"/>
      <c r="JVS5" s="208"/>
      <c r="JVT5" s="208"/>
      <c r="JVU5" s="208"/>
      <c r="JVV5" s="208"/>
      <c r="JVW5" s="208"/>
      <c r="JVX5" s="208"/>
      <c r="JVY5" s="208"/>
      <c r="JVZ5" s="208"/>
      <c r="JWA5" s="208"/>
      <c r="JWB5" s="208"/>
      <c r="JWC5" s="208"/>
      <c r="JWD5" s="208"/>
      <c r="JWE5" s="208"/>
      <c r="JWF5" s="208"/>
      <c r="JWG5" s="208"/>
      <c r="JWH5" s="208"/>
      <c r="JWI5" s="208"/>
      <c r="JWJ5" s="208"/>
      <c r="JWK5" s="208"/>
      <c r="JWL5" s="208"/>
      <c r="JWM5" s="208"/>
      <c r="JWN5" s="208"/>
      <c r="JWO5" s="208"/>
      <c r="JWP5" s="208"/>
      <c r="JWQ5" s="208"/>
      <c r="JWR5" s="208"/>
      <c r="JWS5" s="208"/>
      <c r="JWT5" s="208"/>
      <c r="JWU5" s="208"/>
      <c r="JWV5" s="208"/>
      <c r="JWW5" s="208"/>
      <c r="JWX5" s="208"/>
      <c r="JWY5" s="208"/>
      <c r="JWZ5" s="208"/>
      <c r="JXA5" s="208"/>
      <c r="JXB5" s="208"/>
      <c r="JXC5" s="208"/>
      <c r="JXD5" s="208"/>
      <c r="JXE5" s="208"/>
      <c r="JXF5" s="208"/>
      <c r="JXG5" s="208"/>
      <c r="JXH5" s="208"/>
      <c r="JXI5" s="208"/>
      <c r="JXJ5" s="208"/>
      <c r="JXK5" s="208"/>
      <c r="JXL5" s="208"/>
      <c r="JXM5" s="208"/>
      <c r="JXN5" s="208"/>
      <c r="JXO5" s="208"/>
      <c r="JXP5" s="208"/>
      <c r="JXQ5" s="208"/>
      <c r="JXR5" s="208"/>
      <c r="JXS5" s="208"/>
      <c r="JXT5" s="208"/>
      <c r="JXU5" s="208"/>
      <c r="JXV5" s="208"/>
      <c r="JXW5" s="208"/>
      <c r="JXX5" s="208"/>
      <c r="JXY5" s="208"/>
      <c r="JXZ5" s="208"/>
      <c r="JYA5" s="208"/>
      <c r="JYB5" s="208"/>
      <c r="JYC5" s="208"/>
      <c r="JYD5" s="208"/>
      <c r="JYE5" s="208"/>
      <c r="JYF5" s="208"/>
      <c r="JYG5" s="208"/>
      <c r="JYH5" s="208"/>
      <c r="JYI5" s="208"/>
      <c r="JYJ5" s="208"/>
      <c r="JYK5" s="208"/>
      <c r="JYL5" s="208"/>
      <c r="JYM5" s="208"/>
      <c r="JYN5" s="208"/>
      <c r="JYO5" s="208"/>
      <c r="JYP5" s="208"/>
      <c r="JYQ5" s="208"/>
      <c r="JYR5" s="208"/>
      <c r="JYS5" s="208"/>
      <c r="JYT5" s="208"/>
      <c r="JYU5" s="208"/>
      <c r="JYV5" s="208"/>
      <c r="JYW5" s="208"/>
      <c r="JYX5" s="208"/>
      <c r="JYY5" s="208"/>
      <c r="JYZ5" s="208"/>
      <c r="JZA5" s="208"/>
      <c r="JZB5" s="208"/>
      <c r="JZC5" s="208"/>
      <c r="JZD5" s="208"/>
      <c r="JZE5" s="208"/>
      <c r="JZF5" s="208"/>
      <c r="JZG5" s="208"/>
      <c r="JZH5" s="208"/>
      <c r="JZI5" s="208"/>
      <c r="JZJ5" s="208"/>
      <c r="JZK5" s="208"/>
      <c r="JZL5" s="208"/>
      <c r="JZM5" s="208"/>
      <c r="JZN5" s="208"/>
      <c r="JZO5" s="208"/>
      <c r="JZP5" s="208"/>
      <c r="JZQ5" s="208"/>
      <c r="JZR5" s="208"/>
      <c r="JZS5" s="208"/>
      <c r="JZT5" s="208"/>
      <c r="JZU5" s="208"/>
      <c r="JZV5" s="208"/>
      <c r="JZW5" s="208"/>
      <c r="JZX5" s="208"/>
      <c r="JZY5" s="208"/>
      <c r="JZZ5" s="208"/>
      <c r="KAA5" s="208"/>
      <c r="KAB5" s="208"/>
      <c r="KAC5" s="208"/>
      <c r="KAD5" s="208"/>
      <c r="KAE5" s="208"/>
      <c r="KAF5" s="208"/>
      <c r="KAG5" s="208"/>
      <c r="KAH5" s="208"/>
      <c r="KAI5" s="208"/>
      <c r="KAJ5" s="208"/>
      <c r="KAK5" s="208"/>
      <c r="KAL5" s="208"/>
      <c r="KAM5" s="208"/>
      <c r="KAN5" s="208"/>
      <c r="KAO5" s="208"/>
      <c r="KAP5" s="208"/>
      <c r="KAQ5" s="208"/>
      <c r="KAR5" s="208"/>
      <c r="KAS5" s="208"/>
      <c r="KAT5" s="208"/>
      <c r="KAU5" s="208"/>
      <c r="KAV5" s="208"/>
      <c r="KAW5" s="208"/>
      <c r="KAX5" s="208"/>
      <c r="KAY5" s="208"/>
      <c r="KAZ5" s="208"/>
      <c r="KBA5" s="208"/>
      <c r="KBB5" s="208"/>
      <c r="KBC5" s="208"/>
      <c r="KBD5" s="208"/>
      <c r="KBE5" s="208"/>
      <c r="KBF5" s="208"/>
      <c r="KBG5" s="208"/>
      <c r="KBH5" s="208"/>
      <c r="KBI5" s="208"/>
      <c r="KBJ5" s="208"/>
      <c r="KBK5" s="208"/>
      <c r="KBL5" s="208"/>
      <c r="KBM5" s="208"/>
      <c r="KBN5" s="208"/>
      <c r="KBO5" s="208"/>
      <c r="KBP5" s="208"/>
      <c r="KBQ5" s="208"/>
      <c r="KBR5" s="208"/>
      <c r="KBS5" s="208"/>
      <c r="KBT5" s="208"/>
      <c r="KBU5" s="208"/>
      <c r="KBV5" s="208"/>
      <c r="KBW5" s="208"/>
      <c r="KBX5" s="208"/>
      <c r="KBY5" s="208"/>
      <c r="KBZ5" s="208"/>
      <c r="KCA5" s="208"/>
      <c r="KCB5" s="208"/>
      <c r="KCC5" s="208"/>
      <c r="KCD5" s="208"/>
      <c r="KCE5" s="208"/>
      <c r="KCF5" s="208"/>
      <c r="KCG5" s="208"/>
      <c r="KCH5" s="208"/>
      <c r="KCI5" s="208"/>
      <c r="KCJ5" s="208"/>
      <c r="KCK5" s="208"/>
      <c r="KCL5" s="208"/>
      <c r="KCM5" s="208"/>
      <c r="KCN5" s="208"/>
      <c r="KCO5" s="208"/>
      <c r="KCP5" s="208"/>
      <c r="KCQ5" s="208"/>
      <c r="KCR5" s="208"/>
      <c r="KCS5" s="208"/>
      <c r="KCT5" s="208"/>
      <c r="KCU5" s="208"/>
      <c r="KCV5" s="208"/>
      <c r="KCW5" s="208"/>
      <c r="KCX5" s="208"/>
      <c r="KCY5" s="208"/>
      <c r="KCZ5" s="208"/>
      <c r="KDA5" s="208"/>
      <c r="KDB5" s="208"/>
      <c r="KDC5" s="208"/>
      <c r="KDD5" s="208"/>
      <c r="KDE5" s="208"/>
      <c r="KDF5" s="208"/>
      <c r="KDG5" s="208"/>
      <c r="KDH5" s="208"/>
      <c r="KDI5" s="208"/>
      <c r="KDJ5" s="208"/>
      <c r="KDK5" s="208"/>
      <c r="KDL5" s="208"/>
      <c r="KDM5" s="208"/>
      <c r="KDN5" s="208"/>
      <c r="KDO5" s="208"/>
      <c r="KDP5" s="208"/>
      <c r="KDQ5" s="208"/>
      <c r="KDR5" s="208"/>
      <c r="KDS5" s="208"/>
      <c r="KDT5" s="208"/>
      <c r="KDU5" s="208"/>
      <c r="KDV5" s="208"/>
      <c r="KDW5" s="208"/>
      <c r="KDX5" s="208"/>
      <c r="KDY5" s="208"/>
      <c r="KDZ5" s="208"/>
      <c r="KEA5" s="208"/>
      <c r="KEB5" s="208"/>
      <c r="KEC5" s="208"/>
      <c r="KED5" s="208"/>
      <c r="KEE5" s="208"/>
      <c r="KEF5" s="208"/>
      <c r="KEG5" s="208"/>
      <c r="KEH5" s="208"/>
      <c r="KEI5" s="208"/>
      <c r="KEJ5" s="208"/>
      <c r="KEK5" s="208"/>
      <c r="KEL5" s="208"/>
      <c r="KEM5" s="208"/>
      <c r="KEN5" s="208"/>
      <c r="KEO5" s="208"/>
      <c r="KEP5" s="208"/>
      <c r="KEQ5" s="208"/>
      <c r="KER5" s="208"/>
      <c r="KES5" s="208"/>
      <c r="KET5" s="208"/>
      <c r="KEU5" s="208"/>
      <c r="KEV5" s="208"/>
      <c r="KEW5" s="208"/>
      <c r="KEX5" s="208"/>
      <c r="KEY5" s="208"/>
      <c r="KEZ5" s="208"/>
      <c r="KFA5" s="208"/>
      <c r="KFB5" s="208"/>
      <c r="KFC5" s="208"/>
      <c r="KFD5" s="208"/>
      <c r="KFE5" s="208"/>
      <c r="KFF5" s="208"/>
      <c r="KFG5" s="208"/>
      <c r="KFH5" s="208"/>
      <c r="KFI5" s="208"/>
      <c r="KFJ5" s="208"/>
      <c r="KFK5" s="208"/>
      <c r="KFL5" s="208"/>
      <c r="KFM5" s="208"/>
      <c r="KFN5" s="208"/>
      <c r="KFO5" s="208"/>
      <c r="KFP5" s="208"/>
      <c r="KFQ5" s="208"/>
      <c r="KFR5" s="208"/>
      <c r="KFS5" s="208"/>
      <c r="KFT5" s="208"/>
      <c r="KFU5" s="208"/>
      <c r="KFV5" s="208"/>
      <c r="KFW5" s="208"/>
      <c r="KFX5" s="208"/>
      <c r="KFY5" s="208"/>
      <c r="KFZ5" s="208"/>
      <c r="KGA5" s="208"/>
      <c r="KGB5" s="208"/>
      <c r="KGC5" s="208"/>
      <c r="KGD5" s="208"/>
      <c r="KGE5" s="208"/>
      <c r="KGF5" s="208"/>
      <c r="KGG5" s="208"/>
      <c r="KGH5" s="208"/>
      <c r="KGI5" s="208"/>
      <c r="KGJ5" s="208"/>
      <c r="KGK5" s="208"/>
      <c r="KGL5" s="208"/>
      <c r="KGM5" s="208"/>
      <c r="KGN5" s="208"/>
      <c r="KGO5" s="208"/>
      <c r="KGP5" s="208"/>
      <c r="KGQ5" s="208"/>
      <c r="KGR5" s="208"/>
      <c r="KGS5" s="208"/>
      <c r="KGT5" s="208"/>
      <c r="KGU5" s="208"/>
      <c r="KGV5" s="208"/>
      <c r="KGW5" s="208"/>
      <c r="KGX5" s="208"/>
      <c r="KGY5" s="208"/>
      <c r="KGZ5" s="208"/>
      <c r="KHA5" s="208"/>
      <c r="KHB5" s="208"/>
      <c r="KHC5" s="208"/>
      <c r="KHD5" s="208"/>
      <c r="KHE5" s="208"/>
      <c r="KHF5" s="208"/>
      <c r="KHG5" s="208"/>
      <c r="KHH5" s="208"/>
      <c r="KHI5" s="208"/>
      <c r="KHJ5" s="208"/>
      <c r="KHK5" s="208"/>
      <c r="KHL5" s="208"/>
      <c r="KHM5" s="208"/>
      <c r="KHN5" s="208"/>
      <c r="KHO5" s="208"/>
      <c r="KHP5" s="208"/>
      <c r="KHQ5" s="208"/>
      <c r="KHR5" s="208"/>
      <c r="KHS5" s="208"/>
      <c r="KHT5" s="208"/>
      <c r="KHU5" s="208"/>
      <c r="KHV5" s="208"/>
      <c r="KHW5" s="208"/>
      <c r="KHX5" s="208"/>
      <c r="KHY5" s="208"/>
      <c r="KHZ5" s="208"/>
      <c r="KIA5" s="208"/>
      <c r="KIB5" s="208"/>
      <c r="KIC5" s="208"/>
      <c r="KID5" s="208"/>
      <c r="KIE5" s="208"/>
      <c r="KIF5" s="208"/>
      <c r="KIG5" s="208"/>
      <c r="KIH5" s="208"/>
      <c r="KII5" s="208"/>
      <c r="KIJ5" s="208"/>
      <c r="KIK5" s="208"/>
      <c r="KIL5" s="208"/>
      <c r="KIM5" s="208"/>
      <c r="KIN5" s="208"/>
      <c r="KIO5" s="208"/>
      <c r="KIP5" s="208"/>
      <c r="KIQ5" s="208"/>
      <c r="KIR5" s="208"/>
      <c r="KIS5" s="208"/>
      <c r="KIT5" s="208"/>
      <c r="KIU5" s="208"/>
      <c r="KIV5" s="208"/>
      <c r="KIW5" s="208"/>
      <c r="KIX5" s="208"/>
      <c r="KIY5" s="208"/>
      <c r="KIZ5" s="208"/>
      <c r="KJA5" s="208"/>
      <c r="KJB5" s="208"/>
      <c r="KJC5" s="208"/>
      <c r="KJD5" s="208"/>
      <c r="KJE5" s="208"/>
      <c r="KJF5" s="208"/>
      <c r="KJG5" s="208"/>
      <c r="KJH5" s="208"/>
      <c r="KJI5" s="208"/>
      <c r="KJJ5" s="208"/>
      <c r="KJK5" s="208"/>
      <c r="KJL5" s="208"/>
      <c r="KJM5" s="208"/>
      <c r="KJN5" s="208"/>
      <c r="KJO5" s="208"/>
      <c r="KJP5" s="208"/>
      <c r="KJQ5" s="208"/>
      <c r="KJR5" s="208"/>
      <c r="KJS5" s="208"/>
      <c r="KJT5" s="208"/>
      <c r="KJU5" s="208"/>
      <c r="KJV5" s="208"/>
      <c r="KJW5" s="208"/>
      <c r="KJX5" s="208"/>
      <c r="KJY5" s="208"/>
      <c r="KJZ5" s="208"/>
      <c r="KKA5" s="208"/>
      <c r="KKB5" s="208"/>
      <c r="KKC5" s="208"/>
      <c r="KKD5" s="208"/>
      <c r="KKE5" s="208"/>
      <c r="KKF5" s="208"/>
      <c r="KKG5" s="208"/>
      <c r="KKH5" s="208"/>
      <c r="KKI5" s="208"/>
      <c r="KKJ5" s="208"/>
      <c r="KKK5" s="208"/>
      <c r="KKL5" s="208"/>
      <c r="KKM5" s="208"/>
      <c r="KKN5" s="208"/>
      <c r="KKO5" s="208"/>
      <c r="KKP5" s="208"/>
      <c r="KKQ5" s="208"/>
      <c r="KKR5" s="208"/>
      <c r="KKS5" s="208"/>
      <c r="KKT5" s="208"/>
      <c r="KKU5" s="208"/>
      <c r="KKV5" s="208"/>
      <c r="KKW5" s="208"/>
      <c r="KKX5" s="208"/>
      <c r="KKY5" s="208"/>
      <c r="KKZ5" s="208"/>
      <c r="KLA5" s="208"/>
      <c r="KLB5" s="208"/>
      <c r="KLC5" s="208"/>
      <c r="KLD5" s="208"/>
      <c r="KLE5" s="208"/>
      <c r="KLF5" s="208"/>
      <c r="KLG5" s="208"/>
      <c r="KLH5" s="208"/>
      <c r="KLI5" s="208"/>
      <c r="KLJ5" s="208"/>
      <c r="KLK5" s="208"/>
      <c r="KLL5" s="208"/>
      <c r="KLM5" s="208"/>
      <c r="KLN5" s="208"/>
      <c r="KLO5" s="208"/>
      <c r="KLP5" s="208"/>
      <c r="KLQ5" s="208"/>
      <c r="KLR5" s="208"/>
      <c r="KLS5" s="208"/>
      <c r="KLT5" s="208"/>
      <c r="KLU5" s="208"/>
      <c r="KLV5" s="208"/>
      <c r="KLW5" s="208"/>
      <c r="KLX5" s="208"/>
      <c r="KLY5" s="208"/>
      <c r="KLZ5" s="208"/>
      <c r="KMA5" s="208"/>
      <c r="KMB5" s="208"/>
      <c r="KMC5" s="208"/>
      <c r="KMD5" s="208"/>
      <c r="KME5" s="208"/>
      <c r="KMF5" s="208"/>
      <c r="KMG5" s="208"/>
      <c r="KMH5" s="208"/>
      <c r="KMI5" s="208"/>
      <c r="KMJ5" s="208"/>
      <c r="KMK5" s="208"/>
      <c r="KML5" s="208"/>
      <c r="KMM5" s="208"/>
      <c r="KMN5" s="208"/>
      <c r="KMO5" s="208"/>
      <c r="KMP5" s="208"/>
      <c r="KMQ5" s="208"/>
      <c r="KMR5" s="208"/>
      <c r="KMS5" s="208"/>
      <c r="KMT5" s="208"/>
      <c r="KMU5" s="208"/>
      <c r="KMV5" s="208"/>
      <c r="KMW5" s="208"/>
      <c r="KMX5" s="208"/>
      <c r="KMY5" s="208"/>
      <c r="KMZ5" s="208"/>
      <c r="KNA5" s="208"/>
      <c r="KNB5" s="208"/>
      <c r="KNC5" s="208"/>
      <c r="KND5" s="208"/>
      <c r="KNE5" s="208"/>
      <c r="KNF5" s="208"/>
      <c r="KNG5" s="208"/>
      <c r="KNH5" s="208"/>
      <c r="KNI5" s="208"/>
      <c r="KNJ5" s="208"/>
      <c r="KNK5" s="208"/>
      <c r="KNL5" s="208"/>
      <c r="KNM5" s="208"/>
      <c r="KNN5" s="208"/>
      <c r="KNO5" s="208"/>
      <c r="KNP5" s="208"/>
      <c r="KNQ5" s="208"/>
      <c r="KNR5" s="208"/>
      <c r="KNS5" s="208"/>
      <c r="KNT5" s="208"/>
      <c r="KNU5" s="208"/>
      <c r="KNV5" s="208"/>
      <c r="KNW5" s="208"/>
      <c r="KNX5" s="208"/>
      <c r="KNY5" s="208"/>
      <c r="KNZ5" s="208"/>
      <c r="KOA5" s="208"/>
      <c r="KOB5" s="208"/>
      <c r="KOC5" s="208"/>
      <c r="KOD5" s="208"/>
      <c r="KOE5" s="208"/>
      <c r="KOF5" s="208"/>
      <c r="KOG5" s="208"/>
      <c r="KOH5" s="208"/>
      <c r="KOI5" s="208"/>
      <c r="KOJ5" s="208"/>
      <c r="KOK5" s="208"/>
      <c r="KOL5" s="208"/>
      <c r="KOM5" s="208"/>
      <c r="KON5" s="208"/>
      <c r="KOO5" s="208"/>
      <c r="KOP5" s="208"/>
      <c r="KOQ5" s="208"/>
      <c r="KOR5" s="208"/>
      <c r="KOS5" s="208"/>
      <c r="KOT5" s="208"/>
      <c r="KOU5" s="208"/>
      <c r="KOV5" s="208"/>
      <c r="KOW5" s="208"/>
      <c r="KOX5" s="208"/>
      <c r="KOY5" s="208"/>
      <c r="KOZ5" s="208"/>
      <c r="KPA5" s="208"/>
      <c r="KPB5" s="208"/>
      <c r="KPC5" s="208"/>
      <c r="KPD5" s="208"/>
      <c r="KPE5" s="208"/>
      <c r="KPF5" s="208"/>
      <c r="KPG5" s="208"/>
      <c r="KPH5" s="208"/>
      <c r="KPI5" s="208"/>
      <c r="KPJ5" s="208"/>
      <c r="KPK5" s="208"/>
      <c r="KPL5" s="208"/>
      <c r="KPM5" s="208"/>
      <c r="KPN5" s="208"/>
      <c r="KPO5" s="208"/>
      <c r="KPP5" s="208"/>
      <c r="KPQ5" s="208"/>
      <c r="KPR5" s="208"/>
      <c r="KPS5" s="208"/>
      <c r="KPT5" s="208"/>
      <c r="KPU5" s="208"/>
      <c r="KPV5" s="208"/>
      <c r="KPW5" s="208"/>
      <c r="KPX5" s="208"/>
      <c r="KPY5" s="208"/>
      <c r="KPZ5" s="208"/>
      <c r="KQA5" s="208"/>
      <c r="KQB5" s="208"/>
      <c r="KQC5" s="208"/>
      <c r="KQD5" s="208"/>
      <c r="KQE5" s="208"/>
      <c r="KQF5" s="208"/>
      <c r="KQG5" s="208"/>
      <c r="KQH5" s="208"/>
      <c r="KQI5" s="208"/>
      <c r="KQJ5" s="208"/>
      <c r="KQK5" s="208"/>
      <c r="KQL5" s="208"/>
      <c r="KQM5" s="208"/>
      <c r="KQN5" s="208"/>
      <c r="KQO5" s="208"/>
      <c r="KQP5" s="208"/>
      <c r="KQQ5" s="208"/>
      <c r="KQR5" s="208"/>
      <c r="KQS5" s="208"/>
      <c r="KQT5" s="208"/>
      <c r="KQU5" s="208"/>
      <c r="KQV5" s="208"/>
      <c r="KQW5" s="208"/>
      <c r="KQX5" s="208"/>
      <c r="KQY5" s="208"/>
      <c r="KQZ5" s="208"/>
      <c r="KRA5" s="208"/>
      <c r="KRB5" s="208"/>
      <c r="KRC5" s="208"/>
      <c r="KRD5" s="208"/>
      <c r="KRE5" s="208"/>
      <c r="KRF5" s="208"/>
      <c r="KRG5" s="208"/>
      <c r="KRH5" s="208"/>
      <c r="KRI5" s="208"/>
      <c r="KRJ5" s="208"/>
      <c r="KRK5" s="208"/>
      <c r="KRL5" s="208"/>
      <c r="KRM5" s="208"/>
      <c r="KRN5" s="208"/>
      <c r="KRO5" s="208"/>
      <c r="KRP5" s="208"/>
      <c r="KRQ5" s="208"/>
      <c r="KRR5" s="208"/>
      <c r="KRS5" s="208"/>
      <c r="KRT5" s="208"/>
      <c r="KRU5" s="208"/>
      <c r="KRV5" s="208"/>
      <c r="KRW5" s="208"/>
      <c r="KRX5" s="208"/>
      <c r="KRY5" s="208"/>
      <c r="KRZ5" s="208"/>
      <c r="KSA5" s="208"/>
      <c r="KSB5" s="208"/>
      <c r="KSC5" s="208"/>
      <c r="KSD5" s="208"/>
      <c r="KSE5" s="208"/>
      <c r="KSF5" s="208"/>
      <c r="KSG5" s="208"/>
      <c r="KSH5" s="208"/>
      <c r="KSI5" s="208"/>
      <c r="KSJ5" s="208"/>
      <c r="KSK5" s="208"/>
      <c r="KSL5" s="208"/>
      <c r="KSM5" s="208"/>
      <c r="KSN5" s="208"/>
      <c r="KSO5" s="208"/>
      <c r="KSP5" s="208"/>
      <c r="KSQ5" s="208"/>
      <c r="KSR5" s="208"/>
      <c r="KSS5" s="208"/>
      <c r="KST5" s="208"/>
      <c r="KSU5" s="208"/>
      <c r="KSV5" s="208"/>
      <c r="KSW5" s="208"/>
      <c r="KSX5" s="208"/>
      <c r="KSY5" s="208"/>
      <c r="KSZ5" s="208"/>
      <c r="KTA5" s="208"/>
      <c r="KTB5" s="208"/>
      <c r="KTC5" s="208"/>
      <c r="KTD5" s="208"/>
      <c r="KTE5" s="208"/>
      <c r="KTF5" s="208"/>
      <c r="KTG5" s="208"/>
      <c r="KTH5" s="208"/>
      <c r="KTI5" s="208"/>
      <c r="KTJ5" s="208"/>
      <c r="KTK5" s="208"/>
      <c r="KTL5" s="208"/>
      <c r="KTM5" s="208"/>
      <c r="KTN5" s="208"/>
      <c r="KTO5" s="208"/>
      <c r="KTP5" s="208"/>
      <c r="KTQ5" s="208"/>
      <c r="KTR5" s="208"/>
      <c r="KTS5" s="208"/>
      <c r="KTT5" s="208"/>
      <c r="KTU5" s="208"/>
      <c r="KTV5" s="208"/>
      <c r="KTW5" s="208"/>
      <c r="KTX5" s="208"/>
      <c r="KTY5" s="208"/>
      <c r="KTZ5" s="208"/>
      <c r="KUA5" s="208"/>
      <c r="KUB5" s="208"/>
      <c r="KUC5" s="208"/>
      <c r="KUD5" s="208"/>
      <c r="KUE5" s="208"/>
      <c r="KUF5" s="208"/>
      <c r="KUG5" s="208"/>
      <c r="KUH5" s="208"/>
      <c r="KUI5" s="208"/>
      <c r="KUJ5" s="208"/>
      <c r="KUK5" s="208"/>
      <c r="KUL5" s="208"/>
      <c r="KUM5" s="208"/>
      <c r="KUN5" s="208"/>
      <c r="KUO5" s="208"/>
      <c r="KUP5" s="208"/>
      <c r="KUQ5" s="208"/>
      <c r="KUR5" s="208"/>
      <c r="KUS5" s="208"/>
      <c r="KUT5" s="208"/>
      <c r="KUU5" s="208"/>
      <c r="KUV5" s="208"/>
      <c r="KUW5" s="208"/>
      <c r="KUX5" s="208"/>
      <c r="KUY5" s="208"/>
      <c r="KUZ5" s="208"/>
      <c r="KVA5" s="208"/>
      <c r="KVB5" s="208"/>
      <c r="KVC5" s="208"/>
      <c r="KVD5" s="208"/>
      <c r="KVE5" s="208"/>
      <c r="KVF5" s="208"/>
      <c r="KVG5" s="208"/>
      <c r="KVH5" s="208"/>
      <c r="KVI5" s="208"/>
      <c r="KVJ5" s="208"/>
      <c r="KVK5" s="208"/>
      <c r="KVL5" s="208"/>
      <c r="KVM5" s="208"/>
      <c r="KVN5" s="208"/>
      <c r="KVO5" s="208"/>
      <c r="KVP5" s="208"/>
      <c r="KVQ5" s="208"/>
      <c r="KVR5" s="208"/>
      <c r="KVS5" s="208"/>
      <c r="KVT5" s="208"/>
      <c r="KVU5" s="208"/>
      <c r="KVV5" s="208"/>
      <c r="KVW5" s="208"/>
      <c r="KVX5" s="208"/>
      <c r="KVY5" s="208"/>
      <c r="KVZ5" s="208"/>
      <c r="KWA5" s="208"/>
      <c r="KWB5" s="208"/>
      <c r="KWC5" s="208"/>
      <c r="KWD5" s="208"/>
      <c r="KWE5" s="208"/>
      <c r="KWF5" s="208"/>
      <c r="KWG5" s="208"/>
      <c r="KWH5" s="208"/>
      <c r="KWI5" s="208"/>
      <c r="KWJ5" s="208"/>
      <c r="KWK5" s="208"/>
      <c r="KWL5" s="208"/>
      <c r="KWM5" s="208"/>
      <c r="KWN5" s="208"/>
      <c r="KWO5" s="208"/>
      <c r="KWP5" s="208"/>
      <c r="KWQ5" s="208"/>
      <c r="KWR5" s="208"/>
      <c r="KWS5" s="208"/>
      <c r="KWT5" s="208"/>
      <c r="KWU5" s="208"/>
      <c r="KWV5" s="208"/>
      <c r="KWW5" s="208"/>
      <c r="KWX5" s="208"/>
      <c r="KWY5" s="208"/>
      <c r="KWZ5" s="208"/>
      <c r="KXA5" s="208"/>
      <c r="KXB5" s="208"/>
      <c r="KXC5" s="208"/>
      <c r="KXD5" s="208"/>
      <c r="KXE5" s="208"/>
      <c r="KXF5" s="208"/>
      <c r="KXG5" s="208"/>
      <c r="KXH5" s="208"/>
      <c r="KXI5" s="208"/>
      <c r="KXJ5" s="208"/>
      <c r="KXK5" s="208"/>
      <c r="KXL5" s="208"/>
      <c r="KXM5" s="208"/>
      <c r="KXN5" s="208"/>
      <c r="KXO5" s="208"/>
      <c r="KXP5" s="208"/>
      <c r="KXQ5" s="208"/>
      <c r="KXR5" s="208"/>
      <c r="KXS5" s="208"/>
      <c r="KXT5" s="208"/>
      <c r="KXU5" s="208"/>
      <c r="KXV5" s="208"/>
      <c r="KXW5" s="208"/>
      <c r="KXX5" s="208"/>
      <c r="KXY5" s="208"/>
      <c r="KXZ5" s="208"/>
      <c r="KYA5" s="208"/>
      <c r="KYB5" s="208"/>
      <c r="KYC5" s="208"/>
      <c r="KYD5" s="208"/>
      <c r="KYE5" s="208"/>
      <c r="KYF5" s="208"/>
      <c r="KYG5" s="208"/>
      <c r="KYH5" s="208"/>
      <c r="KYI5" s="208"/>
      <c r="KYJ5" s="208"/>
      <c r="KYK5" s="208"/>
      <c r="KYL5" s="208"/>
      <c r="KYM5" s="208"/>
      <c r="KYN5" s="208"/>
      <c r="KYO5" s="208"/>
      <c r="KYP5" s="208"/>
      <c r="KYQ5" s="208"/>
      <c r="KYR5" s="208"/>
      <c r="KYS5" s="208"/>
      <c r="KYT5" s="208"/>
      <c r="KYU5" s="208"/>
      <c r="KYV5" s="208"/>
      <c r="KYW5" s="208"/>
      <c r="KYX5" s="208"/>
      <c r="KYY5" s="208"/>
      <c r="KYZ5" s="208"/>
      <c r="KZA5" s="208"/>
      <c r="KZB5" s="208"/>
      <c r="KZC5" s="208"/>
      <c r="KZD5" s="208"/>
      <c r="KZE5" s="208"/>
      <c r="KZF5" s="208"/>
      <c r="KZG5" s="208"/>
      <c r="KZH5" s="208"/>
      <c r="KZI5" s="208"/>
      <c r="KZJ5" s="208"/>
      <c r="KZK5" s="208"/>
      <c r="KZL5" s="208"/>
      <c r="KZM5" s="208"/>
      <c r="KZN5" s="208"/>
      <c r="KZO5" s="208"/>
      <c r="KZP5" s="208"/>
      <c r="KZQ5" s="208"/>
      <c r="KZR5" s="208"/>
      <c r="KZS5" s="208"/>
      <c r="KZT5" s="208"/>
      <c r="KZU5" s="208"/>
      <c r="KZV5" s="208"/>
      <c r="KZW5" s="208"/>
      <c r="KZX5" s="208"/>
      <c r="KZY5" s="208"/>
      <c r="KZZ5" s="208"/>
      <c r="LAA5" s="208"/>
      <c r="LAB5" s="208"/>
      <c r="LAC5" s="208"/>
      <c r="LAD5" s="208"/>
      <c r="LAE5" s="208"/>
      <c r="LAF5" s="208"/>
      <c r="LAG5" s="208"/>
      <c r="LAH5" s="208"/>
      <c r="LAI5" s="208"/>
      <c r="LAJ5" s="208"/>
      <c r="LAK5" s="208"/>
      <c r="LAL5" s="208"/>
      <c r="LAM5" s="208"/>
      <c r="LAN5" s="208"/>
      <c r="LAO5" s="208"/>
      <c r="LAP5" s="208"/>
      <c r="LAQ5" s="208"/>
      <c r="LAR5" s="208"/>
      <c r="LAS5" s="208"/>
      <c r="LAT5" s="208"/>
      <c r="LAU5" s="208"/>
      <c r="LAV5" s="208"/>
      <c r="LAW5" s="208"/>
      <c r="LAX5" s="208"/>
      <c r="LAY5" s="208"/>
      <c r="LAZ5" s="208"/>
      <c r="LBA5" s="208"/>
      <c r="LBB5" s="208"/>
      <c r="LBC5" s="208"/>
      <c r="LBD5" s="208"/>
      <c r="LBE5" s="208"/>
      <c r="LBF5" s="208"/>
      <c r="LBG5" s="208"/>
      <c r="LBH5" s="208"/>
      <c r="LBI5" s="208"/>
      <c r="LBJ5" s="208"/>
      <c r="LBK5" s="208"/>
      <c r="LBL5" s="208"/>
      <c r="LBM5" s="208"/>
      <c r="LBN5" s="208"/>
      <c r="LBO5" s="208"/>
      <c r="LBP5" s="208"/>
      <c r="LBQ5" s="208"/>
      <c r="LBR5" s="208"/>
      <c r="LBS5" s="208"/>
      <c r="LBT5" s="208"/>
      <c r="LBU5" s="208"/>
      <c r="LBV5" s="208"/>
      <c r="LBW5" s="208"/>
      <c r="LBX5" s="208"/>
      <c r="LBY5" s="208"/>
      <c r="LBZ5" s="208"/>
      <c r="LCA5" s="208"/>
      <c r="LCB5" s="208"/>
      <c r="LCC5" s="208"/>
      <c r="LCD5" s="208"/>
      <c r="LCE5" s="208"/>
      <c r="LCF5" s="208"/>
      <c r="LCG5" s="208"/>
      <c r="LCH5" s="208"/>
      <c r="LCI5" s="208"/>
      <c r="LCJ5" s="208"/>
      <c r="LCK5" s="208"/>
      <c r="LCL5" s="208"/>
      <c r="LCM5" s="208"/>
      <c r="LCN5" s="208"/>
      <c r="LCO5" s="208"/>
      <c r="LCP5" s="208"/>
      <c r="LCQ5" s="208"/>
      <c r="LCR5" s="208"/>
      <c r="LCS5" s="208"/>
      <c r="LCT5" s="208"/>
      <c r="LCU5" s="208"/>
      <c r="LCV5" s="208"/>
      <c r="LCW5" s="208"/>
      <c r="LCX5" s="208"/>
      <c r="LCY5" s="208"/>
      <c r="LCZ5" s="208"/>
      <c r="LDA5" s="208"/>
      <c r="LDB5" s="208"/>
      <c r="LDC5" s="208"/>
      <c r="LDD5" s="208"/>
      <c r="LDE5" s="208"/>
      <c r="LDF5" s="208"/>
      <c r="LDG5" s="208"/>
      <c r="LDH5" s="208"/>
      <c r="LDI5" s="208"/>
      <c r="LDJ5" s="208"/>
      <c r="LDK5" s="208"/>
      <c r="LDL5" s="208"/>
      <c r="LDM5" s="208"/>
      <c r="LDN5" s="208"/>
      <c r="LDO5" s="208"/>
      <c r="LDP5" s="208"/>
      <c r="LDQ5" s="208"/>
      <c r="LDR5" s="208"/>
      <c r="LDS5" s="208"/>
      <c r="LDT5" s="208"/>
      <c r="LDU5" s="208"/>
      <c r="LDV5" s="208"/>
      <c r="LDW5" s="208"/>
      <c r="LDX5" s="208"/>
      <c r="LDY5" s="208"/>
      <c r="LDZ5" s="208"/>
      <c r="LEA5" s="208"/>
      <c r="LEB5" s="208"/>
      <c r="LEC5" s="208"/>
      <c r="LED5" s="208"/>
      <c r="LEE5" s="208"/>
      <c r="LEF5" s="208"/>
      <c r="LEG5" s="208"/>
      <c r="LEH5" s="208"/>
      <c r="LEI5" s="208"/>
      <c r="LEJ5" s="208"/>
      <c r="LEK5" s="208"/>
      <c r="LEL5" s="208"/>
      <c r="LEM5" s="208"/>
      <c r="LEN5" s="208"/>
      <c r="LEO5" s="208"/>
      <c r="LEP5" s="208"/>
      <c r="LEQ5" s="208"/>
      <c r="LER5" s="208"/>
      <c r="LES5" s="208"/>
      <c r="LET5" s="208"/>
      <c r="LEU5" s="208"/>
      <c r="LEV5" s="208"/>
      <c r="LEW5" s="208"/>
      <c r="LEX5" s="208"/>
      <c r="LEY5" s="208"/>
      <c r="LEZ5" s="208"/>
      <c r="LFA5" s="208"/>
      <c r="LFB5" s="208"/>
      <c r="LFC5" s="208"/>
      <c r="LFD5" s="208"/>
      <c r="LFE5" s="208"/>
      <c r="LFF5" s="208"/>
      <c r="LFG5" s="208"/>
      <c r="LFH5" s="208"/>
      <c r="LFI5" s="208"/>
      <c r="LFJ5" s="208"/>
      <c r="LFK5" s="208"/>
      <c r="LFL5" s="208"/>
      <c r="LFM5" s="208"/>
      <c r="LFN5" s="208"/>
      <c r="LFO5" s="208"/>
      <c r="LFP5" s="208"/>
      <c r="LFQ5" s="208"/>
      <c r="LFR5" s="208"/>
      <c r="LFS5" s="208"/>
      <c r="LFT5" s="208"/>
      <c r="LFU5" s="208"/>
      <c r="LFV5" s="208"/>
      <c r="LFW5" s="208"/>
      <c r="LFX5" s="208"/>
      <c r="LFY5" s="208"/>
      <c r="LFZ5" s="208"/>
      <c r="LGA5" s="208"/>
      <c r="LGB5" s="208"/>
      <c r="LGC5" s="208"/>
      <c r="LGD5" s="208"/>
      <c r="LGE5" s="208"/>
      <c r="LGF5" s="208"/>
      <c r="LGG5" s="208"/>
      <c r="LGH5" s="208"/>
      <c r="LGI5" s="208"/>
      <c r="LGJ5" s="208"/>
      <c r="LGK5" s="208"/>
      <c r="LGL5" s="208"/>
      <c r="LGM5" s="208"/>
      <c r="LGN5" s="208"/>
      <c r="LGO5" s="208"/>
      <c r="LGP5" s="208"/>
      <c r="LGQ5" s="208"/>
      <c r="LGR5" s="208"/>
      <c r="LGS5" s="208"/>
      <c r="LGT5" s="208"/>
      <c r="LGU5" s="208"/>
      <c r="LGV5" s="208"/>
      <c r="LGW5" s="208"/>
      <c r="LGX5" s="208"/>
      <c r="LGY5" s="208"/>
      <c r="LGZ5" s="208"/>
      <c r="LHA5" s="208"/>
      <c r="LHB5" s="208"/>
      <c r="LHC5" s="208"/>
      <c r="LHD5" s="208"/>
      <c r="LHE5" s="208"/>
      <c r="LHF5" s="208"/>
      <c r="LHG5" s="208"/>
      <c r="LHH5" s="208"/>
      <c r="LHI5" s="208"/>
      <c r="LHJ5" s="208"/>
      <c r="LHK5" s="208"/>
      <c r="LHL5" s="208"/>
      <c r="LHM5" s="208"/>
      <c r="LHN5" s="208"/>
      <c r="LHO5" s="208"/>
      <c r="LHP5" s="208"/>
      <c r="LHQ5" s="208"/>
      <c r="LHR5" s="208"/>
      <c r="LHS5" s="208"/>
      <c r="LHT5" s="208"/>
      <c r="LHU5" s="208"/>
      <c r="LHV5" s="208"/>
      <c r="LHW5" s="208"/>
      <c r="LHX5" s="208"/>
      <c r="LHY5" s="208"/>
      <c r="LHZ5" s="208"/>
      <c r="LIA5" s="208"/>
      <c r="LIB5" s="208"/>
      <c r="LIC5" s="208"/>
      <c r="LID5" s="208"/>
      <c r="LIE5" s="208"/>
      <c r="LIF5" s="208"/>
      <c r="LIG5" s="208"/>
      <c r="LIH5" s="208"/>
      <c r="LII5" s="208"/>
      <c r="LIJ5" s="208"/>
      <c r="LIK5" s="208"/>
      <c r="LIL5" s="208"/>
      <c r="LIM5" s="208"/>
      <c r="LIN5" s="208"/>
      <c r="LIO5" s="208"/>
      <c r="LIP5" s="208"/>
      <c r="LIQ5" s="208"/>
      <c r="LIR5" s="208"/>
      <c r="LIS5" s="208"/>
      <c r="LIT5" s="208"/>
      <c r="LIU5" s="208"/>
      <c r="LIV5" s="208"/>
      <c r="LIW5" s="208"/>
      <c r="LIX5" s="208"/>
      <c r="LIY5" s="208"/>
      <c r="LIZ5" s="208"/>
      <c r="LJA5" s="208"/>
      <c r="LJB5" s="208"/>
      <c r="LJC5" s="208"/>
      <c r="LJD5" s="208"/>
      <c r="LJE5" s="208"/>
      <c r="LJF5" s="208"/>
      <c r="LJG5" s="208"/>
      <c r="LJH5" s="208"/>
      <c r="LJI5" s="208"/>
      <c r="LJJ5" s="208"/>
      <c r="LJK5" s="208"/>
      <c r="LJL5" s="208"/>
      <c r="LJM5" s="208"/>
      <c r="LJN5" s="208"/>
      <c r="LJO5" s="208"/>
      <c r="LJP5" s="208"/>
      <c r="LJQ5" s="208"/>
      <c r="LJR5" s="208"/>
      <c r="LJS5" s="208"/>
      <c r="LJT5" s="208"/>
      <c r="LJU5" s="208"/>
      <c r="LJV5" s="208"/>
      <c r="LJW5" s="208"/>
      <c r="LJX5" s="208"/>
      <c r="LJY5" s="208"/>
      <c r="LJZ5" s="208"/>
      <c r="LKA5" s="208"/>
      <c r="LKB5" s="208"/>
      <c r="LKC5" s="208"/>
      <c r="LKD5" s="208"/>
      <c r="LKE5" s="208"/>
      <c r="LKF5" s="208"/>
      <c r="LKG5" s="208"/>
      <c r="LKH5" s="208"/>
      <c r="LKI5" s="208"/>
      <c r="LKJ5" s="208"/>
      <c r="LKK5" s="208"/>
      <c r="LKL5" s="208"/>
      <c r="LKM5" s="208"/>
      <c r="LKN5" s="208"/>
      <c r="LKO5" s="208"/>
      <c r="LKP5" s="208"/>
      <c r="LKQ5" s="208"/>
      <c r="LKR5" s="208"/>
      <c r="LKS5" s="208"/>
      <c r="LKT5" s="208"/>
      <c r="LKU5" s="208"/>
      <c r="LKV5" s="208"/>
      <c r="LKW5" s="208"/>
      <c r="LKX5" s="208"/>
      <c r="LKY5" s="208"/>
      <c r="LKZ5" s="208"/>
      <c r="LLA5" s="208"/>
      <c r="LLB5" s="208"/>
      <c r="LLC5" s="208"/>
      <c r="LLD5" s="208"/>
      <c r="LLE5" s="208"/>
      <c r="LLF5" s="208"/>
      <c r="LLG5" s="208"/>
      <c r="LLH5" s="208"/>
      <c r="LLI5" s="208"/>
      <c r="LLJ5" s="208"/>
      <c r="LLK5" s="208"/>
      <c r="LLL5" s="208"/>
      <c r="LLM5" s="208"/>
      <c r="LLN5" s="208"/>
      <c r="LLO5" s="208"/>
      <c r="LLP5" s="208"/>
      <c r="LLQ5" s="208"/>
      <c r="LLR5" s="208"/>
      <c r="LLS5" s="208"/>
      <c r="LLT5" s="208"/>
      <c r="LLU5" s="208"/>
      <c r="LLV5" s="208"/>
      <c r="LLW5" s="208"/>
      <c r="LLX5" s="208"/>
      <c r="LLY5" s="208"/>
      <c r="LLZ5" s="208"/>
      <c r="LMA5" s="208"/>
      <c r="LMB5" s="208"/>
      <c r="LMC5" s="208"/>
      <c r="LMD5" s="208"/>
      <c r="LME5" s="208"/>
      <c r="LMF5" s="208"/>
      <c r="LMG5" s="208"/>
      <c r="LMH5" s="208"/>
      <c r="LMI5" s="208"/>
      <c r="LMJ5" s="208"/>
      <c r="LMK5" s="208"/>
      <c r="LML5" s="208"/>
      <c r="LMM5" s="208"/>
      <c r="LMN5" s="208"/>
      <c r="LMO5" s="208"/>
      <c r="LMP5" s="208"/>
      <c r="LMQ5" s="208"/>
      <c r="LMR5" s="208"/>
      <c r="LMS5" s="208"/>
      <c r="LMT5" s="208"/>
      <c r="LMU5" s="208"/>
      <c r="LMV5" s="208"/>
      <c r="LMW5" s="208"/>
      <c r="LMX5" s="208"/>
      <c r="LMY5" s="208"/>
      <c r="LMZ5" s="208"/>
      <c r="LNA5" s="208"/>
      <c r="LNB5" s="208"/>
      <c r="LNC5" s="208"/>
      <c r="LND5" s="208"/>
      <c r="LNE5" s="208"/>
      <c r="LNF5" s="208"/>
      <c r="LNG5" s="208"/>
      <c r="LNH5" s="208"/>
      <c r="LNI5" s="208"/>
      <c r="LNJ5" s="208"/>
      <c r="LNK5" s="208"/>
      <c r="LNL5" s="208"/>
      <c r="LNM5" s="208"/>
      <c r="LNN5" s="208"/>
      <c r="LNO5" s="208"/>
      <c r="LNP5" s="208"/>
      <c r="LNQ5" s="208"/>
      <c r="LNR5" s="208"/>
      <c r="LNS5" s="208"/>
      <c r="LNT5" s="208"/>
      <c r="LNU5" s="208"/>
      <c r="LNV5" s="208"/>
      <c r="LNW5" s="208"/>
      <c r="LNX5" s="208"/>
      <c r="LNY5" s="208"/>
      <c r="LNZ5" s="208"/>
      <c r="LOA5" s="208"/>
      <c r="LOB5" s="208"/>
      <c r="LOC5" s="208"/>
      <c r="LOD5" s="208"/>
      <c r="LOE5" s="208"/>
      <c r="LOF5" s="208"/>
      <c r="LOG5" s="208"/>
      <c r="LOH5" s="208"/>
      <c r="LOI5" s="208"/>
      <c r="LOJ5" s="208"/>
      <c r="LOK5" s="208"/>
      <c r="LOL5" s="208"/>
      <c r="LOM5" s="208"/>
      <c r="LON5" s="208"/>
      <c r="LOO5" s="208"/>
      <c r="LOP5" s="208"/>
      <c r="LOQ5" s="208"/>
      <c r="LOR5" s="208"/>
      <c r="LOS5" s="208"/>
      <c r="LOT5" s="208"/>
      <c r="LOU5" s="208"/>
      <c r="LOV5" s="208"/>
      <c r="LOW5" s="208"/>
      <c r="LOX5" s="208"/>
      <c r="LOY5" s="208"/>
      <c r="LOZ5" s="208"/>
      <c r="LPA5" s="208"/>
      <c r="LPB5" s="208"/>
      <c r="LPC5" s="208"/>
      <c r="LPD5" s="208"/>
      <c r="LPE5" s="208"/>
      <c r="LPF5" s="208"/>
      <c r="LPG5" s="208"/>
      <c r="LPH5" s="208"/>
      <c r="LPI5" s="208"/>
      <c r="LPJ5" s="208"/>
      <c r="LPK5" s="208"/>
      <c r="LPL5" s="208"/>
      <c r="LPM5" s="208"/>
      <c r="LPN5" s="208"/>
      <c r="LPO5" s="208"/>
      <c r="LPP5" s="208"/>
      <c r="LPQ5" s="208"/>
      <c r="LPR5" s="208"/>
      <c r="LPS5" s="208"/>
      <c r="LPT5" s="208"/>
      <c r="LPU5" s="208"/>
      <c r="LPV5" s="208"/>
      <c r="LPW5" s="208"/>
      <c r="LPX5" s="208"/>
      <c r="LPY5" s="208"/>
      <c r="LPZ5" s="208"/>
      <c r="LQA5" s="208"/>
      <c r="LQB5" s="208"/>
      <c r="LQC5" s="208"/>
      <c r="LQD5" s="208"/>
      <c r="LQE5" s="208"/>
      <c r="LQF5" s="208"/>
      <c r="LQG5" s="208"/>
      <c r="LQH5" s="208"/>
      <c r="LQI5" s="208"/>
      <c r="LQJ5" s="208"/>
      <c r="LQK5" s="208"/>
      <c r="LQL5" s="208"/>
      <c r="LQM5" s="208"/>
      <c r="LQN5" s="208"/>
      <c r="LQO5" s="208"/>
      <c r="LQP5" s="208"/>
      <c r="LQQ5" s="208"/>
      <c r="LQR5" s="208"/>
      <c r="LQS5" s="208"/>
      <c r="LQT5" s="208"/>
      <c r="LQU5" s="208"/>
      <c r="LQV5" s="208"/>
      <c r="LQW5" s="208"/>
      <c r="LQX5" s="208"/>
      <c r="LQY5" s="208"/>
      <c r="LQZ5" s="208"/>
      <c r="LRA5" s="208"/>
      <c r="LRB5" s="208"/>
      <c r="LRC5" s="208"/>
      <c r="LRD5" s="208"/>
      <c r="LRE5" s="208"/>
      <c r="LRF5" s="208"/>
      <c r="LRG5" s="208"/>
      <c r="LRH5" s="208"/>
      <c r="LRI5" s="208"/>
      <c r="LRJ5" s="208"/>
      <c r="LRK5" s="208"/>
      <c r="LRL5" s="208"/>
      <c r="LRM5" s="208"/>
      <c r="LRN5" s="208"/>
      <c r="LRO5" s="208"/>
      <c r="LRP5" s="208"/>
      <c r="LRQ5" s="208"/>
      <c r="LRR5" s="208"/>
      <c r="LRS5" s="208"/>
      <c r="LRT5" s="208"/>
      <c r="LRU5" s="208"/>
      <c r="LRV5" s="208"/>
      <c r="LRW5" s="208"/>
      <c r="LRX5" s="208"/>
      <c r="LRY5" s="208"/>
      <c r="LRZ5" s="208"/>
      <c r="LSA5" s="208"/>
      <c r="LSB5" s="208"/>
      <c r="LSC5" s="208"/>
      <c r="LSD5" s="208"/>
      <c r="LSE5" s="208"/>
      <c r="LSF5" s="208"/>
      <c r="LSG5" s="208"/>
      <c r="LSH5" s="208"/>
      <c r="LSI5" s="208"/>
      <c r="LSJ5" s="208"/>
      <c r="LSK5" s="208"/>
      <c r="LSL5" s="208"/>
      <c r="LSM5" s="208"/>
      <c r="LSN5" s="208"/>
      <c r="LSO5" s="208"/>
      <c r="LSP5" s="208"/>
      <c r="LSQ5" s="208"/>
      <c r="LSR5" s="208"/>
      <c r="LSS5" s="208"/>
      <c r="LST5" s="208"/>
      <c r="LSU5" s="208"/>
      <c r="LSV5" s="208"/>
      <c r="LSW5" s="208"/>
      <c r="LSX5" s="208"/>
      <c r="LSY5" s="208"/>
      <c r="LSZ5" s="208"/>
      <c r="LTA5" s="208"/>
      <c r="LTB5" s="208"/>
      <c r="LTC5" s="208"/>
      <c r="LTD5" s="208"/>
      <c r="LTE5" s="208"/>
      <c r="LTF5" s="208"/>
      <c r="LTG5" s="208"/>
      <c r="LTH5" s="208"/>
      <c r="LTI5" s="208"/>
      <c r="LTJ5" s="208"/>
      <c r="LTK5" s="208"/>
      <c r="LTL5" s="208"/>
      <c r="LTM5" s="208"/>
      <c r="LTN5" s="208"/>
      <c r="LTO5" s="208"/>
      <c r="LTP5" s="208"/>
      <c r="LTQ5" s="208"/>
      <c r="LTR5" s="208"/>
      <c r="LTS5" s="208"/>
      <c r="LTT5" s="208"/>
      <c r="LTU5" s="208"/>
      <c r="LTV5" s="208"/>
      <c r="LTW5" s="208"/>
      <c r="LTX5" s="208"/>
      <c r="LTY5" s="208"/>
      <c r="LTZ5" s="208"/>
      <c r="LUA5" s="208"/>
      <c r="LUB5" s="208"/>
      <c r="LUC5" s="208"/>
      <c r="LUD5" s="208"/>
      <c r="LUE5" s="208"/>
      <c r="LUF5" s="208"/>
      <c r="LUG5" s="208"/>
      <c r="LUH5" s="208"/>
      <c r="LUI5" s="208"/>
      <c r="LUJ5" s="208"/>
      <c r="LUK5" s="208"/>
      <c r="LUL5" s="208"/>
      <c r="LUM5" s="208"/>
      <c r="LUN5" s="208"/>
      <c r="LUO5" s="208"/>
      <c r="LUP5" s="208"/>
      <c r="LUQ5" s="208"/>
      <c r="LUR5" s="208"/>
      <c r="LUS5" s="208"/>
      <c r="LUT5" s="208"/>
      <c r="LUU5" s="208"/>
      <c r="LUV5" s="208"/>
      <c r="LUW5" s="208"/>
      <c r="LUX5" s="208"/>
      <c r="LUY5" s="208"/>
      <c r="LUZ5" s="208"/>
      <c r="LVA5" s="208"/>
      <c r="LVB5" s="208"/>
      <c r="LVC5" s="208"/>
      <c r="LVD5" s="208"/>
      <c r="LVE5" s="208"/>
      <c r="LVF5" s="208"/>
      <c r="LVG5" s="208"/>
      <c r="LVH5" s="208"/>
      <c r="LVI5" s="208"/>
      <c r="LVJ5" s="208"/>
      <c r="LVK5" s="208"/>
      <c r="LVL5" s="208"/>
      <c r="LVM5" s="208"/>
      <c r="LVN5" s="208"/>
      <c r="LVO5" s="208"/>
      <c r="LVP5" s="208"/>
      <c r="LVQ5" s="208"/>
      <c r="LVR5" s="208"/>
      <c r="LVS5" s="208"/>
      <c r="LVT5" s="208"/>
      <c r="LVU5" s="208"/>
      <c r="LVV5" s="208"/>
      <c r="LVW5" s="208"/>
      <c r="LVX5" s="208"/>
      <c r="LVY5" s="208"/>
      <c r="LVZ5" s="208"/>
      <c r="LWA5" s="208"/>
      <c r="LWB5" s="208"/>
      <c r="LWC5" s="208"/>
      <c r="LWD5" s="208"/>
      <c r="LWE5" s="208"/>
      <c r="LWF5" s="208"/>
      <c r="LWG5" s="208"/>
      <c r="LWH5" s="208"/>
      <c r="LWI5" s="208"/>
      <c r="LWJ5" s="208"/>
      <c r="LWK5" s="208"/>
      <c r="LWL5" s="208"/>
      <c r="LWM5" s="208"/>
      <c r="LWN5" s="208"/>
      <c r="LWO5" s="208"/>
      <c r="LWP5" s="208"/>
      <c r="LWQ5" s="208"/>
      <c r="LWR5" s="208"/>
      <c r="LWS5" s="208"/>
      <c r="LWT5" s="208"/>
      <c r="LWU5" s="208"/>
      <c r="LWV5" s="208"/>
      <c r="LWW5" s="208"/>
      <c r="LWX5" s="208"/>
      <c r="LWY5" s="208"/>
      <c r="LWZ5" s="208"/>
      <c r="LXA5" s="208"/>
      <c r="LXB5" s="208"/>
      <c r="LXC5" s="208"/>
      <c r="LXD5" s="208"/>
      <c r="LXE5" s="208"/>
      <c r="LXF5" s="208"/>
      <c r="LXG5" s="208"/>
      <c r="LXH5" s="208"/>
      <c r="LXI5" s="208"/>
      <c r="LXJ5" s="208"/>
      <c r="LXK5" s="208"/>
      <c r="LXL5" s="208"/>
      <c r="LXM5" s="208"/>
      <c r="LXN5" s="208"/>
      <c r="LXO5" s="208"/>
      <c r="LXP5" s="208"/>
      <c r="LXQ5" s="208"/>
      <c r="LXR5" s="208"/>
      <c r="LXS5" s="208"/>
      <c r="LXT5" s="208"/>
      <c r="LXU5" s="208"/>
      <c r="LXV5" s="208"/>
      <c r="LXW5" s="208"/>
      <c r="LXX5" s="208"/>
      <c r="LXY5" s="208"/>
      <c r="LXZ5" s="208"/>
      <c r="LYA5" s="208"/>
      <c r="LYB5" s="208"/>
      <c r="LYC5" s="208"/>
      <c r="LYD5" s="208"/>
      <c r="LYE5" s="208"/>
      <c r="LYF5" s="208"/>
      <c r="LYG5" s="208"/>
      <c r="LYH5" s="208"/>
      <c r="LYI5" s="208"/>
      <c r="LYJ5" s="208"/>
      <c r="LYK5" s="208"/>
      <c r="LYL5" s="208"/>
      <c r="LYM5" s="208"/>
      <c r="LYN5" s="208"/>
      <c r="LYO5" s="208"/>
      <c r="LYP5" s="208"/>
      <c r="LYQ5" s="208"/>
      <c r="LYR5" s="208"/>
      <c r="LYS5" s="208"/>
      <c r="LYT5" s="208"/>
      <c r="LYU5" s="208"/>
      <c r="LYV5" s="208"/>
      <c r="LYW5" s="208"/>
      <c r="LYX5" s="208"/>
      <c r="LYY5" s="208"/>
      <c r="LYZ5" s="208"/>
      <c r="LZA5" s="208"/>
      <c r="LZB5" s="208"/>
      <c r="LZC5" s="208"/>
      <c r="LZD5" s="208"/>
      <c r="LZE5" s="208"/>
      <c r="LZF5" s="208"/>
      <c r="LZG5" s="208"/>
      <c r="LZH5" s="208"/>
      <c r="LZI5" s="208"/>
      <c r="LZJ5" s="208"/>
      <c r="LZK5" s="208"/>
      <c r="LZL5" s="208"/>
      <c r="LZM5" s="208"/>
      <c r="LZN5" s="208"/>
      <c r="LZO5" s="208"/>
      <c r="LZP5" s="208"/>
      <c r="LZQ5" s="208"/>
      <c r="LZR5" s="208"/>
      <c r="LZS5" s="208"/>
      <c r="LZT5" s="208"/>
      <c r="LZU5" s="208"/>
      <c r="LZV5" s="208"/>
      <c r="LZW5" s="208"/>
      <c r="LZX5" s="208"/>
      <c r="LZY5" s="208"/>
      <c r="LZZ5" s="208"/>
      <c r="MAA5" s="208"/>
      <c r="MAB5" s="208"/>
      <c r="MAC5" s="208"/>
      <c r="MAD5" s="208"/>
      <c r="MAE5" s="208"/>
      <c r="MAF5" s="208"/>
      <c r="MAG5" s="208"/>
      <c r="MAH5" s="208"/>
      <c r="MAI5" s="208"/>
      <c r="MAJ5" s="208"/>
      <c r="MAK5" s="208"/>
      <c r="MAL5" s="208"/>
      <c r="MAM5" s="208"/>
      <c r="MAN5" s="208"/>
      <c r="MAO5" s="208"/>
      <c r="MAP5" s="208"/>
      <c r="MAQ5" s="208"/>
      <c r="MAR5" s="208"/>
      <c r="MAS5" s="208"/>
      <c r="MAT5" s="208"/>
      <c r="MAU5" s="208"/>
      <c r="MAV5" s="208"/>
      <c r="MAW5" s="208"/>
      <c r="MAX5" s="208"/>
      <c r="MAY5" s="208"/>
      <c r="MAZ5" s="208"/>
      <c r="MBA5" s="208"/>
      <c r="MBB5" s="208"/>
      <c r="MBC5" s="208"/>
      <c r="MBD5" s="208"/>
      <c r="MBE5" s="208"/>
      <c r="MBF5" s="208"/>
      <c r="MBG5" s="208"/>
      <c r="MBH5" s="208"/>
      <c r="MBI5" s="208"/>
      <c r="MBJ5" s="208"/>
      <c r="MBK5" s="208"/>
      <c r="MBL5" s="208"/>
      <c r="MBM5" s="208"/>
      <c r="MBN5" s="208"/>
      <c r="MBO5" s="208"/>
      <c r="MBP5" s="208"/>
      <c r="MBQ5" s="208"/>
      <c r="MBR5" s="208"/>
      <c r="MBS5" s="208"/>
      <c r="MBT5" s="208"/>
      <c r="MBU5" s="208"/>
      <c r="MBV5" s="208"/>
      <c r="MBW5" s="208"/>
      <c r="MBX5" s="208"/>
      <c r="MBY5" s="208"/>
      <c r="MBZ5" s="208"/>
      <c r="MCA5" s="208"/>
      <c r="MCB5" s="208"/>
      <c r="MCC5" s="208"/>
      <c r="MCD5" s="208"/>
      <c r="MCE5" s="208"/>
      <c r="MCF5" s="208"/>
      <c r="MCG5" s="208"/>
      <c r="MCH5" s="208"/>
      <c r="MCI5" s="208"/>
      <c r="MCJ5" s="208"/>
      <c r="MCK5" s="208"/>
      <c r="MCL5" s="208"/>
      <c r="MCM5" s="208"/>
      <c r="MCN5" s="208"/>
      <c r="MCO5" s="208"/>
      <c r="MCP5" s="208"/>
      <c r="MCQ5" s="208"/>
      <c r="MCR5" s="208"/>
      <c r="MCS5" s="208"/>
      <c r="MCT5" s="208"/>
      <c r="MCU5" s="208"/>
      <c r="MCV5" s="208"/>
      <c r="MCW5" s="208"/>
      <c r="MCX5" s="208"/>
      <c r="MCY5" s="208"/>
      <c r="MCZ5" s="208"/>
      <c r="MDA5" s="208"/>
      <c r="MDB5" s="208"/>
      <c r="MDC5" s="208"/>
      <c r="MDD5" s="208"/>
      <c r="MDE5" s="208"/>
      <c r="MDF5" s="208"/>
      <c r="MDG5" s="208"/>
      <c r="MDH5" s="208"/>
      <c r="MDI5" s="208"/>
      <c r="MDJ5" s="208"/>
      <c r="MDK5" s="208"/>
      <c r="MDL5" s="208"/>
      <c r="MDM5" s="208"/>
      <c r="MDN5" s="208"/>
      <c r="MDO5" s="208"/>
      <c r="MDP5" s="208"/>
      <c r="MDQ5" s="208"/>
      <c r="MDR5" s="208"/>
      <c r="MDS5" s="208"/>
      <c r="MDT5" s="208"/>
      <c r="MDU5" s="208"/>
      <c r="MDV5" s="208"/>
      <c r="MDW5" s="208"/>
      <c r="MDX5" s="208"/>
      <c r="MDY5" s="208"/>
      <c r="MDZ5" s="208"/>
      <c r="MEA5" s="208"/>
      <c r="MEB5" s="208"/>
      <c r="MEC5" s="208"/>
      <c r="MED5" s="208"/>
      <c r="MEE5" s="208"/>
      <c r="MEF5" s="208"/>
      <c r="MEG5" s="208"/>
      <c r="MEH5" s="208"/>
      <c r="MEI5" s="208"/>
      <c r="MEJ5" s="208"/>
      <c r="MEK5" s="208"/>
      <c r="MEL5" s="208"/>
      <c r="MEM5" s="208"/>
      <c r="MEN5" s="208"/>
      <c r="MEO5" s="208"/>
      <c r="MEP5" s="208"/>
      <c r="MEQ5" s="208"/>
      <c r="MER5" s="208"/>
      <c r="MES5" s="208"/>
      <c r="MET5" s="208"/>
      <c r="MEU5" s="208"/>
      <c r="MEV5" s="208"/>
      <c r="MEW5" s="208"/>
      <c r="MEX5" s="208"/>
      <c r="MEY5" s="208"/>
      <c r="MEZ5" s="208"/>
      <c r="MFA5" s="208"/>
      <c r="MFB5" s="208"/>
      <c r="MFC5" s="208"/>
      <c r="MFD5" s="208"/>
      <c r="MFE5" s="208"/>
      <c r="MFF5" s="208"/>
      <c r="MFG5" s="208"/>
      <c r="MFH5" s="208"/>
      <c r="MFI5" s="208"/>
      <c r="MFJ5" s="208"/>
      <c r="MFK5" s="208"/>
      <c r="MFL5" s="208"/>
      <c r="MFM5" s="208"/>
      <c r="MFN5" s="208"/>
      <c r="MFO5" s="208"/>
      <c r="MFP5" s="208"/>
      <c r="MFQ5" s="208"/>
      <c r="MFR5" s="208"/>
      <c r="MFS5" s="208"/>
      <c r="MFT5" s="208"/>
      <c r="MFU5" s="208"/>
      <c r="MFV5" s="208"/>
      <c r="MFW5" s="208"/>
      <c r="MFX5" s="208"/>
      <c r="MFY5" s="208"/>
      <c r="MFZ5" s="208"/>
      <c r="MGA5" s="208"/>
      <c r="MGB5" s="208"/>
      <c r="MGC5" s="208"/>
      <c r="MGD5" s="208"/>
      <c r="MGE5" s="208"/>
      <c r="MGF5" s="208"/>
      <c r="MGG5" s="208"/>
      <c r="MGH5" s="208"/>
      <c r="MGI5" s="208"/>
      <c r="MGJ5" s="208"/>
      <c r="MGK5" s="208"/>
      <c r="MGL5" s="208"/>
      <c r="MGM5" s="208"/>
      <c r="MGN5" s="208"/>
      <c r="MGO5" s="208"/>
      <c r="MGP5" s="208"/>
      <c r="MGQ5" s="208"/>
      <c r="MGR5" s="208"/>
      <c r="MGS5" s="208"/>
      <c r="MGT5" s="208"/>
      <c r="MGU5" s="208"/>
      <c r="MGV5" s="208"/>
      <c r="MGW5" s="208"/>
      <c r="MGX5" s="208"/>
      <c r="MGY5" s="208"/>
      <c r="MGZ5" s="208"/>
      <c r="MHA5" s="208"/>
      <c r="MHB5" s="208"/>
      <c r="MHC5" s="208"/>
      <c r="MHD5" s="208"/>
      <c r="MHE5" s="208"/>
      <c r="MHF5" s="208"/>
      <c r="MHG5" s="208"/>
      <c r="MHH5" s="208"/>
      <c r="MHI5" s="208"/>
      <c r="MHJ5" s="208"/>
      <c r="MHK5" s="208"/>
      <c r="MHL5" s="208"/>
      <c r="MHM5" s="208"/>
      <c r="MHN5" s="208"/>
      <c r="MHO5" s="208"/>
      <c r="MHP5" s="208"/>
      <c r="MHQ5" s="208"/>
      <c r="MHR5" s="208"/>
      <c r="MHS5" s="208"/>
      <c r="MHT5" s="208"/>
      <c r="MHU5" s="208"/>
      <c r="MHV5" s="208"/>
      <c r="MHW5" s="208"/>
      <c r="MHX5" s="208"/>
      <c r="MHY5" s="208"/>
      <c r="MHZ5" s="208"/>
      <c r="MIA5" s="208"/>
      <c r="MIB5" s="208"/>
      <c r="MIC5" s="208"/>
      <c r="MID5" s="208"/>
      <c r="MIE5" s="208"/>
      <c r="MIF5" s="208"/>
      <c r="MIG5" s="208"/>
      <c r="MIH5" s="208"/>
      <c r="MII5" s="208"/>
      <c r="MIJ5" s="208"/>
      <c r="MIK5" s="208"/>
      <c r="MIL5" s="208"/>
      <c r="MIM5" s="208"/>
      <c r="MIN5" s="208"/>
      <c r="MIO5" s="208"/>
      <c r="MIP5" s="208"/>
      <c r="MIQ5" s="208"/>
      <c r="MIR5" s="208"/>
      <c r="MIS5" s="208"/>
      <c r="MIT5" s="208"/>
      <c r="MIU5" s="208"/>
      <c r="MIV5" s="208"/>
      <c r="MIW5" s="208"/>
      <c r="MIX5" s="208"/>
      <c r="MIY5" s="208"/>
      <c r="MIZ5" s="208"/>
      <c r="MJA5" s="208"/>
      <c r="MJB5" s="208"/>
      <c r="MJC5" s="208"/>
      <c r="MJD5" s="208"/>
      <c r="MJE5" s="208"/>
      <c r="MJF5" s="208"/>
      <c r="MJG5" s="208"/>
      <c r="MJH5" s="208"/>
      <c r="MJI5" s="208"/>
      <c r="MJJ5" s="208"/>
      <c r="MJK5" s="208"/>
      <c r="MJL5" s="208"/>
      <c r="MJM5" s="208"/>
      <c r="MJN5" s="208"/>
      <c r="MJO5" s="208"/>
      <c r="MJP5" s="208"/>
      <c r="MJQ5" s="208"/>
      <c r="MJR5" s="208"/>
      <c r="MJS5" s="208"/>
      <c r="MJT5" s="208"/>
      <c r="MJU5" s="208"/>
      <c r="MJV5" s="208"/>
      <c r="MJW5" s="208"/>
      <c r="MJX5" s="208"/>
      <c r="MJY5" s="208"/>
      <c r="MJZ5" s="208"/>
      <c r="MKA5" s="208"/>
      <c r="MKB5" s="208"/>
      <c r="MKC5" s="208"/>
      <c r="MKD5" s="208"/>
      <c r="MKE5" s="208"/>
      <c r="MKF5" s="208"/>
      <c r="MKG5" s="208"/>
      <c r="MKH5" s="208"/>
      <c r="MKI5" s="208"/>
      <c r="MKJ5" s="208"/>
      <c r="MKK5" s="208"/>
      <c r="MKL5" s="208"/>
      <c r="MKM5" s="208"/>
      <c r="MKN5" s="208"/>
      <c r="MKO5" s="208"/>
      <c r="MKP5" s="208"/>
      <c r="MKQ5" s="208"/>
      <c r="MKR5" s="208"/>
      <c r="MKS5" s="208"/>
      <c r="MKT5" s="208"/>
      <c r="MKU5" s="208"/>
      <c r="MKV5" s="208"/>
      <c r="MKW5" s="208"/>
      <c r="MKX5" s="208"/>
      <c r="MKY5" s="208"/>
      <c r="MKZ5" s="208"/>
      <c r="MLA5" s="208"/>
      <c r="MLB5" s="208"/>
      <c r="MLC5" s="208"/>
      <c r="MLD5" s="208"/>
      <c r="MLE5" s="208"/>
      <c r="MLF5" s="208"/>
      <c r="MLG5" s="208"/>
      <c r="MLH5" s="208"/>
      <c r="MLI5" s="208"/>
      <c r="MLJ5" s="208"/>
      <c r="MLK5" s="208"/>
      <c r="MLL5" s="208"/>
      <c r="MLM5" s="208"/>
      <c r="MLN5" s="208"/>
      <c r="MLO5" s="208"/>
      <c r="MLP5" s="208"/>
      <c r="MLQ5" s="208"/>
      <c r="MLR5" s="208"/>
      <c r="MLS5" s="208"/>
      <c r="MLT5" s="208"/>
      <c r="MLU5" s="208"/>
      <c r="MLV5" s="208"/>
      <c r="MLW5" s="208"/>
      <c r="MLX5" s="208"/>
      <c r="MLY5" s="208"/>
      <c r="MLZ5" s="208"/>
      <c r="MMA5" s="208"/>
      <c r="MMB5" s="208"/>
      <c r="MMC5" s="208"/>
      <c r="MMD5" s="208"/>
      <c r="MME5" s="208"/>
      <c r="MMF5" s="208"/>
      <c r="MMG5" s="208"/>
      <c r="MMH5" s="208"/>
      <c r="MMI5" s="208"/>
      <c r="MMJ5" s="208"/>
      <c r="MMK5" s="208"/>
      <c r="MML5" s="208"/>
      <c r="MMM5" s="208"/>
      <c r="MMN5" s="208"/>
      <c r="MMO5" s="208"/>
      <c r="MMP5" s="208"/>
      <c r="MMQ5" s="208"/>
      <c r="MMR5" s="208"/>
      <c r="MMS5" s="208"/>
      <c r="MMT5" s="208"/>
      <c r="MMU5" s="208"/>
      <c r="MMV5" s="208"/>
      <c r="MMW5" s="208"/>
      <c r="MMX5" s="208"/>
      <c r="MMY5" s="208"/>
      <c r="MMZ5" s="208"/>
      <c r="MNA5" s="208"/>
      <c r="MNB5" s="208"/>
      <c r="MNC5" s="208"/>
      <c r="MND5" s="208"/>
      <c r="MNE5" s="208"/>
      <c r="MNF5" s="208"/>
      <c r="MNG5" s="208"/>
      <c r="MNH5" s="208"/>
      <c r="MNI5" s="208"/>
      <c r="MNJ5" s="208"/>
      <c r="MNK5" s="208"/>
      <c r="MNL5" s="208"/>
      <c r="MNM5" s="208"/>
      <c r="MNN5" s="208"/>
      <c r="MNO5" s="208"/>
      <c r="MNP5" s="208"/>
      <c r="MNQ5" s="208"/>
      <c r="MNR5" s="208"/>
      <c r="MNS5" s="208"/>
      <c r="MNT5" s="208"/>
      <c r="MNU5" s="208"/>
      <c r="MNV5" s="208"/>
      <c r="MNW5" s="208"/>
      <c r="MNX5" s="208"/>
      <c r="MNY5" s="208"/>
      <c r="MNZ5" s="208"/>
      <c r="MOA5" s="208"/>
      <c r="MOB5" s="208"/>
      <c r="MOC5" s="208"/>
      <c r="MOD5" s="208"/>
      <c r="MOE5" s="208"/>
      <c r="MOF5" s="208"/>
      <c r="MOG5" s="208"/>
      <c r="MOH5" s="208"/>
      <c r="MOI5" s="208"/>
      <c r="MOJ5" s="208"/>
      <c r="MOK5" s="208"/>
      <c r="MOL5" s="208"/>
      <c r="MOM5" s="208"/>
      <c r="MON5" s="208"/>
      <c r="MOO5" s="208"/>
      <c r="MOP5" s="208"/>
      <c r="MOQ5" s="208"/>
      <c r="MOR5" s="208"/>
      <c r="MOS5" s="208"/>
      <c r="MOT5" s="208"/>
      <c r="MOU5" s="208"/>
      <c r="MOV5" s="208"/>
      <c r="MOW5" s="208"/>
      <c r="MOX5" s="208"/>
      <c r="MOY5" s="208"/>
      <c r="MOZ5" s="208"/>
      <c r="MPA5" s="208"/>
      <c r="MPB5" s="208"/>
      <c r="MPC5" s="208"/>
      <c r="MPD5" s="208"/>
      <c r="MPE5" s="208"/>
      <c r="MPF5" s="208"/>
      <c r="MPG5" s="208"/>
      <c r="MPH5" s="208"/>
      <c r="MPI5" s="208"/>
      <c r="MPJ5" s="208"/>
      <c r="MPK5" s="208"/>
      <c r="MPL5" s="208"/>
      <c r="MPM5" s="208"/>
      <c r="MPN5" s="208"/>
      <c r="MPO5" s="208"/>
      <c r="MPP5" s="208"/>
      <c r="MPQ5" s="208"/>
      <c r="MPR5" s="208"/>
      <c r="MPS5" s="208"/>
      <c r="MPT5" s="208"/>
      <c r="MPU5" s="208"/>
      <c r="MPV5" s="208"/>
      <c r="MPW5" s="208"/>
      <c r="MPX5" s="208"/>
      <c r="MPY5" s="208"/>
      <c r="MPZ5" s="208"/>
      <c r="MQA5" s="208"/>
      <c r="MQB5" s="208"/>
      <c r="MQC5" s="208"/>
      <c r="MQD5" s="208"/>
      <c r="MQE5" s="208"/>
      <c r="MQF5" s="208"/>
      <c r="MQG5" s="208"/>
      <c r="MQH5" s="208"/>
      <c r="MQI5" s="208"/>
      <c r="MQJ5" s="208"/>
      <c r="MQK5" s="208"/>
      <c r="MQL5" s="208"/>
      <c r="MQM5" s="208"/>
      <c r="MQN5" s="208"/>
      <c r="MQO5" s="208"/>
      <c r="MQP5" s="208"/>
      <c r="MQQ5" s="208"/>
      <c r="MQR5" s="208"/>
      <c r="MQS5" s="208"/>
      <c r="MQT5" s="208"/>
      <c r="MQU5" s="208"/>
      <c r="MQV5" s="208"/>
      <c r="MQW5" s="208"/>
      <c r="MQX5" s="208"/>
      <c r="MQY5" s="208"/>
      <c r="MQZ5" s="208"/>
      <c r="MRA5" s="208"/>
      <c r="MRB5" s="208"/>
      <c r="MRC5" s="208"/>
      <c r="MRD5" s="208"/>
      <c r="MRE5" s="208"/>
      <c r="MRF5" s="208"/>
      <c r="MRG5" s="208"/>
      <c r="MRH5" s="208"/>
      <c r="MRI5" s="208"/>
      <c r="MRJ5" s="208"/>
      <c r="MRK5" s="208"/>
      <c r="MRL5" s="208"/>
      <c r="MRM5" s="208"/>
      <c r="MRN5" s="208"/>
      <c r="MRO5" s="208"/>
      <c r="MRP5" s="208"/>
      <c r="MRQ5" s="208"/>
      <c r="MRR5" s="208"/>
      <c r="MRS5" s="208"/>
      <c r="MRT5" s="208"/>
      <c r="MRU5" s="208"/>
      <c r="MRV5" s="208"/>
      <c r="MRW5" s="208"/>
      <c r="MRX5" s="208"/>
      <c r="MRY5" s="208"/>
      <c r="MRZ5" s="208"/>
      <c r="MSA5" s="208"/>
      <c r="MSB5" s="208"/>
      <c r="MSC5" s="208"/>
      <c r="MSD5" s="208"/>
      <c r="MSE5" s="208"/>
      <c r="MSF5" s="208"/>
      <c r="MSG5" s="208"/>
      <c r="MSH5" s="208"/>
      <c r="MSI5" s="208"/>
      <c r="MSJ5" s="208"/>
      <c r="MSK5" s="208"/>
      <c r="MSL5" s="208"/>
      <c r="MSM5" s="208"/>
      <c r="MSN5" s="208"/>
      <c r="MSO5" s="208"/>
      <c r="MSP5" s="208"/>
      <c r="MSQ5" s="208"/>
      <c r="MSR5" s="208"/>
      <c r="MSS5" s="208"/>
      <c r="MST5" s="208"/>
      <c r="MSU5" s="208"/>
      <c r="MSV5" s="208"/>
      <c r="MSW5" s="208"/>
      <c r="MSX5" s="208"/>
      <c r="MSY5" s="208"/>
      <c r="MSZ5" s="208"/>
      <c r="MTA5" s="208"/>
      <c r="MTB5" s="208"/>
      <c r="MTC5" s="208"/>
      <c r="MTD5" s="208"/>
      <c r="MTE5" s="208"/>
      <c r="MTF5" s="208"/>
      <c r="MTG5" s="208"/>
      <c r="MTH5" s="208"/>
      <c r="MTI5" s="208"/>
      <c r="MTJ5" s="208"/>
      <c r="MTK5" s="208"/>
      <c r="MTL5" s="208"/>
      <c r="MTM5" s="208"/>
      <c r="MTN5" s="208"/>
      <c r="MTO5" s="208"/>
      <c r="MTP5" s="208"/>
      <c r="MTQ5" s="208"/>
      <c r="MTR5" s="208"/>
      <c r="MTS5" s="208"/>
      <c r="MTT5" s="208"/>
      <c r="MTU5" s="208"/>
      <c r="MTV5" s="208"/>
      <c r="MTW5" s="208"/>
      <c r="MTX5" s="208"/>
      <c r="MTY5" s="208"/>
      <c r="MTZ5" s="208"/>
      <c r="MUA5" s="208"/>
      <c r="MUB5" s="208"/>
      <c r="MUC5" s="208"/>
      <c r="MUD5" s="208"/>
      <c r="MUE5" s="208"/>
      <c r="MUF5" s="208"/>
      <c r="MUG5" s="208"/>
      <c r="MUH5" s="208"/>
      <c r="MUI5" s="208"/>
      <c r="MUJ5" s="208"/>
      <c r="MUK5" s="208"/>
      <c r="MUL5" s="208"/>
      <c r="MUM5" s="208"/>
      <c r="MUN5" s="208"/>
      <c r="MUO5" s="208"/>
      <c r="MUP5" s="208"/>
      <c r="MUQ5" s="208"/>
      <c r="MUR5" s="208"/>
      <c r="MUS5" s="208"/>
      <c r="MUT5" s="208"/>
      <c r="MUU5" s="208"/>
      <c r="MUV5" s="208"/>
      <c r="MUW5" s="208"/>
      <c r="MUX5" s="208"/>
      <c r="MUY5" s="208"/>
      <c r="MUZ5" s="208"/>
      <c r="MVA5" s="208"/>
      <c r="MVB5" s="208"/>
      <c r="MVC5" s="208"/>
      <c r="MVD5" s="208"/>
      <c r="MVE5" s="208"/>
      <c r="MVF5" s="208"/>
      <c r="MVG5" s="208"/>
      <c r="MVH5" s="208"/>
      <c r="MVI5" s="208"/>
      <c r="MVJ5" s="208"/>
      <c r="MVK5" s="208"/>
      <c r="MVL5" s="208"/>
      <c r="MVM5" s="208"/>
      <c r="MVN5" s="208"/>
      <c r="MVO5" s="208"/>
      <c r="MVP5" s="208"/>
      <c r="MVQ5" s="208"/>
      <c r="MVR5" s="208"/>
      <c r="MVS5" s="208"/>
      <c r="MVT5" s="208"/>
      <c r="MVU5" s="208"/>
      <c r="MVV5" s="208"/>
      <c r="MVW5" s="208"/>
      <c r="MVX5" s="208"/>
      <c r="MVY5" s="208"/>
      <c r="MVZ5" s="208"/>
      <c r="MWA5" s="208"/>
      <c r="MWB5" s="208"/>
      <c r="MWC5" s="208"/>
      <c r="MWD5" s="208"/>
      <c r="MWE5" s="208"/>
      <c r="MWF5" s="208"/>
      <c r="MWG5" s="208"/>
      <c r="MWH5" s="208"/>
      <c r="MWI5" s="208"/>
      <c r="MWJ5" s="208"/>
      <c r="MWK5" s="208"/>
      <c r="MWL5" s="208"/>
      <c r="MWM5" s="208"/>
      <c r="MWN5" s="208"/>
      <c r="MWO5" s="208"/>
      <c r="MWP5" s="208"/>
      <c r="MWQ5" s="208"/>
      <c r="MWR5" s="208"/>
      <c r="MWS5" s="208"/>
      <c r="MWT5" s="208"/>
      <c r="MWU5" s="208"/>
      <c r="MWV5" s="208"/>
      <c r="MWW5" s="208"/>
      <c r="MWX5" s="208"/>
      <c r="MWY5" s="208"/>
      <c r="MWZ5" s="208"/>
      <c r="MXA5" s="208"/>
      <c r="MXB5" s="208"/>
      <c r="MXC5" s="208"/>
      <c r="MXD5" s="208"/>
      <c r="MXE5" s="208"/>
      <c r="MXF5" s="208"/>
      <c r="MXG5" s="208"/>
      <c r="MXH5" s="208"/>
      <c r="MXI5" s="208"/>
      <c r="MXJ5" s="208"/>
      <c r="MXK5" s="208"/>
      <c r="MXL5" s="208"/>
      <c r="MXM5" s="208"/>
      <c r="MXN5" s="208"/>
      <c r="MXO5" s="208"/>
      <c r="MXP5" s="208"/>
      <c r="MXQ5" s="208"/>
      <c r="MXR5" s="208"/>
      <c r="MXS5" s="208"/>
      <c r="MXT5" s="208"/>
      <c r="MXU5" s="208"/>
      <c r="MXV5" s="208"/>
      <c r="MXW5" s="208"/>
      <c r="MXX5" s="208"/>
      <c r="MXY5" s="208"/>
      <c r="MXZ5" s="208"/>
      <c r="MYA5" s="208"/>
      <c r="MYB5" s="208"/>
      <c r="MYC5" s="208"/>
      <c r="MYD5" s="208"/>
      <c r="MYE5" s="208"/>
      <c r="MYF5" s="208"/>
      <c r="MYG5" s="208"/>
      <c r="MYH5" s="208"/>
      <c r="MYI5" s="208"/>
      <c r="MYJ5" s="208"/>
      <c r="MYK5" s="208"/>
      <c r="MYL5" s="208"/>
      <c r="MYM5" s="208"/>
      <c r="MYN5" s="208"/>
      <c r="MYO5" s="208"/>
      <c r="MYP5" s="208"/>
      <c r="MYQ5" s="208"/>
      <c r="MYR5" s="208"/>
      <c r="MYS5" s="208"/>
      <c r="MYT5" s="208"/>
      <c r="MYU5" s="208"/>
      <c r="MYV5" s="208"/>
      <c r="MYW5" s="208"/>
      <c r="MYX5" s="208"/>
      <c r="MYY5" s="208"/>
      <c r="MYZ5" s="208"/>
      <c r="MZA5" s="208"/>
      <c r="MZB5" s="208"/>
      <c r="MZC5" s="208"/>
      <c r="MZD5" s="208"/>
      <c r="MZE5" s="208"/>
      <c r="MZF5" s="208"/>
      <c r="MZG5" s="208"/>
      <c r="MZH5" s="208"/>
      <c r="MZI5" s="208"/>
      <c r="MZJ5" s="208"/>
      <c r="MZK5" s="208"/>
      <c r="MZL5" s="208"/>
      <c r="MZM5" s="208"/>
      <c r="MZN5" s="208"/>
      <c r="MZO5" s="208"/>
      <c r="MZP5" s="208"/>
      <c r="MZQ5" s="208"/>
      <c r="MZR5" s="208"/>
      <c r="MZS5" s="208"/>
      <c r="MZT5" s="208"/>
      <c r="MZU5" s="208"/>
      <c r="MZV5" s="208"/>
      <c r="MZW5" s="208"/>
      <c r="MZX5" s="208"/>
      <c r="MZY5" s="208"/>
      <c r="MZZ5" s="208"/>
      <c r="NAA5" s="208"/>
      <c r="NAB5" s="208"/>
      <c r="NAC5" s="208"/>
      <c r="NAD5" s="208"/>
      <c r="NAE5" s="208"/>
      <c r="NAF5" s="208"/>
      <c r="NAG5" s="208"/>
      <c r="NAH5" s="208"/>
      <c r="NAI5" s="208"/>
      <c r="NAJ5" s="208"/>
      <c r="NAK5" s="208"/>
      <c r="NAL5" s="208"/>
      <c r="NAM5" s="208"/>
      <c r="NAN5" s="208"/>
      <c r="NAO5" s="208"/>
      <c r="NAP5" s="208"/>
      <c r="NAQ5" s="208"/>
      <c r="NAR5" s="208"/>
      <c r="NAS5" s="208"/>
      <c r="NAT5" s="208"/>
      <c r="NAU5" s="208"/>
      <c r="NAV5" s="208"/>
      <c r="NAW5" s="208"/>
      <c r="NAX5" s="208"/>
      <c r="NAY5" s="208"/>
      <c r="NAZ5" s="208"/>
      <c r="NBA5" s="208"/>
      <c r="NBB5" s="208"/>
      <c r="NBC5" s="208"/>
      <c r="NBD5" s="208"/>
      <c r="NBE5" s="208"/>
      <c r="NBF5" s="208"/>
      <c r="NBG5" s="208"/>
      <c r="NBH5" s="208"/>
      <c r="NBI5" s="208"/>
      <c r="NBJ5" s="208"/>
      <c r="NBK5" s="208"/>
      <c r="NBL5" s="208"/>
      <c r="NBM5" s="208"/>
      <c r="NBN5" s="208"/>
      <c r="NBO5" s="208"/>
      <c r="NBP5" s="208"/>
      <c r="NBQ5" s="208"/>
      <c r="NBR5" s="208"/>
      <c r="NBS5" s="208"/>
      <c r="NBT5" s="208"/>
      <c r="NBU5" s="208"/>
      <c r="NBV5" s="208"/>
      <c r="NBW5" s="208"/>
      <c r="NBX5" s="208"/>
      <c r="NBY5" s="208"/>
      <c r="NBZ5" s="208"/>
      <c r="NCA5" s="208"/>
      <c r="NCB5" s="208"/>
      <c r="NCC5" s="208"/>
      <c r="NCD5" s="208"/>
      <c r="NCE5" s="208"/>
      <c r="NCF5" s="208"/>
      <c r="NCG5" s="208"/>
      <c r="NCH5" s="208"/>
      <c r="NCI5" s="208"/>
      <c r="NCJ5" s="208"/>
      <c r="NCK5" s="208"/>
      <c r="NCL5" s="208"/>
      <c r="NCM5" s="208"/>
      <c r="NCN5" s="208"/>
      <c r="NCO5" s="208"/>
      <c r="NCP5" s="208"/>
      <c r="NCQ5" s="208"/>
      <c r="NCR5" s="208"/>
      <c r="NCS5" s="208"/>
      <c r="NCT5" s="208"/>
      <c r="NCU5" s="208"/>
      <c r="NCV5" s="208"/>
      <c r="NCW5" s="208"/>
      <c r="NCX5" s="208"/>
      <c r="NCY5" s="208"/>
      <c r="NCZ5" s="208"/>
      <c r="NDA5" s="208"/>
      <c r="NDB5" s="208"/>
      <c r="NDC5" s="208"/>
      <c r="NDD5" s="208"/>
      <c r="NDE5" s="208"/>
      <c r="NDF5" s="208"/>
      <c r="NDG5" s="208"/>
      <c r="NDH5" s="208"/>
      <c r="NDI5" s="208"/>
      <c r="NDJ5" s="208"/>
      <c r="NDK5" s="208"/>
      <c r="NDL5" s="208"/>
      <c r="NDM5" s="208"/>
      <c r="NDN5" s="208"/>
      <c r="NDO5" s="208"/>
      <c r="NDP5" s="208"/>
      <c r="NDQ5" s="208"/>
      <c r="NDR5" s="208"/>
      <c r="NDS5" s="208"/>
      <c r="NDT5" s="208"/>
      <c r="NDU5" s="208"/>
      <c r="NDV5" s="208"/>
      <c r="NDW5" s="208"/>
      <c r="NDX5" s="208"/>
      <c r="NDY5" s="208"/>
      <c r="NDZ5" s="208"/>
      <c r="NEA5" s="208"/>
      <c r="NEB5" s="208"/>
      <c r="NEC5" s="208"/>
      <c r="NED5" s="208"/>
      <c r="NEE5" s="208"/>
      <c r="NEF5" s="208"/>
      <c r="NEG5" s="208"/>
      <c r="NEH5" s="208"/>
      <c r="NEI5" s="208"/>
      <c r="NEJ5" s="208"/>
      <c r="NEK5" s="208"/>
      <c r="NEL5" s="208"/>
      <c r="NEM5" s="208"/>
      <c r="NEN5" s="208"/>
      <c r="NEO5" s="208"/>
      <c r="NEP5" s="208"/>
      <c r="NEQ5" s="208"/>
      <c r="NER5" s="208"/>
      <c r="NES5" s="208"/>
      <c r="NET5" s="208"/>
      <c r="NEU5" s="208"/>
      <c r="NEV5" s="208"/>
      <c r="NEW5" s="208"/>
      <c r="NEX5" s="208"/>
      <c r="NEY5" s="208"/>
      <c r="NEZ5" s="208"/>
      <c r="NFA5" s="208"/>
      <c r="NFB5" s="208"/>
      <c r="NFC5" s="208"/>
      <c r="NFD5" s="208"/>
      <c r="NFE5" s="208"/>
      <c r="NFF5" s="208"/>
      <c r="NFG5" s="208"/>
      <c r="NFH5" s="208"/>
      <c r="NFI5" s="208"/>
      <c r="NFJ5" s="208"/>
      <c r="NFK5" s="208"/>
      <c r="NFL5" s="208"/>
      <c r="NFM5" s="208"/>
      <c r="NFN5" s="208"/>
      <c r="NFO5" s="208"/>
      <c r="NFP5" s="208"/>
      <c r="NFQ5" s="208"/>
      <c r="NFR5" s="208"/>
      <c r="NFS5" s="208"/>
      <c r="NFT5" s="208"/>
      <c r="NFU5" s="208"/>
      <c r="NFV5" s="208"/>
      <c r="NFW5" s="208"/>
      <c r="NFX5" s="208"/>
      <c r="NFY5" s="208"/>
      <c r="NFZ5" s="208"/>
      <c r="NGA5" s="208"/>
      <c r="NGB5" s="208"/>
      <c r="NGC5" s="208"/>
      <c r="NGD5" s="208"/>
      <c r="NGE5" s="208"/>
      <c r="NGF5" s="208"/>
      <c r="NGG5" s="208"/>
      <c r="NGH5" s="208"/>
      <c r="NGI5" s="208"/>
      <c r="NGJ5" s="208"/>
      <c r="NGK5" s="208"/>
      <c r="NGL5" s="208"/>
      <c r="NGM5" s="208"/>
      <c r="NGN5" s="208"/>
      <c r="NGO5" s="208"/>
      <c r="NGP5" s="208"/>
      <c r="NGQ5" s="208"/>
      <c r="NGR5" s="208"/>
      <c r="NGS5" s="208"/>
      <c r="NGT5" s="208"/>
      <c r="NGU5" s="208"/>
      <c r="NGV5" s="208"/>
      <c r="NGW5" s="208"/>
      <c r="NGX5" s="208"/>
      <c r="NGY5" s="208"/>
      <c r="NGZ5" s="208"/>
      <c r="NHA5" s="208"/>
      <c r="NHB5" s="208"/>
      <c r="NHC5" s="208"/>
      <c r="NHD5" s="208"/>
      <c r="NHE5" s="208"/>
      <c r="NHF5" s="208"/>
      <c r="NHG5" s="208"/>
      <c r="NHH5" s="208"/>
      <c r="NHI5" s="208"/>
      <c r="NHJ5" s="208"/>
      <c r="NHK5" s="208"/>
      <c r="NHL5" s="208"/>
      <c r="NHM5" s="208"/>
      <c r="NHN5" s="208"/>
      <c r="NHO5" s="208"/>
      <c r="NHP5" s="208"/>
      <c r="NHQ5" s="208"/>
      <c r="NHR5" s="208"/>
      <c r="NHS5" s="208"/>
      <c r="NHT5" s="208"/>
      <c r="NHU5" s="208"/>
      <c r="NHV5" s="208"/>
      <c r="NHW5" s="208"/>
      <c r="NHX5" s="208"/>
      <c r="NHY5" s="208"/>
      <c r="NHZ5" s="208"/>
      <c r="NIA5" s="208"/>
      <c r="NIB5" s="208"/>
      <c r="NIC5" s="208"/>
      <c r="NID5" s="208"/>
      <c r="NIE5" s="208"/>
      <c r="NIF5" s="208"/>
      <c r="NIG5" s="208"/>
      <c r="NIH5" s="208"/>
      <c r="NII5" s="208"/>
      <c r="NIJ5" s="208"/>
      <c r="NIK5" s="208"/>
      <c r="NIL5" s="208"/>
      <c r="NIM5" s="208"/>
      <c r="NIN5" s="208"/>
      <c r="NIO5" s="208"/>
      <c r="NIP5" s="208"/>
      <c r="NIQ5" s="208"/>
      <c r="NIR5" s="208"/>
      <c r="NIS5" s="208"/>
      <c r="NIT5" s="208"/>
      <c r="NIU5" s="208"/>
      <c r="NIV5" s="208"/>
      <c r="NIW5" s="208"/>
      <c r="NIX5" s="208"/>
      <c r="NIY5" s="208"/>
      <c r="NIZ5" s="208"/>
      <c r="NJA5" s="208"/>
      <c r="NJB5" s="208"/>
      <c r="NJC5" s="208"/>
      <c r="NJD5" s="208"/>
      <c r="NJE5" s="208"/>
      <c r="NJF5" s="208"/>
      <c r="NJG5" s="208"/>
      <c r="NJH5" s="208"/>
      <c r="NJI5" s="208"/>
      <c r="NJJ5" s="208"/>
      <c r="NJK5" s="208"/>
      <c r="NJL5" s="208"/>
      <c r="NJM5" s="208"/>
      <c r="NJN5" s="208"/>
      <c r="NJO5" s="208"/>
      <c r="NJP5" s="208"/>
      <c r="NJQ5" s="208"/>
      <c r="NJR5" s="208"/>
      <c r="NJS5" s="208"/>
      <c r="NJT5" s="208"/>
      <c r="NJU5" s="208"/>
      <c r="NJV5" s="208"/>
      <c r="NJW5" s="208"/>
      <c r="NJX5" s="208"/>
      <c r="NJY5" s="208"/>
      <c r="NJZ5" s="208"/>
      <c r="NKA5" s="208"/>
      <c r="NKB5" s="208"/>
      <c r="NKC5" s="208"/>
      <c r="NKD5" s="208"/>
      <c r="NKE5" s="208"/>
      <c r="NKF5" s="208"/>
      <c r="NKG5" s="208"/>
      <c r="NKH5" s="208"/>
      <c r="NKI5" s="208"/>
      <c r="NKJ5" s="208"/>
      <c r="NKK5" s="208"/>
      <c r="NKL5" s="208"/>
      <c r="NKM5" s="208"/>
      <c r="NKN5" s="208"/>
      <c r="NKO5" s="208"/>
      <c r="NKP5" s="208"/>
      <c r="NKQ5" s="208"/>
      <c r="NKR5" s="208"/>
      <c r="NKS5" s="208"/>
      <c r="NKT5" s="208"/>
      <c r="NKU5" s="208"/>
      <c r="NKV5" s="208"/>
      <c r="NKW5" s="208"/>
      <c r="NKX5" s="208"/>
      <c r="NKY5" s="208"/>
      <c r="NKZ5" s="208"/>
      <c r="NLA5" s="208"/>
      <c r="NLB5" s="208"/>
      <c r="NLC5" s="208"/>
      <c r="NLD5" s="208"/>
      <c r="NLE5" s="208"/>
      <c r="NLF5" s="208"/>
      <c r="NLG5" s="208"/>
      <c r="NLH5" s="208"/>
      <c r="NLI5" s="208"/>
      <c r="NLJ5" s="208"/>
      <c r="NLK5" s="208"/>
      <c r="NLL5" s="208"/>
      <c r="NLM5" s="208"/>
      <c r="NLN5" s="208"/>
      <c r="NLO5" s="208"/>
      <c r="NLP5" s="208"/>
      <c r="NLQ5" s="208"/>
      <c r="NLR5" s="208"/>
      <c r="NLS5" s="208"/>
      <c r="NLT5" s="208"/>
      <c r="NLU5" s="208"/>
      <c r="NLV5" s="208"/>
      <c r="NLW5" s="208"/>
      <c r="NLX5" s="208"/>
      <c r="NLY5" s="208"/>
      <c r="NLZ5" s="208"/>
      <c r="NMA5" s="208"/>
      <c r="NMB5" s="208"/>
      <c r="NMC5" s="208"/>
      <c r="NMD5" s="208"/>
      <c r="NME5" s="208"/>
      <c r="NMF5" s="208"/>
      <c r="NMG5" s="208"/>
      <c r="NMH5" s="208"/>
      <c r="NMI5" s="208"/>
      <c r="NMJ5" s="208"/>
      <c r="NMK5" s="208"/>
      <c r="NML5" s="208"/>
      <c r="NMM5" s="208"/>
      <c r="NMN5" s="208"/>
      <c r="NMO5" s="208"/>
      <c r="NMP5" s="208"/>
      <c r="NMQ5" s="208"/>
      <c r="NMR5" s="208"/>
      <c r="NMS5" s="208"/>
      <c r="NMT5" s="208"/>
      <c r="NMU5" s="208"/>
      <c r="NMV5" s="208"/>
      <c r="NMW5" s="208"/>
      <c r="NMX5" s="208"/>
      <c r="NMY5" s="208"/>
      <c r="NMZ5" s="208"/>
      <c r="NNA5" s="208"/>
      <c r="NNB5" s="208"/>
      <c r="NNC5" s="208"/>
      <c r="NND5" s="208"/>
      <c r="NNE5" s="208"/>
      <c r="NNF5" s="208"/>
      <c r="NNG5" s="208"/>
      <c r="NNH5" s="208"/>
      <c r="NNI5" s="208"/>
      <c r="NNJ5" s="208"/>
      <c r="NNK5" s="208"/>
      <c r="NNL5" s="208"/>
      <c r="NNM5" s="208"/>
      <c r="NNN5" s="208"/>
      <c r="NNO5" s="208"/>
      <c r="NNP5" s="208"/>
      <c r="NNQ5" s="208"/>
      <c r="NNR5" s="208"/>
      <c r="NNS5" s="208"/>
      <c r="NNT5" s="208"/>
      <c r="NNU5" s="208"/>
      <c r="NNV5" s="208"/>
      <c r="NNW5" s="208"/>
      <c r="NNX5" s="208"/>
      <c r="NNY5" s="208"/>
      <c r="NNZ5" s="208"/>
      <c r="NOA5" s="208"/>
      <c r="NOB5" s="208"/>
      <c r="NOC5" s="208"/>
      <c r="NOD5" s="208"/>
      <c r="NOE5" s="208"/>
      <c r="NOF5" s="208"/>
      <c r="NOG5" s="208"/>
      <c r="NOH5" s="208"/>
      <c r="NOI5" s="208"/>
      <c r="NOJ5" s="208"/>
      <c r="NOK5" s="208"/>
      <c r="NOL5" s="208"/>
      <c r="NOM5" s="208"/>
      <c r="NON5" s="208"/>
      <c r="NOO5" s="208"/>
      <c r="NOP5" s="208"/>
      <c r="NOQ5" s="208"/>
      <c r="NOR5" s="208"/>
      <c r="NOS5" s="208"/>
      <c r="NOT5" s="208"/>
      <c r="NOU5" s="208"/>
      <c r="NOV5" s="208"/>
      <c r="NOW5" s="208"/>
      <c r="NOX5" s="208"/>
      <c r="NOY5" s="208"/>
      <c r="NOZ5" s="208"/>
      <c r="NPA5" s="208"/>
      <c r="NPB5" s="208"/>
      <c r="NPC5" s="208"/>
      <c r="NPD5" s="208"/>
      <c r="NPE5" s="208"/>
      <c r="NPF5" s="208"/>
      <c r="NPG5" s="208"/>
      <c r="NPH5" s="208"/>
      <c r="NPI5" s="208"/>
      <c r="NPJ5" s="208"/>
      <c r="NPK5" s="208"/>
      <c r="NPL5" s="208"/>
      <c r="NPM5" s="208"/>
      <c r="NPN5" s="208"/>
      <c r="NPO5" s="208"/>
      <c r="NPP5" s="208"/>
      <c r="NPQ5" s="208"/>
      <c r="NPR5" s="208"/>
      <c r="NPS5" s="208"/>
      <c r="NPT5" s="208"/>
      <c r="NPU5" s="208"/>
      <c r="NPV5" s="208"/>
      <c r="NPW5" s="208"/>
      <c r="NPX5" s="208"/>
      <c r="NPY5" s="208"/>
      <c r="NPZ5" s="208"/>
      <c r="NQA5" s="208"/>
      <c r="NQB5" s="208"/>
      <c r="NQC5" s="208"/>
      <c r="NQD5" s="208"/>
      <c r="NQE5" s="208"/>
      <c r="NQF5" s="208"/>
      <c r="NQG5" s="208"/>
      <c r="NQH5" s="208"/>
      <c r="NQI5" s="208"/>
      <c r="NQJ5" s="208"/>
      <c r="NQK5" s="208"/>
      <c r="NQL5" s="208"/>
      <c r="NQM5" s="208"/>
      <c r="NQN5" s="208"/>
      <c r="NQO5" s="208"/>
      <c r="NQP5" s="208"/>
      <c r="NQQ5" s="208"/>
      <c r="NQR5" s="208"/>
      <c r="NQS5" s="208"/>
      <c r="NQT5" s="208"/>
      <c r="NQU5" s="208"/>
      <c r="NQV5" s="208"/>
      <c r="NQW5" s="208"/>
      <c r="NQX5" s="208"/>
      <c r="NQY5" s="208"/>
      <c r="NQZ5" s="208"/>
      <c r="NRA5" s="208"/>
      <c r="NRB5" s="208"/>
      <c r="NRC5" s="208"/>
      <c r="NRD5" s="208"/>
      <c r="NRE5" s="208"/>
      <c r="NRF5" s="208"/>
      <c r="NRG5" s="208"/>
      <c r="NRH5" s="208"/>
      <c r="NRI5" s="208"/>
      <c r="NRJ5" s="208"/>
      <c r="NRK5" s="208"/>
      <c r="NRL5" s="208"/>
      <c r="NRM5" s="208"/>
      <c r="NRN5" s="208"/>
      <c r="NRO5" s="208"/>
      <c r="NRP5" s="208"/>
      <c r="NRQ5" s="208"/>
      <c r="NRR5" s="208"/>
      <c r="NRS5" s="208"/>
      <c r="NRT5" s="208"/>
      <c r="NRU5" s="208"/>
      <c r="NRV5" s="208"/>
      <c r="NRW5" s="208"/>
      <c r="NRX5" s="208"/>
      <c r="NRY5" s="208"/>
      <c r="NRZ5" s="208"/>
      <c r="NSA5" s="208"/>
      <c r="NSB5" s="208"/>
      <c r="NSC5" s="208"/>
      <c r="NSD5" s="208"/>
      <c r="NSE5" s="208"/>
      <c r="NSF5" s="208"/>
      <c r="NSG5" s="208"/>
      <c r="NSH5" s="208"/>
      <c r="NSI5" s="208"/>
      <c r="NSJ5" s="208"/>
      <c r="NSK5" s="208"/>
      <c r="NSL5" s="208"/>
      <c r="NSM5" s="208"/>
      <c r="NSN5" s="208"/>
      <c r="NSO5" s="208"/>
      <c r="NSP5" s="208"/>
      <c r="NSQ5" s="208"/>
      <c r="NSR5" s="208"/>
      <c r="NSS5" s="208"/>
      <c r="NST5" s="208"/>
      <c r="NSU5" s="208"/>
      <c r="NSV5" s="208"/>
      <c r="NSW5" s="208"/>
      <c r="NSX5" s="208"/>
      <c r="NSY5" s="208"/>
      <c r="NSZ5" s="208"/>
      <c r="NTA5" s="208"/>
      <c r="NTB5" s="208"/>
      <c r="NTC5" s="208"/>
      <c r="NTD5" s="208"/>
      <c r="NTE5" s="208"/>
      <c r="NTF5" s="208"/>
      <c r="NTG5" s="208"/>
      <c r="NTH5" s="208"/>
      <c r="NTI5" s="208"/>
      <c r="NTJ5" s="208"/>
      <c r="NTK5" s="208"/>
      <c r="NTL5" s="208"/>
      <c r="NTM5" s="208"/>
      <c r="NTN5" s="208"/>
      <c r="NTO5" s="208"/>
      <c r="NTP5" s="208"/>
      <c r="NTQ5" s="208"/>
      <c r="NTR5" s="208"/>
      <c r="NTS5" s="208"/>
      <c r="NTT5" s="208"/>
      <c r="NTU5" s="208"/>
      <c r="NTV5" s="208"/>
      <c r="NTW5" s="208"/>
      <c r="NTX5" s="208"/>
      <c r="NTY5" s="208"/>
      <c r="NTZ5" s="208"/>
      <c r="NUA5" s="208"/>
      <c r="NUB5" s="208"/>
      <c r="NUC5" s="208"/>
      <c r="NUD5" s="208"/>
      <c r="NUE5" s="208"/>
      <c r="NUF5" s="208"/>
      <c r="NUG5" s="208"/>
      <c r="NUH5" s="208"/>
      <c r="NUI5" s="208"/>
      <c r="NUJ5" s="208"/>
      <c r="NUK5" s="208"/>
      <c r="NUL5" s="208"/>
      <c r="NUM5" s="208"/>
      <c r="NUN5" s="208"/>
      <c r="NUO5" s="208"/>
      <c r="NUP5" s="208"/>
      <c r="NUQ5" s="208"/>
      <c r="NUR5" s="208"/>
      <c r="NUS5" s="208"/>
      <c r="NUT5" s="208"/>
      <c r="NUU5" s="208"/>
      <c r="NUV5" s="208"/>
      <c r="NUW5" s="208"/>
      <c r="NUX5" s="208"/>
      <c r="NUY5" s="208"/>
      <c r="NUZ5" s="208"/>
      <c r="NVA5" s="208"/>
      <c r="NVB5" s="208"/>
      <c r="NVC5" s="208"/>
      <c r="NVD5" s="208"/>
      <c r="NVE5" s="208"/>
      <c r="NVF5" s="208"/>
      <c r="NVG5" s="208"/>
      <c r="NVH5" s="208"/>
      <c r="NVI5" s="208"/>
      <c r="NVJ5" s="208"/>
      <c r="NVK5" s="208"/>
      <c r="NVL5" s="208"/>
      <c r="NVM5" s="208"/>
      <c r="NVN5" s="208"/>
      <c r="NVO5" s="208"/>
      <c r="NVP5" s="208"/>
      <c r="NVQ5" s="208"/>
      <c r="NVR5" s="208"/>
      <c r="NVS5" s="208"/>
      <c r="NVT5" s="208"/>
      <c r="NVU5" s="208"/>
      <c r="NVV5" s="208"/>
      <c r="NVW5" s="208"/>
      <c r="NVX5" s="208"/>
      <c r="NVY5" s="208"/>
      <c r="NVZ5" s="208"/>
      <c r="NWA5" s="208"/>
      <c r="NWB5" s="208"/>
      <c r="NWC5" s="208"/>
      <c r="NWD5" s="208"/>
      <c r="NWE5" s="208"/>
      <c r="NWF5" s="208"/>
      <c r="NWG5" s="208"/>
      <c r="NWH5" s="208"/>
      <c r="NWI5" s="208"/>
      <c r="NWJ5" s="208"/>
      <c r="NWK5" s="208"/>
      <c r="NWL5" s="208"/>
      <c r="NWM5" s="208"/>
      <c r="NWN5" s="208"/>
      <c r="NWO5" s="208"/>
      <c r="NWP5" s="208"/>
      <c r="NWQ5" s="208"/>
      <c r="NWR5" s="208"/>
      <c r="NWS5" s="208"/>
      <c r="NWT5" s="208"/>
      <c r="NWU5" s="208"/>
      <c r="NWV5" s="208"/>
      <c r="NWW5" s="208"/>
      <c r="NWX5" s="208"/>
      <c r="NWY5" s="208"/>
      <c r="NWZ5" s="208"/>
      <c r="NXA5" s="208"/>
      <c r="NXB5" s="208"/>
      <c r="NXC5" s="208"/>
      <c r="NXD5" s="208"/>
      <c r="NXE5" s="208"/>
      <c r="NXF5" s="208"/>
      <c r="NXG5" s="208"/>
      <c r="NXH5" s="208"/>
      <c r="NXI5" s="208"/>
      <c r="NXJ5" s="208"/>
      <c r="NXK5" s="208"/>
      <c r="NXL5" s="208"/>
      <c r="NXM5" s="208"/>
      <c r="NXN5" s="208"/>
      <c r="NXO5" s="208"/>
      <c r="NXP5" s="208"/>
      <c r="NXQ5" s="208"/>
      <c r="NXR5" s="208"/>
      <c r="NXS5" s="208"/>
      <c r="NXT5" s="208"/>
      <c r="NXU5" s="208"/>
      <c r="NXV5" s="208"/>
      <c r="NXW5" s="208"/>
      <c r="NXX5" s="208"/>
      <c r="NXY5" s="208"/>
      <c r="NXZ5" s="208"/>
      <c r="NYA5" s="208"/>
      <c r="NYB5" s="208"/>
      <c r="NYC5" s="208"/>
      <c r="NYD5" s="208"/>
      <c r="NYE5" s="208"/>
      <c r="NYF5" s="208"/>
      <c r="NYG5" s="208"/>
      <c r="NYH5" s="208"/>
      <c r="NYI5" s="208"/>
      <c r="NYJ5" s="208"/>
      <c r="NYK5" s="208"/>
      <c r="NYL5" s="208"/>
      <c r="NYM5" s="208"/>
      <c r="NYN5" s="208"/>
      <c r="NYO5" s="208"/>
      <c r="NYP5" s="208"/>
      <c r="NYQ5" s="208"/>
      <c r="NYR5" s="208"/>
      <c r="NYS5" s="208"/>
      <c r="NYT5" s="208"/>
      <c r="NYU5" s="208"/>
      <c r="NYV5" s="208"/>
      <c r="NYW5" s="208"/>
      <c r="NYX5" s="208"/>
      <c r="NYY5" s="208"/>
      <c r="NYZ5" s="208"/>
      <c r="NZA5" s="208"/>
      <c r="NZB5" s="208"/>
      <c r="NZC5" s="208"/>
      <c r="NZD5" s="208"/>
      <c r="NZE5" s="208"/>
      <c r="NZF5" s="208"/>
      <c r="NZG5" s="208"/>
      <c r="NZH5" s="208"/>
      <c r="NZI5" s="208"/>
      <c r="NZJ5" s="208"/>
      <c r="NZK5" s="208"/>
      <c r="NZL5" s="208"/>
      <c r="NZM5" s="208"/>
      <c r="NZN5" s="208"/>
      <c r="NZO5" s="208"/>
      <c r="NZP5" s="208"/>
      <c r="NZQ5" s="208"/>
      <c r="NZR5" s="208"/>
      <c r="NZS5" s="208"/>
      <c r="NZT5" s="208"/>
      <c r="NZU5" s="208"/>
      <c r="NZV5" s="208"/>
      <c r="NZW5" s="208"/>
      <c r="NZX5" s="208"/>
      <c r="NZY5" s="208"/>
      <c r="NZZ5" s="208"/>
      <c r="OAA5" s="208"/>
      <c r="OAB5" s="208"/>
      <c r="OAC5" s="208"/>
      <c r="OAD5" s="208"/>
      <c r="OAE5" s="208"/>
      <c r="OAF5" s="208"/>
      <c r="OAG5" s="208"/>
      <c r="OAH5" s="208"/>
      <c r="OAI5" s="208"/>
      <c r="OAJ5" s="208"/>
      <c r="OAK5" s="208"/>
      <c r="OAL5" s="208"/>
      <c r="OAM5" s="208"/>
      <c r="OAN5" s="208"/>
      <c r="OAO5" s="208"/>
      <c r="OAP5" s="208"/>
      <c r="OAQ5" s="208"/>
      <c r="OAR5" s="208"/>
      <c r="OAS5" s="208"/>
      <c r="OAT5" s="208"/>
      <c r="OAU5" s="208"/>
      <c r="OAV5" s="208"/>
      <c r="OAW5" s="208"/>
      <c r="OAX5" s="208"/>
      <c r="OAY5" s="208"/>
      <c r="OAZ5" s="208"/>
      <c r="OBA5" s="208"/>
      <c r="OBB5" s="208"/>
      <c r="OBC5" s="208"/>
      <c r="OBD5" s="208"/>
      <c r="OBE5" s="208"/>
      <c r="OBF5" s="208"/>
      <c r="OBG5" s="208"/>
      <c r="OBH5" s="208"/>
      <c r="OBI5" s="208"/>
      <c r="OBJ5" s="208"/>
      <c r="OBK5" s="208"/>
      <c r="OBL5" s="208"/>
      <c r="OBM5" s="208"/>
      <c r="OBN5" s="208"/>
      <c r="OBO5" s="208"/>
      <c r="OBP5" s="208"/>
      <c r="OBQ5" s="208"/>
      <c r="OBR5" s="208"/>
      <c r="OBS5" s="208"/>
      <c r="OBT5" s="208"/>
      <c r="OBU5" s="208"/>
      <c r="OBV5" s="208"/>
      <c r="OBW5" s="208"/>
      <c r="OBX5" s="208"/>
      <c r="OBY5" s="208"/>
      <c r="OBZ5" s="208"/>
      <c r="OCA5" s="208"/>
      <c r="OCB5" s="208"/>
      <c r="OCC5" s="208"/>
      <c r="OCD5" s="208"/>
      <c r="OCE5" s="208"/>
      <c r="OCF5" s="208"/>
      <c r="OCG5" s="208"/>
      <c r="OCH5" s="208"/>
      <c r="OCI5" s="208"/>
      <c r="OCJ5" s="208"/>
      <c r="OCK5" s="208"/>
      <c r="OCL5" s="208"/>
      <c r="OCM5" s="208"/>
      <c r="OCN5" s="208"/>
      <c r="OCO5" s="208"/>
      <c r="OCP5" s="208"/>
      <c r="OCQ5" s="208"/>
      <c r="OCR5" s="208"/>
      <c r="OCS5" s="208"/>
      <c r="OCT5" s="208"/>
      <c r="OCU5" s="208"/>
      <c r="OCV5" s="208"/>
      <c r="OCW5" s="208"/>
      <c r="OCX5" s="208"/>
      <c r="OCY5" s="208"/>
      <c r="OCZ5" s="208"/>
      <c r="ODA5" s="208"/>
      <c r="ODB5" s="208"/>
      <c r="ODC5" s="208"/>
      <c r="ODD5" s="208"/>
      <c r="ODE5" s="208"/>
      <c r="ODF5" s="208"/>
      <c r="ODG5" s="208"/>
      <c r="ODH5" s="208"/>
      <c r="ODI5" s="208"/>
      <c r="ODJ5" s="208"/>
      <c r="ODK5" s="208"/>
      <c r="ODL5" s="208"/>
      <c r="ODM5" s="208"/>
      <c r="ODN5" s="208"/>
      <c r="ODO5" s="208"/>
      <c r="ODP5" s="208"/>
      <c r="ODQ5" s="208"/>
      <c r="ODR5" s="208"/>
      <c r="ODS5" s="208"/>
      <c r="ODT5" s="208"/>
      <c r="ODU5" s="208"/>
      <c r="ODV5" s="208"/>
      <c r="ODW5" s="208"/>
      <c r="ODX5" s="208"/>
      <c r="ODY5" s="208"/>
      <c r="ODZ5" s="208"/>
      <c r="OEA5" s="208"/>
      <c r="OEB5" s="208"/>
      <c r="OEC5" s="208"/>
      <c r="OED5" s="208"/>
      <c r="OEE5" s="208"/>
      <c r="OEF5" s="208"/>
      <c r="OEG5" s="208"/>
      <c r="OEH5" s="208"/>
      <c r="OEI5" s="208"/>
      <c r="OEJ5" s="208"/>
      <c r="OEK5" s="208"/>
      <c r="OEL5" s="208"/>
      <c r="OEM5" s="208"/>
      <c r="OEN5" s="208"/>
      <c r="OEO5" s="208"/>
      <c r="OEP5" s="208"/>
      <c r="OEQ5" s="208"/>
      <c r="OER5" s="208"/>
      <c r="OES5" s="208"/>
      <c r="OET5" s="208"/>
      <c r="OEU5" s="208"/>
      <c r="OEV5" s="208"/>
      <c r="OEW5" s="208"/>
      <c r="OEX5" s="208"/>
      <c r="OEY5" s="208"/>
      <c r="OEZ5" s="208"/>
      <c r="OFA5" s="208"/>
      <c r="OFB5" s="208"/>
      <c r="OFC5" s="208"/>
      <c r="OFD5" s="208"/>
      <c r="OFE5" s="208"/>
      <c r="OFF5" s="208"/>
      <c r="OFG5" s="208"/>
      <c r="OFH5" s="208"/>
      <c r="OFI5" s="208"/>
      <c r="OFJ5" s="208"/>
      <c r="OFK5" s="208"/>
      <c r="OFL5" s="208"/>
      <c r="OFM5" s="208"/>
      <c r="OFN5" s="208"/>
      <c r="OFO5" s="208"/>
      <c r="OFP5" s="208"/>
      <c r="OFQ5" s="208"/>
      <c r="OFR5" s="208"/>
      <c r="OFS5" s="208"/>
      <c r="OFT5" s="208"/>
      <c r="OFU5" s="208"/>
      <c r="OFV5" s="208"/>
      <c r="OFW5" s="208"/>
      <c r="OFX5" s="208"/>
      <c r="OFY5" s="208"/>
      <c r="OFZ5" s="208"/>
      <c r="OGA5" s="208"/>
      <c r="OGB5" s="208"/>
      <c r="OGC5" s="208"/>
      <c r="OGD5" s="208"/>
      <c r="OGE5" s="208"/>
      <c r="OGF5" s="208"/>
      <c r="OGG5" s="208"/>
      <c r="OGH5" s="208"/>
      <c r="OGI5" s="208"/>
      <c r="OGJ5" s="208"/>
      <c r="OGK5" s="208"/>
      <c r="OGL5" s="208"/>
      <c r="OGM5" s="208"/>
      <c r="OGN5" s="208"/>
      <c r="OGO5" s="208"/>
      <c r="OGP5" s="208"/>
      <c r="OGQ5" s="208"/>
      <c r="OGR5" s="208"/>
      <c r="OGS5" s="208"/>
      <c r="OGT5" s="208"/>
      <c r="OGU5" s="208"/>
      <c r="OGV5" s="208"/>
      <c r="OGW5" s="208"/>
      <c r="OGX5" s="208"/>
      <c r="OGY5" s="208"/>
      <c r="OGZ5" s="208"/>
      <c r="OHA5" s="208"/>
      <c r="OHB5" s="208"/>
      <c r="OHC5" s="208"/>
      <c r="OHD5" s="208"/>
      <c r="OHE5" s="208"/>
      <c r="OHF5" s="208"/>
      <c r="OHG5" s="208"/>
      <c r="OHH5" s="208"/>
      <c r="OHI5" s="208"/>
      <c r="OHJ5" s="208"/>
      <c r="OHK5" s="208"/>
      <c r="OHL5" s="208"/>
      <c r="OHM5" s="208"/>
      <c r="OHN5" s="208"/>
      <c r="OHO5" s="208"/>
      <c r="OHP5" s="208"/>
      <c r="OHQ5" s="208"/>
      <c r="OHR5" s="208"/>
      <c r="OHS5" s="208"/>
      <c r="OHT5" s="208"/>
      <c r="OHU5" s="208"/>
      <c r="OHV5" s="208"/>
      <c r="OHW5" s="208"/>
      <c r="OHX5" s="208"/>
      <c r="OHY5" s="208"/>
      <c r="OHZ5" s="208"/>
      <c r="OIA5" s="208"/>
      <c r="OIB5" s="208"/>
      <c r="OIC5" s="208"/>
      <c r="OID5" s="208"/>
      <c r="OIE5" s="208"/>
      <c r="OIF5" s="208"/>
      <c r="OIG5" s="208"/>
      <c r="OIH5" s="208"/>
      <c r="OII5" s="208"/>
      <c r="OIJ5" s="208"/>
      <c r="OIK5" s="208"/>
      <c r="OIL5" s="208"/>
      <c r="OIM5" s="208"/>
      <c r="OIN5" s="208"/>
      <c r="OIO5" s="208"/>
      <c r="OIP5" s="208"/>
      <c r="OIQ5" s="208"/>
      <c r="OIR5" s="208"/>
      <c r="OIS5" s="208"/>
      <c r="OIT5" s="208"/>
      <c r="OIU5" s="208"/>
      <c r="OIV5" s="208"/>
      <c r="OIW5" s="208"/>
      <c r="OIX5" s="208"/>
      <c r="OIY5" s="208"/>
      <c r="OIZ5" s="208"/>
      <c r="OJA5" s="208"/>
      <c r="OJB5" s="208"/>
      <c r="OJC5" s="208"/>
      <c r="OJD5" s="208"/>
      <c r="OJE5" s="208"/>
      <c r="OJF5" s="208"/>
      <c r="OJG5" s="208"/>
      <c r="OJH5" s="208"/>
      <c r="OJI5" s="208"/>
      <c r="OJJ5" s="208"/>
      <c r="OJK5" s="208"/>
      <c r="OJL5" s="208"/>
      <c r="OJM5" s="208"/>
      <c r="OJN5" s="208"/>
      <c r="OJO5" s="208"/>
      <c r="OJP5" s="208"/>
      <c r="OJQ5" s="208"/>
      <c r="OJR5" s="208"/>
      <c r="OJS5" s="208"/>
      <c r="OJT5" s="208"/>
      <c r="OJU5" s="208"/>
      <c r="OJV5" s="208"/>
      <c r="OJW5" s="208"/>
      <c r="OJX5" s="208"/>
      <c r="OJY5" s="208"/>
      <c r="OJZ5" s="208"/>
      <c r="OKA5" s="208"/>
      <c r="OKB5" s="208"/>
      <c r="OKC5" s="208"/>
      <c r="OKD5" s="208"/>
      <c r="OKE5" s="208"/>
      <c r="OKF5" s="208"/>
      <c r="OKG5" s="208"/>
      <c r="OKH5" s="208"/>
      <c r="OKI5" s="208"/>
      <c r="OKJ5" s="208"/>
      <c r="OKK5" s="208"/>
      <c r="OKL5" s="208"/>
      <c r="OKM5" s="208"/>
      <c r="OKN5" s="208"/>
      <c r="OKO5" s="208"/>
      <c r="OKP5" s="208"/>
      <c r="OKQ5" s="208"/>
      <c r="OKR5" s="208"/>
      <c r="OKS5" s="208"/>
      <c r="OKT5" s="208"/>
      <c r="OKU5" s="208"/>
      <c r="OKV5" s="208"/>
      <c r="OKW5" s="208"/>
      <c r="OKX5" s="208"/>
      <c r="OKY5" s="208"/>
      <c r="OKZ5" s="208"/>
      <c r="OLA5" s="208"/>
      <c r="OLB5" s="208"/>
      <c r="OLC5" s="208"/>
      <c r="OLD5" s="208"/>
      <c r="OLE5" s="208"/>
      <c r="OLF5" s="208"/>
      <c r="OLG5" s="208"/>
      <c r="OLH5" s="208"/>
      <c r="OLI5" s="208"/>
      <c r="OLJ5" s="208"/>
      <c r="OLK5" s="208"/>
      <c r="OLL5" s="208"/>
      <c r="OLM5" s="208"/>
      <c r="OLN5" s="208"/>
      <c r="OLO5" s="208"/>
      <c r="OLP5" s="208"/>
      <c r="OLQ5" s="208"/>
      <c r="OLR5" s="208"/>
      <c r="OLS5" s="208"/>
      <c r="OLT5" s="208"/>
      <c r="OLU5" s="208"/>
      <c r="OLV5" s="208"/>
      <c r="OLW5" s="208"/>
      <c r="OLX5" s="208"/>
      <c r="OLY5" s="208"/>
      <c r="OLZ5" s="208"/>
      <c r="OMA5" s="208"/>
      <c r="OMB5" s="208"/>
      <c r="OMC5" s="208"/>
      <c r="OMD5" s="208"/>
      <c r="OME5" s="208"/>
      <c r="OMF5" s="208"/>
      <c r="OMG5" s="208"/>
      <c r="OMH5" s="208"/>
      <c r="OMI5" s="208"/>
      <c r="OMJ5" s="208"/>
      <c r="OMK5" s="208"/>
      <c r="OML5" s="208"/>
      <c r="OMM5" s="208"/>
      <c r="OMN5" s="208"/>
      <c r="OMO5" s="208"/>
      <c r="OMP5" s="208"/>
      <c r="OMQ5" s="208"/>
      <c r="OMR5" s="208"/>
      <c r="OMS5" s="208"/>
      <c r="OMT5" s="208"/>
      <c r="OMU5" s="208"/>
      <c r="OMV5" s="208"/>
      <c r="OMW5" s="208"/>
      <c r="OMX5" s="208"/>
      <c r="OMY5" s="208"/>
      <c r="OMZ5" s="208"/>
      <c r="ONA5" s="208"/>
      <c r="ONB5" s="208"/>
      <c r="ONC5" s="208"/>
      <c r="OND5" s="208"/>
      <c r="ONE5" s="208"/>
      <c r="ONF5" s="208"/>
      <c r="ONG5" s="208"/>
      <c r="ONH5" s="208"/>
      <c r="ONI5" s="208"/>
      <c r="ONJ5" s="208"/>
      <c r="ONK5" s="208"/>
      <c r="ONL5" s="208"/>
      <c r="ONM5" s="208"/>
      <c r="ONN5" s="208"/>
      <c r="ONO5" s="208"/>
      <c r="ONP5" s="208"/>
      <c r="ONQ5" s="208"/>
      <c r="ONR5" s="208"/>
      <c r="ONS5" s="208"/>
      <c r="ONT5" s="208"/>
      <c r="ONU5" s="208"/>
      <c r="ONV5" s="208"/>
      <c r="ONW5" s="208"/>
      <c r="ONX5" s="208"/>
      <c r="ONY5" s="208"/>
      <c r="ONZ5" s="208"/>
      <c r="OOA5" s="208"/>
      <c r="OOB5" s="208"/>
      <c r="OOC5" s="208"/>
      <c r="OOD5" s="208"/>
      <c r="OOE5" s="208"/>
      <c r="OOF5" s="208"/>
      <c r="OOG5" s="208"/>
      <c r="OOH5" s="208"/>
      <c r="OOI5" s="208"/>
      <c r="OOJ5" s="208"/>
      <c r="OOK5" s="208"/>
      <c r="OOL5" s="208"/>
      <c r="OOM5" s="208"/>
      <c r="OON5" s="208"/>
      <c r="OOO5" s="208"/>
      <c r="OOP5" s="208"/>
      <c r="OOQ5" s="208"/>
      <c r="OOR5" s="208"/>
      <c r="OOS5" s="208"/>
      <c r="OOT5" s="208"/>
      <c r="OOU5" s="208"/>
      <c r="OOV5" s="208"/>
      <c r="OOW5" s="208"/>
      <c r="OOX5" s="208"/>
      <c r="OOY5" s="208"/>
      <c r="OOZ5" s="208"/>
      <c r="OPA5" s="208"/>
      <c r="OPB5" s="208"/>
      <c r="OPC5" s="208"/>
      <c r="OPD5" s="208"/>
      <c r="OPE5" s="208"/>
      <c r="OPF5" s="208"/>
      <c r="OPG5" s="208"/>
      <c r="OPH5" s="208"/>
      <c r="OPI5" s="208"/>
      <c r="OPJ5" s="208"/>
      <c r="OPK5" s="208"/>
      <c r="OPL5" s="208"/>
      <c r="OPM5" s="208"/>
      <c r="OPN5" s="208"/>
      <c r="OPO5" s="208"/>
      <c r="OPP5" s="208"/>
      <c r="OPQ5" s="208"/>
      <c r="OPR5" s="208"/>
      <c r="OPS5" s="208"/>
      <c r="OPT5" s="208"/>
      <c r="OPU5" s="208"/>
      <c r="OPV5" s="208"/>
      <c r="OPW5" s="208"/>
      <c r="OPX5" s="208"/>
      <c r="OPY5" s="208"/>
      <c r="OPZ5" s="208"/>
      <c r="OQA5" s="208"/>
      <c r="OQB5" s="208"/>
      <c r="OQC5" s="208"/>
      <c r="OQD5" s="208"/>
      <c r="OQE5" s="208"/>
      <c r="OQF5" s="208"/>
      <c r="OQG5" s="208"/>
      <c r="OQH5" s="208"/>
      <c r="OQI5" s="208"/>
      <c r="OQJ5" s="208"/>
      <c r="OQK5" s="208"/>
      <c r="OQL5" s="208"/>
      <c r="OQM5" s="208"/>
      <c r="OQN5" s="208"/>
      <c r="OQO5" s="208"/>
      <c r="OQP5" s="208"/>
      <c r="OQQ5" s="208"/>
      <c r="OQR5" s="208"/>
      <c r="OQS5" s="208"/>
      <c r="OQT5" s="208"/>
      <c r="OQU5" s="208"/>
      <c r="OQV5" s="208"/>
      <c r="OQW5" s="208"/>
      <c r="OQX5" s="208"/>
      <c r="OQY5" s="208"/>
      <c r="OQZ5" s="208"/>
      <c r="ORA5" s="208"/>
      <c r="ORB5" s="208"/>
      <c r="ORC5" s="208"/>
      <c r="ORD5" s="208"/>
      <c r="ORE5" s="208"/>
      <c r="ORF5" s="208"/>
      <c r="ORG5" s="208"/>
      <c r="ORH5" s="208"/>
      <c r="ORI5" s="208"/>
      <c r="ORJ5" s="208"/>
      <c r="ORK5" s="208"/>
      <c r="ORL5" s="208"/>
      <c r="ORM5" s="208"/>
      <c r="ORN5" s="208"/>
      <c r="ORO5" s="208"/>
      <c r="ORP5" s="208"/>
      <c r="ORQ5" s="208"/>
      <c r="ORR5" s="208"/>
      <c r="ORS5" s="208"/>
      <c r="ORT5" s="208"/>
      <c r="ORU5" s="208"/>
      <c r="ORV5" s="208"/>
      <c r="ORW5" s="208"/>
      <c r="ORX5" s="208"/>
      <c r="ORY5" s="208"/>
      <c r="ORZ5" s="208"/>
      <c r="OSA5" s="208"/>
      <c r="OSB5" s="208"/>
      <c r="OSC5" s="208"/>
      <c r="OSD5" s="208"/>
      <c r="OSE5" s="208"/>
      <c r="OSF5" s="208"/>
      <c r="OSG5" s="208"/>
      <c r="OSH5" s="208"/>
      <c r="OSI5" s="208"/>
      <c r="OSJ5" s="208"/>
      <c r="OSK5" s="208"/>
      <c r="OSL5" s="208"/>
      <c r="OSM5" s="208"/>
      <c r="OSN5" s="208"/>
      <c r="OSO5" s="208"/>
      <c r="OSP5" s="208"/>
      <c r="OSQ5" s="208"/>
      <c r="OSR5" s="208"/>
      <c r="OSS5" s="208"/>
      <c r="OST5" s="208"/>
      <c r="OSU5" s="208"/>
      <c r="OSV5" s="208"/>
      <c r="OSW5" s="208"/>
      <c r="OSX5" s="208"/>
      <c r="OSY5" s="208"/>
      <c r="OSZ5" s="208"/>
      <c r="OTA5" s="208"/>
      <c r="OTB5" s="208"/>
      <c r="OTC5" s="208"/>
      <c r="OTD5" s="208"/>
      <c r="OTE5" s="208"/>
      <c r="OTF5" s="208"/>
      <c r="OTG5" s="208"/>
      <c r="OTH5" s="208"/>
      <c r="OTI5" s="208"/>
      <c r="OTJ5" s="208"/>
      <c r="OTK5" s="208"/>
      <c r="OTL5" s="208"/>
      <c r="OTM5" s="208"/>
      <c r="OTN5" s="208"/>
      <c r="OTO5" s="208"/>
      <c r="OTP5" s="208"/>
      <c r="OTQ5" s="208"/>
      <c r="OTR5" s="208"/>
      <c r="OTS5" s="208"/>
      <c r="OTT5" s="208"/>
      <c r="OTU5" s="208"/>
      <c r="OTV5" s="208"/>
      <c r="OTW5" s="208"/>
      <c r="OTX5" s="208"/>
      <c r="OTY5" s="208"/>
      <c r="OTZ5" s="208"/>
      <c r="OUA5" s="208"/>
      <c r="OUB5" s="208"/>
      <c r="OUC5" s="208"/>
      <c r="OUD5" s="208"/>
      <c r="OUE5" s="208"/>
      <c r="OUF5" s="208"/>
      <c r="OUG5" s="208"/>
      <c r="OUH5" s="208"/>
      <c r="OUI5" s="208"/>
      <c r="OUJ5" s="208"/>
      <c r="OUK5" s="208"/>
      <c r="OUL5" s="208"/>
      <c r="OUM5" s="208"/>
      <c r="OUN5" s="208"/>
      <c r="OUO5" s="208"/>
      <c r="OUP5" s="208"/>
      <c r="OUQ5" s="208"/>
      <c r="OUR5" s="208"/>
      <c r="OUS5" s="208"/>
      <c r="OUT5" s="208"/>
      <c r="OUU5" s="208"/>
      <c r="OUV5" s="208"/>
      <c r="OUW5" s="208"/>
      <c r="OUX5" s="208"/>
      <c r="OUY5" s="208"/>
      <c r="OUZ5" s="208"/>
      <c r="OVA5" s="208"/>
      <c r="OVB5" s="208"/>
      <c r="OVC5" s="208"/>
      <c r="OVD5" s="208"/>
      <c r="OVE5" s="208"/>
      <c r="OVF5" s="208"/>
      <c r="OVG5" s="208"/>
      <c r="OVH5" s="208"/>
      <c r="OVI5" s="208"/>
      <c r="OVJ5" s="208"/>
      <c r="OVK5" s="208"/>
      <c r="OVL5" s="208"/>
      <c r="OVM5" s="208"/>
      <c r="OVN5" s="208"/>
      <c r="OVO5" s="208"/>
      <c r="OVP5" s="208"/>
      <c r="OVQ5" s="208"/>
      <c r="OVR5" s="208"/>
      <c r="OVS5" s="208"/>
      <c r="OVT5" s="208"/>
      <c r="OVU5" s="208"/>
      <c r="OVV5" s="208"/>
      <c r="OVW5" s="208"/>
      <c r="OVX5" s="208"/>
      <c r="OVY5" s="208"/>
      <c r="OVZ5" s="208"/>
      <c r="OWA5" s="208"/>
      <c r="OWB5" s="208"/>
      <c r="OWC5" s="208"/>
      <c r="OWD5" s="208"/>
      <c r="OWE5" s="208"/>
      <c r="OWF5" s="208"/>
      <c r="OWG5" s="208"/>
      <c r="OWH5" s="208"/>
      <c r="OWI5" s="208"/>
      <c r="OWJ5" s="208"/>
      <c r="OWK5" s="208"/>
      <c r="OWL5" s="208"/>
      <c r="OWM5" s="208"/>
      <c r="OWN5" s="208"/>
      <c r="OWO5" s="208"/>
      <c r="OWP5" s="208"/>
      <c r="OWQ5" s="208"/>
      <c r="OWR5" s="208"/>
      <c r="OWS5" s="208"/>
      <c r="OWT5" s="208"/>
      <c r="OWU5" s="208"/>
      <c r="OWV5" s="208"/>
      <c r="OWW5" s="208"/>
      <c r="OWX5" s="208"/>
      <c r="OWY5" s="208"/>
      <c r="OWZ5" s="208"/>
      <c r="OXA5" s="208"/>
      <c r="OXB5" s="208"/>
      <c r="OXC5" s="208"/>
      <c r="OXD5" s="208"/>
      <c r="OXE5" s="208"/>
      <c r="OXF5" s="208"/>
      <c r="OXG5" s="208"/>
      <c r="OXH5" s="208"/>
      <c r="OXI5" s="208"/>
      <c r="OXJ5" s="208"/>
      <c r="OXK5" s="208"/>
      <c r="OXL5" s="208"/>
      <c r="OXM5" s="208"/>
      <c r="OXN5" s="208"/>
      <c r="OXO5" s="208"/>
      <c r="OXP5" s="208"/>
      <c r="OXQ5" s="208"/>
      <c r="OXR5" s="208"/>
      <c r="OXS5" s="208"/>
      <c r="OXT5" s="208"/>
      <c r="OXU5" s="208"/>
      <c r="OXV5" s="208"/>
      <c r="OXW5" s="208"/>
      <c r="OXX5" s="208"/>
      <c r="OXY5" s="208"/>
      <c r="OXZ5" s="208"/>
      <c r="OYA5" s="208"/>
      <c r="OYB5" s="208"/>
      <c r="OYC5" s="208"/>
      <c r="OYD5" s="208"/>
      <c r="OYE5" s="208"/>
      <c r="OYF5" s="208"/>
      <c r="OYG5" s="208"/>
      <c r="OYH5" s="208"/>
      <c r="OYI5" s="208"/>
      <c r="OYJ5" s="208"/>
      <c r="OYK5" s="208"/>
      <c r="OYL5" s="208"/>
      <c r="OYM5" s="208"/>
      <c r="OYN5" s="208"/>
      <c r="OYO5" s="208"/>
      <c r="OYP5" s="208"/>
      <c r="OYQ5" s="208"/>
      <c r="OYR5" s="208"/>
      <c r="OYS5" s="208"/>
      <c r="OYT5" s="208"/>
      <c r="OYU5" s="208"/>
      <c r="OYV5" s="208"/>
      <c r="OYW5" s="208"/>
      <c r="OYX5" s="208"/>
      <c r="OYY5" s="208"/>
      <c r="OYZ5" s="208"/>
      <c r="OZA5" s="208"/>
      <c r="OZB5" s="208"/>
      <c r="OZC5" s="208"/>
      <c r="OZD5" s="208"/>
      <c r="OZE5" s="208"/>
      <c r="OZF5" s="208"/>
      <c r="OZG5" s="208"/>
      <c r="OZH5" s="208"/>
      <c r="OZI5" s="208"/>
      <c r="OZJ5" s="208"/>
      <c r="OZK5" s="208"/>
      <c r="OZL5" s="208"/>
      <c r="OZM5" s="208"/>
      <c r="OZN5" s="208"/>
      <c r="OZO5" s="208"/>
      <c r="OZP5" s="208"/>
      <c r="OZQ5" s="208"/>
      <c r="OZR5" s="208"/>
      <c r="OZS5" s="208"/>
      <c r="OZT5" s="208"/>
      <c r="OZU5" s="208"/>
      <c r="OZV5" s="208"/>
      <c r="OZW5" s="208"/>
      <c r="OZX5" s="208"/>
      <c r="OZY5" s="208"/>
      <c r="OZZ5" s="208"/>
      <c r="PAA5" s="208"/>
      <c r="PAB5" s="208"/>
      <c r="PAC5" s="208"/>
      <c r="PAD5" s="208"/>
      <c r="PAE5" s="208"/>
      <c r="PAF5" s="208"/>
      <c r="PAG5" s="208"/>
      <c r="PAH5" s="208"/>
      <c r="PAI5" s="208"/>
      <c r="PAJ5" s="208"/>
      <c r="PAK5" s="208"/>
      <c r="PAL5" s="208"/>
      <c r="PAM5" s="208"/>
      <c r="PAN5" s="208"/>
      <c r="PAO5" s="208"/>
      <c r="PAP5" s="208"/>
      <c r="PAQ5" s="208"/>
      <c r="PAR5" s="208"/>
      <c r="PAS5" s="208"/>
      <c r="PAT5" s="208"/>
      <c r="PAU5" s="208"/>
      <c r="PAV5" s="208"/>
      <c r="PAW5" s="208"/>
      <c r="PAX5" s="208"/>
      <c r="PAY5" s="208"/>
      <c r="PAZ5" s="208"/>
      <c r="PBA5" s="208"/>
      <c r="PBB5" s="208"/>
      <c r="PBC5" s="208"/>
      <c r="PBD5" s="208"/>
      <c r="PBE5" s="208"/>
      <c r="PBF5" s="208"/>
      <c r="PBG5" s="208"/>
      <c r="PBH5" s="208"/>
      <c r="PBI5" s="208"/>
      <c r="PBJ5" s="208"/>
      <c r="PBK5" s="208"/>
      <c r="PBL5" s="208"/>
      <c r="PBM5" s="208"/>
      <c r="PBN5" s="208"/>
      <c r="PBO5" s="208"/>
      <c r="PBP5" s="208"/>
      <c r="PBQ5" s="208"/>
      <c r="PBR5" s="208"/>
      <c r="PBS5" s="208"/>
      <c r="PBT5" s="208"/>
      <c r="PBU5" s="208"/>
      <c r="PBV5" s="208"/>
      <c r="PBW5" s="208"/>
      <c r="PBX5" s="208"/>
      <c r="PBY5" s="208"/>
      <c r="PBZ5" s="208"/>
      <c r="PCA5" s="208"/>
      <c r="PCB5" s="208"/>
      <c r="PCC5" s="208"/>
      <c r="PCD5" s="208"/>
      <c r="PCE5" s="208"/>
      <c r="PCF5" s="208"/>
      <c r="PCG5" s="208"/>
      <c r="PCH5" s="208"/>
      <c r="PCI5" s="208"/>
      <c r="PCJ5" s="208"/>
      <c r="PCK5" s="208"/>
      <c r="PCL5" s="208"/>
      <c r="PCM5" s="208"/>
      <c r="PCN5" s="208"/>
      <c r="PCO5" s="208"/>
      <c r="PCP5" s="208"/>
      <c r="PCQ5" s="208"/>
      <c r="PCR5" s="208"/>
      <c r="PCS5" s="208"/>
      <c r="PCT5" s="208"/>
      <c r="PCU5" s="208"/>
      <c r="PCV5" s="208"/>
      <c r="PCW5" s="208"/>
      <c r="PCX5" s="208"/>
      <c r="PCY5" s="208"/>
      <c r="PCZ5" s="208"/>
      <c r="PDA5" s="208"/>
      <c r="PDB5" s="208"/>
      <c r="PDC5" s="208"/>
      <c r="PDD5" s="208"/>
      <c r="PDE5" s="208"/>
      <c r="PDF5" s="208"/>
      <c r="PDG5" s="208"/>
      <c r="PDH5" s="208"/>
      <c r="PDI5" s="208"/>
      <c r="PDJ5" s="208"/>
      <c r="PDK5" s="208"/>
      <c r="PDL5" s="208"/>
      <c r="PDM5" s="208"/>
      <c r="PDN5" s="208"/>
      <c r="PDO5" s="208"/>
      <c r="PDP5" s="208"/>
      <c r="PDQ5" s="208"/>
      <c r="PDR5" s="208"/>
      <c r="PDS5" s="208"/>
      <c r="PDT5" s="208"/>
      <c r="PDU5" s="208"/>
      <c r="PDV5" s="208"/>
      <c r="PDW5" s="208"/>
      <c r="PDX5" s="208"/>
      <c r="PDY5" s="208"/>
      <c r="PDZ5" s="208"/>
      <c r="PEA5" s="208"/>
      <c r="PEB5" s="208"/>
      <c r="PEC5" s="208"/>
      <c r="PED5" s="208"/>
      <c r="PEE5" s="208"/>
      <c r="PEF5" s="208"/>
      <c r="PEG5" s="208"/>
      <c r="PEH5" s="208"/>
      <c r="PEI5" s="208"/>
      <c r="PEJ5" s="208"/>
      <c r="PEK5" s="208"/>
      <c r="PEL5" s="208"/>
      <c r="PEM5" s="208"/>
      <c r="PEN5" s="208"/>
      <c r="PEO5" s="208"/>
      <c r="PEP5" s="208"/>
      <c r="PEQ5" s="208"/>
      <c r="PER5" s="208"/>
      <c r="PES5" s="208"/>
      <c r="PET5" s="208"/>
      <c r="PEU5" s="208"/>
      <c r="PEV5" s="208"/>
      <c r="PEW5" s="208"/>
      <c r="PEX5" s="208"/>
      <c r="PEY5" s="208"/>
      <c r="PEZ5" s="208"/>
      <c r="PFA5" s="208"/>
      <c r="PFB5" s="208"/>
      <c r="PFC5" s="208"/>
      <c r="PFD5" s="208"/>
      <c r="PFE5" s="208"/>
      <c r="PFF5" s="208"/>
      <c r="PFG5" s="208"/>
      <c r="PFH5" s="208"/>
      <c r="PFI5" s="208"/>
      <c r="PFJ5" s="208"/>
      <c r="PFK5" s="208"/>
      <c r="PFL5" s="208"/>
      <c r="PFM5" s="208"/>
      <c r="PFN5" s="208"/>
      <c r="PFO5" s="208"/>
      <c r="PFP5" s="208"/>
      <c r="PFQ5" s="208"/>
      <c r="PFR5" s="208"/>
      <c r="PFS5" s="208"/>
      <c r="PFT5" s="208"/>
      <c r="PFU5" s="208"/>
      <c r="PFV5" s="208"/>
      <c r="PFW5" s="208"/>
      <c r="PFX5" s="208"/>
      <c r="PFY5" s="208"/>
      <c r="PFZ5" s="208"/>
      <c r="PGA5" s="208"/>
      <c r="PGB5" s="208"/>
      <c r="PGC5" s="208"/>
      <c r="PGD5" s="208"/>
      <c r="PGE5" s="208"/>
      <c r="PGF5" s="208"/>
      <c r="PGG5" s="208"/>
      <c r="PGH5" s="208"/>
      <c r="PGI5" s="208"/>
      <c r="PGJ5" s="208"/>
      <c r="PGK5" s="208"/>
      <c r="PGL5" s="208"/>
      <c r="PGM5" s="208"/>
      <c r="PGN5" s="208"/>
      <c r="PGO5" s="208"/>
      <c r="PGP5" s="208"/>
      <c r="PGQ5" s="208"/>
      <c r="PGR5" s="208"/>
      <c r="PGS5" s="208"/>
      <c r="PGT5" s="208"/>
      <c r="PGU5" s="208"/>
      <c r="PGV5" s="208"/>
      <c r="PGW5" s="208"/>
      <c r="PGX5" s="208"/>
      <c r="PGY5" s="208"/>
      <c r="PGZ5" s="208"/>
      <c r="PHA5" s="208"/>
      <c r="PHB5" s="208"/>
      <c r="PHC5" s="208"/>
      <c r="PHD5" s="208"/>
      <c r="PHE5" s="208"/>
      <c r="PHF5" s="208"/>
      <c r="PHG5" s="208"/>
      <c r="PHH5" s="208"/>
      <c r="PHI5" s="208"/>
      <c r="PHJ5" s="208"/>
      <c r="PHK5" s="208"/>
      <c r="PHL5" s="208"/>
      <c r="PHM5" s="208"/>
      <c r="PHN5" s="208"/>
      <c r="PHO5" s="208"/>
      <c r="PHP5" s="208"/>
      <c r="PHQ5" s="208"/>
      <c r="PHR5" s="208"/>
      <c r="PHS5" s="208"/>
      <c r="PHT5" s="208"/>
      <c r="PHU5" s="208"/>
      <c r="PHV5" s="208"/>
      <c r="PHW5" s="208"/>
      <c r="PHX5" s="208"/>
      <c r="PHY5" s="208"/>
      <c r="PHZ5" s="208"/>
      <c r="PIA5" s="208"/>
      <c r="PIB5" s="208"/>
      <c r="PIC5" s="208"/>
      <c r="PID5" s="208"/>
      <c r="PIE5" s="208"/>
      <c r="PIF5" s="208"/>
      <c r="PIG5" s="208"/>
      <c r="PIH5" s="208"/>
      <c r="PII5" s="208"/>
      <c r="PIJ5" s="208"/>
      <c r="PIK5" s="208"/>
      <c r="PIL5" s="208"/>
      <c r="PIM5" s="208"/>
      <c r="PIN5" s="208"/>
      <c r="PIO5" s="208"/>
      <c r="PIP5" s="208"/>
      <c r="PIQ5" s="208"/>
      <c r="PIR5" s="208"/>
      <c r="PIS5" s="208"/>
      <c r="PIT5" s="208"/>
      <c r="PIU5" s="208"/>
      <c r="PIV5" s="208"/>
      <c r="PIW5" s="208"/>
      <c r="PIX5" s="208"/>
      <c r="PIY5" s="208"/>
      <c r="PIZ5" s="208"/>
      <c r="PJA5" s="208"/>
      <c r="PJB5" s="208"/>
      <c r="PJC5" s="208"/>
      <c r="PJD5" s="208"/>
      <c r="PJE5" s="208"/>
      <c r="PJF5" s="208"/>
      <c r="PJG5" s="208"/>
      <c r="PJH5" s="208"/>
      <c r="PJI5" s="208"/>
      <c r="PJJ5" s="208"/>
      <c r="PJK5" s="208"/>
      <c r="PJL5" s="208"/>
      <c r="PJM5" s="208"/>
      <c r="PJN5" s="208"/>
      <c r="PJO5" s="208"/>
      <c r="PJP5" s="208"/>
      <c r="PJQ5" s="208"/>
      <c r="PJR5" s="208"/>
      <c r="PJS5" s="208"/>
      <c r="PJT5" s="208"/>
      <c r="PJU5" s="208"/>
      <c r="PJV5" s="208"/>
      <c r="PJW5" s="208"/>
      <c r="PJX5" s="208"/>
      <c r="PJY5" s="208"/>
      <c r="PJZ5" s="208"/>
      <c r="PKA5" s="208"/>
      <c r="PKB5" s="208"/>
      <c r="PKC5" s="208"/>
      <c r="PKD5" s="208"/>
      <c r="PKE5" s="208"/>
      <c r="PKF5" s="208"/>
      <c r="PKG5" s="208"/>
      <c r="PKH5" s="208"/>
      <c r="PKI5" s="208"/>
      <c r="PKJ5" s="208"/>
      <c r="PKK5" s="208"/>
      <c r="PKL5" s="208"/>
      <c r="PKM5" s="208"/>
      <c r="PKN5" s="208"/>
      <c r="PKO5" s="208"/>
      <c r="PKP5" s="208"/>
      <c r="PKQ5" s="208"/>
      <c r="PKR5" s="208"/>
      <c r="PKS5" s="208"/>
      <c r="PKT5" s="208"/>
      <c r="PKU5" s="208"/>
      <c r="PKV5" s="208"/>
      <c r="PKW5" s="208"/>
      <c r="PKX5" s="208"/>
      <c r="PKY5" s="208"/>
      <c r="PKZ5" s="208"/>
      <c r="PLA5" s="208"/>
      <c r="PLB5" s="208"/>
      <c r="PLC5" s="208"/>
      <c r="PLD5" s="208"/>
      <c r="PLE5" s="208"/>
      <c r="PLF5" s="208"/>
      <c r="PLG5" s="208"/>
      <c r="PLH5" s="208"/>
      <c r="PLI5" s="208"/>
      <c r="PLJ5" s="208"/>
      <c r="PLK5" s="208"/>
      <c r="PLL5" s="208"/>
      <c r="PLM5" s="208"/>
      <c r="PLN5" s="208"/>
      <c r="PLO5" s="208"/>
      <c r="PLP5" s="208"/>
      <c r="PLQ5" s="208"/>
      <c r="PLR5" s="208"/>
      <c r="PLS5" s="208"/>
      <c r="PLT5" s="208"/>
      <c r="PLU5" s="208"/>
      <c r="PLV5" s="208"/>
      <c r="PLW5" s="208"/>
      <c r="PLX5" s="208"/>
      <c r="PLY5" s="208"/>
      <c r="PLZ5" s="208"/>
      <c r="PMA5" s="208"/>
      <c r="PMB5" s="208"/>
      <c r="PMC5" s="208"/>
      <c r="PMD5" s="208"/>
      <c r="PME5" s="208"/>
      <c r="PMF5" s="208"/>
      <c r="PMG5" s="208"/>
      <c r="PMH5" s="208"/>
      <c r="PMI5" s="208"/>
      <c r="PMJ5" s="208"/>
      <c r="PMK5" s="208"/>
      <c r="PML5" s="208"/>
      <c r="PMM5" s="208"/>
      <c r="PMN5" s="208"/>
      <c r="PMO5" s="208"/>
      <c r="PMP5" s="208"/>
      <c r="PMQ5" s="208"/>
      <c r="PMR5" s="208"/>
      <c r="PMS5" s="208"/>
      <c r="PMT5" s="208"/>
      <c r="PMU5" s="208"/>
      <c r="PMV5" s="208"/>
      <c r="PMW5" s="208"/>
      <c r="PMX5" s="208"/>
      <c r="PMY5" s="208"/>
      <c r="PMZ5" s="208"/>
      <c r="PNA5" s="208"/>
      <c r="PNB5" s="208"/>
      <c r="PNC5" s="208"/>
      <c r="PND5" s="208"/>
      <c r="PNE5" s="208"/>
      <c r="PNF5" s="208"/>
      <c r="PNG5" s="208"/>
      <c r="PNH5" s="208"/>
      <c r="PNI5" s="208"/>
      <c r="PNJ5" s="208"/>
      <c r="PNK5" s="208"/>
      <c r="PNL5" s="208"/>
      <c r="PNM5" s="208"/>
      <c r="PNN5" s="208"/>
      <c r="PNO5" s="208"/>
      <c r="PNP5" s="208"/>
      <c r="PNQ5" s="208"/>
      <c r="PNR5" s="208"/>
      <c r="PNS5" s="208"/>
      <c r="PNT5" s="208"/>
      <c r="PNU5" s="208"/>
      <c r="PNV5" s="208"/>
      <c r="PNW5" s="208"/>
      <c r="PNX5" s="208"/>
      <c r="PNY5" s="208"/>
      <c r="PNZ5" s="208"/>
      <c r="POA5" s="208"/>
      <c r="POB5" s="208"/>
      <c r="POC5" s="208"/>
      <c r="POD5" s="208"/>
      <c r="POE5" s="208"/>
      <c r="POF5" s="208"/>
      <c r="POG5" s="208"/>
      <c r="POH5" s="208"/>
      <c r="POI5" s="208"/>
      <c r="POJ5" s="208"/>
      <c r="POK5" s="208"/>
      <c r="POL5" s="208"/>
      <c r="POM5" s="208"/>
      <c r="PON5" s="208"/>
      <c r="POO5" s="208"/>
      <c r="POP5" s="208"/>
      <c r="POQ5" s="208"/>
      <c r="POR5" s="208"/>
      <c r="POS5" s="208"/>
      <c r="POT5" s="208"/>
      <c r="POU5" s="208"/>
      <c r="POV5" s="208"/>
      <c r="POW5" s="208"/>
      <c r="POX5" s="208"/>
      <c r="POY5" s="208"/>
      <c r="POZ5" s="208"/>
      <c r="PPA5" s="208"/>
      <c r="PPB5" s="208"/>
      <c r="PPC5" s="208"/>
      <c r="PPD5" s="208"/>
      <c r="PPE5" s="208"/>
      <c r="PPF5" s="208"/>
      <c r="PPG5" s="208"/>
      <c r="PPH5" s="208"/>
      <c r="PPI5" s="208"/>
      <c r="PPJ5" s="208"/>
      <c r="PPK5" s="208"/>
      <c r="PPL5" s="208"/>
      <c r="PPM5" s="208"/>
      <c r="PPN5" s="208"/>
      <c r="PPO5" s="208"/>
      <c r="PPP5" s="208"/>
      <c r="PPQ5" s="208"/>
      <c r="PPR5" s="208"/>
      <c r="PPS5" s="208"/>
      <c r="PPT5" s="208"/>
      <c r="PPU5" s="208"/>
      <c r="PPV5" s="208"/>
      <c r="PPW5" s="208"/>
      <c r="PPX5" s="208"/>
      <c r="PPY5" s="208"/>
      <c r="PPZ5" s="208"/>
      <c r="PQA5" s="208"/>
      <c r="PQB5" s="208"/>
      <c r="PQC5" s="208"/>
      <c r="PQD5" s="208"/>
      <c r="PQE5" s="208"/>
      <c r="PQF5" s="208"/>
      <c r="PQG5" s="208"/>
      <c r="PQH5" s="208"/>
      <c r="PQI5" s="208"/>
      <c r="PQJ5" s="208"/>
      <c r="PQK5" s="208"/>
      <c r="PQL5" s="208"/>
      <c r="PQM5" s="208"/>
      <c r="PQN5" s="208"/>
      <c r="PQO5" s="208"/>
      <c r="PQP5" s="208"/>
      <c r="PQQ5" s="208"/>
      <c r="PQR5" s="208"/>
      <c r="PQS5" s="208"/>
      <c r="PQT5" s="208"/>
      <c r="PQU5" s="208"/>
      <c r="PQV5" s="208"/>
      <c r="PQW5" s="208"/>
      <c r="PQX5" s="208"/>
      <c r="PQY5" s="208"/>
      <c r="PQZ5" s="208"/>
      <c r="PRA5" s="208"/>
      <c r="PRB5" s="208"/>
      <c r="PRC5" s="208"/>
      <c r="PRD5" s="208"/>
      <c r="PRE5" s="208"/>
      <c r="PRF5" s="208"/>
      <c r="PRG5" s="208"/>
      <c r="PRH5" s="208"/>
      <c r="PRI5" s="208"/>
      <c r="PRJ5" s="208"/>
      <c r="PRK5" s="208"/>
      <c r="PRL5" s="208"/>
      <c r="PRM5" s="208"/>
      <c r="PRN5" s="208"/>
      <c r="PRO5" s="208"/>
      <c r="PRP5" s="208"/>
      <c r="PRQ5" s="208"/>
      <c r="PRR5" s="208"/>
      <c r="PRS5" s="208"/>
      <c r="PRT5" s="208"/>
      <c r="PRU5" s="208"/>
      <c r="PRV5" s="208"/>
      <c r="PRW5" s="208"/>
      <c r="PRX5" s="208"/>
      <c r="PRY5" s="208"/>
      <c r="PRZ5" s="208"/>
      <c r="PSA5" s="208"/>
      <c r="PSB5" s="208"/>
      <c r="PSC5" s="208"/>
      <c r="PSD5" s="208"/>
      <c r="PSE5" s="208"/>
      <c r="PSF5" s="208"/>
      <c r="PSG5" s="208"/>
      <c r="PSH5" s="208"/>
      <c r="PSI5" s="208"/>
      <c r="PSJ5" s="208"/>
      <c r="PSK5" s="208"/>
      <c r="PSL5" s="208"/>
      <c r="PSM5" s="208"/>
      <c r="PSN5" s="208"/>
      <c r="PSO5" s="208"/>
      <c r="PSP5" s="208"/>
      <c r="PSQ5" s="208"/>
      <c r="PSR5" s="208"/>
      <c r="PSS5" s="208"/>
      <c r="PST5" s="208"/>
      <c r="PSU5" s="208"/>
      <c r="PSV5" s="208"/>
      <c r="PSW5" s="208"/>
      <c r="PSX5" s="208"/>
      <c r="PSY5" s="208"/>
      <c r="PSZ5" s="208"/>
      <c r="PTA5" s="208"/>
      <c r="PTB5" s="208"/>
      <c r="PTC5" s="208"/>
      <c r="PTD5" s="208"/>
      <c r="PTE5" s="208"/>
      <c r="PTF5" s="208"/>
      <c r="PTG5" s="208"/>
      <c r="PTH5" s="208"/>
      <c r="PTI5" s="208"/>
      <c r="PTJ5" s="208"/>
      <c r="PTK5" s="208"/>
      <c r="PTL5" s="208"/>
      <c r="PTM5" s="208"/>
      <c r="PTN5" s="208"/>
      <c r="PTO5" s="208"/>
      <c r="PTP5" s="208"/>
      <c r="PTQ5" s="208"/>
      <c r="PTR5" s="208"/>
      <c r="PTS5" s="208"/>
      <c r="PTT5" s="208"/>
      <c r="PTU5" s="208"/>
      <c r="PTV5" s="208"/>
      <c r="PTW5" s="208"/>
      <c r="PTX5" s="208"/>
      <c r="PTY5" s="208"/>
      <c r="PTZ5" s="208"/>
      <c r="PUA5" s="208"/>
      <c r="PUB5" s="208"/>
      <c r="PUC5" s="208"/>
      <c r="PUD5" s="208"/>
      <c r="PUE5" s="208"/>
      <c r="PUF5" s="208"/>
      <c r="PUG5" s="208"/>
      <c r="PUH5" s="208"/>
      <c r="PUI5" s="208"/>
      <c r="PUJ5" s="208"/>
      <c r="PUK5" s="208"/>
      <c r="PUL5" s="208"/>
      <c r="PUM5" s="208"/>
      <c r="PUN5" s="208"/>
      <c r="PUO5" s="208"/>
      <c r="PUP5" s="208"/>
      <c r="PUQ5" s="208"/>
      <c r="PUR5" s="208"/>
      <c r="PUS5" s="208"/>
      <c r="PUT5" s="208"/>
      <c r="PUU5" s="208"/>
      <c r="PUV5" s="208"/>
      <c r="PUW5" s="208"/>
      <c r="PUX5" s="208"/>
      <c r="PUY5" s="208"/>
      <c r="PUZ5" s="208"/>
      <c r="PVA5" s="208"/>
      <c r="PVB5" s="208"/>
      <c r="PVC5" s="208"/>
      <c r="PVD5" s="208"/>
      <c r="PVE5" s="208"/>
      <c r="PVF5" s="208"/>
      <c r="PVG5" s="208"/>
      <c r="PVH5" s="208"/>
      <c r="PVI5" s="208"/>
      <c r="PVJ5" s="208"/>
      <c r="PVK5" s="208"/>
      <c r="PVL5" s="208"/>
      <c r="PVM5" s="208"/>
      <c r="PVN5" s="208"/>
      <c r="PVO5" s="208"/>
      <c r="PVP5" s="208"/>
      <c r="PVQ5" s="208"/>
      <c r="PVR5" s="208"/>
      <c r="PVS5" s="208"/>
      <c r="PVT5" s="208"/>
      <c r="PVU5" s="208"/>
      <c r="PVV5" s="208"/>
      <c r="PVW5" s="208"/>
      <c r="PVX5" s="208"/>
      <c r="PVY5" s="208"/>
      <c r="PVZ5" s="208"/>
      <c r="PWA5" s="208"/>
      <c r="PWB5" s="208"/>
      <c r="PWC5" s="208"/>
      <c r="PWD5" s="208"/>
      <c r="PWE5" s="208"/>
      <c r="PWF5" s="208"/>
      <c r="PWG5" s="208"/>
      <c r="PWH5" s="208"/>
      <c r="PWI5" s="208"/>
      <c r="PWJ5" s="208"/>
      <c r="PWK5" s="208"/>
      <c r="PWL5" s="208"/>
      <c r="PWM5" s="208"/>
      <c r="PWN5" s="208"/>
      <c r="PWO5" s="208"/>
      <c r="PWP5" s="208"/>
      <c r="PWQ5" s="208"/>
      <c r="PWR5" s="208"/>
      <c r="PWS5" s="208"/>
      <c r="PWT5" s="208"/>
      <c r="PWU5" s="208"/>
      <c r="PWV5" s="208"/>
      <c r="PWW5" s="208"/>
      <c r="PWX5" s="208"/>
      <c r="PWY5" s="208"/>
      <c r="PWZ5" s="208"/>
      <c r="PXA5" s="208"/>
      <c r="PXB5" s="208"/>
      <c r="PXC5" s="208"/>
      <c r="PXD5" s="208"/>
      <c r="PXE5" s="208"/>
      <c r="PXF5" s="208"/>
      <c r="PXG5" s="208"/>
      <c r="PXH5" s="208"/>
      <c r="PXI5" s="208"/>
      <c r="PXJ5" s="208"/>
      <c r="PXK5" s="208"/>
      <c r="PXL5" s="208"/>
      <c r="PXM5" s="208"/>
      <c r="PXN5" s="208"/>
      <c r="PXO5" s="208"/>
      <c r="PXP5" s="208"/>
      <c r="PXQ5" s="208"/>
      <c r="PXR5" s="208"/>
      <c r="PXS5" s="208"/>
      <c r="PXT5" s="208"/>
      <c r="PXU5" s="208"/>
      <c r="PXV5" s="208"/>
      <c r="PXW5" s="208"/>
      <c r="PXX5" s="208"/>
      <c r="PXY5" s="208"/>
      <c r="PXZ5" s="208"/>
      <c r="PYA5" s="208"/>
      <c r="PYB5" s="208"/>
      <c r="PYC5" s="208"/>
      <c r="PYD5" s="208"/>
      <c r="PYE5" s="208"/>
      <c r="PYF5" s="208"/>
      <c r="PYG5" s="208"/>
      <c r="PYH5" s="208"/>
      <c r="PYI5" s="208"/>
      <c r="PYJ5" s="208"/>
      <c r="PYK5" s="208"/>
      <c r="PYL5" s="208"/>
      <c r="PYM5" s="208"/>
      <c r="PYN5" s="208"/>
      <c r="PYO5" s="208"/>
      <c r="PYP5" s="208"/>
      <c r="PYQ5" s="208"/>
      <c r="PYR5" s="208"/>
      <c r="PYS5" s="208"/>
      <c r="PYT5" s="208"/>
      <c r="PYU5" s="208"/>
      <c r="PYV5" s="208"/>
      <c r="PYW5" s="208"/>
      <c r="PYX5" s="208"/>
      <c r="PYY5" s="208"/>
      <c r="PYZ5" s="208"/>
      <c r="PZA5" s="208"/>
      <c r="PZB5" s="208"/>
      <c r="PZC5" s="208"/>
      <c r="PZD5" s="208"/>
      <c r="PZE5" s="208"/>
      <c r="PZF5" s="208"/>
      <c r="PZG5" s="208"/>
      <c r="PZH5" s="208"/>
      <c r="PZI5" s="208"/>
      <c r="PZJ5" s="208"/>
      <c r="PZK5" s="208"/>
      <c r="PZL5" s="208"/>
      <c r="PZM5" s="208"/>
      <c r="PZN5" s="208"/>
      <c r="PZO5" s="208"/>
      <c r="PZP5" s="208"/>
      <c r="PZQ5" s="208"/>
      <c r="PZR5" s="208"/>
      <c r="PZS5" s="208"/>
      <c r="PZT5" s="208"/>
      <c r="PZU5" s="208"/>
      <c r="PZV5" s="208"/>
      <c r="PZW5" s="208"/>
      <c r="PZX5" s="208"/>
      <c r="PZY5" s="208"/>
      <c r="PZZ5" s="208"/>
      <c r="QAA5" s="208"/>
      <c r="QAB5" s="208"/>
      <c r="QAC5" s="208"/>
      <c r="QAD5" s="208"/>
      <c r="QAE5" s="208"/>
      <c r="QAF5" s="208"/>
      <c r="QAG5" s="208"/>
      <c r="QAH5" s="208"/>
      <c r="QAI5" s="208"/>
      <c r="QAJ5" s="208"/>
      <c r="QAK5" s="208"/>
      <c r="QAL5" s="208"/>
      <c r="QAM5" s="208"/>
      <c r="QAN5" s="208"/>
      <c r="QAO5" s="208"/>
      <c r="QAP5" s="208"/>
      <c r="QAQ5" s="208"/>
      <c r="QAR5" s="208"/>
      <c r="QAS5" s="208"/>
      <c r="QAT5" s="208"/>
      <c r="QAU5" s="208"/>
      <c r="QAV5" s="208"/>
      <c r="QAW5" s="208"/>
      <c r="QAX5" s="208"/>
      <c r="QAY5" s="208"/>
      <c r="QAZ5" s="208"/>
      <c r="QBA5" s="208"/>
      <c r="QBB5" s="208"/>
      <c r="QBC5" s="208"/>
      <c r="QBD5" s="208"/>
      <c r="QBE5" s="208"/>
      <c r="QBF5" s="208"/>
      <c r="QBG5" s="208"/>
      <c r="QBH5" s="208"/>
      <c r="QBI5" s="208"/>
      <c r="QBJ5" s="208"/>
      <c r="QBK5" s="208"/>
      <c r="QBL5" s="208"/>
      <c r="QBM5" s="208"/>
      <c r="QBN5" s="208"/>
      <c r="QBO5" s="208"/>
      <c r="QBP5" s="208"/>
      <c r="QBQ5" s="208"/>
      <c r="QBR5" s="208"/>
      <c r="QBS5" s="208"/>
      <c r="QBT5" s="208"/>
      <c r="QBU5" s="208"/>
      <c r="QBV5" s="208"/>
      <c r="QBW5" s="208"/>
      <c r="QBX5" s="208"/>
      <c r="QBY5" s="208"/>
      <c r="QBZ5" s="208"/>
      <c r="QCA5" s="208"/>
      <c r="QCB5" s="208"/>
      <c r="QCC5" s="208"/>
      <c r="QCD5" s="208"/>
      <c r="QCE5" s="208"/>
      <c r="QCF5" s="208"/>
      <c r="QCG5" s="208"/>
      <c r="QCH5" s="208"/>
      <c r="QCI5" s="208"/>
      <c r="QCJ5" s="208"/>
      <c r="QCK5" s="208"/>
      <c r="QCL5" s="208"/>
      <c r="QCM5" s="208"/>
      <c r="QCN5" s="208"/>
      <c r="QCO5" s="208"/>
      <c r="QCP5" s="208"/>
      <c r="QCQ5" s="208"/>
      <c r="QCR5" s="208"/>
      <c r="QCS5" s="208"/>
      <c r="QCT5" s="208"/>
      <c r="QCU5" s="208"/>
      <c r="QCV5" s="208"/>
      <c r="QCW5" s="208"/>
      <c r="QCX5" s="208"/>
      <c r="QCY5" s="208"/>
      <c r="QCZ5" s="208"/>
      <c r="QDA5" s="208"/>
      <c r="QDB5" s="208"/>
      <c r="QDC5" s="208"/>
      <c r="QDD5" s="208"/>
      <c r="QDE5" s="208"/>
      <c r="QDF5" s="208"/>
      <c r="QDG5" s="208"/>
      <c r="QDH5" s="208"/>
      <c r="QDI5" s="208"/>
      <c r="QDJ5" s="208"/>
      <c r="QDK5" s="208"/>
      <c r="QDL5" s="208"/>
      <c r="QDM5" s="208"/>
      <c r="QDN5" s="208"/>
      <c r="QDO5" s="208"/>
      <c r="QDP5" s="208"/>
      <c r="QDQ5" s="208"/>
      <c r="QDR5" s="208"/>
      <c r="QDS5" s="208"/>
      <c r="QDT5" s="208"/>
      <c r="QDU5" s="208"/>
      <c r="QDV5" s="208"/>
      <c r="QDW5" s="208"/>
      <c r="QDX5" s="208"/>
      <c r="QDY5" s="208"/>
      <c r="QDZ5" s="208"/>
      <c r="QEA5" s="208"/>
      <c r="QEB5" s="208"/>
      <c r="QEC5" s="208"/>
      <c r="QED5" s="208"/>
      <c r="QEE5" s="208"/>
      <c r="QEF5" s="208"/>
      <c r="QEG5" s="208"/>
      <c r="QEH5" s="208"/>
      <c r="QEI5" s="208"/>
      <c r="QEJ5" s="208"/>
      <c r="QEK5" s="208"/>
      <c r="QEL5" s="208"/>
      <c r="QEM5" s="208"/>
      <c r="QEN5" s="208"/>
      <c r="QEO5" s="208"/>
      <c r="QEP5" s="208"/>
      <c r="QEQ5" s="208"/>
      <c r="QER5" s="208"/>
      <c r="QES5" s="208"/>
      <c r="QET5" s="208"/>
      <c r="QEU5" s="208"/>
      <c r="QEV5" s="208"/>
      <c r="QEW5" s="208"/>
      <c r="QEX5" s="208"/>
      <c r="QEY5" s="208"/>
      <c r="QEZ5" s="208"/>
      <c r="QFA5" s="208"/>
      <c r="QFB5" s="208"/>
      <c r="QFC5" s="208"/>
      <c r="QFD5" s="208"/>
      <c r="QFE5" s="208"/>
      <c r="QFF5" s="208"/>
      <c r="QFG5" s="208"/>
      <c r="QFH5" s="208"/>
      <c r="QFI5" s="208"/>
      <c r="QFJ5" s="208"/>
      <c r="QFK5" s="208"/>
      <c r="QFL5" s="208"/>
      <c r="QFM5" s="208"/>
      <c r="QFN5" s="208"/>
      <c r="QFO5" s="208"/>
      <c r="QFP5" s="208"/>
      <c r="QFQ5" s="208"/>
      <c r="QFR5" s="208"/>
      <c r="QFS5" s="208"/>
      <c r="QFT5" s="208"/>
      <c r="QFU5" s="208"/>
      <c r="QFV5" s="208"/>
      <c r="QFW5" s="208"/>
      <c r="QFX5" s="208"/>
      <c r="QFY5" s="208"/>
      <c r="QFZ5" s="208"/>
      <c r="QGA5" s="208"/>
      <c r="QGB5" s="208"/>
      <c r="QGC5" s="208"/>
      <c r="QGD5" s="208"/>
      <c r="QGE5" s="208"/>
      <c r="QGF5" s="208"/>
      <c r="QGG5" s="208"/>
      <c r="QGH5" s="208"/>
      <c r="QGI5" s="208"/>
      <c r="QGJ5" s="208"/>
      <c r="QGK5" s="208"/>
      <c r="QGL5" s="208"/>
      <c r="QGM5" s="208"/>
      <c r="QGN5" s="208"/>
      <c r="QGO5" s="208"/>
      <c r="QGP5" s="208"/>
      <c r="QGQ5" s="208"/>
      <c r="QGR5" s="208"/>
      <c r="QGS5" s="208"/>
      <c r="QGT5" s="208"/>
      <c r="QGU5" s="208"/>
      <c r="QGV5" s="208"/>
      <c r="QGW5" s="208"/>
      <c r="QGX5" s="208"/>
      <c r="QGY5" s="208"/>
      <c r="QGZ5" s="208"/>
      <c r="QHA5" s="208"/>
      <c r="QHB5" s="208"/>
      <c r="QHC5" s="208"/>
      <c r="QHD5" s="208"/>
      <c r="QHE5" s="208"/>
      <c r="QHF5" s="208"/>
      <c r="QHG5" s="208"/>
      <c r="QHH5" s="208"/>
      <c r="QHI5" s="208"/>
      <c r="QHJ5" s="208"/>
      <c r="QHK5" s="208"/>
      <c r="QHL5" s="208"/>
      <c r="QHM5" s="208"/>
      <c r="QHN5" s="208"/>
      <c r="QHO5" s="208"/>
      <c r="QHP5" s="208"/>
      <c r="QHQ5" s="208"/>
      <c r="QHR5" s="208"/>
      <c r="QHS5" s="208"/>
      <c r="QHT5" s="208"/>
      <c r="QHU5" s="208"/>
      <c r="QHV5" s="208"/>
      <c r="QHW5" s="208"/>
      <c r="QHX5" s="208"/>
      <c r="QHY5" s="208"/>
      <c r="QHZ5" s="208"/>
      <c r="QIA5" s="208"/>
      <c r="QIB5" s="208"/>
      <c r="QIC5" s="208"/>
      <c r="QID5" s="208"/>
      <c r="QIE5" s="208"/>
      <c r="QIF5" s="208"/>
      <c r="QIG5" s="208"/>
      <c r="QIH5" s="208"/>
      <c r="QII5" s="208"/>
      <c r="QIJ5" s="208"/>
      <c r="QIK5" s="208"/>
      <c r="QIL5" s="208"/>
      <c r="QIM5" s="208"/>
      <c r="QIN5" s="208"/>
      <c r="QIO5" s="208"/>
      <c r="QIP5" s="208"/>
      <c r="QIQ5" s="208"/>
      <c r="QIR5" s="208"/>
      <c r="QIS5" s="208"/>
      <c r="QIT5" s="208"/>
      <c r="QIU5" s="208"/>
      <c r="QIV5" s="208"/>
      <c r="QIW5" s="208"/>
      <c r="QIX5" s="208"/>
      <c r="QIY5" s="208"/>
      <c r="QIZ5" s="208"/>
      <c r="QJA5" s="208"/>
      <c r="QJB5" s="208"/>
      <c r="QJC5" s="208"/>
      <c r="QJD5" s="208"/>
      <c r="QJE5" s="208"/>
      <c r="QJF5" s="208"/>
      <c r="QJG5" s="208"/>
      <c r="QJH5" s="208"/>
      <c r="QJI5" s="208"/>
      <c r="QJJ5" s="208"/>
      <c r="QJK5" s="208"/>
      <c r="QJL5" s="208"/>
      <c r="QJM5" s="208"/>
      <c r="QJN5" s="208"/>
      <c r="QJO5" s="208"/>
      <c r="QJP5" s="208"/>
      <c r="QJQ5" s="208"/>
      <c r="QJR5" s="208"/>
      <c r="QJS5" s="208"/>
      <c r="QJT5" s="208"/>
      <c r="QJU5" s="208"/>
      <c r="QJV5" s="208"/>
      <c r="QJW5" s="208"/>
      <c r="QJX5" s="208"/>
      <c r="QJY5" s="208"/>
      <c r="QJZ5" s="208"/>
      <c r="QKA5" s="208"/>
      <c r="QKB5" s="208"/>
      <c r="QKC5" s="208"/>
      <c r="QKD5" s="208"/>
      <c r="QKE5" s="208"/>
      <c r="QKF5" s="208"/>
      <c r="QKG5" s="208"/>
      <c r="QKH5" s="208"/>
      <c r="QKI5" s="208"/>
      <c r="QKJ5" s="208"/>
      <c r="QKK5" s="208"/>
      <c r="QKL5" s="208"/>
      <c r="QKM5" s="208"/>
      <c r="QKN5" s="208"/>
      <c r="QKO5" s="208"/>
      <c r="QKP5" s="208"/>
      <c r="QKQ5" s="208"/>
      <c r="QKR5" s="208"/>
      <c r="QKS5" s="208"/>
      <c r="QKT5" s="208"/>
      <c r="QKU5" s="208"/>
      <c r="QKV5" s="208"/>
      <c r="QKW5" s="208"/>
      <c r="QKX5" s="208"/>
      <c r="QKY5" s="208"/>
      <c r="QKZ5" s="208"/>
      <c r="QLA5" s="208"/>
      <c r="QLB5" s="208"/>
      <c r="QLC5" s="208"/>
      <c r="QLD5" s="208"/>
      <c r="QLE5" s="208"/>
      <c r="QLF5" s="208"/>
      <c r="QLG5" s="208"/>
      <c r="QLH5" s="208"/>
      <c r="QLI5" s="208"/>
      <c r="QLJ5" s="208"/>
      <c r="QLK5" s="208"/>
      <c r="QLL5" s="208"/>
      <c r="QLM5" s="208"/>
      <c r="QLN5" s="208"/>
      <c r="QLO5" s="208"/>
      <c r="QLP5" s="208"/>
      <c r="QLQ5" s="208"/>
      <c r="QLR5" s="208"/>
      <c r="QLS5" s="208"/>
      <c r="QLT5" s="208"/>
      <c r="QLU5" s="208"/>
      <c r="QLV5" s="208"/>
      <c r="QLW5" s="208"/>
      <c r="QLX5" s="208"/>
      <c r="QLY5" s="208"/>
      <c r="QLZ5" s="208"/>
      <c r="QMA5" s="208"/>
      <c r="QMB5" s="208"/>
      <c r="QMC5" s="208"/>
      <c r="QMD5" s="208"/>
      <c r="QME5" s="208"/>
      <c r="QMF5" s="208"/>
      <c r="QMG5" s="208"/>
      <c r="QMH5" s="208"/>
      <c r="QMI5" s="208"/>
      <c r="QMJ5" s="208"/>
      <c r="QMK5" s="208"/>
      <c r="QML5" s="208"/>
      <c r="QMM5" s="208"/>
      <c r="QMN5" s="208"/>
      <c r="QMO5" s="208"/>
      <c r="QMP5" s="208"/>
      <c r="QMQ5" s="208"/>
      <c r="QMR5" s="208"/>
      <c r="QMS5" s="208"/>
      <c r="QMT5" s="208"/>
      <c r="QMU5" s="208"/>
      <c r="QMV5" s="208"/>
      <c r="QMW5" s="208"/>
      <c r="QMX5" s="208"/>
      <c r="QMY5" s="208"/>
      <c r="QMZ5" s="208"/>
      <c r="QNA5" s="208"/>
      <c r="QNB5" s="208"/>
      <c r="QNC5" s="208"/>
      <c r="QND5" s="208"/>
      <c r="QNE5" s="208"/>
      <c r="QNF5" s="208"/>
      <c r="QNG5" s="208"/>
      <c r="QNH5" s="208"/>
      <c r="QNI5" s="208"/>
      <c r="QNJ5" s="208"/>
      <c r="QNK5" s="208"/>
      <c r="QNL5" s="208"/>
      <c r="QNM5" s="208"/>
      <c r="QNN5" s="208"/>
      <c r="QNO5" s="208"/>
      <c r="QNP5" s="208"/>
      <c r="QNQ5" s="208"/>
      <c r="QNR5" s="208"/>
      <c r="QNS5" s="208"/>
      <c r="QNT5" s="208"/>
      <c r="QNU5" s="208"/>
      <c r="QNV5" s="208"/>
      <c r="QNW5" s="208"/>
      <c r="QNX5" s="208"/>
      <c r="QNY5" s="208"/>
      <c r="QNZ5" s="208"/>
      <c r="QOA5" s="208"/>
      <c r="QOB5" s="208"/>
      <c r="QOC5" s="208"/>
      <c r="QOD5" s="208"/>
      <c r="QOE5" s="208"/>
      <c r="QOF5" s="208"/>
      <c r="QOG5" s="208"/>
      <c r="QOH5" s="208"/>
      <c r="QOI5" s="208"/>
      <c r="QOJ5" s="208"/>
      <c r="QOK5" s="208"/>
      <c r="QOL5" s="208"/>
      <c r="QOM5" s="208"/>
      <c r="QON5" s="208"/>
      <c r="QOO5" s="208"/>
      <c r="QOP5" s="208"/>
      <c r="QOQ5" s="208"/>
      <c r="QOR5" s="208"/>
      <c r="QOS5" s="208"/>
      <c r="QOT5" s="208"/>
      <c r="QOU5" s="208"/>
      <c r="QOV5" s="208"/>
      <c r="QOW5" s="208"/>
      <c r="QOX5" s="208"/>
      <c r="QOY5" s="208"/>
      <c r="QOZ5" s="208"/>
      <c r="QPA5" s="208"/>
      <c r="QPB5" s="208"/>
      <c r="QPC5" s="208"/>
      <c r="QPD5" s="208"/>
      <c r="QPE5" s="208"/>
      <c r="QPF5" s="208"/>
      <c r="QPG5" s="208"/>
      <c r="QPH5" s="208"/>
      <c r="QPI5" s="208"/>
      <c r="QPJ5" s="208"/>
      <c r="QPK5" s="208"/>
      <c r="QPL5" s="208"/>
      <c r="QPM5" s="208"/>
      <c r="QPN5" s="208"/>
      <c r="QPO5" s="208"/>
      <c r="QPP5" s="208"/>
      <c r="QPQ5" s="208"/>
      <c r="QPR5" s="208"/>
      <c r="QPS5" s="208"/>
      <c r="QPT5" s="208"/>
      <c r="QPU5" s="208"/>
      <c r="QPV5" s="208"/>
      <c r="QPW5" s="208"/>
      <c r="QPX5" s="208"/>
      <c r="QPY5" s="208"/>
      <c r="QPZ5" s="208"/>
      <c r="QQA5" s="208"/>
      <c r="QQB5" s="208"/>
      <c r="QQC5" s="208"/>
      <c r="QQD5" s="208"/>
      <c r="QQE5" s="208"/>
      <c r="QQF5" s="208"/>
      <c r="QQG5" s="208"/>
      <c r="QQH5" s="208"/>
      <c r="QQI5" s="208"/>
      <c r="QQJ5" s="208"/>
      <c r="QQK5" s="208"/>
      <c r="QQL5" s="208"/>
      <c r="QQM5" s="208"/>
      <c r="QQN5" s="208"/>
      <c r="QQO5" s="208"/>
      <c r="QQP5" s="208"/>
      <c r="QQQ5" s="208"/>
      <c r="QQR5" s="208"/>
      <c r="QQS5" s="208"/>
      <c r="QQT5" s="208"/>
      <c r="QQU5" s="208"/>
      <c r="QQV5" s="208"/>
      <c r="QQW5" s="208"/>
      <c r="QQX5" s="208"/>
      <c r="QQY5" s="208"/>
      <c r="QQZ5" s="208"/>
      <c r="QRA5" s="208"/>
      <c r="QRB5" s="208"/>
      <c r="QRC5" s="208"/>
      <c r="QRD5" s="208"/>
      <c r="QRE5" s="208"/>
      <c r="QRF5" s="208"/>
      <c r="QRG5" s="208"/>
      <c r="QRH5" s="208"/>
      <c r="QRI5" s="208"/>
      <c r="QRJ5" s="208"/>
      <c r="QRK5" s="208"/>
      <c r="QRL5" s="208"/>
      <c r="QRM5" s="208"/>
      <c r="QRN5" s="208"/>
      <c r="QRO5" s="208"/>
      <c r="QRP5" s="208"/>
      <c r="QRQ5" s="208"/>
      <c r="QRR5" s="208"/>
      <c r="QRS5" s="208"/>
      <c r="QRT5" s="208"/>
      <c r="QRU5" s="208"/>
      <c r="QRV5" s="208"/>
      <c r="QRW5" s="208"/>
      <c r="QRX5" s="208"/>
      <c r="QRY5" s="208"/>
      <c r="QRZ5" s="208"/>
      <c r="QSA5" s="208"/>
      <c r="QSB5" s="208"/>
      <c r="QSC5" s="208"/>
      <c r="QSD5" s="208"/>
      <c r="QSE5" s="208"/>
      <c r="QSF5" s="208"/>
      <c r="QSG5" s="208"/>
      <c r="QSH5" s="208"/>
      <c r="QSI5" s="208"/>
      <c r="QSJ5" s="208"/>
      <c r="QSK5" s="208"/>
      <c r="QSL5" s="208"/>
      <c r="QSM5" s="208"/>
      <c r="QSN5" s="208"/>
      <c r="QSO5" s="208"/>
      <c r="QSP5" s="208"/>
      <c r="QSQ5" s="208"/>
      <c r="QSR5" s="208"/>
      <c r="QSS5" s="208"/>
      <c r="QST5" s="208"/>
      <c r="QSU5" s="208"/>
      <c r="QSV5" s="208"/>
      <c r="QSW5" s="208"/>
      <c r="QSX5" s="208"/>
      <c r="QSY5" s="208"/>
      <c r="QSZ5" s="208"/>
      <c r="QTA5" s="208"/>
      <c r="QTB5" s="208"/>
      <c r="QTC5" s="208"/>
      <c r="QTD5" s="208"/>
      <c r="QTE5" s="208"/>
      <c r="QTF5" s="208"/>
      <c r="QTG5" s="208"/>
      <c r="QTH5" s="208"/>
      <c r="QTI5" s="208"/>
      <c r="QTJ5" s="208"/>
      <c r="QTK5" s="208"/>
      <c r="QTL5" s="208"/>
      <c r="QTM5" s="208"/>
      <c r="QTN5" s="208"/>
      <c r="QTO5" s="208"/>
      <c r="QTP5" s="208"/>
      <c r="QTQ5" s="208"/>
      <c r="QTR5" s="208"/>
      <c r="QTS5" s="208"/>
      <c r="QTT5" s="208"/>
      <c r="QTU5" s="208"/>
      <c r="QTV5" s="208"/>
      <c r="QTW5" s="208"/>
      <c r="QTX5" s="208"/>
      <c r="QTY5" s="208"/>
      <c r="QTZ5" s="208"/>
      <c r="QUA5" s="208"/>
      <c r="QUB5" s="208"/>
      <c r="QUC5" s="208"/>
      <c r="QUD5" s="208"/>
      <c r="QUE5" s="208"/>
      <c r="QUF5" s="208"/>
      <c r="QUG5" s="208"/>
      <c r="QUH5" s="208"/>
      <c r="QUI5" s="208"/>
      <c r="QUJ5" s="208"/>
      <c r="QUK5" s="208"/>
      <c r="QUL5" s="208"/>
      <c r="QUM5" s="208"/>
      <c r="QUN5" s="208"/>
      <c r="QUO5" s="208"/>
      <c r="QUP5" s="208"/>
      <c r="QUQ5" s="208"/>
      <c r="QUR5" s="208"/>
      <c r="QUS5" s="208"/>
      <c r="QUT5" s="208"/>
      <c r="QUU5" s="208"/>
      <c r="QUV5" s="208"/>
      <c r="QUW5" s="208"/>
      <c r="QUX5" s="208"/>
      <c r="QUY5" s="208"/>
      <c r="QUZ5" s="208"/>
      <c r="QVA5" s="208"/>
      <c r="QVB5" s="208"/>
      <c r="QVC5" s="208"/>
      <c r="QVD5" s="208"/>
      <c r="QVE5" s="208"/>
      <c r="QVF5" s="208"/>
      <c r="QVG5" s="208"/>
      <c r="QVH5" s="208"/>
      <c r="QVI5" s="208"/>
      <c r="QVJ5" s="208"/>
      <c r="QVK5" s="208"/>
      <c r="QVL5" s="208"/>
      <c r="QVM5" s="208"/>
      <c r="QVN5" s="208"/>
      <c r="QVO5" s="208"/>
      <c r="QVP5" s="208"/>
      <c r="QVQ5" s="208"/>
      <c r="QVR5" s="208"/>
      <c r="QVS5" s="208"/>
      <c r="QVT5" s="208"/>
      <c r="QVU5" s="208"/>
      <c r="QVV5" s="208"/>
      <c r="QVW5" s="208"/>
      <c r="QVX5" s="208"/>
      <c r="QVY5" s="208"/>
      <c r="QVZ5" s="208"/>
      <c r="QWA5" s="208"/>
      <c r="QWB5" s="208"/>
      <c r="QWC5" s="208"/>
      <c r="QWD5" s="208"/>
      <c r="QWE5" s="208"/>
      <c r="QWF5" s="208"/>
      <c r="QWG5" s="208"/>
      <c r="QWH5" s="208"/>
      <c r="QWI5" s="208"/>
      <c r="QWJ5" s="208"/>
      <c r="QWK5" s="208"/>
      <c r="QWL5" s="208"/>
      <c r="QWM5" s="208"/>
      <c r="QWN5" s="208"/>
      <c r="QWO5" s="208"/>
      <c r="QWP5" s="208"/>
      <c r="QWQ5" s="208"/>
      <c r="QWR5" s="208"/>
      <c r="QWS5" s="208"/>
      <c r="QWT5" s="208"/>
      <c r="QWU5" s="208"/>
      <c r="QWV5" s="208"/>
      <c r="QWW5" s="208"/>
      <c r="QWX5" s="208"/>
      <c r="QWY5" s="208"/>
      <c r="QWZ5" s="208"/>
      <c r="QXA5" s="208"/>
      <c r="QXB5" s="208"/>
      <c r="QXC5" s="208"/>
      <c r="QXD5" s="208"/>
      <c r="QXE5" s="208"/>
      <c r="QXF5" s="208"/>
      <c r="QXG5" s="208"/>
      <c r="QXH5" s="208"/>
      <c r="QXI5" s="208"/>
      <c r="QXJ5" s="208"/>
      <c r="QXK5" s="208"/>
      <c r="QXL5" s="208"/>
      <c r="QXM5" s="208"/>
      <c r="QXN5" s="208"/>
      <c r="QXO5" s="208"/>
      <c r="QXP5" s="208"/>
      <c r="QXQ5" s="208"/>
      <c r="QXR5" s="208"/>
      <c r="QXS5" s="208"/>
      <c r="QXT5" s="208"/>
      <c r="QXU5" s="208"/>
      <c r="QXV5" s="208"/>
      <c r="QXW5" s="208"/>
      <c r="QXX5" s="208"/>
      <c r="QXY5" s="208"/>
      <c r="QXZ5" s="208"/>
      <c r="QYA5" s="208"/>
      <c r="QYB5" s="208"/>
      <c r="QYC5" s="208"/>
      <c r="QYD5" s="208"/>
      <c r="QYE5" s="208"/>
      <c r="QYF5" s="208"/>
      <c r="QYG5" s="208"/>
      <c r="QYH5" s="208"/>
      <c r="QYI5" s="208"/>
      <c r="QYJ5" s="208"/>
      <c r="QYK5" s="208"/>
      <c r="QYL5" s="208"/>
      <c r="QYM5" s="208"/>
      <c r="QYN5" s="208"/>
      <c r="QYO5" s="208"/>
      <c r="QYP5" s="208"/>
      <c r="QYQ5" s="208"/>
      <c r="QYR5" s="208"/>
      <c r="QYS5" s="208"/>
      <c r="QYT5" s="208"/>
      <c r="QYU5" s="208"/>
      <c r="QYV5" s="208"/>
      <c r="QYW5" s="208"/>
      <c r="QYX5" s="208"/>
      <c r="QYY5" s="208"/>
      <c r="QYZ5" s="208"/>
      <c r="QZA5" s="208"/>
      <c r="QZB5" s="208"/>
      <c r="QZC5" s="208"/>
      <c r="QZD5" s="208"/>
      <c r="QZE5" s="208"/>
      <c r="QZF5" s="208"/>
      <c r="QZG5" s="208"/>
      <c r="QZH5" s="208"/>
      <c r="QZI5" s="208"/>
      <c r="QZJ5" s="208"/>
      <c r="QZK5" s="208"/>
      <c r="QZL5" s="208"/>
      <c r="QZM5" s="208"/>
      <c r="QZN5" s="208"/>
      <c r="QZO5" s="208"/>
      <c r="QZP5" s="208"/>
      <c r="QZQ5" s="208"/>
      <c r="QZR5" s="208"/>
      <c r="QZS5" s="208"/>
      <c r="QZT5" s="208"/>
      <c r="QZU5" s="208"/>
      <c r="QZV5" s="208"/>
      <c r="QZW5" s="208"/>
      <c r="QZX5" s="208"/>
      <c r="QZY5" s="208"/>
      <c r="QZZ5" s="208"/>
      <c r="RAA5" s="208"/>
      <c r="RAB5" s="208"/>
      <c r="RAC5" s="208"/>
      <c r="RAD5" s="208"/>
      <c r="RAE5" s="208"/>
      <c r="RAF5" s="208"/>
      <c r="RAG5" s="208"/>
      <c r="RAH5" s="208"/>
      <c r="RAI5" s="208"/>
      <c r="RAJ5" s="208"/>
      <c r="RAK5" s="208"/>
      <c r="RAL5" s="208"/>
      <c r="RAM5" s="208"/>
      <c r="RAN5" s="208"/>
      <c r="RAO5" s="208"/>
      <c r="RAP5" s="208"/>
      <c r="RAQ5" s="208"/>
      <c r="RAR5" s="208"/>
      <c r="RAS5" s="208"/>
      <c r="RAT5" s="208"/>
      <c r="RAU5" s="208"/>
      <c r="RAV5" s="208"/>
      <c r="RAW5" s="208"/>
      <c r="RAX5" s="208"/>
      <c r="RAY5" s="208"/>
      <c r="RAZ5" s="208"/>
      <c r="RBA5" s="208"/>
      <c r="RBB5" s="208"/>
      <c r="RBC5" s="208"/>
      <c r="RBD5" s="208"/>
      <c r="RBE5" s="208"/>
      <c r="RBF5" s="208"/>
      <c r="RBG5" s="208"/>
      <c r="RBH5" s="208"/>
      <c r="RBI5" s="208"/>
      <c r="RBJ5" s="208"/>
      <c r="RBK5" s="208"/>
      <c r="RBL5" s="208"/>
      <c r="RBM5" s="208"/>
      <c r="RBN5" s="208"/>
      <c r="RBO5" s="208"/>
      <c r="RBP5" s="208"/>
      <c r="RBQ5" s="208"/>
      <c r="RBR5" s="208"/>
      <c r="RBS5" s="208"/>
      <c r="RBT5" s="208"/>
      <c r="RBU5" s="208"/>
      <c r="RBV5" s="208"/>
      <c r="RBW5" s="208"/>
      <c r="RBX5" s="208"/>
      <c r="RBY5" s="208"/>
      <c r="RBZ5" s="208"/>
      <c r="RCA5" s="208"/>
      <c r="RCB5" s="208"/>
      <c r="RCC5" s="208"/>
      <c r="RCD5" s="208"/>
      <c r="RCE5" s="208"/>
      <c r="RCF5" s="208"/>
      <c r="RCG5" s="208"/>
      <c r="RCH5" s="208"/>
      <c r="RCI5" s="208"/>
      <c r="RCJ5" s="208"/>
      <c r="RCK5" s="208"/>
      <c r="RCL5" s="208"/>
      <c r="RCM5" s="208"/>
      <c r="RCN5" s="208"/>
      <c r="RCO5" s="208"/>
      <c r="RCP5" s="208"/>
      <c r="RCQ5" s="208"/>
      <c r="RCR5" s="208"/>
      <c r="RCS5" s="208"/>
      <c r="RCT5" s="208"/>
      <c r="RCU5" s="208"/>
      <c r="RCV5" s="208"/>
      <c r="RCW5" s="208"/>
      <c r="RCX5" s="208"/>
      <c r="RCY5" s="208"/>
      <c r="RCZ5" s="208"/>
      <c r="RDA5" s="208"/>
      <c r="RDB5" s="208"/>
      <c r="RDC5" s="208"/>
      <c r="RDD5" s="208"/>
      <c r="RDE5" s="208"/>
      <c r="RDF5" s="208"/>
      <c r="RDG5" s="208"/>
      <c r="RDH5" s="208"/>
      <c r="RDI5" s="208"/>
      <c r="RDJ5" s="208"/>
      <c r="RDK5" s="208"/>
      <c r="RDL5" s="208"/>
      <c r="RDM5" s="208"/>
      <c r="RDN5" s="208"/>
      <c r="RDO5" s="208"/>
      <c r="RDP5" s="208"/>
      <c r="RDQ5" s="208"/>
      <c r="RDR5" s="208"/>
      <c r="RDS5" s="208"/>
      <c r="RDT5" s="208"/>
      <c r="RDU5" s="208"/>
      <c r="RDV5" s="208"/>
      <c r="RDW5" s="208"/>
      <c r="RDX5" s="208"/>
      <c r="RDY5" s="208"/>
      <c r="RDZ5" s="208"/>
      <c r="REA5" s="208"/>
      <c r="REB5" s="208"/>
      <c r="REC5" s="208"/>
      <c r="RED5" s="208"/>
      <c r="REE5" s="208"/>
      <c r="REF5" s="208"/>
      <c r="REG5" s="208"/>
      <c r="REH5" s="208"/>
      <c r="REI5" s="208"/>
      <c r="REJ5" s="208"/>
      <c r="REK5" s="208"/>
      <c r="REL5" s="208"/>
      <c r="REM5" s="208"/>
      <c r="REN5" s="208"/>
      <c r="REO5" s="208"/>
      <c r="REP5" s="208"/>
      <c r="REQ5" s="208"/>
      <c r="RER5" s="208"/>
      <c r="RES5" s="208"/>
      <c r="RET5" s="208"/>
      <c r="REU5" s="208"/>
      <c r="REV5" s="208"/>
      <c r="REW5" s="208"/>
      <c r="REX5" s="208"/>
      <c r="REY5" s="208"/>
      <c r="REZ5" s="208"/>
      <c r="RFA5" s="208"/>
      <c r="RFB5" s="208"/>
      <c r="RFC5" s="208"/>
      <c r="RFD5" s="208"/>
      <c r="RFE5" s="208"/>
      <c r="RFF5" s="208"/>
      <c r="RFG5" s="208"/>
      <c r="RFH5" s="208"/>
      <c r="RFI5" s="208"/>
      <c r="RFJ5" s="208"/>
      <c r="RFK5" s="208"/>
      <c r="RFL5" s="208"/>
      <c r="RFM5" s="208"/>
      <c r="RFN5" s="208"/>
      <c r="RFO5" s="208"/>
      <c r="RFP5" s="208"/>
      <c r="RFQ5" s="208"/>
      <c r="RFR5" s="208"/>
      <c r="RFS5" s="208"/>
      <c r="RFT5" s="208"/>
      <c r="RFU5" s="208"/>
      <c r="RFV5" s="208"/>
      <c r="RFW5" s="208"/>
      <c r="RFX5" s="208"/>
      <c r="RFY5" s="208"/>
      <c r="RFZ5" s="208"/>
      <c r="RGA5" s="208"/>
      <c r="RGB5" s="208"/>
      <c r="RGC5" s="208"/>
      <c r="RGD5" s="208"/>
      <c r="RGE5" s="208"/>
      <c r="RGF5" s="208"/>
      <c r="RGG5" s="208"/>
      <c r="RGH5" s="208"/>
      <c r="RGI5" s="208"/>
      <c r="RGJ5" s="208"/>
      <c r="RGK5" s="208"/>
      <c r="RGL5" s="208"/>
      <c r="RGM5" s="208"/>
      <c r="RGN5" s="208"/>
      <c r="RGO5" s="208"/>
      <c r="RGP5" s="208"/>
      <c r="RGQ5" s="208"/>
      <c r="RGR5" s="208"/>
      <c r="RGS5" s="208"/>
      <c r="RGT5" s="208"/>
      <c r="RGU5" s="208"/>
      <c r="RGV5" s="208"/>
      <c r="RGW5" s="208"/>
      <c r="RGX5" s="208"/>
      <c r="RGY5" s="208"/>
      <c r="RGZ5" s="208"/>
      <c r="RHA5" s="208"/>
      <c r="RHB5" s="208"/>
      <c r="RHC5" s="208"/>
      <c r="RHD5" s="208"/>
      <c r="RHE5" s="208"/>
      <c r="RHF5" s="208"/>
      <c r="RHG5" s="208"/>
      <c r="RHH5" s="208"/>
      <c r="RHI5" s="208"/>
      <c r="RHJ5" s="208"/>
      <c r="RHK5" s="208"/>
      <c r="RHL5" s="208"/>
      <c r="RHM5" s="208"/>
      <c r="RHN5" s="208"/>
      <c r="RHO5" s="208"/>
      <c r="RHP5" s="208"/>
      <c r="RHQ5" s="208"/>
      <c r="RHR5" s="208"/>
      <c r="RHS5" s="208"/>
      <c r="RHT5" s="208"/>
      <c r="RHU5" s="208"/>
      <c r="RHV5" s="208"/>
      <c r="RHW5" s="208"/>
      <c r="RHX5" s="208"/>
      <c r="RHY5" s="208"/>
      <c r="RHZ5" s="208"/>
      <c r="RIA5" s="208"/>
      <c r="RIB5" s="208"/>
      <c r="RIC5" s="208"/>
      <c r="RID5" s="208"/>
      <c r="RIE5" s="208"/>
      <c r="RIF5" s="208"/>
      <c r="RIG5" s="208"/>
      <c r="RIH5" s="208"/>
      <c r="RII5" s="208"/>
      <c r="RIJ5" s="208"/>
      <c r="RIK5" s="208"/>
      <c r="RIL5" s="208"/>
      <c r="RIM5" s="208"/>
      <c r="RIN5" s="208"/>
      <c r="RIO5" s="208"/>
      <c r="RIP5" s="208"/>
      <c r="RIQ5" s="208"/>
      <c r="RIR5" s="208"/>
      <c r="RIS5" s="208"/>
      <c r="RIT5" s="208"/>
      <c r="RIU5" s="208"/>
      <c r="RIV5" s="208"/>
      <c r="RIW5" s="208"/>
      <c r="RIX5" s="208"/>
      <c r="RIY5" s="208"/>
      <c r="RIZ5" s="208"/>
      <c r="RJA5" s="208"/>
      <c r="RJB5" s="208"/>
      <c r="RJC5" s="208"/>
      <c r="RJD5" s="208"/>
      <c r="RJE5" s="208"/>
      <c r="RJF5" s="208"/>
      <c r="RJG5" s="208"/>
      <c r="RJH5" s="208"/>
      <c r="RJI5" s="208"/>
      <c r="RJJ5" s="208"/>
      <c r="RJK5" s="208"/>
      <c r="RJL5" s="208"/>
      <c r="RJM5" s="208"/>
      <c r="RJN5" s="208"/>
      <c r="RJO5" s="208"/>
      <c r="RJP5" s="208"/>
      <c r="RJQ5" s="208"/>
      <c r="RJR5" s="208"/>
      <c r="RJS5" s="208"/>
      <c r="RJT5" s="208"/>
      <c r="RJU5" s="208"/>
      <c r="RJV5" s="208"/>
      <c r="RJW5" s="208"/>
      <c r="RJX5" s="208"/>
      <c r="RJY5" s="208"/>
      <c r="RJZ5" s="208"/>
      <c r="RKA5" s="208"/>
      <c r="RKB5" s="208"/>
      <c r="RKC5" s="208"/>
      <c r="RKD5" s="208"/>
      <c r="RKE5" s="208"/>
      <c r="RKF5" s="208"/>
      <c r="RKG5" s="208"/>
      <c r="RKH5" s="208"/>
      <c r="RKI5" s="208"/>
      <c r="RKJ5" s="208"/>
      <c r="RKK5" s="208"/>
      <c r="RKL5" s="208"/>
      <c r="RKM5" s="208"/>
      <c r="RKN5" s="208"/>
      <c r="RKO5" s="208"/>
      <c r="RKP5" s="208"/>
      <c r="RKQ5" s="208"/>
      <c r="RKR5" s="208"/>
      <c r="RKS5" s="208"/>
      <c r="RKT5" s="208"/>
      <c r="RKU5" s="208"/>
      <c r="RKV5" s="208"/>
      <c r="RKW5" s="208"/>
      <c r="RKX5" s="208"/>
      <c r="RKY5" s="208"/>
      <c r="RKZ5" s="208"/>
      <c r="RLA5" s="208"/>
      <c r="RLB5" s="208"/>
      <c r="RLC5" s="208"/>
      <c r="RLD5" s="208"/>
      <c r="RLE5" s="208"/>
      <c r="RLF5" s="208"/>
      <c r="RLG5" s="208"/>
      <c r="RLH5" s="208"/>
      <c r="RLI5" s="208"/>
      <c r="RLJ5" s="208"/>
      <c r="RLK5" s="208"/>
      <c r="RLL5" s="208"/>
      <c r="RLM5" s="208"/>
      <c r="RLN5" s="208"/>
      <c r="RLO5" s="208"/>
      <c r="RLP5" s="208"/>
      <c r="RLQ5" s="208"/>
      <c r="RLR5" s="208"/>
      <c r="RLS5" s="208"/>
      <c r="RLT5" s="208"/>
      <c r="RLU5" s="208"/>
      <c r="RLV5" s="208"/>
      <c r="RLW5" s="208"/>
      <c r="RLX5" s="208"/>
      <c r="RLY5" s="208"/>
      <c r="RLZ5" s="208"/>
      <c r="RMA5" s="208"/>
      <c r="RMB5" s="208"/>
      <c r="RMC5" s="208"/>
      <c r="RMD5" s="208"/>
      <c r="RME5" s="208"/>
      <c r="RMF5" s="208"/>
      <c r="RMG5" s="208"/>
      <c r="RMH5" s="208"/>
      <c r="RMI5" s="208"/>
      <c r="RMJ5" s="208"/>
      <c r="RMK5" s="208"/>
      <c r="RML5" s="208"/>
      <c r="RMM5" s="208"/>
      <c r="RMN5" s="208"/>
      <c r="RMO5" s="208"/>
      <c r="RMP5" s="208"/>
      <c r="RMQ5" s="208"/>
      <c r="RMR5" s="208"/>
      <c r="RMS5" s="208"/>
      <c r="RMT5" s="208"/>
      <c r="RMU5" s="208"/>
      <c r="RMV5" s="208"/>
      <c r="RMW5" s="208"/>
      <c r="RMX5" s="208"/>
      <c r="RMY5" s="208"/>
      <c r="RMZ5" s="208"/>
      <c r="RNA5" s="208"/>
      <c r="RNB5" s="208"/>
      <c r="RNC5" s="208"/>
      <c r="RND5" s="208"/>
      <c r="RNE5" s="208"/>
      <c r="RNF5" s="208"/>
      <c r="RNG5" s="208"/>
      <c r="RNH5" s="208"/>
      <c r="RNI5" s="208"/>
      <c r="RNJ5" s="208"/>
      <c r="RNK5" s="208"/>
      <c r="RNL5" s="208"/>
      <c r="RNM5" s="208"/>
      <c r="RNN5" s="208"/>
      <c r="RNO5" s="208"/>
      <c r="RNP5" s="208"/>
      <c r="RNQ5" s="208"/>
      <c r="RNR5" s="208"/>
      <c r="RNS5" s="208"/>
      <c r="RNT5" s="208"/>
      <c r="RNU5" s="208"/>
      <c r="RNV5" s="208"/>
      <c r="RNW5" s="208"/>
      <c r="RNX5" s="208"/>
      <c r="RNY5" s="208"/>
      <c r="RNZ5" s="208"/>
      <c r="ROA5" s="208"/>
      <c r="ROB5" s="208"/>
      <c r="ROC5" s="208"/>
      <c r="ROD5" s="208"/>
      <c r="ROE5" s="208"/>
      <c r="ROF5" s="208"/>
      <c r="ROG5" s="208"/>
      <c r="ROH5" s="208"/>
      <c r="ROI5" s="208"/>
      <c r="ROJ5" s="208"/>
      <c r="ROK5" s="208"/>
      <c r="ROL5" s="208"/>
      <c r="ROM5" s="208"/>
      <c r="RON5" s="208"/>
      <c r="ROO5" s="208"/>
      <c r="ROP5" s="208"/>
      <c r="ROQ5" s="208"/>
      <c r="ROR5" s="208"/>
      <c r="ROS5" s="208"/>
      <c r="ROT5" s="208"/>
      <c r="ROU5" s="208"/>
      <c r="ROV5" s="208"/>
      <c r="ROW5" s="208"/>
      <c r="ROX5" s="208"/>
      <c r="ROY5" s="208"/>
      <c r="ROZ5" s="208"/>
      <c r="RPA5" s="208"/>
      <c r="RPB5" s="208"/>
      <c r="RPC5" s="208"/>
      <c r="RPD5" s="208"/>
      <c r="RPE5" s="208"/>
      <c r="RPF5" s="208"/>
      <c r="RPG5" s="208"/>
      <c r="RPH5" s="208"/>
      <c r="RPI5" s="208"/>
      <c r="RPJ5" s="208"/>
      <c r="RPK5" s="208"/>
      <c r="RPL5" s="208"/>
      <c r="RPM5" s="208"/>
      <c r="RPN5" s="208"/>
      <c r="RPO5" s="208"/>
      <c r="RPP5" s="208"/>
      <c r="RPQ5" s="208"/>
      <c r="RPR5" s="208"/>
      <c r="RPS5" s="208"/>
      <c r="RPT5" s="208"/>
      <c r="RPU5" s="208"/>
      <c r="RPV5" s="208"/>
      <c r="RPW5" s="208"/>
      <c r="RPX5" s="208"/>
      <c r="RPY5" s="208"/>
      <c r="RPZ5" s="208"/>
      <c r="RQA5" s="208"/>
      <c r="RQB5" s="208"/>
      <c r="RQC5" s="208"/>
      <c r="RQD5" s="208"/>
      <c r="RQE5" s="208"/>
      <c r="RQF5" s="208"/>
      <c r="RQG5" s="208"/>
      <c r="RQH5" s="208"/>
      <c r="RQI5" s="208"/>
      <c r="RQJ5" s="208"/>
      <c r="RQK5" s="208"/>
      <c r="RQL5" s="208"/>
      <c r="RQM5" s="208"/>
      <c r="RQN5" s="208"/>
      <c r="RQO5" s="208"/>
      <c r="RQP5" s="208"/>
      <c r="RQQ5" s="208"/>
      <c r="RQR5" s="208"/>
      <c r="RQS5" s="208"/>
      <c r="RQT5" s="208"/>
      <c r="RQU5" s="208"/>
      <c r="RQV5" s="208"/>
      <c r="RQW5" s="208"/>
      <c r="RQX5" s="208"/>
      <c r="RQY5" s="208"/>
      <c r="RQZ5" s="208"/>
      <c r="RRA5" s="208"/>
      <c r="RRB5" s="208"/>
      <c r="RRC5" s="208"/>
      <c r="RRD5" s="208"/>
      <c r="RRE5" s="208"/>
      <c r="RRF5" s="208"/>
      <c r="RRG5" s="208"/>
      <c r="RRH5" s="208"/>
      <c r="RRI5" s="208"/>
      <c r="RRJ5" s="208"/>
      <c r="RRK5" s="208"/>
      <c r="RRL5" s="208"/>
      <c r="RRM5" s="208"/>
      <c r="RRN5" s="208"/>
      <c r="RRO5" s="208"/>
      <c r="RRP5" s="208"/>
      <c r="RRQ5" s="208"/>
      <c r="RRR5" s="208"/>
      <c r="RRS5" s="208"/>
      <c r="RRT5" s="208"/>
      <c r="RRU5" s="208"/>
      <c r="RRV5" s="208"/>
      <c r="RRW5" s="208"/>
      <c r="RRX5" s="208"/>
      <c r="RRY5" s="208"/>
      <c r="RRZ5" s="208"/>
      <c r="RSA5" s="208"/>
      <c r="RSB5" s="208"/>
      <c r="RSC5" s="208"/>
      <c r="RSD5" s="208"/>
      <c r="RSE5" s="208"/>
      <c r="RSF5" s="208"/>
      <c r="RSG5" s="208"/>
      <c r="RSH5" s="208"/>
      <c r="RSI5" s="208"/>
      <c r="RSJ5" s="208"/>
      <c r="RSK5" s="208"/>
      <c r="RSL5" s="208"/>
      <c r="RSM5" s="208"/>
      <c r="RSN5" s="208"/>
      <c r="RSO5" s="208"/>
      <c r="RSP5" s="208"/>
      <c r="RSQ5" s="208"/>
      <c r="RSR5" s="208"/>
      <c r="RSS5" s="208"/>
      <c r="RST5" s="208"/>
      <c r="RSU5" s="208"/>
      <c r="RSV5" s="208"/>
      <c r="RSW5" s="208"/>
      <c r="RSX5" s="208"/>
      <c r="RSY5" s="208"/>
      <c r="RSZ5" s="208"/>
      <c r="RTA5" s="208"/>
      <c r="RTB5" s="208"/>
      <c r="RTC5" s="208"/>
      <c r="RTD5" s="208"/>
      <c r="RTE5" s="208"/>
      <c r="RTF5" s="208"/>
      <c r="RTG5" s="208"/>
      <c r="RTH5" s="208"/>
      <c r="RTI5" s="208"/>
      <c r="RTJ5" s="208"/>
      <c r="RTK5" s="208"/>
      <c r="RTL5" s="208"/>
      <c r="RTM5" s="208"/>
      <c r="RTN5" s="208"/>
      <c r="RTO5" s="208"/>
      <c r="RTP5" s="208"/>
      <c r="RTQ5" s="208"/>
      <c r="RTR5" s="208"/>
      <c r="RTS5" s="208"/>
      <c r="RTT5" s="208"/>
      <c r="RTU5" s="208"/>
      <c r="RTV5" s="208"/>
      <c r="RTW5" s="208"/>
      <c r="RTX5" s="208"/>
      <c r="RTY5" s="208"/>
      <c r="RTZ5" s="208"/>
      <c r="RUA5" s="208"/>
      <c r="RUB5" s="208"/>
      <c r="RUC5" s="208"/>
      <c r="RUD5" s="208"/>
      <c r="RUE5" s="208"/>
      <c r="RUF5" s="208"/>
      <c r="RUG5" s="208"/>
      <c r="RUH5" s="208"/>
      <c r="RUI5" s="208"/>
      <c r="RUJ5" s="208"/>
      <c r="RUK5" s="208"/>
      <c r="RUL5" s="208"/>
      <c r="RUM5" s="208"/>
      <c r="RUN5" s="208"/>
      <c r="RUO5" s="208"/>
      <c r="RUP5" s="208"/>
      <c r="RUQ5" s="208"/>
      <c r="RUR5" s="208"/>
      <c r="RUS5" s="208"/>
      <c r="RUT5" s="208"/>
      <c r="RUU5" s="208"/>
      <c r="RUV5" s="208"/>
      <c r="RUW5" s="208"/>
      <c r="RUX5" s="208"/>
      <c r="RUY5" s="208"/>
      <c r="RUZ5" s="208"/>
      <c r="RVA5" s="208"/>
      <c r="RVB5" s="208"/>
      <c r="RVC5" s="208"/>
      <c r="RVD5" s="208"/>
      <c r="RVE5" s="208"/>
      <c r="RVF5" s="208"/>
      <c r="RVG5" s="208"/>
      <c r="RVH5" s="208"/>
      <c r="RVI5" s="208"/>
      <c r="RVJ5" s="208"/>
      <c r="RVK5" s="208"/>
      <c r="RVL5" s="208"/>
      <c r="RVM5" s="208"/>
      <c r="RVN5" s="208"/>
      <c r="RVO5" s="208"/>
      <c r="RVP5" s="208"/>
      <c r="RVQ5" s="208"/>
      <c r="RVR5" s="208"/>
      <c r="RVS5" s="208"/>
      <c r="RVT5" s="208"/>
      <c r="RVU5" s="208"/>
      <c r="RVV5" s="208"/>
      <c r="RVW5" s="208"/>
      <c r="RVX5" s="208"/>
      <c r="RVY5" s="208"/>
      <c r="RVZ5" s="208"/>
      <c r="RWA5" s="208"/>
      <c r="RWB5" s="208"/>
      <c r="RWC5" s="208"/>
      <c r="RWD5" s="208"/>
      <c r="RWE5" s="208"/>
      <c r="RWF5" s="208"/>
      <c r="RWG5" s="208"/>
      <c r="RWH5" s="208"/>
      <c r="RWI5" s="208"/>
      <c r="RWJ5" s="208"/>
      <c r="RWK5" s="208"/>
      <c r="RWL5" s="208"/>
      <c r="RWM5" s="208"/>
      <c r="RWN5" s="208"/>
      <c r="RWO5" s="208"/>
      <c r="RWP5" s="208"/>
      <c r="RWQ5" s="208"/>
      <c r="RWR5" s="208"/>
      <c r="RWS5" s="208"/>
      <c r="RWT5" s="208"/>
      <c r="RWU5" s="208"/>
      <c r="RWV5" s="208"/>
      <c r="RWW5" s="208"/>
      <c r="RWX5" s="208"/>
      <c r="RWY5" s="208"/>
      <c r="RWZ5" s="208"/>
      <c r="RXA5" s="208"/>
      <c r="RXB5" s="208"/>
      <c r="RXC5" s="208"/>
      <c r="RXD5" s="208"/>
      <c r="RXE5" s="208"/>
      <c r="RXF5" s="208"/>
      <c r="RXG5" s="208"/>
      <c r="RXH5" s="208"/>
      <c r="RXI5" s="208"/>
      <c r="RXJ5" s="208"/>
      <c r="RXK5" s="208"/>
      <c r="RXL5" s="208"/>
      <c r="RXM5" s="208"/>
      <c r="RXN5" s="208"/>
      <c r="RXO5" s="208"/>
      <c r="RXP5" s="208"/>
      <c r="RXQ5" s="208"/>
      <c r="RXR5" s="208"/>
      <c r="RXS5" s="208"/>
      <c r="RXT5" s="208"/>
      <c r="RXU5" s="208"/>
      <c r="RXV5" s="208"/>
      <c r="RXW5" s="208"/>
      <c r="RXX5" s="208"/>
      <c r="RXY5" s="208"/>
      <c r="RXZ5" s="208"/>
      <c r="RYA5" s="208"/>
      <c r="RYB5" s="208"/>
      <c r="RYC5" s="208"/>
      <c r="RYD5" s="208"/>
      <c r="RYE5" s="208"/>
      <c r="RYF5" s="208"/>
      <c r="RYG5" s="208"/>
      <c r="RYH5" s="208"/>
      <c r="RYI5" s="208"/>
      <c r="RYJ5" s="208"/>
      <c r="RYK5" s="208"/>
      <c r="RYL5" s="208"/>
      <c r="RYM5" s="208"/>
      <c r="RYN5" s="208"/>
      <c r="RYO5" s="208"/>
      <c r="RYP5" s="208"/>
      <c r="RYQ5" s="208"/>
      <c r="RYR5" s="208"/>
      <c r="RYS5" s="208"/>
      <c r="RYT5" s="208"/>
      <c r="RYU5" s="208"/>
      <c r="RYV5" s="208"/>
      <c r="RYW5" s="208"/>
      <c r="RYX5" s="208"/>
      <c r="RYY5" s="208"/>
      <c r="RYZ5" s="208"/>
      <c r="RZA5" s="208"/>
      <c r="RZB5" s="208"/>
      <c r="RZC5" s="208"/>
      <c r="RZD5" s="208"/>
      <c r="RZE5" s="208"/>
      <c r="RZF5" s="208"/>
      <c r="RZG5" s="208"/>
      <c r="RZH5" s="208"/>
      <c r="RZI5" s="208"/>
      <c r="RZJ5" s="208"/>
      <c r="RZK5" s="208"/>
      <c r="RZL5" s="208"/>
      <c r="RZM5" s="208"/>
      <c r="RZN5" s="208"/>
      <c r="RZO5" s="208"/>
      <c r="RZP5" s="208"/>
      <c r="RZQ5" s="208"/>
      <c r="RZR5" s="208"/>
      <c r="RZS5" s="208"/>
      <c r="RZT5" s="208"/>
      <c r="RZU5" s="208"/>
      <c r="RZV5" s="208"/>
      <c r="RZW5" s="208"/>
      <c r="RZX5" s="208"/>
      <c r="RZY5" s="208"/>
      <c r="RZZ5" s="208"/>
      <c r="SAA5" s="208"/>
      <c r="SAB5" s="208"/>
      <c r="SAC5" s="208"/>
      <c r="SAD5" s="208"/>
      <c r="SAE5" s="208"/>
      <c r="SAF5" s="208"/>
      <c r="SAG5" s="208"/>
      <c r="SAH5" s="208"/>
      <c r="SAI5" s="208"/>
      <c r="SAJ5" s="208"/>
      <c r="SAK5" s="208"/>
      <c r="SAL5" s="208"/>
      <c r="SAM5" s="208"/>
      <c r="SAN5" s="208"/>
      <c r="SAO5" s="208"/>
      <c r="SAP5" s="208"/>
      <c r="SAQ5" s="208"/>
      <c r="SAR5" s="208"/>
      <c r="SAS5" s="208"/>
      <c r="SAT5" s="208"/>
      <c r="SAU5" s="208"/>
      <c r="SAV5" s="208"/>
      <c r="SAW5" s="208"/>
      <c r="SAX5" s="208"/>
      <c r="SAY5" s="208"/>
      <c r="SAZ5" s="208"/>
      <c r="SBA5" s="208"/>
      <c r="SBB5" s="208"/>
      <c r="SBC5" s="208"/>
      <c r="SBD5" s="208"/>
      <c r="SBE5" s="208"/>
      <c r="SBF5" s="208"/>
      <c r="SBG5" s="208"/>
      <c r="SBH5" s="208"/>
      <c r="SBI5" s="208"/>
      <c r="SBJ5" s="208"/>
      <c r="SBK5" s="208"/>
      <c r="SBL5" s="208"/>
      <c r="SBM5" s="208"/>
      <c r="SBN5" s="208"/>
      <c r="SBO5" s="208"/>
      <c r="SBP5" s="208"/>
      <c r="SBQ5" s="208"/>
      <c r="SBR5" s="208"/>
      <c r="SBS5" s="208"/>
      <c r="SBT5" s="208"/>
      <c r="SBU5" s="208"/>
      <c r="SBV5" s="208"/>
      <c r="SBW5" s="208"/>
      <c r="SBX5" s="208"/>
      <c r="SBY5" s="208"/>
      <c r="SBZ5" s="208"/>
      <c r="SCA5" s="208"/>
      <c r="SCB5" s="208"/>
      <c r="SCC5" s="208"/>
      <c r="SCD5" s="208"/>
      <c r="SCE5" s="208"/>
      <c r="SCF5" s="208"/>
      <c r="SCG5" s="208"/>
      <c r="SCH5" s="208"/>
      <c r="SCI5" s="208"/>
      <c r="SCJ5" s="208"/>
      <c r="SCK5" s="208"/>
      <c r="SCL5" s="208"/>
      <c r="SCM5" s="208"/>
      <c r="SCN5" s="208"/>
      <c r="SCO5" s="208"/>
      <c r="SCP5" s="208"/>
      <c r="SCQ5" s="208"/>
      <c r="SCR5" s="208"/>
      <c r="SCS5" s="208"/>
      <c r="SCT5" s="208"/>
      <c r="SCU5" s="208"/>
      <c r="SCV5" s="208"/>
      <c r="SCW5" s="208"/>
      <c r="SCX5" s="208"/>
      <c r="SCY5" s="208"/>
      <c r="SCZ5" s="208"/>
      <c r="SDA5" s="208"/>
      <c r="SDB5" s="208"/>
      <c r="SDC5" s="208"/>
      <c r="SDD5" s="208"/>
      <c r="SDE5" s="208"/>
      <c r="SDF5" s="208"/>
      <c r="SDG5" s="208"/>
      <c r="SDH5" s="208"/>
      <c r="SDI5" s="208"/>
      <c r="SDJ5" s="208"/>
      <c r="SDK5" s="208"/>
      <c r="SDL5" s="208"/>
      <c r="SDM5" s="208"/>
      <c r="SDN5" s="208"/>
      <c r="SDO5" s="208"/>
      <c r="SDP5" s="208"/>
      <c r="SDQ5" s="208"/>
      <c r="SDR5" s="208"/>
      <c r="SDS5" s="208"/>
      <c r="SDT5" s="208"/>
      <c r="SDU5" s="208"/>
      <c r="SDV5" s="208"/>
      <c r="SDW5" s="208"/>
      <c r="SDX5" s="208"/>
      <c r="SDY5" s="208"/>
      <c r="SDZ5" s="208"/>
      <c r="SEA5" s="208"/>
      <c r="SEB5" s="208"/>
      <c r="SEC5" s="208"/>
      <c r="SED5" s="208"/>
      <c r="SEE5" s="208"/>
      <c r="SEF5" s="208"/>
      <c r="SEG5" s="208"/>
      <c r="SEH5" s="208"/>
      <c r="SEI5" s="208"/>
      <c r="SEJ5" s="208"/>
      <c r="SEK5" s="208"/>
      <c r="SEL5" s="208"/>
      <c r="SEM5" s="208"/>
      <c r="SEN5" s="208"/>
      <c r="SEO5" s="208"/>
      <c r="SEP5" s="208"/>
      <c r="SEQ5" s="208"/>
      <c r="SER5" s="208"/>
      <c r="SES5" s="208"/>
      <c r="SET5" s="208"/>
      <c r="SEU5" s="208"/>
      <c r="SEV5" s="208"/>
      <c r="SEW5" s="208"/>
      <c r="SEX5" s="208"/>
      <c r="SEY5" s="208"/>
      <c r="SEZ5" s="208"/>
      <c r="SFA5" s="208"/>
      <c r="SFB5" s="208"/>
      <c r="SFC5" s="208"/>
      <c r="SFD5" s="208"/>
      <c r="SFE5" s="208"/>
      <c r="SFF5" s="208"/>
      <c r="SFG5" s="208"/>
      <c r="SFH5" s="208"/>
      <c r="SFI5" s="208"/>
      <c r="SFJ5" s="208"/>
      <c r="SFK5" s="208"/>
      <c r="SFL5" s="208"/>
      <c r="SFM5" s="208"/>
      <c r="SFN5" s="208"/>
      <c r="SFO5" s="208"/>
      <c r="SFP5" s="208"/>
      <c r="SFQ5" s="208"/>
      <c r="SFR5" s="208"/>
      <c r="SFS5" s="208"/>
      <c r="SFT5" s="208"/>
      <c r="SFU5" s="208"/>
      <c r="SFV5" s="208"/>
      <c r="SFW5" s="208"/>
      <c r="SFX5" s="208"/>
      <c r="SFY5" s="208"/>
      <c r="SFZ5" s="208"/>
      <c r="SGA5" s="208"/>
      <c r="SGB5" s="208"/>
      <c r="SGC5" s="208"/>
      <c r="SGD5" s="208"/>
      <c r="SGE5" s="208"/>
      <c r="SGF5" s="208"/>
      <c r="SGG5" s="208"/>
      <c r="SGH5" s="208"/>
      <c r="SGI5" s="208"/>
      <c r="SGJ5" s="208"/>
      <c r="SGK5" s="208"/>
      <c r="SGL5" s="208"/>
      <c r="SGM5" s="208"/>
      <c r="SGN5" s="208"/>
      <c r="SGO5" s="208"/>
      <c r="SGP5" s="208"/>
      <c r="SGQ5" s="208"/>
      <c r="SGR5" s="208"/>
      <c r="SGS5" s="208"/>
      <c r="SGT5" s="208"/>
      <c r="SGU5" s="208"/>
      <c r="SGV5" s="208"/>
      <c r="SGW5" s="208"/>
      <c r="SGX5" s="208"/>
      <c r="SGY5" s="208"/>
      <c r="SGZ5" s="208"/>
      <c r="SHA5" s="208"/>
      <c r="SHB5" s="208"/>
      <c r="SHC5" s="208"/>
      <c r="SHD5" s="208"/>
      <c r="SHE5" s="208"/>
      <c r="SHF5" s="208"/>
      <c r="SHG5" s="208"/>
      <c r="SHH5" s="208"/>
      <c r="SHI5" s="208"/>
      <c r="SHJ5" s="208"/>
      <c r="SHK5" s="208"/>
      <c r="SHL5" s="208"/>
      <c r="SHM5" s="208"/>
      <c r="SHN5" s="208"/>
      <c r="SHO5" s="208"/>
      <c r="SHP5" s="208"/>
      <c r="SHQ5" s="208"/>
      <c r="SHR5" s="208"/>
      <c r="SHS5" s="208"/>
      <c r="SHT5" s="208"/>
      <c r="SHU5" s="208"/>
      <c r="SHV5" s="208"/>
      <c r="SHW5" s="208"/>
      <c r="SHX5" s="208"/>
      <c r="SHY5" s="208"/>
      <c r="SHZ5" s="208"/>
      <c r="SIA5" s="208"/>
      <c r="SIB5" s="208"/>
      <c r="SIC5" s="208"/>
      <c r="SID5" s="208"/>
      <c r="SIE5" s="208"/>
      <c r="SIF5" s="208"/>
      <c r="SIG5" s="208"/>
      <c r="SIH5" s="208"/>
      <c r="SII5" s="208"/>
      <c r="SIJ5" s="208"/>
      <c r="SIK5" s="208"/>
      <c r="SIL5" s="208"/>
      <c r="SIM5" s="208"/>
      <c r="SIN5" s="208"/>
      <c r="SIO5" s="208"/>
      <c r="SIP5" s="208"/>
      <c r="SIQ5" s="208"/>
      <c r="SIR5" s="208"/>
      <c r="SIS5" s="208"/>
      <c r="SIT5" s="208"/>
      <c r="SIU5" s="208"/>
      <c r="SIV5" s="208"/>
      <c r="SIW5" s="208"/>
      <c r="SIX5" s="208"/>
      <c r="SIY5" s="208"/>
      <c r="SIZ5" s="208"/>
      <c r="SJA5" s="208"/>
      <c r="SJB5" s="208"/>
      <c r="SJC5" s="208"/>
      <c r="SJD5" s="208"/>
      <c r="SJE5" s="208"/>
      <c r="SJF5" s="208"/>
      <c r="SJG5" s="208"/>
      <c r="SJH5" s="208"/>
      <c r="SJI5" s="208"/>
      <c r="SJJ5" s="208"/>
      <c r="SJK5" s="208"/>
      <c r="SJL5" s="208"/>
      <c r="SJM5" s="208"/>
      <c r="SJN5" s="208"/>
      <c r="SJO5" s="208"/>
      <c r="SJP5" s="208"/>
      <c r="SJQ5" s="208"/>
      <c r="SJR5" s="208"/>
      <c r="SJS5" s="208"/>
      <c r="SJT5" s="208"/>
      <c r="SJU5" s="208"/>
      <c r="SJV5" s="208"/>
      <c r="SJW5" s="208"/>
      <c r="SJX5" s="208"/>
      <c r="SJY5" s="208"/>
      <c r="SJZ5" s="208"/>
      <c r="SKA5" s="208"/>
      <c r="SKB5" s="208"/>
      <c r="SKC5" s="208"/>
      <c r="SKD5" s="208"/>
      <c r="SKE5" s="208"/>
      <c r="SKF5" s="208"/>
      <c r="SKG5" s="208"/>
      <c r="SKH5" s="208"/>
      <c r="SKI5" s="208"/>
      <c r="SKJ5" s="208"/>
      <c r="SKK5" s="208"/>
      <c r="SKL5" s="208"/>
      <c r="SKM5" s="208"/>
      <c r="SKN5" s="208"/>
      <c r="SKO5" s="208"/>
      <c r="SKP5" s="208"/>
      <c r="SKQ5" s="208"/>
      <c r="SKR5" s="208"/>
      <c r="SKS5" s="208"/>
      <c r="SKT5" s="208"/>
      <c r="SKU5" s="208"/>
      <c r="SKV5" s="208"/>
      <c r="SKW5" s="208"/>
      <c r="SKX5" s="208"/>
      <c r="SKY5" s="208"/>
      <c r="SKZ5" s="208"/>
      <c r="SLA5" s="208"/>
      <c r="SLB5" s="208"/>
      <c r="SLC5" s="208"/>
      <c r="SLD5" s="208"/>
      <c r="SLE5" s="208"/>
      <c r="SLF5" s="208"/>
      <c r="SLG5" s="208"/>
      <c r="SLH5" s="208"/>
      <c r="SLI5" s="208"/>
      <c r="SLJ5" s="208"/>
      <c r="SLK5" s="208"/>
      <c r="SLL5" s="208"/>
      <c r="SLM5" s="208"/>
      <c r="SLN5" s="208"/>
      <c r="SLO5" s="208"/>
      <c r="SLP5" s="208"/>
      <c r="SLQ5" s="208"/>
      <c r="SLR5" s="208"/>
      <c r="SLS5" s="208"/>
      <c r="SLT5" s="208"/>
      <c r="SLU5" s="208"/>
      <c r="SLV5" s="208"/>
      <c r="SLW5" s="208"/>
      <c r="SLX5" s="208"/>
      <c r="SLY5" s="208"/>
      <c r="SLZ5" s="208"/>
      <c r="SMA5" s="208"/>
      <c r="SMB5" s="208"/>
      <c r="SMC5" s="208"/>
      <c r="SMD5" s="208"/>
      <c r="SME5" s="208"/>
      <c r="SMF5" s="208"/>
      <c r="SMG5" s="208"/>
      <c r="SMH5" s="208"/>
      <c r="SMI5" s="208"/>
      <c r="SMJ5" s="208"/>
      <c r="SMK5" s="208"/>
      <c r="SML5" s="208"/>
      <c r="SMM5" s="208"/>
      <c r="SMN5" s="208"/>
      <c r="SMO5" s="208"/>
      <c r="SMP5" s="208"/>
      <c r="SMQ5" s="208"/>
      <c r="SMR5" s="208"/>
      <c r="SMS5" s="208"/>
      <c r="SMT5" s="208"/>
      <c r="SMU5" s="208"/>
      <c r="SMV5" s="208"/>
      <c r="SMW5" s="208"/>
      <c r="SMX5" s="208"/>
      <c r="SMY5" s="208"/>
      <c r="SMZ5" s="208"/>
      <c r="SNA5" s="208"/>
      <c r="SNB5" s="208"/>
      <c r="SNC5" s="208"/>
      <c r="SND5" s="208"/>
      <c r="SNE5" s="208"/>
      <c r="SNF5" s="208"/>
      <c r="SNG5" s="208"/>
      <c r="SNH5" s="208"/>
      <c r="SNI5" s="208"/>
      <c r="SNJ5" s="208"/>
      <c r="SNK5" s="208"/>
      <c r="SNL5" s="208"/>
      <c r="SNM5" s="208"/>
      <c r="SNN5" s="208"/>
      <c r="SNO5" s="208"/>
      <c r="SNP5" s="208"/>
      <c r="SNQ5" s="208"/>
      <c r="SNR5" s="208"/>
      <c r="SNS5" s="208"/>
      <c r="SNT5" s="208"/>
      <c r="SNU5" s="208"/>
      <c r="SNV5" s="208"/>
      <c r="SNW5" s="208"/>
      <c r="SNX5" s="208"/>
      <c r="SNY5" s="208"/>
      <c r="SNZ5" s="208"/>
      <c r="SOA5" s="208"/>
      <c r="SOB5" s="208"/>
      <c r="SOC5" s="208"/>
      <c r="SOD5" s="208"/>
      <c r="SOE5" s="208"/>
      <c r="SOF5" s="208"/>
      <c r="SOG5" s="208"/>
      <c r="SOH5" s="208"/>
      <c r="SOI5" s="208"/>
      <c r="SOJ5" s="208"/>
      <c r="SOK5" s="208"/>
      <c r="SOL5" s="208"/>
      <c r="SOM5" s="208"/>
      <c r="SON5" s="208"/>
      <c r="SOO5" s="208"/>
      <c r="SOP5" s="208"/>
      <c r="SOQ5" s="208"/>
      <c r="SOR5" s="208"/>
      <c r="SOS5" s="208"/>
      <c r="SOT5" s="208"/>
      <c r="SOU5" s="208"/>
      <c r="SOV5" s="208"/>
      <c r="SOW5" s="208"/>
      <c r="SOX5" s="208"/>
      <c r="SOY5" s="208"/>
      <c r="SOZ5" s="208"/>
      <c r="SPA5" s="208"/>
      <c r="SPB5" s="208"/>
      <c r="SPC5" s="208"/>
      <c r="SPD5" s="208"/>
      <c r="SPE5" s="208"/>
      <c r="SPF5" s="208"/>
      <c r="SPG5" s="208"/>
      <c r="SPH5" s="208"/>
      <c r="SPI5" s="208"/>
      <c r="SPJ5" s="208"/>
      <c r="SPK5" s="208"/>
      <c r="SPL5" s="208"/>
      <c r="SPM5" s="208"/>
      <c r="SPN5" s="208"/>
      <c r="SPO5" s="208"/>
      <c r="SPP5" s="208"/>
      <c r="SPQ5" s="208"/>
      <c r="SPR5" s="208"/>
      <c r="SPS5" s="208"/>
      <c r="SPT5" s="208"/>
      <c r="SPU5" s="208"/>
      <c r="SPV5" s="208"/>
      <c r="SPW5" s="208"/>
      <c r="SPX5" s="208"/>
      <c r="SPY5" s="208"/>
      <c r="SPZ5" s="208"/>
      <c r="SQA5" s="208"/>
      <c r="SQB5" s="208"/>
      <c r="SQC5" s="208"/>
      <c r="SQD5" s="208"/>
      <c r="SQE5" s="208"/>
      <c r="SQF5" s="208"/>
      <c r="SQG5" s="208"/>
      <c r="SQH5" s="208"/>
      <c r="SQI5" s="208"/>
      <c r="SQJ5" s="208"/>
      <c r="SQK5" s="208"/>
      <c r="SQL5" s="208"/>
      <c r="SQM5" s="208"/>
      <c r="SQN5" s="208"/>
      <c r="SQO5" s="208"/>
      <c r="SQP5" s="208"/>
      <c r="SQQ5" s="208"/>
      <c r="SQR5" s="208"/>
      <c r="SQS5" s="208"/>
      <c r="SQT5" s="208"/>
      <c r="SQU5" s="208"/>
      <c r="SQV5" s="208"/>
      <c r="SQW5" s="208"/>
      <c r="SQX5" s="208"/>
      <c r="SQY5" s="208"/>
      <c r="SQZ5" s="208"/>
      <c r="SRA5" s="208"/>
      <c r="SRB5" s="208"/>
      <c r="SRC5" s="208"/>
      <c r="SRD5" s="208"/>
      <c r="SRE5" s="208"/>
      <c r="SRF5" s="208"/>
      <c r="SRG5" s="208"/>
      <c r="SRH5" s="208"/>
      <c r="SRI5" s="208"/>
      <c r="SRJ5" s="208"/>
      <c r="SRK5" s="208"/>
      <c r="SRL5" s="208"/>
      <c r="SRM5" s="208"/>
      <c r="SRN5" s="208"/>
      <c r="SRO5" s="208"/>
      <c r="SRP5" s="208"/>
      <c r="SRQ5" s="208"/>
      <c r="SRR5" s="208"/>
      <c r="SRS5" s="208"/>
      <c r="SRT5" s="208"/>
      <c r="SRU5" s="208"/>
      <c r="SRV5" s="208"/>
      <c r="SRW5" s="208"/>
      <c r="SRX5" s="208"/>
      <c r="SRY5" s="208"/>
      <c r="SRZ5" s="208"/>
      <c r="SSA5" s="208"/>
      <c r="SSB5" s="208"/>
      <c r="SSC5" s="208"/>
      <c r="SSD5" s="208"/>
      <c r="SSE5" s="208"/>
      <c r="SSF5" s="208"/>
      <c r="SSG5" s="208"/>
      <c r="SSH5" s="208"/>
      <c r="SSI5" s="208"/>
      <c r="SSJ5" s="208"/>
      <c r="SSK5" s="208"/>
      <c r="SSL5" s="208"/>
      <c r="SSM5" s="208"/>
      <c r="SSN5" s="208"/>
      <c r="SSO5" s="208"/>
      <c r="SSP5" s="208"/>
      <c r="SSQ5" s="208"/>
      <c r="SSR5" s="208"/>
      <c r="SSS5" s="208"/>
      <c r="SST5" s="208"/>
      <c r="SSU5" s="208"/>
      <c r="SSV5" s="208"/>
      <c r="SSW5" s="208"/>
      <c r="SSX5" s="208"/>
      <c r="SSY5" s="208"/>
      <c r="SSZ5" s="208"/>
      <c r="STA5" s="208"/>
      <c r="STB5" s="208"/>
      <c r="STC5" s="208"/>
      <c r="STD5" s="208"/>
      <c r="STE5" s="208"/>
      <c r="STF5" s="208"/>
      <c r="STG5" s="208"/>
      <c r="STH5" s="208"/>
      <c r="STI5" s="208"/>
      <c r="STJ5" s="208"/>
      <c r="STK5" s="208"/>
      <c r="STL5" s="208"/>
      <c r="STM5" s="208"/>
      <c r="STN5" s="208"/>
      <c r="STO5" s="208"/>
      <c r="STP5" s="208"/>
      <c r="STQ5" s="208"/>
      <c r="STR5" s="208"/>
      <c r="STS5" s="208"/>
      <c r="STT5" s="208"/>
      <c r="STU5" s="208"/>
      <c r="STV5" s="208"/>
      <c r="STW5" s="208"/>
      <c r="STX5" s="208"/>
      <c r="STY5" s="208"/>
      <c r="STZ5" s="208"/>
      <c r="SUA5" s="208"/>
      <c r="SUB5" s="208"/>
      <c r="SUC5" s="208"/>
      <c r="SUD5" s="208"/>
      <c r="SUE5" s="208"/>
      <c r="SUF5" s="208"/>
      <c r="SUG5" s="208"/>
      <c r="SUH5" s="208"/>
      <c r="SUI5" s="208"/>
      <c r="SUJ5" s="208"/>
      <c r="SUK5" s="208"/>
      <c r="SUL5" s="208"/>
      <c r="SUM5" s="208"/>
      <c r="SUN5" s="208"/>
      <c r="SUO5" s="208"/>
      <c r="SUP5" s="208"/>
      <c r="SUQ5" s="208"/>
      <c r="SUR5" s="208"/>
      <c r="SUS5" s="208"/>
      <c r="SUT5" s="208"/>
      <c r="SUU5" s="208"/>
      <c r="SUV5" s="208"/>
      <c r="SUW5" s="208"/>
      <c r="SUX5" s="208"/>
      <c r="SUY5" s="208"/>
      <c r="SUZ5" s="208"/>
      <c r="SVA5" s="208"/>
      <c r="SVB5" s="208"/>
      <c r="SVC5" s="208"/>
      <c r="SVD5" s="208"/>
      <c r="SVE5" s="208"/>
      <c r="SVF5" s="208"/>
      <c r="SVG5" s="208"/>
      <c r="SVH5" s="208"/>
      <c r="SVI5" s="208"/>
      <c r="SVJ5" s="208"/>
      <c r="SVK5" s="208"/>
      <c r="SVL5" s="208"/>
      <c r="SVM5" s="208"/>
      <c r="SVN5" s="208"/>
      <c r="SVO5" s="208"/>
      <c r="SVP5" s="208"/>
      <c r="SVQ5" s="208"/>
      <c r="SVR5" s="208"/>
      <c r="SVS5" s="208"/>
      <c r="SVT5" s="208"/>
      <c r="SVU5" s="208"/>
      <c r="SVV5" s="208"/>
      <c r="SVW5" s="208"/>
      <c r="SVX5" s="208"/>
      <c r="SVY5" s="208"/>
      <c r="SVZ5" s="208"/>
      <c r="SWA5" s="208"/>
      <c r="SWB5" s="208"/>
      <c r="SWC5" s="208"/>
      <c r="SWD5" s="208"/>
      <c r="SWE5" s="208"/>
      <c r="SWF5" s="208"/>
      <c r="SWG5" s="208"/>
      <c r="SWH5" s="208"/>
      <c r="SWI5" s="208"/>
      <c r="SWJ5" s="208"/>
      <c r="SWK5" s="208"/>
      <c r="SWL5" s="208"/>
      <c r="SWM5" s="208"/>
      <c r="SWN5" s="208"/>
      <c r="SWO5" s="208"/>
      <c r="SWP5" s="208"/>
      <c r="SWQ5" s="208"/>
      <c r="SWR5" s="208"/>
      <c r="SWS5" s="208"/>
      <c r="SWT5" s="208"/>
      <c r="SWU5" s="208"/>
      <c r="SWV5" s="208"/>
      <c r="SWW5" s="208"/>
      <c r="SWX5" s="208"/>
      <c r="SWY5" s="208"/>
      <c r="SWZ5" s="208"/>
      <c r="SXA5" s="208"/>
      <c r="SXB5" s="208"/>
      <c r="SXC5" s="208"/>
      <c r="SXD5" s="208"/>
      <c r="SXE5" s="208"/>
      <c r="SXF5" s="208"/>
      <c r="SXG5" s="208"/>
      <c r="SXH5" s="208"/>
      <c r="SXI5" s="208"/>
      <c r="SXJ5" s="208"/>
      <c r="SXK5" s="208"/>
      <c r="SXL5" s="208"/>
      <c r="SXM5" s="208"/>
      <c r="SXN5" s="208"/>
      <c r="SXO5" s="208"/>
      <c r="SXP5" s="208"/>
      <c r="SXQ5" s="208"/>
      <c r="SXR5" s="208"/>
      <c r="SXS5" s="208"/>
      <c r="SXT5" s="208"/>
      <c r="SXU5" s="208"/>
      <c r="SXV5" s="208"/>
      <c r="SXW5" s="208"/>
      <c r="SXX5" s="208"/>
      <c r="SXY5" s="208"/>
      <c r="SXZ5" s="208"/>
      <c r="SYA5" s="208"/>
      <c r="SYB5" s="208"/>
      <c r="SYC5" s="208"/>
      <c r="SYD5" s="208"/>
      <c r="SYE5" s="208"/>
      <c r="SYF5" s="208"/>
      <c r="SYG5" s="208"/>
      <c r="SYH5" s="208"/>
      <c r="SYI5" s="208"/>
      <c r="SYJ5" s="208"/>
      <c r="SYK5" s="208"/>
      <c r="SYL5" s="208"/>
      <c r="SYM5" s="208"/>
      <c r="SYN5" s="208"/>
      <c r="SYO5" s="208"/>
      <c r="SYP5" s="208"/>
      <c r="SYQ5" s="208"/>
      <c r="SYR5" s="208"/>
      <c r="SYS5" s="208"/>
      <c r="SYT5" s="208"/>
      <c r="SYU5" s="208"/>
      <c r="SYV5" s="208"/>
      <c r="SYW5" s="208"/>
      <c r="SYX5" s="208"/>
      <c r="SYY5" s="208"/>
      <c r="SYZ5" s="208"/>
      <c r="SZA5" s="208"/>
      <c r="SZB5" s="208"/>
      <c r="SZC5" s="208"/>
      <c r="SZD5" s="208"/>
      <c r="SZE5" s="208"/>
      <c r="SZF5" s="208"/>
      <c r="SZG5" s="208"/>
      <c r="SZH5" s="208"/>
      <c r="SZI5" s="208"/>
      <c r="SZJ5" s="208"/>
      <c r="SZK5" s="208"/>
      <c r="SZL5" s="208"/>
      <c r="SZM5" s="208"/>
      <c r="SZN5" s="208"/>
      <c r="SZO5" s="208"/>
      <c r="SZP5" s="208"/>
      <c r="SZQ5" s="208"/>
      <c r="SZR5" s="208"/>
      <c r="SZS5" s="208"/>
      <c r="SZT5" s="208"/>
      <c r="SZU5" s="208"/>
      <c r="SZV5" s="208"/>
      <c r="SZW5" s="208"/>
      <c r="SZX5" s="208"/>
      <c r="SZY5" s="208"/>
      <c r="SZZ5" s="208"/>
      <c r="TAA5" s="208"/>
      <c r="TAB5" s="208"/>
      <c r="TAC5" s="208"/>
      <c r="TAD5" s="208"/>
      <c r="TAE5" s="208"/>
      <c r="TAF5" s="208"/>
      <c r="TAG5" s="208"/>
      <c r="TAH5" s="208"/>
      <c r="TAI5" s="208"/>
      <c r="TAJ5" s="208"/>
      <c r="TAK5" s="208"/>
      <c r="TAL5" s="208"/>
      <c r="TAM5" s="208"/>
      <c r="TAN5" s="208"/>
      <c r="TAO5" s="208"/>
      <c r="TAP5" s="208"/>
      <c r="TAQ5" s="208"/>
      <c r="TAR5" s="208"/>
      <c r="TAS5" s="208"/>
      <c r="TAT5" s="208"/>
      <c r="TAU5" s="208"/>
      <c r="TAV5" s="208"/>
      <c r="TAW5" s="208"/>
      <c r="TAX5" s="208"/>
      <c r="TAY5" s="208"/>
      <c r="TAZ5" s="208"/>
      <c r="TBA5" s="208"/>
      <c r="TBB5" s="208"/>
      <c r="TBC5" s="208"/>
      <c r="TBD5" s="208"/>
      <c r="TBE5" s="208"/>
      <c r="TBF5" s="208"/>
      <c r="TBG5" s="208"/>
      <c r="TBH5" s="208"/>
      <c r="TBI5" s="208"/>
      <c r="TBJ5" s="208"/>
      <c r="TBK5" s="208"/>
      <c r="TBL5" s="208"/>
      <c r="TBM5" s="208"/>
      <c r="TBN5" s="208"/>
      <c r="TBO5" s="208"/>
      <c r="TBP5" s="208"/>
      <c r="TBQ5" s="208"/>
      <c r="TBR5" s="208"/>
      <c r="TBS5" s="208"/>
      <c r="TBT5" s="208"/>
      <c r="TBU5" s="208"/>
      <c r="TBV5" s="208"/>
      <c r="TBW5" s="208"/>
      <c r="TBX5" s="208"/>
      <c r="TBY5" s="208"/>
      <c r="TBZ5" s="208"/>
      <c r="TCA5" s="208"/>
      <c r="TCB5" s="208"/>
      <c r="TCC5" s="208"/>
      <c r="TCD5" s="208"/>
      <c r="TCE5" s="208"/>
      <c r="TCF5" s="208"/>
      <c r="TCG5" s="208"/>
      <c r="TCH5" s="208"/>
      <c r="TCI5" s="208"/>
      <c r="TCJ5" s="208"/>
      <c r="TCK5" s="208"/>
      <c r="TCL5" s="208"/>
      <c r="TCM5" s="208"/>
      <c r="TCN5" s="208"/>
      <c r="TCO5" s="208"/>
      <c r="TCP5" s="208"/>
      <c r="TCQ5" s="208"/>
      <c r="TCR5" s="208"/>
      <c r="TCS5" s="208"/>
      <c r="TCT5" s="208"/>
      <c r="TCU5" s="208"/>
      <c r="TCV5" s="208"/>
      <c r="TCW5" s="208"/>
      <c r="TCX5" s="208"/>
      <c r="TCY5" s="208"/>
      <c r="TCZ5" s="208"/>
      <c r="TDA5" s="208"/>
      <c r="TDB5" s="208"/>
      <c r="TDC5" s="208"/>
      <c r="TDD5" s="208"/>
      <c r="TDE5" s="208"/>
      <c r="TDF5" s="208"/>
      <c r="TDG5" s="208"/>
      <c r="TDH5" s="208"/>
      <c r="TDI5" s="208"/>
      <c r="TDJ5" s="208"/>
      <c r="TDK5" s="208"/>
      <c r="TDL5" s="208"/>
      <c r="TDM5" s="208"/>
      <c r="TDN5" s="208"/>
      <c r="TDO5" s="208"/>
      <c r="TDP5" s="208"/>
      <c r="TDQ5" s="208"/>
      <c r="TDR5" s="208"/>
      <c r="TDS5" s="208"/>
      <c r="TDT5" s="208"/>
      <c r="TDU5" s="208"/>
      <c r="TDV5" s="208"/>
      <c r="TDW5" s="208"/>
      <c r="TDX5" s="208"/>
      <c r="TDY5" s="208"/>
      <c r="TDZ5" s="208"/>
      <c r="TEA5" s="208"/>
      <c r="TEB5" s="208"/>
      <c r="TEC5" s="208"/>
      <c r="TED5" s="208"/>
      <c r="TEE5" s="208"/>
      <c r="TEF5" s="208"/>
      <c r="TEG5" s="208"/>
      <c r="TEH5" s="208"/>
      <c r="TEI5" s="208"/>
      <c r="TEJ5" s="208"/>
      <c r="TEK5" s="208"/>
      <c r="TEL5" s="208"/>
      <c r="TEM5" s="208"/>
      <c r="TEN5" s="208"/>
      <c r="TEO5" s="208"/>
      <c r="TEP5" s="208"/>
      <c r="TEQ5" s="208"/>
      <c r="TER5" s="208"/>
      <c r="TES5" s="208"/>
      <c r="TET5" s="208"/>
      <c r="TEU5" s="208"/>
      <c r="TEV5" s="208"/>
      <c r="TEW5" s="208"/>
      <c r="TEX5" s="208"/>
      <c r="TEY5" s="208"/>
      <c r="TEZ5" s="208"/>
      <c r="TFA5" s="208"/>
      <c r="TFB5" s="208"/>
      <c r="TFC5" s="208"/>
      <c r="TFD5" s="208"/>
      <c r="TFE5" s="208"/>
      <c r="TFF5" s="208"/>
      <c r="TFG5" s="208"/>
      <c r="TFH5" s="208"/>
      <c r="TFI5" s="208"/>
      <c r="TFJ5" s="208"/>
      <c r="TFK5" s="208"/>
      <c r="TFL5" s="208"/>
      <c r="TFM5" s="208"/>
      <c r="TFN5" s="208"/>
      <c r="TFO5" s="208"/>
      <c r="TFP5" s="208"/>
      <c r="TFQ5" s="208"/>
      <c r="TFR5" s="208"/>
      <c r="TFS5" s="208"/>
      <c r="TFT5" s="208"/>
      <c r="TFU5" s="208"/>
      <c r="TFV5" s="208"/>
      <c r="TFW5" s="208"/>
      <c r="TFX5" s="208"/>
      <c r="TFY5" s="208"/>
      <c r="TFZ5" s="208"/>
      <c r="TGA5" s="208"/>
      <c r="TGB5" s="208"/>
      <c r="TGC5" s="208"/>
      <c r="TGD5" s="208"/>
      <c r="TGE5" s="208"/>
      <c r="TGF5" s="208"/>
      <c r="TGG5" s="208"/>
      <c r="TGH5" s="208"/>
      <c r="TGI5" s="208"/>
      <c r="TGJ5" s="208"/>
      <c r="TGK5" s="208"/>
      <c r="TGL5" s="208"/>
      <c r="TGM5" s="208"/>
      <c r="TGN5" s="208"/>
      <c r="TGO5" s="208"/>
      <c r="TGP5" s="208"/>
      <c r="TGQ5" s="208"/>
      <c r="TGR5" s="208"/>
      <c r="TGS5" s="208"/>
      <c r="TGT5" s="208"/>
      <c r="TGU5" s="208"/>
      <c r="TGV5" s="208"/>
      <c r="TGW5" s="208"/>
      <c r="TGX5" s="208"/>
      <c r="TGY5" s="208"/>
      <c r="TGZ5" s="208"/>
      <c r="THA5" s="208"/>
      <c r="THB5" s="208"/>
      <c r="THC5" s="208"/>
      <c r="THD5" s="208"/>
      <c r="THE5" s="208"/>
      <c r="THF5" s="208"/>
      <c r="THG5" s="208"/>
      <c r="THH5" s="208"/>
      <c r="THI5" s="208"/>
      <c r="THJ5" s="208"/>
      <c r="THK5" s="208"/>
      <c r="THL5" s="208"/>
      <c r="THM5" s="208"/>
      <c r="THN5" s="208"/>
      <c r="THO5" s="208"/>
      <c r="THP5" s="208"/>
      <c r="THQ5" s="208"/>
      <c r="THR5" s="208"/>
      <c r="THS5" s="208"/>
      <c r="THT5" s="208"/>
      <c r="THU5" s="208"/>
      <c r="THV5" s="208"/>
      <c r="THW5" s="208"/>
      <c r="THX5" s="208"/>
      <c r="THY5" s="208"/>
      <c r="THZ5" s="208"/>
      <c r="TIA5" s="208"/>
      <c r="TIB5" s="208"/>
      <c r="TIC5" s="208"/>
      <c r="TID5" s="208"/>
      <c r="TIE5" s="208"/>
      <c r="TIF5" s="208"/>
      <c r="TIG5" s="208"/>
      <c r="TIH5" s="208"/>
      <c r="TII5" s="208"/>
      <c r="TIJ5" s="208"/>
      <c r="TIK5" s="208"/>
      <c r="TIL5" s="208"/>
      <c r="TIM5" s="208"/>
      <c r="TIN5" s="208"/>
      <c r="TIO5" s="208"/>
      <c r="TIP5" s="208"/>
      <c r="TIQ5" s="208"/>
      <c r="TIR5" s="208"/>
      <c r="TIS5" s="208"/>
      <c r="TIT5" s="208"/>
      <c r="TIU5" s="208"/>
      <c r="TIV5" s="208"/>
      <c r="TIW5" s="208"/>
      <c r="TIX5" s="208"/>
      <c r="TIY5" s="208"/>
      <c r="TIZ5" s="208"/>
      <c r="TJA5" s="208"/>
      <c r="TJB5" s="208"/>
      <c r="TJC5" s="208"/>
      <c r="TJD5" s="208"/>
      <c r="TJE5" s="208"/>
      <c r="TJF5" s="208"/>
      <c r="TJG5" s="208"/>
      <c r="TJH5" s="208"/>
      <c r="TJI5" s="208"/>
      <c r="TJJ5" s="208"/>
      <c r="TJK5" s="208"/>
      <c r="TJL5" s="208"/>
      <c r="TJM5" s="208"/>
      <c r="TJN5" s="208"/>
      <c r="TJO5" s="208"/>
      <c r="TJP5" s="208"/>
      <c r="TJQ5" s="208"/>
      <c r="TJR5" s="208"/>
      <c r="TJS5" s="208"/>
      <c r="TJT5" s="208"/>
      <c r="TJU5" s="208"/>
      <c r="TJV5" s="208"/>
      <c r="TJW5" s="208"/>
      <c r="TJX5" s="208"/>
      <c r="TJY5" s="208"/>
      <c r="TJZ5" s="208"/>
      <c r="TKA5" s="208"/>
      <c r="TKB5" s="208"/>
      <c r="TKC5" s="208"/>
      <c r="TKD5" s="208"/>
      <c r="TKE5" s="208"/>
      <c r="TKF5" s="208"/>
      <c r="TKG5" s="208"/>
      <c r="TKH5" s="208"/>
      <c r="TKI5" s="208"/>
      <c r="TKJ5" s="208"/>
      <c r="TKK5" s="208"/>
      <c r="TKL5" s="208"/>
      <c r="TKM5" s="208"/>
      <c r="TKN5" s="208"/>
      <c r="TKO5" s="208"/>
      <c r="TKP5" s="208"/>
      <c r="TKQ5" s="208"/>
      <c r="TKR5" s="208"/>
      <c r="TKS5" s="208"/>
      <c r="TKT5" s="208"/>
      <c r="TKU5" s="208"/>
      <c r="TKV5" s="208"/>
      <c r="TKW5" s="208"/>
      <c r="TKX5" s="208"/>
      <c r="TKY5" s="208"/>
      <c r="TKZ5" s="208"/>
      <c r="TLA5" s="208"/>
      <c r="TLB5" s="208"/>
      <c r="TLC5" s="208"/>
      <c r="TLD5" s="208"/>
      <c r="TLE5" s="208"/>
      <c r="TLF5" s="208"/>
      <c r="TLG5" s="208"/>
      <c r="TLH5" s="208"/>
      <c r="TLI5" s="208"/>
      <c r="TLJ5" s="208"/>
      <c r="TLK5" s="208"/>
      <c r="TLL5" s="208"/>
      <c r="TLM5" s="208"/>
      <c r="TLN5" s="208"/>
      <c r="TLO5" s="208"/>
      <c r="TLP5" s="208"/>
      <c r="TLQ5" s="208"/>
      <c r="TLR5" s="208"/>
      <c r="TLS5" s="208"/>
      <c r="TLT5" s="208"/>
      <c r="TLU5" s="208"/>
      <c r="TLV5" s="208"/>
      <c r="TLW5" s="208"/>
      <c r="TLX5" s="208"/>
      <c r="TLY5" s="208"/>
      <c r="TLZ5" s="208"/>
      <c r="TMA5" s="208"/>
      <c r="TMB5" s="208"/>
      <c r="TMC5" s="208"/>
      <c r="TMD5" s="208"/>
      <c r="TME5" s="208"/>
      <c r="TMF5" s="208"/>
      <c r="TMG5" s="208"/>
      <c r="TMH5" s="208"/>
      <c r="TMI5" s="208"/>
      <c r="TMJ5" s="208"/>
      <c r="TMK5" s="208"/>
      <c r="TML5" s="208"/>
      <c r="TMM5" s="208"/>
      <c r="TMN5" s="208"/>
      <c r="TMO5" s="208"/>
      <c r="TMP5" s="208"/>
      <c r="TMQ5" s="208"/>
      <c r="TMR5" s="208"/>
      <c r="TMS5" s="208"/>
      <c r="TMT5" s="208"/>
      <c r="TMU5" s="208"/>
      <c r="TMV5" s="208"/>
      <c r="TMW5" s="208"/>
      <c r="TMX5" s="208"/>
      <c r="TMY5" s="208"/>
      <c r="TMZ5" s="208"/>
      <c r="TNA5" s="208"/>
      <c r="TNB5" s="208"/>
      <c r="TNC5" s="208"/>
      <c r="TND5" s="208"/>
      <c r="TNE5" s="208"/>
      <c r="TNF5" s="208"/>
      <c r="TNG5" s="208"/>
      <c r="TNH5" s="208"/>
      <c r="TNI5" s="208"/>
      <c r="TNJ5" s="208"/>
      <c r="TNK5" s="208"/>
      <c r="TNL5" s="208"/>
      <c r="TNM5" s="208"/>
      <c r="TNN5" s="208"/>
      <c r="TNO5" s="208"/>
      <c r="TNP5" s="208"/>
      <c r="TNQ5" s="208"/>
      <c r="TNR5" s="208"/>
      <c r="TNS5" s="208"/>
      <c r="TNT5" s="208"/>
      <c r="TNU5" s="208"/>
      <c r="TNV5" s="208"/>
      <c r="TNW5" s="208"/>
      <c r="TNX5" s="208"/>
      <c r="TNY5" s="208"/>
      <c r="TNZ5" s="208"/>
      <c r="TOA5" s="208"/>
      <c r="TOB5" s="208"/>
      <c r="TOC5" s="208"/>
      <c r="TOD5" s="208"/>
      <c r="TOE5" s="208"/>
      <c r="TOF5" s="208"/>
      <c r="TOG5" s="208"/>
      <c r="TOH5" s="208"/>
      <c r="TOI5" s="208"/>
      <c r="TOJ5" s="208"/>
      <c r="TOK5" s="208"/>
      <c r="TOL5" s="208"/>
      <c r="TOM5" s="208"/>
      <c r="TON5" s="208"/>
      <c r="TOO5" s="208"/>
      <c r="TOP5" s="208"/>
      <c r="TOQ5" s="208"/>
      <c r="TOR5" s="208"/>
      <c r="TOS5" s="208"/>
      <c r="TOT5" s="208"/>
      <c r="TOU5" s="208"/>
      <c r="TOV5" s="208"/>
      <c r="TOW5" s="208"/>
      <c r="TOX5" s="208"/>
      <c r="TOY5" s="208"/>
      <c r="TOZ5" s="208"/>
      <c r="TPA5" s="208"/>
      <c r="TPB5" s="208"/>
      <c r="TPC5" s="208"/>
      <c r="TPD5" s="208"/>
      <c r="TPE5" s="208"/>
      <c r="TPF5" s="208"/>
      <c r="TPG5" s="208"/>
      <c r="TPH5" s="208"/>
      <c r="TPI5" s="208"/>
      <c r="TPJ5" s="208"/>
      <c r="TPK5" s="208"/>
      <c r="TPL5" s="208"/>
      <c r="TPM5" s="208"/>
      <c r="TPN5" s="208"/>
      <c r="TPO5" s="208"/>
      <c r="TPP5" s="208"/>
      <c r="TPQ5" s="208"/>
      <c r="TPR5" s="208"/>
      <c r="TPS5" s="208"/>
      <c r="TPT5" s="208"/>
      <c r="TPU5" s="208"/>
      <c r="TPV5" s="208"/>
      <c r="TPW5" s="208"/>
      <c r="TPX5" s="208"/>
      <c r="TPY5" s="208"/>
      <c r="TPZ5" s="208"/>
      <c r="TQA5" s="208"/>
      <c r="TQB5" s="208"/>
      <c r="TQC5" s="208"/>
      <c r="TQD5" s="208"/>
      <c r="TQE5" s="208"/>
      <c r="TQF5" s="208"/>
      <c r="TQG5" s="208"/>
      <c r="TQH5" s="208"/>
      <c r="TQI5" s="208"/>
      <c r="TQJ5" s="208"/>
      <c r="TQK5" s="208"/>
      <c r="TQL5" s="208"/>
      <c r="TQM5" s="208"/>
      <c r="TQN5" s="208"/>
      <c r="TQO5" s="208"/>
      <c r="TQP5" s="208"/>
      <c r="TQQ5" s="208"/>
      <c r="TQR5" s="208"/>
      <c r="TQS5" s="208"/>
      <c r="TQT5" s="208"/>
      <c r="TQU5" s="208"/>
      <c r="TQV5" s="208"/>
      <c r="TQW5" s="208"/>
      <c r="TQX5" s="208"/>
      <c r="TQY5" s="208"/>
      <c r="TQZ5" s="208"/>
      <c r="TRA5" s="208"/>
      <c r="TRB5" s="208"/>
      <c r="TRC5" s="208"/>
      <c r="TRD5" s="208"/>
      <c r="TRE5" s="208"/>
      <c r="TRF5" s="208"/>
      <c r="TRG5" s="208"/>
      <c r="TRH5" s="208"/>
      <c r="TRI5" s="208"/>
      <c r="TRJ5" s="208"/>
      <c r="TRK5" s="208"/>
      <c r="TRL5" s="208"/>
      <c r="TRM5" s="208"/>
      <c r="TRN5" s="208"/>
      <c r="TRO5" s="208"/>
      <c r="TRP5" s="208"/>
      <c r="TRQ5" s="208"/>
      <c r="TRR5" s="208"/>
      <c r="TRS5" s="208"/>
      <c r="TRT5" s="208"/>
      <c r="TRU5" s="208"/>
      <c r="TRV5" s="208"/>
      <c r="TRW5" s="208"/>
      <c r="TRX5" s="208"/>
      <c r="TRY5" s="208"/>
      <c r="TRZ5" s="208"/>
      <c r="TSA5" s="208"/>
      <c r="TSB5" s="208"/>
      <c r="TSC5" s="208"/>
      <c r="TSD5" s="208"/>
      <c r="TSE5" s="208"/>
      <c r="TSF5" s="208"/>
      <c r="TSG5" s="208"/>
      <c r="TSH5" s="208"/>
      <c r="TSI5" s="208"/>
      <c r="TSJ5" s="208"/>
      <c r="TSK5" s="208"/>
      <c r="TSL5" s="208"/>
      <c r="TSM5" s="208"/>
      <c r="TSN5" s="208"/>
      <c r="TSO5" s="208"/>
      <c r="TSP5" s="208"/>
      <c r="TSQ5" s="208"/>
      <c r="TSR5" s="208"/>
      <c r="TSS5" s="208"/>
      <c r="TST5" s="208"/>
      <c r="TSU5" s="208"/>
      <c r="TSV5" s="208"/>
      <c r="TSW5" s="208"/>
      <c r="TSX5" s="208"/>
      <c r="TSY5" s="208"/>
      <c r="TSZ5" s="208"/>
      <c r="TTA5" s="208"/>
      <c r="TTB5" s="208"/>
      <c r="TTC5" s="208"/>
      <c r="TTD5" s="208"/>
      <c r="TTE5" s="208"/>
      <c r="TTF5" s="208"/>
      <c r="TTG5" s="208"/>
      <c r="TTH5" s="208"/>
      <c r="TTI5" s="208"/>
      <c r="TTJ5" s="208"/>
      <c r="TTK5" s="208"/>
      <c r="TTL5" s="208"/>
      <c r="TTM5" s="208"/>
      <c r="TTN5" s="208"/>
      <c r="TTO5" s="208"/>
      <c r="TTP5" s="208"/>
      <c r="TTQ5" s="208"/>
      <c r="TTR5" s="208"/>
      <c r="TTS5" s="208"/>
      <c r="TTT5" s="208"/>
      <c r="TTU5" s="208"/>
      <c r="TTV5" s="208"/>
      <c r="TTW5" s="208"/>
      <c r="TTX5" s="208"/>
      <c r="TTY5" s="208"/>
      <c r="TTZ5" s="208"/>
      <c r="TUA5" s="208"/>
      <c r="TUB5" s="208"/>
      <c r="TUC5" s="208"/>
      <c r="TUD5" s="208"/>
      <c r="TUE5" s="208"/>
      <c r="TUF5" s="208"/>
      <c r="TUG5" s="208"/>
      <c r="TUH5" s="208"/>
      <c r="TUI5" s="208"/>
      <c r="TUJ5" s="208"/>
      <c r="TUK5" s="208"/>
      <c r="TUL5" s="208"/>
      <c r="TUM5" s="208"/>
      <c r="TUN5" s="208"/>
      <c r="TUO5" s="208"/>
      <c r="TUP5" s="208"/>
      <c r="TUQ5" s="208"/>
      <c r="TUR5" s="208"/>
      <c r="TUS5" s="208"/>
      <c r="TUT5" s="208"/>
      <c r="TUU5" s="208"/>
      <c r="TUV5" s="208"/>
      <c r="TUW5" s="208"/>
      <c r="TUX5" s="208"/>
      <c r="TUY5" s="208"/>
      <c r="TUZ5" s="208"/>
      <c r="TVA5" s="208"/>
      <c r="TVB5" s="208"/>
      <c r="TVC5" s="208"/>
      <c r="TVD5" s="208"/>
      <c r="TVE5" s="208"/>
      <c r="TVF5" s="208"/>
      <c r="TVG5" s="208"/>
      <c r="TVH5" s="208"/>
      <c r="TVI5" s="208"/>
      <c r="TVJ5" s="208"/>
      <c r="TVK5" s="208"/>
      <c r="TVL5" s="208"/>
      <c r="TVM5" s="208"/>
      <c r="TVN5" s="208"/>
      <c r="TVO5" s="208"/>
      <c r="TVP5" s="208"/>
      <c r="TVQ5" s="208"/>
      <c r="TVR5" s="208"/>
      <c r="TVS5" s="208"/>
      <c r="TVT5" s="208"/>
      <c r="TVU5" s="208"/>
      <c r="TVV5" s="208"/>
      <c r="TVW5" s="208"/>
      <c r="TVX5" s="208"/>
      <c r="TVY5" s="208"/>
      <c r="TVZ5" s="208"/>
      <c r="TWA5" s="208"/>
      <c r="TWB5" s="208"/>
      <c r="TWC5" s="208"/>
      <c r="TWD5" s="208"/>
      <c r="TWE5" s="208"/>
      <c r="TWF5" s="208"/>
      <c r="TWG5" s="208"/>
      <c r="TWH5" s="208"/>
      <c r="TWI5" s="208"/>
      <c r="TWJ5" s="208"/>
      <c r="TWK5" s="208"/>
      <c r="TWL5" s="208"/>
      <c r="TWM5" s="208"/>
      <c r="TWN5" s="208"/>
      <c r="TWO5" s="208"/>
      <c r="TWP5" s="208"/>
      <c r="TWQ5" s="208"/>
      <c r="TWR5" s="208"/>
      <c r="TWS5" s="208"/>
      <c r="TWT5" s="208"/>
      <c r="TWU5" s="208"/>
      <c r="TWV5" s="208"/>
      <c r="TWW5" s="208"/>
      <c r="TWX5" s="208"/>
      <c r="TWY5" s="208"/>
      <c r="TWZ5" s="208"/>
      <c r="TXA5" s="208"/>
      <c r="TXB5" s="208"/>
      <c r="TXC5" s="208"/>
      <c r="TXD5" s="208"/>
      <c r="TXE5" s="208"/>
      <c r="TXF5" s="208"/>
      <c r="TXG5" s="208"/>
      <c r="TXH5" s="208"/>
      <c r="TXI5" s="208"/>
      <c r="TXJ5" s="208"/>
      <c r="TXK5" s="208"/>
      <c r="TXL5" s="208"/>
      <c r="TXM5" s="208"/>
      <c r="TXN5" s="208"/>
      <c r="TXO5" s="208"/>
      <c r="TXP5" s="208"/>
      <c r="TXQ5" s="208"/>
      <c r="TXR5" s="208"/>
      <c r="TXS5" s="208"/>
      <c r="TXT5" s="208"/>
      <c r="TXU5" s="208"/>
      <c r="TXV5" s="208"/>
      <c r="TXW5" s="208"/>
      <c r="TXX5" s="208"/>
      <c r="TXY5" s="208"/>
      <c r="TXZ5" s="208"/>
      <c r="TYA5" s="208"/>
      <c r="TYB5" s="208"/>
      <c r="TYC5" s="208"/>
      <c r="TYD5" s="208"/>
      <c r="TYE5" s="208"/>
      <c r="TYF5" s="208"/>
      <c r="TYG5" s="208"/>
      <c r="TYH5" s="208"/>
      <c r="TYI5" s="208"/>
      <c r="TYJ5" s="208"/>
      <c r="TYK5" s="208"/>
      <c r="TYL5" s="208"/>
      <c r="TYM5" s="208"/>
      <c r="TYN5" s="208"/>
      <c r="TYO5" s="208"/>
      <c r="TYP5" s="208"/>
      <c r="TYQ5" s="208"/>
      <c r="TYR5" s="208"/>
      <c r="TYS5" s="208"/>
      <c r="TYT5" s="208"/>
      <c r="TYU5" s="208"/>
      <c r="TYV5" s="208"/>
      <c r="TYW5" s="208"/>
      <c r="TYX5" s="208"/>
      <c r="TYY5" s="208"/>
      <c r="TYZ5" s="208"/>
      <c r="TZA5" s="208"/>
      <c r="TZB5" s="208"/>
      <c r="TZC5" s="208"/>
      <c r="TZD5" s="208"/>
      <c r="TZE5" s="208"/>
      <c r="TZF5" s="208"/>
      <c r="TZG5" s="208"/>
      <c r="TZH5" s="208"/>
      <c r="TZI5" s="208"/>
      <c r="TZJ5" s="208"/>
      <c r="TZK5" s="208"/>
      <c r="TZL5" s="208"/>
      <c r="TZM5" s="208"/>
      <c r="TZN5" s="208"/>
      <c r="TZO5" s="208"/>
      <c r="TZP5" s="208"/>
      <c r="TZQ5" s="208"/>
      <c r="TZR5" s="208"/>
      <c r="TZS5" s="208"/>
      <c r="TZT5" s="208"/>
      <c r="TZU5" s="208"/>
      <c r="TZV5" s="208"/>
      <c r="TZW5" s="208"/>
      <c r="TZX5" s="208"/>
      <c r="TZY5" s="208"/>
      <c r="TZZ5" s="208"/>
      <c r="UAA5" s="208"/>
      <c r="UAB5" s="208"/>
      <c r="UAC5" s="208"/>
      <c r="UAD5" s="208"/>
      <c r="UAE5" s="208"/>
      <c r="UAF5" s="208"/>
      <c r="UAG5" s="208"/>
      <c r="UAH5" s="208"/>
      <c r="UAI5" s="208"/>
      <c r="UAJ5" s="208"/>
      <c r="UAK5" s="208"/>
      <c r="UAL5" s="208"/>
      <c r="UAM5" s="208"/>
      <c r="UAN5" s="208"/>
      <c r="UAO5" s="208"/>
      <c r="UAP5" s="208"/>
      <c r="UAQ5" s="208"/>
      <c r="UAR5" s="208"/>
      <c r="UAS5" s="208"/>
      <c r="UAT5" s="208"/>
      <c r="UAU5" s="208"/>
      <c r="UAV5" s="208"/>
      <c r="UAW5" s="208"/>
      <c r="UAX5" s="208"/>
      <c r="UAY5" s="208"/>
      <c r="UAZ5" s="208"/>
      <c r="UBA5" s="208"/>
      <c r="UBB5" s="208"/>
      <c r="UBC5" s="208"/>
      <c r="UBD5" s="208"/>
      <c r="UBE5" s="208"/>
      <c r="UBF5" s="208"/>
      <c r="UBG5" s="208"/>
      <c r="UBH5" s="208"/>
      <c r="UBI5" s="208"/>
      <c r="UBJ5" s="208"/>
      <c r="UBK5" s="208"/>
      <c r="UBL5" s="208"/>
      <c r="UBM5" s="208"/>
      <c r="UBN5" s="208"/>
      <c r="UBO5" s="208"/>
      <c r="UBP5" s="208"/>
      <c r="UBQ5" s="208"/>
      <c r="UBR5" s="208"/>
      <c r="UBS5" s="208"/>
      <c r="UBT5" s="208"/>
      <c r="UBU5" s="208"/>
      <c r="UBV5" s="208"/>
      <c r="UBW5" s="208"/>
      <c r="UBX5" s="208"/>
      <c r="UBY5" s="208"/>
      <c r="UBZ5" s="208"/>
      <c r="UCA5" s="208"/>
      <c r="UCB5" s="208"/>
      <c r="UCC5" s="208"/>
      <c r="UCD5" s="208"/>
      <c r="UCE5" s="208"/>
      <c r="UCF5" s="208"/>
      <c r="UCG5" s="208"/>
      <c r="UCH5" s="208"/>
      <c r="UCI5" s="208"/>
      <c r="UCJ5" s="208"/>
      <c r="UCK5" s="208"/>
      <c r="UCL5" s="208"/>
      <c r="UCM5" s="208"/>
      <c r="UCN5" s="208"/>
      <c r="UCO5" s="208"/>
      <c r="UCP5" s="208"/>
      <c r="UCQ5" s="208"/>
      <c r="UCR5" s="208"/>
      <c r="UCS5" s="208"/>
      <c r="UCT5" s="208"/>
      <c r="UCU5" s="208"/>
      <c r="UCV5" s="208"/>
      <c r="UCW5" s="208"/>
      <c r="UCX5" s="208"/>
      <c r="UCY5" s="208"/>
      <c r="UCZ5" s="208"/>
      <c r="UDA5" s="208"/>
      <c r="UDB5" s="208"/>
      <c r="UDC5" s="208"/>
      <c r="UDD5" s="208"/>
      <c r="UDE5" s="208"/>
      <c r="UDF5" s="208"/>
      <c r="UDG5" s="208"/>
      <c r="UDH5" s="208"/>
      <c r="UDI5" s="208"/>
      <c r="UDJ5" s="208"/>
      <c r="UDK5" s="208"/>
      <c r="UDL5" s="208"/>
      <c r="UDM5" s="208"/>
      <c r="UDN5" s="208"/>
      <c r="UDO5" s="208"/>
      <c r="UDP5" s="208"/>
      <c r="UDQ5" s="208"/>
      <c r="UDR5" s="208"/>
      <c r="UDS5" s="208"/>
      <c r="UDT5" s="208"/>
      <c r="UDU5" s="208"/>
      <c r="UDV5" s="208"/>
      <c r="UDW5" s="208"/>
      <c r="UDX5" s="208"/>
      <c r="UDY5" s="208"/>
      <c r="UDZ5" s="208"/>
      <c r="UEA5" s="208"/>
      <c r="UEB5" s="208"/>
      <c r="UEC5" s="208"/>
      <c r="UED5" s="208"/>
      <c r="UEE5" s="208"/>
      <c r="UEF5" s="208"/>
      <c r="UEG5" s="208"/>
      <c r="UEH5" s="208"/>
      <c r="UEI5" s="208"/>
      <c r="UEJ5" s="208"/>
      <c r="UEK5" s="208"/>
      <c r="UEL5" s="208"/>
      <c r="UEM5" s="208"/>
      <c r="UEN5" s="208"/>
      <c r="UEO5" s="208"/>
      <c r="UEP5" s="208"/>
      <c r="UEQ5" s="208"/>
      <c r="UER5" s="208"/>
      <c r="UES5" s="208"/>
      <c r="UET5" s="208"/>
      <c r="UEU5" s="208"/>
      <c r="UEV5" s="208"/>
      <c r="UEW5" s="208"/>
      <c r="UEX5" s="208"/>
      <c r="UEY5" s="208"/>
      <c r="UEZ5" s="208"/>
      <c r="UFA5" s="208"/>
      <c r="UFB5" s="208"/>
      <c r="UFC5" s="208"/>
      <c r="UFD5" s="208"/>
      <c r="UFE5" s="208"/>
      <c r="UFF5" s="208"/>
      <c r="UFG5" s="208"/>
      <c r="UFH5" s="208"/>
      <c r="UFI5" s="208"/>
      <c r="UFJ5" s="208"/>
      <c r="UFK5" s="208"/>
      <c r="UFL5" s="208"/>
      <c r="UFM5" s="208"/>
      <c r="UFN5" s="208"/>
      <c r="UFO5" s="208"/>
      <c r="UFP5" s="208"/>
      <c r="UFQ5" s="208"/>
      <c r="UFR5" s="208"/>
      <c r="UFS5" s="208"/>
      <c r="UFT5" s="208"/>
      <c r="UFU5" s="208"/>
      <c r="UFV5" s="208"/>
      <c r="UFW5" s="208"/>
      <c r="UFX5" s="208"/>
      <c r="UFY5" s="208"/>
      <c r="UFZ5" s="208"/>
      <c r="UGA5" s="208"/>
      <c r="UGB5" s="208"/>
      <c r="UGC5" s="208"/>
      <c r="UGD5" s="208"/>
      <c r="UGE5" s="208"/>
      <c r="UGF5" s="208"/>
      <c r="UGG5" s="208"/>
      <c r="UGH5" s="208"/>
      <c r="UGI5" s="208"/>
      <c r="UGJ5" s="208"/>
      <c r="UGK5" s="208"/>
      <c r="UGL5" s="208"/>
      <c r="UGM5" s="208"/>
      <c r="UGN5" s="208"/>
      <c r="UGO5" s="208"/>
      <c r="UGP5" s="208"/>
      <c r="UGQ5" s="208"/>
      <c r="UGR5" s="208"/>
      <c r="UGS5" s="208"/>
      <c r="UGT5" s="208"/>
      <c r="UGU5" s="208"/>
      <c r="UGV5" s="208"/>
      <c r="UGW5" s="208"/>
      <c r="UGX5" s="208"/>
      <c r="UGY5" s="208"/>
      <c r="UGZ5" s="208"/>
      <c r="UHA5" s="208"/>
      <c r="UHB5" s="208"/>
      <c r="UHC5" s="208"/>
      <c r="UHD5" s="208"/>
      <c r="UHE5" s="208"/>
      <c r="UHF5" s="208"/>
      <c r="UHG5" s="208"/>
      <c r="UHH5" s="208"/>
      <c r="UHI5" s="208"/>
      <c r="UHJ5" s="208"/>
      <c r="UHK5" s="208"/>
      <c r="UHL5" s="208"/>
      <c r="UHM5" s="208"/>
      <c r="UHN5" s="208"/>
      <c r="UHO5" s="208"/>
      <c r="UHP5" s="208"/>
      <c r="UHQ5" s="208"/>
      <c r="UHR5" s="208"/>
      <c r="UHS5" s="208"/>
      <c r="UHT5" s="208"/>
      <c r="UHU5" s="208"/>
      <c r="UHV5" s="208"/>
      <c r="UHW5" s="208"/>
      <c r="UHX5" s="208"/>
      <c r="UHY5" s="208"/>
      <c r="UHZ5" s="208"/>
      <c r="UIA5" s="208"/>
      <c r="UIB5" s="208"/>
      <c r="UIC5" s="208"/>
      <c r="UID5" s="208"/>
      <c r="UIE5" s="208"/>
      <c r="UIF5" s="208"/>
      <c r="UIG5" s="208"/>
      <c r="UIH5" s="208"/>
      <c r="UII5" s="208"/>
      <c r="UIJ5" s="208"/>
      <c r="UIK5" s="208"/>
      <c r="UIL5" s="208"/>
      <c r="UIM5" s="208"/>
      <c r="UIN5" s="208"/>
      <c r="UIO5" s="208"/>
      <c r="UIP5" s="208"/>
      <c r="UIQ5" s="208"/>
      <c r="UIR5" s="208"/>
      <c r="UIS5" s="208"/>
      <c r="UIT5" s="208"/>
      <c r="UIU5" s="208"/>
      <c r="UIV5" s="208"/>
      <c r="UIW5" s="208"/>
      <c r="UIX5" s="208"/>
      <c r="UIY5" s="208"/>
      <c r="UIZ5" s="208"/>
      <c r="UJA5" s="208"/>
      <c r="UJB5" s="208"/>
      <c r="UJC5" s="208"/>
      <c r="UJD5" s="208"/>
      <c r="UJE5" s="208"/>
      <c r="UJF5" s="208"/>
      <c r="UJG5" s="208"/>
      <c r="UJH5" s="208"/>
      <c r="UJI5" s="208"/>
      <c r="UJJ5" s="208"/>
      <c r="UJK5" s="208"/>
      <c r="UJL5" s="208"/>
      <c r="UJM5" s="208"/>
      <c r="UJN5" s="208"/>
      <c r="UJO5" s="208"/>
      <c r="UJP5" s="208"/>
      <c r="UJQ5" s="208"/>
      <c r="UJR5" s="208"/>
      <c r="UJS5" s="208"/>
      <c r="UJT5" s="208"/>
      <c r="UJU5" s="208"/>
      <c r="UJV5" s="208"/>
      <c r="UJW5" s="208"/>
      <c r="UJX5" s="208"/>
      <c r="UJY5" s="208"/>
      <c r="UJZ5" s="208"/>
      <c r="UKA5" s="208"/>
      <c r="UKB5" s="208"/>
      <c r="UKC5" s="208"/>
      <c r="UKD5" s="208"/>
      <c r="UKE5" s="208"/>
      <c r="UKF5" s="208"/>
      <c r="UKG5" s="208"/>
      <c r="UKH5" s="208"/>
      <c r="UKI5" s="208"/>
      <c r="UKJ5" s="208"/>
      <c r="UKK5" s="208"/>
      <c r="UKL5" s="208"/>
      <c r="UKM5" s="208"/>
      <c r="UKN5" s="208"/>
      <c r="UKO5" s="208"/>
      <c r="UKP5" s="208"/>
      <c r="UKQ5" s="208"/>
      <c r="UKR5" s="208"/>
      <c r="UKS5" s="208"/>
      <c r="UKT5" s="208"/>
      <c r="UKU5" s="208"/>
      <c r="UKV5" s="208"/>
      <c r="UKW5" s="208"/>
      <c r="UKX5" s="208"/>
      <c r="UKY5" s="208"/>
      <c r="UKZ5" s="208"/>
      <c r="ULA5" s="208"/>
      <c r="ULB5" s="208"/>
      <c r="ULC5" s="208"/>
      <c r="ULD5" s="208"/>
      <c r="ULE5" s="208"/>
      <c r="ULF5" s="208"/>
      <c r="ULG5" s="208"/>
      <c r="ULH5" s="208"/>
      <c r="ULI5" s="208"/>
      <c r="ULJ5" s="208"/>
      <c r="ULK5" s="208"/>
      <c r="ULL5" s="208"/>
      <c r="ULM5" s="208"/>
      <c r="ULN5" s="208"/>
      <c r="ULO5" s="208"/>
      <c r="ULP5" s="208"/>
      <c r="ULQ5" s="208"/>
      <c r="ULR5" s="208"/>
      <c r="ULS5" s="208"/>
      <c r="ULT5" s="208"/>
      <c r="ULU5" s="208"/>
      <c r="ULV5" s="208"/>
      <c r="ULW5" s="208"/>
      <c r="ULX5" s="208"/>
      <c r="ULY5" s="208"/>
      <c r="ULZ5" s="208"/>
      <c r="UMA5" s="208"/>
      <c r="UMB5" s="208"/>
      <c r="UMC5" s="208"/>
      <c r="UMD5" s="208"/>
      <c r="UME5" s="208"/>
      <c r="UMF5" s="208"/>
      <c r="UMG5" s="208"/>
      <c r="UMH5" s="208"/>
      <c r="UMI5" s="208"/>
      <c r="UMJ5" s="208"/>
      <c r="UMK5" s="208"/>
      <c r="UML5" s="208"/>
      <c r="UMM5" s="208"/>
      <c r="UMN5" s="208"/>
      <c r="UMO5" s="208"/>
      <c r="UMP5" s="208"/>
      <c r="UMQ5" s="208"/>
      <c r="UMR5" s="208"/>
      <c r="UMS5" s="208"/>
      <c r="UMT5" s="208"/>
      <c r="UMU5" s="208"/>
      <c r="UMV5" s="208"/>
      <c r="UMW5" s="208"/>
      <c r="UMX5" s="208"/>
      <c r="UMY5" s="208"/>
      <c r="UMZ5" s="208"/>
      <c r="UNA5" s="208"/>
      <c r="UNB5" s="208"/>
      <c r="UNC5" s="208"/>
      <c r="UND5" s="208"/>
      <c r="UNE5" s="208"/>
      <c r="UNF5" s="208"/>
      <c r="UNG5" s="208"/>
      <c r="UNH5" s="208"/>
      <c r="UNI5" s="208"/>
      <c r="UNJ5" s="208"/>
      <c r="UNK5" s="208"/>
      <c r="UNL5" s="208"/>
      <c r="UNM5" s="208"/>
      <c r="UNN5" s="208"/>
      <c r="UNO5" s="208"/>
      <c r="UNP5" s="208"/>
      <c r="UNQ5" s="208"/>
      <c r="UNR5" s="208"/>
      <c r="UNS5" s="208"/>
      <c r="UNT5" s="208"/>
      <c r="UNU5" s="208"/>
      <c r="UNV5" s="208"/>
      <c r="UNW5" s="208"/>
      <c r="UNX5" s="208"/>
      <c r="UNY5" s="208"/>
      <c r="UNZ5" s="208"/>
      <c r="UOA5" s="208"/>
      <c r="UOB5" s="208"/>
      <c r="UOC5" s="208"/>
      <c r="UOD5" s="208"/>
      <c r="UOE5" s="208"/>
      <c r="UOF5" s="208"/>
      <c r="UOG5" s="208"/>
      <c r="UOH5" s="208"/>
      <c r="UOI5" s="208"/>
      <c r="UOJ5" s="208"/>
      <c r="UOK5" s="208"/>
      <c r="UOL5" s="208"/>
      <c r="UOM5" s="208"/>
      <c r="UON5" s="208"/>
      <c r="UOO5" s="208"/>
      <c r="UOP5" s="208"/>
      <c r="UOQ5" s="208"/>
      <c r="UOR5" s="208"/>
      <c r="UOS5" s="208"/>
      <c r="UOT5" s="208"/>
      <c r="UOU5" s="208"/>
      <c r="UOV5" s="208"/>
      <c r="UOW5" s="208"/>
      <c r="UOX5" s="208"/>
      <c r="UOY5" s="208"/>
      <c r="UOZ5" s="208"/>
      <c r="UPA5" s="208"/>
      <c r="UPB5" s="208"/>
      <c r="UPC5" s="208"/>
      <c r="UPD5" s="208"/>
      <c r="UPE5" s="208"/>
      <c r="UPF5" s="208"/>
      <c r="UPG5" s="208"/>
      <c r="UPH5" s="208"/>
      <c r="UPI5" s="208"/>
      <c r="UPJ5" s="208"/>
      <c r="UPK5" s="208"/>
      <c r="UPL5" s="208"/>
      <c r="UPM5" s="208"/>
      <c r="UPN5" s="208"/>
      <c r="UPO5" s="208"/>
      <c r="UPP5" s="208"/>
      <c r="UPQ5" s="208"/>
      <c r="UPR5" s="208"/>
      <c r="UPS5" s="208"/>
      <c r="UPT5" s="208"/>
      <c r="UPU5" s="208"/>
      <c r="UPV5" s="208"/>
      <c r="UPW5" s="208"/>
      <c r="UPX5" s="208"/>
      <c r="UPY5" s="208"/>
      <c r="UPZ5" s="208"/>
      <c r="UQA5" s="208"/>
      <c r="UQB5" s="208"/>
      <c r="UQC5" s="208"/>
      <c r="UQD5" s="208"/>
      <c r="UQE5" s="208"/>
      <c r="UQF5" s="208"/>
      <c r="UQG5" s="208"/>
      <c r="UQH5" s="208"/>
      <c r="UQI5" s="208"/>
      <c r="UQJ5" s="208"/>
      <c r="UQK5" s="208"/>
      <c r="UQL5" s="208"/>
      <c r="UQM5" s="208"/>
      <c r="UQN5" s="208"/>
      <c r="UQO5" s="208"/>
      <c r="UQP5" s="208"/>
      <c r="UQQ5" s="208"/>
      <c r="UQR5" s="208"/>
      <c r="UQS5" s="208"/>
      <c r="UQT5" s="208"/>
      <c r="UQU5" s="208"/>
      <c r="UQV5" s="208"/>
      <c r="UQW5" s="208"/>
      <c r="UQX5" s="208"/>
      <c r="UQY5" s="208"/>
      <c r="UQZ5" s="208"/>
      <c r="URA5" s="208"/>
      <c r="URB5" s="208"/>
      <c r="URC5" s="208"/>
      <c r="URD5" s="208"/>
      <c r="URE5" s="208"/>
      <c r="URF5" s="208"/>
      <c r="URG5" s="208"/>
      <c r="URH5" s="208"/>
      <c r="URI5" s="208"/>
      <c r="URJ5" s="208"/>
      <c r="URK5" s="208"/>
      <c r="URL5" s="208"/>
      <c r="URM5" s="208"/>
      <c r="URN5" s="208"/>
      <c r="URO5" s="208"/>
      <c r="URP5" s="208"/>
      <c r="URQ5" s="208"/>
      <c r="URR5" s="208"/>
      <c r="URS5" s="208"/>
      <c r="URT5" s="208"/>
      <c r="URU5" s="208"/>
      <c r="URV5" s="208"/>
      <c r="URW5" s="208"/>
      <c r="URX5" s="208"/>
      <c r="URY5" s="208"/>
      <c r="URZ5" s="208"/>
      <c r="USA5" s="208"/>
      <c r="USB5" s="208"/>
      <c r="USC5" s="208"/>
      <c r="USD5" s="208"/>
      <c r="USE5" s="208"/>
      <c r="USF5" s="208"/>
      <c r="USG5" s="208"/>
      <c r="USH5" s="208"/>
      <c r="USI5" s="208"/>
      <c r="USJ5" s="208"/>
      <c r="USK5" s="208"/>
      <c r="USL5" s="208"/>
      <c r="USM5" s="208"/>
      <c r="USN5" s="208"/>
      <c r="USO5" s="208"/>
      <c r="USP5" s="208"/>
      <c r="USQ5" s="208"/>
      <c r="USR5" s="208"/>
      <c r="USS5" s="208"/>
      <c r="UST5" s="208"/>
      <c r="USU5" s="208"/>
      <c r="USV5" s="208"/>
      <c r="USW5" s="208"/>
      <c r="USX5" s="208"/>
      <c r="USY5" s="208"/>
      <c r="USZ5" s="208"/>
      <c r="UTA5" s="208"/>
      <c r="UTB5" s="208"/>
      <c r="UTC5" s="208"/>
      <c r="UTD5" s="208"/>
      <c r="UTE5" s="208"/>
      <c r="UTF5" s="208"/>
      <c r="UTG5" s="208"/>
      <c r="UTH5" s="208"/>
      <c r="UTI5" s="208"/>
      <c r="UTJ5" s="208"/>
      <c r="UTK5" s="208"/>
      <c r="UTL5" s="208"/>
      <c r="UTM5" s="208"/>
      <c r="UTN5" s="208"/>
      <c r="UTO5" s="208"/>
      <c r="UTP5" s="208"/>
      <c r="UTQ5" s="208"/>
      <c r="UTR5" s="208"/>
      <c r="UTS5" s="208"/>
      <c r="UTT5" s="208"/>
      <c r="UTU5" s="208"/>
      <c r="UTV5" s="208"/>
      <c r="UTW5" s="208"/>
      <c r="UTX5" s="208"/>
      <c r="UTY5" s="208"/>
      <c r="UTZ5" s="208"/>
      <c r="UUA5" s="208"/>
      <c r="UUB5" s="208"/>
      <c r="UUC5" s="208"/>
      <c r="UUD5" s="208"/>
      <c r="UUE5" s="208"/>
      <c r="UUF5" s="208"/>
      <c r="UUG5" s="208"/>
      <c r="UUH5" s="208"/>
      <c r="UUI5" s="208"/>
      <c r="UUJ5" s="208"/>
      <c r="UUK5" s="208"/>
      <c r="UUL5" s="208"/>
      <c r="UUM5" s="208"/>
      <c r="UUN5" s="208"/>
      <c r="UUO5" s="208"/>
      <c r="UUP5" s="208"/>
      <c r="UUQ5" s="208"/>
      <c r="UUR5" s="208"/>
      <c r="UUS5" s="208"/>
      <c r="UUT5" s="208"/>
      <c r="UUU5" s="208"/>
      <c r="UUV5" s="208"/>
      <c r="UUW5" s="208"/>
      <c r="UUX5" s="208"/>
      <c r="UUY5" s="208"/>
      <c r="UUZ5" s="208"/>
      <c r="UVA5" s="208"/>
      <c r="UVB5" s="208"/>
      <c r="UVC5" s="208"/>
      <c r="UVD5" s="208"/>
      <c r="UVE5" s="208"/>
      <c r="UVF5" s="208"/>
      <c r="UVG5" s="208"/>
      <c r="UVH5" s="208"/>
      <c r="UVI5" s="208"/>
      <c r="UVJ5" s="208"/>
      <c r="UVK5" s="208"/>
      <c r="UVL5" s="208"/>
      <c r="UVM5" s="208"/>
      <c r="UVN5" s="208"/>
      <c r="UVO5" s="208"/>
      <c r="UVP5" s="208"/>
      <c r="UVQ5" s="208"/>
      <c r="UVR5" s="208"/>
      <c r="UVS5" s="208"/>
      <c r="UVT5" s="208"/>
      <c r="UVU5" s="208"/>
      <c r="UVV5" s="208"/>
      <c r="UVW5" s="208"/>
      <c r="UVX5" s="208"/>
      <c r="UVY5" s="208"/>
      <c r="UVZ5" s="208"/>
      <c r="UWA5" s="208"/>
      <c r="UWB5" s="208"/>
      <c r="UWC5" s="208"/>
      <c r="UWD5" s="208"/>
      <c r="UWE5" s="208"/>
      <c r="UWF5" s="208"/>
      <c r="UWG5" s="208"/>
      <c r="UWH5" s="208"/>
      <c r="UWI5" s="208"/>
      <c r="UWJ5" s="208"/>
      <c r="UWK5" s="208"/>
      <c r="UWL5" s="208"/>
      <c r="UWM5" s="208"/>
      <c r="UWN5" s="208"/>
      <c r="UWO5" s="208"/>
      <c r="UWP5" s="208"/>
      <c r="UWQ5" s="208"/>
      <c r="UWR5" s="208"/>
      <c r="UWS5" s="208"/>
      <c r="UWT5" s="208"/>
      <c r="UWU5" s="208"/>
      <c r="UWV5" s="208"/>
      <c r="UWW5" s="208"/>
      <c r="UWX5" s="208"/>
      <c r="UWY5" s="208"/>
      <c r="UWZ5" s="208"/>
      <c r="UXA5" s="208"/>
      <c r="UXB5" s="208"/>
      <c r="UXC5" s="208"/>
      <c r="UXD5" s="208"/>
      <c r="UXE5" s="208"/>
      <c r="UXF5" s="208"/>
      <c r="UXG5" s="208"/>
      <c r="UXH5" s="208"/>
      <c r="UXI5" s="208"/>
      <c r="UXJ5" s="208"/>
      <c r="UXK5" s="208"/>
      <c r="UXL5" s="208"/>
      <c r="UXM5" s="208"/>
      <c r="UXN5" s="208"/>
      <c r="UXO5" s="208"/>
      <c r="UXP5" s="208"/>
      <c r="UXQ5" s="208"/>
      <c r="UXR5" s="208"/>
      <c r="UXS5" s="208"/>
      <c r="UXT5" s="208"/>
      <c r="UXU5" s="208"/>
      <c r="UXV5" s="208"/>
      <c r="UXW5" s="208"/>
      <c r="UXX5" s="208"/>
      <c r="UXY5" s="208"/>
      <c r="UXZ5" s="208"/>
      <c r="UYA5" s="208"/>
      <c r="UYB5" s="208"/>
      <c r="UYC5" s="208"/>
      <c r="UYD5" s="208"/>
      <c r="UYE5" s="208"/>
      <c r="UYF5" s="208"/>
      <c r="UYG5" s="208"/>
      <c r="UYH5" s="208"/>
      <c r="UYI5" s="208"/>
      <c r="UYJ5" s="208"/>
      <c r="UYK5" s="208"/>
      <c r="UYL5" s="208"/>
      <c r="UYM5" s="208"/>
      <c r="UYN5" s="208"/>
      <c r="UYO5" s="208"/>
      <c r="UYP5" s="208"/>
      <c r="UYQ5" s="208"/>
      <c r="UYR5" s="208"/>
      <c r="UYS5" s="208"/>
      <c r="UYT5" s="208"/>
      <c r="UYU5" s="208"/>
      <c r="UYV5" s="208"/>
      <c r="UYW5" s="208"/>
      <c r="UYX5" s="208"/>
      <c r="UYY5" s="208"/>
      <c r="UYZ5" s="208"/>
      <c r="UZA5" s="208"/>
      <c r="UZB5" s="208"/>
      <c r="UZC5" s="208"/>
      <c r="UZD5" s="208"/>
      <c r="UZE5" s="208"/>
      <c r="UZF5" s="208"/>
      <c r="UZG5" s="208"/>
      <c r="UZH5" s="208"/>
      <c r="UZI5" s="208"/>
      <c r="UZJ5" s="208"/>
      <c r="UZK5" s="208"/>
      <c r="UZL5" s="208"/>
      <c r="UZM5" s="208"/>
      <c r="UZN5" s="208"/>
      <c r="UZO5" s="208"/>
      <c r="UZP5" s="208"/>
      <c r="UZQ5" s="208"/>
      <c r="UZR5" s="208"/>
      <c r="UZS5" s="208"/>
      <c r="UZT5" s="208"/>
      <c r="UZU5" s="208"/>
      <c r="UZV5" s="208"/>
      <c r="UZW5" s="208"/>
      <c r="UZX5" s="208"/>
      <c r="UZY5" s="208"/>
      <c r="UZZ5" s="208"/>
      <c r="VAA5" s="208"/>
      <c r="VAB5" s="208"/>
      <c r="VAC5" s="208"/>
      <c r="VAD5" s="208"/>
      <c r="VAE5" s="208"/>
      <c r="VAF5" s="208"/>
      <c r="VAG5" s="208"/>
      <c r="VAH5" s="208"/>
      <c r="VAI5" s="208"/>
      <c r="VAJ5" s="208"/>
      <c r="VAK5" s="208"/>
      <c r="VAL5" s="208"/>
      <c r="VAM5" s="208"/>
      <c r="VAN5" s="208"/>
      <c r="VAO5" s="208"/>
      <c r="VAP5" s="208"/>
      <c r="VAQ5" s="208"/>
      <c r="VAR5" s="208"/>
      <c r="VAS5" s="208"/>
      <c r="VAT5" s="208"/>
      <c r="VAU5" s="208"/>
      <c r="VAV5" s="208"/>
      <c r="VAW5" s="208"/>
      <c r="VAX5" s="208"/>
      <c r="VAY5" s="208"/>
      <c r="VAZ5" s="208"/>
      <c r="VBA5" s="208"/>
      <c r="VBB5" s="208"/>
      <c r="VBC5" s="208"/>
      <c r="VBD5" s="208"/>
      <c r="VBE5" s="208"/>
      <c r="VBF5" s="208"/>
      <c r="VBG5" s="208"/>
      <c r="VBH5" s="208"/>
      <c r="VBI5" s="208"/>
      <c r="VBJ5" s="208"/>
      <c r="VBK5" s="208"/>
      <c r="VBL5" s="208"/>
      <c r="VBM5" s="208"/>
      <c r="VBN5" s="208"/>
      <c r="VBO5" s="208"/>
      <c r="VBP5" s="208"/>
      <c r="VBQ5" s="208"/>
      <c r="VBR5" s="208"/>
      <c r="VBS5" s="208"/>
      <c r="VBT5" s="208"/>
      <c r="VBU5" s="208"/>
      <c r="VBV5" s="208"/>
      <c r="VBW5" s="208"/>
      <c r="VBX5" s="208"/>
      <c r="VBY5" s="208"/>
      <c r="VBZ5" s="208"/>
      <c r="VCA5" s="208"/>
      <c r="VCB5" s="208"/>
      <c r="VCC5" s="208"/>
      <c r="VCD5" s="208"/>
      <c r="VCE5" s="208"/>
      <c r="VCF5" s="208"/>
      <c r="VCG5" s="208"/>
      <c r="VCH5" s="208"/>
      <c r="VCI5" s="208"/>
      <c r="VCJ5" s="208"/>
      <c r="VCK5" s="208"/>
      <c r="VCL5" s="208"/>
      <c r="VCM5" s="208"/>
      <c r="VCN5" s="208"/>
      <c r="VCO5" s="208"/>
      <c r="VCP5" s="208"/>
      <c r="VCQ5" s="208"/>
      <c r="VCR5" s="208"/>
      <c r="VCS5" s="208"/>
      <c r="VCT5" s="208"/>
      <c r="VCU5" s="208"/>
      <c r="VCV5" s="208"/>
      <c r="VCW5" s="208"/>
      <c r="VCX5" s="208"/>
      <c r="VCY5" s="208"/>
      <c r="VCZ5" s="208"/>
      <c r="VDA5" s="208"/>
      <c r="VDB5" s="208"/>
      <c r="VDC5" s="208"/>
      <c r="VDD5" s="208"/>
      <c r="VDE5" s="208"/>
      <c r="VDF5" s="208"/>
      <c r="VDG5" s="208"/>
      <c r="VDH5" s="208"/>
      <c r="VDI5" s="208"/>
      <c r="VDJ5" s="208"/>
      <c r="VDK5" s="208"/>
      <c r="VDL5" s="208"/>
      <c r="VDM5" s="208"/>
      <c r="VDN5" s="208"/>
      <c r="VDO5" s="208"/>
      <c r="VDP5" s="208"/>
      <c r="VDQ5" s="208"/>
      <c r="VDR5" s="208"/>
      <c r="VDS5" s="208"/>
      <c r="VDT5" s="208"/>
      <c r="VDU5" s="208"/>
      <c r="VDV5" s="208"/>
      <c r="VDW5" s="208"/>
      <c r="VDX5" s="208"/>
      <c r="VDY5" s="208"/>
      <c r="VDZ5" s="208"/>
      <c r="VEA5" s="208"/>
      <c r="VEB5" s="208"/>
      <c r="VEC5" s="208"/>
      <c r="VED5" s="208"/>
      <c r="VEE5" s="208"/>
      <c r="VEF5" s="208"/>
      <c r="VEG5" s="208"/>
      <c r="VEH5" s="208"/>
      <c r="VEI5" s="208"/>
      <c r="VEJ5" s="208"/>
      <c r="VEK5" s="208"/>
      <c r="VEL5" s="208"/>
      <c r="VEM5" s="208"/>
      <c r="VEN5" s="208"/>
      <c r="VEO5" s="208"/>
      <c r="VEP5" s="208"/>
      <c r="VEQ5" s="208"/>
      <c r="VER5" s="208"/>
      <c r="VES5" s="208"/>
      <c r="VET5" s="208"/>
      <c r="VEU5" s="208"/>
      <c r="VEV5" s="208"/>
      <c r="VEW5" s="208"/>
      <c r="VEX5" s="208"/>
      <c r="VEY5" s="208"/>
      <c r="VEZ5" s="208"/>
      <c r="VFA5" s="208"/>
      <c r="VFB5" s="208"/>
      <c r="VFC5" s="208"/>
      <c r="VFD5" s="208"/>
      <c r="VFE5" s="208"/>
      <c r="VFF5" s="208"/>
      <c r="VFG5" s="208"/>
      <c r="VFH5" s="208"/>
      <c r="VFI5" s="208"/>
      <c r="VFJ5" s="208"/>
      <c r="VFK5" s="208"/>
      <c r="VFL5" s="208"/>
      <c r="VFM5" s="208"/>
      <c r="VFN5" s="208"/>
      <c r="VFO5" s="208"/>
      <c r="VFP5" s="208"/>
      <c r="VFQ5" s="208"/>
      <c r="VFR5" s="208"/>
      <c r="VFS5" s="208"/>
      <c r="VFT5" s="208"/>
      <c r="VFU5" s="208"/>
      <c r="VFV5" s="208"/>
      <c r="VFW5" s="208"/>
      <c r="VFX5" s="208"/>
      <c r="VFY5" s="208"/>
      <c r="VFZ5" s="208"/>
      <c r="VGA5" s="208"/>
      <c r="VGB5" s="208"/>
      <c r="VGC5" s="208"/>
      <c r="VGD5" s="208"/>
      <c r="VGE5" s="208"/>
      <c r="VGF5" s="208"/>
      <c r="VGG5" s="208"/>
      <c r="VGH5" s="208"/>
      <c r="VGI5" s="208"/>
      <c r="VGJ5" s="208"/>
      <c r="VGK5" s="208"/>
      <c r="VGL5" s="208"/>
      <c r="VGM5" s="208"/>
      <c r="VGN5" s="208"/>
      <c r="VGO5" s="208"/>
      <c r="VGP5" s="208"/>
      <c r="VGQ5" s="208"/>
      <c r="VGR5" s="208"/>
      <c r="VGS5" s="208"/>
      <c r="VGT5" s="208"/>
      <c r="VGU5" s="208"/>
      <c r="VGV5" s="208"/>
      <c r="VGW5" s="208"/>
      <c r="VGX5" s="208"/>
      <c r="VGY5" s="208"/>
      <c r="VGZ5" s="208"/>
      <c r="VHA5" s="208"/>
      <c r="VHB5" s="208"/>
      <c r="VHC5" s="208"/>
      <c r="VHD5" s="208"/>
      <c r="VHE5" s="208"/>
      <c r="VHF5" s="208"/>
      <c r="VHG5" s="208"/>
      <c r="VHH5" s="208"/>
      <c r="VHI5" s="208"/>
      <c r="VHJ5" s="208"/>
      <c r="VHK5" s="208"/>
      <c r="VHL5" s="208"/>
      <c r="VHM5" s="208"/>
      <c r="VHN5" s="208"/>
      <c r="VHO5" s="208"/>
      <c r="VHP5" s="208"/>
      <c r="VHQ5" s="208"/>
      <c r="VHR5" s="208"/>
      <c r="VHS5" s="208"/>
      <c r="VHT5" s="208"/>
      <c r="VHU5" s="208"/>
      <c r="VHV5" s="208"/>
      <c r="VHW5" s="208"/>
      <c r="VHX5" s="208"/>
      <c r="VHY5" s="208"/>
      <c r="VHZ5" s="208"/>
      <c r="VIA5" s="208"/>
      <c r="VIB5" s="208"/>
      <c r="VIC5" s="208"/>
      <c r="VID5" s="208"/>
      <c r="VIE5" s="208"/>
      <c r="VIF5" s="208"/>
      <c r="VIG5" s="208"/>
      <c r="VIH5" s="208"/>
      <c r="VII5" s="208"/>
      <c r="VIJ5" s="208"/>
      <c r="VIK5" s="208"/>
      <c r="VIL5" s="208"/>
      <c r="VIM5" s="208"/>
      <c r="VIN5" s="208"/>
      <c r="VIO5" s="208"/>
      <c r="VIP5" s="208"/>
      <c r="VIQ5" s="208"/>
      <c r="VIR5" s="208"/>
      <c r="VIS5" s="208"/>
      <c r="VIT5" s="208"/>
      <c r="VIU5" s="208"/>
      <c r="VIV5" s="208"/>
      <c r="VIW5" s="208"/>
      <c r="VIX5" s="208"/>
      <c r="VIY5" s="208"/>
      <c r="VIZ5" s="208"/>
      <c r="VJA5" s="208"/>
      <c r="VJB5" s="208"/>
      <c r="VJC5" s="208"/>
      <c r="VJD5" s="208"/>
      <c r="VJE5" s="208"/>
      <c r="VJF5" s="208"/>
      <c r="VJG5" s="208"/>
      <c r="VJH5" s="208"/>
      <c r="VJI5" s="208"/>
      <c r="VJJ5" s="208"/>
      <c r="VJK5" s="208"/>
      <c r="VJL5" s="208"/>
      <c r="VJM5" s="208"/>
      <c r="VJN5" s="208"/>
      <c r="VJO5" s="208"/>
      <c r="VJP5" s="208"/>
      <c r="VJQ5" s="208"/>
      <c r="VJR5" s="208"/>
      <c r="VJS5" s="208"/>
      <c r="VJT5" s="208"/>
      <c r="VJU5" s="208"/>
      <c r="VJV5" s="208"/>
      <c r="VJW5" s="208"/>
      <c r="VJX5" s="208"/>
      <c r="VJY5" s="208"/>
      <c r="VJZ5" s="208"/>
      <c r="VKA5" s="208"/>
      <c r="VKB5" s="208"/>
      <c r="VKC5" s="208"/>
      <c r="VKD5" s="208"/>
      <c r="VKE5" s="208"/>
      <c r="VKF5" s="208"/>
      <c r="VKG5" s="208"/>
      <c r="VKH5" s="208"/>
      <c r="VKI5" s="208"/>
      <c r="VKJ5" s="208"/>
      <c r="VKK5" s="208"/>
      <c r="VKL5" s="208"/>
      <c r="VKM5" s="208"/>
      <c r="VKN5" s="208"/>
      <c r="VKO5" s="208"/>
      <c r="VKP5" s="208"/>
      <c r="VKQ5" s="208"/>
      <c r="VKR5" s="208"/>
      <c r="VKS5" s="208"/>
      <c r="VKT5" s="208"/>
      <c r="VKU5" s="208"/>
      <c r="VKV5" s="208"/>
      <c r="VKW5" s="208"/>
      <c r="VKX5" s="208"/>
      <c r="VKY5" s="208"/>
      <c r="VKZ5" s="208"/>
      <c r="VLA5" s="208"/>
      <c r="VLB5" s="208"/>
      <c r="VLC5" s="208"/>
      <c r="VLD5" s="208"/>
      <c r="VLE5" s="208"/>
      <c r="VLF5" s="208"/>
      <c r="VLG5" s="208"/>
      <c r="VLH5" s="208"/>
      <c r="VLI5" s="208"/>
      <c r="VLJ5" s="208"/>
      <c r="VLK5" s="208"/>
      <c r="VLL5" s="208"/>
      <c r="VLM5" s="208"/>
      <c r="VLN5" s="208"/>
      <c r="VLO5" s="208"/>
      <c r="VLP5" s="208"/>
      <c r="VLQ5" s="208"/>
      <c r="VLR5" s="208"/>
      <c r="VLS5" s="208"/>
      <c r="VLT5" s="208"/>
      <c r="VLU5" s="208"/>
      <c r="VLV5" s="208"/>
      <c r="VLW5" s="208"/>
      <c r="VLX5" s="208"/>
      <c r="VLY5" s="208"/>
      <c r="VLZ5" s="208"/>
      <c r="VMA5" s="208"/>
      <c r="VMB5" s="208"/>
      <c r="VMC5" s="208"/>
      <c r="VMD5" s="208"/>
      <c r="VME5" s="208"/>
      <c r="VMF5" s="208"/>
      <c r="VMG5" s="208"/>
      <c r="VMH5" s="208"/>
      <c r="VMI5" s="208"/>
      <c r="VMJ5" s="208"/>
      <c r="VMK5" s="208"/>
      <c r="VML5" s="208"/>
      <c r="VMM5" s="208"/>
      <c r="VMN5" s="208"/>
      <c r="VMO5" s="208"/>
      <c r="VMP5" s="208"/>
      <c r="VMQ5" s="208"/>
      <c r="VMR5" s="208"/>
      <c r="VMS5" s="208"/>
      <c r="VMT5" s="208"/>
      <c r="VMU5" s="208"/>
      <c r="VMV5" s="208"/>
      <c r="VMW5" s="208"/>
      <c r="VMX5" s="208"/>
      <c r="VMY5" s="208"/>
      <c r="VMZ5" s="208"/>
      <c r="VNA5" s="208"/>
      <c r="VNB5" s="208"/>
      <c r="VNC5" s="208"/>
      <c r="VND5" s="208"/>
      <c r="VNE5" s="208"/>
      <c r="VNF5" s="208"/>
      <c r="VNG5" s="208"/>
      <c r="VNH5" s="208"/>
      <c r="VNI5" s="208"/>
      <c r="VNJ5" s="208"/>
      <c r="VNK5" s="208"/>
      <c r="VNL5" s="208"/>
      <c r="VNM5" s="208"/>
      <c r="VNN5" s="208"/>
      <c r="VNO5" s="208"/>
      <c r="VNP5" s="208"/>
      <c r="VNQ5" s="208"/>
      <c r="VNR5" s="208"/>
      <c r="VNS5" s="208"/>
      <c r="VNT5" s="208"/>
      <c r="VNU5" s="208"/>
      <c r="VNV5" s="208"/>
      <c r="VNW5" s="208"/>
      <c r="VNX5" s="208"/>
      <c r="VNY5" s="208"/>
      <c r="VNZ5" s="208"/>
      <c r="VOA5" s="208"/>
      <c r="VOB5" s="208"/>
      <c r="VOC5" s="208"/>
      <c r="VOD5" s="208"/>
      <c r="VOE5" s="208"/>
      <c r="VOF5" s="208"/>
      <c r="VOG5" s="208"/>
      <c r="VOH5" s="208"/>
      <c r="VOI5" s="208"/>
      <c r="VOJ5" s="208"/>
      <c r="VOK5" s="208"/>
      <c r="VOL5" s="208"/>
      <c r="VOM5" s="208"/>
      <c r="VON5" s="208"/>
      <c r="VOO5" s="208"/>
      <c r="VOP5" s="208"/>
      <c r="VOQ5" s="208"/>
      <c r="VOR5" s="208"/>
      <c r="VOS5" s="208"/>
      <c r="VOT5" s="208"/>
      <c r="VOU5" s="208"/>
      <c r="VOV5" s="208"/>
      <c r="VOW5" s="208"/>
      <c r="VOX5" s="208"/>
      <c r="VOY5" s="208"/>
      <c r="VOZ5" s="208"/>
      <c r="VPA5" s="208"/>
      <c r="VPB5" s="208"/>
      <c r="VPC5" s="208"/>
      <c r="VPD5" s="208"/>
      <c r="VPE5" s="208"/>
      <c r="VPF5" s="208"/>
      <c r="VPG5" s="208"/>
      <c r="VPH5" s="208"/>
      <c r="VPI5" s="208"/>
      <c r="VPJ5" s="208"/>
      <c r="VPK5" s="208"/>
      <c r="VPL5" s="208"/>
      <c r="VPM5" s="208"/>
      <c r="VPN5" s="208"/>
      <c r="VPO5" s="208"/>
      <c r="VPP5" s="208"/>
      <c r="VPQ5" s="208"/>
      <c r="VPR5" s="208"/>
      <c r="VPS5" s="208"/>
      <c r="VPT5" s="208"/>
      <c r="VPU5" s="208"/>
      <c r="VPV5" s="208"/>
      <c r="VPW5" s="208"/>
      <c r="VPX5" s="208"/>
      <c r="VPY5" s="208"/>
      <c r="VPZ5" s="208"/>
      <c r="VQA5" s="208"/>
      <c r="VQB5" s="208"/>
      <c r="VQC5" s="208"/>
      <c r="VQD5" s="208"/>
      <c r="VQE5" s="208"/>
      <c r="VQF5" s="208"/>
      <c r="VQG5" s="208"/>
      <c r="VQH5" s="208"/>
      <c r="VQI5" s="208"/>
      <c r="VQJ5" s="208"/>
      <c r="VQK5" s="208"/>
      <c r="VQL5" s="208"/>
      <c r="VQM5" s="208"/>
      <c r="VQN5" s="208"/>
      <c r="VQO5" s="208"/>
      <c r="VQP5" s="208"/>
      <c r="VQQ5" s="208"/>
      <c r="VQR5" s="208"/>
      <c r="VQS5" s="208"/>
      <c r="VQT5" s="208"/>
      <c r="VQU5" s="208"/>
      <c r="VQV5" s="208"/>
      <c r="VQW5" s="208"/>
      <c r="VQX5" s="208"/>
      <c r="VQY5" s="208"/>
      <c r="VQZ5" s="208"/>
      <c r="VRA5" s="208"/>
      <c r="VRB5" s="208"/>
      <c r="VRC5" s="208"/>
      <c r="VRD5" s="208"/>
      <c r="VRE5" s="208"/>
      <c r="VRF5" s="208"/>
      <c r="VRG5" s="208"/>
      <c r="VRH5" s="208"/>
      <c r="VRI5" s="208"/>
      <c r="VRJ5" s="208"/>
      <c r="VRK5" s="208"/>
      <c r="VRL5" s="208"/>
      <c r="VRM5" s="208"/>
      <c r="VRN5" s="208"/>
      <c r="VRO5" s="208"/>
      <c r="VRP5" s="208"/>
      <c r="VRQ5" s="208"/>
      <c r="VRR5" s="208"/>
      <c r="VRS5" s="208"/>
      <c r="VRT5" s="208"/>
      <c r="VRU5" s="208"/>
      <c r="VRV5" s="208"/>
      <c r="VRW5" s="208"/>
      <c r="VRX5" s="208"/>
      <c r="VRY5" s="208"/>
      <c r="VRZ5" s="208"/>
      <c r="VSA5" s="208"/>
      <c r="VSB5" s="208"/>
      <c r="VSC5" s="208"/>
      <c r="VSD5" s="208"/>
      <c r="VSE5" s="208"/>
      <c r="VSF5" s="208"/>
      <c r="VSG5" s="208"/>
      <c r="VSH5" s="208"/>
      <c r="VSI5" s="208"/>
      <c r="VSJ5" s="208"/>
      <c r="VSK5" s="208"/>
      <c r="VSL5" s="208"/>
      <c r="VSM5" s="208"/>
      <c r="VSN5" s="208"/>
      <c r="VSO5" s="208"/>
      <c r="VSP5" s="208"/>
      <c r="VSQ5" s="208"/>
      <c r="VSR5" s="208"/>
      <c r="VSS5" s="208"/>
      <c r="VST5" s="208"/>
      <c r="VSU5" s="208"/>
      <c r="VSV5" s="208"/>
      <c r="VSW5" s="208"/>
      <c r="VSX5" s="208"/>
      <c r="VSY5" s="208"/>
      <c r="VSZ5" s="208"/>
      <c r="VTA5" s="208"/>
      <c r="VTB5" s="208"/>
      <c r="VTC5" s="208"/>
      <c r="VTD5" s="208"/>
      <c r="VTE5" s="208"/>
      <c r="VTF5" s="208"/>
      <c r="VTG5" s="208"/>
      <c r="VTH5" s="208"/>
      <c r="VTI5" s="208"/>
      <c r="VTJ5" s="208"/>
      <c r="VTK5" s="208"/>
      <c r="VTL5" s="208"/>
      <c r="VTM5" s="208"/>
      <c r="VTN5" s="208"/>
      <c r="VTO5" s="208"/>
      <c r="VTP5" s="208"/>
      <c r="VTQ5" s="208"/>
      <c r="VTR5" s="208"/>
      <c r="VTS5" s="208"/>
      <c r="VTT5" s="208"/>
      <c r="VTU5" s="208"/>
      <c r="VTV5" s="208"/>
      <c r="VTW5" s="208"/>
      <c r="VTX5" s="208"/>
      <c r="VTY5" s="208"/>
      <c r="VTZ5" s="208"/>
      <c r="VUA5" s="208"/>
      <c r="VUB5" s="208"/>
      <c r="VUC5" s="208"/>
      <c r="VUD5" s="208"/>
      <c r="VUE5" s="208"/>
      <c r="VUF5" s="208"/>
      <c r="VUG5" s="208"/>
      <c r="VUH5" s="208"/>
      <c r="VUI5" s="208"/>
      <c r="VUJ5" s="208"/>
      <c r="VUK5" s="208"/>
      <c r="VUL5" s="208"/>
      <c r="VUM5" s="208"/>
      <c r="VUN5" s="208"/>
      <c r="VUO5" s="208"/>
      <c r="VUP5" s="208"/>
      <c r="VUQ5" s="208"/>
      <c r="VUR5" s="208"/>
      <c r="VUS5" s="208"/>
      <c r="VUT5" s="208"/>
      <c r="VUU5" s="208"/>
      <c r="VUV5" s="208"/>
      <c r="VUW5" s="208"/>
      <c r="VUX5" s="208"/>
      <c r="VUY5" s="208"/>
      <c r="VUZ5" s="208"/>
      <c r="VVA5" s="208"/>
      <c r="VVB5" s="208"/>
      <c r="VVC5" s="208"/>
      <c r="VVD5" s="208"/>
      <c r="VVE5" s="208"/>
      <c r="VVF5" s="208"/>
      <c r="VVG5" s="208"/>
      <c r="VVH5" s="208"/>
      <c r="VVI5" s="208"/>
      <c r="VVJ5" s="208"/>
      <c r="VVK5" s="208"/>
      <c r="VVL5" s="208"/>
      <c r="VVM5" s="208"/>
      <c r="VVN5" s="208"/>
      <c r="VVO5" s="208"/>
      <c r="VVP5" s="208"/>
      <c r="VVQ5" s="208"/>
      <c r="VVR5" s="208"/>
      <c r="VVS5" s="208"/>
      <c r="VVT5" s="208"/>
      <c r="VVU5" s="208"/>
      <c r="VVV5" s="208"/>
      <c r="VVW5" s="208"/>
      <c r="VVX5" s="208"/>
      <c r="VVY5" s="208"/>
      <c r="VVZ5" s="208"/>
      <c r="VWA5" s="208"/>
      <c r="VWB5" s="208"/>
      <c r="VWC5" s="208"/>
      <c r="VWD5" s="208"/>
      <c r="VWE5" s="208"/>
      <c r="VWF5" s="208"/>
      <c r="VWG5" s="208"/>
      <c r="VWH5" s="208"/>
      <c r="VWI5" s="208"/>
      <c r="VWJ5" s="208"/>
      <c r="VWK5" s="208"/>
      <c r="VWL5" s="208"/>
      <c r="VWM5" s="208"/>
      <c r="VWN5" s="208"/>
      <c r="VWO5" s="208"/>
      <c r="VWP5" s="208"/>
      <c r="VWQ5" s="208"/>
      <c r="VWR5" s="208"/>
      <c r="VWS5" s="208"/>
      <c r="VWT5" s="208"/>
      <c r="VWU5" s="208"/>
      <c r="VWV5" s="208"/>
      <c r="VWW5" s="208"/>
      <c r="VWX5" s="208"/>
      <c r="VWY5" s="208"/>
      <c r="VWZ5" s="208"/>
      <c r="VXA5" s="208"/>
      <c r="VXB5" s="208"/>
      <c r="VXC5" s="208"/>
      <c r="VXD5" s="208"/>
      <c r="VXE5" s="208"/>
      <c r="VXF5" s="208"/>
      <c r="VXG5" s="208"/>
      <c r="VXH5" s="208"/>
      <c r="VXI5" s="208"/>
      <c r="VXJ5" s="208"/>
      <c r="VXK5" s="208"/>
      <c r="VXL5" s="208"/>
      <c r="VXM5" s="208"/>
      <c r="VXN5" s="208"/>
      <c r="VXO5" s="208"/>
      <c r="VXP5" s="208"/>
      <c r="VXQ5" s="208"/>
      <c r="VXR5" s="208"/>
      <c r="VXS5" s="208"/>
      <c r="VXT5" s="208"/>
      <c r="VXU5" s="208"/>
      <c r="VXV5" s="208"/>
      <c r="VXW5" s="208"/>
      <c r="VXX5" s="208"/>
      <c r="VXY5" s="208"/>
      <c r="VXZ5" s="208"/>
      <c r="VYA5" s="208"/>
      <c r="VYB5" s="208"/>
      <c r="VYC5" s="208"/>
      <c r="VYD5" s="208"/>
      <c r="VYE5" s="208"/>
      <c r="VYF5" s="208"/>
      <c r="VYG5" s="208"/>
      <c r="VYH5" s="208"/>
      <c r="VYI5" s="208"/>
      <c r="VYJ5" s="208"/>
      <c r="VYK5" s="208"/>
      <c r="VYL5" s="208"/>
      <c r="VYM5" s="208"/>
      <c r="VYN5" s="208"/>
      <c r="VYO5" s="208"/>
      <c r="VYP5" s="208"/>
      <c r="VYQ5" s="208"/>
      <c r="VYR5" s="208"/>
      <c r="VYS5" s="208"/>
      <c r="VYT5" s="208"/>
      <c r="VYU5" s="208"/>
      <c r="VYV5" s="208"/>
      <c r="VYW5" s="208"/>
      <c r="VYX5" s="208"/>
      <c r="VYY5" s="208"/>
      <c r="VYZ5" s="208"/>
      <c r="VZA5" s="208"/>
      <c r="VZB5" s="208"/>
      <c r="VZC5" s="208"/>
      <c r="VZD5" s="208"/>
      <c r="VZE5" s="208"/>
      <c r="VZF5" s="208"/>
      <c r="VZG5" s="208"/>
      <c r="VZH5" s="208"/>
      <c r="VZI5" s="208"/>
      <c r="VZJ5" s="208"/>
      <c r="VZK5" s="208"/>
      <c r="VZL5" s="208"/>
      <c r="VZM5" s="208"/>
      <c r="VZN5" s="208"/>
      <c r="VZO5" s="208"/>
      <c r="VZP5" s="208"/>
      <c r="VZQ5" s="208"/>
      <c r="VZR5" s="208"/>
      <c r="VZS5" s="208"/>
      <c r="VZT5" s="208"/>
      <c r="VZU5" s="208"/>
      <c r="VZV5" s="208"/>
      <c r="VZW5" s="208"/>
      <c r="VZX5" s="208"/>
      <c r="VZY5" s="208"/>
      <c r="VZZ5" s="208"/>
      <c r="WAA5" s="208"/>
      <c r="WAB5" s="208"/>
      <c r="WAC5" s="208"/>
      <c r="WAD5" s="208"/>
      <c r="WAE5" s="208"/>
      <c r="WAF5" s="208"/>
      <c r="WAG5" s="208"/>
      <c r="WAH5" s="208"/>
      <c r="WAI5" s="208"/>
      <c r="WAJ5" s="208"/>
      <c r="WAK5" s="208"/>
      <c r="WAL5" s="208"/>
      <c r="WAM5" s="208"/>
      <c r="WAN5" s="208"/>
      <c r="WAO5" s="208"/>
      <c r="WAP5" s="208"/>
      <c r="WAQ5" s="208"/>
      <c r="WAR5" s="208"/>
      <c r="WAS5" s="208"/>
      <c r="WAT5" s="208"/>
      <c r="WAU5" s="208"/>
      <c r="WAV5" s="208"/>
      <c r="WAW5" s="208"/>
      <c r="WAX5" s="208"/>
      <c r="WAY5" s="208"/>
      <c r="WAZ5" s="208"/>
      <c r="WBA5" s="208"/>
      <c r="WBB5" s="208"/>
      <c r="WBC5" s="208"/>
      <c r="WBD5" s="208"/>
      <c r="WBE5" s="208"/>
      <c r="WBF5" s="208"/>
      <c r="WBG5" s="208"/>
      <c r="WBH5" s="208"/>
      <c r="WBI5" s="208"/>
      <c r="WBJ5" s="208"/>
      <c r="WBK5" s="208"/>
      <c r="WBL5" s="208"/>
      <c r="WBM5" s="208"/>
      <c r="WBN5" s="208"/>
      <c r="WBO5" s="208"/>
      <c r="WBP5" s="208"/>
      <c r="WBQ5" s="208"/>
      <c r="WBR5" s="208"/>
      <c r="WBS5" s="208"/>
      <c r="WBT5" s="208"/>
      <c r="WBU5" s="208"/>
      <c r="WBV5" s="208"/>
      <c r="WBW5" s="208"/>
      <c r="WBX5" s="208"/>
      <c r="WBY5" s="208"/>
      <c r="WBZ5" s="208"/>
      <c r="WCA5" s="208"/>
      <c r="WCB5" s="208"/>
      <c r="WCC5" s="208"/>
      <c r="WCD5" s="208"/>
      <c r="WCE5" s="208"/>
      <c r="WCF5" s="208"/>
      <c r="WCG5" s="208"/>
      <c r="WCH5" s="208"/>
      <c r="WCI5" s="208"/>
      <c r="WCJ5" s="208"/>
      <c r="WCK5" s="208"/>
      <c r="WCL5" s="208"/>
      <c r="WCM5" s="208"/>
      <c r="WCN5" s="208"/>
      <c r="WCO5" s="208"/>
      <c r="WCP5" s="208"/>
      <c r="WCQ5" s="208"/>
      <c r="WCR5" s="208"/>
      <c r="WCS5" s="208"/>
      <c r="WCT5" s="208"/>
      <c r="WCU5" s="208"/>
      <c r="WCV5" s="208"/>
      <c r="WCW5" s="208"/>
      <c r="WCX5" s="208"/>
      <c r="WCY5" s="208"/>
      <c r="WCZ5" s="208"/>
      <c r="WDA5" s="208"/>
      <c r="WDB5" s="208"/>
      <c r="WDC5" s="208"/>
      <c r="WDD5" s="208"/>
      <c r="WDE5" s="208"/>
      <c r="WDF5" s="208"/>
      <c r="WDG5" s="208"/>
      <c r="WDH5" s="208"/>
      <c r="WDI5" s="208"/>
      <c r="WDJ5" s="208"/>
      <c r="WDK5" s="208"/>
      <c r="WDL5" s="208"/>
      <c r="WDM5" s="208"/>
      <c r="WDN5" s="208"/>
      <c r="WDO5" s="208"/>
      <c r="WDP5" s="208"/>
      <c r="WDQ5" s="208"/>
      <c r="WDR5" s="208"/>
      <c r="WDS5" s="208"/>
      <c r="WDT5" s="208"/>
      <c r="WDU5" s="208"/>
      <c r="WDV5" s="208"/>
      <c r="WDW5" s="208"/>
      <c r="WDX5" s="208"/>
      <c r="WDY5" s="208"/>
      <c r="WDZ5" s="208"/>
      <c r="WEA5" s="208"/>
      <c r="WEB5" s="208"/>
      <c r="WEC5" s="208"/>
      <c r="WED5" s="208"/>
      <c r="WEE5" s="208"/>
      <c r="WEF5" s="208"/>
      <c r="WEG5" s="208"/>
      <c r="WEH5" s="208"/>
      <c r="WEI5" s="208"/>
      <c r="WEJ5" s="208"/>
      <c r="WEK5" s="208"/>
      <c r="WEL5" s="208"/>
      <c r="WEM5" s="208"/>
      <c r="WEN5" s="208"/>
      <c r="WEO5" s="208"/>
      <c r="WEP5" s="208"/>
      <c r="WEQ5" s="208"/>
      <c r="WER5" s="208"/>
      <c r="WES5" s="208"/>
      <c r="WET5" s="208"/>
      <c r="WEU5" s="208"/>
      <c r="WEV5" s="208"/>
      <c r="WEW5" s="208"/>
      <c r="WEX5" s="208"/>
      <c r="WEY5" s="208"/>
      <c r="WEZ5" s="208"/>
      <c r="WFA5" s="208"/>
      <c r="WFB5" s="208"/>
      <c r="WFC5" s="208"/>
      <c r="WFD5" s="208"/>
      <c r="WFE5" s="208"/>
      <c r="WFF5" s="208"/>
      <c r="WFG5" s="208"/>
      <c r="WFH5" s="208"/>
      <c r="WFI5" s="208"/>
      <c r="WFJ5" s="208"/>
      <c r="WFK5" s="208"/>
      <c r="WFL5" s="208"/>
      <c r="WFM5" s="208"/>
      <c r="WFN5" s="208"/>
      <c r="WFO5" s="208"/>
      <c r="WFP5" s="208"/>
      <c r="WFQ5" s="208"/>
      <c r="WFR5" s="208"/>
      <c r="WFS5" s="208"/>
      <c r="WFT5" s="208"/>
      <c r="WFU5" s="208"/>
      <c r="WFV5" s="208"/>
      <c r="WFW5" s="208"/>
      <c r="WFX5" s="208"/>
      <c r="WFY5" s="208"/>
      <c r="WFZ5" s="208"/>
      <c r="WGA5" s="208"/>
      <c r="WGB5" s="208"/>
      <c r="WGC5" s="208"/>
      <c r="WGD5" s="208"/>
      <c r="WGE5" s="208"/>
      <c r="WGF5" s="208"/>
      <c r="WGG5" s="208"/>
      <c r="WGH5" s="208"/>
      <c r="WGI5" s="208"/>
      <c r="WGJ5" s="208"/>
      <c r="WGK5" s="208"/>
      <c r="WGL5" s="208"/>
      <c r="WGM5" s="208"/>
      <c r="WGN5" s="208"/>
      <c r="WGO5" s="208"/>
      <c r="WGP5" s="208"/>
      <c r="WGQ5" s="208"/>
      <c r="WGR5" s="208"/>
      <c r="WGS5" s="208"/>
      <c r="WGT5" s="208"/>
      <c r="WGU5" s="208"/>
      <c r="WGV5" s="208"/>
      <c r="WGW5" s="208"/>
      <c r="WGX5" s="208"/>
      <c r="WGY5" s="208"/>
      <c r="WGZ5" s="208"/>
      <c r="WHA5" s="208"/>
      <c r="WHB5" s="208"/>
      <c r="WHC5" s="208"/>
      <c r="WHD5" s="208"/>
      <c r="WHE5" s="208"/>
      <c r="WHF5" s="208"/>
      <c r="WHG5" s="208"/>
      <c r="WHH5" s="208"/>
      <c r="WHI5" s="208"/>
      <c r="WHJ5" s="208"/>
      <c r="WHK5" s="208"/>
      <c r="WHL5" s="208"/>
      <c r="WHM5" s="208"/>
      <c r="WHN5" s="208"/>
      <c r="WHO5" s="208"/>
      <c r="WHP5" s="208"/>
      <c r="WHQ5" s="208"/>
      <c r="WHR5" s="208"/>
      <c r="WHS5" s="208"/>
      <c r="WHT5" s="208"/>
      <c r="WHU5" s="208"/>
      <c r="WHV5" s="208"/>
      <c r="WHW5" s="208"/>
      <c r="WHX5" s="208"/>
      <c r="WHY5" s="208"/>
      <c r="WHZ5" s="208"/>
      <c r="WIA5" s="208"/>
      <c r="WIB5" s="208"/>
      <c r="WIC5" s="208"/>
      <c r="WID5" s="208"/>
      <c r="WIE5" s="208"/>
      <c r="WIF5" s="208"/>
      <c r="WIG5" s="208"/>
      <c r="WIH5" s="208"/>
      <c r="WII5" s="208"/>
      <c r="WIJ5" s="208"/>
      <c r="WIK5" s="208"/>
      <c r="WIL5" s="208"/>
      <c r="WIM5" s="208"/>
      <c r="WIN5" s="208"/>
      <c r="WIO5" s="208"/>
      <c r="WIP5" s="208"/>
      <c r="WIQ5" s="208"/>
      <c r="WIR5" s="208"/>
      <c r="WIS5" s="208"/>
      <c r="WIT5" s="208"/>
      <c r="WIU5" s="208"/>
      <c r="WIV5" s="208"/>
      <c r="WIW5" s="208"/>
      <c r="WIX5" s="208"/>
      <c r="WIY5" s="208"/>
      <c r="WIZ5" s="208"/>
      <c r="WJA5" s="208"/>
      <c r="WJB5" s="208"/>
      <c r="WJC5" s="208"/>
      <c r="WJD5" s="208"/>
      <c r="WJE5" s="208"/>
      <c r="WJF5" s="208"/>
      <c r="WJG5" s="208"/>
      <c r="WJH5" s="208"/>
      <c r="WJI5" s="208"/>
      <c r="WJJ5" s="208"/>
      <c r="WJK5" s="208"/>
      <c r="WJL5" s="208"/>
      <c r="WJM5" s="208"/>
      <c r="WJN5" s="208"/>
      <c r="WJO5" s="208"/>
      <c r="WJP5" s="208"/>
      <c r="WJQ5" s="208"/>
      <c r="WJR5" s="208"/>
      <c r="WJS5" s="208"/>
      <c r="WJT5" s="208"/>
      <c r="WJU5" s="208"/>
      <c r="WJV5" s="208"/>
      <c r="WJW5" s="208"/>
      <c r="WJX5" s="208"/>
      <c r="WJY5" s="208"/>
      <c r="WJZ5" s="208"/>
      <c r="WKA5" s="208"/>
      <c r="WKB5" s="208"/>
      <c r="WKC5" s="208"/>
      <c r="WKD5" s="208"/>
      <c r="WKE5" s="208"/>
      <c r="WKF5" s="208"/>
      <c r="WKG5" s="208"/>
      <c r="WKH5" s="208"/>
      <c r="WKI5" s="208"/>
      <c r="WKJ5" s="208"/>
      <c r="WKK5" s="208"/>
      <c r="WKL5" s="208"/>
      <c r="WKM5" s="208"/>
      <c r="WKN5" s="208"/>
      <c r="WKO5" s="208"/>
      <c r="WKP5" s="208"/>
      <c r="WKQ5" s="208"/>
      <c r="WKR5" s="208"/>
      <c r="WKS5" s="208"/>
      <c r="WKT5" s="208"/>
      <c r="WKU5" s="208"/>
      <c r="WKV5" s="208"/>
      <c r="WKW5" s="208"/>
      <c r="WKX5" s="208"/>
      <c r="WKY5" s="208"/>
      <c r="WKZ5" s="208"/>
      <c r="WLA5" s="208"/>
      <c r="WLB5" s="208"/>
      <c r="WLC5" s="208"/>
      <c r="WLD5" s="208"/>
      <c r="WLE5" s="208"/>
      <c r="WLF5" s="208"/>
      <c r="WLG5" s="208"/>
      <c r="WLH5" s="208"/>
      <c r="WLI5" s="208"/>
      <c r="WLJ5" s="208"/>
      <c r="WLK5" s="208"/>
      <c r="WLL5" s="208"/>
      <c r="WLM5" s="208"/>
      <c r="WLN5" s="208"/>
      <c r="WLO5" s="208"/>
      <c r="WLP5" s="208"/>
      <c r="WLQ5" s="208"/>
      <c r="WLR5" s="208"/>
      <c r="WLS5" s="208"/>
      <c r="WLT5" s="208"/>
      <c r="WLU5" s="208"/>
      <c r="WLV5" s="208"/>
      <c r="WLW5" s="208"/>
      <c r="WLX5" s="208"/>
      <c r="WLY5" s="208"/>
      <c r="WLZ5" s="208"/>
      <c r="WMA5" s="208"/>
      <c r="WMB5" s="208"/>
      <c r="WMC5" s="208"/>
      <c r="WMD5" s="208"/>
      <c r="WME5" s="208"/>
      <c r="WMF5" s="208"/>
      <c r="WMG5" s="208"/>
      <c r="WMH5" s="208"/>
      <c r="WMI5" s="208"/>
      <c r="WMJ5" s="208"/>
      <c r="WMK5" s="208"/>
      <c r="WML5" s="208"/>
      <c r="WMM5" s="208"/>
      <c r="WMN5" s="208"/>
      <c r="WMO5" s="208"/>
      <c r="WMP5" s="208"/>
      <c r="WMQ5" s="208"/>
      <c r="WMR5" s="208"/>
      <c r="WMS5" s="208"/>
      <c r="WMT5" s="208"/>
      <c r="WMU5" s="208"/>
      <c r="WMV5" s="208"/>
      <c r="WMW5" s="208"/>
      <c r="WMX5" s="208"/>
      <c r="WMY5" s="208"/>
      <c r="WMZ5" s="208"/>
      <c r="WNA5" s="208"/>
      <c r="WNB5" s="208"/>
      <c r="WNC5" s="208"/>
      <c r="WND5" s="208"/>
      <c r="WNE5" s="208"/>
      <c r="WNF5" s="208"/>
      <c r="WNG5" s="208"/>
      <c r="WNH5" s="208"/>
      <c r="WNI5" s="208"/>
      <c r="WNJ5" s="208"/>
      <c r="WNK5" s="208"/>
      <c r="WNL5" s="208"/>
      <c r="WNM5" s="208"/>
      <c r="WNN5" s="208"/>
      <c r="WNO5" s="208"/>
      <c r="WNP5" s="208"/>
      <c r="WNQ5" s="208"/>
      <c r="WNR5" s="208"/>
      <c r="WNS5" s="208"/>
      <c r="WNT5" s="208"/>
      <c r="WNU5" s="208"/>
      <c r="WNV5" s="208"/>
      <c r="WNW5" s="208"/>
      <c r="WNX5" s="208"/>
      <c r="WNY5" s="208"/>
      <c r="WNZ5" s="208"/>
      <c r="WOA5" s="208"/>
      <c r="WOB5" s="208"/>
      <c r="WOC5" s="208"/>
      <c r="WOD5" s="208"/>
      <c r="WOE5" s="208"/>
      <c r="WOF5" s="208"/>
      <c r="WOG5" s="208"/>
      <c r="WOH5" s="208"/>
      <c r="WOI5" s="208"/>
      <c r="WOJ5" s="208"/>
      <c r="WOK5" s="208"/>
      <c r="WOL5" s="208"/>
      <c r="WOM5" s="208"/>
      <c r="WON5" s="208"/>
      <c r="WOO5" s="208"/>
      <c r="WOP5" s="208"/>
      <c r="WOQ5" s="208"/>
      <c r="WOR5" s="208"/>
      <c r="WOS5" s="208"/>
      <c r="WOT5" s="208"/>
      <c r="WOU5" s="208"/>
      <c r="WOV5" s="208"/>
      <c r="WOW5" s="208"/>
      <c r="WOX5" s="208"/>
      <c r="WOY5" s="208"/>
      <c r="WOZ5" s="208"/>
      <c r="WPA5" s="208"/>
      <c r="WPB5" s="208"/>
      <c r="WPC5" s="208"/>
      <c r="WPD5" s="208"/>
      <c r="WPE5" s="208"/>
      <c r="WPF5" s="208"/>
      <c r="WPG5" s="208"/>
      <c r="WPH5" s="208"/>
      <c r="WPI5" s="208"/>
      <c r="WPJ5" s="208"/>
      <c r="WPK5" s="208"/>
      <c r="WPL5" s="208"/>
      <c r="WPM5" s="208"/>
      <c r="WPN5" s="208"/>
      <c r="WPO5" s="208"/>
      <c r="WPP5" s="208"/>
      <c r="WPQ5" s="208"/>
      <c r="WPR5" s="208"/>
      <c r="WPS5" s="208"/>
      <c r="WPT5" s="208"/>
      <c r="WPU5" s="208"/>
      <c r="WPV5" s="208"/>
      <c r="WPW5" s="208"/>
      <c r="WPX5" s="208"/>
      <c r="WPY5" s="208"/>
      <c r="WPZ5" s="208"/>
      <c r="WQA5" s="208"/>
      <c r="WQB5" s="208"/>
      <c r="WQC5" s="208"/>
      <c r="WQD5" s="208"/>
      <c r="WQE5" s="208"/>
      <c r="WQF5" s="208"/>
      <c r="WQG5" s="208"/>
      <c r="WQH5" s="208"/>
      <c r="WQI5" s="208"/>
      <c r="WQJ5" s="208"/>
      <c r="WQK5" s="208"/>
      <c r="WQL5" s="208"/>
      <c r="WQM5" s="208"/>
      <c r="WQN5" s="208"/>
      <c r="WQO5" s="208"/>
      <c r="WQP5" s="208"/>
      <c r="WQQ5" s="208"/>
      <c r="WQR5" s="208"/>
      <c r="WQS5" s="208"/>
      <c r="WQT5" s="208"/>
      <c r="WQU5" s="208"/>
      <c r="WQV5" s="208"/>
      <c r="WQW5" s="208"/>
      <c r="WQX5" s="208"/>
      <c r="WQY5" s="208"/>
      <c r="WQZ5" s="208"/>
      <c r="WRA5" s="208"/>
      <c r="WRB5" s="208"/>
      <c r="WRC5" s="208"/>
      <c r="WRD5" s="208"/>
      <c r="WRE5" s="208"/>
      <c r="WRF5" s="208"/>
      <c r="WRG5" s="208"/>
      <c r="WRH5" s="208"/>
      <c r="WRI5" s="208"/>
      <c r="WRJ5" s="208"/>
      <c r="WRK5" s="208"/>
      <c r="WRL5" s="208"/>
      <c r="WRM5" s="208"/>
      <c r="WRN5" s="208"/>
      <c r="WRO5" s="208"/>
      <c r="WRP5" s="208"/>
      <c r="WRQ5" s="208"/>
      <c r="WRR5" s="208"/>
      <c r="WRS5" s="208"/>
      <c r="WRT5" s="208"/>
      <c r="WRU5" s="208"/>
      <c r="WRV5" s="208"/>
      <c r="WRW5" s="208"/>
      <c r="WRX5" s="208"/>
      <c r="WRY5" s="208"/>
      <c r="WRZ5" s="208"/>
      <c r="WSA5" s="208"/>
      <c r="WSB5" s="208"/>
      <c r="WSC5" s="208"/>
      <c r="WSD5" s="208"/>
      <c r="WSE5" s="208"/>
      <c r="WSF5" s="208"/>
      <c r="WSG5" s="208"/>
      <c r="WSH5" s="208"/>
      <c r="WSI5" s="208"/>
      <c r="WSJ5" s="208"/>
      <c r="WSK5" s="208"/>
      <c r="WSL5" s="208"/>
      <c r="WSM5" s="208"/>
      <c r="WSN5" s="208"/>
      <c r="WSO5" s="208"/>
      <c r="WSP5" s="208"/>
      <c r="WSQ5" s="208"/>
      <c r="WSR5" s="208"/>
      <c r="WSS5" s="208"/>
      <c r="WST5" s="208"/>
      <c r="WSU5" s="208"/>
      <c r="WSV5" s="208"/>
      <c r="WSW5" s="208"/>
      <c r="WSX5" s="208"/>
      <c r="WSY5" s="208"/>
      <c r="WSZ5" s="208"/>
      <c r="WTA5" s="208"/>
      <c r="WTB5" s="208"/>
      <c r="WTC5" s="208"/>
      <c r="WTD5" s="208"/>
      <c r="WTE5" s="208"/>
      <c r="WTF5" s="208"/>
      <c r="WTG5" s="208"/>
      <c r="WTH5" s="208"/>
      <c r="WTI5" s="208"/>
      <c r="WTJ5" s="208"/>
      <c r="WTK5" s="208"/>
      <c r="WTL5" s="208"/>
      <c r="WTM5" s="208"/>
      <c r="WTN5" s="208"/>
      <c r="WTO5" s="208"/>
      <c r="WTP5" s="208"/>
      <c r="WTQ5" s="208"/>
      <c r="WTR5" s="208"/>
      <c r="WTS5" s="208"/>
      <c r="WTT5" s="208"/>
      <c r="WTU5" s="208"/>
      <c r="WTV5" s="208"/>
      <c r="WTW5" s="208"/>
      <c r="WTX5" s="208"/>
      <c r="WTY5" s="208"/>
      <c r="WTZ5" s="208"/>
      <c r="WUA5" s="208"/>
      <c r="WUB5" s="208"/>
      <c r="WUC5" s="208"/>
      <c r="WUD5" s="208"/>
      <c r="WUE5" s="208"/>
      <c r="WUF5" s="208"/>
      <c r="WUG5" s="208"/>
      <c r="WUH5" s="208"/>
      <c r="WUI5" s="208"/>
      <c r="WUJ5" s="208"/>
      <c r="WUK5" s="208"/>
      <c r="WUL5" s="208"/>
      <c r="WUM5" s="208"/>
      <c r="WUN5" s="208"/>
      <c r="WUO5" s="208"/>
      <c r="WUP5" s="208"/>
      <c r="WUQ5" s="208"/>
      <c r="WUR5" s="208"/>
      <c r="WUS5" s="208"/>
      <c r="WUT5" s="208"/>
      <c r="WUU5" s="208"/>
      <c r="WUV5" s="208"/>
      <c r="WUW5" s="208"/>
      <c r="WUX5" s="208"/>
      <c r="WUY5" s="208"/>
      <c r="WUZ5" s="208"/>
      <c r="WVA5" s="208"/>
      <c r="WVB5" s="208"/>
      <c r="WVC5" s="208"/>
      <c r="WVD5" s="208"/>
      <c r="WVE5" s="208"/>
      <c r="WVF5" s="208"/>
      <c r="WVG5" s="208"/>
      <c r="WVH5" s="208"/>
      <c r="WVI5" s="208"/>
      <c r="WVJ5" s="208"/>
      <c r="WVK5" s="208"/>
      <c r="WVL5" s="208"/>
      <c r="WVM5" s="208"/>
      <c r="WVN5" s="208"/>
      <c r="WVO5" s="208"/>
      <c r="WVP5" s="208"/>
      <c r="WVQ5" s="208"/>
      <c r="WVR5" s="208"/>
      <c r="WVS5" s="208"/>
      <c r="WVT5" s="208"/>
      <c r="WVU5" s="208"/>
      <c r="WVV5" s="208"/>
      <c r="WVW5" s="208"/>
      <c r="WVX5" s="208"/>
      <c r="WVY5" s="208"/>
      <c r="WVZ5" s="208"/>
      <c r="WWA5" s="208"/>
      <c r="WWB5" s="208"/>
      <c r="WWC5" s="208"/>
      <c r="WWD5" s="208"/>
      <c r="WWE5" s="208"/>
      <c r="WWF5" s="208"/>
      <c r="WWG5" s="208"/>
      <c r="WWH5" s="208"/>
      <c r="WWI5" s="208"/>
      <c r="WWJ5" s="208"/>
      <c r="WWK5" s="208"/>
      <c r="WWL5" s="208"/>
      <c r="WWM5" s="208"/>
      <c r="WWN5" s="208"/>
      <c r="WWO5" s="208"/>
      <c r="WWP5" s="208"/>
      <c r="WWQ5" s="208"/>
      <c r="WWR5" s="208"/>
      <c r="WWS5" s="208"/>
      <c r="WWT5" s="208"/>
      <c r="WWU5" s="208"/>
      <c r="WWV5" s="208"/>
      <c r="WWW5" s="208"/>
      <c r="WWX5" s="208"/>
      <c r="WWY5" s="208"/>
      <c r="WWZ5" s="208"/>
      <c r="WXA5" s="208"/>
      <c r="WXB5" s="208"/>
      <c r="WXC5" s="208"/>
      <c r="WXD5" s="208"/>
      <c r="WXE5" s="208"/>
      <c r="WXF5" s="208"/>
      <c r="WXG5" s="208"/>
      <c r="WXH5" s="208"/>
      <c r="WXI5" s="208"/>
      <c r="WXJ5" s="208"/>
      <c r="WXK5" s="208"/>
      <c r="WXL5" s="208"/>
      <c r="WXM5" s="208"/>
      <c r="WXN5" s="208"/>
      <c r="WXO5" s="208"/>
      <c r="WXP5" s="208"/>
      <c r="WXQ5" s="208"/>
      <c r="WXR5" s="208"/>
      <c r="WXS5" s="208"/>
      <c r="WXT5" s="208"/>
      <c r="WXU5" s="208"/>
      <c r="WXV5" s="208"/>
      <c r="WXW5" s="208"/>
      <c r="WXX5" s="208"/>
      <c r="WXY5" s="208"/>
      <c r="WXZ5" s="208"/>
      <c r="WYA5" s="208"/>
      <c r="WYB5" s="208"/>
      <c r="WYC5" s="208"/>
      <c r="WYD5" s="208"/>
      <c r="WYE5" s="208"/>
      <c r="WYF5" s="208"/>
      <c r="WYG5" s="208"/>
      <c r="WYH5" s="208"/>
      <c r="WYI5" s="208"/>
      <c r="WYJ5" s="208"/>
      <c r="WYK5" s="208"/>
      <c r="WYL5" s="208"/>
      <c r="WYM5" s="208"/>
      <c r="WYN5" s="208"/>
      <c r="WYO5" s="208"/>
      <c r="WYP5" s="208"/>
      <c r="WYQ5" s="208"/>
      <c r="WYR5" s="208"/>
      <c r="WYS5" s="208"/>
      <c r="WYT5" s="208"/>
      <c r="WYU5" s="208"/>
      <c r="WYV5" s="208"/>
      <c r="WYW5" s="208"/>
      <c r="WYX5" s="208"/>
      <c r="WYY5" s="208"/>
      <c r="WYZ5" s="208"/>
      <c r="WZA5" s="208"/>
      <c r="WZB5" s="208"/>
      <c r="WZC5" s="208"/>
      <c r="WZD5" s="208"/>
      <c r="WZE5" s="208"/>
      <c r="WZF5" s="208"/>
      <c r="WZG5" s="208"/>
      <c r="WZH5" s="208"/>
      <c r="WZI5" s="208"/>
      <c r="WZJ5" s="208"/>
      <c r="WZK5" s="208"/>
      <c r="WZL5" s="208"/>
      <c r="WZM5" s="208"/>
      <c r="WZN5" s="208"/>
      <c r="WZO5" s="208"/>
      <c r="WZP5" s="208"/>
      <c r="WZQ5" s="208"/>
      <c r="WZR5" s="208"/>
      <c r="WZS5" s="208"/>
      <c r="WZT5" s="208"/>
      <c r="WZU5" s="208"/>
      <c r="WZV5" s="208"/>
      <c r="WZW5" s="208"/>
      <c r="WZX5" s="208"/>
      <c r="WZY5" s="208"/>
      <c r="WZZ5" s="208"/>
      <c r="XAA5" s="208"/>
      <c r="XAB5" s="208"/>
      <c r="XAC5" s="208"/>
      <c r="XAD5" s="208"/>
      <c r="XAE5" s="208"/>
      <c r="XAF5" s="208"/>
      <c r="XAG5" s="208"/>
      <c r="XAH5" s="208"/>
      <c r="XAI5" s="208"/>
      <c r="XAJ5" s="208"/>
      <c r="XAK5" s="208"/>
      <c r="XAL5" s="208"/>
      <c r="XAM5" s="208"/>
      <c r="XAN5" s="208"/>
      <c r="XAO5" s="208"/>
      <c r="XAP5" s="208"/>
      <c r="XAQ5" s="208"/>
      <c r="XAR5" s="208"/>
      <c r="XAS5" s="208"/>
      <c r="XAT5" s="208"/>
      <c r="XAU5" s="208"/>
      <c r="XAV5" s="208"/>
      <c r="XAW5" s="208"/>
      <c r="XAX5" s="208"/>
      <c r="XAY5" s="208"/>
      <c r="XAZ5" s="208"/>
      <c r="XBA5" s="208"/>
      <c r="XBB5" s="208"/>
      <c r="XBC5" s="208"/>
      <c r="XBD5" s="208"/>
      <c r="XBE5" s="208"/>
      <c r="XBF5" s="208"/>
      <c r="XBG5" s="208"/>
      <c r="XBH5" s="208"/>
      <c r="XBI5" s="208"/>
      <c r="XBJ5" s="208"/>
      <c r="XBK5" s="208"/>
      <c r="XBL5" s="208"/>
      <c r="XBM5" s="208"/>
      <c r="XBN5" s="208"/>
      <c r="XBO5" s="208"/>
      <c r="XBP5" s="208"/>
      <c r="XBQ5" s="208"/>
      <c r="XBR5" s="208"/>
      <c r="XBS5" s="208"/>
      <c r="XBT5" s="208"/>
      <c r="XBU5" s="208"/>
      <c r="XBV5" s="208"/>
      <c r="XBW5" s="208"/>
      <c r="XBX5" s="208"/>
      <c r="XBY5" s="208"/>
      <c r="XBZ5" s="208"/>
      <c r="XCA5" s="208"/>
      <c r="XCB5" s="208"/>
      <c r="XCC5" s="208"/>
      <c r="XCD5" s="208"/>
      <c r="XCE5" s="208"/>
      <c r="XCF5" s="208"/>
      <c r="XCG5" s="208"/>
      <c r="XCH5" s="208"/>
      <c r="XCI5" s="208"/>
      <c r="XCJ5" s="208"/>
      <c r="XCK5" s="208"/>
      <c r="XCL5" s="208"/>
      <c r="XCM5" s="208"/>
      <c r="XCN5" s="208"/>
      <c r="XCO5" s="208"/>
      <c r="XCP5" s="208"/>
      <c r="XCQ5" s="208"/>
      <c r="XCR5" s="208"/>
      <c r="XCS5" s="208"/>
      <c r="XCT5" s="208"/>
      <c r="XCU5" s="208"/>
      <c r="XCV5" s="208"/>
      <c r="XCW5" s="208"/>
      <c r="XCX5" s="208"/>
      <c r="XCY5" s="208"/>
      <c r="XCZ5" s="208"/>
      <c r="XDA5" s="208"/>
      <c r="XDB5" s="208"/>
      <c r="XDC5" s="208"/>
      <c r="XDD5" s="208"/>
      <c r="XDE5" s="208"/>
      <c r="XDF5" s="208"/>
      <c r="XDG5" s="208"/>
      <c r="XDH5" s="208"/>
      <c r="XDI5" s="208"/>
      <c r="XDJ5" s="208"/>
      <c r="XDK5" s="208"/>
      <c r="XDL5" s="208"/>
      <c r="XDM5" s="208"/>
      <c r="XDN5" s="208"/>
      <c r="XDO5" s="208"/>
      <c r="XDP5" s="208"/>
      <c r="XDQ5" s="208"/>
      <c r="XDR5" s="208"/>
      <c r="XDS5" s="208"/>
      <c r="XDT5" s="208"/>
      <c r="XDU5" s="208"/>
      <c r="XDV5" s="208"/>
      <c r="XDW5" s="208"/>
      <c r="XDX5" s="208"/>
      <c r="XDY5" s="208"/>
      <c r="XDZ5" s="208"/>
      <c r="XEA5" s="208"/>
      <c r="XEB5" s="208"/>
      <c r="XEC5" s="208"/>
      <c r="XED5" s="208"/>
      <c r="XEE5" s="208"/>
      <c r="XEF5" s="208"/>
      <c r="XEG5" s="208"/>
      <c r="XEH5" s="208"/>
      <c r="XEI5" s="208"/>
      <c r="XEJ5" s="208"/>
      <c r="XEK5" s="208"/>
      <c r="XEL5" s="208"/>
      <c r="XEM5" s="208"/>
      <c r="XEN5" s="208"/>
      <c r="XEO5" s="208"/>
      <c r="XEP5" s="208"/>
      <c r="XEQ5" s="208"/>
      <c r="XER5" s="208"/>
      <c r="XES5" s="208"/>
      <c r="XET5" s="208"/>
      <c r="XEU5" s="208"/>
      <c r="XEV5" s="208"/>
      <c r="XEW5" s="208"/>
      <c r="XEX5" s="208"/>
      <c r="XEY5" s="208"/>
      <c r="XEZ5" s="208"/>
      <c r="XFA5" s="208"/>
    </row>
    <row r="6" spans="2:16381" ht="17.5">
      <c r="B6" s="366"/>
      <c r="C6" s="367"/>
      <c r="D6" s="366"/>
      <c r="E6" s="366"/>
      <c r="F6" s="373"/>
      <c r="G6" s="1107"/>
      <c r="H6" s="366"/>
      <c r="I6" s="366"/>
      <c r="J6" s="366"/>
      <c r="K6" s="366"/>
      <c r="L6" s="366"/>
      <c r="M6" s="366"/>
      <c r="N6" s="366"/>
      <c r="O6" s="366" t="s">
        <v>1204</v>
      </c>
      <c r="P6" s="1053">
        <v>5.31979396445195E-2</v>
      </c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6"/>
      <c r="DA6" s="366"/>
      <c r="DB6" s="366"/>
      <c r="DC6" s="366"/>
      <c r="DD6" s="366"/>
      <c r="DE6" s="366"/>
      <c r="DF6" s="366"/>
      <c r="DG6" s="366"/>
      <c r="DH6" s="366"/>
      <c r="DI6" s="366"/>
      <c r="DJ6" s="366"/>
      <c r="DK6" s="366"/>
      <c r="DL6" s="366"/>
      <c r="DM6" s="366"/>
      <c r="DN6" s="366"/>
      <c r="DO6" s="366"/>
      <c r="DP6" s="366"/>
      <c r="DQ6" s="366"/>
      <c r="DR6" s="366"/>
      <c r="DS6" s="366"/>
      <c r="DT6" s="366"/>
      <c r="DU6" s="366"/>
      <c r="DV6" s="366"/>
      <c r="DW6" s="366"/>
      <c r="DX6" s="366"/>
      <c r="DY6" s="366"/>
      <c r="DZ6" s="366"/>
      <c r="EA6" s="366"/>
      <c r="EB6" s="366"/>
      <c r="EC6" s="366"/>
      <c r="ED6" s="366"/>
      <c r="EE6" s="366"/>
      <c r="EF6" s="366"/>
      <c r="EG6" s="366"/>
      <c r="EH6" s="366"/>
      <c r="EI6" s="366"/>
      <c r="EJ6" s="366"/>
      <c r="EK6" s="366"/>
      <c r="EL6" s="366"/>
      <c r="EM6" s="366"/>
      <c r="EN6" s="366"/>
      <c r="EO6" s="366"/>
      <c r="EP6" s="366"/>
      <c r="EQ6" s="366"/>
      <c r="ER6" s="366"/>
      <c r="ES6" s="366"/>
      <c r="ET6" s="366"/>
      <c r="EU6" s="366"/>
      <c r="EV6" s="366"/>
      <c r="EW6" s="366"/>
      <c r="EX6" s="366"/>
      <c r="EY6" s="366"/>
      <c r="EZ6" s="366"/>
      <c r="FA6" s="366"/>
      <c r="FB6" s="366"/>
      <c r="FC6" s="366"/>
      <c r="FD6" s="366"/>
      <c r="FE6" s="366"/>
      <c r="FF6" s="366"/>
      <c r="FG6" s="366"/>
      <c r="FH6" s="366"/>
      <c r="FI6" s="366"/>
      <c r="FJ6" s="366"/>
      <c r="FK6" s="366"/>
      <c r="FL6" s="366"/>
      <c r="FM6" s="366"/>
      <c r="FN6" s="366"/>
      <c r="FO6" s="366"/>
      <c r="FP6" s="366"/>
      <c r="FQ6" s="366"/>
      <c r="FR6" s="366"/>
      <c r="FS6" s="366"/>
      <c r="FT6" s="366"/>
      <c r="FU6" s="366"/>
      <c r="FV6" s="366"/>
      <c r="FW6" s="366"/>
      <c r="FX6" s="366"/>
      <c r="FY6" s="366"/>
      <c r="FZ6" s="366"/>
      <c r="GA6" s="366"/>
      <c r="GB6" s="366"/>
      <c r="GC6" s="366"/>
      <c r="GD6" s="366"/>
      <c r="GE6" s="366"/>
      <c r="GF6" s="366"/>
      <c r="GG6" s="366"/>
      <c r="GH6" s="366"/>
      <c r="GI6" s="366"/>
      <c r="GJ6" s="366"/>
      <c r="GK6" s="366"/>
      <c r="GL6" s="366"/>
      <c r="GM6" s="366"/>
      <c r="GN6" s="366"/>
      <c r="GO6" s="366"/>
      <c r="GP6" s="366"/>
      <c r="GQ6" s="366"/>
      <c r="GR6" s="366"/>
      <c r="GS6" s="366"/>
      <c r="GT6" s="366"/>
      <c r="GU6" s="366"/>
      <c r="GV6" s="366"/>
      <c r="GW6" s="366"/>
      <c r="GX6" s="366"/>
      <c r="GY6" s="366"/>
      <c r="GZ6" s="366"/>
      <c r="HA6" s="366"/>
      <c r="HB6" s="366"/>
      <c r="HC6" s="366"/>
      <c r="HD6" s="366"/>
      <c r="HE6" s="366"/>
      <c r="HF6" s="366"/>
      <c r="HG6" s="366"/>
      <c r="HH6" s="366"/>
      <c r="HI6" s="366"/>
      <c r="HJ6" s="366"/>
      <c r="HK6" s="366"/>
      <c r="HL6" s="366"/>
      <c r="HM6" s="366"/>
      <c r="HN6" s="366"/>
      <c r="HO6" s="366"/>
      <c r="HP6" s="366"/>
      <c r="HQ6" s="366"/>
      <c r="HR6" s="366"/>
      <c r="HS6" s="366"/>
      <c r="HT6" s="366"/>
      <c r="HU6" s="366"/>
      <c r="HV6" s="366"/>
      <c r="HW6" s="366"/>
      <c r="HX6" s="366"/>
      <c r="HY6" s="366"/>
      <c r="HZ6" s="366"/>
      <c r="IA6" s="366"/>
      <c r="IB6" s="366"/>
      <c r="IC6" s="366"/>
      <c r="ID6" s="366"/>
      <c r="IE6" s="366"/>
      <c r="IF6" s="366"/>
      <c r="IG6" s="366"/>
      <c r="IH6" s="366"/>
      <c r="II6" s="366"/>
      <c r="IJ6" s="366"/>
      <c r="IK6" s="366"/>
      <c r="IL6" s="366"/>
      <c r="IM6" s="366"/>
      <c r="IN6" s="366"/>
      <c r="IO6" s="366"/>
      <c r="IP6" s="366"/>
      <c r="IQ6" s="366"/>
      <c r="IR6" s="366"/>
      <c r="IS6" s="366"/>
      <c r="IT6" s="366"/>
      <c r="IU6" s="366"/>
      <c r="IV6" s="366"/>
      <c r="IW6" s="366"/>
      <c r="IX6" s="366"/>
      <c r="IY6" s="366"/>
      <c r="IZ6" s="366"/>
      <c r="JA6" s="366"/>
      <c r="JB6" s="366"/>
      <c r="JC6" s="366"/>
      <c r="JD6" s="366"/>
      <c r="JE6" s="366"/>
      <c r="JF6" s="366"/>
      <c r="JG6" s="366"/>
      <c r="JH6" s="366"/>
      <c r="JI6" s="366"/>
      <c r="JJ6" s="366"/>
      <c r="JK6" s="366"/>
      <c r="JL6" s="366"/>
      <c r="JM6" s="366"/>
      <c r="JN6" s="366"/>
      <c r="JO6" s="366"/>
      <c r="JP6" s="366"/>
      <c r="JQ6" s="366"/>
      <c r="JR6" s="366"/>
      <c r="JS6" s="366"/>
      <c r="JT6" s="366"/>
      <c r="JU6" s="366"/>
      <c r="JV6" s="366"/>
      <c r="JW6" s="366"/>
      <c r="JX6" s="366"/>
      <c r="JY6" s="366"/>
      <c r="JZ6" s="366"/>
      <c r="KA6" s="366"/>
      <c r="KB6" s="366"/>
      <c r="KC6" s="366"/>
      <c r="KD6" s="366"/>
      <c r="KE6" s="366"/>
      <c r="KF6" s="366"/>
      <c r="KG6" s="366"/>
      <c r="KH6" s="366"/>
      <c r="KI6" s="366"/>
      <c r="KJ6" s="366"/>
      <c r="KK6" s="366"/>
      <c r="KL6" s="366"/>
      <c r="KM6" s="366"/>
      <c r="KN6" s="366"/>
      <c r="KO6" s="366"/>
      <c r="KP6" s="366"/>
      <c r="KQ6" s="366"/>
      <c r="KR6" s="366"/>
      <c r="KS6" s="366"/>
      <c r="KT6" s="366"/>
      <c r="KU6" s="366"/>
      <c r="KV6" s="366"/>
      <c r="KW6" s="366"/>
      <c r="KX6" s="366"/>
      <c r="KY6" s="366"/>
      <c r="KZ6" s="366"/>
      <c r="LA6" s="366"/>
      <c r="LB6" s="366"/>
      <c r="LC6" s="366"/>
      <c r="LD6" s="366"/>
      <c r="LE6" s="366"/>
      <c r="LF6" s="366"/>
      <c r="LG6" s="366"/>
      <c r="LH6" s="366"/>
      <c r="LI6" s="366"/>
      <c r="LJ6" s="366"/>
      <c r="LK6" s="366"/>
      <c r="LL6" s="366"/>
      <c r="LM6" s="366"/>
      <c r="LN6" s="366"/>
      <c r="LO6" s="366"/>
      <c r="LP6" s="366"/>
      <c r="LQ6" s="366"/>
      <c r="LR6" s="366"/>
      <c r="LS6" s="366"/>
      <c r="LT6" s="366"/>
      <c r="LU6" s="366"/>
      <c r="LV6" s="366"/>
      <c r="LW6" s="366"/>
      <c r="LX6" s="366"/>
      <c r="LY6" s="366"/>
      <c r="LZ6" s="366"/>
      <c r="MA6" s="366"/>
      <c r="MB6" s="366"/>
      <c r="MC6" s="366"/>
      <c r="MD6" s="366"/>
      <c r="ME6" s="366"/>
      <c r="MF6" s="366"/>
      <c r="MG6" s="366"/>
      <c r="MH6" s="366"/>
      <c r="MI6" s="366"/>
      <c r="MJ6" s="366"/>
      <c r="MK6" s="366"/>
      <c r="ML6" s="366"/>
      <c r="MM6" s="366"/>
      <c r="MN6" s="366"/>
      <c r="MO6" s="366"/>
      <c r="MP6" s="366"/>
      <c r="MQ6" s="366"/>
      <c r="MR6" s="366"/>
      <c r="MS6" s="366"/>
      <c r="MT6" s="366"/>
      <c r="MU6" s="366"/>
      <c r="MV6" s="366"/>
      <c r="MW6" s="366"/>
      <c r="MX6" s="366"/>
      <c r="MY6" s="366"/>
      <c r="MZ6" s="366"/>
      <c r="NA6" s="366"/>
      <c r="NB6" s="366"/>
      <c r="NC6" s="366"/>
      <c r="ND6" s="366"/>
      <c r="NE6" s="366"/>
      <c r="NF6" s="366"/>
      <c r="NG6" s="366"/>
      <c r="NH6" s="366"/>
      <c r="NI6" s="366"/>
      <c r="NJ6" s="366"/>
      <c r="NK6" s="366"/>
      <c r="NL6" s="366"/>
      <c r="NM6" s="366"/>
      <c r="NN6" s="366"/>
      <c r="NO6" s="366"/>
      <c r="NP6" s="366"/>
      <c r="NQ6" s="366"/>
      <c r="NR6" s="366"/>
      <c r="NS6" s="366"/>
      <c r="NT6" s="366"/>
      <c r="NU6" s="366"/>
      <c r="NV6" s="366"/>
      <c r="NW6" s="366"/>
      <c r="NX6" s="366"/>
      <c r="NY6" s="366"/>
      <c r="NZ6" s="366"/>
      <c r="OA6" s="366"/>
      <c r="OB6" s="366"/>
      <c r="OC6" s="366"/>
      <c r="OD6" s="366"/>
      <c r="OE6" s="366"/>
      <c r="OF6" s="366"/>
      <c r="OG6" s="366"/>
      <c r="OH6" s="366"/>
      <c r="OI6" s="366"/>
      <c r="OJ6" s="366"/>
      <c r="OK6" s="366"/>
      <c r="OL6" s="366"/>
      <c r="OM6" s="366"/>
      <c r="ON6" s="366"/>
      <c r="OO6" s="366"/>
      <c r="OP6" s="366"/>
      <c r="OQ6" s="366"/>
      <c r="OR6" s="366"/>
      <c r="OS6" s="366"/>
      <c r="OT6" s="366"/>
      <c r="OU6" s="366"/>
      <c r="OV6" s="366"/>
      <c r="OW6" s="366"/>
      <c r="OX6" s="366"/>
      <c r="OY6" s="366"/>
      <c r="OZ6" s="366"/>
      <c r="PA6" s="366"/>
      <c r="PB6" s="366"/>
      <c r="PC6" s="366"/>
      <c r="PD6" s="366"/>
      <c r="PE6" s="366"/>
      <c r="PF6" s="366"/>
      <c r="PG6" s="366"/>
      <c r="PH6" s="366"/>
      <c r="PI6" s="366"/>
      <c r="PJ6" s="366"/>
      <c r="PK6" s="366"/>
      <c r="PL6" s="366"/>
      <c r="PM6" s="366"/>
      <c r="PN6" s="366"/>
      <c r="PO6" s="366"/>
      <c r="PP6" s="366"/>
      <c r="PQ6" s="366"/>
      <c r="PR6" s="366"/>
      <c r="PS6" s="366"/>
      <c r="PT6" s="366"/>
      <c r="PU6" s="366"/>
      <c r="PV6" s="366"/>
      <c r="PW6" s="366"/>
      <c r="PX6" s="366"/>
      <c r="PY6" s="366"/>
      <c r="PZ6" s="366"/>
      <c r="QA6" s="366"/>
      <c r="QB6" s="366"/>
      <c r="QC6" s="366"/>
      <c r="QD6" s="366"/>
      <c r="QE6" s="366"/>
      <c r="QF6" s="366"/>
      <c r="QG6" s="366"/>
      <c r="QH6" s="366"/>
      <c r="QI6" s="366"/>
      <c r="QJ6" s="366"/>
      <c r="QK6" s="366"/>
      <c r="QL6" s="366"/>
      <c r="QM6" s="366"/>
      <c r="QN6" s="366"/>
      <c r="QO6" s="366"/>
      <c r="QP6" s="366"/>
      <c r="QQ6" s="366"/>
      <c r="QR6" s="366"/>
      <c r="QS6" s="366"/>
      <c r="QT6" s="366"/>
      <c r="QU6" s="366"/>
      <c r="QV6" s="366"/>
      <c r="QW6" s="366"/>
      <c r="QX6" s="366"/>
      <c r="QY6" s="366"/>
      <c r="QZ6" s="366"/>
      <c r="RA6" s="366"/>
      <c r="RB6" s="366"/>
      <c r="RC6" s="366"/>
      <c r="RD6" s="366"/>
      <c r="RE6" s="366"/>
      <c r="RF6" s="366"/>
      <c r="RG6" s="366"/>
      <c r="RH6" s="366"/>
      <c r="RI6" s="366"/>
      <c r="RJ6" s="366"/>
      <c r="RK6" s="366"/>
      <c r="RL6" s="366"/>
      <c r="RM6" s="366"/>
      <c r="RN6" s="366"/>
      <c r="RO6" s="366"/>
      <c r="RP6" s="366"/>
      <c r="RQ6" s="366"/>
      <c r="RR6" s="366"/>
      <c r="RS6" s="366"/>
      <c r="RT6" s="366"/>
      <c r="RU6" s="366"/>
      <c r="RV6" s="366"/>
      <c r="RW6" s="366"/>
      <c r="RX6" s="366"/>
      <c r="RY6" s="366"/>
      <c r="RZ6" s="366"/>
      <c r="SA6" s="366"/>
      <c r="SB6" s="366"/>
      <c r="SC6" s="366"/>
      <c r="SD6" s="366"/>
      <c r="SE6" s="366"/>
      <c r="SF6" s="366"/>
      <c r="SG6" s="366"/>
      <c r="SH6" s="366"/>
      <c r="SI6" s="366"/>
      <c r="SJ6" s="366"/>
      <c r="SK6" s="366"/>
      <c r="SL6" s="366"/>
      <c r="SM6" s="366"/>
      <c r="SN6" s="366"/>
      <c r="SO6" s="366"/>
      <c r="SP6" s="366"/>
      <c r="SQ6" s="366"/>
      <c r="SR6" s="366"/>
      <c r="SS6" s="366"/>
      <c r="ST6" s="366"/>
      <c r="SU6" s="366"/>
      <c r="SV6" s="366"/>
      <c r="SW6" s="366"/>
      <c r="SX6" s="366"/>
      <c r="SY6" s="366"/>
      <c r="SZ6" s="366"/>
      <c r="TA6" s="366"/>
      <c r="TB6" s="366"/>
      <c r="TC6" s="366"/>
      <c r="TD6" s="366"/>
      <c r="TE6" s="366"/>
      <c r="TF6" s="366"/>
      <c r="TG6" s="366"/>
      <c r="TH6" s="366"/>
      <c r="TI6" s="366"/>
      <c r="TJ6" s="366"/>
      <c r="TK6" s="366"/>
      <c r="TL6" s="366"/>
      <c r="TM6" s="366"/>
      <c r="TN6" s="366"/>
      <c r="TO6" s="366"/>
      <c r="TP6" s="366"/>
      <c r="TQ6" s="366"/>
      <c r="TR6" s="366"/>
      <c r="TS6" s="366"/>
      <c r="TT6" s="366"/>
      <c r="TU6" s="366"/>
      <c r="TV6" s="366"/>
      <c r="TW6" s="366"/>
      <c r="TX6" s="366"/>
      <c r="TY6" s="366"/>
      <c r="TZ6" s="366"/>
      <c r="UA6" s="366"/>
      <c r="UB6" s="366"/>
      <c r="UC6" s="366"/>
      <c r="UD6" s="366"/>
      <c r="UE6" s="366"/>
      <c r="UF6" s="366"/>
      <c r="UG6" s="366"/>
      <c r="UH6" s="366"/>
      <c r="UI6" s="366"/>
      <c r="UJ6" s="366"/>
      <c r="UK6" s="366"/>
      <c r="UL6" s="366"/>
      <c r="UM6" s="366"/>
      <c r="UN6" s="366"/>
      <c r="UO6" s="366"/>
      <c r="UP6" s="366"/>
      <c r="UQ6" s="366"/>
      <c r="UR6" s="366"/>
      <c r="US6" s="366"/>
      <c r="UT6" s="366"/>
      <c r="UU6" s="366"/>
      <c r="UV6" s="366"/>
      <c r="UW6" s="366"/>
      <c r="UX6" s="366"/>
      <c r="UY6" s="366"/>
      <c r="UZ6" s="366"/>
      <c r="VA6" s="366"/>
      <c r="VB6" s="366"/>
      <c r="VC6" s="366"/>
      <c r="VD6" s="366"/>
      <c r="VE6" s="366"/>
      <c r="VF6" s="366"/>
      <c r="VG6" s="366"/>
      <c r="VH6" s="366"/>
      <c r="VI6" s="366"/>
      <c r="VJ6" s="366"/>
      <c r="VK6" s="366"/>
      <c r="VL6" s="366"/>
      <c r="VM6" s="366"/>
      <c r="VN6" s="366"/>
      <c r="VO6" s="366"/>
      <c r="VP6" s="366"/>
      <c r="VQ6" s="366"/>
      <c r="VR6" s="366"/>
      <c r="VS6" s="366"/>
      <c r="VT6" s="366"/>
      <c r="VU6" s="366"/>
      <c r="VV6" s="366"/>
      <c r="VW6" s="366"/>
      <c r="VX6" s="366"/>
      <c r="VY6" s="366"/>
      <c r="VZ6" s="366"/>
      <c r="WA6" s="366"/>
      <c r="WB6" s="366"/>
      <c r="WC6" s="366"/>
      <c r="WD6" s="366"/>
      <c r="WE6" s="366"/>
      <c r="WF6" s="366"/>
      <c r="WG6" s="366"/>
      <c r="WH6" s="366"/>
      <c r="WI6" s="366"/>
      <c r="WJ6" s="366"/>
      <c r="WK6" s="366"/>
      <c r="WL6" s="366"/>
      <c r="WM6" s="366"/>
      <c r="WN6" s="366"/>
      <c r="WO6" s="366"/>
      <c r="WP6" s="366"/>
      <c r="WQ6" s="366"/>
      <c r="WR6" s="366"/>
      <c r="WS6" s="366"/>
      <c r="WT6" s="366"/>
      <c r="WU6" s="366"/>
      <c r="WV6" s="366"/>
      <c r="WW6" s="366"/>
      <c r="WX6" s="366"/>
      <c r="WY6" s="366"/>
      <c r="WZ6" s="366"/>
      <c r="XA6" s="366"/>
      <c r="XB6" s="366"/>
      <c r="XC6" s="366"/>
      <c r="XD6" s="366"/>
      <c r="XE6" s="366"/>
      <c r="XF6" s="366"/>
      <c r="XG6" s="366"/>
      <c r="XH6" s="366"/>
      <c r="XI6" s="366"/>
      <c r="XJ6" s="366"/>
      <c r="XK6" s="366"/>
      <c r="XL6" s="366"/>
      <c r="XM6" s="366"/>
      <c r="XN6" s="366"/>
      <c r="XO6" s="366"/>
      <c r="XP6" s="366"/>
      <c r="XQ6" s="366"/>
      <c r="XR6" s="366"/>
      <c r="XS6" s="366"/>
      <c r="XT6" s="366"/>
      <c r="XU6" s="366"/>
      <c r="XV6" s="366"/>
      <c r="XW6" s="366"/>
      <c r="XX6" s="366"/>
      <c r="XY6" s="366"/>
      <c r="XZ6" s="366"/>
      <c r="YA6" s="366"/>
      <c r="YB6" s="366"/>
      <c r="YC6" s="366"/>
      <c r="YD6" s="366"/>
      <c r="YE6" s="366"/>
      <c r="YF6" s="366"/>
      <c r="YG6" s="366"/>
      <c r="YH6" s="366"/>
      <c r="YI6" s="366"/>
      <c r="YJ6" s="366"/>
      <c r="YK6" s="366"/>
      <c r="YL6" s="366"/>
      <c r="YM6" s="366"/>
      <c r="YN6" s="366"/>
      <c r="YO6" s="366"/>
      <c r="YP6" s="366"/>
      <c r="YQ6" s="366"/>
      <c r="YR6" s="366"/>
      <c r="YS6" s="366"/>
      <c r="YT6" s="366"/>
      <c r="YU6" s="366"/>
      <c r="YV6" s="366"/>
      <c r="YW6" s="366"/>
      <c r="YX6" s="366"/>
      <c r="YY6" s="366"/>
      <c r="YZ6" s="366"/>
      <c r="ZA6" s="366"/>
      <c r="ZB6" s="366"/>
      <c r="ZC6" s="366"/>
      <c r="ZD6" s="366"/>
      <c r="ZE6" s="366"/>
      <c r="ZF6" s="366"/>
      <c r="ZG6" s="366"/>
      <c r="ZH6" s="366"/>
      <c r="ZI6" s="366"/>
      <c r="ZJ6" s="366"/>
      <c r="ZK6" s="366"/>
      <c r="ZL6" s="366"/>
      <c r="ZM6" s="366"/>
      <c r="ZN6" s="366"/>
      <c r="ZO6" s="366"/>
      <c r="ZP6" s="366"/>
      <c r="ZQ6" s="366"/>
      <c r="ZR6" s="366"/>
      <c r="ZS6" s="366"/>
      <c r="ZT6" s="366"/>
      <c r="ZU6" s="366"/>
      <c r="ZV6" s="366"/>
      <c r="ZW6" s="366"/>
      <c r="ZX6" s="366"/>
      <c r="ZY6" s="366"/>
      <c r="ZZ6" s="366"/>
      <c r="AAA6" s="366"/>
      <c r="AAB6" s="366"/>
      <c r="AAC6" s="366"/>
      <c r="AAD6" s="366"/>
      <c r="AAE6" s="366"/>
      <c r="AAF6" s="366"/>
      <c r="AAG6" s="366"/>
      <c r="AAH6" s="366"/>
      <c r="AAI6" s="366"/>
      <c r="AAJ6" s="366"/>
      <c r="AAK6" s="366"/>
      <c r="AAL6" s="366"/>
      <c r="AAM6" s="366"/>
      <c r="AAN6" s="366"/>
      <c r="AAO6" s="366"/>
      <c r="AAP6" s="366"/>
      <c r="AAQ6" s="366"/>
      <c r="AAR6" s="366"/>
      <c r="AAS6" s="366"/>
      <c r="AAT6" s="366"/>
      <c r="AAU6" s="366"/>
      <c r="AAV6" s="366"/>
      <c r="AAW6" s="366"/>
      <c r="AAX6" s="366"/>
      <c r="AAY6" s="366"/>
      <c r="AAZ6" s="366"/>
      <c r="ABA6" s="366"/>
      <c r="ABB6" s="366"/>
      <c r="ABC6" s="366"/>
      <c r="ABD6" s="366"/>
      <c r="ABE6" s="366"/>
      <c r="ABF6" s="366"/>
      <c r="ABG6" s="366"/>
      <c r="ABH6" s="366"/>
      <c r="ABI6" s="366"/>
      <c r="ABJ6" s="366"/>
      <c r="ABK6" s="366"/>
      <c r="ABL6" s="366"/>
      <c r="ABM6" s="366"/>
      <c r="ABN6" s="366"/>
      <c r="ABO6" s="366"/>
      <c r="ABP6" s="366"/>
      <c r="ABQ6" s="366"/>
      <c r="ABR6" s="366"/>
      <c r="ABS6" s="366"/>
      <c r="ABT6" s="366"/>
      <c r="ABU6" s="366"/>
      <c r="ABV6" s="366"/>
      <c r="ABW6" s="366"/>
      <c r="ABX6" s="366"/>
      <c r="ABY6" s="366"/>
      <c r="ABZ6" s="366"/>
      <c r="ACA6" s="366"/>
      <c r="ACB6" s="366"/>
      <c r="ACC6" s="366"/>
      <c r="ACD6" s="366"/>
      <c r="ACE6" s="366"/>
      <c r="ACF6" s="366"/>
      <c r="ACG6" s="366"/>
      <c r="ACH6" s="366"/>
      <c r="ACI6" s="366"/>
      <c r="ACJ6" s="366"/>
      <c r="ACK6" s="366"/>
      <c r="ACL6" s="366"/>
      <c r="ACM6" s="366"/>
      <c r="ACN6" s="366"/>
      <c r="ACO6" s="366"/>
      <c r="ACP6" s="366"/>
      <c r="ACQ6" s="366"/>
      <c r="ACR6" s="366"/>
      <c r="ACS6" s="366"/>
      <c r="ACT6" s="366"/>
      <c r="ACU6" s="366"/>
      <c r="ACV6" s="366"/>
      <c r="ACW6" s="366"/>
      <c r="ACX6" s="366"/>
      <c r="ACY6" s="366"/>
      <c r="ACZ6" s="366"/>
      <c r="ADA6" s="366"/>
      <c r="ADB6" s="366"/>
      <c r="ADC6" s="366"/>
      <c r="ADD6" s="366"/>
      <c r="ADE6" s="366"/>
      <c r="ADF6" s="366"/>
      <c r="ADG6" s="366"/>
      <c r="ADH6" s="366"/>
      <c r="ADI6" s="366"/>
      <c r="ADJ6" s="366"/>
      <c r="ADK6" s="366"/>
      <c r="ADL6" s="366"/>
      <c r="ADM6" s="366"/>
      <c r="ADN6" s="366"/>
      <c r="ADO6" s="366"/>
      <c r="ADP6" s="366"/>
      <c r="ADQ6" s="366"/>
      <c r="ADR6" s="366"/>
      <c r="ADS6" s="366"/>
      <c r="ADT6" s="366"/>
      <c r="ADU6" s="366"/>
      <c r="ADV6" s="366"/>
      <c r="ADW6" s="366"/>
      <c r="ADX6" s="366"/>
      <c r="ADY6" s="366"/>
      <c r="ADZ6" s="366"/>
      <c r="AEA6" s="366"/>
      <c r="AEB6" s="366"/>
      <c r="AEC6" s="366"/>
      <c r="AED6" s="366"/>
      <c r="AEE6" s="366"/>
      <c r="AEF6" s="366"/>
      <c r="AEG6" s="366"/>
      <c r="AEH6" s="366"/>
      <c r="AEI6" s="366"/>
      <c r="AEJ6" s="366"/>
      <c r="AEK6" s="366"/>
      <c r="AEL6" s="366"/>
      <c r="AEM6" s="366"/>
      <c r="AEN6" s="366"/>
      <c r="AEO6" s="366"/>
      <c r="AEP6" s="366"/>
      <c r="AEQ6" s="366"/>
      <c r="AER6" s="366"/>
      <c r="AES6" s="366"/>
      <c r="AET6" s="366"/>
      <c r="AEU6" s="366"/>
      <c r="AEV6" s="366"/>
      <c r="AEW6" s="366"/>
      <c r="AEX6" s="366"/>
      <c r="AEY6" s="366"/>
      <c r="AEZ6" s="366"/>
      <c r="AFA6" s="366"/>
      <c r="AFB6" s="366"/>
      <c r="AFC6" s="366"/>
      <c r="AFD6" s="366"/>
      <c r="AFE6" s="366"/>
      <c r="AFF6" s="366"/>
      <c r="AFG6" s="366"/>
      <c r="AFH6" s="366"/>
      <c r="AFI6" s="366"/>
      <c r="AFJ6" s="366"/>
      <c r="AFK6" s="366"/>
      <c r="AFL6" s="366"/>
      <c r="AFM6" s="366"/>
      <c r="AFN6" s="366"/>
      <c r="AFO6" s="366"/>
      <c r="AFP6" s="366"/>
      <c r="AFQ6" s="366"/>
      <c r="AFR6" s="366"/>
      <c r="AFS6" s="366"/>
      <c r="AFT6" s="366"/>
      <c r="AFU6" s="366"/>
      <c r="AFV6" s="366"/>
      <c r="AFW6" s="366"/>
      <c r="AFX6" s="366"/>
      <c r="AFY6" s="366"/>
      <c r="AFZ6" s="366"/>
      <c r="AGA6" s="366"/>
      <c r="AGB6" s="366"/>
      <c r="AGC6" s="366"/>
      <c r="AGD6" s="366"/>
      <c r="AGE6" s="366"/>
      <c r="AGF6" s="366"/>
      <c r="AGG6" s="366"/>
      <c r="AGH6" s="366"/>
      <c r="AGI6" s="366"/>
      <c r="AGJ6" s="366"/>
      <c r="AGK6" s="366"/>
      <c r="AGL6" s="366"/>
      <c r="AGM6" s="366"/>
      <c r="AGN6" s="366"/>
      <c r="AGO6" s="366"/>
      <c r="AGP6" s="366"/>
      <c r="AGQ6" s="366"/>
      <c r="AGR6" s="366"/>
      <c r="AGS6" s="366"/>
      <c r="AGT6" s="366"/>
      <c r="AGU6" s="366"/>
      <c r="AGV6" s="366"/>
      <c r="AGW6" s="366"/>
      <c r="AGX6" s="366"/>
      <c r="AGY6" s="366"/>
      <c r="AGZ6" s="366"/>
      <c r="AHA6" s="366"/>
      <c r="AHB6" s="366"/>
      <c r="AHC6" s="366"/>
      <c r="AHD6" s="366"/>
      <c r="AHE6" s="366"/>
      <c r="AHF6" s="366"/>
      <c r="AHG6" s="366"/>
      <c r="AHH6" s="366"/>
      <c r="AHI6" s="366"/>
      <c r="AHJ6" s="366"/>
      <c r="AHK6" s="366"/>
      <c r="AHL6" s="366"/>
      <c r="AHM6" s="366"/>
      <c r="AHN6" s="366"/>
      <c r="AHO6" s="366"/>
      <c r="AHP6" s="366"/>
      <c r="AHQ6" s="366"/>
      <c r="AHR6" s="366"/>
      <c r="AHS6" s="366"/>
      <c r="AHT6" s="366"/>
      <c r="AHU6" s="366"/>
      <c r="AHV6" s="366"/>
      <c r="AHW6" s="366"/>
      <c r="AHX6" s="366"/>
      <c r="AHY6" s="366"/>
      <c r="AHZ6" s="366"/>
      <c r="AIA6" s="366"/>
      <c r="AIB6" s="366"/>
      <c r="AIC6" s="366"/>
      <c r="AID6" s="366"/>
      <c r="AIE6" s="366"/>
      <c r="AIF6" s="366"/>
      <c r="AIG6" s="366"/>
      <c r="AIH6" s="366"/>
      <c r="AII6" s="366"/>
      <c r="AIJ6" s="366"/>
      <c r="AIK6" s="366"/>
      <c r="AIL6" s="366"/>
      <c r="AIM6" s="366"/>
      <c r="AIN6" s="366"/>
      <c r="AIO6" s="366"/>
      <c r="AIP6" s="366"/>
      <c r="AIQ6" s="366"/>
      <c r="AIR6" s="366"/>
      <c r="AIS6" s="366"/>
      <c r="AIT6" s="366"/>
      <c r="AIU6" s="366"/>
      <c r="AIV6" s="366"/>
      <c r="AIW6" s="366"/>
      <c r="AIX6" s="366"/>
      <c r="AIY6" s="366"/>
      <c r="AIZ6" s="366"/>
      <c r="AJA6" s="366"/>
      <c r="AJB6" s="366"/>
      <c r="AJC6" s="366"/>
      <c r="AJD6" s="366"/>
      <c r="AJE6" s="366"/>
      <c r="AJF6" s="366"/>
      <c r="AJG6" s="366"/>
      <c r="AJH6" s="366"/>
      <c r="AJI6" s="366"/>
      <c r="AJJ6" s="366"/>
      <c r="AJK6" s="366"/>
      <c r="AJL6" s="366"/>
      <c r="AJM6" s="366"/>
      <c r="AJN6" s="366"/>
      <c r="AJO6" s="366"/>
      <c r="AJP6" s="366"/>
      <c r="AJQ6" s="366"/>
      <c r="AJR6" s="366"/>
      <c r="AJS6" s="366"/>
      <c r="AJT6" s="366"/>
      <c r="AJU6" s="366"/>
      <c r="AJV6" s="366"/>
      <c r="AJW6" s="366"/>
      <c r="AJX6" s="366"/>
      <c r="AJY6" s="366"/>
      <c r="AJZ6" s="366"/>
      <c r="AKA6" s="366"/>
      <c r="AKB6" s="366"/>
      <c r="AKC6" s="366"/>
      <c r="AKD6" s="366"/>
      <c r="AKE6" s="366"/>
      <c r="AKF6" s="366"/>
      <c r="AKG6" s="366"/>
      <c r="AKH6" s="366"/>
      <c r="AKI6" s="366"/>
      <c r="AKJ6" s="366"/>
      <c r="AKK6" s="366"/>
      <c r="AKL6" s="366"/>
      <c r="AKM6" s="366"/>
      <c r="AKN6" s="366"/>
      <c r="AKO6" s="366"/>
      <c r="AKP6" s="366"/>
      <c r="AKQ6" s="366"/>
      <c r="AKR6" s="366"/>
      <c r="AKS6" s="366"/>
      <c r="AKT6" s="366"/>
      <c r="AKU6" s="366"/>
      <c r="AKV6" s="366"/>
      <c r="AKW6" s="366"/>
      <c r="AKX6" s="366"/>
      <c r="AKY6" s="366"/>
      <c r="AKZ6" s="366"/>
      <c r="ALA6" s="366"/>
      <c r="ALB6" s="366"/>
      <c r="ALC6" s="366"/>
      <c r="ALD6" s="366"/>
      <c r="ALE6" s="366"/>
      <c r="ALF6" s="366"/>
      <c r="ALG6" s="366"/>
      <c r="ALH6" s="366"/>
      <c r="ALI6" s="366"/>
      <c r="ALJ6" s="366"/>
      <c r="ALK6" s="366"/>
      <c r="ALL6" s="366"/>
      <c r="ALM6" s="366"/>
      <c r="ALN6" s="366"/>
      <c r="ALO6" s="366"/>
      <c r="ALP6" s="366"/>
      <c r="ALQ6" s="366"/>
      <c r="ALR6" s="366"/>
      <c r="ALS6" s="366"/>
      <c r="ALT6" s="366"/>
      <c r="ALU6" s="366"/>
      <c r="ALV6" s="366"/>
      <c r="ALW6" s="366"/>
      <c r="ALX6" s="366"/>
      <c r="ALY6" s="366"/>
      <c r="ALZ6" s="366"/>
      <c r="AMA6" s="366"/>
      <c r="AMB6" s="366"/>
      <c r="AMC6" s="366"/>
      <c r="AMD6" s="366"/>
      <c r="AME6" s="366"/>
      <c r="AMF6" s="366"/>
      <c r="AMG6" s="366"/>
      <c r="AMH6" s="366"/>
      <c r="AMI6" s="366"/>
      <c r="AMJ6" s="366"/>
      <c r="AMK6" s="366"/>
      <c r="AML6" s="366"/>
      <c r="AMM6" s="366"/>
      <c r="AMN6" s="366"/>
      <c r="AMO6" s="366"/>
      <c r="AMP6" s="366"/>
      <c r="AMQ6" s="366"/>
      <c r="AMR6" s="366"/>
      <c r="AMS6" s="366"/>
      <c r="AMT6" s="366"/>
      <c r="AMU6" s="366"/>
      <c r="AMV6" s="366"/>
      <c r="AMW6" s="366"/>
      <c r="AMX6" s="366"/>
      <c r="AMY6" s="366"/>
      <c r="AMZ6" s="366"/>
      <c r="ANA6" s="366"/>
      <c r="ANB6" s="366"/>
      <c r="ANC6" s="366"/>
      <c r="AND6" s="366"/>
      <c r="ANE6" s="366"/>
      <c r="ANF6" s="366"/>
      <c r="ANG6" s="366"/>
      <c r="ANH6" s="366"/>
      <c r="ANI6" s="366"/>
      <c r="ANJ6" s="366"/>
      <c r="ANK6" s="366"/>
      <c r="ANL6" s="366"/>
      <c r="ANM6" s="366"/>
      <c r="ANN6" s="366"/>
      <c r="ANO6" s="366"/>
      <c r="ANP6" s="366"/>
      <c r="ANQ6" s="366"/>
      <c r="ANR6" s="366"/>
      <c r="ANS6" s="366"/>
      <c r="ANT6" s="366"/>
      <c r="ANU6" s="366"/>
      <c r="ANV6" s="366"/>
      <c r="ANW6" s="366"/>
      <c r="ANX6" s="366"/>
      <c r="ANY6" s="366"/>
      <c r="ANZ6" s="366"/>
      <c r="AOA6" s="366"/>
      <c r="AOB6" s="366"/>
      <c r="AOC6" s="366"/>
      <c r="AOD6" s="366"/>
      <c r="AOE6" s="366"/>
      <c r="AOF6" s="366"/>
      <c r="AOG6" s="366"/>
      <c r="AOH6" s="366"/>
      <c r="AOI6" s="366"/>
      <c r="AOJ6" s="366"/>
      <c r="AOK6" s="366"/>
      <c r="AOL6" s="366"/>
      <c r="AOM6" s="366"/>
      <c r="AON6" s="366"/>
      <c r="AOO6" s="366"/>
      <c r="AOP6" s="366"/>
      <c r="AOQ6" s="366"/>
      <c r="AOR6" s="366"/>
      <c r="AOS6" s="366"/>
      <c r="AOT6" s="366"/>
      <c r="AOU6" s="366"/>
      <c r="AOV6" s="366"/>
      <c r="AOW6" s="366"/>
      <c r="AOX6" s="366"/>
      <c r="AOY6" s="366"/>
      <c r="AOZ6" s="366"/>
      <c r="APA6" s="366"/>
      <c r="APB6" s="366"/>
      <c r="APC6" s="366"/>
      <c r="APD6" s="366"/>
      <c r="APE6" s="366"/>
      <c r="APF6" s="366"/>
      <c r="APG6" s="366"/>
      <c r="APH6" s="366"/>
      <c r="API6" s="366"/>
      <c r="APJ6" s="366"/>
      <c r="APK6" s="366"/>
      <c r="APL6" s="366"/>
      <c r="APM6" s="366"/>
      <c r="APN6" s="366"/>
      <c r="APO6" s="366"/>
      <c r="APP6" s="366"/>
      <c r="APQ6" s="366"/>
      <c r="APR6" s="366"/>
      <c r="APS6" s="366"/>
      <c r="APT6" s="366"/>
      <c r="APU6" s="366"/>
      <c r="APV6" s="366"/>
      <c r="APW6" s="366"/>
      <c r="APX6" s="366"/>
      <c r="APY6" s="366"/>
      <c r="APZ6" s="366"/>
      <c r="AQA6" s="366"/>
      <c r="AQB6" s="366"/>
      <c r="AQC6" s="366"/>
      <c r="AQD6" s="366"/>
      <c r="AQE6" s="366"/>
      <c r="AQF6" s="366"/>
      <c r="AQG6" s="366"/>
      <c r="AQH6" s="366"/>
      <c r="AQI6" s="366"/>
      <c r="AQJ6" s="366"/>
      <c r="AQK6" s="366"/>
      <c r="AQL6" s="366"/>
      <c r="AQM6" s="366"/>
      <c r="AQN6" s="366"/>
      <c r="AQO6" s="366"/>
      <c r="AQP6" s="366"/>
      <c r="AQQ6" s="366"/>
      <c r="AQR6" s="366"/>
      <c r="AQS6" s="366"/>
      <c r="AQT6" s="366"/>
      <c r="AQU6" s="366"/>
      <c r="AQV6" s="366"/>
      <c r="AQW6" s="366"/>
      <c r="AQX6" s="366"/>
      <c r="AQY6" s="366"/>
      <c r="AQZ6" s="366"/>
      <c r="ARA6" s="366"/>
      <c r="ARB6" s="366"/>
      <c r="ARC6" s="366"/>
      <c r="ARD6" s="366"/>
      <c r="ARE6" s="366"/>
      <c r="ARF6" s="366"/>
      <c r="ARG6" s="366"/>
      <c r="ARH6" s="366"/>
      <c r="ARI6" s="366"/>
      <c r="ARJ6" s="366"/>
      <c r="ARK6" s="366"/>
      <c r="ARL6" s="366"/>
      <c r="ARM6" s="366"/>
      <c r="ARN6" s="366"/>
      <c r="ARO6" s="366"/>
      <c r="ARP6" s="366"/>
      <c r="ARQ6" s="366"/>
      <c r="ARR6" s="366"/>
      <c r="ARS6" s="366"/>
      <c r="ART6" s="366"/>
      <c r="ARU6" s="366"/>
      <c r="ARV6" s="366"/>
      <c r="ARW6" s="366"/>
      <c r="ARX6" s="366"/>
      <c r="ARY6" s="366"/>
      <c r="ARZ6" s="366"/>
      <c r="ASA6" s="366"/>
      <c r="ASB6" s="366"/>
      <c r="ASC6" s="366"/>
      <c r="ASD6" s="366"/>
      <c r="ASE6" s="366"/>
      <c r="ASF6" s="366"/>
      <c r="ASG6" s="366"/>
      <c r="ASH6" s="366"/>
      <c r="ASI6" s="366"/>
      <c r="ASJ6" s="366"/>
      <c r="ASK6" s="366"/>
      <c r="ASL6" s="366"/>
      <c r="ASM6" s="366"/>
      <c r="ASN6" s="366"/>
      <c r="ASO6" s="366"/>
      <c r="ASP6" s="366"/>
      <c r="ASQ6" s="366"/>
      <c r="ASR6" s="366"/>
      <c r="ASS6" s="366"/>
      <c r="AST6" s="366"/>
      <c r="ASU6" s="366"/>
      <c r="ASV6" s="366"/>
      <c r="ASW6" s="366"/>
      <c r="ASX6" s="366"/>
      <c r="ASY6" s="366"/>
      <c r="ASZ6" s="366"/>
      <c r="ATA6" s="366"/>
      <c r="ATB6" s="366"/>
      <c r="ATC6" s="366"/>
      <c r="ATD6" s="366"/>
      <c r="ATE6" s="366"/>
      <c r="ATF6" s="366"/>
      <c r="ATG6" s="366"/>
      <c r="ATH6" s="366"/>
      <c r="ATI6" s="366"/>
      <c r="ATJ6" s="366"/>
      <c r="ATK6" s="366"/>
      <c r="ATL6" s="366"/>
      <c r="ATM6" s="366"/>
      <c r="ATN6" s="366"/>
      <c r="ATO6" s="366"/>
      <c r="ATP6" s="366"/>
      <c r="ATQ6" s="366"/>
      <c r="ATR6" s="366"/>
      <c r="ATS6" s="366"/>
      <c r="ATT6" s="366"/>
      <c r="ATU6" s="366"/>
      <c r="ATV6" s="366"/>
      <c r="ATW6" s="366"/>
      <c r="ATX6" s="366"/>
      <c r="ATY6" s="366"/>
      <c r="ATZ6" s="366"/>
      <c r="AUA6" s="366"/>
      <c r="AUB6" s="366"/>
      <c r="AUC6" s="366"/>
      <c r="AUD6" s="366"/>
      <c r="AUE6" s="366"/>
      <c r="AUF6" s="366"/>
      <c r="AUG6" s="366"/>
      <c r="AUH6" s="366"/>
      <c r="AUI6" s="366"/>
      <c r="AUJ6" s="366"/>
      <c r="AUK6" s="366"/>
      <c r="AUL6" s="366"/>
      <c r="AUM6" s="366"/>
      <c r="AUN6" s="366"/>
      <c r="AUO6" s="366"/>
      <c r="AUP6" s="366"/>
      <c r="AUQ6" s="366"/>
      <c r="AUR6" s="366"/>
      <c r="AUS6" s="366"/>
      <c r="AUT6" s="366"/>
      <c r="AUU6" s="366"/>
      <c r="AUV6" s="366"/>
      <c r="AUW6" s="366"/>
      <c r="AUX6" s="366"/>
      <c r="AUY6" s="366"/>
      <c r="AUZ6" s="366"/>
      <c r="AVA6" s="366"/>
      <c r="AVB6" s="366"/>
      <c r="AVC6" s="366"/>
      <c r="AVD6" s="366"/>
      <c r="AVE6" s="366"/>
      <c r="AVF6" s="366"/>
      <c r="AVG6" s="366"/>
      <c r="AVH6" s="366"/>
      <c r="AVI6" s="366"/>
      <c r="AVJ6" s="366"/>
      <c r="AVK6" s="366"/>
      <c r="AVL6" s="366"/>
      <c r="AVM6" s="366"/>
      <c r="AVN6" s="366"/>
      <c r="AVO6" s="366"/>
      <c r="AVP6" s="366"/>
      <c r="AVQ6" s="366"/>
      <c r="AVR6" s="366"/>
      <c r="AVS6" s="366"/>
      <c r="AVT6" s="366"/>
      <c r="AVU6" s="366"/>
      <c r="AVV6" s="366"/>
      <c r="AVW6" s="366"/>
      <c r="AVX6" s="366"/>
      <c r="AVY6" s="366"/>
      <c r="AVZ6" s="366"/>
      <c r="AWA6" s="366"/>
      <c r="AWB6" s="366"/>
      <c r="AWC6" s="366"/>
      <c r="AWD6" s="366"/>
      <c r="AWE6" s="366"/>
      <c r="AWF6" s="366"/>
      <c r="AWG6" s="366"/>
      <c r="AWH6" s="366"/>
      <c r="AWI6" s="366"/>
      <c r="AWJ6" s="366"/>
      <c r="AWK6" s="366"/>
      <c r="AWL6" s="366"/>
      <c r="AWM6" s="366"/>
      <c r="AWN6" s="366"/>
      <c r="AWO6" s="366"/>
      <c r="AWP6" s="366"/>
      <c r="AWQ6" s="366"/>
      <c r="AWR6" s="366"/>
      <c r="AWS6" s="366"/>
      <c r="AWT6" s="366"/>
      <c r="AWU6" s="366"/>
      <c r="AWV6" s="366"/>
      <c r="AWW6" s="366"/>
      <c r="AWX6" s="366"/>
      <c r="AWY6" s="366"/>
      <c r="AWZ6" s="366"/>
      <c r="AXA6" s="366"/>
      <c r="AXB6" s="366"/>
      <c r="AXC6" s="366"/>
      <c r="AXD6" s="366"/>
      <c r="AXE6" s="366"/>
      <c r="AXF6" s="366"/>
      <c r="AXG6" s="366"/>
      <c r="AXH6" s="366"/>
      <c r="AXI6" s="366"/>
      <c r="AXJ6" s="366"/>
      <c r="AXK6" s="366"/>
      <c r="AXL6" s="366"/>
      <c r="AXM6" s="366"/>
      <c r="AXN6" s="366"/>
      <c r="AXO6" s="366"/>
      <c r="AXP6" s="366"/>
      <c r="AXQ6" s="366"/>
      <c r="AXR6" s="366"/>
      <c r="AXS6" s="366"/>
      <c r="AXT6" s="366"/>
      <c r="AXU6" s="366"/>
      <c r="AXV6" s="366"/>
      <c r="AXW6" s="366"/>
      <c r="AXX6" s="366"/>
      <c r="AXY6" s="366"/>
      <c r="AXZ6" s="366"/>
      <c r="AYA6" s="366"/>
      <c r="AYB6" s="366"/>
      <c r="AYC6" s="366"/>
      <c r="AYD6" s="366"/>
      <c r="AYE6" s="366"/>
      <c r="AYF6" s="366"/>
      <c r="AYG6" s="366"/>
      <c r="AYH6" s="366"/>
      <c r="AYI6" s="366"/>
      <c r="AYJ6" s="366"/>
      <c r="AYK6" s="366"/>
      <c r="AYL6" s="366"/>
      <c r="AYM6" s="366"/>
      <c r="AYN6" s="366"/>
      <c r="AYO6" s="366"/>
      <c r="AYP6" s="366"/>
      <c r="AYQ6" s="366"/>
      <c r="AYR6" s="366"/>
      <c r="AYS6" s="366"/>
      <c r="AYT6" s="366"/>
      <c r="AYU6" s="366"/>
      <c r="AYV6" s="366"/>
      <c r="AYW6" s="366"/>
      <c r="AYX6" s="366"/>
      <c r="AYY6" s="366"/>
      <c r="AYZ6" s="366"/>
      <c r="AZA6" s="366"/>
      <c r="AZB6" s="366"/>
      <c r="AZC6" s="366"/>
      <c r="AZD6" s="366"/>
      <c r="AZE6" s="366"/>
      <c r="AZF6" s="366"/>
      <c r="AZG6" s="366"/>
      <c r="AZH6" s="366"/>
      <c r="AZI6" s="366"/>
      <c r="AZJ6" s="366"/>
      <c r="AZK6" s="366"/>
      <c r="AZL6" s="366"/>
      <c r="AZM6" s="366"/>
      <c r="AZN6" s="366"/>
      <c r="AZO6" s="366"/>
      <c r="AZP6" s="366"/>
      <c r="AZQ6" s="366"/>
      <c r="AZR6" s="366"/>
      <c r="AZS6" s="366"/>
      <c r="AZT6" s="366"/>
      <c r="AZU6" s="366"/>
      <c r="AZV6" s="366"/>
      <c r="AZW6" s="366"/>
      <c r="AZX6" s="366"/>
      <c r="AZY6" s="366"/>
      <c r="AZZ6" s="366"/>
      <c r="BAA6" s="366"/>
      <c r="BAB6" s="366"/>
      <c r="BAC6" s="366"/>
      <c r="BAD6" s="366"/>
      <c r="BAE6" s="366"/>
      <c r="BAF6" s="366"/>
      <c r="BAG6" s="366"/>
      <c r="BAH6" s="366"/>
      <c r="BAI6" s="366"/>
      <c r="BAJ6" s="366"/>
      <c r="BAK6" s="366"/>
      <c r="BAL6" s="366"/>
      <c r="BAM6" s="366"/>
      <c r="BAN6" s="366"/>
      <c r="BAO6" s="366"/>
      <c r="BAP6" s="366"/>
      <c r="BAQ6" s="366"/>
      <c r="BAR6" s="366"/>
      <c r="BAS6" s="366"/>
      <c r="BAT6" s="366"/>
      <c r="BAU6" s="366"/>
      <c r="BAV6" s="366"/>
      <c r="BAW6" s="366"/>
      <c r="BAX6" s="366"/>
      <c r="BAY6" s="366"/>
      <c r="BAZ6" s="366"/>
      <c r="BBA6" s="366"/>
      <c r="BBB6" s="366"/>
      <c r="BBC6" s="366"/>
      <c r="BBD6" s="366"/>
      <c r="BBE6" s="366"/>
      <c r="BBF6" s="366"/>
      <c r="BBG6" s="366"/>
      <c r="BBH6" s="366"/>
      <c r="BBI6" s="366"/>
      <c r="BBJ6" s="366"/>
      <c r="BBK6" s="366"/>
      <c r="BBL6" s="366"/>
      <c r="BBM6" s="366"/>
      <c r="BBN6" s="366"/>
      <c r="BBO6" s="366"/>
      <c r="BBP6" s="366"/>
      <c r="BBQ6" s="366"/>
      <c r="BBR6" s="366"/>
      <c r="BBS6" s="366"/>
      <c r="BBT6" s="366"/>
      <c r="BBU6" s="366"/>
      <c r="BBV6" s="366"/>
      <c r="BBW6" s="366"/>
      <c r="BBX6" s="366"/>
      <c r="BBY6" s="366"/>
      <c r="BBZ6" s="366"/>
      <c r="BCA6" s="366"/>
      <c r="BCB6" s="366"/>
      <c r="BCC6" s="366"/>
      <c r="BCD6" s="366"/>
      <c r="BCE6" s="366"/>
      <c r="BCF6" s="366"/>
      <c r="BCG6" s="366"/>
      <c r="BCH6" s="366"/>
      <c r="BCI6" s="366"/>
      <c r="BCJ6" s="366"/>
      <c r="BCK6" s="366"/>
      <c r="BCL6" s="366"/>
      <c r="BCM6" s="366"/>
      <c r="BCN6" s="366"/>
      <c r="BCO6" s="366"/>
      <c r="BCP6" s="366"/>
      <c r="BCQ6" s="366"/>
      <c r="BCR6" s="366"/>
      <c r="BCS6" s="366"/>
      <c r="BCT6" s="366"/>
      <c r="BCU6" s="366"/>
      <c r="BCV6" s="366"/>
      <c r="BCW6" s="366"/>
      <c r="BCX6" s="366"/>
      <c r="BCY6" s="366"/>
      <c r="BCZ6" s="366"/>
      <c r="BDA6" s="366"/>
      <c r="BDB6" s="366"/>
      <c r="BDC6" s="366"/>
      <c r="BDD6" s="366"/>
      <c r="BDE6" s="366"/>
      <c r="BDF6" s="366"/>
      <c r="BDG6" s="366"/>
      <c r="BDH6" s="366"/>
      <c r="BDI6" s="366"/>
      <c r="BDJ6" s="366"/>
      <c r="BDK6" s="366"/>
      <c r="BDL6" s="366"/>
      <c r="BDM6" s="366"/>
      <c r="BDN6" s="366"/>
      <c r="BDO6" s="366"/>
      <c r="BDP6" s="366"/>
      <c r="BDQ6" s="366"/>
      <c r="BDR6" s="366"/>
      <c r="BDS6" s="366"/>
      <c r="BDT6" s="366"/>
      <c r="BDU6" s="366"/>
      <c r="BDV6" s="366"/>
      <c r="BDW6" s="366"/>
      <c r="BDX6" s="366"/>
      <c r="BDY6" s="366"/>
      <c r="BDZ6" s="366"/>
      <c r="BEA6" s="366"/>
      <c r="BEB6" s="366"/>
      <c r="BEC6" s="366"/>
      <c r="BED6" s="366"/>
      <c r="BEE6" s="366"/>
      <c r="BEF6" s="366"/>
      <c r="BEG6" s="366"/>
      <c r="BEH6" s="366"/>
      <c r="BEI6" s="366"/>
      <c r="BEJ6" s="366"/>
      <c r="BEK6" s="366"/>
      <c r="BEL6" s="366"/>
      <c r="BEM6" s="366"/>
      <c r="BEN6" s="366"/>
      <c r="BEO6" s="366"/>
      <c r="BEP6" s="366"/>
      <c r="BEQ6" s="366"/>
      <c r="BER6" s="366"/>
      <c r="BES6" s="366"/>
      <c r="BET6" s="366"/>
      <c r="BEU6" s="366"/>
      <c r="BEV6" s="366"/>
      <c r="BEW6" s="366"/>
      <c r="BEX6" s="366"/>
      <c r="BEY6" s="366"/>
      <c r="BEZ6" s="366"/>
      <c r="BFA6" s="366"/>
      <c r="BFB6" s="366"/>
      <c r="BFC6" s="366"/>
      <c r="BFD6" s="366"/>
      <c r="BFE6" s="366"/>
      <c r="BFF6" s="366"/>
      <c r="BFG6" s="366"/>
      <c r="BFH6" s="366"/>
      <c r="BFI6" s="366"/>
      <c r="BFJ6" s="366"/>
      <c r="BFK6" s="366"/>
      <c r="BFL6" s="366"/>
      <c r="BFM6" s="366"/>
      <c r="BFN6" s="366"/>
      <c r="BFO6" s="366"/>
      <c r="BFP6" s="366"/>
      <c r="BFQ6" s="366"/>
      <c r="BFR6" s="366"/>
      <c r="BFS6" s="366"/>
      <c r="BFT6" s="366"/>
      <c r="BFU6" s="366"/>
      <c r="BFV6" s="366"/>
      <c r="BFW6" s="366"/>
      <c r="BFX6" s="366"/>
      <c r="BFY6" s="366"/>
      <c r="BFZ6" s="366"/>
      <c r="BGA6" s="366"/>
      <c r="BGB6" s="366"/>
      <c r="BGC6" s="366"/>
      <c r="BGD6" s="366"/>
      <c r="BGE6" s="366"/>
      <c r="BGF6" s="366"/>
      <c r="BGG6" s="366"/>
      <c r="BGH6" s="366"/>
      <c r="BGI6" s="366"/>
      <c r="BGJ6" s="366"/>
      <c r="BGK6" s="366"/>
      <c r="BGL6" s="366"/>
      <c r="BGM6" s="366"/>
      <c r="BGN6" s="366"/>
      <c r="BGO6" s="366"/>
      <c r="BGP6" s="366"/>
      <c r="BGQ6" s="366"/>
      <c r="BGR6" s="366"/>
      <c r="BGS6" s="366"/>
      <c r="BGT6" s="366"/>
      <c r="BGU6" s="366"/>
      <c r="BGV6" s="366"/>
      <c r="BGW6" s="366"/>
      <c r="BGX6" s="366"/>
      <c r="BGY6" s="366"/>
      <c r="BGZ6" s="366"/>
      <c r="BHA6" s="366"/>
      <c r="BHB6" s="366"/>
      <c r="BHC6" s="366"/>
      <c r="BHD6" s="366"/>
      <c r="BHE6" s="366"/>
      <c r="BHF6" s="366"/>
      <c r="BHG6" s="366"/>
      <c r="BHH6" s="366"/>
      <c r="BHI6" s="366"/>
      <c r="BHJ6" s="366"/>
      <c r="BHK6" s="366"/>
      <c r="BHL6" s="366"/>
      <c r="BHM6" s="366"/>
      <c r="BHN6" s="366"/>
      <c r="BHO6" s="366"/>
      <c r="BHP6" s="366"/>
      <c r="BHQ6" s="366"/>
      <c r="BHR6" s="366"/>
      <c r="BHS6" s="366"/>
      <c r="BHT6" s="366"/>
      <c r="BHU6" s="366"/>
      <c r="BHV6" s="366"/>
      <c r="BHW6" s="366"/>
      <c r="BHX6" s="366"/>
      <c r="BHY6" s="366"/>
      <c r="BHZ6" s="366"/>
      <c r="BIA6" s="366"/>
      <c r="BIB6" s="366"/>
      <c r="BIC6" s="366"/>
      <c r="BID6" s="366"/>
      <c r="BIE6" s="366"/>
      <c r="BIF6" s="366"/>
      <c r="BIG6" s="366"/>
      <c r="BIH6" s="366"/>
      <c r="BII6" s="366"/>
      <c r="BIJ6" s="366"/>
      <c r="BIK6" s="366"/>
      <c r="BIL6" s="366"/>
      <c r="BIM6" s="366"/>
      <c r="BIN6" s="366"/>
      <c r="BIO6" s="366"/>
      <c r="BIP6" s="366"/>
      <c r="BIQ6" s="366"/>
      <c r="BIR6" s="366"/>
      <c r="BIS6" s="366"/>
      <c r="BIT6" s="366"/>
      <c r="BIU6" s="366"/>
      <c r="BIV6" s="366"/>
      <c r="BIW6" s="366"/>
      <c r="BIX6" s="366"/>
      <c r="BIY6" s="366"/>
      <c r="BIZ6" s="366"/>
      <c r="BJA6" s="366"/>
      <c r="BJB6" s="366"/>
      <c r="BJC6" s="366"/>
      <c r="BJD6" s="366"/>
      <c r="BJE6" s="366"/>
      <c r="BJF6" s="366"/>
      <c r="BJG6" s="366"/>
      <c r="BJH6" s="366"/>
      <c r="BJI6" s="366"/>
      <c r="BJJ6" s="366"/>
      <c r="BJK6" s="366"/>
      <c r="BJL6" s="366"/>
      <c r="BJM6" s="366"/>
      <c r="BJN6" s="366"/>
      <c r="BJO6" s="366"/>
      <c r="BJP6" s="366"/>
      <c r="BJQ6" s="366"/>
      <c r="BJR6" s="366"/>
      <c r="BJS6" s="366"/>
      <c r="BJT6" s="366"/>
      <c r="BJU6" s="366"/>
      <c r="BJV6" s="366"/>
      <c r="BJW6" s="366"/>
      <c r="BJX6" s="366"/>
      <c r="BJY6" s="366"/>
      <c r="BJZ6" s="366"/>
      <c r="BKA6" s="366"/>
      <c r="BKB6" s="366"/>
      <c r="BKC6" s="366"/>
      <c r="BKD6" s="366"/>
      <c r="BKE6" s="366"/>
      <c r="BKF6" s="366"/>
      <c r="BKG6" s="366"/>
      <c r="BKH6" s="366"/>
      <c r="BKI6" s="366"/>
      <c r="BKJ6" s="366"/>
      <c r="BKK6" s="366"/>
      <c r="BKL6" s="366"/>
      <c r="BKM6" s="366"/>
      <c r="BKN6" s="366"/>
      <c r="BKO6" s="366"/>
      <c r="BKP6" s="366"/>
      <c r="BKQ6" s="366"/>
      <c r="BKR6" s="366"/>
      <c r="BKS6" s="366"/>
      <c r="BKT6" s="366"/>
      <c r="BKU6" s="366"/>
      <c r="BKV6" s="366"/>
      <c r="BKW6" s="366"/>
      <c r="BKX6" s="366"/>
      <c r="BKY6" s="366"/>
      <c r="BKZ6" s="366"/>
      <c r="BLA6" s="366"/>
      <c r="BLB6" s="366"/>
      <c r="BLC6" s="366"/>
      <c r="BLD6" s="366"/>
      <c r="BLE6" s="366"/>
      <c r="BLF6" s="366"/>
      <c r="BLG6" s="366"/>
      <c r="BLH6" s="366"/>
      <c r="BLI6" s="366"/>
      <c r="BLJ6" s="366"/>
      <c r="BLK6" s="366"/>
      <c r="BLL6" s="366"/>
      <c r="BLM6" s="366"/>
      <c r="BLN6" s="366"/>
      <c r="BLO6" s="366"/>
      <c r="BLP6" s="366"/>
      <c r="BLQ6" s="366"/>
      <c r="BLR6" s="366"/>
      <c r="BLS6" s="366"/>
      <c r="BLT6" s="366"/>
      <c r="BLU6" s="366"/>
      <c r="BLV6" s="366"/>
      <c r="BLW6" s="366"/>
      <c r="BLX6" s="366"/>
      <c r="BLY6" s="366"/>
      <c r="BLZ6" s="366"/>
      <c r="BMA6" s="366"/>
      <c r="BMB6" s="366"/>
      <c r="BMC6" s="366"/>
      <c r="BMD6" s="366"/>
      <c r="BME6" s="366"/>
      <c r="BMF6" s="366"/>
      <c r="BMG6" s="366"/>
      <c r="BMH6" s="366"/>
      <c r="BMI6" s="366"/>
      <c r="BMJ6" s="366"/>
      <c r="BMK6" s="366"/>
      <c r="BML6" s="366"/>
      <c r="BMM6" s="366"/>
      <c r="BMN6" s="366"/>
      <c r="BMO6" s="366"/>
      <c r="BMP6" s="366"/>
      <c r="BMQ6" s="366"/>
      <c r="BMR6" s="366"/>
      <c r="BMS6" s="366"/>
      <c r="BMT6" s="366"/>
      <c r="BMU6" s="366"/>
      <c r="BMV6" s="366"/>
      <c r="BMW6" s="366"/>
      <c r="BMX6" s="366"/>
      <c r="BMY6" s="366"/>
      <c r="BMZ6" s="366"/>
      <c r="BNA6" s="366"/>
      <c r="BNB6" s="366"/>
      <c r="BNC6" s="366"/>
      <c r="BND6" s="366"/>
      <c r="BNE6" s="366"/>
      <c r="BNF6" s="366"/>
      <c r="BNG6" s="366"/>
      <c r="BNH6" s="366"/>
      <c r="BNI6" s="366"/>
      <c r="BNJ6" s="366"/>
      <c r="BNK6" s="366"/>
      <c r="BNL6" s="366"/>
      <c r="BNM6" s="366"/>
      <c r="BNN6" s="366"/>
      <c r="BNO6" s="366"/>
      <c r="BNP6" s="366"/>
      <c r="BNQ6" s="366"/>
      <c r="BNR6" s="366"/>
      <c r="BNS6" s="366"/>
      <c r="BNT6" s="366"/>
      <c r="BNU6" s="366"/>
      <c r="BNV6" s="366"/>
      <c r="BNW6" s="366"/>
      <c r="BNX6" s="366"/>
      <c r="BNY6" s="366"/>
      <c r="BNZ6" s="366"/>
      <c r="BOA6" s="366"/>
      <c r="BOB6" s="366"/>
      <c r="BOC6" s="366"/>
      <c r="BOD6" s="366"/>
      <c r="BOE6" s="366"/>
      <c r="BOF6" s="366"/>
      <c r="BOG6" s="366"/>
      <c r="BOH6" s="366"/>
      <c r="BOI6" s="366"/>
      <c r="BOJ6" s="366"/>
      <c r="BOK6" s="366"/>
      <c r="BOL6" s="366"/>
      <c r="BOM6" s="366"/>
      <c r="BON6" s="366"/>
      <c r="BOO6" s="366"/>
      <c r="BOP6" s="366"/>
      <c r="BOQ6" s="366"/>
      <c r="BOR6" s="366"/>
      <c r="BOS6" s="366"/>
      <c r="BOT6" s="366"/>
      <c r="BOU6" s="366"/>
      <c r="BOV6" s="366"/>
      <c r="BOW6" s="366"/>
      <c r="BOX6" s="366"/>
      <c r="BOY6" s="366"/>
      <c r="BOZ6" s="366"/>
      <c r="BPA6" s="366"/>
      <c r="BPB6" s="366"/>
      <c r="BPC6" s="366"/>
      <c r="BPD6" s="366"/>
      <c r="BPE6" s="366"/>
      <c r="BPF6" s="366"/>
      <c r="BPG6" s="366"/>
      <c r="BPH6" s="366"/>
      <c r="BPI6" s="366"/>
      <c r="BPJ6" s="366"/>
      <c r="BPK6" s="366"/>
      <c r="BPL6" s="366"/>
      <c r="BPM6" s="366"/>
      <c r="BPN6" s="366"/>
      <c r="BPO6" s="366"/>
      <c r="BPP6" s="366"/>
      <c r="BPQ6" s="366"/>
      <c r="BPR6" s="366"/>
      <c r="BPS6" s="366"/>
      <c r="BPT6" s="366"/>
      <c r="BPU6" s="366"/>
      <c r="BPV6" s="366"/>
      <c r="BPW6" s="366"/>
      <c r="BPX6" s="366"/>
      <c r="BPY6" s="366"/>
      <c r="BPZ6" s="366"/>
      <c r="BQA6" s="366"/>
      <c r="BQB6" s="366"/>
      <c r="BQC6" s="366"/>
      <c r="BQD6" s="366"/>
      <c r="BQE6" s="366"/>
      <c r="BQF6" s="366"/>
      <c r="BQG6" s="366"/>
      <c r="BQH6" s="366"/>
      <c r="BQI6" s="366"/>
      <c r="BQJ6" s="366"/>
      <c r="BQK6" s="366"/>
      <c r="BQL6" s="366"/>
      <c r="BQM6" s="366"/>
      <c r="BQN6" s="366"/>
      <c r="BQO6" s="366"/>
      <c r="BQP6" s="366"/>
      <c r="BQQ6" s="366"/>
      <c r="BQR6" s="366"/>
      <c r="BQS6" s="366"/>
      <c r="BQT6" s="366"/>
      <c r="BQU6" s="366"/>
      <c r="BQV6" s="366"/>
      <c r="BQW6" s="366"/>
      <c r="BQX6" s="366"/>
      <c r="BQY6" s="366"/>
      <c r="BQZ6" s="366"/>
      <c r="BRA6" s="366"/>
      <c r="BRB6" s="366"/>
      <c r="BRC6" s="366"/>
      <c r="BRD6" s="366"/>
      <c r="BRE6" s="366"/>
      <c r="BRF6" s="366"/>
      <c r="BRG6" s="366"/>
      <c r="BRH6" s="366"/>
      <c r="BRI6" s="366"/>
      <c r="BRJ6" s="366"/>
      <c r="BRK6" s="366"/>
      <c r="BRL6" s="366"/>
      <c r="BRM6" s="366"/>
      <c r="BRN6" s="366"/>
      <c r="BRO6" s="366"/>
      <c r="BRP6" s="366"/>
      <c r="BRQ6" s="366"/>
      <c r="BRR6" s="366"/>
      <c r="BRS6" s="366"/>
      <c r="BRT6" s="366"/>
      <c r="BRU6" s="366"/>
      <c r="BRV6" s="366"/>
      <c r="BRW6" s="366"/>
      <c r="BRX6" s="366"/>
      <c r="BRY6" s="366"/>
      <c r="BRZ6" s="366"/>
      <c r="BSA6" s="366"/>
      <c r="BSB6" s="366"/>
      <c r="BSC6" s="366"/>
      <c r="BSD6" s="366"/>
      <c r="BSE6" s="366"/>
      <c r="BSF6" s="366"/>
      <c r="BSG6" s="366"/>
      <c r="BSH6" s="366"/>
      <c r="BSI6" s="366"/>
      <c r="BSJ6" s="366"/>
      <c r="BSK6" s="366"/>
      <c r="BSL6" s="366"/>
      <c r="BSM6" s="366"/>
      <c r="BSN6" s="366"/>
      <c r="BSO6" s="366"/>
      <c r="BSP6" s="366"/>
      <c r="BSQ6" s="366"/>
      <c r="BSR6" s="366"/>
      <c r="BSS6" s="366"/>
      <c r="BST6" s="366"/>
      <c r="BSU6" s="366"/>
      <c r="BSV6" s="366"/>
      <c r="BSW6" s="366"/>
      <c r="BSX6" s="366"/>
      <c r="BSY6" s="366"/>
      <c r="BSZ6" s="366"/>
      <c r="BTA6" s="366"/>
      <c r="BTB6" s="366"/>
      <c r="BTC6" s="366"/>
      <c r="BTD6" s="366"/>
      <c r="BTE6" s="366"/>
      <c r="BTF6" s="366"/>
      <c r="BTG6" s="366"/>
      <c r="BTH6" s="366"/>
      <c r="BTI6" s="366"/>
      <c r="BTJ6" s="366"/>
      <c r="BTK6" s="366"/>
      <c r="BTL6" s="366"/>
      <c r="BTM6" s="366"/>
      <c r="BTN6" s="366"/>
      <c r="BTO6" s="366"/>
      <c r="BTP6" s="366"/>
      <c r="BTQ6" s="366"/>
      <c r="BTR6" s="366"/>
      <c r="BTS6" s="366"/>
      <c r="BTT6" s="366"/>
      <c r="BTU6" s="366"/>
      <c r="BTV6" s="366"/>
      <c r="BTW6" s="366"/>
      <c r="BTX6" s="366"/>
      <c r="BTY6" s="366"/>
      <c r="BTZ6" s="366"/>
      <c r="BUA6" s="366"/>
      <c r="BUB6" s="366"/>
      <c r="BUC6" s="366"/>
      <c r="BUD6" s="366"/>
      <c r="BUE6" s="366"/>
      <c r="BUF6" s="366"/>
      <c r="BUG6" s="366"/>
      <c r="BUH6" s="366"/>
      <c r="BUI6" s="366"/>
      <c r="BUJ6" s="366"/>
      <c r="BUK6" s="366"/>
      <c r="BUL6" s="366"/>
      <c r="BUM6" s="366"/>
      <c r="BUN6" s="366"/>
      <c r="BUO6" s="366"/>
      <c r="BUP6" s="366"/>
      <c r="BUQ6" s="366"/>
      <c r="BUR6" s="366"/>
      <c r="BUS6" s="366"/>
      <c r="BUT6" s="366"/>
      <c r="BUU6" s="366"/>
      <c r="BUV6" s="366"/>
      <c r="BUW6" s="366"/>
      <c r="BUX6" s="366"/>
      <c r="BUY6" s="366"/>
      <c r="BUZ6" s="366"/>
      <c r="BVA6" s="366"/>
      <c r="BVB6" s="366"/>
      <c r="BVC6" s="366"/>
      <c r="BVD6" s="366"/>
      <c r="BVE6" s="366"/>
      <c r="BVF6" s="366"/>
      <c r="BVG6" s="366"/>
      <c r="BVH6" s="366"/>
      <c r="BVI6" s="366"/>
      <c r="BVJ6" s="366"/>
      <c r="BVK6" s="366"/>
      <c r="BVL6" s="366"/>
      <c r="BVM6" s="366"/>
      <c r="BVN6" s="366"/>
      <c r="BVO6" s="366"/>
      <c r="BVP6" s="366"/>
      <c r="BVQ6" s="366"/>
      <c r="BVR6" s="366"/>
      <c r="BVS6" s="366"/>
      <c r="BVT6" s="366"/>
      <c r="BVU6" s="366"/>
      <c r="BVV6" s="366"/>
      <c r="BVW6" s="366"/>
      <c r="BVX6" s="366"/>
      <c r="BVY6" s="366"/>
      <c r="BVZ6" s="366"/>
      <c r="BWA6" s="366"/>
      <c r="BWB6" s="366"/>
      <c r="BWC6" s="366"/>
      <c r="BWD6" s="366"/>
      <c r="BWE6" s="366"/>
      <c r="BWF6" s="366"/>
      <c r="BWG6" s="366"/>
      <c r="BWH6" s="366"/>
      <c r="BWI6" s="366"/>
      <c r="BWJ6" s="366"/>
      <c r="BWK6" s="366"/>
      <c r="BWL6" s="366"/>
      <c r="BWM6" s="366"/>
      <c r="BWN6" s="366"/>
      <c r="BWO6" s="366"/>
      <c r="BWP6" s="366"/>
      <c r="BWQ6" s="366"/>
      <c r="BWR6" s="366"/>
      <c r="BWS6" s="366"/>
      <c r="BWT6" s="366"/>
      <c r="BWU6" s="366"/>
      <c r="BWV6" s="366"/>
      <c r="BWW6" s="366"/>
      <c r="BWX6" s="366"/>
      <c r="BWY6" s="366"/>
      <c r="BWZ6" s="366"/>
      <c r="BXA6" s="366"/>
      <c r="BXB6" s="366"/>
      <c r="BXC6" s="366"/>
      <c r="BXD6" s="366"/>
      <c r="BXE6" s="366"/>
      <c r="BXF6" s="366"/>
      <c r="BXG6" s="366"/>
      <c r="BXH6" s="366"/>
      <c r="BXI6" s="366"/>
      <c r="BXJ6" s="366"/>
      <c r="BXK6" s="366"/>
      <c r="BXL6" s="366"/>
      <c r="BXM6" s="366"/>
      <c r="BXN6" s="366"/>
      <c r="BXO6" s="366"/>
      <c r="BXP6" s="366"/>
      <c r="BXQ6" s="366"/>
      <c r="BXR6" s="366"/>
      <c r="BXS6" s="366"/>
      <c r="BXT6" s="366"/>
      <c r="BXU6" s="366"/>
      <c r="BXV6" s="366"/>
      <c r="BXW6" s="366"/>
      <c r="BXX6" s="366"/>
      <c r="BXY6" s="366"/>
      <c r="BXZ6" s="366"/>
      <c r="BYA6" s="366"/>
      <c r="BYB6" s="366"/>
      <c r="BYC6" s="366"/>
      <c r="BYD6" s="366"/>
      <c r="BYE6" s="366"/>
      <c r="BYF6" s="366"/>
      <c r="BYG6" s="366"/>
      <c r="BYH6" s="366"/>
      <c r="BYI6" s="366"/>
      <c r="BYJ6" s="366"/>
      <c r="BYK6" s="366"/>
      <c r="BYL6" s="366"/>
      <c r="BYM6" s="366"/>
      <c r="BYN6" s="366"/>
      <c r="BYO6" s="366"/>
      <c r="BYP6" s="366"/>
      <c r="BYQ6" s="366"/>
      <c r="BYR6" s="366"/>
      <c r="BYS6" s="366"/>
      <c r="BYT6" s="366"/>
      <c r="BYU6" s="366"/>
      <c r="BYV6" s="366"/>
      <c r="BYW6" s="366"/>
      <c r="BYX6" s="366"/>
      <c r="BYY6" s="366"/>
      <c r="BYZ6" s="366"/>
      <c r="BZA6" s="366"/>
      <c r="BZB6" s="366"/>
      <c r="BZC6" s="366"/>
      <c r="BZD6" s="366"/>
      <c r="BZE6" s="366"/>
      <c r="BZF6" s="366"/>
      <c r="BZG6" s="366"/>
      <c r="BZH6" s="366"/>
      <c r="BZI6" s="366"/>
      <c r="BZJ6" s="366"/>
      <c r="BZK6" s="366"/>
      <c r="BZL6" s="366"/>
      <c r="BZM6" s="366"/>
      <c r="BZN6" s="366"/>
      <c r="BZO6" s="366"/>
      <c r="BZP6" s="366"/>
      <c r="BZQ6" s="366"/>
      <c r="BZR6" s="366"/>
      <c r="BZS6" s="366"/>
      <c r="BZT6" s="366"/>
      <c r="BZU6" s="366"/>
      <c r="BZV6" s="366"/>
      <c r="BZW6" s="366"/>
      <c r="BZX6" s="366"/>
      <c r="BZY6" s="366"/>
      <c r="BZZ6" s="366"/>
      <c r="CAA6" s="366"/>
      <c r="CAB6" s="366"/>
      <c r="CAC6" s="366"/>
      <c r="CAD6" s="366"/>
      <c r="CAE6" s="366"/>
      <c r="CAF6" s="366"/>
      <c r="CAG6" s="366"/>
      <c r="CAH6" s="366"/>
      <c r="CAI6" s="366"/>
      <c r="CAJ6" s="366"/>
      <c r="CAK6" s="366"/>
      <c r="CAL6" s="366"/>
      <c r="CAM6" s="366"/>
      <c r="CAN6" s="366"/>
      <c r="CAO6" s="366"/>
      <c r="CAP6" s="366"/>
      <c r="CAQ6" s="366"/>
      <c r="CAR6" s="366"/>
      <c r="CAS6" s="366"/>
      <c r="CAT6" s="366"/>
      <c r="CAU6" s="366"/>
      <c r="CAV6" s="366"/>
      <c r="CAW6" s="366"/>
      <c r="CAX6" s="366"/>
      <c r="CAY6" s="366"/>
      <c r="CAZ6" s="366"/>
      <c r="CBA6" s="366"/>
      <c r="CBB6" s="366"/>
      <c r="CBC6" s="366"/>
      <c r="CBD6" s="366"/>
      <c r="CBE6" s="366"/>
      <c r="CBF6" s="366"/>
      <c r="CBG6" s="366"/>
      <c r="CBH6" s="366"/>
      <c r="CBI6" s="366"/>
      <c r="CBJ6" s="366"/>
      <c r="CBK6" s="366"/>
      <c r="CBL6" s="366"/>
      <c r="CBM6" s="366"/>
      <c r="CBN6" s="366"/>
      <c r="CBO6" s="366"/>
      <c r="CBP6" s="366"/>
      <c r="CBQ6" s="366"/>
      <c r="CBR6" s="366"/>
      <c r="CBS6" s="366"/>
      <c r="CBT6" s="366"/>
      <c r="CBU6" s="366"/>
      <c r="CBV6" s="366"/>
      <c r="CBW6" s="366"/>
      <c r="CBX6" s="366"/>
      <c r="CBY6" s="366"/>
      <c r="CBZ6" s="366"/>
      <c r="CCA6" s="366"/>
      <c r="CCB6" s="366"/>
      <c r="CCC6" s="366"/>
      <c r="CCD6" s="366"/>
      <c r="CCE6" s="366"/>
      <c r="CCF6" s="366"/>
      <c r="CCG6" s="366"/>
      <c r="CCH6" s="366"/>
      <c r="CCI6" s="366"/>
      <c r="CCJ6" s="366"/>
      <c r="CCK6" s="366"/>
      <c r="CCL6" s="366"/>
      <c r="CCM6" s="366"/>
      <c r="CCN6" s="366"/>
      <c r="CCO6" s="366"/>
      <c r="CCP6" s="366"/>
      <c r="CCQ6" s="366"/>
      <c r="CCR6" s="366"/>
      <c r="CCS6" s="366"/>
      <c r="CCT6" s="366"/>
      <c r="CCU6" s="366"/>
      <c r="CCV6" s="366"/>
      <c r="CCW6" s="366"/>
      <c r="CCX6" s="366"/>
      <c r="CCY6" s="366"/>
      <c r="CCZ6" s="366"/>
      <c r="CDA6" s="366"/>
      <c r="CDB6" s="366"/>
      <c r="CDC6" s="366"/>
      <c r="CDD6" s="366"/>
      <c r="CDE6" s="366"/>
      <c r="CDF6" s="366"/>
      <c r="CDG6" s="366"/>
      <c r="CDH6" s="366"/>
      <c r="CDI6" s="366"/>
      <c r="CDJ6" s="366"/>
      <c r="CDK6" s="366"/>
      <c r="CDL6" s="366"/>
      <c r="CDM6" s="366"/>
      <c r="CDN6" s="366"/>
      <c r="CDO6" s="366"/>
      <c r="CDP6" s="366"/>
      <c r="CDQ6" s="366"/>
      <c r="CDR6" s="366"/>
      <c r="CDS6" s="366"/>
      <c r="CDT6" s="366"/>
      <c r="CDU6" s="366"/>
      <c r="CDV6" s="366"/>
      <c r="CDW6" s="366"/>
      <c r="CDX6" s="366"/>
      <c r="CDY6" s="366"/>
      <c r="CDZ6" s="366"/>
      <c r="CEA6" s="366"/>
      <c r="CEB6" s="366"/>
      <c r="CEC6" s="366"/>
      <c r="CED6" s="366"/>
      <c r="CEE6" s="366"/>
      <c r="CEF6" s="366"/>
      <c r="CEG6" s="366"/>
      <c r="CEH6" s="366"/>
      <c r="CEI6" s="366"/>
      <c r="CEJ6" s="366"/>
      <c r="CEK6" s="366"/>
      <c r="CEL6" s="366"/>
      <c r="CEM6" s="366"/>
      <c r="CEN6" s="366"/>
      <c r="CEO6" s="366"/>
      <c r="CEP6" s="366"/>
      <c r="CEQ6" s="366"/>
      <c r="CER6" s="366"/>
      <c r="CES6" s="366"/>
      <c r="CET6" s="366"/>
      <c r="CEU6" s="366"/>
      <c r="CEV6" s="366"/>
      <c r="CEW6" s="366"/>
      <c r="CEX6" s="366"/>
      <c r="CEY6" s="366"/>
      <c r="CEZ6" s="366"/>
      <c r="CFA6" s="366"/>
      <c r="CFB6" s="366"/>
      <c r="CFC6" s="366"/>
      <c r="CFD6" s="366"/>
      <c r="CFE6" s="366"/>
      <c r="CFF6" s="366"/>
      <c r="CFG6" s="366"/>
      <c r="CFH6" s="366"/>
      <c r="CFI6" s="366"/>
      <c r="CFJ6" s="366"/>
      <c r="CFK6" s="366"/>
      <c r="CFL6" s="366"/>
      <c r="CFM6" s="366"/>
      <c r="CFN6" s="366"/>
      <c r="CFO6" s="366"/>
      <c r="CFP6" s="366"/>
      <c r="CFQ6" s="366"/>
      <c r="CFR6" s="366"/>
      <c r="CFS6" s="366"/>
      <c r="CFT6" s="366"/>
      <c r="CFU6" s="366"/>
      <c r="CFV6" s="366"/>
      <c r="CFW6" s="366"/>
      <c r="CFX6" s="366"/>
      <c r="CFY6" s="366"/>
      <c r="CFZ6" s="366"/>
      <c r="CGA6" s="366"/>
      <c r="CGB6" s="366"/>
      <c r="CGC6" s="366"/>
      <c r="CGD6" s="366"/>
      <c r="CGE6" s="366"/>
      <c r="CGF6" s="366"/>
      <c r="CGG6" s="366"/>
      <c r="CGH6" s="366"/>
      <c r="CGI6" s="366"/>
      <c r="CGJ6" s="366"/>
      <c r="CGK6" s="366"/>
      <c r="CGL6" s="366"/>
      <c r="CGM6" s="366"/>
      <c r="CGN6" s="366"/>
      <c r="CGO6" s="366"/>
      <c r="CGP6" s="366"/>
      <c r="CGQ6" s="366"/>
      <c r="CGR6" s="366"/>
      <c r="CGS6" s="366"/>
      <c r="CGT6" s="366"/>
      <c r="CGU6" s="366"/>
      <c r="CGV6" s="366"/>
      <c r="CGW6" s="366"/>
      <c r="CGX6" s="366"/>
      <c r="CGY6" s="366"/>
      <c r="CGZ6" s="366"/>
      <c r="CHA6" s="366"/>
      <c r="CHB6" s="366"/>
      <c r="CHC6" s="366"/>
      <c r="CHD6" s="366"/>
      <c r="CHE6" s="366"/>
      <c r="CHF6" s="366"/>
      <c r="CHG6" s="366"/>
      <c r="CHH6" s="366"/>
      <c r="CHI6" s="366"/>
      <c r="CHJ6" s="366"/>
      <c r="CHK6" s="366"/>
      <c r="CHL6" s="366"/>
      <c r="CHM6" s="366"/>
      <c r="CHN6" s="366"/>
      <c r="CHO6" s="366"/>
      <c r="CHP6" s="366"/>
      <c r="CHQ6" s="366"/>
      <c r="CHR6" s="366"/>
      <c r="CHS6" s="366"/>
      <c r="CHT6" s="366"/>
      <c r="CHU6" s="366"/>
      <c r="CHV6" s="366"/>
      <c r="CHW6" s="366"/>
      <c r="CHX6" s="366"/>
      <c r="CHY6" s="366"/>
      <c r="CHZ6" s="366"/>
      <c r="CIA6" s="366"/>
      <c r="CIB6" s="366"/>
      <c r="CIC6" s="366"/>
      <c r="CID6" s="366"/>
      <c r="CIE6" s="366"/>
      <c r="CIF6" s="366"/>
      <c r="CIG6" s="366"/>
      <c r="CIH6" s="366"/>
      <c r="CII6" s="366"/>
      <c r="CIJ6" s="366"/>
      <c r="CIK6" s="366"/>
      <c r="CIL6" s="366"/>
      <c r="CIM6" s="366"/>
      <c r="CIN6" s="366"/>
      <c r="CIO6" s="366"/>
      <c r="CIP6" s="366"/>
      <c r="CIQ6" s="366"/>
      <c r="CIR6" s="366"/>
      <c r="CIS6" s="366"/>
      <c r="CIT6" s="366"/>
      <c r="CIU6" s="366"/>
      <c r="CIV6" s="366"/>
      <c r="CIW6" s="366"/>
      <c r="CIX6" s="366"/>
      <c r="CIY6" s="366"/>
      <c r="CIZ6" s="366"/>
      <c r="CJA6" s="366"/>
      <c r="CJB6" s="366"/>
      <c r="CJC6" s="366"/>
      <c r="CJD6" s="366"/>
      <c r="CJE6" s="366"/>
      <c r="CJF6" s="366"/>
      <c r="CJG6" s="366"/>
      <c r="CJH6" s="366"/>
      <c r="CJI6" s="366"/>
      <c r="CJJ6" s="366"/>
      <c r="CJK6" s="366"/>
      <c r="CJL6" s="366"/>
      <c r="CJM6" s="366"/>
      <c r="CJN6" s="366"/>
      <c r="CJO6" s="366"/>
      <c r="CJP6" s="366"/>
      <c r="CJQ6" s="366"/>
      <c r="CJR6" s="366"/>
      <c r="CJS6" s="366"/>
      <c r="CJT6" s="366"/>
      <c r="CJU6" s="366"/>
      <c r="CJV6" s="366"/>
      <c r="CJW6" s="366"/>
      <c r="CJX6" s="366"/>
      <c r="CJY6" s="366"/>
      <c r="CJZ6" s="366"/>
      <c r="CKA6" s="366"/>
      <c r="CKB6" s="366"/>
      <c r="CKC6" s="366"/>
      <c r="CKD6" s="366"/>
      <c r="CKE6" s="366"/>
      <c r="CKF6" s="366"/>
      <c r="CKG6" s="366"/>
      <c r="CKH6" s="366"/>
      <c r="CKI6" s="366"/>
      <c r="CKJ6" s="366"/>
      <c r="CKK6" s="366"/>
      <c r="CKL6" s="366"/>
      <c r="CKM6" s="366"/>
      <c r="CKN6" s="366"/>
      <c r="CKO6" s="366"/>
      <c r="CKP6" s="366"/>
      <c r="CKQ6" s="366"/>
      <c r="CKR6" s="366"/>
      <c r="CKS6" s="366"/>
      <c r="CKT6" s="366"/>
      <c r="CKU6" s="366"/>
      <c r="CKV6" s="366"/>
      <c r="CKW6" s="366"/>
      <c r="CKX6" s="366"/>
      <c r="CKY6" s="366"/>
      <c r="CKZ6" s="366"/>
      <c r="CLA6" s="366"/>
      <c r="CLB6" s="366"/>
      <c r="CLC6" s="366"/>
      <c r="CLD6" s="366"/>
      <c r="CLE6" s="366"/>
      <c r="CLF6" s="366"/>
      <c r="CLG6" s="366"/>
      <c r="CLH6" s="366"/>
      <c r="CLI6" s="366"/>
      <c r="CLJ6" s="366"/>
      <c r="CLK6" s="366"/>
      <c r="CLL6" s="366"/>
      <c r="CLM6" s="366"/>
      <c r="CLN6" s="366"/>
      <c r="CLO6" s="366"/>
      <c r="CLP6" s="366"/>
      <c r="CLQ6" s="366"/>
      <c r="CLR6" s="366"/>
      <c r="CLS6" s="366"/>
      <c r="CLT6" s="366"/>
      <c r="CLU6" s="366"/>
      <c r="CLV6" s="366"/>
      <c r="CLW6" s="366"/>
      <c r="CLX6" s="366"/>
      <c r="CLY6" s="366"/>
      <c r="CLZ6" s="366"/>
      <c r="CMA6" s="366"/>
      <c r="CMB6" s="366"/>
      <c r="CMC6" s="366"/>
      <c r="CMD6" s="366"/>
      <c r="CME6" s="366"/>
      <c r="CMF6" s="366"/>
      <c r="CMG6" s="366"/>
      <c r="CMH6" s="366"/>
      <c r="CMI6" s="366"/>
      <c r="CMJ6" s="366"/>
      <c r="CMK6" s="366"/>
      <c r="CML6" s="366"/>
      <c r="CMM6" s="366"/>
      <c r="CMN6" s="366"/>
      <c r="CMO6" s="366"/>
      <c r="CMP6" s="366"/>
      <c r="CMQ6" s="366"/>
      <c r="CMR6" s="366"/>
      <c r="CMS6" s="366"/>
      <c r="CMT6" s="366"/>
      <c r="CMU6" s="366"/>
      <c r="CMV6" s="366"/>
      <c r="CMW6" s="366"/>
      <c r="CMX6" s="366"/>
      <c r="CMY6" s="366"/>
      <c r="CMZ6" s="366"/>
      <c r="CNA6" s="366"/>
      <c r="CNB6" s="366"/>
      <c r="CNC6" s="366"/>
      <c r="CND6" s="366"/>
      <c r="CNE6" s="366"/>
      <c r="CNF6" s="366"/>
      <c r="CNG6" s="366"/>
      <c r="CNH6" s="366"/>
      <c r="CNI6" s="366"/>
      <c r="CNJ6" s="366"/>
      <c r="CNK6" s="366"/>
      <c r="CNL6" s="366"/>
      <c r="CNM6" s="366"/>
      <c r="CNN6" s="366"/>
      <c r="CNO6" s="366"/>
      <c r="CNP6" s="366"/>
      <c r="CNQ6" s="366"/>
      <c r="CNR6" s="366"/>
      <c r="CNS6" s="366"/>
      <c r="CNT6" s="366"/>
      <c r="CNU6" s="366"/>
      <c r="CNV6" s="366"/>
      <c r="CNW6" s="366"/>
      <c r="CNX6" s="366"/>
      <c r="CNY6" s="366"/>
      <c r="CNZ6" s="366"/>
      <c r="COA6" s="366"/>
      <c r="COB6" s="366"/>
      <c r="COC6" s="366"/>
      <c r="COD6" s="366"/>
      <c r="COE6" s="366"/>
      <c r="COF6" s="366"/>
      <c r="COG6" s="366"/>
      <c r="COH6" s="366"/>
      <c r="COI6" s="366"/>
      <c r="COJ6" s="366"/>
      <c r="COK6" s="366"/>
      <c r="COL6" s="366"/>
      <c r="COM6" s="366"/>
      <c r="CON6" s="366"/>
      <c r="COO6" s="366"/>
      <c r="COP6" s="366"/>
      <c r="COQ6" s="366"/>
      <c r="COR6" s="366"/>
      <c r="COS6" s="366"/>
      <c r="COT6" s="366"/>
      <c r="COU6" s="366"/>
      <c r="COV6" s="366"/>
      <c r="COW6" s="366"/>
      <c r="COX6" s="366"/>
      <c r="COY6" s="366"/>
      <c r="COZ6" s="366"/>
      <c r="CPA6" s="366"/>
      <c r="CPB6" s="366"/>
      <c r="CPC6" s="366"/>
      <c r="CPD6" s="366"/>
      <c r="CPE6" s="366"/>
      <c r="CPF6" s="366"/>
      <c r="CPG6" s="366"/>
      <c r="CPH6" s="366"/>
      <c r="CPI6" s="366"/>
      <c r="CPJ6" s="366"/>
      <c r="CPK6" s="366"/>
      <c r="CPL6" s="366"/>
      <c r="CPM6" s="366"/>
      <c r="CPN6" s="366"/>
      <c r="CPO6" s="366"/>
      <c r="CPP6" s="366"/>
      <c r="CPQ6" s="366"/>
      <c r="CPR6" s="366"/>
      <c r="CPS6" s="366"/>
      <c r="CPT6" s="366"/>
      <c r="CPU6" s="366"/>
      <c r="CPV6" s="366"/>
      <c r="CPW6" s="366"/>
      <c r="CPX6" s="366"/>
      <c r="CPY6" s="366"/>
      <c r="CPZ6" s="366"/>
      <c r="CQA6" s="366"/>
      <c r="CQB6" s="366"/>
      <c r="CQC6" s="366"/>
      <c r="CQD6" s="366"/>
      <c r="CQE6" s="366"/>
      <c r="CQF6" s="366"/>
      <c r="CQG6" s="366"/>
      <c r="CQH6" s="366"/>
      <c r="CQI6" s="366"/>
      <c r="CQJ6" s="366"/>
      <c r="CQK6" s="366"/>
      <c r="CQL6" s="366"/>
      <c r="CQM6" s="366"/>
      <c r="CQN6" s="366"/>
      <c r="CQO6" s="366"/>
      <c r="CQP6" s="366"/>
      <c r="CQQ6" s="366"/>
      <c r="CQR6" s="366"/>
      <c r="CQS6" s="366"/>
      <c r="CQT6" s="366"/>
      <c r="CQU6" s="366"/>
      <c r="CQV6" s="366"/>
      <c r="CQW6" s="366"/>
      <c r="CQX6" s="366"/>
      <c r="CQY6" s="366"/>
      <c r="CQZ6" s="366"/>
      <c r="CRA6" s="366"/>
      <c r="CRB6" s="366"/>
      <c r="CRC6" s="366"/>
      <c r="CRD6" s="366"/>
      <c r="CRE6" s="366"/>
      <c r="CRF6" s="366"/>
      <c r="CRG6" s="366"/>
      <c r="CRH6" s="366"/>
      <c r="CRI6" s="366"/>
      <c r="CRJ6" s="366"/>
      <c r="CRK6" s="366"/>
      <c r="CRL6" s="366"/>
      <c r="CRM6" s="366"/>
      <c r="CRN6" s="366"/>
      <c r="CRO6" s="366"/>
      <c r="CRP6" s="366"/>
      <c r="CRQ6" s="366"/>
      <c r="CRR6" s="366"/>
      <c r="CRS6" s="366"/>
      <c r="CRT6" s="366"/>
      <c r="CRU6" s="366"/>
      <c r="CRV6" s="366"/>
      <c r="CRW6" s="366"/>
      <c r="CRX6" s="366"/>
      <c r="CRY6" s="366"/>
      <c r="CRZ6" s="366"/>
      <c r="CSA6" s="366"/>
      <c r="CSB6" s="366"/>
      <c r="CSC6" s="366"/>
      <c r="CSD6" s="366"/>
      <c r="CSE6" s="366"/>
      <c r="CSF6" s="366"/>
      <c r="CSG6" s="366"/>
      <c r="CSH6" s="366"/>
      <c r="CSI6" s="366"/>
      <c r="CSJ6" s="366"/>
      <c r="CSK6" s="366"/>
      <c r="CSL6" s="366"/>
      <c r="CSM6" s="366"/>
      <c r="CSN6" s="366"/>
      <c r="CSO6" s="366"/>
      <c r="CSP6" s="366"/>
      <c r="CSQ6" s="366"/>
      <c r="CSR6" s="366"/>
      <c r="CSS6" s="366"/>
      <c r="CST6" s="366"/>
      <c r="CSU6" s="366"/>
      <c r="CSV6" s="366"/>
      <c r="CSW6" s="366"/>
      <c r="CSX6" s="366"/>
      <c r="CSY6" s="366"/>
      <c r="CSZ6" s="366"/>
      <c r="CTA6" s="366"/>
      <c r="CTB6" s="366"/>
      <c r="CTC6" s="366"/>
      <c r="CTD6" s="366"/>
      <c r="CTE6" s="366"/>
      <c r="CTF6" s="366"/>
      <c r="CTG6" s="366"/>
      <c r="CTH6" s="366"/>
      <c r="CTI6" s="366"/>
      <c r="CTJ6" s="366"/>
      <c r="CTK6" s="366"/>
      <c r="CTL6" s="366"/>
      <c r="CTM6" s="366"/>
      <c r="CTN6" s="366"/>
      <c r="CTO6" s="366"/>
      <c r="CTP6" s="366"/>
      <c r="CTQ6" s="366"/>
      <c r="CTR6" s="366"/>
      <c r="CTS6" s="366"/>
      <c r="CTT6" s="366"/>
      <c r="CTU6" s="366"/>
      <c r="CTV6" s="366"/>
      <c r="CTW6" s="366"/>
      <c r="CTX6" s="366"/>
      <c r="CTY6" s="366"/>
      <c r="CTZ6" s="366"/>
      <c r="CUA6" s="366"/>
      <c r="CUB6" s="366"/>
      <c r="CUC6" s="366"/>
      <c r="CUD6" s="366"/>
      <c r="CUE6" s="366"/>
      <c r="CUF6" s="366"/>
      <c r="CUG6" s="366"/>
      <c r="CUH6" s="366"/>
      <c r="CUI6" s="366"/>
      <c r="CUJ6" s="366"/>
      <c r="CUK6" s="366"/>
      <c r="CUL6" s="366"/>
      <c r="CUM6" s="366"/>
      <c r="CUN6" s="366"/>
      <c r="CUO6" s="366"/>
      <c r="CUP6" s="366"/>
      <c r="CUQ6" s="366"/>
      <c r="CUR6" s="366"/>
      <c r="CUS6" s="366"/>
      <c r="CUT6" s="366"/>
      <c r="CUU6" s="366"/>
      <c r="CUV6" s="366"/>
      <c r="CUW6" s="366"/>
      <c r="CUX6" s="366"/>
      <c r="CUY6" s="366"/>
      <c r="CUZ6" s="366"/>
      <c r="CVA6" s="366"/>
      <c r="CVB6" s="366"/>
      <c r="CVC6" s="366"/>
      <c r="CVD6" s="366"/>
      <c r="CVE6" s="366"/>
      <c r="CVF6" s="366"/>
      <c r="CVG6" s="366"/>
      <c r="CVH6" s="366"/>
      <c r="CVI6" s="366"/>
      <c r="CVJ6" s="366"/>
      <c r="CVK6" s="366"/>
      <c r="CVL6" s="366"/>
      <c r="CVM6" s="366"/>
      <c r="CVN6" s="366"/>
      <c r="CVO6" s="366"/>
      <c r="CVP6" s="366"/>
      <c r="CVQ6" s="366"/>
      <c r="CVR6" s="366"/>
      <c r="CVS6" s="366"/>
      <c r="CVT6" s="366"/>
      <c r="CVU6" s="366"/>
      <c r="CVV6" s="366"/>
      <c r="CVW6" s="366"/>
      <c r="CVX6" s="366"/>
      <c r="CVY6" s="366"/>
      <c r="CVZ6" s="366"/>
      <c r="CWA6" s="366"/>
      <c r="CWB6" s="366"/>
      <c r="CWC6" s="366"/>
      <c r="CWD6" s="366"/>
      <c r="CWE6" s="366"/>
      <c r="CWF6" s="366"/>
      <c r="CWG6" s="366"/>
      <c r="CWH6" s="366"/>
      <c r="CWI6" s="366"/>
      <c r="CWJ6" s="366"/>
      <c r="CWK6" s="366"/>
      <c r="CWL6" s="366"/>
      <c r="CWM6" s="366"/>
      <c r="CWN6" s="366"/>
      <c r="CWO6" s="366"/>
      <c r="CWP6" s="366"/>
      <c r="CWQ6" s="366"/>
      <c r="CWR6" s="366"/>
      <c r="CWS6" s="366"/>
      <c r="CWT6" s="366"/>
      <c r="CWU6" s="366"/>
      <c r="CWV6" s="366"/>
      <c r="CWW6" s="366"/>
      <c r="CWX6" s="366"/>
      <c r="CWY6" s="366"/>
      <c r="CWZ6" s="366"/>
      <c r="CXA6" s="366"/>
      <c r="CXB6" s="366"/>
      <c r="CXC6" s="366"/>
      <c r="CXD6" s="366"/>
      <c r="CXE6" s="366"/>
      <c r="CXF6" s="366"/>
      <c r="CXG6" s="366"/>
      <c r="CXH6" s="366"/>
      <c r="CXI6" s="366"/>
      <c r="CXJ6" s="366"/>
      <c r="CXK6" s="366"/>
      <c r="CXL6" s="366"/>
      <c r="CXM6" s="366"/>
      <c r="CXN6" s="366"/>
      <c r="CXO6" s="366"/>
      <c r="CXP6" s="366"/>
      <c r="CXQ6" s="366"/>
      <c r="CXR6" s="366"/>
      <c r="CXS6" s="366"/>
      <c r="CXT6" s="366"/>
      <c r="CXU6" s="366"/>
      <c r="CXV6" s="366"/>
      <c r="CXW6" s="366"/>
      <c r="CXX6" s="366"/>
      <c r="CXY6" s="366"/>
      <c r="CXZ6" s="366"/>
      <c r="CYA6" s="366"/>
      <c r="CYB6" s="366"/>
      <c r="CYC6" s="366"/>
      <c r="CYD6" s="366"/>
      <c r="CYE6" s="366"/>
      <c r="CYF6" s="366"/>
      <c r="CYG6" s="366"/>
      <c r="CYH6" s="366"/>
      <c r="CYI6" s="366"/>
      <c r="CYJ6" s="366"/>
      <c r="CYK6" s="366"/>
      <c r="CYL6" s="366"/>
      <c r="CYM6" s="366"/>
      <c r="CYN6" s="366"/>
      <c r="CYO6" s="366"/>
      <c r="CYP6" s="366"/>
      <c r="CYQ6" s="366"/>
      <c r="CYR6" s="366"/>
      <c r="CYS6" s="366"/>
      <c r="CYT6" s="366"/>
      <c r="CYU6" s="366"/>
      <c r="CYV6" s="366"/>
      <c r="CYW6" s="366"/>
      <c r="CYX6" s="366"/>
      <c r="CYY6" s="366"/>
      <c r="CYZ6" s="366"/>
      <c r="CZA6" s="366"/>
      <c r="CZB6" s="366"/>
      <c r="CZC6" s="366"/>
      <c r="CZD6" s="366"/>
      <c r="CZE6" s="366"/>
      <c r="CZF6" s="366"/>
      <c r="CZG6" s="366"/>
      <c r="CZH6" s="366"/>
      <c r="CZI6" s="366"/>
      <c r="CZJ6" s="366"/>
      <c r="CZK6" s="366"/>
      <c r="CZL6" s="366"/>
      <c r="CZM6" s="366"/>
      <c r="CZN6" s="366"/>
      <c r="CZO6" s="366"/>
      <c r="CZP6" s="366"/>
      <c r="CZQ6" s="366"/>
      <c r="CZR6" s="366"/>
      <c r="CZS6" s="366"/>
      <c r="CZT6" s="366"/>
      <c r="CZU6" s="366"/>
      <c r="CZV6" s="366"/>
      <c r="CZW6" s="366"/>
      <c r="CZX6" s="366"/>
      <c r="CZY6" s="366"/>
      <c r="CZZ6" s="366"/>
      <c r="DAA6" s="366"/>
      <c r="DAB6" s="366"/>
      <c r="DAC6" s="366"/>
      <c r="DAD6" s="366"/>
      <c r="DAE6" s="366"/>
      <c r="DAF6" s="366"/>
      <c r="DAG6" s="366"/>
      <c r="DAH6" s="366"/>
      <c r="DAI6" s="366"/>
      <c r="DAJ6" s="366"/>
      <c r="DAK6" s="366"/>
      <c r="DAL6" s="366"/>
      <c r="DAM6" s="366"/>
      <c r="DAN6" s="366"/>
      <c r="DAO6" s="366"/>
      <c r="DAP6" s="366"/>
      <c r="DAQ6" s="366"/>
      <c r="DAR6" s="366"/>
      <c r="DAS6" s="366"/>
      <c r="DAT6" s="366"/>
      <c r="DAU6" s="366"/>
      <c r="DAV6" s="366"/>
      <c r="DAW6" s="366"/>
      <c r="DAX6" s="366"/>
      <c r="DAY6" s="366"/>
      <c r="DAZ6" s="366"/>
      <c r="DBA6" s="366"/>
      <c r="DBB6" s="366"/>
      <c r="DBC6" s="366"/>
      <c r="DBD6" s="366"/>
      <c r="DBE6" s="366"/>
      <c r="DBF6" s="366"/>
      <c r="DBG6" s="366"/>
      <c r="DBH6" s="366"/>
      <c r="DBI6" s="366"/>
      <c r="DBJ6" s="366"/>
      <c r="DBK6" s="366"/>
      <c r="DBL6" s="366"/>
      <c r="DBM6" s="366"/>
      <c r="DBN6" s="366"/>
      <c r="DBO6" s="366"/>
      <c r="DBP6" s="366"/>
      <c r="DBQ6" s="366"/>
      <c r="DBR6" s="366"/>
      <c r="DBS6" s="366"/>
      <c r="DBT6" s="366"/>
      <c r="DBU6" s="366"/>
      <c r="DBV6" s="366"/>
      <c r="DBW6" s="366"/>
      <c r="DBX6" s="366"/>
      <c r="DBY6" s="366"/>
      <c r="DBZ6" s="366"/>
      <c r="DCA6" s="366"/>
      <c r="DCB6" s="366"/>
      <c r="DCC6" s="366"/>
      <c r="DCD6" s="366"/>
      <c r="DCE6" s="366"/>
      <c r="DCF6" s="366"/>
      <c r="DCG6" s="366"/>
      <c r="DCH6" s="366"/>
      <c r="DCI6" s="366"/>
      <c r="DCJ6" s="366"/>
      <c r="DCK6" s="366"/>
      <c r="DCL6" s="366"/>
      <c r="DCM6" s="366"/>
      <c r="DCN6" s="366"/>
      <c r="DCO6" s="366"/>
      <c r="DCP6" s="366"/>
      <c r="DCQ6" s="366"/>
      <c r="DCR6" s="366"/>
      <c r="DCS6" s="366"/>
      <c r="DCT6" s="366"/>
      <c r="DCU6" s="366"/>
      <c r="DCV6" s="366"/>
      <c r="DCW6" s="366"/>
      <c r="DCX6" s="366"/>
      <c r="DCY6" s="366"/>
      <c r="DCZ6" s="366"/>
      <c r="DDA6" s="366"/>
      <c r="DDB6" s="366"/>
      <c r="DDC6" s="366"/>
      <c r="DDD6" s="366"/>
      <c r="DDE6" s="366"/>
      <c r="DDF6" s="366"/>
      <c r="DDG6" s="366"/>
      <c r="DDH6" s="366"/>
      <c r="DDI6" s="366"/>
      <c r="DDJ6" s="366"/>
      <c r="DDK6" s="366"/>
      <c r="DDL6" s="366"/>
      <c r="DDM6" s="366"/>
      <c r="DDN6" s="366"/>
      <c r="DDO6" s="366"/>
      <c r="DDP6" s="366"/>
      <c r="DDQ6" s="366"/>
      <c r="DDR6" s="366"/>
      <c r="DDS6" s="366"/>
      <c r="DDT6" s="366"/>
      <c r="DDU6" s="366"/>
      <c r="DDV6" s="366"/>
      <c r="DDW6" s="366"/>
      <c r="DDX6" s="366"/>
      <c r="DDY6" s="366"/>
      <c r="DDZ6" s="366"/>
      <c r="DEA6" s="366"/>
      <c r="DEB6" s="366"/>
      <c r="DEC6" s="366"/>
      <c r="DED6" s="366"/>
      <c r="DEE6" s="366"/>
      <c r="DEF6" s="366"/>
      <c r="DEG6" s="366"/>
      <c r="DEH6" s="366"/>
      <c r="DEI6" s="366"/>
      <c r="DEJ6" s="366"/>
      <c r="DEK6" s="366"/>
      <c r="DEL6" s="366"/>
      <c r="DEM6" s="366"/>
      <c r="DEN6" s="366"/>
      <c r="DEO6" s="366"/>
      <c r="DEP6" s="366"/>
      <c r="DEQ6" s="366"/>
      <c r="DER6" s="366"/>
      <c r="DES6" s="366"/>
      <c r="DET6" s="366"/>
      <c r="DEU6" s="366"/>
      <c r="DEV6" s="366"/>
      <c r="DEW6" s="366"/>
      <c r="DEX6" s="366"/>
      <c r="DEY6" s="366"/>
      <c r="DEZ6" s="366"/>
      <c r="DFA6" s="366"/>
      <c r="DFB6" s="366"/>
      <c r="DFC6" s="366"/>
      <c r="DFD6" s="366"/>
      <c r="DFE6" s="366"/>
      <c r="DFF6" s="366"/>
      <c r="DFG6" s="366"/>
      <c r="DFH6" s="366"/>
      <c r="DFI6" s="366"/>
      <c r="DFJ6" s="366"/>
      <c r="DFK6" s="366"/>
      <c r="DFL6" s="366"/>
      <c r="DFM6" s="366"/>
      <c r="DFN6" s="366"/>
      <c r="DFO6" s="366"/>
      <c r="DFP6" s="366"/>
      <c r="DFQ6" s="366"/>
      <c r="DFR6" s="366"/>
      <c r="DFS6" s="366"/>
      <c r="DFT6" s="366"/>
      <c r="DFU6" s="366"/>
      <c r="DFV6" s="366"/>
      <c r="DFW6" s="366"/>
      <c r="DFX6" s="366"/>
      <c r="DFY6" s="366"/>
      <c r="DFZ6" s="366"/>
      <c r="DGA6" s="366"/>
      <c r="DGB6" s="366"/>
      <c r="DGC6" s="366"/>
      <c r="DGD6" s="366"/>
      <c r="DGE6" s="366"/>
      <c r="DGF6" s="366"/>
      <c r="DGG6" s="366"/>
      <c r="DGH6" s="366"/>
      <c r="DGI6" s="366"/>
      <c r="DGJ6" s="366"/>
      <c r="DGK6" s="366"/>
      <c r="DGL6" s="366"/>
      <c r="DGM6" s="366"/>
      <c r="DGN6" s="366"/>
      <c r="DGO6" s="366"/>
      <c r="DGP6" s="366"/>
      <c r="DGQ6" s="366"/>
      <c r="DGR6" s="366"/>
      <c r="DGS6" s="366"/>
      <c r="DGT6" s="366"/>
      <c r="DGU6" s="366"/>
      <c r="DGV6" s="366"/>
      <c r="DGW6" s="366"/>
      <c r="DGX6" s="366"/>
      <c r="DGY6" s="366"/>
      <c r="DGZ6" s="366"/>
      <c r="DHA6" s="366"/>
      <c r="DHB6" s="366"/>
      <c r="DHC6" s="366"/>
      <c r="DHD6" s="366"/>
      <c r="DHE6" s="366"/>
      <c r="DHF6" s="366"/>
      <c r="DHG6" s="366"/>
      <c r="DHH6" s="366"/>
      <c r="DHI6" s="366"/>
      <c r="DHJ6" s="366"/>
      <c r="DHK6" s="366"/>
      <c r="DHL6" s="366"/>
      <c r="DHM6" s="366"/>
      <c r="DHN6" s="366"/>
      <c r="DHO6" s="366"/>
      <c r="DHP6" s="366"/>
      <c r="DHQ6" s="366"/>
      <c r="DHR6" s="366"/>
      <c r="DHS6" s="366"/>
      <c r="DHT6" s="366"/>
      <c r="DHU6" s="366"/>
      <c r="DHV6" s="366"/>
      <c r="DHW6" s="366"/>
      <c r="DHX6" s="366"/>
      <c r="DHY6" s="366"/>
      <c r="DHZ6" s="366"/>
      <c r="DIA6" s="366"/>
      <c r="DIB6" s="366"/>
      <c r="DIC6" s="366"/>
      <c r="DID6" s="366"/>
      <c r="DIE6" s="366"/>
      <c r="DIF6" s="366"/>
      <c r="DIG6" s="366"/>
      <c r="DIH6" s="366"/>
      <c r="DII6" s="366"/>
      <c r="DIJ6" s="366"/>
      <c r="DIK6" s="366"/>
      <c r="DIL6" s="366"/>
      <c r="DIM6" s="366"/>
      <c r="DIN6" s="366"/>
      <c r="DIO6" s="366"/>
      <c r="DIP6" s="366"/>
      <c r="DIQ6" s="366"/>
      <c r="DIR6" s="366"/>
      <c r="DIS6" s="366"/>
      <c r="DIT6" s="366"/>
      <c r="DIU6" s="366"/>
      <c r="DIV6" s="366"/>
      <c r="DIW6" s="366"/>
      <c r="DIX6" s="366"/>
      <c r="DIY6" s="366"/>
      <c r="DIZ6" s="366"/>
      <c r="DJA6" s="366"/>
      <c r="DJB6" s="366"/>
      <c r="DJC6" s="366"/>
      <c r="DJD6" s="366"/>
      <c r="DJE6" s="366"/>
      <c r="DJF6" s="366"/>
      <c r="DJG6" s="366"/>
      <c r="DJH6" s="366"/>
      <c r="DJI6" s="366"/>
      <c r="DJJ6" s="366"/>
      <c r="DJK6" s="366"/>
      <c r="DJL6" s="366"/>
      <c r="DJM6" s="366"/>
      <c r="DJN6" s="366"/>
      <c r="DJO6" s="366"/>
      <c r="DJP6" s="366"/>
      <c r="DJQ6" s="366"/>
      <c r="DJR6" s="366"/>
      <c r="DJS6" s="366"/>
      <c r="DJT6" s="366"/>
      <c r="DJU6" s="366"/>
      <c r="DJV6" s="366"/>
      <c r="DJW6" s="366"/>
      <c r="DJX6" s="366"/>
      <c r="DJY6" s="366"/>
      <c r="DJZ6" s="366"/>
      <c r="DKA6" s="366"/>
      <c r="DKB6" s="366"/>
      <c r="DKC6" s="366"/>
      <c r="DKD6" s="366"/>
      <c r="DKE6" s="366"/>
      <c r="DKF6" s="366"/>
      <c r="DKG6" s="366"/>
      <c r="DKH6" s="366"/>
      <c r="DKI6" s="366"/>
      <c r="DKJ6" s="366"/>
      <c r="DKK6" s="366"/>
      <c r="DKL6" s="366"/>
      <c r="DKM6" s="366"/>
      <c r="DKN6" s="366"/>
      <c r="DKO6" s="366"/>
      <c r="DKP6" s="366"/>
      <c r="DKQ6" s="366"/>
      <c r="DKR6" s="366"/>
      <c r="DKS6" s="366"/>
      <c r="DKT6" s="366"/>
      <c r="DKU6" s="366"/>
      <c r="DKV6" s="366"/>
      <c r="DKW6" s="366"/>
      <c r="DKX6" s="366"/>
      <c r="DKY6" s="366"/>
      <c r="DKZ6" s="366"/>
      <c r="DLA6" s="366"/>
      <c r="DLB6" s="366"/>
      <c r="DLC6" s="366"/>
      <c r="DLD6" s="366"/>
      <c r="DLE6" s="366"/>
      <c r="DLF6" s="366"/>
      <c r="DLG6" s="366"/>
      <c r="DLH6" s="366"/>
      <c r="DLI6" s="366"/>
      <c r="DLJ6" s="366"/>
      <c r="DLK6" s="366"/>
      <c r="DLL6" s="366"/>
      <c r="DLM6" s="366"/>
      <c r="DLN6" s="366"/>
      <c r="DLO6" s="366"/>
      <c r="DLP6" s="366"/>
      <c r="DLQ6" s="366"/>
      <c r="DLR6" s="366"/>
      <c r="DLS6" s="366"/>
      <c r="DLT6" s="366"/>
      <c r="DLU6" s="366"/>
      <c r="DLV6" s="366"/>
      <c r="DLW6" s="366"/>
      <c r="DLX6" s="366"/>
      <c r="DLY6" s="366"/>
      <c r="DLZ6" s="366"/>
      <c r="DMA6" s="366"/>
      <c r="DMB6" s="366"/>
      <c r="DMC6" s="366"/>
      <c r="DMD6" s="366"/>
      <c r="DME6" s="366"/>
      <c r="DMF6" s="366"/>
      <c r="DMG6" s="366"/>
      <c r="DMH6" s="366"/>
      <c r="DMI6" s="366"/>
      <c r="DMJ6" s="366"/>
      <c r="DMK6" s="366"/>
      <c r="DML6" s="366"/>
      <c r="DMM6" s="366"/>
      <c r="DMN6" s="366"/>
      <c r="DMO6" s="366"/>
      <c r="DMP6" s="366"/>
      <c r="DMQ6" s="366"/>
      <c r="DMR6" s="366"/>
      <c r="DMS6" s="366"/>
      <c r="DMT6" s="366"/>
      <c r="DMU6" s="366"/>
      <c r="DMV6" s="366"/>
      <c r="DMW6" s="366"/>
      <c r="DMX6" s="366"/>
      <c r="DMY6" s="366"/>
      <c r="DMZ6" s="366"/>
      <c r="DNA6" s="366"/>
      <c r="DNB6" s="366"/>
      <c r="DNC6" s="366"/>
      <c r="DND6" s="366"/>
      <c r="DNE6" s="366"/>
      <c r="DNF6" s="366"/>
      <c r="DNG6" s="366"/>
      <c r="DNH6" s="366"/>
      <c r="DNI6" s="366"/>
      <c r="DNJ6" s="366"/>
      <c r="DNK6" s="366"/>
      <c r="DNL6" s="366"/>
      <c r="DNM6" s="366"/>
      <c r="DNN6" s="366"/>
      <c r="DNO6" s="366"/>
      <c r="DNP6" s="366"/>
      <c r="DNQ6" s="366"/>
      <c r="DNR6" s="366"/>
      <c r="DNS6" s="366"/>
      <c r="DNT6" s="366"/>
      <c r="DNU6" s="366"/>
      <c r="DNV6" s="366"/>
      <c r="DNW6" s="366"/>
      <c r="DNX6" s="366"/>
      <c r="DNY6" s="366"/>
      <c r="DNZ6" s="366"/>
      <c r="DOA6" s="366"/>
      <c r="DOB6" s="366"/>
      <c r="DOC6" s="366"/>
      <c r="DOD6" s="366"/>
      <c r="DOE6" s="366"/>
      <c r="DOF6" s="366"/>
      <c r="DOG6" s="366"/>
      <c r="DOH6" s="366"/>
      <c r="DOI6" s="366"/>
      <c r="DOJ6" s="366"/>
      <c r="DOK6" s="366"/>
      <c r="DOL6" s="366"/>
      <c r="DOM6" s="366"/>
      <c r="DON6" s="366"/>
      <c r="DOO6" s="366"/>
      <c r="DOP6" s="366"/>
      <c r="DOQ6" s="366"/>
      <c r="DOR6" s="366"/>
      <c r="DOS6" s="366"/>
      <c r="DOT6" s="366"/>
      <c r="DOU6" s="366"/>
      <c r="DOV6" s="366"/>
      <c r="DOW6" s="366"/>
      <c r="DOX6" s="366"/>
      <c r="DOY6" s="366"/>
      <c r="DOZ6" s="366"/>
      <c r="DPA6" s="366"/>
      <c r="DPB6" s="366"/>
      <c r="DPC6" s="366"/>
      <c r="DPD6" s="366"/>
      <c r="DPE6" s="366"/>
      <c r="DPF6" s="366"/>
      <c r="DPG6" s="366"/>
      <c r="DPH6" s="366"/>
      <c r="DPI6" s="366"/>
      <c r="DPJ6" s="366"/>
      <c r="DPK6" s="366"/>
      <c r="DPL6" s="366"/>
      <c r="DPM6" s="366"/>
      <c r="DPN6" s="366"/>
      <c r="DPO6" s="366"/>
      <c r="DPP6" s="366"/>
      <c r="DPQ6" s="366"/>
      <c r="DPR6" s="366"/>
      <c r="DPS6" s="366"/>
      <c r="DPT6" s="366"/>
      <c r="DPU6" s="366"/>
      <c r="DPV6" s="366"/>
      <c r="DPW6" s="366"/>
      <c r="DPX6" s="366"/>
      <c r="DPY6" s="366"/>
      <c r="DPZ6" s="366"/>
      <c r="DQA6" s="366"/>
      <c r="DQB6" s="366"/>
      <c r="DQC6" s="366"/>
      <c r="DQD6" s="366"/>
      <c r="DQE6" s="366"/>
      <c r="DQF6" s="366"/>
      <c r="DQG6" s="366"/>
      <c r="DQH6" s="366"/>
      <c r="DQI6" s="366"/>
      <c r="DQJ6" s="366"/>
      <c r="DQK6" s="366"/>
      <c r="DQL6" s="366"/>
      <c r="DQM6" s="366"/>
      <c r="DQN6" s="366"/>
      <c r="DQO6" s="366"/>
      <c r="DQP6" s="366"/>
      <c r="DQQ6" s="366"/>
      <c r="DQR6" s="366"/>
      <c r="DQS6" s="366"/>
      <c r="DQT6" s="366"/>
      <c r="DQU6" s="366"/>
      <c r="DQV6" s="366"/>
      <c r="DQW6" s="366"/>
      <c r="DQX6" s="366"/>
      <c r="DQY6" s="366"/>
      <c r="DQZ6" s="366"/>
      <c r="DRA6" s="366"/>
      <c r="DRB6" s="366"/>
      <c r="DRC6" s="366"/>
      <c r="DRD6" s="366"/>
      <c r="DRE6" s="366"/>
      <c r="DRF6" s="366"/>
      <c r="DRG6" s="366"/>
      <c r="DRH6" s="366"/>
      <c r="DRI6" s="366"/>
      <c r="DRJ6" s="366"/>
      <c r="DRK6" s="366"/>
      <c r="DRL6" s="366"/>
      <c r="DRM6" s="366"/>
      <c r="DRN6" s="366"/>
      <c r="DRO6" s="366"/>
      <c r="DRP6" s="366"/>
      <c r="DRQ6" s="366"/>
      <c r="DRR6" s="366"/>
      <c r="DRS6" s="366"/>
      <c r="DRT6" s="366"/>
      <c r="DRU6" s="366"/>
      <c r="DRV6" s="366"/>
      <c r="DRW6" s="366"/>
      <c r="DRX6" s="366"/>
      <c r="DRY6" s="366"/>
      <c r="DRZ6" s="366"/>
      <c r="DSA6" s="366"/>
      <c r="DSB6" s="366"/>
      <c r="DSC6" s="366"/>
      <c r="DSD6" s="366"/>
      <c r="DSE6" s="366"/>
      <c r="DSF6" s="366"/>
      <c r="DSG6" s="366"/>
      <c r="DSH6" s="366"/>
      <c r="DSI6" s="366"/>
      <c r="DSJ6" s="366"/>
      <c r="DSK6" s="366"/>
      <c r="DSL6" s="366"/>
      <c r="DSM6" s="366"/>
      <c r="DSN6" s="366"/>
      <c r="DSO6" s="366"/>
      <c r="DSP6" s="366"/>
      <c r="DSQ6" s="366"/>
      <c r="DSR6" s="366"/>
      <c r="DSS6" s="366"/>
      <c r="DST6" s="366"/>
      <c r="DSU6" s="366"/>
      <c r="DSV6" s="366"/>
      <c r="DSW6" s="366"/>
      <c r="DSX6" s="366"/>
      <c r="DSY6" s="366"/>
      <c r="DSZ6" s="366"/>
      <c r="DTA6" s="366"/>
      <c r="DTB6" s="366"/>
      <c r="DTC6" s="366"/>
      <c r="DTD6" s="366"/>
      <c r="DTE6" s="366"/>
      <c r="DTF6" s="366"/>
      <c r="DTG6" s="366"/>
      <c r="DTH6" s="366"/>
      <c r="DTI6" s="366"/>
      <c r="DTJ6" s="366"/>
      <c r="DTK6" s="366"/>
      <c r="DTL6" s="366"/>
      <c r="DTM6" s="366"/>
      <c r="DTN6" s="366"/>
      <c r="DTO6" s="366"/>
      <c r="DTP6" s="366"/>
      <c r="DTQ6" s="366"/>
      <c r="DTR6" s="366"/>
      <c r="DTS6" s="366"/>
      <c r="DTT6" s="366"/>
      <c r="DTU6" s="366"/>
      <c r="DTV6" s="366"/>
      <c r="DTW6" s="366"/>
      <c r="DTX6" s="366"/>
      <c r="DTY6" s="366"/>
      <c r="DTZ6" s="366"/>
      <c r="DUA6" s="366"/>
      <c r="DUB6" s="366"/>
      <c r="DUC6" s="366"/>
      <c r="DUD6" s="366"/>
      <c r="DUE6" s="366"/>
      <c r="DUF6" s="366"/>
      <c r="DUG6" s="366"/>
      <c r="DUH6" s="366"/>
      <c r="DUI6" s="366"/>
      <c r="DUJ6" s="366"/>
      <c r="DUK6" s="366"/>
      <c r="DUL6" s="366"/>
      <c r="DUM6" s="366"/>
      <c r="DUN6" s="366"/>
      <c r="DUO6" s="366"/>
      <c r="DUP6" s="366"/>
      <c r="DUQ6" s="366"/>
      <c r="DUR6" s="366"/>
      <c r="DUS6" s="366"/>
      <c r="DUT6" s="366"/>
      <c r="DUU6" s="366"/>
      <c r="DUV6" s="366"/>
      <c r="DUW6" s="366"/>
      <c r="DUX6" s="366"/>
      <c r="DUY6" s="366"/>
      <c r="DUZ6" s="366"/>
      <c r="DVA6" s="366"/>
      <c r="DVB6" s="366"/>
      <c r="DVC6" s="366"/>
      <c r="DVD6" s="366"/>
      <c r="DVE6" s="366"/>
      <c r="DVF6" s="366"/>
      <c r="DVG6" s="366"/>
      <c r="DVH6" s="366"/>
      <c r="DVI6" s="366"/>
      <c r="DVJ6" s="366"/>
      <c r="DVK6" s="366"/>
      <c r="DVL6" s="366"/>
      <c r="DVM6" s="366"/>
      <c r="DVN6" s="366"/>
      <c r="DVO6" s="366"/>
      <c r="DVP6" s="366"/>
      <c r="DVQ6" s="366"/>
      <c r="DVR6" s="366"/>
      <c r="DVS6" s="366"/>
      <c r="DVT6" s="366"/>
      <c r="DVU6" s="366"/>
      <c r="DVV6" s="366"/>
      <c r="DVW6" s="366"/>
      <c r="DVX6" s="366"/>
      <c r="DVY6" s="366"/>
      <c r="DVZ6" s="366"/>
      <c r="DWA6" s="366"/>
      <c r="DWB6" s="366"/>
      <c r="DWC6" s="366"/>
      <c r="DWD6" s="366"/>
      <c r="DWE6" s="366"/>
      <c r="DWF6" s="366"/>
      <c r="DWG6" s="366"/>
      <c r="DWH6" s="366"/>
      <c r="DWI6" s="366"/>
      <c r="DWJ6" s="366"/>
      <c r="DWK6" s="366"/>
      <c r="DWL6" s="366"/>
      <c r="DWM6" s="366"/>
      <c r="DWN6" s="366"/>
      <c r="DWO6" s="366"/>
      <c r="DWP6" s="366"/>
      <c r="DWQ6" s="366"/>
      <c r="DWR6" s="366"/>
      <c r="DWS6" s="366"/>
      <c r="DWT6" s="366"/>
      <c r="DWU6" s="366"/>
      <c r="DWV6" s="366"/>
      <c r="DWW6" s="366"/>
      <c r="DWX6" s="366"/>
      <c r="DWY6" s="366"/>
      <c r="DWZ6" s="366"/>
      <c r="DXA6" s="366"/>
      <c r="DXB6" s="366"/>
      <c r="DXC6" s="366"/>
      <c r="DXD6" s="366"/>
      <c r="DXE6" s="366"/>
      <c r="DXF6" s="366"/>
      <c r="DXG6" s="366"/>
      <c r="DXH6" s="366"/>
      <c r="DXI6" s="366"/>
      <c r="DXJ6" s="366"/>
      <c r="DXK6" s="366"/>
      <c r="DXL6" s="366"/>
      <c r="DXM6" s="366"/>
      <c r="DXN6" s="366"/>
      <c r="DXO6" s="366"/>
      <c r="DXP6" s="366"/>
      <c r="DXQ6" s="366"/>
      <c r="DXR6" s="366"/>
      <c r="DXS6" s="366"/>
      <c r="DXT6" s="366"/>
      <c r="DXU6" s="366"/>
      <c r="DXV6" s="366"/>
      <c r="DXW6" s="366"/>
      <c r="DXX6" s="366"/>
      <c r="DXY6" s="366"/>
      <c r="DXZ6" s="366"/>
      <c r="DYA6" s="366"/>
      <c r="DYB6" s="366"/>
      <c r="DYC6" s="366"/>
      <c r="DYD6" s="366"/>
      <c r="DYE6" s="366"/>
      <c r="DYF6" s="366"/>
      <c r="DYG6" s="366"/>
      <c r="DYH6" s="366"/>
      <c r="DYI6" s="366"/>
      <c r="DYJ6" s="366"/>
      <c r="DYK6" s="366"/>
      <c r="DYL6" s="366"/>
      <c r="DYM6" s="366"/>
      <c r="DYN6" s="366"/>
      <c r="DYO6" s="366"/>
      <c r="DYP6" s="366"/>
      <c r="DYQ6" s="366"/>
      <c r="DYR6" s="366"/>
      <c r="DYS6" s="366"/>
      <c r="DYT6" s="366"/>
      <c r="DYU6" s="366"/>
      <c r="DYV6" s="366"/>
      <c r="DYW6" s="366"/>
      <c r="DYX6" s="366"/>
      <c r="DYY6" s="366"/>
      <c r="DYZ6" s="366"/>
      <c r="DZA6" s="366"/>
      <c r="DZB6" s="366"/>
      <c r="DZC6" s="366"/>
      <c r="DZD6" s="366"/>
      <c r="DZE6" s="366"/>
      <c r="DZF6" s="366"/>
      <c r="DZG6" s="366"/>
      <c r="DZH6" s="366"/>
      <c r="DZI6" s="366"/>
      <c r="DZJ6" s="366"/>
      <c r="DZK6" s="366"/>
      <c r="DZL6" s="366"/>
      <c r="DZM6" s="366"/>
      <c r="DZN6" s="366"/>
      <c r="DZO6" s="366"/>
      <c r="DZP6" s="366"/>
      <c r="DZQ6" s="366"/>
      <c r="DZR6" s="366"/>
      <c r="DZS6" s="366"/>
      <c r="DZT6" s="366"/>
      <c r="DZU6" s="366"/>
      <c r="DZV6" s="366"/>
      <c r="DZW6" s="366"/>
      <c r="DZX6" s="366"/>
      <c r="DZY6" s="366"/>
      <c r="DZZ6" s="366"/>
      <c r="EAA6" s="366"/>
      <c r="EAB6" s="366"/>
      <c r="EAC6" s="366"/>
      <c r="EAD6" s="366"/>
      <c r="EAE6" s="366"/>
      <c r="EAF6" s="366"/>
      <c r="EAG6" s="366"/>
      <c r="EAH6" s="366"/>
      <c r="EAI6" s="366"/>
      <c r="EAJ6" s="366"/>
      <c r="EAK6" s="366"/>
      <c r="EAL6" s="366"/>
      <c r="EAM6" s="366"/>
      <c r="EAN6" s="366"/>
      <c r="EAO6" s="366"/>
      <c r="EAP6" s="366"/>
      <c r="EAQ6" s="366"/>
      <c r="EAR6" s="366"/>
      <c r="EAS6" s="366"/>
      <c r="EAT6" s="366"/>
      <c r="EAU6" s="366"/>
      <c r="EAV6" s="366"/>
      <c r="EAW6" s="366"/>
      <c r="EAX6" s="366"/>
      <c r="EAY6" s="366"/>
      <c r="EAZ6" s="366"/>
      <c r="EBA6" s="366"/>
      <c r="EBB6" s="366"/>
      <c r="EBC6" s="366"/>
      <c r="EBD6" s="366"/>
      <c r="EBE6" s="366"/>
      <c r="EBF6" s="366"/>
      <c r="EBG6" s="366"/>
      <c r="EBH6" s="366"/>
      <c r="EBI6" s="366"/>
      <c r="EBJ6" s="366"/>
      <c r="EBK6" s="366"/>
      <c r="EBL6" s="366"/>
      <c r="EBM6" s="366"/>
      <c r="EBN6" s="366"/>
      <c r="EBO6" s="366"/>
      <c r="EBP6" s="366"/>
      <c r="EBQ6" s="366"/>
      <c r="EBR6" s="366"/>
      <c r="EBS6" s="366"/>
      <c r="EBT6" s="366"/>
      <c r="EBU6" s="366"/>
      <c r="EBV6" s="366"/>
      <c r="EBW6" s="366"/>
      <c r="EBX6" s="366"/>
      <c r="EBY6" s="366"/>
      <c r="EBZ6" s="366"/>
      <c r="ECA6" s="366"/>
      <c r="ECB6" s="366"/>
      <c r="ECC6" s="366"/>
      <c r="ECD6" s="366"/>
      <c r="ECE6" s="366"/>
      <c r="ECF6" s="366"/>
      <c r="ECG6" s="366"/>
      <c r="ECH6" s="366"/>
      <c r="ECI6" s="366"/>
      <c r="ECJ6" s="366"/>
      <c r="ECK6" s="366"/>
      <c r="ECL6" s="366"/>
      <c r="ECM6" s="366"/>
      <c r="ECN6" s="366"/>
      <c r="ECO6" s="366"/>
      <c r="ECP6" s="366"/>
      <c r="ECQ6" s="366"/>
      <c r="ECR6" s="366"/>
      <c r="ECS6" s="366"/>
      <c r="ECT6" s="366"/>
      <c r="ECU6" s="366"/>
      <c r="ECV6" s="366"/>
      <c r="ECW6" s="366"/>
      <c r="ECX6" s="366"/>
      <c r="ECY6" s="366"/>
      <c r="ECZ6" s="366"/>
      <c r="EDA6" s="366"/>
      <c r="EDB6" s="366"/>
      <c r="EDC6" s="366"/>
      <c r="EDD6" s="366"/>
      <c r="EDE6" s="366"/>
      <c r="EDF6" s="366"/>
      <c r="EDG6" s="366"/>
      <c r="EDH6" s="366"/>
      <c r="EDI6" s="366"/>
      <c r="EDJ6" s="366"/>
      <c r="EDK6" s="366"/>
      <c r="EDL6" s="366"/>
      <c r="EDM6" s="366"/>
      <c r="EDN6" s="366"/>
      <c r="EDO6" s="366"/>
      <c r="EDP6" s="366"/>
      <c r="EDQ6" s="366"/>
      <c r="EDR6" s="366"/>
      <c r="EDS6" s="366"/>
      <c r="EDT6" s="366"/>
      <c r="EDU6" s="366"/>
      <c r="EDV6" s="366"/>
      <c r="EDW6" s="366"/>
      <c r="EDX6" s="366"/>
      <c r="EDY6" s="366"/>
      <c r="EDZ6" s="366"/>
      <c r="EEA6" s="366"/>
      <c r="EEB6" s="366"/>
      <c r="EEC6" s="366"/>
      <c r="EED6" s="366"/>
      <c r="EEE6" s="366"/>
      <c r="EEF6" s="366"/>
      <c r="EEG6" s="366"/>
      <c r="EEH6" s="366"/>
      <c r="EEI6" s="366"/>
      <c r="EEJ6" s="366"/>
      <c r="EEK6" s="366"/>
      <c r="EEL6" s="366"/>
      <c r="EEM6" s="366"/>
      <c r="EEN6" s="366"/>
      <c r="EEO6" s="366"/>
      <c r="EEP6" s="366"/>
      <c r="EEQ6" s="366"/>
      <c r="EER6" s="366"/>
      <c r="EES6" s="366"/>
      <c r="EET6" s="366"/>
      <c r="EEU6" s="366"/>
      <c r="EEV6" s="366"/>
      <c r="EEW6" s="366"/>
      <c r="EEX6" s="366"/>
      <c r="EEY6" s="366"/>
      <c r="EEZ6" s="366"/>
      <c r="EFA6" s="366"/>
      <c r="EFB6" s="366"/>
      <c r="EFC6" s="366"/>
      <c r="EFD6" s="366"/>
      <c r="EFE6" s="366"/>
      <c r="EFF6" s="366"/>
      <c r="EFG6" s="366"/>
      <c r="EFH6" s="366"/>
      <c r="EFI6" s="366"/>
      <c r="EFJ6" s="366"/>
      <c r="EFK6" s="366"/>
      <c r="EFL6" s="366"/>
      <c r="EFM6" s="366"/>
      <c r="EFN6" s="366"/>
      <c r="EFO6" s="366"/>
      <c r="EFP6" s="366"/>
      <c r="EFQ6" s="366"/>
      <c r="EFR6" s="366"/>
      <c r="EFS6" s="366"/>
      <c r="EFT6" s="366"/>
      <c r="EFU6" s="366"/>
      <c r="EFV6" s="366"/>
      <c r="EFW6" s="366"/>
      <c r="EFX6" s="366"/>
      <c r="EFY6" s="366"/>
      <c r="EFZ6" s="366"/>
      <c r="EGA6" s="366"/>
      <c r="EGB6" s="366"/>
      <c r="EGC6" s="366"/>
      <c r="EGD6" s="366"/>
      <c r="EGE6" s="366"/>
      <c r="EGF6" s="366"/>
      <c r="EGG6" s="366"/>
      <c r="EGH6" s="366"/>
      <c r="EGI6" s="366"/>
      <c r="EGJ6" s="366"/>
      <c r="EGK6" s="366"/>
      <c r="EGL6" s="366"/>
      <c r="EGM6" s="366"/>
      <c r="EGN6" s="366"/>
      <c r="EGO6" s="366"/>
      <c r="EGP6" s="366"/>
      <c r="EGQ6" s="366"/>
      <c r="EGR6" s="366"/>
      <c r="EGS6" s="366"/>
      <c r="EGT6" s="366"/>
      <c r="EGU6" s="366"/>
      <c r="EGV6" s="366"/>
      <c r="EGW6" s="366"/>
      <c r="EGX6" s="366"/>
      <c r="EGY6" s="366"/>
      <c r="EGZ6" s="366"/>
      <c r="EHA6" s="366"/>
      <c r="EHB6" s="366"/>
      <c r="EHC6" s="366"/>
      <c r="EHD6" s="366"/>
      <c r="EHE6" s="366"/>
      <c r="EHF6" s="366"/>
      <c r="EHG6" s="366"/>
      <c r="EHH6" s="366"/>
      <c r="EHI6" s="366"/>
      <c r="EHJ6" s="366"/>
      <c r="EHK6" s="366"/>
      <c r="EHL6" s="366"/>
      <c r="EHM6" s="366"/>
      <c r="EHN6" s="366"/>
      <c r="EHO6" s="366"/>
      <c r="EHP6" s="366"/>
      <c r="EHQ6" s="366"/>
      <c r="EHR6" s="366"/>
      <c r="EHS6" s="366"/>
      <c r="EHT6" s="366"/>
      <c r="EHU6" s="366"/>
      <c r="EHV6" s="366"/>
      <c r="EHW6" s="366"/>
      <c r="EHX6" s="366"/>
      <c r="EHY6" s="366"/>
      <c r="EHZ6" s="366"/>
      <c r="EIA6" s="366"/>
      <c r="EIB6" s="366"/>
      <c r="EIC6" s="366"/>
      <c r="EID6" s="366"/>
      <c r="EIE6" s="366"/>
      <c r="EIF6" s="366"/>
      <c r="EIG6" s="366"/>
      <c r="EIH6" s="366"/>
      <c r="EII6" s="366"/>
      <c r="EIJ6" s="366"/>
      <c r="EIK6" s="366"/>
      <c r="EIL6" s="366"/>
      <c r="EIM6" s="366"/>
      <c r="EIN6" s="366"/>
      <c r="EIO6" s="366"/>
      <c r="EIP6" s="366"/>
      <c r="EIQ6" s="366"/>
      <c r="EIR6" s="366"/>
      <c r="EIS6" s="366"/>
      <c r="EIT6" s="366"/>
      <c r="EIU6" s="366"/>
      <c r="EIV6" s="366"/>
      <c r="EIW6" s="366"/>
      <c r="EIX6" s="366"/>
      <c r="EIY6" s="366"/>
      <c r="EIZ6" s="366"/>
      <c r="EJA6" s="366"/>
      <c r="EJB6" s="366"/>
      <c r="EJC6" s="366"/>
      <c r="EJD6" s="366"/>
      <c r="EJE6" s="366"/>
      <c r="EJF6" s="366"/>
      <c r="EJG6" s="366"/>
      <c r="EJH6" s="366"/>
      <c r="EJI6" s="366"/>
      <c r="EJJ6" s="366"/>
      <c r="EJK6" s="366"/>
      <c r="EJL6" s="366"/>
      <c r="EJM6" s="366"/>
      <c r="EJN6" s="366"/>
      <c r="EJO6" s="366"/>
      <c r="EJP6" s="366"/>
      <c r="EJQ6" s="366"/>
      <c r="EJR6" s="366"/>
      <c r="EJS6" s="366"/>
      <c r="EJT6" s="366"/>
      <c r="EJU6" s="366"/>
      <c r="EJV6" s="366"/>
      <c r="EJW6" s="366"/>
      <c r="EJX6" s="366"/>
      <c r="EJY6" s="366"/>
      <c r="EJZ6" s="366"/>
      <c r="EKA6" s="366"/>
      <c r="EKB6" s="366"/>
      <c r="EKC6" s="366"/>
      <c r="EKD6" s="366"/>
      <c r="EKE6" s="366"/>
      <c r="EKF6" s="366"/>
      <c r="EKG6" s="366"/>
      <c r="EKH6" s="366"/>
      <c r="EKI6" s="366"/>
      <c r="EKJ6" s="366"/>
      <c r="EKK6" s="366"/>
      <c r="EKL6" s="366"/>
      <c r="EKM6" s="366"/>
      <c r="EKN6" s="366"/>
      <c r="EKO6" s="366"/>
      <c r="EKP6" s="366"/>
      <c r="EKQ6" s="366"/>
      <c r="EKR6" s="366"/>
      <c r="EKS6" s="366"/>
      <c r="EKT6" s="366"/>
      <c r="EKU6" s="366"/>
      <c r="EKV6" s="366"/>
      <c r="EKW6" s="366"/>
      <c r="EKX6" s="366"/>
      <c r="EKY6" s="366"/>
      <c r="EKZ6" s="366"/>
      <c r="ELA6" s="366"/>
      <c r="ELB6" s="366"/>
      <c r="ELC6" s="366"/>
      <c r="ELD6" s="366"/>
      <c r="ELE6" s="366"/>
      <c r="ELF6" s="366"/>
      <c r="ELG6" s="366"/>
      <c r="ELH6" s="366"/>
      <c r="ELI6" s="366"/>
      <c r="ELJ6" s="366"/>
      <c r="ELK6" s="366"/>
      <c r="ELL6" s="366"/>
      <c r="ELM6" s="366"/>
      <c r="ELN6" s="366"/>
      <c r="ELO6" s="366"/>
      <c r="ELP6" s="366"/>
      <c r="ELQ6" s="366"/>
      <c r="ELR6" s="366"/>
      <c r="ELS6" s="366"/>
      <c r="ELT6" s="366"/>
      <c r="ELU6" s="366"/>
      <c r="ELV6" s="366"/>
      <c r="ELW6" s="366"/>
      <c r="ELX6" s="366"/>
      <c r="ELY6" s="366"/>
      <c r="ELZ6" s="366"/>
      <c r="EMA6" s="366"/>
      <c r="EMB6" s="366"/>
      <c r="EMC6" s="366"/>
      <c r="EMD6" s="366"/>
      <c r="EME6" s="366"/>
      <c r="EMF6" s="366"/>
      <c r="EMG6" s="366"/>
      <c r="EMH6" s="366"/>
      <c r="EMI6" s="366"/>
      <c r="EMJ6" s="366"/>
      <c r="EMK6" s="366"/>
      <c r="EML6" s="366"/>
      <c r="EMM6" s="366"/>
      <c r="EMN6" s="366"/>
      <c r="EMO6" s="366"/>
      <c r="EMP6" s="366"/>
      <c r="EMQ6" s="366"/>
      <c r="EMR6" s="366"/>
      <c r="EMS6" s="366"/>
      <c r="EMT6" s="366"/>
      <c r="EMU6" s="366"/>
      <c r="EMV6" s="366"/>
      <c r="EMW6" s="366"/>
      <c r="EMX6" s="366"/>
      <c r="EMY6" s="366"/>
      <c r="EMZ6" s="366"/>
      <c r="ENA6" s="366"/>
      <c r="ENB6" s="366"/>
      <c r="ENC6" s="366"/>
      <c r="END6" s="366"/>
      <c r="ENE6" s="366"/>
      <c r="ENF6" s="366"/>
      <c r="ENG6" s="366"/>
      <c r="ENH6" s="366"/>
      <c r="ENI6" s="366"/>
      <c r="ENJ6" s="366"/>
      <c r="ENK6" s="366"/>
      <c r="ENL6" s="366"/>
      <c r="ENM6" s="366"/>
      <c r="ENN6" s="366"/>
      <c r="ENO6" s="366"/>
      <c r="ENP6" s="366"/>
      <c r="ENQ6" s="366"/>
      <c r="ENR6" s="366"/>
      <c r="ENS6" s="366"/>
      <c r="ENT6" s="366"/>
      <c r="ENU6" s="366"/>
      <c r="ENV6" s="366"/>
      <c r="ENW6" s="366"/>
      <c r="ENX6" s="366"/>
      <c r="ENY6" s="366"/>
      <c r="ENZ6" s="366"/>
      <c r="EOA6" s="366"/>
      <c r="EOB6" s="366"/>
      <c r="EOC6" s="366"/>
      <c r="EOD6" s="366"/>
      <c r="EOE6" s="366"/>
      <c r="EOF6" s="366"/>
      <c r="EOG6" s="366"/>
      <c r="EOH6" s="366"/>
      <c r="EOI6" s="366"/>
      <c r="EOJ6" s="366"/>
      <c r="EOK6" s="366"/>
      <c r="EOL6" s="366"/>
      <c r="EOM6" s="366"/>
      <c r="EON6" s="366"/>
      <c r="EOO6" s="366"/>
      <c r="EOP6" s="366"/>
      <c r="EOQ6" s="366"/>
      <c r="EOR6" s="366"/>
      <c r="EOS6" s="366"/>
      <c r="EOT6" s="366"/>
      <c r="EOU6" s="366"/>
      <c r="EOV6" s="366"/>
      <c r="EOW6" s="366"/>
      <c r="EOX6" s="366"/>
      <c r="EOY6" s="366"/>
      <c r="EOZ6" s="366"/>
      <c r="EPA6" s="366"/>
      <c r="EPB6" s="366"/>
      <c r="EPC6" s="366"/>
      <c r="EPD6" s="366"/>
      <c r="EPE6" s="366"/>
      <c r="EPF6" s="366"/>
      <c r="EPG6" s="366"/>
      <c r="EPH6" s="366"/>
      <c r="EPI6" s="366"/>
      <c r="EPJ6" s="366"/>
      <c r="EPK6" s="366"/>
      <c r="EPL6" s="366"/>
      <c r="EPM6" s="366"/>
      <c r="EPN6" s="366"/>
      <c r="EPO6" s="366"/>
      <c r="EPP6" s="366"/>
      <c r="EPQ6" s="366"/>
      <c r="EPR6" s="366"/>
      <c r="EPS6" s="366"/>
      <c r="EPT6" s="366"/>
      <c r="EPU6" s="366"/>
      <c r="EPV6" s="366"/>
      <c r="EPW6" s="366"/>
      <c r="EPX6" s="366"/>
      <c r="EPY6" s="366"/>
      <c r="EPZ6" s="366"/>
      <c r="EQA6" s="366"/>
      <c r="EQB6" s="366"/>
      <c r="EQC6" s="366"/>
      <c r="EQD6" s="366"/>
      <c r="EQE6" s="366"/>
      <c r="EQF6" s="366"/>
      <c r="EQG6" s="366"/>
      <c r="EQH6" s="366"/>
      <c r="EQI6" s="366"/>
      <c r="EQJ6" s="366"/>
      <c r="EQK6" s="366"/>
      <c r="EQL6" s="366"/>
      <c r="EQM6" s="366"/>
      <c r="EQN6" s="366"/>
      <c r="EQO6" s="366"/>
      <c r="EQP6" s="366"/>
      <c r="EQQ6" s="366"/>
      <c r="EQR6" s="366"/>
      <c r="EQS6" s="366"/>
      <c r="EQT6" s="366"/>
      <c r="EQU6" s="366"/>
      <c r="EQV6" s="366"/>
      <c r="EQW6" s="366"/>
      <c r="EQX6" s="366"/>
      <c r="EQY6" s="366"/>
      <c r="EQZ6" s="366"/>
      <c r="ERA6" s="366"/>
      <c r="ERB6" s="366"/>
      <c r="ERC6" s="366"/>
      <c r="ERD6" s="366"/>
      <c r="ERE6" s="366"/>
      <c r="ERF6" s="366"/>
      <c r="ERG6" s="366"/>
      <c r="ERH6" s="366"/>
      <c r="ERI6" s="366"/>
      <c r="ERJ6" s="366"/>
      <c r="ERK6" s="366"/>
      <c r="ERL6" s="366"/>
      <c r="ERM6" s="366"/>
      <c r="ERN6" s="366"/>
      <c r="ERO6" s="366"/>
      <c r="ERP6" s="366"/>
      <c r="ERQ6" s="366"/>
      <c r="ERR6" s="366"/>
      <c r="ERS6" s="366"/>
      <c r="ERT6" s="366"/>
      <c r="ERU6" s="366"/>
      <c r="ERV6" s="366"/>
      <c r="ERW6" s="366"/>
      <c r="ERX6" s="366"/>
      <c r="ERY6" s="366"/>
      <c r="ERZ6" s="366"/>
      <c r="ESA6" s="366"/>
      <c r="ESB6" s="366"/>
      <c r="ESC6" s="366"/>
      <c r="ESD6" s="366"/>
      <c r="ESE6" s="366"/>
      <c r="ESF6" s="366"/>
      <c r="ESG6" s="366"/>
      <c r="ESH6" s="366"/>
      <c r="ESI6" s="366"/>
      <c r="ESJ6" s="366"/>
      <c r="ESK6" s="366"/>
      <c r="ESL6" s="366"/>
      <c r="ESM6" s="366"/>
      <c r="ESN6" s="366"/>
      <c r="ESO6" s="366"/>
      <c r="ESP6" s="366"/>
      <c r="ESQ6" s="366"/>
      <c r="ESR6" s="366"/>
      <c r="ESS6" s="366"/>
      <c r="EST6" s="366"/>
      <c r="ESU6" s="366"/>
      <c r="ESV6" s="366"/>
      <c r="ESW6" s="366"/>
      <c r="ESX6" s="366"/>
      <c r="ESY6" s="366"/>
      <c r="ESZ6" s="366"/>
      <c r="ETA6" s="366"/>
      <c r="ETB6" s="366"/>
      <c r="ETC6" s="366"/>
      <c r="ETD6" s="366"/>
      <c r="ETE6" s="366"/>
      <c r="ETF6" s="366"/>
      <c r="ETG6" s="366"/>
      <c r="ETH6" s="366"/>
      <c r="ETI6" s="366"/>
      <c r="ETJ6" s="366"/>
      <c r="ETK6" s="366"/>
      <c r="ETL6" s="366"/>
      <c r="ETM6" s="366"/>
      <c r="ETN6" s="366"/>
      <c r="ETO6" s="366"/>
      <c r="ETP6" s="366"/>
      <c r="ETQ6" s="366"/>
      <c r="ETR6" s="366"/>
      <c r="ETS6" s="366"/>
      <c r="ETT6" s="366"/>
      <c r="ETU6" s="366"/>
      <c r="ETV6" s="366"/>
      <c r="ETW6" s="366"/>
      <c r="ETX6" s="366"/>
      <c r="ETY6" s="366"/>
      <c r="ETZ6" s="366"/>
      <c r="EUA6" s="366"/>
      <c r="EUB6" s="366"/>
      <c r="EUC6" s="366"/>
      <c r="EUD6" s="366"/>
      <c r="EUE6" s="366"/>
      <c r="EUF6" s="366"/>
      <c r="EUG6" s="366"/>
      <c r="EUH6" s="366"/>
      <c r="EUI6" s="366"/>
      <c r="EUJ6" s="366"/>
      <c r="EUK6" s="366"/>
      <c r="EUL6" s="366"/>
      <c r="EUM6" s="366"/>
      <c r="EUN6" s="366"/>
      <c r="EUO6" s="366"/>
      <c r="EUP6" s="366"/>
      <c r="EUQ6" s="366"/>
      <c r="EUR6" s="366"/>
      <c r="EUS6" s="366"/>
      <c r="EUT6" s="366"/>
      <c r="EUU6" s="366"/>
      <c r="EUV6" s="366"/>
      <c r="EUW6" s="366"/>
      <c r="EUX6" s="366"/>
      <c r="EUY6" s="366"/>
      <c r="EUZ6" s="366"/>
      <c r="EVA6" s="366"/>
      <c r="EVB6" s="366"/>
      <c r="EVC6" s="366"/>
      <c r="EVD6" s="366"/>
      <c r="EVE6" s="366"/>
      <c r="EVF6" s="366"/>
      <c r="EVG6" s="366"/>
      <c r="EVH6" s="366"/>
      <c r="EVI6" s="366"/>
      <c r="EVJ6" s="366"/>
      <c r="EVK6" s="366"/>
      <c r="EVL6" s="366"/>
      <c r="EVM6" s="366"/>
      <c r="EVN6" s="366"/>
      <c r="EVO6" s="366"/>
      <c r="EVP6" s="366"/>
      <c r="EVQ6" s="366"/>
      <c r="EVR6" s="366"/>
      <c r="EVS6" s="366"/>
      <c r="EVT6" s="366"/>
      <c r="EVU6" s="366"/>
      <c r="EVV6" s="366"/>
      <c r="EVW6" s="366"/>
      <c r="EVX6" s="366"/>
      <c r="EVY6" s="366"/>
      <c r="EVZ6" s="366"/>
      <c r="EWA6" s="366"/>
      <c r="EWB6" s="366"/>
      <c r="EWC6" s="366"/>
      <c r="EWD6" s="366"/>
      <c r="EWE6" s="366"/>
      <c r="EWF6" s="366"/>
      <c r="EWG6" s="366"/>
      <c r="EWH6" s="366"/>
      <c r="EWI6" s="366"/>
      <c r="EWJ6" s="366"/>
      <c r="EWK6" s="366"/>
      <c r="EWL6" s="366"/>
      <c r="EWM6" s="366"/>
      <c r="EWN6" s="366"/>
      <c r="EWO6" s="366"/>
      <c r="EWP6" s="366"/>
      <c r="EWQ6" s="366"/>
      <c r="EWR6" s="366"/>
      <c r="EWS6" s="366"/>
      <c r="EWT6" s="366"/>
      <c r="EWU6" s="366"/>
      <c r="EWV6" s="366"/>
      <c r="EWW6" s="366"/>
      <c r="EWX6" s="366"/>
      <c r="EWY6" s="366"/>
      <c r="EWZ6" s="366"/>
      <c r="EXA6" s="366"/>
      <c r="EXB6" s="366"/>
      <c r="EXC6" s="366"/>
      <c r="EXD6" s="366"/>
      <c r="EXE6" s="366"/>
      <c r="EXF6" s="366"/>
      <c r="EXG6" s="366"/>
      <c r="EXH6" s="366"/>
      <c r="EXI6" s="366"/>
      <c r="EXJ6" s="366"/>
      <c r="EXK6" s="366"/>
      <c r="EXL6" s="366"/>
      <c r="EXM6" s="366"/>
      <c r="EXN6" s="366"/>
      <c r="EXO6" s="366"/>
      <c r="EXP6" s="366"/>
      <c r="EXQ6" s="366"/>
      <c r="EXR6" s="366"/>
      <c r="EXS6" s="366"/>
      <c r="EXT6" s="366"/>
      <c r="EXU6" s="366"/>
      <c r="EXV6" s="366"/>
      <c r="EXW6" s="366"/>
      <c r="EXX6" s="366"/>
      <c r="EXY6" s="366"/>
      <c r="EXZ6" s="366"/>
      <c r="EYA6" s="366"/>
      <c r="EYB6" s="366"/>
      <c r="EYC6" s="366"/>
      <c r="EYD6" s="366"/>
      <c r="EYE6" s="366"/>
      <c r="EYF6" s="366"/>
      <c r="EYG6" s="366"/>
      <c r="EYH6" s="366"/>
      <c r="EYI6" s="366"/>
      <c r="EYJ6" s="366"/>
      <c r="EYK6" s="366"/>
      <c r="EYL6" s="366"/>
      <c r="EYM6" s="366"/>
      <c r="EYN6" s="366"/>
      <c r="EYO6" s="366"/>
      <c r="EYP6" s="366"/>
      <c r="EYQ6" s="366"/>
      <c r="EYR6" s="366"/>
      <c r="EYS6" s="366"/>
      <c r="EYT6" s="366"/>
      <c r="EYU6" s="366"/>
      <c r="EYV6" s="366"/>
      <c r="EYW6" s="366"/>
      <c r="EYX6" s="366"/>
      <c r="EYY6" s="366"/>
      <c r="EYZ6" s="366"/>
      <c r="EZA6" s="366"/>
      <c r="EZB6" s="366"/>
      <c r="EZC6" s="366"/>
      <c r="EZD6" s="366"/>
      <c r="EZE6" s="366"/>
      <c r="EZF6" s="366"/>
      <c r="EZG6" s="366"/>
      <c r="EZH6" s="366"/>
      <c r="EZI6" s="366"/>
      <c r="EZJ6" s="366"/>
      <c r="EZK6" s="366"/>
      <c r="EZL6" s="366"/>
      <c r="EZM6" s="366"/>
      <c r="EZN6" s="366"/>
      <c r="EZO6" s="366"/>
      <c r="EZP6" s="366"/>
      <c r="EZQ6" s="366"/>
      <c r="EZR6" s="366"/>
      <c r="EZS6" s="366"/>
      <c r="EZT6" s="366"/>
      <c r="EZU6" s="366"/>
      <c r="EZV6" s="366"/>
      <c r="EZW6" s="366"/>
      <c r="EZX6" s="366"/>
      <c r="EZY6" s="366"/>
      <c r="EZZ6" s="366"/>
      <c r="FAA6" s="366"/>
      <c r="FAB6" s="366"/>
      <c r="FAC6" s="366"/>
      <c r="FAD6" s="366"/>
      <c r="FAE6" s="366"/>
      <c r="FAF6" s="366"/>
      <c r="FAG6" s="366"/>
      <c r="FAH6" s="366"/>
      <c r="FAI6" s="366"/>
      <c r="FAJ6" s="366"/>
      <c r="FAK6" s="366"/>
      <c r="FAL6" s="366"/>
      <c r="FAM6" s="366"/>
      <c r="FAN6" s="366"/>
      <c r="FAO6" s="366"/>
      <c r="FAP6" s="366"/>
      <c r="FAQ6" s="366"/>
      <c r="FAR6" s="366"/>
      <c r="FAS6" s="366"/>
      <c r="FAT6" s="366"/>
      <c r="FAU6" s="366"/>
      <c r="FAV6" s="366"/>
      <c r="FAW6" s="366"/>
      <c r="FAX6" s="366"/>
      <c r="FAY6" s="366"/>
      <c r="FAZ6" s="366"/>
      <c r="FBA6" s="366"/>
      <c r="FBB6" s="366"/>
      <c r="FBC6" s="366"/>
      <c r="FBD6" s="366"/>
      <c r="FBE6" s="366"/>
      <c r="FBF6" s="366"/>
      <c r="FBG6" s="366"/>
      <c r="FBH6" s="366"/>
      <c r="FBI6" s="366"/>
      <c r="FBJ6" s="366"/>
      <c r="FBK6" s="366"/>
      <c r="FBL6" s="366"/>
      <c r="FBM6" s="366"/>
      <c r="FBN6" s="366"/>
      <c r="FBO6" s="366"/>
      <c r="FBP6" s="366"/>
      <c r="FBQ6" s="366"/>
      <c r="FBR6" s="366"/>
      <c r="FBS6" s="366"/>
      <c r="FBT6" s="366"/>
      <c r="FBU6" s="366"/>
      <c r="FBV6" s="366"/>
      <c r="FBW6" s="366"/>
      <c r="FBX6" s="366"/>
      <c r="FBY6" s="366"/>
      <c r="FBZ6" s="366"/>
      <c r="FCA6" s="366"/>
      <c r="FCB6" s="366"/>
      <c r="FCC6" s="366"/>
      <c r="FCD6" s="366"/>
      <c r="FCE6" s="366"/>
      <c r="FCF6" s="366"/>
      <c r="FCG6" s="366"/>
      <c r="FCH6" s="366"/>
      <c r="FCI6" s="366"/>
      <c r="FCJ6" s="366"/>
      <c r="FCK6" s="366"/>
      <c r="FCL6" s="366"/>
      <c r="FCM6" s="366"/>
      <c r="FCN6" s="366"/>
      <c r="FCO6" s="366"/>
      <c r="FCP6" s="366"/>
      <c r="FCQ6" s="366"/>
      <c r="FCR6" s="366"/>
      <c r="FCS6" s="366"/>
      <c r="FCT6" s="366"/>
      <c r="FCU6" s="366"/>
      <c r="FCV6" s="366"/>
      <c r="FCW6" s="366"/>
      <c r="FCX6" s="366"/>
      <c r="FCY6" s="366"/>
      <c r="FCZ6" s="366"/>
      <c r="FDA6" s="366"/>
      <c r="FDB6" s="366"/>
      <c r="FDC6" s="366"/>
      <c r="FDD6" s="366"/>
      <c r="FDE6" s="366"/>
      <c r="FDF6" s="366"/>
      <c r="FDG6" s="366"/>
      <c r="FDH6" s="366"/>
      <c r="FDI6" s="366"/>
      <c r="FDJ6" s="366"/>
      <c r="FDK6" s="366"/>
      <c r="FDL6" s="366"/>
      <c r="FDM6" s="366"/>
      <c r="FDN6" s="366"/>
      <c r="FDO6" s="366"/>
      <c r="FDP6" s="366"/>
      <c r="FDQ6" s="366"/>
      <c r="FDR6" s="366"/>
      <c r="FDS6" s="366"/>
      <c r="FDT6" s="366"/>
      <c r="FDU6" s="366"/>
      <c r="FDV6" s="366"/>
      <c r="FDW6" s="366"/>
      <c r="FDX6" s="366"/>
      <c r="FDY6" s="366"/>
      <c r="FDZ6" s="366"/>
      <c r="FEA6" s="366"/>
      <c r="FEB6" s="366"/>
      <c r="FEC6" s="366"/>
      <c r="FED6" s="366"/>
      <c r="FEE6" s="366"/>
      <c r="FEF6" s="366"/>
      <c r="FEG6" s="366"/>
      <c r="FEH6" s="366"/>
      <c r="FEI6" s="366"/>
      <c r="FEJ6" s="366"/>
      <c r="FEK6" s="366"/>
      <c r="FEL6" s="366"/>
      <c r="FEM6" s="366"/>
      <c r="FEN6" s="366"/>
      <c r="FEO6" s="366"/>
      <c r="FEP6" s="366"/>
      <c r="FEQ6" s="366"/>
      <c r="FER6" s="366"/>
      <c r="FES6" s="366"/>
      <c r="FET6" s="366"/>
      <c r="FEU6" s="366"/>
      <c r="FEV6" s="366"/>
      <c r="FEW6" s="366"/>
      <c r="FEX6" s="366"/>
      <c r="FEY6" s="366"/>
      <c r="FEZ6" s="366"/>
      <c r="FFA6" s="366"/>
      <c r="FFB6" s="366"/>
      <c r="FFC6" s="366"/>
      <c r="FFD6" s="366"/>
      <c r="FFE6" s="366"/>
      <c r="FFF6" s="366"/>
      <c r="FFG6" s="366"/>
      <c r="FFH6" s="366"/>
      <c r="FFI6" s="366"/>
      <c r="FFJ6" s="366"/>
      <c r="FFK6" s="366"/>
      <c r="FFL6" s="366"/>
      <c r="FFM6" s="366"/>
      <c r="FFN6" s="366"/>
      <c r="FFO6" s="366"/>
      <c r="FFP6" s="366"/>
      <c r="FFQ6" s="366"/>
      <c r="FFR6" s="366"/>
      <c r="FFS6" s="366"/>
      <c r="FFT6" s="366"/>
      <c r="FFU6" s="366"/>
      <c r="FFV6" s="366"/>
      <c r="FFW6" s="366"/>
      <c r="FFX6" s="366"/>
      <c r="FFY6" s="366"/>
      <c r="FFZ6" s="366"/>
      <c r="FGA6" s="366"/>
      <c r="FGB6" s="366"/>
      <c r="FGC6" s="366"/>
      <c r="FGD6" s="366"/>
      <c r="FGE6" s="366"/>
      <c r="FGF6" s="366"/>
      <c r="FGG6" s="366"/>
      <c r="FGH6" s="366"/>
      <c r="FGI6" s="366"/>
      <c r="FGJ6" s="366"/>
      <c r="FGK6" s="366"/>
      <c r="FGL6" s="366"/>
      <c r="FGM6" s="366"/>
      <c r="FGN6" s="366"/>
      <c r="FGO6" s="366"/>
      <c r="FGP6" s="366"/>
      <c r="FGQ6" s="366"/>
      <c r="FGR6" s="366"/>
      <c r="FGS6" s="366"/>
      <c r="FGT6" s="366"/>
      <c r="FGU6" s="366"/>
      <c r="FGV6" s="366"/>
      <c r="FGW6" s="366"/>
      <c r="FGX6" s="366"/>
      <c r="FGY6" s="366"/>
      <c r="FGZ6" s="366"/>
      <c r="FHA6" s="366"/>
      <c r="FHB6" s="366"/>
      <c r="FHC6" s="366"/>
      <c r="FHD6" s="366"/>
      <c r="FHE6" s="366"/>
      <c r="FHF6" s="366"/>
      <c r="FHG6" s="366"/>
      <c r="FHH6" s="366"/>
      <c r="FHI6" s="366"/>
      <c r="FHJ6" s="366"/>
      <c r="FHK6" s="366"/>
      <c r="FHL6" s="366"/>
      <c r="FHM6" s="366"/>
      <c r="FHN6" s="366"/>
      <c r="FHO6" s="366"/>
      <c r="FHP6" s="366"/>
      <c r="FHQ6" s="366"/>
      <c r="FHR6" s="366"/>
      <c r="FHS6" s="366"/>
      <c r="FHT6" s="366"/>
      <c r="FHU6" s="366"/>
      <c r="FHV6" s="366"/>
      <c r="FHW6" s="366"/>
      <c r="FHX6" s="366"/>
      <c r="FHY6" s="366"/>
      <c r="FHZ6" s="366"/>
      <c r="FIA6" s="366"/>
      <c r="FIB6" s="366"/>
      <c r="FIC6" s="366"/>
      <c r="FID6" s="366"/>
      <c r="FIE6" s="366"/>
      <c r="FIF6" s="366"/>
      <c r="FIG6" s="366"/>
      <c r="FIH6" s="366"/>
      <c r="FII6" s="366"/>
      <c r="FIJ6" s="366"/>
      <c r="FIK6" s="366"/>
      <c r="FIL6" s="366"/>
      <c r="FIM6" s="366"/>
      <c r="FIN6" s="366"/>
      <c r="FIO6" s="366"/>
      <c r="FIP6" s="366"/>
      <c r="FIQ6" s="366"/>
      <c r="FIR6" s="366"/>
      <c r="FIS6" s="366"/>
      <c r="FIT6" s="366"/>
      <c r="FIU6" s="366"/>
      <c r="FIV6" s="366"/>
      <c r="FIW6" s="366"/>
      <c r="FIX6" s="366"/>
      <c r="FIY6" s="366"/>
      <c r="FIZ6" s="366"/>
      <c r="FJA6" s="366"/>
      <c r="FJB6" s="366"/>
      <c r="FJC6" s="366"/>
      <c r="FJD6" s="366"/>
      <c r="FJE6" s="366"/>
      <c r="FJF6" s="366"/>
      <c r="FJG6" s="366"/>
      <c r="FJH6" s="366"/>
      <c r="FJI6" s="366"/>
      <c r="FJJ6" s="366"/>
      <c r="FJK6" s="366"/>
      <c r="FJL6" s="366"/>
      <c r="FJM6" s="366"/>
      <c r="FJN6" s="366"/>
      <c r="FJO6" s="366"/>
      <c r="FJP6" s="366"/>
      <c r="FJQ6" s="366"/>
      <c r="FJR6" s="366"/>
      <c r="FJS6" s="366"/>
      <c r="FJT6" s="366"/>
      <c r="FJU6" s="366"/>
      <c r="FJV6" s="366"/>
      <c r="FJW6" s="366"/>
      <c r="FJX6" s="366"/>
      <c r="FJY6" s="366"/>
      <c r="FJZ6" s="366"/>
      <c r="FKA6" s="366"/>
      <c r="FKB6" s="366"/>
      <c r="FKC6" s="366"/>
      <c r="FKD6" s="366"/>
      <c r="FKE6" s="366"/>
      <c r="FKF6" s="366"/>
      <c r="FKG6" s="366"/>
      <c r="FKH6" s="366"/>
      <c r="FKI6" s="366"/>
      <c r="FKJ6" s="366"/>
      <c r="FKK6" s="366"/>
      <c r="FKL6" s="366"/>
      <c r="FKM6" s="366"/>
      <c r="FKN6" s="366"/>
      <c r="FKO6" s="366"/>
      <c r="FKP6" s="366"/>
      <c r="FKQ6" s="366"/>
      <c r="FKR6" s="366"/>
      <c r="FKS6" s="366"/>
      <c r="FKT6" s="366"/>
      <c r="FKU6" s="366"/>
      <c r="FKV6" s="366"/>
      <c r="FKW6" s="366"/>
      <c r="FKX6" s="366"/>
      <c r="FKY6" s="366"/>
      <c r="FKZ6" s="366"/>
      <c r="FLA6" s="366"/>
      <c r="FLB6" s="366"/>
      <c r="FLC6" s="366"/>
      <c r="FLD6" s="366"/>
      <c r="FLE6" s="366"/>
      <c r="FLF6" s="366"/>
      <c r="FLG6" s="366"/>
      <c r="FLH6" s="366"/>
      <c r="FLI6" s="366"/>
      <c r="FLJ6" s="366"/>
      <c r="FLK6" s="366"/>
      <c r="FLL6" s="366"/>
      <c r="FLM6" s="366"/>
      <c r="FLN6" s="366"/>
      <c r="FLO6" s="366"/>
      <c r="FLP6" s="366"/>
      <c r="FLQ6" s="366"/>
      <c r="FLR6" s="366"/>
      <c r="FLS6" s="366"/>
      <c r="FLT6" s="366"/>
      <c r="FLU6" s="366"/>
      <c r="FLV6" s="366"/>
      <c r="FLW6" s="366"/>
      <c r="FLX6" s="366"/>
      <c r="FLY6" s="366"/>
      <c r="FLZ6" s="366"/>
      <c r="FMA6" s="366"/>
      <c r="FMB6" s="366"/>
      <c r="FMC6" s="366"/>
      <c r="FMD6" s="366"/>
      <c r="FME6" s="366"/>
      <c r="FMF6" s="366"/>
      <c r="FMG6" s="366"/>
      <c r="FMH6" s="366"/>
      <c r="FMI6" s="366"/>
      <c r="FMJ6" s="366"/>
      <c r="FMK6" s="366"/>
      <c r="FML6" s="366"/>
      <c r="FMM6" s="366"/>
      <c r="FMN6" s="366"/>
      <c r="FMO6" s="366"/>
      <c r="FMP6" s="366"/>
      <c r="FMQ6" s="366"/>
      <c r="FMR6" s="366"/>
      <c r="FMS6" s="366"/>
      <c r="FMT6" s="366"/>
      <c r="FMU6" s="366"/>
      <c r="FMV6" s="366"/>
      <c r="FMW6" s="366"/>
      <c r="FMX6" s="366"/>
      <c r="FMY6" s="366"/>
      <c r="FMZ6" s="366"/>
      <c r="FNA6" s="366"/>
      <c r="FNB6" s="366"/>
      <c r="FNC6" s="366"/>
      <c r="FND6" s="366"/>
      <c r="FNE6" s="366"/>
      <c r="FNF6" s="366"/>
      <c r="FNG6" s="366"/>
      <c r="FNH6" s="366"/>
      <c r="FNI6" s="366"/>
      <c r="FNJ6" s="366"/>
      <c r="FNK6" s="366"/>
      <c r="FNL6" s="366"/>
      <c r="FNM6" s="366"/>
      <c r="FNN6" s="366"/>
      <c r="FNO6" s="366"/>
      <c r="FNP6" s="366"/>
      <c r="FNQ6" s="366"/>
      <c r="FNR6" s="366"/>
      <c r="FNS6" s="366"/>
      <c r="FNT6" s="366"/>
      <c r="FNU6" s="366"/>
      <c r="FNV6" s="366"/>
      <c r="FNW6" s="366"/>
      <c r="FNX6" s="366"/>
      <c r="FNY6" s="366"/>
      <c r="FNZ6" s="366"/>
      <c r="FOA6" s="366"/>
      <c r="FOB6" s="366"/>
      <c r="FOC6" s="366"/>
      <c r="FOD6" s="366"/>
      <c r="FOE6" s="366"/>
      <c r="FOF6" s="366"/>
      <c r="FOG6" s="366"/>
      <c r="FOH6" s="366"/>
      <c r="FOI6" s="366"/>
      <c r="FOJ6" s="366"/>
      <c r="FOK6" s="366"/>
      <c r="FOL6" s="366"/>
      <c r="FOM6" s="366"/>
      <c r="FON6" s="366"/>
      <c r="FOO6" s="366"/>
      <c r="FOP6" s="366"/>
      <c r="FOQ6" s="366"/>
      <c r="FOR6" s="366"/>
      <c r="FOS6" s="366"/>
      <c r="FOT6" s="366"/>
      <c r="FOU6" s="366"/>
      <c r="FOV6" s="366"/>
      <c r="FOW6" s="366"/>
      <c r="FOX6" s="366"/>
      <c r="FOY6" s="366"/>
      <c r="FOZ6" s="366"/>
      <c r="FPA6" s="366"/>
      <c r="FPB6" s="366"/>
      <c r="FPC6" s="366"/>
      <c r="FPD6" s="366"/>
      <c r="FPE6" s="366"/>
      <c r="FPF6" s="366"/>
      <c r="FPG6" s="366"/>
      <c r="FPH6" s="366"/>
      <c r="FPI6" s="366"/>
      <c r="FPJ6" s="366"/>
      <c r="FPK6" s="366"/>
      <c r="FPL6" s="366"/>
      <c r="FPM6" s="366"/>
      <c r="FPN6" s="366"/>
      <c r="FPO6" s="366"/>
      <c r="FPP6" s="366"/>
      <c r="FPQ6" s="366"/>
      <c r="FPR6" s="366"/>
      <c r="FPS6" s="366"/>
      <c r="FPT6" s="366"/>
      <c r="FPU6" s="366"/>
      <c r="FPV6" s="366"/>
      <c r="FPW6" s="366"/>
      <c r="FPX6" s="366"/>
      <c r="FPY6" s="366"/>
      <c r="FPZ6" s="366"/>
      <c r="FQA6" s="366"/>
      <c r="FQB6" s="366"/>
      <c r="FQC6" s="366"/>
      <c r="FQD6" s="366"/>
      <c r="FQE6" s="366"/>
      <c r="FQF6" s="366"/>
      <c r="FQG6" s="366"/>
      <c r="FQH6" s="366"/>
      <c r="FQI6" s="366"/>
      <c r="FQJ6" s="366"/>
      <c r="FQK6" s="366"/>
      <c r="FQL6" s="366"/>
      <c r="FQM6" s="366"/>
      <c r="FQN6" s="366"/>
      <c r="FQO6" s="366"/>
      <c r="FQP6" s="366"/>
      <c r="FQQ6" s="366"/>
      <c r="FQR6" s="366"/>
      <c r="FQS6" s="366"/>
      <c r="FQT6" s="366"/>
      <c r="FQU6" s="366"/>
      <c r="FQV6" s="366"/>
      <c r="FQW6" s="366"/>
      <c r="FQX6" s="366"/>
      <c r="FQY6" s="366"/>
      <c r="FQZ6" s="366"/>
      <c r="FRA6" s="366"/>
      <c r="FRB6" s="366"/>
      <c r="FRC6" s="366"/>
      <c r="FRD6" s="366"/>
      <c r="FRE6" s="366"/>
      <c r="FRF6" s="366"/>
      <c r="FRG6" s="366"/>
      <c r="FRH6" s="366"/>
      <c r="FRI6" s="366"/>
      <c r="FRJ6" s="366"/>
      <c r="FRK6" s="366"/>
      <c r="FRL6" s="366"/>
      <c r="FRM6" s="366"/>
      <c r="FRN6" s="366"/>
      <c r="FRO6" s="366"/>
      <c r="FRP6" s="366"/>
      <c r="FRQ6" s="366"/>
      <c r="FRR6" s="366"/>
      <c r="FRS6" s="366"/>
      <c r="FRT6" s="366"/>
      <c r="FRU6" s="366"/>
      <c r="FRV6" s="366"/>
      <c r="FRW6" s="366"/>
      <c r="FRX6" s="366"/>
      <c r="FRY6" s="366"/>
      <c r="FRZ6" s="366"/>
      <c r="FSA6" s="366"/>
      <c r="FSB6" s="366"/>
      <c r="FSC6" s="366"/>
      <c r="FSD6" s="366"/>
      <c r="FSE6" s="366"/>
      <c r="FSF6" s="366"/>
      <c r="FSG6" s="366"/>
      <c r="FSH6" s="366"/>
      <c r="FSI6" s="366"/>
      <c r="FSJ6" s="366"/>
      <c r="FSK6" s="366"/>
      <c r="FSL6" s="366"/>
      <c r="FSM6" s="366"/>
      <c r="FSN6" s="366"/>
      <c r="FSO6" s="366"/>
      <c r="FSP6" s="366"/>
      <c r="FSQ6" s="366"/>
      <c r="FSR6" s="366"/>
      <c r="FSS6" s="366"/>
      <c r="FST6" s="366"/>
      <c r="FSU6" s="366"/>
      <c r="FSV6" s="366"/>
      <c r="FSW6" s="366"/>
      <c r="FSX6" s="366"/>
      <c r="FSY6" s="366"/>
      <c r="FSZ6" s="366"/>
      <c r="FTA6" s="366"/>
      <c r="FTB6" s="366"/>
      <c r="FTC6" s="366"/>
      <c r="FTD6" s="366"/>
      <c r="FTE6" s="366"/>
      <c r="FTF6" s="366"/>
      <c r="FTG6" s="366"/>
      <c r="FTH6" s="366"/>
      <c r="FTI6" s="366"/>
      <c r="FTJ6" s="366"/>
      <c r="FTK6" s="366"/>
      <c r="FTL6" s="366"/>
      <c r="FTM6" s="366"/>
      <c r="FTN6" s="366"/>
      <c r="FTO6" s="366"/>
      <c r="FTP6" s="366"/>
      <c r="FTQ6" s="366"/>
      <c r="FTR6" s="366"/>
      <c r="FTS6" s="366"/>
      <c r="FTT6" s="366"/>
      <c r="FTU6" s="366"/>
      <c r="FTV6" s="366"/>
      <c r="FTW6" s="366"/>
      <c r="FTX6" s="366"/>
      <c r="FTY6" s="366"/>
      <c r="FTZ6" s="366"/>
      <c r="FUA6" s="366"/>
      <c r="FUB6" s="366"/>
      <c r="FUC6" s="366"/>
      <c r="FUD6" s="366"/>
      <c r="FUE6" s="366"/>
      <c r="FUF6" s="366"/>
      <c r="FUG6" s="366"/>
      <c r="FUH6" s="366"/>
      <c r="FUI6" s="366"/>
      <c r="FUJ6" s="366"/>
      <c r="FUK6" s="366"/>
      <c r="FUL6" s="366"/>
      <c r="FUM6" s="366"/>
      <c r="FUN6" s="366"/>
      <c r="FUO6" s="366"/>
      <c r="FUP6" s="366"/>
      <c r="FUQ6" s="366"/>
      <c r="FUR6" s="366"/>
      <c r="FUS6" s="366"/>
      <c r="FUT6" s="366"/>
      <c r="FUU6" s="366"/>
      <c r="FUV6" s="366"/>
      <c r="FUW6" s="366"/>
      <c r="FUX6" s="366"/>
      <c r="FUY6" s="366"/>
      <c r="FUZ6" s="366"/>
      <c r="FVA6" s="366"/>
      <c r="FVB6" s="366"/>
      <c r="FVC6" s="366"/>
      <c r="FVD6" s="366"/>
      <c r="FVE6" s="366"/>
      <c r="FVF6" s="366"/>
      <c r="FVG6" s="366"/>
      <c r="FVH6" s="366"/>
      <c r="FVI6" s="366"/>
      <c r="FVJ6" s="366"/>
      <c r="FVK6" s="366"/>
      <c r="FVL6" s="366"/>
      <c r="FVM6" s="366"/>
      <c r="FVN6" s="366"/>
      <c r="FVO6" s="366"/>
      <c r="FVP6" s="366"/>
      <c r="FVQ6" s="366"/>
      <c r="FVR6" s="366"/>
      <c r="FVS6" s="366"/>
      <c r="FVT6" s="366"/>
      <c r="FVU6" s="366"/>
      <c r="FVV6" s="366"/>
      <c r="FVW6" s="366"/>
      <c r="FVX6" s="366"/>
      <c r="FVY6" s="366"/>
      <c r="FVZ6" s="366"/>
      <c r="FWA6" s="366"/>
      <c r="FWB6" s="366"/>
      <c r="FWC6" s="366"/>
      <c r="FWD6" s="366"/>
      <c r="FWE6" s="366"/>
      <c r="FWF6" s="366"/>
      <c r="FWG6" s="366"/>
      <c r="FWH6" s="366"/>
      <c r="FWI6" s="366"/>
      <c r="FWJ6" s="366"/>
      <c r="FWK6" s="366"/>
      <c r="FWL6" s="366"/>
      <c r="FWM6" s="366"/>
      <c r="FWN6" s="366"/>
      <c r="FWO6" s="366"/>
      <c r="FWP6" s="366"/>
      <c r="FWQ6" s="366"/>
      <c r="FWR6" s="366"/>
      <c r="FWS6" s="366"/>
      <c r="FWT6" s="366"/>
      <c r="FWU6" s="366"/>
      <c r="FWV6" s="366"/>
      <c r="FWW6" s="366"/>
      <c r="FWX6" s="366"/>
      <c r="FWY6" s="366"/>
      <c r="FWZ6" s="366"/>
      <c r="FXA6" s="366"/>
      <c r="FXB6" s="366"/>
      <c r="FXC6" s="366"/>
      <c r="FXD6" s="366"/>
      <c r="FXE6" s="366"/>
      <c r="FXF6" s="366"/>
      <c r="FXG6" s="366"/>
      <c r="FXH6" s="366"/>
      <c r="FXI6" s="366"/>
      <c r="FXJ6" s="366"/>
      <c r="FXK6" s="366"/>
      <c r="FXL6" s="366"/>
      <c r="FXM6" s="366"/>
      <c r="FXN6" s="366"/>
      <c r="FXO6" s="366"/>
      <c r="FXP6" s="366"/>
      <c r="FXQ6" s="366"/>
      <c r="FXR6" s="366"/>
      <c r="FXS6" s="366"/>
      <c r="FXT6" s="366"/>
      <c r="FXU6" s="366"/>
      <c r="FXV6" s="366"/>
      <c r="FXW6" s="366"/>
      <c r="FXX6" s="366"/>
      <c r="FXY6" s="366"/>
      <c r="FXZ6" s="366"/>
      <c r="FYA6" s="366"/>
      <c r="FYB6" s="366"/>
      <c r="FYC6" s="366"/>
      <c r="FYD6" s="366"/>
      <c r="FYE6" s="366"/>
      <c r="FYF6" s="366"/>
      <c r="FYG6" s="366"/>
      <c r="FYH6" s="366"/>
      <c r="FYI6" s="366"/>
      <c r="FYJ6" s="366"/>
      <c r="FYK6" s="366"/>
      <c r="FYL6" s="366"/>
      <c r="FYM6" s="366"/>
      <c r="FYN6" s="366"/>
      <c r="FYO6" s="366"/>
      <c r="FYP6" s="366"/>
      <c r="FYQ6" s="366"/>
      <c r="FYR6" s="366"/>
      <c r="FYS6" s="366"/>
      <c r="FYT6" s="366"/>
      <c r="FYU6" s="366"/>
      <c r="FYV6" s="366"/>
      <c r="FYW6" s="366"/>
      <c r="FYX6" s="366"/>
      <c r="FYY6" s="366"/>
      <c r="FYZ6" s="366"/>
      <c r="FZA6" s="366"/>
      <c r="FZB6" s="366"/>
      <c r="FZC6" s="366"/>
      <c r="FZD6" s="366"/>
      <c r="FZE6" s="366"/>
      <c r="FZF6" s="366"/>
      <c r="FZG6" s="366"/>
      <c r="FZH6" s="366"/>
      <c r="FZI6" s="366"/>
      <c r="FZJ6" s="366"/>
      <c r="FZK6" s="366"/>
      <c r="FZL6" s="366"/>
      <c r="FZM6" s="366"/>
      <c r="FZN6" s="366"/>
      <c r="FZO6" s="366"/>
      <c r="FZP6" s="366"/>
      <c r="FZQ6" s="366"/>
      <c r="FZR6" s="366"/>
      <c r="FZS6" s="366"/>
      <c r="FZT6" s="366"/>
      <c r="FZU6" s="366"/>
      <c r="FZV6" s="366"/>
      <c r="FZW6" s="366"/>
      <c r="FZX6" s="366"/>
      <c r="FZY6" s="366"/>
      <c r="FZZ6" s="366"/>
      <c r="GAA6" s="366"/>
      <c r="GAB6" s="366"/>
      <c r="GAC6" s="366"/>
      <c r="GAD6" s="366"/>
      <c r="GAE6" s="366"/>
      <c r="GAF6" s="366"/>
      <c r="GAG6" s="366"/>
      <c r="GAH6" s="366"/>
      <c r="GAI6" s="366"/>
      <c r="GAJ6" s="366"/>
      <c r="GAK6" s="366"/>
      <c r="GAL6" s="366"/>
      <c r="GAM6" s="366"/>
      <c r="GAN6" s="366"/>
      <c r="GAO6" s="366"/>
      <c r="GAP6" s="366"/>
      <c r="GAQ6" s="366"/>
      <c r="GAR6" s="366"/>
      <c r="GAS6" s="366"/>
      <c r="GAT6" s="366"/>
      <c r="GAU6" s="366"/>
      <c r="GAV6" s="366"/>
      <c r="GAW6" s="366"/>
      <c r="GAX6" s="366"/>
      <c r="GAY6" s="366"/>
      <c r="GAZ6" s="366"/>
      <c r="GBA6" s="366"/>
      <c r="GBB6" s="366"/>
      <c r="GBC6" s="366"/>
      <c r="GBD6" s="366"/>
      <c r="GBE6" s="366"/>
      <c r="GBF6" s="366"/>
      <c r="GBG6" s="366"/>
      <c r="GBH6" s="366"/>
      <c r="GBI6" s="366"/>
      <c r="GBJ6" s="366"/>
      <c r="GBK6" s="366"/>
      <c r="GBL6" s="366"/>
      <c r="GBM6" s="366"/>
      <c r="GBN6" s="366"/>
      <c r="GBO6" s="366"/>
      <c r="GBP6" s="366"/>
      <c r="GBQ6" s="366"/>
      <c r="GBR6" s="366"/>
      <c r="GBS6" s="366"/>
      <c r="GBT6" s="366"/>
      <c r="GBU6" s="366"/>
      <c r="GBV6" s="366"/>
      <c r="GBW6" s="366"/>
      <c r="GBX6" s="366"/>
      <c r="GBY6" s="366"/>
      <c r="GBZ6" s="366"/>
      <c r="GCA6" s="366"/>
      <c r="GCB6" s="366"/>
      <c r="GCC6" s="366"/>
      <c r="GCD6" s="366"/>
      <c r="GCE6" s="366"/>
      <c r="GCF6" s="366"/>
      <c r="GCG6" s="366"/>
      <c r="GCH6" s="366"/>
      <c r="GCI6" s="366"/>
      <c r="GCJ6" s="366"/>
      <c r="GCK6" s="366"/>
      <c r="GCL6" s="366"/>
      <c r="GCM6" s="366"/>
      <c r="GCN6" s="366"/>
      <c r="GCO6" s="366"/>
      <c r="GCP6" s="366"/>
      <c r="GCQ6" s="366"/>
      <c r="GCR6" s="366"/>
      <c r="GCS6" s="366"/>
      <c r="GCT6" s="366"/>
      <c r="GCU6" s="366"/>
      <c r="GCV6" s="366"/>
      <c r="GCW6" s="366"/>
      <c r="GCX6" s="366"/>
      <c r="GCY6" s="366"/>
      <c r="GCZ6" s="366"/>
      <c r="GDA6" s="366"/>
      <c r="GDB6" s="366"/>
      <c r="GDC6" s="366"/>
      <c r="GDD6" s="366"/>
      <c r="GDE6" s="366"/>
      <c r="GDF6" s="366"/>
      <c r="GDG6" s="366"/>
      <c r="GDH6" s="366"/>
      <c r="GDI6" s="366"/>
      <c r="GDJ6" s="366"/>
      <c r="GDK6" s="366"/>
      <c r="GDL6" s="366"/>
      <c r="GDM6" s="366"/>
      <c r="GDN6" s="366"/>
      <c r="GDO6" s="366"/>
      <c r="GDP6" s="366"/>
      <c r="GDQ6" s="366"/>
      <c r="GDR6" s="366"/>
      <c r="GDS6" s="366"/>
      <c r="GDT6" s="366"/>
      <c r="GDU6" s="366"/>
      <c r="GDV6" s="366"/>
      <c r="GDW6" s="366"/>
      <c r="GDX6" s="366"/>
      <c r="GDY6" s="366"/>
      <c r="GDZ6" s="366"/>
      <c r="GEA6" s="366"/>
      <c r="GEB6" s="366"/>
      <c r="GEC6" s="366"/>
      <c r="GED6" s="366"/>
      <c r="GEE6" s="366"/>
      <c r="GEF6" s="366"/>
      <c r="GEG6" s="366"/>
      <c r="GEH6" s="366"/>
      <c r="GEI6" s="366"/>
      <c r="GEJ6" s="366"/>
      <c r="GEK6" s="366"/>
      <c r="GEL6" s="366"/>
      <c r="GEM6" s="366"/>
      <c r="GEN6" s="366"/>
      <c r="GEO6" s="366"/>
      <c r="GEP6" s="366"/>
      <c r="GEQ6" s="366"/>
      <c r="GER6" s="366"/>
      <c r="GES6" s="366"/>
      <c r="GET6" s="366"/>
      <c r="GEU6" s="366"/>
      <c r="GEV6" s="366"/>
      <c r="GEW6" s="366"/>
      <c r="GEX6" s="366"/>
      <c r="GEY6" s="366"/>
      <c r="GEZ6" s="366"/>
      <c r="GFA6" s="366"/>
      <c r="GFB6" s="366"/>
      <c r="GFC6" s="366"/>
      <c r="GFD6" s="366"/>
      <c r="GFE6" s="366"/>
      <c r="GFF6" s="366"/>
      <c r="GFG6" s="366"/>
      <c r="GFH6" s="366"/>
      <c r="GFI6" s="366"/>
      <c r="GFJ6" s="366"/>
      <c r="GFK6" s="366"/>
      <c r="GFL6" s="366"/>
      <c r="GFM6" s="366"/>
      <c r="GFN6" s="366"/>
      <c r="GFO6" s="366"/>
      <c r="GFP6" s="366"/>
      <c r="GFQ6" s="366"/>
      <c r="GFR6" s="366"/>
      <c r="GFS6" s="366"/>
      <c r="GFT6" s="366"/>
      <c r="GFU6" s="366"/>
      <c r="GFV6" s="366"/>
      <c r="GFW6" s="366"/>
      <c r="GFX6" s="366"/>
      <c r="GFY6" s="366"/>
      <c r="GFZ6" s="366"/>
      <c r="GGA6" s="366"/>
      <c r="GGB6" s="366"/>
      <c r="GGC6" s="366"/>
      <c r="GGD6" s="366"/>
      <c r="GGE6" s="366"/>
      <c r="GGF6" s="366"/>
      <c r="GGG6" s="366"/>
      <c r="GGH6" s="366"/>
      <c r="GGI6" s="366"/>
      <c r="GGJ6" s="366"/>
      <c r="GGK6" s="366"/>
      <c r="GGL6" s="366"/>
      <c r="GGM6" s="366"/>
      <c r="GGN6" s="366"/>
      <c r="GGO6" s="366"/>
      <c r="GGP6" s="366"/>
      <c r="GGQ6" s="366"/>
      <c r="GGR6" s="366"/>
      <c r="GGS6" s="366"/>
      <c r="GGT6" s="366"/>
      <c r="GGU6" s="366"/>
      <c r="GGV6" s="366"/>
      <c r="GGW6" s="366"/>
      <c r="GGX6" s="366"/>
      <c r="GGY6" s="366"/>
      <c r="GGZ6" s="366"/>
      <c r="GHA6" s="366"/>
      <c r="GHB6" s="366"/>
      <c r="GHC6" s="366"/>
      <c r="GHD6" s="366"/>
      <c r="GHE6" s="366"/>
      <c r="GHF6" s="366"/>
      <c r="GHG6" s="366"/>
      <c r="GHH6" s="366"/>
      <c r="GHI6" s="366"/>
      <c r="GHJ6" s="366"/>
      <c r="GHK6" s="366"/>
      <c r="GHL6" s="366"/>
      <c r="GHM6" s="366"/>
      <c r="GHN6" s="366"/>
      <c r="GHO6" s="366"/>
      <c r="GHP6" s="366"/>
      <c r="GHQ6" s="366"/>
      <c r="GHR6" s="366"/>
      <c r="GHS6" s="366"/>
      <c r="GHT6" s="366"/>
      <c r="GHU6" s="366"/>
      <c r="GHV6" s="366"/>
      <c r="GHW6" s="366"/>
      <c r="GHX6" s="366"/>
      <c r="GHY6" s="366"/>
      <c r="GHZ6" s="366"/>
      <c r="GIA6" s="366"/>
      <c r="GIB6" s="366"/>
      <c r="GIC6" s="366"/>
      <c r="GID6" s="366"/>
      <c r="GIE6" s="366"/>
      <c r="GIF6" s="366"/>
      <c r="GIG6" s="366"/>
      <c r="GIH6" s="366"/>
      <c r="GII6" s="366"/>
      <c r="GIJ6" s="366"/>
      <c r="GIK6" s="366"/>
      <c r="GIL6" s="366"/>
      <c r="GIM6" s="366"/>
      <c r="GIN6" s="366"/>
      <c r="GIO6" s="366"/>
      <c r="GIP6" s="366"/>
      <c r="GIQ6" s="366"/>
      <c r="GIR6" s="366"/>
      <c r="GIS6" s="366"/>
      <c r="GIT6" s="366"/>
      <c r="GIU6" s="366"/>
      <c r="GIV6" s="366"/>
      <c r="GIW6" s="366"/>
      <c r="GIX6" s="366"/>
      <c r="GIY6" s="366"/>
      <c r="GIZ6" s="366"/>
      <c r="GJA6" s="366"/>
      <c r="GJB6" s="366"/>
      <c r="GJC6" s="366"/>
      <c r="GJD6" s="366"/>
      <c r="GJE6" s="366"/>
      <c r="GJF6" s="366"/>
      <c r="GJG6" s="366"/>
      <c r="GJH6" s="366"/>
      <c r="GJI6" s="366"/>
      <c r="GJJ6" s="366"/>
      <c r="GJK6" s="366"/>
      <c r="GJL6" s="366"/>
      <c r="GJM6" s="366"/>
      <c r="GJN6" s="366"/>
      <c r="GJO6" s="366"/>
      <c r="GJP6" s="366"/>
      <c r="GJQ6" s="366"/>
      <c r="GJR6" s="366"/>
      <c r="GJS6" s="366"/>
      <c r="GJT6" s="366"/>
      <c r="GJU6" s="366"/>
      <c r="GJV6" s="366"/>
      <c r="GJW6" s="366"/>
      <c r="GJX6" s="366"/>
      <c r="GJY6" s="366"/>
      <c r="GJZ6" s="366"/>
      <c r="GKA6" s="366"/>
      <c r="GKB6" s="366"/>
      <c r="GKC6" s="366"/>
      <c r="GKD6" s="366"/>
      <c r="GKE6" s="366"/>
      <c r="GKF6" s="366"/>
      <c r="GKG6" s="366"/>
      <c r="GKH6" s="366"/>
      <c r="GKI6" s="366"/>
      <c r="GKJ6" s="366"/>
      <c r="GKK6" s="366"/>
      <c r="GKL6" s="366"/>
      <c r="GKM6" s="366"/>
      <c r="GKN6" s="366"/>
      <c r="GKO6" s="366"/>
      <c r="GKP6" s="366"/>
      <c r="GKQ6" s="366"/>
      <c r="GKR6" s="366"/>
      <c r="GKS6" s="366"/>
      <c r="GKT6" s="366"/>
      <c r="GKU6" s="366"/>
      <c r="GKV6" s="366"/>
      <c r="GKW6" s="366"/>
      <c r="GKX6" s="366"/>
      <c r="GKY6" s="366"/>
      <c r="GKZ6" s="366"/>
      <c r="GLA6" s="366"/>
      <c r="GLB6" s="366"/>
      <c r="GLC6" s="366"/>
      <c r="GLD6" s="366"/>
      <c r="GLE6" s="366"/>
      <c r="GLF6" s="366"/>
      <c r="GLG6" s="366"/>
      <c r="GLH6" s="366"/>
      <c r="GLI6" s="366"/>
      <c r="GLJ6" s="366"/>
      <c r="GLK6" s="366"/>
      <c r="GLL6" s="366"/>
      <c r="GLM6" s="366"/>
      <c r="GLN6" s="366"/>
      <c r="GLO6" s="366"/>
      <c r="GLP6" s="366"/>
      <c r="GLQ6" s="366"/>
      <c r="GLR6" s="366"/>
      <c r="GLS6" s="366"/>
      <c r="GLT6" s="366"/>
      <c r="GLU6" s="366"/>
      <c r="GLV6" s="366"/>
      <c r="GLW6" s="366"/>
      <c r="GLX6" s="366"/>
      <c r="GLY6" s="366"/>
      <c r="GLZ6" s="366"/>
      <c r="GMA6" s="366"/>
      <c r="GMB6" s="366"/>
      <c r="GMC6" s="366"/>
      <c r="GMD6" s="366"/>
      <c r="GME6" s="366"/>
      <c r="GMF6" s="366"/>
      <c r="GMG6" s="366"/>
      <c r="GMH6" s="366"/>
      <c r="GMI6" s="366"/>
      <c r="GMJ6" s="366"/>
      <c r="GMK6" s="366"/>
      <c r="GML6" s="366"/>
      <c r="GMM6" s="366"/>
      <c r="GMN6" s="366"/>
      <c r="GMO6" s="366"/>
      <c r="GMP6" s="366"/>
      <c r="GMQ6" s="366"/>
      <c r="GMR6" s="366"/>
      <c r="GMS6" s="366"/>
      <c r="GMT6" s="366"/>
      <c r="GMU6" s="366"/>
      <c r="GMV6" s="366"/>
      <c r="GMW6" s="366"/>
      <c r="GMX6" s="366"/>
      <c r="GMY6" s="366"/>
      <c r="GMZ6" s="366"/>
      <c r="GNA6" s="366"/>
      <c r="GNB6" s="366"/>
      <c r="GNC6" s="366"/>
      <c r="GND6" s="366"/>
      <c r="GNE6" s="366"/>
      <c r="GNF6" s="366"/>
      <c r="GNG6" s="366"/>
      <c r="GNH6" s="366"/>
      <c r="GNI6" s="366"/>
      <c r="GNJ6" s="366"/>
      <c r="GNK6" s="366"/>
      <c r="GNL6" s="366"/>
      <c r="GNM6" s="366"/>
      <c r="GNN6" s="366"/>
      <c r="GNO6" s="366"/>
      <c r="GNP6" s="366"/>
      <c r="GNQ6" s="366"/>
      <c r="GNR6" s="366"/>
      <c r="GNS6" s="366"/>
      <c r="GNT6" s="366"/>
      <c r="GNU6" s="366"/>
      <c r="GNV6" s="366"/>
      <c r="GNW6" s="366"/>
      <c r="GNX6" s="366"/>
      <c r="GNY6" s="366"/>
      <c r="GNZ6" s="366"/>
      <c r="GOA6" s="366"/>
      <c r="GOB6" s="366"/>
      <c r="GOC6" s="366"/>
      <c r="GOD6" s="366"/>
      <c r="GOE6" s="366"/>
      <c r="GOF6" s="366"/>
      <c r="GOG6" s="366"/>
      <c r="GOH6" s="366"/>
      <c r="GOI6" s="366"/>
      <c r="GOJ6" s="366"/>
      <c r="GOK6" s="366"/>
      <c r="GOL6" s="366"/>
      <c r="GOM6" s="366"/>
      <c r="GON6" s="366"/>
      <c r="GOO6" s="366"/>
      <c r="GOP6" s="366"/>
      <c r="GOQ6" s="366"/>
      <c r="GOR6" s="366"/>
      <c r="GOS6" s="366"/>
      <c r="GOT6" s="366"/>
      <c r="GOU6" s="366"/>
      <c r="GOV6" s="366"/>
      <c r="GOW6" s="366"/>
      <c r="GOX6" s="366"/>
      <c r="GOY6" s="366"/>
      <c r="GOZ6" s="366"/>
      <c r="GPA6" s="366"/>
      <c r="GPB6" s="366"/>
      <c r="GPC6" s="366"/>
      <c r="GPD6" s="366"/>
      <c r="GPE6" s="366"/>
      <c r="GPF6" s="366"/>
      <c r="GPG6" s="366"/>
      <c r="GPH6" s="366"/>
      <c r="GPI6" s="366"/>
      <c r="GPJ6" s="366"/>
      <c r="GPK6" s="366"/>
      <c r="GPL6" s="366"/>
      <c r="GPM6" s="366"/>
      <c r="GPN6" s="366"/>
      <c r="GPO6" s="366"/>
      <c r="GPP6" s="366"/>
      <c r="GPQ6" s="366"/>
      <c r="GPR6" s="366"/>
      <c r="GPS6" s="366"/>
      <c r="GPT6" s="366"/>
      <c r="GPU6" s="366"/>
      <c r="GPV6" s="366"/>
      <c r="GPW6" s="366"/>
      <c r="GPX6" s="366"/>
      <c r="GPY6" s="366"/>
      <c r="GPZ6" s="366"/>
      <c r="GQA6" s="366"/>
      <c r="GQB6" s="366"/>
      <c r="GQC6" s="366"/>
      <c r="GQD6" s="366"/>
      <c r="GQE6" s="366"/>
      <c r="GQF6" s="366"/>
      <c r="GQG6" s="366"/>
      <c r="GQH6" s="366"/>
      <c r="GQI6" s="366"/>
      <c r="GQJ6" s="366"/>
      <c r="GQK6" s="366"/>
      <c r="GQL6" s="366"/>
      <c r="GQM6" s="366"/>
      <c r="GQN6" s="366"/>
      <c r="GQO6" s="366"/>
      <c r="GQP6" s="366"/>
      <c r="GQQ6" s="366"/>
      <c r="GQR6" s="366"/>
      <c r="GQS6" s="366"/>
      <c r="GQT6" s="366"/>
      <c r="GQU6" s="366"/>
      <c r="GQV6" s="366"/>
      <c r="GQW6" s="366"/>
      <c r="GQX6" s="366"/>
      <c r="GQY6" s="366"/>
      <c r="GQZ6" s="366"/>
      <c r="GRA6" s="366"/>
      <c r="GRB6" s="366"/>
      <c r="GRC6" s="366"/>
      <c r="GRD6" s="366"/>
      <c r="GRE6" s="366"/>
      <c r="GRF6" s="366"/>
      <c r="GRG6" s="366"/>
      <c r="GRH6" s="366"/>
      <c r="GRI6" s="366"/>
      <c r="GRJ6" s="366"/>
      <c r="GRK6" s="366"/>
      <c r="GRL6" s="366"/>
      <c r="GRM6" s="366"/>
      <c r="GRN6" s="366"/>
      <c r="GRO6" s="366"/>
      <c r="GRP6" s="366"/>
      <c r="GRQ6" s="366"/>
      <c r="GRR6" s="366"/>
      <c r="GRS6" s="366"/>
      <c r="GRT6" s="366"/>
      <c r="GRU6" s="366"/>
      <c r="GRV6" s="366"/>
      <c r="GRW6" s="366"/>
      <c r="GRX6" s="366"/>
      <c r="GRY6" s="366"/>
      <c r="GRZ6" s="366"/>
      <c r="GSA6" s="366"/>
      <c r="GSB6" s="366"/>
      <c r="GSC6" s="366"/>
      <c r="GSD6" s="366"/>
      <c r="GSE6" s="366"/>
      <c r="GSF6" s="366"/>
      <c r="GSG6" s="366"/>
      <c r="GSH6" s="366"/>
      <c r="GSI6" s="366"/>
      <c r="GSJ6" s="366"/>
      <c r="GSK6" s="366"/>
      <c r="GSL6" s="366"/>
      <c r="GSM6" s="366"/>
      <c r="GSN6" s="366"/>
      <c r="GSO6" s="366"/>
      <c r="GSP6" s="366"/>
      <c r="GSQ6" s="366"/>
      <c r="GSR6" s="366"/>
      <c r="GSS6" s="366"/>
      <c r="GST6" s="366"/>
      <c r="GSU6" s="366"/>
      <c r="GSV6" s="366"/>
      <c r="GSW6" s="366"/>
      <c r="GSX6" s="366"/>
      <c r="GSY6" s="366"/>
      <c r="GSZ6" s="366"/>
      <c r="GTA6" s="366"/>
      <c r="GTB6" s="366"/>
      <c r="GTC6" s="366"/>
      <c r="GTD6" s="366"/>
      <c r="GTE6" s="366"/>
      <c r="GTF6" s="366"/>
      <c r="GTG6" s="366"/>
      <c r="GTH6" s="366"/>
      <c r="GTI6" s="366"/>
      <c r="GTJ6" s="366"/>
      <c r="GTK6" s="366"/>
      <c r="GTL6" s="366"/>
      <c r="GTM6" s="366"/>
      <c r="GTN6" s="366"/>
      <c r="GTO6" s="366"/>
      <c r="GTP6" s="366"/>
      <c r="GTQ6" s="366"/>
      <c r="GTR6" s="366"/>
      <c r="GTS6" s="366"/>
      <c r="GTT6" s="366"/>
      <c r="GTU6" s="366"/>
      <c r="GTV6" s="366"/>
      <c r="GTW6" s="366"/>
      <c r="GTX6" s="366"/>
      <c r="GTY6" s="366"/>
      <c r="GTZ6" s="366"/>
      <c r="GUA6" s="366"/>
      <c r="GUB6" s="366"/>
      <c r="GUC6" s="366"/>
      <c r="GUD6" s="366"/>
      <c r="GUE6" s="366"/>
      <c r="GUF6" s="366"/>
      <c r="GUG6" s="366"/>
      <c r="GUH6" s="366"/>
      <c r="GUI6" s="366"/>
      <c r="GUJ6" s="366"/>
      <c r="GUK6" s="366"/>
      <c r="GUL6" s="366"/>
      <c r="GUM6" s="366"/>
      <c r="GUN6" s="366"/>
      <c r="GUO6" s="366"/>
      <c r="GUP6" s="366"/>
      <c r="GUQ6" s="366"/>
      <c r="GUR6" s="366"/>
      <c r="GUS6" s="366"/>
      <c r="GUT6" s="366"/>
      <c r="GUU6" s="366"/>
      <c r="GUV6" s="366"/>
      <c r="GUW6" s="366"/>
      <c r="GUX6" s="366"/>
      <c r="GUY6" s="366"/>
      <c r="GUZ6" s="366"/>
      <c r="GVA6" s="366"/>
      <c r="GVB6" s="366"/>
      <c r="GVC6" s="366"/>
      <c r="GVD6" s="366"/>
      <c r="GVE6" s="366"/>
      <c r="GVF6" s="366"/>
      <c r="GVG6" s="366"/>
      <c r="GVH6" s="366"/>
      <c r="GVI6" s="366"/>
      <c r="GVJ6" s="366"/>
      <c r="GVK6" s="366"/>
      <c r="GVL6" s="366"/>
      <c r="GVM6" s="366"/>
      <c r="GVN6" s="366"/>
      <c r="GVO6" s="366"/>
      <c r="GVP6" s="366"/>
      <c r="GVQ6" s="366"/>
      <c r="GVR6" s="366"/>
      <c r="GVS6" s="366"/>
      <c r="GVT6" s="366"/>
      <c r="GVU6" s="366"/>
      <c r="GVV6" s="366"/>
      <c r="GVW6" s="366"/>
      <c r="GVX6" s="366"/>
      <c r="GVY6" s="366"/>
      <c r="GVZ6" s="366"/>
      <c r="GWA6" s="366"/>
      <c r="GWB6" s="366"/>
      <c r="GWC6" s="366"/>
      <c r="GWD6" s="366"/>
      <c r="GWE6" s="366"/>
      <c r="GWF6" s="366"/>
      <c r="GWG6" s="366"/>
      <c r="GWH6" s="366"/>
      <c r="GWI6" s="366"/>
      <c r="GWJ6" s="366"/>
      <c r="GWK6" s="366"/>
      <c r="GWL6" s="366"/>
      <c r="GWM6" s="366"/>
      <c r="GWN6" s="366"/>
      <c r="GWO6" s="366"/>
      <c r="GWP6" s="366"/>
      <c r="GWQ6" s="366"/>
      <c r="GWR6" s="366"/>
      <c r="GWS6" s="366"/>
      <c r="GWT6" s="366"/>
      <c r="GWU6" s="366"/>
      <c r="GWV6" s="366"/>
      <c r="GWW6" s="366"/>
      <c r="GWX6" s="366"/>
      <c r="GWY6" s="366"/>
      <c r="GWZ6" s="366"/>
      <c r="GXA6" s="366"/>
      <c r="GXB6" s="366"/>
      <c r="GXC6" s="366"/>
      <c r="GXD6" s="366"/>
      <c r="GXE6" s="366"/>
      <c r="GXF6" s="366"/>
      <c r="GXG6" s="366"/>
      <c r="GXH6" s="366"/>
      <c r="GXI6" s="366"/>
      <c r="GXJ6" s="366"/>
      <c r="GXK6" s="366"/>
      <c r="GXL6" s="366"/>
      <c r="GXM6" s="366"/>
      <c r="GXN6" s="366"/>
      <c r="GXO6" s="366"/>
      <c r="GXP6" s="366"/>
      <c r="GXQ6" s="366"/>
      <c r="GXR6" s="366"/>
      <c r="GXS6" s="366"/>
      <c r="GXT6" s="366"/>
      <c r="GXU6" s="366"/>
      <c r="GXV6" s="366"/>
      <c r="GXW6" s="366"/>
      <c r="GXX6" s="366"/>
      <c r="GXY6" s="366"/>
      <c r="GXZ6" s="366"/>
      <c r="GYA6" s="366"/>
      <c r="GYB6" s="366"/>
      <c r="GYC6" s="366"/>
      <c r="GYD6" s="366"/>
      <c r="GYE6" s="366"/>
      <c r="GYF6" s="366"/>
      <c r="GYG6" s="366"/>
      <c r="GYH6" s="366"/>
      <c r="GYI6" s="366"/>
      <c r="GYJ6" s="366"/>
      <c r="GYK6" s="366"/>
      <c r="GYL6" s="366"/>
      <c r="GYM6" s="366"/>
      <c r="GYN6" s="366"/>
      <c r="GYO6" s="366"/>
      <c r="GYP6" s="366"/>
      <c r="GYQ6" s="366"/>
      <c r="GYR6" s="366"/>
      <c r="GYS6" s="366"/>
      <c r="GYT6" s="366"/>
      <c r="GYU6" s="366"/>
      <c r="GYV6" s="366"/>
      <c r="GYW6" s="366"/>
      <c r="GYX6" s="366"/>
      <c r="GYY6" s="366"/>
      <c r="GYZ6" s="366"/>
      <c r="GZA6" s="366"/>
      <c r="GZB6" s="366"/>
      <c r="GZC6" s="366"/>
      <c r="GZD6" s="366"/>
      <c r="GZE6" s="366"/>
      <c r="GZF6" s="366"/>
      <c r="GZG6" s="366"/>
      <c r="GZH6" s="366"/>
      <c r="GZI6" s="366"/>
      <c r="GZJ6" s="366"/>
      <c r="GZK6" s="366"/>
      <c r="GZL6" s="366"/>
      <c r="GZM6" s="366"/>
      <c r="GZN6" s="366"/>
      <c r="GZO6" s="366"/>
      <c r="GZP6" s="366"/>
      <c r="GZQ6" s="366"/>
      <c r="GZR6" s="366"/>
      <c r="GZS6" s="366"/>
      <c r="GZT6" s="366"/>
      <c r="GZU6" s="366"/>
      <c r="GZV6" s="366"/>
      <c r="GZW6" s="366"/>
      <c r="GZX6" s="366"/>
      <c r="GZY6" s="366"/>
      <c r="GZZ6" s="366"/>
      <c r="HAA6" s="366"/>
      <c r="HAB6" s="366"/>
      <c r="HAC6" s="366"/>
      <c r="HAD6" s="366"/>
      <c r="HAE6" s="366"/>
      <c r="HAF6" s="366"/>
      <c r="HAG6" s="366"/>
      <c r="HAH6" s="366"/>
      <c r="HAI6" s="366"/>
      <c r="HAJ6" s="366"/>
      <c r="HAK6" s="366"/>
      <c r="HAL6" s="366"/>
      <c r="HAM6" s="366"/>
      <c r="HAN6" s="366"/>
      <c r="HAO6" s="366"/>
      <c r="HAP6" s="366"/>
      <c r="HAQ6" s="366"/>
      <c r="HAR6" s="366"/>
      <c r="HAS6" s="366"/>
      <c r="HAT6" s="366"/>
      <c r="HAU6" s="366"/>
      <c r="HAV6" s="366"/>
      <c r="HAW6" s="366"/>
      <c r="HAX6" s="366"/>
      <c r="HAY6" s="366"/>
      <c r="HAZ6" s="366"/>
      <c r="HBA6" s="366"/>
      <c r="HBB6" s="366"/>
      <c r="HBC6" s="366"/>
      <c r="HBD6" s="366"/>
      <c r="HBE6" s="366"/>
      <c r="HBF6" s="366"/>
      <c r="HBG6" s="366"/>
      <c r="HBH6" s="366"/>
      <c r="HBI6" s="366"/>
      <c r="HBJ6" s="366"/>
      <c r="HBK6" s="366"/>
      <c r="HBL6" s="366"/>
      <c r="HBM6" s="366"/>
      <c r="HBN6" s="366"/>
      <c r="HBO6" s="366"/>
      <c r="HBP6" s="366"/>
      <c r="HBQ6" s="366"/>
      <c r="HBR6" s="366"/>
      <c r="HBS6" s="366"/>
      <c r="HBT6" s="366"/>
      <c r="HBU6" s="366"/>
      <c r="HBV6" s="366"/>
      <c r="HBW6" s="366"/>
      <c r="HBX6" s="366"/>
      <c r="HBY6" s="366"/>
      <c r="HBZ6" s="366"/>
      <c r="HCA6" s="366"/>
      <c r="HCB6" s="366"/>
      <c r="HCC6" s="366"/>
      <c r="HCD6" s="366"/>
      <c r="HCE6" s="366"/>
      <c r="HCF6" s="366"/>
      <c r="HCG6" s="366"/>
      <c r="HCH6" s="366"/>
      <c r="HCI6" s="366"/>
      <c r="HCJ6" s="366"/>
      <c r="HCK6" s="366"/>
      <c r="HCL6" s="366"/>
      <c r="HCM6" s="366"/>
      <c r="HCN6" s="366"/>
      <c r="HCO6" s="366"/>
      <c r="HCP6" s="366"/>
      <c r="HCQ6" s="366"/>
      <c r="HCR6" s="366"/>
      <c r="HCS6" s="366"/>
      <c r="HCT6" s="366"/>
      <c r="HCU6" s="366"/>
      <c r="HCV6" s="366"/>
      <c r="HCW6" s="366"/>
      <c r="HCX6" s="366"/>
      <c r="HCY6" s="366"/>
      <c r="HCZ6" s="366"/>
      <c r="HDA6" s="366"/>
      <c r="HDB6" s="366"/>
      <c r="HDC6" s="366"/>
      <c r="HDD6" s="366"/>
      <c r="HDE6" s="366"/>
      <c r="HDF6" s="366"/>
      <c r="HDG6" s="366"/>
      <c r="HDH6" s="366"/>
      <c r="HDI6" s="366"/>
      <c r="HDJ6" s="366"/>
      <c r="HDK6" s="366"/>
      <c r="HDL6" s="366"/>
      <c r="HDM6" s="366"/>
      <c r="HDN6" s="366"/>
      <c r="HDO6" s="366"/>
      <c r="HDP6" s="366"/>
      <c r="HDQ6" s="366"/>
      <c r="HDR6" s="366"/>
      <c r="HDS6" s="366"/>
      <c r="HDT6" s="366"/>
      <c r="HDU6" s="366"/>
      <c r="HDV6" s="366"/>
      <c r="HDW6" s="366"/>
      <c r="HDX6" s="366"/>
      <c r="HDY6" s="366"/>
      <c r="HDZ6" s="366"/>
      <c r="HEA6" s="366"/>
      <c r="HEB6" s="366"/>
      <c r="HEC6" s="366"/>
      <c r="HED6" s="366"/>
      <c r="HEE6" s="366"/>
      <c r="HEF6" s="366"/>
      <c r="HEG6" s="366"/>
      <c r="HEH6" s="366"/>
      <c r="HEI6" s="366"/>
      <c r="HEJ6" s="366"/>
      <c r="HEK6" s="366"/>
      <c r="HEL6" s="366"/>
      <c r="HEM6" s="366"/>
      <c r="HEN6" s="366"/>
      <c r="HEO6" s="366"/>
      <c r="HEP6" s="366"/>
      <c r="HEQ6" s="366"/>
      <c r="HER6" s="366"/>
      <c r="HES6" s="366"/>
      <c r="HET6" s="366"/>
      <c r="HEU6" s="366"/>
      <c r="HEV6" s="366"/>
      <c r="HEW6" s="366"/>
      <c r="HEX6" s="366"/>
      <c r="HEY6" s="366"/>
      <c r="HEZ6" s="366"/>
      <c r="HFA6" s="366"/>
      <c r="HFB6" s="366"/>
      <c r="HFC6" s="366"/>
      <c r="HFD6" s="366"/>
      <c r="HFE6" s="366"/>
      <c r="HFF6" s="366"/>
      <c r="HFG6" s="366"/>
      <c r="HFH6" s="366"/>
      <c r="HFI6" s="366"/>
      <c r="HFJ6" s="366"/>
      <c r="HFK6" s="366"/>
      <c r="HFL6" s="366"/>
      <c r="HFM6" s="366"/>
      <c r="HFN6" s="366"/>
      <c r="HFO6" s="366"/>
      <c r="HFP6" s="366"/>
      <c r="HFQ6" s="366"/>
      <c r="HFR6" s="366"/>
      <c r="HFS6" s="366"/>
      <c r="HFT6" s="366"/>
      <c r="HFU6" s="366"/>
      <c r="HFV6" s="366"/>
      <c r="HFW6" s="366"/>
      <c r="HFX6" s="366"/>
      <c r="HFY6" s="366"/>
      <c r="HFZ6" s="366"/>
      <c r="HGA6" s="366"/>
      <c r="HGB6" s="366"/>
      <c r="HGC6" s="366"/>
      <c r="HGD6" s="366"/>
      <c r="HGE6" s="366"/>
      <c r="HGF6" s="366"/>
      <c r="HGG6" s="366"/>
      <c r="HGH6" s="366"/>
      <c r="HGI6" s="366"/>
      <c r="HGJ6" s="366"/>
      <c r="HGK6" s="366"/>
      <c r="HGL6" s="366"/>
      <c r="HGM6" s="366"/>
      <c r="HGN6" s="366"/>
      <c r="HGO6" s="366"/>
      <c r="HGP6" s="366"/>
      <c r="HGQ6" s="366"/>
      <c r="HGR6" s="366"/>
      <c r="HGS6" s="366"/>
      <c r="HGT6" s="366"/>
      <c r="HGU6" s="366"/>
      <c r="HGV6" s="366"/>
      <c r="HGW6" s="366"/>
      <c r="HGX6" s="366"/>
      <c r="HGY6" s="366"/>
      <c r="HGZ6" s="366"/>
      <c r="HHA6" s="366"/>
      <c r="HHB6" s="366"/>
      <c r="HHC6" s="366"/>
      <c r="HHD6" s="366"/>
      <c r="HHE6" s="366"/>
      <c r="HHF6" s="366"/>
      <c r="HHG6" s="366"/>
      <c r="HHH6" s="366"/>
      <c r="HHI6" s="366"/>
      <c r="HHJ6" s="366"/>
      <c r="HHK6" s="366"/>
      <c r="HHL6" s="366"/>
      <c r="HHM6" s="366"/>
      <c r="HHN6" s="366"/>
      <c r="HHO6" s="366"/>
      <c r="HHP6" s="366"/>
      <c r="HHQ6" s="366"/>
      <c r="HHR6" s="366"/>
      <c r="HHS6" s="366"/>
      <c r="HHT6" s="366"/>
      <c r="HHU6" s="366"/>
      <c r="HHV6" s="366"/>
      <c r="HHW6" s="366"/>
      <c r="HHX6" s="366"/>
      <c r="HHY6" s="366"/>
      <c r="HHZ6" s="366"/>
      <c r="HIA6" s="366"/>
      <c r="HIB6" s="366"/>
      <c r="HIC6" s="366"/>
      <c r="HID6" s="366"/>
      <c r="HIE6" s="366"/>
      <c r="HIF6" s="366"/>
      <c r="HIG6" s="366"/>
      <c r="HIH6" s="366"/>
      <c r="HII6" s="366"/>
      <c r="HIJ6" s="366"/>
      <c r="HIK6" s="366"/>
      <c r="HIL6" s="366"/>
      <c r="HIM6" s="366"/>
      <c r="HIN6" s="366"/>
      <c r="HIO6" s="366"/>
      <c r="HIP6" s="366"/>
      <c r="HIQ6" s="366"/>
      <c r="HIR6" s="366"/>
      <c r="HIS6" s="366"/>
      <c r="HIT6" s="366"/>
      <c r="HIU6" s="366"/>
      <c r="HIV6" s="366"/>
      <c r="HIW6" s="366"/>
      <c r="HIX6" s="366"/>
      <c r="HIY6" s="366"/>
      <c r="HIZ6" s="366"/>
      <c r="HJA6" s="366"/>
      <c r="HJB6" s="366"/>
      <c r="HJC6" s="366"/>
      <c r="HJD6" s="366"/>
      <c r="HJE6" s="366"/>
      <c r="HJF6" s="366"/>
      <c r="HJG6" s="366"/>
      <c r="HJH6" s="366"/>
      <c r="HJI6" s="366"/>
      <c r="HJJ6" s="366"/>
      <c r="HJK6" s="366"/>
      <c r="HJL6" s="366"/>
      <c r="HJM6" s="366"/>
      <c r="HJN6" s="366"/>
      <c r="HJO6" s="366"/>
      <c r="HJP6" s="366"/>
      <c r="HJQ6" s="366"/>
      <c r="HJR6" s="366"/>
      <c r="HJS6" s="366"/>
      <c r="HJT6" s="366"/>
      <c r="HJU6" s="366"/>
      <c r="HJV6" s="366"/>
      <c r="HJW6" s="366"/>
      <c r="HJX6" s="366"/>
      <c r="HJY6" s="366"/>
      <c r="HJZ6" s="366"/>
      <c r="HKA6" s="366"/>
      <c r="HKB6" s="366"/>
      <c r="HKC6" s="366"/>
      <c r="HKD6" s="366"/>
      <c r="HKE6" s="366"/>
      <c r="HKF6" s="366"/>
      <c r="HKG6" s="366"/>
      <c r="HKH6" s="366"/>
      <c r="HKI6" s="366"/>
      <c r="HKJ6" s="366"/>
      <c r="HKK6" s="366"/>
      <c r="HKL6" s="366"/>
      <c r="HKM6" s="366"/>
      <c r="HKN6" s="366"/>
      <c r="HKO6" s="366"/>
      <c r="HKP6" s="366"/>
      <c r="HKQ6" s="366"/>
      <c r="HKR6" s="366"/>
      <c r="HKS6" s="366"/>
      <c r="HKT6" s="366"/>
      <c r="HKU6" s="366"/>
      <c r="HKV6" s="366"/>
      <c r="HKW6" s="366"/>
      <c r="HKX6" s="366"/>
      <c r="HKY6" s="366"/>
      <c r="HKZ6" s="366"/>
      <c r="HLA6" s="366"/>
      <c r="HLB6" s="366"/>
      <c r="HLC6" s="366"/>
      <c r="HLD6" s="366"/>
      <c r="HLE6" s="366"/>
      <c r="HLF6" s="366"/>
      <c r="HLG6" s="366"/>
      <c r="HLH6" s="366"/>
      <c r="HLI6" s="366"/>
      <c r="HLJ6" s="366"/>
      <c r="HLK6" s="366"/>
      <c r="HLL6" s="366"/>
      <c r="HLM6" s="366"/>
      <c r="HLN6" s="366"/>
      <c r="HLO6" s="366"/>
      <c r="HLP6" s="366"/>
      <c r="HLQ6" s="366"/>
      <c r="HLR6" s="366"/>
      <c r="HLS6" s="366"/>
      <c r="HLT6" s="366"/>
      <c r="HLU6" s="366"/>
      <c r="HLV6" s="366"/>
      <c r="HLW6" s="366"/>
      <c r="HLX6" s="366"/>
      <c r="HLY6" s="366"/>
      <c r="HLZ6" s="366"/>
      <c r="HMA6" s="366"/>
      <c r="HMB6" s="366"/>
      <c r="HMC6" s="366"/>
      <c r="HMD6" s="366"/>
      <c r="HME6" s="366"/>
      <c r="HMF6" s="366"/>
      <c r="HMG6" s="366"/>
      <c r="HMH6" s="366"/>
      <c r="HMI6" s="366"/>
      <c r="HMJ6" s="366"/>
      <c r="HMK6" s="366"/>
      <c r="HML6" s="366"/>
      <c r="HMM6" s="366"/>
      <c r="HMN6" s="366"/>
      <c r="HMO6" s="366"/>
      <c r="HMP6" s="366"/>
      <c r="HMQ6" s="366"/>
      <c r="HMR6" s="366"/>
      <c r="HMS6" s="366"/>
      <c r="HMT6" s="366"/>
      <c r="HMU6" s="366"/>
      <c r="HMV6" s="366"/>
      <c r="HMW6" s="366"/>
      <c r="HMX6" s="366"/>
      <c r="HMY6" s="366"/>
      <c r="HMZ6" s="366"/>
      <c r="HNA6" s="366"/>
      <c r="HNB6" s="366"/>
      <c r="HNC6" s="366"/>
      <c r="HND6" s="366"/>
      <c r="HNE6" s="366"/>
      <c r="HNF6" s="366"/>
      <c r="HNG6" s="366"/>
      <c r="HNH6" s="366"/>
      <c r="HNI6" s="366"/>
      <c r="HNJ6" s="366"/>
      <c r="HNK6" s="366"/>
      <c r="HNL6" s="366"/>
      <c r="HNM6" s="366"/>
      <c r="HNN6" s="366"/>
      <c r="HNO6" s="366"/>
      <c r="HNP6" s="366"/>
      <c r="HNQ6" s="366"/>
      <c r="HNR6" s="366"/>
      <c r="HNS6" s="366"/>
      <c r="HNT6" s="366"/>
      <c r="HNU6" s="366"/>
      <c r="HNV6" s="366"/>
      <c r="HNW6" s="366"/>
      <c r="HNX6" s="366"/>
      <c r="HNY6" s="366"/>
      <c r="HNZ6" s="366"/>
      <c r="HOA6" s="366"/>
      <c r="HOB6" s="366"/>
      <c r="HOC6" s="366"/>
      <c r="HOD6" s="366"/>
      <c r="HOE6" s="366"/>
      <c r="HOF6" s="366"/>
      <c r="HOG6" s="366"/>
      <c r="HOH6" s="366"/>
      <c r="HOI6" s="366"/>
      <c r="HOJ6" s="366"/>
      <c r="HOK6" s="366"/>
      <c r="HOL6" s="366"/>
      <c r="HOM6" s="366"/>
      <c r="HON6" s="366"/>
      <c r="HOO6" s="366"/>
      <c r="HOP6" s="366"/>
      <c r="HOQ6" s="366"/>
      <c r="HOR6" s="366"/>
      <c r="HOS6" s="366"/>
      <c r="HOT6" s="366"/>
      <c r="HOU6" s="366"/>
      <c r="HOV6" s="366"/>
      <c r="HOW6" s="366"/>
      <c r="HOX6" s="366"/>
      <c r="HOY6" s="366"/>
      <c r="HOZ6" s="366"/>
      <c r="HPA6" s="366"/>
      <c r="HPB6" s="366"/>
      <c r="HPC6" s="366"/>
      <c r="HPD6" s="366"/>
      <c r="HPE6" s="366"/>
      <c r="HPF6" s="366"/>
      <c r="HPG6" s="366"/>
      <c r="HPH6" s="366"/>
      <c r="HPI6" s="366"/>
      <c r="HPJ6" s="366"/>
      <c r="HPK6" s="366"/>
      <c r="HPL6" s="366"/>
      <c r="HPM6" s="366"/>
      <c r="HPN6" s="366"/>
      <c r="HPO6" s="366"/>
      <c r="HPP6" s="366"/>
      <c r="HPQ6" s="366"/>
      <c r="HPR6" s="366"/>
      <c r="HPS6" s="366"/>
      <c r="HPT6" s="366"/>
      <c r="HPU6" s="366"/>
      <c r="HPV6" s="366"/>
      <c r="HPW6" s="366"/>
      <c r="HPX6" s="366"/>
      <c r="HPY6" s="366"/>
      <c r="HPZ6" s="366"/>
      <c r="HQA6" s="366"/>
      <c r="HQB6" s="366"/>
      <c r="HQC6" s="366"/>
      <c r="HQD6" s="366"/>
      <c r="HQE6" s="366"/>
      <c r="HQF6" s="366"/>
      <c r="HQG6" s="366"/>
      <c r="HQH6" s="366"/>
      <c r="HQI6" s="366"/>
      <c r="HQJ6" s="366"/>
      <c r="HQK6" s="366"/>
      <c r="HQL6" s="366"/>
      <c r="HQM6" s="366"/>
      <c r="HQN6" s="366"/>
      <c r="HQO6" s="366"/>
      <c r="HQP6" s="366"/>
      <c r="HQQ6" s="366"/>
      <c r="HQR6" s="366"/>
      <c r="HQS6" s="366"/>
      <c r="HQT6" s="366"/>
      <c r="HQU6" s="366"/>
      <c r="HQV6" s="366"/>
      <c r="HQW6" s="366"/>
      <c r="HQX6" s="366"/>
      <c r="HQY6" s="366"/>
      <c r="HQZ6" s="366"/>
      <c r="HRA6" s="366"/>
      <c r="HRB6" s="366"/>
      <c r="HRC6" s="366"/>
      <c r="HRD6" s="366"/>
      <c r="HRE6" s="366"/>
      <c r="HRF6" s="366"/>
      <c r="HRG6" s="366"/>
      <c r="HRH6" s="366"/>
      <c r="HRI6" s="366"/>
      <c r="HRJ6" s="366"/>
      <c r="HRK6" s="366"/>
      <c r="HRL6" s="366"/>
      <c r="HRM6" s="366"/>
      <c r="HRN6" s="366"/>
      <c r="HRO6" s="366"/>
      <c r="HRP6" s="366"/>
      <c r="HRQ6" s="366"/>
      <c r="HRR6" s="366"/>
      <c r="HRS6" s="366"/>
      <c r="HRT6" s="366"/>
      <c r="HRU6" s="366"/>
      <c r="HRV6" s="366"/>
      <c r="HRW6" s="366"/>
      <c r="HRX6" s="366"/>
      <c r="HRY6" s="366"/>
      <c r="HRZ6" s="366"/>
      <c r="HSA6" s="366"/>
      <c r="HSB6" s="366"/>
      <c r="HSC6" s="366"/>
      <c r="HSD6" s="366"/>
      <c r="HSE6" s="366"/>
      <c r="HSF6" s="366"/>
      <c r="HSG6" s="366"/>
      <c r="HSH6" s="366"/>
      <c r="HSI6" s="366"/>
      <c r="HSJ6" s="366"/>
      <c r="HSK6" s="366"/>
      <c r="HSL6" s="366"/>
      <c r="HSM6" s="366"/>
      <c r="HSN6" s="366"/>
      <c r="HSO6" s="366"/>
      <c r="HSP6" s="366"/>
      <c r="HSQ6" s="366"/>
      <c r="HSR6" s="366"/>
      <c r="HSS6" s="366"/>
      <c r="HST6" s="366"/>
      <c r="HSU6" s="366"/>
      <c r="HSV6" s="366"/>
      <c r="HSW6" s="366"/>
      <c r="HSX6" s="366"/>
      <c r="HSY6" s="366"/>
      <c r="HSZ6" s="366"/>
      <c r="HTA6" s="366"/>
      <c r="HTB6" s="366"/>
      <c r="HTC6" s="366"/>
      <c r="HTD6" s="366"/>
      <c r="HTE6" s="366"/>
      <c r="HTF6" s="366"/>
      <c r="HTG6" s="366"/>
      <c r="HTH6" s="366"/>
      <c r="HTI6" s="366"/>
      <c r="HTJ6" s="366"/>
      <c r="HTK6" s="366"/>
      <c r="HTL6" s="366"/>
      <c r="HTM6" s="366"/>
      <c r="HTN6" s="366"/>
      <c r="HTO6" s="366"/>
      <c r="HTP6" s="366"/>
      <c r="HTQ6" s="366"/>
      <c r="HTR6" s="366"/>
      <c r="HTS6" s="366"/>
      <c r="HTT6" s="366"/>
      <c r="HTU6" s="366"/>
      <c r="HTV6" s="366"/>
      <c r="HTW6" s="366"/>
      <c r="HTX6" s="366"/>
      <c r="HTY6" s="366"/>
      <c r="HTZ6" s="366"/>
      <c r="HUA6" s="366"/>
      <c r="HUB6" s="366"/>
      <c r="HUC6" s="366"/>
      <c r="HUD6" s="366"/>
      <c r="HUE6" s="366"/>
      <c r="HUF6" s="366"/>
      <c r="HUG6" s="366"/>
      <c r="HUH6" s="366"/>
      <c r="HUI6" s="366"/>
      <c r="HUJ6" s="366"/>
      <c r="HUK6" s="366"/>
      <c r="HUL6" s="366"/>
      <c r="HUM6" s="366"/>
      <c r="HUN6" s="366"/>
      <c r="HUO6" s="366"/>
      <c r="HUP6" s="366"/>
      <c r="HUQ6" s="366"/>
      <c r="HUR6" s="366"/>
      <c r="HUS6" s="366"/>
      <c r="HUT6" s="366"/>
      <c r="HUU6" s="366"/>
      <c r="HUV6" s="366"/>
      <c r="HUW6" s="366"/>
      <c r="HUX6" s="366"/>
      <c r="HUY6" s="366"/>
      <c r="HUZ6" s="366"/>
      <c r="HVA6" s="366"/>
      <c r="HVB6" s="366"/>
      <c r="HVC6" s="366"/>
      <c r="HVD6" s="366"/>
      <c r="HVE6" s="366"/>
      <c r="HVF6" s="366"/>
      <c r="HVG6" s="366"/>
      <c r="HVH6" s="366"/>
      <c r="HVI6" s="366"/>
      <c r="HVJ6" s="366"/>
      <c r="HVK6" s="366"/>
      <c r="HVL6" s="366"/>
      <c r="HVM6" s="366"/>
      <c r="HVN6" s="366"/>
      <c r="HVO6" s="366"/>
      <c r="HVP6" s="366"/>
      <c r="HVQ6" s="366"/>
      <c r="HVR6" s="366"/>
      <c r="HVS6" s="366"/>
      <c r="HVT6" s="366"/>
      <c r="HVU6" s="366"/>
      <c r="HVV6" s="366"/>
      <c r="HVW6" s="366"/>
      <c r="HVX6" s="366"/>
      <c r="HVY6" s="366"/>
      <c r="HVZ6" s="366"/>
      <c r="HWA6" s="366"/>
      <c r="HWB6" s="366"/>
      <c r="HWC6" s="366"/>
      <c r="HWD6" s="366"/>
      <c r="HWE6" s="366"/>
      <c r="HWF6" s="366"/>
      <c r="HWG6" s="366"/>
      <c r="HWH6" s="366"/>
      <c r="HWI6" s="366"/>
      <c r="HWJ6" s="366"/>
      <c r="HWK6" s="366"/>
      <c r="HWL6" s="366"/>
      <c r="HWM6" s="366"/>
      <c r="HWN6" s="366"/>
      <c r="HWO6" s="366"/>
      <c r="HWP6" s="366"/>
      <c r="HWQ6" s="366"/>
      <c r="HWR6" s="366"/>
      <c r="HWS6" s="366"/>
      <c r="HWT6" s="366"/>
      <c r="HWU6" s="366"/>
      <c r="HWV6" s="366"/>
      <c r="HWW6" s="366"/>
      <c r="HWX6" s="366"/>
      <c r="HWY6" s="366"/>
      <c r="HWZ6" s="366"/>
      <c r="HXA6" s="366"/>
      <c r="HXB6" s="366"/>
      <c r="HXC6" s="366"/>
      <c r="HXD6" s="366"/>
      <c r="HXE6" s="366"/>
      <c r="HXF6" s="366"/>
      <c r="HXG6" s="366"/>
      <c r="HXH6" s="366"/>
      <c r="HXI6" s="366"/>
      <c r="HXJ6" s="366"/>
      <c r="HXK6" s="366"/>
      <c r="HXL6" s="366"/>
      <c r="HXM6" s="366"/>
      <c r="HXN6" s="366"/>
      <c r="HXO6" s="366"/>
      <c r="HXP6" s="366"/>
      <c r="HXQ6" s="366"/>
      <c r="HXR6" s="366"/>
      <c r="HXS6" s="366"/>
      <c r="HXT6" s="366"/>
      <c r="HXU6" s="366"/>
      <c r="HXV6" s="366"/>
      <c r="HXW6" s="366"/>
      <c r="HXX6" s="366"/>
      <c r="HXY6" s="366"/>
      <c r="HXZ6" s="366"/>
      <c r="HYA6" s="366"/>
      <c r="HYB6" s="366"/>
      <c r="HYC6" s="366"/>
      <c r="HYD6" s="366"/>
      <c r="HYE6" s="366"/>
      <c r="HYF6" s="366"/>
      <c r="HYG6" s="366"/>
      <c r="HYH6" s="366"/>
      <c r="HYI6" s="366"/>
      <c r="HYJ6" s="366"/>
      <c r="HYK6" s="366"/>
      <c r="HYL6" s="366"/>
      <c r="HYM6" s="366"/>
      <c r="HYN6" s="366"/>
      <c r="HYO6" s="366"/>
      <c r="HYP6" s="366"/>
      <c r="HYQ6" s="366"/>
      <c r="HYR6" s="366"/>
      <c r="HYS6" s="366"/>
      <c r="HYT6" s="366"/>
      <c r="HYU6" s="366"/>
      <c r="HYV6" s="366"/>
      <c r="HYW6" s="366"/>
      <c r="HYX6" s="366"/>
      <c r="HYY6" s="366"/>
      <c r="HYZ6" s="366"/>
      <c r="HZA6" s="366"/>
      <c r="HZB6" s="366"/>
      <c r="HZC6" s="366"/>
      <c r="HZD6" s="366"/>
      <c r="HZE6" s="366"/>
      <c r="HZF6" s="366"/>
      <c r="HZG6" s="366"/>
      <c r="HZH6" s="366"/>
      <c r="HZI6" s="366"/>
      <c r="HZJ6" s="366"/>
      <c r="HZK6" s="366"/>
      <c r="HZL6" s="366"/>
      <c r="HZM6" s="366"/>
      <c r="HZN6" s="366"/>
      <c r="HZO6" s="366"/>
      <c r="HZP6" s="366"/>
      <c r="HZQ6" s="366"/>
      <c r="HZR6" s="366"/>
      <c r="HZS6" s="366"/>
      <c r="HZT6" s="366"/>
      <c r="HZU6" s="366"/>
      <c r="HZV6" s="366"/>
      <c r="HZW6" s="366"/>
      <c r="HZX6" s="366"/>
      <c r="HZY6" s="366"/>
      <c r="HZZ6" s="366"/>
      <c r="IAA6" s="366"/>
      <c r="IAB6" s="366"/>
      <c r="IAC6" s="366"/>
      <c r="IAD6" s="366"/>
      <c r="IAE6" s="366"/>
      <c r="IAF6" s="366"/>
      <c r="IAG6" s="366"/>
      <c r="IAH6" s="366"/>
      <c r="IAI6" s="366"/>
      <c r="IAJ6" s="366"/>
      <c r="IAK6" s="366"/>
      <c r="IAL6" s="366"/>
      <c r="IAM6" s="366"/>
      <c r="IAN6" s="366"/>
      <c r="IAO6" s="366"/>
      <c r="IAP6" s="366"/>
      <c r="IAQ6" s="366"/>
      <c r="IAR6" s="366"/>
      <c r="IAS6" s="366"/>
      <c r="IAT6" s="366"/>
      <c r="IAU6" s="366"/>
      <c r="IAV6" s="366"/>
      <c r="IAW6" s="366"/>
      <c r="IAX6" s="366"/>
      <c r="IAY6" s="366"/>
      <c r="IAZ6" s="366"/>
      <c r="IBA6" s="366"/>
      <c r="IBB6" s="366"/>
      <c r="IBC6" s="366"/>
      <c r="IBD6" s="366"/>
      <c r="IBE6" s="366"/>
      <c r="IBF6" s="366"/>
      <c r="IBG6" s="366"/>
      <c r="IBH6" s="366"/>
      <c r="IBI6" s="366"/>
      <c r="IBJ6" s="366"/>
      <c r="IBK6" s="366"/>
      <c r="IBL6" s="366"/>
      <c r="IBM6" s="366"/>
      <c r="IBN6" s="366"/>
      <c r="IBO6" s="366"/>
      <c r="IBP6" s="366"/>
      <c r="IBQ6" s="366"/>
      <c r="IBR6" s="366"/>
      <c r="IBS6" s="366"/>
      <c r="IBT6" s="366"/>
      <c r="IBU6" s="366"/>
      <c r="IBV6" s="366"/>
      <c r="IBW6" s="366"/>
      <c r="IBX6" s="366"/>
      <c r="IBY6" s="366"/>
      <c r="IBZ6" s="366"/>
      <c r="ICA6" s="366"/>
      <c r="ICB6" s="366"/>
      <c r="ICC6" s="366"/>
      <c r="ICD6" s="366"/>
      <c r="ICE6" s="366"/>
      <c r="ICF6" s="366"/>
      <c r="ICG6" s="366"/>
      <c r="ICH6" s="366"/>
      <c r="ICI6" s="366"/>
      <c r="ICJ6" s="366"/>
      <c r="ICK6" s="366"/>
      <c r="ICL6" s="366"/>
      <c r="ICM6" s="366"/>
      <c r="ICN6" s="366"/>
      <c r="ICO6" s="366"/>
      <c r="ICP6" s="366"/>
      <c r="ICQ6" s="366"/>
      <c r="ICR6" s="366"/>
      <c r="ICS6" s="366"/>
      <c r="ICT6" s="366"/>
      <c r="ICU6" s="366"/>
      <c r="ICV6" s="366"/>
      <c r="ICW6" s="366"/>
      <c r="ICX6" s="366"/>
      <c r="ICY6" s="366"/>
      <c r="ICZ6" s="366"/>
      <c r="IDA6" s="366"/>
      <c r="IDB6" s="366"/>
      <c r="IDC6" s="366"/>
      <c r="IDD6" s="366"/>
      <c r="IDE6" s="366"/>
      <c r="IDF6" s="366"/>
      <c r="IDG6" s="366"/>
      <c r="IDH6" s="366"/>
      <c r="IDI6" s="366"/>
      <c r="IDJ6" s="366"/>
      <c r="IDK6" s="366"/>
      <c r="IDL6" s="366"/>
      <c r="IDM6" s="366"/>
      <c r="IDN6" s="366"/>
      <c r="IDO6" s="366"/>
      <c r="IDP6" s="366"/>
      <c r="IDQ6" s="366"/>
      <c r="IDR6" s="366"/>
      <c r="IDS6" s="366"/>
      <c r="IDT6" s="366"/>
      <c r="IDU6" s="366"/>
      <c r="IDV6" s="366"/>
      <c r="IDW6" s="366"/>
      <c r="IDX6" s="366"/>
      <c r="IDY6" s="366"/>
      <c r="IDZ6" s="366"/>
      <c r="IEA6" s="366"/>
      <c r="IEB6" s="366"/>
      <c r="IEC6" s="366"/>
      <c r="IED6" s="366"/>
      <c r="IEE6" s="366"/>
      <c r="IEF6" s="366"/>
      <c r="IEG6" s="366"/>
      <c r="IEH6" s="366"/>
      <c r="IEI6" s="366"/>
      <c r="IEJ6" s="366"/>
      <c r="IEK6" s="366"/>
      <c r="IEL6" s="366"/>
      <c r="IEM6" s="366"/>
      <c r="IEN6" s="366"/>
      <c r="IEO6" s="366"/>
      <c r="IEP6" s="366"/>
      <c r="IEQ6" s="366"/>
      <c r="IER6" s="366"/>
      <c r="IES6" s="366"/>
      <c r="IET6" s="366"/>
      <c r="IEU6" s="366"/>
      <c r="IEV6" s="366"/>
      <c r="IEW6" s="366"/>
      <c r="IEX6" s="366"/>
      <c r="IEY6" s="366"/>
      <c r="IEZ6" s="366"/>
      <c r="IFA6" s="366"/>
      <c r="IFB6" s="366"/>
      <c r="IFC6" s="366"/>
      <c r="IFD6" s="366"/>
      <c r="IFE6" s="366"/>
      <c r="IFF6" s="366"/>
      <c r="IFG6" s="366"/>
      <c r="IFH6" s="366"/>
      <c r="IFI6" s="366"/>
      <c r="IFJ6" s="366"/>
      <c r="IFK6" s="366"/>
      <c r="IFL6" s="366"/>
      <c r="IFM6" s="366"/>
      <c r="IFN6" s="366"/>
      <c r="IFO6" s="366"/>
      <c r="IFP6" s="366"/>
      <c r="IFQ6" s="366"/>
      <c r="IFR6" s="366"/>
      <c r="IFS6" s="366"/>
      <c r="IFT6" s="366"/>
      <c r="IFU6" s="366"/>
      <c r="IFV6" s="366"/>
      <c r="IFW6" s="366"/>
      <c r="IFX6" s="366"/>
      <c r="IFY6" s="366"/>
      <c r="IFZ6" s="366"/>
      <c r="IGA6" s="366"/>
      <c r="IGB6" s="366"/>
      <c r="IGC6" s="366"/>
      <c r="IGD6" s="366"/>
      <c r="IGE6" s="366"/>
      <c r="IGF6" s="366"/>
      <c r="IGG6" s="366"/>
      <c r="IGH6" s="366"/>
      <c r="IGI6" s="366"/>
      <c r="IGJ6" s="366"/>
      <c r="IGK6" s="366"/>
      <c r="IGL6" s="366"/>
      <c r="IGM6" s="366"/>
      <c r="IGN6" s="366"/>
      <c r="IGO6" s="366"/>
      <c r="IGP6" s="366"/>
      <c r="IGQ6" s="366"/>
      <c r="IGR6" s="366"/>
      <c r="IGS6" s="366"/>
      <c r="IGT6" s="366"/>
      <c r="IGU6" s="366"/>
      <c r="IGV6" s="366"/>
      <c r="IGW6" s="366"/>
      <c r="IGX6" s="366"/>
      <c r="IGY6" s="366"/>
      <c r="IGZ6" s="366"/>
      <c r="IHA6" s="366"/>
      <c r="IHB6" s="366"/>
      <c r="IHC6" s="366"/>
      <c r="IHD6" s="366"/>
      <c r="IHE6" s="366"/>
      <c r="IHF6" s="366"/>
      <c r="IHG6" s="366"/>
      <c r="IHH6" s="366"/>
      <c r="IHI6" s="366"/>
      <c r="IHJ6" s="366"/>
      <c r="IHK6" s="366"/>
      <c r="IHL6" s="366"/>
      <c r="IHM6" s="366"/>
      <c r="IHN6" s="366"/>
      <c r="IHO6" s="366"/>
      <c r="IHP6" s="366"/>
      <c r="IHQ6" s="366"/>
      <c r="IHR6" s="366"/>
      <c r="IHS6" s="366"/>
      <c r="IHT6" s="366"/>
      <c r="IHU6" s="366"/>
      <c r="IHV6" s="366"/>
      <c r="IHW6" s="366"/>
      <c r="IHX6" s="366"/>
      <c r="IHY6" s="366"/>
      <c r="IHZ6" s="366"/>
      <c r="IIA6" s="366"/>
      <c r="IIB6" s="366"/>
      <c r="IIC6" s="366"/>
      <c r="IID6" s="366"/>
      <c r="IIE6" s="366"/>
      <c r="IIF6" s="366"/>
      <c r="IIG6" s="366"/>
      <c r="IIH6" s="366"/>
      <c r="III6" s="366"/>
      <c r="IIJ6" s="366"/>
      <c r="IIK6" s="366"/>
      <c r="IIL6" s="366"/>
      <c r="IIM6" s="366"/>
      <c r="IIN6" s="366"/>
      <c r="IIO6" s="366"/>
      <c r="IIP6" s="366"/>
      <c r="IIQ6" s="366"/>
      <c r="IIR6" s="366"/>
      <c r="IIS6" s="366"/>
      <c r="IIT6" s="366"/>
      <c r="IIU6" s="366"/>
      <c r="IIV6" s="366"/>
      <c r="IIW6" s="366"/>
      <c r="IIX6" s="366"/>
      <c r="IIY6" s="366"/>
      <c r="IIZ6" s="366"/>
      <c r="IJA6" s="366"/>
      <c r="IJB6" s="366"/>
      <c r="IJC6" s="366"/>
      <c r="IJD6" s="366"/>
      <c r="IJE6" s="366"/>
      <c r="IJF6" s="366"/>
      <c r="IJG6" s="366"/>
      <c r="IJH6" s="366"/>
      <c r="IJI6" s="366"/>
      <c r="IJJ6" s="366"/>
      <c r="IJK6" s="366"/>
      <c r="IJL6" s="366"/>
      <c r="IJM6" s="366"/>
      <c r="IJN6" s="366"/>
      <c r="IJO6" s="366"/>
      <c r="IJP6" s="366"/>
      <c r="IJQ6" s="366"/>
      <c r="IJR6" s="366"/>
      <c r="IJS6" s="366"/>
      <c r="IJT6" s="366"/>
      <c r="IJU6" s="366"/>
      <c r="IJV6" s="366"/>
      <c r="IJW6" s="366"/>
      <c r="IJX6" s="366"/>
      <c r="IJY6" s="366"/>
      <c r="IJZ6" s="366"/>
      <c r="IKA6" s="366"/>
      <c r="IKB6" s="366"/>
      <c r="IKC6" s="366"/>
      <c r="IKD6" s="366"/>
      <c r="IKE6" s="366"/>
      <c r="IKF6" s="366"/>
      <c r="IKG6" s="366"/>
      <c r="IKH6" s="366"/>
      <c r="IKI6" s="366"/>
      <c r="IKJ6" s="366"/>
      <c r="IKK6" s="366"/>
      <c r="IKL6" s="366"/>
      <c r="IKM6" s="366"/>
      <c r="IKN6" s="366"/>
      <c r="IKO6" s="366"/>
      <c r="IKP6" s="366"/>
      <c r="IKQ6" s="366"/>
      <c r="IKR6" s="366"/>
      <c r="IKS6" s="366"/>
      <c r="IKT6" s="366"/>
      <c r="IKU6" s="366"/>
      <c r="IKV6" s="366"/>
      <c r="IKW6" s="366"/>
      <c r="IKX6" s="366"/>
      <c r="IKY6" s="366"/>
      <c r="IKZ6" s="366"/>
      <c r="ILA6" s="366"/>
      <c r="ILB6" s="366"/>
      <c r="ILC6" s="366"/>
      <c r="ILD6" s="366"/>
      <c r="ILE6" s="366"/>
      <c r="ILF6" s="366"/>
      <c r="ILG6" s="366"/>
      <c r="ILH6" s="366"/>
      <c r="ILI6" s="366"/>
      <c r="ILJ6" s="366"/>
      <c r="ILK6" s="366"/>
      <c r="ILL6" s="366"/>
      <c r="ILM6" s="366"/>
      <c r="ILN6" s="366"/>
      <c r="ILO6" s="366"/>
      <c r="ILP6" s="366"/>
      <c r="ILQ6" s="366"/>
      <c r="ILR6" s="366"/>
      <c r="ILS6" s="366"/>
      <c r="ILT6" s="366"/>
      <c r="ILU6" s="366"/>
      <c r="ILV6" s="366"/>
      <c r="ILW6" s="366"/>
      <c r="ILX6" s="366"/>
      <c r="ILY6" s="366"/>
      <c r="ILZ6" s="366"/>
      <c r="IMA6" s="366"/>
      <c r="IMB6" s="366"/>
      <c r="IMC6" s="366"/>
      <c r="IMD6" s="366"/>
      <c r="IME6" s="366"/>
      <c r="IMF6" s="366"/>
      <c r="IMG6" s="366"/>
      <c r="IMH6" s="366"/>
      <c r="IMI6" s="366"/>
      <c r="IMJ6" s="366"/>
      <c r="IMK6" s="366"/>
      <c r="IML6" s="366"/>
      <c r="IMM6" s="366"/>
      <c r="IMN6" s="366"/>
      <c r="IMO6" s="366"/>
      <c r="IMP6" s="366"/>
      <c r="IMQ6" s="366"/>
      <c r="IMR6" s="366"/>
      <c r="IMS6" s="366"/>
      <c r="IMT6" s="366"/>
      <c r="IMU6" s="366"/>
      <c r="IMV6" s="366"/>
      <c r="IMW6" s="366"/>
      <c r="IMX6" s="366"/>
      <c r="IMY6" s="366"/>
      <c r="IMZ6" s="366"/>
      <c r="INA6" s="366"/>
      <c r="INB6" s="366"/>
      <c r="INC6" s="366"/>
      <c r="IND6" s="366"/>
      <c r="INE6" s="366"/>
      <c r="INF6" s="366"/>
      <c r="ING6" s="366"/>
      <c r="INH6" s="366"/>
      <c r="INI6" s="366"/>
      <c r="INJ6" s="366"/>
      <c r="INK6" s="366"/>
      <c r="INL6" s="366"/>
      <c r="INM6" s="366"/>
      <c r="INN6" s="366"/>
      <c r="INO6" s="366"/>
      <c r="INP6" s="366"/>
      <c r="INQ6" s="366"/>
      <c r="INR6" s="366"/>
      <c r="INS6" s="366"/>
      <c r="INT6" s="366"/>
      <c r="INU6" s="366"/>
      <c r="INV6" s="366"/>
      <c r="INW6" s="366"/>
      <c r="INX6" s="366"/>
      <c r="INY6" s="366"/>
      <c r="INZ6" s="366"/>
      <c r="IOA6" s="366"/>
      <c r="IOB6" s="366"/>
      <c r="IOC6" s="366"/>
      <c r="IOD6" s="366"/>
      <c r="IOE6" s="366"/>
      <c r="IOF6" s="366"/>
      <c r="IOG6" s="366"/>
      <c r="IOH6" s="366"/>
      <c r="IOI6" s="366"/>
      <c r="IOJ6" s="366"/>
      <c r="IOK6" s="366"/>
      <c r="IOL6" s="366"/>
      <c r="IOM6" s="366"/>
      <c r="ION6" s="366"/>
      <c r="IOO6" s="366"/>
      <c r="IOP6" s="366"/>
      <c r="IOQ6" s="366"/>
      <c r="IOR6" s="366"/>
      <c r="IOS6" s="366"/>
      <c r="IOT6" s="366"/>
      <c r="IOU6" s="366"/>
      <c r="IOV6" s="366"/>
      <c r="IOW6" s="366"/>
      <c r="IOX6" s="366"/>
      <c r="IOY6" s="366"/>
      <c r="IOZ6" s="366"/>
      <c r="IPA6" s="366"/>
      <c r="IPB6" s="366"/>
      <c r="IPC6" s="366"/>
      <c r="IPD6" s="366"/>
      <c r="IPE6" s="366"/>
      <c r="IPF6" s="366"/>
      <c r="IPG6" s="366"/>
      <c r="IPH6" s="366"/>
      <c r="IPI6" s="366"/>
      <c r="IPJ6" s="366"/>
      <c r="IPK6" s="366"/>
      <c r="IPL6" s="366"/>
      <c r="IPM6" s="366"/>
      <c r="IPN6" s="366"/>
      <c r="IPO6" s="366"/>
      <c r="IPP6" s="366"/>
      <c r="IPQ6" s="366"/>
      <c r="IPR6" s="366"/>
      <c r="IPS6" s="366"/>
      <c r="IPT6" s="366"/>
      <c r="IPU6" s="366"/>
      <c r="IPV6" s="366"/>
      <c r="IPW6" s="366"/>
      <c r="IPX6" s="366"/>
      <c r="IPY6" s="366"/>
      <c r="IPZ6" s="366"/>
      <c r="IQA6" s="366"/>
      <c r="IQB6" s="366"/>
      <c r="IQC6" s="366"/>
      <c r="IQD6" s="366"/>
      <c r="IQE6" s="366"/>
      <c r="IQF6" s="366"/>
      <c r="IQG6" s="366"/>
      <c r="IQH6" s="366"/>
      <c r="IQI6" s="366"/>
      <c r="IQJ6" s="366"/>
      <c r="IQK6" s="366"/>
      <c r="IQL6" s="366"/>
      <c r="IQM6" s="366"/>
      <c r="IQN6" s="366"/>
      <c r="IQO6" s="366"/>
      <c r="IQP6" s="366"/>
      <c r="IQQ6" s="366"/>
      <c r="IQR6" s="366"/>
      <c r="IQS6" s="366"/>
      <c r="IQT6" s="366"/>
      <c r="IQU6" s="366"/>
      <c r="IQV6" s="366"/>
      <c r="IQW6" s="366"/>
      <c r="IQX6" s="366"/>
      <c r="IQY6" s="366"/>
      <c r="IQZ6" s="366"/>
      <c r="IRA6" s="366"/>
      <c r="IRB6" s="366"/>
      <c r="IRC6" s="366"/>
      <c r="IRD6" s="366"/>
      <c r="IRE6" s="366"/>
      <c r="IRF6" s="366"/>
      <c r="IRG6" s="366"/>
      <c r="IRH6" s="366"/>
      <c r="IRI6" s="366"/>
      <c r="IRJ6" s="366"/>
      <c r="IRK6" s="366"/>
      <c r="IRL6" s="366"/>
      <c r="IRM6" s="366"/>
      <c r="IRN6" s="366"/>
      <c r="IRO6" s="366"/>
      <c r="IRP6" s="366"/>
      <c r="IRQ6" s="366"/>
      <c r="IRR6" s="366"/>
      <c r="IRS6" s="366"/>
      <c r="IRT6" s="366"/>
      <c r="IRU6" s="366"/>
      <c r="IRV6" s="366"/>
      <c r="IRW6" s="366"/>
      <c r="IRX6" s="366"/>
      <c r="IRY6" s="366"/>
      <c r="IRZ6" s="366"/>
      <c r="ISA6" s="366"/>
      <c r="ISB6" s="366"/>
      <c r="ISC6" s="366"/>
      <c r="ISD6" s="366"/>
      <c r="ISE6" s="366"/>
      <c r="ISF6" s="366"/>
      <c r="ISG6" s="366"/>
      <c r="ISH6" s="366"/>
      <c r="ISI6" s="366"/>
      <c r="ISJ6" s="366"/>
      <c r="ISK6" s="366"/>
      <c r="ISL6" s="366"/>
      <c r="ISM6" s="366"/>
      <c r="ISN6" s="366"/>
      <c r="ISO6" s="366"/>
      <c r="ISP6" s="366"/>
      <c r="ISQ6" s="366"/>
      <c r="ISR6" s="366"/>
      <c r="ISS6" s="366"/>
      <c r="IST6" s="366"/>
      <c r="ISU6" s="366"/>
      <c r="ISV6" s="366"/>
      <c r="ISW6" s="366"/>
      <c r="ISX6" s="366"/>
      <c r="ISY6" s="366"/>
      <c r="ISZ6" s="366"/>
      <c r="ITA6" s="366"/>
      <c r="ITB6" s="366"/>
      <c r="ITC6" s="366"/>
      <c r="ITD6" s="366"/>
      <c r="ITE6" s="366"/>
      <c r="ITF6" s="366"/>
      <c r="ITG6" s="366"/>
      <c r="ITH6" s="366"/>
      <c r="ITI6" s="366"/>
      <c r="ITJ6" s="366"/>
      <c r="ITK6" s="366"/>
      <c r="ITL6" s="366"/>
      <c r="ITM6" s="366"/>
      <c r="ITN6" s="366"/>
      <c r="ITO6" s="366"/>
      <c r="ITP6" s="366"/>
      <c r="ITQ6" s="366"/>
      <c r="ITR6" s="366"/>
      <c r="ITS6" s="366"/>
      <c r="ITT6" s="366"/>
      <c r="ITU6" s="366"/>
      <c r="ITV6" s="366"/>
      <c r="ITW6" s="366"/>
      <c r="ITX6" s="366"/>
      <c r="ITY6" s="366"/>
      <c r="ITZ6" s="366"/>
      <c r="IUA6" s="366"/>
      <c r="IUB6" s="366"/>
      <c r="IUC6" s="366"/>
      <c r="IUD6" s="366"/>
      <c r="IUE6" s="366"/>
      <c r="IUF6" s="366"/>
      <c r="IUG6" s="366"/>
      <c r="IUH6" s="366"/>
      <c r="IUI6" s="366"/>
      <c r="IUJ6" s="366"/>
      <c r="IUK6" s="366"/>
      <c r="IUL6" s="366"/>
      <c r="IUM6" s="366"/>
      <c r="IUN6" s="366"/>
      <c r="IUO6" s="366"/>
      <c r="IUP6" s="366"/>
      <c r="IUQ6" s="366"/>
      <c r="IUR6" s="366"/>
      <c r="IUS6" s="366"/>
      <c r="IUT6" s="366"/>
      <c r="IUU6" s="366"/>
      <c r="IUV6" s="366"/>
      <c r="IUW6" s="366"/>
      <c r="IUX6" s="366"/>
      <c r="IUY6" s="366"/>
      <c r="IUZ6" s="366"/>
      <c r="IVA6" s="366"/>
      <c r="IVB6" s="366"/>
      <c r="IVC6" s="366"/>
      <c r="IVD6" s="366"/>
      <c r="IVE6" s="366"/>
      <c r="IVF6" s="366"/>
      <c r="IVG6" s="366"/>
      <c r="IVH6" s="366"/>
      <c r="IVI6" s="366"/>
      <c r="IVJ6" s="366"/>
      <c r="IVK6" s="366"/>
      <c r="IVL6" s="366"/>
      <c r="IVM6" s="366"/>
      <c r="IVN6" s="366"/>
      <c r="IVO6" s="366"/>
      <c r="IVP6" s="366"/>
      <c r="IVQ6" s="366"/>
      <c r="IVR6" s="366"/>
      <c r="IVS6" s="366"/>
      <c r="IVT6" s="366"/>
      <c r="IVU6" s="366"/>
      <c r="IVV6" s="366"/>
      <c r="IVW6" s="366"/>
      <c r="IVX6" s="366"/>
      <c r="IVY6" s="366"/>
      <c r="IVZ6" s="366"/>
      <c r="IWA6" s="366"/>
      <c r="IWB6" s="366"/>
      <c r="IWC6" s="366"/>
      <c r="IWD6" s="366"/>
      <c r="IWE6" s="366"/>
      <c r="IWF6" s="366"/>
      <c r="IWG6" s="366"/>
      <c r="IWH6" s="366"/>
      <c r="IWI6" s="366"/>
      <c r="IWJ6" s="366"/>
      <c r="IWK6" s="366"/>
      <c r="IWL6" s="366"/>
      <c r="IWM6" s="366"/>
      <c r="IWN6" s="366"/>
      <c r="IWO6" s="366"/>
      <c r="IWP6" s="366"/>
      <c r="IWQ6" s="366"/>
      <c r="IWR6" s="366"/>
      <c r="IWS6" s="366"/>
      <c r="IWT6" s="366"/>
      <c r="IWU6" s="366"/>
      <c r="IWV6" s="366"/>
      <c r="IWW6" s="366"/>
      <c r="IWX6" s="366"/>
      <c r="IWY6" s="366"/>
      <c r="IWZ6" s="366"/>
      <c r="IXA6" s="366"/>
      <c r="IXB6" s="366"/>
      <c r="IXC6" s="366"/>
      <c r="IXD6" s="366"/>
      <c r="IXE6" s="366"/>
      <c r="IXF6" s="366"/>
      <c r="IXG6" s="366"/>
      <c r="IXH6" s="366"/>
      <c r="IXI6" s="366"/>
      <c r="IXJ6" s="366"/>
      <c r="IXK6" s="366"/>
      <c r="IXL6" s="366"/>
      <c r="IXM6" s="366"/>
      <c r="IXN6" s="366"/>
      <c r="IXO6" s="366"/>
      <c r="IXP6" s="366"/>
      <c r="IXQ6" s="366"/>
      <c r="IXR6" s="366"/>
      <c r="IXS6" s="366"/>
      <c r="IXT6" s="366"/>
      <c r="IXU6" s="366"/>
      <c r="IXV6" s="366"/>
      <c r="IXW6" s="366"/>
      <c r="IXX6" s="366"/>
      <c r="IXY6" s="366"/>
      <c r="IXZ6" s="366"/>
      <c r="IYA6" s="366"/>
      <c r="IYB6" s="366"/>
      <c r="IYC6" s="366"/>
      <c r="IYD6" s="366"/>
      <c r="IYE6" s="366"/>
      <c r="IYF6" s="366"/>
      <c r="IYG6" s="366"/>
      <c r="IYH6" s="366"/>
      <c r="IYI6" s="366"/>
      <c r="IYJ6" s="366"/>
      <c r="IYK6" s="366"/>
      <c r="IYL6" s="366"/>
      <c r="IYM6" s="366"/>
      <c r="IYN6" s="366"/>
      <c r="IYO6" s="366"/>
      <c r="IYP6" s="366"/>
      <c r="IYQ6" s="366"/>
      <c r="IYR6" s="366"/>
      <c r="IYS6" s="366"/>
      <c r="IYT6" s="366"/>
      <c r="IYU6" s="366"/>
      <c r="IYV6" s="366"/>
      <c r="IYW6" s="366"/>
      <c r="IYX6" s="366"/>
      <c r="IYY6" s="366"/>
      <c r="IYZ6" s="366"/>
      <c r="IZA6" s="366"/>
      <c r="IZB6" s="366"/>
      <c r="IZC6" s="366"/>
      <c r="IZD6" s="366"/>
      <c r="IZE6" s="366"/>
      <c r="IZF6" s="366"/>
      <c r="IZG6" s="366"/>
      <c r="IZH6" s="366"/>
      <c r="IZI6" s="366"/>
      <c r="IZJ6" s="366"/>
      <c r="IZK6" s="366"/>
      <c r="IZL6" s="366"/>
      <c r="IZM6" s="366"/>
      <c r="IZN6" s="366"/>
      <c r="IZO6" s="366"/>
      <c r="IZP6" s="366"/>
      <c r="IZQ6" s="366"/>
      <c r="IZR6" s="366"/>
      <c r="IZS6" s="366"/>
      <c r="IZT6" s="366"/>
      <c r="IZU6" s="366"/>
      <c r="IZV6" s="366"/>
      <c r="IZW6" s="366"/>
      <c r="IZX6" s="366"/>
      <c r="IZY6" s="366"/>
      <c r="IZZ6" s="366"/>
      <c r="JAA6" s="366"/>
      <c r="JAB6" s="366"/>
      <c r="JAC6" s="366"/>
      <c r="JAD6" s="366"/>
      <c r="JAE6" s="366"/>
      <c r="JAF6" s="366"/>
      <c r="JAG6" s="366"/>
      <c r="JAH6" s="366"/>
      <c r="JAI6" s="366"/>
      <c r="JAJ6" s="366"/>
      <c r="JAK6" s="366"/>
      <c r="JAL6" s="366"/>
      <c r="JAM6" s="366"/>
      <c r="JAN6" s="366"/>
      <c r="JAO6" s="366"/>
      <c r="JAP6" s="366"/>
      <c r="JAQ6" s="366"/>
      <c r="JAR6" s="366"/>
      <c r="JAS6" s="366"/>
      <c r="JAT6" s="366"/>
      <c r="JAU6" s="366"/>
      <c r="JAV6" s="366"/>
      <c r="JAW6" s="366"/>
      <c r="JAX6" s="366"/>
      <c r="JAY6" s="366"/>
      <c r="JAZ6" s="366"/>
      <c r="JBA6" s="366"/>
      <c r="JBB6" s="366"/>
      <c r="JBC6" s="366"/>
      <c r="JBD6" s="366"/>
      <c r="JBE6" s="366"/>
      <c r="JBF6" s="366"/>
      <c r="JBG6" s="366"/>
      <c r="JBH6" s="366"/>
      <c r="JBI6" s="366"/>
      <c r="JBJ6" s="366"/>
      <c r="JBK6" s="366"/>
      <c r="JBL6" s="366"/>
      <c r="JBM6" s="366"/>
      <c r="JBN6" s="366"/>
      <c r="JBO6" s="366"/>
      <c r="JBP6" s="366"/>
      <c r="JBQ6" s="366"/>
      <c r="JBR6" s="366"/>
      <c r="JBS6" s="366"/>
      <c r="JBT6" s="366"/>
      <c r="JBU6" s="366"/>
      <c r="JBV6" s="366"/>
      <c r="JBW6" s="366"/>
      <c r="JBX6" s="366"/>
      <c r="JBY6" s="366"/>
      <c r="JBZ6" s="366"/>
      <c r="JCA6" s="366"/>
      <c r="JCB6" s="366"/>
      <c r="JCC6" s="366"/>
      <c r="JCD6" s="366"/>
      <c r="JCE6" s="366"/>
      <c r="JCF6" s="366"/>
      <c r="JCG6" s="366"/>
      <c r="JCH6" s="366"/>
      <c r="JCI6" s="366"/>
      <c r="JCJ6" s="366"/>
      <c r="JCK6" s="366"/>
      <c r="JCL6" s="366"/>
      <c r="JCM6" s="366"/>
      <c r="JCN6" s="366"/>
      <c r="JCO6" s="366"/>
      <c r="JCP6" s="366"/>
      <c r="JCQ6" s="366"/>
      <c r="JCR6" s="366"/>
      <c r="JCS6" s="366"/>
      <c r="JCT6" s="366"/>
      <c r="JCU6" s="366"/>
      <c r="JCV6" s="366"/>
      <c r="JCW6" s="366"/>
      <c r="JCX6" s="366"/>
      <c r="JCY6" s="366"/>
      <c r="JCZ6" s="366"/>
      <c r="JDA6" s="366"/>
      <c r="JDB6" s="366"/>
      <c r="JDC6" s="366"/>
      <c r="JDD6" s="366"/>
      <c r="JDE6" s="366"/>
      <c r="JDF6" s="366"/>
      <c r="JDG6" s="366"/>
      <c r="JDH6" s="366"/>
      <c r="JDI6" s="366"/>
      <c r="JDJ6" s="366"/>
      <c r="JDK6" s="366"/>
      <c r="JDL6" s="366"/>
      <c r="JDM6" s="366"/>
      <c r="JDN6" s="366"/>
      <c r="JDO6" s="366"/>
      <c r="JDP6" s="366"/>
      <c r="JDQ6" s="366"/>
      <c r="JDR6" s="366"/>
      <c r="JDS6" s="366"/>
      <c r="JDT6" s="366"/>
      <c r="JDU6" s="366"/>
      <c r="JDV6" s="366"/>
      <c r="JDW6" s="366"/>
      <c r="JDX6" s="366"/>
      <c r="JDY6" s="366"/>
      <c r="JDZ6" s="366"/>
      <c r="JEA6" s="366"/>
      <c r="JEB6" s="366"/>
      <c r="JEC6" s="366"/>
      <c r="JED6" s="366"/>
      <c r="JEE6" s="366"/>
      <c r="JEF6" s="366"/>
      <c r="JEG6" s="366"/>
      <c r="JEH6" s="366"/>
      <c r="JEI6" s="366"/>
      <c r="JEJ6" s="366"/>
      <c r="JEK6" s="366"/>
      <c r="JEL6" s="366"/>
      <c r="JEM6" s="366"/>
      <c r="JEN6" s="366"/>
      <c r="JEO6" s="366"/>
      <c r="JEP6" s="366"/>
      <c r="JEQ6" s="366"/>
      <c r="JER6" s="366"/>
      <c r="JES6" s="366"/>
      <c r="JET6" s="366"/>
      <c r="JEU6" s="366"/>
      <c r="JEV6" s="366"/>
      <c r="JEW6" s="366"/>
      <c r="JEX6" s="366"/>
      <c r="JEY6" s="366"/>
      <c r="JEZ6" s="366"/>
      <c r="JFA6" s="366"/>
      <c r="JFB6" s="366"/>
      <c r="JFC6" s="366"/>
      <c r="JFD6" s="366"/>
      <c r="JFE6" s="366"/>
      <c r="JFF6" s="366"/>
      <c r="JFG6" s="366"/>
      <c r="JFH6" s="366"/>
      <c r="JFI6" s="366"/>
      <c r="JFJ6" s="366"/>
      <c r="JFK6" s="366"/>
      <c r="JFL6" s="366"/>
      <c r="JFM6" s="366"/>
      <c r="JFN6" s="366"/>
      <c r="JFO6" s="366"/>
      <c r="JFP6" s="366"/>
      <c r="JFQ6" s="366"/>
      <c r="JFR6" s="366"/>
      <c r="JFS6" s="366"/>
      <c r="JFT6" s="366"/>
      <c r="JFU6" s="366"/>
      <c r="JFV6" s="366"/>
      <c r="JFW6" s="366"/>
      <c r="JFX6" s="366"/>
      <c r="JFY6" s="366"/>
      <c r="JFZ6" s="366"/>
      <c r="JGA6" s="366"/>
      <c r="JGB6" s="366"/>
      <c r="JGC6" s="366"/>
      <c r="JGD6" s="366"/>
      <c r="JGE6" s="366"/>
      <c r="JGF6" s="366"/>
      <c r="JGG6" s="366"/>
      <c r="JGH6" s="366"/>
      <c r="JGI6" s="366"/>
      <c r="JGJ6" s="366"/>
      <c r="JGK6" s="366"/>
      <c r="JGL6" s="366"/>
      <c r="JGM6" s="366"/>
      <c r="JGN6" s="366"/>
      <c r="JGO6" s="366"/>
      <c r="JGP6" s="366"/>
      <c r="JGQ6" s="366"/>
      <c r="JGR6" s="366"/>
      <c r="JGS6" s="366"/>
      <c r="JGT6" s="366"/>
      <c r="JGU6" s="366"/>
      <c r="JGV6" s="366"/>
      <c r="JGW6" s="366"/>
      <c r="JGX6" s="366"/>
      <c r="JGY6" s="366"/>
      <c r="JGZ6" s="366"/>
      <c r="JHA6" s="366"/>
      <c r="JHB6" s="366"/>
      <c r="JHC6" s="366"/>
      <c r="JHD6" s="366"/>
      <c r="JHE6" s="366"/>
      <c r="JHF6" s="366"/>
      <c r="JHG6" s="366"/>
      <c r="JHH6" s="366"/>
      <c r="JHI6" s="366"/>
      <c r="JHJ6" s="366"/>
      <c r="JHK6" s="366"/>
      <c r="JHL6" s="366"/>
      <c r="JHM6" s="366"/>
      <c r="JHN6" s="366"/>
      <c r="JHO6" s="366"/>
      <c r="JHP6" s="366"/>
      <c r="JHQ6" s="366"/>
      <c r="JHR6" s="366"/>
      <c r="JHS6" s="366"/>
      <c r="JHT6" s="366"/>
      <c r="JHU6" s="366"/>
      <c r="JHV6" s="366"/>
      <c r="JHW6" s="366"/>
      <c r="JHX6" s="366"/>
      <c r="JHY6" s="366"/>
      <c r="JHZ6" s="366"/>
      <c r="JIA6" s="366"/>
      <c r="JIB6" s="366"/>
      <c r="JIC6" s="366"/>
      <c r="JID6" s="366"/>
      <c r="JIE6" s="366"/>
      <c r="JIF6" s="366"/>
      <c r="JIG6" s="366"/>
      <c r="JIH6" s="366"/>
      <c r="JII6" s="366"/>
      <c r="JIJ6" s="366"/>
      <c r="JIK6" s="366"/>
      <c r="JIL6" s="366"/>
      <c r="JIM6" s="366"/>
      <c r="JIN6" s="366"/>
      <c r="JIO6" s="366"/>
      <c r="JIP6" s="366"/>
      <c r="JIQ6" s="366"/>
      <c r="JIR6" s="366"/>
      <c r="JIS6" s="366"/>
      <c r="JIT6" s="366"/>
      <c r="JIU6" s="366"/>
      <c r="JIV6" s="366"/>
      <c r="JIW6" s="366"/>
      <c r="JIX6" s="366"/>
      <c r="JIY6" s="366"/>
      <c r="JIZ6" s="366"/>
      <c r="JJA6" s="366"/>
      <c r="JJB6" s="366"/>
      <c r="JJC6" s="366"/>
      <c r="JJD6" s="366"/>
      <c r="JJE6" s="366"/>
      <c r="JJF6" s="366"/>
      <c r="JJG6" s="366"/>
      <c r="JJH6" s="366"/>
      <c r="JJI6" s="366"/>
      <c r="JJJ6" s="366"/>
      <c r="JJK6" s="366"/>
      <c r="JJL6" s="366"/>
      <c r="JJM6" s="366"/>
      <c r="JJN6" s="366"/>
      <c r="JJO6" s="366"/>
      <c r="JJP6" s="366"/>
      <c r="JJQ6" s="366"/>
      <c r="JJR6" s="366"/>
      <c r="JJS6" s="366"/>
      <c r="JJT6" s="366"/>
      <c r="JJU6" s="366"/>
      <c r="JJV6" s="366"/>
      <c r="JJW6" s="366"/>
      <c r="JJX6" s="366"/>
      <c r="JJY6" s="366"/>
      <c r="JJZ6" s="366"/>
      <c r="JKA6" s="366"/>
      <c r="JKB6" s="366"/>
      <c r="JKC6" s="366"/>
      <c r="JKD6" s="366"/>
      <c r="JKE6" s="366"/>
      <c r="JKF6" s="366"/>
      <c r="JKG6" s="366"/>
      <c r="JKH6" s="366"/>
      <c r="JKI6" s="366"/>
      <c r="JKJ6" s="366"/>
      <c r="JKK6" s="366"/>
      <c r="JKL6" s="366"/>
      <c r="JKM6" s="366"/>
      <c r="JKN6" s="366"/>
      <c r="JKO6" s="366"/>
      <c r="JKP6" s="366"/>
      <c r="JKQ6" s="366"/>
      <c r="JKR6" s="366"/>
      <c r="JKS6" s="366"/>
      <c r="JKT6" s="366"/>
      <c r="JKU6" s="366"/>
      <c r="JKV6" s="366"/>
      <c r="JKW6" s="366"/>
      <c r="JKX6" s="366"/>
      <c r="JKY6" s="366"/>
      <c r="JKZ6" s="366"/>
      <c r="JLA6" s="366"/>
      <c r="JLB6" s="366"/>
      <c r="JLC6" s="366"/>
      <c r="JLD6" s="366"/>
      <c r="JLE6" s="366"/>
      <c r="JLF6" s="366"/>
      <c r="JLG6" s="366"/>
      <c r="JLH6" s="366"/>
      <c r="JLI6" s="366"/>
      <c r="JLJ6" s="366"/>
      <c r="JLK6" s="366"/>
      <c r="JLL6" s="366"/>
      <c r="JLM6" s="366"/>
      <c r="JLN6" s="366"/>
      <c r="JLO6" s="366"/>
      <c r="JLP6" s="366"/>
      <c r="JLQ6" s="366"/>
      <c r="JLR6" s="366"/>
      <c r="JLS6" s="366"/>
      <c r="JLT6" s="366"/>
      <c r="JLU6" s="366"/>
      <c r="JLV6" s="366"/>
      <c r="JLW6" s="366"/>
      <c r="JLX6" s="366"/>
      <c r="JLY6" s="366"/>
      <c r="JLZ6" s="366"/>
      <c r="JMA6" s="366"/>
      <c r="JMB6" s="366"/>
      <c r="JMC6" s="366"/>
      <c r="JMD6" s="366"/>
      <c r="JME6" s="366"/>
      <c r="JMF6" s="366"/>
      <c r="JMG6" s="366"/>
      <c r="JMH6" s="366"/>
      <c r="JMI6" s="366"/>
      <c r="JMJ6" s="366"/>
      <c r="JMK6" s="366"/>
      <c r="JML6" s="366"/>
      <c r="JMM6" s="366"/>
      <c r="JMN6" s="366"/>
      <c r="JMO6" s="366"/>
      <c r="JMP6" s="366"/>
      <c r="JMQ6" s="366"/>
      <c r="JMR6" s="366"/>
      <c r="JMS6" s="366"/>
      <c r="JMT6" s="366"/>
      <c r="JMU6" s="366"/>
      <c r="JMV6" s="366"/>
      <c r="JMW6" s="366"/>
      <c r="JMX6" s="366"/>
      <c r="JMY6" s="366"/>
      <c r="JMZ6" s="366"/>
      <c r="JNA6" s="366"/>
      <c r="JNB6" s="366"/>
      <c r="JNC6" s="366"/>
      <c r="JND6" s="366"/>
      <c r="JNE6" s="366"/>
      <c r="JNF6" s="366"/>
      <c r="JNG6" s="366"/>
      <c r="JNH6" s="366"/>
      <c r="JNI6" s="366"/>
      <c r="JNJ6" s="366"/>
      <c r="JNK6" s="366"/>
      <c r="JNL6" s="366"/>
      <c r="JNM6" s="366"/>
      <c r="JNN6" s="366"/>
      <c r="JNO6" s="366"/>
      <c r="JNP6" s="366"/>
      <c r="JNQ6" s="366"/>
      <c r="JNR6" s="366"/>
      <c r="JNS6" s="366"/>
      <c r="JNT6" s="366"/>
      <c r="JNU6" s="366"/>
      <c r="JNV6" s="366"/>
      <c r="JNW6" s="366"/>
      <c r="JNX6" s="366"/>
      <c r="JNY6" s="366"/>
      <c r="JNZ6" s="366"/>
      <c r="JOA6" s="366"/>
      <c r="JOB6" s="366"/>
      <c r="JOC6" s="366"/>
      <c r="JOD6" s="366"/>
      <c r="JOE6" s="366"/>
      <c r="JOF6" s="366"/>
      <c r="JOG6" s="366"/>
      <c r="JOH6" s="366"/>
      <c r="JOI6" s="366"/>
      <c r="JOJ6" s="366"/>
      <c r="JOK6" s="366"/>
      <c r="JOL6" s="366"/>
      <c r="JOM6" s="366"/>
      <c r="JON6" s="366"/>
      <c r="JOO6" s="366"/>
      <c r="JOP6" s="366"/>
      <c r="JOQ6" s="366"/>
      <c r="JOR6" s="366"/>
      <c r="JOS6" s="366"/>
      <c r="JOT6" s="366"/>
      <c r="JOU6" s="366"/>
      <c r="JOV6" s="366"/>
      <c r="JOW6" s="366"/>
      <c r="JOX6" s="366"/>
      <c r="JOY6" s="366"/>
      <c r="JOZ6" s="366"/>
      <c r="JPA6" s="366"/>
      <c r="JPB6" s="366"/>
      <c r="JPC6" s="366"/>
      <c r="JPD6" s="366"/>
      <c r="JPE6" s="366"/>
      <c r="JPF6" s="366"/>
      <c r="JPG6" s="366"/>
      <c r="JPH6" s="366"/>
      <c r="JPI6" s="366"/>
      <c r="JPJ6" s="366"/>
      <c r="JPK6" s="366"/>
      <c r="JPL6" s="366"/>
      <c r="JPM6" s="366"/>
      <c r="JPN6" s="366"/>
      <c r="JPO6" s="366"/>
      <c r="JPP6" s="366"/>
      <c r="JPQ6" s="366"/>
      <c r="JPR6" s="366"/>
      <c r="JPS6" s="366"/>
      <c r="JPT6" s="366"/>
      <c r="JPU6" s="366"/>
      <c r="JPV6" s="366"/>
      <c r="JPW6" s="366"/>
      <c r="JPX6" s="366"/>
      <c r="JPY6" s="366"/>
      <c r="JPZ6" s="366"/>
      <c r="JQA6" s="366"/>
      <c r="JQB6" s="366"/>
      <c r="JQC6" s="366"/>
      <c r="JQD6" s="366"/>
      <c r="JQE6" s="366"/>
      <c r="JQF6" s="366"/>
      <c r="JQG6" s="366"/>
      <c r="JQH6" s="366"/>
      <c r="JQI6" s="366"/>
      <c r="JQJ6" s="366"/>
      <c r="JQK6" s="366"/>
      <c r="JQL6" s="366"/>
      <c r="JQM6" s="366"/>
      <c r="JQN6" s="366"/>
      <c r="JQO6" s="366"/>
      <c r="JQP6" s="366"/>
      <c r="JQQ6" s="366"/>
      <c r="JQR6" s="366"/>
      <c r="JQS6" s="366"/>
      <c r="JQT6" s="366"/>
      <c r="JQU6" s="366"/>
      <c r="JQV6" s="366"/>
      <c r="JQW6" s="366"/>
      <c r="JQX6" s="366"/>
      <c r="JQY6" s="366"/>
      <c r="JQZ6" s="366"/>
      <c r="JRA6" s="366"/>
      <c r="JRB6" s="366"/>
      <c r="JRC6" s="366"/>
      <c r="JRD6" s="366"/>
      <c r="JRE6" s="366"/>
      <c r="JRF6" s="366"/>
      <c r="JRG6" s="366"/>
      <c r="JRH6" s="366"/>
      <c r="JRI6" s="366"/>
      <c r="JRJ6" s="366"/>
      <c r="JRK6" s="366"/>
      <c r="JRL6" s="366"/>
      <c r="JRM6" s="366"/>
      <c r="JRN6" s="366"/>
      <c r="JRO6" s="366"/>
      <c r="JRP6" s="366"/>
      <c r="JRQ6" s="366"/>
      <c r="JRR6" s="366"/>
      <c r="JRS6" s="366"/>
      <c r="JRT6" s="366"/>
      <c r="JRU6" s="366"/>
      <c r="JRV6" s="366"/>
      <c r="JRW6" s="366"/>
      <c r="JRX6" s="366"/>
      <c r="JRY6" s="366"/>
      <c r="JRZ6" s="366"/>
      <c r="JSA6" s="366"/>
      <c r="JSB6" s="366"/>
      <c r="JSC6" s="366"/>
      <c r="JSD6" s="366"/>
      <c r="JSE6" s="366"/>
      <c r="JSF6" s="366"/>
      <c r="JSG6" s="366"/>
      <c r="JSH6" s="366"/>
      <c r="JSI6" s="366"/>
      <c r="JSJ6" s="366"/>
      <c r="JSK6" s="366"/>
      <c r="JSL6" s="366"/>
      <c r="JSM6" s="366"/>
      <c r="JSN6" s="366"/>
      <c r="JSO6" s="366"/>
      <c r="JSP6" s="366"/>
      <c r="JSQ6" s="366"/>
      <c r="JSR6" s="366"/>
      <c r="JSS6" s="366"/>
      <c r="JST6" s="366"/>
      <c r="JSU6" s="366"/>
      <c r="JSV6" s="366"/>
      <c r="JSW6" s="366"/>
      <c r="JSX6" s="366"/>
      <c r="JSY6" s="366"/>
      <c r="JSZ6" s="366"/>
      <c r="JTA6" s="366"/>
      <c r="JTB6" s="366"/>
      <c r="JTC6" s="366"/>
      <c r="JTD6" s="366"/>
      <c r="JTE6" s="366"/>
      <c r="JTF6" s="366"/>
      <c r="JTG6" s="366"/>
      <c r="JTH6" s="366"/>
      <c r="JTI6" s="366"/>
      <c r="JTJ6" s="366"/>
      <c r="JTK6" s="366"/>
      <c r="JTL6" s="366"/>
      <c r="JTM6" s="366"/>
      <c r="JTN6" s="366"/>
      <c r="JTO6" s="366"/>
      <c r="JTP6" s="366"/>
      <c r="JTQ6" s="366"/>
      <c r="JTR6" s="366"/>
      <c r="JTS6" s="366"/>
      <c r="JTT6" s="366"/>
      <c r="JTU6" s="366"/>
      <c r="JTV6" s="366"/>
      <c r="JTW6" s="366"/>
      <c r="JTX6" s="366"/>
      <c r="JTY6" s="366"/>
      <c r="JTZ6" s="366"/>
      <c r="JUA6" s="366"/>
      <c r="JUB6" s="366"/>
      <c r="JUC6" s="366"/>
      <c r="JUD6" s="366"/>
      <c r="JUE6" s="366"/>
      <c r="JUF6" s="366"/>
      <c r="JUG6" s="366"/>
      <c r="JUH6" s="366"/>
      <c r="JUI6" s="366"/>
      <c r="JUJ6" s="366"/>
      <c r="JUK6" s="366"/>
      <c r="JUL6" s="366"/>
      <c r="JUM6" s="366"/>
      <c r="JUN6" s="366"/>
      <c r="JUO6" s="366"/>
      <c r="JUP6" s="366"/>
      <c r="JUQ6" s="366"/>
      <c r="JUR6" s="366"/>
      <c r="JUS6" s="366"/>
      <c r="JUT6" s="366"/>
      <c r="JUU6" s="366"/>
      <c r="JUV6" s="366"/>
      <c r="JUW6" s="366"/>
      <c r="JUX6" s="366"/>
      <c r="JUY6" s="366"/>
      <c r="JUZ6" s="366"/>
      <c r="JVA6" s="366"/>
      <c r="JVB6" s="366"/>
      <c r="JVC6" s="366"/>
      <c r="JVD6" s="366"/>
      <c r="JVE6" s="366"/>
      <c r="JVF6" s="366"/>
      <c r="JVG6" s="366"/>
      <c r="JVH6" s="366"/>
      <c r="JVI6" s="366"/>
      <c r="JVJ6" s="366"/>
      <c r="JVK6" s="366"/>
      <c r="JVL6" s="366"/>
      <c r="JVM6" s="366"/>
      <c r="JVN6" s="366"/>
      <c r="JVO6" s="366"/>
      <c r="JVP6" s="366"/>
      <c r="JVQ6" s="366"/>
      <c r="JVR6" s="366"/>
      <c r="JVS6" s="366"/>
      <c r="JVT6" s="366"/>
      <c r="JVU6" s="366"/>
      <c r="JVV6" s="366"/>
      <c r="JVW6" s="366"/>
      <c r="JVX6" s="366"/>
      <c r="JVY6" s="366"/>
      <c r="JVZ6" s="366"/>
      <c r="JWA6" s="366"/>
      <c r="JWB6" s="366"/>
      <c r="JWC6" s="366"/>
      <c r="JWD6" s="366"/>
      <c r="JWE6" s="366"/>
      <c r="JWF6" s="366"/>
      <c r="JWG6" s="366"/>
      <c r="JWH6" s="366"/>
      <c r="JWI6" s="366"/>
      <c r="JWJ6" s="366"/>
      <c r="JWK6" s="366"/>
      <c r="JWL6" s="366"/>
      <c r="JWM6" s="366"/>
      <c r="JWN6" s="366"/>
      <c r="JWO6" s="366"/>
      <c r="JWP6" s="366"/>
      <c r="JWQ6" s="366"/>
      <c r="JWR6" s="366"/>
      <c r="JWS6" s="366"/>
      <c r="JWT6" s="366"/>
      <c r="JWU6" s="366"/>
      <c r="JWV6" s="366"/>
      <c r="JWW6" s="366"/>
      <c r="JWX6" s="366"/>
      <c r="JWY6" s="366"/>
      <c r="JWZ6" s="366"/>
      <c r="JXA6" s="366"/>
      <c r="JXB6" s="366"/>
      <c r="JXC6" s="366"/>
      <c r="JXD6" s="366"/>
      <c r="JXE6" s="366"/>
      <c r="JXF6" s="366"/>
      <c r="JXG6" s="366"/>
      <c r="JXH6" s="366"/>
      <c r="JXI6" s="366"/>
      <c r="JXJ6" s="366"/>
      <c r="JXK6" s="366"/>
      <c r="JXL6" s="366"/>
      <c r="JXM6" s="366"/>
      <c r="JXN6" s="366"/>
      <c r="JXO6" s="366"/>
      <c r="JXP6" s="366"/>
      <c r="JXQ6" s="366"/>
      <c r="JXR6" s="366"/>
      <c r="JXS6" s="366"/>
      <c r="JXT6" s="366"/>
      <c r="JXU6" s="366"/>
      <c r="JXV6" s="366"/>
      <c r="JXW6" s="366"/>
      <c r="JXX6" s="366"/>
      <c r="JXY6" s="366"/>
      <c r="JXZ6" s="366"/>
      <c r="JYA6" s="366"/>
      <c r="JYB6" s="366"/>
      <c r="JYC6" s="366"/>
      <c r="JYD6" s="366"/>
      <c r="JYE6" s="366"/>
      <c r="JYF6" s="366"/>
      <c r="JYG6" s="366"/>
      <c r="JYH6" s="366"/>
      <c r="JYI6" s="366"/>
      <c r="JYJ6" s="366"/>
      <c r="JYK6" s="366"/>
      <c r="JYL6" s="366"/>
      <c r="JYM6" s="366"/>
      <c r="JYN6" s="366"/>
      <c r="JYO6" s="366"/>
      <c r="JYP6" s="366"/>
      <c r="JYQ6" s="366"/>
      <c r="JYR6" s="366"/>
      <c r="JYS6" s="366"/>
      <c r="JYT6" s="366"/>
      <c r="JYU6" s="366"/>
      <c r="JYV6" s="366"/>
      <c r="JYW6" s="366"/>
      <c r="JYX6" s="366"/>
      <c r="JYY6" s="366"/>
      <c r="JYZ6" s="366"/>
      <c r="JZA6" s="366"/>
      <c r="JZB6" s="366"/>
      <c r="JZC6" s="366"/>
      <c r="JZD6" s="366"/>
      <c r="JZE6" s="366"/>
      <c r="JZF6" s="366"/>
      <c r="JZG6" s="366"/>
      <c r="JZH6" s="366"/>
      <c r="JZI6" s="366"/>
      <c r="JZJ6" s="366"/>
      <c r="JZK6" s="366"/>
      <c r="JZL6" s="366"/>
      <c r="JZM6" s="366"/>
      <c r="JZN6" s="366"/>
      <c r="JZO6" s="366"/>
      <c r="JZP6" s="366"/>
      <c r="JZQ6" s="366"/>
      <c r="JZR6" s="366"/>
      <c r="JZS6" s="366"/>
      <c r="JZT6" s="366"/>
      <c r="JZU6" s="366"/>
      <c r="JZV6" s="366"/>
      <c r="JZW6" s="366"/>
      <c r="JZX6" s="366"/>
      <c r="JZY6" s="366"/>
      <c r="JZZ6" s="366"/>
      <c r="KAA6" s="366"/>
      <c r="KAB6" s="366"/>
      <c r="KAC6" s="366"/>
      <c r="KAD6" s="366"/>
      <c r="KAE6" s="366"/>
      <c r="KAF6" s="366"/>
      <c r="KAG6" s="366"/>
      <c r="KAH6" s="366"/>
      <c r="KAI6" s="366"/>
      <c r="KAJ6" s="366"/>
      <c r="KAK6" s="366"/>
      <c r="KAL6" s="366"/>
      <c r="KAM6" s="366"/>
      <c r="KAN6" s="366"/>
      <c r="KAO6" s="366"/>
      <c r="KAP6" s="366"/>
      <c r="KAQ6" s="366"/>
      <c r="KAR6" s="366"/>
      <c r="KAS6" s="366"/>
      <c r="KAT6" s="366"/>
      <c r="KAU6" s="366"/>
      <c r="KAV6" s="366"/>
      <c r="KAW6" s="366"/>
      <c r="KAX6" s="366"/>
      <c r="KAY6" s="366"/>
      <c r="KAZ6" s="366"/>
      <c r="KBA6" s="366"/>
      <c r="KBB6" s="366"/>
      <c r="KBC6" s="366"/>
      <c r="KBD6" s="366"/>
      <c r="KBE6" s="366"/>
      <c r="KBF6" s="366"/>
      <c r="KBG6" s="366"/>
      <c r="KBH6" s="366"/>
      <c r="KBI6" s="366"/>
      <c r="KBJ6" s="366"/>
      <c r="KBK6" s="366"/>
      <c r="KBL6" s="366"/>
      <c r="KBM6" s="366"/>
      <c r="KBN6" s="366"/>
      <c r="KBO6" s="366"/>
      <c r="KBP6" s="366"/>
      <c r="KBQ6" s="366"/>
      <c r="KBR6" s="366"/>
      <c r="KBS6" s="366"/>
      <c r="KBT6" s="366"/>
      <c r="KBU6" s="366"/>
      <c r="KBV6" s="366"/>
      <c r="KBW6" s="366"/>
      <c r="KBX6" s="366"/>
      <c r="KBY6" s="366"/>
      <c r="KBZ6" s="366"/>
      <c r="KCA6" s="366"/>
      <c r="KCB6" s="366"/>
      <c r="KCC6" s="366"/>
      <c r="KCD6" s="366"/>
      <c r="KCE6" s="366"/>
      <c r="KCF6" s="366"/>
      <c r="KCG6" s="366"/>
      <c r="KCH6" s="366"/>
      <c r="KCI6" s="366"/>
      <c r="KCJ6" s="366"/>
      <c r="KCK6" s="366"/>
      <c r="KCL6" s="366"/>
      <c r="KCM6" s="366"/>
      <c r="KCN6" s="366"/>
      <c r="KCO6" s="366"/>
      <c r="KCP6" s="366"/>
      <c r="KCQ6" s="366"/>
      <c r="KCR6" s="366"/>
      <c r="KCS6" s="366"/>
      <c r="KCT6" s="366"/>
      <c r="KCU6" s="366"/>
      <c r="KCV6" s="366"/>
      <c r="KCW6" s="366"/>
      <c r="KCX6" s="366"/>
      <c r="KCY6" s="366"/>
      <c r="KCZ6" s="366"/>
      <c r="KDA6" s="366"/>
      <c r="KDB6" s="366"/>
      <c r="KDC6" s="366"/>
      <c r="KDD6" s="366"/>
      <c r="KDE6" s="366"/>
      <c r="KDF6" s="366"/>
      <c r="KDG6" s="366"/>
      <c r="KDH6" s="366"/>
      <c r="KDI6" s="366"/>
      <c r="KDJ6" s="366"/>
      <c r="KDK6" s="366"/>
      <c r="KDL6" s="366"/>
      <c r="KDM6" s="366"/>
      <c r="KDN6" s="366"/>
      <c r="KDO6" s="366"/>
      <c r="KDP6" s="366"/>
      <c r="KDQ6" s="366"/>
      <c r="KDR6" s="366"/>
      <c r="KDS6" s="366"/>
      <c r="KDT6" s="366"/>
      <c r="KDU6" s="366"/>
      <c r="KDV6" s="366"/>
      <c r="KDW6" s="366"/>
      <c r="KDX6" s="366"/>
      <c r="KDY6" s="366"/>
      <c r="KDZ6" s="366"/>
      <c r="KEA6" s="366"/>
      <c r="KEB6" s="366"/>
      <c r="KEC6" s="366"/>
      <c r="KED6" s="366"/>
      <c r="KEE6" s="366"/>
      <c r="KEF6" s="366"/>
      <c r="KEG6" s="366"/>
      <c r="KEH6" s="366"/>
      <c r="KEI6" s="366"/>
      <c r="KEJ6" s="366"/>
      <c r="KEK6" s="366"/>
      <c r="KEL6" s="366"/>
      <c r="KEM6" s="366"/>
      <c r="KEN6" s="366"/>
      <c r="KEO6" s="366"/>
      <c r="KEP6" s="366"/>
      <c r="KEQ6" s="366"/>
      <c r="KER6" s="366"/>
      <c r="KES6" s="366"/>
      <c r="KET6" s="366"/>
      <c r="KEU6" s="366"/>
      <c r="KEV6" s="366"/>
      <c r="KEW6" s="366"/>
      <c r="KEX6" s="366"/>
      <c r="KEY6" s="366"/>
      <c r="KEZ6" s="366"/>
      <c r="KFA6" s="366"/>
      <c r="KFB6" s="366"/>
      <c r="KFC6" s="366"/>
      <c r="KFD6" s="366"/>
      <c r="KFE6" s="366"/>
      <c r="KFF6" s="366"/>
      <c r="KFG6" s="366"/>
      <c r="KFH6" s="366"/>
      <c r="KFI6" s="366"/>
      <c r="KFJ6" s="366"/>
      <c r="KFK6" s="366"/>
      <c r="KFL6" s="366"/>
      <c r="KFM6" s="366"/>
      <c r="KFN6" s="366"/>
      <c r="KFO6" s="366"/>
      <c r="KFP6" s="366"/>
      <c r="KFQ6" s="366"/>
      <c r="KFR6" s="366"/>
      <c r="KFS6" s="366"/>
      <c r="KFT6" s="366"/>
      <c r="KFU6" s="366"/>
      <c r="KFV6" s="366"/>
      <c r="KFW6" s="366"/>
      <c r="KFX6" s="366"/>
      <c r="KFY6" s="366"/>
      <c r="KFZ6" s="366"/>
      <c r="KGA6" s="366"/>
      <c r="KGB6" s="366"/>
      <c r="KGC6" s="366"/>
      <c r="KGD6" s="366"/>
      <c r="KGE6" s="366"/>
      <c r="KGF6" s="366"/>
      <c r="KGG6" s="366"/>
      <c r="KGH6" s="366"/>
      <c r="KGI6" s="366"/>
      <c r="KGJ6" s="366"/>
      <c r="KGK6" s="366"/>
      <c r="KGL6" s="366"/>
      <c r="KGM6" s="366"/>
      <c r="KGN6" s="366"/>
      <c r="KGO6" s="366"/>
      <c r="KGP6" s="366"/>
      <c r="KGQ6" s="366"/>
      <c r="KGR6" s="366"/>
      <c r="KGS6" s="366"/>
      <c r="KGT6" s="366"/>
      <c r="KGU6" s="366"/>
      <c r="KGV6" s="366"/>
      <c r="KGW6" s="366"/>
      <c r="KGX6" s="366"/>
      <c r="KGY6" s="366"/>
      <c r="KGZ6" s="366"/>
      <c r="KHA6" s="366"/>
      <c r="KHB6" s="366"/>
      <c r="KHC6" s="366"/>
      <c r="KHD6" s="366"/>
      <c r="KHE6" s="366"/>
      <c r="KHF6" s="366"/>
      <c r="KHG6" s="366"/>
      <c r="KHH6" s="366"/>
      <c r="KHI6" s="366"/>
      <c r="KHJ6" s="366"/>
      <c r="KHK6" s="366"/>
      <c r="KHL6" s="366"/>
      <c r="KHM6" s="366"/>
      <c r="KHN6" s="366"/>
      <c r="KHO6" s="366"/>
      <c r="KHP6" s="366"/>
      <c r="KHQ6" s="366"/>
      <c r="KHR6" s="366"/>
      <c r="KHS6" s="366"/>
      <c r="KHT6" s="366"/>
      <c r="KHU6" s="366"/>
      <c r="KHV6" s="366"/>
      <c r="KHW6" s="366"/>
      <c r="KHX6" s="366"/>
      <c r="KHY6" s="366"/>
      <c r="KHZ6" s="366"/>
      <c r="KIA6" s="366"/>
      <c r="KIB6" s="366"/>
      <c r="KIC6" s="366"/>
      <c r="KID6" s="366"/>
      <c r="KIE6" s="366"/>
      <c r="KIF6" s="366"/>
      <c r="KIG6" s="366"/>
      <c r="KIH6" s="366"/>
      <c r="KII6" s="366"/>
      <c r="KIJ6" s="366"/>
      <c r="KIK6" s="366"/>
      <c r="KIL6" s="366"/>
      <c r="KIM6" s="366"/>
      <c r="KIN6" s="366"/>
      <c r="KIO6" s="366"/>
      <c r="KIP6" s="366"/>
      <c r="KIQ6" s="366"/>
      <c r="KIR6" s="366"/>
      <c r="KIS6" s="366"/>
      <c r="KIT6" s="366"/>
      <c r="KIU6" s="366"/>
      <c r="KIV6" s="366"/>
      <c r="KIW6" s="366"/>
      <c r="KIX6" s="366"/>
      <c r="KIY6" s="366"/>
      <c r="KIZ6" s="366"/>
      <c r="KJA6" s="366"/>
      <c r="KJB6" s="366"/>
      <c r="KJC6" s="366"/>
      <c r="KJD6" s="366"/>
      <c r="KJE6" s="366"/>
      <c r="KJF6" s="366"/>
      <c r="KJG6" s="366"/>
      <c r="KJH6" s="366"/>
      <c r="KJI6" s="366"/>
      <c r="KJJ6" s="366"/>
      <c r="KJK6" s="366"/>
      <c r="KJL6" s="366"/>
      <c r="KJM6" s="366"/>
      <c r="KJN6" s="366"/>
      <c r="KJO6" s="366"/>
      <c r="KJP6" s="366"/>
      <c r="KJQ6" s="366"/>
      <c r="KJR6" s="366"/>
      <c r="KJS6" s="366"/>
      <c r="KJT6" s="366"/>
      <c r="KJU6" s="366"/>
      <c r="KJV6" s="366"/>
      <c r="KJW6" s="366"/>
      <c r="KJX6" s="366"/>
      <c r="KJY6" s="366"/>
      <c r="KJZ6" s="366"/>
      <c r="KKA6" s="366"/>
      <c r="KKB6" s="366"/>
      <c r="KKC6" s="366"/>
      <c r="KKD6" s="366"/>
      <c r="KKE6" s="366"/>
      <c r="KKF6" s="366"/>
      <c r="KKG6" s="366"/>
      <c r="KKH6" s="366"/>
      <c r="KKI6" s="366"/>
      <c r="KKJ6" s="366"/>
      <c r="KKK6" s="366"/>
      <c r="KKL6" s="366"/>
      <c r="KKM6" s="366"/>
      <c r="KKN6" s="366"/>
      <c r="KKO6" s="366"/>
      <c r="KKP6" s="366"/>
      <c r="KKQ6" s="366"/>
      <c r="KKR6" s="366"/>
      <c r="KKS6" s="366"/>
      <c r="KKT6" s="366"/>
      <c r="KKU6" s="366"/>
      <c r="KKV6" s="366"/>
      <c r="KKW6" s="366"/>
      <c r="KKX6" s="366"/>
      <c r="KKY6" s="366"/>
      <c r="KKZ6" s="366"/>
      <c r="KLA6" s="366"/>
      <c r="KLB6" s="366"/>
      <c r="KLC6" s="366"/>
      <c r="KLD6" s="366"/>
      <c r="KLE6" s="366"/>
      <c r="KLF6" s="366"/>
      <c r="KLG6" s="366"/>
      <c r="KLH6" s="366"/>
      <c r="KLI6" s="366"/>
      <c r="KLJ6" s="366"/>
      <c r="KLK6" s="366"/>
      <c r="KLL6" s="366"/>
      <c r="KLM6" s="366"/>
      <c r="KLN6" s="366"/>
      <c r="KLO6" s="366"/>
      <c r="KLP6" s="366"/>
      <c r="KLQ6" s="366"/>
      <c r="KLR6" s="366"/>
      <c r="KLS6" s="366"/>
      <c r="KLT6" s="366"/>
      <c r="KLU6" s="366"/>
      <c r="KLV6" s="366"/>
      <c r="KLW6" s="366"/>
      <c r="KLX6" s="366"/>
      <c r="KLY6" s="366"/>
      <c r="KLZ6" s="366"/>
      <c r="KMA6" s="366"/>
      <c r="KMB6" s="366"/>
      <c r="KMC6" s="366"/>
      <c r="KMD6" s="366"/>
      <c r="KME6" s="366"/>
      <c r="KMF6" s="366"/>
      <c r="KMG6" s="366"/>
      <c r="KMH6" s="366"/>
      <c r="KMI6" s="366"/>
      <c r="KMJ6" s="366"/>
      <c r="KMK6" s="366"/>
      <c r="KML6" s="366"/>
      <c r="KMM6" s="366"/>
      <c r="KMN6" s="366"/>
      <c r="KMO6" s="366"/>
      <c r="KMP6" s="366"/>
      <c r="KMQ6" s="366"/>
      <c r="KMR6" s="366"/>
      <c r="KMS6" s="366"/>
      <c r="KMT6" s="366"/>
      <c r="KMU6" s="366"/>
      <c r="KMV6" s="366"/>
      <c r="KMW6" s="366"/>
      <c r="KMX6" s="366"/>
      <c r="KMY6" s="366"/>
      <c r="KMZ6" s="366"/>
      <c r="KNA6" s="366"/>
      <c r="KNB6" s="366"/>
      <c r="KNC6" s="366"/>
      <c r="KND6" s="366"/>
      <c r="KNE6" s="366"/>
      <c r="KNF6" s="366"/>
      <c r="KNG6" s="366"/>
      <c r="KNH6" s="366"/>
      <c r="KNI6" s="366"/>
      <c r="KNJ6" s="366"/>
      <c r="KNK6" s="366"/>
      <c r="KNL6" s="366"/>
      <c r="KNM6" s="366"/>
      <c r="KNN6" s="366"/>
      <c r="KNO6" s="366"/>
      <c r="KNP6" s="366"/>
      <c r="KNQ6" s="366"/>
      <c r="KNR6" s="366"/>
      <c r="KNS6" s="366"/>
      <c r="KNT6" s="366"/>
      <c r="KNU6" s="366"/>
      <c r="KNV6" s="366"/>
      <c r="KNW6" s="366"/>
      <c r="KNX6" s="366"/>
      <c r="KNY6" s="366"/>
      <c r="KNZ6" s="366"/>
      <c r="KOA6" s="366"/>
      <c r="KOB6" s="366"/>
      <c r="KOC6" s="366"/>
      <c r="KOD6" s="366"/>
      <c r="KOE6" s="366"/>
      <c r="KOF6" s="366"/>
      <c r="KOG6" s="366"/>
      <c r="KOH6" s="366"/>
      <c r="KOI6" s="366"/>
      <c r="KOJ6" s="366"/>
      <c r="KOK6" s="366"/>
      <c r="KOL6" s="366"/>
      <c r="KOM6" s="366"/>
      <c r="KON6" s="366"/>
      <c r="KOO6" s="366"/>
      <c r="KOP6" s="366"/>
      <c r="KOQ6" s="366"/>
      <c r="KOR6" s="366"/>
      <c r="KOS6" s="366"/>
      <c r="KOT6" s="366"/>
      <c r="KOU6" s="366"/>
      <c r="KOV6" s="366"/>
      <c r="KOW6" s="366"/>
      <c r="KOX6" s="366"/>
      <c r="KOY6" s="366"/>
      <c r="KOZ6" s="366"/>
      <c r="KPA6" s="366"/>
      <c r="KPB6" s="366"/>
      <c r="KPC6" s="366"/>
      <c r="KPD6" s="366"/>
      <c r="KPE6" s="366"/>
      <c r="KPF6" s="366"/>
      <c r="KPG6" s="366"/>
      <c r="KPH6" s="366"/>
      <c r="KPI6" s="366"/>
      <c r="KPJ6" s="366"/>
      <c r="KPK6" s="366"/>
      <c r="KPL6" s="366"/>
      <c r="KPM6" s="366"/>
      <c r="KPN6" s="366"/>
      <c r="KPO6" s="366"/>
      <c r="KPP6" s="366"/>
      <c r="KPQ6" s="366"/>
      <c r="KPR6" s="366"/>
      <c r="KPS6" s="366"/>
      <c r="KPT6" s="366"/>
      <c r="KPU6" s="366"/>
      <c r="KPV6" s="366"/>
      <c r="KPW6" s="366"/>
      <c r="KPX6" s="366"/>
      <c r="KPY6" s="366"/>
      <c r="KPZ6" s="366"/>
      <c r="KQA6" s="366"/>
      <c r="KQB6" s="366"/>
      <c r="KQC6" s="366"/>
      <c r="KQD6" s="366"/>
      <c r="KQE6" s="366"/>
      <c r="KQF6" s="366"/>
      <c r="KQG6" s="366"/>
      <c r="KQH6" s="366"/>
      <c r="KQI6" s="366"/>
      <c r="KQJ6" s="366"/>
      <c r="KQK6" s="366"/>
      <c r="KQL6" s="366"/>
      <c r="KQM6" s="366"/>
      <c r="KQN6" s="366"/>
      <c r="KQO6" s="366"/>
      <c r="KQP6" s="366"/>
      <c r="KQQ6" s="366"/>
      <c r="KQR6" s="366"/>
      <c r="KQS6" s="366"/>
      <c r="KQT6" s="366"/>
      <c r="KQU6" s="366"/>
      <c r="KQV6" s="366"/>
      <c r="KQW6" s="366"/>
      <c r="KQX6" s="366"/>
      <c r="KQY6" s="366"/>
      <c r="KQZ6" s="366"/>
      <c r="KRA6" s="366"/>
      <c r="KRB6" s="366"/>
      <c r="KRC6" s="366"/>
      <c r="KRD6" s="366"/>
      <c r="KRE6" s="366"/>
      <c r="KRF6" s="366"/>
      <c r="KRG6" s="366"/>
      <c r="KRH6" s="366"/>
      <c r="KRI6" s="366"/>
      <c r="KRJ6" s="366"/>
      <c r="KRK6" s="366"/>
      <c r="KRL6" s="366"/>
      <c r="KRM6" s="366"/>
      <c r="KRN6" s="366"/>
      <c r="KRO6" s="366"/>
      <c r="KRP6" s="366"/>
      <c r="KRQ6" s="366"/>
      <c r="KRR6" s="366"/>
      <c r="KRS6" s="366"/>
      <c r="KRT6" s="366"/>
      <c r="KRU6" s="366"/>
      <c r="KRV6" s="366"/>
      <c r="KRW6" s="366"/>
      <c r="KRX6" s="366"/>
      <c r="KRY6" s="366"/>
      <c r="KRZ6" s="366"/>
      <c r="KSA6" s="366"/>
      <c r="KSB6" s="366"/>
      <c r="KSC6" s="366"/>
      <c r="KSD6" s="366"/>
      <c r="KSE6" s="366"/>
      <c r="KSF6" s="366"/>
      <c r="KSG6" s="366"/>
      <c r="KSH6" s="366"/>
      <c r="KSI6" s="366"/>
      <c r="KSJ6" s="366"/>
      <c r="KSK6" s="366"/>
      <c r="KSL6" s="366"/>
      <c r="KSM6" s="366"/>
      <c r="KSN6" s="366"/>
      <c r="KSO6" s="366"/>
      <c r="KSP6" s="366"/>
      <c r="KSQ6" s="366"/>
      <c r="KSR6" s="366"/>
      <c r="KSS6" s="366"/>
      <c r="KST6" s="366"/>
      <c r="KSU6" s="366"/>
      <c r="KSV6" s="366"/>
      <c r="KSW6" s="366"/>
      <c r="KSX6" s="366"/>
      <c r="KSY6" s="366"/>
      <c r="KSZ6" s="366"/>
      <c r="KTA6" s="366"/>
      <c r="KTB6" s="366"/>
      <c r="KTC6" s="366"/>
      <c r="KTD6" s="366"/>
      <c r="KTE6" s="366"/>
      <c r="KTF6" s="366"/>
      <c r="KTG6" s="366"/>
      <c r="KTH6" s="366"/>
      <c r="KTI6" s="366"/>
      <c r="KTJ6" s="366"/>
      <c r="KTK6" s="366"/>
      <c r="KTL6" s="366"/>
      <c r="KTM6" s="366"/>
      <c r="KTN6" s="366"/>
      <c r="KTO6" s="366"/>
      <c r="KTP6" s="366"/>
      <c r="KTQ6" s="366"/>
      <c r="KTR6" s="366"/>
      <c r="KTS6" s="366"/>
      <c r="KTT6" s="366"/>
      <c r="KTU6" s="366"/>
      <c r="KTV6" s="366"/>
      <c r="KTW6" s="366"/>
      <c r="KTX6" s="366"/>
      <c r="KTY6" s="366"/>
      <c r="KTZ6" s="366"/>
      <c r="KUA6" s="366"/>
      <c r="KUB6" s="366"/>
      <c r="KUC6" s="366"/>
      <c r="KUD6" s="366"/>
      <c r="KUE6" s="366"/>
      <c r="KUF6" s="366"/>
      <c r="KUG6" s="366"/>
      <c r="KUH6" s="366"/>
      <c r="KUI6" s="366"/>
      <c r="KUJ6" s="366"/>
      <c r="KUK6" s="366"/>
      <c r="KUL6" s="366"/>
      <c r="KUM6" s="366"/>
      <c r="KUN6" s="366"/>
      <c r="KUO6" s="366"/>
      <c r="KUP6" s="366"/>
      <c r="KUQ6" s="366"/>
      <c r="KUR6" s="366"/>
      <c r="KUS6" s="366"/>
      <c r="KUT6" s="366"/>
      <c r="KUU6" s="366"/>
      <c r="KUV6" s="366"/>
      <c r="KUW6" s="366"/>
      <c r="KUX6" s="366"/>
      <c r="KUY6" s="366"/>
      <c r="KUZ6" s="366"/>
      <c r="KVA6" s="366"/>
      <c r="KVB6" s="366"/>
      <c r="KVC6" s="366"/>
      <c r="KVD6" s="366"/>
      <c r="KVE6" s="366"/>
      <c r="KVF6" s="366"/>
      <c r="KVG6" s="366"/>
      <c r="KVH6" s="366"/>
      <c r="KVI6" s="366"/>
      <c r="KVJ6" s="366"/>
      <c r="KVK6" s="366"/>
      <c r="KVL6" s="366"/>
      <c r="KVM6" s="366"/>
      <c r="KVN6" s="366"/>
      <c r="KVO6" s="366"/>
      <c r="KVP6" s="366"/>
      <c r="KVQ6" s="366"/>
      <c r="KVR6" s="366"/>
      <c r="KVS6" s="366"/>
      <c r="KVT6" s="366"/>
      <c r="KVU6" s="366"/>
      <c r="KVV6" s="366"/>
      <c r="KVW6" s="366"/>
      <c r="KVX6" s="366"/>
      <c r="KVY6" s="366"/>
      <c r="KVZ6" s="366"/>
      <c r="KWA6" s="366"/>
      <c r="KWB6" s="366"/>
      <c r="KWC6" s="366"/>
      <c r="KWD6" s="366"/>
      <c r="KWE6" s="366"/>
      <c r="KWF6" s="366"/>
      <c r="KWG6" s="366"/>
      <c r="KWH6" s="366"/>
      <c r="KWI6" s="366"/>
      <c r="KWJ6" s="366"/>
      <c r="KWK6" s="366"/>
      <c r="KWL6" s="366"/>
      <c r="KWM6" s="366"/>
      <c r="KWN6" s="366"/>
      <c r="KWO6" s="366"/>
      <c r="KWP6" s="366"/>
      <c r="KWQ6" s="366"/>
      <c r="KWR6" s="366"/>
      <c r="KWS6" s="366"/>
      <c r="KWT6" s="366"/>
      <c r="KWU6" s="366"/>
      <c r="KWV6" s="366"/>
      <c r="KWW6" s="366"/>
      <c r="KWX6" s="366"/>
      <c r="KWY6" s="366"/>
      <c r="KWZ6" s="366"/>
      <c r="KXA6" s="366"/>
      <c r="KXB6" s="366"/>
      <c r="KXC6" s="366"/>
      <c r="KXD6" s="366"/>
      <c r="KXE6" s="366"/>
      <c r="KXF6" s="366"/>
      <c r="KXG6" s="366"/>
      <c r="KXH6" s="366"/>
      <c r="KXI6" s="366"/>
      <c r="KXJ6" s="366"/>
      <c r="KXK6" s="366"/>
      <c r="KXL6" s="366"/>
      <c r="KXM6" s="366"/>
      <c r="KXN6" s="366"/>
      <c r="KXO6" s="366"/>
      <c r="KXP6" s="366"/>
      <c r="KXQ6" s="366"/>
      <c r="KXR6" s="366"/>
      <c r="KXS6" s="366"/>
      <c r="KXT6" s="366"/>
      <c r="KXU6" s="366"/>
      <c r="KXV6" s="366"/>
      <c r="KXW6" s="366"/>
      <c r="KXX6" s="366"/>
      <c r="KXY6" s="366"/>
      <c r="KXZ6" s="366"/>
      <c r="KYA6" s="366"/>
      <c r="KYB6" s="366"/>
      <c r="KYC6" s="366"/>
      <c r="KYD6" s="366"/>
      <c r="KYE6" s="366"/>
      <c r="KYF6" s="366"/>
      <c r="KYG6" s="366"/>
      <c r="KYH6" s="366"/>
      <c r="KYI6" s="366"/>
      <c r="KYJ6" s="366"/>
      <c r="KYK6" s="366"/>
      <c r="KYL6" s="366"/>
      <c r="KYM6" s="366"/>
      <c r="KYN6" s="366"/>
      <c r="KYO6" s="366"/>
      <c r="KYP6" s="366"/>
      <c r="KYQ6" s="366"/>
      <c r="KYR6" s="366"/>
      <c r="KYS6" s="366"/>
      <c r="KYT6" s="366"/>
      <c r="KYU6" s="366"/>
      <c r="KYV6" s="366"/>
      <c r="KYW6" s="366"/>
      <c r="KYX6" s="366"/>
      <c r="KYY6" s="366"/>
      <c r="KYZ6" s="366"/>
      <c r="KZA6" s="366"/>
      <c r="KZB6" s="366"/>
      <c r="KZC6" s="366"/>
      <c r="KZD6" s="366"/>
      <c r="KZE6" s="366"/>
      <c r="KZF6" s="366"/>
      <c r="KZG6" s="366"/>
      <c r="KZH6" s="366"/>
      <c r="KZI6" s="366"/>
      <c r="KZJ6" s="366"/>
      <c r="KZK6" s="366"/>
      <c r="KZL6" s="366"/>
      <c r="KZM6" s="366"/>
      <c r="KZN6" s="366"/>
      <c r="KZO6" s="366"/>
      <c r="KZP6" s="366"/>
      <c r="KZQ6" s="366"/>
      <c r="KZR6" s="366"/>
      <c r="KZS6" s="366"/>
      <c r="KZT6" s="366"/>
      <c r="KZU6" s="366"/>
      <c r="KZV6" s="366"/>
      <c r="KZW6" s="366"/>
      <c r="KZX6" s="366"/>
      <c r="KZY6" s="366"/>
      <c r="KZZ6" s="366"/>
      <c r="LAA6" s="366"/>
      <c r="LAB6" s="366"/>
      <c r="LAC6" s="366"/>
      <c r="LAD6" s="366"/>
      <c r="LAE6" s="366"/>
      <c r="LAF6" s="366"/>
      <c r="LAG6" s="366"/>
      <c r="LAH6" s="366"/>
      <c r="LAI6" s="366"/>
      <c r="LAJ6" s="366"/>
      <c r="LAK6" s="366"/>
      <c r="LAL6" s="366"/>
      <c r="LAM6" s="366"/>
      <c r="LAN6" s="366"/>
      <c r="LAO6" s="366"/>
      <c r="LAP6" s="366"/>
      <c r="LAQ6" s="366"/>
      <c r="LAR6" s="366"/>
      <c r="LAS6" s="366"/>
      <c r="LAT6" s="366"/>
      <c r="LAU6" s="366"/>
      <c r="LAV6" s="366"/>
      <c r="LAW6" s="366"/>
      <c r="LAX6" s="366"/>
      <c r="LAY6" s="366"/>
      <c r="LAZ6" s="366"/>
      <c r="LBA6" s="366"/>
      <c r="LBB6" s="366"/>
      <c r="LBC6" s="366"/>
      <c r="LBD6" s="366"/>
      <c r="LBE6" s="366"/>
      <c r="LBF6" s="366"/>
      <c r="LBG6" s="366"/>
      <c r="LBH6" s="366"/>
      <c r="LBI6" s="366"/>
      <c r="LBJ6" s="366"/>
      <c r="LBK6" s="366"/>
      <c r="LBL6" s="366"/>
      <c r="LBM6" s="366"/>
      <c r="LBN6" s="366"/>
      <c r="LBO6" s="366"/>
      <c r="LBP6" s="366"/>
      <c r="LBQ6" s="366"/>
      <c r="LBR6" s="366"/>
      <c r="LBS6" s="366"/>
      <c r="LBT6" s="366"/>
      <c r="LBU6" s="366"/>
      <c r="LBV6" s="366"/>
      <c r="LBW6" s="366"/>
      <c r="LBX6" s="366"/>
      <c r="LBY6" s="366"/>
      <c r="LBZ6" s="366"/>
      <c r="LCA6" s="366"/>
      <c r="LCB6" s="366"/>
      <c r="LCC6" s="366"/>
      <c r="LCD6" s="366"/>
      <c r="LCE6" s="366"/>
      <c r="LCF6" s="366"/>
      <c r="LCG6" s="366"/>
      <c r="LCH6" s="366"/>
      <c r="LCI6" s="366"/>
      <c r="LCJ6" s="366"/>
      <c r="LCK6" s="366"/>
      <c r="LCL6" s="366"/>
      <c r="LCM6" s="366"/>
      <c r="LCN6" s="366"/>
      <c r="LCO6" s="366"/>
      <c r="LCP6" s="366"/>
      <c r="LCQ6" s="366"/>
      <c r="LCR6" s="366"/>
      <c r="LCS6" s="366"/>
      <c r="LCT6" s="366"/>
      <c r="LCU6" s="366"/>
      <c r="LCV6" s="366"/>
      <c r="LCW6" s="366"/>
      <c r="LCX6" s="366"/>
      <c r="LCY6" s="366"/>
      <c r="LCZ6" s="366"/>
      <c r="LDA6" s="366"/>
      <c r="LDB6" s="366"/>
      <c r="LDC6" s="366"/>
      <c r="LDD6" s="366"/>
      <c r="LDE6" s="366"/>
      <c r="LDF6" s="366"/>
      <c r="LDG6" s="366"/>
      <c r="LDH6" s="366"/>
      <c r="LDI6" s="366"/>
      <c r="LDJ6" s="366"/>
      <c r="LDK6" s="366"/>
      <c r="LDL6" s="366"/>
      <c r="LDM6" s="366"/>
      <c r="LDN6" s="366"/>
      <c r="LDO6" s="366"/>
      <c r="LDP6" s="366"/>
      <c r="LDQ6" s="366"/>
      <c r="LDR6" s="366"/>
      <c r="LDS6" s="366"/>
      <c r="LDT6" s="366"/>
      <c r="LDU6" s="366"/>
      <c r="LDV6" s="366"/>
      <c r="LDW6" s="366"/>
      <c r="LDX6" s="366"/>
      <c r="LDY6" s="366"/>
      <c r="LDZ6" s="366"/>
      <c r="LEA6" s="366"/>
      <c r="LEB6" s="366"/>
      <c r="LEC6" s="366"/>
      <c r="LED6" s="366"/>
      <c r="LEE6" s="366"/>
      <c r="LEF6" s="366"/>
      <c r="LEG6" s="366"/>
      <c r="LEH6" s="366"/>
      <c r="LEI6" s="366"/>
      <c r="LEJ6" s="366"/>
      <c r="LEK6" s="366"/>
      <c r="LEL6" s="366"/>
      <c r="LEM6" s="366"/>
      <c r="LEN6" s="366"/>
      <c r="LEO6" s="366"/>
      <c r="LEP6" s="366"/>
      <c r="LEQ6" s="366"/>
      <c r="LER6" s="366"/>
      <c r="LES6" s="366"/>
      <c r="LET6" s="366"/>
      <c r="LEU6" s="366"/>
      <c r="LEV6" s="366"/>
      <c r="LEW6" s="366"/>
      <c r="LEX6" s="366"/>
      <c r="LEY6" s="366"/>
      <c r="LEZ6" s="366"/>
      <c r="LFA6" s="366"/>
      <c r="LFB6" s="366"/>
      <c r="LFC6" s="366"/>
      <c r="LFD6" s="366"/>
      <c r="LFE6" s="366"/>
      <c r="LFF6" s="366"/>
      <c r="LFG6" s="366"/>
      <c r="LFH6" s="366"/>
      <c r="LFI6" s="366"/>
      <c r="LFJ6" s="366"/>
      <c r="LFK6" s="366"/>
      <c r="LFL6" s="366"/>
      <c r="LFM6" s="366"/>
      <c r="LFN6" s="366"/>
      <c r="LFO6" s="366"/>
      <c r="LFP6" s="366"/>
      <c r="LFQ6" s="366"/>
      <c r="LFR6" s="366"/>
      <c r="LFS6" s="366"/>
      <c r="LFT6" s="366"/>
      <c r="LFU6" s="366"/>
      <c r="LFV6" s="366"/>
      <c r="LFW6" s="366"/>
      <c r="LFX6" s="366"/>
      <c r="LFY6" s="366"/>
      <c r="LFZ6" s="366"/>
      <c r="LGA6" s="366"/>
      <c r="LGB6" s="366"/>
      <c r="LGC6" s="366"/>
      <c r="LGD6" s="366"/>
      <c r="LGE6" s="366"/>
      <c r="LGF6" s="366"/>
      <c r="LGG6" s="366"/>
      <c r="LGH6" s="366"/>
      <c r="LGI6" s="366"/>
      <c r="LGJ6" s="366"/>
      <c r="LGK6" s="366"/>
      <c r="LGL6" s="366"/>
      <c r="LGM6" s="366"/>
      <c r="LGN6" s="366"/>
      <c r="LGO6" s="366"/>
      <c r="LGP6" s="366"/>
      <c r="LGQ6" s="366"/>
      <c r="LGR6" s="366"/>
      <c r="LGS6" s="366"/>
      <c r="LGT6" s="366"/>
      <c r="LGU6" s="366"/>
      <c r="LGV6" s="366"/>
      <c r="LGW6" s="366"/>
      <c r="LGX6" s="366"/>
      <c r="LGY6" s="366"/>
      <c r="LGZ6" s="366"/>
      <c r="LHA6" s="366"/>
      <c r="LHB6" s="366"/>
      <c r="LHC6" s="366"/>
      <c r="LHD6" s="366"/>
      <c r="LHE6" s="366"/>
      <c r="LHF6" s="366"/>
      <c r="LHG6" s="366"/>
      <c r="LHH6" s="366"/>
      <c r="LHI6" s="366"/>
      <c r="LHJ6" s="366"/>
      <c r="LHK6" s="366"/>
      <c r="LHL6" s="366"/>
      <c r="LHM6" s="366"/>
      <c r="LHN6" s="366"/>
      <c r="LHO6" s="366"/>
      <c r="LHP6" s="366"/>
      <c r="LHQ6" s="366"/>
      <c r="LHR6" s="366"/>
      <c r="LHS6" s="366"/>
      <c r="LHT6" s="366"/>
      <c r="LHU6" s="366"/>
      <c r="LHV6" s="366"/>
      <c r="LHW6" s="366"/>
      <c r="LHX6" s="366"/>
      <c r="LHY6" s="366"/>
      <c r="LHZ6" s="366"/>
      <c r="LIA6" s="366"/>
      <c r="LIB6" s="366"/>
      <c r="LIC6" s="366"/>
      <c r="LID6" s="366"/>
      <c r="LIE6" s="366"/>
      <c r="LIF6" s="366"/>
      <c r="LIG6" s="366"/>
      <c r="LIH6" s="366"/>
      <c r="LII6" s="366"/>
      <c r="LIJ6" s="366"/>
      <c r="LIK6" s="366"/>
      <c r="LIL6" s="366"/>
      <c r="LIM6" s="366"/>
      <c r="LIN6" s="366"/>
      <c r="LIO6" s="366"/>
      <c r="LIP6" s="366"/>
      <c r="LIQ6" s="366"/>
      <c r="LIR6" s="366"/>
      <c r="LIS6" s="366"/>
      <c r="LIT6" s="366"/>
      <c r="LIU6" s="366"/>
      <c r="LIV6" s="366"/>
      <c r="LIW6" s="366"/>
      <c r="LIX6" s="366"/>
      <c r="LIY6" s="366"/>
      <c r="LIZ6" s="366"/>
      <c r="LJA6" s="366"/>
      <c r="LJB6" s="366"/>
      <c r="LJC6" s="366"/>
      <c r="LJD6" s="366"/>
      <c r="LJE6" s="366"/>
      <c r="LJF6" s="366"/>
      <c r="LJG6" s="366"/>
      <c r="LJH6" s="366"/>
      <c r="LJI6" s="366"/>
      <c r="LJJ6" s="366"/>
      <c r="LJK6" s="366"/>
      <c r="LJL6" s="366"/>
      <c r="LJM6" s="366"/>
      <c r="LJN6" s="366"/>
      <c r="LJO6" s="366"/>
      <c r="LJP6" s="366"/>
      <c r="LJQ6" s="366"/>
      <c r="LJR6" s="366"/>
      <c r="LJS6" s="366"/>
      <c r="LJT6" s="366"/>
      <c r="LJU6" s="366"/>
      <c r="LJV6" s="366"/>
      <c r="LJW6" s="366"/>
      <c r="LJX6" s="366"/>
      <c r="LJY6" s="366"/>
      <c r="LJZ6" s="366"/>
      <c r="LKA6" s="366"/>
      <c r="LKB6" s="366"/>
      <c r="LKC6" s="366"/>
      <c r="LKD6" s="366"/>
      <c r="LKE6" s="366"/>
      <c r="LKF6" s="366"/>
      <c r="LKG6" s="366"/>
      <c r="LKH6" s="366"/>
      <c r="LKI6" s="366"/>
      <c r="LKJ6" s="366"/>
      <c r="LKK6" s="366"/>
      <c r="LKL6" s="366"/>
      <c r="LKM6" s="366"/>
      <c r="LKN6" s="366"/>
      <c r="LKO6" s="366"/>
      <c r="LKP6" s="366"/>
      <c r="LKQ6" s="366"/>
      <c r="LKR6" s="366"/>
      <c r="LKS6" s="366"/>
      <c r="LKT6" s="366"/>
      <c r="LKU6" s="366"/>
      <c r="LKV6" s="366"/>
      <c r="LKW6" s="366"/>
      <c r="LKX6" s="366"/>
      <c r="LKY6" s="366"/>
      <c r="LKZ6" s="366"/>
      <c r="LLA6" s="366"/>
      <c r="LLB6" s="366"/>
      <c r="LLC6" s="366"/>
      <c r="LLD6" s="366"/>
      <c r="LLE6" s="366"/>
      <c r="LLF6" s="366"/>
      <c r="LLG6" s="366"/>
      <c r="LLH6" s="366"/>
      <c r="LLI6" s="366"/>
      <c r="LLJ6" s="366"/>
      <c r="LLK6" s="366"/>
      <c r="LLL6" s="366"/>
      <c r="LLM6" s="366"/>
      <c r="LLN6" s="366"/>
      <c r="LLO6" s="366"/>
      <c r="LLP6" s="366"/>
      <c r="LLQ6" s="366"/>
      <c r="LLR6" s="366"/>
      <c r="LLS6" s="366"/>
      <c r="LLT6" s="366"/>
      <c r="LLU6" s="366"/>
      <c r="LLV6" s="366"/>
      <c r="LLW6" s="366"/>
      <c r="LLX6" s="366"/>
      <c r="LLY6" s="366"/>
      <c r="LLZ6" s="366"/>
      <c r="LMA6" s="366"/>
      <c r="LMB6" s="366"/>
      <c r="LMC6" s="366"/>
      <c r="LMD6" s="366"/>
      <c r="LME6" s="366"/>
      <c r="LMF6" s="366"/>
      <c r="LMG6" s="366"/>
      <c r="LMH6" s="366"/>
      <c r="LMI6" s="366"/>
      <c r="LMJ6" s="366"/>
      <c r="LMK6" s="366"/>
      <c r="LML6" s="366"/>
      <c r="LMM6" s="366"/>
      <c r="LMN6" s="366"/>
      <c r="LMO6" s="366"/>
      <c r="LMP6" s="366"/>
      <c r="LMQ6" s="366"/>
      <c r="LMR6" s="366"/>
      <c r="LMS6" s="366"/>
      <c r="LMT6" s="366"/>
      <c r="LMU6" s="366"/>
      <c r="LMV6" s="366"/>
      <c r="LMW6" s="366"/>
      <c r="LMX6" s="366"/>
      <c r="LMY6" s="366"/>
      <c r="LMZ6" s="366"/>
      <c r="LNA6" s="366"/>
      <c r="LNB6" s="366"/>
      <c r="LNC6" s="366"/>
      <c r="LND6" s="366"/>
      <c r="LNE6" s="366"/>
      <c r="LNF6" s="366"/>
      <c r="LNG6" s="366"/>
      <c r="LNH6" s="366"/>
      <c r="LNI6" s="366"/>
      <c r="LNJ6" s="366"/>
      <c r="LNK6" s="366"/>
      <c r="LNL6" s="366"/>
      <c r="LNM6" s="366"/>
      <c r="LNN6" s="366"/>
      <c r="LNO6" s="366"/>
      <c r="LNP6" s="366"/>
      <c r="LNQ6" s="366"/>
      <c r="LNR6" s="366"/>
      <c r="LNS6" s="366"/>
      <c r="LNT6" s="366"/>
      <c r="LNU6" s="366"/>
      <c r="LNV6" s="366"/>
      <c r="LNW6" s="366"/>
      <c r="LNX6" s="366"/>
      <c r="LNY6" s="366"/>
      <c r="LNZ6" s="366"/>
      <c r="LOA6" s="366"/>
      <c r="LOB6" s="366"/>
      <c r="LOC6" s="366"/>
      <c r="LOD6" s="366"/>
      <c r="LOE6" s="366"/>
      <c r="LOF6" s="366"/>
      <c r="LOG6" s="366"/>
      <c r="LOH6" s="366"/>
      <c r="LOI6" s="366"/>
      <c r="LOJ6" s="366"/>
      <c r="LOK6" s="366"/>
      <c r="LOL6" s="366"/>
      <c r="LOM6" s="366"/>
      <c r="LON6" s="366"/>
      <c r="LOO6" s="366"/>
      <c r="LOP6" s="366"/>
      <c r="LOQ6" s="366"/>
      <c r="LOR6" s="366"/>
      <c r="LOS6" s="366"/>
      <c r="LOT6" s="366"/>
      <c r="LOU6" s="366"/>
      <c r="LOV6" s="366"/>
      <c r="LOW6" s="366"/>
      <c r="LOX6" s="366"/>
      <c r="LOY6" s="366"/>
      <c r="LOZ6" s="366"/>
      <c r="LPA6" s="366"/>
      <c r="LPB6" s="366"/>
      <c r="LPC6" s="366"/>
      <c r="LPD6" s="366"/>
      <c r="LPE6" s="366"/>
      <c r="LPF6" s="366"/>
      <c r="LPG6" s="366"/>
      <c r="LPH6" s="366"/>
      <c r="LPI6" s="366"/>
      <c r="LPJ6" s="366"/>
      <c r="LPK6" s="366"/>
      <c r="LPL6" s="366"/>
      <c r="LPM6" s="366"/>
      <c r="LPN6" s="366"/>
      <c r="LPO6" s="366"/>
      <c r="LPP6" s="366"/>
      <c r="LPQ6" s="366"/>
      <c r="LPR6" s="366"/>
      <c r="LPS6" s="366"/>
      <c r="LPT6" s="366"/>
      <c r="LPU6" s="366"/>
      <c r="LPV6" s="366"/>
      <c r="LPW6" s="366"/>
      <c r="LPX6" s="366"/>
      <c r="LPY6" s="366"/>
      <c r="LPZ6" s="366"/>
      <c r="LQA6" s="366"/>
      <c r="LQB6" s="366"/>
      <c r="LQC6" s="366"/>
      <c r="LQD6" s="366"/>
      <c r="LQE6" s="366"/>
      <c r="LQF6" s="366"/>
      <c r="LQG6" s="366"/>
      <c r="LQH6" s="366"/>
      <c r="LQI6" s="366"/>
      <c r="LQJ6" s="366"/>
      <c r="LQK6" s="366"/>
      <c r="LQL6" s="366"/>
      <c r="LQM6" s="366"/>
      <c r="LQN6" s="366"/>
      <c r="LQO6" s="366"/>
      <c r="LQP6" s="366"/>
      <c r="LQQ6" s="366"/>
      <c r="LQR6" s="366"/>
      <c r="LQS6" s="366"/>
      <c r="LQT6" s="366"/>
      <c r="LQU6" s="366"/>
      <c r="LQV6" s="366"/>
      <c r="LQW6" s="366"/>
      <c r="LQX6" s="366"/>
      <c r="LQY6" s="366"/>
      <c r="LQZ6" s="366"/>
      <c r="LRA6" s="366"/>
      <c r="LRB6" s="366"/>
      <c r="LRC6" s="366"/>
      <c r="LRD6" s="366"/>
      <c r="LRE6" s="366"/>
      <c r="LRF6" s="366"/>
      <c r="LRG6" s="366"/>
      <c r="LRH6" s="366"/>
      <c r="LRI6" s="366"/>
      <c r="LRJ6" s="366"/>
      <c r="LRK6" s="366"/>
      <c r="LRL6" s="366"/>
      <c r="LRM6" s="366"/>
      <c r="LRN6" s="366"/>
      <c r="LRO6" s="366"/>
      <c r="LRP6" s="366"/>
      <c r="LRQ6" s="366"/>
      <c r="LRR6" s="366"/>
      <c r="LRS6" s="366"/>
      <c r="LRT6" s="366"/>
      <c r="LRU6" s="366"/>
      <c r="LRV6" s="366"/>
      <c r="LRW6" s="366"/>
      <c r="LRX6" s="366"/>
      <c r="LRY6" s="366"/>
      <c r="LRZ6" s="366"/>
      <c r="LSA6" s="366"/>
      <c r="LSB6" s="366"/>
      <c r="LSC6" s="366"/>
      <c r="LSD6" s="366"/>
      <c r="LSE6" s="366"/>
      <c r="LSF6" s="366"/>
      <c r="LSG6" s="366"/>
      <c r="LSH6" s="366"/>
      <c r="LSI6" s="366"/>
      <c r="LSJ6" s="366"/>
      <c r="LSK6" s="366"/>
      <c r="LSL6" s="366"/>
      <c r="LSM6" s="366"/>
      <c r="LSN6" s="366"/>
      <c r="LSO6" s="366"/>
      <c r="LSP6" s="366"/>
      <c r="LSQ6" s="366"/>
      <c r="LSR6" s="366"/>
      <c r="LSS6" s="366"/>
      <c r="LST6" s="366"/>
      <c r="LSU6" s="366"/>
      <c r="LSV6" s="366"/>
      <c r="LSW6" s="366"/>
      <c r="LSX6" s="366"/>
      <c r="LSY6" s="366"/>
      <c r="LSZ6" s="366"/>
      <c r="LTA6" s="366"/>
      <c r="LTB6" s="366"/>
      <c r="LTC6" s="366"/>
      <c r="LTD6" s="366"/>
      <c r="LTE6" s="366"/>
      <c r="LTF6" s="366"/>
      <c r="LTG6" s="366"/>
      <c r="LTH6" s="366"/>
      <c r="LTI6" s="366"/>
      <c r="LTJ6" s="366"/>
      <c r="LTK6" s="366"/>
      <c r="LTL6" s="366"/>
      <c r="LTM6" s="366"/>
      <c r="LTN6" s="366"/>
      <c r="LTO6" s="366"/>
      <c r="LTP6" s="366"/>
      <c r="LTQ6" s="366"/>
      <c r="LTR6" s="366"/>
      <c r="LTS6" s="366"/>
      <c r="LTT6" s="366"/>
      <c r="LTU6" s="366"/>
      <c r="LTV6" s="366"/>
      <c r="LTW6" s="366"/>
      <c r="LTX6" s="366"/>
      <c r="LTY6" s="366"/>
      <c r="LTZ6" s="366"/>
      <c r="LUA6" s="366"/>
      <c r="LUB6" s="366"/>
      <c r="LUC6" s="366"/>
      <c r="LUD6" s="366"/>
      <c r="LUE6" s="366"/>
      <c r="LUF6" s="366"/>
      <c r="LUG6" s="366"/>
      <c r="LUH6" s="366"/>
      <c r="LUI6" s="366"/>
      <c r="LUJ6" s="366"/>
      <c r="LUK6" s="366"/>
      <c r="LUL6" s="366"/>
      <c r="LUM6" s="366"/>
      <c r="LUN6" s="366"/>
      <c r="LUO6" s="366"/>
      <c r="LUP6" s="366"/>
      <c r="LUQ6" s="366"/>
      <c r="LUR6" s="366"/>
      <c r="LUS6" s="366"/>
      <c r="LUT6" s="366"/>
      <c r="LUU6" s="366"/>
      <c r="LUV6" s="366"/>
      <c r="LUW6" s="366"/>
      <c r="LUX6" s="366"/>
      <c r="LUY6" s="366"/>
      <c r="LUZ6" s="366"/>
      <c r="LVA6" s="366"/>
      <c r="LVB6" s="366"/>
      <c r="LVC6" s="366"/>
      <c r="LVD6" s="366"/>
      <c r="LVE6" s="366"/>
      <c r="LVF6" s="366"/>
      <c r="LVG6" s="366"/>
      <c r="LVH6" s="366"/>
      <c r="LVI6" s="366"/>
      <c r="LVJ6" s="366"/>
      <c r="LVK6" s="366"/>
      <c r="LVL6" s="366"/>
      <c r="LVM6" s="366"/>
      <c r="LVN6" s="366"/>
      <c r="LVO6" s="366"/>
      <c r="LVP6" s="366"/>
      <c r="LVQ6" s="366"/>
      <c r="LVR6" s="366"/>
      <c r="LVS6" s="366"/>
      <c r="LVT6" s="366"/>
      <c r="LVU6" s="366"/>
      <c r="LVV6" s="366"/>
      <c r="LVW6" s="366"/>
      <c r="LVX6" s="366"/>
      <c r="LVY6" s="366"/>
      <c r="LVZ6" s="366"/>
      <c r="LWA6" s="366"/>
      <c r="LWB6" s="366"/>
      <c r="LWC6" s="366"/>
      <c r="LWD6" s="366"/>
      <c r="LWE6" s="366"/>
      <c r="LWF6" s="366"/>
      <c r="LWG6" s="366"/>
      <c r="LWH6" s="366"/>
      <c r="LWI6" s="366"/>
      <c r="LWJ6" s="366"/>
      <c r="LWK6" s="366"/>
      <c r="LWL6" s="366"/>
      <c r="LWM6" s="366"/>
      <c r="LWN6" s="366"/>
      <c r="LWO6" s="366"/>
      <c r="LWP6" s="366"/>
      <c r="LWQ6" s="366"/>
      <c r="LWR6" s="366"/>
      <c r="LWS6" s="366"/>
      <c r="LWT6" s="366"/>
      <c r="LWU6" s="366"/>
      <c r="LWV6" s="366"/>
      <c r="LWW6" s="366"/>
      <c r="LWX6" s="366"/>
      <c r="LWY6" s="366"/>
      <c r="LWZ6" s="366"/>
      <c r="LXA6" s="366"/>
      <c r="LXB6" s="366"/>
      <c r="LXC6" s="366"/>
      <c r="LXD6" s="366"/>
      <c r="LXE6" s="366"/>
      <c r="LXF6" s="366"/>
      <c r="LXG6" s="366"/>
      <c r="LXH6" s="366"/>
      <c r="LXI6" s="366"/>
      <c r="LXJ6" s="366"/>
      <c r="LXK6" s="366"/>
      <c r="LXL6" s="366"/>
      <c r="LXM6" s="366"/>
      <c r="LXN6" s="366"/>
      <c r="LXO6" s="366"/>
      <c r="LXP6" s="366"/>
      <c r="LXQ6" s="366"/>
      <c r="LXR6" s="366"/>
      <c r="LXS6" s="366"/>
      <c r="LXT6" s="366"/>
      <c r="LXU6" s="366"/>
      <c r="LXV6" s="366"/>
      <c r="LXW6" s="366"/>
      <c r="LXX6" s="366"/>
      <c r="LXY6" s="366"/>
      <c r="LXZ6" s="366"/>
      <c r="LYA6" s="366"/>
      <c r="LYB6" s="366"/>
      <c r="LYC6" s="366"/>
      <c r="LYD6" s="366"/>
      <c r="LYE6" s="366"/>
      <c r="LYF6" s="366"/>
      <c r="LYG6" s="366"/>
      <c r="LYH6" s="366"/>
      <c r="LYI6" s="366"/>
      <c r="LYJ6" s="366"/>
      <c r="LYK6" s="366"/>
      <c r="LYL6" s="366"/>
      <c r="LYM6" s="366"/>
      <c r="LYN6" s="366"/>
      <c r="LYO6" s="366"/>
      <c r="LYP6" s="366"/>
      <c r="LYQ6" s="366"/>
      <c r="LYR6" s="366"/>
      <c r="LYS6" s="366"/>
      <c r="LYT6" s="366"/>
      <c r="LYU6" s="366"/>
      <c r="LYV6" s="366"/>
      <c r="LYW6" s="366"/>
      <c r="LYX6" s="366"/>
      <c r="LYY6" s="366"/>
      <c r="LYZ6" s="366"/>
      <c r="LZA6" s="366"/>
      <c r="LZB6" s="366"/>
      <c r="LZC6" s="366"/>
      <c r="LZD6" s="366"/>
      <c r="LZE6" s="366"/>
      <c r="LZF6" s="366"/>
      <c r="LZG6" s="366"/>
      <c r="LZH6" s="366"/>
      <c r="LZI6" s="366"/>
      <c r="LZJ6" s="366"/>
      <c r="LZK6" s="366"/>
      <c r="LZL6" s="366"/>
      <c r="LZM6" s="366"/>
      <c r="LZN6" s="366"/>
      <c r="LZO6" s="366"/>
      <c r="LZP6" s="366"/>
      <c r="LZQ6" s="366"/>
      <c r="LZR6" s="366"/>
      <c r="LZS6" s="366"/>
      <c r="LZT6" s="366"/>
      <c r="LZU6" s="366"/>
      <c r="LZV6" s="366"/>
      <c r="LZW6" s="366"/>
      <c r="LZX6" s="366"/>
      <c r="LZY6" s="366"/>
      <c r="LZZ6" s="366"/>
      <c r="MAA6" s="366"/>
      <c r="MAB6" s="366"/>
      <c r="MAC6" s="366"/>
      <c r="MAD6" s="366"/>
      <c r="MAE6" s="366"/>
      <c r="MAF6" s="366"/>
      <c r="MAG6" s="366"/>
      <c r="MAH6" s="366"/>
      <c r="MAI6" s="366"/>
      <c r="MAJ6" s="366"/>
      <c r="MAK6" s="366"/>
      <c r="MAL6" s="366"/>
      <c r="MAM6" s="366"/>
      <c r="MAN6" s="366"/>
      <c r="MAO6" s="366"/>
      <c r="MAP6" s="366"/>
      <c r="MAQ6" s="366"/>
      <c r="MAR6" s="366"/>
      <c r="MAS6" s="366"/>
      <c r="MAT6" s="366"/>
      <c r="MAU6" s="366"/>
      <c r="MAV6" s="366"/>
      <c r="MAW6" s="366"/>
      <c r="MAX6" s="366"/>
      <c r="MAY6" s="366"/>
      <c r="MAZ6" s="366"/>
      <c r="MBA6" s="366"/>
      <c r="MBB6" s="366"/>
      <c r="MBC6" s="366"/>
      <c r="MBD6" s="366"/>
      <c r="MBE6" s="366"/>
      <c r="MBF6" s="366"/>
      <c r="MBG6" s="366"/>
      <c r="MBH6" s="366"/>
      <c r="MBI6" s="366"/>
      <c r="MBJ6" s="366"/>
      <c r="MBK6" s="366"/>
      <c r="MBL6" s="366"/>
      <c r="MBM6" s="366"/>
      <c r="MBN6" s="366"/>
      <c r="MBO6" s="366"/>
      <c r="MBP6" s="366"/>
      <c r="MBQ6" s="366"/>
      <c r="MBR6" s="366"/>
      <c r="MBS6" s="366"/>
      <c r="MBT6" s="366"/>
      <c r="MBU6" s="366"/>
      <c r="MBV6" s="366"/>
      <c r="MBW6" s="366"/>
      <c r="MBX6" s="366"/>
      <c r="MBY6" s="366"/>
      <c r="MBZ6" s="366"/>
      <c r="MCA6" s="366"/>
      <c r="MCB6" s="366"/>
      <c r="MCC6" s="366"/>
      <c r="MCD6" s="366"/>
      <c r="MCE6" s="366"/>
      <c r="MCF6" s="366"/>
      <c r="MCG6" s="366"/>
      <c r="MCH6" s="366"/>
      <c r="MCI6" s="366"/>
      <c r="MCJ6" s="366"/>
      <c r="MCK6" s="366"/>
      <c r="MCL6" s="366"/>
      <c r="MCM6" s="366"/>
      <c r="MCN6" s="366"/>
      <c r="MCO6" s="366"/>
      <c r="MCP6" s="366"/>
      <c r="MCQ6" s="366"/>
      <c r="MCR6" s="366"/>
      <c r="MCS6" s="366"/>
      <c r="MCT6" s="366"/>
      <c r="MCU6" s="366"/>
      <c r="MCV6" s="366"/>
      <c r="MCW6" s="366"/>
      <c r="MCX6" s="366"/>
      <c r="MCY6" s="366"/>
      <c r="MCZ6" s="366"/>
      <c r="MDA6" s="366"/>
      <c r="MDB6" s="366"/>
      <c r="MDC6" s="366"/>
      <c r="MDD6" s="366"/>
      <c r="MDE6" s="366"/>
      <c r="MDF6" s="366"/>
      <c r="MDG6" s="366"/>
      <c r="MDH6" s="366"/>
      <c r="MDI6" s="366"/>
      <c r="MDJ6" s="366"/>
      <c r="MDK6" s="366"/>
      <c r="MDL6" s="366"/>
      <c r="MDM6" s="366"/>
      <c r="MDN6" s="366"/>
      <c r="MDO6" s="366"/>
      <c r="MDP6" s="366"/>
      <c r="MDQ6" s="366"/>
      <c r="MDR6" s="366"/>
      <c r="MDS6" s="366"/>
      <c r="MDT6" s="366"/>
      <c r="MDU6" s="366"/>
      <c r="MDV6" s="366"/>
      <c r="MDW6" s="366"/>
      <c r="MDX6" s="366"/>
      <c r="MDY6" s="366"/>
      <c r="MDZ6" s="366"/>
      <c r="MEA6" s="366"/>
      <c r="MEB6" s="366"/>
      <c r="MEC6" s="366"/>
      <c r="MED6" s="366"/>
      <c r="MEE6" s="366"/>
      <c r="MEF6" s="366"/>
      <c r="MEG6" s="366"/>
      <c r="MEH6" s="366"/>
      <c r="MEI6" s="366"/>
      <c r="MEJ6" s="366"/>
      <c r="MEK6" s="366"/>
      <c r="MEL6" s="366"/>
      <c r="MEM6" s="366"/>
      <c r="MEN6" s="366"/>
      <c r="MEO6" s="366"/>
      <c r="MEP6" s="366"/>
      <c r="MEQ6" s="366"/>
      <c r="MER6" s="366"/>
      <c r="MES6" s="366"/>
      <c r="MET6" s="366"/>
      <c r="MEU6" s="366"/>
      <c r="MEV6" s="366"/>
      <c r="MEW6" s="366"/>
      <c r="MEX6" s="366"/>
      <c r="MEY6" s="366"/>
      <c r="MEZ6" s="366"/>
      <c r="MFA6" s="366"/>
      <c r="MFB6" s="366"/>
      <c r="MFC6" s="366"/>
      <c r="MFD6" s="366"/>
      <c r="MFE6" s="366"/>
      <c r="MFF6" s="366"/>
      <c r="MFG6" s="366"/>
      <c r="MFH6" s="366"/>
      <c r="MFI6" s="366"/>
      <c r="MFJ6" s="366"/>
      <c r="MFK6" s="366"/>
      <c r="MFL6" s="366"/>
      <c r="MFM6" s="366"/>
      <c r="MFN6" s="366"/>
      <c r="MFO6" s="366"/>
      <c r="MFP6" s="366"/>
      <c r="MFQ6" s="366"/>
      <c r="MFR6" s="366"/>
      <c r="MFS6" s="366"/>
      <c r="MFT6" s="366"/>
      <c r="MFU6" s="366"/>
      <c r="MFV6" s="366"/>
      <c r="MFW6" s="366"/>
      <c r="MFX6" s="366"/>
      <c r="MFY6" s="366"/>
      <c r="MFZ6" s="366"/>
      <c r="MGA6" s="366"/>
      <c r="MGB6" s="366"/>
      <c r="MGC6" s="366"/>
      <c r="MGD6" s="366"/>
      <c r="MGE6" s="366"/>
      <c r="MGF6" s="366"/>
      <c r="MGG6" s="366"/>
      <c r="MGH6" s="366"/>
      <c r="MGI6" s="366"/>
      <c r="MGJ6" s="366"/>
      <c r="MGK6" s="366"/>
      <c r="MGL6" s="366"/>
      <c r="MGM6" s="366"/>
      <c r="MGN6" s="366"/>
      <c r="MGO6" s="366"/>
      <c r="MGP6" s="366"/>
      <c r="MGQ6" s="366"/>
      <c r="MGR6" s="366"/>
      <c r="MGS6" s="366"/>
      <c r="MGT6" s="366"/>
      <c r="MGU6" s="366"/>
      <c r="MGV6" s="366"/>
      <c r="MGW6" s="366"/>
      <c r="MGX6" s="366"/>
      <c r="MGY6" s="366"/>
      <c r="MGZ6" s="366"/>
      <c r="MHA6" s="366"/>
      <c r="MHB6" s="366"/>
      <c r="MHC6" s="366"/>
      <c r="MHD6" s="366"/>
      <c r="MHE6" s="366"/>
      <c r="MHF6" s="366"/>
      <c r="MHG6" s="366"/>
      <c r="MHH6" s="366"/>
      <c r="MHI6" s="366"/>
      <c r="MHJ6" s="366"/>
      <c r="MHK6" s="366"/>
      <c r="MHL6" s="366"/>
      <c r="MHM6" s="366"/>
      <c r="MHN6" s="366"/>
      <c r="MHO6" s="366"/>
      <c r="MHP6" s="366"/>
      <c r="MHQ6" s="366"/>
      <c r="MHR6" s="366"/>
      <c r="MHS6" s="366"/>
      <c r="MHT6" s="366"/>
      <c r="MHU6" s="366"/>
      <c r="MHV6" s="366"/>
      <c r="MHW6" s="366"/>
      <c r="MHX6" s="366"/>
      <c r="MHY6" s="366"/>
      <c r="MHZ6" s="366"/>
      <c r="MIA6" s="366"/>
      <c r="MIB6" s="366"/>
      <c r="MIC6" s="366"/>
      <c r="MID6" s="366"/>
      <c r="MIE6" s="366"/>
      <c r="MIF6" s="366"/>
      <c r="MIG6" s="366"/>
      <c r="MIH6" s="366"/>
      <c r="MII6" s="366"/>
      <c r="MIJ6" s="366"/>
      <c r="MIK6" s="366"/>
      <c r="MIL6" s="366"/>
      <c r="MIM6" s="366"/>
      <c r="MIN6" s="366"/>
      <c r="MIO6" s="366"/>
      <c r="MIP6" s="366"/>
      <c r="MIQ6" s="366"/>
      <c r="MIR6" s="366"/>
      <c r="MIS6" s="366"/>
      <c r="MIT6" s="366"/>
      <c r="MIU6" s="366"/>
      <c r="MIV6" s="366"/>
      <c r="MIW6" s="366"/>
      <c r="MIX6" s="366"/>
      <c r="MIY6" s="366"/>
      <c r="MIZ6" s="366"/>
      <c r="MJA6" s="366"/>
      <c r="MJB6" s="366"/>
      <c r="MJC6" s="366"/>
      <c r="MJD6" s="366"/>
      <c r="MJE6" s="366"/>
      <c r="MJF6" s="366"/>
      <c r="MJG6" s="366"/>
      <c r="MJH6" s="366"/>
      <c r="MJI6" s="366"/>
      <c r="MJJ6" s="366"/>
      <c r="MJK6" s="366"/>
      <c r="MJL6" s="366"/>
      <c r="MJM6" s="366"/>
      <c r="MJN6" s="366"/>
      <c r="MJO6" s="366"/>
      <c r="MJP6" s="366"/>
      <c r="MJQ6" s="366"/>
      <c r="MJR6" s="366"/>
      <c r="MJS6" s="366"/>
      <c r="MJT6" s="366"/>
      <c r="MJU6" s="366"/>
      <c r="MJV6" s="366"/>
      <c r="MJW6" s="366"/>
      <c r="MJX6" s="366"/>
      <c r="MJY6" s="366"/>
      <c r="MJZ6" s="366"/>
      <c r="MKA6" s="366"/>
      <c r="MKB6" s="366"/>
      <c r="MKC6" s="366"/>
      <c r="MKD6" s="366"/>
      <c r="MKE6" s="366"/>
      <c r="MKF6" s="366"/>
      <c r="MKG6" s="366"/>
      <c r="MKH6" s="366"/>
      <c r="MKI6" s="366"/>
      <c r="MKJ6" s="366"/>
      <c r="MKK6" s="366"/>
      <c r="MKL6" s="366"/>
      <c r="MKM6" s="366"/>
      <c r="MKN6" s="366"/>
      <c r="MKO6" s="366"/>
      <c r="MKP6" s="366"/>
      <c r="MKQ6" s="366"/>
      <c r="MKR6" s="366"/>
      <c r="MKS6" s="366"/>
      <c r="MKT6" s="366"/>
      <c r="MKU6" s="366"/>
      <c r="MKV6" s="366"/>
      <c r="MKW6" s="366"/>
      <c r="MKX6" s="366"/>
      <c r="MKY6" s="366"/>
      <c r="MKZ6" s="366"/>
      <c r="MLA6" s="366"/>
      <c r="MLB6" s="366"/>
      <c r="MLC6" s="366"/>
      <c r="MLD6" s="366"/>
      <c r="MLE6" s="366"/>
      <c r="MLF6" s="366"/>
      <c r="MLG6" s="366"/>
      <c r="MLH6" s="366"/>
      <c r="MLI6" s="366"/>
      <c r="MLJ6" s="366"/>
      <c r="MLK6" s="366"/>
      <c r="MLL6" s="366"/>
      <c r="MLM6" s="366"/>
      <c r="MLN6" s="366"/>
      <c r="MLO6" s="366"/>
      <c r="MLP6" s="366"/>
      <c r="MLQ6" s="366"/>
      <c r="MLR6" s="366"/>
      <c r="MLS6" s="366"/>
      <c r="MLT6" s="366"/>
      <c r="MLU6" s="366"/>
      <c r="MLV6" s="366"/>
      <c r="MLW6" s="366"/>
      <c r="MLX6" s="366"/>
      <c r="MLY6" s="366"/>
      <c r="MLZ6" s="366"/>
      <c r="MMA6" s="366"/>
      <c r="MMB6" s="366"/>
      <c r="MMC6" s="366"/>
      <c r="MMD6" s="366"/>
      <c r="MME6" s="366"/>
      <c r="MMF6" s="366"/>
      <c r="MMG6" s="366"/>
      <c r="MMH6" s="366"/>
      <c r="MMI6" s="366"/>
      <c r="MMJ6" s="366"/>
      <c r="MMK6" s="366"/>
      <c r="MML6" s="366"/>
      <c r="MMM6" s="366"/>
      <c r="MMN6" s="366"/>
      <c r="MMO6" s="366"/>
      <c r="MMP6" s="366"/>
      <c r="MMQ6" s="366"/>
      <c r="MMR6" s="366"/>
      <c r="MMS6" s="366"/>
      <c r="MMT6" s="366"/>
      <c r="MMU6" s="366"/>
      <c r="MMV6" s="366"/>
      <c r="MMW6" s="366"/>
      <c r="MMX6" s="366"/>
      <c r="MMY6" s="366"/>
      <c r="MMZ6" s="366"/>
      <c r="MNA6" s="366"/>
      <c r="MNB6" s="366"/>
      <c r="MNC6" s="366"/>
      <c r="MND6" s="366"/>
      <c r="MNE6" s="366"/>
      <c r="MNF6" s="366"/>
      <c r="MNG6" s="366"/>
      <c r="MNH6" s="366"/>
      <c r="MNI6" s="366"/>
      <c r="MNJ6" s="366"/>
      <c r="MNK6" s="366"/>
      <c r="MNL6" s="366"/>
      <c r="MNM6" s="366"/>
      <c r="MNN6" s="366"/>
      <c r="MNO6" s="366"/>
      <c r="MNP6" s="366"/>
      <c r="MNQ6" s="366"/>
      <c r="MNR6" s="366"/>
      <c r="MNS6" s="366"/>
      <c r="MNT6" s="366"/>
      <c r="MNU6" s="366"/>
      <c r="MNV6" s="366"/>
      <c r="MNW6" s="366"/>
      <c r="MNX6" s="366"/>
      <c r="MNY6" s="366"/>
      <c r="MNZ6" s="366"/>
      <c r="MOA6" s="366"/>
      <c r="MOB6" s="366"/>
      <c r="MOC6" s="366"/>
      <c r="MOD6" s="366"/>
      <c r="MOE6" s="366"/>
      <c r="MOF6" s="366"/>
      <c r="MOG6" s="366"/>
      <c r="MOH6" s="366"/>
      <c r="MOI6" s="366"/>
      <c r="MOJ6" s="366"/>
      <c r="MOK6" s="366"/>
      <c r="MOL6" s="366"/>
      <c r="MOM6" s="366"/>
      <c r="MON6" s="366"/>
      <c r="MOO6" s="366"/>
      <c r="MOP6" s="366"/>
      <c r="MOQ6" s="366"/>
      <c r="MOR6" s="366"/>
      <c r="MOS6" s="366"/>
      <c r="MOT6" s="366"/>
      <c r="MOU6" s="366"/>
      <c r="MOV6" s="366"/>
      <c r="MOW6" s="366"/>
      <c r="MOX6" s="366"/>
      <c r="MOY6" s="366"/>
      <c r="MOZ6" s="366"/>
      <c r="MPA6" s="366"/>
      <c r="MPB6" s="366"/>
      <c r="MPC6" s="366"/>
      <c r="MPD6" s="366"/>
      <c r="MPE6" s="366"/>
      <c r="MPF6" s="366"/>
      <c r="MPG6" s="366"/>
      <c r="MPH6" s="366"/>
      <c r="MPI6" s="366"/>
      <c r="MPJ6" s="366"/>
      <c r="MPK6" s="366"/>
      <c r="MPL6" s="366"/>
      <c r="MPM6" s="366"/>
      <c r="MPN6" s="366"/>
      <c r="MPO6" s="366"/>
      <c r="MPP6" s="366"/>
      <c r="MPQ6" s="366"/>
      <c r="MPR6" s="366"/>
      <c r="MPS6" s="366"/>
      <c r="MPT6" s="366"/>
      <c r="MPU6" s="366"/>
      <c r="MPV6" s="366"/>
      <c r="MPW6" s="366"/>
      <c r="MPX6" s="366"/>
      <c r="MPY6" s="366"/>
      <c r="MPZ6" s="366"/>
      <c r="MQA6" s="366"/>
      <c r="MQB6" s="366"/>
      <c r="MQC6" s="366"/>
      <c r="MQD6" s="366"/>
      <c r="MQE6" s="366"/>
      <c r="MQF6" s="366"/>
      <c r="MQG6" s="366"/>
      <c r="MQH6" s="366"/>
      <c r="MQI6" s="366"/>
      <c r="MQJ6" s="366"/>
      <c r="MQK6" s="366"/>
      <c r="MQL6" s="366"/>
      <c r="MQM6" s="366"/>
      <c r="MQN6" s="366"/>
      <c r="MQO6" s="366"/>
      <c r="MQP6" s="366"/>
      <c r="MQQ6" s="366"/>
      <c r="MQR6" s="366"/>
      <c r="MQS6" s="366"/>
      <c r="MQT6" s="366"/>
      <c r="MQU6" s="366"/>
      <c r="MQV6" s="366"/>
      <c r="MQW6" s="366"/>
      <c r="MQX6" s="366"/>
      <c r="MQY6" s="366"/>
      <c r="MQZ6" s="366"/>
      <c r="MRA6" s="366"/>
      <c r="MRB6" s="366"/>
      <c r="MRC6" s="366"/>
      <c r="MRD6" s="366"/>
      <c r="MRE6" s="366"/>
      <c r="MRF6" s="366"/>
      <c r="MRG6" s="366"/>
      <c r="MRH6" s="366"/>
      <c r="MRI6" s="366"/>
      <c r="MRJ6" s="366"/>
      <c r="MRK6" s="366"/>
      <c r="MRL6" s="366"/>
      <c r="MRM6" s="366"/>
      <c r="MRN6" s="366"/>
      <c r="MRO6" s="366"/>
      <c r="MRP6" s="366"/>
      <c r="MRQ6" s="366"/>
      <c r="MRR6" s="366"/>
      <c r="MRS6" s="366"/>
      <c r="MRT6" s="366"/>
      <c r="MRU6" s="366"/>
      <c r="MRV6" s="366"/>
      <c r="MRW6" s="366"/>
      <c r="MRX6" s="366"/>
      <c r="MRY6" s="366"/>
      <c r="MRZ6" s="366"/>
      <c r="MSA6" s="366"/>
      <c r="MSB6" s="366"/>
      <c r="MSC6" s="366"/>
      <c r="MSD6" s="366"/>
      <c r="MSE6" s="366"/>
      <c r="MSF6" s="366"/>
      <c r="MSG6" s="366"/>
      <c r="MSH6" s="366"/>
      <c r="MSI6" s="366"/>
      <c r="MSJ6" s="366"/>
      <c r="MSK6" s="366"/>
      <c r="MSL6" s="366"/>
      <c r="MSM6" s="366"/>
      <c r="MSN6" s="366"/>
      <c r="MSO6" s="366"/>
      <c r="MSP6" s="366"/>
      <c r="MSQ6" s="366"/>
      <c r="MSR6" s="366"/>
      <c r="MSS6" s="366"/>
      <c r="MST6" s="366"/>
      <c r="MSU6" s="366"/>
      <c r="MSV6" s="366"/>
      <c r="MSW6" s="366"/>
      <c r="MSX6" s="366"/>
      <c r="MSY6" s="366"/>
      <c r="MSZ6" s="366"/>
      <c r="MTA6" s="366"/>
      <c r="MTB6" s="366"/>
      <c r="MTC6" s="366"/>
      <c r="MTD6" s="366"/>
      <c r="MTE6" s="366"/>
      <c r="MTF6" s="366"/>
      <c r="MTG6" s="366"/>
      <c r="MTH6" s="366"/>
      <c r="MTI6" s="366"/>
      <c r="MTJ6" s="366"/>
      <c r="MTK6" s="366"/>
      <c r="MTL6" s="366"/>
      <c r="MTM6" s="366"/>
      <c r="MTN6" s="366"/>
      <c r="MTO6" s="366"/>
      <c r="MTP6" s="366"/>
      <c r="MTQ6" s="366"/>
      <c r="MTR6" s="366"/>
      <c r="MTS6" s="366"/>
      <c r="MTT6" s="366"/>
      <c r="MTU6" s="366"/>
      <c r="MTV6" s="366"/>
      <c r="MTW6" s="366"/>
      <c r="MTX6" s="366"/>
      <c r="MTY6" s="366"/>
      <c r="MTZ6" s="366"/>
      <c r="MUA6" s="366"/>
      <c r="MUB6" s="366"/>
      <c r="MUC6" s="366"/>
      <c r="MUD6" s="366"/>
      <c r="MUE6" s="366"/>
      <c r="MUF6" s="366"/>
      <c r="MUG6" s="366"/>
      <c r="MUH6" s="366"/>
      <c r="MUI6" s="366"/>
      <c r="MUJ6" s="366"/>
      <c r="MUK6" s="366"/>
      <c r="MUL6" s="366"/>
      <c r="MUM6" s="366"/>
      <c r="MUN6" s="366"/>
      <c r="MUO6" s="366"/>
      <c r="MUP6" s="366"/>
      <c r="MUQ6" s="366"/>
      <c r="MUR6" s="366"/>
      <c r="MUS6" s="366"/>
      <c r="MUT6" s="366"/>
      <c r="MUU6" s="366"/>
      <c r="MUV6" s="366"/>
      <c r="MUW6" s="366"/>
      <c r="MUX6" s="366"/>
      <c r="MUY6" s="366"/>
      <c r="MUZ6" s="366"/>
      <c r="MVA6" s="366"/>
      <c r="MVB6" s="366"/>
      <c r="MVC6" s="366"/>
      <c r="MVD6" s="366"/>
      <c r="MVE6" s="366"/>
      <c r="MVF6" s="366"/>
      <c r="MVG6" s="366"/>
      <c r="MVH6" s="366"/>
      <c r="MVI6" s="366"/>
      <c r="MVJ6" s="366"/>
      <c r="MVK6" s="366"/>
      <c r="MVL6" s="366"/>
      <c r="MVM6" s="366"/>
      <c r="MVN6" s="366"/>
      <c r="MVO6" s="366"/>
      <c r="MVP6" s="366"/>
      <c r="MVQ6" s="366"/>
      <c r="MVR6" s="366"/>
      <c r="MVS6" s="366"/>
      <c r="MVT6" s="366"/>
      <c r="MVU6" s="366"/>
      <c r="MVV6" s="366"/>
      <c r="MVW6" s="366"/>
      <c r="MVX6" s="366"/>
      <c r="MVY6" s="366"/>
      <c r="MVZ6" s="366"/>
      <c r="MWA6" s="366"/>
      <c r="MWB6" s="366"/>
      <c r="MWC6" s="366"/>
      <c r="MWD6" s="366"/>
      <c r="MWE6" s="366"/>
      <c r="MWF6" s="366"/>
      <c r="MWG6" s="366"/>
      <c r="MWH6" s="366"/>
      <c r="MWI6" s="366"/>
      <c r="MWJ6" s="366"/>
      <c r="MWK6" s="366"/>
      <c r="MWL6" s="366"/>
      <c r="MWM6" s="366"/>
      <c r="MWN6" s="366"/>
      <c r="MWO6" s="366"/>
      <c r="MWP6" s="366"/>
      <c r="MWQ6" s="366"/>
      <c r="MWR6" s="366"/>
      <c r="MWS6" s="366"/>
      <c r="MWT6" s="366"/>
      <c r="MWU6" s="366"/>
      <c r="MWV6" s="366"/>
      <c r="MWW6" s="366"/>
      <c r="MWX6" s="366"/>
      <c r="MWY6" s="366"/>
      <c r="MWZ6" s="366"/>
      <c r="MXA6" s="366"/>
      <c r="MXB6" s="366"/>
      <c r="MXC6" s="366"/>
      <c r="MXD6" s="366"/>
      <c r="MXE6" s="366"/>
      <c r="MXF6" s="366"/>
      <c r="MXG6" s="366"/>
      <c r="MXH6" s="366"/>
      <c r="MXI6" s="366"/>
      <c r="MXJ6" s="366"/>
      <c r="MXK6" s="366"/>
      <c r="MXL6" s="366"/>
      <c r="MXM6" s="366"/>
      <c r="MXN6" s="366"/>
      <c r="MXO6" s="366"/>
      <c r="MXP6" s="366"/>
      <c r="MXQ6" s="366"/>
      <c r="MXR6" s="366"/>
      <c r="MXS6" s="366"/>
      <c r="MXT6" s="366"/>
      <c r="MXU6" s="366"/>
      <c r="MXV6" s="366"/>
      <c r="MXW6" s="366"/>
      <c r="MXX6" s="366"/>
      <c r="MXY6" s="366"/>
      <c r="MXZ6" s="366"/>
      <c r="MYA6" s="366"/>
      <c r="MYB6" s="366"/>
      <c r="MYC6" s="366"/>
      <c r="MYD6" s="366"/>
      <c r="MYE6" s="366"/>
      <c r="MYF6" s="366"/>
      <c r="MYG6" s="366"/>
      <c r="MYH6" s="366"/>
      <c r="MYI6" s="366"/>
      <c r="MYJ6" s="366"/>
      <c r="MYK6" s="366"/>
      <c r="MYL6" s="366"/>
      <c r="MYM6" s="366"/>
      <c r="MYN6" s="366"/>
      <c r="MYO6" s="366"/>
      <c r="MYP6" s="366"/>
      <c r="MYQ6" s="366"/>
      <c r="MYR6" s="366"/>
      <c r="MYS6" s="366"/>
      <c r="MYT6" s="366"/>
      <c r="MYU6" s="366"/>
      <c r="MYV6" s="366"/>
      <c r="MYW6" s="366"/>
      <c r="MYX6" s="366"/>
      <c r="MYY6" s="366"/>
      <c r="MYZ6" s="366"/>
      <c r="MZA6" s="366"/>
      <c r="MZB6" s="366"/>
      <c r="MZC6" s="366"/>
      <c r="MZD6" s="366"/>
      <c r="MZE6" s="366"/>
      <c r="MZF6" s="366"/>
      <c r="MZG6" s="366"/>
      <c r="MZH6" s="366"/>
      <c r="MZI6" s="366"/>
      <c r="MZJ6" s="366"/>
      <c r="MZK6" s="366"/>
      <c r="MZL6" s="366"/>
      <c r="MZM6" s="366"/>
      <c r="MZN6" s="366"/>
      <c r="MZO6" s="366"/>
      <c r="MZP6" s="366"/>
      <c r="MZQ6" s="366"/>
      <c r="MZR6" s="366"/>
      <c r="MZS6" s="366"/>
      <c r="MZT6" s="366"/>
      <c r="MZU6" s="366"/>
      <c r="MZV6" s="366"/>
      <c r="MZW6" s="366"/>
      <c r="MZX6" s="366"/>
      <c r="MZY6" s="366"/>
      <c r="MZZ6" s="366"/>
      <c r="NAA6" s="366"/>
      <c r="NAB6" s="366"/>
      <c r="NAC6" s="366"/>
      <c r="NAD6" s="366"/>
      <c r="NAE6" s="366"/>
      <c r="NAF6" s="366"/>
      <c r="NAG6" s="366"/>
      <c r="NAH6" s="366"/>
      <c r="NAI6" s="366"/>
      <c r="NAJ6" s="366"/>
      <c r="NAK6" s="366"/>
      <c r="NAL6" s="366"/>
      <c r="NAM6" s="366"/>
      <c r="NAN6" s="366"/>
      <c r="NAO6" s="366"/>
      <c r="NAP6" s="366"/>
      <c r="NAQ6" s="366"/>
      <c r="NAR6" s="366"/>
      <c r="NAS6" s="366"/>
      <c r="NAT6" s="366"/>
      <c r="NAU6" s="366"/>
      <c r="NAV6" s="366"/>
      <c r="NAW6" s="366"/>
      <c r="NAX6" s="366"/>
      <c r="NAY6" s="366"/>
      <c r="NAZ6" s="366"/>
      <c r="NBA6" s="366"/>
      <c r="NBB6" s="366"/>
      <c r="NBC6" s="366"/>
      <c r="NBD6" s="366"/>
      <c r="NBE6" s="366"/>
      <c r="NBF6" s="366"/>
      <c r="NBG6" s="366"/>
      <c r="NBH6" s="366"/>
      <c r="NBI6" s="366"/>
      <c r="NBJ6" s="366"/>
      <c r="NBK6" s="366"/>
      <c r="NBL6" s="366"/>
      <c r="NBM6" s="366"/>
      <c r="NBN6" s="366"/>
      <c r="NBO6" s="366"/>
      <c r="NBP6" s="366"/>
      <c r="NBQ6" s="366"/>
      <c r="NBR6" s="366"/>
      <c r="NBS6" s="366"/>
      <c r="NBT6" s="366"/>
      <c r="NBU6" s="366"/>
      <c r="NBV6" s="366"/>
      <c r="NBW6" s="366"/>
      <c r="NBX6" s="366"/>
      <c r="NBY6" s="366"/>
      <c r="NBZ6" s="366"/>
      <c r="NCA6" s="366"/>
      <c r="NCB6" s="366"/>
      <c r="NCC6" s="366"/>
      <c r="NCD6" s="366"/>
      <c r="NCE6" s="366"/>
      <c r="NCF6" s="366"/>
      <c r="NCG6" s="366"/>
      <c r="NCH6" s="366"/>
      <c r="NCI6" s="366"/>
      <c r="NCJ6" s="366"/>
      <c r="NCK6" s="366"/>
      <c r="NCL6" s="366"/>
      <c r="NCM6" s="366"/>
      <c r="NCN6" s="366"/>
      <c r="NCO6" s="366"/>
      <c r="NCP6" s="366"/>
      <c r="NCQ6" s="366"/>
      <c r="NCR6" s="366"/>
      <c r="NCS6" s="366"/>
      <c r="NCT6" s="366"/>
      <c r="NCU6" s="366"/>
      <c r="NCV6" s="366"/>
      <c r="NCW6" s="366"/>
      <c r="NCX6" s="366"/>
      <c r="NCY6" s="366"/>
      <c r="NCZ6" s="366"/>
      <c r="NDA6" s="366"/>
      <c r="NDB6" s="366"/>
      <c r="NDC6" s="366"/>
      <c r="NDD6" s="366"/>
      <c r="NDE6" s="366"/>
      <c r="NDF6" s="366"/>
      <c r="NDG6" s="366"/>
      <c r="NDH6" s="366"/>
      <c r="NDI6" s="366"/>
      <c r="NDJ6" s="366"/>
      <c r="NDK6" s="366"/>
      <c r="NDL6" s="366"/>
      <c r="NDM6" s="366"/>
      <c r="NDN6" s="366"/>
      <c r="NDO6" s="366"/>
      <c r="NDP6" s="366"/>
      <c r="NDQ6" s="366"/>
      <c r="NDR6" s="366"/>
      <c r="NDS6" s="366"/>
      <c r="NDT6" s="366"/>
      <c r="NDU6" s="366"/>
      <c r="NDV6" s="366"/>
      <c r="NDW6" s="366"/>
      <c r="NDX6" s="366"/>
      <c r="NDY6" s="366"/>
      <c r="NDZ6" s="366"/>
      <c r="NEA6" s="366"/>
      <c r="NEB6" s="366"/>
      <c r="NEC6" s="366"/>
      <c r="NED6" s="366"/>
      <c r="NEE6" s="366"/>
      <c r="NEF6" s="366"/>
      <c r="NEG6" s="366"/>
      <c r="NEH6" s="366"/>
      <c r="NEI6" s="366"/>
      <c r="NEJ6" s="366"/>
      <c r="NEK6" s="366"/>
      <c r="NEL6" s="366"/>
      <c r="NEM6" s="366"/>
      <c r="NEN6" s="366"/>
      <c r="NEO6" s="366"/>
      <c r="NEP6" s="366"/>
      <c r="NEQ6" s="366"/>
      <c r="NER6" s="366"/>
      <c r="NES6" s="366"/>
      <c r="NET6" s="366"/>
      <c r="NEU6" s="366"/>
      <c r="NEV6" s="366"/>
      <c r="NEW6" s="366"/>
      <c r="NEX6" s="366"/>
      <c r="NEY6" s="366"/>
      <c r="NEZ6" s="366"/>
      <c r="NFA6" s="366"/>
      <c r="NFB6" s="366"/>
      <c r="NFC6" s="366"/>
      <c r="NFD6" s="366"/>
      <c r="NFE6" s="366"/>
      <c r="NFF6" s="366"/>
      <c r="NFG6" s="366"/>
      <c r="NFH6" s="366"/>
      <c r="NFI6" s="366"/>
      <c r="NFJ6" s="366"/>
      <c r="NFK6" s="366"/>
      <c r="NFL6" s="366"/>
      <c r="NFM6" s="366"/>
      <c r="NFN6" s="366"/>
      <c r="NFO6" s="366"/>
      <c r="NFP6" s="366"/>
      <c r="NFQ6" s="366"/>
      <c r="NFR6" s="366"/>
      <c r="NFS6" s="366"/>
      <c r="NFT6" s="366"/>
      <c r="NFU6" s="366"/>
      <c r="NFV6" s="366"/>
      <c r="NFW6" s="366"/>
      <c r="NFX6" s="366"/>
      <c r="NFY6" s="366"/>
      <c r="NFZ6" s="366"/>
      <c r="NGA6" s="366"/>
      <c r="NGB6" s="366"/>
      <c r="NGC6" s="366"/>
      <c r="NGD6" s="366"/>
      <c r="NGE6" s="366"/>
      <c r="NGF6" s="366"/>
      <c r="NGG6" s="366"/>
      <c r="NGH6" s="366"/>
      <c r="NGI6" s="366"/>
      <c r="NGJ6" s="366"/>
      <c r="NGK6" s="366"/>
      <c r="NGL6" s="366"/>
      <c r="NGM6" s="366"/>
      <c r="NGN6" s="366"/>
      <c r="NGO6" s="366"/>
      <c r="NGP6" s="366"/>
      <c r="NGQ6" s="366"/>
      <c r="NGR6" s="366"/>
      <c r="NGS6" s="366"/>
      <c r="NGT6" s="366"/>
      <c r="NGU6" s="366"/>
      <c r="NGV6" s="366"/>
      <c r="NGW6" s="366"/>
      <c r="NGX6" s="366"/>
      <c r="NGY6" s="366"/>
      <c r="NGZ6" s="366"/>
      <c r="NHA6" s="366"/>
      <c r="NHB6" s="366"/>
      <c r="NHC6" s="366"/>
      <c r="NHD6" s="366"/>
      <c r="NHE6" s="366"/>
      <c r="NHF6" s="366"/>
      <c r="NHG6" s="366"/>
      <c r="NHH6" s="366"/>
      <c r="NHI6" s="366"/>
      <c r="NHJ6" s="366"/>
      <c r="NHK6" s="366"/>
      <c r="NHL6" s="366"/>
      <c r="NHM6" s="366"/>
      <c r="NHN6" s="366"/>
      <c r="NHO6" s="366"/>
      <c r="NHP6" s="366"/>
      <c r="NHQ6" s="366"/>
      <c r="NHR6" s="366"/>
      <c r="NHS6" s="366"/>
      <c r="NHT6" s="366"/>
      <c r="NHU6" s="366"/>
      <c r="NHV6" s="366"/>
      <c r="NHW6" s="366"/>
      <c r="NHX6" s="366"/>
      <c r="NHY6" s="366"/>
      <c r="NHZ6" s="366"/>
      <c r="NIA6" s="366"/>
      <c r="NIB6" s="366"/>
      <c r="NIC6" s="366"/>
      <c r="NID6" s="366"/>
      <c r="NIE6" s="366"/>
      <c r="NIF6" s="366"/>
      <c r="NIG6" s="366"/>
      <c r="NIH6" s="366"/>
      <c r="NII6" s="366"/>
      <c r="NIJ6" s="366"/>
      <c r="NIK6" s="366"/>
      <c r="NIL6" s="366"/>
      <c r="NIM6" s="366"/>
      <c r="NIN6" s="366"/>
      <c r="NIO6" s="366"/>
      <c r="NIP6" s="366"/>
      <c r="NIQ6" s="366"/>
      <c r="NIR6" s="366"/>
      <c r="NIS6" s="366"/>
      <c r="NIT6" s="366"/>
      <c r="NIU6" s="366"/>
      <c r="NIV6" s="366"/>
      <c r="NIW6" s="366"/>
      <c r="NIX6" s="366"/>
      <c r="NIY6" s="366"/>
      <c r="NIZ6" s="366"/>
      <c r="NJA6" s="366"/>
      <c r="NJB6" s="366"/>
      <c r="NJC6" s="366"/>
      <c r="NJD6" s="366"/>
      <c r="NJE6" s="366"/>
      <c r="NJF6" s="366"/>
      <c r="NJG6" s="366"/>
      <c r="NJH6" s="366"/>
      <c r="NJI6" s="366"/>
      <c r="NJJ6" s="366"/>
      <c r="NJK6" s="366"/>
      <c r="NJL6" s="366"/>
      <c r="NJM6" s="366"/>
      <c r="NJN6" s="366"/>
      <c r="NJO6" s="366"/>
      <c r="NJP6" s="366"/>
      <c r="NJQ6" s="366"/>
      <c r="NJR6" s="366"/>
      <c r="NJS6" s="366"/>
      <c r="NJT6" s="366"/>
      <c r="NJU6" s="366"/>
      <c r="NJV6" s="366"/>
      <c r="NJW6" s="366"/>
      <c r="NJX6" s="366"/>
      <c r="NJY6" s="366"/>
      <c r="NJZ6" s="366"/>
      <c r="NKA6" s="366"/>
      <c r="NKB6" s="366"/>
      <c r="NKC6" s="366"/>
      <c r="NKD6" s="366"/>
      <c r="NKE6" s="366"/>
      <c r="NKF6" s="366"/>
      <c r="NKG6" s="366"/>
      <c r="NKH6" s="366"/>
      <c r="NKI6" s="366"/>
      <c r="NKJ6" s="366"/>
      <c r="NKK6" s="366"/>
      <c r="NKL6" s="366"/>
      <c r="NKM6" s="366"/>
      <c r="NKN6" s="366"/>
      <c r="NKO6" s="366"/>
      <c r="NKP6" s="366"/>
      <c r="NKQ6" s="366"/>
      <c r="NKR6" s="366"/>
      <c r="NKS6" s="366"/>
      <c r="NKT6" s="366"/>
      <c r="NKU6" s="366"/>
      <c r="NKV6" s="366"/>
      <c r="NKW6" s="366"/>
      <c r="NKX6" s="366"/>
      <c r="NKY6" s="366"/>
      <c r="NKZ6" s="366"/>
      <c r="NLA6" s="366"/>
      <c r="NLB6" s="366"/>
      <c r="NLC6" s="366"/>
      <c r="NLD6" s="366"/>
      <c r="NLE6" s="366"/>
      <c r="NLF6" s="366"/>
      <c r="NLG6" s="366"/>
      <c r="NLH6" s="366"/>
      <c r="NLI6" s="366"/>
      <c r="NLJ6" s="366"/>
      <c r="NLK6" s="366"/>
      <c r="NLL6" s="366"/>
      <c r="NLM6" s="366"/>
      <c r="NLN6" s="366"/>
      <c r="NLO6" s="366"/>
      <c r="NLP6" s="366"/>
      <c r="NLQ6" s="366"/>
      <c r="NLR6" s="366"/>
      <c r="NLS6" s="366"/>
      <c r="NLT6" s="366"/>
      <c r="NLU6" s="366"/>
      <c r="NLV6" s="366"/>
      <c r="NLW6" s="366"/>
      <c r="NLX6" s="366"/>
      <c r="NLY6" s="366"/>
      <c r="NLZ6" s="366"/>
      <c r="NMA6" s="366"/>
      <c r="NMB6" s="366"/>
      <c r="NMC6" s="366"/>
      <c r="NMD6" s="366"/>
      <c r="NME6" s="366"/>
      <c r="NMF6" s="366"/>
      <c r="NMG6" s="366"/>
      <c r="NMH6" s="366"/>
      <c r="NMI6" s="366"/>
      <c r="NMJ6" s="366"/>
      <c r="NMK6" s="366"/>
      <c r="NML6" s="366"/>
      <c r="NMM6" s="366"/>
      <c r="NMN6" s="366"/>
      <c r="NMO6" s="366"/>
      <c r="NMP6" s="366"/>
      <c r="NMQ6" s="366"/>
      <c r="NMR6" s="366"/>
      <c r="NMS6" s="366"/>
      <c r="NMT6" s="366"/>
      <c r="NMU6" s="366"/>
      <c r="NMV6" s="366"/>
      <c r="NMW6" s="366"/>
      <c r="NMX6" s="366"/>
      <c r="NMY6" s="366"/>
      <c r="NMZ6" s="366"/>
      <c r="NNA6" s="366"/>
      <c r="NNB6" s="366"/>
      <c r="NNC6" s="366"/>
      <c r="NND6" s="366"/>
      <c r="NNE6" s="366"/>
      <c r="NNF6" s="366"/>
      <c r="NNG6" s="366"/>
      <c r="NNH6" s="366"/>
      <c r="NNI6" s="366"/>
      <c r="NNJ6" s="366"/>
      <c r="NNK6" s="366"/>
      <c r="NNL6" s="366"/>
      <c r="NNM6" s="366"/>
      <c r="NNN6" s="366"/>
      <c r="NNO6" s="366"/>
      <c r="NNP6" s="366"/>
      <c r="NNQ6" s="366"/>
      <c r="NNR6" s="366"/>
      <c r="NNS6" s="366"/>
      <c r="NNT6" s="366"/>
      <c r="NNU6" s="366"/>
      <c r="NNV6" s="366"/>
      <c r="NNW6" s="366"/>
      <c r="NNX6" s="366"/>
      <c r="NNY6" s="366"/>
      <c r="NNZ6" s="366"/>
      <c r="NOA6" s="366"/>
      <c r="NOB6" s="366"/>
      <c r="NOC6" s="366"/>
      <c r="NOD6" s="366"/>
      <c r="NOE6" s="366"/>
      <c r="NOF6" s="366"/>
      <c r="NOG6" s="366"/>
      <c r="NOH6" s="366"/>
      <c r="NOI6" s="366"/>
      <c r="NOJ6" s="366"/>
      <c r="NOK6" s="366"/>
      <c r="NOL6" s="366"/>
      <c r="NOM6" s="366"/>
      <c r="NON6" s="366"/>
      <c r="NOO6" s="366"/>
      <c r="NOP6" s="366"/>
      <c r="NOQ6" s="366"/>
      <c r="NOR6" s="366"/>
      <c r="NOS6" s="366"/>
      <c r="NOT6" s="366"/>
      <c r="NOU6" s="366"/>
      <c r="NOV6" s="366"/>
      <c r="NOW6" s="366"/>
      <c r="NOX6" s="366"/>
      <c r="NOY6" s="366"/>
      <c r="NOZ6" s="366"/>
      <c r="NPA6" s="366"/>
      <c r="NPB6" s="366"/>
      <c r="NPC6" s="366"/>
      <c r="NPD6" s="366"/>
      <c r="NPE6" s="366"/>
      <c r="NPF6" s="366"/>
      <c r="NPG6" s="366"/>
      <c r="NPH6" s="366"/>
      <c r="NPI6" s="366"/>
      <c r="NPJ6" s="366"/>
      <c r="NPK6" s="366"/>
      <c r="NPL6" s="366"/>
      <c r="NPM6" s="366"/>
      <c r="NPN6" s="366"/>
      <c r="NPO6" s="366"/>
      <c r="NPP6" s="366"/>
      <c r="NPQ6" s="366"/>
      <c r="NPR6" s="366"/>
      <c r="NPS6" s="366"/>
      <c r="NPT6" s="366"/>
      <c r="NPU6" s="366"/>
      <c r="NPV6" s="366"/>
      <c r="NPW6" s="366"/>
      <c r="NPX6" s="366"/>
      <c r="NPY6" s="366"/>
      <c r="NPZ6" s="366"/>
      <c r="NQA6" s="366"/>
      <c r="NQB6" s="366"/>
      <c r="NQC6" s="366"/>
      <c r="NQD6" s="366"/>
      <c r="NQE6" s="366"/>
      <c r="NQF6" s="366"/>
      <c r="NQG6" s="366"/>
      <c r="NQH6" s="366"/>
      <c r="NQI6" s="366"/>
      <c r="NQJ6" s="366"/>
      <c r="NQK6" s="366"/>
      <c r="NQL6" s="366"/>
      <c r="NQM6" s="366"/>
      <c r="NQN6" s="366"/>
      <c r="NQO6" s="366"/>
      <c r="NQP6" s="366"/>
      <c r="NQQ6" s="366"/>
      <c r="NQR6" s="366"/>
      <c r="NQS6" s="366"/>
      <c r="NQT6" s="366"/>
      <c r="NQU6" s="366"/>
      <c r="NQV6" s="366"/>
      <c r="NQW6" s="366"/>
      <c r="NQX6" s="366"/>
      <c r="NQY6" s="366"/>
      <c r="NQZ6" s="366"/>
      <c r="NRA6" s="366"/>
      <c r="NRB6" s="366"/>
      <c r="NRC6" s="366"/>
      <c r="NRD6" s="366"/>
      <c r="NRE6" s="366"/>
      <c r="NRF6" s="366"/>
      <c r="NRG6" s="366"/>
      <c r="NRH6" s="366"/>
      <c r="NRI6" s="366"/>
      <c r="NRJ6" s="366"/>
      <c r="NRK6" s="366"/>
      <c r="NRL6" s="366"/>
      <c r="NRM6" s="366"/>
      <c r="NRN6" s="366"/>
      <c r="NRO6" s="366"/>
      <c r="NRP6" s="366"/>
      <c r="NRQ6" s="366"/>
      <c r="NRR6" s="366"/>
      <c r="NRS6" s="366"/>
      <c r="NRT6" s="366"/>
      <c r="NRU6" s="366"/>
      <c r="NRV6" s="366"/>
      <c r="NRW6" s="366"/>
      <c r="NRX6" s="366"/>
      <c r="NRY6" s="366"/>
      <c r="NRZ6" s="366"/>
      <c r="NSA6" s="366"/>
      <c r="NSB6" s="366"/>
      <c r="NSC6" s="366"/>
      <c r="NSD6" s="366"/>
      <c r="NSE6" s="366"/>
      <c r="NSF6" s="366"/>
      <c r="NSG6" s="366"/>
      <c r="NSH6" s="366"/>
      <c r="NSI6" s="366"/>
      <c r="NSJ6" s="366"/>
      <c r="NSK6" s="366"/>
      <c r="NSL6" s="366"/>
      <c r="NSM6" s="366"/>
      <c r="NSN6" s="366"/>
      <c r="NSO6" s="366"/>
      <c r="NSP6" s="366"/>
      <c r="NSQ6" s="366"/>
      <c r="NSR6" s="366"/>
      <c r="NSS6" s="366"/>
      <c r="NST6" s="366"/>
      <c r="NSU6" s="366"/>
      <c r="NSV6" s="366"/>
      <c r="NSW6" s="366"/>
      <c r="NSX6" s="366"/>
      <c r="NSY6" s="366"/>
      <c r="NSZ6" s="366"/>
      <c r="NTA6" s="366"/>
      <c r="NTB6" s="366"/>
      <c r="NTC6" s="366"/>
      <c r="NTD6" s="366"/>
      <c r="NTE6" s="366"/>
      <c r="NTF6" s="366"/>
      <c r="NTG6" s="366"/>
      <c r="NTH6" s="366"/>
      <c r="NTI6" s="366"/>
      <c r="NTJ6" s="366"/>
      <c r="NTK6" s="366"/>
      <c r="NTL6" s="366"/>
      <c r="NTM6" s="366"/>
      <c r="NTN6" s="366"/>
      <c r="NTO6" s="366"/>
      <c r="NTP6" s="366"/>
      <c r="NTQ6" s="366"/>
      <c r="NTR6" s="366"/>
      <c r="NTS6" s="366"/>
      <c r="NTT6" s="366"/>
      <c r="NTU6" s="366"/>
      <c r="NTV6" s="366"/>
      <c r="NTW6" s="366"/>
      <c r="NTX6" s="366"/>
      <c r="NTY6" s="366"/>
      <c r="NTZ6" s="366"/>
      <c r="NUA6" s="366"/>
      <c r="NUB6" s="366"/>
      <c r="NUC6" s="366"/>
      <c r="NUD6" s="366"/>
      <c r="NUE6" s="366"/>
      <c r="NUF6" s="366"/>
      <c r="NUG6" s="366"/>
      <c r="NUH6" s="366"/>
      <c r="NUI6" s="366"/>
      <c r="NUJ6" s="366"/>
      <c r="NUK6" s="366"/>
      <c r="NUL6" s="366"/>
      <c r="NUM6" s="366"/>
      <c r="NUN6" s="366"/>
      <c r="NUO6" s="366"/>
      <c r="NUP6" s="366"/>
      <c r="NUQ6" s="366"/>
      <c r="NUR6" s="366"/>
      <c r="NUS6" s="366"/>
      <c r="NUT6" s="366"/>
      <c r="NUU6" s="366"/>
      <c r="NUV6" s="366"/>
      <c r="NUW6" s="366"/>
      <c r="NUX6" s="366"/>
      <c r="NUY6" s="366"/>
      <c r="NUZ6" s="366"/>
      <c r="NVA6" s="366"/>
      <c r="NVB6" s="366"/>
      <c r="NVC6" s="366"/>
      <c r="NVD6" s="366"/>
      <c r="NVE6" s="366"/>
      <c r="NVF6" s="366"/>
      <c r="NVG6" s="366"/>
      <c r="NVH6" s="366"/>
      <c r="NVI6" s="366"/>
      <c r="NVJ6" s="366"/>
      <c r="NVK6" s="366"/>
      <c r="NVL6" s="366"/>
      <c r="NVM6" s="366"/>
      <c r="NVN6" s="366"/>
      <c r="NVO6" s="366"/>
      <c r="NVP6" s="366"/>
      <c r="NVQ6" s="366"/>
      <c r="NVR6" s="366"/>
      <c r="NVS6" s="366"/>
      <c r="NVT6" s="366"/>
      <c r="NVU6" s="366"/>
      <c r="NVV6" s="366"/>
      <c r="NVW6" s="366"/>
      <c r="NVX6" s="366"/>
      <c r="NVY6" s="366"/>
      <c r="NVZ6" s="366"/>
      <c r="NWA6" s="366"/>
      <c r="NWB6" s="366"/>
      <c r="NWC6" s="366"/>
      <c r="NWD6" s="366"/>
      <c r="NWE6" s="366"/>
      <c r="NWF6" s="366"/>
      <c r="NWG6" s="366"/>
      <c r="NWH6" s="366"/>
      <c r="NWI6" s="366"/>
      <c r="NWJ6" s="366"/>
      <c r="NWK6" s="366"/>
      <c r="NWL6" s="366"/>
      <c r="NWM6" s="366"/>
      <c r="NWN6" s="366"/>
      <c r="NWO6" s="366"/>
      <c r="NWP6" s="366"/>
      <c r="NWQ6" s="366"/>
      <c r="NWR6" s="366"/>
      <c r="NWS6" s="366"/>
      <c r="NWT6" s="366"/>
      <c r="NWU6" s="366"/>
      <c r="NWV6" s="366"/>
      <c r="NWW6" s="366"/>
      <c r="NWX6" s="366"/>
      <c r="NWY6" s="366"/>
      <c r="NWZ6" s="366"/>
      <c r="NXA6" s="366"/>
      <c r="NXB6" s="366"/>
      <c r="NXC6" s="366"/>
      <c r="NXD6" s="366"/>
      <c r="NXE6" s="366"/>
      <c r="NXF6" s="366"/>
      <c r="NXG6" s="366"/>
      <c r="NXH6" s="366"/>
      <c r="NXI6" s="366"/>
      <c r="NXJ6" s="366"/>
      <c r="NXK6" s="366"/>
      <c r="NXL6" s="366"/>
      <c r="NXM6" s="366"/>
      <c r="NXN6" s="366"/>
      <c r="NXO6" s="366"/>
      <c r="NXP6" s="366"/>
      <c r="NXQ6" s="366"/>
      <c r="NXR6" s="366"/>
      <c r="NXS6" s="366"/>
      <c r="NXT6" s="366"/>
      <c r="NXU6" s="366"/>
      <c r="NXV6" s="366"/>
      <c r="NXW6" s="366"/>
      <c r="NXX6" s="366"/>
      <c r="NXY6" s="366"/>
      <c r="NXZ6" s="366"/>
      <c r="NYA6" s="366"/>
      <c r="NYB6" s="366"/>
      <c r="NYC6" s="366"/>
      <c r="NYD6" s="366"/>
      <c r="NYE6" s="366"/>
      <c r="NYF6" s="366"/>
      <c r="NYG6" s="366"/>
      <c r="NYH6" s="366"/>
      <c r="NYI6" s="366"/>
      <c r="NYJ6" s="366"/>
      <c r="NYK6" s="366"/>
      <c r="NYL6" s="366"/>
      <c r="NYM6" s="366"/>
      <c r="NYN6" s="366"/>
      <c r="NYO6" s="366"/>
      <c r="NYP6" s="366"/>
      <c r="NYQ6" s="366"/>
      <c r="NYR6" s="366"/>
      <c r="NYS6" s="366"/>
      <c r="NYT6" s="366"/>
      <c r="NYU6" s="366"/>
      <c r="NYV6" s="366"/>
      <c r="NYW6" s="366"/>
      <c r="NYX6" s="366"/>
      <c r="NYY6" s="366"/>
      <c r="NYZ6" s="366"/>
      <c r="NZA6" s="366"/>
      <c r="NZB6" s="366"/>
      <c r="NZC6" s="366"/>
      <c r="NZD6" s="366"/>
      <c r="NZE6" s="366"/>
      <c r="NZF6" s="366"/>
      <c r="NZG6" s="366"/>
      <c r="NZH6" s="366"/>
      <c r="NZI6" s="366"/>
      <c r="NZJ6" s="366"/>
      <c r="NZK6" s="366"/>
      <c r="NZL6" s="366"/>
      <c r="NZM6" s="366"/>
      <c r="NZN6" s="366"/>
      <c r="NZO6" s="366"/>
      <c r="NZP6" s="366"/>
      <c r="NZQ6" s="366"/>
      <c r="NZR6" s="366"/>
      <c r="NZS6" s="366"/>
      <c r="NZT6" s="366"/>
      <c r="NZU6" s="366"/>
      <c r="NZV6" s="366"/>
      <c r="NZW6" s="366"/>
      <c r="NZX6" s="366"/>
      <c r="NZY6" s="366"/>
      <c r="NZZ6" s="366"/>
      <c r="OAA6" s="366"/>
      <c r="OAB6" s="366"/>
      <c r="OAC6" s="366"/>
      <c r="OAD6" s="366"/>
      <c r="OAE6" s="366"/>
      <c r="OAF6" s="366"/>
      <c r="OAG6" s="366"/>
      <c r="OAH6" s="366"/>
      <c r="OAI6" s="366"/>
      <c r="OAJ6" s="366"/>
      <c r="OAK6" s="366"/>
      <c r="OAL6" s="366"/>
      <c r="OAM6" s="366"/>
      <c r="OAN6" s="366"/>
      <c r="OAO6" s="366"/>
      <c r="OAP6" s="366"/>
      <c r="OAQ6" s="366"/>
      <c r="OAR6" s="366"/>
      <c r="OAS6" s="366"/>
      <c r="OAT6" s="366"/>
      <c r="OAU6" s="366"/>
      <c r="OAV6" s="366"/>
      <c r="OAW6" s="366"/>
      <c r="OAX6" s="366"/>
      <c r="OAY6" s="366"/>
      <c r="OAZ6" s="366"/>
      <c r="OBA6" s="366"/>
      <c r="OBB6" s="366"/>
      <c r="OBC6" s="366"/>
      <c r="OBD6" s="366"/>
      <c r="OBE6" s="366"/>
      <c r="OBF6" s="366"/>
      <c r="OBG6" s="366"/>
      <c r="OBH6" s="366"/>
      <c r="OBI6" s="366"/>
      <c r="OBJ6" s="366"/>
      <c r="OBK6" s="366"/>
      <c r="OBL6" s="366"/>
      <c r="OBM6" s="366"/>
      <c r="OBN6" s="366"/>
      <c r="OBO6" s="366"/>
      <c r="OBP6" s="366"/>
      <c r="OBQ6" s="366"/>
      <c r="OBR6" s="366"/>
      <c r="OBS6" s="366"/>
      <c r="OBT6" s="366"/>
      <c r="OBU6" s="366"/>
      <c r="OBV6" s="366"/>
      <c r="OBW6" s="366"/>
      <c r="OBX6" s="366"/>
      <c r="OBY6" s="366"/>
      <c r="OBZ6" s="366"/>
      <c r="OCA6" s="366"/>
      <c r="OCB6" s="366"/>
      <c r="OCC6" s="366"/>
      <c r="OCD6" s="366"/>
      <c r="OCE6" s="366"/>
      <c r="OCF6" s="366"/>
      <c r="OCG6" s="366"/>
      <c r="OCH6" s="366"/>
      <c r="OCI6" s="366"/>
      <c r="OCJ6" s="366"/>
      <c r="OCK6" s="366"/>
      <c r="OCL6" s="366"/>
      <c r="OCM6" s="366"/>
      <c r="OCN6" s="366"/>
      <c r="OCO6" s="366"/>
      <c r="OCP6" s="366"/>
      <c r="OCQ6" s="366"/>
      <c r="OCR6" s="366"/>
      <c r="OCS6" s="366"/>
      <c r="OCT6" s="366"/>
      <c r="OCU6" s="366"/>
      <c r="OCV6" s="366"/>
      <c r="OCW6" s="366"/>
      <c r="OCX6" s="366"/>
      <c r="OCY6" s="366"/>
      <c r="OCZ6" s="366"/>
      <c r="ODA6" s="366"/>
      <c r="ODB6" s="366"/>
      <c r="ODC6" s="366"/>
      <c r="ODD6" s="366"/>
      <c r="ODE6" s="366"/>
      <c r="ODF6" s="366"/>
      <c r="ODG6" s="366"/>
      <c r="ODH6" s="366"/>
      <c r="ODI6" s="366"/>
      <c r="ODJ6" s="366"/>
      <c r="ODK6" s="366"/>
      <c r="ODL6" s="366"/>
      <c r="ODM6" s="366"/>
      <c r="ODN6" s="366"/>
      <c r="ODO6" s="366"/>
      <c r="ODP6" s="366"/>
      <c r="ODQ6" s="366"/>
      <c r="ODR6" s="366"/>
      <c r="ODS6" s="366"/>
      <c r="ODT6" s="366"/>
      <c r="ODU6" s="366"/>
      <c r="ODV6" s="366"/>
      <c r="ODW6" s="366"/>
      <c r="ODX6" s="366"/>
      <c r="ODY6" s="366"/>
      <c r="ODZ6" s="366"/>
      <c r="OEA6" s="366"/>
      <c r="OEB6" s="366"/>
      <c r="OEC6" s="366"/>
      <c r="OED6" s="366"/>
      <c r="OEE6" s="366"/>
      <c r="OEF6" s="366"/>
      <c r="OEG6" s="366"/>
      <c r="OEH6" s="366"/>
      <c r="OEI6" s="366"/>
      <c r="OEJ6" s="366"/>
      <c r="OEK6" s="366"/>
      <c r="OEL6" s="366"/>
      <c r="OEM6" s="366"/>
      <c r="OEN6" s="366"/>
      <c r="OEO6" s="366"/>
      <c r="OEP6" s="366"/>
      <c r="OEQ6" s="366"/>
      <c r="OER6" s="366"/>
      <c r="OES6" s="366"/>
      <c r="OET6" s="366"/>
      <c r="OEU6" s="366"/>
      <c r="OEV6" s="366"/>
      <c r="OEW6" s="366"/>
      <c r="OEX6" s="366"/>
      <c r="OEY6" s="366"/>
      <c r="OEZ6" s="366"/>
      <c r="OFA6" s="366"/>
      <c r="OFB6" s="366"/>
      <c r="OFC6" s="366"/>
      <c r="OFD6" s="366"/>
      <c r="OFE6" s="366"/>
      <c r="OFF6" s="366"/>
      <c r="OFG6" s="366"/>
      <c r="OFH6" s="366"/>
      <c r="OFI6" s="366"/>
      <c r="OFJ6" s="366"/>
      <c r="OFK6" s="366"/>
      <c r="OFL6" s="366"/>
      <c r="OFM6" s="366"/>
      <c r="OFN6" s="366"/>
      <c r="OFO6" s="366"/>
      <c r="OFP6" s="366"/>
      <c r="OFQ6" s="366"/>
      <c r="OFR6" s="366"/>
      <c r="OFS6" s="366"/>
      <c r="OFT6" s="366"/>
      <c r="OFU6" s="366"/>
      <c r="OFV6" s="366"/>
      <c r="OFW6" s="366"/>
      <c r="OFX6" s="366"/>
      <c r="OFY6" s="366"/>
      <c r="OFZ6" s="366"/>
      <c r="OGA6" s="366"/>
      <c r="OGB6" s="366"/>
      <c r="OGC6" s="366"/>
      <c r="OGD6" s="366"/>
      <c r="OGE6" s="366"/>
      <c r="OGF6" s="366"/>
      <c r="OGG6" s="366"/>
      <c r="OGH6" s="366"/>
      <c r="OGI6" s="366"/>
      <c r="OGJ6" s="366"/>
      <c r="OGK6" s="366"/>
      <c r="OGL6" s="366"/>
      <c r="OGM6" s="366"/>
      <c r="OGN6" s="366"/>
      <c r="OGO6" s="366"/>
      <c r="OGP6" s="366"/>
      <c r="OGQ6" s="366"/>
      <c r="OGR6" s="366"/>
      <c r="OGS6" s="366"/>
      <c r="OGT6" s="366"/>
      <c r="OGU6" s="366"/>
      <c r="OGV6" s="366"/>
      <c r="OGW6" s="366"/>
      <c r="OGX6" s="366"/>
      <c r="OGY6" s="366"/>
      <c r="OGZ6" s="366"/>
      <c r="OHA6" s="366"/>
      <c r="OHB6" s="366"/>
      <c r="OHC6" s="366"/>
      <c r="OHD6" s="366"/>
      <c r="OHE6" s="366"/>
      <c r="OHF6" s="366"/>
      <c r="OHG6" s="366"/>
      <c r="OHH6" s="366"/>
      <c r="OHI6" s="366"/>
      <c r="OHJ6" s="366"/>
      <c r="OHK6" s="366"/>
      <c r="OHL6" s="366"/>
      <c r="OHM6" s="366"/>
      <c r="OHN6" s="366"/>
      <c r="OHO6" s="366"/>
      <c r="OHP6" s="366"/>
      <c r="OHQ6" s="366"/>
      <c r="OHR6" s="366"/>
      <c r="OHS6" s="366"/>
      <c r="OHT6" s="366"/>
      <c r="OHU6" s="366"/>
      <c r="OHV6" s="366"/>
      <c r="OHW6" s="366"/>
      <c r="OHX6" s="366"/>
      <c r="OHY6" s="366"/>
      <c r="OHZ6" s="366"/>
      <c r="OIA6" s="366"/>
      <c r="OIB6" s="366"/>
      <c r="OIC6" s="366"/>
      <c r="OID6" s="366"/>
      <c r="OIE6" s="366"/>
      <c r="OIF6" s="366"/>
      <c r="OIG6" s="366"/>
      <c r="OIH6" s="366"/>
      <c r="OII6" s="366"/>
      <c r="OIJ6" s="366"/>
      <c r="OIK6" s="366"/>
      <c r="OIL6" s="366"/>
      <c r="OIM6" s="366"/>
      <c r="OIN6" s="366"/>
      <c r="OIO6" s="366"/>
      <c r="OIP6" s="366"/>
      <c r="OIQ6" s="366"/>
      <c r="OIR6" s="366"/>
      <c r="OIS6" s="366"/>
      <c r="OIT6" s="366"/>
      <c r="OIU6" s="366"/>
      <c r="OIV6" s="366"/>
      <c r="OIW6" s="366"/>
      <c r="OIX6" s="366"/>
      <c r="OIY6" s="366"/>
      <c r="OIZ6" s="366"/>
      <c r="OJA6" s="366"/>
      <c r="OJB6" s="366"/>
      <c r="OJC6" s="366"/>
      <c r="OJD6" s="366"/>
      <c r="OJE6" s="366"/>
      <c r="OJF6" s="366"/>
      <c r="OJG6" s="366"/>
      <c r="OJH6" s="366"/>
      <c r="OJI6" s="366"/>
      <c r="OJJ6" s="366"/>
      <c r="OJK6" s="366"/>
      <c r="OJL6" s="366"/>
      <c r="OJM6" s="366"/>
      <c r="OJN6" s="366"/>
      <c r="OJO6" s="366"/>
      <c r="OJP6" s="366"/>
      <c r="OJQ6" s="366"/>
      <c r="OJR6" s="366"/>
      <c r="OJS6" s="366"/>
      <c r="OJT6" s="366"/>
      <c r="OJU6" s="366"/>
      <c r="OJV6" s="366"/>
      <c r="OJW6" s="366"/>
      <c r="OJX6" s="366"/>
      <c r="OJY6" s="366"/>
      <c r="OJZ6" s="366"/>
      <c r="OKA6" s="366"/>
      <c r="OKB6" s="366"/>
      <c r="OKC6" s="366"/>
      <c r="OKD6" s="366"/>
      <c r="OKE6" s="366"/>
      <c r="OKF6" s="366"/>
      <c r="OKG6" s="366"/>
      <c r="OKH6" s="366"/>
      <c r="OKI6" s="366"/>
      <c r="OKJ6" s="366"/>
      <c r="OKK6" s="366"/>
      <c r="OKL6" s="366"/>
      <c r="OKM6" s="366"/>
      <c r="OKN6" s="366"/>
      <c r="OKO6" s="366"/>
      <c r="OKP6" s="366"/>
      <c r="OKQ6" s="366"/>
      <c r="OKR6" s="366"/>
      <c r="OKS6" s="366"/>
      <c r="OKT6" s="366"/>
      <c r="OKU6" s="366"/>
      <c r="OKV6" s="366"/>
      <c r="OKW6" s="366"/>
      <c r="OKX6" s="366"/>
      <c r="OKY6" s="366"/>
      <c r="OKZ6" s="366"/>
      <c r="OLA6" s="366"/>
      <c r="OLB6" s="366"/>
      <c r="OLC6" s="366"/>
      <c r="OLD6" s="366"/>
      <c r="OLE6" s="366"/>
      <c r="OLF6" s="366"/>
      <c r="OLG6" s="366"/>
      <c r="OLH6" s="366"/>
      <c r="OLI6" s="366"/>
      <c r="OLJ6" s="366"/>
      <c r="OLK6" s="366"/>
      <c r="OLL6" s="366"/>
      <c r="OLM6" s="366"/>
      <c r="OLN6" s="366"/>
      <c r="OLO6" s="366"/>
      <c r="OLP6" s="366"/>
      <c r="OLQ6" s="366"/>
      <c r="OLR6" s="366"/>
      <c r="OLS6" s="366"/>
      <c r="OLT6" s="366"/>
      <c r="OLU6" s="366"/>
      <c r="OLV6" s="366"/>
      <c r="OLW6" s="366"/>
      <c r="OLX6" s="366"/>
      <c r="OLY6" s="366"/>
      <c r="OLZ6" s="366"/>
      <c r="OMA6" s="366"/>
      <c r="OMB6" s="366"/>
      <c r="OMC6" s="366"/>
      <c r="OMD6" s="366"/>
      <c r="OME6" s="366"/>
      <c r="OMF6" s="366"/>
      <c r="OMG6" s="366"/>
      <c r="OMH6" s="366"/>
      <c r="OMI6" s="366"/>
      <c r="OMJ6" s="366"/>
      <c r="OMK6" s="366"/>
      <c r="OML6" s="366"/>
      <c r="OMM6" s="366"/>
      <c r="OMN6" s="366"/>
      <c r="OMO6" s="366"/>
      <c r="OMP6" s="366"/>
      <c r="OMQ6" s="366"/>
      <c r="OMR6" s="366"/>
      <c r="OMS6" s="366"/>
      <c r="OMT6" s="366"/>
      <c r="OMU6" s="366"/>
      <c r="OMV6" s="366"/>
      <c r="OMW6" s="366"/>
      <c r="OMX6" s="366"/>
      <c r="OMY6" s="366"/>
      <c r="OMZ6" s="366"/>
      <c r="ONA6" s="366"/>
      <c r="ONB6" s="366"/>
      <c r="ONC6" s="366"/>
      <c r="OND6" s="366"/>
      <c r="ONE6" s="366"/>
      <c r="ONF6" s="366"/>
      <c r="ONG6" s="366"/>
      <c r="ONH6" s="366"/>
      <c r="ONI6" s="366"/>
      <c r="ONJ6" s="366"/>
      <c r="ONK6" s="366"/>
      <c r="ONL6" s="366"/>
      <c r="ONM6" s="366"/>
      <c r="ONN6" s="366"/>
      <c r="ONO6" s="366"/>
      <c r="ONP6" s="366"/>
      <c r="ONQ6" s="366"/>
      <c r="ONR6" s="366"/>
      <c r="ONS6" s="366"/>
      <c r="ONT6" s="366"/>
      <c r="ONU6" s="366"/>
      <c r="ONV6" s="366"/>
      <c r="ONW6" s="366"/>
      <c r="ONX6" s="366"/>
      <c r="ONY6" s="366"/>
      <c r="ONZ6" s="366"/>
      <c r="OOA6" s="366"/>
      <c r="OOB6" s="366"/>
      <c r="OOC6" s="366"/>
      <c r="OOD6" s="366"/>
      <c r="OOE6" s="366"/>
      <c r="OOF6" s="366"/>
      <c r="OOG6" s="366"/>
      <c r="OOH6" s="366"/>
      <c r="OOI6" s="366"/>
      <c r="OOJ6" s="366"/>
      <c r="OOK6" s="366"/>
      <c r="OOL6" s="366"/>
      <c r="OOM6" s="366"/>
      <c r="OON6" s="366"/>
      <c r="OOO6" s="366"/>
      <c r="OOP6" s="366"/>
      <c r="OOQ6" s="366"/>
      <c r="OOR6" s="366"/>
      <c r="OOS6" s="366"/>
      <c r="OOT6" s="366"/>
      <c r="OOU6" s="366"/>
      <c r="OOV6" s="366"/>
      <c r="OOW6" s="366"/>
      <c r="OOX6" s="366"/>
      <c r="OOY6" s="366"/>
      <c r="OOZ6" s="366"/>
      <c r="OPA6" s="366"/>
      <c r="OPB6" s="366"/>
      <c r="OPC6" s="366"/>
      <c r="OPD6" s="366"/>
      <c r="OPE6" s="366"/>
      <c r="OPF6" s="366"/>
      <c r="OPG6" s="366"/>
      <c r="OPH6" s="366"/>
      <c r="OPI6" s="366"/>
      <c r="OPJ6" s="366"/>
      <c r="OPK6" s="366"/>
      <c r="OPL6" s="366"/>
      <c r="OPM6" s="366"/>
      <c r="OPN6" s="366"/>
      <c r="OPO6" s="366"/>
      <c r="OPP6" s="366"/>
      <c r="OPQ6" s="366"/>
      <c r="OPR6" s="366"/>
      <c r="OPS6" s="366"/>
      <c r="OPT6" s="366"/>
      <c r="OPU6" s="366"/>
      <c r="OPV6" s="366"/>
      <c r="OPW6" s="366"/>
      <c r="OPX6" s="366"/>
      <c r="OPY6" s="366"/>
      <c r="OPZ6" s="366"/>
      <c r="OQA6" s="366"/>
      <c r="OQB6" s="366"/>
      <c r="OQC6" s="366"/>
      <c r="OQD6" s="366"/>
      <c r="OQE6" s="366"/>
      <c r="OQF6" s="366"/>
      <c r="OQG6" s="366"/>
      <c r="OQH6" s="366"/>
      <c r="OQI6" s="366"/>
      <c r="OQJ6" s="366"/>
      <c r="OQK6" s="366"/>
      <c r="OQL6" s="366"/>
      <c r="OQM6" s="366"/>
      <c r="OQN6" s="366"/>
      <c r="OQO6" s="366"/>
      <c r="OQP6" s="366"/>
      <c r="OQQ6" s="366"/>
      <c r="OQR6" s="366"/>
      <c r="OQS6" s="366"/>
      <c r="OQT6" s="366"/>
      <c r="OQU6" s="366"/>
      <c r="OQV6" s="366"/>
      <c r="OQW6" s="366"/>
      <c r="OQX6" s="366"/>
      <c r="OQY6" s="366"/>
      <c r="OQZ6" s="366"/>
      <c r="ORA6" s="366"/>
      <c r="ORB6" s="366"/>
      <c r="ORC6" s="366"/>
      <c r="ORD6" s="366"/>
      <c r="ORE6" s="366"/>
      <c r="ORF6" s="366"/>
      <c r="ORG6" s="366"/>
      <c r="ORH6" s="366"/>
      <c r="ORI6" s="366"/>
      <c r="ORJ6" s="366"/>
      <c r="ORK6" s="366"/>
      <c r="ORL6" s="366"/>
      <c r="ORM6" s="366"/>
      <c r="ORN6" s="366"/>
      <c r="ORO6" s="366"/>
      <c r="ORP6" s="366"/>
      <c r="ORQ6" s="366"/>
      <c r="ORR6" s="366"/>
      <c r="ORS6" s="366"/>
      <c r="ORT6" s="366"/>
      <c r="ORU6" s="366"/>
      <c r="ORV6" s="366"/>
      <c r="ORW6" s="366"/>
      <c r="ORX6" s="366"/>
      <c r="ORY6" s="366"/>
      <c r="ORZ6" s="366"/>
      <c r="OSA6" s="366"/>
      <c r="OSB6" s="366"/>
      <c r="OSC6" s="366"/>
      <c r="OSD6" s="366"/>
      <c r="OSE6" s="366"/>
      <c r="OSF6" s="366"/>
      <c r="OSG6" s="366"/>
      <c r="OSH6" s="366"/>
      <c r="OSI6" s="366"/>
      <c r="OSJ6" s="366"/>
      <c r="OSK6" s="366"/>
      <c r="OSL6" s="366"/>
      <c r="OSM6" s="366"/>
      <c r="OSN6" s="366"/>
      <c r="OSO6" s="366"/>
      <c r="OSP6" s="366"/>
      <c r="OSQ6" s="366"/>
      <c r="OSR6" s="366"/>
      <c r="OSS6" s="366"/>
      <c r="OST6" s="366"/>
      <c r="OSU6" s="366"/>
      <c r="OSV6" s="366"/>
      <c r="OSW6" s="366"/>
      <c r="OSX6" s="366"/>
      <c r="OSY6" s="366"/>
      <c r="OSZ6" s="366"/>
      <c r="OTA6" s="366"/>
      <c r="OTB6" s="366"/>
      <c r="OTC6" s="366"/>
      <c r="OTD6" s="366"/>
      <c r="OTE6" s="366"/>
      <c r="OTF6" s="366"/>
      <c r="OTG6" s="366"/>
      <c r="OTH6" s="366"/>
      <c r="OTI6" s="366"/>
      <c r="OTJ6" s="366"/>
      <c r="OTK6" s="366"/>
      <c r="OTL6" s="366"/>
      <c r="OTM6" s="366"/>
      <c r="OTN6" s="366"/>
      <c r="OTO6" s="366"/>
      <c r="OTP6" s="366"/>
      <c r="OTQ6" s="366"/>
      <c r="OTR6" s="366"/>
      <c r="OTS6" s="366"/>
      <c r="OTT6" s="366"/>
      <c r="OTU6" s="366"/>
      <c r="OTV6" s="366"/>
      <c r="OTW6" s="366"/>
      <c r="OTX6" s="366"/>
      <c r="OTY6" s="366"/>
      <c r="OTZ6" s="366"/>
      <c r="OUA6" s="366"/>
      <c r="OUB6" s="366"/>
      <c r="OUC6" s="366"/>
      <c r="OUD6" s="366"/>
      <c r="OUE6" s="366"/>
      <c r="OUF6" s="366"/>
      <c r="OUG6" s="366"/>
      <c r="OUH6" s="366"/>
      <c r="OUI6" s="366"/>
      <c r="OUJ6" s="366"/>
      <c r="OUK6" s="366"/>
      <c r="OUL6" s="366"/>
      <c r="OUM6" s="366"/>
      <c r="OUN6" s="366"/>
      <c r="OUO6" s="366"/>
      <c r="OUP6" s="366"/>
      <c r="OUQ6" s="366"/>
      <c r="OUR6" s="366"/>
      <c r="OUS6" s="366"/>
      <c r="OUT6" s="366"/>
      <c r="OUU6" s="366"/>
      <c r="OUV6" s="366"/>
      <c r="OUW6" s="366"/>
      <c r="OUX6" s="366"/>
      <c r="OUY6" s="366"/>
      <c r="OUZ6" s="366"/>
      <c r="OVA6" s="366"/>
      <c r="OVB6" s="366"/>
      <c r="OVC6" s="366"/>
      <c r="OVD6" s="366"/>
      <c r="OVE6" s="366"/>
      <c r="OVF6" s="366"/>
      <c r="OVG6" s="366"/>
      <c r="OVH6" s="366"/>
      <c r="OVI6" s="366"/>
      <c r="OVJ6" s="366"/>
      <c r="OVK6" s="366"/>
      <c r="OVL6" s="366"/>
      <c r="OVM6" s="366"/>
      <c r="OVN6" s="366"/>
      <c r="OVO6" s="366"/>
      <c r="OVP6" s="366"/>
      <c r="OVQ6" s="366"/>
      <c r="OVR6" s="366"/>
      <c r="OVS6" s="366"/>
      <c r="OVT6" s="366"/>
      <c r="OVU6" s="366"/>
      <c r="OVV6" s="366"/>
      <c r="OVW6" s="366"/>
      <c r="OVX6" s="366"/>
      <c r="OVY6" s="366"/>
      <c r="OVZ6" s="366"/>
      <c r="OWA6" s="366"/>
      <c r="OWB6" s="366"/>
      <c r="OWC6" s="366"/>
      <c r="OWD6" s="366"/>
      <c r="OWE6" s="366"/>
      <c r="OWF6" s="366"/>
      <c r="OWG6" s="366"/>
      <c r="OWH6" s="366"/>
      <c r="OWI6" s="366"/>
      <c r="OWJ6" s="366"/>
      <c r="OWK6" s="366"/>
      <c r="OWL6" s="366"/>
      <c r="OWM6" s="366"/>
      <c r="OWN6" s="366"/>
      <c r="OWO6" s="366"/>
      <c r="OWP6" s="366"/>
      <c r="OWQ6" s="366"/>
      <c r="OWR6" s="366"/>
      <c r="OWS6" s="366"/>
      <c r="OWT6" s="366"/>
      <c r="OWU6" s="366"/>
      <c r="OWV6" s="366"/>
      <c r="OWW6" s="366"/>
      <c r="OWX6" s="366"/>
      <c r="OWY6" s="366"/>
      <c r="OWZ6" s="366"/>
      <c r="OXA6" s="366"/>
      <c r="OXB6" s="366"/>
      <c r="OXC6" s="366"/>
      <c r="OXD6" s="366"/>
      <c r="OXE6" s="366"/>
      <c r="OXF6" s="366"/>
      <c r="OXG6" s="366"/>
      <c r="OXH6" s="366"/>
      <c r="OXI6" s="366"/>
      <c r="OXJ6" s="366"/>
      <c r="OXK6" s="366"/>
      <c r="OXL6" s="366"/>
      <c r="OXM6" s="366"/>
      <c r="OXN6" s="366"/>
      <c r="OXO6" s="366"/>
      <c r="OXP6" s="366"/>
      <c r="OXQ6" s="366"/>
      <c r="OXR6" s="366"/>
      <c r="OXS6" s="366"/>
      <c r="OXT6" s="366"/>
      <c r="OXU6" s="366"/>
      <c r="OXV6" s="366"/>
      <c r="OXW6" s="366"/>
      <c r="OXX6" s="366"/>
      <c r="OXY6" s="366"/>
      <c r="OXZ6" s="366"/>
      <c r="OYA6" s="366"/>
      <c r="OYB6" s="366"/>
      <c r="OYC6" s="366"/>
      <c r="OYD6" s="366"/>
      <c r="OYE6" s="366"/>
      <c r="OYF6" s="366"/>
      <c r="OYG6" s="366"/>
      <c r="OYH6" s="366"/>
      <c r="OYI6" s="366"/>
      <c r="OYJ6" s="366"/>
      <c r="OYK6" s="366"/>
      <c r="OYL6" s="366"/>
      <c r="OYM6" s="366"/>
      <c r="OYN6" s="366"/>
      <c r="OYO6" s="366"/>
      <c r="OYP6" s="366"/>
      <c r="OYQ6" s="366"/>
      <c r="OYR6" s="366"/>
      <c r="OYS6" s="366"/>
      <c r="OYT6" s="366"/>
      <c r="OYU6" s="366"/>
      <c r="OYV6" s="366"/>
      <c r="OYW6" s="366"/>
      <c r="OYX6" s="366"/>
      <c r="OYY6" s="366"/>
      <c r="OYZ6" s="366"/>
      <c r="OZA6" s="366"/>
      <c r="OZB6" s="366"/>
      <c r="OZC6" s="366"/>
      <c r="OZD6" s="366"/>
      <c r="OZE6" s="366"/>
      <c r="OZF6" s="366"/>
      <c r="OZG6" s="366"/>
      <c r="OZH6" s="366"/>
      <c r="OZI6" s="366"/>
      <c r="OZJ6" s="366"/>
      <c r="OZK6" s="366"/>
      <c r="OZL6" s="366"/>
      <c r="OZM6" s="366"/>
      <c r="OZN6" s="366"/>
      <c r="OZO6" s="366"/>
      <c r="OZP6" s="366"/>
      <c r="OZQ6" s="366"/>
      <c r="OZR6" s="366"/>
      <c r="OZS6" s="366"/>
      <c r="OZT6" s="366"/>
      <c r="OZU6" s="366"/>
      <c r="OZV6" s="366"/>
      <c r="OZW6" s="366"/>
      <c r="OZX6" s="366"/>
      <c r="OZY6" s="366"/>
      <c r="OZZ6" s="366"/>
      <c r="PAA6" s="366"/>
      <c r="PAB6" s="366"/>
      <c r="PAC6" s="366"/>
      <c r="PAD6" s="366"/>
      <c r="PAE6" s="366"/>
      <c r="PAF6" s="366"/>
      <c r="PAG6" s="366"/>
      <c r="PAH6" s="366"/>
      <c r="PAI6" s="366"/>
      <c r="PAJ6" s="366"/>
      <c r="PAK6" s="366"/>
      <c r="PAL6" s="366"/>
      <c r="PAM6" s="366"/>
      <c r="PAN6" s="366"/>
      <c r="PAO6" s="366"/>
      <c r="PAP6" s="366"/>
      <c r="PAQ6" s="366"/>
      <c r="PAR6" s="366"/>
      <c r="PAS6" s="366"/>
      <c r="PAT6" s="366"/>
      <c r="PAU6" s="366"/>
      <c r="PAV6" s="366"/>
      <c r="PAW6" s="366"/>
      <c r="PAX6" s="366"/>
      <c r="PAY6" s="366"/>
      <c r="PAZ6" s="366"/>
      <c r="PBA6" s="366"/>
      <c r="PBB6" s="366"/>
      <c r="PBC6" s="366"/>
      <c r="PBD6" s="366"/>
      <c r="PBE6" s="366"/>
      <c r="PBF6" s="366"/>
      <c r="PBG6" s="366"/>
      <c r="PBH6" s="366"/>
      <c r="PBI6" s="366"/>
      <c r="PBJ6" s="366"/>
      <c r="PBK6" s="366"/>
      <c r="PBL6" s="366"/>
      <c r="PBM6" s="366"/>
      <c r="PBN6" s="366"/>
      <c r="PBO6" s="366"/>
      <c r="PBP6" s="366"/>
      <c r="PBQ6" s="366"/>
      <c r="PBR6" s="366"/>
      <c r="PBS6" s="366"/>
      <c r="PBT6" s="366"/>
      <c r="PBU6" s="366"/>
      <c r="PBV6" s="366"/>
      <c r="PBW6" s="366"/>
      <c r="PBX6" s="366"/>
      <c r="PBY6" s="366"/>
      <c r="PBZ6" s="366"/>
      <c r="PCA6" s="366"/>
      <c r="PCB6" s="366"/>
      <c r="PCC6" s="366"/>
      <c r="PCD6" s="366"/>
      <c r="PCE6" s="366"/>
      <c r="PCF6" s="366"/>
      <c r="PCG6" s="366"/>
      <c r="PCH6" s="366"/>
      <c r="PCI6" s="366"/>
      <c r="PCJ6" s="366"/>
      <c r="PCK6" s="366"/>
      <c r="PCL6" s="366"/>
      <c r="PCM6" s="366"/>
      <c r="PCN6" s="366"/>
      <c r="PCO6" s="366"/>
      <c r="PCP6" s="366"/>
      <c r="PCQ6" s="366"/>
      <c r="PCR6" s="366"/>
      <c r="PCS6" s="366"/>
      <c r="PCT6" s="366"/>
      <c r="PCU6" s="366"/>
      <c r="PCV6" s="366"/>
      <c r="PCW6" s="366"/>
      <c r="PCX6" s="366"/>
      <c r="PCY6" s="366"/>
      <c r="PCZ6" s="366"/>
      <c r="PDA6" s="366"/>
      <c r="PDB6" s="366"/>
      <c r="PDC6" s="366"/>
      <c r="PDD6" s="366"/>
      <c r="PDE6" s="366"/>
      <c r="PDF6" s="366"/>
      <c r="PDG6" s="366"/>
      <c r="PDH6" s="366"/>
      <c r="PDI6" s="366"/>
      <c r="PDJ6" s="366"/>
      <c r="PDK6" s="366"/>
      <c r="PDL6" s="366"/>
      <c r="PDM6" s="366"/>
      <c r="PDN6" s="366"/>
      <c r="PDO6" s="366"/>
      <c r="PDP6" s="366"/>
      <c r="PDQ6" s="366"/>
      <c r="PDR6" s="366"/>
      <c r="PDS6" s="366"/>
      <c r="PDT6" s="366"/>
      <c r="PDU6" s="366"/>
      <c r="PDV6" s="366"/>
      <c r="PDW6" s="366"/>
      <c r="PDX6" s="366"/>
      <c r="PDY6" s="366"/>
      <c r="PDZ6" s="366"/>
      <c r="PEA6" s="366"/>
      <c r="PEB6" s="366"/>
      <c r="PEC6" s="366"/>
      <c r="PED6" s="366"/>
      <c r="PEE6" s="366"/>
      <c r="PEF6" s="366"/>
      <c r="PEG6" s="366"/>
      <c r="PEH6" s="366"/>
      <c r="PEI6" s="366"/>
      <c r="PEJ6" s="366"/>
      <c r="PEK6" s="366"/>
      <c r="PEL6" s="366"/>
      <c r="PEM6" s="366"/>
      <c r="PEN6" s="366"/>
      <c r="PEO6" s="366"/>
      <c r="PEP6" s="366"/>
      <c r="PEQ6" s="366"/>
      <c r="PER6" s="366"/>
      <c r="PES6" s="366"/>
      <c r="PET6" s="366"/>
      <c r="PEU6" s="366"/>
      <c r="PEV6" s="366"/>
      <c r="PEW6" s="366"/>
      <c r="PEX6" s="366"/>
      <c r="PEY6" s="366"/>
      <c r="PEZ6" s="366"/>
      <c r="PFA6" s="366"/>
      <c r="PFB6" s="366"/>
      <c r="PFC6" s="366"/>
      <c r="PFD6" s="366"/>
      <c r="PFE6" s="366"/>
      <c r="PFF6" s="366"/>
      <c r="PFG6" s="366"/>
      <c r="PFH6" s="366"/>
      <c r="PFI6" s="366"/>
      <c r="PFJ6" s="366"/>
      <c r="PFK6" s="366"/>
      <c r="PFL6" s="366"/>
      <c r="PFM6" s="366"/>
      <c r="PFN6" s="366"/>
      <c r="PFO6" s="366"/>
      <c r="PFP6" s="366"/>
      <c r="PFQ6" s="366"/>
      <c r="PFR6" s="366"/>
      <c r="PFS6" s="366"/>
      <c r="PFT6" s="366"/>
      <c r="PFU6" s="366"/>
      <c r="PFV6" s="366"/>
      <c r="PFW6" s="366"/>
      <c r="PFX6" s="366"/>
      <c r="PFY6" s="366"/>
      <c r="PFZ6" s="366"/>
      <c r="PGA6" s="366"/>
      <c r="PGB6" s="366"/>
      <c r="PGC6" s="366"/>
      <c r="PGD6" s="366"/>
      <c r="PGE6" s="366"/>
      <c r="PGF6" s="366"/>
      <c r="PGG6" s="366"/>
      <c r="PGH6" s="366"/>
      <c r="PGI6" s="366"/>
      <c r="PGJ6" s="366"/>
      <c r="PGK6" s="366"/>
      <c r="PGL6" s="366"/>
      <c r="PGM6" s="366"/>
      <c r="PGN6" s="366"/>
      <c r="PGO6" s="366"/>
      <c r="PGP6" s="366"/>
      <c r="PGQ6" s="366"/>
      <c r="PGR6" s="366"/>
      <c r="PGS6" s="366"/>
      <c r="PGT6" s="366"/>
      <c r="PGU6" s="366"/>
      <c r="PGV6" s="366"/>
      <c r="PGW6" s="366"/>
      <c r="PGX6" s="366"/>
      <c r="PGY6" s="366"/>
      <c r="PGZ6" s="366"/>
      <c r="PHA6" s="366"/>
      <c r="PHB6" s="366"/>
      <c r="PHC6" s="366"/>
      <c r="PHD6" s="366"/>
      <c r="PHE6" s="366"/>
      <c r="PHF6" s="366"/>
      <c r="PHG6" s="366"/>
      <c r="PHH6" s="366"/>
      <c r="PHI6" s="366"/>
      <c r="PHJ6" s="366"/>
      <c r="PHK6" s="366"/>
      <c r="PHL6" s="366"/>
      <c r="PHM6" s="366"/>
      <c r="PHN6" s="366"/>
      <c r="PHO6" s="366"/>
      <c r="PHP6" s="366"/>
      <c r="PHQ6" s="366"/>
      <c r="PHR6" s="366"/>
      <c r="PHS6" s="366"/>
      <c r="PHT6" s="366"/>
      <c r="PHU6" s="366"/>
      <c r="PHV6" s="366"/>
      <c r="PHW6" s="366"/>
      <c r="PHX6" s="366"/>
      <c r="PHY6" s="366"/>
      <c r="PHZ6" s="366"/>
      <c r="PIA6" s="366"/>
      <c r="PIB6" s="366"/>
      <c r="PIC6" s="366"/>
      <c r="PID6" s="366"/>
      <c r="PIE6" s="366"/>
      <c r="PIF6" s="366"/>
      <c r="PIG6" s="366"/>
      <c r="PIH6" s="366"/>
      <c r="PII6" s="366"/>
      <c r="PIJ6" s="366"/>
      <c r="PIK6" s="366"/>
      <c r="PIL6" s="366"/>
      <c r="PIM6" s="366"/>
      <c r="PIN6" s="366"/>
      <c r="PIO6" s="366"/>
      <c r="PIP6" s="366"/>
      <c r="PIQ6" s="366"/>
      <c r="PIR6" s="366"/>
      <c r="PIS6" s="366"/>
      <c r="PIT6" s="366"/>
      <c r="PIU6" s="366"/>
      <c r="PIV6" s="366"/>
      <c r="PIW6" s="366"/>
      <c r="PIX6" s="366"/>
      <c r="PIY6" s="366"/>
      <c r="PIZ6" s="366"/>
      <c r="PJA6" s="366"/>
      <c r="PJB6" s="366"/>
      <c r="PJC6" s="366"/>
      <c r="PJD6" s="366"/>
      <c r="PJE6" s="366"/>
      <c r="PJF6" s="366"/>
      <c r="PJG6" s="366"/>
      <c r="PJH6" s="366"/>
      <c r="PJI6" s="366"/>
      <c r="PJJ6" s="366"/>
      <c r="PJK6" s="366"/>
      <c r="PJL6" s="366"/>
      <c r="PJM6" s="366"/>
      <c r="PJN6" s="366"/>
      <c r="PJO6" s="366"/>
      <c r="PJP6" s="366"/>
      <c r="PJQ6" s="366"/>
      <c r="PJR6" s="366"/>
      <c r="PJS6" s="366"/>
      <c r="PJT6" s="366"/>
      <c r="PJU6" s="366"/>
      <c r="PJV6" s="366"/>
      <c r="PJW6" s="366"/>
      <c r="PJX6" s="366"/>
      <c r="PJY6" s="366"/>
      <c r="PJZ6" s="366"/>
      <c r="PKA6" s="366"/>
      <c r="PKB6" s="366"/>
      <c r="PKC6" s="366"/>
      <c r="PKD6" s="366"/>
      <c r="PKE6" s="366"/>
      <c r="PKF6" s="366"/>
      <c r="PKG6" s="366"/>
      <c r="PKH6" s="366"/>
      <c r="PKI6" s="366"/>
      <c r="PKJ6" s="366"/>
      <c r="PKK6" s="366"/>
      <c r="PKL6" s="366"/>
      <c r="PKM6" s="366"/>
      <c r="PKN6" s="366"/>
      <c r="PKO6" s="366"/>
      <c r="PKP6" s="366"/>
      <c r="PKQ6" s="366"/>
      <c r="PKR6" s="366"/>
      <c r="PKS6" s="366"/>
      <c r="PKT6" s="366"/>
      <c r="PKU6" s="366"/>
      <c r="PKV6" s="366"/>
      <c r="PKW6" s="366"/>
      <c r="PKX6" s="366"/>
      <c r="PKY6" s="366"/>
      <c r="PKZ6" s="366"/>
      <c r="PLA6" s="366"/>
      <c r="PLB6" s="366"/>
      <c r="PLC6" s="366"/>
      <c r="PLD6" s="366"/>
      <c r="PLE6" s="366"/>
      <c r="PLF6" s="366"/>
      <c r="PLG6" s="366"/>
      <c r="PLH6" s="366"/>
      <c r="PLI6" s="366"/>
      <c r="PLJ6" s="366"/>
      <c r="PLK6" s="366"/>
      <c r="PLL6" s="366"/>
      <c r="PLM6" s="366"/>
      <c r="PLN6" s="366"/>
      <c r="PLO6" s="366"/>
      <c r="PLP6" s="366"/>
      <c r="PLQ6" s="366"/>
      <c r="PLR6" s="366"/>
      <c r="PLS6" s="366"/>
      <c r="PLT6" s="366"/>
      <c r="PLU6" s="366"/>
      <c r="PLV6" s="366"/>
      <c r="PLW6" s="366"/>
      <c r="PLX6" s="366"/>
      <c r="PLY6" s="366"/>
      <c r="PLZ6" s="366"/>
      <c r="PMA6" s="366"/>
      <c r="PMB6" s="366"/>
      <c r="PMC6" s="366"/>
      <c r="PMD6" s="366"/>
      <c r="PME6" s="366"/>
      <c r="PMF6" s="366"/>
      <c r="PMG6" s="366"/>
      <c r="PMH6" s="366"/>
      <c r="PMI6" s="366"/>
      <c r="PMJ6" s="366"/>
      <c r="PMK6" s="366"/>
      <c r="PML6" s="366"/>
      <c r="PMM6" s="366"/>
      <c r="PMN6" s="366"/>
      <c r="PMO6" s="366"/>
      <c r="PMP6" s="366"/>
      <c r="PMQ6" s="366"/>
      <c r="PMR6" s="366"/>
      <c r="PMS6" s="366"/>
      <c r="PMT6" s="366"/>
      <c r="PMU6" s="366"/>
      <c r="PMV6" s="366"/>
      <c r="PMW6" s="366"/>
      <c r="PMX6" s="366"/>
      <c r="PMY6" s="366"/>
      <c r="PMZ6" s="366"/>
      <c r="PNA6" s="366"/>
      <c r="PNB6" s="366"/>
      <c r="PNC6" s="366"/>
      <c r="PND6" s="366"/>
      <c r="PNE6" s="366"/>
      <c r="PNF6" s="366"/>
      <c r="PNG6" s="366"/>
      <c r="PNH6" s="366"/>
      <c r="PNI6" s="366"/>
      <c r="PNJ6" s="366"/>
      <c r="PNK6" s="366"/>
      <c r="PNL6" s="366"/>
      <c r="PNM6" s="366"/>
      <c r="PNN6" s="366"/>
      <c r="PNO6" s="366"/>
      <c r="PNP6" s="366"/>
      <c r="PNQ6" s="366"/>
      <c r="PNR6" s="366"/>
      <c r="PNS6" s="366"/>
      <c r="PNT6" s="366"/>
      <c r="PNU6" s="366"/>
      <c r="PNV6" s="366"/>
      <c r="PNW6" s="366"/>
      <c r="PNX6" s="366"/>
      <c r="PNY6" s="366"/>
      <c r="PNZ6" s="366"/>
      <c r="POA6" s="366"/>
      <c r="POB6" s="366"/>
      <c r="POC6" s="366"/>
      <c r="POD6" s="366"/>
      <c r="POE6" s="366"/>
      <c r="POF6" s="366"/>
      <c r="POG6" s="366"/>
      <c r="POH6" s="366"/>
      <c r="POI6" s="366"/>
      <c r="POJ6" s="366"/>
      <c r="POK6" s="366"/>
      <c r="POL6" s="366"/>
      <c r="POM6" s="366"/>
      <c r="PON6" s="366"/>
      <c r="POO6" s="366"/>
      <c r="POP6" s="366"/>
      <c r="POQ6" s="366"/>
      <c r="POR6" s="366"/>
      <c r="POS6" s="366"/>
      <c r="POT6" s="366"/>
      <c r="POU6" s="366"/>
      <c r="POV6" s="366"/>
      <c r="POW6" s="366"/>
      <c r="POX6" s="366"/>
      <c r="POY6" s="366"/>
      <c r="POZ6" s="366"/>
      <c r="PPA6" s="366"/>
      <c r="PPB6" s="366"/>
      <c r="PPC6" s="366"/>
      <c r="PPD6" s="366"/>
      <c r="PPE6" s="366"/>
      <c r="PPF6" s="366"/>
      <c r="PPG6" s="366"/>
      <c r="PPH6" s="366"/>
      <c r="PPI6" s="366"/>
      <c r="PPJ6" s="366"/>
      <c r="PPK6" s="366"/>
      <c r="PPL6" s="366"/>
      <c r="PPM6" s="366"/>
      <c r="PPN6" s="366"/>
      <c r="PPO6" s="366"/>
      <c r="PPP6" s="366"/>
      <c r="PPQ6" s="366"/>
      <c r="PPR6" s="366"/>
      <c r="PPS6" s="366"/>
      <c r="PPT6" s="366"/>
      <c r="PPU6" s="366"/>
      <c r="PPV6" s="366"/>
      <c r="PPW6" s="366"/>
      <c r="PPX6" s="366"/>
      <c r="PPY6" s="366"/>
      <c r="PPZ6" s="366"/>
      <c r="PQA6" s="366"/>
      <c r="PQB6" s="366"/>
      <c r="PQC6" s="366"/>
      <c r="PQD6" s="366"/>
      <c r="PQE6" s="366"/>
      <c r="PQF6" s="366"/>
      <c r="PQG6" s="366"/>
      <c r="PQH6" s="366"/>
      <c r="PQI6" s="366"/>
      <c r="PQJ6" s="366"/>
      <c r="PQK6" s="366"/>
      <c r="PQL6" s="366"/>
      <c r="PQM6" s="366"/>
      <c r="PQN6" s="366"/>
      <c r="PQO6" s="366"/>
      <c r="PQP6" s="366"/>
      <c r="PQQ6" s="366"/>
      <c r="PQR6" s="366"/>
      <c r="PQS6" s="366"/>
      <c r="PQT6" s="366"/>
      <c r="PQU6" s="366"/>
      <c r="PQV6" s="366"/>
      <c r="PQW6" s="366"/>
      <c r="PQX6" s="366"/>
      <c r="PQY6" s="366"/>
      <c r="PQZ6" s="366"/>
      <c r="PRA6" s="366"/>
      <c r="PRB6" s="366"/>
      <c r="PRC6" s="366"/>
      <c r="PRD6" s="366"/>
      <c r="PRE6" s="366"/>
      <c r="PRF6" s="366"/>
      <c r="PRG6" s="366"/>
      <c r="PRH6" s="366"/>
      <c r="PRI6" s="366"/>
      <c r="PRJ6" s="366"/>
      <c r="PRK6" s="366"/>
      <c r="PRL6" s="366"/>
      <c r="PRM6" s="366"/>
      <c r="PRN6" s="366"/>
      <c r="PRO6" s="366"/>
      <c r="PRP6" s="366"/>
      <c r="PRQ6" s="366"/>
      <c r="PRR6" s="366"/>
      <c r="PRS6" s="366"/>
      <c r="PRT6" s="366"/>
      <c r="PRU6" s="366"/>
      <c r="PRV6" s="366"/>
      <c r="PRW6" s="366"/>
      <c r="PRX6" s="366"/>
      <c r="PRY6" s="366"/>
      <c r="PRZ6" s="366"/>
      <c r="PSA6" s="366"/>
      <c r="PSB6" s="366"/>
      <c r="PSC6" s="366"/>
      <c r="PSD6" s="366"/>
      <c r="PSE6" s="366"/>
      <c r="PSF6" s="366"/>
      <c r="PSG6" s="366"/>
      <c r="PSH6" s="366"/>
      <c r="PSI6" s="366"/>
      <c r="PSJ6" s="366"/>
      <c r="PSK6" s="366"/>
      <c r="PSL6" s="366"/>
      <c r="PSM6" s="366"/>
      <c r="PSN6" s="366"/>
      <c r="PSO6" s="366"/>
      <c r="PSP6" s="366"/>
      <c r="PSQ6" s="366"/>
      <c r="PSR6" s="366"/>
      <c r="PSS6" s="366"/>
      <c r="PST6" s="366"/>
      <c r="PSU6" s="366"/>
      <c r="PSV6" s="366"/>
      <c r="PSW6" s="366"/>
      <c r="PSX6" s="366"/>
      <c r="PSY6" s="366"/>
      <c r="PSZ6" s="366"/>
      <c r="PTA6" s="366"/>
      <c r="PTB6" s="366"/>
      <c r="PTC6" s="366"/>
      <c r="PTD6" s="366"/>
      <c r="PTE6" s="366"/>
      <c r="PTF6" s="366"/>
      <c r="PTG6" s="366"/>
      <c r="PTH6" s="366"/>
      <c r="PTI6" s="366"/>
      <c r="PTJ6" s="366"/>
      <c r="PTK6" s="366"/>
      <c r="PTL6" s="366"/>
      <c r="PTM6" s="366"/>
      <c r="PTN6" s="366"/>
      <c r="PTO6" s="366"/>
      <c r="PTP6" s="366"/>
      <c r="PTQ6" s="366"/>
      <c r="PTR6" s="366"/>
      <c r="PTS6" s="366"/>
      <c r="PTT6" s="366"/>
      <c r="PTU6" s="366"/>
      <c r="PTV6" s="366"/>
      <c r="PTW6" s="366"/>
      <c r="PTX6" s="366"/>
      <c r="PTY6" s="366"/>
      <c r="PTZ6" s="366"/>
      <c r="PUA6" s="366"/>
      <c r="PUB6" s="366"/>
      <c r="PUC6" s="366"/>
      <c r="PUD6" s="366"/>
      <c r="PUE6" s="366"/>
      <c r="PUF6" s="366"/>
      <c r="PUG6" s="366"/>
      <c r="PUH6" s="366"/>
      <c r="PUI6" s="366"/>
      <c r="PUJ6" s="366"/>
      <c r="PUK6" s="366"/>
      <c r="PUL6" s="366"/>
      <c r="PUM6" s="366"/>
      <c r="PUN6" s="366"/>
      <c r="PUO6" s="366"/>
      <c r="PUP6" s="366"/>
      <c r="PUQ6" s="366"/>
      <c r="PUR6" s="366"/>
      <c r="PUS6" s="366"/>
      <c r="PUT6" s="366"/>
      <c r="PUU6" s="366"/>
      <c r="PUV6" s="366"/>
      <c r="PUW6" s="366"/>
      <c r="PUX6" s="366"/>
      <c r="PUY6" s="366"/>
      <c r="PUZ6" s="366"/>
      <c r="PVA6" s="366"/>
      <c r="PVB6" s="366"/>
      <c r="PVC6" s="366"/>
      <c r="PVD6" s="366"/>
      <c r="PVE6" s="366"/>
      <c r="PVF6" s="366"/>
      <c r="PVG6" s="366"/>
      <c r="PVH6" s="366"/>
      <c r="PVI6" s="366"/>
      <c r="PVJ6" s="366"/>
      <c r="PVK6" s="366"/>
      <c r="PVL6" s="366"/>
      <c r="PVM6" s="366"/>
      <c r="PVN6" s="366"/>
      <c r="PVO6" s="366"/>
      <c r="PVP6" s="366"/>
      <c r="PVQ6" s="366"/>
      <c r="PVR6" s="366"/>
      <c r="PVS6" s="366"/>
      <c r="PVT6" s="366"/>
      <c r="PVU6" s="366"/>
      <c r="PVV6" s="366"/>
      <c r="PVW6" s="366"/>
      <c r="PVX6" s="366"/>
      <c r="PVY6" s="366"/>
      <c r="PVZ6" s="366"/>
      <c r="PWA6" s="366"/>
      <c r="PWB6" s="366"/>
      <c r="PWC6" s="366"/>
      <c r="PWD6" s="366"/>
      <c r="PWE6" s="366"/>
      <c r="PWF6" s="366"/>
      <c r="PWG6" s="366"/>
      <c r="PWH6" s="366"/>
      <c r="PWI6" s="366"/>
      <c r="PWJ6" s="366"/>
      <c r="PWK6" s="366"/>
      <c r="PWL6" s="366"/>
      <c r="PWM6" s="366"/>
      <c r="PWN6" s="366"/>
      <c r="PWO6" s="366"/>
      <c r="PWP6" s="366"/>
      <c r="PWQ6" s="366"/>
      <c r="PWR6" s="366"/>
      <c r="PWS6" s="366"/>
      <c r="PWT6" s="366"/>
      <c r="PWU6" s="366"/>
      <c r="PWV6" s="366"/>
      <c r="PWW6" s="366"/>
      <c r="PWX6" s="366"/>
      <c r="PWY6" s="366"/>
      <c r="PWZ6" s="366"/>
      <c r="PXA6" s="366"/>
      <c r="PXB6" s="366"/>
      <c r="PXC6" s="366"/>
      <c r="PXD6" s="366"/>
      <c r="PXE6" s="366"/>
      <c r="PXF6" s="366"/>
      <c r="PXG6" s="366"/>
      <c r="PXH6" s="366"/>
      <c r="PXI6" s="366"/>
      <c r="PXJ6" s="366"/>
      <c r="PXK6" s="366"/>
      <c r="PXL6" s="366"/>
      <c r="PXM6" s="366"/>
      <c r="PXN6" s="366"/>
      <c r="PXO6" s="366"/>
      <c r="PXP6" s="366"/>
      <c r="PXQ6" s="366"/>
      <c r="PXR6" s="366"/>
      <c r="PXS6" s="366"/>
      <c r="PXT6" s="366"/>
      <c r="PXU6" s="366"/>
      <c r="PXV6" s="366"/>
      <c r="PXW6" s="366"/>
      <c r="PXX6" s="366"/>
      <c r="PXY6" s="366"/>
      <c r="PXZ6" s="366"/>
      <c r="PYA6" s="366"/>
      <c r="PYB6" s="366"/>
      <c r="PYC6" s="366"/>
      <c r="PYD6" s="366"/>
      <c r="PYE6" s="366"/>
      <c r="PYF6" s="366"/>
      <c r="PYG6" s="366"/>
      <c r="PYH6" s="366"/>
      <c r="PYI6" s="366"/>
      <c r="PYJ6" s="366"/>
      <c r="PYK6" s="366"/>
      <c r="PYL6" s="366"/>
      <c r="PYM6" s="366"/>
      <c r="PYN6" s="366"/>
      <c r="PYO6" s="366"/>
      <c r="PYP6" s="366"/>
      <c r="PYQ6" s="366"/>
      <c r="PYR6" s="366"/>
      <c r="PYS6" s="366"/>
      <c r="PYT6" s="366"/>
      <c r="PYU6" s="366"/>
      <c r="PYV6" s="366"/>
      <c r="PYW6" s="366"/>
      <c r="PYX6" s="366"/>
      <c r="PYY6" s="366"/>
      <c r="PYZ6" s="366"/>
      <c r="PZA6" s="366"/>
      <c r="PZB6" s="366"/>
      <c r="PZC6" s="366"/>
      <c r="PZD6" s="366"/>
      <c r="PZE6" s="366"/>
      <c r="PZF6" s="366"/>
      <c r="PZG6" s="366"/>
      <c r="PZH6" s="366"/>
      <c r="PZI6" s="366"/>
      <c r="PZJ6" s="366"/>
      <c r="PZK6" s="366"/>
      <c r="PZL6" s="366"/>
      <c r="PZM6" s="366"/>
      <c r="PZN6" s="366"/>
      <c r="PZO6" s="366"/>
      <c r="PZP6" s="366"/>
      <c r="PZQ6" s="366"/>
      <c r="PZR6" s="366"/>
      <c r="PZS6" s="366"/>
      <c r="PZT6" s="366"/>
      <c r="PZU6" s="366"/>
      <c r="PZV6" s="366"/>
      <c r="PZW6" s="366"/>
      <c r="PZX6" s="366"/>
      <c r="PZY6" s="366"/>
      <c r="PZZ6" s="366"/>
      <c r="QAA6" s="366"/>
      <c r="QAB6" s="366"/>
      <c r="QAC6" s="366"/>
      <c r="QAD6" s="366"/>
      <c r="QAE6" s="366"/>
      <c r="QAF6" s="366"/>
      <c r="QAG6" s="366"/>
      <c r="QAH6" s="366"/>
      <c r="QAI6" s="366"/>
      <c r="QAJ6" s="366"/>
      <c r="QAK6" s="366"/>
      <c r="QAL6" s="366"/>
      <c r="QAM6" s="366"/>
      <c r="QAN6" s="366"/>
      <c r="QAO6" s="366"/>
      <c r="QAP6" s="366"/>
      <c r="QAQ6" s="366"/>
      <c r="QAR6" s="366"/>
      <c r="QAS6" s="366"/>
      <c r="QAT6" s="366"/>
      <c r="QAU6" s="366"/>
      <c r="QAV6" s="366"/>
      <c r="QAW6" s="366"/>
      <c r="QAX6" s="366"/>
      <c r="QAY6" s="366"/>
      <c r="QAZ6" s="366"/>
      <c r="QBA6" s="366"/>
      <c r="QBB6" s="366"/>
      <c r="QBC6" s="366"/>
      <c r="QBD6" s="366"/>
      <c r="QBE6" s="366"/>
      <c r="QBF6" s="366"/>
      <c r="QBG6" s="366"/>
      <c r="QBH6" s="366"/>
      <c r="QBI6" s="366"/>
      <c r="QBJ6" s="366"/>
      <c r="QBK6" s="366"/>
      <c r="QBL6" s="366"/>
      <c r="QBM6" s="366"/>
      <c r="QBN6" s="366"/>
      <c r="QBO6" s="366"/>
      <c r="QBP6" s="366"/>
      <c r="QBQ6" s="366"/>
      <c r="QBR6" s="366"/>
      <c r="QBS6" s="366"/>
      <c r="QBT6" s="366"/>
      <c r="QBU6" s="366"/>
      <c r="QBV6" s="366"/>
      <c r="QBW6" s="366"/>
      <c r="QBX6" s="366"/>
      <c r="QBY6" s="366"/>
      <c r="QBZ6" s="366"/>
      <c r="QCA6" s="366"/>
      <c r="QCB6" s="366"/>
      <c r="QCC6" s="366"/>
      <c r="QCD6" s="366"/>
      <c r="QCE6" s="366"/>
      <c r="QCF6" s="366"/>
      <c r="QCG6" s="366"/>
      <c r="QCH6" s="366"/>
      <c r="QCI6" s="366"/>
      <c r="QCJ6" s="366"/>
      <c r="QCK6" s="366"/>
      <c r="QCL6" s="366"/>
      <c r="QCM6" s="366"/>
      <c r="QCN6" s="366"/>
      <c r="QCO6" s="366"/>
      <c r="QCP6" s="366"/>
      <c r="QCQ6" s="366"/>
      <c r="QCR6" s="366"/>
      <c r="QCS6" s="366"/>
      <c r="QCT6" s="366"/>
      <c r="QCU6" s="366"/>
      <c r="QCV6" s="366"/>
      <c r="QCW6" s="366"/>
      <c r="QCX6" s="366"/>
      <c r="QCY6" s="366"/>
      <c r="QCZ6" s="366"/>
      <c r="QDA6" s="366"/>
      <c r="QDB6" s="366"/>
      <c r="QDC6" s="366"/>
      <c r="QDD6" s="366"/>
      <c r="QDE6" s="366"/>
      <c r="QDF6" s="366"/>
      <c r="QDG6" s="366"/>
      <c r="QDH6" s="366"/>
      <c r="QDI6" s="366"/>
      <c r="QDJ6" s="366"/>
      <c r="QDK6" s="366"/>
      <c r="QDL6" s="366"/>
      <c r="QDM6" s="366"/>
      <c r="QDN6" s="366"/>
      <c r="QDO6" s="366"/>
      <c r="QDP6" s="366"/>
      <c r="QDQ6" s="366"/>
      <c r="QDR6" s="366"/>
      <c r="QDS6" s="366"/>
      <c r="QDT6" s="366"/>
      <c r="QDU6" s="366"/>
      <c r="QDV6" s="366"/>
      <c r="QDW6" s="366"/>
      <c r="QDX6" s="366"/>
      <c r="QDY6" s="366"/>
      <c r="QDZ6" s="366"/>
      <c r="QEA6" s="366"/>
      <c r="QEB6" s="366"/>
      <c r="QEC6" s="366"/>
      <c r="QED6" s="366"/>
      <c r="QEE6" s="366"/>
      <c r="QEF6" s="366"/>
      <c r="QEG6" s="366"/>
      <c r="QEH6" s="366"/>
      <c r="QEI6" s="366"/>
      <c r="QEJ6" s="366"/>
      <c r="QEK6" s="366"/>
      <c r="QEL6" s="366"/>
      <c r="QEM6" s="366"/>
      <c r="QEN6" s="366"/>
      <c r="QEO6" s="366"/>
      <c r="QEP6" s="366"/>
      <c r="QEQ6" s="366"/>
      <c r="QER6" s="366"/>
      <c r="QES6" s="366"/>
      <c r="QET6" s="366"/>
      <c r="QEU6" s="366"/>
      <c r="QEV6" s="366"/>
      <c r="QEW6" s="366"/>
      <c r="QEX6" s="366"/>
      <c r="QEY6" s="366"/>
      <c r="QEZ6" s="366"/>
      <c r="QFA6" s="366"/>
      <c r="QFB6" s="366"/>
      <c r="QFC6" s="366"/>
      <c r="QFD6" s="366"/>
      <c r="QFE6" s="366"/>
      <c r="QFF6" s="366"/>
      <c r="QFG6" s="366"/>
      <c r="QFH6" s="366"/>
      <c r="QFI6" s="366"/>
      <c r="QFJ6" s="366"/>
      <c r="QFK6" s="366"/>
      <c r="QFL6" s="366"/>
      <c r="QFM6" s="366"/>
      <c r="QFN6" s="366"/>
      <c r="QFO6" s="366"/>
      <c r="QFP6" s="366"/>
      <c r="QFQ6" s="366"/>
      <c r="QFR6" s="366"/>
      <c r="QFS6" s="366"/>
      <c r="QFT6" s="366"/>
      <c r="QFU6" s="366"/>
      <c r="QFV6" s="366"/>
      <c r="QFW6" s="366"/>
      <c r="QFX6" s="366"/>
      <c r="QFY6" s="366"/>
      <c r="QFZ6" s="366"/>
      <c r="QGA6" s="366"/>
      <c r="QGB6" s="366"/>
      <c r="QGC6" s="366"/>
      <c r="QGD6" s="366"/>
      <c r="QGE6" s="366"/>
      <c r="QGF6" s="366"/>
      <c r="QGG6" s="366"/>
      <c r="QGH6" s="366"/>
      <c r="QGI6" s="366"/>
      <c r="QGJ6" s="366"/>
      <c r="QGK6" s="366"/>
      <c r="QGL6" s="366"/>
      <c r="QGM6" s="366"/>
      <c r="QGN6" s="366"/>
      <c r="QGO6" s="366"/>
      <c r="QGP6" s="366"/>
      <c r="QGQ6" s="366"/>
      <c r="QGR6" s="366"/>
      <c r="QGS6" s="366"/>
      <c r="QGT6" s="366"/>
      <c r="QGU6" s="366"/>
      <c r="QGV6" s="366"/>
      <c r="QGW6" s="366"/>
      <c r="QGX6" s="366"/>
      <c r="QGY6" s="366"/>
      <c r="QGZ6" s="366"/>
      <c r="QHA6" s="366"/>
      <c r="QHB6" s="366"/>
      <c r="QHC6" s="366"/>
      <c r="QHD6" s="366"/>
      <c r="QHE6" s="366"/>
      <c r="QHF6" s="366"/>
      <c r="QHG6" s="366"/>
      <c r="QHH6" s="366"/>
      <c r="QHI6" s="366"/>
      <c r="QHJ6" s="366"/>
      <c r="QHK6" s="366"/>
      <c r="QHL6" s="366"/>
      <c r="QHM6" s="366"/>
      <c r="QHN6" s="366"/>
      <c r="QHO6" s="366"/>
      <c r="QHP6" s="366"/>
      <c r="QHQ6" s="366"/>
      <c r="QHR6" s="366"/>
      <c r="QHS6" s="366"/>
      <c r="QHT6" s="366"/>
      <c r="QHU6" s="366"/>
      <c r="QHV6" s="366"/>
      <c r="QHW6" s="366"/>
      <c r="QHX6" s="366"/>
      <c r="QHY6" s="366"/>
      <c r="QHZ6" s="366"/>
      <c r="QIA6" s="366"/>
      <c r="QIB6" s="366"/>
      <c r="QIC6" s="366"/>
      <c r="QID6" s="366"/>
      <c r="QIE6" s="366"/>
      <c r="QIF6" s="366"/>
      <c r="QIG6" s="366"/>
      <c r="QIH6" s="366"/>
      <c r="QII6" s="366"/>
      <c r="QIJ6" s="366"/>
      <c r="QIK6" s="366"/>
      <c r="QIL6" s="366"/>
      <c r="QIM6" s="366"/>
      <c r="QIN6" s="366"/>
      <c r="QIO6" s="366"/>
      <c r="QIP6" s="366"/>
      <c r="QIQ6" s="366"/>
      <c r="QIR6" s="366"/>
      <c r="QIS6" s="366"/>
      <c r="QIT6" s="366"/>
      <c r="QIU6" s="366"/>
      <c r="QIV6" s="366"/>
      <c r="QIW6" s="366"/>
      <c r="QIX6" s="366"/>
      <c r="QIY6" s="366"/>
      <c r="QIZ6" s="366"/>
      <c r="QJA6" s="366"/>
      <c r="QJB6" s="366"/>
      <c r="QJC6" s="366"/>
      <c r="QJD6" s="366"/>
      <c r="QJE6" s="366"/>
      <c r="QJF6" s="366"/>
      <c r="QJG6" s="366"/>
      <c r="QJH6" s="366"/>
      <c r="QJI6" s="366"/>
      <c r="QJJ6" s="366"/>
      <c r="QJK6" s="366"/>
      <c r="QJL6" s="366"/>
      <c r="QJM6" s="366"/>
      <c r="QJN6" s="366"/>
      <c r="QJO6" s="366"/>
      <c r="QJP6" s="366"/>
      <c r="QJQ6" s="366"/>
      <c r="QJR6" s="366"/>
      <c r="QJS6" s="366"/>
      <c r="QJT6" s="366"/>
      <c r="QJU6" s="366"/>
      <c r="QJV6" s="366"/>
      <c r="QJW6" s="366"/>
      <c r="QJX6" s="366"/>
      <c r="QJY6" s="366"/>
      <c r="QJZ6" s="366"/>
      <c r="QKA6" s="366"/>
      <c r="QKB6" s="366"/>
      <c r="QKC6" s="366"/>
      <c r="QKD6" s="366"/>
      <c r="QKE6" s="366"/>
      <c r="QKF6" s="366"/>
      <c r="QKG6" s="366"/>
      <c r="QKH6" s="366"/>
      <c r="QKI6" s="366"/>
      <c r="QKJ6" s="366"/>
      <c r="QKK6" s="366"/>
      <c r="QKL6" s="366"/>
      <c r="QKM6" s="366"/>
      <c r="QKN6" s="366"/>
      <c r="QKO6" s="366"/>
      <c r="QKP6" s="366"/>
      <c r="QKQ6" s="366"/>
      <c r="QKR6" s="366"/>
      <c r="QKS6" s="366"/>
      <c r="QKT6" s="366"/>
      <c r="QKU6" s="366"/>
      <c r="QKV6" s="366"/>
      <c r="QKW6" s="366"/>
      <c r="QKX6" s="366"/>
      <c r="QKY6" s="366"/>
      <c r="QKZ6" s="366"/>
      <c r="QLA6" s="366"/>
      <c r="QLB6" s="366"/>
      <c r="QLC6" s="366"/>
      <c r="QLD6" s="366"/>
      <c r="QLE6" s="366"/>
      <c r="QLF6" s="366"/>
      <c r="QLG6" s="366"/>
      <c r="QLH6" s="366"/>
      <c r="QLI6" s="366"/>
      <c r="QLJ6" s="366"/>
      <c r="QLK6" s="366"/>
      <c r="QLL6" s="366"/>
      <c r="QLM6" s="366"/>
      <c r="QLN6" s="366"/>
      <c r="QLO6" s="366"/>
      <c r="QLP6" s="366"/>
      <c r="QLQ6" s="366"/>
      <c r="QLR6" s="366"/>
      <c r="QLS6" s="366"/>
      <c r="QLT6" s="366"/>
      <c r="QLU6" s="366"/>
      <c r="QLV6" s="366"/>
      <c r="QLW6" s="366"/>
      <c r="QLX6" s="366"/>
      <c r="QLY6" s="366"/>
      <c r="QLZ6" s="366"/>
      <c r="QMA6" s="366"/>
      <c r="QMB6" s="366"/>
      <c r="QMC6" s="366"/>
      <c r="QMD6" s="366"/>
      <c r="QME6" s="366"/>
      <c r="QMF6" s="366"/>
      <c r="QMG6" s="366"/>
      <c r="QMH6" s="366"/>
      <c r="QMI6" s="366"/>
      <c r="QMJ6" s="366"/>
      <c r="QMK6" s="366"/>
      <c r="QML6" s="366"/>
      <c r="QMM6" s="366"/>
      <c r="QMN6" s="366"/>
      <c r="QMO6" s="366"/>
      <c r="QMP6" s="366"/>
      <c r="QMQ6" s="366"/>
      <c r="QMR6" s="366"/>
      <c r="QMS6" s="366"/>
      <c r="QMT6" s="366"/>
      <c r="QMU6" s="366"/>
      <c r="QMV6" s="366"/>
      <c r="QMW6" s="366"/>
      <c r="QMX6" s="366"/>
      <c r="QMY6" s="366"/>
      <c r="QMZ6" s="366"/>
      <c r="QNA6" s="366"/>
      <c r="QNB6" s="366"/>
      <c r="QNC6" s="366"/>
      <c r="QND6" s="366"/>
      <c r="QNE6" s="366"/>
      <c r="QNF6" s="366"/>
      <c r="QNG6" s="366"/>
      <c r="QNH6" s="366"/>
      <c r="QNI6" s="366"/>
      <c r="QNJ6" s="366"/>
      <c r="QNK6" s="366"/>
      <c r="QNL6" s="366"/>
      <c r="QNM6" s="366"/>
      <c r="QNN6" s="366"/>
      <c r="QNO6" s="366"/>
      <c r="QNP6" s="366"/>
      <c r="QNQ6" s="366"/>
      <c r="QNR6" s="366"/>
      <c r="QNS6" s="366"/>
      <c r="QNT6" s="366"/>
      <c r="QNU6" s="366"/>
      <c r="QNV6" s="366"/>
      <c r="QNW6" s="366"/>
      <c r="QNX6" s="366"/>
      <c r="QNY6" s="366"/>
      <c r="QNZ6" s="366"/>
      <c r="QOA6" s="366"/>
      <c r="QOB6" s="366"/>
      <c r="QOC6" s="366"/>
      <c r="QOD6" s="366"/>
      <c r="QOE6" s="366"/>
      <c r="QOF6" s="366"/>
      <c r="QOG6" s="366"/>
      <c r="QOH6" s="366"/>
      <c r="QOI6" s="366"/>
      <c r="QOJ6" s="366"/>
      <c r="QOK6" s="366"/>
      <c r="QOL6" s="366"/>
      <c r="QOM6" s="366"/>
      <c r="QON6" s="366"/>
      <c r="QOO6" s="366"/>
      <c r="QOP6" s="366"/>
      <c r="QOQ6" s="366"/>
      <c r="QOR6" s="366"/>
      <c r="QOS6" s="366"/>
      <c r="QOT6" s="366"/>
      <c r="QOU6" s="366"/>
      <c r="QOV6" s="366"/>
      <c r="QOW6" s="366"/>
      <c r="QOX6" s="366"/>
      <c r="QOY6" s="366"/>
      <c r="QOZ6" s="366"/>
      <c r="QPA6" s="366"/>
      <c r="QPB6" s="366"/>
      <c r="QPC6" s="366"/>
      <c r="QPD6" s="366"/>
      <c r="QPE6" s="366"/>
      <c r="QPF6" s="366"/>
      <c r="QPG6" s="366"/>
      <c r="QPH6" s="366"/>
      <c r="QPI6" s="366"/>
      <c r="QPJ6" s="366"/>
      <c r="QPK6" s="366"/>
      <c r="QPL6" s="366"/>
      <c r="QPM6" s="366"/>
      <c r="QPN6" s="366"/>
      <c r="QPO6" s="366"/>
      <c r="QPP6" s="366"/>
      <c r="QPQ6" s="366"/>
      <c r="QPR6" s="366"/>
      <c r="QPS6" s="366"/>
      <c r="QPT6" s="366"/>
      <c r="QPU6" s="366"/>
      <c r="QPV6" s="366"/>
      <c r="QPW6" s="366"/>
      <c r="QPX6" s="366"/>
      <c r="QPY6" s="366"/>
      <c r="QPZ6" s="366"/>
      <c r="QQA6" s="366"/>
      <c r="QQB6" s="366"/>
      <c r="QQC6" s="366"/>
      <c r="QQD6" s="366"/>
      <c r="QQE6" s="366"/>
      <c r="QQF6" s="366"/>
      <c r="QQG6" s="366"/>
      <c r="QQH6" s="366"/>
      <c r="QQI6" s="366"/>
      <c r="QQJ6" s="366"/>
      <c r="QQK6" s="366"/>
      <c r="QQL6" s="366"/>
      <c r="QQM6" s="366"/>
      <c r="QQN6" s="366"/>
      <c r="QQO6" s="366"/>
      <c r="QQP6" s="366"/>
      <c r="QQQ6" s="366"/>
      <c r="QQR6" s="366"/>
      <c r="QQS6" s="366"/>
      <c r="QQT6" s="366"/>
      <c r="QQU6" s="366"/>
      <c r="QQV6" s="366"/>
      <c r="QQW6" s="366"/>
      <c r="QQX6" s="366"/>
      <c r="QQY6" s="366"/>
      <c r="QQZ6" s="366"/>
      <c r="QRA6" s="366"/>
      <c r="QRB6" s="366"/>
      <c r="QRC6" s="366"/>
      <c r="QRD6" s="366"/>
      <c r="QRE6" s="366"/>
      <c r="QRF6" s="366"/>
      <c r="QRG6" s="366"/>
      <c r="QRH6" s="366"/>
      <c r="QRI6" s="366"/>
      <c r="QRJ6" s="366"/>
      <c r="QRK6" s="366"/>
      <c r="QRL6" s="366"/>
      <c r="QRM6" s="366"/>
      <c r="QRN6" s="366"/>
      <c r="QRO6" s="366"/>
      <c r="QRP6" s="366"/>
      <c r="QRQ6" s="366"/>
      <c r="QRR6" s="366"/>
      <c r="QRS6" s="366"/>
      <c r="QRT6" s="366"/>
      <c r="QRU6" s="366"/>
      <c r="QRV6" s="366"/>
      <c r="QRW6" s="366"/>
      <c r="QRX6" s="366"/>
      <c r="QRY6" s="366"/>
      <c r="QRZ6" s="366"/>
      <c r="QSA6" s="366"/>
      <c r="QSB6" s="366"/>
      <c r="QSC6" s="366"/>
      <c r="QSD6" s="366"/>
      <c r="QSE6" s="366"/>
      <c r="QSF6" s="366"/>
      <c r="QSG6" s="366"/>
      <c r="QSH6" s="366"/>
      <c r="QSI6" s="366"/>
      <c r="QSJ6" s="366"/>
      <c r="QSK6" s="366"/>
      <c r="QSL6" s="366"/>
      <c r="QSM6" s="366"/>
      <c r="QSN6" s="366"/>
      <c r="QSO6" s="366"/>
      <c r="QSP6" s="366"/>
      <c r="QSQ6" s="366"/>
      <c r="QSR6" s="366"/>
      <c r="QSS6" s="366"/>
      <c r="QST6" s="366"/>
      <c r="QSU6" s="366"/>
      <c r="QSV6" s="366"/>
      <c r="QSW6" s="366"/>
      <c r="QSX6" s="366"/>
      <c r="QSY6" s="366"/>
      <c r="QSZ6" s="366"/>
      <c r="QTA6" s="366"/>
      <c r="QTB6" s="366"/>
      <c r="QTC6" s="366"/>
      <c r="QTD6" s="366"/>
      <c r="QTE6" s="366"/>
      <c r="QTF6" s="366"/>
      <c r="QTG6" s="366"/>
      <c r="QTH6" s="366"/>
      <c r="QTI6" s="366"/>
      <c r="QTJ6" s="366"/>
      <c r="QTK6" s="366"/>
      <c r="QTL6" s="366"/>
      <c r="QTM6" s="366"/>
      <c r="QTN6" s="366"/>
      <c r="QTO6" s="366"/>
      <c r="QTP6" s="366"/>
      <c r="QTQ6" s="366"/>
      <c r="QTR6" s="366"/>
      <c r="QTS6" s="366"/>
      <c r="QTT6" s="366"/>
      <c r="QTU6" s="366"/>
      <c r="QTV6" s="366"/>
      <c r="QTW6" s="366"/>
      <c r="QTX6" s="366"/>
      <c r="QTY6" s="366"/>
      <c r="QTZ6" s="366"/>
      <c r="QUA6" s="366"/>
      <c r="QUB6" s="366"/>
      <c r="QUC6" s="366"/>
      <c r="QUD6" s="366"/>
      <c r="QUE6" s="366"/>
      <c r="QUF6" s="366"/>
      <c r="QUG6" s="366"/>
      <c r="QUH6" s="366"/>
      <c r="QUI6" s="366"/>
      <c r="QUJ6" s="366"/>
      <c r="QUK6" s="366"/>
      <c r="QUL6" s="366"/>
      <c r="QUM6" s="366"/>
      <c r="QUN6" s="366"/>
      <c r="QUO6" s="366"/>
      <c r="QUP6" s="366"/>
      <c r="QUQ6" s="366"/>
      <c r="QUR6" s="366"/>
      <c r="QUS6" s="366"/>
      <c r="QUT6" s="366"/>
      <c r="QUU6" s="366"/>
      <c r="QUV6" s="366"/>
      <c r="QUW6" s="366"/>
      <c r="QUX6" s="366"/>
      <c r="QUY6" s="366"/>
      <c r="QUZ6" s="366"/>
      <c r="QVA6" s="366"/>
      <c r="QVB6" s="366"/>
      <c r="QVC6" s="366"/>
      <c r="QVD6" s="366"/>
      <c r="QVE6" s="366"/>
      <c r="QVF6" s="366"/>
      <c r="QVG6" s="366"/>
      <c r="QVH6" s="366"/>
      <c r="QVI6" s="366"/>
      <c r="QVJ6" s="366"/>
      <c r="QVK6" s="366"/>
      <c r="QVL6" s="366"/>
      <c r="QVM6" s="366"/>
      <c r="QVN6" s="366"/>
      <c r="QVO6" s="366"/>
      <c r="QVP6" s="366"/>
      <c r="QVQ6" s="366"/>
      <c r="QVR6" s="366"/>
      <c r="QVS6" s="366"/>
      <c r="QVT6" s="366"/>
      <c r="QVU6" s="366"/>
      <c r="QVV6" s="366"/>
      <c r="QVW6" s="366"/>
      <c r="QVX6" s="366"/>
      <c r="QVY6" s="366"/>
      <c r="QVZ6" s="366"/>
      <c r="QWA6" s="366"/>
      <c r="QWB6" s="366"/>
      <c r="QWC6" s="366"/>
      <c r="QWD6" s="366"/>
      <c r="QWE6" s="366"/>
      <c r="QWF6" s="366"/>
      <c r="QWG6" s="366"/>
      <c r="QWH6" s="366"/>
      <c r="QWI6" s="366"/>
      <c r="QWJ6" s="366"/>
      <c r="QWK6" s="366"/>
      <c r="QWL6" s="366"/>
      <c r="QWM6" s="366"/>
      <c r="QWN6" s="366"/>
      <c r="QWO6" s="366"/>
      <c r="QWP6" s="366"/>
      <c r="QWQ6" s="366"/>
      <c r="QWR6" s="366"/>
      <c r="QWS6" s="366"/>
      <c r="QWT6" s="366"/>
      <c r="QWU6" s="366"/>
      <c r="QWV6" s="366"/>
      <c r="QWW6" s="366"/>
      <c r="QWX6" s="366"/>
      <c r="QWY6" s="366"/>
      <c r="QWZ6" s="366"/>
      <c r="QXA6" s="366"/>
      <c r="QXB6" s="366"/>
      <c r="QXC6" s="366"/>
      <c r="QXD6" s="366"/>
      <c r="QXE6" s="366"/>
      <c r="QXF6" s="366"/>
      <c r="QXG6" s="366"/>
      <c r="QXH6" s="366"/>
      <c r="QXI6" s="366"/>
      <c r="QXJ6" s="366"/>
      <c r="QXK6" s="366"/>
      <c r="QXL6" s="366"/>
      <c r="QXM6" s="366"/>
      <c r="QXN6" s="366"/>
      <c r="QXO6" s="366"/>
      <c r="QXP6" s="366"/>
      <c r="QXQ6" s="366"/>
      <c r="QXR6" s="366"/>
      <c r="QXS6" s="366"/>
      <c r="QXT6" s="366"/>
      <c r="QXU6" s="366"/>
      <c r="QXV6" s="366"/>
      <c r="QXW6" s="366"/>
      <c r="QXX6" s="366"/>
      <c r="QXY6" s="366"/>
      <c r="QXZ6" s="366"/>
      <c r="QYA6" s="366"/>
      <c r="QYB6" s="366"/>
      <c r="QYC6" s="366"/>
      <c r="QYD6" s="366"/>
      <c r="QYE6" s="366"/>
      <c r="QYF6" s="366"/>
      <c r="QYG6" s="366"/>
      <c r="QYH6" s="366"/>
      <c r="QYI6" s="366"/>
      <c r="QYJ6" s="366"/>
      <c r="QYK6" s="366"/>
      <c r="QYL6" s="366"/>
      <c r="QYM6" s="366"/>
      <c r="QYN6" s="366"/>
      <c r="QYO6" s="366"/>
      <c r="QYP6" s="366"/>
      <c r="QYQ6" s="366"/>
      <c r="QYR6" s="366"/>
      <c r="QYS6" s="366"/>
      <c r="QYT6" s="366"/>
      <c r="QYU6" s="366"/>
      <c r="QYV6" s="366"/>
      <c r="QYW6" s="366"/>
      <c r="QYX6" s="366"/>
      <c r="QYY6" s="366"/>
      <c r="QYZ6" s="366"/>
      <c r="QZA6" s="366"/>
      <c r="QZB6" s="366"/>
      <c r="QZC6" s="366"/>
      <c r="QZD6" s="366"/>
      <c r="QZE6" s="366"/>
      <c r="QZF6" s="366"/>
      <c r="QZG6" s="366"/>
      <c r="QZH6" s="366"/>
      <c r="QZI6" s="366"/>
      <c r="QZJ6" s="366"/>
      <c r="QZK6" s="366"/>
      <c r="QZL6" s="366"/>
      <c r="QZM6" s="366"/>
      <c r="QZN6" s="366"/>
      <c r="QZO6" s="366"/>
      <c r="QZP6" s="366"/>
      <c r="QZQ6" s="366"/>
      <c r="QZR6" s="366"/>
      <c r="QZS6" s="366"/>
      <c r="QZT6" s="366"/>
      <c r="QZU6" s="366"/>
      <c r="QZV6" s="366"/>
      <c r="QZW6" s="366"/>
      <c r="QZX6" s="366"/>
      <c r="QZY6" s="366"/>
      <c r="QZZ6" s="366"/>
      <c r="RAA6" s="366"/>
      <c r="RAB6" s="366"/>
      <c r="RAC6" s="366"/>
      <c r="RAD6" s="366"/>
      <c r="RAE6" s="366"/>
      <c r="RAF6" s="366"/>
      <c r="RAG6" s="366"/>
      <c r="RAH6" s="366"/>
      <c r="RAI6" s="366"/>
      <c r="RAJ6" s="366"/>
      <c r="RAK6" s="366"/>
      <c r="RAL6" s="366"/>
      <c r="RAM6" s="366"/>
      <c r="RAN6" s="366"/>
      <c r="RAO6" s="366"/>
      <c r="RAP6" s="366"/>
      <c r="RAQ6" s="366"/>
      <c r="RAR6" s="366"/>
      <c r="RAS6" s="366"/>
      <c r="RAT6" s="366"/>
      <c r="RAU6" s="366"/>
      <c r="RAV6" s="366"/>
      <c r="RAW6" s="366"/>
      <c r="RAX6" s="366"/>
      <c r="RAY6" s="366"/>
      <c r="RAZ6" s="366"/>
      <c r="RBA6" s="366"/>
      <c r="RBB6" s="366"/>
      <c r="RBC6" s="366"/>
      <c r="RBD6" s="366"/>
      <c r="RBE6" s="366"/>
      <c r="RBF6" s="366"/>
      <c r="RBG6" s="366"/>
      <c r="RBH6" s="366"/>
      <c r="RBI6" s="366"/>
      <c r="RBJ6" s="366"/>
      <c r="RBK6" s="366"/>
      <c r="RBL6" s="366"/>
      <c r="RBM6" s="366"/>
      <c r="RBN6" s="366"/>
      <c r="RBO6" s="366"/>
      <c r="RBP6" s="366"/>
      <c r="RBQ6" s="366"/>
      <c r="RBR6" s="366"/>
      <c r="RBS6" s="366"/>
      <c r="RBT6" s="366"/>
      <c r="RBU6" s="366"/>
      <c r="RBV6" s="366"/>
      <c r="RBW6" s="366"/>
      <c r="RBX6" s="366"/>
      <c r="RBY6" s="366"/>
      <c r="RBZ6" s="366"/>
      <c r="RCA6" s="366"/>
      <c r="RCB6" s="366"/>
      <c r="RCC6" s="366"/>
      <c r="RCD6" s="366"/>
      <c r="RCE6" s="366"/>
      <c r="RCF6" s="366"/>
      <c r="RCG6" s="366"/>
      <c r="RCH6" s="366"/>
      <c r="RCI6" s="366"/>
      <c r="RCJ6" s="366"/>
      <c r="RCK6" s="366"/>
      <c r="RCL6" s="366"/>
      <c r="RCM6" s="366"/>
      <c r="RCN6" s="366"/>
      <c r="RCO6" s="366"/>
      <c r="RCP6" s="366"/>
      <c r="RCQ6" s="366"/>
      <c r="RCR6" s="366"/>
      <c r="RCS6" s="366"/>
      <c r="RCT6" s="366"/>
      <c r="RCU6" s="366"/>
      <c r="RCV6" s="366"/>
      <c r="RCW6" s="366"/>
      <c r="RCX6" s="366"/>
      <c r="RCY6" s="366"/>
      <c r="RCZ6" s="366"/>
      <c r="RDA6" s="366"/>
      <c r="RDB6" s="366"/>
      <c r="RDC6" s="366"/>
      <c r="RDD6" s="366"/>
      <c r="RDE6" s="366"/>
      <c r="RDF6" s="366"/>
      <c r="RDG6" s="366"/>
      <c r="RDH6" s="366"/>
      <c r="RDI6" s="366"/>
      <c r="RDJ6" s="366"/>
      <c r="RDK6" s="366"/>
      <c r="RDL6" s="366"/>
      <c r="RDM6" s="366"/>
      <c r="RDN6" s="366"/>
      <c r="RDO6" s="366"/>
      <c r="RDP6" s="366"/>
      <c r="RDQ6" s="366"/>
      <c r="RDR6" s="366"/>
      <c r="RDS6" s="366"/>
      <c r="RDT6" s="366"/>
      <c r="RDU6" s="366"/>
      <c r="RDV6" s="366"/>
      <c r="RDW6" s="366"/>
      <c r="RDX6" s="366"/>
      <c r="RDY6" s="366"/>
      <c r="RDZ6" s="366"/>
      <c r="REA6" s="366"/>
      <c r="REB6" s="366"/>
      <c r="REC6" s="366"/>
      <c r="RED6" s="366"/>
      <c r="REE6" s="366"/>
      <c r="REF6" s="366"/>
      <c r="REG6" s="366"/>
      <c r="REH6" s="366"/>
      <c r="REI6" s="366"/>
      <c r="REJ6" s="366"/>
      <c r="REK6" s="366"/>
      <c r="REL6" s="366"/>
      <c r="REM6" s="366"/>
      <c r="REN6" s="366"/>
      <c r="REO6" s="366"/>
      <c r="REP6" s="366"/>
      <c r="REQ6" s="366"/>
      <c r="RER6" s="366"/>
      <c r="RES6" s="366"/>
      <c r="RET6" s="366"/>
      <c r="REU6" s="366"/>
      <c r="REV6" s="366"/>
      <c r="REW6" s="366"/>
      <c r="REX6" s="366"/>
      <c r="REY6" s="366"/>
      <c r="REZ6" s="366"/>
      <c r="RFA6" s="366"/>
      <c r="RFB6" s="366"/>
      <c r="RFC6" s="366"/>
      <c r="RFD6" s="366"/>
      <c r="RFE6" s="366"/>
      <c r="RFF6" s="366"/>
      <c r="RFG6" s="366"/>
      <c r="RFH6" s="366"/>
      <c r="RFI6" s="366"/>
      <c r="RFJ6" s="366"/>
      <c r="RFK6" s="366"/>
      <c r="RFL6" s="366"/>
      <c r="RFM6" s="366"/>
      <c r="RFN6" s="366"/>
      <c r="RFO6" s="366"/>
      <c r="RFP6" s="366"/>
      <c r="RFQ6" s="366"/>
      <c r="RFR6" s="366"/>
      <c r="RFS6" s="366"/>
      <c r="RFT6" s="366"/>
      <c r="RFU6" s="366"/>
      <c r="RFV6" s="366"/>
      <c r="RFW6" s="366"/>
      <c r="RFX6" s="366"/>
      <c r="RFY6" s="366"/>
      <c r="RFZ6" s="366"/>
      <c r="RGA6" s="366"/>
      <c r="RGB6" s="366"/>
      <c r="RGC6" s="366"/>
      <c r="RGD6" s="366"/>
      <c r="RGE6" s="366"/>
      <c r="RGF6" s="366"/>
      <c r="RGG6" s="366"/>
      <c r="RGH6" s="366"/>
      <c r="RGI6" s="366"/>
      <c r="RGJ6" s="366"/>
      <c r="RGK6" s="366"/>
      <c r="RGL6" s="366"/>
      <c r="RGM6" s="366"/>
      <c r="RGN6" s="366"/>
      <c r="RGO6" s="366"/>
      <c r="RGP6" s="366"/>
      <c r="RGQ6" s="366"/>
      <c r="RGR6" s="366"/>
      <c r="RGS6" s="366"/>
      <c r="RGT6" s="366"/>
      <c r="RGU6" s="366"/>
      <c r="RGV6" s="366"/>
      <c r="RGW6" s="366"/>
      <c r="RGX6" s="366"/>
      <c r="RGY6" s="366"/>
      <c r="RGZ6" s="366"/>
      <c r="RHA6" s="366"/>
      <c r="RHB6" s="366"/>
      <c r="RHC6" s="366"/>
      <c r="RHD6" s="366"/>
      <c r="RHE6" s="366"/>
      <c r="RHF6" s="366"/>
      <c r="RHG6" s="366"/>
      <c r="RHH6" s="366"/>
      <c r="RHI6" s="366"/>
      <c r="RHJ6" s="366"/>
      <c r="RHK6" s="366"/>
      <c r="RHL6" s="366"/>
      <c r="RHM6" s="366"/>
      <c r="RHN6" s="366"/>
      <c r="RHO6" s="366"/>
      <c r="RHP6" s="366"/>
      <c r="RHQ6" s="366"/>
      <c r="RHR6" s="366"/>
      <c r="RHS6" s="366"/>
      <c r="RHT6" s="366"/>
      <c r="RHU6" s="366"/>
      <c r="RHV6" s="366"/>
      <c r="RHW6" s="366"/>
      <c r="RHX6" s="366"/>
      <c r="RHY6" s="366"/>
      <c r="RHZ6" s="366"/>
      <c r="RIA6" s="366"/>
      <c r="RIB6" s="366"/>
      <c r="RIC6" s="366"/>
      <c r="RID6" s="366"/>
      <c r="RIE6" s="366"/>
      <c r="RIF6" s="366"/>
      <c r="RIG6" s="366"/>
      <c r="RIH6" s="366"/>
      <c r="RII6" s="366"/>
      <c r="RIJ6" s="366"/>
      <c r="RIK6" s="366"/>
      <c r="RIL6" s="366"/>
      <c r="RIM6" s="366"/>
      <c r="RIN6" s="366"/>
      <c r="RIO6" s="366"/>
      <c r="RIP6" s="366"/>
      <c r="RIQ6" s="366"/>
      <c r="RIR6" s="366"/>
      <c r="RIS6" s="366"/>
      <c r="RIT6" s="366"/>
      <c r="RIU6" s="366"/>
      <c r="RIV6" s="366"/>
      <c r="RIW6" s="366"/>
      <c r="RIX6" s="366"/>
      <c r="RIY6" s="366"/>
      <c r="RIZ6" s="366"/>
      <c r="RJA6" s="366"/>
      <c r="RJB6" s="366"/>
      <c r="RJC6" s="366"/>
      <c r="RJD6" s="366"/>
      <c r="RJE6" s="366"/>
      <c r="RJF6" s="366"/>
      <c r="RJG6" s="366"/>
      <c r="RJH6" s="366"/>
      <c r="RJI6" s="366"/>
      <c r="RJJ6" s="366"/>
      <c r="RJK6" s="366"/>
      <c r="RJL6" s="366"/>
      <c r="RJM6" s="366"/>
      <c r="RJN6" s="366"/>
      <c r="RJO6" s="366"/>
      <c r="RJP6" s="366"/>
      <c r="RJQ6" s="366"/>
      <c r="RJR6" s="366"/>
      <c r="RJS6" s="366"/>
      <c r="RJT6" s="366"/>
      <c r="RJU6" s="366"/>
      <c r="RJV6" s="366"/>
      <c r="RJW6" s="366"/>
      <c r="RJX6" s="366"/>
      <c r="RJY6" s="366"/>
      <c r="RJZ6" s="366"/>
      <c r="RKA6" s="366"/>
      <c r="RKB6" s="366"/>
      <c r="RKC6" s="366"/>
      <c r="RKD6" s="366"/>
      <c r="RKE6" s="366"/>
      <c r="RKF6" s="366"/>
      <c r="RKG6" s="366"/>
      <c r="RKH6" s="366"/>
      <c r="RKI6" s="366"/>
      <c r="RKJ6" s="366"/>
      <c r="RKK6" s="366"/>
      <c r="RKL6" s="366"/>
      <c r="RKM6" s="366"/>
      <c r="RKN6" s="366"/>
      <c r="RKO6" s="366"/>
      <c r="RKP6" s="366"/>
      <c r="RKQ6" s="366"/>
      <c r="RKR6" s="366"/>
      <c r="RKS6" s="366"/>
      <c r="RKT6" s="366"/>
      <c r="RKU6" s="366"/>
      <c r="RKV6" s="366"/>
      <c r="RKW6" s="366"/>
      <c r="RKX6" s="366"/>
      <c r="RKY6" s="366"/>
      <c r="RKZ6" s="366"/>
      <c r="RLA6" s="366"/>
      <c r="RLB6" s="366"/>
      <c r="RLC6" s="366"/>
      <c r="RLD6" s="366"/>
      <c r="RLE6" s="366"/>
      <c r="RLF6" s="366"/>
      <c r="RLG6" s="366"/>
      <c r="RLH6" s="366"/>
      <c r="RLI6" s="366"/>
      <c r="RLJ6" s="366"/>
      <c r="RLK6" s="366"/>
      <c r="RLL6" s="366"/>
      <c r="RLM6" s="366"/>
      <c r="RLN6" s="366"/>
      <c r="RLO6" s="366"/>
      <c r="RLP6" s="366"/>
      <c r="RLQ6" s="366"/>
      <c r="RLR6" s="366"/>
      <c r="RLS6" s="366"/>
      <c r="RLT6" s="366"/>
      <c r="RLU6" s="366"/>
      <c r="RLV6" s="366"/>
      <c r="RLW6" s="366"/>
      <c r="RLX6" s="366"/>
      <c r="RLY6" s="366"/>
      <c r="RLZ6" s="366"/>
      <c r="RMA6" s="366"/>
      <c r="RMB6" s="366"/>
      <c r="RMC6" s="366"/>
      <c r="RMD6" s="366"/>
      <c r="RME6" s="366"/>
      <c r="RMF6" s="366"/>
      <c r="RMG6" s="366"/>
      <c r="RMH6" s="366"/>
      <c r="RMI6" s="366"/>
      <c r="RMJ6" s="366"/>
      <c r="RMK6" s="366"/>
      <c r="RML6" s="366"/>
      <c r="RMM6" s="366"/>
      <c r="RMN6" s="366"/>
      <c r="RMO6" s="366"/>
      <c r="RMP6" s="366"/>
      <c r="RMQ6" s="366"/>
      <c r="RMR6" s="366"/>
      <c r="RMS6" s="366"/>
      <c r="RMT6" s="366"/>
      <c r="RMU6" s="366"/>
      <c r="RMV6" s="366"/>
      <c r="RMW6" s="366"/>
      <c r="RMX6" s="366"/>
      <c r="RMY6" s="366"/>
      <c r="RMZ6" s="366"/>
      <c r="RNA6" s="366"/>
      <c r="RNB6" s="366"/>
      <c r="RNC6" s="366"/>
      <c r="RND6" s="366"/>
      <c r="RNE6" s="366"/>
      <c r="RNF6" s="366"/>
      <c r="RNG6" s="366"/>
      <c r="RNH6" s="366"/>
      <c r="RNI6" s="366"/>
      <c r="RNJ6" s="366"/>
      <c r="RNK6" s="366"/>
      <c r="RNL6" s="366"/>
      <c r="RNM6" s="366"/>
      <c r="RNN6" s="366"/>
      <c r="RNO6" s="366"/>
      <c r="RNP6" s="366"/>
      <c r="RNQ6" s="366"/>
      <c r="RNR6" s="366"/>
      <c r="RNS6" s="366"/>
      <c r="RNT6" s="366"/>
      <c r="RNU6" s="366"/>
      <c r="RNV6" s="366"/>
      <c r="RNW6" s="366"/>
      <c r="RNX6" s="366"/>
      <c r="RNY6" s="366"/>
      <c r="RNZ6" s="366"/>
      <c r="ROA6" s="366"/>
      <c r="ROB6" s="366"/>
      <c r="ROC6" s="366"/>
      <c r="ROD6" s="366"/>
      <c r="ROE6" s="366"/>
      <c r="ROF6" s="366"/>
      <c r="ROG6" s="366"/>
      <c r="ROH6" s="366"/>
      <c r="ROI6" s="366"/>
      <c r="ROJ6" s="366"/>
      <c r="ROK6" s="366"/>
      <c r="ROL6" s="366"/>
      <c r="ROM6" s="366"/>
      <c r="RON6" s="366"/>
      <c r="ROO6" s="366"/>
      <c r="ROP6" s="366"/>
      <c r="ROQ6" s="366"/>
      <c r="ROR6" s="366"/>
      <c r="ROS6" s="366"/>
      <c r="ROT6" s="366"/>
      <c r="ROU6" s="366"/>
      <c r="ROV6" s="366"/>
      <c r="ROW6" s="366"/>
      <c r="ROX6" s="366"/>
      <c r="ROY6" s="366"/>
      <c r="ROZ6" s="366"/>
      <c r="RPA6" s="366"/>
      <c r="RPB6" s="366"/>
      <c r="RPC6" s="366"/>
      <c r="RPD6" s="366"/>
      <c r="RPE6" s="366"/>
      <c r="RPF6" s="366"/>
      <c r="RPG6" s="366"/>
      <c r="RPH6" s="366"/>
      <c r="RPI6" s="366"/>
      <c r="RPJ6" s="366"/>
      <c r="RPK6" s="366"/>
      <c r="RPL6" s="366"/>
      <c r="RPM6" s="366"/>
      <c r="RPN6" s="366"/>
      <c r="RPO6" s="366"/>
      <c r="RPP6" s="366"/>
      <c r="RPQ6" s="366"/>
      <c r="RPR6" s="366"/>
      <c r="RPS6" s="366"/>
      <c r="RPT6" s="366"/>
      <c r="RPU6" s="366"/>
      <c r="RPV6" s="366"/>
      <c r="RPW6" s="366"/>
      <c r="RPX6" s="366"/>
      <c r="RPY6" s="366"/>
      <c r="RPZ6" s="366"/>
      <c r="RQA6" s="366"/>
      <c r="RQB6" s="366"/>
      <c r="RQC6" s="366"/>
      <c r="RQD6" s="366"/>
      <c r="RQE6" s="366"/>
      <c r="RQF6" s="366"/>
      <c r="RQG6" s="366"/>
      <c r="RQH6" s="366"/>
      <c r="RQI6" s="366"/>
      <c r="RQJ6" s="366"/>
      <c r="RQK6" s="366"/>
      <c r="RQL6" s="366"/>
      <c r="RQM6" s="366"/>
      <c r="RQN6" s="366"/>
      <c r="RQO6" s="366"/>
      <c r="RQP6" s="366"/>
      <c r="RQQ6" s="366"/>
      <c r="RQR6" s="366"/>
      <c r="RQS6" s="366"/>
      <c r="RQT6" s="366"/>
      <c r="RQU6" s="366"/>
      <c r="RQV6" s="366"/>
      <c r="RQW6" s="366"/>
      <c r="RQX6" s="366"/>
      <c r="RQY6" s="366"/>
      <c r="RQZ6" s="366"/>
      <c r="RRA6" s="366"/>
      <c r="RRB6" s="366"/>
      <c r="RRC6" s="366"/>
      <c r="RRD6" s="366"/>
      <c r="RRE6" s="366"/>
      <c r="RRF6" s="366"/>
      <c r="RRG6" s="366"/>
      <c r="RRH6" s="366"/>
      <c r="RRI6" s="366"/>
      <c r="RRJ6" s="366"/>
      <c r="RRK6" s="366"/>
      <c r="RRL6" s="366"/>
      <c r="RRM6" s="366"/>
      <c r="RRN6" s="366"/>
      <c r="RRO6" s="366"/>
      <c r="RRP6" s="366"/>
      <c r="RRQ6" s="366"/>
      <c r="RRR6" s="366"/>
      <c r="RRS6" s="366"/>
      <c r="RRT6" s="366"/>
      <c r="RRU6" s="366"/>
      <c r="RRV6" s="366"/>
      <c r="RRW6" s="366"/>
      <c r="RRX6" s="366"/>
      <c r="RRY6" s="366"/>
      <c r="RRZ6" s="366"/>
      <c r="RSA6" s="366"/>
      <c r="RSB6" s="366"/>
      <c r="RSC6" s="366"/>
      <c r="RSD6" s="366"/>
      <c r="RSE6" s="366"/>
      <c r="RSF6" s="366"/>
      <c r="RSG6" s="366"/>
      <c r="RSH6" s="366"/>
      <c r="RSI6" s="366"/>
      <c r="RSJ6" s="366"/>
      <c r="RSK6" s="366"/>
      <c r="RSL6" s="366"/>
      <c r="RSM6" s="366"/>
      <c r="RSN6" s="366"/>
      <c r="RSO6" s="366"/>
      <c r="RSP6" s="366"/>
      <c r="RSQ6" s="366"/>
      <c r="RSR6" s="366"/>
      <c r="RSS6" s="366"/>
      <c r="RST6" s="366"/>
      <c r="RSU6" s="366"/>
      <c r="RSV6" s="366"/>
      <c r="RSW6" s="366"/>
      <c r="RSX6" s="366"/>
      <c r="RSY6" s="366"/>
      <c r="RSZ6" s="366"/>
      <c r="RTA6" s="366"/>
      <c r="RTB6" s="366"/>
      <c r="RTC6" s="366"/>
      <c r="RTD6" s="366"/>
      <c r="RTE6" s="366"/>
      <c r="RTF6" s="366"/>
      <c r="RTG6" s="366"/>
      <c r="RTH6" s="366"/>
      <c r="RTI6" s="366"/>
      <c r="RTJ6" s="366"/>
      <c r="RTK6" s="366"/>
      <c r="RTL6" s="366"/>
      <c r="RTM6" s="366"/>
      <c r="RTN6" s="366"/>
      <c r="RTO6" s="366"/>
      <c r="RTP6" s="366"/>
      <c r="RTQ6" s="366"/>
      <c r="RTR6" s="366"/>
      <c r="RTS6" s="366"/>
      <c r="RTT6" s="366"/>
      <c r="RTU6" s="366"/>
      <c r="RTV6" s="366"/>
      <c r="RTW6" s="366"/>
      <c r="RTX6" s="366"/>
      <c r="RTY6" s="366"/>
      <c r="RTZ6" s="366"/>
      <c r="RUA6" s="366"/>
      <c r="RUB6" s="366"/>
      <c r="RUC6" s="366"/>
      <c r="RUD6" s="366"/>
      <c r="RUE6" s="366"/>
      <c r="RUF6" s="366"/>
      <c r="RUG6" s="366"/>
      <c r="RUH6" s="366"/>
      <c r="RUI6" s="366"/>
      <c r="RUJ6" s="366"/>
      <c r="RUK6" s="366"/>
      <c r="RUL6" s="366"/>
      <c r="RUM6" s="366"/>
      <c r="RUN6" s="366"/>
      <c r="RUO6" s="366"/>
      <c r="RUP6" s="366"/>
      <c r="RUQ6" s="366"/>
      <c r="RUR6" s="366"/>
      <c r="RUS6" s="366"/>
      <c r="RUT6" s="366"/>
      <c r="RUU6" s="366"/>
      <c r="RUV6" s="366"/>
      <c r="RUW6" s="366"/>
      <c r="RUX6" s="366"/>
      <c r="RUY6" s="366"/>
      <c r="RUZ6" s="366"/>
      <c r="RVA6" s="366"/>
      <c r="RVB6" s="366"/>
      <c r="RVC6" s="366"/>
      <c r="RVD6" s="366"/>
      <c r="RVE6" s="366"/>
      <c r="RVF6" s="366"/>
      <c r="RVG6" s="366"/>
      <c r="RVH6" s="366"/>
      <c r="RVI6" s="366"/>
      <c r="RVJ6" s="366"/>
      <c r="RVK6" s="366"/>
      <c r="RVL6" s="366"/>
      <c r="RVM6" s="366"/>
      <c r="RVN6" s="366"/>
      <c r="RVO6" s="366"/>
      <c r="RVP6" s="366"/>
      <c r="RVQ6" s="366"/>
      <c r="RVR6" s="366"/>
      <c r="RVS6" s="366"/>
      <c r="RVT6" s="366"/>
      <c r="RVU6" s="366"/>
      <c r="RVV6" s="366"/>
      <c r="RVW6" s="366"/>
      <c r="RVX6" s="366"/>
      <c r="RVY6" s="366"/>
      <c r="RVZ6" s="366"/>
      <c r="RWA6" s="366"/>
      <c r="RWB6" s="366"/>
      <c r="RWC6" s="366"/>
      <c r="RWD6" s="366"/>
      <c r="RWE6" s="366"/>
      <c r="RWF6" s="366"/>
      <c r="RWG6" s="366"/>
      <c r="RWH6" s="366"/>
      <c r="RWI6" s="366"/>
      <c r="RWJ6" s="366"/>
      <c r="RWK6" s="366"/>
      <c r="RWL6" s="366"/>
      <c r="RWM6" s="366"/>
      <c r="RWN6" s="366"/>
      <c r="RWO6" s="366"/>
      <c r="RWP6" s="366"/>
      <c r="RWQ6" s="366"/>
      <c r="RWR6" s="366"/>
      <c r="RWS6" s="366"/>
      <c r="RWT6" s="366"/>
      <c r="RWU6" s="366"/>
      <c r="RWV6" s="366"/>
      <c r="RWW6" s="366"/>
      <c r="RWX6" s="366"/>
      <c r="RWY6" s="366"/>
      <c r="RWZ6" s="366"/>
      <c r="RXA6" s="366"/>
      <c r="RXB6" s="366"/>
      <c r="RXC6" s="366"/>
      <c r="RXD6" s="366"/>
      <c r="RXE6" s="366"/>
      <c r="RXF6" s="366"/>
      <c r="RXG6" s="366"/>
      <c r="RXH6" s="366"/>
      <c r="RXI6" s="366"/>
      <c r="RXJ6" s="366"/>
      <c r="RXK6" s="366"/>
      <c r="RXL6" s="366"/>
      <c r="RXM6" s="366"/>
      <c r="RXN6" s="366"/>
      <c r="RXO6" s="366"/>
      <c r="RXP6" s="366"/>
      <c r="RXQ6" s="366"/>
      <c r="RXR6" s="366"/>
      <c r="RXS6" s="366"/>
      <c r="RXT6" s="366"/>
      <c r="RXU6" s="366"/>
      <c r="RXV6" s="366"/>
      <c r="RXW6" s="366"/>
      <c r="RXX6" s="366"/>
      <c r="RXY6" s="366"/>
      <c r="RXZ6" s="366"/>
      <c r="RYA6" s="366"/>
      <c r="RYB6" s="366"/>
      <c r="RYC6" s="366"/>
      <c r="RYD6" s="366"/>
      <c r="RYE6" s="366"/>
      <c r="RYF6" s="366"/>
      <c r="RYG6" s="366"/>
      <c r="RYH6" s="366"/>
      <c r="RYI6" s="366"/>
      <c r="RYJ6" s="366"/>
      <c r="RYK6" s="366"/>
      <c r="RYL6" s="366"/>
      <c r="RYM6" s="366"/>
      <c r="RYN6" s="366"/>
      <c r="RYO6" s="366"/>
      <c r="RYP6" s="366"/>
      <c r="RYQ6" s="366"/>
      <c r="RYR6" s="366"/>
      <c r="RYS6" s="366"/>
      <c r="RYT6" s="366"/>
      <c r="RYU6" s="366"/>
      <c r="RYV6" s="366"/>
      <c r="RYW6" s="366"/>
      <c r="RYX6" s="366"/>
      <c r="RYY6" s="366"/>
      <c r="RYZ6" s="366"/>
      <c r="RZA6" s="366"/>
      <c r="RZB6" s="366"/>
      <c r="RZC6" s="366"/>
      <c r="RZD6" s="366"/>
      <c r="RZE6" s="366"/>
      <c r="RZF6" s="366"/>
      <c r="RZG6" s="366"/>
      <c r="RZH6" s="366"/>
      <c r="RZI6" s="366"/>
      <c r="RZJ6" s="366"/>
      <c r="RZK6" s="366"/>
      <c r="RZL6" s="366"/>
      <c r="RZM6" s="366"/>
      <c r="RZN6" s="366"/>
      <c r="RZO6" s="366"/>
      <c r="RZP6" s="366"/>
      <c r="RZQ6" s="366"/>
      <c r="RZR6" s="366"/>
      <c r="RZS6" s="366"/>
      <c r="RZT6" s="366"/>
      <c r="RZU6" s="366"/>
      <c r="RZV6" s="366"/>
      <c r="RZW6" s="366"/>
      <c r="RZX6" s="366"/>
      <c r="RZY6" s="366"/>
      <c r="RZZ6" s="366"/>
      <c r="SAA6" s="366"/>
      <c r="SAB6" s="366"/>
      <c r="SAC6" s="366"/>
      <c r="SAD6" s="366"/>
      <c r="SAE6" s="366"/>
      <c r="SAF6" s="366"/>
      <c r="SAG6" s="366"/>
      <c r="SAH6" s="366"/>
      <c r="SAI6" s="366"/>
      <c r="SAJ6" s="366"/>
      <c r="SAK6" s="366"/>
      <c r="SAL6" s="366"/>
      <c r="SAM6" s="366"/>
      <c r="SAN6" s="366"/>
      <c r="SAO6" s="366"/>
      <c r="SAP6" s="366"/>
      <c r="SAQ6" s="366"/>
      <c r="SAR6" s="366"/>
      <c r="SAS6" s="366"/>
      <c r="SAT6" s="366"/>
      <c r="SAU6" s="366"/>
      <c r="SAV6" s="366"/>
      <c r="SAW6" s="366"/>
      <c r="SAX6" s="366"/>
      <c r="SAY6" s="366"/>
      <c r="SAZ6" s="366"/>
      <c r="SBA6" s="366"/>
      <c r="SBB6" s="366"/>
      <c r="SBC6" s="366"/>
      <c r="SBD6" s="366"/>
      <c r="SBE6" s="366"/>
      <c r="SBF6" s="366"/>
      <c r="SBG6" s="366"/>
      <c r="SBH6" s="366"/>
      <c r="SBI6" s="366"/>
      <c r="SBJ6" s="366"/>
      <c r="SBK6" s="366"/>
      <c r="SBL6" s="366"/>
      <c r="SBM6" s="366"/>
      <c r="SBN6" s="366"/>
      <c r="SBO6" s="366"/>
      <c r="SBP6" s="366"/>
      <c r="SBQ6" s="366"/>
      <c r="SBR6" s="366"/>
      <c r="SBS6" s="366"/>
      <c r="SBT6" s="366"/>
      <c r="SBU6" s="366"/>
      <c r="SBV6" s="366"/>
      <c r="SBW6" s="366"/>
      <c r="SBX6" s="366"/>
      <c r="SBY6" s="366"/>
      <c r="SBZ6" s="366"/>
      <c r="SCA6" s="366"/>
      <c r="SCB6" s="366"/>
      <c r="SCC6" s="366"/>
      <c r="SCD6" s="366"/>
      <c r="SCE6" s="366"/>
      <c r="SCF6" s="366"/>
      <c r="SCG6" s="366"/>
      <c r="SCH6" s="366"/>
      <c r="SCI6" s="366"/>
      <c r="SCJ6" s="366"/>
      <c r="SCK6" s="366"/>
      <c r="SCL6" s="366"/>
      <c r="SCM6" s="366"/>
      <c r="SCN6" s="366"/>
      <c r="SCO6" s="366"/>
      <c r="SCP6" s="366"/>
      <c r="SCQ6" s="366"/>
      <c r="SCR6" s="366"/>
      <c r="SCS6" s="366"/>
      <c r="SCT6" s="366"/>
      <c r="SCU6" s="366"/>
      <c r="SCV6" s="366"/>
      <c r="SCW6" s="366"/>
      <c r="SCX6" s="366"/>
      <c r="SCY6" s="366"/>
      <c r="SCZ6" s="366"/>
      <c r="SDA6" s="366"/>
      <c r="SDB6" s="366"/>
      <c r="SDC6" s="366"/>
      <c r="SDD6" s="366"/>
      <c r="SDE6" s="366"/>
      <c r="SDF6" s="366"/>
      <c r="SDG6" s="366"/>
      <c r="SDH6" s="366"/>
      <c r="SDI6" s="366"/>
      <c r="SDJ6" s="366"/>
      <c r="SDK6" s="366"/>
      <c r="SDL6" s="366"/>
      <c r="SDM6" s="366"/>
      <c r="SDN6" s="366"/>
      <c r="SDO6" s="366"/>
      <c r="SDP6" s="366"/>
      <c r="SDQ6" s="366"/>
      <c r="SDR6" s="366"/>
      <c r="SDS6" s="366"/>
      <c r="SDT6" s="366"/>
      <c r="SDU6" s="366"/>
      <c r="SDV6" s="366"/>
      <c r="SDW6" s="366"/>
      <c r="SDX6" s="366"/>
      <c r="SDY6" s="366"/>
      <c r="SDZ6" s="366"/>
      <c r="SEA6" s="366"/>
      <c r="SEB6" s="366"/>
      <c r="SEC6" s="366"/>
      <c r="SED6" s="366"/>
      <c r="SEE6" s="366"/>
      <c r="SEF6" s="366"/>
      <c r="SEG6" s="366"/>
      <c r="SEH6" s="366"/>
      <c r="SEI6" s="366"/>
      <c r="SEJ6" s="366"/>
      <c r="SEK6" s="366"/>
      <c r="SEL6" s="366"/>
      <c r="SEM6" s="366"/>
      <c r="SEN6" s="366"/>
      <c r="SEO6" s="366"/>
      <c r="SEP6" s="366"/>
      <c r="SEQ6" s="366"/>
      <c r="SER6" s="366"/>
      <c r="SES6" s="366"/>
      <c r="SET6" s="366"/>
      <c r="SEU6" s="366"/>
      <c r="SEV6" s="366"/>
      <c r="SEW6" s="366"/>
      <c r="SEX6" s="366"/>
      <c r="SEY6" s="366"/>
      <c r="SEZ6" s="366"/>
      <c r="SFA6" s="366"/>
      <c r="SFB6" s="366"/>
      <c r="SFC6" s="366"/>
      <c r="SFD6" s="366"/>
      <c r="SFE6" s="366"/>
      <c r="SFF6" s="366"/>
      <c r="SFG6" s="366"/>
      <c r="SFH6" s="366"/>
      <c r="SFI6" s="366"/>
      <c r="SFJ6" s="366"/>
      <c r="SFK6" s="366"/>
      <c r="SFL6" s="366"/>
      <c r="SFM6" s="366"/>
      <c r="SFN6" s="366"/>
      <c r="SFO6" s="366"/>
      <c r="SFP6" s="366"/>
      <c r="SFQ6" s="366"/>
      <c r="SFR6" s="366"/>
      <c r="SFS6" s="366"/>
      <c r="SFT6" s="366"/>
      <c r="SFU6" s="366"/>
      <c r="SFV6" s="366"/>
      <c r="SFW6" s="366"/>
      <c r="SFX6" s="366"/>
      <c r="SFY6" s="366"/>
      <c r="SFZ6" s="366"/>
      <c r="SGA6" s="366"/>
      <c r="SGB6" s="366"/>
      <c r="SGC6" s="366"/>
      <c r="SGD6" s="366"/>
      <c r="SGE6" s="366"/>
      <c r="SGF6" s="366"/>
      <c r="SGG6" s="366"/>
      <c r="SGH6" s="366"/>
      <c r="SGI6" s="366"/>
      <c r="SGJ6" s="366"/>
      <c r="SGK6" s="366"/>
      <c r="SGL6" s="366"/>
      <c r="SGM6" s="366"/>
      <c r="SGN6" s="366"/>
      <c r="SGO6" s="366"/>
      <c r="SGP6" s="366"/>
      <c r="SGQ6" s="366"/>
      <c r="SGR6" s="366"/>
      <c r="SGS6" s="366"/>
      <c r="SGT6" s="366"/>
      <c r="SGU6" s="366"/>
      <c r="SGV6" s="366"/>
      <c r="SGW6" s="366"/>
      <c r="SGX6" s="366"/>
      <c r="SGY6" s="366"/>
      <c r="SGZ6" s="366"/>
      <c r="SHA6" s="366"/>
      <c r="SHB6" s="366"/>
      <c r="SHC6" s="366"/>
      <c r="SHD6" s="366"/>
      <c r="SHE6" s="366"/>
      <c r="SHF6" s="366"/>
      <c r="SHG6" s="366"/>
      <c r="SHH6" s="366"/>
      <c r="SHI6" s="366"/>
      <c r="SHJ6" s="366"/>
      <c r="SHK6" s="366"/>
      <c r="SHL6" s="366"/>
      <c r="SHM6" s="366"/>
      <c r="SHN6" s="366"/>
      <c r="SHO6" s="366"/>
      <c r="SHP6" s="366"/>
      <c r="SHQ6" s="366"/>
      <c r="SHR6" s="366"/>
      <c r="SHS6" s="366"/>
      <c r="SHT6" s="366"/>
      <c r="SHU6" s="366"/>
      <c r="SHV6" s="366"/>
      <c r="SHW6" s="366"/>
      <c r="SHX6" s="366"/>
      <c r="SHY6" s="366"/>
      <c r="SHZ6" s="366"/>
      <c r="SIA6" s="366"/>
      <c r="SIB6" s="366"/>
      <c r="SIC6" s="366"/>
      <c r="SID6" s="366"/>
      <c r="SIE6" s="366"/>
      <c r="SIF6" s="366"/>
      <c r="SIG6" s="366"/>
      <c r="SIH6" s="366"/>
      <c r="SII6" s="366"/>
      <c r="SIJ6" s="366"/>
      <c r="SIK6" s="366"/>
      <c r="SIL6" s="366"/>
      <c r="SIM6" s="366"/>
      <c r="SIN6" s="366"/>
      <c r="SIO6" s="366"/>
      <c r="SIP6" s="366"/>
      <c r="SIQ6" s="366"/>
      <c r="SIR6" s="366"/>
      <c r="SIS6" s="366"/>
      <c r="SIT6" s="366"/>
      <c r="SIU6" s="366"/>
      <c r="SIV6" s="366"/>
      <c r="SIW6" s="366"/>
      <c r="SIX6" s="366"/>
      <c r="SIY6" s="366"/>
      <c r="SIZ6" s="366"/>
      <c r="SJA6" s="366"/>
      <c r="SJB6" s="366"/>
      <c r="SJC6" s="366"/>
      <c r="SJD6" s="366"/>
      <c r="SJE6" s="366"/>
      <c r="SJF6" s="366"/>
      <c r="SJG6" s="366"/>
      <c r="SJH6" s="366"/>
      <c r="SJI6" s="366"/>
      <c r="SJJ6" s="366"/>
      <c r="SJK6" s="366"/>
      <c r="SJL6" s="366"/>
      <c r="SJM6" s="366"/>
      <c r="SJN6" s="366"/>
      <c r="SJO6" s="366"/>
      <c r="SJP6" s="366"/>
      <c r="SJQ6" s="366"/>
      <c r="SJR6" s="366"/>
      <c r="SJS6" s="366"/>
      <c r="SJT6" s="366"/>
      <c r="SJU6" s="366"/>
      <c r="SJV6" s="366"/>
      <c r="SJW6" s="366"/>
      <c r="SJX6" s="366"/>
      <c r="SJY6" s="366"/>
      <c r="SJZ6" s="366"/>
      <c r="SKA6" s="366"/>
      <c r="SKB6" s="366"/>
      <c r="SKC6" s="366"/>
      <c r="SKD6" s="366"/>
      <c r="SKE6" s="366"/>
      <c r="SKF6" s="366"/>
      <c r="SKG6" s="366"/>
      <c r="SKH6" s="366"/>
      <c r="SKI6" s="366"/>
      <c r="SKJ6" s="366"/>
      <c r="SKK6" s="366"/>
      <c r="SKL6" s="366"/>
      <c r="SKM6" s="366"/>
      <c r="SKN6" s="366"/>
      <c r="SKO6" s="366"/>
      <c r="SKP6" s="366"/>
      <c r="SKQ6" s="366"/>
      <c r="SKR6" s="366"/>
      <c r="SKS6" s="366"/>
      <c r="SKT6" s="366"/>
      <c r="SKU6" s="366"/>
      <c r="SKV6" s="366"/>
      <c r="SKW6" s="366"/>
      <c r="SKX6" s="366"/>
      <c r="SKY6" s="366"/>
      <c r="SKZ6" s="366"/>
      <c r="SLA6" s="366"/>
      <c r="SLB6" s="366"/>
      <c r="SLC6" s="366"/>
      <c r="SLD6" s="366"/>
      <c r="SLE6" s="366"/>
      <c r="SLF6" s="366"/>
      <c r="SLG6" s="366"/>
      <c r="SLH6" s="366"/>
      <c r="SLI6" s="366"/>
      <c r="SLJ6" s="366"/>
      <c r="SLK6" s="366"/>
      <c r="SLL6" s="366"/>
      <c r="SLM6" s="366"/>
      <c r="SLN6" s="366"/>
      <c r="SLO6" s="366"/>
      <c r="SLP6" s="366"/>
      <c r="SLQ6" s="366"/>
      <c r="SLR6" s="366"/>
      <c r="SLS6" s="366"/>
      <c r="SLT6" s="366"/>
      <c r="SLU6" s="366"/>
      <c r="SLV6" s="366"/>
      <c r="SLW6" s="366"/>
      <c r="SLX6" s="366"/>
      <c r="SLY6" s="366"/>
      <c r="SLZ6" s="366"/>
      <c r="SMA6" s="366"/>
      <c r="SMB6" s="366"/>
      <c r="SMC6" s="366"/>
      <c r="SMD6" s="366"/>
      <c r="SME6" s="366"/>
      <c r="SMF6" s="366"/>
      <c r="SMG6" s="366"/>
      <c r="SMH6" s="366"/>
      <c r="SMI6" s="366"/>
      <c r="SMJ6" s="366"/>
      <c r="SMK6" s="366"/>
      <c r="SML6" s="366"/>
      <c r="SMM6" s="366"/>
      <c r="SMN6" s="366"/>
      <c r="SMO6" s="366"/>
      <c r="SMP6" s="366"/>
      <c r="SMQ6" s="366"/>
      <c r="SMR6" s="366"/>
      <c r="SMS6" s="366"/>
      <c r="SMT6" s="366"/>
      <c r="SMU6" s="366"/>
      <c r="SMV6" s="366"/>
      <c r="SMW6" s="366"/>
      <c r="SMX6" s="366"/>
      <c r="SMY6" s="366"/>
      <c r="SMZ6" s="366"/>
      <c r="SNA6" s="366"/>
      <c r="SNB6" s="366"/>
      <c r="SNC6" s="366"/>
      <c r="SND6" s="366"/>
      <c r="SNE6" s="366"/>
      <c r="SNF6" s="366"/>
      <c r="SNG6" s="366"/>
      <c r="SNH6" s="366"/>
      <c r="SNI6" s="366"/>
      <c r="SNJ6" s="366"/>
      <c r="SNK6" s="366"/>
      <c r="SNL6" s="366"/>
      <c r="SNM6" s="366"/>
      <c r="SNN6" s="366"/>
      <c r="SNO6" s="366"/>
      <c r="SNP6" s="366"/>
      <c r="SNQ6" s="366"/>
      <c r="SNR6" s="366"/>
      <c r="SNS6" s="366"/>
      <c r="SNT6" s="366"/>
      <c r="SNU6" s="366"/>
      <c r="SNV6" s="366"/>
      <c r="SNW6" s="366"/>
      <c r="SNX6" s="366"/>
      <c r="SNY6" s="366"/>
      <c r="SNZ6" s="366"/>
      <c r="SOA6" s="366"/>
      <c r="SOB6" s="366"/>
      <c r="SOC6" s="366"/>
      <c r="SOD6" s="366"/>
      <c r="SOE6" s="366"/>
      <c r="SOF6" s="366"/>
      <c r="SOG6" s="366"/>
      <c r="SOH6" s="366"/>
      <c r="SOI6" s="366"/>
      <c r="SOJ6" s="366"/>
      <c r="SOK6" s="366"/>
      <c r="SOL6" s="366"/>
      <c r="SOM6" s="366"/>
      <c r="SON6" s="366"/>
      <c r="SOO6" s="366"/>
      <c r="SOP6" s="366"/>
      <c r="SOQ6" s="366"/>
      <c r="SOR6" s="366"/>
      <c r="SOS6" s="366"/>
      <c r="SOT6" s="366"/>
      <c r="SOU6" s="366"/>
      <c r="SOV6" s="366"/>
      <c r="SOW6" s="366"/>
      <c r="SOX6" s="366"/>
      <c r="SOY6" s="366"/>
      <c r="SOZ6" s="366"/>
      <c r="SPA6" s="366"/>
      <c r="SPB6" s="366"/>
      <c r="SPC6" s="366"/>
      <c r="SPD6" s="366"/>
      <c r="SPE6" s="366"/>
      <c r="SPF6" s="366"/>
      <c r="SPG6" s="366"/>
      <c r="SPH6" s="366"/>
      <c r="SPI6" s="366"/>
      <c r="SPJ6" s="366"/>
      <c r="SPK6" s="366"/>
      <c r="SPL6" s="366"/>
      <c r="SPM6" s="366"/>
      <c r="SPN6" s="366"/>
      <c r="SPO6" s="366"/>
      <c r="SPP6" s="366"/>
      <c r="SPQ6" s="366"/>
      <c r="SPR6" s="366"/>
      <c r="SPS6" s="366"/>
      <c r="SPT6" s="366"/>
      <c r="SPU6" s="366"/>
      <c r="SPV6" s="366"/>
      <c r="SPW6" s="366"/>
      <c r="SPX6" s="366"/>
      <c r="SPY6" s="366"/>
      <c r="SPZ6" s="366"/>
      <c r="SQA6" s="366"/>
      <c r="SQB6" s="366"/>
      <c r="SQC6" s="366"/>
      <c r="SQD6" s="366"/>
      <c r="SQE6" s="366"/>
      <c r="SQF6" s="366"/>
      <c r="SQG6" s="366"/>
      <c r="SQH6" s="366"/>
      <c r="SQI6" s="366"/>
      <c r="SQJ6" s="366"/>
      <c r="SQK6" s="366"/>
      <c r="SQL6" s="366"/>
      <c r="SQM6" s="366"/>
      <c r="SQN6" s="366"/>
      <c r="SQO6" s="366"/>
      <c r="SQP6" s="366"/>
      <c r="SQQ6" s="366"/>
      <c r="SQR6" s="366"/>
      <c r="SQS6" s="366"/>
      <c r="SQT6" s="366"/>
      <c r="SQU6" s="366"/>
      <c r="SQV6" s="366"/>
      <c r="SQW6" s="366"/>
      <c r="SQX6" s="366"/>
      <c r="SQY6" s="366"/>
      <c r="SQZ6" s="366"/>
      <c r="SRA6" s="366"/>
      <c r="SRB6" s="366"/>
      <c r="SRC6" s="366"/>
      <c r="SRD6" s="366"/>
      <c r="SRE6" s="366"/>
      <c r="SRF6" s="366"/>
      <c r="SRG6" s="366"/>
      <c r="SRH6" s="366"/>
      <c r="SRI6" s="366"/>
      <c r="SRJ6" s="366"/>
      <c r="SRK6" s="366"/>
      <c r="SRL6" s="366"/>
      <c r="SRM6" s="366"/>
      <c r="SRN6" s="366"/>
      <c r="SRO6" s="366"/>
      <c r="SRP6" s="366"/>
      <c r="SRQ6" s="366"/>
      <c r="SRR6" s="366"/>
      <c r="SRS6" s="366"/>
      <c r="SRT6" s="366"/>
      <c r="SRU6" s="366"/>
      <c r="SRV6" s="366"/>
      <c r="SRW6" s="366"/>
      <c r="SRX6" s="366"/>
      <c r="SRY6" s="366"/>
      <c r="SRZ6" s="366"/>
      <c r="SSA6" s="366"/>
      <c r="SSB6" s="366"/>
      <c r="SSC6" s="366"/>
      <c r="SSD6" s="366"/>
      <c r="SSE6" s="366"/>
      <c r="SSF6" s="366"/>
      <c r="SSG6" s="366"/>
      <c r="SSH6" s="366"/>
      <c r="SSI6" s="366"/>
      <c r="SSJ6" s="366"/>
      <c r="SSK6" s="366"/>
      <c r="SSL6" s="366"/>
      <c r="SSM6" s="366"/>
      <c r="SSN6" s="366"/>
      <c r="SSO6" s="366"/>
      <c r="SSP6" s="366"/>
      <c r="SSQ6" s="366"/>
      <c r="SSR6" s="366"/>
      <c r="SSS6" s="366"/>
      <c r="SST6" s="366"/>
      <c r="SSU6" s="366"/>
      <c r="SSV6" s="366"/>
      <c r="SSW6" s="366"/>
      <c r="SSX6" s="366"/>
      <c r="SSY6" s="366"/>
      <c r="SSZ6" s="366"/>
      <c r="STA6" s="366"/>
      <c r="STB6" s="366"/>
      <c r="STC6" s="366"/>
      <c r="STD6" s="366"/>
      <c r="STE6" s="366"/>
      <c r="STF6" s="366"/>
      <c r="STG6" s="366"/>
      <c r="STH6" s="366"/>
      <c r="STI6" s="366"/>
      <c r="STJ6" s="366"/>
      <c r="STK6" s="366"/>
      <c r="STL6" s="366"/>
      <c r="STM6" s="366"/>
      <c r="STN6" s="366"/>
      <c r="STO6" s="366"/>
      <c r="STP6" s="366"/>
      <c r="STQ6" s="366"/>
      <c r="STR6" s="366"/>
      <c r="STS6" s="366"/>
      <c r="STT6" s="366"/>
      <c r="STU6" s="366"/>
      <c r="STV6" s="366"/>
      <c r="STW6" s="366"/>
      <c r="STX6" s="366"/>
      <c r="STY6" s="366"/>
      <c r="STZ6" s="366"/>
      <c r="SUA6" s="366"/>
      <c r="SUB6" s="366"/>
      <c r="SUC6" s="366"/>
      <c r="SUD6" s="366"/>
      <c r="SUE6" s="366"/>
      <c r="SUF6" s="366"/>
      <c r="SUG6" s="366"/>
      <c r="SUH6" s="366"/>
      <c r="SUI6" s="366"/>
      <c r="SUJ6" s="366"/>
      <c r="SUK6" s="366"/>
      <c r="SUL6" s="366"/>
      <c r="SUM6" s="366"/>
      <c r="SUN6" s="366"/>
      <c r="SUO6" s="366"/>
      <c r="SUP6" s="366"/>
      <c r="SUQ6" s="366"/>
      <c r="SUR6" s="366"/>
      <c r="SUS6" s="366"/>
      <c r="SUT6" s="366"/>
      <c r="SUU6" s="366"/>
      <c r="SUV6" s="366"/>
      <c r="SUW6" s="366"/>
      <c r="SUX6" s="366"/>
      <c r="SUY6" s="366"/>
      <c r="SUZ6" s="366"/>
      <c r="SVA6" s="366"/>
      <c r="SVB6" s="366"/>
      <c r="SVC6" s="366"/>
      <c r="SVD6" s="366"/>
      <c r="SVE6" s="366"/>
      <c r="SVF6" s="366"/>
      <c r="SVG6" s="366"/>
      <c r="SVH6" s="366"/>
      <c r="SVI6" s="366"/>
      <c r="SVJ6" s="366"/>
      <c r="SVK6" s="366"/>
      <c r="SVL6" s="366"/>
      <c r="SVM6" s="366"/>
      <c r="SVN6" s="366"/>
      <c r="SVO6" s="366"/>
      <c r="SVP6" s="366"/>
      <c r="SVQ6" s="366"/>
      <c r="SVR6" s="366"/>
      <c r="SVS6" s="366"/>
      <c r="SVT6" s="366"/>
      <c r="SVU6" s="366"/>
      <c r="SVV6" s="366"/>
      <c r="SVW6" s="366"/>
      <c r="SVX6" s="366"/>
      <c r="SVY6" s="366"/>
      <c r="SVZ6" s="366"/>
      <c r="SWA6" s="366"/>
      <c r="SWB6" s="366"/>
      <c r="SWC6" s="366"/>
      <c r="SWD6" s="366"/>
      <c r="SWE6" s="366"/>
      <c r="SWF6" s="366"/>
      <c r="SWG6" s="366"/>
      <c r="SWH6" s="366"/>
      <c r="SWI6" s="366"/>
      <c r="SWJ6" s="366"/>
      <c r="SWK6" s="366"/>
      <c r="SWL6" s="366"/>
      <c r="SWM6" s="366"/>
      <c r="SWN6" s="366"/>
      <c r="SWO6" s="366"/>
      <c r="SWP6" s="366"/>
      <c r="SWQ6" s="366"/>
      <c r="SWR6" s="366"/>
      <c r="SWS6" s="366"/>
      <c r="SWT6" s="366"/>
      <c r="SWU6" s="366"/>
      <c r="SWV6" s="366"/>
      <c r="SWW6" s="366"/>
      <c r="SWX6" s="366"/>
      <c r="SWY6" s="366"/>
      <c r="SWZ6" s="366"/>
      <c r="SXA6" s="366"/>
      <c r="SXB6" s="366"/>
      <c r="SXC6" s="366"/>
      <c r="SXD6" s="366"/>
      <c r="SXE6" s="366"/>
      <c r="SXF6" s="366"/>
      <c r="SXG6" s="366"/>
      <c r="SXH6" s="366"/>
      <c r="SXI6" s="366"/>
      <c r="SXJ6" s="366"/>
      <c r="SXK6" s="366"/>
      <c r="SXL6" s="366"/>
      <c r="SXM6" s="366"/>
      <c r="SXN6" s="366"/>
      <c r="SXO6" s="366"/>
      <c r="SXP6" s="366"/>
      <c r="SXQ6" s="366"/>
      <c r="SXR6" s="366"/>
      <c r="SXS6" s="366"/>
      <c r="SXT6" s="366"/>
      <c r="SXU6" s="366"/>
      <c r="SXV6" s="366"/>
      <c r="SXW6" s="366"/>
      <c r="SXX6" s="366"/>
      <c r="SXY6" s="366"/>
      <c r="SXZ6" s="366"/>
      <c r="SYA6" s="366"/>
      <c r="SYB6" s="366"/>
      <c r="SYC6" s="366"/>
      <c r="SYD6" s="366"/>
      <c r="SYE6" s="366"/>
      <c r="SYF6" s="366"/>
      <c r="SYG6" s="366"/>
      <c r="SYH6" s="366"/>
      <c r="SYI6" s="366"/>
      <c r="SYJ6" s="366"/>
      <c r="SYK6" s="366"/>
      <c r="SYL6" s="366"/>
      <c r="SYM6" s="366"/>
      <c r="SYN6" s="366"/>
      <c r="SYO6" s="366"/>
      <c r="SYP6" s="366"/>
      <c r="SYQ6" s="366"/>
      <c r="SYR6" s="366"/>
      <c r="SYS6" s="366"/>
      <c r="SYT6" s="366"/>
      <c r="SYU6" s="366"/>
      <c r="SYV6" s="366"/>
      <c r="SYW6" s="366"/>
      <c r="SYX6" s="366"/>
      <c r="SYY6" s="366"/>
      <c r="SYZ6" s="366"/>
      <c r="SZA6" s="366"/>
      <c r="SZB6" s="366"/>
      <c r="SZC6" s="366"/>
      <c r="SZD6" s="366"/>
      <c r="SZE6" s="366"/>
      <c r="SZF6" s="366"/>
      <c r="SZG6" s="366"/>
      <c r="SZH6" s="366"/>
      <c r="SZI6" s="366"/>
      <c r="SZJ6" s="366"/>
      <c r="SZK6" s="366"/>
      <c r="SZL6" s="366"/>
      <c r="SZM6" s="366"/>
      <c r="SZN6" s="366"/>
      <c r="SZO6" s="366"/>
      <c r="SZP6" s="366"/>
      <c r="SZQ6" s="366"/>
      <c r="SZR6" s="366"/>
      <c r="SZS6" s="366"/>
      <c r="SZT6" s="366"/>
      <c r="SZU6" s="366"/>
      <c r="SZV6" s="366"/>
      <c r="SZW6" s="366"/>
      <c r="SZX6" s="366"/>
      <c r="SZY6" s="366"/>
      <c r="SZZ6" s="366"/>
      <c r="TAA6" s="366"/>
      <c r="TAB6" s="366"/>
      <c r="TAC6" s="366"/>
      <c r="TAD6" s="366"/>
      <c r="TAE6" s="366"/>
      <c r="TAF6" s="366"/>
      <c r="TAG6" s="366"/>
      <c r="TAH6" s="366"/>
      <c r="TAI6" s="366"/>
      <c r="TAJ6" s="366"/>
      <c r="TAK6" s="366"/>
      <c r="TAL6" s="366"/>
      <c r="TAM6" s="366"/>
      <c r="TAN6" s="366"/>
      <c r="TAO6" s="366"/>
      <c r="TAP6" s="366"/>
      <c r="TAQ6" s="366"/>
      <c r="TAR6" s="366"/>
      <c r="TAS6" s="366"/>
      <c r="TAT6" s="366"/>
      <c r="TAU6" s="366"/>
      <c r="TAV6" s="366"/>
      <c r="TAW6" s="366"/>
      <c r="TAX6" s="366"/>
      <c r="TAY6" s="366"/>
      <c r="TAZ6" s="366"/>
      <c r="TBA6" s="366"/>
      <c r="TBB6" s="366"/>
      <c r="TBC6" s="366"/>
      <c r="TBD6" s="366"/>
      <c r="TBE6" s="366"/>
      <c r="TBF6" s="366"/>
      <c r="TBG6" s="366"/>
      <c r="TBH6" s="366"/>
      <c r="TBI6" s="366"/>
      <c r="TBJ6" s="366"/>
      <c r="TBK6" s="366"/>
      <c r="TBL6" s="366"/>
      <c r="TBM6" s="366"/>
      <c r="TBN6" s="366"/>
      <c r="TBO6" s="366"/>
      <c r="TBP6" s="366"/>
      <c r="TBQ6" s="366"/>
      <c r="TBR6" s="366"/>
      <c r="TBS6" s="366"/>
      <c r="TBT6" s="366"/>
      <c r="TBU6" s="366"/>
      <c r="TBV6" s="366"/>
      <c r="TBW6" s="366"/>
      <c r="TBX6" s="366"/>
      <c r="TBY6" s="366"/>
      <c r="TBZ6" s="366"/>
      <c r="TCA6" s="366"/>
      <c r="TCB6" s="366"/>
      <c r="TCC6" s="366"/>
      <c r="TCD6" s="366"/>
      <c r="TCE6" s="366"/>
      <c r="TCF6" s="366"/>
      <c r="TCG6" s="366"/>
      <c r="TCH6" s="366"/>
      <c r="TCI6" s="366"/>
      <c r="TCJ6" s="366"/>
      <c r="TCK6" s="366"/>
      <c r="TCL6" s="366"/>
      <c r="TCM6" s="366"/>
      <c r="TCN6" s="366"/>
      <c r="TCO6" s="366"/>
      <c r="TCP6" s="366"/>
      <c r="TCQ6" s="366"/>
      <c r="TCR6" s="366"/>
      <c r="TCS6" s="366"/>
      <c r="TCT6" s="366"/>
      <c r="TCU6" s="366"/>
      <c r="TCV6" s="366"/>
      <c r="TCW6" s="366"/>
      <c r="TCX6" s="366"/>
      <c r="TCY6" s="366"/>
      <c r="TCZ6" s="366"/>
      <c r="TDA6" s="366"/>
      <c r="TDB6" s="366"/>
      <c r="TDC6" s="366"/>
      <c r="TDD6" s="366"/>
      <c r="TDE6" s="366"/>
      <c r="TDF6" s="366"/>
      <c r="TDG6" s="366"/>
      <c r="TDH6" s="366"/>
      <c r="TDI6" s="366"/>
      <c r="TDJ6" s="366"/>
      <c r="TDK6" s="366"/>
      <c r="TDL6" s="366"/>
      <c r="TDM6" s="366"/>
      <c r="TDN6" s="366"/>
      <c r="TDO6" s="366"/>
      <c r="TDP6" s="366"/>
      <c r="TDQ6" s="366"/>
      <c r="TDR6" s="366"/>
      <c r="TDS6" s="366"/>
      <c r="TDT6" s="366"/>
      <c r="TDU6" s="366"/>
      <c r="TDV6" s="366"/>
      <c r="TDW6" s="366"/>
      <c r="TDX6" s="366"/>
      <c r="TDY6" s="366"/>
      <c r="TDZ6" s="366"/>
      <c r="TEA6" s="366"/>
      <c r="TEB6" s="366"/>
      <c r="TEC6" s="366"/>
      <c r="TED6" s="366"/>
      <c r="TEE6" s="366"/>
      <c r="TEF6" s="366"/>
      <c r="TEG6" s="366"/>
      <c r="TEH6" s="366"/>
      <c r="TEI6" s="366"/>
      <c r="TEJ6" s="366"/>
      <c r="TEK6" s="366"/>
      <c r="TEL6" s="366"/>
      <c r="TEM6" s="366"/>
      <c r="TEN6" s="366"/>
      <c r="TEO6" s="366"/>
      <c r="TEP6" s="366"/>
      <c r="TEQ6" s="366"/>
      <c r="TER6" s="366"/>
      <c r="TES6" s="366"/>
      <c r="TET6" s="366"/>
      <c r="TEU6" s="366"/>
      <c r="TEV6" s="366"/>
      <c r="TEW6" s="366"/>
      <c r="TEX6" s="366"/>
      <c r="TEY6" s="366"/>
      <c r="TEZ6" s="366"/>
      <c r="TFA6" s="366"/>
      <c r="TFB6" s="366"/>
      <c r="TFC6" s="366"/>
      <c r="TFD6" s="366"/>
      <c r="TFE6" s="366"/>
      <c r="TFF6" s="366"/>
      <c r="TFG6" s="366"/>
      <c r="TFH6" s="366"/>
      <c r="TFI6" s="366"/>
      <c r="TFJ6" s="366"/>
      <c r="TFK6" s="366"/>
      <c r="TFL6" s="366"/>
      <c r="TFM6" s="366"/>
      <c r="TFN6" s="366"/>
      <c r="TFO6" s="366"/>
      <c r="TFP6" s="366"/>
      <c r="TFQ6" s="366"/>
      <c r="TFR6" s="366"/>
      <c r="TFS6" s="366"/>
      <c r="TFT6" s="366"/>
      <c r="TFU6" s="366"/>
      <c r="TFV6" s="366"/>
      <c r="TFW6" s="366"/>
      <c r="TFX6" s="366"/>
      <c r="TFY6" s="366"/>
      <c r="TFZ6" s="366"/>
      <c r="TGA6" s="366"/>
      <c r="TGB6" s="366"/>
      <c r="TGC6" s="366"/>
      <c r="TGD6" s="366"/>
      <c r="TGE6" s="366"/>
      <c r="TGF6" s="366"/>
      <c r="TGG6" s="366"/>
      <c r="TGH6" s="366"/>
      <c r="TGI6" s="366"/>
      <c r="TGJ6" s="366"/>
      <c r="TGK6" s="366"/>
      <c r="TGL6" s="366"/>
      <c r="TGM6" s="366"/>
      <c r="TGN6" s="366"/>
      <c r="TGO6" s="366"/>
      <c r="TGP6" s="366"/>
      <c r="TGQ6" s="366"/>
      <c r="TGR6" s="366"/>
      <c r="TGS6" s="366"/>
      <c r="TGT6" s="366"/>
      <c r="TGU6" s="366"/>
      <c r="TGV6" s="366"/>
      <c r="TGW6" s="366"/>
      <c r="TGX6" s="366"/>
      <c r="TGY6" s="366"/>
      <c r="TGZ6" s="366"/>
      <c r="THA6" s="366"/>
      <c r="THB6" s="366"/>
      <c r="THC6" s="366"/>
      <c r="THD6" s="366"/>
      <c r="THE6" s="366"/>
      <c r="THF6" s="366"/>
      <c r="THG6" s="366"/>
      <c r="THH6" s="366"/>
      <c r="THI6" s="366"/>
      <c r="THJ6" s="366"/>
      <c r="THK6" s="366"/>
      <c r="THL6" s="366"/>
      <c r="THM6" s="366"/>
      <c r="THN6" s="366"/>
      <c r="THO6" s="366"/>
      <c r="THP6" s="366"/>
      <c r="THQ6" s="366"/>
      <c r="THR6" s="366"/>
      <c r="THS6" s="366"/>
      <c r="THT6" s="366"/>
      <c r="THU6" s="366"/>
      <c r="THV6" s="366"/>
      <c r="THW6" s="366"/>
      <c r="THX6" s="366"/>
      <c r="THY6" s="366"/>
      <c r="THZ6" s="366"/>
      <c r="TIA6" s="366"/>
      <c r="TIB6" s="366"/>
      <c r="TIC6" s="366"/>
      <c r="TID6" s="366"/>
      <c r="TIE6" s="366"/>
      <c r="TIF6" s="366"/>
      <c r="TIG6" s="366"/>
      <c r="TIH6" s="366"/>
      <c r="TII6" s="366"/>
      <c r="TIJ6" s="366"/>
      <c r="TIK6" s="366"/>
      <c r="TIL6" s="366"/>
      <c r="TIM6" s="366"/>
      <c r="TIN6" s="366"/>
      <c r="TIO6" s="366"/>
      <c r="TIP6" s="366"/>
      <c r="TIQ6" s="366"/>
      <c r="TIR6" s="366"/>
      <c r="TIS6" s="366"/>
      <c r="TIT6" s="366"/>
      <c r="TIU6" s="366"/>
      <c r="TIV6" s="366"/>
      <c r="TIW6" s="366"/>
      <c r="TIX6" s="366"/>
      <c r="TIY6" s="366"/>
      <c r="TIZ6" s="366"/>
      <c r="TJA6" s="366"/>
      <c r="TJB6" s="366"/>
      <c r="TJC6" s="366"/>
      <c r="TJD6" s="366"/>
      <c r="TJE6" s="366"/>
      <c r="TJF6" s="366"/>
      <c r="TJG6" s="366"/>
      <c r="TJH6" s="366"/>
      <c r="TJI6" s="366"/>
      <c r="TJJ6" s="366"/>
      <c r="TJK6" s="366"/>
      <c r="TJL6" s="366"/>
      <c r="TJM6" s="366"/>
      <c r="TJN6" s="366"/>
      <c r="TJO6" s="366"/>
      <c r="TJP6" s="366"/>
      <c r="TJQ6" s="366"/>
      <c r="TJR6" s="366"/>
      <c r="TJS6" s="366"/>
      <c r="TJT6" s="366"/>
      <c r="TJU6" s="366"/>
      <c r="TJV6" s="366"/>
      <c r="TJW6" s="366"/>
      <c r="TJX6" s="366"/>
      <c r="TJY6" s="366"/>
      <c r="TJZ6" s="366"/>
      <c r="TKA6" s="366"/>
      <c r="TKB6" s="366"/>
      <c r="TKC6" s="366"/>
      <c r="TKD6" s="366"/>
      <c r="TKE6" s="366"/>
      <c r="TKF6" s="366"/>
      <c r="TKG6" s="366"/>
      <c r="TKH6" s="366"/>
      <c r="TKI6" s="366"/>
      <c r="TKJ6" s="366"/>
      <c r="TKK6" s="366"/>
      <c r="TKL6" s="366"/>
      <c r="TKM6" s="366"/>
      <c r="TKN6" s="366"/>
      <c r="TKO6" s="366"/>
      <c r="TKP6" s="366"/>
      <c r="TKQ6" s="366"/>
      <c r="TKR6" s="366"/>
      <c r="TKS6" s="366"/>
      <c r="TKT6" s="366"/>
      <c r="TKU6" s="366"/>
      <c r="TKV6" s="366"/>
      <c r="TKW6" s="366"/>
      <c r="TKX6" s="366"/>
      <c r="TKY6" s="366"/>
      <c r="TKZ6" s="366"/>
      <c r="TLA6" s="366"/>
      <c r="TLB6" s="366"/>
      <c r="TLC6" s="366"/>
      <c r="TLD6" s="366"/>
      <c r="TLE6" s="366"/>
      <c r="TLF6" s="366"/>
      <c r="TLG6" s="366"/>
      <c r="TLH6" s="366"/>
      <c r="TLI6" s="366"/>
      <c r="TLJ6" s="366"/>
      <c r="TLK6" s="366"/>
      <c r="TLL6" s="366"/>
      <c r="TLM6" s="366"/>
      <c r="TLN6" s="366"/>
      <c r="TLO6" s="366"/>
      <c r="TLP6" s="366"/>
      <c r="TLQ6" s="366"/>
      <c r="TLR6" s="366"/>
      <c r="TLS6" s="366"/>
      <c r="TLT6" s="366"/>
      <c r="TLU6" s="366"/>
      <c r="TLV6" s="366"/>
      <c r="TLW6" s="366"/>
      <c r="TLX6" s="366"/>
      <c r="TLY6" s="366"/>
      <c r="TLZ6" s="366"/>
      <c r="TMA6" s="366"/>
      <c r="TMB6" s="366"/>
      <c r="TMC6" s="366"/>
      <c r="TMD6" s="366"/>
      <c r="TME6" s="366"/>
      <c r="TMF6" s="366"/>
      <c r="TMG6" s="366"/>
      <c r="TMH6" s="366"/>
      <c r="TMI6" s="366"/>
      <c r="TMJ6" s="366"/>
      <c r="TMK6" s="366"/>
      <c r="TML6" s="366"/>
      <c r="TMM6" s="366"/>
      <c r="TMN6" s="366"/>
      <c r="TMO6" s="366"/>
      <c r="TMP6" s="366"/>
      <c r="TMQ6" s="366"/>
      <c r="TMR6" s="366"/>
      <c r="TMS6" s="366"/>
      <c r="TMT6" s="366"/>
      <c r="TMU6" s="366"/>
      <c r="TMV6" s="366"/>
      <c r="TMW6" s="366"/>
      <c r="TMX6" s="366"/>
      <c r="TMY6" s="366"/>
      <c r="TMZ6" s="366"/>
      <c r="TNA6" s="366"/>
      <c r="TNB6" s="366"/>
      <c r="TNC6" s="366"/>
      <c r="TND6" s="366"/>
      <c r="TNE6" s="366"/>
      <c r="TNF6" s="366"/>
      <c r="TNG6" s="366"/>
      <c r="TNH6" s="366"/>
      <c r="TNI6" s="366"/>
      <c r="TNJ6" s="366"/>
      <c r="TNK6" s="366"/>
      <c r="TNL6" s="366"/>
      <c r="TNM6" s="366"/>
      <c r="TNN6" s="366"/>
      <c r="TNO6" s="366"/>
      <c r="TNP6" s="366"/>
      <c r="TNQ6" s="366"/>
      <c r="TNR6" s="366"/>
      <c r="TNS6" s="366"/>
      <c r="TNT6" s="366"/>
      <c r="TNU6" s="366"/>
      <c r="TNV6" s="366"/>
      <c r="TNW6" s="366"/>
      <c r="TNX6" s="366"/>
      <c r="TNY6" s="366"/>
      <c r="TNZ6" s="366"/>
      <c r="TOA6" s="366"/>
      <c r="TOB6" s="366"/>
      <c r="TOC6" s="366"/>
      <c r="TOD6" s="366"/>
      <c r="TOE6" s="366"/>
      <c r="TOF6" s="366"/>
      <c r="TOG6" s="366"/>
      <c r="TOH6" s="366"/>
      <c r="TOI6" s="366"/>
      <c r="TOJ6" s="366"/>
      <c r="TOK6" s="366"/>
      <c r="TOL6" s="366"/>
      <c r="TOM6" s="366"/>
      <c r="TON6" s="366"/>
      <c r="TOO6" s="366"/>
      <c r="TOP6" s="366"/>
      <c r="TOQ6" s="366"/>
      <c r="TOR6" s="366"/>
      <c r="TOS6" s="366"/>
      <c r="TOT6" s="366"/>
      <c r="TOU6" s="366"/>
      <c r="TOV6" s="366"/>
      <c r="TOW6" s="366"/>
      <c r="TOX6" s="366"/>
      <c r="TOY6" s="366"/>
      <c r="TOZ6" s="366"/>
      <c r="TPA6" s="366"/>
      <c r="TPB6" s="366"/>
      <c r="TPC6" s="366"/>
      <c r="TPD6" s="366"/>
      <c r="TPE6" s="366"/>
      <c r="TPF6" s="366"/>
      <c r="TPG6" s="366"/>
      <c r="TPH6" s="366"/>
      <c r="TPI6" s="366"/>
      <c r="TPJ6" s="366"/>
      <c r="TPK6" s="366"/>
      <c r="TPL6" s="366"/>
      <c r="TPM6" s="366"/>
      <c r="TPN6" s="366"/>
      <c r="TPO6" s="366"/>
      <c r="TPP6" s="366"/>
      <c r="TPQ6" s="366"/>
      <c r="TPR6" s="366"/>
      <c r="TPS6" s="366"/>
      <c r="TPT6" s="366"/>
      <c r="TPU6" s="366"/>
      <c r="TPV6" s="366"/>
      <c r="TPW6" s="366"/>
      <c r="TPX6" s="366"/>
      <c r="TPY6" s="366"/>
      <c r="TPZ6" s="366"/>
      <c r="TQA6" s="366"/>
      <c r="TQB6" s="366"/>
      <c r="TQC6" s="366"/>
      <c r="TQD6" s="366"/>
      <c r="TQE6" s="366"/>
      <c r="TQF6" s="366"/>
      <c r="TQG6" s="366"/>
      <c r="TQH6" s="366"/>
      <c r="TQI6" s="366"/>
      <c r="TQJ6" s="366"/>
      <c r="TQK6" s="366"/>
      <c r="TQL6" s="366"/>
      <c r="TQM6" s="366"/>
      <c r="TQN6" s="366"/>
      <c r="TQO6" s="366"/>
      <c r="TQP6" s="366"/>
      <c r="TQQ6" s="366"/>
      <c r="TQR6" s="366"/>
      <c r="TQS6" s="366"/>
      <c r="TQT6" s="366"/>
      <c r="TQU6" s="366"/>
      <c r="TQV6" s="366"/>
      <c r="TQW6" s="366"/>
      <c r="TQX6" s="366"/>
      <c r="TQY6" s="366"/>
      <c r="TQZ6" s="366"/>
      <c r="TRA6" s="366"/>
      <c r="TRB6" s="366"/>
      <c r="TRC6" s="366"/>
      <c r="TRD6" s="366"/>
      <c r="TRE6" s="366"/>
      <c r="TRF6" s="366"/>
      <c r="TRG6" s="366"/>
      <c r="TRH6" s="366"/>
      <c r="TRI6" s="366"/>
      <c r="TRJ6" s="366"/>
      <c r="TRK6" s="366"/>
      <c r="TRL6" s="366"/>
      <c r="TRM6" s="366"/>
      <c r="TRN6" s="366"/>
      <c r="TRO6" s="366"/>
      <c r="TRP6" s="366"/>
      <c r="TRQ6" s="366"/>
      <c r="TRR6" s="366"/>
      <c r="TRS6" s="366"/>
      <c r="TRT6" s="366"/>
      <c r="TRU6" s="366"/>
      <c r="TRV6" s="366"/>
      <c r="TRW6" s="366"/>
      <c r="TRX6" s="366"/>
      <c r="TRY6" s="366"/>
      <c r="TRZ6" s="366"/>
      <c r="TSA6" s="366"/>
      <c r="TSB6" s="366"/>
      <c r="TSC6" s="366"/>
      <c r="TSD6" s="366"/>
      <c r="TSE6" s="366"/>
      <c r="TSF6" s="366"/>
      <c r="TSG6" s="366"/>
      <c r="TSH6" s="366"/>
      <c r="TSI6" s="366"/>
      <c r="TSJ6" s="366"/>
      <c r="TSK6" s="366"/>
      <c r="TSL6" s="366"/>
      <c r="TSM6" s="366"/>
      <c r="TSN6" s="366"/>
      <c r="TSO6" s="366"/>
      <c r="TSP6" s="366"/>
      <c r="TSQ6" s="366"/>
      <c r="TSR6" s="366"/>
      <c r="TSS6" s="366"/>
      <c r="TST6" s="366"/>
      <c r="TSU6" s="366"/>
      <c r="TSV6" s="366"/>
      <c r="TSW6" s="366"/>
      <c r="TSX6" s="366"/>
      <c r="TSY6" s="366"/>
      <c r="TSZ6" s="366"/>
      <c r="TTA6" s="366"/>
      <c r="TTB6" s="366"/>
      <c r="TTC6" s="366"/>
      <c r="TTD6" s="366"/>
      <c r="TTE6" s="366"/>
      <c r="TTF6" s="366"/>
      <c r="TTG6" s="366"/>
      <c r="TTH6" s="366"/>
      <c r="TTI6" s="366"/>
      <c r="TTJ6" s="366"/>
      <c r="TTK6" s="366"/>
      <c r="TTL6" s="366"/>
      <c r="TTM6" s="366"/>
      <c r="TTN6" s="366"/>
      <c r="TTO6" s="366"/>
      <c r="TTP6" s="366"/>
      <c r="TTQ6" s="366"/>
      <c r="TTR6" s="366"/>
      <c r="TTS6" s="366"/>
      <c r="TTT6" s="366"/>
      <c r="TTU6" s="366"/>
      <c r="TTV6" s="366"/>
      <c r="TTW6" s="366"/>
      <c r="TTX6" s="366"/>
      <c r="TTY6" s="366"/>
      <c r="TTZ6" s="366"/>
      <c r="TUA6" s="366"/>
      <c r="TUB6" s="366"/>
      <c r="TUC6" s="366"/>
      <c r="TUD6" s="366"/>
      <c r="TUE6" s="366"/>
      <c r="TUF6" s="366"/>
      <c r="TUG6" s="366"/>
      <c r="TUH6" s="366"/>
      <c r="TUI6" s="366"/>
      <c r="TUJ6" s="366"/>
      <c r="TUK6" s="366"/>
      <c r="TUL6" s="366"/>
      <c r="TUM6" s="366"/>
      <c r="TUN6" s="366"/>
      <c r="TUO6" s="366"/>
      <c r="TUP6" s="366"/>
      <c r="TUQ6" s="366"/>
      <c r="TUR6" s="366"/>
      <c r="TUS6" s="366"/>
      <c r="TUT6" s="366"/>
      <c r="TUU6" s="366"/>
      <c r="TUV6" s="366"/>
      <c r="TUW6" s="366"/>
      <c r="TUX6" s="366"/>
      <c r="TUY6" s="366"/>
      <c r="TUZ6" s="366"/>
      <c r="TVA6" s="366"/>
      <c r="TVB6" s="366"/>
      <c r="TVC6" s="366"/>
      <c r="TVD6" s="366"/>
      <c r="TVE6" s="366"/>
      <c r="TVF6" s="366"/>
      <c r="TVG6" s="366"/>
      <c r="TVH6" s="366"/>
      <c r="TVI6" s="366"/>
      <c r="TVJ6" s="366"/>
      <c r="TVK6" s="366"/>
      <c r="TVL6" s="366"/>
      <c r="TVM6" s="366"/>
      <c r="TVN6" s="366"/>
      <c r="TVO6" s="366"/>
      <c r="TVP6" s="366"/>
      <c r="TVQ6" s="366"/>
      <c r="TVR6" s="366"/>
      <c r="TVS6" s="366"/>
      <c r="TVT6" s="366"/>
      <c r="TVU6" s="366"/>
      <c r="TVV6" s="366"/>
      <c r="TVW6" s="366"/>
      <c r="TVX6" s="366"/>
      <c r="TVY6" s="366"/>
      <c r="TVZ6" s="366"/>
      <c r="TWA6" s="366"/>
      <c r="TWB6" s="366"/>
      <c r="TWC6" s="366"/>
      <c r="TWD6" s="366"/>
      <c r="TWE6" s="366"/>
      <c r="TWF6" s="366"/>
      <c r="TWG6" s="366"/>
      <c r="TWH6" s="366"/>
      <c r="TWI6" s="366"/>
      <c r="TWJ6" s="366"/>
      <c r="TWK6" s="366"/>
      <c r="TWL6" s="366"/>
      <c r="TWM6" s="366"/>
      <c r="TWN6" s="366"/>
      <c r="TWO6" s="366"/>
      <c r="TWP6" s="366"/>
      <c r="TWQ6" s="366"/>
      <c r="TWR6" s="366"/>
      <c r="TWS6" s="366"/>
      <c r="TWT6" s="366"/>
      <c r="TWU6" s="366"/>
      <c r="TWV6" s="366"/>
      <c r="TWW6" s="366"/>
      <c r="TWX6" s="366"/>
      <c r="TWY6" s="366"/>
      <c r="TWZ6" s="366"/>
      <c r="TXA6" s="366"/>
      <c r="TXB6" s="366"/>
      <c r="TXC6" s="366"/>
      <c r="TXD6" s="366"/>
      <c r="TXE6" s="366"/>
      <c r="TXF6" s="366"/>
      <c r="TXG6" s="366"/>
      <c r="TXH6" s="366"/>
      <c r="TXI6" s="366"/>
      <c r="TXJ6" s="366"/>
      <c r="TXK6" s="366"/>
      <c r="TXL6" s="366"/>
      <c r="TXM6" s="366"/>
      <c r="TXN6" s="366"/>
      <c r="TXO6" s="366"/>
      <c r="TXP6" s="366"/>
      <c r="TXQ6" s="366"/>
      <c r="TXR6" s="366"/>
      <c r="TXS6" s="366"/>
      <c r="TXT6" s="366"/>
      <c r="TXU6" s="366"/>
      <c r="TXV6" s="366"/>
      <c r="TXW6" s="366"/>
      <c r="TXX6" s="366"/>
      <c r="TXY6" s="366"/>
      <c r="TXZ6" s="366"/>
      <c r="TYA6" s="366"/>
      <c r="TYB6" s="366"/>
      <c r="TYC6" s="366"/>
      <c r="TYD6" s="366"/>
      <c r="TYE6" s="366"/>
      <c r="TYF6" s="366"/>
      <c r="TYG6" s="366"/>
      <c r="TYH6" s="366"/>
      <c r="TYI6" s="366"/>
      <c r="TYJ6" s="366"/>
      <c r="TYK6" s="366"/>
      <c r="TYL6" s="366"/>
      <c r="TYM6" s="366"/>
      <c r="TYN6" s="366"/>
      <c r="TYO6" s="366"/>
      <c r="TYP6" s="366"/>
      <c r="TYQ6" s="366"/>
      <c r="TYR6" s="366"/>
      <c r="TYS6" s="366"/>
      <c r="TYT6" s="366"/>
      <c r="TYU6" s="366"/>
      <c r="TYV6" s="366"/>
      <c r="TYW6" s="366"/>
      <c r="TYX6" s="366"/>
      <c r="TYY6" s="366"/>
      <c r="TYZ6" s="366"/>
      <c r="TZA6" s="366"/>
      <c r="TZB6" s="366"/>
      <c r="TZC6" s="366"/>
      <c r="TZD6" s="366"/>
      <c r="TZE6" s="366"/>
      <c r="TZF6" s="366"/>
      <c r="TZG6" s="366"/>
      <c r="TZH6" s="366"/>
      <c r="TZI6" s="366"/>
      <c r="TZJ6" s="366"/>
      <c r="TZK6" s="366"/>
      <c r="TZL6" s="366"/>
      <c r="TZM6" s="366"/>
      <c r="TZN6" s="366"/>
      <c r="TZO6" s="366"/>
      <c r="TZP6" s="366"/>
      <c r="TZQ6" s="366"/>
      <c r="TZR6" s="366"/>
      <c r="TZS6" s="366"/>
      <c r="TZT6" s="366"/>
      <c r="TZU6" s="366"/>
      <c r="TZV6" s="366"/>
      <c r="TZW6" s="366"/>
      <c r="TZX6" s="366"/>
      <c r="TZY6" s="366"/>
      <c r="TZZ6" s="366"/>
      <c r="UAA6" s="366"/>
      <c r="UAB6" s="366"/>
      <c r="UAC6" s="366"/>
      <c r="UAD6" s="366"/>
      <c r="UAE6" s="366"/>
      <c r="UAF6" s="366"/>
      <c r="UAG6" s="366"/>
      <c r="UAH6" s="366"/>
      <c r="UAI6" s="366"/>
      <c r="UAJ6" s="366"/>
      <c r="UAK6" s="366"/>
      <c r="UAL6" s="366"/>
      <c r="UAM6" s="366"/>
      <c r="UAN6" s="366"/>
      <c r="UAO6" s="366"/>
      <c r="UAP6" s="366"/>
      <c r="UAQ6" s="366"/>
      <c r="UAR6" s="366"/>
      <c r="UAS6" s="366"/>
      <c r="UAT6" s="366"/>
      <c r="UAU6" s="366"/>
      <c r="UAV6" s="366"/>
      <c r="UAW6" s="366"/>
      <c r="UAX6" s="366"/>
      <c r="UAY6" s="366"/>
      <c r="UAZ6" s="366"/>
      <c r="UBA6" s="366"/>
      <c r="UBB6" s="366"/>
      <c r="UBC6" s="366"/>
      <c r="UBD6" s="366"/>
      <c r="UBE6" s="366"/>
      <c r="UBF6" s="366"/>
      <c r="UBG6" s="366"/>
      <c r="UBH6" s="366"/>
      <c r="UBI6" s="366"/>
      <c r="UBJ6" s="366"/>
      <c r="UBK6" s="366"/>
      <c r="UBL6" s="366"/>
      <c r="UBM6" s="366"/>
      <c r="UBN6" s="366"/>
      <c r="UBO6" s="366"/>
      <c r="UBP6" s="366"/>
      <c r="UBQ6" s="366"/>
      <c r="UBR6" s="366"/>
      <c r="UBS6" s="366"/>
      <c r="UBT6" s="366"/>
      <c r="UBU6" s="366"/>
      <c r="UBV6" s="366"/>
      <c r="UBW6" s="366"/>
      <c r="UBX6" s="366"/>
      <c r="UBY6" s="366"/>
      <c r="UBZ6" s="366"/>
      <c r="UCA6" s="366"/>
      <c r="UCB6" s="366"/>
      <c r="UCC6" s="366"/>
      <c r="UCD6" s="366"/>
      <c r="UCE6" s="366"/>
      <c r="UCF6" s="366"/>
      <c r="UCG6" s="366"/>
      <c r="UCH6" s="366"/>
      <c r="UCI6" s="366"/>
      <c r="UCJ6" s="366"/>
      <c r="UCK6" s="366"/>
      <c r="UCL6" s="366"/>
      <c r="UCM6" s="366"/>
      <c r="UCN6" s="366"/>
      <c r="UCO6" s="366"/>
      <c r="UCP6" s="366"/>
      <c r="UCQ6" s="366"/>
      <c r="UCR6" s="366"/>
      <c r="UCS6" s="366"/>
      <c r="UCT6" s="366"/>
      <c r="UCU6" s="366"/>
      <c r="UCV6" s="366"/>
      <c r="UCW6" s="366"/>
      <c r="UCX6" s="366"/>
      <c r="UCY6" s="366"/>
      <c r="UCZ6" s="366"/>
      <c r="UDA6" s="366"/>
      <c r="UDB6" s="366"/>
      <c r="UDC6" s="366"/>
      <c r="UDD6" s="366"/>
      <c r="UDE6" s="366"/>
      <c r="UDF6" s="366"/>
      <c r="UDG6" s="366"/>
      <c r="UDH6" s="366"/>
      <c r="UDI6" s="366"/>
      <c r="UDJ6" s="366"/>
      <c r="UDK6" s="366"/>
      <c r="UDL6" s="366"/>
      <c r="UDM6" s="366"/>
      <c r="UDN6" s="366"/>
      <c r="UDO6" s="366"/>
      <c r="UDP6" s="366"/>
      <c r="UDQ6" s="366"/>
      <c r="UDR6" s="366"/>
      <c r="UDS6" s="366"/>
      <c r="UDT6" s="366"/>
      <c r="UDU6" s="366"/>
      <c r="UDV6" s="366"/>
      <c r="UDW6" s="366"/>
      <c r="UDX6" s="366"/>
      <c r="UDY6" s="366"/>
      <c r="UDZ6" s="366"/>
      <c r="UEA6" s="366"/>
      <c r="UEB6" s="366"/>
      <c r="UEC6" s="366"/>
      <c r="UED6" s="366"/>
      <c r="UEE6" s="366"/>
      <c r="UEF6" s="366"/>
      <c r="UEG6" s="366"/>
      <c r="UEH6" s="366"/>
      <c r="UEI6" s="366"/>
      <c r="UEJ6" s="366"/>
      <c r="UEK6" s="366"/>
      <c r="UEL6" s="366"/>
      <c r="UEM6" s="366"/>
      <c r="UEN6" s="366"/>
      <c r="UEO6" s="366"/>
      <c r="UEP6" s="366"/>
      <c r="UEQ6" s="366"/>
      <c r="UER6" s="366"/>
      <c r="UES6" s="366"/>
      <c r="UET6" s="366"/>
      <c r="UEU6" s="366"/>
      <c r="UEV6" s="366"/>
      <c r="UEW6" s="366"/>
      <c r="UEX6" s="366"/>
      <c r="UEY6" s="366"/>
      <c r="UEZ6" s="366"/>
      <c r="UFA6" s="366"/>
      <c r="UFB6" s="366"/>
      <c r="UFC6" s="366"/>
      <c r="UFD6" s="366"/>
      <c r="UFE6" s="366"/>
      <c r="UFF6" s="366"/>
      <c r="UFG6" s="366"/>
      <c r="UFH6" s="366"/>
      <c r="UFI6" s="366"/>
      <c r="UFJ6" s="366"/>
      <c r="UFK6" s="366"/>
      <c r="UFL6" s="366"/>
      <c r="UFM6" s="366"/>
      <c r="UFN6" s="366"/>
      <c r="UFO6" s="366"/>
      <c r="UFP6" s="366"/>
      <c r="UFQ6" s="366"/>
      <c r="UFR6" s="366"/>
      <c r="UFS6" s="366"/>
      <c r="UFT6" s="366"/>
      <c r="UFU6" s="366"/>
      <c r="UFV6" s="366"/>
      <c r="UFW6" s="366"/>
      <c r="UFX6" s="366"/>
      <c r="UFY6" s="366"/>
      <c r="UFZ6" s="366"/>
      <c r="UGA6" s="366"/>
      <c r="UGB6" s="366"/>
      <c r="UGC6" s="366"/>
      <c r="UGD6" s="366"/>
      <c r="UGE6" s="366"/>
      <c r="UGF6" s="366"/>
      <c r="UGG6" s="366"/>
      <c r="UGH6" s="366"/>
      <c r="UGI6" s="366"/>
      <c r="UGJ6" s="366"/>
      <c r="UGK6" s="366"/>
      <c r="UGL6" s="366"/>
      <c r="UGM6" s="366"/>
      <c r="UGN6" s="366"/>
      <c r="UGO6" s="366"/>
      <c r="UGP6" s="366"/>
      <c r="UGQ6" s="366"/>
      <c r="UGR6" s="366"/>
      <c r="UGS6" s="366"/>
      <c r="UGT6" s="366"/>
      <c r="UGU6" s="366"/>
      <c r="UGV6" s="366"/>
      <c r="UGW6" s="366"/>
      <c r="UGX6" s="366"/>
      <c r="UGY6" s="366"/>
      <c r="UGZ6" s="366"/>
      <c r="UHA6" s="366"/>
      <c r="UHB6" s="366"/>
      <c r="UHC6" s="366"/>
      <c r="UHD6" s="366"/>
      <c r="UHE6" s="366"/>
      <c r="UHF6" s="366"/>
      <c r="UHG6" s="366"/>
      <c r="UHH6" s="366"/>
      <c r="UHI6" s="366"/>
      <c r="UHJ6" s="366"/>
      <c r="UHK6" s="366"/>
      <c r="UHL6" s="366"/>
      <c r="UHM6" s="366"/>
      <c r="UHN6" s="366"/>
      <c r="UHO6" s="366"/>
      <c r="UHP6" s="366"/>
      <c r="UHQ6" s="366"/>
      <c r="UHR6" s="366"/>
      <c r="UHS6" s="366"/>
      <c r="UHT6" s="366"/>
      <c r="UHU6" s="366"/>
      <c r="UHV6" s="366"/>
      <c r="UHW6" s="366"/>
      <c r="UHX6" s="366"/>
      <c r="UHY6" s="366"/>
      <c r="UHZ6" s="366"/>
      <c r="UIA6" s="366"/>
      <c r="UIB6" s="366"/>
      <c r="UIC6" s="366"/>
      <c r="UID6" s="366"/>
      <c r="UIE6" s="366"/>
      <c r="UIF6" s="366"/>
      <c r="UIG6" s="366"/>
      <c r="UIH6" s="366"/>
      <c r="UII6" s="366"/>
      <c r="UIJ6" s="366"/>
      <c r="UIK6" s="366"/>
      <c r="UIL6" s="366"/>
      <c r="UIM6" s="366"/>
      <c r="UIN6" s="366"/>
      <c r="UIO6" s="366"/>
      <c r="UIP6" s="366"/>
      <c r="UIQ6" s="366"/>
      <c r="UIR6" s="366"/>
      <c r="UIS6" s="366"/>
      <c r="UIT6" s="366"/>
      <c r="UIU6" s="366"/>
      <c r="UIV6" s="366"/>
      <c r="UIW6" s="366"/>
      <c r="UIX6" s="366"/>
      <c r="UIY6" s="366"/>
      <c r="UIZ6" s="366"/>
      <c r="UJA6" s="366"/>
      <c r="UJB6" s="366"/>
      <c r="UJC6" s="366"/>
      <c r="UJD6" s="366"/>
      <c r="UJE6" s="366"/>
      <c r="UJF6" s="366"/>
      <c r="UJG6" s="366"/>
      <c r="UJH6" s="366"/>
      <c r="UJI6" s="366"/>
      <c r="UJJ6" s="366"/>
      <c r="UJK6" s="366"/>
      <c r="UJL6" s="366"/>
      <c r="UJM6" s="366"/>
      <c r="UJN6" s="366"/>
      <c r="UJO6" s="366"/>
      <c r="UJP6" s="366"/>
      <c r="UJQ6" s="366"/>
      <c r="UJR6" s="366"/>
      <c r="UJS6" s="366"/>
      <c r="UJT6" s="366"/>
      <c r="UJU6" s="366"/>
      <c r="UJV6" s="366"/>
      <c r="UJW6" s="366"/>
      <c r="UJX6" s="366"/>
      <c r="UJY6" s="366"/>
      <c r="UJZ6" s="366"/>
      <c r="UKA6" s="366"/>
      <c r="UKB6" s="366"/>
      <c r="UKC6" s="366"/>
      <c r="UKD6" s="366"/>
      <c r="UKE6" s="366"/>
      <c r="UKF6" s="366"/>
      <c r="UKG6" s="366"/>
      <c r="UKH6" s="366"/>
      <c r="UKI6" s="366"/>
      <c r="UKJ6" s="366"/>
      <c r="UKK6" s="366"/>
      <c r="UKL6" s="366"/>
      <c r="UKM6" s="366"/>
      <c r="UKN6" s="366"/>
      <c r="UKO6" s="366"/>
      <c r="UKP6" s="366"/>
      <c r="UKQ6" s="366"/>
      <c r="UKR6" s="366"/>
      <c r="UKS6" s="366"/>
      <c r="UKT6" s="366"/>
      <c r="UKU6" s="366"/>
      <c r="UKV6" s="366"/>
      <c r="UKW6" s="366"/>
      <c r="UKX6" s="366"/>
      <c r="UKY6" s="366"/>
      <c r="UKZ6" s="366"/>
      <c r="ULA6" s="366"/>
      <c r="ULB6" s="366"/>
      <c r="ULC6" s="366"/>
      <c r="ULD6" s="366"/>
      <c r="ULE6" s="366"/>
      <c r="ULF6" s="366"/>
      <c r="ULG6" s="366"/>
      <c r="ULH6" s="366"/>
      <c r="ULI6" s="366"/>
      <c r="ULJ6" s="366"/>
      <c r="ULK6" s="366"/>
      <c r="ULL6" s="366"/>
      <c r="ULM6" s="366"/>
      <c r="ULN6" s="366"/>
      <c r="ULO6" s="366"/>
      <c r="ULP6" s="366"/>
      <c r="ULQ6" s="366"/>
      <c r="ULR6" s="366"/>
      <c r="ULS6" s="366"/>
      <c r="ULT6" s="366"/>
      <c r="ULU6" s="366"/>
      <c r="ULV6" s="366"/>
      <c r="ULW6" s="366"/>
      <c r="ULX6" s="366"/>
      <c r="ULY6" s="366"/>
      <c r="ULZ6" s="366"/>
      <c r="UMA6" s="366"/>
      <c r="UMB6" s="366"/>
      <c r="UMC6" s="366"/>
      <c r="UMD6" s="366"/>
      <c r="UME6" s="366"/>
      <c r="UMF6" s="366"/>
      <c r="UMG6" s="366"/>
      <c r="UMH6" s="366"/>
      <c r="UMI6" s="366"/>
      <c r="UMJ6" s="366"/>
      <c r="UMK6" s="366"/>
      <c r="UML6" s="366"/>
      <c r="UMM6" s="366"/>
      <c r="UMN6" s="366"/>
      <c r="UMO6" s="366"/>
      <c r="UMP6" s="366"/>
      <c r="UMQ6" s="366"/>
      <c r="UMR6" s="366"/>
      <c r="UMS6" s="366"/>
      <c r="UMT6" s="366"/>
      <c r="UMU6" s="366"/>
      <c r="UMV6" s="366"/>
      <c r="UMW6" s="366"/>
      <c r="UMX6" s="366"/>
      <c r="UMY6" s="366"/>
      <c r="UMZ6" s="366"/>
      <c r="UNA6" s="366"/>
      <c r="UNB6" s="366"/>
      <c r="UNC6" s="366"/>
      <c r="UND6" s="366"/>
      <c r="UNE6" s="366"/>
      <c r="UNF6" s="366"/>
      <c r="UNG6" s="366"/>
      <c r="UNH6" s="366"/>
      <c r="UNI6" s="366"/>
      <c r="UNJ6" s="366"/>
      <c r="UNK6" s="366"/>
      <c r="UNL6" s="366"/>
      <c r="UNM6" s="366"/>
      <c r="UNN6" s="366"/>
      <c r="UNO6" s="366"/>
      <c r="UNP6" s="366"/>
      <c r="UNQ6" s="366"/>
      <c r="UNR6" s="366"/>
      <c r="UNS6" s="366"/>
      <c r="UNT6" s="366"/>
      <c r="UNU6" s="366"/>
      <c r="UNV6" s="366"/>
      <c r="UNW6" s="366"/>
      <c r="UNX6" s="366"/>
      <c r="UNY6" s="366"/>
      <c r="UNZ6" s="366"/>
      <c r="UOA6" s="366"/>
      <c r="UOB6" s="366"/>
      <c r="UOC6" s="366"/>
      <c r="UOD6" s="366"/>
      <c r="UOE6" s="366"/>
      <c r="UOF6" s="366"/>
      <c r="UOG6" s="366"/>
      <c r="UOH6" s="366"/>
      <c r="UOI6" s="366"/>
      <c r="UOJ6" s="366"/>
      <c r="UOK6" s="366"/>
      <c r="UOL6" s="366"/>
      <c r="UOM6" s="366"/>
      <c r="UON6" s="366"/>
      <c r="UOO6" s="366"/>
      <c r="UOP6" s="366"/>
      <c r="UOQ6" s="366"/>
      <c r="UOR6" s="366"/>
      <c r="UOS6" s="366"/>
      <c r="UOT6" s="366"/>
      <c r="UOU6" s="366"/>
      <c r="UOV6" s="366"/>
      <c r="UOW6" s="366"/>
      <c r="UOX6" s="366"/>
      <c r="UOY6" s="366"/>
      <c r="UOZ6" s="366"/>
      <c r="UPA6" s="366"/>
      <c r="UPB6" s="366"/>
      <c r="UPC6" s="366"/>
      <c r="UPD6" s="366"/>
      <c r="UPE6" s="366"/>
      <c r="UPF6" s="366"/>
      <c r="UPG6" s="366"/>
      <c r="UPH6" s="366"/>
      <c r="UPI6" s="366"/>
      <c r="UPJ6" s="366"/>
      <c r="UPK6" s="366"/>
      <c r="UPL6" s="366"/>
      <c r="UPM6" s="366"/>
      <c r="UPN6" s="366"/>
      <c r="UPO6" s="366"/>
      <c r="UPP6" s="366"/>
      <c r="UPQ6" s="366"/>
      <c r="UPR6" s="366"/>
      <c r="UPS6" s="366"/>
      <c r="UPT6" s="366"/>
      <c r="UPU6" s="366"/>
      <c r="UPV6" s="366"/>
      <c r="UPW6" s="366"/>
      <c r="UPX6" s="366"/>
      <c r="UPY6" s="366"/>
      <c r="UPZ6" s="366"/>
      <c r="UQA6" s="366"/>
      <c r="UQB6" s="366"/>
      <c r="UQC6" s="366"/>
      <c r="UQD6" s="366"/>
      <c r="UQE6" s="366"/>
      <c r="UQF6" s="366"/>
      <c r="UQG6" s="366"/>
      <c r="UQH6" s="366"/>
      <c r="UQI6" s="366"/>
      <c r="UQJ6" s="366"/>
      <c r="UQK6" s="366"/>
      <c r="UQL6" s="366"/>
      <c r="UQM6" s="366"/>
      <c r="UQN6" s="366"/>
      <c r="UQO6" s="366"/>
      <c r="UQP6" s="366"/>
      <c r="UQQ6" s="366"/>
      <c r="UQR6" s="366"/>
      <c r="UQS6" s="366"/>
      <c r="UQT6" s="366"/>
      <c r="UQU6" s="366"/>
      <c r="UQV6" s="366"/>
      <c r="UQW6" s="366"/>
      <c r="UQX6" s="366"/>
      <c r="UQY6" s="366"/>
      <c r="UQZ6" s="366"/>
      <c r="URA6" s="366"/>
      <c r="URB6" s="366"/>
      <c r="URC6" s="366"/>
      <c r="URD6" s="366"/>
      <c r="URE6" s="366"/>
      <c r="URF6" s="366"/>
      <c r="URG6" s="366"/>
      <c r="URH6" s="366"/>
      <c r="URI6" s="366"/>
      <c r="URJ6" s="366"/>
      <c r="URK6" s="366"/>
      <c r="URL6" s="366"/>
      <c r="URM6" s="366"/>
      <c r="URN6" s="366"/>
      <c r="URO6" s="366"/>
      <c r="URP6" s="366"/>
      <c r="URQ6" s="366"/>
      <c r="URR6" s="366"/>
      <c r="URS6" s="366"/>
      <c r="URT6" s="366"/>
      <c r="URU6" s="366"/>
      <c r="URV6" s="366"/>
      <c r="URW6" s="366"/>
      <c r="URX6" s="366"/>
      <c r="URY6" s="366"/>
      <c r="URZ6" s="366"/>
      <c r="USA6" s="366"/>
      <c r="USB6" s="366"/>
      <c r="USC6" s="366"/>
      <c r="USD6" s="366"/>
      <c r="USE6" s="366"/>
      <c r="USF6" s="366"/>
      <c r="USG6" s="366"/>
      <c r="USH6" s="366"/>
      <c r="USI6" s="366"/>
      <c r="USJ6" s="366"/>
      <c r="USK6" s="366"/>
      <c r="USL6" s="366"/>
      <c r="USM6" s="366"/>
      <c r="USN6" s="366"/>
      <c r="USO6" s="366"/>
      <c r="USP6" s="366"/>
      <c r="USQ6" s="366"/>
      <c r="USR6" s="366"/>
      <c r="USS6" s="366"/>
      <c r="UST6" s="366"/>
      <c r="USU6" s="366"/>
      <c r="USV6" s="366"/>
      <c r="USW6" s="366"/>
      <c r="USX6" s="366"/>
      <c r="USY6" s="366"/>
      <c r="USZ6" s="366"/>
      <c r="UTA6" s="366"/>
      <c r="UTB6" s="366"/>
      <c r="UTC6" s="366"/>
      <c r="UTD6" s="366"/>
      <c r="UTE6" s="366"/>
      <c r="UTF6" s="366"/>
      <c r="UTG6" s="366"/>
      <c r="UTH6" s="366"/>
      <c r="UTI6" s="366"/>
      <c r="UTJ6" s="366"/>
      <c r="UTK6" s="366"/>
      <c r="UTL6" s="366"/>
      <c r="UTM6" s="366"/>
      <c r="UTN6" s="366"/>
      <c r="UTO6" s="366"/>
      <c r="UTP6" s="366"/>
      <c r="UTQ6" s="366"/>
      <c r="UTR6" s="366"/>
      <c r="UTS6" s="366"/>
      <c r="UTT6" s="366"/>
      <c r="UTU6" s="366"/>
      <c r="UTV6" s="366"/>
      <c r="UTW6" s="366"/>
      <c r="UTX6" s="366"/>
      <c r="UTY6" s="366"/>
      <c r="UTZ6" s="366"/>
      <c r="UUA6" s="366"/>
      <c r="UUB6" s="366"/>
      <c r="UUC6" s="366"/>
      <c r="UUD6" s="366"/>
      <c r="UUE6" s="366"/>
      <c r="UUF6" s="366"/>
      <c r="UUG6" s="366"/>
      <c r="UUH6" s="366"/>
      <c r="UUI6" s="366"/>
      <c r="UUJ6" s="366"/>
      <c r="UUK6" s="366"/>
      <c r="UUL6" s="366"/>
      <c r="UUM6" s="366"/>
      <c r="UUN6" s="366"/>
      <c r="UUO6" s="366"/>
      <c r="UUP6" s="366"/>
      <c r="UUQ6" s="366"/>
      <c r="UUR6" s="366"/>
      <c r="UUS6" s="366"/>
      <c r="UUT6" s="366"/>
      <c r="UUU6" s="366"/>
      <c r="UUV6" s="366"/>
      <c r="UUW6" s="366"/>
      <c r="UUX6" s="366"/>
      <c r="UUY6" s="366"/>
      <c r="UUZ6" s="366"/>
      <c r="UVA6" s="366"/>
      <c r="UVB6" s="366"/>
      <c r="UVC6" s="366"/>
      <c r="UVD6" s="366"/>
      <c r="UVE6" s="366"/>
      <c r="UVF6" s="366"/>
      <c r="UVG6" s="366"/>
      <c r="UVH6" s="366"/>
      <c r="UVI6" s="366"/>
      <c r="UVJ6" s="366"/>
      <c r="UVK6" s="366"/>
      <c r="UVL6" s="366"/>
      <c r="UVM6" s="366"/>
      <c r="UVN6" s="366"/>
      <c r="UVO6" s="366"/>
      <c r="UVP6" s="366"/>
      <c r="UVQ6" s="366"/>
      <c r="UVR6" s="366"/>
      <c r="UVS6" s="366"/>
      <c r="UVT6" s="366"/>
      <c r="UVU6" s="366"/>
      <c r="UVV6" s="366"/>
      <c r="UVW6" s="366"/>
      <c r="UVX6" s="366"/>
      <c r="UVY6" s="366"/>
      <c r="UVZ6" s="366"/>
      <c r="UWA6" s="366"/>
      <c r="UWB6" s="366"/>
      <c r="UWC6" s="366"/>
      <c r="UWD6" s="366"/>
      <c r="UWE6" s="366"/>
      <c r="UWF6" s="366"/>
      <c r="UWG6" s="366"/>
      <c r="UWH6" s="366"/>
      <c r="UWI6" s="366"/>
      <c r="UWJ6" s="366"/>
      <c r="UWK6" s="366"/>
      <c r="UWL6" s="366"/>
      <c r="UWM6" s="366"/>
      <c r="UWN6" s="366"/>
      <c r="UWO6" s="366"/>
      <c r="UWP6" s="366"/>
      <c r="UWQ6" s="366"/>
      <c r="UWR6" s="366"/>
      <c r="UWS6" s="366"/>
      <c r="UWT6" s="366"/>
      <c r="UWU6" s="366"/>
      <c r="UWV6" s="366"/>
      <c r="UWW6" s="366"/>
      <c r="UWX6" s="366"/>
      <c r="UWY6" s="366"/>
      <c r="UWZ6" s="366"/>
      <c r="UXA6" s="366"/>
      <c r="UXB6" s="366"/>
      <c r="UXC6" s="366"/>
      <c r="UXD6" s="366"/>
      <c r="UXE6" s="366"/>
      <c r="UXF6" s="366"/>
      <c r="UXG6" s="366"/>
      <c r="UXH6" s="366"/>
      <c r="UXI6" s="366"/>
      <c r="UXJ6" s="366"/>
      <c r="UXK6" s="366"/>
      <c r="UXL6" s="366"/>
      <c r="UXM6" s="366"/>
      <c r="UXN6" s="366"/>
      <c r="UXO6" s="366"/>
      <c r="UXP6" s="366"/>
      <c r="UXQ6" s="366"/>
      <c r="UXR6" s="366"/>
      <c r="UXS6" s="366"/>
      <c r="UXT6" s="366"/>
      <c r="UXU6" s="366"/>
      <c r="UXV6" s="366"/>
      <c r="UXW6" s="366"/>
      <c r="UXX6" s="366"/>
      <c r="UXY6" s="366"/>
      <c r="UXZ6" s="366"/>
      <c r="UYA6" s="366"/>
      <c r="UYB6" s="366"/>
      <c r="UYC6" s="366"/>
      <c r="UYD6" s="366"/>
      <c r="UYE6" s="366"/>
      <c r="UYF6" s="366"/>
      <c r="UYG6" s="366"/>
      <c r="UYH6" s="366"/>
      <c r="UYI6" s="366"/>
      <c r="UYJ6" s="366"/>
      <c r="UYK6" s="366"/>
      <c r="UYL6" s="366"/>
      <c r="UYM6" s="366"/>
      <c r="UYN6" s="366"/>
      <c r="UYO6" s="366"/>
      <c r="UYP6" s="366"/>
      <c r="UYQ6" s="366"/>
      <c r="UYR6" s="366"/>
      <c r="UYS6" s="366"/>
      <c r="UYT6" s="366"/>
      <c r="UYU6" s="366"/>
      <c r="UYV6" s="366"/>
      <c r="UYW6" s="366"/>
      <c r="UYX6" s="366"/>
      <c r="UYY6" s="366"/>
      <c r="UYZ6" s="366"/>
      <c r="UZA6" s="366"/>
      <c r="UZB6" s="366"/>
      <c r="UZC6" s="366"/>
      <c r="UZD6" s="366"/>
      <c r="UZE6" s="366"/>
      <c r="UZF6" s="366"/>
      <c r="UZG6" s="366"/>
      <c r="UZH6" s="366"/>
      <c r="UZI6" s="366"/>
      <c r="UZJ6" s="366"/>
      <c r="UZK6" s="366"/>
      <c r="UZL6" s="366"/>
      <c r="UZM6" s="366"/>
      <c r="UZN6" s="366"/>
      <c r="UZO6" s="366"/>
      <c r="UZP6" s="366"/>
      <c r="UZQ6" s="366"/>
      <c r="UZR6" s="366"/>
      <c r="UZS6" s="366"/>
      <c r="UZT6" s="366"/>
      <c r="UZU6" s="366"/>
      <c r="UZV6" s="366"/>
      <c r="UZW6" s="366"/>
      <c r="UZX6" s="366"/>
      <c r="UZY6" s="366"/>
      <c r="UZZ6" s="366"/>
      <c r="VAA6" s="366"/>
      <c r="VAB6" s="366"/>
      <c r="VAC6" s="366"/>
      <c r="VAD6" s="366"/>
      <c r="VAE6" s="366"/>
      <c r="VAF6" s="366"/>
      <c r="VAG6" s="366"/>
      <c r="VAH6" s="366"/>
      <c r="VAI6" s="366"/>
      <c r="VAJ6" s="366"/>
      <c r="VAK6" s="366"/>
      <c r="VAL6" s="366"/>
      <c r="VAM6" s="366"/>
      <c r="VAN6" s="366"/>
      <c r="VAO6" s="366"/>
      <c r="VAP6" s="366"/>
      <c r="VAQ6" s="366"/>
      <c r="VAR6" s="366"/>
      <c r="VAS6" s="366"/>
      <c r="VAT6" s="366"/>
      <c r="VAU6" s="366"/>
      <c r="VAV6" s="366"/>
      <c r="VAW6" s="366"/>
      <c r="VAX6" s="366"/>
      <c r="VAY6" s="366"/>
      <c r="VAZ6" s="366"/>
      <c r="VBA6" s="366"/>
      <c r="VBB6" s="366"/>
      <c r="VBC6" s="366"/>
      <c r="VBD6" s="366"/>
      <c r="VBE6" s="366"/>
      <c r="VBF6" s="366"/>
      <c r="VBG6" s="366"/>
      <c r="VBH6" s="366"/>
      <c r="VBI6" s="366"/>
      <c r="VBJ6" s="366"/>
      <c r="VBK6" s="366"/>
      <c r="VBL6" s="366"/>
      <c r="VBM6" s="366"/>
      <c r="VBN6" s="366"/>
      <c r="VBO6" s="366"/>
      <c r="VBP6" s="366"/>
      <c r="VBQ6" s="366"/>
      <c r="VBR6" s="366"/>
      <c r="VBS6" s="366"/>
      <c r="VBT6" s="366"/>
      <c r="VBU6" s="366"/>
      <c r="VBV6" s="366"/>
      <c r="VBW6" s="366"/>
      <c r="VBX6" s="366"/>
      <c r="VBY6" s="366"/>
      <c r="VBZ6" s="366"/>
      <c r="VCA6" s="366"/>
      <c r="VCB6" s="366"/>
      <c r="VCC6" s="366"/>
      <c r="VCD6" s="366"/>
      <c r="VCE6" s="366"/>
      <c r="VCF6" s="366"/>
      <c r="VCG6" s="366"/>
      <c r="VCH6" s="366"/>
      <c r="VCI6" s="366"/>
      <c r="VCJ6" s="366"/>
      <c r="VCK6" s="366"/>
      <c r="VCL6" s="366"/>
      <c r="VCM6" s="366"/>
      <c r="VCN6" s="366"/>
      <c r="VCO6" s="366"/>
      <c r="VCP6" s="366"/>
      <c r="VCQ6" s="366"/>
      <c r="VCR6" s="366"/>
      <c r="VCS6" s="366"/>
      <c r="VCT6" s="366"/>
      <c r="VCU6" s="366"/>
      <c r="VCV6" s="366"/>
      <c r="VCW6" s="366"/>
      <c r="VCX6" s="366"/>
      <c r="VCY6" s="366"/>
      <c r="VCZ6" s="366"/>
      <c r="VDA6" s="366"/>
      <c r="VDB6" s="366"/>
      <c r="VDC6" s="366"/>
      <c r="VDD6" s="366"/>
      <c r="VDE6" s="366"/>
      <c r="VDF6" s="366"/>
      <c r="VDG6" s="366"/>
      <c r="VDH6" s="366"/>
      <c r="VDI6" s="366"/>
      <c r="VDJ6" s="366"/>
      <c r="VDK6" s="366"/>
      <c r="VDL6" s="366"/>
      <c r="VDM6" s="366"/>
      <c r="VDN6" s="366"/>
      <c r="VDO6" s="366"/>
      <c r="VDP6" s="366"/>
      <c r="VDQ6" s="366"/>
      <c r="VDR6" s="366"/>
      <c r="VDS6" s="366"/>
      <c r="VDT6" s="366"/>
      <c r="VDU6" s="366"/>
      <c r="VDV6" s="366"/>
      <c r="VDW6" s="366"/>
      <c r="VDX6" s="366"/>
      <c r="VDY6" s="366"/>
      <c r="VDZ6" s="366"/>
      <c r="VEA6" s="366"/>
      <c r="VEB6" s="366"/>
      <c r="VEC6" s="366"/>
      <c r="VED6" s="366"/>
      <c r="VEE6" s="366"/>
      <c r="VEF6" s="366"/>
      <c r="VEG6" s="366"/>
      <c r="VEH6" s="366"/>
      <c r="VEI6" s="366"/>
      <c r="VEJ6" s="366"/>
      <c r="VEK6" s="366"/>
      <c r="VEL6" s="366"/>
      <c r="VEM6" s="366"/>
      <c r="VEN6" s="366"/>
      <c r="VEO6" s="366"/>
      <c r="VEP6" s="366"/>
      <c r="VEQ6" s="366"/>
      <c r="VER6" s="366"/>
      <c r="VES6" s="366"/>
      <c r="VET6" s="366"/>
      <c r="VEU6" s="366"/>
      <c r="VEV6" s="366"/>
      <c r="VEW6" s="366"/>
      <c r="VEX6" s="366"/>
      <c r="VEY6" s="366"/>
      <c r="VEZ6" s="366"/>
      <c r="VFA6" s="366"/>
      <c r="VFB6" s="366"/>
      <c r="VFC6" s="366"/>
      <c r="VFD6" s="366"/>
      <c r="VFE6" s="366"/>
      <c r="VFF6" s="366"/>
      <c r="VFG6" s="366"/>
      <c r="VFH6" s="366"/>
      <c r="VFI6" s="366"/>
      <c r="VFJ6" s="366"/>
      <c r="VFK6" s="366"/>
      <c r="VFL6" s="366"/>
      <c r="VFM6" s="366"/>
      <c r="VFN6" s="366"/>
      <c r="VFO6" s="366"/>
      <c r="VFP6" s="366"/>
      <c r="VFQ6" s="366"/>
      <c r="VFR6" s="366"/>
      <c r="VFS6" s="366"/>
      <c r="VFT6" s="366"/>
      <c r="VFU6" s="366"/>
      <c r="VFV6" s="366"/>
      <c r="VFW6" s="366"/>
      <c r="VFX6" s="366"/>
      <c r="VFY6" s="366"/>
      <c r="VFZ6" s="366"/>
      <c r="VGA6" s="366"/>
      <c r="VGB6" s="366"/>
      <c r="VGC6" s="366"/>
      <c r="VGD6" s="366"/>
      <c r="VGE6" s="366"/>
      <c r="VGF6" s="366"/>
      <c r="VGG6" s="366"/>
      <c r="VGH6" s="366"/>
      <c r="VGI6" s="366"/>
      <c r="VGJ6" s="366"/>
      <c r="VGK6" s="366"/>
      <c r="VGL6" s="366"/>
      <c r="VGM6" s="366"/>
      <c r="VGN6" s="366"/>
      <c r="VGO6" s="366"/>
      <c r="VGP6" s="366"/>
      <c r="VGQ6" s="366"/>
      <c r="VGR6" s="366"/>
      <c r="VGS6" s="366"/>
      <c r="VGT6" s="366"/>
      <c r="VGU6" s="366"/>
      <c r="VGV6" s="366"/>
      <c r="VGW6" s="366"/>
      <c r="VGX6" s="366"/>
      <c r="VGY6" s="366"/>
      <c r="VGZ6" s="366"/>
      <c r="VHA6" s="366"/>
      <c r="VHB6" s="366"/>
      <c r="VHC6" s="366"/>
      <c r="VHD6" s="366"/>
      <c r="VHE6" s="366"/>
      <c r="VHF6" s="366"/>
      <c r="VHG6" s="366"/>
      <c r="VHH6" s="366"/>
      <c r="VHI6" s="366"/>
      <c r="VHJ6" s="366"/>
      <c r="VHK6" s="366"/>
      <c r="VHL6" s="366"/>
      <c r="VHM6" s="366"/>
      <c r="VHN6" s="366"/>
      <c r="VHO6" s="366"/>
      <c r="VHP6" s="366"/>
      <c r="VHQ6" s="366"/>
      <c r="VHR6" s="366"/>
      <c r="VHS6" s="366"/>
      <c r="VHT6" s="366"/>
      <c r="VHU6" s="366"/>
      <c r="VHV6" s="366"/>
      <c r="VHW6" s="366"/>
      <c r="VHX6" s="366"/>
      <c r="VHY6" s="366"/>
      <c r="VHZ6" s="366"/>
      <c r="VIA6" s="366"/>
      <c r="VIB6" s="366"/>
      <c r="VIC6" s="366"/>
      <c r="VID6" s="366"/>
      <c r="VIE6" s="366"/>
      <c r="VIF6" s="366"/>
      <c r="VIG6" s="366"/>
      <c r="VIH6" s="366"/>
      <c r="VII6" s="366"/>
      <c r="VIJ6" s="366"/>
      <c r="VIK6" s="366"/>
      <c r="VIL6" s="366"/>
      <c r="VIM6" s="366"/>
      <c r="VIN6" s="366"/>
      <c r="VIO6" s="366"/>
      <c r="VIP6" s="366"/>
      <c r="VIQ6" s="366"/>
      <c r="VIR6" s="366"/>
      <c r="VIS6" s="366"/>
      <c r="VIT6" s="366"/>
      <c r="VIU6" s="366"/>
      <c r="VIV6" s="366"/>
      <c r="VIW6" s="366"/>
      <c r="VIX6" s="366"/>
      <c r="VIY6" s="366"/>
      <c r="VIZ6" s="366"/>
      <c r="VJA6" s="366"/>
      <c r="VJB6" s="366"/>
      <c r="VJC6" s="366"/>
      <c r="VJD6" s="366"/>
      <c r="VJE6" s="366"/>
      <c r="VJF6" s="366"/>
      <c r="VJG6" s="366"/>
      <c r="VJH6" s="366"/>
      <c r="VJI6" s="366"/>
      <c r="VJJ6" s="366"/>
      <c r="VJK6" s="366"/>
      <c r="VJL6" s="366"/>
      <c r="VJM6" s="366"/>
      <c r="VJN6" s="366"/>
      <c r="VJO6" s="366"/>
      <c r="VJP6" s="366"/>
      <c r="VJQ6" s="366"/>
      <c r="VJR6" s="366"/>
      <c r="VJS6" s="366"/>
      <c r="VJT6" s="366"/>
      <c r="VJU6" s="366"/>
      <c r="VJV6" s="366"/>
      <c r="VJW6" s="366"/>
      <c r="VJX6" s="366"/>
      <c r="VJY6" s="366"/>
      <c r="VJZ6" s="366"/>
      <c r="VKA6" s="366"/>
      <c r="VKB6" s="366"/>
      <c r="VKC6" s="366"/>
      <c r="VKD6" s="366"/>
      <c r="VKE6" s="366"/>
      <c r="VKF6" s="366"/>
      <c r="VKG6" s="366"/>
      <c r="VKH6" s="366"/>
      <c r="VKI6" s="366"/>
      <c r="VKJ6" s="366"/>
      <c r="VKK6" s="366"/>
      <c r="VKL6" s="366"/>
      <c r="VKM6" s="366"/>
      <c r="VKN6" s="366"/>
      <c r="VKO6" s="366"/>
      <c r="VKP6" s="366"/>
      <c r="VKQ6" s="366"/>
      <c r="VKR6" s="366"/>
      <c r="VKS6" s="366"/>
      <c r="VKT6" s="366"/>
      <c r="VKU6" s="366"/>
      <c r="VKV6" s="366"/>
      <c r="VKW6" s="366"/>
      <c r="VKX6" s="366"/>
      <c r="VKY6" s="366"/>
      <c r="VKZ6" s="366"/>
      <c r="VLA6" s="366"/>
      <c r="VLB6" s="366"/>
      <c r="VLC6" s="366"/>
      <c r="VLD6" s="366"/>
      <c r="VLE6" s="366"/>
      <c r="VLF6" s="366"/>
      <c r="VLG6" s="366"/>
      <c r="VLH6" s="366"/>
      <c r="VLI6" s="366"/>
      <c r="VLJ6" s="366"/>
      <c r="VLK6" s="366"/>
      <c r="VLL6" s="366"/>
      <c r="VLM6" s="366"/>
      <c r="VLN6" s="366"/>
      <c r="VLO6" s="366"/>
      <c r="VLP6" s="366"/>
      <c r="VLQ6" s="366"/>
      <c r="VLR6" s="366"/>
      <c r="VLS6" s="366"/>
      <c r="VLT6" s="366"/>
      <c r="VLU6" s="366"/>
      <c r="VLV6" s="366"/>
      <c r="VLW6" s="366"/>
      <c r="VLX6" s="366"/>
      <c r="VLY6" s="366"/>
      <c r="VLZ6" s="366"/>
      <c r="VMA6" s="366"/>
      <c r="VMB6" s="366"/>
      <c r="VMC6" s="366"/>
      <c r="VMD6" s="366"/>
      <c r="VME6" s="366"/>
      <c r="VMF6" s="366"/>
      <c r="VMG6" s="366"/>
      <c r="VMH6" s="366"/>
      <c r="VMI6" s="366"/>
      <c r="VMJ6" s="366"/>
      <c r="VMK6" s="366"/>
      <c r="VML6" s="366"/>
      <c r="VMM6" s="366"/>
      <c r="VMN6" s="366"/>
      <c r="VMO6" s="366"/>
      <c r="VMP6" s="366"/>
      <c r="VMQ6" s="366"/>
      <c r="VMR6" s="366"/>
      <c r="VMS6" s="366"/>
      <c r="VMT6" s="366"/>
      <c r="VMU6" s="366"/>
      <c r="VMV6" s="366"/>
      <c r="VMW6" s="366"/>
      <c r="VMX6" s="366"/>
      <c r="VMY6" s="366"/>
      <c r="VMZ6" s="366"/>
      <c r="VNA6" s="366"/>
      <c r="VNB6" s="366"/>
      <c r="VNC6" s="366"/>
      <c r="VND6" s="366"/>
      <c r="VNE6" s="366"/>
      <c r="VNF6" s="366"/>
      <c r="VNG6" s="366"/>
      <c r="VNH6" s="366"/>
      <c r="VNI6" s="366"/>
      <c r="VNJ6" s="366"/>
      <c r="VNK6" s="366"/>
      <c r="VNL6" s="366"/>
      <c r="VNM6" s="366"/>
      <c r="VNN6" s="366"/>
      <c r="VNO6" s="366"/>
      <c r="VNP6" s="366"/>
      <c r="VNQ6" s="366"/>
      <c r="VNR6" s="366"/>
      <c r="VNS6" s="366"/>
      <c r="VNT6" s="366"/>
      <c r="VNU6" s="366"/>
      <c r="VNV6" s="366"/>
      <c r="VNW6" s="366"/>
      <c r="VNX6" s="366"/>
      <c r="VNY6" s="366"/>
      <c r="VNZ6" s="366"/>
      <c r="VOA6" s="366"/>
      <c r="VOB6" s="366"/>
      <c r="VOC6" s="366"/>
      <c r="VOD6" s="366"/>
      <c r="VOE6" s="366"/>
      <c r="VOF6" s="366"/>
      <c r="VOG6" s="366"/>
      <c r="VOH6" s="366"/>
      <c r="VOI6" s="366"/>
      <c r="VOJ6" s="366"/>
      <c r="VOK6" s="366"/>
      <c r="VOL6" s="366"/>
      <c r="VOM6" s="366"/>
      <c r="VON6" s="366"/>
      <c r="VOO6" s="366"/>
      <c r="VOP6" s="366"/>
      <c r="VOQ6" s="366"/>
      <c r="VOR6" s="366"/>
      <c r="VOS6" s="366"/>
      <c r="VOT6" s="366"/>
      <c r="VOU6" s="366"/>
      <c r="VOV6" s="366"/>
      <c r="VOW6" s="366"/>
      <c r="VOX6" s="366"/>
      <c r="VOY6" s="366"/>
      <c r="VOZ6" s="366"/>
      <c r="VPA6" s="366"/>
      <c r="VPB6" s="366"/>
      <c r="VPC6" s="366"/>
      <c r="VPD6" s="366"/>
      <c r="VPE6" s="366"/>
      <c r="VPF6" s="366"/>
      <c r="VPG6" s="366"/>
      <c r="VPH6" s="366"/>
      <c r="VPI6" s="366"/>
      <c r="VPJ6" s="366"/>
      <c r="VPK6" s="366"/>
      <c r="VPL6" s="366"/>
      <c r="VPM6" s="366"/>
      <c r="VPN6" s="366"/>
      <c r="VPO6" s="366"/>
      <c r="VPP6" s="366"/>
      <c r="VPQ6" s="366"/>
      <c r="VPR6" s="366"/>
      <c r="VPS6" s="366"/>
      <c r="VPT6" s="366"/>
      <c r="VPU6" s="366"/>
      <c r="VPV6" s="366"/>
      <c r="VPW6" s="366"/>
      <c r="VPX6" s="366"/>
      <c r="VPY6" s="366"/>
      <c r="VPZ6" s="366"/>
      <c r="VQA6" s="366"/>
      <c r="VQB6" s="366"/>
      <c r="VQC6" s="366"/>
      <c r="VQD6" s="366"/>
      <c r="VQE6" s="366"/>
      <c r="VQF6" s="366"/>
      <c r="VQG6" s="366"/>
      <c r="VQH6" s="366"/>
      <c r="VQI6" s="366"/>
      <c r="VQJ6" s="366"/>
      <c r="VQK6" s="366"/>
      <c r="VQL6" s="366"/>
      <c r="VQM6" s="366"/>
      <c r="VQN6" s="366"/>
      <c r="VQO6" s="366"/>
      <c r="VQP6" s="366"/>
      <c r="VQQ6" s="366"/>
      <c r="VQR6" s="366"/>
      <c r="VQS6" s="366"/>
      <c r="VQT6" s="366"/>
      <c r="VQU6" s="366"/>
      <c r="VQV6" s="366"/>
      <c r="VQW6" s="366"/>
      <c r="VQX6" s="366"/>
      <c r="VQY6" s="366"/>
      <c r="VQZ6" s="366"/>
      <c r="VRA6" s="366"/>
      <c r="VRB6" s="366"/>
      <c r="VRC6" s="366"/>
      <c r="VRD6" s="366"/>
      <c r="VRE6" s="366"/>
      <c r="VRF6" s="366"/>
      <c r="VRG6" s="366"/>
      <c r="VRH6" s="366"/>
      <c r="VRI6" s="366"/>
      <c r="VRJ6" s="366"/>
      <c r="VRK6" s="366"/>
      <c r="VRL6" s="366"/>
      <c r="VRM6" s="366"/>
      <c r="VRN6" s="366"/>
      <c r="VRO6" s="366"/>
      <c r="VRP6" s="366"/>
      <c r="VRQ6" s="366"/>
      <c r="VRR6" s="366"/>
      <c r="VRS6" s="366"/>
      <c r="VRT6" s="366"/>
      <c r="VRU6" s="366"/>
      <c r="VRV6" s="366"/>
      <c r="VRW6" s="366"/>
      <c r="VRX6" s="366"/>
      <c r="VRY6" s="366"/>
      <c r="VRZ6" s="366"/>
      <c r="VSA6" s="366"/>
      <c r="VSB6" s="366"/>
      <c r="VSC6" s="366"/>
      <c r="VSD6" s="366"/>
      <c r="VSE6" s="366"/>
      <c r="VSF6" s="366"/>
      <c r="VSG6" s="366"/>
      <c r="VSH6" s="366"/>
      <c r="VSI6" s="366"/>
      <c r="VSJ6" s="366"/>
      <c r="VSK6" s="366"/>
      <c r="VSL6" s="366"/>
      <c r="VSM6" s="366"/>
      <c r="VSN6" s="366"/>
      <c r="VSO6" s="366"/>
      <c r="VSP6" s="366"/>
      <c r="VSQ6" s="366"/>
      <c r="VSR6" s="366"/>
      <c r="VSS6" s="366"/>
      <c r="VST6" s="366"/>
      <c r="VSU6" s="366"/>
      <c r="VSV6" s="366"/>
      <c r="VSW6" s="366"/>
      <c r="VSX6" s="366"/>
      <c r="VSY6" s="366"/>
      <c r="VSZ6" s="366"/>
      <c r="VTA6" s="366"/>
      <c r="VTB6" s="366"/>
      <c r="VTC6" s="366"/>
      <c r="VTD6" s="366"/>
      <c r="VTE6" s="366"/>
      <c r="VTF6" s="366"/>
      <c r="VTG6" s="366"/>
      <c r="VTH6" s="366"/>
      <c r="VTI6" s="366"/>
      <c r="VTJ6" s="366"/>
      <c r="VTK6" s="366"/>
      <c r="VTL6" s="366"/>
      <c r="VTM6" s="366"/>
      <c r="VTN6" s="366"/>
      <c r="VTO6" s="366"/>
      <c r="VTP6" s="366"/>
      <c r="VTQ6" s="366"/>
      <c r="VTR6" s="366"/>
      <c r="VTS6" s="366"/>
      <c r="VTT6" s="366"/>
      <c r="VTU6" s="366"/>
      <c r="VTV6" s="366"/>
      <c r="VTW6" s="366"/>
      <c r="VTX6" s="366"/>
      <c r="VTY6" s="366"/>
      <c r="VTZ6" s="366"/>
      <c r="VUA6" s="366"/>
      <c r="VUB6" s="366"/>
      <c r="VUC6" s="366"/>
      <c r="VUD6" s="366"/>
      <c r="VUE6" s="366"/>
      <c r="VUF6" s="366"/>
      <c r="VUG6" s="366"/>
      <c r="VUH6" s="366"/>
      <c r="VUI6" s="366"/>
      <c r="VUJ6" s="366"/>
      <c r="VUK6" s="366"/>
      <c r="VUL6" s="366"/>
      <c r="VUM6" s="366"/>
      <c r="VUN6" s="366"/>
      <c r="VUO6" s="366"/>
      <c r="VUP6" s="366"/>
      <c r="VUQ6" s="366"/>
      <c r="VUR6" s="366"/>
      <c r="VUS6" s="366"/>
      <c r="VUT6" s="366"/>
      <c r="VUU6" s="366"/>
      <c r="VUV6" s="366"/>
      <c r="VUW6" s="366"/>
      <c r="VUX6" s="366"/>
      <c r="VUY6" s="366"/>
      <c r="VUZ6" s="366"/>
      <c r="VVA6" s="366"/>
      <c r="VVB6" s="366"/>
      <c r="VVC6" s="366"/>
      <c r="VVD6" s="366"/>
      <c r="VVE6" s="366"/>
      <c r="VVF6" s="366"/>
      <c r="VVG6" s="366"/>
      <c r="VVH6" s="366"/>
      <c r="VVI6" s="366"/>
      <c r="VVJ6" s="366"/>
      <c r="VVK6" s="366"/>
      <c r="VVL6" s="366"/>
      <c r="VVM6" s="366"/>
      <c r="VVN6" s="366"/>
      <c r="VVO6" s="366"/>
      <c r="VVP6" s="366"/>
      <c r="VVQ6" s="366"/>
      <c r="VVR6" s="366"/>
      <c r="VVS6" s="366"/>
      <c r="VVT6" s="366"/>
      <c r="VVU6" s="366"/>
      <c r="VVV6" s="366"/>
      <c r="VVW6" s="366"/>
      <c r="VVX6" s="366"/>
      <c r="VVY6" s="366"/>
      <c r="VVZ6" s="366"/>
      <c r="VWA6" s="366"/>
      <c r="VWB6" s="366"/>
      <c r="VWC6" s="366"/>
      <c r="VWD6" s="366"/>
      <c r="VWE6" s="366"/>
      <c r="VWF6" s="366"/>
      <c r="VWG6" s="366"/>
      <c r="VWH6" s="366"/>
      <c r="VWI6" s="366"/>
      <c r="VWJ6" s="366"/>
      <c r="VWK6" s="366"/>
      <c r="VWL6" s="366"/>
      <c r="VWM6" s="366"/>
      <c r="VWN6" s="366"/>
      <c r="VWO6" s="366"/>
      <c r="VWP6" s="366"/>
      <c r="VWQ6" s="366"/>
      <c r="VWR6" s="366"/>
      <c r="VWS6" s="366"/>
      <c r="VWT6" s="366"/>
      <c r="VWU6" s="366"/>
      <c r="VWV6" s="366"/>
      <c r="VWW6" s="366"/>
      <c r="VWX6" s="366"/>
      <c r="VWY6" s="366"/>
      <c r="VWZ6" s="366"/>
      <c r="VXA6" s="366"/>
      <c r="VXB6" s="366"/>
      <c r="VXC6" s="366"/>
      <c r="VXD6" s="366"/>
      <c r="VXE6" s="366"/>
      <c r="VXF6" s="366"/>
      <c r="VXG6" s="366"/>
      <c r="VXH6" s="366"/>
      <c r="VXI6" s="366"/>
      <c r="VXJ6" s="366"/>
      <c r="VXK6" s="366"/>
      <c r="VXL6" s="366"/>
      <c r="VXM6" s="366"/>
      <c r="VXN6" s="366"/>
      <c r="VXO6" s="366"/>
      <c r="VXP6" s="366"/>
      <c r="VXQ6" s="366"/>
      <c r="VXR6" s="366"/>
      <c r="VXS6" s="366"/>
      <c r="VXT6" s="366"/>
      <c r="VXU6" s="366"/>
      <c r="VXV6" s="366"/>
      <c r="VXW6" s="366"/>
      <c r="VXX6" s="366"/>
      <c r="VXY6" s="366"/>
      <c r="VXZ6" s="366"/>
      <c r="VYA6" s="366"/>
      <c r="VYB6" s="366"/>
      <c r="VYC6" s="366"/>
      <c r="VYD6" s="366"/>
      <c r="VYE6" s="366"/>
      <c r="VYF6" s="366"/>
      <c r="VYG6" s="366"/>
      <c r="VYH6" s="366"/>
      <c r="VYI6" s="366"/>
      <c r="VYJ6" s="366"/>
      <c r="VYK6" s="366"/>
      <c r="VYL6" s="366"/>
      <c r="VYM6" s="366"/>
      <c r="VYN6" s="366"/>
      <c r="VYO6" s="366"/>
      <c r="VYP6" s="366"/>
      <c r="VYQ6" s="366"/>
      <c r="VYR6" s="366"/>
      <c r="VYS6" s="366"/>
      <c r="VYT6" s="366"/>
      <c r="VYU6" s="366"/>
      <c r="VYV6" s="366"/>
      <c r="VYW6" s="366"/>
      <c r="VYX6" s="366"/>
      <c r="VYY6" s="366"/>
      <c r="VYZ6" s="366"/>
      <c r="VZA6" s="366"/>
      <c r="VZB6" s="366"/>
      <c r="VZC6" s="366"/>
      <c r="VZD6" s="366"/>
      <c r="VZE6" s="366"/>
      <c r="VZF6" s="366"/>
      <c r="VZG6" s="366"/>
      <c r="VZH6" s="366"/>
      <c r="VZI6" s="366"/>
      <c r="VZJ6" s="366"/>
      <c r="VZK6" s="366"/>
      <c r="VZL6" s="366"/>
      <c r="VZM6" s="366"/>
      <c r="VZN6" s="366"/>
      <c r="VZO6" s="366"/>
      <c r="VZP6" s="366"/>
      <c r="VZQ6" s="366"/>
      <c r="VZR6" s="366"/>
      <c r="VZS6" s="366"/>
      <c r="VZT6" s="366"/>
      <c r="VZU6" s="366"/>
      <c r="VZV6" s="366"/>
      <c r="VZW6" s="366"/>
      <c r="VZX6" s="366"/>
      <c r="VZY6" s="366"/>
      <c r="VZZ6" s="366"/>
      <c r="WAA6" s="366"/>
      <c r="WAB6" s="366"/>
      <c r="WAC6" s="366"/>
      <c r="WAD6" s="366"/>
      <c r="WAE6" s="366"/>
      <c r="WAF6" s="366"/>
      <c r="WAG6" s="366"/>
      <c r="WAH6" s="366"/>
      <c r="WAI6" s="366"/>
      <c r="WAJ6" s="366"/>
      <c r="WAK6" s="366"/>
      <c r="WAL6" s="366"/>
      <c r="WAM6" s="366"/>
      <c r="WAN6" s="366"/>
      <c r="WAO6" s="366"/>
      <c r="WAP6" s="366"/>
      <c r="WAQ6" s="366"/>
      <c r="WAR6" s="366"/>
      <c r="WAS6" s="366"/>
      <c r="WAT6" s="366"/>
      <c r="WAU6" s="366"/>
      <c r="WAV6" s="366"/>
      <c r="WAW6" s="366"/>
      <c r="WAX6" s="366"/>
      <c r="WAY6" s="366"/>
      <c r="WAZ6" s="366"/>
      <c r="WBA6" s="366"/>
      <c r="WBB6" s="366"/>
      <c r="WBC6" s="366"/>
      <c r="WBD6" s="366"/>
      <c r="WBE6" s="366"/>
      <c r="WBF6" s="366"/>
      <c r="WBG6" s="366"/>
      <c r="WBH6" s="366"/>
      <c r="WBI6" s="366"/>
      <c r="WBJ6" s="366"/>
      <c r="WBK6" s="366"/>
      <c r="WBL6" s="366"/>
      <c r="WBM6" s="366"/>
      <c r="WBN6" s="366"/>
      <c r="WBO6" s="366"/>
      <c r="WBP6" s="366"/>
      <c r="WBQ6" s="366"/>
      <c r="WBR6" s="366"/>
      <c r="WBS6" s="366"/>
      <c r="WBT6" s="366"/>
      <c r="WBU6" s="366"/>
      <c r="WBV6" s="366"/>
      <c r="WBW6" s="366"/>
      <c r="WBX6" s="366"/>
      <c r="WBY6" s="366"/>
      <c r="WBZ6" s="366"/>
      <c r="WCA6" s="366"/>
      <c r="WCB6" s="366"/>
      <c r="WCC6" s="366"/>
      <c r="WCD6" s="366"/>
      <c r="WCE6" s="366"/>
      <c r="WCF6" s="366"/>
      <c r="WCG6" s="366"/>
      <c r="WCH6" s="366"/>
      <c r="WCI6" s="366"/>
      <c r="WCJ6" s="366"/>
      <c r="WCK6" s="366"/>
      <c r="WCL6" s="366"/>
      <c r="WCM6" s="366"/>
      <c r="WCN6" s="366"/>
      <c r="WCO6" s="366"/>
      <c r="WCP6" s="366"/>
      <c r="WCQ6" s="366"/>
      <c r="WCR6" s="366"/>
      <c r="WCS6" s="366"/>
      <c r="WCT6" s="366"/>
      <c r="WCU6" s="366"/>
      <c r="WCV6" s="366"/>
      <c r="WCW6" s="366"/>
      <c r="WCX6" s="366"/>
      <c r="WCY6" s="366"/>
      <c r="WCZ6" s="366"/>
      <c r="WDA6" s="366"/>
      <c r="WDB6" s="366"/>
      <c r="WDC6" s="366"/>
      <c r="WDD6" s="366"/>
      <c r="WDE6" s="366"/>
      <c r="WDF6" s="366"/>
      <c r="WDG6" s="366"/>
      <c r="WDH6" s="366"/>
      <c r="WDI6" s="366"/>
      <c r="WDJ6" s="366"/>
      <c r="WDK6" s="366"/>
      <c r="WDL6" s="366"/>
      <c r="WDM6" s="366"/>
      <c r="WDN6" s="366"/>
      <c r="WDO6" s="366"/>
      <c r="WDP6" s="366"/>
      <c r="WDQ6" s="366"/>
      <c r="WDR6" s="366"/>
      <c r="WDS6" s="366"/>
      <c r="WDT6" s="366"/>
      <c r="WDU6" s="366"/>
      <c r="WDV6" s="366"/>
      <c r="WDW6" s="366"/>
      <c r="WDX6" s="366"/>
      <c r="WDY6" s="366"/>
      <c r="WDZ6" s="366"/>
      <c r="WEA6" s="366"/>
      <c r="WEB6" s="366"/>
      <c r="WEC6" s="366"/>
      <c r="WED6" s="366"/>
      <c r="WEE6" s="366"/>
      <c r="WEF6" s="366"/>
      <c r="WEG6" s="366"/>
      <c r="WEH6" s="366"/>
      <c r="WEI6" s="366"/>
      <c r="WEJ6" s="366"/>
      <c r="WEK6" s="366"/>
      <c r="WEL6" s="366"/>
      <c r="WEM6" s="366"/>
      <c r="WEN6" s="366"/>
      <c r="WEO6" s="366"/>
      <c r="WEP6" s="366"/>
      <c r="WEQ6" s="366"/>
      <c r="WER6" s="366"/>
      <c r="WES6" s="366"/>
      <c r="WET6" s="366"/>
      <c r="WEU6" s="366"/>
      <c r="WEV6" s="366"/>
      <c r="WEW6" s="366"/>
      <c r="WEX6" s="366"/>
      <c r="WEY6" s="366"/>
      <c r="WEZ6" s="366"/>
      <c r="WFA6" s="366"/>
      <c r="WFB6" s="366"/>
      <c r="WFC6" s="366"/>
      <c r="WFD6" s="366"/>
      <c r="WFE6" s="366"/>
      <c r="WFF6" s="366"/>
      <c r="WFG6" s="366"/>
      <c r="WFH6" s="366"/>
      <c r="WFI6" s="366"/>
      <c r="WFJ6" s="366"/>
      <c r="WFK6" s="366"/>
      <c r="WFL6" s="366"/>
      <c r="WFM6" s="366"/>
      <c r="WFN6" s="366"/>
      <c r="WFO6" s="366"/>
      <c r="WFP6" s="366"/>
      <c r="WFQ6" s="366"/>
      <c r="WFR6" s="366"/>
      <c r="WFS6" s="366"/>
      <c r="WFT6" s="366"/>
      <c r="WFU6" s="366"/>
      <c r="WFV6" s="366"/>
      <c r="WFW6" s="366"/>
      <c r="WFX6" s="366"/>
      <c r="WFY6" s="366"/>
      <c r="WFZ6" s="366"/>
      <c r="WGA6" s="366"/>
      <c r="WGB6" s="366"/>
      <c r="WGC6" s="366"/>
      <c r="WGD6" s="366"/>
      <c r="WGE6" s="366"/>
      <c r="WGF6" s="366"/>
      <c r="WGG6" s="366"/>
      <c r="WGH6" s="366"/>
      <c r="WGI6" s="366"/>
      <c r="WGJ6" s="366"/>
      <c r="WGK6" s="366"/>
      <c r="WGL6" s="366"/>
      <c r="WGM6" s="366"/>
      <c r="WGN6" s="366"/>
      <c r="WGO6" s="366"/>
      <c r="WGP6" s="366"/>
      <c r="WGQ6" s="366"/>
      <c r="WGR6" s="366"/>
      <c r="WGS6" s="366"/>
      <c r="WGT6" s="366"/>
      <c r="WGU6" s="366"/>
      <c r="WGV6" s="366"/>
      <c r="WGW6" s="366"/>
      <c r="WGX6" s="366"/>
      <c r="WGY6" s="366"/>
      <c r="WGZ6" s="366"/>
      <c r="WHA6" s="366"/>
      <c r="WHB6" s="366"/>
      <c r="WHC6" s="366"/>
      <c r="WHD6" s="366"/>
      <c r="WHE6" s="366"/>
      <c r="WHF6" s="366"/>
      <c r="WHG6" s="366"/>
      <c r="WHH6" s="366"/>
      <c r="WHI6" s="366"/>
      <c r="WHJ6" s="366"/>
      <c r="WHK6" s="366"/>
      <c r="WHL6" s="366"/>
      <c r="WHM6" s="366"/>
      <c r="WHN6" s="366"/>
      <c r="WHO6" s="366"/>
      <c r="WHP6" s="366"/>
      <c r="WHQ6" s="366"/>
      <c r="WHR6" s="366"/>
      <c r="WHS6" s="366"/>
      <c r="WHT6" s="366"/>
      <c r="WHU6" s="366"/>
      <c r="WHV6" s="366"/>
      <c r="WHW6" s="366"/>
      <c r="WHX6" s="366"/>
      <c r="WHY6" s="366"/>
      <c r="WHZ6" s="366"/>
      <c r="WIA6" s="366"/>
      <c r="WIB6" s="366"/>
      <c r="WIC6" s="366"/>
      <c r="WID6" s="366"/>
      <c r="WIE6" s="366"/>
      <c r="WIF6" s="366"/>
      <c r="WIG6" s="366"/>
      <c r="WIH6" s="366"/>
      <c r="WII6" s="366"/>
      <c r="WIJ6" s="366"/>
      <c r="WIK6" s="366"/>
      <c r="WIL6" s="366"/>
      <c r="WIM6" s="366"/>
      <c r="WIN6" s="366"/>
      <c r="WIO6" s="366"/>
      <c r="WIP6" s="366"/>
      <c r="WIQ6" s="366"/>
      <c r="WIR6" s="366"/>
      <c r="WIS6" s="366"/>
      <c r="WIT6" s="366"/>
      <c r="WIU6" s="366"/>
      <c r="WIV6" s="366"/>
      <c r="WIW6" s="366"/>
      <c r="WIX6" s="366"/>
      <c r="WIY6" s="366"/>
      <c r="WIZ6" s="366"/>
      <c r="WJA6" s="366"/>
      <c r="WJB6" s="366"/>
      <c r="WJC6" s="366"/>
      <c r="WJD6" s="366"/>
      <c r="WJE6" s="366"/>
      <c r="WJF6" s="366"/>
      <c r="WJG6" s="366"/>
      <c r="WJH6" s="366"/>
      <c r="WJI6" s="366"/>
      <c r="WJJ6" s="366"/>
      <c r="WJK6" s="366"/>
      <c r="WJL6" s="366"/>
      <c r="WJM6" s="366"/>
      <c r="WJN6" s="366"/>
      <c r="WJO6" s="366"/>
      <c r="WJP6" s="366"/>
      <c r="WJQ6" s="366"/>
      <c r="WJR6" s="366"/>
      <c r="WJS6" s="366"/>
      <c r="WJT6" s="366"/>
      <c r="WJU6" s="366"/>
      <c r="WJV6" s="366"/>
      <c r="WJW6" s="366"/>
      <c r="WJX6" s="366"/>
      <c r="WJY6" s="366"/>
      <c r="WJZ6" s="366"/>
      <c r="WKA6" s="366"/>
      <c r="WKB6" s="366"/>
      <c r="WKC6" s="366"/>
      <c r="WKD6" s="366"/>
      <c r="WKE6" s="366"/>
      <c r="WKF6" s="366"/>
      <c r="WKG6" s="366"/>
      <c r="WKH6" s="366"/>
      <c r="WKI6" s="366"/>
      <c r="WKJ6" s="366"/>
      <c r="WKK6" s="366"/>
      <c r="WKL6" s="366"/>
      <c r="WKM6" s="366"/>
      <c r="WKN6" s="366"/>
      <c r="WKO6" s="366"/>
      <c r="WKP6" s="366"/>
      <c r="WKQ6" s="366"/>
      <c r="WKR6" s="366"/>
      <c r="WKS6" s="366"/>
      <c r="WKT6" s="366"/>
      <c r="WKU6" s="366"/>
      <c r="WKV6" s="366"/>
      <c r="WKW6" s="366"/>
      <c r="WKX6" s="366"/>
      <c r="WKY6" s="366"/>
      <c r="WKZ6" s="366"/>
      <c r="WLA6" s="366"/>
      <c r="WLB6" s="366"/>
      <c r="WLC6" s="366"/>
      <c r="WLD6" s="366"/>
      <c r="WLE6" s="366"/>
      <c r="WLF6" s="366"/>
      <c r="WLG6" s="366"/>
      <c r="WLH6" s="366"/>
      <c r="WLI6" s="366"/>
      <c r="WLJ6" s="366"/>
      <c r="WLK6" s="366"/>
      <c r="WLL6" s="366"/>
      <c r="WLM6" s="366"/>
      <c r="WLN6" s="366"/>
      <c r="WLO6" s="366"/>
      <c r="WLP6" s="366"/>
      <c r="WLQ6" s="366"/>
      <c r="WLR6" s="366"/>
      <c r="WLS6" s="366"/>
      <c r="WLT6" s="366"/>
      <c r="WLU6" s="366"/>
      <c r="WLV6" s="366"/>
      <c r="WLW6" s="366"/>
      <c r="WLX6" s="366"/>
      <c r="WLY6" s="366"/>
      <c r="WLZ6" s="366"/>
      <c r="WMA6" s="366"/>
      <c r="WMB6" s="366"/>
      <c r="WMC6" s="366"/>
      <c r="WMD6" s="366"/>
      <c r="WME6" s="366"/>
      <c r="WMF6" s="366"/>
      <c r="WMG6" s="366"/>
      <c r="WMH6" s="366"/>
      <c r="WMI6" s="366"/>
      <c r="WMJ6" s="366"/>
      <c r="WMK6" s="366"/>
      <c r="WML6" s="366"/>
      <c r="WMM6" s="366"/>
      <c r="WMN6" s="366"/>
      <c r="WMO6" s="366"/>
      <c r="WMP6" s="366"/>
      <c r="WMQ6" s="366"/>
      <c r="WMR6" s="366"/>
      <c r="WMS6" s="366"/>
      <c r="WMT6" s="366"/>
      <c r="WMU6" s="366"/>
      <c r="WMV6" s="366"/>
      <c r="WMW6" s="366"/>
      <c r="WMX6" s="366"/>
      <c r="WMY6" s="366"/>
      <c r="WMZ6" s="366"/>
      <c r="WNA6" s="366"/>
      <c r="WNB6" s="366"/>
      <c r="WNC6" s="366"/>
      <c r="WND6" s="366"/>
      <c r="WNE6" s="366"/>
      <c r="WNF6" s="366"/>
      <c r="WNG6" s="366"/>
      <c r="WNH6" s="366"/>
      <c r="WNI6" s="366"/>
      <c r="WNJ6" s="366"/>
      <c r="WNK6" s="366"/>
      <c r="WNL6" s="366"/>
      <c r="WNM6" s="366"/>
      <c r="WNN6" s="366"/>
      <c r="WNO6" s="366"/>
      <c r="WNP6" s="366"/>
      <c r="WNQ6" s="366"/>
      <c r="WNR6" s="366"/>
      <c r="WNS6" s="366"/>
      <c r="WNT6" s="366"/>
      <c r="WNU6" s="366"/>
      <c r="WNV6" s="366"/>
      <c r="WNW6" s="366"/>
      <c r="WNX6" s="366"/>
      <c r="WNY6" s="366"/>
      <c r="WNZ6" s="366"/>
      <c r="WOA6" s="366"/>
      <c r="WOB6" s="366"/>
      <c r="WOC6" s="366"/>
      <c r="WOD6" s="366"/>
      <c r="WOE6" s="366"/>
      <c r="WOF6" s="366"/>
      <c r="WOG6" s="366"/>
      <c r="WOH6" s="366"/>
      <c r="WOI6" s="366"/>
      <c r="WOJ6" s="366"/>
      <c r="WOK6" s="366"/>
      <c r="WOL6" s="366"/>
      <c r="WOM6" s="366"/>
      <c r="WON6" s="366"/>
      <c r="WOO6" s="366"/>
      <c r="WOP6" s="366"/>
      <c r="WOQ6" s="366"/>
      <c r="WOR6" s="366"/>
      <c r="WOS6" s="366"/>
      <c r="WOT6" s="366"/>
      <c r="WOU6" s="366"/>
      <c r="WOV6" s="366"/>
      <c r="WOW6" s="366"/>
      <c r="WOX6" s="366"/>
      <c r="WOY6" s="366"/>
      <c r="WOZ6" s="366"/>
      <c r="WPA6" s="366"/>
      <c r="WPB6" s="366"/>
      <c r="WPC6" s="366"/>
      <c r="WPD6" s="366"/>
      <c r="WPE6" s="366"/>
      <c r="WPF6" s="366"/>
      <c r="WPG6" s="366"/>
      <c r="WPH6" s="366"/>
      <c r="WPI6" s="366"/>
      <c r="WPJ6" s="366"/>
      <c r="WPK6" s="366"/>
      <c r="WPL6" s="366"/>
      <c r="WPM6" s="366"/>
      <c r="WPN6" s="366"/>
      <c r="WPO6" s="366"/>
      <c r="WPP6" s="366"/>
      <c r="WPQ6" s="366"/>
      <c r="WPR6" s="366"/>
      <c r="WPS6" s="366"/>
      <c r="WPT6" s="366"/>
      <c r="WPU6" s="366"/>
      <c r="WPV6" s="366"/>
      <c r="WPW6" s="366"/>
      <c r="WPX6" s="366"/>
      <c r="WPY6" s="366"/>
      <c r="WPZ6" s="366"/>
      <c r="WQA6" s="366"/>
      <c r="WQB6" s="366"/>
      <c r="WQC6" s="366"/>
      <c r="WQD6" s="366"/>
      <c r="WQE6" s="366"/>
      <c r="WQF6" s="366"/>
      <c r="WQG6" s="366"/>
      <c r="WQH6" s="366"/>
      <c r="WQI6" s="366"/>
      <c r="WQJ6" s="366"/>
      <c r="WQK6" s="366"/>
      <c r="WQL6" s="366"/>
      <c r="WQM6" s="366"/>
      <c r="WQN6" s="366"/>
      <c r="WQO6" s="366"/>
      <c r="WQP6" s="366"/>
      <c r="WQQ6" s="366"/>
      <c r="WQR6" s="366"/>
      <c r="WQS6" s="366"/>
      <c r="WQT6" s="366"/>
      <c r="WQU6" s="366"/>
      <c r="WQV6" s="366"/>
      <c r="WQW6" s="366"/>
      <c r="WQX6" s="366"/>
      <c r="WQY6" s="366"/>
      <c r="WQZ6" s="366"/>
      <c r="WRA6" s="366"/>
      <c r="WRB6" s="366"/>
      <c r="WRC6" s="366"/>
      <c r="WRD6" s="366"/>
      <c r="WRE6" s="366"/>
      <c r="WRF6" s="366"/>
      <c r="WRG6" s="366"/>
      <c r="WRH6" s="366"/>
      <c r="WRI6" s="366"/>
      <c r="WRJ6" s="366"/>
      <c r="WRK6" s="366"/>
      <c r="WRL6" s="366"/>
      <c r="WRM6" s="366"/>
      <c r="WRN6" s="366"/>
      <c r="WRO6" s="366"/>
      <c r="WRP6" s="366"/>
      <c r="WRQ6" s="366"/>
      <c r="WRR6" s="366"/>
      <c r="WRS6" s="366"/>
      <c r="WRT6" s="366"/>
      <c r="WRU6" s="366"/>
      <c r="WRV6" s="366"/>
      <c r="WRW6" s="366"/>
      <c r="WRX6" s="366"/>
      <c r="WRY6" s="366"/>
      <c r="WRZ6" s="366"/>
      <c r="WSA6" s="366"/>
      <c r="WSB6" s="366"/>
      <c r="WSC6" s="366"/>
      <c r="WSD6" s="366"/>
      <c r="WSE6" s="366"/>
      <c r="WSF6" s="366"/>
      <c r="WSG6" s="366"/>
      <c r="WSH6" s="366"/>
      <c r="WSI6" s="366"/>
      <c r="WSJ6" s="366"/>
      <c r="WSK6" s="366"/>
      <c r="WSL6" s="366"/>
      <c r="WSM6" s="366"/>
      <c r="WSN6" s="366"/>
      <c r="WSO6" s="366"/>
      <c r="WSP6" s="366"/>
      <c r="WSQ6" s="366"/>
      <c r="WSR6" s="366"/>
      <c r="WSS6" s="366"/>
      <c r="WST6" s="366"/>
      <c r="WSU6" s="366"/>
      <c r="WSV6" s="366"/>
      <c r="WSW6" s="366"/>
      <c r="WSX6" s="366"/>
      <c r="WSY6" s="366"/>
      <c r="WSZ6" s="366"/>
      <c r="WTA6" s="366"/>
      <c r="WTB6" s="366"/>
      <c r="WTC6" s="366"/>
      <c r="WTD6" s="366"/>
      <c r="WTE6" s="366"/>
      <c r="WTF6" s="366"/>
      <c r="WTG6" s="366"/>
      <c r="WTH6" s="366"/>
      <c r="WTI6" s="366"/>
      <c r="WTJ6" s="366"/>
      <c r="WTK6" s="366"/>
      <c r="WTL6" s="366"/>
      <c r="WTM6" s="366"/>
      <c r="WTN6" s="366"/>
      <c r="WTO6" s="366"/>
      <c r="WTP6" s="366"/>
      <c r="WTQ6" s="366"/>
      <c r="WTR6" s="366"/>
      <c r="WTS6" s="366"/>
      <c r="WTT6" s="366"/>
      <c r="WTU6" s="366"/>
      <c r="WTV6" s="366"/>
      <c r="WTW6" s="366"/>
      <c r="WTX6" s="366"/>
      <c r="WTY6" s="366"/>
      <c r="WTZ6" s="366"/>
      <c r="WUA6" s="366"/>
      <c r="WUB6" s="366"/>
      <c r="WUC6" s="366"/>
      <c r="WUD6" s="366"/>
      <c r="WUE6" s="366"/>
      <c r="WUF6" s="366"/>
      <c r="WUG6" s="366"/>
      <c r="WUH6" s="366"/>
      <c r="WUI6" s="366"/>
      <c r="WUJ6" s="366"/>
      <c r="WUK6" s="366"/>
      <c r="WUL6" s="366"/>
      <c r="WUM6" s="366"/>
      <c r="WUN6" s="366"/>
      <c r="WUO6" s="366"/>
      <c r="WUP6" s="366"/>
      <c r="WUQ6" s="366"/>
      <c r="WUR6" s="366"/>
      <c r="WUS6" s="366"/>
      <c r="WUT6" s="366"/>
      <c r="WUU6" s="366"/>
      <c r="WUV6" s="366"/>
      <c r="WUW6" s="366"/>
      <c r="WUX6" s="366"/>
      <c r="WUY6" s="366"/>
      <c r="WUZ6" s="366"/>
      <c r="WVA6" s="366"/>
      <c r="WVB6" s="366"/>
      <c r="WVC6" s="366"/>
      <c r="WVD6" s="366"/>
      <c r="WVE6" s="366"/>
      <c r="WVF6" s="366"/>
      <c r="WVG6" s="366"/>
      <c r="WVH6" s="366"/>
      <c r="WVI6" s="366"/>
      <c r="WVJ6" s="366"/>
      <c r="WVK6" s="366"/>
      <c r="WVL6" s="366"/>
      <c r="WVM6" s="366"/>
      <c r="WVN6" s="366"/>
      <c r="WVO6" s="366"/>
      <c r="WVP6" s="366"/>
      <c r="WVQ6" s="366"/>
      <c r="WVR6" s="366"/>
      <c r="WVS6" s="366"/>
      <c r="WVT6" s="366"/>
      <c r="WVU6" s="366"/>
      <c r="WVV6" s="366"/>
      <c r="WVW6" s="366"/>
      <c r="WVX6" s="366"/>
      <c r="WVY6" s="366"/>
      <c r="WVZ6" s="366"/>
      <c r="WWA6" s="366"/>
      <c r="WWB6" s="366"/>
      <c r="WWC6" s="366"/>
      <c r="WWD6" s="366"/>
      <c r="WWE6" s="366"/>
      <c r="WWF6" s="366"/>
      <c r="WWG6" s="366"/>
      <c r="WWH6" s="366"/>
      <c r="WWI6" s="366"/>
      <c r="WWJ6" s="366"/>
      <c r="WWK6" s="366"/>
      <c r="WWL6" s="366"/>
      <c r="WWM6" s="366"/>
      <c r="WWN6" s="366"/>
      <c r="WWO6" s="366"/>
      <c r="WWP6" s="366"/>
      <c r="WWQ6" s="366"/>
      <c r="WWR6" s="366"/>
      <c r="WWS6" s="366"/>
      <c r="WWT6" s="366"/>
      <c r="WWU6" s="366"/>
      <c r="WWV6" s="366"/>
      <c r="WWW6" s="366"/>
      <c r="WWX6" s="366"/>
      <c r="WWY6" s="366"/>
      <c r="WWZ6" s="366"/>
      <c r="WXA6" s="366"/>
      <c r="WXB6" s="366"/>
      <c r="WXC6" s="366"/>
      <c r="WXD6" s="366"/>
      <c r="WXE6" s="366"/>
      <c r="WXF6" s="366"/>
      <c r="WXG6" s="366"/>
      <c r="WXH6" s="366"/>
      <c r="WXI6" s="366"/>
      <c r="WXJ6" s="366"/>
      <c r="WXK6" s="366"/>
      <c r="WXL6" s="366"/>
      <c r="WXM6" s="366"/>
      <c r="WXN6" s="366"/>
      <c r="WXO6" s="366"/>
      <c r="WXP6" s="366"/>
      <c r="WXQ6" s="366"/>
      <c r="WXR6" s="366"/>
      <c r="WXS6" s="366"/>
      <c r="WXT6" s="366"/>
      <c r="WXU6" s="366"/>
      <c r="WXV6" s="366"/>
      <c r="WXW6" s="366"/>
      <c r="WXX6" s="366"/>
      <c r="WXY6" s="366"/>
      <c r="WXZ6" s="366"/>
      <c r="WYA6" s="366"/>
      <c r="WYB6" s="366"/>
      <c r="WYC6" s="366"/>
      <c r="WYD6" s="366"/>
      <c r="WYE6" s="366"/>
      <c r="WYF6" s="366"/>
      <c r="WYG6" s="366"/>
      <c r="WYH6" s="366"/>
      <c r="WYI6" s="366"/>
      <c r="WYJ6" s="366"/>
      <c r="WYK6" s="366"/>
      <c r="WYL6" s="366"/>
      <c r="WYM6" s="366"/>
      <c r="WYN6" s="366"/>
      <c r="WYO6" s="366"/>
      <c r="WYP6" s="366"/>
      <c r="WYQ6" s="366"/>
      <c r="WYR6" s="366"/>
      <c r="WYS6" s="366"/>
      <c r="WYT6" s="366"/>
      <c r="WYU6" s="366"/>
      <c r="WYV6" s="366"/>
      <c r="WYW6" s="366"/>
      <c r="WYX6" s="366"/>
      <c r="WYY6" s="366"/>
      <c r="WYZ6" s="366"/>
      <c r="WZA6" s="366"/>
      <c r="WZB6" s="366"/>
      <c r="WZC6" s="366"/>
      <c r="WZD6" s="366"/>
      <c r="WZE6" s="366"/>
      <c r="WZF6" s="366"/>
      <c r="WZG6" s="366"/>
      <c r="WZH6" s="366"/>
      <c r="WZI6" s="366"/>
      <c r="WZJ6" s="366"/>
      <c r="WZK6" s="366"/>
      <c r="WZL6" s="366"/>
      <c r="WZM6" s="366"/>
      <c r="WZN6" s="366"/>
      <c r="WZO6" s="366"/>
      <c r="WZP6" s="366"/>
      <c r="WZQ6" s="366"/>
      <c r="WZR6" s="366"/>
      <c r="WZS6" s="366"/>
      <c r="WZT6" s="366"/>
      <c r="WZU6" s="366"/>
      <c r="WZV6" s="366"/>
      <c r="WZW6" s="366"/>
      <c r="WZX6" s="366"/>
      <c r="WZY6" s="366"/>
      <c r="WZZ6" s="366"/>
      <c r="XAA6" s="366"/>
      <c r="XAB6" s="366"/>
      <c r="XAC6" s="366"/>
      <c r="XAD6" s="366"/>
      <c r="XAE6" s="366"/>
      <c r="XAF6" s="366"/>
      <c r="XAG6" s="366"/>
      <c r="XAH6" s="366"/>
      <c r="XAI6" s="366"/>
      <c r="XAJ6" s="366"/>
      <c r="XAK6" s="366"/>
      <c r="XAL6" s="366"/>
      <c r="XAM6" s="366"/>
      <c r="XAN6" s="366"/>
      <c r="XAO6" s="366"/>
      <c r="XAP6" s="366"/>
      <c r="XAQ6" s="366"/>
      <c r="XAR6" s="366"/>
      <c r="XAS6" s="366"/>
      <c r="XAT6" s="366"/>
      <c r="XAU6" s="366"/>
      <c r="XAV6" s="366"/>
      <c r="XAW6" s="366"/>
      <c r="XAX6" s="366"/>
      <c r="XAY6" s="366"/>
      <c r="XAZ6" s="366"/>
      <c r="XBA6" s="366"/>
      <c r="XBB6" s="366"/>
      <c r="XBC6" s="366"/>
      <c r="XBD6" s="366"/>
      <c r="XBE6" s="366"/>
      <c r="XBF6" s="366"/>
      <c r="XBG6" s="366"/>
      <c r="XBH6" s="366"/>
      <c r="XBI6" s="366"/>
      <c r="XBJ6" s="366"/>
      <c r="XBK6" s="366"/>
      <c r="XBL6" s="366"/>
      <c r="XBM6" s="366"/>
      <c r="XBN6" s="366"/>
      <c r="XBO6" s="366"/>
      <c r="XBP6" s="366"/>
      <c r="XBQ6" s="366"/>
      <c r="XBR6" s="366"/>
      <c r="XBS6" s="366"/>
      <c r="XBT6" s="366"/>
      <c r="XBU6" s="366"/>
      <c r="XBV6" s="366"/>
      <c r="XBW6" s="366"/>
      <c r="XBX6" s="366"/>
      <c r="XBY6" s="366"/>
      <c r="XBZ6" s="366"/>
      <c r="XCA6" s="366"/>
      <c r="XCB6" s="366"/>
      <c r="XCC6" s="366"/>
      <c r="XCD6" s="366"/>
      <c r="XCE6" s="366"/>
      <c r="XCF6" s="366"/>
      <c r="XCG6" s="366"/>
      <c r="XCH6" s="366"/>
      <c r="XCI6" s="366"/>
      <c r="XCJ6" s="366"/>
      <c r="XCK6" s="366"/>
      <c r="XCL6" s="366"/>
      <c r="XCM6" s="366"/>
      <c r="XCN6" s="366"/>
      <c r="XCO6" s="366"/>
      <c r="XCP6" s="366"/>
      <c r="XCQ6" s="366"/>
      <c r="XCR6" s="366"/>
      <c r="XCS6" s="366"/>
      <c r="XCT6" s="366"/>
      <c r="XCU6" s="366"/>
      <c r="XCV6" s="366"/>
      <c r="XCW6" s="366"/>
      <c r="XCX6" s="366"/>
      <c r="XCY6" s="366"/>
      <c r="XCZ6" s="366"/>
      <c r="XDA6" s="366"/>
      <c r="XDB6" s="366"/>
      <c r="XDC6" s="366"/>
      <c r="XDD6" s="366"/>
      <c r="XDE6" s="366"/>
      <c r="XDF6" s="366"/>
      <c r="XDG6" s="366"/>
      <c r="XDH6" s="366"/>
      <c r="XDI6" s="366"/>
      <c r="XDJ6" s="366"/>
      <c r="XDK6" s="366"/>
      <c r="XDL6" s="366"/>
      <c r="XDM6" s="366"/>
      <c r="XDN6" s="366"/>
      <c r="XDO6" s="366"/>
      <c r="XDP6" s="366"/>
      <c r="XDQ6" s="366"/>
      <c r="XDR6" s="366"/>
      <c r="XDS6" s="366"/>
      <c r="XDT6" s="366"/>
      <c r="XDU6" s="366"/>
      <c r="XDV6" s="366"/>
      <c r="XDW6" s="366"/>
      <c r="XDX6" s="366"/>
      <c r="XDY6" s="366"/>
      <c r="XDZ6" s="366"/>
      <c r="XEA6" s="366"/>
      <c r="XEB6" s="366"/>
      <c r="XEC6" s="366"/>
      <c r="XED6" s="366"/>
      <c r="XEE6" s="366"/>
      <c r="XEF6" s="366"/>
      <c r="XEG6" s="366"/>
      <c r="XEH6" s="366"/>
      <c r="XEI6" s="366"/>
      <c r="XEJ6" s="366"/>
      <c r="XEK6" s="366"/>
      <c r="XEL6" s="366"/>
      <c r="XEM6" s="366"/>
      <c r="XEN6" s="366"/>
      <c r="XEO6" s="366"/>
      <c r="XEP6" s="366"/>
      <c r="XEQ6" s="366"/>
      <c r="XER6" s="366"/>
      <c r="XES6" s="366"/>
      <c r="XET6" s="366"/>
      <c r="XEU6" s="366"/>
      <c r="XEV6" s="366"/>
      <c r="XEW6" s="366"/>
      <c r="XEX6" s="366"/>
      <c r="XEY6" s="366"/>
      <c r="XEZ6" s="366"/>
      <c r="XFA6" s="366"/>
    </row>
    <row r="7" spans="2:16381" ht="20">
      <c r="B7" s="417" t="s">
        <v>1074</v>
      </c>
      <c r="C7" s="436"/>
      <c r="D7" s="436"/>
      <c r="E7" s="437"/>
      <c r="F7" s="437"/>
      <c r="G7" s="1407"/>
      <c r="H7" s="437"/>
      <c r="I7" s="437"/>
      <c r="J7" s="891"/>
      <c r="K7" s="437"/>
      <c r="L7" s="437"/>
      <c r="M7" s="437"/>
      <c r="N7" s="437"/>
      <c r="O7" s="1067" t="s">
        <v>1205</v>
      </c>
      <c r="P7" s="1068">
        <v>7.0213522847539095E-2</v>
      </c>
      <c r="Q7" s="439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366"/>
      <c r="AN7" s="418"/>
      <c r="AO7" s="418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8"/>
      <c r="BC7" s="418"/>
      <c r="BD7" s="418"/>
      <c r="BE7" s="418"/>
      <c r="BF7" s="418"/>
      <c r="BG7" s="418"/>
      <c r="BH7" s="418"/>
      <c r="BI7" s="418"/>
      <c r="BJ7" s="418"/>
      <c r="BK7" s="418"/>
      <c r="BL7" s="418"/>
      <c r="BM7" s="418"/>
      <c r="BN7" s="418"/>
      <c r="BO7" s="418"/>
      <c r="BP7" s="418"/>
      <c r="BQ7" s="418"/>
      <c r="BR7" s="418"/>
      <c r="BS7" s="418"/>
      <c r="BT7" s="418"/>
      <c r="BU7" s="418"/>
      <c r="BV7" s="418"/>
      <c r="BW7" s="418"/>
      <c r="BX7" s="418"/>
      <c r="BY7" s="418"/>
      <c r="BZ7" s="418"/>
      <c r="CA7" s="418"/>
      <c r="CB7" s="418"/>
      <c r="CC7" s="418"/>
      <c r="CD7" s="418"/>
      <c r="CE7" s="418"/>
      <c r="CF7" s="418"/>
      <c r="CG7" s="418"/>
      <c r="CH7" s="418"/>
      <c r="CI7" s="418"/>
      <c r="CJ7" s="418"/>
      <c r="CK7" s="418"/>
      <c r="CL7" s="418"/>
      <c r="CM7" s="418"/>
      <c r="CN7" s="418"/>
      <c r="CO7" s="418"/>
      <c r="CP7" s="418"/>
      <c r="CQ7" s="418"/>
      <c r="CR7" s="418"/>
      <c r="CS7" s="418"/>
      <c r="CT7" s="418"/>
      <c r="CU7" s="418"/>
      <c r="CV7" s="418"/>
      <c r="CW7" s="418"/>
      <c r="CX7" s="418"/>
      <c r="CY7" s="418"/>
      <c r="CZ7" s="418"/>
      <c r="DA7" s="418"/>
      <c r="DB7" s="418"/>
      <c r="DC7" s="418"/>
      <c r="DD7" s="418"/>
      <c r="DE7" s="418"/>
      <c r="DF7" s="418"/>
      <c r="DG7" s="418"/>
      <c r="DH7" s="418"/>
      <c r="DI7" s="418"/>
      <c r="DJ7" s="418"/>
      <c r="DK7" s="418"/>
      <c r="DL7" s="418"/>
      <c r="DM7" s="418"/>
      <c r="DN7" s="418"/>
      <c r="DO7" s="418"/>
      <c r="DP7" s="418"/>
      <c r="DQ7" s="418"/>
      <c r="DR7" s="418"/>
      <c r="DS7" s="418"/>
      <c r="DT7" s="418"/>
      <c r="DU7" s="418"/>
      <c r="DV7" s="418"/>
      <c r="DW7" s="418"/>
      <c r="DX7" s="418"/>
      <c r="DY7" s="418"/>
      <c r="DZ7" s="418"/>
      <c r="EA7" s="418"/>
      <c r="EB7" s="418"/>
      <c r="EC7" s="418"/>
      <c r="ED7" s="418"/>
      <c r="EE7" s="418"/>
      <c r="EF7" s="418"/>
      <c r="EG7" s="418"/>
      <c r="EH7" s="418"/>
      <c r="EI7" s="418"/>
      <c r="EJ7" s="418"/>
      <c r="EK7" s="418"/>
      <c r="EL7" s="418"/>
      <c r="EM7" s="418"/>
      <c r="EN7" s="418"/>
      <c r="EO7" s="418"/>
      <c r="EP7" s="418"/>
      <c r="EQ7" s="418"/>
      <c r="ER7" s="418"/>
      <c r="ES7" s="418"/>
      <c r="ET7" s="418"/>
      <c r="EU7" s="418"/>
      <c r="EV7" s="418"/>
      <c r="EW7" s="418"/>
      <c r="EX7" s="418"/>
      <c r="EY7" s="418"/>
      <c r="EZ7" s="418"/>
      <c r="FA7" s="418"/>
      <c r="FB7" s="418"/>
      <c r="FC7" s="418"/>
      <c r="FD7" s="418"/>
      <c r="FE7" s="418"/>
      <c r="FF7" s="418"/>
      <c r="FG7" s="418"/>
      <c r="FH7" s="418"/>
      <c r="FI7" s="418"/>
      <c r="FJ7" s="418"/>
      <c r="FK7" s="418"/>
      <c r="FL7" s="418"/>
      <c r="FM7" s="418"/>
      <c r="FN7" s="418"/>
      <c r="FO7" s="418"/>
      <c r="FP7" s="418"/>
      <c r="FQ7" s="418"/>
      <c r="FR7" s="418"/>
      <c r="FS7" s="418"/>
      <c r="FT7" s="418"/>
      <c r="FU7" s="418"/>
      <c r="FV7" s="418"/>
      <c r="FW7" s="418"/>
      <c r="FX7" s="418"/>
      <c r="FY7" s="418"/>
      <c r="FZ7" s="418"/>
      <c r="GA7" s="418"/>
      <c r="GB7" s="418"/>
      <c r="GC7" s="418"/>
      <c r="GD7" s="418"/>
      <c r="GE7" s="418"/>
      <c r="GF7" s="418"/>
      <c r="GG7" s="418"/>
      <c r="GH7" s="418"/>
      <c r="GI7" s="418"/>
      <c r="GJ7" s="418"/>
      <c r="GK7" s="418"/>
      <c r="GL7" s="418"/>
      <c r="GM7" s="418"/>
      <c r="GN7" s="418"/>
      <c r="GO7" s="418"/>
      <c r="GP7" s="418"/>
      <c r="GQ7" s="418"/>
      <c r="GR7" s="418"/>
      <c r="GS7" s="418"/>
      <c r="GT7" s="418"/>
      <c r="GU7" s="418"/>
      <c r="GV7" s="418"/>
      <c r="GW7" s="418"/>
      <c r="GX7" s="418"/>
      <c r="GY7" s="418"/>
      <c r="GZ7" s="418"/>
      <c r="HA7" s="418"/>
      <c r="HB7" s="418"/>
      <c r="HC7" s="418"/>
      <c r="HD7" s="418"/>
      <c r="HE7" s="418"/>
      <c r="HF7" s="418"/>
      <c r="HG7" s="418"/>
      <c r="HH7" s="418"/>
      <c r="HI7" s="418"/>
      <c r="HJ7" s="418"/>
      <c r="HK7" s="418"/>
      <c r="HL7" s="418"/>
      <c r="HM7" s="418"/>
      <c r="HN7" s="418"/>
      <c r="HO7" s="418"/>
      <c r="HP7" s="418"/>
      <c r="HQ7" s="418"/>
      <c r="HR7" s="418"/>
      <c r="HS7" s="418"/>
      <c r="HT7" s="418"/>
      <c r="HU7" s="418"/>
      <c r="HV7" s="418"/>
      <c r="HW7" s="418"/>
      <c r="HX7" s="418"/>
      <c r="HY7" s="418"/>
      <c r="HZ7" s="418"/>
      <c r="IA7" s="418"/>
      <c r="IB7" s="418"/>
      <c r="IC7" s="418"/>
      <c r="ID7" s="418"/>
      <c r="IE7" s="418"/>
      <c r="IF7" s="418"/>
      <c r="IG7" s="418"/>
      <c r="IH7" s="418"/>
      <c r="II7" s="418"/>
      <c r="IJ7" s="418"/>
      <c r="IK7" s="418"/>
      <c r="IL7" s="418"/>
      <c r="IM7" s="418"/>
      <c r="IN7" s="418"/>
      <c r="IO7" s="418"/>
      <c r="IP7" s="418"/>
      <c r="IQ7" s="418"/>
      <c r="IR7" s="418"/>
      <c r="IS7" s="418"/>
      <c r="IT7" s="418"/>
      <c r="IU7" s="418"/>
      <c r="IV7" s="418"/>
      <c r="IW7" s="418"/>
      <c r="IX7" s="418"/>
      <c r="IY7" s="418"/>
      <c r="IZ7" s="418"/>
      <c r="JA7" s="418"/>
      <c r="JB7" s="418"/>
      <c r="JC7" s="418"/>
      <c r="JD7" s="418"/>
      <c r="JE7" s="418"/>
      <c r="JF7" s="418"/>
      <c r="JG7" s="418"/>
      <c r="JH7" s="418"/>
      <c r="JI7" s="418"/>
      <c r="JJ7" s="418"/>
      <c r="JK7" s="418"/>
      <c r="JL7" s="418"/>
      <c r="JM7" s="418"/>
      <c r="JN7" s="418"/>
      <c r="JO7" s="418"/>
      <c r="JP7" s="418"/>
      <c r="JQ7" s="418"/>
      <c r="JR7" s="418"/>
      <c r="JS7" s="418"/>
      <c r="JT7" s="418"/>
      <c r="JU7" s="418"/>
      <c r="JV7" s="418"/>
      <c r="JW7" s="418"/>
      <c r="JX7" s="418"/>
      <c r="JY7" s="418"/>
      <c r="JZ7" s="418"/>
      <c r="KA7" s="418"/>
      <c r="KB7" s="418"/>
      <c r="KC7" s="418"/>
      <c r="KD7" s="418"/>
      <c r="KE7" s="418"/>
      <c r="KF7" s="418"/>
      <c r="KG7" s="418"/>
      <c r="KH7" s="418"/>
      <c r="KI7" s="418"/>
      <c r="KJ7" s="418"/>
      <c r="KK7" s="418"/>
      <c r="KL7" s="418"/>
      <c r="KM7" s="418"/>
      <c r="KN7" s="418"/>
      <c r="KO7" s="418"/>
      <c r="KP7" s="418"/>
      <c r="KQ7" s="418"/>
      <c r="KR7" s="418"/>
      <c r="KS7" s="418"/>
      <c r="KT7" s="418"/>
      <c r="KU7" s="418"/>
      <c r="KV7" s="418"/>
      <c r="KW7" s="418"/>
      <c r="KX7" s="418"/>
      <c r="KY7" s="418"/>
      <c r="KZ7" s="418"/>
      <c r="LA7" s="418"/>
      <c r="LB7" s="418"/>
      <c r="LC7" s="418"/>
      <c r="LD7" s="418"/>
      <c r="LE7" s="418"/>
      <c r="LF7" s="418"/>
      <c r="LG7" s="418"/>
      <c r="LH7" s="418"/>
      <c r="LI7" s="418"/>
      <c r="LJ7" s="418"/>
      <c r="LK7" s="418"/>
      <c r="LL7" s="418"/>
      <c r="LM7" s="418"/>
      <c r="LN7" s="418"/>
      <c r="LO7" s="418"/>
      <c r="LP7" s="418"/>
      <c r="LQ7" s="418"/>
      <c r="LR7" s="418"/>
      <c r="LS7" s="418"/>
      <c r="LT7" s="418"/>
      <c r="LU7" s="418"/>
      <c r="LV7" s="418"/>
      <c r="LW7" s="418"/>
      <c r="LX7" s="418"/>
      <c r="LY7" s="418"/>
      <c r="LZ7" s="418"/>
      <c r="MA7" s="418"/>
      <c r="MB7" s="418"/>
      <c r="MC7" s="418"/>
      <c r="MD7" s="418"/>
      <c r="ME7" s="418"/>
      <c r="MF7" s="418"/>
      <c r="MG7" s="418"/>
      <c r="MH7" s="418"/>
      <c r="MI7" s="418"/>
      <c r="MJ7" s="418"/>
      <c r="MK7" s="418"/>
      <c r="ML7" s="418"/>
      <c r="MM7" s="418"/>
      <c r="MN7" s="418"/>
      <c r="MO7" s="418"/>
      <c r="MP7" s="418"/>
      <c r="MQ7" s="418"/>
      <c r="MR7" s="418"/>
      <c r="MS7" s="418"/>
      <c r="MT7" s="418"/>
      <c r="MU7" s="418"/>
      <c r="MV7" s="418"/>
      <c r="MW7" s="418"/>
      <c r="MX7" s="418"/>
      <c r="MY7" s="418"/>
      <c r="MZ7" s="418"/>
      <c r="NA7" s="418"/>
      <c r="NB7" s="418"/>
      <c r="NC7" s="418"/>
      <c r="ND7" s="418"/>
      <c r="NE7" s="418"/>
      <c r="NF7" s="418"/>
      <c r="NG7" s="418"/>
      <c r="NH7" s="418"/>
      <c r="NI7" s="418"/>
      <c r="NJ7" s="418"/>
      <c r="NK7" s="418"/>
      <c r="NL7" s="418"/>
      <c r="NM7" s="418"/>
      <c r="NN7" s="418"/>
      <c r="NO7" s="418"/>
      <c r="NP7" s="418"/>
      <c r="NQ7" s="418"/>
      <c r="NR7" s="418"/>
      <c r="NS7" s="418"/>
      <c r="NT7" s="418"/>
      <c r="NU7" s="418"/>
      <c r="NV7" s="418"/>
      <c r="NW7" s="418"/>
      <c r="NX7" s="418"/>
      <c r="NY7" s="418"/>
      <c r="NZ7" s="418"/>
      <c r="OA7" s="418"/>
      <c r="OB7" s="418"/>
      <c r="OC7" s="418"/>
      <c r="OD7" s="418"/>
      <c r="OE7" s="418"/>
      <c r="OF7" s="418"/>
      <c r="OG7" s="418"/>
      <c r="OH7" s="418"/>
      <c r="OI7" s="418"/>
      <c r="OJ7" s="418"/>
      <c r="OK7" s="418"/>
      <c r="OL7" s="418"/>
      <c r="OM7" s="418"/>
      <c r="ON7" s="418"/>
      <c r="OO7" s="418"/>
      <c r="OP7" s="418"/>
      <c r="OQ7" s="418"/>
      <c r="OR7" s="418"/>
      <c r="OS7" s="418"/>
      <c r="OT7" s="418"/>
      <c r="OU7" s="418"/>
      <c r="OV7" s="418"/>
      <c r="OW7" s="418"/>
      <c r="OX7" s="418"/>
      <c r="OY7" s="418"/>
      <c r="OZ7" s="418"/>
      <c r="PA7" s="418"/>
      <c r="PB7" s="418"/>
      <c r="PC7" s="418"/>
      <c r="PD7" s="418"/>
      <c r="PE7" s="418"/>
      <c r="PF7" s="418"/>
      <c r="PG7" s="418"/>
      <c r="PH7" s="418"/>
      <c r="PI7" s="418"/>
      <c r="PJ7" s="418"/>
      <c r="PK7" s="418"/>
      <c r="PL7" s="418"/>
      <c r="PM7" s="418"/>
      <c r="PN7" s="418"/>
      <c r="PO7" s="418"/>
      <c r="PP7" s="418"/>
      <c r="PQ7" s="418"/>
      <c r="PR7" s="418"/>
      <c r="PS7" s="418"/>
      <c r="PT7" s="418"/>
      <c r="PU7" s="418"/>
      <c r="PV7" s="418"/>
      <c r="PW7" s="418"/>
      <c r="PX7" s="418"/>
      <c r="PY7" s="418"/>
      <c r="PZ7" s="418"/>
      <c r="QA7" s="418"/>
      <c r="QB7" s="418"/>
      <c r="QC7" s="418"/>
      <c r="QD7" s="418"/>
      <c r="QE7" s="418"/>
      <c r="QF7" s="418"/>
      <c r="QG7" s="418"/>
      <c r="QH7" s="418"/>
      <c r="QI7" s="418"/>
      <c r="QJ7" s="418"/>
      <c r="QK7" s="418"/>
      <c r="QL7" s="418"/>
      <c r="QM7" s="418"/>
      <c r="QN7" s="418"/>
      <c r="QO7" s="418"/>
      <c r="QP7" s="418"/>
      <c r="QQ7" s="418"/>
      <c r="QR7" s="418"/>
      <c r="QS7" s="418"/>
      <c r="QT7" s="418"/>
      <c r="QU7" s="418"/>
      <c r="QV7" s="418"/>
      <c r="QW7" s="418"/>
      <c r="QX7" s="418"/>
      <c r="QY7" s="418"/>
      <c r="QZ7" s="418"/>
      <c r="RA7" s="418"/>
      <c r="RB7" s="418"/>
      <c r="RC7" s="418"/>
      <c r="RD7" s="418"/>
      <c r="RE7" s="418"/>
      <c r="RF7" s="418"/>
      <c r="RG7" s="418"/>
      <c r="RH7" s="418"/>
      <c r="RI7" s="418"/>
      <c r="RJ7" s="418"/>
      <c r="RK7" s="418"/>
      <c r="RL7" s="418"/>
      <c r="RM7" s="418"/>
      <c r="RN7" s="418"/>
      <c r="RO7" s="418"/>
      <c r="RP7" s="418"/>
      <c r="RQ7" s="418"/>
      <c r="RR7" s="418"/>
      <c r="RS7" s="418"/>
      <c r="RT7" s="418"/>
      <c r="RU7" s="418"/>
      <c r="RV7" s="418"/>
      <c r="RW7" s="418"/>
      <c r="RX7" s="418"/>
      <c r="RY7" s="418"/>
      <c r="RZ7" s="418"/>
      <c r="SA7" s="418"/>
      <c r="SB7" s="418"/>
      <c r="SC7" s="418"/>
      <c r="SD7" s="418"/>
      <c r="SE7" s="418"/>
      <c r="SF7" s="418"/>
      <c r="SG7" s="418"/>
      <c r="SH7" s="418"/>
      <c r="SI7" s="418"/>
      <c r="SJ7" s="418"/>
      <c r="SK7" s="418"/>
      <c r="SL7" s="418"/>
      <c r="SM7" s="418"/>
      <c r="SN7" s="418"/>
      <c r="SO7" s="418"/>
      <c r="SP7" s="418"/>
      <c r="SQ7" s="418"/>
      <c r="SR7" s="418"/>
      <c r="SS7" s="418"/>
      <c r="ST7" s="418"/>
      <c r="SU7" s="418"/>
      <c r="SV7" s="418"/>
      <c r="SW7" s="418"/>
      <c r="SX7" s="418"/>
      <c r="SY7" s="418"/>
      <c r="SZ7" s="418"/>
      <c r="TA7" s="418"/>
      <c r="TB7" s="418"/>
      <c r="TC7" s="418"/>
      <c r="TD7" s="418"/>
      <c r="TE7" s="418"/>
      <c r="TF7" s="418"/>
      <c r="TG7" s="418"/>
      <c r="TH7" s="418"/>
      <c r="TI7" s="418"/>
      <c r="TJ7" s="418"/>
      <c r="TK7" s="418"/>
      <c r="TL7" s="418"/>
      <c r="TM7" s="418"/>
      <c r="TN7" s="418"/>
      <c r="TO7" s="418"/>
      <c r="TP7" s="418"/>
      <c r="TQ7" s="418"/>
      <c r="TR7" s="418"/>
      <c r="TS7" s="418"/>
      <c r="TT7" s="418"/>
      <c r="TU7" s="418"/>
      <c r="TV7" s="418"/>
      <c r="TW7" s="418"/>
      <c r="TX7" s="418"/>
      <c r="TY7" s="418"/>
      <c r="TZ7" s="418"/>
      <c r="UA7" s="418"/>
      <c r="UB7" s="418"/>
      <c r="UC7" s="418"/>
      <c r="UD7" s="418"/>
      <c r="UE7" s="418"/>
      <c r="UF7" s="418"/>
      <c r="UG7" s="418"/>
      <c r="UH7" s="418"/>
      <c r="UI7" s="418"/>
      <c r="UJ7" s="418"/>
      <c r="UK7" s="418"/>
      <c r="UL7" s="418"/>
      <c r="UM7" s="418"/>
      <c r="UN7" s="418"/>
      <c r="UO7" s="418"/>
      <c r="UP7" s="418"/>
      <c r="UQ7" s="418"/>
      <c r="UR7" s="418"/>
      <c r="US7" s="418"/>
      <c r="UT7" s="418"/>
      <c r="UU7" s="418"/>
      <c r="UV7" s="418"/>
      <c r="UW7" s="418"/>
      <c r="UX7" s="418"/>
      <c r="UY7" s="418"/>
      <c r="UZ7" s="418"/>
      <c r="VA7" s="418"/>
      <c r="VB7" s="418"/>
      <c r="VC7" s="418"/>
      <c r="VD7" s="418"/>
      <c r="VE7" s="418"/>
      <c r="VF7" s="418"/>
      <c r="VG7" s="418"/>
      <c r="VH7" s="418"/>
      <c r="VI7" s="418"/>
      <c r="VJ7" s="418"/>
      <c r="VK7" s="418"/>
      <c r="VL7" s="418"/>
      <c r="VM7" s="418"/>
      <c r="VN7" s="418"/>
      <c r="VO7" s="418"/>
      <c r="VP7" s="418"/>
      <c r="VQ7" s="418"/>
      <c r="VR7" s="418"/>
      <c r="VS7" s="418"/>
      <c r="VT7" s="418"/>
      <c r="VU7" s="418"/>
      <c r="VV7" s="418"/>
      <c r="VW7" s="418"/>
      <c r="VX7" s="418"/>
      <c r="VY7" s="418"/>
      <c r="VZ7" s="418"/>
      <c r="WA7" s="418"/>
      <c r="WB7" s="418"/>
      <c r="WC7" s="418"/>
      <c r="WD7" s="418"/>
      <c r="WE7" s="418"/>
      <c r="WF7" s="418"/>
      <c r="WG7" s="418"/>
      <c r="WH7" s="418"/>
      <c r="WI7" s="418"/>
      <c r="WJ7" s="418"/>
      <c r="WK7" s="418"/>
      <c r="WL7" s="418"/>
      <c r="WM7" s="418"/>
      <c r="WN7" s="418"/>
      <c r="WO7" s="418"/>
      <c r="WP7" s="418"/>
      <c r="WQ7" s="418"/>
      <c r="WR7" s="418"/>
      <c r="WS7" s="418"/>
      <c r="WT7" s="418"/>
      <c r="WU7" s="418"/>
      <c r="WV7" s="418"/>
      <c r="WW7" s="418"/>
      <c r="WX7" s="418"/>
      <c r="WY7" s="418"/>
      <c r="WZ7" s="418"/>
      <c r="XA7" s="418"/>
      <c r="XB7" s="418"/>
      <c r="XC7" s="418"/>
      <c r="XD7" s="418"/>
      <c r="XE7" s="418"/>
      <c r="XF7" s="418"/>
      <c r="XG7" s="418"/>
      <c r="XH7" s="418"/>
      <c r="XI7" s="418"/>
      <c r="XJ7" s="418"/>
      <c r="XK7" s="418"/>
      <c r="XL7" s="418"/>
      <c r="XM7" s="418"/>
      <c r="XN7" s="418"/>
      <c r="XO7" s="418"/>
      <c r="XP7" s="418"/>
      <c r="XQ7" s="418"/>
      <c r="XR7" s="418"/>
      <c r="XS7" s="418"/>
      <c r="XT7" s="418"/>
      <c r="XU7" s="418"/>
      <c r="XV7" s="418"/>
      <c r="XW7" s="418"/>
      <c r="XX7" s="418"/>
      <c r="XY7" s="418"/>
      <c r="XZ7" s="418"/>
      <c r="YA7" s="418"/>
      <c r="YB7" s="418"/>
      <c r="YC7" s="418"/>
      <c r="YD7" s="418"/>
      <c r="YE7" s="418"/>
      <c r="YF7" s="418"/>
      <c r="YG7" s="418"/>
      <c r="YH7" s="418"/>
      <c r="YI7" s="418"/>
      <c r="YJ7" s="418"/>
      <c r="YK7" s="418"/>
      <c r="YL7" s="418"/>
      <c r="YM7" s="418"/>
      <c r="YN7" s="418"/>
      <c r="YO7" s="418"/>
      <c r="YP7" s="418"/>
      <c r="YQ7" s="418"/>
      <c r="YR7" s="418"/>
      <c r="YS7" s="418"/>
      <c r="YT7" s="418"/>
      <c r="YU7" s="418"/>
      <c r="YV7" s="418"/>
      <c r="YW7" s="418"/>
      <c r="YX7" s="418"/>
      <c r="YY7" s="418"/>
      <c r="YZ7" s="418"/>
      <c r="ZA7" s="418"/>
      <c r="ZB7" s="418"/>
      <c r="ZC7" s="418"/>
      <c r="ZD7" s="418"/>
      <c r="ZE7" s="418"/>
      <c r="ZF7" s="418"/>
      <c r="ZG7" s="418"/>
      <c r="ZH7" s="418"/>
      <c r="ZI7" s="418"/>
      <c r="ZJ7" s="418"/>
      <c r="ZK7" s="418"/>
      <c r="ZL7" s="418"/>
      <c r="ZM7" s="418"/>
      <c r="ZN7" s="418"/>
      <c r="ZO7" s="418"/>
      <c r="ZP7" s="418"/>
      <c r="ZQ7" s="418"/>
      <c r="ZR7" s="418"/>
      <c r="ZS7" s="418"/>
      <c r="ZT7" s="418"/>
      <c r="ZU7" s="418"/>
      <c r="ZV7" s="418"/>
      <c r="ZW7" s="418"/>
      <c r="ZX7" s="418"/>
      <c r="ZY7" s="418"/>
      <c r="ZZ7" s="418"/>
      <c r="AAA7" s="418"/>
      <c r="AAB7" s="418"/>
      <c r="AAC7" s="418"/>
      <c r="AAD7" s="418"/>
      <c r="AAE7" s="418"/>
      <c r="AAF7" s="418"/>
      <c r="AAG7" s="418"/>
      <c r="AAH7" s="418"/>
      <c r="AAI7" s="418"/>
      <c r="AAJ7" s="418"/>
      <c r="AAK7" s="418"/>
      <c r="AAL7" s="418"/>
      <c r="AAM7" s="418"/>
      <c r="AAN7" s="418"/>
      <c r="AAO7" s="418"/>
      <c r="AAP7" s="418"/>
      <c r="AAQ7" s="418"/>
      <c r="AAR7" s="418"/>
      <c r="AAS7" s="418"/>
      <c r="AAT7" s="418"/>
      <c r="AAU7" s="418"/>
      <c r="AAV7" s="418"/>
      <c r="AAW7" s="418"/>
      <c r="AAX7" s="418"/>
      <c r="AAY7" s="418"/>
      <c r="AAZ7" s="418"/>
      <c r="ABA7" s="418"/>
      <c r="ABB7" s="418"/>
      <c r="ABC7" s="418"/>
      <c r="ABD7" s="418"/>
      <c r="ABE7" s="418"/>
      <c r="ABF7" s="418"/>
      <c r="ABG7" s="418"/>
      <c r="ABH7" s="418"/>
      <c r="ABI7" s="418"/>
      <c r="ABJ7" s="418"/>
      <c r="ABK7" s="418"/>
      <c r="ABL7" s="418"/>
      <c r="ABM7" s="418"/>
      <c r="ABN7" s="418"/>
      <c r="ABO7" s="418"/>
      <c r="ABP7" s="418"/>
      <c r="ABQ7" s="418"/>
      <c r="ABR7" s="418"/>
      <c r="ABS7" s="418"/>
      <c r="ABT7" s="418"/>
      <c r="ABU7" s="418"/>
      <c r="ABV7" s="418"/>
      <c r="ABW7" s="418"/>
      <c r="ABX7" s="418"/>
      <c r="ABY7" s="418"/>
      <c r="ABZ7" s="418"/>
      <c r="ACA7" s="418"/>
      <c r="ACB7" s="418"/>
      <c r="ACC7" s="418"/>
      <c r="ACD7" s="418"/>
      <c r="ACE7" s="418"/>
      <c r="ACF7" s="418"/>
      <c r="ACG7" s="418"/>
      <c r="ACH7" s="418"/>
      <c r="ACI7" s="418"/>
      <c r="ACJ7" s="418"/>
      <c r="ACK7" s="418"/>
      <c r="ACL7" s="418"/>
      <c r="ACM7" s="418"/>
      <c r="ACN7" s="418"/>
      <c r="ACO7" s="418"/>
      <c r="ACP7" s="418"/>
      <c r="ACQ7" s="418"/>
      <c r="ACR7" s="418"/>
      <c r="ACS7" s="418"/>
      <c r="ACT7" s="418"/>
      <c r="ACU7" s="418"/>
      <c r="ACV7" s="418"/>
      <c r="ACW7" s="418"/>
      <c r="ACX7" s="418"/>
      <c r="ACY7" s="418"/>
      <c r="ACZ7" s="418"/>
      <c r="ADA7" s="418"/>
      <c r="ADB7" s="418"/>
      <c r="ADC7" s="418"/>
      <c r="ADD7" s="418"/>
      <c r="ADE7" s="418"/>
      <c r="ADF7" s="418"/>
      <c r="ADG7" s="418"/>
      <c r="ADH7" s="418"/>
      <c r="ADI7" s="418"/>
      <c r="ADJ7" s="418"/>
      <c r="ADK7" s="418"/>
      <c r="ADL7" s="418"/>
      <c r="ADM7" s="418"/>
      <c r="ADN7" s="418"/>
      <c r="ADO7" s="418"/>
      <c r="ADP7" s="418"/>
      <c r="ADQ7" s="418"/>
      <c r="ADR7" s="418"/>
      <c r="ADS7" s="418"/>
      <c r="ADT7" s="418"/>
      <c r="ADU7" s="418"/>
      <c r="ADV7" s="418"/>
      <c r="ADW7" s="418"/>
      <c r="ADX7" s="418"/>
      <c r="ADY7" s="418"/>
      <c r="ADZ7" s="418"/>
      <c r="AEA7" s="418"/>
      <c r="AEB7" s="418"/>
      <c r="AEC7" s="418"/>
      <c r="AED7" s="418"/>
      <c r="AEE7" s="418"/>
      <c r="AEF7" s="418"/>
      <c r="AEG7" s="418"/>
      <c r="AEH7" s="418"/>
      <c r="AEI7" s="418"/>
      <c r="AEJ7" s="418"/>
      <c r="AEK7" s="418"/>
      <c r="AEL7" s="418"/>
      <c r="AEM7" s="418"/>
      <c r="AEN7" s="418"/>
      <c r="AEO7" s="418"/>
      <c r="AEP7" s="418"/>
      <c r="AEQ7" s="418"/>
      <c r="AER7" s="418"/>
      <c r="AES7" s="418"/>
      <c r="AET7" s="418"/>
      <c r="AEU7" s="418"/>
      <c r="AEV7" s="418"/>
      <c r="AEW7" s="418"/>
      <c r="AEX7" s="418"/>
      <c r="AEY7" s="418"/>
      <c r="AEZ7" s="418"/>
      <c r="AFA7" s="418"/>
      <c r="AFB7" s="418"/>
      <c r="AFC7" s="418"/>
      <c r="AFD7" s="418"/>
      <c r="AFE7" s="418"/>
      <c r="AFF7" s="418"/>
      <c r="AFG7" s="418"/>
      <c r="AFH7" s="418"/>
      <c r="AFI7" s="418"/>
      <c r="AFJ7" s="418"/>
      <c r="AFK7" s="418"/>
      <c r="AFL7" s="418"/>
      <c r="AFM7" s="418"/>
      <c r="AFN7" s="418"/>
      <c r="AFO7" s="418"/>
      <c r="AFP7" s="418"/>
      <c r="AFQ7" s="418"/>
      <c r="AFR7" s="418"/>
      <c r="AFS7" s="418"/>
      <c r="AFT7" s="418"/>
      <c r="AFU7" s="418"/>
      <c r="AFV7" s="418"/>
      <c r="AFW7" s="418"/>
      <c r="AFX7" s="418"/>
      <c r="AFY7" s="418"/>
      <c r="AFZ7" s="418"/>
      <c r="AGA7" s="418"/>
      <c r="AGB7" s="418"/>
      <c r="AGC7" s="418"/>
      <c r="AGD7" s="418"/>
      <c r="AGE7" s="418"/>
      <c r="AGF7" s="418"/>
      <c r="AGG7" s="418"/>
      <c r="AGH7" s="418"/>
      <c r="AGI7" s="418"/>
      <c r="AGJ7" s="418"/>
      <c r="AGK7" s="418"/>
      <c r="AGL7" s="418"/>
      <c r="AGM7" s="418"/>
      <c r="AGN7" s="418"/>
      <c r="AGO7" s="418"/>
      <c r="AGP7" s="418"/>
      <c r="AGQ7" s="418"/>
      <c r="AGR7" s="418"/>
      <c r="AGS7" s="418"/>
      <c r="AGT7" s="418"/>
      <c r="AGU7" s="418"/>
      <c r="AGV7" s="418"/>
      <c r="AGW7" s="418"/>
      <c r="AGX7" s="418"/>
      <c r="AGY7" s="418"/>
      <c r="AGZ7" s="418"/>
      <c r="AHA7" s="418"/>
      <c r="AHB7" s="418"/>
      <c r="AHC7" s="418"/>
      <c r="AHD7" s="418"/>
      <c r="AHE7" s="418"/>
      <c r="AHF7" s="418"/>
      <c r="AHG7" s="418"/>
      <c r="AHH7" s="418"/>
      <c r="AHI7" s="418"/>
      <c r="AHJ7" s="418"/>
      <c r="AHK7" s="418"/>
      <c r="AHL7" s="418"/>
      <c r="AHM7" s="418"/>
      <c r="AHN7" s="418"/>
      <c r="AHO7" s="418"/>
      <c r="AHP7" s="418"/>
      <c r="AHQ7" s="418"/>
      <c r="AHR7" s="418"/>
      <c r="AHS7" s="418"/>
      <c r="AHT7" s="418"/>
      <c r="AHU7" s="418"/>
      <c r="AHV7" s="418"/>
      <c r="AHW7" s="418"/>
      <c r="AHX7" s="418"/>
      <c r="AHY7" s="418"/>
      <c r="AHZ7" s="418"/>
      <c r="AIA7" s="418"/>
      <c r="AIB7" s="418"/>
      <c r="AIC7" s="418"/>
      <c r="AID7" s="418"/>
      <c r="AIE7" s="418"/>
      <c r="AIF7" s="418"/>
      <c r="AIG7" s="418"/>
      <c r="AIH7" s="418"/>
      <c r="AII7" s="418"/>
      <c r="AIJ7" s="418"/>
      <c r="AIK7" s="418"/>
      <c r="AIL7" s="418"/>
      <c r="AIM7" s="418"/>
      <c r="AIN7" s="418"/>
      <c r="AIO7" s="418"/>
      <c r="AIP7" s="418"/>
      <c r="AIQ7" s="418"/>
      <c r="AIR7" s="418"/>
      <c r="AIS7" s="418"/>
      <c r="AIT7" s="418"/>
      <c r="AIU7" s="418"/>
      <c r="AIV7" s="418"/>
      <c r="AIW7" s="418"/>
      <c r="AIX7" s="418"/>
      <c r="AIY7" s="418"/>
      <c r="AIZ7" s="418"/>
      <c r="AJA7" s="418"/>
      <c r="AJB7" s="418"/>
      <c r="AJC7" s="418"/>
      <c r="AJD7" s="418"/>
      <c r="AJE7" s="418"/>
      <c r="AJF7" s="418"/>
      <c r="AJG7" s="418"/>
      <c r="AJH7" s="418"/>
      <c r="AJI7" s="418"/>
      <c r="AJJ7" s="418"/>
      <c r="AJK7" s="418"/>
      <c r="AJL7" s="418"/>
      <c r="AJM7" s="418"/>
      <c r="AJN7" s="418"/>
      <c r="AJO7" s="418"/>
      <c r="AJP7" s="418"/>
      <c r="AJQ7" s="418"/>
      <c r="AJR7" s="418"/>
      <c r="AJS7" s="418"/>
      <c r="AJT7" s="418"/>
      <c r="AJU7" s="418"/>
      <c r="AJV7" s="418"/>
      <c r="AJW7" s="418"/>
      <c r="AJX7" s="418"/>
      <c r="AJY7" s="418"/>
      <c r="AJZ7" s="418"/>
      <c r="AKA7" s="418"/>
      <c r="AKB7" s="418"/>
      <c r="AKC7" s="418"/>
      <c r="AKD7" s="418"/>
      <c r="AKE7" s="418"/>
      <c r="AKF7" s="418"/>
      <c r="AKG7" s="418"/>
      <c r="AKH7" s="418"/>
      <c r="AKI7" s="418"/>
      <c r="AKJ7" s="418"/>
      <c r="AKK7" s="418"/>
      <c r="AKL7" s="418"/>
      <c r="AKM7" s="418"/>
      <c r="AKN7" s="418"/>
      <c r="AKO7" s="418"/>
      <c r="AKP7" s="418"/>
      <c r="AKQ7" s="418"/>
      <c r="AKR7" s="418"/>
      <c r="AKS7" s="418"/>
      <c r="AKT7" s="418"/>
      <c r="AKU7" s="418"/>
      <c r="AKV7" s="418"/>
      <c r="AKW7" s="418"/>
      <c r="AKX7" s="418"/>
      <c r="AKY7" s="418"/>
      <c r="AKZ7" s="418"/>
      <c r="ALA7" s="418"/>
      <c r="ALB7" s="418"/>
      <c r="ALC7" s="418"/>
      <c r="ALD7" s="418"/>
      <c r="ALE7" s="418"/>
      <c r="ALF7" s="418"/>
      <c r="ALG7" s="418"/>
      <c r="ALH7" s="418"/>
      <c r="ALI7" s="418"/>
      <c r="ALJ7" s="418"/>
      <c r="ALK7" s="418"/>
      <c r="ALL7" s="418"/>
      <c r="ALM7" s="418"/>
      <c r="ALN7" s="418"/>
      <c r="ALO7" s="418"/>
      <c r="ALP7" s="418"/>
      <c r="ALQ7" s="418"/>
      <c r="ALR7" s="418"/>
      <c r="ALS7" s="418"/>
      <c r="ALT7" s="418"/>
      <c r="ALU7" s="418"/>
      <c r="ALV7" s="418"/>
      <c r="ALW7" s="418"/>
      <c r="ALX7" s="418"/>
      <c r="ALY7" s="418"/>
      <c r="ALZ7" s="418"/>
      <c r="AMA7" s="418"/>
      <c r="AMB7" s="418"/>
      <c r="AMC7" s="418"/>
      <c r="AMD7" s="418"/>
      <c r="AME7" s="418"/>
      <c r="AMF7" s="418"/>
      <c r="AMG7" s="418"/>
      <c r="AMH7" s="418"/>
      <c r="AMI7" s="418"/>
      <c r="AMJ7" s="418"/>
      <c r="AMK7" s="418"/>
      <c r="AML7" s="418"/>
      <c r="AMM7" s="418"/>
      <c r="AMN7" s="418"/>
      <c r="AMO7" s="418"/>
      <c r="AMP7" s="418"/>
      <c r="AMQ7" s="418"/>
      <c r="AMR7" s="418"/>
      <c r="AMS7" s="418"/>
      <c r="AMT7" s="418"/>
      <c r="AMU7" s="418"/>
      <c r="AMV7" s="418"/>
      <c r="AMW7" s="418"/>
      <c r="AMX7" s="418"/>
      <c r="AMY7" s="418"/>
      <c r="AMZ7" s="418"/>
      <c r="ANA7" s="418"/>
      <c r="ANB7" s="418"/>
      <c r="ANC7" s="418"/>
      <c r="AND7" s="418"/>
      <c r="ANE7" s="418"/>
      <c r="ANF7" s="418"/>
      <c r="ANG7" s="418"/>
      <c r="ANH7" s="418"/>
      <c r="ANI7" s="418"/>
      <c r="ANJ7" s="418"/>
      <c r="ANK7" s="418"/>
      <c r="ANL7" s="418"/>
      <c r="ANM7" s="418"/>
      <c r="ANN7" s="418"/>
      <c r="ANO7" s="418"/>
      <c r="ANP7" s="418"/>
      <c r="ANQ7" s="418"/>
      <c r="ANR7" s="418"/>
      <c r="ANS7" s="418"/>
      <c r="ANT7" s="418"/>
      <c r="ANU7" s="418"/>
      <c r="ANV7" s="418"/>
      <c r="ANW7" s="418"/>
      <c r="ANX7" s="418"/>
      <c r="ANY7" s="418"/>
      <c r="ANZ7" s="418"/>
      <c r="AOA7" s="418"/>
      <c r="AOB7" s="418"/>
      <c r="AOC7" s="418"/>
      <c r="AOD7" s="418"/>
      <c r="AOE7" s="418"/>
      <c r="AOF7" s="418"/>
      <c r="AOG7" s="418"/>
      <c r="AOH7" s="418"/>
      <c r="AOI7" s="418"/>
      <c r="AOJ7" s="418"/>
      <c r="AOK7" s="418"/>
      <c r="AOL7" s="418"/>
      <c r="AOM7" s="418"/>
      <c r="AON7" s="418"/>
      <c r="AOO7" s="418"/>
      <c r="AOP7" s="418"/>
      <c r="AOQ7" s="418"/>
      <c r="AOR7" s="418"/>
      <c r="AOS7" s="418"/>
      <c r="AOT7" s="418"/>
      <c r="AOU7" s="418"/>
      <c r="AOV7" s="418"/>
      <c r="AOW7" s="418"/>
      <c r="AOX7" s="418"/>
      <c r="AOY7" s="418"/>
      <c r="AOZ7" s="418"/>
      <c r="APA7" s="418"/>
      <c r="APB7" s="418"/>
      <c r="APC7" s="418"/>
      <c r="APD7" s="418"/>
      <c r="APE7" s="418"/>
      <c r="APF7" s="418"/>
      <c r="APG7" s="418"/>
      <c r="APH7" s="418"/>
      <c r="API7" s="418"/>
      <c r="APJ7" s="418"/>
      <c r="APK7" s="418"/>
      <c r="APL7" s="418"/>
      <c r="APM7" s="418"/>
      <c r="APN7" s="418"/>
      <c r="APO7" s="418"/>
      <c r="APP7" s="418"/>
      <c r="APQ7" s="418"/>
      <c r="APR7" s="418"/>
      <c r="APS7" s="418"/>
      <c r="APT7" s="418"/>
      <c r="APU7" s="418"/>
      <c r="APV7" s="418"/>
      <c r="APW7" s="418"/>
      <c r="APX7" s="418"/>
      <c r="APY7" s="418"/>
      <c r="APZ7" s="418"/>
      <c r="AQA7" s="418"/>
      <c r="AQB7" s="418"/>
      <c r="AQC7" s="418"/>
      <c r="AQD7" s="418"/>
      <c r="AQE7" s="418"/>
      <c r="AQF7" s="418"/>
      <c r="AQG7" s="418"/>
      <c r="AQH7" s="418"/>
      <c r="AQI7" s="418"/>
      <c r="AQJ7" s="418"/>
      <c r="AQK7" s="418"/>
      <c r="AQL7" s="418"/>
      <c r="AQM7" s="418"/>
      <c r="AQN7" s="418"/>
      <c r="AQO7" s="418"/>
      <c r="AQP7" s="418"/>
      <c r="AQQ7" s="418"/>
      <c r="AQR7" s="418"/>
      <c r="AQS7" s="418"/>
      <c r="AQT7" s="418"/>
      <c r="AQU7" s="418"/>
      <c r="AQV7" s="418"/>
      <c r="AQW7" s="418"/>
      <c r="AQX7" s="418"/>
      <c r="AQY7" s="418"/>
      <c r="AQZ7" s="418"/>
      <c r="ARA7" s="418"/>
      <c r="ARB7" s="418"/>
      <c r="ARC7" s="418"/>
      <c r="ARD7" s="418"/>
      <c r="ARE7" s="418"/>
      <c r="ARF7" s="418"/>
      <c r="ARG7" s="418"/>
      <c r="ARH7" s="418"/>
      <c r="ARI7" s="418"/>
      <c r="ARJ7" s="418"/>
      <c r="ARK7" s="418"/>
      <c r="ARL7" s="418"/>
      <c r="ARM7" s="418"/>
      <c r="ARN7" s="418"/>
      <c r="ARO7" s="418"/>
      <c r="ARP7" s="418"/>
      <c r="ARQ7" s="418"/>
      <c r="ARR7" s="418"/>
      <c r="ARS7" s="418"/>
      <c r="ART7" s="418"/>
      <c r="ARU7" s="418"/>
      <c r="ARV7" s="418"/>
      <c r="ARW7" s="418"/>
      <c r="ARX7" s="418"/>
      <c r="ARY7" s="418"/>
      <c r="ARZ7" s="418"/>
      <c r="ASA7" s="418"/>
      <c r="ASB7" s="418"/>
      <c r="ASC7" s="418"/>
      <c r="ASD7" s="418"/>
      <c r="ASE7" s="418"/>
      <c r="ASF7" s="418"/>
      <c r="ASG7" s="418"/>
      <c r="ASH7" s="418"/>
      <c r="ASI7" s="418"/>
      <c r="ASJ7" s="418"/>
      <c r="ASK7" s="418"/>
      <c r="ASL7" s="418"/>
      <c r="ASM7" s="418"/>
      <c r="ASN7" s="418"/>
      <c r="ASO7" s="418"/>
      <c r="ASP7" s="418"/>
      <c r="ASQ7" s="418"/>
      <c r="ASR7" s="418"/>
      <c r="ASS7" s="418"/>
      <c r="AST7" s="418"/>
      <c r="ASU7" s="418"/>
      <c r="ASV7" s="418"/>
      <c r="ASW7" s="418"/>
      <c r="ASX7" s="418"/>
      <c r="ASY7" s="418"/>
      <c r="ASZ7" s="418"/>
      <c r="ATA7" s="418"/>
      <c r="ATB7" s="418"/>
      <c r="ATC7" s="418"/>
      <c r="ATD7" s="418"/>
      <c r="ATE7" s="418"/>
      <c r="ATF7" s="418"/>
      <c r="ATG7" s="418"/>
      <c r="ATH7" s="418"/>
      <c r="ATI7" s="418"/>
      <c r="ATJ7" s="418"/>
      <c r="ATK7" s="418"/>
      <c r="ATL7" s="418"/>
      <c r="ATM7" s="418"/>
      <c r="ATN7" s="418"/>
      <c r="ATO7" s="418"/>
      <c r="ATP7" s="418"/>
      <c r="ATQ7" s="418"/>
      <c r="ATR7" s="418"/>
      <c r="ATS7" s="418"/>
      <c r="ATT7" s="418"/>
      <c r="ATU7" s="418"/>
      <c r="ATV7" s="418"/>
      <c r="ATW7" s="418"/>
      <c r="ATX7" s="418"/>
      <c r="ATY7" s="418"/>
      <c r="ATZ7" s="418"/>
      <c r="AUA7" s="418"/>
      <c r="AUB7" s="418"/>
      <c r="AUC7" s="418"/>
      <c r="AUD7" s="418"/>
      <c r="AUE7" s="418"/>
      <c r="AUF7" s="418"/>
      <c r="AUG7" s="418"/>
      <c r="AUH7" s="418"/>
      <c r="AUI7" s="418"/>
      <c r="AUJ7" s="418"/>
      <c r="AUK7" s="418"/>
      <c r="AUL7" s="418"/>
      <c r="AUM7" s="418"/>
      <c r="AUN7" s="418"/>
      <c r="AUO7" s="418"/>
      <c r="AUP7" s="418"/>
      <c r="AUQ7" s="418"/>
      <c r="AUR7" s="418"/>
      <c r="AUS7" s="418"/>
      <c r="AUT7" s="418"/>
      <c r="AUU7" s="418"/>
      <c r="AUV7" s="418"/>
      <c r="AUW7" s="418"/>
      <c r="AUX7" s="418"/>
      <c r="AUY7" s="418"/>
      <c r="AUZ7" s="418"/>
      <c r="AVA7" s="418"/>
      <c r="AVB7" s="418"/>
      <c r="AVC7" s="418"/>
      <c r="AVD7" s="418"/>
      <c r="AVE7" s="418"/>
      <c r="AVF7" s="418"/>
      <c r="AVG7" s="418"/>
      <c r="AVH7" s="418"/>
      <c r="AVI7" s="418"/>
      <c r="AVJ7" s="418"/>
      <c r="AVK7" s="418"/>
      <c r="AVL7" s="418"/>
      <c r="AVM7" s="418"/>
      <c r="AVN7" s="418"/>
      <c r="AVO7" s="418"/>
      <c r="AVP7" s="418"/>
      <c r="AVQ7" s="418"/>
      <c r="AVR7" s="418"/>
      <c r="AVS7" s="418"/>
      <c r="AVT7" s="418"/>
      <c r="AVU7" s="418"/>
      <c r="AVV7" s="418"/>
      <c r="AVW7" s="418"/>
      <c r="AVX7" s="418"/>
      <c r="AVY7" s="418"/>
      <c r="AVZ7" s="418"/>
      <c r="AWA7" s="418"/>
      <c r="AWB7" s="418"/>
      <c r="AWC7" s="418"/>
      <c r="AWD7" s="418"/>
      <c r="AWE7" s="418"/>
      <c r="AWF7" s="418"/>
      <c r="AWG7" s="418"/>
      <c r="AWH7" s="418"/>
      <c r="AWI7" s="418"/>
      <c r="AWJ7" s="418"/>
      <c r="AWK7" s="418"/>
      <c r="AWL7" s="418"/>
      <c r="AWM7" s="418"/>
      <c r="AWN7" s="418"/>
      <c r="AWO7" s="418"/>
      <c r="AWP7" s="418"/>
      <c r="AWQ7" s="418"/>
      <c r="AWR7" s="418"/>
      <c r="AWS7" s="418"/>
      <c r="AWT7" s="418"/>
      <c r="AWU7" s="418"/>
      <c r="AWV7" s="418"/>
      <c r="AWW7" s="418"/>
      <c r="AWX7" s="418"/>
      <c r="AWY7" s="418"/>
      <c r="AWZ7" s="418"/>
      <c r="AXA7" s="418"/>
      <c r="AXB7" s="418"/>
      <c r="AXC7" s="418"/>
      <c r="AXD7" s="418"/>
      <c r="AXE7" s="418"/>
      <c r="AXF7" s="418"/>
      <c r="AXG7" s="418"/>
      <c r="AXH7" s="418"/>
      <c r="AXI7" s="418"/>
      <c r="AXJ7" s="418"/>
      <c r="AXK7" s="418"/>
      <c r="AXL7" s="418"/>
      <c r="AXM7" s="418"/>
      <c r="AXN7" s="418"/>
      <c r="AXO7" s="418"/>
      <c r="AXP7" s="418"/>
      <c r="AXQ7" s="418"/>
      <c r="AXR7" s="418"/>
      <c r="AXS7" s="418"/>
      <c r="AXT7" s="418"/>
      <c r="AXU7" s="418"/>
      <c r="AXV7" s="418"/>
      <c r="AXW7" s="418"/>
      <c r="AXX7" s="418"/>
      <c r="AXY7" s="418"/>
      <c r="AXZ7" s="418"/>
      <c r="AYA7" s="418"/>
      <c r="AYB7" s="418"/>
      <c r="AYC7" s="418"/>
      <c r="AYD7" s="418"/>
      <c r="AYE7" s="418"/>
      <c r="AYF7" s="418"/>
      <c r="AYG7" s="418"/>
      <c r="AYH7" s="418"/>
      <c r="AYI7" s="418"/>
      <c r="AYJ7" s="418"/>
      <c r="AYK7" s="418"/>
      <c r="AYL7" s="418"/>
      <c r="AYM7" s="418"/>
      <c r="AYN7" s="418"/>
      <c r="AYO7" s="418"/>
      <c r="AYP7" s="418"/>
      <c r="AYQ7" s="418"/>
      <c r="AYR7" s="418"/>
      <c r="AYS7" s="418"/>
      <c r="AYT7" s="418"/>
      <c r="AYU7" s="418"/>
      <c r="AYV7" s="418"/>
      <c r="AYW7" s="418"/>
      <c r="AYX7" s="418"/>
      <c r="AYY7" s="418"/>
      <c r="AYZ7" s="418"/>
      <c r="AZA7" s="418"/>
      <c r="AZB7" s="418"/>
      <c r="AZC7" s="418"/>
      <c r="AZD7" s="418"/>
      <c r="AZE7" s="418"/>
      <c r="AZF7" s="418"/>
      <c r="AZG7" s="418"/>
      <c r="AZH7" s="418"/>
      <c r="AZI7" s="418"/>
      <c r="AZJ7" s="418"/>
      <c r="AZK7" s="418"/>
      <c r="AZL7" s="418"/>
      <c r="AZM7" s="418"/>
      <c r="AZN7" s="418"/>
      <c r="AZO7" s="418"/>
      <c r="AZP7" s="418"/>
      <c r="AZQ7" s="418"/>
      <c r="AZR7" s="418"/>
      <c r="AZS7" s="418"/>
      <c r="AZT7" s="418"/>
      <c r="AZU7" s="418"/>
      <c r="AZV7" s="418"/>
      <c r="AZW7" s="418"/>
      <c r="AZX7" s="418"/>
      <c r="AZY7" s="418"/>
      <c r="AZZ7" s="418"/>
      <c r="BAA7" s="418"/>
      <c r="BAB7" s="418"/>
      <c r="BAC7" s="418"/>
      <c r="BAD7" s="418"/>
      <c r="BAE7" s="418"/>
      <c r="BAF7" s="418"/>
      <c r="BAG7" s="418"/>
      <c r="BAH7" s="418"/>
      <c r="BAI7" s="418"/>
      <c r="BAJ7" s="418"/>
      <c r="BAK7" s="418"/>
      <c r="BAL7" s="418"/>
      <c r="BAM7" s="418"/>
      <c r="BAN7" s="418"/>
      <c r="BAO7" s="418"/>
      <c r="BAP7" s="418"/>
      <c r="BAQ7" s="418"/>
      <c r="BAR7" s="418"/>
      <c r="BAS7" s="418"/>
      <c r="BAT7" s="418"/>
      <c r="BAU7" s="418"/>
      <c r="BAV7" s="418"/>
      <c r="BAW7" s="418"/>
      <c r="BAX7" s="418"/>
      <c r="BAY7" s="418"/>
      <c r="BAZ7" s="418"/>
      <c r="BBA7" s="418"/>
      <c r="BBB7" s="418"/>
      <c r="BBC7" s="418"/>
      <c r="BBD7" s="418"/>
      <c r="BBE7" s="418"/>
      <c r="BBF7" s="418"/>
      <c r="BBG7" s="418"/>
      <c r="BBH7" s="418"/>
      <c r="BBI7" s="418"/>
      <c r="BBJ7" s="418"/>
      <c r="BBK7" s="418"/>
      <c r="BBL7" s="418"/>
      <c r="BBM7" s="418"/>
      <c r="BBN7" s="418"/>
      <c r="BBO7" s="418"/>
      <c r="BBP7" s="418"/>
      <c r="BBQ7" s="418"/>
      <c r="BBR7" s="418"/>
      <c r="BBS7" s="418"/>
      <c r="BBT7" s="418"/>
      <c r="BBU7" s="418"/>
      <c r="BBV7" s="418"/>
      <c r="BBW7" s="418"/>
      <c r="BBX7" s="418"/>
      <c r="BBY7" s="418"/>
      <c r="BBZ7" s="418"/>
      <c r="BCA7" s="418"/>
      <c r="BCB7" s="418"/>
      <c r="BCC7" s="418"/>
      <c r="BCD7" s="418"/>
      <c r="BCE7" s="418"/>
      <c r="BCF7" s="418"/>
      <c r="BCG7" s="418"/>
      <c r="BCH7" s="418"/>
      <c r="BCI7" s="418"/>
      <c r="BCJ7" s="418"/>
      <c r="BCK7" s="418"/>
      <c r="BCL7" s="418"/>
      <c r="BCM7" s="418"/>
      <c r="BCN7" s="418"/>
      <c r="BCO7" s="418"/>
      <c r="BCP7" s="418"/>
      <c r="BCQ7" s="418"/>
      <c r="BCR7" s="418"/>
      <c r="BCS7" s="418"/>
      <c r="BCT7" s="418"/>
      <c r="BCU7" s="418"/>
      <c r="BCV7" s="418"/>
      <c r="BCW7" s="418"/>
      <c r="BCX7" s="418"/>
      <c r="BCY7" s="418"/>
      <c r="BCZ7" s="418"/>
      <c r="BDA7" s="418"/>
      <c r="BDB7" s="418"/>
      <c r="BDC7" s="418"/>
      <c r="BDD7" s="418"/>
      <c r="BDE7" s="418"/>
      <c r="BDF7" s="418"/>
      <c r="BDG7" s="418"/>
      <c r="BDH7" s="418"/>
      <c r="BDI7" s="418"/>
      <c r="BDJ7" s="418"/>
      <c r="BDK7" s="418"/>
      <c r="BDL7" s="418"/>
      <c r="BDM7" s="418"/>
      <c r="BDN7" s="418"/>
      <c r="BDO7" s="418"/>
      <c r="BDP7" s="418"/>
      <c r="BDQ7" s="418"/>
      <c r="BDR7" s="418"/>
      <c r="BDS7" s="418"/>
      <c r="BDT7" s="418"/>
      <c r="BDU7" s="418"/>
      <c r="BDV7" s="418"/>
      <c r="BDW7" s="418"/>
      <c r="BDX7" s="418"/>
      <c r="BDY7" s="418"/>
      <c r="BDZ7" s="418"/>
      <c r="BEA7" s="418"/>
      <c r="BEB7" s="418"/>
      <c r="BEC7" s="418"/>
      <c r="BED7" s="418"/>
      <c r="BEE7" s="418"/>
      <c r="BEF7" s="418"/>
      <c r="BEG7" s="418"/>
      <c r="BEH7" s="418"/>
      <c r="BEI7" s="418"/>
      <c r="BEJ7" s="418"/>
      <c r="BEK7" s="418"/>
      <c r="BEL7" s="418"/>
      <c r="BEM7" s="418"/>
      <c r="BEN7" s="418"/>
      <c r="BEO7" s="418"/>
      <c r="BEP7" s="418"/>
      <c r="BEQ7" s="418"/>
      <c r="BER7" s="418"/>
      <c r="BES7" s="418"/>
      <c r="BET7" s="418"/>
      <c r="BEU7" s="418"/>
      <c r="BEV7" s="418"/>
      <c r="BEW7" s="418"/>
      <c r="BEX7" s="418"/>
      <c r="BEY7" s="418"/>
      <c r="BEZ7" s="418"/>
      <c r="BFA7" s="418"/>
      <c r="BFB7" s="418"/>
      <c r="BFC7" s="418"/>
      <c r="BFD7" s="418"/>
      <c r="BFE7" s="418"/>
      <c r="BFF7" s="418"/>
      <c r="BFG7" s="418"/>
      <c r="BFH7" s="418"/>
      <c r="BFI7" s="418"/>
      <c r="BFJ7" s="418"/>
      <c r="BFK7" s="418"/>
      <c r="BFL7" s="418"/>
      <c r="BFM7" s="418"/>
      <c r="BFN7" s="418"/>
      <c r="BFO7" s="418"/>
      <c r="BFP7" s="418"/>
      <c r="BFQ7" s="418"/>
      <c r="BFR7" s="418"/>
      <c r="BFS7" s="418"/>
      <c r="BFT7" s="418"/>
      <c r="BFU7" s="418"/>
      <c r="BFV7" s="418"/>
      <c r="BFW7" s="418"/>
      <c r="BFX7" s="418"/>
      <c r="BFY7" s="418"/>
      <c r="BFZ7" s="418"/>
      <c r="BGA7" s="418"/>
      <c r="BGB7" s="418"/>
      <c r="BGC7" s="418"/>
      <c r="BGD7" s="418"/>
      <c r="BGE7" s="418"/>
      <c r="BGF7" s="418"/>
      <c r="BGG7" s="418"/>
      <c r="BGH7" s="418"/>
      <c r="BGI7" s="418"/>
      <c r="BGJ7" s="418"/>
      <c r="BGK7" s="418"/>
      <c r="BGL7" s="418"/>
      <c r="BGM7" s="418"/>
      <c r="BGN7" s="418"/>
      <c r="BGO7" s="418"/>
      <c r="BGP7" s="418"/>
      <c r="BGQ7" s="418"/>
      <c r="BGR7" s="418"/>
      <c r="BGS7" s="418"/>
      <c r="BGT7" s="418"/>
      <c r="BGU7" s="418"/>
      <c r="BGV7" s="418"/>
      <c r="BGW7" s="418"/>
      <c r="BGX7" s="418"/>
      <c r="BGY7" s="418"/>
      <c r="BGZ7" s="418"/>
      <c r="BHA7" s="418"/>
      <c r="BHB7" s="418"/>
      <c r="BHC7" s="418"/>
      <c r="BHD7" s="418"/>
      <c r="BHE7" s="418"/>
      <c r="BHF7" s="418"/>
      <c r="BHG7" s="418"/>
      <c r="BHH7" s="418"/>
      <c r="BHI7" s="418"/>
      <c r="BHJ7" s="418"/>
      <c r="BHK7" s="418"/>
      <c r="BHL7" s="418"/>
      <c r="BHM7" s="418"/>
      <c r="BHN7" s="418"/>
      <c r="BHO7" s="418"/>
      <c r="BHP7" s="418"/>
      <c r="BHQ7" s="418"/>
      <c r="BHR7" s="418"/>
      <c r="BHS7" s="418"/>
      <c r="BHT7" s="418"/>
      <c r="BHU7" s="418"/>
      <c r="BHV7" s="418"/>
      <c r="BHW7" s="418"/>
      <c r="BHX7" s="418"/>
      <c r="BHY7" s="418"/>
      <c r="BHZ7" s="418"/>
      <c r="BIA7" s="418"/>
      <c r="BIB7" s="418"/>
      <c r="BIC7" s="418"/>
      <c r="BID7" s="418"/>
      <c r="BIE7" s="418"/>
      <c r="BIF7" s="418"/>
      <c r="BIG7" s="418"/>
      <c r="BIH7" s="418"/>
      <c r="BII7" s="418"/>
      <c r="BIJ7" s="418"/>
      <c r="BIK7" s="418"/>
      <c r="BIL7" s="418"/>
      <c r="BIM7" s="418"/>
      <c r="BIN7" s="418"/>
      <c r="BIO7" s="418"/>
      <c r="BIP7" s="418"/>
      <c r="BIQ7" s="418"/>
      <c r="BIR7" s="418"/>
      <c r="BIS7" s="418"/>
      <c r="BIT7" s="418"/>
      <c r="BIU7" s="418"/>
      <c r="BIV7" s="418"/>
      <c r="BIW7" s="418"/>
      <c r="BIX7" s="418"/>
      <c r="BIY7" s="418"/>
      <c r="BIZ7" s="418"/>
      <c r="BJA7" s="418"/>
      <c r="BJB7" s="418"/>
      <c r="BJC7" s="418"/>
      <c r="BJD7" s="418"/>
      <c r="BJE7" s="418"/>
      <c r="BJF7" s="418"/>
      <c r="BJG7" s="418"/>
      <c r="BJH7" s="418"/>
      <c r="BJI7" s="418"/>
      <c r="BJJ7" s="418"/>
      <c r="BJK7" s="418"/>
      <c r="BJL7" s="418"/>
      <c r="BJM7" s="418"/>
      <c r="BJN7" s="418"/>
      <c r="BJO7" s="418"/>
      <c r="BJP7" s="418"/>
      <c r="BJQ7" s="418"/>
      <c r="BJR7" s="418"/>
      <c r="BJS7" s="418"/>
      <c r="BJT7" s="418"/>
      <c r="BJU7" s="418"/>
      <c r="BJV7" s="418"/>
      <c r="BJW7" s="418"/>
      <c r="BJX7" s="418"/>
      <c r="BJY7" s="418"/>
      <c r="BJZ7" s="418"/>
      <c r="BKA7" s="418"/>
      <c r="BKB7" s="418"/>
      <c r="BKC7" s="418"/>
      <c r="BKD7" s="418"/>
      <c r="BKE7" s="418"/>
      <c r="BKF7" s="418"/>
      <c r="BKG7" s="418"/>
      <c r="BKH7" s="418"/>
      <c r="BKI7" s="418"/>
      <c r="BKJ7" s="418"/>
      <c r="BKK7" s="418"/>
      <c r="BKL7" s="418"/>
      <c r="BKM7" s="418"/>
      <c r="BKN7" s="418"/>
      <c r="BKO7" s="418"/>
      <c r="BKP7" s="418"/>
      <c r="BKQ7" s="418"/>
      <c r="BKR7" s="418"/>
      <c r="BKS7" s="418"/>
      <c r="BKT7" s="418"/>
      <c r="BKU7" s="418"/>
      <c r="BKV7" s="418"/>
      <c r="BKW7" s="418"/>
      <c r="BKX7" s="418"/>
      <c r="BKY7" s="418"/>
      <c r="BKZ7" s="418"/>
      <c r="BLA7" s="418"/>
      <c r="BLB7" s="418"/>
      <c r="BLC7" s="418"/>
      <c r="BLD7" s="418"/>
      <c r="BLE7" s="418"/>
      <c r="BLF7" s="418"/>
      <c r="BLG7" s="418"/>
      <c r="BLH7" s="418"/>
      <c r="BLI7" s="418"/>
      <c r="BLJ7" s="418"/>
      <c r="BLK7" s="418"/>
      <c r="BLL7" s="418"/>
      <c r="BLM7" s="418"/>
      <c r="BLN7" s="418"/>
      <c r="BLO7" s="418"/>
      <c r="BLP7" s="418"/>
      <c r="BLQ7" s="418"/>
      <c r="BLR7" s="418"/>
      <c r="BLS7" s="418"/>
      <c r="BLT7" s="418"/>
      <c r="BLU7" s="418"/>
      <c r="BLV7" s="418"/>
      <c r="BLW7" s="418"/>
      <c r="BLX7" s="418"/>
      <c r="BLY7" s="418"/>
      <c r="BLZ7" s="418"/>
      <c r="BMA7" s="418"/>
      <c r="BMB7" s="418"/>
      <c r="BMC7" s="418"/>
      <c r="BMD7" s="418"/>
      <c r="BME7" s="418"/>
      <c r="BMF7" s="418"/>
      <c r="BMG7" s="418"/>
      <c r="BMH7" s="418"/>
      <c r="BMI7" s="418"/>
      <c r="BMJ7" s="418"/>
      <c r="BMK7" s="418"/>
      <c r="BML7" s="418"/>
      <c r="BMM7" s="418"/>
      <c r="BMN7" s="418"/>
      <c r="BMO7" s="418"/>
      <c r="BMP7" s="418"/>
      <c r="BMQ7" s="418"/>
      <c r="BMR7" s="418"/>
      <c r="BMS7" s="418"/>
      <c r="BMT7" s="418"/>
      <c r="BMU7" s="418"/>
      <c r="BMV7" s="418"/>
      <c r="BMW7" s="418"/>
      <c r="BMX7" s="418"/>
      <c r="BMY7" s="418"/>
      <c r="BMZ7" s="418"/>
      <c r="BNA7" s="418"/>
      <c r="BNB7" s="418"/>
      <c r="BNC7" s="418"/>
      <c r="BND7" s="418"/>
      <c r="BNE7" s="418"/>
      <c r="BNF7" s="418"/>
      <c r="BNG7" s="418"/>
      <c r="BNH7" s="418"/>
      <c r="BNI7" s="418"/>
      <c r="BNJ7" s="418"/>
      <c r="BNK7" s="418"/>
      <c r="BNL7" s="418"/>
      <c r="BNM7" s="418"/>
      <c r="BNN7" s="418"/>
      <c r="BNO7" s="418"/>
      <c r="BNP7" s="418"/>
      <c r="BNQ7" s="418"/>
      <c r="BNR7" s="418"/>
      <c r="BNS7" s="418"/>
      <c r="BNT7" s="418"/>
      <c r="BNU7" s="418"/>
      <c r="BNV7" s="418"/>
      <c r="BNW7" s="418"/>
      <c r="BNX7" s="418"/>
      <c r="BNY7" s="418"/>
      <c r="BNZ7" s="418"/>
      <c r="BOA7" s="418"/>
      <c r="BOB7" s="418"/>
      <c r="BOC7" s="418"/>
      <c r="BOD7" s="418"/>
      <c r="BOE7" s="418"/>
      <c r="BOF7" s="418"/>
      <c r="BOG7" s="418"/>
      <c r="BOH7" s="418"/>
      <c r="BOI7" s="418"/>
      <c r="BOJ7" s="418"/>
      <c r="BOK7" s="418"/>
      <c r="BOL7" s="418"/>
      <c r="BOM7" s="418"/>
      <c r="BON7" s="418"/>
      <c r="BOO7" s="418"/>
      <c r="BOP7" s="418"/>
      <c r="BOQ7" s="418"/>
      <c r="BOR7" s="418"/>
      <c r="BOS7" s="418"/>
      <c r="BOT7" s="418"/>
      <c r="BOU7" s="418"/>
      <c r="BOV7" s="418"/>
      <c r="BOW7" s="418"/>
      <c r="BOX7" s="418"/>
      <c r="BOY7" s="418"/>
      <c r="BOZ7" s="418"/>
      <c r="BPA7" s="418"/>
      <c r="BPB7" s="418"/>
      <c r="BPC7" s="418"/>
      <c r="BPD7" s="418"/>
      <c r="BPE7" s="418"/>
      <c r="BPF7" s="418"/>
      <c r="BPG7" s="418"/>
      <c r="BPH7" s="418"/>
      <c r="BPI7" s="418"/>
      <c r="BPJ7" s="418"/>
      <c r="BPK7" s="418"/>
      <c r="BPL7" s="418"/>
      <c r="BPM7" s="418"/>
      <c r="BPN7" s="418"/>
      <c r="BPO7" s="418"/>
      <c r="BPP7" s="418"/>
      <c r="BPQ7" s="418"/>
      <c r="BPR7" s="418"/>
      <c r="BPS7" s="418"/>
      <c r="BPT7" s="418"/>
      <c r="BPU7" s="418"/>
      <c r="BPV7" s="418"/>
      <c r="BPW7" s="418"/>
      <c r="BPX7" s="418"/>
      <c r="BPY7" s="418"/>
      <c r="BPZ7" s="418"/>
      <c r="BQA7" s="418"/>
      <c r="BQB7" s="418"/>
      <c r="BQC7" s="418"/>
      <c r="BQD7" s="418"/>
      <c r="BQE7" s="418"/>
      <c r="BQF7" s="418"/>
      <c r="BQG7" s="418"/>
      <c r="BQH7" s="418"/>
      <c r="BQI7" s="418"/>
      <c r="BQJ7" s="418"/>
      <c r="BQK7" s="418"/>
      <c r="BQL7" s="418"/>
      <c r="BQM7" s="418"/>
      <c r="BQN7" s="418"/>
      <c r="BQO7" s="418"/>
      <c r="BQP7" s="418"/>
      <c r="BQQ7" s="418"/>
      <c r="BQR7" s="418"/>
      <c r="BQS7" s="418"/>
      <c r="BQT7" s="418"/>
      <c r="BQU7" s="418"/>
      <c r="BQV7" s="418"/>
      <c r="BQW7" s="418"/>
      <c r="BQX7" s="418"/>
      <c r="BQY7" s="418"/>
      <c r="BQZ7" s="418"/>
      <c r="BRA7" s="418"/>
      <c r="BRB7" s="418"/>
      <c r="BRC7" s="418"/>
      <c r="BRD7" s="418"/>
      <c r="BRE7" s="418"/>
      <c r="BRF7" s="418"/>
      <c r="BRG7" s="418"/>
      <c r="BRH7" s="418"/>
      <c r="BRI7" s="418"/>
      <c r="BRJ7" s="418"/>
      <c r="BRK7" s="418"/>
      <c r="BRL7" s="418"/>
      <c r="BRM7" s="418"/>
      <c r="BRN7" s="418"/>
      <c r="BRO7" s="418"/>
      <c r="BRP7" s="418"/>
      <c r="BRQ7" s="418"/>
      <c r="BRR7" s="418"/>
      <c r="BRS7" s="418"/>
      <c r="BRT7" s="418"/>
      <c r="BRU7" s="418"/>
      <c r="BRV7" s="418"/>
      <c r="BRW7" s="418"/>
      <c r="BRX7" s="418"/>
      <c r="BRY7" s="418"/>
      <c r="BRZ7" s="418"/>
      <c r="BSA7" s="418"/>
      <c r="BSB7" s="418"/>
      <c r="BSC7" s="418"/>
      <c r="BSD7" s="418"/>
      <c r="BSE7" s="418"/>
      <c r="BSF7" s="418"/>
      <c r="BSG7" s="418"/>
      <c r="BSH7" s="418"/>
      <c r="BSI7" s="418"/>
      <c r="BSJ7" s="418"/>
      <c r="BSK7" s="418"/>
      <c r="BSL7" s="418"/>
      <c r="BSM7" s="418"/>
      <c r="BSN7" s="418"/>
      <c r="BSO7" s="418"/>
      <c r="BSP7" s="418"/>
      <c r="BSQ7" s="418"/>
      <c r="BSR7" s="418"/>
      <c r="BSS7" s="418"/>
      <c r="BST7" s="418"/>
      <c r="BSU7" s="418"/>
      <c r="BSV7" s="418"/>
      <c r="BSW7" s="418"/>
      <c r="BSX7" s="418"/>
      <c r="BSY7" s="418"/>
      <c r="BSZ7" s="418"/>
      <c r="BTA7" s="418"/>
      <c r="BTB7" s="418"/>
      <c r="BTC7" s="418"/>
      <c r="BTD7" s="418"/>
      <c r="BTE7" s="418"/>
      <c r="BTF7" s="418"/>
      <c r="BTG7" s="418"/>
      <c r="BTH7" s="418"/>
      <c r="BTI7" s="418"/>
      <c r="BTJ7" s="418"/>
      <c r="BTK7" s="418"/>
      <c r="BTL7" s="418"/>
      <c r="BTM7" s="418"/>
      <c r="BTN7" s="418"/>
      <c r="BTO7" s="418"/>
      <c r="BTP7" s="418"/>
      <c r="BTQ7" s="418"/>
      <c r="BTR7" s="418"/>
      <c r="BTS7" s="418"/>
      <c r="BTT7" s="418"/>
      <c r="BTU7" s="418"/>
      <c r="BTV7" s="418"/>
      <c r="BTW7" s="418"/>
      <c r="BTX7" s="418"/>
      <c r="BTY7" s="418"/>
      <c r="BTZ7" s="418"/>
      <c r="BUA7" s="418"/>
      <c r="BUB7" s="418"/>
      <c r="BUC7" s="418"/>
      <c r="BUD7" s="418"/>
      <c r="BUE7" s="418"/>
      <c r="BUF7" s="418"/>
      <c r="BUG7" s="418"/>
      <c r="BUH7" s="418"/>
      <c r="BUI7" s="418"/>
      <c r="BUJ7" s="418"/>
      <c r="BUK7" s="418"/>
      <c r="BUL7" s="418"/>
      <c r="BUM7" s="418"/>
      <c r="BUN7" s="418"/>
      <c r="BUO7" s="418"/>
      <c r="BUP7" s="418"/>
      <c r="BUQ7" s="418"/>
      <c r="BUR7" s="418"/>
      <c r="BUS7" s="418"/>
      <c r="BUT7" s="418"/>
      <c r="BUU7" s="418"/>
      <c r="BUV7" s="418"/>
      <c r="BUW7" s="418"/>
      <c r="BUX7" s="418"/>
      <c r="BUY7" s="418"/>
      <c r="BUZ7" s="418"/>
      <c r="BVA7" s="418"/>
      <c r="BVB7" s="418"/>
      <c r="BVC7" s="418"/>
      <c r="BVD7" s="418"/>
      <c r="BVE7" s="418"/>
      <c r="BVF7" s="418"/>
      <c r="BVG7" s="418"/>
      <c r="BVH7" s="418"/>
      <c r="BVI7" s="418"/>
      <c r="BVJ7" s="418"/>
      <c r="BVK7" s="418"/>
      <c r="BVL7" s="418"/>
      <c r="BVM7" s="418"/>
      <c r="BVN7" s="418"/>
      <c r="BVO7" s="418"/>
      <c r="BVP7" s="418"/>
      <c r="BVQ7" s="418"/>
      <c r="BVR7" s="418"/>
      <c r="BVS7" s="418"/>
      <c r="BVT7" s="418"/>
      <c r="BVU7" s="418"/>
      <c r="BVV7" s="418"/>
      <c r="BVW7" s="418"/>
      <c r="BVX7" s="418"/>
      <c r="BVY7" s="418"/>
      <c r="BVZ7" s="418"/>
      <c r="BWA7" s="418"/>
      <c r="BWB7" s="418"/>
      <c r="BWC7" s="418"/>
      <c r="BWD7" s="418"/>
      <c r="BWE7" s="418"/>
      <c r="BWF7" s="418"/>
      <c r="BWG7" s="418"/>
      <c r="BWH7" s="418"/>
      <c r="BWI7" s="418"/>
      <c r="BWJ7" s="418"/>
      <c r="BWK7" s="418"/>
      <c r="BWL7" s="418"/>
      <c r="BWM7" s="418"/>
      <c r="BWN7" s="418"/>
      <c r="BWO7" s="418"/>
      <c r="BWP7" s="418"/>
      <c r="BWQ7" s="418"/>
      <c r="BWR7" s="418"/>
      <c r="BWS7" s="418"/>
      <c r="BWT7" s="418"/>
      <c r="BWU7" s="418"/>
      <c r="BWV7" s="418"/>
      <c r="BWW7" s="418"/>
      <c r="BWX7" s="418"/>
      <c r="BWY7" s="418"/>
      <c r="BWZ7" s="418"/>
      <c r="BXA7" s="418"/>
      <c r="BXB7" s="418"/>
      <c r="BXC7" s="418"/>
      <c r="BXD7" s="418"/>
      <c r="BXE7" s="418"/>
      <c r="BXF7" s="418"/>
      <c r="BXG7" s="418"/>
      <c r="BXH7" s="418"/>
      <c r="BXI7" s="418"/>
      <c r="BXJ7" s="418"/>
      <c r="BXK7" s="418"/>
      <c r="BXL7" s="418"/>
      <c r="BXM7" s="418"/>
      <c r="BXN7" s="418"/>
      <c r="BXO7" s="418"/>
      <c r="BXP7" s="418"/>
      <c r="BXQ7" s="418"/>
      <c r="BXR7" s="418"/>
      <c r="BXS7" s="418"/>
      <c r="BXT7" s="418"/>
      <c r="BXU7" s="418"/>
      <c r="BXV7" s="418"/>
      <c r="BXW7" s="418"/>
      <c r="BXX7" s="418"/>
      <c r="BXY7" s="418"/>
      <c r="BXZ7" s="418"/>
      <c r="BYA7" s="418"/>
      <c r="BYB7" s="418"/>
      <c r="BYC7" s="418"/>
      <c r="BYD7" s="418"/>
      <c r="BYE7" s="418"/>
      <c r="BYF7" s="418"/>
      <c r="BYG7" s="418"/>
      <c r="BYH7" s="418"/>
      <c r="BYI7" s="418"/>
      <c r="BYJ7" s="418"/>
      <c r="BYK7" s="418"/>
      <c r="BYL7" s="418"/>
      <c r="BYM7" s="418"/>
      <c r="BYN7" s="418"/>
      <c r="BYO7" s="418"/>
      <c r="BYP7" s="418"/>
      <c r="BYQ7" s="418"/>
      <c r="BYR7" s="418"/>
      <c r="BYS7" s="418"/>
      <c r="BYT7" s="418"/>
      <c r="BYU7" s="418"/>
      <c r="BYV7" s="418"/>
      <c r="BYW7" s="418"/>
      <c r="BYX7" s="418"/>
      <c r="BYY7" s="418"/>
      <c r="BYZ7" s="418"/>
      <c r="BZA7" s="418"/>
      <c r="BZB7" s="418"/>
      <c r="BZC7" s="418"/>
      <c r="BZD7" s="418"/>
      <c r="BZE7" s="418"/>
      <c r="BZF7" s="418"/>
      <c r="BZG7" s="418"/>
      <c r="BZH7" s="418"/>
      <c r="BZI7" s="418"/>
      <c r="BZJ7" s="418"/>
      <c r="BZK7" s="418"/>
      <c r="BZL7" s="418"/>
      <c r="BZM7" s="418"/>
      <c r="BZN7" s="418"/>
      <c r="BZO7" s="418"/>
      <c r="BZP7" s="418"/>
      <c r="BZQ7" s="418"/>
      <c r="BZR7" s="418"/>
      <c r="BZS7" s="418"/>
      <c r="BZT7" s="418"/>
      <c r="BZU7" s="418"/>
      <c r="BZV7" s="418"/>
      <c r="BZW7" s="418"/>
      <c r="BZX7" s="418"/>
      <c r="BZY7" s="418"/>
      <c r="BZZ7" s="418"/>
      <c r="CAA7" s="418"/>
      <c r="CAB7" s="418"/>
      <c r="CAC7" s="418"/>
      <c r="CAD7" s="418"/>
      <c r="CAE7" s="418"/>
      <c r="CAF7" s="418"/>
      <c r="CAG7" s="418"/>
      <c r="CAH7" s="418"/>
      <c r="CAI7" s="418"/>
      <c r="CAJ7" s="418"/>
      <c r="CAK7" s="418"/>
      <c r="CAL7" s="418"/>
      <c r="CAM7" s="418"/>
      <c r="CAN7" s="418"/>
      <c r="CAO7" s="418"/>
      <c r="CAP7" s="418"/>
      <c r="CAQ7" s="418"/>
      <c r="CAR7" s="418"/>
      <c r="CAS7" s="418"/>
      <c r="CAT7" s="418"/>
      <c r="CAU7" s="418"/>
      <c r="CAV7" s="418"/>
      <c r="CAW7" s="418"/>
      <c r="CAX7" s="418"/>
      <c r="CAY7" s="418"/>
      <c r="CAZ7" s="418"/>
      <c r="CBA7" s="418"/>
      <c r="CBB7" s="418"/>
      <c r="CBC7" s="418"/>
      <c r="CBD7" s="418"/>
      <c r="CBE7" s="418"/>
      <c r="CBF7" s="418"/>
      <c r="CBG7" s="418"/>
      <c r="CBH7" s="418"/>
      <c r="CBI7" s="418"/>
      <c r="CBJ7" s="418"/>
      <c r="CBK7" s="418"/>
      <c r="CBL7" s="418"/>
      <c r="CBM7" s="418"/>
      <c r="CBN7" s="418"/>
      <c r="CBO7" s="418"/>
      <c r="CBP7" s="418"/>
      <c r="CBQ7" s="418"/>
      <c r="CBR7" s="418"/>
      <c r="CBS7" s="418"/>
      <c r="CBT7" s="418"/>
      <c r="CBU7" s="418"/>
      <c r="CBV7" s="418"/>
      <c r="CBW7" s="418"/>
      <c r="CBX7" s="418"/>
      <c r="CBY7" s="418"/>
      <c r="CBZ7" s="418"/>
      <c r="CCA7" s="418"/>
      <c r="CCB7" s="418"/>
      <c r="CCC7" s="418"/>
      <c r="CCD7" s="418"/>
      <c r="CCE7" s="418"/>
      <c r="CCF7" s="418"/>
      <c r="CCG7" s="418"/>
      <c r="CCH7" s="418"/>
      <c r="CCI7" s="418"/>
      <c r="CCJ7" s="418"/>
      <c r="CCK7" s="418"/>
      <c r="CCL7" s="418"/>
      <c r="CCM7" s="418"/>
      <c r="CCN7" s="418"/>
      <c r="CCO7" s="418"/>
      <c r="CCP7" s="418"/>
      <c r="CCQ7" s="418"/>
      <c r="CCR7" s="418"/>
      <c r="CCS7" s="418"/>
      <c r="CCT7" s="418"/>
      <c r="CCU7" s="418"/>
      <c r="CCV7" s="418"/>
      <c r="CCW7" s="418"/>
      <c r="CCX7" s="418"/>
      <c r="CCY7" s="418"/>
      <c r="CCZ7" s="418"/>
      <c r="CDA7" s="418"/>
      <c r="CDB7" s="418"/>
      <c r="CDC7" s="418"/>
      <c r="CDD7" s="418"/>
      <c r="CDE7" s="418"/>
      <c r="CDF7" s="418"/>
      <c r="CDG7" s="418"/>
      <c r="CDH7" s="418"/>
      <c r="CDI7" s="418"/>
      <c r="CDJ7" s="418"/>
      <c r="CDK7" s="418"/>
      <c r="CDL7" s="418"/>
      <c r="CDM7" s="418"/>
      <c r="CDN7" s="418"/>
      <c r="CDO7" s="418"/>
      <c r="CDP7" s="418"/>
      <c r="CDQ7" s="418"/>
      <c r="CDR7" s="418"/>
      <c r="CDS7" s="418"/>
      <c r="CDT7" s="418"/>
      <c r="CDU7" s="418"/>
      <c r="CDV7" s="418"/>
      <c r="CDW7" s="418"/>
      <c r="CDX7" s="418"/>
      <c r="CDY7" s="418"/>
      <c r="CDZ7" s="418"/>
      <c r="CEA7" s="418"/>
      <c r="CEB7" s="418"/>
      <c r="CEC7" s="418"/>
      <c r="CED7" s="418"/>
      <c r="CEE7" s="418"/>
      <c r="CEF7" s="418"/>
      <c r="CEG7" s="418"/>
      <c r="CEH7" s="418"/>
      <c r="CEI7" s="418"/>
      <c r="CEJ7" s="418"/>
      <c r="CEK7" s="418"/>
      <c r="CEL7" s="418"/>
      <c r="CEM7" s="418"/>
      <c r="CEN7" s="418"/>
      <c r="CEO7" s="418"/>
      <c r="CEP7" s="418"/>
      <c r="CEQ7" s="418"/>
      <c r="CER7" s="418"/>
      <c r="CES7" s="418"/>
      <c r="CET7" s="418"/>
      <c r="CEU7" s="418"/>
      <c r="CEV7" s="418"/>
      <c r="CEW7" s="418"/>
      <c r="CEX7" s="418"/>
      <c r="CEY7" s="418"/>
      <c r="CEZ7" s="418"/>
      <c r="CFA7" s="418"/>
      <c r="CFB7" s="418"/>
      <c r="CFC7" s="418"/>
      <c r="CFD7" s="418"/>
      <c r="CFE7" s="418"/>
      <c r="CFF7" s="418"/>
      <c r="CFG7" s="418"/>
      <c r="CFH7" s="418"/>
      <c r="CFI7" s="418"/>
      <c r="CFJ7" s="418"/>
      <c r="CFK7" s="418"/>
      <c r="CFL7" s="418"/>
      <c r="CFM7" s="418"/>
      <c r="CFN7" s="418"/>
      <c r="CFO7" s="418"/>
      <c r="CFP7" s="418"/>
      <c r="CFQ7" s="418"/>
      <c r="CFR7" s="418"/>
      <c r="CFS7" s="418"/>
      <c r="CFT7" s="418"/>
      <c r="CFU7" s="418"/>
      <c r="CFV7" s="418"/>
      <c r="CFW7" s="418"/>
      <c r="CFX7" s="418"/>
      <c r="CFY7" s="418"/>
      <c r="CFZ7" s="418"/>
      <c r="CGA7" s="418"/>
      <c r="CGB7" s="418"/>
      <c r="CGC7" s="418"/>
      <c r="CGD7" s="418"/>
      <c r="CGE7" s="418"/>
      <c r="CGF7" s="418"/>
      <c r="CGG7" s="418"/>
      <c r="CGH7" s="418"/>
      <c r="CGI7" s="418"/>
      <c r="CGJ7" s="418"/>
      <c r="CGK7" s="418"/>
      <c r="CGL7" s="418"/>
      <c r="CGM7" s="418"/>
      <c r="CGN7" s="418"/>
      <c r="CGO7" s="418"/>
      <c r="CGP7" s="418"/>
      <c r="CGQ7" s="418"/>
      <c r="CGR7" s="418"/>
      <c r="CGS7" s="418"/>
      <c r="CGT7" s="418"/>
      <c r="CGU7" s="418"/>
      <c r="CGV7" s="418"/>
      <c r="CGW7" s="418"/>
      <c r="CGX7" s="418"/>
      <c r="CGY7" s="418"/>
      <c r="CGZ7" s="418"/>
      <c r="CHA7" s="418"/>
      <c r="CHB7" s="418"/>
      <c r="CHC7" s="418"/>
      <c r="CHD7" s="418"/>
      <c r="CHE7" s="418"/>
      <c r="CHF7" s="418"/>
      <c r="CHG7" s="418"/>
      <c r="CHH7" s="418"/>
      <c r="CHI7" s="418"/>
      <c r="CHJ7" s="418"/>
      <c r="CHK7" s="418"/>
      <c r="CHL7" s="418"/>
      <c r="CHM7" s="418"/>
      <c r="CHN7" s="418"/>
      <c r="CHO7" s="418"/>
      <c r="CHP7" s="418"/>
      <c r="CHQ7" s="418"/>
      <c r="CHR7" s="418"/>
      <c r="CHS7" s="418"/>
      <c r="CHT7" s="418"/>
      <c r="CHU7" s="418"/>
      <c r="CHV7" s="418"/>
      <c r="CHW7" s="418"/>
      <c r="CHX7" s="418"/>
      <c r="CHY7" s="418"/>
      <c r="CHZ7" s="418"/>
      <c r="CIA7" s="418"/>
      <c r="CIB7" s="418"/>
      <c r="CIC7" s="418"/>
      <c r="CID7" s="418"/>
      <c r="CIE7" s="418"/>
      <c r="CIF7" s="418"/>
      <c r="CIG7" s="418"/>
      <c r="CIH7" s="418"/>
      <c r="CII7" s="418"/>
      <c r="CIJ7" s="418"/>
      <c r="CIK7" s="418"/>
      <c r="CIL7" s="418"/>
      <c r="CIM7" s="418"/>
      <c r="CIN7" s="418"/>
      <c r="CIO7" s="418"/>
      <c r="CIP7" s="418"/>
      <c r="CIQ7" s="418"/>
      <c r="CIR7" s="418"/>
      <c r="CIS7" s="418"/>
      <c r="CIT7" s="418"/>
      <c r="CIU7" s="418"/>
      <c r="CIV7" s="418"/>
      <c r="CIW7" s="418"/>
      <c r="CIX7" s="418"/>
      <c r="CIY7" s="418"/>
      <c r="CIZ7" s="418"/>
      <c r="CJA7" s="418"/>
      <c r="CJB7" s="418"/>
      <c r="CJC7" s="418"/>
      <c r="CJD7" s="418"/>
      <c r="CJE7" s="418"/>
      <c r="CJF7" s="418"/>
      <c r="CJG7" s="418"/>
      <c r="CJH7" s="418"/>
      <c r="CJI7" s="418"/>
      <c r="CJJ7" s="418"/>
      <c r="CJK7" s="418"/>
      <c r="CJL7" s="418"/>
      <c r="CJM7" s="418"/>
      <c r="CJN7" s="418"/>
      <c r="CJO7" s="418"/>
      <c r="CJP7" s="418"/>
      <c r="CJQ7" s="418"/>
      <c r="CJR7" s="418"/>
      <c r="CJS7" s="418"/>
      <c r="CJT7" s="418"/>
      <c r="CJU7" s="418"/>
      <c r="CJV7" s="418"/>
      <c r="CJW7" s="418"/>
      <c r="CJX7" s="418"/>
      <c r="CJY7" s="418"/>
      <c r="CJZ7" s="418"/>
      <c r="CKA7" s="418"/>
      <c r="CKB7" s="418"/>
      <c r="CKC7" s="418"/>
      <c r="CKD7" s="418"/>
      <c r="CKE7" s="418"/>
      <c r="CKF7" s="418"/>
      <c r="CKG7" s="418"/>
      <c r="CKH7" s="418"/>
      <c r="CKI7" s="418"/>
      <c r="CKJ7" s="418"/>
      <c r="CKK7" s="418"/>
      <c r="CKL7" s="418"/>
      <c r="CKM7" s="418"/>
      <c r="CKN7" s="418"/>
      <c r="CKO7" s="418"/>
      <c r="CKP7" s="418"/>
      <c r="CKQ7" s="418"/>
      <c r="CKR7" s="418"/>
      <c r="CKS7" s="418"/>
      <c r="CKT7" s="418"/>
      <c r="CKU7" s="418"/>
      <c r="CKV7" s="418"/>
      <c r="CKW7" s="418"/>
      <c r="CKX7" s="418"/>
      <c r="CKY7" s="418"/>
      <c r="CKZ7" s="418"/>
      <c r="CLA7" s="418"/>
      <c r="CLB7" s="418"/>
      <c r="CLC7" s="418"/>
      <c r="CLD7" s="418"/>
      <c r="CLE7" s="418"/>
      <c r="CLF7" s="418"/>
      <c r="CLG7" s="418"/>
      <c r="CLH7" s="418"/>
      <c r="CLI7" s="418"/>
      <c r="CLJ7" s="418"/>
      <c r="CLK7" s="418"/>
      <c r="CLL7" s="418"/>
      <c r="CLM7" s="418"/>
      <c r="CLN7" s="418"/>
      <c r="CLO7" s="418"/>
      <c r="CLP7" s="418"/>
      <c r="CLQ7" s="418"/>
      <c r="CLR7" s="418"/>
      <c r="CLS7" s="418"/>
      <c r="CLT7" s="418"/>
      <c r="CLU7" s="418"/>
      <c r="CLV7" s="418"/>
      <c r="CLW7" s="418"/>
      <c r="CLX7" s="418"/>
      <c r="CLY7" s="418"/>
      <c r="CLZ7" s="418"/>
      <c r="CMA7" s="418"/>
      <c r="CMB7" s="418"/>
      <c r="CMC7" s="418"/>
      <c r="CMD7" s="418"/>
      <c r="CME7" s="418"/>
      <c r="CMF7" s="418"/>
      <c r="CMG7" s="418"/>
      <c r="CMH7" s="418"/>
      <c r="CMI7" s="418"/>
      <c r="CMJ7" s="418"/>
      <c r="CMK7" s="418"/>
      <c r="CML7" s="418"/>
      <c r="CMM7" s="418"/>
      <c r="CMN7" s="418"/>
      <c r="CMO7" s="418"/>
      <c r="CMP7" s="418"/>
      <c r="CMQ7" s="418"/>
      <c r="CMR7" s="418"/>
      <c r="CMS7" s="418"/>
      <c r="CMT7" s="418"/>
      <c r="CMU7" s="418"/>
      <c r="CMV7" s="418"/>
      <c r="CMW7" s="418"/>
      <c r="CMX7" s="418"/>
      <c r="CMY7" s="418"/>
      <c r="CMZ7" s="418"/>
      <c r="CNA7" s="418"/>
      <c r="CNB7" s="418"/>
      <c r="CNC7" s="418"/>
      <c r="CND7" s="418"/>
      <c r="CNE7" s="418"/>
      <c r="CNF7" s="418"/>
      <c r="CNG7" s="418"/>
      <c r="CNH7" s="418"/>
      <c r="CNI7" s="418"/>
      <c r="CNJ7" s="418"/>
      <c r="CNK7" s="418"/>
      <c r="CNL7" s="418"/>
      <c r="CNM7" s="418"/>
      <c r="CNN7" s="418"/>
      <c r="CNO7" s="418"/>
      <c r="CNP7" s="418"/>
      <c r="CNQ7" s="418"/>
      <c r="CNR7" s="418"/>
      <c r="CNS7" s="418"/>
      <c r="CNT7" s="418"/>
      <c r="CNU7" s="418"/>
      <c r="CNV7" s="418"/>
      <c r="CNW7" s="418"/>
      <c r="CNX7" s="418"/>
      <c r="CNY7" s="418"/>
      <c r="CNZ7" s="418"/>
      <c r="COA7" s="418"/>
      <c r="COB7" s="418"/>
      <c r="COC7" s="418"/>
      <c r="COD7" s="418"/>
      <c r="COE7" s="418"/>
      <c r="COF7" s="418"/>
      <c r="COG7" s="418"/>
      <c r="COH7" s="418"/>
      <c r="COI7" s="418"/>
      <c r="COJ7" s="418"/>
      <c r="COK7" s="418"/>
      <c r="COL7" s="418"/>
      <c r="COM7" s="418"/>
      <c r="CON7" s="418"/>
      <c r="COO7" s="418"/>
      <c r="COP7" s="418"/>
      <c r="COQ7" s="418"/>
      <c r="COR7" s="418"/>
      <c r="COS7" s="418"/>
      <c r="COT7" s="418"/>
      <c r="COU7" s="418"/>
      <c r="COV7" s="418"/>
      <c r="COW7" s="418"/>
      <c r="COX7" s="418"/>
      <c r="COY7" s="418"/>
      <c r="COZ7" s="418"/>
      <c r="CPA7" s="418"/>
      <c r="CPB7" s="418"/>
      <c r="CPC7" s="418"/>
      <c r="CPD7" s="418"/>
      <c r="CPE7" s="418"/>
      <c r="CPF7" s="418"/>
      <c r="CPG7" s="418"/>
      <c r="CPH7" s="418"/>
      <c r="CPI7" s="418"/>
      <c r="CPJ7" s="418"/>
      <c r="CPK7" s="418"/>
      <c r="CPL7" s="418"/>
      <c r="CPM7" s="418"/>
      <c r="CPN7" s="418"/>
      <c r="CPO7" s="418"/>
      <c r="CPP7" s="418"/>
      <c r="CPQ7" s="418"/>
      <c r="CPR7" s="418"/>
      <c r="CPS7" s="418"/>
      <c r="CPT7" s="418"/>
      <c r="CPU7" s="418"/>
      <c r="CPV7" s="418"/>
      <c r="CPW7" s="418"/>
      <c r="CPX7" s="418"/>
      <c r="CPY7" s="418"/>
      <c r="CPZ7" s="418"/>
      <c r="CQA7" s="418"/>
      <c r="CQB7" s="418"/>
      <c r="CQC7" s="418"/>
      <c r="CQD7" s="418"/>
      <c r="CQE7" s="418"/>
      <c r="CQF7" s="418"/>
      <c r="CQG7" s="418"/>
      <c r="CQH7" s="418"/>
      <c r="CQI7" s="418"/>
      <c r="CQJ7" s="418"/>
      <c r="CQK7" s="418"/>
      <c r="CQL7" s="418"/>
      <c r="CQM7" s="418"/>
      <c r="CQN7" s="418"/>
      <c r="CQO7" s="418"/>
      <c r="CQP7" s="418"/>
      <c r="CQQ7" s="418"/>
      <c r="CQR7" s="418"/>
      <c r="CQS7" s="418"/>
      <c r="CQT7" s="418"/>
      <c r="CQU7" s="418"/>
      <c r="CQV7" s="418"/>
      <c r="CQW7" s="418"/>
      <c r="CQX7" s="418"/>
      <c r="CQY7" s="418"/>
      <c r="CQZ7" s="418"/>
      <c r="CRA7" s="418"/>
      <c r="CRB7" s="418"/>
      <c r="CRC7" s="418"/>
      <c r="CRD7" s="418"/>
      <c r="CRE7" s="418"/>
      <c r="CRF7" s="418"/>
      <c r="CRG7" s="418"/>
      <c r="CRH7" s="418"/>
      <c r="CRI7" s="418"/>
      <c r="CRJ7" s="418"/>
      <c r="CRK7" s="418"/>
      <c r="CRL7" s="418"/>
      <c r="CRM7" s="418"/>
      <c r="CRN7" s="418"/>
      <c r="CRO7" s="418"/>
      <c r="CRP7" s="418"/>
      <c r="CRQ7" s="418"/>
      <c r="CRR7" s="418"/>
      <c r="CRS7" s="418"/>
      <c r="CRT7" s="418"/>
      <c r="CRU7" s="418"/>
      <c r="CRV7" s="418"/>
      <c r="CRW7" s="418"/>
      <c r="CRX7" s="418"/>
      <c r="CRY7" s="418"/>
      <c r="CRZ7" s="418"/>
      <c r="CSA7" s="418"/>
      <c r="CSB7" s="418"/>
      <c r="CSC7" s="418"/>
      <c r="CSD7" s="418"/>
      <c r="CSE7" s="418"/>
      <c r="CSF7" s="418"/>
      <c r="CSG7" s="418"/>
      <c r="CSH7" s="418"/>
      <c r="CSI7" s="418"/>
      <c r="CSJ7" s="418"/>
      <c r="CSK7" s="418"/>
      <c r="CSL7" s="418"/>
      <c r="CSM7" s="418"/>
      <c r="CSN7" s="418"/>
      <c r="CSO7" s="418"/>
      <c r="CSP7" s="418"/>
      <c r="CSQ7" s="418"/>
      <c r="CSR7" s="418"/>
      <c r="CSS7" s="418"/>
      <c r="CST7" s="418"/>
      <c r="CSU7" s="418"/>
      <c r="CSV7" s="418"/>
      <c r="CSW7" s="418"/>
      <c r="CSX7" s="418"/>
      <c r="CSY7" s="418"/>
      <c r="CSZ7" s="418"/>
      <c r="CTA7" s="418"/>
      <c r="CTB7" s="418"/>
      <c r="CTC7" s="418"/>
      <c r="CTD7" s="418"/>
      <c r="CTE7" s="418"/>
      <c r="CTF7" s="418"/>
      <c r="CTG7" s="418"/>
      <c r="CTH7" s="418"/>
      <c r="CTI7" s="418"/>
      <c r="CTJ7" s="418"/>
      <c r="CTK7" s="418"/>
      <c r="CTL7" s="418"/>
      <c r="CTM7" s="418"/>
      <c r="CTN7" s="418"/>
      <c r="CTO7" s="418"/>
      <c r="CTP7" s="418"/>
      <c r="CTQ7" s="418"/>
      <c r="CTR7" s="418"/>
      <c r="CTS7" s="418"/>
      <c r="CTT7" s="418"/>
      <c r="CTU7" s="418"/>
      <c r="CTV7" s="418"/>
      <c r="CTW7" s="418"/>
      <c r="CTX7" s="418"/>
      <c r="CTY7" s="418"/>
      <c r="CTZ7" s="418"/>
      <c r="CUA7" s="418"/>
      <c r="CUB7" s="418"/>
      <c r="CUC7" s="418"/>
      <c r="CUD7" s="418"/>
      <c r="CUE7" s="418"/>
      <c r="CUF7" s="418"/>
      <c r="CUG7" s="418"/>
      <c r="CUH7" s="418"/>
      <c r="CUI7" s="418"/>
      <c r="CUJ7" s="418"/>
      <c r="CUK7" s="418"/>
      <c r="CUL7" s="418"/>
      <c r="CUM7" s="418"/>
      <c r="CUN7" s="418"/>
      <c r="CUO7" s="418"/>
      <c r="CUP7" s="418"/>
      <c r="CUQ7" s="418"/>
      <c r="CUR7" s="418"/>
      <c r="CUS7" s="418"/>
      <c r="CUT7" s="418"/>
      <c r="CUU7" s="418"/>
      <c r="CUV7" s="418"/>
      <c r="CUW7" s="418"/>
      <c r="CUX7" s="418"/>
      <c r="CUY7" s="418"/>
      <c r="CUZ7" s="418"/>
      <c r="CVA7" s="418"/>
      <c r="CVB7" s="418"/>
      <c r="CVC7" s="418"/>
      <c r="CVD7" s="418"/>
      <c r="CVE7" s="418"/>
      <c r="CVF7" s="418"/>
      <c r="CVG7" s="418"/>
      <c r="CVH7" s="418"/>
      <c r="CVI7" s="418"/>
      <c r="CVJ7" s="418"/>
      <c r="CVK7" s="418"/>
      <c r="CVL7" s="418"/>
      <c r="CVM7" s="418"/>
      <c r="CVN7" s="418"/>
      <c r="CVO7" s="418"/>
      <c r="CVP7" s="418"/>
      <c r="CVQ7" s="418"/>
      <c r="CVR7" s="418"/>
      <c r="CVS7" s="418"/>
      <c r="CVT7" s="418"/>
      <c r="CVU7" s="418"/>
      <c r="CVV7" s="418"/>
      <c r="CVW7" s="418"/>
      <c r="CVX7" s="418"/>
      <c r="CVY7" s="418"/>
      <c r="CVZ7" s="418"/>
      <c r="CWA7" s="418"/>
      <c r="CWB7" s="418"/>
      <c r="CWC7" s="418"/>
      <c r="CWD7" s="418"/>
      <c r="CWE7" s="418"/>
      <c r="CWF7" s="418"/>
      <c r="CWG7" s="418"/>
      <c r="CWH7" s="418"/>
      <c r="CWI7" s="418"/>
      <c r="CWJ7" s="418"/>
      <c r="CWK7" s="418"/>
      <c r="CWL7" s="418"/>
      <c r="CWM7" s="418"/>
      <c r="CWN7" s="418"/>
      <c r="CWO7" s="418"/>
      <c r="CWP7" s="418"/>
      <c r="CWQ7" s="418"/>
      <c r="CWR7" s="418"/>
      <c r="CWS7" s="418"/>
      <c r="CWT7" s="418"/>
      <c r="CWU7" s="418"/>
      <c r="CWV7" s="418"/>
      <c r="CWW7" s="418"/>
      <c r="CWX7" s="418"/>
      <c r="CWY7" s="418"/>
      <c r="CWZ7" s="418"/>
      <c r="CXA7" s="418"/>
      <c r="CXB7" s="418"/>
      <c r="CXC7" s="418"/>
      <c r="CXD7" s="418"/>
      <c r="CXE7" s="418"/>
      <c r="CXF7" s="418"/>
      <c r="CXG7" s="418"/>
      <c r="CXH7" s="418"/>
      <c r="CXI7" s="418"/>
      <c r="CXJ7" s="418"/>
      <c r="CXK7" s="418"/>
      <c r="CXL7" s="418"/>
      <c r="CXM7" s="418"/>
      <c r="CXN7" s="418"/>
      <c r="CXO7" s="418"/>
      <c r="CXP7" s="418"/>
      <c r="CXQ7" s="418"/>
      <c r="CXR7" s="418"/>
      <c r="CXS7" s="418"/>
      <c r="CXT7" s="418"/>
      <c r="CXU7" s="418"/>
      <c r="CXV7" s="418"/>
      <c r="CXW7" s="418"/>
      <c r="CXX7" s="418"/>
      <c r="CXY7" s="418"/>
      <c r="CXZ7" s="418"/>
      <c r="CYA7" s="418"/>
      <c r="CYB7" s="418"/>
      <c r="CYC7" s="418"/>
      <c r="CYD7" s="418"/>
      <c r="CYE7" s="418"/>
      <c r="CYF7" s="418"/>
      <c r="CYG7" s="418"/>
      <c r="CYH7" s="418"/>
      <c r="CYI7" s="418"/>
      <c r="CYJ7" s="418"/>
      <c r="CYK7" s="418"/>
      <c r="CYL7" s="418"/>
      <c r="CYM7" s="418"/>
      <c r="CYN7" s="418"/>
      <c r="CYO7" s="418"/>
      <c r="CYP7" s="418"/>
      <c r="CYQ7" s="418"/>
      <c r="CYR7" s="418"/>
      <c r="CYS7" s="418"/>
      <c r="CYT7" s="418"/>
      <c r="CYU7" s="418"/>
      <c r="CYV7" s="418"/>
      <c r="CYW7" s="418"/>
      <c r="CYX7" s="418"/>
      <c r="CYY7" s="418"/>
      <c r="CYZ7" s="418"/>
      <c r="CZA7" s="418"/>
      <c r="CZB7" s="418"/>
      <c r="CZC7" s="418"/>
      <c r="CZD7" s="418"/>
      <c r="CZE7" s="418"/>
      <c r="CZF7" s="418"/>
      <c r="CZG7" s="418"/>
      <c r="CZH7" s="418"/>
      <c r="CZI7" s="418"/>
      <c r="CZJ7" s="418"/>
      <c r="CZK7" s="418"/>
      <c r="CZL7" s="418"/>
      <c r="CZM7" s="418"/>
      <c r="CZN7" s="418"/>
      <c r="CZO7" s="418"/>
      <c r="CZP7" s="418"/>
      <c r="CZQ7" s="418"/>
      <c r="CZR7" s="418"/>
      <c r="CZS7" s="418"/>
      <c r="CZT7" s="418"/>
      <c r="CZU7" s="418"/>
      <c r="CZV7" s="418"/>
      <c r="CZW7" s="418"/>
      <c r="CZX7" s="418"/>
      <c r="CZY7" s="418"/>
      <c r="CZZ7" s="418"/>
      <c r="DAA7" s="418"/>
      <c r="DAB7" s="418"/>
      <c r="DAC7" s="418"/>
      <c r="DAD7" s="418"/>
      <c r="DAE7" s="418"/>
      <c r="DAF7" s="418"/>
      <c r="DAG7" s="418"/>
      <c r="DAH7" s="418"/>
      <c r="DAI7" s="418"/>
      <c r="DAJ7" s="418"/>
      <c r="DAK7" s="418"/>
      <c r="DAL7" s="418"/>
      <c r="DAM7" s="418"/>
      <c r="DAN7" s="418"/>
      <c r="DAO7" s="418"/>
      <c r="DAP7" s="418"/>
      <c r="DAQ7" s="418"/>
      <c r="DAR7" s="418"/>
      <c r="DAS7" s="418"/>
      <c r="DAT7" s="418"/>
      <c r="DAU7" s="418"/>
      <c r="DAV7" s="418"/>
      <c r="DAW7" s="418"/>
      <c r="DAX7" s="418"/>
      <c r="DAY7" s="418"/>
      <c r="DAZ7" s="418"/>
      <c r="DBA7" s="418"/>
      <c r="DBB7" s="418"/>
      <c r="DBC7" s="418"/>
      <c r="DBD7" s="418"/>
      <c r="DBE7" s="418"/>
      <c r="DBF7" s="418"/>
      <c r="DBG7" s="418"/>
      <c r="DBH7" s="418"/>
      <c r="DBI7" s="418"/>
      <c r="DBJ7" s="418"/>
      <c r="DBK7" s="418"/>
      <c r="DBL7" s="418"/>
      <c r="DBM7" s="418"/>
      <c r="DBN7" s="418"/>
      <c r="DBO7" s="418"/>
      <c r="DBP7" s="418"/>
      <c r="DBQ7" s="418"/>
      <c r="DBR7" s="418"/>
      <c r="DBS7" s="418"/>
      <c r="DBT7" s="418"/>
      <c r="DBU7" s="418"/>
      <c r="DBV7" s="418"/>
      <c r="DBW7" s="418"/>
      <c r="DBX7" s="418"/>
      <c r="DBY7" s="418"/>
      <c r="DBZ7" s="418"/>
      <c r="DCA7" s="418"/>
      <c r="DCB7" s="418"/>
      <c r="DCC7" s="418"/>
      <c r="DCD7" s="418"/>
      <c r="DCE7" s="418"/>
      <c r="DCF7" s="418"/>
      <c r="DCG7" s="418"/>
      <c r="DCH7" s="418"/>
      <c r="DCI7" s="418"/>
      <c r="DCJ7" s="418"/>
      <c r="DCK7" s="418"/>
      <c r="DCL7" s="418"/>
      <c r="DCM7" s="418"/>
      <c r="DCN7" s="418"/>
      <c r="DCO7" s="418"/>
      <c r="DCP7" s="418"/>
      <c r="DCQ7" s="418"/>
      <c r="DCR7" s="418"/>
      <c r="DCS7" s="418"/>
      <c r="DCT7" s="418"/>
      <c r="DCU7" s="418"/>
      <c r="DCV7" s="418"/>
      <c r="DCW7" s="418"/>
      <c r="DCX7" s="418"/>
      <c r="DCY7" s="418"/>
      <c r="DCZ7" s="418"/>
      <c r="DDA7" s="418"/>
      <c r="DDB7" s="418"/>
      <c r="DDC7" s="418"/>
      <c r="DDD7" s="418"/>
      <c r="DDE7" s="418"/>
      <c r="DDF7" s="418"/>
      <c r="DDG7" s="418"/>
      <c r="DDH7" s="418"/>
      <c r="DDI7" s="418"/>
      <c r="DDJ7" s="418"/>
      <c r="DDK7" s="418"/>
      <c r="DDL7" s="418"/>
      <c r="DDM7" s="418"/>
      <c r="DDN7" s="418"/>
      <c r="DDO7" s="418"/>
      <c r="DDP7" s="418"/>
      <c r="DDQ7" s="418"/>
      <c r="DDR7" s="418"/>
      <c r="DDS7" s="418"/>
      <c r="DDT7" s="418"/>
      <c r="DDU7" s="418"/>
      <c r="DDV7" s="418"/>
      <c r="DDW7" s="418"/>
      <c r="DDX7" s="418"/>
      <c r="DDY7" s="418"/>
      <c r="DDZ7" s="418"/>
      <c r="DEA7" s="418"/>
      <c r="DEB7" s="418"/>
      <c r="DEC7" s="418"/>
      <c r="DED7" s="418"/>
      <c r="DEE7" s="418"/>
      <c r="DEF7" s="418"/>
      <c r="DEG7" s="418"/>
      <c r="DEH7" s="418"/>
      <c r="DEI7" s="418"/>
      <c r="DEJ7" s="418"/>
      <c r="DEK7" s="418"/>
      <c r="DEL7" s="418"/>
      <c r="DEM7" s="418"/>
      <c r="DEN7" s="418"/>
      <c r="DEO7" s="418"/>
      <c r="DEP7" s="418"/>
      <c r="DEQ7" s="418"/>
      <c r="DER7" s="418"/>
      <c r="DES7" s="418"/>
      <c r="DET7" s="418"/>
      <c r="DEU7" s="418"/>
      <c r="DEV7" s="418"/>
      <c r="DEW7" s="418"/>
      <c r="DEX7" s="418"/>
      <c r="DEY7" s="418"/>
      <c r="DEZ7" s="418"/>
      <c r="DFA7" s="418"/>
      <c r="DFB7" s="418"/>
      <c r="DFC7" s="418"/>
      <c r="DFD7" s="418"/>
      <c r="DFE7" s="418"/>
      <c r="DFF7" s="418"/>
      <c r="DFG7" s="418"/>
      <c r="DFH7" s="418"/>
      <c r="DFI7" s="418"/>
      <c r="DFJ7" s="418"/>
      <c r="DFK7" s="418"/>
      <c r="DFL7" s="418"/>
      <c r="DFM7" s="418"/>
      <c r="DFN7" s="418"/>
      <c r="DFO7" s="418"/>
      <c r="DFP7" s="418"/>
      <c r="DFQ7" s="418"/>
      <c r="DFR7" s="418"/>
      <c r="DFS7" s="418"/>
      <c r="DFT7" s="418"/>
      <c r="DFU7" s="418"/>
      <c r="DFV7" s="418"/>
      <c r="DFW7" s="418"/>
      <c r="DFX7" s="418"/>
      <c r="DFY7" s="418"/>
      <c r="DFZ7" s="418"/>
      <c r="DGA7" s="418"/>
      <c r="DGB7" s="418"/>
      <c r="DGC7" s="418"/>
      <c r="DGD7" s="418"/>
      <c r="DGE7" s="418"/>
      <c r="DGF7" s="418"/>
      <c r="DGG7" s="418"/>
      <c r="DGH7" s="418"/>
      <c r="DGI7" s="418"/>
      <c r="DGJ7" s="418"/>
      <c r="DGK7" s="418"/>
      <c r="DGL7" s="418"/>
      <c r="DGM7" s="418"/>
      <c r="DGN7" s="418"/>
      <c r="DGO7" s="418"/>
      <c r="DGP7" s="418"/>
      <c r="DGQ7" s="418"/>
      <c r="DGR7" s="418"/>
      <c r="DGS7" s="418"/>
      <c r="DGT7" s="418"/>
      <c r="DGU7" s="418"/>
      <c r="DGV7" s="418"/>
      <c r="DGW7" s="418"/>
      <c r="DGX7" s="418"/>
      <c r="DGY7" s="418"/>
      <c r="DGZ7" s="418"/>
      <c r="DHA7" s="418"/>
      <c r="DHB7" s="418"/>
      <c r="DHC7" s="418"/>
      <c r="DHD7" s="418"/>
      <c r="DHE7" s="418"/>
      <c r="DHF7" s="418"/>
      <c r="DHG7" s="418"/>
      <c r="DHH7" s="418"/>
      <c r="DHI7" s="418"/>
      <c r="DHJ7" s="418"/>
      <c r="DHK7" s="418"/>
      <c r="DHL7" s="418"/>
      <c r="DHM7" s="418"/>
      <c r="DHN7" s="418"/>
      <c r="DHO7" s="418"/>
      <c r="DHP7" s="418"/>
      <c r="DHQ7" s="418"/>
      <c r="DHR7" s="418"/>
      <c r="DHS7" s="418"/>
      <c r="DHT7" s="418"/>
      <c r="DHU7" s="418"/>
      <c r="DHV7" s="418"/>
      <c r="DHW7" s="418"/>
      <c r="DHX7" s="418"/>
      <c r="DHY7" s="418"/>
      <c r="DHZ7" s="418"/>
      <c r="DIA7" s="418"/>
      <c r="DIB7" s="418"/>
      <c r="DIC7" s="418"/>
      <c r="DID7" s="418"/>
      <c r="DIE7" s="418"/>
      <c r="DIF7" s="418"/>
      <c r="DIG7" s="418"/>
      <c r="DIH7" s="418"/>
      <c r="DII7" s="418"/>
      <c r="DIJ7" s="418"/>
      <c r="DIK7" s="418"/>
      <c r="DIL7" s="418"/>
      <c r="DIM7" s="418"/>
      <c r="DIN7" s="418"/>
      <c r="DIO7" s="418"/>
      <c r="DIP7" s="418"/>
      <c r="DIQ7" s="418"/>
      <c r="DIR7" s="418"/>
      <c r="DIS7" s="418"/>
      <c r="DIT7" s="418"/>
      <c r="DIU7" s="418"/>
      <c r="DIV7" s="418"/>
      <c r="DIW7" s="418"/>
      <c r="DIX7" s="418"/>
      <c r="DIY7" s="418"/>
      <c r="DIZ7" s="418"/>
      <c r="DJA7" s="418"/>
      <c r="DJB7" s="418"/>
      <c r="DJC7" s="418"/>
      <c r="DJD7" s="418"/>
      <c r="DJE7" s="418"/>
      <c r="DJF7" s="418"/>
      <c r="DJG7" s="418"/>
      <c r="DJH7" s="418"/>
      <c r="DJI7" s="418"/>
      <c r="DJJ7" s="418"/>
      <c r="DJK7" s="418"/>
      <c r="DJL7" s="418"/>
      <c r="DJM7" s="418"/>
      <c r="DJN7" s="418"/>
      <c r="DJO7" s="418"/>
      <c r="DJP7" s="418"/>
      <c r="DJQ7" s="418"/>
      <c r="DJR7" s="418"/>
      <c r="DJS7" s="418"/>
      <c r="DJT7" s="418"/>
      <c r="DJU7" s="418"/>
      <c r="DJV7" s="418"/>
      <c r="DJW7" s="418"/>
      <c r="DJX7" s="418"/>
      <c r="DJY7" s="418"/>
      <c r="DJZ7" s="418"/>
      <c r="DKA7" s="418"/>
      <c r="DKB7" s="418"/>
      <c r="DKC7" s="418"/>
      <c r="DKD7" s="418"/>
      <c r="DKE7" s="418"/>
      <c r="DKF7" s="418"/>
      <c r="DKG7" s="418"/>
      <c r="DKH7" s="418"/>
      <c r="DKI7" s="418"/>
      <c r="DKJ7" s="418"/>
      <c r="DKK7" s="418"/>
      <c r="DKL7" s="418"/>
      <c r="DKM7" s="418"/>
      <c r="DKN7" s="418"/>
      <c r="DKO7" s="418"/>
      <c r="DKP7" s="418"/>
      <c r="DKQ7" s="418"/>
      <c r="DKR7" s="418"/>
      <c r="DKS7" s="418"/>
      <c r="DKT7" s="418"/>
      <c r="DKU7" s="418"/>
      <c r="DKV7" s="418"/>
      <c r="DKW7" s="418"/>
      <c r="DKX7" s="418"/>
      <c r="DKY7" s="418"/>
      <c r="DKZ7" s="418"/>
      <c r="DLA7" s="418"/>
      <c r="DLB7" s="418"/>
      <c r="DLC7" s="418"/>
      <c r="DLD7" s="418"/>
      <c r="DLE7" s="418"/>
      <c r="DLF7" s="418"/>
      <c r="DLG7" s="418"/>
      <c r="DLH7" s="418"/>
      <c r="DLI7" s="418"/>
      <c r="DLJ7" s="418"/>
      <c r="DLK7" s="418"/>
      <c r="DLL7" s="418"/>
      <c r="DLM7" s="418"/>
      <c r="DLN7" s="418"/>
      <c r="DLO7" s="418"/>
      <c r="DLP7" s="418"/>
      <c r="DLQ7" s="418"/>
      <c r="DLR7" s="418"/>
      <c r="DLS7" s="418"/>
      <c r="DLT7" s="418"/>
      <c r="DLU7" s="418"/>
      <c r="DLV7" s="418"/>
      <c r="DLW7" s="418"/>
      <c r="DLX7" s="418"/>
      <c r="DLY7" s="418"/>
      <c r="DLZ7" s="418"/>
      <c r="DMA7" s="418"/>
      <c r="DMB7" s="418"/>
      <c r="DMC7" s="418"/>
      <c r="DMD7" s="418"/>
      <c r="DME7" s="418"/>
      <c r="DMF7" s="418"/>
      <c r="DMG7" s="418"/>
      <c r="DMH7" s="418"/>
      <c r="DMI7" s="418"/>
      <c r="DMJ7" s="418"/>
      <c r="DMK7" s="418"/>
      <c r="DML7" s="418"/>
      <c r="DMM7" s="418"/>
      <c r="DMN7" s="418"/>
      <c r="DMO7" s="418"/>
      <c r="DMP7" s="418"/>
      <c r="DMQ7" s="418"/>
      <c r="DMR7" s="418"/>
      <c r="DMS7" s="418"/>
      <c r="DMT7" s="418"/>
      <c r="DMU7" s="418"/>
      <c r="DMV7" s="418"/>
      <c r="DMW7" s="418"/>
      <c r="DMX7" s="418"/>
      <c r="DMY7" s="418"/>
      <c r="DMZ7" s="418"/>
      <c r="DNA7" s="418"/>
      <c r="DNB7" s="418"/>
      <c r="DNC7" s="418"/>
      <c r="DND7" s="418"/>
      <c r="DNE7" s="418"/>
      <c r="DNF7" s="418"/>
      <c r="DNG7" s="418"/>
      <c r="DNH7" s="418"/>
      <c r="DNI7" s="418"/>
      <c r="DNJ7" s="418"/>
      <c r="DNK7" s="418"/>
      <c r="DNL7" s="418"/>
      <c r="DNM7" s="418"/>
      <c r="DNN7" s="418"/>
      <c r="DNO7" s="418"/>
      <c r="DNP7" s="418"/>
      <c r="DNQ7" s="418"/>
      <c r="DNR7" s="418"/>
      <c r="DNS7" s="418"/>
      <c r="DNT7" s="418"/>
      <c r="DNU7" s="418"/>
      <c r="DNV7" s="418"/>
      <c r="DNW7" s="418"/>
      <c r="DNX7" s="418"/>
      <c r="DNY7" s="418"/>
      <c r="DNZ7" s="418"/>
      <c r="DOA7" s="418"/>
      <c r="DOB7" s="418"/>
      <c r="DOC7" s="418"/>
      <c r="DOD7" s="418"/>
      <c r="DOE7" s="418"/>
      <c r="DOF7" s="418"/>
      <c r="DOG7" s="418"/>
      <c r="DOH7" s="418"/>
      <c r="DOI7" s="418"/>
      <c r="DOJ7" s="418"/>
      <c r="DOK7" s="418"/>
      <c r="DOL7" s="418"/>
      <c r="DOM7" s="418"/>
      <c r="DON7" s="418"/>
      <c r="DOO7" s="418"/>
      <c r="DOP7" s="418"/>
      <c r="DOQ7" s="418"/>
      <c r="DOR7" s="418"/>
      <c r="DOS7" s="418"/>
      <c r="DOT7" s="418"/>
      <c r="DOU7" s="418"/>
      <c r="DOV7" s="418"/>
      <c r="DOW7" s="418"/>
      <c r="DOX7" s="418"/>
      <c r="DOY7" s="418"/>
      <c r="DOZ7" s="418"/>
      <c r="DPA7" s="418"/>
      <c r="DPB7" s="418"/>
      <c r="DPC7" s="418"/>
      <c r="DPD7" s="418"/>
      <c r="DPE7" s="418"/>
      <c r="DPF7" s="418"/>
      <c r="DPG7" s="418"/>
      <c r="DPH7" s="418"/>
      <c r="DPI7" s="418"/>
      <c r="DPJ7" s="418"/>
      <c r="DPK7" s="418"/>
      <c r="DPL7" s="418"/>
      <c r="DPM7" s="418"/>
      <c r="DPN7" s="418"/>
      <c r="DPO7" s="418"/>
      <c r="DPP7" s="418"/>
      <c r="DPQ7" s="418"/>
      <c r="DPR7" s="418"/>
      <c r="DPS7" s="418"/>
      <c r="DPT7" s="418"/>
      <c r="DPU7" s="418"/>
      <c r="DPV7" s="418"/>
      <c r="DPW7" s="418"/>
      <c r="DPX7" s="418"/>
      <c r="DPY7" s="418"/>
      <c r="DPZ7" s="418"/>
      <c r="DQA7" s="418"/>
      <c r="DQB7" s="418"/>
      <c r="DQC7" s="418"/>
      <c r="DQD7" s="418"/>
      <c r="DQE7" s="418"/>
      <c r="DQF7" s="418"/>
      <c r="DQG7" s="418"/>
      <c r="DQH7" s="418"/>
      <c r="DQI7" s="418"/>
      <c r="DQJ7" s="418"/>
      <c r="DQK7" s="418"/>
      <c r="DQL7" s="418"/>
      <c r="DQM7" s="418"/>
      <c r="DQN7" s="418"/>
      <c r="DQO7" s="418"/>
      <c r="DQP7" s="418"/>
      <c r="DQQ7" s="418"/>
      <c r="DQR7" s="418"/>
      <c r="DQS7" s="418"/>
      <c r="DQT7" s="418"/>
      <c r="DQU7" s="418"/>
      <c r="DQV7" s="418"/>
      <c r="DQW7" s="418"/>
      <c r="DQX7" s="418"/>
      <c r="DQY7" s="418"/>
      <c r="DQZ7" s="418"/>
      <c r="DRA7" s="418"/>
      <c r="DRB7" s="418"/>
      <c r="DRC7" s="418"/>
      <c r="DRD7" s="418"/>
      <c r="DRE7" s="418"/>
      <c r="DRF7" s="418"/>
      <c r="DRG7" s="418"/>
      <c r="DRH7" s="418"/>
      <c r="DRI7" s="418"/>
      <c r="DRJ7" s="418"/>
      <c r="DRK7" s="418"/>
      <c r="DRL7" s="418"/>
      <c r="DRM7" s="418"/>
      <c r="DRN7" s="418"/>
      <c r="DRO7" s="418"/>
      <c r="DRP7" s="418"/>
      <c r="DRQ7" s="418"/>
      <c r="DRR7" s="418"/>
      <c r="DRS7" s="418"/>
      <c r="DRT7" s="418"/>
      <c r="DRU7" s="418"/>
      <c r="DRV7" s="418"/>
      <c r="DRW7" s="418"/>
      <c r="DRX7" s="418"/>
      <c r="DRY7" s="418"/>
      <c r="DRZ7" s="418"/>
      <c r="DSA7" s="418"/>
      <c r="DSB7" s="418"/>
      <c r="DSC7" s="418"/>
      <c r="DSD7" s="418"/>
      <c r="DSE7" s="418"/>
      <c r="DSF7" s="418"/>
      <c r="DSG7" s="418"/>
      <c r="DSH7" s="418"/>
      <c r="DSI7" s="418"/>
      <c r="DSJ7" s="418"/>
      <c r="DSK7" s="418"/>
      <c r="DSL7" s="418"/>
      <c r="DSM7" s="418"/>
      <c r="DSN7" s="418"/>
      <c r="DSO7" s="418"/>
      <c r="DSP7" s="418"/>
      <c r="DSQ7" s="418"/>
      <c r="DSR7" s="418"/>
      <c r="DSS7" s="418"/>
      <c r="DST7" s="418"/>
      <c r="DSU7" s="418"/>
      <c r="DSV7" s="418"/>
      <c r="DSW7" s="418"/>
      <c r="DSX7" s="418"/>
      <c r="DSY7" s="418"/>
      <c r="DSZ7" s="418"/>
      <c r="DTA7" s="418"/>
      <c r="DTB7" s="418"/>
      <c r="DTC7" s="418"/>
      <c r="DTD7" s="418"/>
      <c r="DTE7" s="418"/>
      <c r="DTF7" s="418"/>
      <c r="DTG7" s="418"/>
      <c r="DTH7" s="418"/>
      <c r="DTI7" s="418"/>
      <c r="DTJ7" s="418"/>
      <c r="DTK7" s="418"/>
      <c r="DTL7" s="418"/>
      <c r="DTM7" s="418"/>
      <c r="DTN7" s="418"/>
      <c r="DTO7" s="418"/>
      <c r="DTP7" s="418"/>
      <c r="DTQ7" s="418"/>
      <c r="DTR7" s="418"/>
      <c r="DTS7" s="418"/>
      <c r="DTT7" s="418"/>
      <c r="DTU7" s="418"/>
      <c r="DTV7" s="418"/>
      <c r="DTW7" s="418"/>
      <c r="DTX7" s="418"/>
      <c r="DTY7" s="418"/>
      <c r="DTZ7" s="418"/>
      <c r="DUA7" s="418"/>
      <c r="DUB7" s="418"/>
      <c r="DUC7" s="418"/>
      <c r="DUD7" s="418"/>
      <c r="DUE7" s="418"/>
      <c r="DUF7" s="418"/>
      <c r="DUG7" s="418"/>
      <c r="DUH7" s="418"/>
      <c r="DUI7" s="418"/>
      <c r="DUJ7" s="418"/>
      <c r="DUK7" s="418"/>
      <c r="DUL7" s="418"/>
      <c r="DUM7" s="418"/>
      <c r="DUN7" s="418"/>
      <c r="DUO7" s="418"/>
      <c r="DUP7" s="418"/>
      <c r="DUQ7" s="418"/>
      <c r="DUR7" s="418"/>
      <c r="DUS7" s="418"/>
      <c r="DUT7" s="418"/>
      <c r="DUU7" s="418"/>
      <c r="DUV7" s="418"/>
      <c r="DUW7" s="418"/>
      <c r="DUX7" s="418"/>
      <c r="DUY7" s="418"/>
      <c r="DUZ7" s="418"/>
      <c r="DVA7" s="418"/>
      <c r="DVB7" s="418"/>
      <c r="DVC7" s="418"/>
      <c r="DVD7" s="418"/>
      <c r="DVE7" s="418"/>
      <c r="DVF7" s="418"/>
      <c r="DVG7" s="418"/>
      <c r="DVH7" s="418"/>
      <c r="DVI7" s="418"/>
      <c r="DVJ7" s="418"/>
      <c r="DVK7" s="418"/>
      <c r="DVL7" s="418"/>
      <c r="DVM7" s="418"/>
      <c r="DVN7" s="418"/>
      <c r="DVO7" s="418"/>
      <c r="DVP7" s="418"/>
      <c r="DVQ7" s="418"/>
      <c r="DVR7" s="418"/>
      <c r="DVS7" s="418"/>
      <c r="DVT7" s="418"/>
      <c r="DVU7" s="418"/>
      <c r="DVV7" s="418"/>
      <c r="DVW7" s="418"/>
      <c r="DVX7" s="418"/>
      <c r="DVY7" s="418"/>
      <c r="DVZ7" s="418"/>
      <c r="DWA7" s="418"/>
      <c r="DWB7" s="418"/>
      <c r="DWC7" s="418"/>
      <c r="DWD7" s="418"/>
      <c r="DWE7" s="418"/>
      <c r="DWF7" s="418"/>
      <c r="DWG7" s="418"/>
      <c r="DWH7" s="418"/>
      <c r="DWI7" s="418"/>
      <c r="DWJ7" s="418"/>
      <c r="DWK7" s="418"/>
      <c r="DWL7" s="418"/>
      <c r="DWM7" s="418"/>
      <c r="DWN7" s="418"/>
      <c r="DWO7" s="418"/>
      <c r="DWP7" s="418"/>
      <c r="DWQ7" s="418"/>
      <c r="DWR7" s="418"/>
      <c r="DWS7" s="418"/>
      <c r="DWT7" s="418"/>
      <c r="DWU7" s="418"/>
      <c r="DWV7" s="418"/>
      <c r="DWW7" s="418"/>
      <c r="DWX7" s="418"/>
      <c r="DWY7" s="418"/>
      <c r="DWZ7" s="418"/>
      <c r="DXA7" s="418"/>
      <c r="DXB7" s="418"/>
      <c r="DXC7" s="418"/>
      <c r="DXD7" s="418"/>
      <c r="DXE7" s="418"/>
      <c r="DXF7" s="418"/>
      <c r="DXG7" s="418"/>
      <c r="DXH7" s="418"/>
      <c r="DXI7" s="418"/>
      <c r="DXJ7" s="418"/>
      <c r="DXK7" s="418"/>
      <c r="DXL7" s="418"/>
      <c r="DXM7" s="418"/>
      <c r="DXN7" s="418"/>
      <c r="DXO7" s="418"/>
      <c r="DXP7" s="418"/>
      <c r="DXQ7" s="418"/>
      <c r="DXR7" s="418"/>
      <c r="DXS7" s="418"/>
      <c r="DXT7" s="418"/>
      <c r="DXU7" s="418"/>
      <c r="DXV7" s="418"/>
      <c r="DXW7" s="418"/>
      <c r="DXX7" s="418"/>
      <c r="DXY7" s="418"/>
      <c r="DXZ7" s="418"/>
      <c r="DYA7" s="418"/>
      <c r="DYB7" s="418"/>
      <c r="DYC7" s="418"/>
      <c r="DYD7" s="418"/>
      <c r="DYE7" s="418"/>
      <c r="DYF7" s="418"/>
      <c r="DYG7" s="418"/>
      <c r="DYH7" s="418"/>
      <c r="DYI7" s="418"/>
      <c r="DYJ7" s="418"/>
      <c r="DYK7" s="418"/>
      <c r="DYL7" s="418"/>
      <c r="DYM7" s="418"/>
      <c r="DYN7" s="418"/>
      <c r="DYO7" s="418"/>
      <c r="DYP7" s="418"/>
      <c r="DYQ7" s="418"/>
      <c r="DYR7" s="418"/>
      <c r="DYS7" s="418"/>
      <c r="DYT7" s="418"/>
      <c r="DYU7" s="418"/>
      <c r="DYV7" s="418"/>
      <c r="DYW7" s="418"/>
      <c r="DYX7" s="418"/>
      <c r="DYY7" s="418"/>
      <c r="DYZ7" s="418"/>
      <c r="DZA7" s="418"/>
      <c r="DZB7" s="418"/>
      <c r="DZC7" s="418"/>
      <c r="DZD7" s="418"/>
      <c r="DZE7" s="418"/>
      <c r="DZF7" s="418"/>
      <c r="DZG7" s="418"/>
      <c r="DZH7" s="418"/>
      <c r="DZI7" s="418"/>
      <c r="DZJ7" s="418"/>
      <c r="DZK7" s="418"/>
      <c r="DZL7" s="418"/>
      <c r="DZM7" s="418"/>
      <c r="DZN7" s="418"/>
      <c r="DZO7" s="418"/>
      <c r="DZP7" s="418"/>
      <c r="DZQ7" s="418"/>
      <c r="DZR7" s="418"/>
      <c r="DZS7" s="418"/>
      <c r="DZT7" s="418"/>
      <c r="DZU7" s="418"/>
      <c r="DZV7" s="418"/>
      <c r="DZW7" s="418"/>
      <c r="DZX7" s="418"/>
      <c r="DZY7" s="418"/>
      <c r="DZZ7" s="418"/>
      <c r="EAA7" s="418"/>
      <c r="EAB7" s="418"/>
      <c r="EAC7" s="418"/>
      <c r="EAD7" s="418"/>
      <c r="EAE7" s="418"/>
      <c r="EAF7" s="418"/>
      <c r="EAG7" s="418"/>
      <c r="EAH7" s="418"/>
      <c r="EAI7" s="418"/>
      <c r="EAJ7" s="418"/>
      <c r="EAK7" s="418"/>
      <c r="EAL7" s="418"/>
      <c r="EAM7" s="418"/>
      <c r="EAN7" s="418"/>
      <c r="EAO7" s="418"/>
      <c r="EAP7" s="418"/>
      <c r="EAQ7" s="418"/>
      <c r="EAR7" s="418"/>
      <c r="EAS7" s="418"/>
      <c r="EAT7" s="418"/>
      <c r="EAU7" s="418"/>
      <c r="EAV7" s="418"/>
      <c r="EAW7" s="418"/>
      <c r="EAX7" s="418"/>
      <c r="EAY7" s="418"/>
      <c r="EAZ7" s="418"/>
      <c r="EBA7" s="418"/>
      <c r="EBB7" s="418"/>
      <c r="EBC7" s="418"/>
      <c r="EBD7" s="418"/>
      <c r="EBE7" s="418"/>
      <c r="EBF7" s="418"/>
      <c r="EBG7" s="418"/>
      <c r="EBH7" s="418"/>
      <c r="EBI7" s="418"/>
      <c r="EBJ7" s="418"/>
      <c r="EBK7" s="418"/>
      <c r="EBL7" s="418"/>
      <c r="EBM7" s="418"/>
      <c r="EBN7" s="418"/>
      <c r="EBO7" s="418"/>
      <c r="EBP7" s="418"/>
      <c r="EBQ7" s="418"/>
      <c r="EBR7" s="418"/>
      <c r="EBS7" s="418"/>
      <c r="EBT7" s="418"/>
      <c r="EBU7" s="418"/>
      <c r="EBV7" s="418"/>
      <c r="EBW7" s="418"/>
      <c r="EBX7" s="418"/>
      <c r="EBY7" s="418"/>
      <c r="EBZ7" s="418"/>
      <c r="ECA7" s="418"/>
      <c r="ECB7" s="418"/>
      <c r="ECC7" s="418"/>
      <c r="ECD7" s="418"/>
      <c r="ECE7" s="418"/>
      <c r="ECF7" s="418"/>
      <c r="ECG7" s="418"/>
      <c r="ECH7" s="418"/>
      <c r="ECI7" s="418"/>
      <c r="ECJ7" s="418"/>
      <c r="ECK7" s="418"/>
      <c r="ECL7" s="418"/>
      <c r="ECM7" s="418"/>
      <c r="ECN7" s="418"/>
      <c r="ECO7" s="418"/>
      <c r="ECP7" s="418"/>
      <c r="ECQ7" s="418"/>
      <c r="ECR7" s="418"/>
      <c r="ECS7" s="418"/>
      <c r="ECT7" s="418"/>
      <c r="ECU7" s="418"/>
      <c r="ECV7" s="418"/>
      <c r="ECW7" s="418"/>
      <c r="ECX7" s="418"/>
      <c r="ECY7" s="418"/>
      <c r="ECZ7" s="418"/>
      <c r="EDA7" s="418"/>
      <c r="EDB7" s="418"/>
      <c r="EDC7" s="418"/>
      <c r="EDD7" s="418"/>
      <c r="EDE7" s="418"/>
      <c r="EDF7" s="418"/>
      <c r="EDG7" s="418"/>
      <c r="EDH7" s="418"/>
      <c r="EDI7" s="418"/>
      <c r="EDJ7" s="418"/>
      <c r="EDK7" s="418"/>
      <c r="EDL7" s="418"/>
      <c r="EDM7" s="418"/>
      <c r="EDN7" s="418"/>
      <c r="EDO7" s="418"/>
      <c r="EDP7" s="418"/>
      <c r="EDQ7" s="418"/>
      <c r="EDR7" s="418"/>
      <c r="EDS7" s="418"/>
      <c r="EDT7" s="418"/>
      <c r="EDU7" s="418"/>
      <c r="EDV7" s="418"/>
      <c r="EDW7" s="418"/>
      <c r="EDX7" s="418"/>
      <c r="EDY7" s="418"/>
      <c r="EDZ7" s="418"/>
      <c r="EEA7" s="418"/>
      <c r="EEB7" s="418"/>
      <c r="EEC7" s="418"/>
      <c r="EED7" s="418"/>
      <c r="EEE7" s="418"/>
      <c r="EEF7" s="418"/>
      <c r="EEG7" s="418"/>
      <c r="EEH7" s="418"/>
      <c r="EEI7" s="418"/>
      <c r="EEJ7" s="418"/>
      <c r="EEK7" s="418"/>
      <c r="EEL7" s="418"/>
      <c r="EEM7" s="418"/>
      <c r="EEN7" s="418"/>
      <c r="EEO7" s="418"/>
      <c r="EEP7" s="418"/>
      <c r="EEQ7" s="418"/>
      <c r="EER7" s="418"/>
      <c r="EES7" s="418"/>
      <c r="EET7" s="418"/>
      <c r="EEU7" s="418"/>
      <c r="EEV7" s="418"/>
      <c r="EEW7" s="418"/>
      <c r="EEX7" s="418"/>
      <c r="EEY7" s="418"/>
      <c r="EEZ7" s="418"/>
      <c r="EFA7" s="418"/>
      <c r="EFB7" s="418"/>
      <c r="EFC7" s="418"/>
      <c r="EFD7" s="418"/>
      <c r="EFE7" s="418"/>
      <c r="EFF7" s="418"/>
      <c r="EFG7" s="418"/>
      <c r="EFH7" s="418"/>
      <c r="EFI7" s="418"/>
      <c r="EFJ7" s="418"/>
      <c r="EFK7" s="418"/>
      <c r="EFL7" s="418"/>
      <c r="EFM7" s="418"/>
      <c r="EFN7" s="418"/>
      <c r="EFO7" s="418"/>
      <c r="EFP7" s="418"/>
      <c r="EFQ7" s="418"/>
      <c r="EFR7" s="418"/>
      <c r="EFS7" s="418"/>
      <c r="EFT7" s="418"/>
      <c r="EFU7" s="418"/>
      <c r="EFV7" s="418"/>
      <c r="EFW7" s="418"/>
      <c r="EFX7" s="418"/>
      <c r="EFY7" s="418"/>
      <c r="EFZ7" s="418"/>
      <c r="EGA7" s="418"/>
      <c r="EGB7" s="418"/>
      <c r="EGC7" s="418"/>
      <c r="EGD7" s="418"/>
      <c r="EGE7" s="418"/>
      <c r="EGF7" s="418"/>
      <c r="EGG7" s="418"/>
      <c r="EGH7" s="418"/>
      <c r="EGI7" s="418"/>
      <c r="EGJ7" s="418"/>
      <c r="EGK7" s="418"/>
      <c r="EGL7" s="418"/>
      <c r="EGM7" s="418"/>
      <c r="EGN7" s="418"/>
      <c r="EGO7" s="418"/>
      <c r="EGP7" s="418"/>
      <c r="EGQ7" s="418"/>
      <c r="EGR7" s="418"/>
      <c r="EGS7" s="418"/>
      <c r="EGT7" s="418"/>
      <c r="EGU7" s="418"/>
      <c r="EGV7" s="418"/>
      <c r="EGW7" s="418"/>
      <c r="EGX7" s="418"/>
      <c r="EGY7" s="418"/>
      <c r="EGZ7" s="418"/>
      <c r="EHA7" s="418"/>
      <c r="EHB7" s="418"/>
      <c r="EHC7" s="418"/>
      <c r="EHD7" s="418"/>
      <c r="EHE7" s="418"/>
      <c r="EHF7" s="418"/>
      <c r="EHG7" s="418"/>
      <c r="EHH7" s="418"/>
      <c r="EHI7" s="418"/>
      <c r="EHJ7" s="418"/>
      <c r="EHK7" s="418"/>
      <c r="EHL7" s="418"/>
      <c r="EHM7" s="418"/>
      <c r="EHN7" s="418"/>
      <c r="EHO7" s="418"/>
      <c r="EHP7" s="418"/>
      <c r="EHQ7" s="418"/>
      <c r="EHR7" s="418"/>
      <c r="EHS7" s="418"/>
      <c r="EHT7" s="418"/>
      <c r="EHU7" s="418"/>
      <c r="EHV7" s="418"/>
      <c r="EHW7" s="418"/>
      <c r="EHX7" s="418"/>
      <c r="EHY7" s="418"/>
      <c r="EHZ7" s="418"/>
      <c r="EIA7" s="418"/>
      <c r="EIB7" s="418"/>
      <c r="EIC7" s="418"/>
      <c r="EID7" s="418"/>
      <c r="EIE7" s="418"/>
      <c r="EIF7" s="418"/>
      <c r="EIG7" s="418"/>
      <c r="EIH7" s="418"/>
      <c r="EII7" s="418"/>
      <c r="EIJ7" s="418"/>
      <c r="EIK7" s="418"/>
      <c r="EIL7" s="418"/>
      <c r="EIM7" s="418"/>
      <c r="EIN7" s="418"/>
      <c r="EIO7" s="418"/>
      <c r="EIP7" s="418"/>
      <c r="EIQ7" s="418"/>
      <c r="EIR7" s="418"/>
      <c r="EIS7" s="418"/>
      <c r="EIT7" s="418"/>
      <c r="EIU7" s="418"/>
      <c r="EIV7" s="418"/>
      <c r="EIW7" s="418"/>
      <c r="EIX7" s="418"/>
      <c r="EIY7" s="418"/>
      <c r="EIZ7" s="418"/>
      <c r="EJA7" s="418"/>
      <c r="EJB7" s="418"/>
      <c r="EJC7" s="418"/>
      <c r="EJD7" s="418"/>
      <c r="EJE7" s="418"/>
      <c r="EJF7" s="418"/>
      <c r="EJG7" s="418"/>
      <c r="EJH7" s="418"/>
      <c r="EJI7" s="418"/>
      <c r="EJJ7" s="418"/>
      <c r="EJK7" s="418"/>
      <c r="EJL7" s="418"/>
      <c r="EJM7" s="418"/>
      <c r="EJN7" s="418"/>
      <c r="EJO7" s="418"/>
      <c r="EJP7" s="418"/>
      <c r="EJQ7" s="418"/>
      <c r="EJR7" s="418"/>
      <c r="EJS7" s="418"/>
      <c r="EJT7" s="418"/>
      <c r="EJU7" s="418"/>
      <c r="EJV7" s="418"/>
      <c r="EJW7" s="418"/>
      <c r="EJX7" s="418"/>
      <c r="EJY7" s="418"/>
      <c r="EJZ7" s="418"/>
      <c r="EKA7" s="418"/>
      <c r="EKB7" s="418"/>
      <c r="EKC7" s="418"/>
      <c r="EKD7" s="418"/>
      <c r="EKE7" s="418"/>
      <c r="EKF7" s="418"/>
      <c r="EKG7" s="418"/>
      <c r="EKH7" s="418"/>
      <c r="EKI7" s="418"/>
      <c r="EKJ7" s="418"/>
      <c r="EKK7" s="418"/>
      <c r="EKL7" s="418"/>
      <c r="EKM7" s="418"/>
      <c r="EKN7" s="418"/>
      <c r="EKO7" s="418"/>
      <c r="EKP7" s="418"/>
      <c r="EKQ7" s="418"/>
      <c r="EKR7" s="418"/>
      <c r="EKS7" s="418"/>
      <c r="EKT7" s="418"/>
      <c r="EKU7" s="418"/>
      <c r="EKV7" s="418"/>
      <c r="EKW7" s="418"/>
      <c r="EKX7" s="418"/>
      <c r="EKY7" s="418"/>
      <c r="EKZ7" s="418"/>
      <c r="ELA7" s="418"/>
      <c r="ELB7" s="418"/>
      <c r="ELC7" s="418"/>
      <c r="ELD7" s="418"/>
      <c r="ELE7" s="418"/>
      <c r="ELF7" s="418"/>
      <c r="ELG7" s="418"/>
      <c r="ELH7" s="418"/>
      <c r="ELI7" s="418"/>
      <c r="ELJ7" s="418"/>
      <c r="ELK7" s="418"/>
      <c r="ELL7" s="418"/>
      <c r="ELM7" s="418"/>
      <c r="ELN7" s="418"/>
      <c r="ELO7" s="418"/>
      <c r="ELP7" s="418"/>
      <c r="ELQ7" s="418"/>
      <c r="ELR7" s="418"/>
      <c r="ELS7" s="418"/>
      <c r="ELT7" s="418"/>
      <c r="ELU7" s="418"/>
      <c r="ELV7" s="418"/>
      <c r="ELW7" s="418"/>
      <c r="ELX7" s="418"/>
      <c r="ELY7" s="418"/>
      <c r="ELZ7" s="418"/>
      <c r="EMA7" s="418"/>
      <c r="EMB7" s="418"/>
      <c r="EMC7" s="418"/>
      <c r="EMD7" s="418"/>
      <c r="EME7" s="418"/>
      <c r="EMF7" s="418"/>
      <c r="EMG7" s="418"/>
      <c r="EMH7" s="418"/>
      <c r="EMI7" s="418"/>
      <c r="EMJ7" s="418"/>
      <c r="EMK7" s="418"/>
      <c r="EML7" s="418"/>
      <c r="EMM7" s="418"/>
      <c r="EMN7" s="418"/>
      <c r="EMO7" s="418"/>
      <c r="EMP7" s="418"/>
      <c r="EMQ7" s="418"/>
      <c r="EMR7" s="418"/>
      <c r="EMS7" s="418"/>
      <c r="EMT7" s="418"/>
      <c r="EMU7" s="418"/>
      <c r="EMV7" s="418"/>
      <c r="EMW7" s="418"/>
      <c r="EMX7" s="418"/>
      <c r="EMY7" s="418"/>
      <c r="EMZ7" s="418"/>
      <c r="ENA7" s="418"/>
      <c r="ENB7" s="418"/>
      <c r="ENC7" s="418"/>
      <c r="END7" s="418"/>
      <c r="ENE7" s="418"/>
      <c r="ENF7" s="418"/>
      <c r="ENG7" s="418"/>
      <c r="ENH7" s="418"/>
      <c r="ENI7" s="418"/>
      <c r="ENJ7" s="418"/>
      <c r="ENK7" s="418"/>
      <c r="ENL7" s="418"/>
      <c r="ENM7" s="418"/>
      <c r="ENN7" s="418"/>
      <c r="ENO7" s="418"/>
      <c r="ENP7" s="418"/>
      <c r="ENQ7" s="418"/>
      <c r="ENR7" s="418"/>
      <c r="ENS7" s="418"/>
      <c r="ENT7" s="418"/>
      <c r="ENU7" s="418"/>
      <c r="ENV7" s="418"/>
      <c r="ENW7" s="418"/>
      <c r="ENX7" s="418"/>
      <c r="ENY7" s="418"/>
      <c r="ENZ7" s="418"/>
      <c r="EOA7" s="418"/>
      <c r="EOB7" s="418"/>
      <c r="EOC7" s="418"/>
      <c r="EOD7" s="418"/>
      <c r="EOE7" s="418"/>
      <c r="EOF7" s="418"/>
      <c r="EOG7" s="418"/>
      <c r="EOH7" s="418"/>
      <c r="EOI7" s="418"/>
      <c r="EOJ7" s="418"/>
      <c r="EOK7" s="418"/>
      <c r="EOL7" s="418"/>
      <c r="EOM7" s="418"/>
      <c r="EON7" s="418"/>
      <c r="EOO7" s="418"/>
      <c r="EOP7" s="418"/>
      <c r="EOQ7" s="418"/>
      <c r="EOR7" s="418"/>
      <c r="EOS7" s="418"/>
      <c r="EOT7" s="418"/>
      <c r="EOU7" s="418"/>
      <c r="EOV7" s="418"/>
      <c r="EOW7" s="418"/>
      <c r="EOX7" s="418"/>
      <c r="EOY7" s="418"/>
      <c r="EOZ7" s="418"/>
      <c r="EPA7" s="418"/>
      <c r="EPB7" s="418"/>
      <c r="EPC7" s="418"/>
      <c r="EPD7" s="418"/>
      <c r="EPE7" s="418"/>
      <c r="EPF7" s="418"/>
      <c r="EPG7" s="418"/>
      <c r="EPH7" s="418"/>
      <c r="EPI7" s="418"/>
      <c r="EPJ7" s="418"/>
      <c r="EPK7" s="418"/>
      <c r="EPL7" s="418"/>
      <c r="EPM7" s="418"/>
      <c r="EPN7" s="418"/>
      <c r="EPO7" s="418"/>
      <c r="EPP7" s="418"/>
      <c r="EPQ7" s="418"/>
      <c r="EPR7" s="418"/>
      <c r="EPS7" s="418"/>
      <c r="EPT7" s="418"/>
      <c r="EPU7" s="418"/>
      <c r="EPV7" s="418"/>
      <c r="EPW7" s="418"/>
      <c r="EPX7" s="418"/>
      <c r="EPY7" s="418"/>
      <c r="EPZ7" s="418"/>
      <c r="EQA7" s="418"/>
      <c r="EQB7" s="418"/>
      <c r="EQC7" s="418"/>
      <c r="EQD7" s="418"/>
      <c r="EQE7" s="418"/>
      <c r="EQF7" s="418"/>
      <c r="EQG7" s="418"/>
      <c r="EQH7" s="418"/>
      <c r="EQI7" s="418"/>
      <c r="EQJ7" s="418"/>
      <c r="EQK7" s="418"/>
      <c r="EQL7" s="418"/>
      <c r="EQM7" s="418"/>
      <c r="EQN7" s="418"/>
      <c r="EQO7" s="418"/>
      <c r="EQP7" s="418"/>
      <c r="EQQ7" s="418"/>
      <c r="EQR7" s="418"/>
      <c r="EQS7" s="418"/>
      <c r="EQT7" s="418"/>
      <c r="EQU7" s="418"/>
      <c r="EQV7" s="418"/>
      <c r="EQW7" s="418"/>
      <c r="EQX7" s="418"/>
      <c r="EQY7" s="418"/>
      <c r="EQZ7" s="418"/>
      <c r="ERA7" s="418"/>
      <c r="ERB7" s="418"/>
      <c r="ERC7" s="418"/>
      <c r="ERD7" s="418"/>
      <c r="ERE7" s="418"/>
      <c r="ERF7" s="418"/>
      <c r="ERG7" s="418"/>
      <c r="ERH7" s="418"/>
      <c r="ERI7" s="418"/>
      <c r="ERJ7" s="418"/>
      <c r="ERK7" s="418"/>
      <c r="ERL7" s="418"/>
      <c r="ERM7" s="418"/>
      <c r="ERN7" s="418"/>
      <c r="ERO7" s="418"/>
      <c r="ERP7" s="418"/>
      <c r="ERQ7" s="418"/>
      <c r="ERR7" s="418"/>
      <c r="ERS7" s="418"/>
      <c r="ERT7" s="418"/>
      <c r="ERU7" s="418"/>
      <c r="ERV7" s="418"/>
      <c r="ERW7" s="418"/>
      <c r="ERX7" s="418"/>
      <c r="ERY7" s="418"/>
      <c r="ERZ7" s="418"/>
      <c r="ESA7" s="418"/>
      <c r="ESB7" s="418"/>
      <c r="ESC7" s="418"/>
      <c r="ESD7" s="418"/>
      <c r="ESE7" s="418"/>
      <c r="ESF7" s="418"/>
      <c r="ESG7" s="418"/>
      <c r="ESH7" s="418"/>
      <c r="ESI7" s="418"/>
      <c r="ESJ7" s="418"/>
      <c r="ESK7" s="418"/>
      <c r="ESL7" s="418"/>
      <c r="ESM7" s="418"/>
      <c r="ESN7" s="418"/>
      <c r="ESO7" s="418"/>
      <c r="ESP7" s="418"/>
      <c r="ESQ7" s="418"/>
      <c r="ESR7" s="418"/>
      <c r="ESS7" s="418"/>
      <c r="EST7" s="418"/>
      <c r="ESU7" s="418"/>
      <c r="ESV7" s="418"/>
      <c r="ESW7" s="418"/>
      <c r="ESX7" s="418"/>
      <c r="ESY7" s="418"/>
      <c r="ESZ7" s="418"/>
      <c r="ETA7" s="418"/>
      <c r="ETB7" s="418"/>
      <c r="ETC7" s="418"/>
      <c r="ETD7" s="418"/>
      <c r="ETE7" s="418"/>
      <c r="ETF7" s="418"/>
      <c r="ETG7" s="418"/>
      <c r="ETH7" s="418"/>
      <c r="ETI7" s="418"/>
      <c r="ETJ7" s="418"/>
      <c r="ETK7" s="418"/>
      <c r="ETL7" s="418"/>
      <c r="ETM7" s="418"/>
      <c r="ETN7" s="418"/>
      <c r="ETO7" s="418"/>
      <c r="ETP7" s="418"/>
      <c r="ETQ7" s="418"/>
      <c r="ETR7" s="418"/>
      <c r="ETS7" s="418"/>
      <c r="ETT7" s="418"/>
      <c r="ETU7" s="418"/>
      <c r="ETV7" s="418"/>
      <c r="ETW7" s="418"/>
      <c r="ETX7" s="418"/>
      <c r="ETY7" s="418"/>
      <c r="ETZ7" s="418"/>
      <c r="EUA7" s="418"/>
      <c r="EUB7" s="418"/>
      <c r="EUC7" s="418"/>
      <c r="EUD7" s="418"/>
      <c r="EUE7" s="418"/>
      <c r="EUF7" s="418"/>
      <c r="EUG7" s="418"/>
      <c r="EUH7" s="418"/>
      <c r="EUI7" s="418"/>
      <c r="EUJ7" s="418"/>
      <c r="EUK7" s="418"/>
      <c r="EUL7" s="418"/>
      <c r="EUM7" s="418"/>
      <c r="EUN7" s="418"/>
      <c r="EUO7" s="418"/>
      <c r="EUP7" s="418"/>
      <c r="EUQ7" s="418"/>
      <c r="EUR7" s="418"/>
      <c r="EUS7" s="418"/>
      <c r="EUT7" s="418"/>
      <c r="EUU7" s="418"/>
      <c r="EUV7" s="418"/>
      <c r="EUW7" s="418"/>
      <c r="EUX7" s="418"/>
      <c r="EUY7" s="418"/>
      <c r="EUZ7" s="418"/>
      <c r="EVA7" s="418"/>
      <c r="EVB7" s="418"/>
      <c r="EVC7" s="418"/>
      <c r="EVD7" s="418"/>
      <c r="EVE7" s="418"/>
      <c r="EVF7" s="418"/>
      <c r="EVG7" s="418"/>
      <c r="EVH7" s="418"/>
      <c r="EVI7" s="418"/>
      <c r="EVJ7" s="418"/>
      <c r="EVK7" s="418"/>
      <c r="EVL7" s="418"/>
      <c r="EVM7" s="418"/>
      <c r="EVN7" s="418"/>
      <c r="EVO7" s="418"/>
      <c r="EVP7" s="418"/>
      <c r="EVQ7" s="418"/>
      <c r="EVR7" s="418"/>
      <c r="EVS7" s="418"/>
      <c r="EVT7" s="418"/>
      <c r="EVU7" s="418"/>
      <c r="EVV7" s="418"/>
      <c r="EVW7" s="418"/>
      <c r="EVX7" s="418"/>
      <c r="EVY7" s="418"/>
      <c r="EVZ7" s="418"/>
      <c r="EWA7" s="418"/>
      <c r="EWB7" s="418"/>
      <c r="EWC7" s="418"/>
      <c r="EWD7" s="418"/>
      <c r="EWE7" s="418"/>
      <c r="EWF7" s="418"/>
      <c r="EWG7" s="418"/>
      <c r="EWH7" s="418"/>
      <c r="EWI7" s="418"/>
      <c r="EWJ7" s="418"/>
      <c r="EWK7" s="418"/>
      <c r="EWL7" s="418"/>
      <c r="EWM7" s="418"/>
      <c r="EWN7" s="418"/>
      <c r="EWO7" s="418"/>
      <c r="EWP7" s="418"/>
      <c r="EWQ7" s="418"/>
      <c r="EWR7" s="418"/>
      <c r="EWS7" s="418"/>
      <c r="EWT7" s="418"/>
      <c r="EWU7" s="418"/>
      <c r="EWV7" s="418"/>
      <c r="EWW7" s="418"/>
      <c r="EWX7" s="418"/>
      <c r="EWY7" s="418"/>
      <c r="EWZ7" s="418"/>
      <c r="EXA7" s="418"/>
      <c r="EXB7" s="418"/>
      <c r="EXC7" s="418"/>
      <c r="EXD7" s="418"/>
      <c r="EXE7" s="418"/>
      <c r="EXF7" s="418"/>
      <c r="EXG7" s="418"/>
      <c r="EXH7" s="418"/>
      <c r="EXI7" s="418"/>
      <c r="EXJ7" s="418"/>
      <c r="EXK7" s="418"/>
      <c r="EXL7" s="418"/>
      <c r="EXM7" s="418"/>
      <c r="EXN7" s="418"/>
      <c r="EXO7" s="418"/>
      <c r="EXP7" s="418"/>
      <c r="EXQ7" s="418"/>
      <c r="EXR7" s="418"/>
      <c r="EXS7" s="418"/>
      <c r="EXT7" s="418"/>
      <c r="EXU7" s="418"/>
      <c r="EXV7" s="418"/>
      <c r="EXW7" s="418"/>
      <c r="EXX7" s="418"/>
      <c r="EXY7" s="418"/>
      <c r="EXZ7" s="418"/>
      <c r="EYA7" s="418"/>
      <c r="EYB7" s="418"/>
      <c r="EYC7" s="418"/>
      <c r="EYD7" s="418"/>
      <c r="EYE7" s="418"/>
      <c r="EYF7" s="418"/>
      <c r="EYG7" s="418"/>
      <c r="EYH7" s="418"/>
      <c r="EYI7" s="418"/>
      <c r="EYJ7" s="418"/>
      <c r="EYK7" s="418"/>
      <c r="EYL7" s="418"/>
      <c r="EYM7" s="418"/>
      <c r="EYN7" s="418"/>
      <c r="EYO7" s="418"/>
      <c r="EYP7" s="418"/>
      <c r="EYQ7" s="418"/>
      <c r="EYR7" s="418"/>
      <c r="EYS7" s="418"/>
      <c r="EYT7" s="418"/>
      <c r="EYU7" s="418"/>
      <c r="EYV7" s="418"/>
      <c r="EYW7" s="418"/>
      <c r="EYX7" s="418"/>
      <c r="EYY7" s="418"/>
      <c r="EYZ7" s="418"/>
      <c r="EZA7" s="418"/>
      <c r="EZB7" s="418"/>
      <c r="EZC7" s="418"/>
      <c r="EZD7" s="418"/>
      <c r="EZE7" s="418"/>
      <c r="EZF7" s="418"/>
      <c r="EZG7" s="418"/>
      <c r="EZH7" s="418"/>
      <c r="EZI7" s="418"/>
      <c r="EZJ7" s="418"/>
      <c r="EZK7" s="418"/>
      <c r="EZL7" s="418"/>
      <c r="EZM7" s="418"/>
      <c r="EZN7" s="418"/>
      <c r="EZO7" s="418"/>
      <c r="EZP7" s="418"/>
      <c r="EZQ7" s="418"/>
      <c r="EZR7" s="418"/>
      <c r="EZS7" s="418"/>
      <c r="EZT7" s="418"/>
      <c r="EZU7" s="418"/>
      <c r="EZV7" s="418"/>
      <c r="EZW7" s="418"/>
      <c r="EZX7" s="418"/>
      <c r="EZY7" s="418"/>
      <c r="EZZ7" s="418"/>
      <c r="FAA7" s="418"/>
      <c r="FAB7" s="418"/>
      <c r="FAC7" s="418"/>
      <c r="FAD7" s="418"/>
      <c r="FAE7" s="418"/>
      <c r="FAF7" s="418"/>
      <c r="FAG7" s="418"/>
      <c r="FAH7" s="418"/>
      <c r="FAI7" s="418"/>
      <c r="FAJ7" s="418"/>
      <c r="FAK7" s="418"/>
      <c r="FAL7" s="418"/>
      <c r="FAM7" s="418"/>
      <c r="FAN7" s="418"/>
      <c r="FAO7" s="418"/>
      <c r="FAP7" s="418"/>
      <c r="FAQ7" s="418"/>
      <c r="FAR7" s="418"/>
      <c r="FAS7" s="418"/>
      <c r="FAT7" s="418"/>
      <c r="FAU7" s="418"/>
      <c r="FAV7" s="418"/>
      <c r="FAW7" s="418"/>
      <c r="FAX7" s="418"/>
      <c r="FAY7" s="418"/>
      <c r="FAZ7" s="418"/>
      <c r="FBA7" s="418"/>
      <c r="FBB7" s="418"/>
      <c r="FBC7" s="418"/>
      <c r="FBD7" s="418"/>
      <c r="FBE7" s="418"/>
      <c r="FBF7" s="418"/>
      <c r="FBG7" s="418"/>
      <c r="FBH7" s="418"/>
      <c r="FBI7" s="418"/>
      <c r="FBJ7" s="418"/>
      <c r="FBK7" s="418"/>
      <c r="FBL7" s="418"/>
      <c r="FBM7" s="418"/>
      <c r="FBN7" s="418"/>
      <c r="FBO7" s="418"/>
      <c r="FBP7" s="418"/>
      <c r="FBQ7" s="418"/>
      <c r="FBR7" s="418"/>
      <c r="FBS7" s="418"/>
      <c r="FBT7" s="418"/>
      <c r="FBU7" s="418"/>
      <c r="FBV7" s="418"/>
      <c r="FBW7" s="418"/>
      <c r="FBX7" s="418"/>
      <c r="FBY7" s="418"/>
      <c r="FBZ7" s="418"/>
      <c r="FCA7" s="418"/>
      <c r="FCB7" s="418"/>
      <c r="FCC7" s="418"/>
      <c r="FCD7" s="418"/>
      <c r="FCE7" s="418"/>
      <c r="FCF7" s="418"/>
      <c r="FCG7" s="418"/>
      <c r="FCH7" s="418"/>
      <c r="FCI7" s="418"/>
      <c r="FCJ7" s="418"/>
      <c r="FCK7" s="418"/>
      <c r="FCL7" s="418"/>
      <c r="FCM7" s="418"/>
      <c r="FCN7" s="418"/>
      <c r="FCO7" s="418"/>
      <c r="FCP7" s="418"/>
      <c r="FCQ7" s="418"/>
      <c r="FCR7" s="418"/>
      <c r="FCS7" s="418"/>
      <c r="FCT7" s="418"/>
      <c r="FCU7" s="418"/>
      <c r="FCV7" s="418"/>
      <c r="FCW7" s="418"/>
      <c r="FCX7" s="418"/>
      <c r="FCY7" s="418"/>
      <c r="FCZ7" s="418"/>
      <c r="FDA7" s="418"/>
      <c r="FDB7" s="418"/>
      <c r="FDC7" s="418"/>
      <c r="FDD7" s="418"/>
      <c r="FDE7" s="418"/>
      <c r="FDF7" s="418"/>
      <c r="FDG7" s="418"/>
      <c r="FDH7" s="418"/>
      <c r="FDI7" s="418"/>
      <c r="FDJ7" s="418"/>
      <c r="FDK7" s="418"/>
      <c r="FDL7" s="418"/>
      <c r="FDM7" s="418"/>
      <c r="FDN7" s="418"/>
      <c r="FDO7" s="418"/>
      <c r="FDP7" s="418"/>
      <c r="FDQ7" s="418"/>
      <c r="FDR7" s="418"/>
      <c r="FDS7" s="418"/>
      <c r="FDT7" s="418"/>
      <c r="FDU7" s="418"/>
      <c r="FDV7" s="418"/>
      <c r="FDW7" s="418"/>
      <c r="FDX7" s="418"/>
      <c r="FDY7" s="418"/>
      <c r="FDZ7" s="418"/>
      <c r="FEA7" s="418"/>
      <c r="FEB7" s="418"/>
      <c r="FEC7" s="418"/>
      <c r="FED7" s="418"/>
      <c r="FEE7" s="418"/>
      <c r="FEF7" s="418"/>
      <c r="FEG7" s="418"/>
      <c r="FEH7" s="418"/>
      <c r="FEI7" s="418"/>
      <c r="FEJ7" s="418"/>
      <c r="FEK7" s="418"/>
      <c r="FEL7" s="418"/>
      <c r="FEM7" s="418"/>
      <c r="FEN7" s="418"/>
      <c r="FEO7" s="418"/>
      <c r="FEP7" s="418"/>
      <c r="FEQ7" s="418"/>
      <c r="FER7" s="418"/>
      <c r="FES7" s="418"/>
      <c r="FET7" s="418"/>
      <c r="FEU7" s="418"/>
      <c r="FEV7" s="418"/>
      <c r="FEW7" s="418"/>
      <c r="FEX7" s="418"/>
      <c r="FEY7" s="418"/>
      <c r="FEZ7" s="418"/>
      <c r="FFA7" s="418"/>
      <c r="FFB7" s="418"/>
      <c r="FFC7" s="418"/>
      <c r="FFD7" s="418"/>
      <c r="FFE7" s="418"/>
      <c r="FFF7" s="418"/>
      <c r="FFG7" s="418"/>
      <c r="FFH7" s="418"/>
      <c r="FFI7" s="418"/>
      <c r="FFJ7" s="418"/>
      <c r="FFK7" s="418"/>
      <c r="FFL7" s="418"/>
      <c r="FFM7" s="418"/>
      <c r="FFN7" s="418"/>
      <c r="FFO7" s="418"/>
      <c r="FFP7" s="418"/>
      <c r="FFQ7" s="418"/>
      <c r="FFR7" s="418"/>
      <c r="FFS7" s="418"/>
      <c r="FFT7" s="418"/>
      <c r="FFU7" s="418"/>
      <c r="FFV7" s="418"/>
      <c r="FFW7" s="418"/>
      <c r="FFX7" s="418"/>
      <c r="FFY7" s="418"/>
      <c r="FFZ7" s="418"/>
      <c r="FGA7" s="418"/>
      <c r="FGB7" s="418"/>
      <c r="FGC7" s="418"/>
      <c r="FGD7" s="418"/>
      <c r="FGE7" s="418"/>
      <c r="FGF7" s="418"/>
      <c r="FGG7" s="418"/>
      <c r="FGH7" s="418"/>
      <c r="FGI7" s="418"/>
      <c r="FGJ7" s="418"/>
      <c r="FGK7" s="418"/>
      <c r="FGL7" s="418"/>
      <c r="FGM7" s="418"/>
      <c r="FGN7" s="418"/>
      <c r="FGO7" s="418"/>
      <c r="FGP7" s="418"/>
      <c r="FGQ7" s="418"/>
      <c r="FGR7" s="418"/>
      <c r="FGS7" s="418"/>
      <c r="FGT7" s="418"/>
      <c r="FGU7" s="418"/>
      <c r="FGV7" s="418"/>
      <c r="FGW7" s="418"/>
      <c r="FGX7" s="418"/>
      <c r="FGY7" s="418"/>
      <c r="FGZ7" s="418"/>
      <c r="FHA7" s="418"/>
      <c r="FHB7" s="418"/>
      <c r="FHC7" s="418"/>
      <c r="FHD7" s="418"/>
      <c r="FHE7" s="418"/>
      <c r="FHF7" s="418"/>
      <c r="FHG7" s="418"/>
      <c r="FHH7" s="418"/>
      <c r="FHI7" s="418"/>
      <c r="FHJ7" s="418"/>
      <c r="FHK7" s="418"/>
      <c r="FHL7" s="418"/>
      <c r="FHM7" s="418"/>
      <c r="FHN7" s="418"/>
      <c r="FHO7" s="418"/>
      <c r="FHP7" s="418"/>
      <c r="FHQ7" s="418"/>
      <c r="FHR7" s="418"/>
      <c r="FHS7" s="418"/>
      <c r="FHT7" s="418"/>
      <c r="FHU7" s="418"/>
      <c r="FHV7" s="418"/>
      <c r="FHW7" s="418"/>
      <c r="FHX7" s="418"/>
      <c r="FHY7" s="418"/>
      <c r="FHZ7" s="418"/>
      <c r="FIA7" s="418"/>
      <c r="FIB7" s="418"/>
      <c r="FIC7" s="418"/>
      <c r="FID7" s="418"/>
      <c r="FIE7" s="418"/>
      <c r="FIF7" s="418"/>
      <c r="FIG7" s="418"/>
      <c r="FIH7" s="418"/>
      <c r="FII7" s="418"/>
      <c r="FIJ7" s="418"/>
      <c r="FIK7" s="418"/>
      <c r="FIL7" s="418"/>
      <c r="FIM7" s="418"/>
      <c r="FIN7" s="418"/>
      <c r="FIO7" s="418"/>
      <c r="FIP7" s="418"/>
      <c r="FIQ7" s="418"/>
      <c r="FIR7" s="418"/>
      <c r="FIS7" s="418"/>
      <c r="FIT7" s="418"/>
      <c r="FIU7" s="418"/>
      <c r="FIV7" s="418"/>
      <c r="FIW7" s="418"/>
      <c r="FIX7" s="418"/>
      <c r="FIY7" s="418"/>
      <c r="FIZ7" s="418"/>
      <c r="FJA7" s="418"/>
      <c r="FJB7" s="418"/>
      <c r="FJC7" s="418"/>
      <c r="FJD7" s="418"/>
      <c r="FJE7" s="418"/>
      <c r="FJF7" s="418"/>
      <c r="FJG7" s="418"/>
      <c r="FJH7" s="418"/>
      <c r="FJI7" s="418"/>
      <c r="FJJ7" s="418"/>
      <c r="FJK7" s="418"/>
      <c r="FJL7" s="418"/>
      <c r="FJM7" s="418"/>
      <c r="FJN7" s="418"/>
      <c r="FJO7" s="418"/>
      <c r="FJP7" s="418"/>
      <c r="FJQ7" s="418"/>
      <c r="FJR7" s="418"/>
      <c r="FJS7" s="418"/>
      <c r="FJT7" s="418"/>
      <c r="FJU7" s="418"/>
      <c r="FJV7" s="418"/>
      <c r="FJW7" s="418"/>
      <c r="FJX7" s="418"/>
      <c r="FJY7" s="418"/>
      <c r="FJZ7" s="418"/>
      <c r="FKA7" s="418"/>
      <c r="FKB7" s="418"/>
      <c r="FKC7" s="418"/>
      <c r="FKD7" s="418"/>
      <c r="FKE7" s="418"/>
      <c r="FKF7" s="418"/>
      <c r="FKG7" s="418"/>
      <c r="FKH7" s="418"/>
      <c r="FKI7" s="418"/>
      <c r="FKJ7" s="418"/>
      <c r="FKK7" s="418"/>
      <c r="FKL7" s="418"/>
      <c r="FKM7" s="418"/>
      <c r="FKN7" s="418"/>
      <c r="FKO7" s="418"/>
      <c r="FKP7" s="418"/>
      <c r="FKQ7" s="418"/>
      <c r="FKR7" s="418"/>
      <c r="FKS7" s="418"/>
      <c r="FKT7" s="418"/>
      <c r="FKU7" s="418"/>
      <c r="FKV7" s="418"/>
      <c r="FKW7" s="418"/>
      <c r="FKX7" s="418"/>
      <c r="FKY7" s="418"/>
      <c r="FKZ7" s="418"/>
      <c r="FLA7" s="418"/>
      <c r="FLB7" s="418"/>
      <c r="FLC7" s="418"/>
      <c r="FLD7" s="418"/>
      <c r="FLE7" s="418"/>
      <c r="FLF7" s="418"/>
      <c r="FLG7" s="418"/>
      <c r="FLH7" s="418"/>
      <c r="FLI7" s="418"/>
      <c r="FLJ7" s="418"/>
      <c r="FLK7" s="418"/>
      <c r="FLL7" s="418"/>
      <c r="FLM7" s="418"/>
      <c r="FLN7" s="418"/>
      <c r="FLO7" s="418"/>
      <c r="FLP7" s="418"/>
      <c r="FLQ7" s="418"/>
      <c r="FLR7" s="418"/>
      <c r="FLS7" s="418"/>
      <c r="FLT7" s="418"/>
      <c r="FLU7" s="418"/>
      <c r="FLV7" s="418"/>
      <c r="FLW7" s="418"/>
      <c r="FLX7" s="418"/>
      <c r="FLY7" s="418"/>
      <c r="FLZ7" s="418"/>
      <c r="FMA7" s="418"/>
      <c r="FMB7" s="418"/>
      <c r="FMC7" s="418"/>
      <c r="FMD7" s="418"/>
      <c r="FME7" s="418"/>
      <c r="FMF7" s="418"/>
      <c r="FMG7" s="418"/>
      <c r="FMH7" s="418"/>
      <c r="FMI7" s="418"/>
      <c r="FMJ7" s="418"/>
      <c r="FMK7" s="418"/>
      <c r="FML7" s="418"/>
      <c r="FMM7" s="418"/>
      <c r="FMN7" s="418"/>
      <c r="FMO7" s="418"/>
      <c r="FMP7" s="418"/>
      <c r="FMQ7" s="418"/>
      <c r="FMR7" s="418"/>
      <c r="FMS7" s="418"/>
      <c r="FMT7" s="418"/>
      <c r="FMU7" s="418"/>
      <c r="FMV7" s="418"/>
      <c r="FMW7" s="418"/>
      <c r="FMX7" s="418"/>
      <c r="FMY7" s="418"/>
      <c r="FMZ7" s="418"/>
      <c r="FNA7" s="418"/>
      <c r="FNB7" s="418"/>
      <c r="FNC7" s="418"/>
      <c r="FND7" s="418"/>
      <c r="FNE7" s="418"/>
      <c r="FNF7" s="418"/>
      <c r="FNG7" s="418"/>
      <c r="FNH7" s="418"/>
      <c r="FNI7" s="418"/>
      <c r="FNJ7" s="418"/>
      <c r="FNK7" s="418"/>
      <c r="FNL7" s="418"/>
      <c r="FNM7" s="418"/>
      <c r="FNN7" s="418"/>
      <c r="FNO7" s="418"/>
      <c r="FNP7" s="418"/>
      <c r="FNQ7" s="418"/>
      <c r="FNR7" s="418"/>
      <c r="FNS7" s="418"/>
      <c r="FNT7" s="418"/>
      <c r="FNU7" s="418"/>
      <c r="FNV7" s="418"/>
      <c r="FNW7" s="418"/>
      <c r="FNX7" s="418"/>
      <c r="FNY7" s="418"/>
      <c r="FNZ7" s="418"/>
      <c r="FOA7" s="418"/>
      <c r="FOB7" s="418"/>
      <c r="FOC7" s="418"/>
      <c r="FOD7" s="418"/>
      <c r="FOE7" s="418"/>
      <c r="FOF7" s="418"/>
      <c r="FOG7" s="418"/>
      <c r="FOH7" s="418"/>
      <c r="FOI7" s="418"/>
      <c r="FOJ7" s="418"/>
      <c r="FOK7" s="418"/>
      <c r="FOL7" s="418"/>
      <c r="FOM7" s="418"/>
      <c r="FON7" s="418"/>
      <c r="FOO7" s="418"/>
      <c r="FOP7" s="418"/>
      <c r="FOQ7" s="418"/>
      <c r="FOR7" s="418"/>
      <c r="FOS7" s="418"/>
      <c r="FOT7" s="418"/>
      <c r="FOU7" s="418"/>
      <c r="FOV7" s="418"/>
      <c r="FOW7" s="418"/>
      <c r="FOX7" s="418"/>
      <c r="FOY7" s="418"/>
      <c r="FOZ7" s="418"/>
      <c r="FPA7" s="418"/>
      <c r="FPB7" s="418"/>
      <c r="FPC7" s="418"/>
      <c r="FPD7" s="418"/>
      <c r="FPE7" s="418"/>
      <c r="FPF7" s="418"/>
      <c r="FPG7" s="418"/>
      <c r="FPH7" s="418"/>
      <c r="FPI7" s="418"/>
      <c r="FPJ7" s="418"/>
      <c r="FPK7" s="418"/>
      <c r="FPL7" s="418"/>
      <c r="FPM7" s="418"/>
      <c r="FPN7" s="418"/>
      <c r="FPO7" s="418"/>
      <c r="FPP7" s="418"/>
      <c r="FPQ7" s="418"/>
      <c r="FPR7" s="418"/>
      <c r="FPS7" s="418"/>
      <c r="FPT7" s="418"/>
      <c r="FPU7" s="418"/>
      <c r="FPV7" s="418"/>
      <c r="FPW7" s="418"/>
      <c r="FPX7" s="418"/>
      <c r="FPY7" s="418"/>
      <c r="FPZ7" s="418"/>
      <c r="FQA7" s="418"/>
      <c r="FQB7" s="418"/>
      <c r="FQC7" s="418"/>
      <c r="FQD7" s="418"/>
      <c r="FQE7" s="418"/>
      <c r="FQF7" s="418"/>
      <c r="FQG7" s="418"/>
      <c r="FQH7" s="418"/>
      <c r="FQI7" s="418"/>
      <c r="FQJ7" s="418"/>
      <c r="FQK7" s="418"/>
      <c r="FQL7" s="418"/>
      <c r="FQM7" s="418"/>
      <c r="FQN7" s="418"/>
      <c r="FQO7" s="418"/>
      <c r="FQP7" s="418"/>
      <c r="FQQ7" s="418"/>
      <c r="FQR7" s="418"/>
      <c r="FQS7" s="418"/>
      <c r="FQT7" s="418"/>
      <c r="FQU7" s="418"/>
      <c r="FQV7" s="418"/>
      <c r="FQW7" s="418"/>
      <c r="FQX7" s="418"/>
      <c r="FQY7" s="418"/>
      <c r="FQZ7" s="418"/>
      <c r="FRA7" s="418"/>
      <c r="FRB7" s="418"/>
      <c r="FRC7" s="418"/>
      <c r="FRD7" s="418"/>
      <c r="FRE7" s="418"/>
      <c r="FRF7" s="418"/>
      <c r="FRG7" s="418"/>
      <c r="FRH7" s="418"/>
      <c r="FRI7" s="418"/>
      <c r="FRJ7" s="418"/>
      <c r="FRK7" s="418"/>
      <c r="FRL7" s="418"/>
      <c r="FRM7" s="418"/>
      <c r="FRN7" s="418"/>
      <c r="FRO7" s="418"/>
      <c r="FRP7" s="418"/>
      <c r="FRQ7" s="418"/>
      <c r="FRR7" s="418"/>
      <c r="FRS7" s="418"/>
      <c r="FRT7" s="418"/>
      <c r="FRU7" s="418"/>
      <c r="FRV7" s="418"/>
      <c r="FRW7" s="418"/>
      <c r="FRX7" s="418"/>
      <c r="FRY7" s="418"/>
      <c r="FRZ7" s="418"/>
      <c r="FSA7" s="418"/>
      <c r="FSB7" s="418"/>
      <c r="FSC7" s="418"/>
      <c r="FSD7" s="418"/>
      <c r="FSE7" s="418"/>
      <c r="FSF7" s="418"/>
      <c r="FSG7" s="418"/>
      <c r="FSH7" s="418"/>
      <c r="FSI7" s="418"/>
      <c r="FSJ7" s="418"/>
      <c r="FSK7" s="418"/>
      <c r="FSL7" s="418"/>
      <c r="FSM7" s="418"/>
      <c r="FSN7" s="418"/>
      <c r="FSO7" s="418"/>
      <c r="FSP7" s="418"/>
      <c r="FSQ7" s="418"/>
      <c r="FSR7" s="418"/>
      <c r="FSS7" s="418"/>
      <c r="FST7" s="418"/>
      <c r="FSU7" s="418"/>
      <c r="FSV7" s="418"/>
      <c r="FSW7" s="418"/>
      <c r="FSX7" s="418"/>
      <c r="FSY7" s="418"/>
      <c r="FSZ7" s="418"/>
      <c r="FTA7" s="418"/>
      <c r="FTB7" s="418"/>
      <c r="FTC7" s="418"/>
      <c r="FTD7" s="418"/>
      <c r="FTE7" s="418"/>
      <c r="FTF7" s="418"/>
      <c r="FTG7" s="418"/>
      <c r="FTH7" s="418"/>
      <c r="FTI7" s="418"/>
      <c r="FTJ7" s="418"/>
      <c r="FTK7" s="418"/>
      <c r="FTL7" s="418"/>
      <c r="FTM7" s="418"/>
      <c r="FTN7" s="418"/>
      <c r="FTO7" s="418"/>
      <c r="FTP7" s="418"/>
      <c r="FTQ7" s="418"/>
      <c r="FTR7" s="418"/>
      <c r="FTS7" s="418"/>
      <c r="FTT7" s="418"/>
      <c r="FTU7" s="418"/>
      <c r="FTV7" s="418"/>
      <c r="FTW7" s="418"/>
      <c r="FTX7" s="418"/>
      <c r="FTY7" s="418"/>
      <c r="FTZ7" s="418"/>
      <c r="FUA7" s="418"/>
      <c r="FUB7" s="418"/>
      <c r="FUC7" s="418"/>
      <c r="FUD7" s="418"/>
      <c r="FUE7" s="418"/>
      <c r="FUF7" s="418"/>
      <c r="FUG7" s="418"/>
      <c r="FUH7" s="418"/>
      <c r="FUI7" s="418"/>
      <c r="FUJ7" s="418"/>
      <c r="FUK7" s="418"/>
      <c r="FUL7" s="418"/>
      <c r="FUM7" s="418"/>
      <c r="FUN7" s="418"/>
      <c r="FUO7" s="418"/>
      <c r="FUP7" s="418"/>
      <c r="FUQ7" s="418"/>
      <c r="FUR7" s="418"/>
      <c r="FUS7" s="418"/>
      <c r="FUT7" s="418"/>
      <c r="FUU7" s="418"/>
      <c r="FUV7" s="418"/>
      <c r="FUW7" s="418"/>
      <c r="FUX7" s="418"/>
      <c r="FUY7" s="418"/>
      <c r="FUZ7" s="418"/>
      <c r="FVA7" s="418"/>
      <c r="FVB7" s="418"/>
      <c r="FVC7" s="418"/>
      <c r="FVD7" s="418"/>
      <c r="FVE7" s="418"/>
      <c r="FVF7" s="418"/>
      <c r="FVG7" s="418"/>
      <c r="FVH7" s="418"/>
      <c r="FVI7" s="418"/>
      <c r="FVJ7" s="418"/>
      <c r="FVK7" s="418"/>
      <c r="FVL7" s="418"/>
      <c r="FVM7" s="418"/>
      <c r="FVN7" s="418"/>
      <c r="FVO7" s="418"/>
      <c r="FVP7" s="418"/>
      <c r="FVQ7" s="418"/>
      <c r="FVR7" s="418"/>
      <c r="FVS7" s="418"/>
      <c r="FVT7" s="418"/>
      <c r="FVU7" s="418"/>
      <c r="FVV7" s="418"/>
      <c r="FVW7" s="418"/>
      <c r="FVX7" s="418"/>
      <c r="FVY7" s="418"/>
      <c r="FVZ7" s="418"/>
      <c r="FWA7" s="418"/>
      <c r="FWB7" s="418"/>
      <c r="FWC7" s="418"/>
      <c r="FWD7" s="418"/>
      <c r="FWE7" s="418"/>
      <c r="FWF7" s="418"/>
      <c r="FWG7" s="418"/>
      <c r="FWH7" s="418"/>
      <c r="FWI7" s="418"/>
      <c r="FWJ7" s="418"/>
      <c r="FWK7" s="418"/>
      <c r="FWL7" s="418"/>
      <c r="FWM7" s="418"/>
      <c r="FWN7" s="418"/>
      <c r="FWO7" s="418"/>
      <c r="FWP7" s="418"/>
      <c r="FWQ7" s="418"/>
      <c r="FWR7" s="418"/>
      <c r="FWS7" s="418"/>
      <c r="FWT7" s="418"/>
      <c r="FWU7" s="418"/>
      <c r="FWV7" s="418"/>
      <c r="FWW7" s="418"/>
      <c r="FWX7" s="418"/>
      <c r="FWY7" s="418"/>
      <c r="FWZ7" s="418"/>
      <c r="FXA7" s="418"/>
      <c r="FXB7" s="418"/>
      <c r="FXC7" s="418"/>
      <c r="FXD7" s="418"/>
      <c r="FXE7" s="418"/>
      <c r="FXF7" s="418"/>
      <c r="FXG7" s="418"/>
      <c r="FXH7" s="418"/>
      <c r="FXI7" s="418"/>
      <c r="FXJ7" s="418"/>
      <c r="FXK7" s="418"/>
      <c r="FXL7" s="418"/>
      <c r="FXM7" s="418"/>
      <c r="FXN7" s="418"/>
      <c r="FXO7" s="418"/>
      <c r="FXP7" s="418"/>
      <c r="FXQ7" s="418"/>
      <c r="FXR7" s="418"/>
      <c r="FXS7" s="418"/>
      <c r="FXT7" s="418"/>
      <c r="FXU7" s="418"/>
      <c r="FXV7" s="418"/>
      <c r="FXW7" s="418"/>
      <c r="FXX7" s="418"/>
      <c r="FXY7" s="418"/>
      <c r="FXZ7" s="418"/>
      <c r="FYA7" s="418"/>
      <c r="FYB7" s="418"/>
      <c r="FYC7" s="418"/>
      <c r="FYD7" s="418"/>
      <c r="FYE7" s="418"/>
      <c r="FYF7" s="418"/>
      <c r="FYG7" s="418"/>
      <c r="FYH7" s="418"/>
      <c r="FYI7" s="418"/>
      <c r="FYJ7" s="418"/>
      <c r="FYK7" s="418"/>
      <c r="FYL7" s="418"/>
      <c r="FYM7" s="418"/>
      <c r="FYN7" s="418"/>
      <c r="FYO7" s="418"/>
      <c r="FYP7" s="418"/>
      <c r="FYQ7" s="418"/>
      <c r="FYR7" s="418"/>
      <c r="FYS7" s="418"/>
      <c r="FYT7" s="418"/>
      <c r="FYU7" s="418"/>
      <c r="FYV7" s="418"/>
      <c r="FYW7" s="418"/>
      <c r="FYX7" s="418"/>
      <c r="FYY7" s="418"/>
      <c r="FYZ7" s="418"/>
      <c r="FZA7" s="418"/>
      <c r="FZB7" s="418"/>
      <c r="FZC7" s="418"/>
      <c r="FZD7" s="418"/>
      <c r="FZE7" s="418"/>
      <c r="FZF7" s="418"/>
      <c r="FZG7" s="418"/>
      <c r="FZH7" s="418"/>
      <c r="FZI7" s="418"/>
      <c r="FZJ7" s="418"/>
      <c r="FZK7" s="418"/>
      <c r="FZL7" s="418"/>
      <c r="FZM7" s="418"/>
      <c r="FZN7" s="418"/>
      <c r="FZO7" s="418"/>
      <c r="FZP7" s="418"/>
      <c r="FZQ7" s="418"/>
      <c r="FZR7" s="418"/>
      <c r="FZS7" s="418"/>
      <c r="FZT7" s="418"/>
      <c r="FZU7" s="418"/>
      <c r="FZV7" s="418"/>
      <c r="FZW7" s="418"/>
      <c r="FZX7" s="418"/>
      <c r="FZY7" s="418"/>
      <c r="FZZ7" s="418"/>
      <c r="GAA7" s="418"/>
      <c r="GAB7" s="418"/>
      <c r="GAC7" s="418"/>
      <c r="GAD7" s="418"/>
      <c r="GAE7" s="418"/>
      <c r="GAF7" s="418"/>
      <c r="GAG7" s="418"/>
      <c r="GAH7" s="418"/>
      <c r="GAI7" s="418"/>
      <c r="GAJ7" s="418"/>
      <c r="GAK7" s="418"/>
      <c r="GAL7" s="418"/>
      <c r="GAM7" s="418"/>
      <c r="GAN7" s="418"/>
      <c r="GAO7" s="418"/>
      <c r="GAP7" s="418"/>
      <c r="GAQ7" s="418"/>
      <c r="GAR7" s="418"/>
      <c r="GAS7" s="418"/>
      <c r="GAT7" s="418"/>
      <c r="GAU7" s="418"/>
      <c r="GAV7" s="418"/>
      <c r="GAW7" s="418"/>
      <c r="GAX7" s="418"/>
      <c r="GAY7" s="418"/>
      <c r="GAZ7" s="418"/>
      <c r="GBA7" s="418"/>
      <c r="GBB7" s="418"/>
      <c r="GBC7" s="418"/>
      <c r="GBD7" s="418"/>
      <c r="GBE7" s="418"/>
      <c r="GBF7" s="418"/>
      <c r="GBG7" s="418"/>
      <c r="GBH7" s="418"/>
      <c r="GBI7" s="418"/>
      <c r="GBJ7" s="418"/>
      <c r="GBK7" s="418"/>
      <c r="GBL7" s="418"/>
      <c r="GBM7" s="418"/>
      <c r="GBN7" s="418"/>
      <c r="GBO7" s="418"/>
      <c r="GBP7" s="418"/>
      <c r="GBQ7" s="418"/>
      <c r="GBR7" s="418"/>
      <c r="GBS7" s="418"/>
      <c r="GBT7" s="418"/>
      <c r="GBU7" s="418"/>
      <c r="GBV7" s="418"/>
      <c r="GBW7" s="418"/>
      <c r="GBX7" s="418"/>
      <c r="GBY7" s="418"/>
      <c r="GBZ7" s="418"/>
      <c r="GCA7" s="418"/>
      <c r="GCB7" s="418"/>
      <c r="GCC7" s="418"/>
      <c r="GCD7" s="418"/>
      <c r="GCE7" s="418"/>
      <c r="GCF7" s="418"/>
      <c r="GCG7" s="418"/>
      <c r="GCH7" s="418"/>
      <c r="GCI7" s="418"/>
      <c r="GCJ7" s="418"/>
      <c r="GCK7" s="418"/>
      <c r="GCL7" s="418"/>
      <c r="GCM7" s="418"/>
      <c r="GCN7" s="418"/>
      <c r="GCO7" s="418"/>
      <c r="GCP7" s="418"/>
      <c r="GCQ7" s="418"/>
      <c r="GCR7" s="418"/>
      <c r="GCS7" s="418"/>
      <c r="GCT7" s="418"/>
      <c r="GCU7" s="418"/>
      <c r="GCV7" s="418"/>
      <c r="GCW7" s="418"/>
      <c r="GCX7" s="418"/>
      <c r="GCY7" s="418"/>
      <c r="GCZ7" s="418"/>
      <c r="GDA7" s="418"/>
      <c r="GDB7" s="418"/>
      <c r="GDC7" s="418"/>
      <c r="GDD7" s="418"/>
      <c r="GDE7" s="418"/>
      <c r="GDF7" s="418"/>
      <c r="GDG7" s="418"/>
      <c r="GDH7" s="418"/>
      <c r="GDI7" s="418"/>
      <c r="GDJ7" s="418"/>
      <c r="GDK7" s="418"/>
      <c r="GDL7" s="418"/>
      <c r="GDM7" s="418"/>
      <c r="GDN7" s="418"/>
      <c r="GDO7" s="418"/>
      <c r="GDP7" s="418"/>
      <c r="GDQ7" s="418"/>
      <c r="GDR7" s="418"/>
      <c r="GDS7" s="418"/>
      <c r="GDT7" s="418"/>
      <c r="GDU7" s="418"/>
      <c r="GDV7" s="418"/>
      <c r="GDW7" s="418"/>
      <c r="GDX7" s="418"/>
      <c r="GDY7" s="418"/>
      <c r="GDZ7" s="418"/>
      <c r="GEA7" s="418"/>
      <c r="GEB7" s="418"/>
      <c r="GEC7" s="418"/>
      <c r="GED7" s="418"/>
      <c r="GEE7" s="418"/>
      <c r="GEF7" s="418"/>
      <c r="GEG7" s="418"/>
      <c r="GEH7" s="418"/>
      <c r="GEI7" s="418"/>
      <c r="GEJ7" s="418"/>
      <c r="GEK7" s="418"/>
      <c r="GEL7" s="418"/>
      <c r="GEM7" s="418"/>
      <c r="GEN7" s="418"/>
      <c r="GEO7" s="418"/>
      <c r="GEP7" s="418"/>
      <c r="GEQ7" s="418"/>
      <c r="GER7" s="418"/>
      <c r="GES7" s="418"/>
      <c r="GET7" s="418"/>
      <c r="GEU7" s="418"/>
      <c r="GEV7" s="418"/>
      <c r="GEW7" s="418"/>
      <c r="GEX7" s="418"/>
      <c r="GEY7" s="418"/>
      <c r="GEZ7" s="418"/>
      <c r="GFA7" s="418"/>
      <c r="GFB7" s="418"/>
      <c r="GFC7" s="418"/>
      <c r="GFD7" s="418"/>
      <c r="GFE7" s="418"/>
      <c r="GFF7" s="418"/>
      <c r="GFG7" s="418"/>
      <c r="GFH7" s="418"/>
      <c r="GFI7" s="418"/>
      <c r="GFJ7" s="418"/>
      <c r="GFK7" s="418"/>
      <c r="GFL7" s="418"/>
      <c r="GFM7" s="418"/>
      <c r="GFN7" s="418"/>
      <c r="GFO7" s="418"/>
      <c r="GFP7" s="418"/>
      <c r="GFQ7" s="418"/>
      <c r="GFR7" s="418"/>
      <c r="GFS7" s="418"/>
      <c r="GFT7" s="418"/>
      <c r="GFU7" s="418"/>
      <c r="GFV7" s="418"/>
      <c r="GFW7" s="418"/>
      <c r="GFX7" s="418"/>
      <c r="GFY7" s="418"/>
      <c r="GFZ7" s="418"/>
      <c r="GGA7" s="418"/>
      <c r="GGB7" s="418"/>
      <c r="GGC7" s="418"/>
      <c r="GGD7" s="418"/>
      <c r="GGE7" s="418"/>
      <c r="GGF7" s="418"/>
      <c r="GGG7" s="418"/>
      <c r="GGH7" s="418"/>
      <c r="GGI7" s="418"/>
      <c r="GGJ7" s="418"/>
      <c r="GGK7" s="418"/>
      <c r="GGL7" s="418"/>
      <c r="GGM7" s="418"/>
      <c r="GGN7" s="418"/>
      <c r="GGO7" s="418"/>
      <c r="GGP7" s="418"/>
      <c r="GGQ7" s="418"/>
      <c r="GGR7" s="418"/>
      <c r="GGS7" s="418"/>
      <c r="GGT7" s="418"/>
      <c r="GGU7" s="418"/>
      <c r="GGV7" s="418"/>
      <c r="GGW7" s="418"/>
      <c r="GGX7" s="418"/>
      <c r="GGY7" s="418"/>
      <c r="GGZ7" s="418"/>
      <c r="GHA7" s="418"/>
      <c r="GHB7" s="418"/>
      <c r="GHC7" s="418"/>
      <c r="GHD7" s="418"/>
      <c r="GHE7" s="418"/>
      <c r="GHF7" s="418"/>
      <c r="GHG7" s="418"/>
      <c r="GHH7" s="418"/>
      <c r="GHI7" s="418"/>
      <c r="GHJ7" s="418"/>
      <c r="GHK7" s="418"/>
      <c r="GHL7" s="418"/>
      <c r="GHM7" s="418"/>
      <c r="GHN7" s="418"/>
      <c r="GHO7" s="418"/>
      <c r="GHP7" s="418"/>
      <c r="GHQ7" s="418"/>
      <c r="GHR7" s="418"/>
      <c r="GHS7" s="418"/>
      <c r="GHT7" s="418"/>
      <c r="GHU7" s="418"/>
      <c r="GHV7" s="418"/>
      <c r="GHW7" s="418"/>
      <c r="GHX7" s="418"/>
      <c r="GHY7" s="418"/>
      <c r="GHZ7" s="418"/>
      <c r="GIA7" s="418"/>
      <c r="GIB7" s="418"/>
      <c r="GIC7" s="418"/>
      <c r="GID7" s="418"/>
      <c r="GIE7" s="418"/>
      <c r="GIF7" s="418"/>
      <c r="GIG7" s="418"/>
      <c r="GIH7" s="418"/>
      <c r="GII7" s="418"/>
      <c r="GIJ7" s="418"/>
      <c r="GIK7" s="418"/>
      <c r="GIL7" s="418"/>
      <c r="GIM7" s="418"/>
      <c r="GIN7" s="418"/>
      <c r="GIO7" s="418"/>
      <c r="GIP7" s="418"/>
      <c r="GIQ7" s="418"/>
      <c r="GIR7" s="418"/>
      <c r="GIS7" s="418"/>
      <c r="GIT7" s="418"/>
      <c r="GIU7" s="418"/>
      <c r="GIV7" s="418"/>
      <c r="GIW7" s="418"/>
      <c r="GIX7" s="418"/>
      <c r="GIY7" s="418"/>
      <c r="GIZ7" s="418"/>
      <c r="GJA7" s="418"/>
      <c r="GJB7" s="418"/>
      <c r="GJC7" s="418"/>
      <c r="GJD7" s="418"/>
      <c r="GJE7" s="418"/>
      <c r="GJF7" s="418"/>
      <c r="GJG7" s="418"/>
      <c r="GJH7" s="418"/>
      <c r="GJI7" s="418"/>
      <c r="GJJ7" s="418"/>
      <c r="GJK7" s="418"/>
      <c r="GJL7" s="418"/>
      <c r="GJM7" s="418"/>
      <c r="GJN7" s="418"/>
      <c r="GJO7" s="418"/>
      <c r="GJP7" s="418"/>
      <c r="GJQ7" s="418"/>
      <c r="GJR7" s="418"/>
      <c r="GJS7" s="418"/>
      <c r="GJT7" s="418"/>
      <c r="GJU7" s="418"/>
      <c r="GJV7" s="418"/>
      <c r="GJW7" s="418"/>
      <c r="GJX7" s="418"/>
      <c r="GJY7" s="418"/>
      <c r="GJZ7" s="418"/>
      <c r="GKA7" s="418"/>
      <c r="GKB7" s="418"/>
      <c r="GKC7" s="418"/>
      <c r="GKD7" s="418"/>
      <c r="GKE7" s="418"/>
      <c r="GKF7" s="418"/>
      <c r="GKG7" s="418"/>
      <c r="GKH7" s="418"/>
      <c r="GKI7" s="418"/>
      <c r="GKJ7" s="418"/>
      <c r="GKK7" s="418"/>
      <c r="GKL7" s="418"/>
      <c r="GKM7" s="418"/>
      <c r="GKN7" s="418"/>
      <c r="GKO7" s="418"/>
      <c r="GKP7" s="418"/>
      <c r="GKQ7" s="418"/>
      <c r="GKR7" s="418"/>
      <c r="GKS7" s="418"/>
      <c r="GKT7" s="418"/>
      <c r="GKU7" s="418"/>
      <c r="GKV7" s="418"/>
      <c r="GKW7" s="418"/>
      <c r="GKX7" s="418"/>
      <c r="GKY7" s="418"/>
      <c r="GKZ7" s="418"/>
      <c r="GLA7" s="418"/>
      <c r="GLB7" s="418"/>
      <c r="GLC7" s="418"/>
      <c r="GLD7" s="418"/>
      <c r="GLE7" s="418"/>
      <c r="GLF7" s="418"/>
      <c r="GLG7" s="418"/>
      <c r="GLH7" s="418"/>
      <c r="GLI7" s="418"/>
      <c r="GLJ7" s="418"/>
      <c r="GLK7" s="418"/>
      <c r="GLL7" s="418"/>
      <c r="GLM7" s="418"/>
      <c r="GLN7" s="418"/>
      <c r="GLO7" s="418"/>
      <c r="GLP7" s="418"/>
      <c r="GLQ7" s="418"/>
      <c r="GLR7" s="418"/>
      <c r="GLS7" s="418"/>
      <c r="GLT7" s="418"/>
      <c r="GLU7" s="418"/>
      <c r="GLV7" s="418"/>
      <c r="GLW7" s="418"/>
      <c r="GLX7" s="418"/>
      <c r="GLY7" s="418"/>
      <c r="GLZ7" s="418"/>
      <c r="GMA7" s="418"/>
      <c r="GMB7" s="418"/>
      <c r="GMC7" s="418"/>
      <c r="GMD7" s="418"/>
      <c r="GME7" s="418"/>
      <c r="GMF7" s="418"/>
      <c r="GMG7" s="418"/>
      <c r="GMH7" s="418"/>
      <c r="GMI7" s="418"/>
      <c r="GMJ7" s="418"/>
      <c r="GMK7" s="418"/>
      <c r="GML7" s="418"/>
      <c r="GMM7" s="418"/>
      <c r="GMN7" s="418"/>
      <c r="GMO7" s="418"/>
      <c r="GMP7" s="418"/>
      <c r="GMQ7" s="418"/>
      <c r="GMR7" s="418"/>
      <c r="GMS7" s="418"/>
      <c r="GMT7" s="418"/>
      <c r="GMU7" s="418"/>
      <c r="GMV7" s="418"/>
      <c r="GMW7" s="418"/>
      <c r="GMX7" s="418"/>
      <c r="GMY7" s="418"/>
      <c r="GMZ7" s="418"/>
      <c r="GNA7" s="418"/>
      <c r="GNB7" s="418"/>
      <c r="GNC7" s="418"/>
      <c r="GND7" s="418"/>
      <c r="GNE7" s="418"/>
      <c r="GNF7" s="418"/>
      <c r="GNG7" s="418"/>
      <c r="GNH7" s="418"/>
      <c r="GNI7" s="418"/>
      <c r="GNJ7" s="418"/>
      <c r="GNK7" s="418"/>
      <c r="GNL7" s="418"/>
      <c r="GNM7" s="418"/>
      <c r="GNN7" s="418"/>
      <c r="GNO7" s="418"/>
      <c r="GNP7" s="418"/>
      <c r="GNQ7" s="418"/>
      <c r="GNR7" s="418"/>
      <c r="GNS7" s="418"/>
      <c r="GNT7" s="418"/>
      <c r="GNU7" s="418"/>
      <c r="GNV7" s="418"/>
      <c r="GNW7" s="418"/>
      <c r="GNX7" s="418"/>
      <c r="GNY7" s="418"/>
      <c r="GNZ7" s="418"/>
      <c r="GOA7" s="418"/>
      <c r="GOB7" s="418"/>
      <c r="GOC7" s="418"/>
      <c r="GOD7" s="418"/>
      <c r="GOE7" s="418"/>
      <c r="GOF7" s="418"/>
      <c r="GOG7" s="418"/>
      <c r="GOH7" s="418"/>
      <c r="GOI7" s="418"/>
      <c r="GOJ7" s="418"/>
      <c r="GOK7" s="418"/>
      <c r="GOL7" s="418"/>
      <c r="GOM7" s="418"/>
      <c r="GON7" s="418"/>
      <c r="GOO7" s="418"/>
      <c r="GOP7" s="418"/>
      <c r="GOQ7" s="418"/>
      <c r="GOR7" s="418"/>
      <c r="GOS7" s="418"/>
      <c r="GOT7" s="418"/>
      <c r="GOU7" s="418"/>
      <c r="GOV7" s="418"/>
      <c r="GOW7" s="418"/>
      <c r="GOX7" s="418"/>
      <c r="GOY7" s="418"/>
      <c r="GOZ7" s="418"/>
      <c r="GPA7" s="418"/>
      <c r="GPB7" s="418"/>
      <c r="GPC7" s="418"/>
      <c r="GPD7" s="418"/>
      <c r="GPE7" s="418"/>
      <c r="GPF7" s="418"/>
      <c r="GPG7" s="418"/>
      <c r="GPH7" s="418"/>
      <c r="GPI7" s="418"/>
      <c r="GPJ7" s="418"/>
      <c r="GPK7" s="418"/>
      <c r="GPL7" s="418"/>
      <c r="GPM7" s="418"/>
      <c r="GPN7" s="418"/>
      <c r="GPO7" s="418"/>
      <c r="GPP7" s="418"/>
      <c r="GPQ7" s="418"/>
      <c r="GPR7" s="418"/>
      <c r="GPS7" s="418"/>
      <c r="GPT7" s="418"/>
      <c r="GPU7" s="418"/>
      <c r="GPV7" s="418"/>
      <c r="GPW7" s="418"/>
      <c r="GPX7" s="418"/>
      <c r="GPY7" s="418"/>
      <c r="GPZ7" s="418"/>
      <c r="GQA7" s="418"/>
      <c r="GQB7" s="418"/>
      <c r="GQC7" s="418"/>
      <c r="GQD7" s="418"/>
      <c r="GQE7" s="418"/>
      <c r="GQF7" s="418"/>
      <c r="GQG7" s="418"/>
      <c r="GQH7" s="418"/>
      <c r="GQI7" s="418"/>
      <c r="GQJ7" s="418"/>
      <c r="GQK7" s="418"/>
      <c r="GQL7" s="418"/>
      <c r="GQM7" s="418"/>
      <c r="GQN7" s="418"/>
      <c r="GQO7" s="418"/>
      <c r="GQP7" s="418"/>
      <c r="GQQ7" s="418"/>
      <c r="GQR7" s="418"/>
      <c r="GQS7" s="418"/>
      <c r="GQT7" s="418"/>
      <c r="GQU7" s="418"/>
      <c r="GQV7" s="418"/>
      <c r="GQW7" s="418"/>
      <c r="GQX7" s="418"/>
      <c r="GQY7" s="418"/>
      <c r="GQZ7" s="418"/>
      <c r="GRA7" s="418"/>
      <c r="GRB7" s="418"/>
      <c r="GRC7" s="418"/>
      <c r="GRD7" s="418"/>
      <c r="GRE7" s="418"/>
      <c r="GRF7" s="418"/>
      <c r="GRG7" s="418"/>
      <c r="GRH7" s="418"/>
      <c r="GRI7" s="418"/>
      <c r="GRJ7" s="418"/>
      <c r="GRK7" s="418"/>
      <c r="GRL7" s="418"/>
      <c r="GRM7" s="418"/>
      <c r="GRN7" s="418"/>
      <c r="GRO7" s="418"/>
      <c r="GRP7" s="418"/>
      <c r="GRQ7" s="418"/>
      <c r="GRR7" s="418"/>
      <c r="GRS7" s="418"/>
      <c r="GRT7" s="418"/>
      <c r="GRU7" s="418"/>
      <c r="GRV7" s="418"/>
      <c r="GRW7" s="418"/>
      <c r="GRX7" s="418"/>
      <c r="GRY7" s="418"/>
      <c r="GRZ7" s="418"/>
      <c r="GSA7" s="418"/>
      <c r="GSB7" s="418"/>
      <c r="GSC7" s="418"/>
      <c r="GSD7" s="418"/>
      <c r="GSE7" s="418"/>
      <c r="GSF7" s="418"/>
      <c r="GSG7" s="418"/>
      <c r="GSH7" s="418"/>
      <c r="GSI7" s="418"/>
      <c r="GSJ7" s="418"/>
      <c r="GSK7" s="418"/>
      <c r="GSL7" s="418"/>
      <c r="GSM7" s="418"/>
      <c r="GSN7" s="418"/>
      <c r="GSO7" s="418"/>
      <c r="GSP7" s="418"/>
      <c r="GSQ7" s="418"/>
      <c r="GSR7" s="418"/>
      <c r="GSS7" s="418"/>
      <c r="GST7" s="418"/>
      <c r="GSU7" s="418"/>
      <c r="GSV7" s="418"/>
      <c r="GSW7" s="418"/>
      <c r="GSX7" s="418"/>
      <c r="GSY7" s="418"/>
      <c r="GSZ7" s="418"/>
      <c r="GTA7" s="418"/>
      <c r="GTB7" s="418"/>
      <c r="GTC7" s="418"/>
      <c r="GTD7" s="418"/>
      <c r="GTE7" s="418"/>
      <c r="GTF7" s="418"/>
      <c r="GTG7" s="418"/>
      <c r="GTH7" s="418"/>
      <c r="GTI7" s="418"/>
      <c r="GTJ7" s="418"/>
      <c r="GTK7" s="418"/>
      <c r="GTL7" s="418"/>
      <c r="GTM7" s="418"/>
      <c r="GTN7" s="418"/>
      <c r="GTO7" s="418"/>
      <c r="GTP7" s="418"/>
      <c r="GTQ7" s="418"/>
      <c r="GTR7" s="418"/>
      <c r="GTS7" s="418"/>
      <c r="GTT7" s="418"/>
      <c r="GTU7" s="418"/>
      <c r="GTV7" s="418"/>
      <c r="GTW7" s="418"/>
      <c r="GTX7" s="418"/>
      <c r="GTY7" s="418"/>
      <c r="GTZ7" s="418"/>
      <c r="GUA7" s="418"/>
      <c r="GUB7" s="418"/>
      <c r="GUC7" s="418"/>
      <c r="GUD7" s="418"/>
      <c r="GUE7" s="418"/>
      <c r="GUF7" s="418"/>
      <c r="GUG7" s="418"/>
      <c r="GUH7" s="418"/>
      <c r="GUI7" s="418"/>
      <c r="GUJ7" s="418"/>
      <c r="GUK7" s="418"/>
      <c r="GUL7" s="418"/>
      <c r="GUM7" s="418"/>
      <c r="GUN7" s="418"/>
      <c r="GUO7" s="418"/>
      <c r="GUP7" s="418"/>
      <c r="GUQ7" s="418"/>
      <c r="GUR7" s="418"/>
      <c r="GUS7" s="418"/>
      <c r="GUT7" s="418"/>
      <c r="GUU7" s="418"/>
      <c r="GUV7" s="418"/>
      <c r="GUW7" s="418"/>
      <c r="GUX7" s="418"/>
      <c r="GUY7" s="418"/>
      <c r="GUZ7" s="418"/>
      <c r="GVA7" s="418"/>
      <c r="GVB7" s="418"/>
      <c r="GVC7" s="418"/>
      <c r="GVD7" s="418"/>
      <c r="GVE7" s="418"/>
      <c r="GVF7" s="418"/>
      <c r="GVG7" s="418"/>
      <c r="GVH7" s="418"/>
      <c r="GVI7" s="418"/>
      <c r="GVJ7" s="418"/>
      <c r="GVK7" s="418"/>
      <c r="GVL7" s="418"/>
      <c r="GVM7" s="418"/>
      <c r="GVN7" s="418"/>
      <c r="GVO7" s="418"/>
      <c r="GVP7" s="418"/>
      <c r="GVQ7" s="418"/>
      <c r="GVR7" s="418"/>
      <c r="GVS7" s="418"/>
      <c r="GVT7" s="418"/>
      <c r="GVU7" s="418"/>
      <c r="GVV7" s="418"/>
      <c r="GVW7" s="418"/>
      <c r="GVX7" s="418"/>
      <c r="GVY7" s="418"/>
      <c r="GVZ7" s="418"/>
      <c r="GWA7" s="418"/>
      <c r="GWB7" s="418"/>
      <c r="GWC7" s="418"/>
      <c r="GWD7" s="418"/>
      <c r="GWE7" s="418"/>
      <c r="GWF7" s="418"/>
      <c r="GWG7" s="418"/>
      <c r="GWH7" s="418"/>
      <c r="GWI7" s="418"/>
      <c r="GWJ7" s="418"/>
      <c r="GWK7" s="418"/>
      <c r="GWL7" s="418"/>
      <c r="GWM7" s="418"/>
      <c r="GWN7" s="418"/>
      <c r="GWO7" s="418"/>
      <c r="GWP7" s="418"/>
      <c r="GWQ7" s="418"/>
      <c r="GWR7" s="418"/>
      <c r="GWS7" s="418"/>
      <c r="GWT7" s="418"/>
      <c r="GWU7" s="418"/>
      <c r="GWV7" s="418"/>
      <c r="GWW7" s="418"/>
      <c r="GWX7" s="418"/>
      <c r="GWY7" s="418"/>
      <c r="GWZ7" s="418"/>
      <c r="GXA7" s="418"/>
      <c r="GXB7" s="418"/>
      <c r="GXC7" s="418"/>
      <c r="GXD7" s="418"/>
      <c r="GXE7" s="418"/>
      <c r="GXF7" s="418"/>
      <c r="GXG7" s="418"/>
      <c r="GXH7" s="418"/>
      <c r="GXI7" s="418"/>
      <c r="GXJ7" s="418"/>
      <c r="GXK7" s="418"/>
      <c r="GXL7" s="418"/>
      <c r="GXM7" s="418"/>
      <c r="GXN7" s="418"/>
      <c r="GXO7" s="418"/>
      <c r="GXP7" s="418"/>
      <c r="GXQ7" s="418"/>
      <c r="GXR7" s="418"/>
      <c r="GXS7" s="418"/>
      <c r="GXT7" s="418"/>
      <c r="GXU7" s="418"/>
      <c r="GXV7" s="418"/>
      <c r="GXW7" s="418"/>
      <c r="GXX7" s="418"/>
      <c r="GXY7" s="418"/>
      <c r="GXZ7" s="418"/>
      <c r="GYA7" s="418"/>
      <c r="GYB7" s="418"/>
      <c r="GYC7" s="418"/>
      <c r="GYD7" s="418"/>
      <c r="GYE7" s="418"/>
      <c r="GYF7" s="418"/>
      <c r="GYG7" s="418"/>
      <c r="GYH7" s="418"/>
      <c r="GYI7" s="418"/>
      <c r="GYJ7" s="418"/>
      <c r="GYK7" s="418"/>
      <c r="GYL7" s="418"/>
      <c r="GYM7" s="418"/>
      <c r="GYN7" s="418"/>
      <c r="GYO7" s="418"/>
      <c r="GYP7" s="418"/>
      <c r="GYQ7" s="418"/>
      <c r="GYR7" s="418"/>
      <c r="GYS7" s="418"/>
      <c r="GYT7" s="418"/>
      <c r="GYU7" s="418"/>
      <c r="GYV7" s="418"/>
      <c r="GYW7" s="418"/>
      <c r="GYX7" s="418"/>
      <c r="GYY7" s="418"/>
      <c r="GYZ7" s="418"/>
      <c r="GZA7" s="418"/>
      <c r="GZB7" s="418"/>
      <c r="GZC7" s="418"/>
      <c r="GZD7" s="418"/>
      <c r="GZE7" s="418"/>
      <c r="GZF7" s="418"/>
      <c r="GZG7" s="418"/>
      <c r="GZH7" s="418"/>
      <c r="GZI7" s="418"/>
      <c r="GZJ7" s="418"/>
      <c r="GZK7" s="418"/>
      <c r="GZL7" s="418"/>
      <c r="GZM7" s="418"/>
      <c r="GZN7" s="418"/>
      <c r="GZO7" s="418"/>
      <c r="GZP7" s="418"/>
      <c r="GZQ7" s="418"/>
      <c r="GZR7" s="418"/>
      <c r="GZS7" s="418"/>
      <c r="GZT7" s="418"/>
      <c r="GZU7" s="418"/>
      <c r="GZV7" s="418"/>
      <c r="GZW7" s="418"/>
      <c r="GZX7" s="418"/>
      <c r="GZY7" s="418"/>
      <c r="GZZ7" s="418"/>
      <c r="HAA7" s="418"/>
      <c r="HAB7" s="418"/>
      <c r="HAC7" s="418"/>
      <c r="HAD7" s="418"/>
      <c r="HAE7" s="418"/>
      <c r="HAF7" s="418"/>
      <c r="HAG7" s="418"/>
      <c r="HAH7" s="418"/>
      <c r="HAI7" s="418"/>
      <c r="HAJ7" s="418"/>
      <c r="HAK7" s="418"/>
      <c r="HAL7" s="418"/>
      <c r="HAM7" s="418"/>
      <c r="HAN7" s="418"/>
      <c r="HAO7" s="418"/>
      <c r="HAP7" s="418"/>
      <c r="HAQ7" s="418"/>
      <c r="HAR7" s="418"/>
      <c r="HAS7" s="418"/>
      <c r="HAT7" s="418"/>
      <c r="HAU7" s="418"/>
      <c r="HAV7" s="418"/>
      <c r="HAW7" s="418"/>
      <c r="HAX7" s="418"/>
      <c r="HAY7" s="418"/>
      <c r="HAZ7" s="418"/>
      <c r="HBA7" s="418"/>
      <c r="HBB7" s="418"/>
      <c r="HBC7" s="418"/>
      <c r="HBD7" s="418"/>
      <c r="HBE7" s="418"/>
      <c r="HBF7" s="418"/>
      <c r="HBG7" s="418"/>
      <c r="HBH7" s="418"/>
      <c r="HBI7" s="418"/>
      <c r="HBJ7" s="418"/>
      <c r="HBK7" s="418"/>
      <c r="HBL7" s="418"/>
      <c r="HBM7" s="418"/>
      <c r="HBN7" s="418"/>
      <c r="HBO7" s="418"/>
      <c r="HBP7" s="418"/>
      <c r="HBQ7" s="418"/>
      <c r="HBR7" s="418"/>
      <c r="HBS7" s="418"/>
      <c r="HBT7" s="418"/>
      <c r="HBU7" s="418"/>
      <c r="HBV7" s="418"/>
      <c r="HBW7" s="418"/>
      <c r="HBX7" s="418"/>
      <c r="HBY7" s="418"/>
      <c r="HBZ7" s="418"/>
      <c r="HCA7" s="418"/>
      <c r="HCB7" s="418"/>
      <c r="HCC7" s="418"/>
      <c r="HCD7" s="418"/>
      <c r="HCE7" s="418"/>
      <c r="HCF7" s="418"/>
      <c r="HCG7" s="418"/>
      <c r="HCH7" s="418"/>
      <c r="HCI7" s="418"/>
      <c r="HCJ7" s="418"/>
      <c r="HCK7" s="418"/>
      <c r="HCL7" s="418"/>
      <c r="HCM7" s="418"/>
      <c r="HCN7" s="418"/>
      <c r="HCO7" s="418"/>
      <c r="HCP7" s="418"/>
      <c r="HCQ7" s="418"/>
      <c r="HCR7" s="418"/>
      <c r="HCS7" s="418"/>
      <c r="HCT7" s="418"/>
      <c r="HCU7" s="418"/>
      <c r="HCV7" s="418"/>
      <c r="HCW7" s="418"/>
      <c r="HCX7" s="418"/>
      <c r="HCY7" s="418"/>
      <c r="HCZ7" s="418"/>
      <c r="HDA7" s="418"/>
      <c r="HDB7" s="418"/>
      <c r="HDC7" s="418"/>
      <c r="HDD7" s="418"/>
      <c r="HDE7" s="418"/>
      <c r="HDF7" s="418"/>
      <c r="HDG7" s="418"/>
      <c r="HDH7" s="418"/>
      <c r="HDI7" s="418"/>
      <c r="HDJ7" s="418"/>
      <c r="HDK7" s="418"/>
      <c r="HDL7" s="418"/>
      <c r="HDM7" s="418"/>
      <c r="HDN7" s="418"/>
      <c r="HDO7" s="418"/>
      <c r="HDP7" s="418"/>
      <c r="HDQ7" s="418"/>
      <c r="HDR7" s="418"/>
      <c r="HDS7" s="418"/>
      <c r="HDT7" s="418"/>
      <c r="HDU7" s="418"/>
      <c r="HDV7" s="418"/>
      <c r="HDW7" s="418"/>
      <c r="HDX7" s="418"/>
      <c r="HDY7" s="418"/>
      <c r="HDZ7" s="418"/>
      <c r="HEA7" s="418"/>
      <c r="HEB7" s="418"/>
      <c r="HEC7" s="418"/>
      <c r="HED7" s="418"/>
      <c r="HEE7" s="418"/>
      <c r="HEF7" s="418"/>
      <c r="HEG7" s="418"/>
      <c r="HEH7" s="418"/>
      <c r="HEI7" s="418"/>
      <c r="HEJ7" s="418"/>
      <c r="HEK7" s="418"/>
      <c r="HEL7" s="418"/>
      <c r="HEM7" s="418"/>
      <c r="HEN7" s="418"/>
      <c r="HEO7" s="418"/>
      <c r="HEP7" s="418"/>
      <c r="HEQ7" s="418"/>
      <c r="HER7" s="418"/>
      <c r="HES7" s="418"/>
      <c r="HET7" s="418"/>
      <c r="HEU7" s="418"/>
      <c r="HEV7" s="418"/>
      <c r="HEW7" s="418"/>
      <c r="HEX7" s="418"/>
      <c r="HEY7" s="418"/>
      <c r="HEZ7" s="418"/>
      <c r="HFA7" s="418"/>
      <c r="HFB7" s="418"/>
      <c r="HFC7" s="418"/>
      <c r="HFD7" s="418"/>
      <c r="HFE7" s="418"/>
      <c r="HFF7" s="418"/>
      <c r="HFG7" s="418"/>
      <c r="HFH7" s="418"/>
      <c r="HFI7" s="418"/>
      <c r="HFJ7" s="418"/>
      <c r="HFK7" s="418"/>
      <c r="HFL7" s="418"/>
      <c r="HFM7" s="418"/>
      <c r="HFN7" s="418"/>
      <c r="HFO7" s="418"/>
      <c r="HFP7" s="418"/>
      <c r="HFQ7" s="418"/>
      <c r="HFR7" s="418"/>
      <c r="HFS7" s="418"/>
      <c r="HFT7" s="418"/>
      <c r="HFU7" s="418"/>
      <c r="HFV7" s="418"/>
      <c r="HFW7" s="418"/>
      <c r="HFX7" s="418"/>
      <c r="HFY7" s="418"/>
      <c r="HFZ7" s="418"/>
      <c r="HGA7" s="418"/>
      <c r="HGB7" s="418"/>
      <c r="HGC7" s="418"/>
      <c r="HGD7" s="418"/>
      <c r="HGE7" s="418"/>
      <c r="HGF7" s="418"/>
      <c r="HGG7" s="418"/>
      <c r="HGH7" s="418"/>
      <c r="HGI7" s="418"/>
      <c r="HGJ7" s="418"/>
      <c r="HGK7" s="418"/>
      <c r="HGL7" s="418"/>
      <c r="HGM7" s="418"/>
      <c r="HGN7" s="418"/>
      <c r="HGO7" s="418"/>
      <c r="HGP7" s="418"/>
      <c r="HGQ7" s="418"/>
      <c r="HGR7" s="418"/>
      <c r="HGS7" s="418"/>
      <c r="HGT7" s="418"/>
      <c r="HGU7" s="418"/>
      <c r="HGV7" s="418"/>
      <c r="HGW7" s="418"/>
      <c r="HGX7" s="418"/>
      <c r="HGY7" s="418"/>
      <c r="HGZ7" s="418"/>
      <c r="HHA7" s="418"/>
      <c r="HHB7" s="418"/>
      <c r="HHC7" s="418"/>
      <c r="HHD7" s="418"/>
      <c r="HHE7" s="418"/>
      <c r="HHF7" s="418"/>
      <c r="HHG7" s="418"/>
      <c r="HHH7" s="418"/>
      <c r="HHI7" s="418"/>
      <c r="HHJ7" s="418"/>
      <c r="HHK7" s="418"/>
      <c r="HHL7" s="418"/>
      <c r="HHM7" s="418"/>
      <c r="HHN7" s="418"/>
      <c r="HHO7" s="418"/>
      <c r="HHP7" s="418"/>
      <c r="HHQ7" s="418"/>
      <c r="HHR7" s="418"/>
      <c r="HHS7" s="418"/>
      <c r="HHT7" s="418"/>
      <c r="HHU7" s="418"/>
      <c r="HHV7" s="418"/>
      <c r="HHW7" s="418"/>
      <c r="HHX7" s="418"/>
      <c r="HHY7" s="418"/>
      <c r="HHZ7" s="418"/>
      <c r="HIA7" s="418"/>
      <c r="HIB7" s="418"/>
      <c r="HIC7" s="418"/>
      <c r="HID7" s="418"/>
      <c r="HIE7" s="418"/>
      <c r="HIF7" s="418"/>
      <c r="HIG7" s="418"/>
      <c r="HIH7" s="418"/>
      <c r="HII7" s="418"/>
      <c r="HIJ7" s="418"/>
      <c r="HIK7" s="418"/>
      <c r="HIL7" s="418"/>
      <c r="HIM7" s="418"/>
      <c r="HIN7" s="418"/>
      <c r="HIO7" s="418"/>
      <c r="HIP7" s="418"/>
      <c r="HIQ7" s="418"/>
      <c r="HIR7" s="418"/>
      <c r="HIS7" s="418"/>
      <c r="HIT7" s="418"/>
      <c r="HIU7" s="418"/>
      <c r="HIV7" s="418"/>
      <c r="HIW7" s="418"/>
      <c r="HIX7" s="418"/>
      <c r="HIY7" s="418"/>
      <c r="HIZ7" s="418"/>
      <c r="HJA7" s="418"/>
      <c r="HJB7" s="418"/>
      <c r="HJC7" s="418"/>
      <c r="HJD7" s="418"/>
      <c r="HJE7" s="418"/>
      <c r="HJF7" s="418"/>
      <c r="HJG7" s="418"/>
      <c r="HJH7" s="418"/>
      <c r="HJI7" s="418"/>
      <c r="HJJ7" s="418"/>
      <c r="HJK7" s="418"/>
      <c r="HJL7" s="418"/>
      <c r="HJM7" s="418"/>
      <c r="HJN7" s="418"/>
      <c r="HJO7" s="418"/>
      <c r="HJP7" s="418"/>
      <c r="HJQ7" s="418"/>
      <c r="HJR7" s="418"/>
      <c r="HJS7" s="418"/>
      <c r="HJT7" s="418"/>
      <c r="HJU7" s="418"/>
      <c r="HJV7" s="418"/>
      <c r="HJW7" s="418"/>
      <c r="HJX7" s="418"/>
      <c r="HJY7" s="418"/>
      <c r="HJZ7" s="418"/>
      <c r="HKA7" s="418"/>
      <c r="HKB7" s="418"/>
      <c r="HKC7" s="418"/>
      <c r="HKD7" s="418"/>
      <c r="HKE7" s="418"/>
      <c r="HKF7" s="418"/>
      <c r="HKG7" s="418"/>
      <c r="HKH7" s="418"/>
      <c r="HKI7" s="418"/>
      <c r="HKJ7" s="418"/>
      <c r="HKK7" s="418"/>
      <c r="HKL7" s="418"/>
      <c r="HKM7" s="418"/>
      <c r="HKN7" s="418"/>
      <c r="HKO7" s="418"/>
      <c r="HKP7" s="418"/>
      <c r="HKQ7" s="418"/>
      <c r="HKR7" s="418"/>
      <c r="HKS7" s="418"/>
      <c r="HKT7" s="418"/>
      <c r="HKU7" s="418"/>
      <c r="HKV7" s="418"/>
      <c r="HKW7" s="418"/>
      <c r="HKX7" s="418"/>
      <c r="HKY7" s="418"/>
      <c r="HKZ7" s="418"/>
      <c r="HLA7" s="418"/>
      <c r="HLB7" s="418"/>
      <c r="HLC7" s="418"/>
      <c r="HLD7" s="418"/>
      <c r="HLE7" s="418"/>
      <c r="HLF7" s="418"/>
      <c r="HLG7" s="418"/>
      <c r="HLH7" s="418"/>
      <c r="HLI7" s="418"/>
      <c r="HLJ7" s="418"/>
      <c r="HLK7" s="418"/>
      <c r="HLL7" s="418"/>
      <c r="HLM7" s="418"/>
      <c r="HLN7" s="418"/>
      <c r="HLO7" s="418"/>
      <c r="HLP7" s="418"/>
      <c r="HLQ7" s="418"/>
      <c r="HLR7" s="418"/>
      <c r="HLS7" s="418"/>
      <c r="HLT7" s="418"/>
      <c r="HLU7" s="418"/>
      <c r="HLV7" s="418"/>
      <c r="HLW7" s="418"/>
      <c r="HLX7" s="418"/>
      <c r="HLY7" s="418"/>
      <c r="HLZ7" s="418"/>
      <c r="HMA7" s="418"/>
      <c r="HMB7" s="418"/>
      <c r="HMC7" s="418"/>
      <c r="HMD7" s="418"/>
      <c r="HME7" s="418"/>
      <c r="HMF7" s="418"/>
      <c r="HMG7" s="418"/>
      <c r="HMH7" s="418"/>
      <c r="HMI7" s="418"/>
      <c r="HMJ7" s="418"/>
      <c r="HMK7" s="418"/>
      <c r="HML7" s="418"/>
      <c r="HMM7" s="418"/>
      <c r="HMN7" s="418"/>
      <c r="HMO7" s="418"/>
      <c r="HMP7" s="418"/>
      <c r="HMQ7" s="418"/>
      <c r="HMR7" s="418"/>
      <c r="HMS7" s="418"/>
      <c r="HMT7" s="418"/>
      <c r="HMU7" s="418"/>
      <c r="HMV7" s="418"/>
      <c r="HMW7" s="418"/>
      <c r="HMX7" s="418"/>
      <c r="HMY7" s="418"/>
      <c r="HMZ7" s="418"/>
      <c r="HNA7" s="418"/>
      <c r="HNB7" s="418"/>
      <c r="HNC7" s="418"/>
      <c r="HND7" s="418"/>
      <c r="HNE7" s="418"/>
      <c r="HNF7" s="418"/>
      <c r="HNG7" s="418"/>
      <c r="HNH7" s="418"/>
      <c r="HNI7" s="418"/>
      <c r="HNJ7" s="418"/>
      <c r="HNK7" s="418"/>
      <c r="HNL7" s="418"/>
      <c r="HNM7" s="418"/>
      <c r="HNN7" s="418"/>
      <c r="HNO7" s="418"/>
      <c r="HNP7" s="418"/>
      <c r="HNQ7" s="418"/>
      <c r="HNR7" s="418"/>
      <c r="HNS7" s="418"/>
      <c r="HNT7" s="418"/>
      <c r="HNU7" s="418"/>
      <c r="HNV7" s="418"/>
      <c r="HNW7" s="418"/>
      <c r="HNX7" s="418"/>
      <c r="HNY7" s="418"/>
      <c r="HNZ7" s="418"/>
      <c r="HOA7" s="418"/>
      <c r="HOB7" s="418"/>
      <c r="HOC7" s="418"/>
      <c r="HOD7" s="418"/>
      <c r="HOE7" s="418"/>
      <c r="HOF7" s="418"/>
      <c r="HOG7" s="418"/>
      <c r="HOH7" s="418"/>
      <c r="HOI7" s="418"/>
      <c r="HOJ7" s="418"/>
      <c r="HOK7" s="418"/>
      <c r="HOL7" s="418"/>
      <c r="HOM7" s="418"/>
      <c r="HON7" s="418"/>
      <c r="HOO7" s="418"/>
      <c r="HOP7" s="418"/>
      <c r="HOQ7" s="418"/>
      <c r="HOR7" s="418"/>
      <c r="HOS7" s="418"/>
      <c r="HOT7" s="418"/>
      <c r="HOU7" s="418"/>
      <c r="HOV7" s="418"/>
      <c r="HOW7" s="418"/>
      <c r="HOX7" s="418"/>
      <c r="HOY7" s="418"/>
      <c r="HOZ7" s="418"/>
      <c r="HPA7" s="418"/>
      <c r="HPB7" s="418"/>
      <c r="HPC7" s="418"/>
      <c r="HPD7" s="418"/>
      <c r="HPE7" s="418"/>
      <c r="HPF7" s="418"/>
      <c r="HPG7" s="418"/>
      <c r="HPH7" s="418"/>
      <c r="HPI7" s="418"/>
      <c r="HPJ7" s="418"/>
      <c r="HPK7" s="418"/>
      <c r="HPL7" s="418"/>
      <c r="HPM7" s="418"/>
      <c r="HPN7" s="418"/>
      <c r="HPO7" s="418"/>
      <c r="HPP7" s="418"/>
      <c r="HPQ7" s="418"/>
      <c r="HPR7" s="418"/>
      <c r="HPS7" s="418"/>
      <c r="HPT7" s="418"/>
      <c r="HPU7" s="418"/>
      <c r="HPV7" s="418"/>
      <c r="HPW7" s="418"/>
      <c r="HPX7" s="418"/>
      <c r="HPY7" s="418"/>
      <c r="HPZ7" s="418"/>
      <c r="HQA7" s="418"/>
      <c r="HQB7" s="418"/>
      <c r="HQC7" s="418"/>
      <c r="HQD7" s="418"/>
      <c r="HQE7" s="418"/>
      <c r="HQF7" s="418"/>
      <c r="HQG7" s="418"/>
      <c r="HQH7" s="418"/>
      <c r="HQI7" s="418"/>
      <c r="HQJ7" s="418"/>
      <c r="HQK7" s="418"/>
      <c r="HQL7" s="418"/>
      <c r="HQM7" s="418"/>
      <c r="HQN7" s="418"/>
      <c r="HQO7" s="418"/>
      <c r="HQP7" s="418"/>
      <c r="HQQ7" s="418"/>
      <c r="HQR7" s="418"/>
      <c r="HQS7" s="418"/>
      <c r="HQT7" s="418"/>
      <c r="HQU7" s="418"/>
      <c r="HQV7" s="418"/>
      <c r="HQW7" s="418"/>
      <c r="HQX7" s="418"/>
      <c r="HQY7" s="418"/>
      <c r="HQZ7" s="418"/>
      <c r="HRA7" s="418"/>
      <c r="HRB7" s="418"/>
      <c r="HRC7" s="418"/>
      <c r="HRD7" s="418"/>
      <c r="HRE7" s="418"/>
      <c r="HRF7" s="418"/>
      <c r="HRG7" s="418"/>
      <c r="HRH7" s="418"/>
      <c r="HRI7" s="418"/>
      <c r="HRJ7" s="418"/>
      <c r="HRK7" s="418"/>
      <c r="HRL7" s="418"/>
      <c r="HRM7" s="418"/>
      <c r="HRN7" s="418"/>
      <c r="HRO7" s="418"/>
      <c r="HRP7" s="418"/>
      <c r="HRQ7" s="418"/>
      <c r="HRR7" s="418"/>
      <c r="HRS7" s="418"/>
      <c r="HRT7" s="418"/>
      <c r="HRU7" s="418"/>
      <c r="HRV7" s="418"/>
      <c r="HRW7" s="418"/>
      <c r="HRX7" s="418"/>
      <c r="HRY7" s="418"/>
      <c r="HRZ7" s="418"/>
      <c r="HSA7" s="418"/>
      <c r="HSB7" s="418"/>
      <c r="HSC7" s="418"/>
      <c r="HSD7" s="418"/>
      <c r="HSE7" s="418"/>
      <c r="HSF7" s="418"/>
      <c r="HSG7" s="418"/>
      <c r="HSH7" s="418"/>
      <c r="HSI7" s="418"/>
      <c r="HSJ7" s="418"/>
      <c r="HSK7" s="418"/>
      <c r="HSL7" s="418"/>
      <c r="HSM7" s="418"/>
      <c r="HSN7" s="418"/>
      <c r="HSO7" s="418"/>
      <c r="HSP7" s="418"/>
      <c r="HSQ7" s="418"/>
      <c r="HSR7" s="418"/>
      <c r="HSS7" s="418"/>
      <c r="HST7" s="418"/>
      <c r="HSU7" s="418"/>
      <c r="HSV7" s="418"/>
      <c r="HSW7" s="418"/>
      <c r="HSX7" s="418"/>
      <c r="HSY7" s="418"/>
      <c r="HSZ7" s="418"/>
      <c r="HTA7" s="418"/>
      <c r="HTB7" s="418"/>
      <c r="HTC7" s="418"/>
      <c r="HTD7" s="418"/>
      <c r="HTE7" s="418"/>
      <c r="HTF7" s="418"/>
      <c r="HTG7" s="418"/>
      <c r="HTH7" s="418"/>
      <c r="HTI7" s="418"/>
      <c r="HTJ7" s="418"/>
      <c r="HTK7" s="418"/>
      <c r="HTL7" s="418"/>
      <c r="HTM7" s="418"/>
      <c r="HTN7" s="418"/>
      <c r="HTO7" s="418"/>
      <c r="HTP7" s="418"/>
      <c r="HTQ7" s="418"/>
      <c r="HTR7" s="418"/>
      <c r="HTS7" s="418"/>
      <c r="HTT7" s="418"/>
      <c r="HTU7" s="418"/>
      <c r="HTV7" s="418"/>
      <c r="HTW7" s="418"/>
      <c r="HTX7" s="418"/>
      <c r="HTY7" s="418"/>
      <c r="HTZ7" s="418"/>
      <c r="HUA7" s="418"/>
      <c r="HUB7" s="418"/>
      <c r="HUC7" s="418"/>
      <c r="HUD7" s="418"/>
      <c r="HUE7" s="418"/>
      <c r="HUF7" s="418"/>
      <c r="HUG7" s="418"/>
      <c r="HUH7" s="418"/>
      <c r="HUI7" s="418"/>
      <c r="HUJ7" s="418"/>
      <c r="HUK7" s="418"/>
      <c r="HUL7" s="418"/>
      <c r="HUM7" s="418"/>
      <c r="HUN7" s="418"/>
      <c r="HUO7" s="418"/>
      <c r="HUP7" s="418"/>
      <c r="HUQ7" s="418"/>
      <c r="HUR7" s="418"/>
      <c r="HUS7" s="418"/>
      <c r="HUT7" s="418"/>
      <c r="HUU7" s="418"/>
      <c r="HUV7" s="418"/>
      <c r="HUW7" s="418"/>
      <c r="HUX7" s="418"/>
      <c r="HUY7" s="418"/>
      <c r="HUZ7" s="418"/>
      <c r="HVA7" s="418"/>
      <c r="HVB7" s="418"/>
      <c r="HVC7" s="418"/>
      <c r="HVD7" s="418"/>
      <c r="HVE7" s="418"/>
      <c r="HVF7" s="418"/>
      <c r="HVG7" s="418"/>
      <c r="HVH7" s="418"/>
      <c r="HVI7" s="418"/>
      <c r="HVJ7" s="418"/>
      <c r="HVK7" s="418"/>
      <c r="HVL7" s="418"/>
      <c r="HVM7" s="418"/>
      <c r="HVN7" s="418"/>
      <c r="HVO7" s="418"/>
      <c r="HVP7" s="418"/>
      <c r="HVQ7" s="418"/>
      <c r="HVR7" s="418"/>
      <c r="HVS7" s="418"/>
      <c r="HVT7" s="418"/>
      <c r="HVU7" s="418"/>
      <c r="HVV7" s="418"/>
      <c r="HVW7" s="418"/>
      <c r="HVX7" s="418"/>
      <c r="HVY7" s="418"/>
      <c r="HVZ7" s="418"/>
      <c r="HWA7" s="418"/>
      <c r="HWB7" s="418"/>
      <c r="HWC7" s="418"/>
      <c r="HWD7" s="418"/>
      <c r="HWE7" s="418"/>
      <c r="HWF7" s="418"/>
      <c r="HWG7" s="418"/>
      <c r="HWH7" s="418"/>
      <c r="HWI7" s="418"/>
      <c r="HWJ7" s="418"/>
      <c r="HWK7" s="418"/>
      <c r="HWL7" s="418"/>
      <c r="HWM7" s="418"/>
      <c r="HWN7" s="418"/>
      <c r="HWO7" s="418"/>
      <c r="HWP7" s="418"/>
      <c r="HWQ7" s="418"/>
      <c r="HWR7" s="418"/>
      <c r="HWS7" s="418"/>
      <c r="HWT7" s="418"/>
      <c r="HWU7" s="418"/>
      <c r="HWV7" s="418"/>
      <c r="HWW7" s="418"/>
      <c r="HWX7" s="418"/>
      <c r="HWY7" s="418"/>
      <c r="HWZ7" s="418"/>
      <c r="HXA7" s="418"/>
      <c r="HXB7" s="418"/>
      <c r="HXC7" s="418"/>
      <c r="HXD7" s="418"/>
      <c r="HXE7" s="418"/>
      <c r="HXF7" s="418"/>
      <c r="HXG7" s="418"/>
      <c r="HXH7" s="418"/>
      <c r="HXI7" s="418"/>
      <c r="HXJ7" s="418"/>
      <c r="HXK7" s="418"/>
      <c r="HXL7" s="418"/>
      <c r="HXM7" s="418"/>
      <c r="HXN7" s="418"/>
      <c r="HXO7" s="418"/>
      <c r="HXP7" s="418"/>
      <c r="HXQ7" s="418"/>
      <c r="HXR7" s="418"/>
      <c r="HXS7" s="418"/>
      <c r="HXT7" s="418"/>
      <c r="HXU7" s="418"/>
      <c r="HXV7" s="418"/>
      <c r="HXW7" s="418"/>
      <c r="HXX7" s="418"/>
      <c r="HXY7" s="418"/>
      <c r="HXZ7" s="418"/>
      <c r="HYA7" s="418"/>
      <c r="HYB7" s="418"/>
      <c r="HYC7" s="418"/>
      <c r="HYD7" s="418"/>
      <c r="HYE7" s="418"/>
      <c r="HYF7" s="418"/>
      <c r="HYG7" s="418"/>
      <c r="HYH7" s="418"/>
      <c r="HYI7" s="418"/>
      <c r="HYJ7" s="418"/>
      <c r="HYK7" s="418"/>
      <c r="HYL7" s="418"/>
      <c r="HYM7" s="418"/>
      <c r="HYN7" s="418"/>
      <c r="HYO7" s="418"/>
      <c r="HYP7" s="418"/>
      <c r="HYQ7" s="418"/>
      <c r="HYR7" s="418"/>
      <c r="HYS7" s="418"/>
      <c r="HYT7" s="418"/>
      <c r="HYU7" s="418"/>
      <c r="HYV7" s="418"/>
      <c r="HYW7" s="418"/>
      <c r="HYX7" s="418"/>
      <c r="HYY7" s="418"/>
      <c r="HYZ7" s="418"/>
      <c r="HZA7" s="418"/>
      <c r="HZB7" s="418"/>
      <c r="HZC7" s="418"/>
      <c r="HZD7" s="418"/>
      <c r="HZE7" s="418"/>
      <c r="HZF7" s="418"/>
      <c r="HZG7" s="418"/>
      <c r="HZH7" s="418"/>
      <c r="HZI7" s="418"/>
      <c r="HZJ7" s="418"/>
      <c r="HZK7" s="418"/>
      <c r="HZL7" s="418"/>
      <c r="HZM7" s="418"/>
      <c r="HZN7" s="418"/>
      <c r="HZO7" s="418"/>
      <c r="HZP7" s="418"/>
      <c r="HZQ7" s="418"/>
      <c r="HZR7" s="418"/>
      <c r="HZS7" s="418"/>
      <c r="HZT7" s="418"/>
      <c r="HZU7" s="418"/>
      <c r="HZV7" s="418"/>
      <c r="HZW7" s="418"/>
      <c r="HZX7" s="418"/>
      <c r="HZY7" s="418"/>
      <c r="HZZ7" s="418"/>
      <c r="IAA7" s="418"/>
      <c r="IAB7" s="418"/>
      <c r="IAC7" s="418"/>
      <c r="IAD7" s="418"/>
      <c r="IAE7" s="418"/>
      <c r="IAF7" s="418"/>
      <c r="IAG7" s="418"/>
      <c r="IAH7" s="418"/>
      <c r="IAI7" s="418"/>
      <c r="IAJ7" s="418"/>
      <c r="IAK7" s="418"/>
      <c r="IAL7" s="418"/>
      <c r="IAM7" s="418"/>
      <c r="IAN7" s="418"/>
      <c r="IAO7" s="418"/>
      <c r="IAP7" s="418"/>
      <c r="IAQ7" s="418"/>
      <c r="IAR7" s="418"/>
      <c r="IAS7" s="418"/>
      <c r="IAT7" s="418"/>
      <c r="IAU7" s="418"/>
      <c r="IAV7" s="418"/>
      <c r="IAW7" s="418"/>
      <c r="IAX7" s="418"/>
      <c r="IAY7" s="418"/>
      <c r="IAZ7" s="418"/>
      <c r="IBA7" s="418"/>
      <c r="IBB7" s="418"/>
      <c r="IBC7" s="418"/>
      <c r="IBD7" s="418"/>
      <c r="IBE7" s="418"/>
      <c r="IBF7" s="418"/>
      <c r="IBG7" s="418"/>
      <c r="IBH7" s="418"/>
      <c r="IBI7" s="418"/>
      <c r="IBJ7" s="418"/>
      <c r="IBK7" s="418"/>
      <c r="IBL7" s="418"/>
      <c r="IBM7" s="418"/>
      <c r="IBN7" s="418"/>
      <c r="IBO7" s="418"/>
      <c r="IBP7" s="418"/>
      <c r="IBQ7" s="418"/>
      <c r="IBR7" s="418"/>
      <c r="IBS7" s="418"/>
      <c r="IBT7" s="418"/>
      <c r="IBU7" s="418"/>
      <c r="IBV7" s="418"/>
      <c r="IBW7" s="418"/>
      <c r="IBX7" s="418"/>
      <c r="IBY7" s="418"/>
      <c r="IBZ7" s="418"/>
      <c r="ICA7" s="418"/>
      <c r="ICB7" s="418"/>
      <c r="ICC7" s="418"/>
      <c r="ICD7" s="418"/>
      <c r="ICE7" s="418"/>
      <c r="ICF7" s="418"/>
      <c r="ICG7" s="418"/>
      <c r="ICH7" s="418"/>
      <c r="ICI7" s="418"/>
      <c r="ICJ7" s="418"/>
      <c r="ICK7" s="418"/>
      <c r="ICL7" s="418"/>
      <c r="ICM7" s="418"/>
      <c r="ICN7" s="418"/>
      <c r="ICO7" s="418"/>
      <c r="ICP7" s="418"/>
      <c r="ICQ7" s="418"/>
      <c r="ICR7" s="418"/>
      <c r="ICS7" s="418"/>
      <c r="ICT7" s="418"/>
      <c r="ICU7" s="418"/>
      <c r="ICV7" s="418"/>
      <c r="ICW7" s="418"/>
      <c r="ICX7" s="418"/>
      <c r="ICY7" s="418"/>
      <c r="ICZ7" s="418"/>
      <c r="IDA7" s="418"/>
      <c r="IDB7" s="418"/>
      <c r="IDC7" s="418"/>
      <c r="IDD7" s="418"/>
      <c r="IDE7" s="418"/>
      <c r="IDF7" s="418"/>
      <c r="IDG7" s="418"/>
      <c r="IDH7" s="418"/>
      <c r="IDI7" s="418"/>
      <c r="IDJ7" s="418"/>
      <c r="IDK7" s="418"/>
      <c r="IDL7" s="418"/>
      <c r="IDM7" s="418"/>
      <c r="IDN7" s="418"/>
      <c r="IDO7" s="418"/>
      <c r="IDP7" s="418"/>
      <c r="IDQ7" s="418"/>
      <c r="IDR7" s="418"/>
      <c r="IDS7" s="418"/>
      <c r="IDT7" s="418"/>
      <c r="IDU7" s="418"/>
      <c r="IDV7" s="418"/>
      <c r="IDW7" s="418"/>
      <c r="IDX7" s="418"/>
      <c r="IDY7" s="418"/>
      <c r="IDZ7" s="418"/>
      <c r="IEA7" s="418"/>
      <c r="IEB7" s="418"/>
      <c r="IEC7" s="418"/>
      <c r="IED7" s="418"/>
      <c r="IEE7" s="418"/>
      <c r="IEF7" s="418"/>
      <c r="IEG7" s="418"/>
      <c r="IEH7" s="418"/>
      <c r="IEI7" s="418"/>
      <c r="IEJ7" s="418"/>
      <c r="IEK7" s="418"/>
      <c r="IEL7" s="418"/>
      <c r="IEM7" s="418"/>
      <c r="IEN7" s="418"/>
      <c r="IEO7" s="418"/>
      <c r="IEP7" s="418"/>
      <c r="IEQ7" s="418"/>
      <c r="IER7" s="418"/>
      <c r="IES7" s="418"/>
      <c r="IET7" s="418"/>
      <c r="IEU7" s="418"/>
      <c r="IEV7" s="418"/>
      <c r="IEW7" s="418"/>
      <c r="IEX7" s="418"/>
      <c r="IEY7" s="418"/>
      <c r="IEZ7" s="418"/>
      <c r="IFA7" s="418"/>
      <c r="IFB7" s="418"/>
      <c r="IFC7" s="418"/>
      <c r="IFD7" s="418"/>
      <c r="IFE7" s="418"/>
      <c r="IFF7" s="418"/>
      <c r="IFG7" s="418"/>
      <c r="IFH7" s="418"/>
      <c r="IFI7" s="418"/>
      <c r="IFJ7" s="418"/>
      <c r="IFK7" s="418"/>
      <c r="IFL7" s="418"/>
      <c r="IFM7" s="418"/>
      <c r="IFN7" s="418"/>
      <c r="IFO7" s="418"/>
      <c r="IFP7" s="418"/>
      <c r="IFQ7" s="418"/>
      <c r="IFR7" s="418"/>
      <c r="IFS7" s="418"/>
      <c r="IFT7" s="418"/>
      <c r="IFU7" s="418"/>
      <c r="IFV7" s="418"/>
      <c r="IFW7" s="418"/>
      <c r="IFX7" s="418"/>
      <c r="IFY7" s="418"/>
      <c r="IFZ7" s="418"/>
      <c r="IGA7" s="418"/>
      <c r="IGB7" s="418"/>
      <c r="IGC7" s="418"/>
      <c r="IGD7" s="418"/>
      <c r="IGE7" s="418"/>
      <c r="IGF7" s="418"/>
      <c r="IGG7" s="418"/>
      <c r="IGH7" s="418"/>
      <c r="IGI7" s="418"/>
      <c r="IGJ7" s="418"/>
      <c r="IGK7" s="418"/>
      <c r="IGL7" s="418"/>
      <c r="IGM7" s="418"/>
      <c r="IGN7" s="418"/>
      <c r="IGO7" s="418"/>
      <c r="IGP7" s="418"/>
      <c r="IGQ7" s="418"/>
      <c r="IGR7" s="418"/>
      <c r="IGS7" s="418"/>
      <c r="IGT7" s="418"/>
      <c r="IGU7" s="418"/>
      <c r="IGV7" s="418"/>
      <c r="IGW7" s="418"/>
      <c r="IGX7" s="418"/>
      <c r="IGY7" s="418"/>
      <c r="IGZ7" s="418"/>
      <c r="IHA7" s="418"/>
      <c r="IHB7" s="418"/>
      <c r="IHC7" s="418"/>
      <c r="IHD7" s="418"/>
      <c r="IHE7" s="418"/>
      <c r="IHF7" s="418"/>
      <c r="IHG7" s="418"/>
      <c r="IHH7" s="418"/>
      <c r="IHI7" s="418"/>
      <c r="IHJ7" s="418"/>
      <c r="IHK7" s="418"/>
      <c r="IHL7" s="418"/>
      <c r="IHM7" s="418"/>
      <c r="IHN7" s="418"/>
      <c r="IHO7" s="418"/>
      <c r="IHP7" s="418"/>
      <c r="IHQ7" s="418"/>
      <c r="IHR7" s="418"/>
      <c r="IHS7" s="418"/>
      <c r="IHT7" s="418"/>
      <c r="IHU7" s="418"/>
      <c r="IHV7" s="418"/>
      <c r="IHW7" s="418"/>
      <c r="IHX7" s="418"/>
      <c r="IHY7" s="418"/>
      <c r="IHZ7" s="418"/>
      <c r="IIA7" s="418"/>
      <c r="IIB7" s="418"/>
      <c r="IIC7" s="418"/>
      <c r="IID7" s="418"/>
      <c r="IIE7" s="418"/>
      <c r="IIF7" s="418"/>
      <c r="IIG7" s="418"/>
      <c r="IIH7" s="418"/>
      <c r="III7" s="418"/>
      <c r="IIJ7" s="418"/>
      <c r="IIK7" s="418"/>
      <c r="IIL7" s="418"/>
      <c r="IIM7" s="418"/>
      <c r="IIN7" s="418"/>
      <c r="IIO7" s="418"/>
      <c r="IIP7" s="418"/>
      <c r="IIQ7" s="418"/>
      <c r="IIR7" s="418"/>
      <c r="IIS7" s="418"/>
      <c r="IIT7" s="418"/>
      <c r="IIU7" s="418"/>
      <c r="IIV7" s="418"/>
      <c r="IIW7" s="418"/>
      <c r="IIX7" s="418"/>
      <c r="IIY7" s="418"/>
      <c r="IIZ7" s="418"/>
      <c r="IJA7" s="418"/>
      <c r="IJB7" s="418"/>
      <c r="IJC7" s="418"/>
      <c r="IJD7" s="418"/>
      <c r="IJE7" s="418"/>
      <c r="IJF7" s="418"/>
      <c r="IJG7" s="418"/>
      <c r="IJH7" s="418"/>
      <c r="IJI7" s="418"/>
      <c r="IJJ7" s="418"/>
      <c r="IJK7" s="418"/>
      <c r="IJL7" s="418"/>
      <c r="IJM7" s="418"/>
      <c r="IJN7" s="418"/>
      <c r="IJO7" s="418"/>
      <c r="IJP7" s="418"/>
      <c r="IJQ7" s="418"/>
      <c r="IJR7" s="418"/>
      <c r="IJS7" s="418"/>
      <c r="IJT7" s="418"/>
      <c r="IJU7" s="418"/>
      <c r="IJV7" s="418"/>
      <c r="IJW7" s="418"/>
      <c r="IJX7" s="418"/>
      <c r="IJY7" s="418"/>
      <c r="IJZ7" s="418"/>
      <c r="IKA7" s="418"/>
      <c r="IKB7" s="418"/>
      <c r="IKC7" s="418"/>
      <c r="IKD7" s="418"/>
      <c r="IKE7" s="418"/>
      <c r="IKF7" s="418"/>
      <c r="IKG7" s="418"/>
      <c r="IKH7" s="418"/>
      <c r="IKI7" s="418"/>
      <c r="IKJ7" s="418"/>
      <c r="IKK7" s="418"/>
      <c r="IKL7" s="418"/>
      <c r="IKM7" s="418"/>
      <c r="IKN7" s="418"/>
      <c r="IKO7" s="418"/>
      <c r="IKP7" s="418"/>
      <c r="IKQ7" s="418"/>
      <c r="IKR7" s="418"/>
      <c r="IKS7" s="418"/>
      <c r="IKT7" s="418"/>
      <c r="IKU7" s="418"/>
      <c r="IKV7" s="418"/>
      <c r="IKW7" s="418"/>
      <c r="IKX7" s="418"/>
      <c r="IKY7" s="418"/>
      <c r="IKZ7" s="418"/>
      <c r="ILA7" s="418"/>
      <c r="ILB7" s="418"/>
      <c r="ILC7" s="418"/>
      <c r="ILD7" s="418"/>
      <c r="ILE7" s="418"/>
      <c r="ILF7" s="418"/>
      <c r="ILG7" s="418"/>
      <c r="ILH7" s="418"/>
      <c r="ILI7" s="418"/>
      <c r="ILJ7" s="418"/>
      <c r="ILK7" s="418"/>
      <c r="ILL7" s="418"/>
      <c r="ILM7" s="418"/>
      <c r="ILN7" s="418"/>
      <c r="ILO7" s="418"/>
      <c r="ILP7" s="418"/>
      <c r="ILQ7" s="418"/>
      <c r="ILR7" s="418"/>
      <c r="ILS7" s="418"/>
      <c r="ILT7" s="418"/>
      <c r="ILU7" s="418"/>
      <c r="ILV7" s="418"/>
      <c r="ILW7" s="418"/>
      <c r="ILX7" s="418"/>
      <c r="ILY7" s="418"/>
      <c r="ILZ7" s="418"/>
      <c r="IMA7" s="418"/>
      <c r="IMB7" s="418"/>
      <c r="IMC7" s="418"/>
      <c r="IMD7" s="418"/>
      <c r="IME7" s="418"/>
      <c r="IMF7" s="418"/>
      <c r="IMG7" s="418"/>
      <c r="IMH7" s="418"/>
      <c r="IMI7" s="418"/>
      <c r="IMJ7" s="418"/>
      <c r="IMK7" s="418"/>
      <c r="IML7" s="418"/>
      <c r="IMM7" s="418"/>
      <c r="IMN7" s="418"/>
      <c r="IMO7" s="418"/>
      <c r="IMP7" s="418"/>
      <c r="IMQ7" s="418"/>
      <c r="IMR7" s="418"/>
      <c r="IMS7" s="418"/>
      <c r="IMT7" s="418"/>
      <c r="IMU7" s="418"/>
      <c r="IMV7" s="418"/>
      <c r="IMW7" s="418"/>
      <c r="IMX7" s="418"/>
      <c r="IMY7" s="418"/>
      <c r="IMZ7" s="418"/>
      <c r="INA7" s="418"/>
      <c r="INB7" s="418"/>
      <c r="INC7" s="418"/>
      <c r="IND7" s="418"/>
      <c r="INE7" s="418"/>
      <c r="INF7" s="418"/>
      <c r="ING7" s="418"/>
      <c r="INH7" s="418"/>
      <c r="INI7" s="418"/>
      <c r="INJ7" s="418"/>
      <c r="INK7" s="418"/>
      <c r="INL7" s="418"/>
      <c r="INM7" s="418"/>
      <c r="INN7" s="418"/>
      <c r="INO7" s="418"/>
      <c r="INP7" s="418"/>
      <c r="INQ7" s="418"/>
      <c r="INR7" s="418"/>
      <c r="INS7" s="418"/>
      <c r="INT7" s="418"/>
      <c r="INU7" s="418"/>
      <c r="INV7" s="418"/>
      <c r="INW7" s="418"/>
      <c r="INX7" s="418"/>
      <c r="INY7" s="418"/>
      <c r="INZ7" s="418"/>
      <c r="IOA7" s="418"/>
      <c r="IOB7" s="418"/>
      <c r="IOC7" s="418"/>
      <c r="IOD7" s="418"/>
      <c r="IOE7" s="418"/>
      <c r="IOF7" s="418"/>
      <c r="IOG7" s="418"/>
      <c r="IOH7" s="418"/>
      <c r="IOI7" s="418"/>
      <c r="IOJ7" s="418"/>
      <c r="IOK7" s="418"/>
      <c r="IOL7" s="418"/>
      <c r="IOM7" s="418"/>
      <c r="ION7" s="418"/>
      <c r="IOO7" s="418"/>
      <c r="IOP7" s="418"/>
      <c r="IOQ7" s="418"/>
      <c r="IOR7" s="418"/>
      <c r="IOS7" s="418"/>
      <c r="IOT7" s="418"/>
      <c r="IOU7" s="418"/>
      <c r="IOV7" s="418"/>
      <c r="IOW7" s="418"/>
      <c r="IOX7" s="418"/>
      <c r="IOY7" s="418"/>
      <c r="IOZ7" s="418"/>
      <c r="IPA7" s="418"/>
      <c r="IPB7" s="418"/>
      <c r="IPC7" s="418"/>
      <c r="IPD7" s="418"/>
      <c r="IPE7" s="418"/>
      <c r="IPF7" s="418"/>
      <c r="IPG7" s="418"/>
      <c r="IPH7" s="418"/>
      <c r="IPI7" s="418"/>
      <c r="IPJ7" s="418"/>
      <c r="IPK7" s="418"/>
      <c r="IPL7" s="418"/>
      <c r="IPM7" s="418"/>
      <c r="IPN7" s="418"/>
      <c r="IPO7" s="418"/>
      <c r="IPP7" s="418"/>
      <c r="IPQ7" s="418"/>
      <c r="IPR7" s="418"/>
      <c r="IPS7" s="418"/>
      <c r="IPT7" s="418"/>
      <c r="IPU7" s="418"/>
      <c r="IPV7" s="418"/>
      <c r="IPW7" s="418"/>
      <c r="IPX7" s="418"/>
      <c r="IPY7" s="418"/>
      <c r="IPZ7" s="418"/>
      <c r="IQA7" s="418"/>
      <c r="IQB7" s="418"/>
      <c r="IQC7" s="418"/>
      <c r="IQD7" s="418"/>
      <c r="IQE7" s="418"/>
      <c r="IQF7" s="418"/>
      <c r="IQG7" s="418"/>
      <c r="IQH7" s="418"/>
      <c r="IQI7" s="418"/>
      <c r="IQJ7" s="418"/>
      <c r="IQK7" s="418"/>
      <c r="IQL7" s="418"/>
      <c r="IQM7" s="418"/>
      <c r="IQN7" s="418"/>
      <c r="IQO7" s="418"/>
      <c r="IQP7" s="418"/>
      <c r="IQQ7" s="418"/>
      <c r="IQR7" s="418"/>
      <c r="IQS7" s="418"/>
      <c r="IQT7" s="418"/>
      <c r="IQU7" s="418"/>
      <c r="IQV7" s="418"/>
      <c r="IQW7" s="418"/>
      <c r="IQX7" s="418"/>
      <c r="IQY7" s="418"/>
      <c r="IQZ7" s="418"/>
      <c r="IRA7" s="418"/>
      <c r="IRB7" s="418"/>
      <c r="IRC7" s="418"/>
      <c r="IRD7" s="418"/>
      <c r="IRE7" s="418"/>
      <c r="IRF7" s="418"/>
      <c r="IRG7" s="418"/>
      <c r="IRH7" s="418"/>
      <c r="IRI7" s="418"/>
      <c r="IRJ7" s="418"/>
      <c r="IRK7" s="418"/>
      <c r="IRL7" s="418"/>
      <c r="IRM7" s="418"/>
      <c r="IRN7" s="418"/>
      <c r="IRO7" s="418"/>
      <c r="IRP7" s="418"/>
      <c r="IRQ7" s="418"/>
      <c r="IRR7" s="418"/>
      <c r="IRS7" s="418"/>
      <c r="IRT7" s="418"/>
      <c r="IRU7" s="418"/>
      <c r="IRV7" s="418"/>
      <c r="IRW7" s="418"/>
      <c r="IRX7" s="418"/>
      <c r="IRY7" s="418"/>
      <c r="IRZ7" s="418"/>
      <c r="ISA7" s="418"/>
      <c r="ISB7" s="418"/>
      <c r="ISC7" s="418"/>
      <c r="ISD7" s="418"/>
      <c r="ISE7" s="418"/>
      <c r="ISF7" s="418"/>
      <c r="ISG7" s="418"/>
      <c r="ISH7" s="418"/>
      <c r="ISI7" s="418"/>
      <c r="ISJ7" s="418"/>
      <c r="ISK7" s="418"/>
      <c r="ISL7" s="418"/>
      <c r="ISM7" s="418"/>
      <c r="ISN7" s="418"/>
      <c r="ISO7" s="418"/>
      <c r="ISP7" s="418"/>
      <c r="ISQ7" s="418"/>
      <c r="ISR7" s="418"/>
      <c r="ISS7" s="418"/>
      <c r="IST7" s="418"/>
      <c r="ISU7" s="418"/>
      <c r="ISV7" s="418"/>
      <c r="ISW7" s="418"/>
      <c r="ISX7" s="418"/>
      <c r="ISY7" s="418"/>
      <c r="ISZ7" s="418"/>
      <c r="ITA7" s="418"/>
      <c r="ITB7" s="418"/>
      <c r="ITC7" s="418"/>
      <c r="ITD7" s="418"/>
      <c r="ITE7" s="418"/>
      <c r="ITF7" s="418"/>
      <c r="ITG7" s="418"/>
      <c r="ITH7" s="418"/>
      <c r="ITI7" s="418"/>
      <c r="ITJ7" s="418"/>
      <c r="ITK7" s="418"/>
      <c r="ITL7" s="418"/>
      <c r="ITM7" s="418"/>
      <c r="ITN7" s="418"/>
      <c r="ITO7" s="418"/>
      <c r="ITP7" s="418"/>
      <c r="ITQ7" s="418"/>
      <c r="ITR7" s="418"/>
      <c r="ITS7" s="418"/>
      <c r="ITT7" s="418"/>
      <c r="ITU7" s="418"/>
      <c r="ITV7" s="418"/>
      <c r="ITW7" s="418"/>
      <c r="ITX7" s="418"/>
      <c r="ITY7" s="418"/>
      <c r="ITZ7" s="418"/>
      <c r="IUA7" s="418"/>
      <c r="IUB7" s="418"/>
      <c r="IUC7" s="418"/>
      <c r="IUD7" s="418"/>
      <c r="IUE7" s="418"/>
      <c r="IUF7" s="418"/>
      <c r="IUG7" s="418"/>
      <c r="IUH7" s="418"/>
      <c r="IUI7" s="418"/>
      <c r="IUJ7" s="418"/>
      <c r="IUK7" s="418"/>
      <c r="IUL7" s="418"/>
      <c r="IUM7" s="418"/>
      <c r="IUN7" s="418"/>
      <c r="IUO7" s="418"/>
      <c r="IUP7" s="418"/>
      <c r="IUQ7" s="418"/>
      <c r="IUR7" s="418"/>
      <c r="IUS7" s="418"/>
      <c r="IUT7" s="418"/>
      <c r="IUU7" s="418"/>
      <c r="IUV7" s="418"/>
      <c r="IUW7" s="418"/>
      <c r="IUX7" s="418"/>
      <c r="IUY7" s="418"/>
      <c r="IUZ7" s="418"/>
      <c r="IVA7" s="418"/>
      <c r="IVB7" s="418"/>
      <c r="IVC7" s="418"/>
      <c r="IVD7" s="418"/>
      <c r="IVE7" s="418"/>
      <c r="IVF7" s="418"/>
      <c r="IVG7" s="418"/>
      <c r="IVH7" s="418"/>
      <c r="IVI7" s="418"/>
      <c r="IVJ7" s="418"/>
      <c r="IVK7" s="418"/>
      <c r="IVL7" s="418"/>
      <c r="IVM7" s="418"/>
      <c r="IVN7" s="418"/>
      <c r="IVO7" s="418"/>
      <c r="IVP7" s="418"/>
      <c r="IVQ7" s="418"/>
      <c r="IVR7" s="418"/>
      <c r="IVS7" s="418"/>
      <c r="IVT7" s="418"/>
      <c r="IVU7" s="418"/>
      <c r="IVV7" s="418"/>
      <c r="IVW7" s="418"/>
      <c r="IVX7" s="418"/>
      <c r="IVY7" s="418"/>
      <c r="IVZ7" s="418"/>
      <c r="IWA7" s="418"/>
      <c r="IWB7" s="418"/>
      <c r="IWC7" s="418"/>
      <c r="IWD7" s="418"/>
      <c r="IWE7" s="418"/>
      <c r="IWF7" s="418"/>
      <c r="IWG7" s="418"/>
      <c r="IWH7" s="418"/>
      <c r="IWI7" s="418"/>
      <c r="IWJ7" s="418"/>
      <c r="IWK7" s="418"/>
      <c r="IWL7" s="418"/>
      <c r="IWM7" s="418"/>
      <c r="IWN7" s="418"/>
      <c r="IWO7" s="418"/>
      <c r="IWP7" s="418"/>
      <c r="IWQ7" s="418"/>
      <c r="IWR7" s="418"/>
      <c r="IWS7" s="418"/>
      <c r="IWT7" s="418"/>
      <c r="IWU7" s="418"/>
      <c r="IWV7" s="418"/>
      <c r="IWW7" s="418"/>
      <c r="IWX7" s="418"/>
      <c r="IWY7" s="418"/>
      <c r="IWZ7" s="418"/>
      <c r="IXA7" s="418"/>
      <c r="IXB7" s="418"/>
      <c r="IXC7" s="418"/>
      <c r="IXD7" s="418"/>
      <c r="IXE7" s="418"/>
      <c r="IXF7" s="418"/>
      <c r="IXG7" s="418"/>
      <c r="IXH7" s="418"/>
      <c r="IXI7" s="418"/>
      <c r="IXJ7" s="418"/>
      <c r="IXK7" s="418"/>
      <c r="IXL7" s="418"/>
      <c r="IXM7" s="418"/>
      <c r="IXN7" s="418"/>
      <c r="IXO7" s="418"/>
      <c r="IXP7" s="418"/>
      <c r="IXQ7" s="418"/>
      <c r="IXR7" s="418"/>
      <c r="IXS7" s="418"/>
      <c r="IXT7" s="418"/>
      <c r="IXU7" s="418"/>
      <c r="IXV7" s="418"/>
      <c r="IXW7" s="418"/>
      <c r="IXX7" s="418"/>
      <c r="IXY7" s="418"/>
      <c r="IXZ7" s="418"/>
      <c r="IYA7" s="418"/>
      <c r="IYB7" s="418"/>
      <c r="IYC7" s="418"/>
      <c r="IYD7" s="418"/>
      <c r="IYE7" s="418"/>
      <c r="IYF7" s="418"/>
      <c r="IYG7" s="418"/>
      <c r="IYH7" s="418"/>
      <c r="IYI7" s="418"/>
      <c r="IYJ7" s="418"/>
      <c r="IYK7" s="418"/>
      <c r="IYL7" s="418"/>
      <c r="IYM7" s="418"/>
      <c r="IYN7" s="418"/>
      <c r="IYO7" s="418"/>
      <c r="IYP7" s="418"/>
      <c r="IYQ7" s="418"/>
      <c r="IYR7" s="418"/>
      <c r="IYS7" s="418"/>
      <c r="IYT7" s="418"/>
      <c r="IYU7" s="418"/>
      <c r="IYV7" s="418"/>
      <c r="IYW7" s="418"/>
      <c r="IYX7" s="418"/>
      <c r="IYY7" s="418"/>
      <c r="IYZ7" s="418"/>
      <c r="IZA7" s="418"/>
      <c r="IZB7" s="418"/>
      <c r="IZC7" s="418"/>
      <c r="IZD7" s="418"/>
      <c r="IZE7" s="418"/>
      <c r="IZF7" s="418"/>
      <c r="IZG7" s="418"/>
      <c r="IZH7" s="418"/>
      <c r="IZI7" s="418"/>
      <c r="IZJ7" s="418"/>
      <c r="IZK7" s="418"/>
      <c r="IZL7" s="418"/>
      <c r="IZM7" s="418"/>
      <c r="IZN7" s="418"/>
      <c r="IZO7" s="418"/>
      <c r="IZP7" s="418"/>
      <c r="IZQ7" s="418"/>
      <c r="IZR7" s="418"/>
      <c r="IZS7" s="418"/>
      <c r="IZT7" s="418"/>
      <c r="IZU7" s="418"/>
      <c r="IZV7" s="418"/>
      <c r="IZW7" s="418"/>
      <c r="IZX7" s="418"/>
      <c r="IZY7" s="418"/>
      <c r="IZZ7" s="418"/>
      <c r="JAA7" s="418"/>
      <c r="JAB7" s="418"/>
      <c r="JAC7" s="418"/>
      <c r="JAD7" s="418"/>
      <c r="JAE7" s="418"/>
      <c r="JAF7" s="418"/>
      <c r="JAG7" s="418"/>
      <c r="JAH7" s="418"/>
      <c r="JAI7" s="418"/>
      <c r="JAJ7" s="418"/>
      <c r="JAK7" s="418"/>
      <c r="JAL7" s="418"/>
      <c r="JAM7" s="418"/>
      <c r="JAN7" s="418"/>
      <c r="JAO7" s="418"/>
      <c r="JAP7" s="418"/>
      <c r="JAQ7" s="418"/>
      <c r="JAR7" s="418"/>
      <c r="JAS7" s="418"/>
      <c r="JAT7" s="418"/>
      <c r="JAU7" s="418"/>
      <c r="JAV7" s="418"/>
      <c r="JAW7" s="418"/>
      <c r="JAX7" s="418"/>
      <c r="JAY7" s="418"/>
      <c r="JAZ7" s="418"/>
      <c r="JBA7" s="418"/>
      <c r="JBB7" s="418"/>
      <c r="JBC7" s="418"/>
      <c r="JBD7" s="418"/>
      <c r="JBE7" s="418"/>
      <c r="JBF7" s="418"/>
      <c r="JBG7" s="418"/>
      <c r="JBH7" s="418"/>
      <c r="JBI7" s="418"/>
      <c r="JBJ7" s="418"/>
      <c r="JBK7" s="418"/>
      <c r="JBL7" s="418"/>
      <c r="JBM7" s="418"/>
      <c r="JBN7" s="418"/>
      <c r="JBO7" s="418"/>
      <c r="JBP7" s="418"/>
      <c r="JBQ7" s="418"/>
      <c r="JBR7" s="418"/>
      <c r="JBS7" s="418"/>
      <c r="JBT7" s="418"/>
      <c r="JBU7" s="418"/>
      <c r="JBV7" s="418"/>
      <c r="JBW7" s="418"/>
      <c r="JBX7" s="418"/>
      <c r="JBY7" s="418"/>
      <c r="JBZ7" s="418"/>
      <c r="JCA7" s="418"/>
      <c r="JCB7" s="418"/>
      <c r="JCC7" s="418"/>
      <c r="JCD7" s="418"/>
      <c r="JCE7" s="418"/>
      <c r="JCF7" s="418"/>
      <c r="JCG7" s="418"/>
      <c r="JCH7" s="418"/>
      <c r="JCI7" s="418"/>
      <c r="JCJ7" s="418"/>
      <c r="JCK7" s="418"/>
      <c r="JCL7" s="418"/>
      <c r="JCM7" s="418"/>
      <c r="JCN7" s="418"/>
      <c r="JCO7" s="418"/>
      <c r="JCP7" s="418"/>
      <c r="JCQ7" s="418"/>
      <c r="JCR7" s="418"/>
      <c r="JCS7" s="418"/>
      <c r="JCT7" s="418"/>
      <c r="JCU7" s="418"/>
      <c r="JCV7" s="418"/>
      <c r="JCW7" s="418"/>
      <c r="JCX7" s="418"/>
      <c r="JCY7" s="418"/>
      <c r="JCZ7" s="418"/>
      <c r="JDA7" s="418"/>
      <c r="JDB7" s="418"/>
      <c r="JDC7" s="418"/>
      <c r="JDD7" s="418"/>
      <c r="JDE7" s="418"/>
      <c r="JDF7" s="418"/>
      <c r="JDG7" s="418"/>
      <c r="JDH7" s="418"/>
      <c r="JDI7" s="418"/>
      <c r="JDJ7" s="418"/>
      <c r="JDK7" s="418"/>
      <c r="JDL7" s="418"/>
      <c r="JDM7" s="418"/>
      <c r="JDN7" s="418"/>
      <c r="JDO7" s="418"/>
      <c r="JDP7" s="418"/>
      <c r="JDQ7" s="418"/>
      <c r="JDR7" s="418"/>
      <c r="JDS7" s="418"/>
      <c r="JDT7" s="418"/>
      <c r="JDU7" s="418"/>
      <c r="JDV7" s="418"/>
      <c r="JDW7" s="418"/>
      <c r="JDX7" s="418"/>
      <c r="JDY7" s="418"/>
      <c r="JDZ7" s="418"/>
      <c r="JEA7" s="418"/>
      <c r="JEB7" s="418"/>
      <c r="JEC7" s="418"/>
      <c r="JED7" s="418"/>
      <c r="JEE7" s="418"/>
      <c r="JEF7" s="418"/>
      <c r="JEG7" s="418"/>
      <c r="JEH7" s="418"/>
      <c r="JEI7" s="418"/>
      <c r="JEJ7" s="418"/>
      <c r="JEK7" s="418"/>
      <c r="JEL7" s="418"/>
      <c r="JEM7" s="418"/>
      <c r="JEN7" s="418"/>
      <c r="JEO7" s="418"/>
      <c r="JEP7" s="418"/>
      <c r="JEQ7" s="418"/>
      <c r="JER7" s="418"/>
      <c r="JES7" s="418"/>
      <c r="JET7" s="418"/>
      <c r="JEU7" s="418"/>
      <c r="JEV7" s="418"/>
      <c r="JEW7" s="418"/>
      <c r="JEX7" s="418"/>
      <c r="JEY7" s="418"/>
      <c r="JEZ7" s="418"/>
      <c r="JFA7" s="418"/>
      <c r="JFB7" s="418"/>
      <c r="JFC7" s="418"/>
      <c r="JFD7" s="418"/>
      <c r="JFE7" s="418"/>
      <c r="JFF7" s="418"/>
      <c r="JFG7" s="418"/>
      <c r="JFH7" s="418"/>
      <c r="JFI7" s="418"/>
      <c r="JFJ7" s="418"/>
      <c r="JFK7" s="418"/>
      <c r="JFL7" s="418"/>
      <c r="JFM7" s="418"/>
      <c r="JFN7" s="418"/>
      <c r="JFO7" s="418"/>
      <c r="JFP7" s="418"/>
      <c r="JFQ7" s="418"/>
      <c r="JFR7" s="418"/>
      <c r="JFS7" s="418"/>
      <c r="JFT7" s="418"/>
      <c r="JFU7" s="418"/>
      <c r="JFV7" s="418"/>
      <c r="JFW7" s="418"/>
      <c r="JFX7" s="418"/>
      <c r="JFY7" s="418"/>
      <c r="JFZ7" s="418"/>
      <c r="JGA7" s="418"/>
      <c r="JGB7" s="418"/>
      <c r="JGC7" s="418"/>
      <c r="JGD7" s="418"/>
      <c r="JGE7" s="418"/>
      <c r="JGF7" s="418"/>
      <c r="JGG7" s="418"/>
      <c r="JGH7" s="418"/>
      <c r="JGI7" s="418"/>
      <c r="JGJ7" s="418"/>
      <c r="JGK7" s="418"/>
      <c r="JGL7" s="418"/>
      <c r="JGM7" s="418"/>
      <c r="JGN7" s="418"/>
      <c r="JGO7" s="418"/>
      <c r="JGP7" s="418"/>
      <c r="JGQ7" s="418"/>
      <c r="JGR7" s="418"/>
      <c r="JGS7" s="418"/>
      <c r="JGT7" s="418"/>
      <c r="JGU7" s="418"/>
      <c r="JGV7" s="418"/>
      <c r="JGW7" s="418"/>
      <c r="JGX7" s="418"/>
      <c r="JGY7" s="418"/>
      <c r="JGZ7" s="418"/>
      <c r="JHA7" s="418"/>
      <c r="JHB7" s="418"/>
      <c r="JHC7" s="418"/>
      <c r="JHD7" s="418"/>
      <c r="JHE7" s="418"/>
      <c r="JHF7" s="418"/>
      <c r="JHG7" s="418"/>
      <c r="JHH7" s="418"/>
      <c r="JHI7" s="418"/>
      <c r="JHJ7" s="418"/>
      <c r="JHK7" s="418"/>
      <c r="JHL7" s="418"/>
      <c r="JHM7" s="418"/>
      <c r="JHN7" s="418"/>
      <c r="JHO7" s="418"/>
      <c r="JHP7" s="418"/>
      <c r="JHQ7" s="418"/>
      <c r="JHR7" s="418"/>
      <c r="JHS7" s="418"/>
      <c r="JHT7" s="418"/>
      <c r="JHU7" s="418"/>
      <c r="JHV7" s="418"/>
      <c r="JHW7" s="418"/>
      <c r="JHX7" s="418"/>
      <c r="JHY7" s="418"/>
      <c r="JHZ7" s="418"/>
      <c r="JIA7" s="418"/>
      <c r="JIB7" s="418"/>
      <c r="JIC7" s="418"/>
      <c r="JID7" s="418"/>
      <c r="JIE7" s="418"/>
      <c r="JIF7" s="418"/>
      <c r="JIG7" s="418"/>
      <c r="JIH7" s="418"/>
      <c r="JII7" s="418"/>
      <c r="JIJ7" s="418"/>
      <c r="JIK7" s="418"/>
      <c r="JIL7" s="418"/>
      <c r="JIM7" s="418"/>
      <c r="JIN7" s="418"/>
      <c r="JIO7" s="418"/>
      <c r="JIP7" s="418"/>
      <c r="JIQ7" s="418"/>
      <c r="JIR7" s="418"/>
      <c r="JIS7" s="418"/>
      <c r="JIT7" s="418"/>
      <c r="JIU7" s="418"/>
      <c r="JIV7" s="418"/>
      <c r="JIW7" s="418"/>
      <c r="JIX7" s="418"/>
      <c r="JIY7" s="418"/>
      <c r="JIZ7" s="418"/>
      <c r="JJA7" s="418"/>
      <c r="JJB7" s="418"/>
      <c r="JJC7" s="418"/>
      <c r="JJD7" s="418"/>
      <c r="JJE7" s="418"/>
      <c r="JJF7" s="418"/>
      <c r="JJG7" s="418"/>
      <c r="JJH7" s="418"/>
      <c r="JJI7" s="418"/>
      <c r="JJJ7" s="418"/>
      <c r="JJK7" s="418"/>
      <c r="JJL7" s="418"/>
      <c r="JJM7" s="418"/>
      <c r="JJN7" s="418"/>
      <c r="JJO7" s="418"/>
      <c r="JJP7" s="418"/>
      <c r="JJQ7" s="418"/>
      <c r="JJR7" s="418"/>
      <c r="JJS7" s="418"/>
      <c r="JJT7" s="418"/>
      <c r="JJU7" s="418"/>
      <c r="JJV7" s="418"/>
      <c r="JJW7" s="418"/>
      <c r="JJX7" s="418"/>
      <c r="JJY7" s="418"/>
      <c r="JJZ7" s="418"/>
      <c r="JKA7" s="418"/>
      <c r="JKB7" s="418"/>
      <c r="JKC7" s="418"/>
      <c r="JKD7" s="418"/>
      <c r="JKE7" s="418"/>
      <c r="JKF7" s="418"/>
      <c r="JKG7" s="418"/>
      <c r="JKH7" s="418"/>
      <c r="JKI7" s="418"/>
      <c r="JKJ7" s="418"/>
      <c r="JKK7" s="418"/>
      <c r="JKL7" s="418"/>
      <c r="JKM7" s="418"/>
      <c r="JKN7" s="418"/>
      <c r="JKO7" s="418"/>
      <c r="JKP7" s="418"/>
      <c r="JKQ7" s="418"/>
      <c r="JKR7" s="418"/>
      <c r="JKS7" s="418"/>
      <c r="JKT7" s="418"/>
      <c r="JKU7" s="418"/>
      <c r="JKV7" s="418"/>
      <c r="JKW7" s="418"/>
      <c r="JKX7" s="418"/>
      <c r="JKY7" s="418"/>
      <c r="JKZ7" s="418"/>
      <c r="JLA7" s="418"/>
      <c r="JLB7" s="418"/>
      <c r="JLC7" s="418"/>
      <c r="JLD7" s="418"/>
      <c r="JLE7" s="418"/>
      <c r="JLF7" s="418"/>
      <c r="JLG7" s="418"/>
      <c r="JLH7" s="418"/>
      <c r="JLI7" s="418"/>
      <c r="JLJ7" s="418"/>
      <c r="JLK7" s="418"/>
      <c r="JLL7" s="418"/>
      <c r="JLM7" s="418"/>
      <c r="JLN7" s="418"/>
      <c r="JLO7" s="418"/>
      <c r="JLP7" s="418"/>
      <c r="JLQ7" s="418"/>
      <c r="JLR7" s="418"/>
      <c r="JLS7" s="418"/>
      <c r="JLT7" s="418"/>
      <c r="JLU7" s="418"/>
      <c r="JLV7" s="418"/>
      <c r="JLW7" s="418"/>
      <c r="JLX7" s="418"/>
      <c r="JLY7" s="418"/>
      <c r="JLZ7" s="418"/>
      <c r="JMA7" s="418"/>
      <c r="JMB7" s="418"/>
      <c r="JMC7" s="418"/>
      <c r="JMD7" s="418"/>
      <c r="JME7" s="418"/>
      <c r="JMF7" s="418"/>
      <c r="JMG7" s="418"/>
      <c r="JMH7" s="418"/>
      <c r="JMI7" s="418"/>
      <c r="JMJ7" s="418"/>
      <c r="JMK7" s="418"/>
      <c r="JML7" s="418"/>
      <c r="JMM7" s="418"/>
      <c r="JMN7" s="418"/>
      <c r="JMO7" s="418"/>
      <c r="JMP7" s="418"/>
      <c r="JMQ7" s="418"/>
      <c r="JMR7" s="418"/>
      <c r="JMS7" s="418"/>
      <c r="JMT7" s="418"/>
      <c r="JMU7" s="418"/>
      <c r="JMV7" s="418"/>
      <c r="JMW7" s="418"/>
      <c r="JMX7" s="418"/>
      <c r="JMY7" s="418"/>
      <c r="JMZ7" s="418"/>
      <c r="JNA7" s="418"/>
      <c r="JNB7" s="418"/>
      <c r="JNC7" s="418"/>
      <c r="JND7" s="418"/>
      <c r="JNE7" s="418"/>
      <c r="JNF7" s="418"/>
      <c r="JNG7" s="418"/>
      <c r="JNH7" s="418"/>
      <c r="JNI7" s="418"/>
      <c r="JNJ7" s="418"/>
      <c r="JNK7" s="418"/>
      <c r="JNL7" s="418"/>
      <c r="JNM7" s="418"/>
      <c r="JNN7" s="418"/>
      <c r="JNO7" s="418"/>
      <c r="JNP7" s="418"/>
      <c r="JNQ7" s="418"/>
      <c r="JNR7" s="418"/>
      <c r="JNS7" s="418"/>
      <c r="JNT7" s="418"/>
      <c r="JNU7" s="418"/>
      <c r="JNV7" s="418"/>
      <c r="JNW7" s="418"/>
      <c r="JNX7" s="418"/>
      <c r="JNY7" s="418"/>
      <c r="JNZ7" s="418"/>
      <c r="JOA7" s="418"/>
      <c r="JOB7" s="418"/>
      <c r="JOC7" s="418"/>
      <c r="JOD7" s="418"/>
      <c r="JOE7" s="418"/>
      <c r="JOF7" s="418"/>
      <c r="JOG7" s="418"/>
      <c r="JOH7" s="418"/>
      <c r="JOI7" s="418"/>
      <c r="JOJ7" s="418"/>
      <c r="JOK7" s="418"/>
      <c r="JOL7" s="418"/>
      <c r="JOM7" s="418"/>
      <c r="JON7" s="418"/>
      <c r="JOO7" s="418"/>
      <c r="JOP7" s="418"/>
      <c r="JOQ7" s="418"/>
      <c r="JOR7" s="418"/>
      <c r="JOS7" s="418"/>
      <c r="JOT7" s="418"/>
      <c r="JOU7" s="418"/>
      <c r="JOV7" s="418"/>
      <c r="JOW7" s="418"/>
      <c r="JOX7" s="418"/>
      <c r="JOY7" s="418"/>
      <c r="JOZ7" s="418"/>
      <c r="JPA7" s="418"/>
      <c r="JPB7" s="418"/>
      <c r="JPC7" s="418"/>
      <c r="JPD7" s="418"/>
      <c r="JPE7" s="418"/>
      <c r="JPF7" s="418"/>
      <c r="JPG7" s="418"/>
      <c r="JPH7" s="418"/>
      <c r="JPI7" s="418"/>
      <c r="JPJ7" s="418"/>
      <c r="JPK7" s="418"/>
      <c r="JPL7" s="418"/>
      <c r="JPM7" s="418"/>
      <c r="JPN7" s="418"/>
      <c r="JPO7" s="418"/>
      <c r="JPP7" s="418"/>
      <c r="JPQ7" s="418"/>
      <c r="JPR7" s="418"/>
      <c r="JPS7" s="418"/>
      <c r="JPT7" s="418"/>
      <c r="JPU7" s="418"/>
      <c r="JPV7" s="418"/>
      <c r="JPW7" s="418"/>
      <c r="JPX7" s="418"/>
      <c r="JPY7" s="418"/>
      <c r="JPZ7" s="418"/>
      <c r="JQA7" s="418"/>
      <c r="JQB7" s="418"/>
      <c r="JQC7" s="418"/>
      <c r="JQD7" s="418"/>
      <c r="JQE7" s="418"/>
      <c r="JQF7" s="418"/>
      <c r="JQG7" s="418"/>
      <c r="JQH7" s="418"/>
      <c r="JQI7" s="418"/>
      <c r="JQJ7" s="418"/>
      <c r="JQK7" s="418"/>
      <c r="JQL7" s="418"/>
      <c r="JQM7" s="418"/>
      <c r="JQN7" s="418"/>
      <c r="JQO7" s="418"/>
      <c r="JQP7" s="418"/>
      <c r="JQQ7" s="418"/>
      <c r="JQR7" s="418"/>
      <c r="JQS7" s="418"/>
      <c r="JQT7" s="418"/>
      <c r="JQU7" s="418"/>
      <c r="JQV7" s="418"/>
      <c r="JQW7" s="418"/>
      <c r="JQX7" s="418"/>
      <c r="JQY7" s="418"/>
      <c r="JQZ7" s="418"/>
      <c r="JRA7" s="418"/>
      <c r="JRB7" s="418"/>
      <c r="JRC7" s="418"/>
      <c r="JRD7" s="418"/>
      <c r="JRE7" s="418"/>
      <c r="JRF7" s="418"/>
      <c r="JRG7" s="418"/>
      <c r="JRH7" s="418"/>
      <c r="JRI7" s="418"/>
      <c r="JRJ7" s="418"/>
      <c r="JRK7" s="418"/>
      <c r="JRL7" s="418"/>
      <c r="JRM7" s="418"/>
      <c r="JRN7" s="418"/>
      <c r="JRO7" s="418"/>
      <c r="JRP7" s="418"/>
      <c r="JRQ7" s="418"/>
      <c r="JRR7" s="418"/>
      <c r="JRS7" s="418"/>
      <c r="JRT7" s="418"/>
      <c r="JRU7" s="418"/>
      <c r="JRV7" s="418"/>
      <c r="JRW7" s="418"/>
      <c r="JRX7" s="418"/>
      <c r="JRY7" s="418"/>
      <c r="JRZ7" s="418"/>
      <c r="JSA7" s="418"/>
      <c r="JSB7" s="418"/>
      <c r="JSC7" s="418"/>
      <c r="JSD7" s="418"/>
      <c r="JSE7" s="418"/>
      <c r="JSF7" s="418"/>
      <c r="JSG7" s="418"/>
      <c r="JSH7" s="418"/>
      <c r="JSI7" s="418"/>
      <c r="JSJ7" s="418"/>
      <c r="JSK7" s="418"/>
      <c r="JSL7" s="418"/>
      <c r="JSM7" s="418"/>
      <c r="JSN7" s="418"/>
      <c r="JSO7" s="418"/>
      <c r="JSP7" s="418"/>
      <c r="JSQ7" s="418"/>
      <c r="JSR7" s="418"/>
      <c r="JSS7" s="418"/>
      <c r="JST7" s="418"/>
      <c r="JSU7" s="418"/>
      <c r="JSV7" s="418"/>
      <c r="JSW7" s="418"/>
      <c r="JSX7" s="418"/>
      <c r="JSY7" s="418"/>
      <c r="JSZ7" s="418"/>
      <c r="JTA7" s="418"/>
      <c r="JTB7" s="418"/>
      <c r="JTC7" s="418"/>
      <c r="JTD7" s="418"/>
      <c r="JTE7" s="418"/>
      <c r="JTF7" s="418"/>
      <c r="JTG7" s="418"/>
      <c r="JTH7" s="418"/>
      <c r="JTI7" s="418"/>
      <c r="JTJ7" s="418"/>
      <c r="JTK7" s="418"/>
      <c r="JTL7" s="418"/>
      <c r="JTM7" s="418"/>
      <c r="JTN7" s="418"/>
      <c r="JTO7" s="418"/>
      <c r="JTP7" s="418"/>
      <c r="JTQ7" s="418"/>
      <c r="JTR7" s="418"/>
      <c r="JTS7" s="418"/>
      <c r="JTT7" s="418"/>
      <c r="JTU7" s="418"/>
      <c r="JTV7" s="418"/>
      <c r="JTW7" s="418"/>
      <c r="JTX7" s="418"/>
      <c r="JTY7" s="418"/>
      <c r="JTZ7" s="418"/>
      <c r="JUA7" s="418"/>
      <c r="JUB7" s="418"/>
      <c r="JUC7" s="418"/>
      <c r="JUD7" s="418"/>
      <c r="JUE7" s="418"/>
      <c r="JUF7" s="418"/>
      <c r="JUG7" s="418"/>
      <c r="JUH7" s="418"/>
      <c r="JUI7" s="418"/>
      <c r="JUJ7" s="418"/>
      <c r="JUK7" s="418"/>
      <c r="JUL7" s="418"/>
      <c r="JUM7" s="418"/>
      <c r="JUN7" s="418"/>
      <c r="JUO7" s="418"/>
      <c r="JUP7" s="418"/>
      <c r="JUQ7" s="418"/>
      <c r="JUR7" s="418"/>
      <c r="JUS7" s="418"/>
      <c r="JUT7" s="418"/>
      <c r="JUU7" s="418"/>
      <c r="JUV7" s="418"/>
      <c r="JUW7" s="418"/>
      <c r="JUX7" s="418"/>
      <c r="JUY7" s="418"/>
      <c r="JUZ7" s="418"/>
      <c r="JVA7" s="418"/>
      <c r="JVB7" s="418"/>
      <c r="JVC7" s="418"/>
      <c r="JVD7" s="418"/>
      <c r="JVE7" s="418"/>
      <c r="JVF7" s="418"/>
      <c r="JVG7" s="418"/>
      <c r="JVH7" s="418"/>
      <c r="JVI7" s="418"/>
      <c r="JVJ7" s="418"/>
      <c r="JVK7" s="418"/>
      <c r="JVL7" s="418"/>
      <c r="JVM7" s="418"/>
      <c r="JVN7" s="418"/>
      <c r="JVO7" s="418"/>
      <c r="JVP7" s="418"/>
      <c r="JVQ7" s="418"/>
      <c r="JVR7" s="418"/>
      <c r="JVS7" s="418"/>
      <c r="JVT7" s="418"/>
      <c r="JVU7" s="418"/>
      <c r="JVV7" s="418"/>
      <c r="JVW7" s="418"/>
      <c r="JVX7" s="418"/>
      <c r="JVY7" s="418"/>
      <c r="JVZ7" s="418"/>
      <c r="JWA7" s="418"/>
      <c r="JWB7" s="418"/>
      <c r="JWC7" s="418"/>
      <c r="JWD7" s="418"/>
      <c r="JWE7" s="418"/>
      <c r="JWF7" s="418"/>
      <c r="JWG7" s="418"/>
      <c r="JWH7" s="418"/>
      <c r="JWI7" s="418"/>
      <c r="JWJ7" s="418"/>
      <c r="JWK7" s="418"/>
      <c r="JWL7" s="418"/>
      <c r="JWM7" s="418"/>
      <c r="JWN7" s="418"/>
      <c r="JWO7" s="418"/>
      <c r="JWP7" s="418"/>
      <c r="JWQ7" s="418"/>
      <c r="JWR7" s="418"/>
      <c r="JWS7" s="418"/>
      <c r="JWT7" s="418"/>
      <c r="JWU7" s="418"/>
      <c r="JWV7" s="418"/>
      <c r="JWW7" s="418"/>
      <c r="JWX7" s="418"/>
      <c r="JWY7" s="418"/>
      <c r="JWZ7" s="418"/>
      <c r="JXA7" s="418"/>
      <c r="JXB7" s="418"/>
      <c r="JXC7" s="418"/>
      <c r="JXD7" s="418"/>
      <c r="JXE7" s="418"/>
      <c r="JXF7" s="418"/>
      <c r="JXG7" s="418"/>
      <c r="JXH7" s="418"/>
      <c r="JXI7" s="418"/>
      <c r="JXJ7" s="418"/>
      <c r="JXK7" s="418"/>
      <c r="JXL7" s="418"/>
      <c r="JXM7" s="418"/>
      <c r="JXN7" s="418"/>
      <c r="JXO7" s="418"/>
      <c r="JXP7" s="418"/>
      <c r="JXQ7" s="418"/>
      <c r="JXR7" s="418"/>
      <c r="JXS7" s="418"/>
      <c r="JXT7" s="418"/>
      <c r="JXU7" s="418"/>
      <c r="JXV7" s="418"/>
      <c r="JXW7" s="418"/>
      <c r="JXX7" s="418"/>
      <c r="JXY7" s="418"/>
      <c r="JXZ7" s="418"/>
      <c r="JYA7" s="418"/>
      <c r="JYB7" s="418"/>
      <c r="JYC7" s="418"/>
      <c r="JYD7" s="418"/>
      <c r="JYE7" s="418"/>
      <c r="JYF7" s="418"/>
      <c r="JYG7" s="418"/>
      <c r="JYH7" s="418"/>
      <c r="JYI7" s="418"/>
      <c r="JYJ7" s="418"/>
      <c r="JYK7" s="418"/>
      <c r="JYL7" s="418"/>
      <c r="JYM7" s="418"/>
      <c r="JYN7" s="418"/>
      <c r="JYO7" s="418"/>
      <c r="JYP7" s="418"/>
      <c r="JYQ7" s="418"/>
      <c r="JYR7" s="418"/>
      <c r="JYS7" s="418"/>
      <c r="JYT7" s="418"/>
      <c r="JYU7" s="418"/>
      <c r="JYV7" s="418"/>
      <c r="JYW7" s="418"/>
      <c r="JYX7" s="418"/>
      <c r="JYY7" s="418"/>
      <c r="JYZ7" s="418"/>
      <c r="JZA7" s="418"/>
      <c r="JZB7" s="418"/>
      <c r="JZC7" s="418"/>
      <c r="JZD7" s="418"/>
      <c r="JZE7" s="418"/>
      <c r="JZF7" s="418"/>
      <c r="JZG7" s="418"/>
      <c r="JZH7" s="418"/>
      <c r="JZI7" s="418"/>
      <c r="JZJ7" s="418"/>
      <c r="JZK7" s="418"/>
      <c r="JZL7" s="418"/>
      <c r="JZM7" s="418"/>
      <c r="JZN7" s="418"/>
      <c r="JZO7" s="418"/>
      <c r="JZP7" s="418"/>
      <c r="JZQ7" s="418"/>
      <c r="JZR7" s="418"/>
      <c r="JZS7" s="418"/>
      <c r="JZT7" s="418"/>
      <c r="JZU7" s="418"/>
      <c r="JZV7" s="418"/>
      <c r="JZW7" s="418"/>
      <c r="JZX7" s="418"/>
      <c r="JZY7" s="418"/>
      <c r="JZZ7" s="418"/>
      <c r="KAA7" s="418"/>
      <c r="KAB7" s="418"/>
      <c r="KAC7" s="418"/>
      <c r="KAD7" s="418"/>
      <c r="KAE7" s="418"/>
      <c r="KAF7" s="418"/>
      <c r="KAG7" s="418"/>
      <c r="KAH7" s="418"/>
      <c r="KAI7" s="418"/>
      <c r="KAJ7" s="418"/>
      <c r="KAK7" s="418"/>
      <c r="KAL7" s="418"/>
      <c r="KAM7" s="418"/>
      <c r="KAN7" s="418"/>
      <c r="KAO7" s="418"/>
      <c r="KAP7" s="418"/>
      <c r="KAQ7" s="418"/>
      <c r="KAR7" s="418"/>
      <c r="KAS7" s="418"/>
      <c r="KAT7" s="418"/>
      <c r="KAU7" s="418"/>
      <c r="KAV7" s="418"/>
      <c r="KAW7" s="418"/>
      <c r="KAX7" s="418"/>
      <c r="KAY7" s="418"/>
      <c r="KAZ7" s="418"/>
      <c r="KBA7" s="418"/>
      <c r="KBB7" s="418"/>
      <c r="KBC7" s="418"/>
      <c r="KBD7" s="418"/>
      <c r="KBE7" s="418"/>
      <c r="KBF7" s="418"/>
      <c r="KBG7" s="418"/>
      <c r="KBH7" s="418"/>
      <c r="KBI7" s="418"/>
      <c r="KBJ7" s="418"/>
      <c r="KBK7" s="418"/>
      <c r="KBL7" s="418"/>
      <c r="KBM7" s="418"/>
      <c r="KBN7" s="418"/>
      <c r="KBO7" s="418"/>
      <c r="KBP7" s="418"/>
      <c r="KBQ7" s="418"/>
      <c r="KBR7" s="418"/>
      <c r="KBS7" s="418"/>
      <c r="KBT7" s="418"/>
      <c r="KBU7" s="418"/>
      <c r="KBV7" s="418"/>
      <c r="KBW7" s="418"/>
      <c r="KBX7" s="418"/>
      <c r="KBY7" s="418"/>
      <c r="KBZ7" s="418"/>
      <c r="KCA7" s="418"/>
      <c r="KCB7" s="418"/>
      <c r="KCC7" s="418"/>
      <c r="KCD7" s="418"/>
      <c r="KCE7" s="418"/>
      <c r="KCF7" s="418"/>
      <c r="KCG7" s="418"/>
      <c r="KCH7" s="418"/>
      <c r="KCI7" s="418"/>
      <c r="KCJ7" s="418"/>
      <c r="KCK7" s="418"/>
      <c r="KCL7" s="418"/>
      <c r="KCM7" s="418"/>
      <c r="KCN7" s="418"/>
      <c r="KCO7" s="418"/>
      <c r="KCP7" s="418"/>
      <c r="KCQ7" s="418"/>
      <c r="KCR7" s="418"/>
      <c r="KCS7" s="418"/>
      <c r="KCT7" s="418"/>
      <c r="KCU7" s="418"/>
      <c r="KCV7" s="418"/>
      <c r="KCW7" s="418"/>
      <c r="KCX7" s="418"/>
      <c r="KCY7" s="418"/>
      <c r="KCZ7" s="418"/>
      <c r="KDA7" s="418"/>
      <c r="KDB7" s="418"/>
      <c r="KDC7" s="418"/>
      <c r="KDD7" s="418"/>
      <c r="KDE7" s="418"/>
      <c r="KDF7" s="418"/>
      <c r="KDG7" s="418"/>
      <c r="KDH7" s="418"/>
      <c r="KDI7" s="418"/>
      <c r="KDJ7" s="418"/>
      <c r="KDK7" s="418"/>
      <c r="KDL7" s="418"/>
      <c r="KDM7" s="418"/>
      <c r="KDN7" s="418"/>
      <c r="KDO7" s="418"/>
      <c r="KDP7" s="418"/>
      <c r="KDQ7" s="418"/>
      <c r="KDR7" s="418"/>
      <c r="KDS7" s="418"/>
      <c r="KDT7" s="418"/>
      <c r="KDU7" s="418"/>
      <c r="KDV7" s="418"/>
      <c r="KDW7" s="418"/>
      <c r="KDX7" s="418"/>
      <c r="KDY7" s="418"/>
      <c r="KDZ7" s="418"/>
      <c r="KEA7" s="418"/>
      <c r="KEB7" s="418"/>
      <c r="KEC7" s="418"/>
      <c r="KED7" s="418"/>
      <c r="KEE7" s="418"/>
      <c r="KEF7" s="418"/>
      <c r="KEG7" s="418"/>
      <c r="KEH7" s="418"/>
      <c r="KEI7" s="418"/>
      <c r="KEJ7" s="418"/>
      <c r="KEK7" s="418"/>
      <c r="KEL7" s="418"/>
      <c r="KEM7" s="418"/>
      <c r="KEN7" s="418"/>
      <c r="KEO7" s="418"/>
      <c r="KEP7" s="418"/>
      <c r="KEQ7" s="418"/>
      <c r="KER7" s="418"/>
      <c r="KES7" s="418"/>
      <c r="KET7" s="418"/>
      <c r="KEU7" s="418"/>
      <c r="KEV7" s="418"/>
      <c r="KEW7" s="418"/>
      <c r="KEX7" s="418"/>
      <c r="KEY7" s="418"/>
      <c r="KEZ7" s="418"/>
      <c r="KFA7" s="418"/>
      <c r="KFB7" s="418"/>
      <c r="KFC7" s="418"/>
      <c r="KFD7" s="418"/>
      <c r="KFE7" s="418"/>
      <c r="KFF7" s="418"/>
      <c r="KFG7" s="418"/>
      <c r="KFH7" s="418"/>
      <c r="KFI7" s="418"/>
      <c r="KFJ7" s="418"/>
      <c r="KFK7" s="418"/>
      <c r="KFL7" s="418"/>
      <c r="KFM7" s="418"/>
      <c r="KFN7" s="418"/>
      <c r="KFO7" s="418"/>
      <c r="KFP7" s="418"/>
      <c r="KFQ7" s="418"/>
      <c r="KFR7" s="418"/>
      <c r="KFS7" s="418"/>
      <c r="KFT7" s="418"/>
      <c r="KFU7" s="418"/>
      <c r="KFV7" s="418"/>
      <c r="KFW7" s="418"/>
      <c r="KFX7" s="418"/>
      <c r="KFY7" s="418"/>
      <c r="KFZ7" s="418"/>
      <c r="KGA7" s="418"/>
      <c r="KGB7" s="418"/>
      <c r="KGC7" s="418"/>
      <c r="KGD7" s="418"/>
      <c r="KGE7" s="418"/>
      <c r="KGF7" s="418"/>
      <c r="KGG7" s="418"/>
      <c r="KGH7" s="418"/>
      <c r="KGI7" s="418"/>
      <c r="KGJ7" s="418"/>
      <c r="KGK7" s="418"/>
      <c r="KGL7" s="418"/>
      <c r="KGM7" s="418"/>
      <c r="KGN7" s="418"/>
      <c r="KGO7" s="418"/>
      <c r="KGP7" s="418"/>
      <c r="KGQ7" s="418"/>
      <c r="KGR7" s="418"/>
      <c r="KGS7" s="418"/>
      <c r="KGT7" s="418"/>
      <c r="KGU7" s="418"/>
      <c r="KGV7" s="418"/>
      <c r="KGW7" s="418"/>
      <c r="KGX7" s="418"/>
      <c r="KGY7" s="418"/>
      <c r="KGZ7" s="418"/>
      <c r="KHA7" s="418"/>
      <c r="KHB7" s="418"/>
      <c r="KHC7" s="418"/>
      <c r="KHD7" s="418"/>
      <c r="KHE7" s="418"/>
      <c r="KHF7" s="418"/>
      <c r="KHG7" s="418"/>
      <c r="KHH7" s="418"/>
      <c r="KHI7" s="418"/>
      <c r="KHJ7" s="418"/>
      <c r="KHK7" s="418"/>
      <c r="KHL7" s="418"/>
      <c r="KHM7" s="418"/>
      <c r="KHN7" s="418"/>
      <c r="KHO7" s="418"/>
      <c r="KHP7" s="418"/>
      <c r="KHQ7" s="418"/>
      <c r="KHR7" s="418"/>
      <c r="KHS7" s="418"/>
      <c r="KHT7" s="418"/>
      <c r="KHU7" s="418"/>
      <c r="KHV7" s="418"/>
      <c r="KHW7" s="418"/>
      <c r="KHX7" s="418"/>
      <c r="KHY7" s="418"/>
      <c r="KHZ7" s="418"/>
      <c r="KIA7" s="418"/>
      <c r="KIB7" s="418"/>
      <c r="KIC7" s="418"/>
      <c r="KID7" s="418"/>
      <c r="KIE7" s="418"/>
      <c r="KIF7" s="418"/>
      <c r="KIG7" s="418"/>
      <c r="KIH7" s="418"/>
      <c r="KII7" s="418"/>
      <c r="KIJ7" s="418"/>
      <c r="KIK7" s="418"/>
      <c r="KIL7" s="418"/>
      <c r="KIM7" s="418"/>
      <c r="KIN7" s="418"/>
      <c r="KIO7" s="418"/>
      <c r="KIP7" s="418"/>
      <c r="KIQ7" s="418"/>
      <c r="KIR7" s="418"/>
      <c r="KIS7" s="418"/>
      <c r="KIT7" s="418"/>
      <c r="KIU7" s="418"/>
      <c r="KIV7" s="418"/>
      <c r="KIW7" s="418"/>
      <c r="KIX7" s="418"/>
      <c r="KIY7" s="418"/>
      <c r="KIZ7" s="418"/>
      <c r="KJA7" s="418"/>
      <c r="KJB7" s="418"/>
      <c r="KJC7" s="418"/>
      <c r="KJD7" s="418"/>
      <c r="KJE7" s="418"/>
      <c r="KJF7" s="418"/>
      <c r="KJG7" s="418"/>
      <c r="KJH7" s="418"/>
      <c r="KJI7" s="418"/>
      <c r="KJJ7" s="418"/>
      <c r="KJK7" s="418"/>
      <c r="KJL7" s="418"/>
      <c r="KJM7" s="418"/>
      <c r="KJN7" s="418"/>
      <c r="KJO7" s="418"/>
      <c r="KJP7" s="418"/>
      <c r="KJQ7" s="418"/>
      <c r="KJR7" s="418"/>
      <c r="KJS7" s="418"/>
      <c r="KJT7" s="418"/>
      <c r="KJU7" s="418"/>
      <c r="KJV7" s="418"/>
      <c r="KJW7" s="418"/>
      <c r="KJX7" s="418"/>
      <c r="KJY7" s="418"/>
      <c r="KJZ7" s="418"/>
      <c r="KKA7" s="418"/>
      <c r="KKB7" s="418"/>
      <c r="KKC7" s="418"/>
      <c r="KKD7" s="418"/>
      <c r="KKE7" s="418"/>
      <c r="KKF7" s="418"/>
      <c r="KKG7" s="418"/>
      <c r="KKH7" s="418"/>
      <c r="KKI7" s="418"/>
      <c r="KKJ7" s="418"/>
      <c r="KKK7" s="418"/>
      <c r="KKL7" s="418"/>
      <c r="KKM7" s="418"/>
      <c r="KKN7" s="418"/>
      <c r="KKO7" s="418"/>
      <c r="KKP7" s="418"/>
      <c r="KKQ7" s="418"/>
      <c r="KKR7" s="418"/>
      <c r="KKS7" s="418"/>
      <c r="KKT7" s="418"/>
      <c r="KKU7" s="418"/>
      <c r="KKV7" s="418"/>
      <c r="KKW7" s="418"/>
      <c r="KKX7" s="418"/>
      <c r="KKY7" s="418"/>
      <c r="KKZ7" s="418"/>
      <c r="KLA7" s="418"/>
      <c r="KLB7" s="418"/>
      <c r="KLC7" s="418"/>
      <c r="KLD7" s="418"/>
      <c r="KLE7" s="418"/>
      <c r="KLF7" s="418"/>
      <c r="KLG7" s="418"/>
      <c r="KLH7" s="418"/>
      <c r="KLI7" s="418"/>
      <c r="KLJ7" s="418"/>
      <c r="KLK7" s="418"/>
      <c r="KLL7" s="418"/>
      <c r="KLM7" s="418"/>
      <c r="KLN7" s="418"/>
      <c r="KLO7" s="418"/>
      <c r="KLP7" s="418"/>
      <c r="KLQ7" s="418"/>
      <c r="KLR7" s="418"/>
      <c r="KLS7" s="418"/>
      <c r="KLT7" s="418"/>
      <c r="KLU7" s="418"/>
      <c r="KLV7" s="418"/>
      <c r="KLW7" s="418"/>
      <c r="KLX7" s="418"/>
      <c r="KLY7" s="418"/>
      <c r="KLZ7" s="418"/>
      <c r="KMA7" s="418"/>
      <c r="KMB7" s="418"/>
      <c r="KMC7" s="418"/>
      <c r="KMD7" s="418"/>
      <c r="KME7" s="418"/>
      <c r="KMF7" s="418"/>
      <c r="KMG7" s="418"/>
      <c r="KMH7" s="418"/>
      <c r="KMI7" s="418"/>
      <c r="KMJ7" s="418"/>
      <c r="KMK7" s="418"/>
      <c r="KML7" s="418"/>
      <c r="KMM7" s="418"/>
      <c r="KMN7" s="418"/>
      <c r="KMO7" s="418"/>
      <c r="KMP7" s="418"/>
      <c r="KMQ7" s="418"/>
      <c r="KMR7" s="418"/>
      <c r="KMS7" s="418"/>
      <c r="KMT7" s="418"/>
      <c r="KMU7" s="418"/>
      <c r="KMV7" s="418"/>
      <c r="KMW7" s="418"/>
      <c r="KMX7" s="418"/>
      <c r="KMY7" s="418"/>
      <c r="KMZ7" s="418"/>
      <c r="KNA7" s="418"/>
      <c r="KNB7" s="418"/>
      <c r="KNC7" s="418"/>
      <c r="KND7" s="418"/>
      <c r="KNE7" s="418"/>
      <c r="KNF7" s="418"/>
      <c r="KNG7" s="418"/>
      <c r="KNH7" s="418"/>
      <c r="KNI7" s="418"/>
      <c r="KNJ7" s="418"/>
      <c r="KNK7" s="418"/>
      <c r="KNL7" s="418"/>
      <c r="KNM7" s="418"/>
      <c r="KNN7" s="418"/>
      <c r="KNO7" s="418"/>
      <c r="KNP7" s="418"/>
      <c r="KNQ7" s="418"/>
      <c r="KNR7" s="418"/>
      <c r="KNS7" s="418"/>
      <c r="KNT7" s="418"/>
      <c r="KNU7" s="418"/>
      <c r="KNV7" s="418"/>
      <c r="KNW7" s="418"/>
      <c r="KNX7" s="418"/>
      <c r="KNY7" s="418"/>
      <c r="KNZ7" s="418"/>
      <c r="KOA7" s="418"/>
      <c r="KOB7" s="418"/>
      <c r="KOC7" s="418"/>
      <c r="KOD7" s="418"/>
      <c r="KOE7" s="418"/>
      <c r="KOF7" s="418"/>
      <c r="KOG7" s="418"/>
      <c r="KOH7" s="418"/>
      <c r="KOI7" s="418"/>
      <c r="KOJ7" s="418"/>
      <c r="KOK7" s="418"/>
      <c r="KOL7" s="418"/>
      <c r="KOM7" s="418"/>
      <c r="KON7" s="418"/>
      <c r="KOO7" s="418"/>
      <c r="KOP7" s="418"/>
      <c r="KOQ7" s="418"/>
      <c r="KOR7" s="418"/>
      <c r="KOS7" s="418"/>
      <c r="KOT7" s="418"/>
      <c r="KOU7" s="418"/>
      <c r="KOV7" s="418"/>
      <c r="KOW7" s="418"/>
      <c r="KOX7" s="418"/>
      <c r="KOY7" s="418"/>
      <c r="KOZ7" s="418"/>
      <c r="KPA7" s="418"/>
      <c r="KPB7" s="418"/>
      <c r="KPC7" s="418"/>
      <c r="KPD7" s="418"/>
      <c r="KPE7" s="418"/>
      <c r="KPF7" s="418"/>
      <c r="KPG7" s="418"/>
      <c r="KPH7" s="418"/>
      <c r="KPI7" s="418"/>
      <c r="KPJ7" s="418"/>
      <c r="KPK7" s="418"/>
      <c r="KPL7" s="418"/>
      <c r="KPM7" s="418"/>
      <c r="KPN7" s="418"/>
      <c r="KPO7" s="418"/>
      <c r="KPP7" s="418"/>
      <c r="KPQ7" s="418"/>
      <c r="KPR7" s="418"/>
      <c r="KPS7" s="418"/>
      <c r="KPT7" s="418"/>
      <c r="KPU7" s="418"/>
      <c r="KPV7" s="418"/>
      <c r="KPW7" s="418"/>
      <c r="KPX7" s="418"/>
      <c r="KPY7" s="418"/>
      <c r="KPZ7" s="418"/>
      <c r="KQA7" s="418"/>
      <c r="KQB7" s="418"/>
      <c r="KQC7" s="418"/>
      <c r="KQD7" s="418"/>
      <c r="KQE7" s="418"/>
      <c r="KQF7" s="418"/>
      <c r="KQG7" s="418"/>
      <c r="KQH7" s="418"/>
      <c r="KQI7" s="418"/>
      <c r="KQJ7" s="418"/>
      <c r="KQK7" s="418"/>
      <c r="KQL7" s="418"/>
      <c r="KQM7" s="418"/>
      <c r="KQN7" s="418"/>
      <c r="KQO7" s="418"/>
      <c r="KQP7" s="418"/>
      <c r="KQQ7" s="418"/>
      <c r="KQR7" s="418"/>
      <c r="KQS7" s="418"/>
      <c r="KQT7" s="418"/>
      <c r="KQU7" s="418"/>
      <c r="KQV7" s="418"/>
      <c r="KQW7" s="418"/>
      <c r="KQX7" s="418"/>
      <c r="KQY7" s="418"/>
      <c r="KQZ7" s="418"/>
      <c r="KRA7" s="418"/>
      <c r="KRB7" s="418"/>
      <c r="KRC7" s="418"/>
      <c r="KRD7" s="418"/>
      <c r="KRE7" s="418"/>
      <c r="KRF7" s="418"/>
      <c r="KRG7" s="418"/>
      <c r="KRH7" s="418"/>
      <c r="KRI7" s="418"/>
      <c r="KRJ7" s="418"/>
      <c r="KRK7" s="418"/>
      <c r="KRL7" s="418"/>
      <c r="KRM7" s="418"/>
      <c r="KRN7" s="418"/>
      <c r="KRO7" s="418"/>
      <c r="KRP7" s="418"/>
      <c r="KRQ7" s="418"/>
      <c r="KRR7" s="418"/>
      <c r="KRS7" s="418"/>
      <c r="KRT7" s="418"/>
      <c r="KRU7" s="418"/>
      <c r="KRV7" s="418"/>
      <c r="KRW7" s="418"/>
      <c r="KRX7" s="418"/>
      <c r="KRY7" s="418"/>
      <c r="KRZ7" s="418"/>
      <c r="KSA7" s="418"/>
      <c r="KSB7" s="418"/>
      <c r="KSC7" s="418"/>
      <c r="KSD7" s="418"/>
      <c r="KSE7" s="418"/>
      <c r="KSF7" s="418"/>
      <c r="KSG7" s="418"/>
      <c r="KSH7" s="418"/>
      <c r="KSI7" s="418"/>
      <c r="KSJ7" s="418"/>
      <c r="KSK7" s="418"/>
      <c r="KSL7" s="418"/>
      <c r="KSM7" s="418"/>
      <c r="KSN7" s="418"/>
      <c r="KSO7" s="418"/>
      <c r="KSP7" s="418"/>
      <c r="KSQ7" s="418"/>
      <c r="KSR7" s="418"/>
      <c r="KSS7" s="418"/>
      <c r="KST7" s="418"/>
      <c r="KSU7" s="418"/>
      <c r="KSV7" s="418"/>
      <c r="KSW7" s="418"/>
      <c r="KSX7" s="418"/>
      <c r="KSY7" s="418"/>
      <c r="KSZ7" s="418"/>
      <c r="KTA7" s="418"/>
      <c r="KTB7" s="418"/>
      <c r="KTC7" s="418"/>
      <c r="KTD7" s="418"/>
      <c r="KTE7" s="418"/>
      <c r="KTF7" s="418"/>
      <c r="KTG7" s="418"/>
      <c r="KTH7" s="418"/>
      <c r="KTI7" s="418"/>
      <c r="KTJ7" s="418"/>
      <c r="KTK7" s="418"/>
      <c r="KTL7" s="418"/>
      <c r="KTM7" s="418"/>
      <c r="KTN7" s="418"/>
      <c r="KTO7" s="418"/>
      <c r="KTP7" s="418"/>
      <c r="KTQ7" s="418"/>
      <c r="KTR7" s="418"/>
      <c r="KTS7" s="418"/>
      <c r="KTT7" s="418"/>
      <c r="KTU7" s="418"/>
      <c r="KTV7" s="418"/>
      <c r="KTW7" s="418"/>
      <c r="KTX7" s="418"/>
      <c r="KTY7" s="418"/>
      <c r="KTZ7" s="418"/>
      <c r="KUA7" s="418"/>
      <c r="KUB7" s="418"/>
      <c r="KUC7" s="418"/>
      <c r="KUD7" s="418"/>
      <c r="KUE7" s="418"/>
      <c r="KUF7" s="418"/>
      <c r="KUG7" s="418"/>
      <c r="KUH7" s="418"/>
      <c r="KUI7" s="418"/>
      <c r="KUJ7" s="418"/>
      <c r="KUK7" s="418"/>
      <c r="KUL7" s="418"/>
      <c r="KUM7" s="418"/>
      <c r="KUN7" s="418"/>
      <c r="KUO7" s="418"/>
      <c r="KUP7" s="418"/>
      <c r="KUQ7" s="418"/>
      <c r="KUR7" s="418"/>
      <c r="KUS7" s="418"/>
      <c r="KUT7" s="418"/>
      <c r="KUU7" s="418"/>
      <c r="KUV7" s="418"/>
      <c r="KUW7" s="418"/>
      <c r="KUX7" s="418"/>
      <c r="KUY7" s="418"/>
      <c r="KUZ7" s="418"/>
      <c r="KVA7" s="418"/>
      <c r="KVB7" s="418"/>
      <c r="KVC7" s="418"/>
      <c r="KVD7" s="418"/>
      <c r="KVE7" s="418"/>
      <c r="KVF7" s="418"/>
      <c r="KVG7" s="418"/>
      <c r="KVH7" s="418"/>
      <c r="KVI7" s="418"/>
      <c r="KVJ7" s="418"/>
      <c r="KVK7" s="418"/>
      <c r="KVL7" s="418"/>
      <c r="KVM7" s="418"/>
      <c r="KVN7" s="418"/>
      <c r="KVO7" s="418"/>
      <c r="KVP7" s="418"/>
      <c r="KVQ7" s="418"/>
      <c r="KVR7" s="418"/>
      <c r="KVS7" s="418"/>
      <c r="KVT7" s="418"/>
      <c r="KVU7" s="418"/>
      <c r="KVV7" s="418"/>
      <c r="KVW7" s="418"/>
      <c r="KVX7" s="418"/>
      <c r="KVY7" s="418"/>
      <c r="KVZ7" s="418"/>
      <c r="KWA7" s="418"/>
      <c r="KWB7" s="418"/>
      <c r="KWC7" s="418"/>
      <c r="KWD7" s="418"/>
      <c r="KWE7" s="418"/>
      <c r="KWF7" s="418"/>
      <c r="KWG7" s="418"/>
      <c r="KWH7" s="418"/>
      <c r="KWI7" s="418"/>
      <c r="KWJ7" s="418"/>
      <c r="KWK7" s="418"/>
      <c r="KWL7" s="418"/>
      <c r="KWM7" s="418"/>
      <c r="KWN7" s="418"/>
      <c r="KWO7" s="418"/>
      <c r="KWP7" s="418"/>
      <c r="KWQ7" s="418"/>
      <c r="KWR7" s="418"/>
      <c r="KWS7" s="418"/>
      <c r="KWT7" s="418"/>
      <c r="KWU7" s="418"/>
      <c r="KWV7" s="418"/>
      <c r="KWW7" s="418"/>
      <c r="KWX7" s="418"/>
      <c r="KWY7" s="418"/>
      <c r="KWZ7" s="418"/>
      <c r="KXA7" s="418"/>
      <c r="KXB7" s="418"/>
      <c r="KXC7" s="418"/>
      <c r="KXD7" s="418"/>
      <c r="KXE7" s="418"/>
      <c r="KXF7" s="418"/>
      <c r="KXG7" s="418"/>
      <c r="KXH7" s="418"/>
      <c r="KXI7" s="418"/>
      <c r="KXJ7" s="418"/>
      <c r="KXK7" s="418"/>
      <c r="KXL7" s="418"/>
      <c r="KXM7" s="418"/>
      <c r="KXN7" s="418"/>
      <c r="KXO7" s="418"/>
      <c r="KXP7" s="418"/>
      <c r="KXQ7" s="418"/>
      <c r="KXR7" s="418"/>
      <c r="KXS7" s="418"/>
      <c r="KXT7" s="418"/>
      <c r="KXU7" s="418"/>
      <c r="KXV7" s="418"/>
      <c r="KXW7" s="418"/>
      <c r="KXX7" s="418"/>
      <c r="KXY7" s="418"/>
      <c r="KXZ7" s="418"/>
      <c r="KYA7" s="418"/>
      <c r="KYB7" s="418"/>
      <c r="KYC7" s="418"/>
      <c r="KYD7" s="418"/>
      <c r="KYE7" s="418"/>
      <c r="KYF7" s="418"/>
      <c r="KYG7" s="418"/>
      <c r="KYH7" s="418"/>
      <c r="KYI7" s="418"/>
      <c r="KYJ7" s="418"/>
      <c r="KYK7" s="418"/>
      <c r="KYL7" s="418"/>
      <c r="KYM7" s="418"/>
      <c r="KYN7" s="418"/>
      <c r="KYO7" s="418"/>
      <c r="KYP7" s="418"/>
      <c r="KYQ7" s="418"/>
      <c r="KYR7" s="418"/>
      <c r="KYS7" s="418"/>
      <c r="KYT7" s="418"/>
      <c r="KYU7" s="418"/>
      <c r="KYV7" s="418"/>
      <c r="KYW7" s="418"/>
      <c r="KYX7" s="418"/>
      <c r="KYY7" s="418"/>
      <c r="KYZ7" s="418"/>
      <c r="KZA7" s="418"/>
      <c r="KZB7" s="418"/>
      <c r="KZC7" s="418"/>
      <c r="KZD7" s="418"/>
      <c r="KZE7" s="418"/>
      <c r="KZF7" s="418"/>
      <c r="KZG7" s="418"/>
      <c r="KZH7" s="418"/>
      <c r="KZI7" s="418"/>
      <c r="KZJ7" s="418"/>
      <c r="KZK7" s="418"/>
      <c r="KZL7" s="418"/>
      <c r="KZM7" s="418"/>
      <c r="KZN7" s="418"/>
      <c r="KZO7" s="418"/>
      <c r="KZP7" s="418"/>
      <c r="KZQ7" s="418"/>
      <c r="KZR7" s="418"/>
      <c r="KZS7" s="418"/>
      <c r="KZT7" s="418"/>
      <c r="KZU7" s="418"/>
      <c r="KZV7" s="418"/>
      <c r="KZW7" s="418"/>
      <c r="KZX7" s="418"/>
      <c r="KZY7" s="418"/>
      <c r="KZZ7" s="418"/>
      <c r="LAA7" s="418"/>
      <c r="LAB7" s="418"/>
      <c r="LAC7" s="418"/>
      <c r="LAD7" s="418"/>
      <c r="LAE7" s="418"/>
      <c r="LAF7" s="418"/>
      <c r="LAG7" s="418"/>
      <c r="LAH7" s="418"/>
      <c r="LAI7" s="418"/>
      <c r="LAJ7" s="418"/>
      <c r="LAK7" s="418"/>
      <c r="LAL7" s="418"/>
      <c r="LAM7" s="418"/>
      <c r="LAN7" s="418"/>
      <c r="LAO7" s="418"/>
      <c r="LAP7" s="418"/>
      <c r="LAQ7" s="418"/>
      <c r="LAR7" s="418"/>
      <c r="LAS7" s="418"/>
      <c r="LAT7" s="418"/>
      <c r="LAU7" s="418"/>
      <c r="LAV7" s="418"/>
      <c r="LAW7" s="418"/>
      <c r="LAX7" s="418"/>
      <c r="LAY7" s="418"/>
      <c r="LAZ7" s="418"/>
      <c r="LBA7" s="418"/>
      <c r="LBB7" s="418"/>
      <c r="LBC7" s="418"/>
      <c r="LBD7" s="418"/>
      <c r="LBE7" s="418"/>
      <c r="LBF7" s="418"/>
      <c r="LBG7" s="418"/>
      <c r="LBH7" s="418"/>
      <c r="LBI7" s="418"/>
      <c r="LBJ7" s="418"/>
      <c r="LBK7" s="418"/>
      <c r="LBL7" s="418"/>
      <c r="LBM7" s="418"/>
      <c r="LBN7" s="418"/>
      <c r="LBO7" s="418"/>
      <c r="LBP7" s="418"/>
      <c r="LBQ7" s="418"/>
      <c r="LBR7" s="418"/>
      <c r="LBS7" s="418"/>
      <c r="LBT7" s="418"/>
      <c r="LBU7" s="418"/>
      <c r="LBV7" s="418"/>
      <c r="LBW7" s="418"/>
      <c r="LBX7" s="418"/>
      <c r="LBY7" s="418"/>
      <c r="LBZ7" s="418"/>
      <c r="LCA7" s="418"/>
      <c r="LCB7" s="418"/>
      <c r="LCC7" s="418"/>
      <c r="LCD7" s="418"/>
      <c r="LCE7" s="418"/>
      <c r="LCF7" s="418"/>
      <c r="LCG7" s="418"/>
      <c r="LCH7" s="418"/>
      <c r="LCI7" s="418"/>
      <c r="LCJ7" s="418"/>
      <c r="LCK7" s="418"/>
      <c r="LCL7" s="418"/>
      <c r="LCM7" s="418"/>
      <c r="LCN7" s="418"/>
      <c r="LCO7" s="418"/>
      <c r="LCP7" s="418"/>
      <c r="LCQ7" s="418"/>
      <c r="LCR7" s="418"/>
      <c r="LCS7" s="418"/>
      <c r="LCT7" s="418"/>
      <c r="LCU7" s="418"/>
      <c r="LCV7" s="418"/>
      <c r="LCW7" s="418"/>
      <c r="LCX7" s="418"/>
      <c r="LCY7" s="418"/>
      <c r="LCZ7" s="418"/>
      <c r="LDA7" s="418"/>
      <c r="LDB7" s="418"/>
      <c r="LDC7" s="418"/>
      <c r="LDD7" s="418"/>
      <c r="LDE7" s="418"/>
      <c r="LDF7" s="418"/>
      <c r="LDG7" s="418"/>
      <c r="LDH7" s="418"/>
      <c r="LDI7" s="418"/>
      <c r="LDJ7" s="418"/>
      <c r="LDK7" s="418"/>
      <c r="LDL7" s="418"/>
      <c r="LDM7" s="418"/>
      <c r="LDN7" s="418"/>
      <c r="LDO7" s="418"/>
      <c r="LDP7" s="418"/>
      <c r="LDQ7" s="418"/>
      <c r="LDR7" s="418"/>
      <c r="LDS7" s="418"/>
      <c r="LDT7" s="418"/>
      <c r="LDU7" s="418"/>
      <c r="LDV7" s="418"/>
      <c r="LDW7" s="418"/>
      <c r="LDX7" s="418"/>
      <c r="LDY7" s="418"/>
      <c r="LDZ7" s="418"/>
      <c r="LEA7" s="418"/>
      <c r="LEB7" s="418"/>
      <c r="LEC7" s="418"/>
      <c r="LED7" s="418"/>
      <c r="LEE7" s="418"/>
      <c r="LEF7" s="418"/>
      <c r="LEG7" s="418"/>
      <c r="LEH7" s="418"/>
      <c r="LEI7" s="418"/>
      <c r="LEJ7" s="418"/>
      <c r="LEK7" s="418"/>
      <c r="LEL7" s="418"/>
      <c r="LEM7" s="418"/>
      <c r="LEN7" s="418"/>
      <c r="LEO7" s="418"/>
      <c r="LEP7" s="418"/>
      <c r="LEQ7" s="418"/>
      <c r="LER7" s="418"/>
      <c r="LES7" s="418"/>
      <c r="LET7" s="418"/>
      <c r="LEU7" s="418"/>
      <c r="LEV7" s="418"/>
      <c r="LEW7" s="418"/>
      <c r="LEX7" s="418"/>
      <c r="LEY7" s="418"/>
      <c r="LEZ7" s="418"/>
      <c r="LFA7" s="418"/>
      <c r="LFB7" s="418"/>
      <c r="LFC7" s="418"/>
      <c r="LFD7" s="418"/>
      <c r="LFE7" s="418"/>
      <c r="LFF7" s="418"/>
      <c r="LFG7" s="418"/>
      <c r="LFH7" s="418"/>
      <c r="LFI7" s="418"/>
      <c r="LFJ7" s="418"/>
      <c r="LFK7" s="418"/>
      <c r="LFL7" s="418"/>
      <c r="LFM7" s="418"/>
      <c r="LFN7" s="418"/>
      <c r="LFO7" s="418"/>
      <c r="LFP7" s="418"/>
      <c r="LFQ7" s="418"/>
      <c r="LFR7" s="418"/>
      <c r="LFS7" s="418"/>
      <c r="LFT7" s="418"/>
      <c r="LFU7" s="418"/>
      <c r="LFV7" s="418"/>
      <c r="LFW7" s="418"/>
      <c r="LFX7" s="418"/>
      <c r="LFY7" s="418"/>
      <c r="LFZ7" s="418"/>
      <c r="LGA7" s="418"/>
      <c r="LGB7" s="418"/>
      <c r="LGC7" s="418"/>
      <c r="LGD7" s="418"/>
      <c r="LGE7" s="418"/>
      <c r="LGF7" s="418"/>
      <c r="LGG7" s="418"/>
      <c r="LGH7" s="418"/>
      <c r="LGI7" s="418"/>
      <c r="LGJ7" s="418"/>
      <c r="LGK7" s="418"/>
      <c r="LGL7" s="418"/>
      <c r="LGM7" s="418"/>
      <c r="LGN7" s="418"/>
      <c r="LGO7" s="418"/>
      <c r="LGP7" s="418"/>
      <c r="LGQ7" s="418"/>
      <c r="LGR7" s="418"/>
      <c r="LGS7" s="418"/>
      <c r="LGT7" s="418"/>
      <c r="LGU7" s="418"/>
      <c r="LGV7" s="418"/>
      <c r="LGW7" s="418"/>
      <c r="LGX7" s="418"/>
      <c r="LGY7" s="418"/>
      <c r="LGZ7" s="418"/>
      <c r="LHA7" s="418"/>
      <c r="LHB7" s="418"/>
      <c r="LHC7" s="418"/>
      <c r="LHD7" s="418"/>
      <c r="LHE7" s="418"/>
      <c r="LHF7" s="418"/>
      <c r="LHG7" s="418"/>
      <c r="LHH7" s="418"/>
      <c r="LHI7" s="418"/>
      <c r="LHJ7" s="418"/>
      <c r="LHK7" s="418"/>
      <c r="LHL7" s="418"/>
      <c r="LHM7" s="418"/>
      <c r="LHN7" s="418"/>
      <c r="LHO7" s="418"/>
      <c r="LHP7" s="418"/>
      <c r="LHQ7" s="418"/>
      <c r="LHR7" s="418"/>
      <c r="LHS7" s="418"/>
      <c r="LHT7" s="418"/>
      <c r="LHU7" s="418"/>
      <c r="LHV7" s="418"/>
      <c r="LHW7" s="418"/>
      <c r="LHX7" s="418"/>
      <c r="LHY7" s="418"/>
      <c r="LHZ7" s="418"/>
      <c r="LIA7" s="418"/>
      <c r="LIB7" s="418"/>
      <c r="LIC7" s="418"/>
      <c r="LID7" s="418"/>
      <c r="LIE7" s="418"/>
      <c r="LIF7" s="418"/>
      <c r="LIG7" s="418"/>
      <c r="LIH7" s="418"/>
      <c r="LII7" s="418"/>
      <c r="LIJ7" s="418"/>
      <c r="LIK7" s="418"/>
      <c r="LIL7" s="418"/>
      <c r="LIM7" s="418"/>
      <c r="LIN7" s="418"/>
      <c r="LIO7" s="418"/>
      <c r="LIP7" s="418"/>
      <c r="LIQ7" s="418"/>
      <c r="LIR7" s="418"/>
      <c r="LIS7" s="418"/>
      <c r="LIT7" s="418"/>
      <c r="LIU7" s="418"/>
      <c r="LIV7" s="418"/>
      <c r="LIW7" s="418"/>
      <c r="LIX7" s="418"/>
      <c r="LIY7" s="418"/>
      <c r="LIZ7" s="418"/>
      <c r="LJA7" s="418"/>
      <c r="LJB7" s="418"/>
      <c r="LJC7" s="418"/>
      <c r="LJD7" s="418"/>
      <c r="LJE7" s="418"/>
      <c r="LJF7" s="418"/>
      <c r="LJG7" s="418"/>
      <c r="LJH7" s="418"/>
      <c r="LJI7" s="418"/>
      <c r="LJJ7" s="418"/>
      <c r="LJK7" s="418"/>
      <c r="LJL7" s="418"/>
      <c r="LJM7" s="418"/>
      <c r="LJN7" s="418"/>
      <c r="LJO7" s="418"/>
      <c r="LJP7" s="418"/>
      <c r="LJQ7" s="418"/>
      <c r="LJR7" s="418"/>
      <c r="LJS7" s="418"/>
      <c r="LJT7" s="418"/>
      <c r="LJU7" s="418"/>
      <c r="LJV7" s="418"/>
      <c r="LJW7" s="418"/>
      <c r="LJX7" s="418"/>
      <c r="LJY7" s="418"/>
      <c r="LJZ7" s="418"/>
      <c r="LKA7" s="418"/>
      <c r="LKB7" s="418"/>
      <c r="LKC7" s="418"/>
      <c r="LKD7" s="418"/>
      <c r="LKE7" s="418"/>
      <c r="LKF7" s="418"/>
      <c r="LKG7" s="418"/>
      <c r="LKH7" s="418"/>
      <c r="LKI7" s="418"/>
      <c r="LKJ7" s="418"/>
      <c r="LKK7" s="418"/>
      <c r="LKL7" s="418"/>
      <c r="LKM7" s="418"/>
      <c r="LKN7" s="418"/>
      <c r="LKO7" s="418"/>
      <c r="LKP7" s="418"/>
      <c r="LKQ7" s="418"/>
      <c r="LKR7" s="418"/>
      <c r="LKS7" s="418"/>
      <c r="LKT7" s="418"/>
      <c r="LKU7" s="418"/>
      <c r="LKV7" s="418"/>
      <c r="LKW7" s="418"/>
      <c r="LKX7" s="418"/>
      <c r="LKY7" s="418"/>
      <c r="LKZ7" s="418"/>
      <c r="LLA7" s="418"/>
      <c r="LLB7" s="418"/>
      <c r="LLC7" s="418"/>
      <c r="LLD7" s="418"/>
      <c r="LLE7" s="418"/>
      <c r="LLF7" s="418"/>
      <c r="LLG7" s="418"/>
      <c r="LLH7" s="418"/>
      <c r="LLI7" s="418"/>
      <c r="LLJ7" s="418"/>
      <c r="LLK7" s="418"/>
      <c r="LLL7" s="418"/>
      <c r="LLM7" s="418"/>
      <c r="LLN7" s="418"/>
      <c r="LLO7" s="418"/>
      <c r="LLP7" s="418"/>
      <c r="LLQ7" s="418"/>
      <c r="LLR7" s="418"/>
      <c r="LLS7" s="418"/>
      <c r="LLT7" s="418"/>
      <c r="LLU7" s="418"/>
      <c r="LLV7" s="418"/>
      <c r="LLW7" s="418"/>
      <c r="LLX7" s="418"/>
      <c r="LLY7" s="418"/>
      <c r="LLZ7" s="418"/>
      <c r="LMA7" s="418"/>
      <c r="LMB7" s="418"/>
      <c r="LMC7" s="418"/>
      <c r="LMD7" s="418"/>
      <c r="LME7" s="418"/>
      <c r="LMF7" s="418"/>
      <c r="LMG7" s="418"/>
      <c r="LMH7" s="418"/>
      <c r="LMI7" s="418"/>
      <c r="LMJ7" s="418"/>
      <c r="LMK7" s="418"/>
      <c r="LML7" s="418"/>
      <c r="LMM7" s="418"/>
      <c r="LMN7" s="418"/>
      <c r="LMO7" s="418"/>
      <c r="LMP7" s="418"/>
      <c r="LMQ7" s="418"/>
      <c r="LMR7" s="418"/>
      <c r="LMS7" s="418"/>
      <c r="LMT7" s="418"/>
      <c r="LMU7" s="418"/>
      <c r="LMV7" s="418"/>
      <c r="LMW7" s="418"/>
      <c r="LMX7" s="418"/>
      <c r="LMY7" s="418"/>
      <c r="LMZ7" s="418"/>
      <c r="LNA7" s="418"/>
      <c r="LNB7" s="418"/>
      <c r="LNC7" s="418"/>
      <c r="LND7" s="418"/>
      <c r="LNE7" s="418"/>
      <c r="LNF7" s="418"/>
      <c r="LNG7" s="418"/>
      <c r="LNH7" s="418"/>
      <c r="LNI7" s="418"/>
      <c r="LNJ7" s="418"/>
      <c r="LNK7" s="418"/>
      <c r="LNL7" s="418"/>
      <c r="LNM7" s="418"/>
      <c r="LNN7" s="418"/>
      <c r="LNO7" s="418"/>
      <c r="LNP7" s="418"/>
      <c r="LNQ7" s="418"/>
      <c r="LNR7" s="418"/>
      <c r="LNS7" s="418"/>
      <c r="LNT7" s="418"/>
      <c r="LNU7" s="418"/>
      <c r="LNV7" s="418"/>
      <c r="LNW7" s="418"/>
      <c r="LNX7" s="418"/>
      <c r="LNY7" s="418"/>
      <c r="LNZ7" s="418"/>
      <c r="LOA7" s="418"/>
      <c r="LOB7" s="418"/>
      <c r="LOC7" s="418"/>
      <c r="LOD7" s="418"/>
      <c r="LOE7" s="418"/>
      <c r="LOF7" s="418"/>
      <c r="LOG7" s="418"/>
      <c r="LOH7" s="418"/>
      <c r="LOI7" s="418"/>
      <c r="LOJ7" s="418"/>
      <c r="LOK7" s="418"/>
      <c r="LOL7" s="418"/>
      <c r="LOM7" s="418"/>
      <c r="LON7" s="418"/>
      <c r="LOO7" s="418"/>
      <c r="LOP7" s="418"/>
      <c r="LOQ7" s="418"/>
      <c r="LOR7" s="418"/>
      <c r="LOS7" s="418"/>
      <c r="LOT7" s="418"/>
      <c r="LOU7" s="418"/>
      <c r="LOV7" s="418"/>
      <c r="LOW7" s="418"/>
      <c r="LOX7" s="418"/>
      <c r="LOY7" s="418"/>
      <c r="LOZ7" s="418"/>
      <c r="LPA7" s="418"/>
      <c r="LPB7" s="418"/>
      <c r="LPC7" s="418"/>
      <c r="LPD7" s="418"/>
      <c r="LPE7" s="418"/>
      <c r="LPF7" s="418"/>
      <c r="LPG7" s="418"/>
      <c r="LPH7" s="418"/>
      <c r="LPI7" s="418"/>
      <c r="LPJ7" s="418"/>
      <c r="LPK7" s="418"/>
      <c r="LPL7" s="418"/>
      <c r="LPM7" s="418"/>
      <c r="LPN7" s="418"/>
      <c r="LPO7" s="418"/>
      <c r="LPP7" s="418"/>
      <c r="LPQ7" s="418"/>
      <c r="LPR7" s="418"/>
      <c r="LPS7" s="418"/>
      <c r="LPT7" s="418"/>
      <c r="LPU7" s="418"/>
      <c r="LPV7" s="418"/>
      <c r="LPW7" s="418"/>
      <c r="LPX7" s="418"/>
      <c r="LPY7" s="418"/>
      <c r="LPZ7" s="418"/>
      <c r="LQA7" s="418"/>
      <c r="LQB7" s="418"/>
      <c r="LQC7" s="418"/>
      <c r="LQD7" s="418"/>
      <c r="LQE7" s="418"/>
      <c r="LQF7" s="418"/>
      <c r="LQG7" s="418"/>
      <c r="LQH7" s="418"/>
      <c r="LQI7" s="418"/>
      <c r="LQJ7" s="418"/>
      <c r="LQK7" s="418"/>
      <c r="LQL7" s="418"/>
      <c r="LQM7" s="418"/>
      <c r="LQN7" s="418"/>
      <c r="LQO7" s="418"/>
      <c r="LQP7" s="418"/>
      <c r="LQQ7" s="418"/>
      <c r="LQR7" s="418"/>
      <c r="LQS7" s="418"/>
      <c r="LQT7" s="418"/>
      <c r="LQU7" s="418"/>
      <c r="LQV7" s="418"/>
      <c r="LQW7" s="418"/>
      <c r="LQX7" s="418"/>
      <c r="LQY7" s="418"/>
      <c r="LQZ7" s="418"/>
      <c r="LRA7" s="418"/>
      <c r="LRB7" s="418"/>
      <c r="LRC7" s="418"/>
      <c r="LRD7" s="418"/>
      <c r="LRE7" s="418"/>
      <c r="LRF7" s="418"/>
      <c r="LRG7" s="418"/>
      <c r="LRH7" s="418"/>
      <c r="LRI7" s="418"/>
      <c r="LRJ7" s="418"/>
      <c r="LRK7" s="418"/>
      <c r="LRL7" s="418"/>
      <c r="LRM7" s="418"/>
      <c r="LRN7" s="418"/>
      <c r="LRO7" s="418"/>
      <c r="LRP7" s="418"/>
      <c r="LRQ7" s="418"/>
      <c r="LRR7" s="418"/>
      <c r="LRS7" s="418"/>
      <c r="LRT7" s="418"/>
      <c r="LRU7" s="418"/>
      <c r="LRV7" s="418"/>
      <c r="LRW7" s="418"/>
      <c r="LRX7" s="418"/>
      <c r="LRY7" s="418"/>
      <c r="LRZ7" s="418"/>
      <c r="LSA7" s="418"/>
      <c r="LSB7" s="418"/>
      <c r="LSC7" s="418"/>
      <c r="LSD7" s="418"/>
      <c r="LSE7" s="418"/>
      <c r="LSF7" s="418"/>
      <c r="LSG7" s="418"/>
      <c r="LSH7" s="418"/>
      <c r="LSI7" s="418"/>
      <c r="LSJ7" s="418"/>
      <c r="LSK7" s="418"/>
      <c r="LSL7" s="418"/>
      <c r="LSM7" s="418"/>
      <c r="LSN7" s="418"/>
      <c r="LSO7" s="418"/>
      <c r="LSP7" s="418"/>
      <c r="LSQ7" s="418"/>
      <c r="LSR7" s="418"/>
      <c r="LSS7" s="418"/>
      <c r="LST7" s="418"/>
      <c r="LSU7" s="418"/>
      <c r="LSV7" s="418"/>
      <c r="LSW7" s="418"/>
      <c r="LSX7" s="418"/>
      <c r="LSY7" s="418"/>
      <c r="LSZ7" s="418"/>
      <c r="LTA7" s="418"/>
      <c r="LTB7" s="418"/>
      <c r="LTC7" s="418"/>
      <c r="LTD7" s="418"/>
      <c r="LTE7" s="418"/>
      <c r="LTF7" s="418"/>
      <c r="LTG7" s="418"/>
      <c r="LTH7" s="418"/>
      <c r="LTI7" s="418"/>
      <c r="LTJ7" s="418"/>
      <c r="LTK7" s="418"/>
      <c r="LTL7" s="418"/>
      <c r="LTM7" s="418"/>
      <c r="LTN7" s="418"/>
      <c r="LTO7" s="418"/>
      <c r="LTP7" s="418"/>
      <c r="LTQ7" s="418"/>
      <c r="LTR7" s="418"/>
      <c r="LTS7" s="418"/>
      <c r="LTT7" s="418"/>
      <c r="LTU7" s="418"/>
      <c r="LTV7" s="418"/>
      <c r="LTW7" s="418"/>
      <c r="LTX7" s="418"/>
      <c r="LTY7" s="418"/>
      <c r="LTZ7" s="418"/>
      <c r="LUA7" s="418"/>
      <c r="LUB7" s="418"/>
      <c r="LUC7" s="418"/>
      <c r="LUD7" s="418"/>
      <c r="LUE7" s="418"/>
      <c r="LUF7" s="418"/>
      <c r="LUG7" s="418"/>
      <c r="LUH7" s="418"/>
      <c r="LUI7" s="418"/>
      <c r="LUJ7" s="418"/>
      <c r="LUK7" s="418"/>
      <c r="LUL7" s="418"/>
      <c r="LUM7" s="418"/>
      <c r="LUN7" s="418"/>
      <c r="LUO7" s="418"/>
      <c r="LUP7" s="418"/>
      <c r="LUQ7" s="418"/>
      <c r="LUR7" s="418"/>
      <c r="LUS7" s="418"/>
      <c r="LUT7" s="418"/>
      <c r="LUU7" s="418"/>
      <c r="LUV7" s="418"/>
      <c r="LUW7" s="418"/>
      <c r="LUX7" s="418"/>
      <c r="LUY7" s="418"/>
      <c r="LUZ7" s="418"/>
      <c r="LVA7" s="418"/>
      <c r="LVB7" s="418"/>
      <c r="LVC7" s="418"/>
      <c r="LVD7" s="418"/>
      <c r="LVE7" s="418"/>
      <c r="LVF7" s="418"/>
      <c r="LVG7" s="418"/>
      <c r="LVH7" s="418"/>
      <c r="LVI7" s="418"/>
      <c r="LVJ7" s="418"/>
      <c r="LVK7" s="418"/>
      <c r="LVL7" s="418"/>
      <c r="LVM7" s="418"/>
      <c r="LVN7" s="418"/>
      <c r="LVO7" s="418"/>
      <c r="LVP7" s="418"/>
      <c r="LVQ7" s="418"/>
      <c r="LVR7" s="418"/>
      <c r="LVS7" s="418"/>
      <c r="LVT7" s="418"/>
      <c r="LVU7" s="418"/>
      <c r="LVV7" s="418"/>
      <c r="LVW7" s="418"/>
      <c r="LVX7" s="418"/>
      <c r="LVY7" s="418"/>
      <c r="LVZ7" s="418"/>
      <c r="LWA7" s="418"/>
      <c r="LWB7" s="418"/>
      <c r="LWC7" s="418"/>
      <c r="LWD7" s="418"/>
      <c r="LWE7" s="418"/>
      <c r="LWF7" s="418"/>
      <c r="LWG7" s="418"/>
      <c r="LWH7" s="418"/>
      <c r="LWI7" s="418"/>
      <c r="LWJ7" s="418"/>
      <c r="LWK7" s="418"/>
      <c r="LWL7" s="418"/>
      <c r="LWM7" s="418"/>
      <c r="LWN7" s="418"/>
      <c r="LWO7" s="418"/>
      <c r="LWP7" s="418"/>
      <c r="LWQ7" s="418"/>
      <c r="LWR7" s="418"/>
      <c r="LWS7" s="418"/>
      <c r="LWT7" s="418"/>
      <c r="LWU7" s="418"/>
      <c r="LWV7" s="418"/>
      <c r="LWW7" s="418"/>
      <c r="LWX7" s="418"/>
      <c r="LWY7" s="418"/>
      <c r="LWZ7" s="418"/>
      <c r="LXA7" s="418"/>
      <c r="LXB7" s="418"/>
      <c r="LXC7" s="418"/>
      <c r="LXD7" s="418"/>
      <c r="LXE7" s="418"/>
      <c r="LXF7" s="418"/>
      <c r="LXG7" s="418"/>
      <c r="LXH7" s="418"/>
      <c r="LXI7" s="418"/>
      <c r="LXJ7" s="418"/>
      <c r="LXK7" s="418"/>
      <c r="LXL7" s="418"/>
      <c r="LXM7" s="418"/>
      <c r="LXN7" s="418"/>
      <c r="LXO7" s="418"/>
      <c r="LXP7" s="418"/>
      <c r="LXQ7" s="418"/>
      <c r="LXR7" s="418"/>
      <c r="LXS7" s="418"/>
      <c r="LXT7" s="418"/>
      <c r="LXU7" s="418"/>
      <c r="LXV7" s="418"/>
      <c r="LXW7" s="418"/>
      <c r="LXX7" s="418"/>
      <c r="LXY7" s="418"/>
      <c r="LXZ7" s="418"/>
      <c r="LYA7" s="418"/>
      <c r="LYB7" s="418"/>
      <c r="LYC7" s="418"/>
      <c r="LYD7" s="418"/>
      <c r="LYE7" s="418"/>
      <c r="LYF7" s="418"/>
      <c r="LYG7" s="418"/>
      <c r="LYH7" s="418"/>
      <c r="LYI7" s="418"/>
      <c r="LYJ7" s="418"/>
      <c r="LYK7" s="418"/>
      <c r="LYL7" s="418"/>
      <c r="LYM7" s="418"/>
      <c r="LYN7" s="418"/>
      <c r="LYO7" s="418"/>
      <c r="LYP7" s="418"/>
      <c r="LYQ7" s="418"/>
      <c r="LYR7" s="418"/>
      <c r="LYS7" s="418"/>
      <c r="LYT7" s="418"/>
      <c r="LYU7" s="418"/>
      <c r="LYV7" s="418"/>
      <c r="LYW7" s="418"/>
      <c r="LYX7" s="418"/>
      <c r="LYY7" s="418"/>
      <c r="LYZ7" s="418"/>
      <c r="LZA7" s="418"/>
      <c r="LZB7" s="418"/>
      <c r="LZC7" s="418"/>
      <c r="LZD7" s="418"/>
      <c r="LZE7" s="418"/>
      <c r="LZF7" s="418"/>
      <c r="LZG7" s="418"/>
      <c r="LZH7" s="418"/>
      <c r="LZI7" s="418"/>
      <c r="LZJ7" s="418"/>
      <c r="LZK7" s="418"/>
      <c r="LZL7" s="418"/>
      <c r="LZM7" s="418"/>
      <c r="LZN7" s="418"/>
      <c r="LZO7" s="418"/>
      <c r="LZP7" s="418"/>
      <c r="LZQ7" s="418"/>
      <c r="LZR7" s="418"/>
      <c r="LZS7" s="418"/>
      <c r="LZT7" s="418"/>
      <c r="LZU7" s="418"/>
      <c r="LZV7" s="418"/>
      <c r="LZW7" s="418"/>
      <c r="LZX7" s="418"/>
      <c r="LZY7" s="418"/>
      <c r="LZZ7" s="418"/>
      <c r="MAA7" s="418"/>
      <c r="MAB7" s="418"/>
      <c r="MAC7" s="418"/>
      <c r="MAD7" s="418"/>
      <c r="MAE7" s="418"/>
      <c r="MAF7" s="418"/>
      <c r="MAG7" s="418"/>
      <c r="MAH7" s="418"/>
      <c r="MAI7" s="418"/>
      <c r="MAJ7" s="418"/>
      <c r="MAK7" s="418"/>
      <c r="MAL7" s="418"/>
      <c r="MAM7" s="418"/>
      <c r="MAN7" s="418"/>
      <c r="MAO7" s="418"/>
      <c r="MAP7" s="418"/>
      <c r="MAQ7" s="418"/>
      <c r="MAR7" s="418"/>
      <c r="MAS7" s="418"/>
      <c r="MAT7" s="418"/>
      <c r="MAU7" s="418"/>
      <c r="MAV7" s="418"/>
      <c r="MAW7" s="418"/>
      <c r="MAX7" s="418"/>
      <c r="MAY7" s="418"/>
      <c r="MAZ7" s="418"/>
      <c r="MBA7" s="418"/>
      <c r="MBB7" s="418"/>
      <c r="MBC7" s="418"/>
      <c r="MBD7" s="418"/>
      <c r="MBE7" s="418"/>
      <c r="MBF7" s="418"/>
      <c r="MBG7" s="418"/>
      <c r="MBH7" s="418"/>
      <c r="MBI7" s="418"/>
      <c r="MBJ7" s="418"/>
      <c r="MBK7" s="418"/>
      <c r="MBL7" s="418"/>
      <c r="MBM7" s="418"/>
      <c r="MBN7" s="418"/>
      <c r="MBO7" s="418"/>
      <c r="MBP7" s="418"/>
      <c r="MBQ7" s="418"/>
      <c r="MBR7" s="418"/>
      <c r="MBS7" s="418"/>
      <c r="MBT7" s="418"/>
      <c r="MBU7" s="418"/>
      <c r="MBV7" s="418"/>
      <c r="MBW7" s="418"/>
      <c r="MBX7" s="418"/>
      <c r="MBY7" s="418"/>
      <c r="MBZ7" s="418"/>
      <c r="MCA7" s="418"/>
      <c r="MCB7" s="418"/>
      <c r="MCC7" s="418"/>
      <c r="MCD7" s="418"/>
      <c r="MCE7" s="418"/>
      <c r="MCF7" s="418"/>
      <c r="MCG7" s="418"/>
      <c r="MCH7" s="418"/>
      <c r="MCI7" s="418"/>
      <c r="MCJ7" s="418"/>
      <c r="MCK7" s="418"/>
      <c r="MCL7" s="418"/>
      <c r="MCM7" s="418"/>
      <c r="MCN7" s="418"/>
      <c r="MCO7" s="418"/>
      <c r="MCP7" s="418"/>
      <c r="MCQ7" s="418"/>
      <c r="MCR7" s="418"/>
      <c r="MCS7" s="418"/>
      <c r="MCT7" s="418"/>
      <c r="MCU7" s="418"/>
      <c r="MCV7" s="418"/>
      <c r="MCW7" s="418"/>
      <c r="MCX7" s="418"/>
      <c r="MCY7" s="418"/>
      <c r="MCZ7" s="418"/>
      <c r="MDA7" s="418"/>
      <c r="MDB7" s="418"/>
      <c r="MDC7" s="418"/>
      <c r="MDD7" s="418"/>
      <c r="MDE7" s="418"/>
      <c r="MDF7" s="418"/>
      <c r="MDG7" s="418"/>
      <c r="MDH7" s="418"/>
      <c r="MDI7" s="418"/>
      <c r="MDJ7" s="418"/>
      <c r="MDK7" s="418"/>
      <c r="MDL7" s="418"/>
      <c r="MDM7" s="418"/>
      <c r="MDN7" s="418"/>
      <c r="MDO7" s="418"/>
      <c r="MDP7" s="418"/>
      <c r="MDQ7" s="418"/>
      <c r="MDR7" s="418"/>
      <c r="MDS7" s="418"/>
      <c r="MDT7" s="418"/>
      <c r="MDU7" s="418"/>
      <c r="MDV7" s="418"/>
      <c r="MDW7" s="418"/>
      <c r="MDX7" s="418"/>
      <c r="MDY7" s="418"/>
      <c r="MDZ7" s="418"/>
      <c r="MEA7" s="418"/>
      <c r="MEB7" s="418"/>
      <c r="MEC7" s="418"/>
      <c r="MED7" s="418"/>
      <c r="MEE7" s="418"/>
      <c r="MEF7" s="418"/>
      <c r="MEG7" s="418"/>
      <c r="MEH7" s="418"/>
      <c r="MEI7" s="418"/>
      <c r="MEJ7" s="418"/>
      <c r="MEK7" s="418"/>
      <c r="MEL7" s="418"/>
      <c r="MEM7" s="418"/>
      <c r="MEN7" s="418"/>
      <c r="MEO7" s="418"/>
      <c r="MEP7" s="418"/>
      <c r="MEQ7" s="418"/>
      <c r="MER7" s="418"/>
      <c r="MES7" s="418"/>
      <c r="MET7" s="418"/>
      <c r="MEU7" s="418"/>
      <c r="MEV7" s="418"/>
      <c r="MEW7" s="418"/>
      <c r="MEX7" s="418"/>
      <c r="MEY7" s="418"/>
      <c r="MEZ7" s="418"/>
      <c r="MFA7" s="418"/>
      <c r="MFB7" s="418"/>
      <c r="MFC7" s="418"/>
      <c r="MFD7" s="418"/>
      <c r="MFE7" s="418"/>
      <c r="MFF7" s="418"/>
      <c r="MFG7" s="418"/>
      <c r="MFH7" s="418"/>
      <c r="MFI7" s="418"/>
      <c r="MFJ7" s="418"/>
      <c r="MFK7" s="418"/>
      <c r="MFL7" s="418"/>
      <c r="MFM7" s="418"/>
      <c r="MFN7" s="418"/>
      <c r="MFO7" s="418"/>
      <c r="MFP7" s="418"/>
      <c r="MFQ7" s="418"/>
      <c r="MFR7" s="418"/>
      <c r="MFS7" s="418"/>
      <c r="MFT7" s="418"/>
      <c r="MFU7" s="418"/>
      <c r="MFV7" s="418"/>
      <c r="MFW7" s="418"/>
      <c r="MFX7" s="418"/>
      <c r="MFY7" s="418"/>
      <c r="MFZ7" s="418"/>
      <c r="MGA7" s="418"/>
      <c r="MGB7" s="418"/>
      <c r="MGC7" s="418"/>
      <c r="MGD7" s="418"/>
      <c r="MGE7" s="418"/>
      <c r="MGF7" s="418"/>
      <c r="MGG7" s="418"/>
      <c r="MGH7" s="418"/>
      <c r="MGI7" s="418"/>
      <c r="MGJ7" s="418"/>
      <c r="MGK7" s="418"/>
      <c r="MGL7" s="418"/>
      <c r="MGM7" s="418"/>
      <c r="MGN7" s="418"/>
      <c r="MGO7" s="418"/>
      <c r="MGP7" s="418"/>
      <c r="MGQ7" s="418"/>
      <c r="MGR7" s="418"/>
      <c r="MGS7" s="418"/>
      <c r="MGT7" s="418"/>
      <c r="MGU7" s="418"/>
      <c r="MGV7" s="418"/>
      <c r="MGW7" s="418"/>
      <c r="MGX7" s="418"/>
      <c r="MGY7" s="418"/>
      <c r="MGZ7" s="418"/>
      <c r="MHA7" s="418"/>
      <c r="MHB7" s="418"/>
      <c r="MHC7" s="418"/>
      <c r="MHD7" s="418"/>
      <c r="MHE7" s="418"/>
      <c r="MHF7" s="418"/>
      <c r="MHG7" s="418"/>
      <c r="MHH7" s="418"/>
      <c r="MHI7" s="418"/>
      <c r="MHJ7" s="418"/>
      <c r="MHK7" s="418"/>
      <c r="MHL7" s="418"/>
      <c r="MHM7" s="418"/>
      <c r="MHN7" s="418"/>
      <c r="MHO7" s="418"/>
      <c r="MHP7" s="418"/>
      <c r="MHQ7" s="418"/>
      <c r="MHR7" s="418"/>
      <c r="MHS7" s="418"/>
      <c r="MHT7" s="418"/>
      <c r="MHU7" s="418"/>
      <c r="MHV7" s="418"/>
      <c r="MHW7" s="418"/>
      <c r="MHX7" s="418"/>
      <c r="MHY7" s="418"/>
      <c r="MHZ7" s="418"/>
      <c r="MIA7" s="418"/>
      <c r="MIB7" s="418"/>
      <c r="MIC7" s="418"/>
      <c r="MID7" s="418"/>
      <c r="MIE7" s="418"/>
      <c r="MIF7" s="418"/>
      <c r="MIG7" s="418"/>
      <c r="MIH7" s="418"/>
      <c r="MII7" s="418"/>
      <c r="MIJ7" s="418"/>
      <c r="MIK7" s="418"/>
      <c r="MIL7" s="418"/>
      <c r="MIM7" s="418"/>
      <c r="MIN7" s="418"/>
      <c r="MIO7" s="418"/>
      <c r="MIP7" s="418"/>
      <c r="MIQ7" s="418"/>
      <c r="MIR7" s="418"/>
      <c r="MIS7" s="418"/>
      <c r="MIT7" s="418"/>
      <c r="MIU7" s="418"/>
      <c r="MIV7" s="418"/>
      <c r="MIW7" s="418"/>
      <c r="MIX7" s="418"/>
      <c r="MIY7" s="418"/>
      <c r="MIZ7" s="418"/>
      <c r="MJA7" s="418"/>
      <c r="MJB7" s="418"/>
      <c r="MJC7" s="418"/>
      <c r="MJD7" s="418"/>
      <c r="MJE7" s="418"/>
      <c r="MJF7" s="418"/>
      <c r="MJG7" s="418"/>
      <c r="MJH7" s="418"/>
      <c r="MJI7" s="418"/>
      <c r="MJJ7" s="418"/>
      <c r="MJK7" s="418"/>
      <c r="MJL7" s="418"/>
      <c r="MJM7" s="418"/>
      <c r="MJN7" s="418"/>
      <c r="MJO7" s="418"/>
      <c r="MJP7" s="418"/>
      <c r="MJQ7" s="418"/>
      <c r="MJR7" s="418"/>
      <c r="MJS7" s="418"/>
      <c r="MJT7" s="418"/>
      <c r="MJU7" s="418"/>
      <c r="MJV7" s="418"/>
      <c r="MJW7" s="418"/>
      <c r="MJX7" s="418"/>
      <c r="MJY7" s="418"/>
      <c r="MJZ7" s="418"/>
      <c r="MKA7" s="418"/>
      <c r="MKB7" s="418"/>
      <c r="MKC7" s="418"/>
      <c r="MKD7" s="418"/>
      <c r="MKE7" s="418"/>
      <c r="MKF7" s="418"/>
      <c r="MKG7" s="418"/>
      <c r="MKH7" s="418"/>
      <c r="MKI7" s="418"/>
      <c r="MKJ7" s="418"/>
      <c r="MKK7" s="418"/>
      <c r="MKL7" s="418"/>
      <c r="MKM7" s="418"/>
      <c r="MKN7" s="418"/>
      <c r="MKO7" s="418"/>
      <c r="MKP7" s="418"/>
      <c r="MKQ7" s="418"/>
      <c r="MKR7" s="418"/>
      <c r="MKS7" s="418"/>
      <c r="MKT7" s="418"/>
      <c r="MKU7" s="418"/>
      <c r="MKV7" s="418"/>
      <c r="MKW7" s="418"/>
      <c r="MKX7" s="418"/>
      <c r="MKY7" s="418"/>
      <c r="MKZ7" s="418"/>
      <c r="MLA7" s="418"/>
      <c r="MLB7" s="418"/>
      <c r="MLC7" s="418"/>
      <c r="MLD7" s="418"/>
      <c r="MLE7" s="418"/>
      <c r="MLF7" s="418"/>
      <c r="MLG7" s="418"/>
      <c r="MLH7" s="418"/>
      <c r="MLI7" s="418"/>
      <c r="MLJ7" s="418"/>
      <c r="MLK7" s="418"/>
      <c r="MLL7" s="418"/>
      <c r="MLM7" s="418"/>
      <c r="MLN7" s="418"/>
      <c r="MLO7" s="418"/>
      <c r="MLP7" s="418"/>
      <c r="MLQ7" s="418"/>
      <c r="MLR7" s="418"/>
      <c r="MLS7" s="418"/>
      <c r="MLT7" s="418"/>
      <c r="MLU7" s="418"/>
      <c r="MLV7" s="418"/>
      <c r="MLW7" s="418"/>
      <c r="MLX7" s="418"/>
      <c r="MLY7" s="418"/>
      <c r="MLZ7" s="418"/>
      <c r="MMA7" s="418"/>
      <c r="MMB7" s="418"/>
      <c r="MMC7" s="418"/>
      <c r="MMD7" s="418"/>
      <c r="MME7" s="418"/>
      <c r="MMF7" s="418"/>
      <c r="MMG7" s="418"/>
      <c r="MMH7" s="418"/>
      <c r="MMI7" s="418"/>
      <c r="MMJ7" s="418"/>
      <c r="MMK7" s="418"/>
      <c r="MML7" s="418"/>
      <c r="MMM7" s="418"/>
      <c r="MMN7" s="418"/>
      <c r="MMO7" s="418"/>
      <c r="MMP7" s="418"/>
      <c r="MMQ7" s="418"/>
      <c r="MMR7" s="418"/>
      <c r="MMS7" s="418"/>
      <c r="MMT7" s="418"/>
      <c r="MMU7" s="418"/>
      <c r="MMV7" s="418"/>
      <c r="MMW7" s="418"/>
      <c r="MMX7" s="418"/>
      <c r="MMY7" s="418"/>
      <c r="MMZ7" s="418"/>
      <c r="MNA7" s="418"/>
      <c r="MNB7" s="418"/>
      <c r="MNC7" s="418"/>
      <c r="MND7" s="418"/>
      <c r="MNE7" s="418"/>
      <c r="MNF7" s="418"/>
      <c r="MNG7" s="418"/>
      <c r="MNH7" s="418"/>
      <c r="MNI7" s="418"/>
      <c r="MNJ7" s="418"/>
      <c r="MNK7" s="418"/>
      <c r="MNL7" s="418"/>
      <c r="MNM7" s="418"/>
      <c r="MNN7" s="418"/>
      <c r="MNO7" s="418"/>
      <c r="MNP7" s="418"/>
      <c r="MNQ7" s="418"/>
      <c r="MNR7" s="418"/>
      <c r="MNS7" s="418"/>
      <c r="MNT7" s="418"/>
      <c r="MNU7" s="418"/>
      <c r="MNV7" s="418"/>
      <c r="MNW7" s="418"/>
      <c r="MNX7" s="418"/>
      <c r="MNY7" s="418"/>
      <c r="MNZ7" s="418"/>
      <c r="MOA7" s="418"/>
      <c r="MOB7" s="418"/>
      <c r="MOC7" s="418"/>
      <c r="MOD7" s="418"/>
      <c r="MOE7" s="418"/>
      <c r="MOF7" s="418"/>
      <c r="MOG7" s="418"/>
      <c r="MOH7" s="418"/>
      <c r="MOI7" s="418"/>
      <c r="MOJ7" s="418"/>
      <c r="MOK7" s="418"/>
      <c r="MOL7" s="418"/>
      <c r="MOM7" s="418"/>
      <c r="MON7" s="418"/>
      <c r="MOO7" s="418"/>
      <c r="MOP7" s="418"/>
      <c r="MOQ7" s="418"/>
      <c r="MOR7" s="418"/>
      <c r="MOS7" s="418"/>
      <c r="MOT7" s="418"/>
      <c r="MOU7" s="418"/>
      <c r="MOV7" s="418"/>
      <c r="MOW7" s="418"/>
      <c r="MOX7" s="418"/>
      <c r="MOY7" s="418"/>
      <c r="MOZ7" s="418"/>
      <c r="MPA7" s="418"/>
      <c r="MPB7" s="418"/>
      <c r="MPC7" s="418"/>
      <c r="MPD7" s="418"/>
      <c r="MPE7" s="418"/>
      <c r="MPF7" s="418"/>
      <c r="MPG7" s="418"/>
      <c r="MPH7" s="418"/>
      <c r="MPI7" s="418"/>
      <c r="MPJ7" s="418"/>
      <c r="MPK7" s="418"/>
      <c r="MPL7" s="418"/>
      <c r="MPM7" s="418"/>
      <c r="MPN7" s="418"/>
      <c r="MPO7" s="418"/>
      <c r="MPP7" s="418"/>
      <c r="MPQ7" s="418"/>
      <c r="MPR7" s="418"/>
      <c r="MPS7" s="418"/>
      <c r="MPT7" s="418"/>
      <c r="MPU7" s="418"/>
      <c r="MPV7" s="418"/>
      <c r="MPW7" s="418"/>
      <c r="MPX7" s="418"/>
      <c r="MPY7" s="418"/>
      <c r="MPZ7" s="418"/>
      <c r="MQA7" s="418"/>
      <c r="MQB7" s="418"/>
      <c r="MQC7" s="418"/>
      <c r="MQD7" s="418"/>
      <c r="MQE7" s="418"/>
      <c r="MQF7" s="418"/>
      <c r="MQG7" s="418"/>
      <c r="MQH7" s="418"/>
      <c r="MQI7" s="418"/>
      <c r="MQJ7" s="418"/>
      <c r="MQK7" s="418"/>
      <c r="MQL7" s="418"/>
      <c r="MQM7" s="418"/>
      <c r="MQN7" s="418"/>
      <c r="MQO7" s="418"/>
      <c r="MQP7" s="418"/>
      <c r="MQQ7" s="418"/>
      <c r="MQR7" s="418"/>
      <c r="MQS7" s="418"/>
      <c r="MQT7" s="418"/>
      <c r="MQU7" s="418"/>
      <c r="MQV7" s="418"/>
      <c r="MQW7" s="418"/>
      <c r="MQX7" s="418"/>
      <c r="MQY7" s="418"/>
      <c r="MQZ7" s="418"/>
      <c r="MRA7" s="418"/>
      <c r="MRB7" s="418"/>
      <c r="MRC7" s="418"/>
      <c r="MRD7" s="418"/>
      <c r="MRE7" s="418"/>
      <c r="MRF7" s="418"/>
      <c r="MRG7" s="418"/>
      <c r="MRH7" s="418"/>
      <c r="MRI7" s="418"/>
      <c r="MRJ7" s="418"/>
      <c r="MRK7" s="418"/>
      <c r="MRL7" s="418"/>
      <c r="MRM7" s="418"/>
      <c r="MRN7" s="418"/>
      <c r="MRO7" s="418"/>
      <c r="MRP7" s="418"/>
      <c r="MRQ7" s="418"/>
      <c r="MRR7" s="418"/>
      <c r="MRS7" s="418"/>
      <c r="MRT7" s="418"/>
      <c r="MRU7" s="418"/>
      <c r="MRV7" s="418"/>
      <c r="MRW7" s="418"/>
      <c r="MRX7" s="418"/>
      <c r="MRY7" s="418"/>
      <c r="MRZ7" s="418"/>
      <c r="MSA7" s="418"/>
      <c r="MSB7" s="418"/>
      <c r="MSC7" s="418"/>
      <c r="MSD7" s="418"/>
      <c r="MSE7" s="418"/>
      <c r="MSF7" s="418"/>
      <c r="MSG7" s="418"/>
      <c r="MSH7" s="418"/>
      <c r="MSI7" s="418"/>
      <c r="MSJ7" s="418"/>
      <c r="MSK7" s="418"/>
      <c r="MSL7" s="418"/>
      <c r="MSM7" s="418"/>
      <c r="MSN7" s="418"/>
      <c r="MSO7" s="418"/>
      <c r="MSP7" s="418"/>
      <c r="MSQ7" s="418"/>
      <c r="MSR7" s="418"/>
      <c r="MSS7" s="418"/>
      <c r="MST7" s="418"/>
      <c r="MSU7" s="418"/>
      <c r="MSV7" s="418"/>
      <c r="MSW7" s="418"/>
      <c r="MSX7" s="418"/>
      <c r="MSY7" s="418"/>
      <c r="MSZ7" s="418"/>
      <c r="MTA7" s="418"/>
      <c r="MTB7" s="418"/>
      <c r="MTC7" s="418"/>
      <c r="MTD7" s="418"/>
      <c r="MTE7" s="418"/>
      <c r="MTF7" s="418"/>
      <c r="MTG7" s="418"/>
      <c r="MTH7" s="418"/>
      <c r="MTI7" s="418"/>
      <c r="MTJ7" s="418"/>
      <c r="MTK7" s="418"/>
      <c r="MTL7" s="418"/>
      <c r="MTM7" s="418"/>
      <c r="MTN7" s="418"/>
      <c r="MTO7" s="418"/>
      <c r="MTP7" s="418"/>
      <c r="MTQ7" s="418"/>
      <c r="MTR7" s="418"/>
      <c r="MTS7" s="418"/>
      <c r="MTT7" s="418"/>
      <c r="MTU7" s="418"/>
      <c r="MTV7" s="418"/>
      <c r="MTW7" s="418"/>
      <c r="MTX7" s="418"/>
      <c r="MTY7" s="418"/>
      <c r="MTZ7" s="418"/>
      <c r="MUA7" s="418"/>
      <c r="MUB7" s="418"/>
      <c r="MUC7" s="418"/>
      <c r="MUD7" s="418"/>
      <c r="MUE7" s="418"/>
      <c r="MUF7" s="418"/>
      <c r="MUG7" s="418"/>
      <c r="MUH7" s="418"/>
      <c r="MUI7" s="418"/>
      <c r="MUJ7" s="418"/>
      <c r="MUK7" s="418"/>
      <c r="MUL7" s="418"/>
      <c r="MUM7" s="418"/>
      <c r="MUN7" s="418"/>
      <c r="MUO7" s="418"/>
      <c r="MUP7" s="418"/>
      <c r="MUQ7" s="418"/>
      <c r="MUR7" s="418"/>
      <c r="MUS7" s="418"/>
      <c r="MUT7" s="418"/>
      <c r="MUU7" s="418"/>
      <c r="MUV7" s="418"/>
      <c r="MUW7" s="418"/>
      <c r="MUX7" s="418"/>
      <c r="MUY7" s="418"/>
      <c r="MUZ7" s="418"/>
      <c r="MVA7" s="418"/>
      <c r="MVB7" s="418"/>
      <c r="MVC7" s="418"/>
      <c r="MVD7" s="418"/>
      <c r="MVE7" s="418"/>
      <c r="MVF7" s="418"/>
      <c r="MVG7" s="418"/>
      <c r="MVH7" s="418"/>
      <c r="MVI7" s="418"/>
      <c r="MVJ7" s="418"/>
      <c r="MVK7" s="418"/>
      <c r="MVL7" s="418"/>
      <c r="MVM7" s="418"/>
      <c r="MVN7" s="418"/>
      <c r="MVO7" s="418"/>
      <c r="MVP7" s="418"/>
      <c r="MVQ7" s="418"/>
      <c r="MVR7" s="418"/>
      <c r="MVS7" s="418"/>
      <c r="MVT7" s="418"/>
      <c r="MVU7" s="418"/>
      <c r="MVV7" s="418"/>
      <c r="MVW7" s="418"/>
      <c r="MVX7" s="418"/>
      <c r="MVY7" s="418"/>
      <c r="MVZ7" s="418"/>
      <c r="MWA7" s="418"/>
      <c r="MWB7" s="418"/>
      <c r="MWC7" s="418"/>
      <c r="MWD7" s="418"/>
      <c r="MWE7" s="418"/>
      <c r="MWF7" s="418"/>
      <c r="MWG7" s="418"/>
      <c r="MWH7" s="418"/>
      <c r="MWI7" s="418"/>
      <c r="MWJ7" s="418"/>
      <c r="MWK7" s="418"/>
      <c r="MWL7" s="418"/>
      <c r="MWM7" s="418"/>
      <c r="MWN7" s="418"/>
      <c r="MWO7" s="418"/>
      <c r="MWP7" s="418"/>
      <c r="MWQ7" s="418"/>
      <c r="MWR7" s="418"/>
      <c r="MWS7" s="418"/>
      <c r="MWT7" s="418"/>
      <c r="MWU7" s="418"/>
      <c r="MWV7" s="418"/>
      <c r="MWW7" s="418"/>
      <c r="MWX7" s="418"/>
      <c r="MWY7" s="418"/>
      <c r="MWZ7" s="418"/>
      <c r="MXA7" s="418"/>
      <c r="MXB7" s="418"/>
      <c r="MXC7" s="418"/>
      <c r="MXD7" s="418"/>
      <c r="MXE7" s="418"/>
      <c r="MXF7" s="418"/>
      <c r="MXG7" s="418"/>
      <c r="MXH7" s="418"/>
      <c r="MXI7" s="418"/>
      <c r="MXJ7" s="418"/>
      <c r="MXK7" s="418"/>
      <c r="MXL7" s="418"/>
      <c r="MXM7" s="418"/>
      <c r="MXN7" s="418"/>
      <c r="MXO7" s="418"/>
      <c r="MXP7" s="418"/>
      <c r="MXQ7" s="418"/>
      <c r="MXR7" s="418"/>
      <c r="MXS7" s="418"/>
      <c r="MXT7" s="418"/>
      <c r="MXU7" s="418"/>
      <c r="MXV7" s="418"/>
      <c r="MXW7" s="418"/>
      <c r="MXX7" s="418"/>
      <c r="MXY7" s="418"/>
      <c r="MXZ7" s="418"/>
      <c r="MYA7" s="418"/>
      <c r="MYB7" s="418"/>
      <c r="MYC7" s="418"/>
      <c r="MYD7" s="418"/>
      <c r="MYE7" s="418"/>
      <c r="MYF7" s="418"/>
      <c r="MYG7" s="418"/>
      <c r="MYH7" s="418"/>
      <c r="MYI7" s="418"/>
      <c r="MYJ7" s="418"/>
      <c r="MYK7" s="418"/>
      <c r="MYL7" s="418"/>
      <c r="MYM7" s="418"/>
      <c r="MYN7" s="418"/>
      <c r="MYO7" s="418"/>
      <c r="MYP7" s="418"/>
      <c r="MYQ7" s="418"/>
      <c r="MYR7" s="418"/>
      <c r="MYS7" s="418"/>
      <c r="MYT7" s="418"/>
      <c r="MYU7" s="418"/>
      <c r="MYV7" s="418"/>
      <c r="MYW7" s="418"/>
      <c r="MYX7" s="418"/>
      <c r="MYY7" s="418"/>
      <c r="MYZ7" s="418"/>
      <c r="MZA7" s="418"/>
      <c r="MZB7" s="418"/>
      <c r="MZC7" s="418"/>
      <c r="MZD7" s="418"/>
      <c r="MZE7" s="418"/>
      <c r="MZF7" s="418"/>
      <c r="MZG7" s="418"/>
      <c r="MZH7" s="418"/>
      <c r="MZI7" s="418"/>
      <c r="MZJ7" s="418"/>
      <c r="MZK7" s="418"/>
      <c r="MZL7" s="418"/>
      <c r="MZM7" s="418"/>
      <c r="MZN7" s="418"/>
      <c r="MZO7" s="418"/>
      <c r="MZP7" s="418"/>
      <c r="MZQ7" s="418"/>
      <c r="MZR7" s="418"/>
      <c r="MZS7" s="418"/>
      <c r="MZT7" s="418"/>
      <c r="MZU7" s="418"/>
      <c r="MZV7" s="418"/>
      <c r="MZW7" s="418"/>
      <c r="MZX7" s="418"/>
      <c r="MZY7" s="418"/>
      <c r="MZZ7" s="418"/>
      <c r="NAA7" s="418"/>
      <c r="NAB7" s="418"/>
      <c r="NAC7" s="418"/>
      <c r="NAD7" s="418"/>
      <c r="NAE7" s="418"/>
      <c r="NAF7" s="418"/>
      <c r="NAG7" s="418"/>
      <c r="NAH7" s="418"/>
      <c r="NAI7" s="418"/>
      <c r="NAJ7" s="418"/>
      <c r="NAK7" s="418"/>
      <c r="NAL7" s="418"/>
      <c r="NAM7" s="418"/>
      <c r="NAN7" s="418"/>
      <c r="NAO7" s="418"/>
      <c r="NAP7" s="418"/>
      <c r="NAQ7" s="418"/>
      <c r="NAR7" s="418"/>
      <c r="NAS7" s="418"/>
      <c r="NAT7" s="418"/>
      <c r="NAU7" s="418"/>
      <c r="NAV7" s="418"/>
      <c r="NAW7" s="418"/>
      <c r="NAX7" s="418"/>
      <c r="NAY7" s="418"/>
      <c r="NAZ7" s="418"/>
      <c r="NBA7" s="418"/>
      <c r="NBB7" s="418"/>
      <c r="NBC7" s="418"/>
      <c r="NBD7" s="418"/>
      <c r="NBE7" s="418"/>
      <c r="NBF7" s="418"/>
      <c r="NBG7" s="418"/>
      <c r="NBH7" s="418"/>
      <c r="NBI7" s="418"/>
      <c r="NBJ7" s="418"/>
      <c r="NBK7" s="418"/>
      <c r="NBL7" s="418"/>
      <c r="NBM7" s="418"/>
      <c r="NBN7" s="418"/>
      <c r="NBO7" s="418"/>
      <c r="NBP7" s="418"/>
      <c r="NBQ7" s="418"/>
      <c r="NBR7" s="418"/>
      <c r="NBS7" s="418"/>
      <c r="NBT7" s="418"/>
      <c r="NBU7" s="418"/>
      <c r="NBV7" s="418"/>
      <c r="NBW7" s="418"/>
      <c r="NBX7" s="418"/>
      <c r="NBY7" s="418"/>
      <c r="NBZ7" s="418"/>
      <c r="NCA7" s="418"/>
      <c r="NCB7" s="418"/>
      <c r="NCC7" s="418"/>
      <c r="NCD7" s="418"/>
      <c r="NCE7" s="418"/>
      <c r="NCF7" s="418"/>
      <c r="NCG7" s="418"/>
      <c r="NCH7" s="418"/>
      <c r="NCI7" s="418"/>
      <c r="NCJ7" s="418"/>
      <c r="NCK7" s="418"/>
      <c r="NCL7" s="418"/>
      <c r="NCM7" s="418"/>
      <c r="NCN7" s="418"/>
      <c r="NCO7" s="418"/>
      <c r="NCP7" s="418"/>
      <c r="NCQ7" s="418"/>
      <c r="NCR7" s="418"/>
      <c r="NCS7" s="418"/>
      <c r="NCT7" s="418"/>
      <c r="NCU7" s="418"/>
      <c r="NCV7" s="418"/>
      <c r="NCW7" s="418"/>
      <c r="NCX7" s="418"/>
      <c r="NCY7" s="418"/>
      <c r="NCZ7" s="418"/>
      <c r="NDA7" s="418"/>
      <c r="NDB7" s="418"/>
      <c r="NDC7" s="418"/>
      <c r="NDD7" s="418"/>
      <c r="NDE7" s="418"/>
      <c r="NDF7" s="418"/>
      <c r="NDG7" s="418"/>
      <c r="NDH7" s="418"/>
      <c r="NDI7" s="418"/>
      <c r="NDJ7" s="418"/>
      <c r="NDK7" s="418"/>
      <c r="NDL7" s="418"/>
      <c r="NDM7" s="418"/>
      <c r="NDN7" s="418"/>
      <c r="NDO7" s="418"/>
      <c r="NDP7" s="418"/>
      <c r="NDQ7" s="418"/>
      <c r="NDR7" s="418"/>
      <c r="NDS7" s="418"/>
      <c r="NDT7" s="418"/>
      <c r="NDU7" s="418"/>
      <c r="NDV7" s="418"/>
      <c r="NDW7" s="418"/>
      <c r="NDX7" s="418"/>
      <c r="NDY7" s="418"/>
      <c r="NDZ7" s="418"/>
      <c r="NEA7" s="418"/>
      <c r="NEB7" s="418"/>
      <c r="NEC7" s="418"/>
      <c r="NED7" s="418"/>
      <c r="NEE7" s="418"/>
      <c r="NEF7" s="418"/>
      <c r="NEG7" s="418"/>
      <c r="NEH7" s="418"/>
      <c r="NEI7" s="418"/>
      <c r="NEJ7" s="418"/>
      <c r="NEK7" s="418"/>
      <c r="NEL7" s="418"/>
      <c r="NEM7" s="418"/>
      <c r="NEN7" s="418"/>
      <c r="NEO7" s="418"/>
      <c r="NEP7" s="418"/>
      <c r="NEQ7" s="418"/>
      <c r="NER7" s="418"/>
      <c r="NES7" s="418"/>
      <c r="NET7" s="418"/>
      <c r="NEU7" s="418"/>
      <c r="NEV7" s="418"/>
      <c r="NEW7" s="418"/>
      <c r="NEX7" s="418"/>
      <c r="NEY7" s="418"/>
      <c r="NEZ7" s="418"/>
      <c r="NFA7" s="418"/>
      <c r="NFB7" s="418"/>
      <c r="NFC7" s="418"/>
      <c r="NFD7" s="418"/>
      <c r="NFE7" s="418"/>
      <c r="NFF7" s="418"/>
      <c r="NFG7" s="418"/>
      <c r="NFH7" s="418"/>
      <c r="NFI7" s="418"/>
      <c r="NFJ7" s="418"/>
      <c r="NFK7" s="418"/>
      <c r="NFL7" s="418"/>
      <c r="NFM7" s="418"/>
      <c r="NFN7" s="418"/>
      <c r="NFO7" s="418"/>
      <c r="NFP7" s="418"/>
      <c r="NFQ7" s="418"/>
      <c r="NFR7" s="418"/>
      <c r="NFS7" s="418"/>
      <c r="NFT7" s="418"/>
      <c r="NFU7" s="418"/>
      <c r="NFV7" s="418"/>
      <c r="NFW7" s="418"/>
      <c r="NFX7" s="418"/>
      <c r="NFY7" s="418"/>
      <c r="NFZ7" s="418"/>
      <c r="NGA7" s="418"/>
      <c r="NGB7" s="418"/>
      <c r="NGC7" s="418"/>
      <c r="NGD7" s="418"/>
      <c r="NGE7" s="418"/>
      <c r="NGF7" s="418"/>
      <c r="NGG7" s="418"/>
      <c r="NGH7" s="418"/>
      <c r="NGI7" s="418"/>
      <c r="NGJ7" s="418"/>
      <c r="NGK7" s="418"/>
      <c r="NGL7" s="418"/>
      <c r="NGM7" s="418"/>
      <c r="NGN7" s="418"/>
      <c r="NGO7" s="418"/>
      <c r="NGP7" s="418"/>
      <c r="NGQ7" s="418"/>
      <c r="NGR7" s="418"/>
      <c r="NGS7" s="418"/>
      <c r="NGT7" s="418"/>
      <c r="NGU7" s="418"/>
      <c r="NGV7" s="418"/>
      <c r="NGW7" s="418"/>
      <c r="NGX7" s="418"/>
      <c r="NGY7" s="418"/>
      <c r="NGZ7" s="418"/>
      <c r="NHA7" s="418"/>
      <c r="NHB7" s="418"/>
      <c r="NHC7" s="418"/>
      <c r="NHD7" s="418"/>
      <c r="NHE7" s="418"/>
      <c r="NHF7" s="418"/>
      <c r="NHG7" s="418"/>
      <c r="NHH7" s="418"/>
      <c r="NHI7" s="418"/>
      <c r="NHJ7" s="418"/>
      <c r="NHK7" s="418"/>
      <c r="NHL7" s="418"/>
      <c r="NHM7" s="418"/>
      <c r="NHN7" s="418"/>
      <c r="NHO7" s="418"/>
      <c r="NHP7" s="418"/>
      <c r="NHQ7" s="418"/>
      <c r="NHR7" s="418"/>
      <c r="NHS7" s="418"/>
      <c r="NHT7" s="418"/>
      <c r="NHU7" s="418"/>
      <c r="NHV7" s="418"/>
      <c r="NHW7" s="418"/>
      <c r="NHX7" s="418"/>
      <c r="NHY7" s="418"/>
      <c r="NHZ7" s="418"/>
      <c r="NIA7" s="418"/>
      <c r="NIB7" s="418"/>
      <c r="NIC7" s="418"/>
      <c r="NID7" s="418"/>
      <c r="NIE7" s="418"/>
      <c r="NIF7" s="418"/>
      <c r="NIG7" s="418"/>
      <c r="NIH7" s="418"/>
      <c r="NII7" s="418"/>
      <c r="NIJ7" s="418"/>
      <c r="NIK7" s="418"/>
      <c r="NIL7" s="418"/>
      <c r="NIM7" s="418"/>
      <c r="NIN7" s="418"/>
      <c r="NIO7" s="418"/>
      <c r="NIP7" s="418"/>
      <c r="NIQ7" s="418"/>
      <c r="NIR7" s="418"/>
      <c r="NIS7" s="418"/>
      <c r="NIT7" s="418"/>
      <c r="NIU7" s="418"/>
      <c r="NIV7" s="418"/>
      <c r="NIW7" s="418"/>
      <c r="NIX7" s="418"/>
      <c r="NIY7" s="418"/>
      <c r="NIZ7" s="418"/>
      <c r="NJA7" s="418"/>
      <c r="NJB7" s="418"/>
      <c r="NJC7" s="418"/>
      <c r="NJD7" s="418"/>
      <c r="NJE7" s="418"/>
      <c r="NJF7" s="418"/>
      <c r="NJG7" s="418"/>
      <c r="NJH7" s="418"/>
      <c r="NJI7" s="418"/>
      <c r="NJJ7" s="418"/>
      <c r="NJK7" s="418"/>
      <c r="NJL7" s="418"/>
      <c r="NJM7" s="418"/>
      <c r="NJN7" s="418"/>
      <c r="NJO7" s="418"/>
      <c r="NJP7" s="418"/>
      <c r="NJQ7" s="418"/>
      <c r="NJR7" s="418"/>
      <c r="NJS7" s="418"/>
      <c r="NJT7" s="418"/>
      <c r="NJU7" s="418"/>
      <c r="NJV7" s="418"/>
      <c r="NJW7" s="418"/>
      <c r="NJX7" s="418"/>
      <c r="NJY7" s="418"/>
      <c r="NJZ7" s="418"/>
      <c r="NKA7" s="418"/>
      <c r="NKB7" s="418"/>
      <c r="NKC7" s="418"/>
      <c r="NKD7" s="418"/>
      <c r="NKE7" s="418"/>
      <c r="NKF7" s="418"/>
      <c r="NKG7" s="418"/>
      <c r="NKH7" s="418"/>
      <c r="NKI7" s="418"/>
      <c r="NKJ7" s="418"/>
      <c r="NKK7" s="418"/>
      <c r="NKL7" s="418"/>
      <c r="NKM7" s="418"/>
      <c r="NKN7" s="418"/>
      <c r="NKO7" s="418"/>
      <c r="NKP7" s="418"/>
      <c r="NKQ7" s="418"/>
      <c r="NKR7" s="418"/>
      <c r="NKS7" s="418"/>
      <c r="NKT7" s="418"/>
      <c r="NKU7" s="418"/>
      <c r="NKV7" s="418"/>
      <c r="NKW7" s="418"/>
      <c r="NKX7" s="418"/>
      <c r="NKY7" s="418"/>
      <c r="NKZ7" s="418"/>
      <c r="NLA7" s="418"/>
      <c r="NLB7" s="418"/>
      <c r="NLC7" s="418"/>
      <c r="NLD7" s="418"/>
      <c r="NLE7" s="418"/>
      <c r="NLF7" s="418"/>
      <c r="NLG7" s="418"/>
      <c r="NLH7" s="418"/>
      <c r="NLI7" s="418"/>
      <c r="NLJ7" s="418"/>
      <c r="NLK7" s="418"/>
      <c r="NLL7" s="418"/>
      <c r="NLM7" s="418"/>
      <c r="NLN7" s="418"/>
      <c r="NLO7" s="418"/>
      <c r="NLP7" s="418"/>
      <c r="NLQ7" s="418"/>
      <c r="NLR7" s="418"/>
      <c r="NLS7" s="418"/>
      <c r="NLT7" s="418"/>
      <c r="NLU7" s="418"/>
      <c r="NLV7" s="418"/>
      <c r="NLW7" s="418"/>
      <c r="NLX7" s="418"/>
      <c r="NLY7" s="418"/>
      <c r="NLZ7" s="418"/>
      <c r="NMA7" s="418"/>
      <c r="NMB7" s="418"/>
      <c r="NMC7" s="418"/>
      <c r="NMD7" s="418"/>
      <c r="NME7" s="418"/>
      <c r="NMF7" s="418"/>
      <c r="NMG7" s="418"/>
      <c r="NMH7" s="418"/>
      <c r="NMI7" s="418"/>
      <c r="NMJ7" s="418"/>
      <c r="NMK7" s="418"/>
      <c r="NML7" s="418"/>
      <c r="NMM7" s="418"/>
      <c r="NMN7" s="418"/>
      <c r="NMO7" s="418"/>
      <c r="NMP7" s="418"/>
      <c r="NMQ7" s="418"/>
      <c r="NMR7" s="418"/>
      <c r="NMS7" s="418"/>
      <c r="NMT7" s="418"/>
      <c r="NMU7" s="418"/>
      <c r="NMV7" s="418"/>
      <c r="NMW7" s="418"/>
      <c r="NMX7" s="418"/>
      <c r="NMY7" s="418"/>
      <c r="NMZ7" s="418"/>
      <c r="NNA7" s="418"/>
      <c r="NNB7" s="418"/>
      <c r="NNC7" s="418"/>
      <c r="NND7" s="418"/>
      <c r="NNE7" s="418"/>
      <c r="NNF7" s="418"/>
      <c r="NNG7" s="418"/>
      <c r="NNH7" s="418"/>
      <c r="NNI7" s="418"/>
      <c r="NNJ7" s="418"/>
      <c r="NNK7" s="418"/>
      <c r="NNL7" s="418"/>
      <c r="NNM7" s="418"/>
      <c r="NNN7" s="418"/>
      <c r="NNO7" s="418"/>
      <c r="NNP7" s="418"/>
      <c r="NNQ7" s="418"/>
      <c r="NNR7" s="418"/>
      <c r="NNS7" s="418"/>
      <c r="NNT7" s="418"/>
      <c r="NNU7" s="418"/>
      <c r="NNV7" s="418"/>
      <c r="NNW7" s="418"/>
      <c r="NNX7" s="418"/>
      <c r="NNY7" s="418"/>
      <c r="NNZ7" s="418"/>
      <c r="NOA7" s="418"/>
      <c r="NOB7" s="418"/>
      <c r="NOC7" s="418"/>
      <c r="NOD7" s="418"/>
      <c r="NOE7" s="418"/>
      <c r="NOF7" s="418"/>
      <c r="NOG7" s="418"/>
      <c r="NOH7" s="418"/>
      <c r="NOI7" s="418"/>
      <c r="NOJ7" s="418"/>
      <c r="NOK7" s="418"/>
      <c r="NOL7" s="418"/>
      <c r="NOM7" s="418"/>
      <c r="NON7" s="418"/>
      <c r="NOO7" s="418"/>
      <c r="NOP7" s="418"/>
      <c r="NOQ7" s="418"/>
      <c r="NOR7" s="418"/>
      <c r="NOS7" s="418"/>
      <c r="NOT7" s="418"/>
      <c r="NOU7" s="418"/>
      <c r="NOV7" s="418"/>
      <c r="NOW7" s="418"/>
      <c r="NOX7" s="418"/>
      <c r="NOY7" s="418"/>
      <c r="NOZ7" s="418"/>
      <c r="NPA7" s="418"/>
      <c r="NPB7" s="418"/>
      <c r="NPC7" s="418"/>
      <c r="NPD7" s="418"/>
      <c r="NPE7" s="418"/>
      <c r="NPF7" s="418"/>
      <c r="NPG7" s="418"/>
      <c r="NPH7" s="418"/>
      <c r="NPI7" s="418"/>
      <c r="NPJ7" s="418"/>
      <c r="NPK7" s="418"/>
      <c r="NPL7" s="418"/>
      <c r="NPM7" s="418"/>
      <c r="NPN7" s="418"/>
      <c r="NPO7" s="418"/>
      <c r="NPP7" s="418"/>
      <c r="NPQ7" s="418"/>
      <c r="NPR7" s="418"/>
      <c r="NPS7" s="418"/>
      <c r="NPT7" s="418"/>
      <c r="NPU7" s="418"/>
      <c r="NPV7" s="418"/>
      <c r="NPW7" s="418"/>
      <c r="NPX7" s="418"/>
      <c r="NPY7" s="418"/>
      <c r="NPZ7" s="418"/>
      <c r="NQA7" s="418"/>
      <c r="NQB7" s="418"/>
      <c r="NQC7" s="418"/>
      <c r="NQD7" s="418"/>
      <c r="NQE7" s="418"/>
      <c r="NQF7" s="418"/>
      <c r="NQG7" s="418"/>
      <c r="NQH7" s="418"/>
      <c r="NQI7" s="418"/>
      <c r="NQJ7" s="418"/>
      <c r="NQK7" s="418"/>
      <c r="NQL7" s="418"/>
      <c r="NQM7" s="418"/>
      <c r="NQN7" s="418"/>
      <c r="NQO7" s="418"/>
      <c r="NQP7" s="418"/>
      <c r="NQQ7" s="418"/>
      <c r="NQR7" s="418"/>
      <c r="NQS7" s="418"/>
      <c r="NQT7" s="418"/>
      <c r="NQU7" s="418"/>
      <c r="NQV7" s="418"/>
      <c r="NQW7" s="418"/>
      <c r="NQX7" s="418"/>
      <c r="NQY7" s="418"/>
      <c r="NQZ7" s="418"/>
      <c r="NRA7" s="418"/>
      <c r="NRB7" s="418"/>
      <c r="NRC7" s="418"/>
      <c r="NRD7" s="418"/>
      <c r="NRE7" s="418"/>
      <c r="NRF7" s="418"/>
      <c r="NRG7" s="418"/>
      <c r="NRH7" s="418"/>
      <c r="NRI7" s="418"/>
      <c r="NRJ7" s="418"/>
      <c r="NRK7" s="418"/>
      <c r="NRL7" s="418"/>
      <c r="NRM7" s="418"/>
      <c r="NRN7" s="418"/>
      <c r="NRO7" s="418"/>
      <c r="NRP7" s="418"/>
      <c r="NRQ7" s="418"/>
      <c r="NRR7" s="418"/>
      <c r="NRS7" s="418"/>
      <c r="NRT7" s="418"/>
      <c r="NRU7" s="418"/>
      <c r="NRV7" s="418"/>
      <c r="NRW7" s="418"/>
      <c r="NRX7" s="418"/>
      <c r="NRY7" s="418"/>
      <c r="NRZ7" s="418"/>
      <c r="NSA7" s="418"/>
      <c r="NSB7" s="418"/>
      <c r="NSC7" s="418"/>
      <c r="NSD7" s="418"/>
      <c r="NSE7" s="418"/>
      <c r="NSF7" s="418"/>
      <c r="NSG7" s="418"/>
      <c r="NSH7" s="418"/>
      <c r="NSI7" s="418"/>
      <c r="NSJ7" s="418"/>
      <c r="NSK7" s="418"/>
      <c r="NSL7" s="418"/>
      <c r="NSM7" s="418"/>
      <c r="NSN7" s="418"/>
      <c r="NSO7" s="418"/>
      <c r="NSP7" s="418"/>
      <c r="NSQ7" s="418"/>
      <c r="NSR7" s="418"/>
      <c r="NSS7" s="418"/>
      <c r="NST7" s="418"/>
      <c r="NSU7" s="418"/>
      <c r="NSV7" s="418"/>
      <c r="NSW7" s="418"/>
      <c r="NSX7" s="418"/>
      <c r="NSY7" s="418"/>
      <c r="NSZ7" s="418"/>
      <c r="NTA7" s="418"/>
      <c r="NTB7" s="418"/>
      <c r="NTC7" s="418"/>
      <c r="NTD7" s="418"/>
      <c r="NTE7" s="418"/>
      <c r="NTF7" s="418"/>
      <c r="NTG7" s="418"/>
      <c r="NTH7" s="418"/>
      <c r="NTI7" s="418"/>
      <c r="NTJ7" s="418"/>
      <c r="NTK7" s="418"/>
      <c r="NTL7" s="418"/>
      <c r="NTM7" s="418"/>
      <c r="NTN7" s="418"/>
      <c r="NTO7" s="418"/>
      <c r="NTP7" s="418"/>
      <c r="NTQ7" s="418"/>
      <c r="NTR7" s="418"/>
      <c r="NTS7" s="418"/>
      <c r="NTT7" s="418"/>
      <c r="NTU7" s="418"/>
      <c r="NTV7" s="418"/>
      <c r="NTW7" s="418"/>
      <c r="NTX7" s="418"/>
      <c r="NTY7" s="418"/>
      <c r="NTZ7" s="418"/>
      <c r="NUA7" s="418"/>
      <c r="NUB7" s="418"/>
      <c r="NUC7" s="418"/>
      <c r="NUD7" s="418"/>
      <c r="NUE7" s="418"/>
      <c r="NUF7" s="418"/>
      <c r="NUG7" s="418"/>
      <c r="NUH7" s="418"/>
      <c r="NUI7" s="418"/>
      <c r="NUJ7" s="418"/>
      <c r="NUK7" s="418"/>
      <c r="NUL7" s="418"/>
      <c r="NUM7" s="418"/>
      <c r="NUN7" s="418"/>
      <c r="NUO7" s="418"/>
      <c r="NUP7" s="418"/>
      <c r="NUQ7" s="418"/>
      <c r="NUR7" s="418"/>
      <c r="NUS7" s="418"/>
      <c r="NUT7" s="418"/>
      <c r="NUU7" s="418"/>
      <c r="NUV7" s="418"/>
      <c r="NUW7" s="418"/>
      <c r="NUX7" s="418"/>
      <c r="NUY7" s="418"/>
      <c r="NUZ7" s="418"/>
      <c r="NVA7" s="418"/>
      <c r="NVB7" s="418"/>
      <c r="NVC7" s="418"/>
      <c r="NVD7" s="418"/>
      <c r="NVE7" s="418"/>
      <c r="NVF7" s="418"/>
      <c r="NVG7" s="418"/>
      <c r="NVH7" s="418"/>
      <c r="NVI7" s="418"/>
      <c r="NVJ7" s="418"/>
      <c r="NVK7" s="418"/>
      <c r="NVL7" s="418"/>
      <c r="NVM7" s="418"/>
      <c r="NVN7" s="418"/>
      <c r="NVO7" s="418"/>
      <c r="NVP7" s="418"/>
      <c r="NVQ7" s="418"/>
      <c r="NVR7" s="418"/>
      <c r="NVS7" s="418"/>
      <c r="NVT7" s="418"/>
      <c r="NVU7" s="418"/>
      <c r="NVV7" s="418"/>
      <c r="NVW7" s="418"/>
      <c r="NVX7" s="418"/>
      <c r="NVY7" s="418"/>
      <c r="NVZ7" s="418"/>
      <c r="NWA7" s="418"/>
      <c r="NWB7" s="418"/>
      <c r="NWC7" s="418"/>
      <c r="NWD7" s="418"/>
      <c r="NWE7" s="418"/>
      <c r="NWF7" s="418"/>
      <c r="NWG7" s="418"/>
      <c r="NWH7" s="418"/>
      <c r="NWI7" s="418"/>
      <c r="NWJ7" s="418"/>
      <c r="NWK7" s="418"/>
      <c r="NWL7" s="418"/>
      <c r="NWM7" s="418"/>
      <c r="NWN7" s="418"/>
      <c r="NWO7" s="418"/>
      <c r="NWP7" s="418"/>
      <c r="NWQ7" s="418"/>
      <c r="NWR7" s="418"/>
      <c r="NWS7" s="418"/>
      <c r="NWT7" s="418"/>
      <c r="NWU7" s="418"/>
      <c r="NWV7" s="418"/>
      <c r="NWW7" s="418"/>
      <c r="NWX7" s="418"/>
      <c r="NWY7" s="418"/>
      <c r="NWZ7" s="418"/>
      <c r="NXA7" s="418"/>
      <c r="NXB7" s="418"/>
      <c r="NXC7" s="418"/>
      <c r="NXD7" s="418"/>
      <c r="NXE7" s="418"/>
      <c r="NXF7" s="418"/>
      <c r="NXG7" s="418"/>
      <c r="NXH7" s="418"/>
      <c r="NXI7" s="418"/>
      <c r="NXJ7" s="418"/>
      <c r="NXK7" s="418"/>
      <c r="NXL7" s="418"/>
      <c r="NXM7" s="418"/>
      <c r="NXN7" s="418"/>
      <c r="NXO7" s="418"/>
      <c r="NXP7" s="418"/>
      <c r="NXQ7" s="418"/>
      <c r="NXR7" s="418"/>
      <c r="NXS7" s="418"/>
      <c r="NXT7" s="418"/>
      <c r="NXU7" s="418"/>
      <c r="NXV7" s="418"/>
      <c r="NXW7" s="418"/>
      <c r="NXX7" s="418"/>
      <c r="NXY7" s="418"/>
      <c r="NXZ7" s="418"/>
      <c r="NYA7" s="418"/>
      <c r="NYB7" s="418"/>
      <c r="NYC7" s="418"/>
      <c r="NYD7" s="418"/>
      <c r="NYE7" s="418"/>
      <c r="NYF7" s="418"/>
      <c r="NYG7" s="418"/>
      <c r="NYH7" s="418"/>
      <c r="NYI7" s="418"/>
      <c r="NYJ7" s="418"/>
      <c r="NYK7" s="418"/>
      <c r="NYL7" s="418"/>
      <c r="NYM7" s="418"/>
      <c r="NYN7" s="418"/>
      <c r="NYO7" s="418"/>
      <c r="NYP7" s="418"/>
      <c r="NYQ7" s="418"/>
      <c r="NYR7" s="418"/>
      <c r="NYS7" s="418"/>
      <c r="NYT7" s="418"/>
      <c r="NYU7" s="418"/>
      <c r="NYV7" s="418"/>
      <c r="NYW7" s="418"/>
      <c r="NYX7" s="418"/>
      <c r="NYY7" s="418"/>
      <c r="NYZ7" s="418"/>
      <c r="NZA7" s="418"/>
      <c r="NZB7" s="418"/>
      <c r="NZC7" s="418"/>
      <c r="NZD7" s="418"/>
      <c r="NZE7" s="418"/>
      <c r="NZF7" s="418"/>
      <c r="NZG7" s="418"/>
      <c r="NZH7" s="418"/>
      <c r="NZI7" s="418"/>
      <c r="NZJ7" s="418"/>
      <c r="NZK7" s="418"/>
      <c r="NZL7" s="418"/>
      <c r="NZM7" s="418"/>
      <c r="NZN7" s="418"/>
      <c r="NZO7" s="418"/>
      <c r="NZP7" s="418"/>
      <c r="NZQ7" s="418"/>
      <c r="NZR7" s="418"/>
      <c r="NZS7" s="418"/>
      <c r="NZT7" s="418"/>
      <c r="NZU7" s="418"/>
      <c r="NZV7" s="418"/>
      <c r="NZW7" s="418"/>
      <c r="NZX7" s="418"/>
      <c r="NZY7" s="418"/>
      <c r="NZZ7" s="418"/>
      <c r="OAA7" s="418"/>
      <c r="OAB7" s="418"/>
      <c r="OAC7" s="418"/>
      <c r="OAD7" s="418"/>
      <c r="OAE7" s="418"/>
      <c r="OAF7" s="418"/>
      <c r="OAG7" s="418"/>
      <c r="OAH7" s="418"/>
      <c r="OAI7" s="418"/>
      <c r="OAJ7" s="418"/>
      <c r="OAK7" s="418"/>
      <c r="OAL7" s="418"/>
      <c r="OAM7" s="418"/>
      <c r="OAN7" s="418"/>
      <c r="OAO7" s="418"/>
      <c r="OAP7" s="418"/>
      <c r="OAQ7" s="418"/>
      <c r="OAR7" s="418"/>
      <c r="OAS7" s="418"/>
      <c r="OAT7" s="418"/>
      <c r="OAU7" s="418"/>
      <c r="OAV7" s="418"/>
      <c r="OAW7" s="418"/>
      <c r="OAX7" s="418"/>
      <c r="OAY7" s="418"/>
      <c r="OAZ7" s="418"/>
      <c r="OBA7" s="418"/>
      <c r="OBB7" s="418"/>
      <c r="OBC7" s="418"/>
      <c r="OBD7" s="418"/>
      <c r="OBE7" s="418"/>
      <c r="OBF7" s="418"/>
      <c r="OBG7" s="418"/>
      <c r="OBH7" s="418"/>
      <c r="OBI7" s="418"/>
      <c r="OBJ7" s="418"/>
      <c r="OBK7" s="418"/>
      <c r="OBL7" s="418"/>
      <c r="OBM7" s="418"/>
      <c r="OBN7" s="418"/>
      <c r="OBO7" s="418"/>
      <c r="OBP7" s="418"/>
      <c r="OBQ7" s="418"/>
      <c r="OBR7" s="418"/>
      <c r="OBS7" s="418"/>
      <c r="OBT7" s="418"/>
      <c r="OBU7" s="418"/>
      <c r="OBV7" s="418"/>
      <c r="OBW7" s="418"/>
      <c r="OBX7" s="418"/>
      <c r="OBY7" s="418"/>
      <c r="OBZ7" s="418"/>
      <c r="OCA7" s="418"/>
      <c r="OCB7" s="418"/>
      <c r="OCC7" s="418"/>
      <c r="OCD7" s="418"/>
      <c r="OCE7" s="418"/>
      <c r="OCF7" s="418"/>
      <c r="OCG7" s="418"/>
      <c r="OCH7" s="418"/>
      <c r="OCI7" s="418"/>
      <c r="OCJ7" s="418"/>
      <c r="OCK7" s="418"/>
      <c r="OCL7" s="418"/>
      <c r="OCM7" s="418"/>
      <c r="OCN7" s="418"/>
      <c r="OCO7" s="418"/>
      <c r="OCP7" s="418"/>
      <c r="OCQ7" s="418"/>
      <c r="OCR7" s="418"/>
      <c r="OCS7" s="418"/>
      <c r="OCT7" s="418"/>
      <c r="OCU7" s="418"/>
      <c r="OCV7" s="418"/>
      <c r="OCW7" s="418"/>
      <c r="OCX7" s="418"/>
      <c r="OCY7" s="418"/>
      <c r="OCZ7" s="418"/>
      <c r="ODA7" s="418"/>
      <c r="ODB7" s="418"/>
      <c r="ODC7" s="418"/>
      <c r="ODD7" s="418"/>
      <c r="ODE7" s="418"/>
      <c r="ODF7" s="418"/>
      <c r="ODG7" s="418"/>
      <c r="ODH7" s="418"/>
      <c r="ODI7" s="418"/>
      <c r="ODJ7" s="418"/>
      <c r="ODK7" s="418"/>
      <c r="ODL7" s="418"/>
      <c r="ODM7" s="418"/>
      <c r="ODN7" s="418"/>
      <c r="ODO7" s="418"/>
      <c r="ODP7" s="418"/>
      <c r="ODQ7" s="418"/>
      <c r="ODR7" s="418"/>
      <c r="ODS7" s="418"/>
      <c r="ODT7" s="418"/>
      <c r="ODU7" s="418"/>
      <c r="ODV7" s="418"/>
      <c r="ODW7" s="418"/>
      <c r="ODX7" s="418"/>
      <c r="ODY7" s="418"/>
      <c r="ODZ7" s="418"/>
      <c r="OEA7" s="418"/>
      <c r="OEB7" s="418"/>
      <c r="OEC7" s="418"/>
      <c r="OED7" s="418"/>
      <c r="OEE7" s="418"/>
      <c r="OEF7" s="418"/>
      <c r="OEG7" s="418"/>
      <c r="OEH7" s="418"/>
      <c r="OEI7" s="418"/>
      <c r="OEJ7" s="418"/>
      <c r="OEK7" s="418"/>
      <c r="OEL7" s="418"/>
      <c r="OEM7" s="418"/>
      <c r="OEN7" s="418"/>
      <c r="OEO7" s="418"/>
      <c r="OEP7" s="418"/>
      <c r="OEQ7" s="418"/>
      <c r="OER7" s="418"/>
      <c r="OES7" s="418"/>
      <c r="OET7" s="418"/>
      <c r="OEU7" s="418"/>
      <c r="OEV7" s="418"/>
      <c r="OEW7" s="418"/>
      <c r="OEX7" s="418"/>
      <c r="OEY7" s="418"/>
      <c r="OEZ7" s="418"/>
      <c r="OFA7" s="418"/>
      <c r="OFB7" s="418"/>
      <c r="OFC7" s="418"/>
      <c r="OFD7" s="418"/>
      <c r="OFE7" s="418"/>
      <c r="OFF7" s="418"/>
      <c r="OFG7" s="418"/>
      <c r="OFH7" s="418"/>
      <c r="OFI7" s="418"/>
      <c r="OFJ7" s="418"/>
      <c r="OFK7" s="418"/>
      <c r="OFL7" s="418"/>
      <c r="OFM7" s="418"/>
      <c r="OFN7" s="418"/>
      <c r="OFO7" s="418"/>
      <c r="OFP7" s="418"/>
      <c r="OFQ7" s="418"/>
      <c r="OFR7" s="418"/>
      <c r="OFS7" s="418"/>
      <c r="OFT7" s="418"/>
      <c r="OFU7" s="418"/>
      <c r="OFV7" s="418"/>
      <c r="OFW7" s="418"/>
      <c r="OFX7" s="418"/>
      <c r="OFY7" s="418"/>
      <c r="OFZ7" s="418"/>
      <c r="OGA7" s="418"/>
      <c r="OGB7" s="418"/>
      <c r="OGC7" s="418"/>
      <c r="OGD7" s="418"/>
      <c r="OGE7" s="418"/>
      <c r="OGF7" s="418"/>
      <c r="OGG7" s="418"/>
      <c r="OGH7" s="418"/>
      <c r="OGI7" s="418"/>
      <c r="OGJ7" s="418"/>
      <c r="OGK7" s="418"/>
      <c r="OGL7" s="418"/>
      <c r="OGM7" s="418"/>
      <c r="OGN7" s="418"/>
      <c r="OGO7" s="418"/>
      <c r="OGP7" s="418"/>
      <c r="OGQ7" s="418"/>
      <c r="OGR7" s="418"/>
      <c r="OGS7" s="418"/>
      <c r="OGT7" s="418"/>
      <c r="OGU7" s="418"/>
      <c r="OGV7" s="418"/>
      <c r="OGW7" s="418"/>
      <c r="OGX7" s="418"/>
      <c r="OGY7" s="418"/>
      <c r="OGZ7" s="418"/>
      <c r="OHA7" s="418"/>
      <c r="OHB7" s="418"/>
      <c r="OHC7" s="418"/>
      <c r="OHD7" s="418"/>
      <c r="OHE7" s="418"/>
      <c r="OHF7" s="418"/>
      <c r="OHG7" s="418"/>
      <c r="OHH7" s="418"/>
      <c r="OHI7" s="418"/>
      <c r="OHJ7" s="418"/>
      <c r="OHK7" s="418"/>
      <c r="OHL7" s="418"/>
      <c r="OHM7" s="418"/>
      <c r="OHN7" s="418"/>
      <c r="OHO7" s="418"/>
      <c r="OHP7" s="418"/>
      <c r="OHQ7" s="418"/>
      <c r="OHR7" s="418"/>
      <c r="OHS7" s="418"/>
      <c r="OHT7" s="418"/>
      <c r="OHU7" s="418"/>
      <c r="OHV7" s="418"/>
      <c r="OHW7" s="418"/>
      <c r="OHX7" s="418"/>
      <c r="OHY7" s="418"/>
      <c r="OHZ7" s="418"/>
      <c r="OIA7" s="418"/>
      <c r="OIB7" s="418"/>
      <c r="OIC7" s="418"/>
      <c r="OID7" s="418"/>
      <c r="OIE7" s="418"/>
      <c r="OIF7" s="418"/>
      <c r="OIG7" s="418"/>
      <c r="OIH7" s="418"/>
      <c r="OII7" s="418"/>
      <c r="OIJ7" s="418"/>
      <c r="OIK7" s="418"/>
      <c r="OIL7" s="418"/>
      <c r="OIM7" s="418"/>
      <c r="OIN7" s="418"/>
      <c r="OIO7" s="418"/>
      <c r="OIP7" s="418"/>
      <c r="OIQ7" s="418"/>
      <c r="OIR7" s="418"/>
      <c r="OIS7" s="418"/>
      <c r="OIT7" s="418"/>
      <c r="OIU7" s="418"/>
      <c r="OIV7" s="418"/>
      <c r="OIW7" s="418"/>
      <c r="OIX7" s="418"/>
      <c r="OIY7" s="418"/>
      <c r="OIZ7" s="418"/>
      <c r="OJA7" s="418"/>
      <c r="OJB7" s="418"/>
      <c r="OJC7" s="418"/>
      <c r="OJD7" s="418"/>
      <c r="OJE7" s="418"/>
      <c r="OJF7" s="418"/>
      <c r="OJG7" s="418"/>
      <c r="OJH7" s="418"/>
      <c r="OJI7" s="418"/>
      <c r="OJJ7" s="418"/>
      <c r="OJK7" s="418"/>
      <c r="OJL7" s="418"/>
      <c r="OJM7" s="418"/>
      <c r="OJN7" s="418"/>
      <c r="OJO7" s="418"/>
      <c r="OJP7" s="418"/>
      <c r="OJQ7" s="418"/>
      <c r="OJR7" s="418"/>
      <c r="OJS7" s="418"/>
      <c r="OJT7" s="418"/>
      <c r="OJU7" s="418"/>
      <c r="OJV7" s="418"/>
      <c r="OJW7" s="418"/>
      <c r="OJX7" s="418"/>
      <c r="OJY7" s="418"/>
      <c r="OJZ7" s="418"/>
      <c r="OKA7" s="418"/>
      <c r="OKB7" s="418"/>
      <c r="OKC7" s="418"/>
      <c r="OKD7" s="418"/>
      <c r="OKE7" s="418"/>
      <c r="OKF7" s="418"/>
      <c r="OKG7" s="418"/>
      <c r="OKH7" s="418"/>
      <c r="OKI7" s="418"/>
      <c r="OKJ7" s="418"/>
      <c r="OKK7" s="418"/>
      <c r="OKL7" s="418"/>
      <c r="OKM7" s="418"/>
      <c r="OKN7" s="418"/>
      <c r="OKO7" s="418"/>
      <c r="OKP7" s="418"/>
      <c r="OKQ7" s="418"/>
      <c r="OKR7" s="418"/>
      <c r="OKS7" s="418"/>
      <c r="OKT7" s="418"/>
      <c r="OKU7" s="418"/>
      <c r="OKV7" s="418"/>
      <c r="OKW7" s="418"/>
      <c r="OKX7" s="418"/>
      <c r="OKY7" s="418"/>
      <c r="OKZ7" s="418"/>
      <c r="OLA7" s="418"/>
      <c r="OLB7" s="418"/>
      <c r="OLC7" s="418"/>
      <c r="OLD7" s="418"/>
      <c r="OLE7" s="418"/>
      <c r="OLF7" s="418"/>
      <c r="OLG7" s="418"/>
      <c r="OLH7" s="418"/>
      <c r="OLI7" s="418"/>
      <c r="OLJ7" s="418"/>
      <c r="OLK7" s="418"/>
      <c r="OLL7" s="418"/>
      <c r="OLM7" s="418"/>
      <c r="OLN7" s="418"/>
      <c r="OLO7" s="418"/>
      <c r="OLP7" s="418"/>
      <c r="OLQ7" s="418"/>
      <c r="OLR7" s="418"/>
      <c r="OLS7" s="418"/>
      <c r="OLT7" s="418"/>
      <c r="OLU7" s="418"/>
      <c r="OLV7" s="418"/>
      <c r="OLW7" s="418"/>
      <c r="OLX7" s="418"/>
      <c r="OLY7" s="418"/>
      <c r="OLZ7" s="418"/>
      <c r="OMA7" s="418"/>
      <c r="OMB7" s="418"/>
      <c r="OMC7" s="418"/>
      <c r="OMD7" s="418"/>
      <c r="OME7" s="418"/>
      <c r="OMF7" s="418"/>
      <c r="OMG7" s="418"/>
      <c r="OMH7" s="418"/>
      <c r="OMI7" s="418"/>
      <c r="OMJ7" s="418"/>
      <c r="OMK7" s="418"/>
      <c r="OML7" s="418"/>
      <c r="OMM7" s="418"/>
      <c r="OMN7" s="418"/>
      <c r="OMO7" s="418"/>
      <c r="OMP7" s="418"/>
      <c r="OMQ7" s="418"/>
      <c r="OMR7" s="418"/>
      <c r="OMS7" s="418"/>
      <c r="OMT7" s="418"/>
      <c r="OMU7" s="418"/>
      <c r="OMV7" s="418"/>
      <c r="OMW7" s="418"/>
      <c r="OMX7" s="418"/>
      <c r="OMY7" s="418"/>
      <c r="OMZ7" s="418"/>
      <c r="ONA7" s="418"/>
      <c r="ONB7" s="418"/>
      <c r="ONC7" s="418"/>
      <c r="OND7" s="418"/>
      <c r="ONE7" s="418"/>
      <c r="ONF7" s="418"/>
      <c r="ONG7" s="418"/>
      <c r="ONH7" s="418"/>
      <c r="ONI7" s="418"/>
      <c r="ONJ7" s="418"/>
      <c r="ONK7" s="418"/>
      <c r="ONL7" s="418"/>
      <c r="ONM7" s="418"/>
      <c r="ONN7" s="418"/>
      <c r="ONO7" s="418"/>
      <c r="ONP7" s="418"/>
      <c r="ONQ7" s="418"/>
      <c r="ONR7" s="418"/>
      <c r="ONS7" s="418"/>
      <c r="ONT7" s="418"/>
      <c r="ONU7" s="418"/>
      <c r="ONV7" s="418"/>
      <c r="ONW7" s="418"/>
      <c r="ONX7" s="418"/>
      <c r="ONY7" s="418"/>
      <c r="ONZ7" s="418"/>
      <c r="OOA7" s="418"/>
      <c r="OOB7" s="418"/>
      <c r="OOC7" s="418"/>
      <c r="OOD7" s="418"/>
      <c r="OOE7" s="418"/>
      <c r="OOF7" s="418"/>
      <c r="OOG7" s="418"/>
      <c r="OOH7" s="418"/>
      <c r="OOI7" s="418"/>
      <c r="OOJ7" s="418"/>
      <c r="OOK7" s="418"/>
      <c r="OOL7" s="418"/>
      <c r="OOM7" s="418"/>
      <c r="OON7" s="418"/>
      <c r="OOO7" s="418"/>
      <c r="OOP7" s="418"/>
      <c r="OOQ7" s="418"/>
      <c r="OOR7" s="418"/>
      <c r="OOS7" s="418"/>
      <c r="OOT7" s="418"/>
      <c r="OOU7" s="418"/>
      <c r="OOV7" s="418"/>
      <c r="OOW7" s="418"/>
      <c r="OOX7" s="418"/>
      <c r="OOY7" s="418"/>
      <c r="OOZ7" s="418"/>
      <c r="OPA7" s="418"/>
      <c r="OPB7" s="418"/>
      <c r="OPC7" s="418"/>
      <c r="OPD7" s="418"/>
      <c r="OPE7" s="418"/>
      <c r="OPF7" s="418"/>
      <c r="OPG7" s="418"/>
      <c r="OPH7" s="418"/>
      <c r="OPI7" s="418"/>
      <c r="OPJ7" s="418"/>
      <c r="OPK7" s="418"/>
      <c r="OPL7" s="418"/>
      <c r="OPM7" s="418"/>
      <c r="OPN7" s="418"/>
      <c r="OPO7" s="418"/>
      <c r="OPP7" s="418"/>
      <c r="OPQ7" s="418"/>
      <c r="OPR7" s="418"/>
      <c r="OPS7" s="418"/>
      <c r="OPT7" s="418"/>
      <c r="OPU7" s="418"/>
      <c r="OPV7" s="418"/>
      <c r="OPW7" s="418"/>
      <c r="OPX7" s="418"/>
      <c r="OPY7" s="418"/>
      <c r="OPZ7" s="418"/>
      <c r="OQA7" s="418"/>
      <c r="OQB7" s="418"/>
      <c r="OQC7" s="418"/>
      <c r="OQD7" s="418"/>
      <c r="OQE7" s="418"/>
      <c r="OQF7" s="418"/>
      <c r="OQG7" s="418"/>
      <c r="OQH7" s="418"/>
      <c r="OQI7" s="418"/>
      <c r="OQJ7" s="418"/>
      <c r="OQK7" s="418"/>
      <c r="OQL7" s="418"/>
      <c r="OQM7" s="418"/>
      <c r="OQN7" s="418"/>
      <c r="OQO7" s="418"/>
      <c r="OQP7" s="418"/>
      <c r="OQQ7" s="418"/>
      <c r="OQR7" s="418"/>
      <c r="OQS7" s="418"/>
      <c r="OQT7" s="418"/>
      <c r="OQU7" s="418"/>
      <c r="OQV7" s="418"/>
      <c r="OQW7" s="418"/>
      <c r="OQX7" s="418"/>
      <c r="OQY7" s="418"/>
      <c r="OQZ7" s="418"/>
      <c r="ORA7" s="418"/>
      <c r="ORB7" s="418"/>
      <c r="ORC7" s="418"/>
      <c r="ORD7" s="418"/>
      <c r="ORE7" s="418"/>
      <c r="ORF7" s="418"/>
      <c r="ORG7" s="418"/>
      <c r="ORH7" s="418"/>
      <c r="ORI7" s="418"/>
      <c r="ORJ7" s="418"/>
      <c r="ORK7" s="418"/>
      <c r="ORL7" s="418"/>
      <c r="ORM7" s="418"/>
      <c r="ORN7" s="418"/>
      <c r="ORO7" s="418"/>
      <c r="ORP7" s="418"/>
      <c r="ORQ7" s="418"/>
      <c r="ORR7" s="418"/>
      <c r="ORS7" s="418"/>
      <c r="ORT7" s="418"/>
      <c r="ORU7" s="418"/>
      <c r="ORV7" s="418"/>
      <c r="ORW7" s="418"/>
      <c r="ORX7" s="418"/>
      <c r="ORY7" s="418"/>
      <c r="ORZ7" s="418"/>
      <c r="OSA7" s="418"/>
      <c r="OSB7" s="418"/>
      <c r="OSC7" s="418"/>
      <c r="OSD7" s="418"/>
      <c r="OSE7" s="418"/>
      <c r="OSF7" s="418"/>
      <c r="OSG7" s="418"/>
      <c r="OSH7" s="418"/>
      <c r="OSI7" s="418"/>
      <c r="OSJ7" s="418"/>
      <c r="OSK7" s="418"/>
      <c r="OSL7" s="418"/>
      <c r="OSM7" s="418"/>
      <c r="OSN7" s="418"/>
      <c r="OSO7" s="418"/>
      <c r="OSP7" s="418"/>
      <c r="OSQ7" s="418"/>
      <c r="OSR7" s="418"/>
      <c r="OSS7" s="418"/>
      <c r="OST7" s="418"/>
      <c r="OSU7" s="418"/>
      <c r="OSV7" s="418"/>
      <c r="OSW7" s="418"/>
      <c r="OSX7" s="418"/>
      <c r="OSY7" s="418"/>
      <c r="OSZ7" s="418"/>
      <c r="OTA7" s="418"/>
      <c r="OTB7" s="418"/>
      <c r="OTC7" s="418"/>
      <c r="OTD7" s="418"/>
      <c r="OTE7" s="418"/>
      <c r="OTF7" s="418"/>
      <c r="OTG7" s="418"/>
      <c r="OTH7" s="418"/>
      <c r="OTI7" s="418"/>
      <c r="OTJ7" s="418"/>
      <c r="OTK7" s="418"/>
      <c r="OTL7" s="418"/>
      <c r="OTM7" s="418"/>
      <c r="OTN7" s="418"/>
      <c r="OTO7" s="418"/>
      <c r="OTP7" s="418"/>
      <c r="OTQ7" s="418"/>
      <c r="OTR7" s="418"/>
      <c r="OTS7" s="418"/>
      <c r="OTT7" s="418"/>
      <c r="OTU7" s="418"/>
      <c r="OTV7" s="418"/>
      <c r="OTW7" s="418"/>
      <c r="OTX7" s="418"/>
      <c r="OTY7" s="418"/>
      <c r="OTZ7" s="418"/>
      <c r="OUA7" s="418"/>
      <c r="OUB7" s="418"/>
      <c r="OUC7" s="418"/>
      <c r="OUD7" s="418"/>
      <c r="OUE7" s="418"/>
      <c r="OUF7" s="418"/>
      <c r="OUG7" s="418"/>
      <c r="OUH7" s="418"/>
      <c r="OUI7" s="418"/>
      <c r="OUJ7" s="418"/>
      <c r="OUK7" s="418"/>
      <c r="OUL7" s="418"/>
      <c r="OUM7" s="418"/>
      <c r="OUN7" s="418"/>
      <c r="OUO7" s="418"/>
      <c r="OUP7" s="418"/>
      <c r="OUQ7" s="418"/>
      <c r="OUR7" s="418"/>
      <c r="OUS7" s="418"/>
      <c r="OUT7" s="418"/>
      <c r="OUU7" s="418"/>
      <c r="OUV7" s="418"/>
      <c r="OUW7" s="418"/>
      <c r="OUX7" s="418"/>
      <c r="OUY7" s="418"/>
      <c r="OUZ7" s="418"/>
      <c r="OVA7" s="418"/>
      <c r="OVB7" s="418"/>
      <c r="OVC7" s="418"/>
      <c r="OVD7" s="418"/>
      <c r="OVE7" s="418"/>
      <c r="OVF7" s="418"/>
      <c r="OVG7" s="418"/>
      <c r="OVH7" s="418"/>
      <c r="OVI7" s="418"/>
      <c r="OVJ7" s="418"/>
      <c r="OVK7" s="418"/>
      <c r="OVL7" s="418"/>
      <c r="OVM7" s="418"/>
      <c r="OVN7" s="418"/>
      <c r="OVO7" s="418"/>
      <c r="OVP7" s="418"/>
      <c r="OVQ7" s="418"/>
      <c r="OVR7" s="418"/>
      <c r="OVS7" s="418"/>
      <c r="OVT7" s="418"/>
      <c r="OVU7" s="418"/>
      <c r="OVV7" s="418"/>
      <c r="OVW7" s="418"/>
      <c r="OVX7" s="418"/>
      <c r="OVY7" s="418"/>
      <c r="OVZ7" s="418"/>
      <c r="OWA7" s="418"/>
      <c r="OWB7" s="418"/>
      <c r="OWC7" s="418"/>
      <c r="OWD7" s="418"/>
      <c r="OWE7" s="418"/>
      <c r="OWF7" s="418"/>
      <c r="OWG7" s="418"/>
      <c r="OWH7" s="418"/>
      <c r="OWI7" s="418"/>
      <c r="OWJ7" s="418"/>
      <c r="OWK7" s="418"/>
      <c r="OWL7" s="418"/>
      <c r="OWM7" s="418"/>
      <c r="OWN7" s="418"/>
      <c r="OWO7" s="418"/>
      <c r="OWP7" s="418"/>
      <c r="OWQ7" s="418"/>
      <c r="OWR7" s="418"/>
      <c r="OWS7" s="418"/>
      <c r="OWT7" s="418"/>
      <c r="OWU7" s="418"/>
      <c r="OWV7" s="418"/>
      <c r="OWW7" s="418"/>
      <c r="OWX7" s="418"/>
      <c r="OWY7" s="418"/>
      <c r="OWZ7" s="418"/>
      <c r="OXA7" s="418"/>
      <c r="OXB7" s="418"/>
      <c r="OXC7" s="418"/>
      <c r="OXD7" s="418"/>
      <c r="OXE7" s="418"/>
      <c r="OXF7" s="418"/>
      <c r="OXG7" s="418"/>
      <c r="OXH7" s="418"/>
      <c r="OXI7" s="418"/>
      <c r="OXJ7" s="418"/>
      <c r="OXK7" s="418"/>
      <c r="OXL7" s="418"/>
      <c r="OXM7" s="418"/>
      <c r="OXN7" s="418"/>
      <c r="OXO7" s="418"/>
      <c r="OXP7" s="418"/>
      <c r="OXQ7" s="418"/>
      <c r="OXR7" s="418"/>
      <c r="OXS7" s="418"/>
      <c r="OXT7" s="418"/>
      <c r="OXU7" s="418"/>
      <c r="OXV7" s="418"/>
      <c r="OXW7" s="418"/>
      <c r="OXX7" s="418"/>
      <c r="OXY7" s="418"/>
      <c r="OXZ7" s="418"/>
      <c r="OYA7" s="418"/>
      <c r="OYB7" s="418"/>
      <c r="OYC7" s="418"/>
      <c r="OYD7" s="418"/>
      <c r="OYE7" s="418"/>
      <c r="OYF7" s="418"/>
      <c r="OYG7" s="418"/>
      <c r="OYH7" s="418"/>
      <c r="OYI7" s="418"/>
      <c r="OYJ7" s="418"/>
      <c r="OYK7" s="418"/>
      <c r="OYL7" s="418"/>
      <c r="OYM7" s="418"/>
      <c r="OYN7" s="418"/>
      <c r="OYO7" s="418"/>
      <c r="OYP7" s="418"/>
      <c r="OYQ7" s="418"/>
      <c r="OYR7" s="418"/>
      <c r="OYS7" s="418"/>
      <c r="OYT7" s="418"/>
      <c r="OYU7" s="418"/>
      <c r="OYV7" s="418"/>
      <c r="OYW7" s="418"/>
      <c r="OYX7" s="418"/>
      <c r="OYY7" s="418"/>
      <c r="OYZ7" s="418"/>
      <c r="OZA7" s="418"/>
      <c r="OZB7" s="418"/>
      <c r="OZC7" s="418"/>
      <c r="OZD7" s="418"/>
      <c r="OZE7" s="418"/>
      <c r="OZF7" s="418"/>
      <c r="OZG7" s="418"/>
      <c r="OZH7" s="418"/>
      <c r="OZI7" s="418"/>
      <c r="OZJ7" s="418"/>
      <c r="OZK7" s="418"/>
      <c r="OZL7" s="418"/>
      <c r="OZM7" s="418"/>
      <c r="OZN7" s="418"/>
      <c r="OZO7" s="418"/>
      <c r="OZP7" s="418"/>
      <c r="OZQ7" s="418"/>
      <c r="OZR7" s="418"/>
      <c r="OZS7" s="418"/>
      <c r="OZT7" s="418"/>
      <c r="OZU7" s="418"/>
      <c r="OZV7" s="418"/>
      <c r="OZW7" s="418"/>
      <c r="OZX7" s="418"/>
      <c r="OZY7" s="418"/>
      <c r="OZZ7" s="418"/>
      <c r="PAA7" s="418"/>
      <c r="PAB7" s="418"/>
      <c r="PAC7" s="418"/>
      <c r="PAD7" s="418"/>
      <c r="PAE7" s="418"/>
      <c r="PAF7" s="418"/>
      <c r="PAG7" s="418"/>
      <c r="PAH7" s="418"/>
      <c r="PAI7" s="418"/>
      <c r="PAJ7" s="418"/>
      <c r="PAK7" s="418"/>
      <c r="PAL7" s="418"/>
      <c r="PAM7" s="418"/>
      <c r="PAN7" s="418"/>
      <c r="PAO7" s="418"/>
      <c r="PAP7" s="418"/>
      <c r="PAQ7" s="418"/>
      <c r="PAR7" s="418"/>
      <c r="PAS7" s="418"/>
      <c r="PAT7" s="418"/>
      <c r="PAU7" s="418"/>
      <c r="PAV7" s="418"/>
      <c r="PAW7" s="418"/>
      <c r="PAX7" s="418"/>
      <c r="PAY7" s="418"/>
      <c r="PAZ7" s="418"/>
      <c r="PBA7" s="418"/>
      <c r="PBB7" s="418"/>
      <c r="PBC7" s="418"/>
      <c r="PBD7" s="418"/>
      <c r="PBE7" s="418"/>
      <c r="PBF7" s="418"/>
      <c r="PBG7" s="418"/>
      <c r="PBH7" s="418"/>
      <c r="PBI7" s="418"/>
      <c r="PBJ7" s="418"/>
      <c r="PBK7" s="418"/>
      <c r="PBL7" s="418"/>
      <c r="PBM7" s="418"/>
      <c r="PBN7" s="418"/>
      <c r="PBO7" s="418"/>
      <c r="PBP7" s="418"/>
      <c r="PBQ7" s="418"/>
      <c r="PBR7" s="418"/>
      <c r="PBS7" s="418"/>
      <c r="PBT7" s="418"/>
      <c r="PBU7" s="418"/>
      <c r="PBV7" s="418"/>
      <c r="PBW7" s="418"/>
      <c r="PBX7" s="418"/>
      <c r="PBY7" s="418"/>
      <c r="PBZ7" s="418"/>
      <c r="PCA7" s="418"/>
      <c r="PCB7" s="418"/>
      <c r="PCC7" s="418"/>
      <c r="PCD7" s="418"/>
      <c r="PCE7" s="418"/>
      <c r="PCF7" s="418"/>
      <c r="PCG7" s="418"/>
      <c r="PCH7" s="418"/>
      <c r="PCI7" s="418"/>
      <c r="PCJ7" s="418"/>
      <c r="PCK7" s="418"/>
      <c r="PCL7" s="418"/>
      <c r="PCM7" s="418"/>
      <c r="PCN7" s="418"/>
      <c r="PCO7" s="418"/>
      <c r="PCP7" s="418"/>
      <c r="PCQ7" s="418"/>
      <c r="PCR7" s="418"/>
      <c r="PCS7" s="418"/>
      <c r="PCT7" s="418"/>
      <c r="PCU7" s="418"/>
      <c r="PCV7" s="418"/>
      <c r="PCW7" s="418"/>
      <c r="PCX7" s="418"/>
      <c r="PCY7" s="418"/>
      <c r="PCZ7" s="418"/>
      <c r="PDA7" s="418"/>
      <c r="PDB7" s="418"/>
      <c r="PDC7" s="418"/>
      <c r="PDD7" s="418"/>
      <c r="PDE7" s="418"/>
      <c r="PDF7" s="418"/>
      <c r="PDG7" s="418"/>
      <c r="PDH7" s="418"/>
      <c r="PDI7" s="418"/>
      <c r="PDJ7" s="418"/>
      <c r="PDK7" s="418"/>
      <c r="PDL7" s="418"/>
      <c r="PDM7" s="418"/>
      <c r="PDN7" s="418"/>
      <c r="PDO7" s="418"/>
      <c r="PDP7" s="418"/>
      <c r="PDQ7" s="418"/>
      <c r="PDR7" s="418"/>
      <c r="PDS7" s="418"/>
      <c r="PDT7" s="418"/>
      <c r="PDU7" s="418"/>
      <c r="PDV7" s="418"/>
      <c r="PDW7" s="418"/>
      <c r="PDX7" s="418"/>
      <c r="PDY7" s="418"/>
      <c r="PDZ7" s="418"/>
      <c r="PEA7" s="418"/>
      <c r="PEB7" s="418"/>
      <c r="PEC7" s="418"/>
      <c r="PED7" s="418"/>
      <c r="PEE7" s="418"/>
      <c r="PEF7" s="418"/>
      <c r="PEG7" s="418"/>
      <c r="PEH7" s="418"/>
      <c r="PEI7" s="418"/>
      <c r="PEJ7" s="418"/>
      <c r="PEK7" s="418"/>
      <c r="PEL7" s="418"/>
      <c r="PEM7" s="418"/>
      <c r="PEN7" s="418"/>
      <c r="PEO7" s="418"/>
      <c r="PEP7" s="418"/>
      <c r="PEQ7" s="418"/>
      <c r="PER7" s="418"/>
      <c r="PES7" s="418"/>
      <c r="PET7" s="418"/>
      <c r="PEU7" s="418"/>
      <c r="PEV7" s="418"/>
      <c r="PEW7" s="418"/>
      <c r="PEX7" s="418"/>
      <c r="PEY7" s="418"/>
      <c r="PEZ7" s="418"/>
      <c r="PFA7" s="418"/>
      <c r="PFB7" s="418"/>
      <c r="PFC7" s="418"/>
      <c r="PFD7" s="418"/>
      <c r="PFE7" s="418"/>
      <c r="PFF7" s="418"/>
      <c r="PFG7" s="418"/>
      <c r="PFH7" s="418"/>
      <c r="PFI7" s="418"/>
      <c r="PFJ7" s="418"/>
      <c r="PFK7" s="418"/>
      <c r="PFL7" s="418"/>
      <c r="PFM7" s="418"/>
      <c r="PFN7" s="418"/>
      <c r="PFO7" s="418"/>
      <c r="PFP7" s="418"/>
      <c r="PFQ7" s="418"/>
      <c r="PFR7" s="418"/>
      <c r="PFS7" s="418"/>
      <c r="PFT7" s="418"/>
      <c r="PFU7" s="418"/>
      <c r="PFV7" s="418"/>
      <c r="PFW7" s="418"/>
      <c r="PFX7" s="418"/>
      <c r="PFY7" s="418"/>
      <c r="PFZ7" s="418"/>
      <c r="PGA7" s="418"/>
      <c r="PGB7" s="418"/>
      <c r="PGC7" s="418"/>
      <c r="PGD7" s="418"/>
      <c r="PGE7" s="418"/>
      <c r="PGF7" s="418"/>
      <c r="PGG7" s="418"/>
      <c r="PGH7" s="418"/>
      <c r="PGI7" s="418"/>
      <c r="PGJ7" s="418"/>
      <c r="PGK7" s="418"/>
      <c r="PGL7" s="418"/>
      <c r="PGM7" s="418"/>
      <c r="PGN7" s="418"/>
      <c r="PGO7" s="418"/>
      <c r="PGP7" s="418"/>
      <c r="PGQ7" s="418"/>
      <c r="PGR7" s="418"/>
      <c r="PGS7" s="418"/>
      <c r="PGT7" s="418"/>
      <c r="PGU7" s="418"/>
      <c r="PGV7" s="418"/>
      <c r="PGW7" s="418"/>
      <c r="PGX7" s="418"/>
      <c r="PGY7" s="418"/>
      <c r="PGZ7" s="418"/>
      <c r="PHA7" s="418"/>
      <c r="PHB7" s="418"/>
      <c r="PHC7" s="418"/>
      <c r="PHD7" s="418"/>
      <c r="PHE7" s="418"/>
      <c r="PHF7" s="418"/>
      <c r="PHG7" s="418"/>
      <c r="PHH7" s="418"/>
      <c r="PHI7" s="418"/>
      <c r="PHJ7" s="418"/>
      <c r="PHK7" s="418"/>
      <c r="PHL7" s="418"/>
      <c r="PHM7" s="418"/>
      <c r="PHN7" s="418"/>
      <c r="PHO7" s="418"/>
      <c r="PHP7" s="418"/>
      <c r="PHQ7" s="418"/>
      <c r="PHR7" s="418"/>
      <c r="PHS7" s="418"/>
      <c r="PHT7" s="418"/>
      <c r="PHU7" s="418"/>
      <c r="PHV7" s="418"/>
      <c r="PHW7" s="418"/>
      <c r="PHX7" s="418"/>
      <c r="PHY7" s="418"/>
      <c r="PHZ7" s="418"/>
      <c r="PIA7" s="418"/>
      <c r="PIB7" s="418"/>
      <c r="PIC7" s="418"/>
      <c r="PID7" s="418"/>
      <c r="PIE7" s="418"/>
      <c r="PIF7" s="418"/>
      <c r="PIG7" s="418"/>
      <c r="PIH7" s="418"/>
      <c r="PII7" s="418"/>
      <c r="PIJ7" s="418"/>
      <c r="PIK7" s="418"/>
      <c r="PIL7" s="418"/>
      <c r="PIM7" s="418"/>
      <c r="PIN7" s="418"/>
      <c r="PIO7" s="418"/>
      <c r="PIP7" s="418"/>
      <c r="PIQ7" s="418"/>
      <c r="PIR7" s="418"/>
      <c r="PIS7" s="418"/>
      <c r="PIT7" s="418"/>
      <c r="PIU7" s="418"/>
      <c r="PIV7" s="418"/>
      <c r="PIW7" s="418"/>
      <c r="PIX7" s="418"/>
      <c r="PIY7" s="418"/>
      <c r="PIZ7" s="418"/>
      <c r="PJA7" s="418"/>
      <c r="PJB7" s="418"/>
      <c r="PJC7" s="418"/>
      <c r="PJD7" s="418"/>
      <c r="PJE7" s="418"/>
      <c r="PJF7" s="418"/>
      <c r="PJG7" s="418"/>
      <c r="PJH7" s="418"/>
      <c r="PJI7" s="418"/>
      <c r="PJJ7" s="418"/>
      <c r="PJK7" s="418"/>
      <c r="PJL7" s="418"/>
      <c r="PJM7" s="418"/>
      <c r="PJN7" s="418"/>
      <c r="PJO7" s="418"/>
      <c r="PJP7" s="418"/>
      <c r="PJQ7" s="418"/>
      <c r="PJR7" s="418"/>
      <c r="PJS7" s="418"/>
      <c r="PJT7" s="418"/>
      <c r="PJU7" s="418"/>
      <c r="PJV7" s="418"/>
      <c r="PJW7" s="418"/>
      <c r="PJX7" s="418"/>
      <c r="PJY7" s="418"/>
      <c r="PJZ7" s="418"/>
      <c r="PKA7" s="418"/>
      <c r="PKB7" s="418"/>
      <c r="PKC7" s="418"/>
      <c r="PKD7" s="418"/>
      <c r="PKE7" s="418"/>
      <c r="PKF7" s="418"/>
      <c r="PKG7" s="418"/>
      <c r="PKH7" s="418"/>
      <c r="PKI7" s="418"/>
      <c r="PKJ7" s="418"/>
      <c r="PKK7" s="418"/>
      <c r="PKL7" s="418"/>
      <c r="PKM7" s="418"/>
      <c r="PKN7" s="418"/>
      <c r="PKO7" s="418"/>
      <c r="PKP7" s="418"/>
      <c r="PKQ7" s="418"/>
      <c r="PKR7" s="418"/>
      <c r="PKS7" s="418"/>
      <c r="PKT7" s="418"/>
      <c r="PKU7" s="418"/>
      <c r="PKV7" s="418"/>
      <c r="PKW7" s="418"/>
      <c r="PKX7" s="418"/>
      <c r="PKY7" s="418"/>
      <c r="PKZ7" s="418"/>
      <c r="PLA7" s="418"/>
      <c r="PLB7" s="418"/>
      <c r="PLC7" s="418"/>
      <c r="PLD7" s="418"/>
      <c r="PLE7" s="418"/>
      <c r="PLF7" s="418"/>
      <c r="PLG7" s="418"/>
      <c r="PLH7" s="418"/>
      <c r="PLI7" s="418"/>
      <c r="PLJ7" s="418"/>
      <c r="PLK7" s="418"/>
      <c r="PLL7" s="418"/>
      <c r="PLM7" s="418"/>
      <c r="PLN7" s="418"/>
      <c r="PLO7" s="418"/>
      <c r="PLP7" s="418"/>
      <c r="PLQ7" s="418"/>
      <c r="PLR7" s="418"/>
      <c r="PLS7" s="418"/>
      <c r="PLT7" s="418"/>
      <c r="PLU7" s="418"/>
      <c r="PLV7" s="418"/>
      <c r="PLW7" s="418"/>
      <c r="PLX7" s="418"/>
      <c r="PLY7" s="418"/>
      <c r="PLZ7" s="418"/>
      <c r="PMA7" s="418"/>
      <c r="PMB7" s="418"/>
      <c r="PMC7" s="418"/>
      <c r="PMD7" s="418"/>
      <c r="PME7" s="418"/>
      <c r="PMF7" s="418"/>
      <c r="PMG7" s="418"/>
      <c r="PMH7" s="418"/>
      <c r="PMI7" s="418"/>
      <c r="PMJ7" s="418"/>
      <c r="PMK7" s="418"/>
      <c r="PML7" s="418"/>
      <c r="PMM7" s="418"/>
      <c r="PMN7" s="418"/>
      <c r="PMO7" s="418"/>
      <c r="PMP7" s="418"/>
      <c r="PMQ7" s="418"/>
      <c r="PMR7" s="418"/>
      <c r="PMS7" s="418"/>
      <c r="PMT7" s="418"/>
      <c r="PMU7" s="418"/>
      <c r="PMV7" s="418"/>
      <c r="PMW7" s="418"/>
      <c r="PMX7" s="418"/>
      <c r="PMY7" s="418"/>
      <c r="PMZ7" s="418"/>
      <c r="PNA7" s="418"/>
      <c r="PNB7" s="418"/>
      <c r="PNC7" s="418"/>
      <c r="PND7" s="418"/>
      <c r="PNE7" s="418"/>
      <c r="PNF7" s="418"/>
      <c r="PNG7" s="418"/>
      <c r="PNH7" s="418"/>
      <c r="PNI7" s="418"/>
      <c r="PNJ7" s="418"/>
      <c r="PNK7" s="418"/>
      <c r="PNL7" s="418"/>
      <c r="PNM7" s="418"/>
      <c r="PNN7" s="418"/>
      <c r="PNO7" s="418"/>
      <c r="PNP7" s="418"/>
      <c r="PNQ7" s="418"/>
      <c r="PNR7" s="418"/>
      <c r="PNS7" s="418"/>
      <c r="PNT7" s="418"/>
      <c r="PNU7" s="418"/>
      <c r="PNV7" s="418"/>
      <c r="PNW7" s="418"/>
      <c r="PNX7" s="418"/>
      <c r="PNY7" s="418"/>
      <c r="PNZ7" s="418"/>
      <c r="POA7" s="418"/>
      <c r="POB7" s="418"/>
      <c r="POC7" s="418"/>
      <c r="POD7" s="418"/>
      <c r="POE7" s="418"/>
      <c r="POF7" s="418"/>
      <c r="POG7" s="418"/>
      <c r="POH7" s="418"/>
      <c r="POI7" s="418"/>
      <c r="POJ7" s="418"/>
      <c r="POK7" s="418"/>
      <c r="POL7" s="418"/>
      <c r="POM7" s="418"/>
      <c r="PON7" s="418"/>
      <c r="POO7" s="418"/>
      <c r="POP7" s="418"/>
      <c r="POQ7" s="418"/>
      <c r="POR7" s="418"/>
      <c r="POS7" s="418"/>
      <c r="POT7" s="418"/>
      <c r="POU7" s="418"/>
      <c r="POV7" s="418"/>
      <c r="POW7" s="418"/>
      <c r="POX7" s="418"/>
      <c r="POY7" s="418"/>
      <c r="POZ7" s="418"/>
      <c r="PPA7" s="418"/>
      <c r="PPB7" s="418"/>
      <c r="PPC7" s="418"/>
      <c r="PPD7" s="418"/>
      <c r="PPE7" s="418"/>
      <c r="PPF7" s="418"/>
      <c r="PPG7" s="418"/>
      <c r="PPH7" s="418"/>
      <c r="PPI7" s="418"/>
      <c r="PPJ7" s="418"/>
      <c r="PPK7" s="418"/>
      <c r="PPL7" s="418"/>
      <c r="PPM7" s="418"/>
      <c r="PPN7" s="418"/>
      <c r="PPO7" s="418"/>
      <c r="PPP7" s="418"/>
      <c r="PPQ7" s="418"/>
      <c r="PPR7" s="418"/>
      <c r="PPS7" s="418"/>
      <c r="PPT7" s="418"/>
      <c r="PPU7" s="418"/>
      <c r="PPV7" s="418"/>
      <c r="PPW7" s="418"/>
      <c r="PPX7" s="418"/>
      <c r="PPY7" s="418"/>
      <c r="PPZ7" s="418"/>
      <c r="PQA7" s="418"/>
      <c r="PQB7" s="418"/>
      <c r="PQC7" s="418"/>
      <c r="PQD7" s="418"/>
      <c r="PQE7" s="418"/>
      <c r="PQF7" s="418"/>
      <c r="PQG7" s="418"/>
      <c r="PQH7" s="418"/>
      <c r="PQI7" s="418"/>
      <c r="PQJ7" s="418"/>
      <c r="PQK7" s="418"/>
      <c r="PQL7" s="418"/>
      <c r="PQM7" s="418"/>
      <c r="PQN7" s="418"/>
      <c r="PQO7" s="418"/>
      <c r="PQP7" s="418"/>
      <c r="PQQ7" s="418"/>
      <c r="PQR7" s="418"/>
      <c r="PQS7" s="418"/>
      <c r="PQT7" s="418"/>
      <c r="PQU7" s="418"/>
      <c r="PQV7" s="418"/>
      <c r="PQW7" s="418"/>
      <c r="PQX7" s="418"/>
      <c r="PQY7" s="418"/>
      <c r="PQZ7" s="418"/>
      <c r="PRA7" s="418"/>
      <c r="PRB7" s="418"/>
      <c r="PRC7" s="418"/>
      <c r="PRD7" s="418"/>
      <c r="PRE7" s="418"/>
      <c r="PRF7" s="418"/>
      <c r="PRG7" s="418"/>
      <c r="PRH7" s="418"/>
      <c r="PRI7" s="418"/>
      <c r="PRJ7" s="418"/>
      <c r="PRK7" s="418"/>
      <c r="PRL7" s="418"/>
      <c r="PRM7" s="418"/>
      <c r="PRN7" s="418"/>
      <c r="PRO7" s="418"/>
      <c r="PRP7" s="418"/>
      <c r="PRQ7" s="418"/>
      <c r="PRR7" s="418"/>
      <c r="PRS7" s="418"/>
      <c r="PRT7" s="418"/>
      <c r="PRU7" s="418"/>
      <c r="PRV7" s="418"/>
      <c r="PRW7" s="418"/>
      <c r="PRX7" s="418"/>
      <c r="PRY7" s="418"/>
      <c r="PRZ7" s="418"/>
      <c r="PSA7" s="418"/>
      <c r="PSB7" s="418"/>
      <c r="PSC7" s="418"/>
      <c r="PSD7" s="418"/>
      <c r="PSE7" s="418"/>
      <c r="PSF7" s="418"/>
      <c r="PSG7" s="418"/>
      <c r="PSH7" s="418"/>
      <c r="PSI7" s="418"/>
      <c r="PSJ7" s="418"/>
      <c r="PSK7" s="418"/>
      <c r="PSL7" s="418"/>
      <c r="PSM7" s="418"/>
      <c r="PSN7" s="418"/>
      <c r="PSO7" s="418"/>
      <c r="PSP7" s="418"/>
      <c r="PSQ7" s="418"/>
      <c r="PSR7" s="418"/>
      <c r="PSS7" s="418"/>
      <c r="PST7" s="418"/>
      <c r="PSU7" s="418"/>
      <c r="PSV7" s="418"/>
      <c r="PSW7" s="418"/>
      <c r="PSX7" s="418"/>
      <c r="PSY7" s="418"/>
      <c r="PSZ7" s="418"/>
      <c r="PTA7" s="418"/>
      <c r="PTB7" s="418"/>
      <c r="PTC7" s="418"/>
      <c r="PTD7" s="418"/>
      <c r="PTE7" s="418"/>
      <c r="PTF7" s="418"/>
      <c r="PTG7" s="418"/>
      <c r="PTH7" s="418"/>
      <c r="PTI7" s="418"/>
      <c r="PTJ7" s="418"/>
      <c r="PTK7" s="418"/>
      <c r="PTL7" s="418"/>
      <c r="PTM7" s="418"/>
      <c r="PTN7" s="418"/>
      <c r="PTO7" s="418"/>
      <c r="PTP7" s="418"/>
      <c r="PTQ7" s="418"/>
      <c r="PTR7" s="418"/>
      <c r="PTS7" s="418"/>
      <c r="PTT7" s="418"/>
      <c r="PTU7" s="418"/>
      <c r="PTV7" s="418"/>
      <c r="PTW7" s="418"/>
      <c r="PTX7" s="418"/>
      <c r="PTY7" s="418"/>
      <c r="PTZ7" s="418"/>
      <c r="PUA7" s="418"/>
      <c r="PUB7" s="418"/>
      <c r="PUC7" s="418"/>
      <c r="PUD7" s="418"/>
      <c r="PUE7" s="418"/>
      <c r="PUF7" s="418"/>
      <c r="PUG7" s="418"/>
      <c r="PUH7" s="418"/>
      <c r="PUI7" s="418"/>
      <c r="PUJ7" s="418"/>
      <c r="PUK7" s="418"/>
      <c r="PUL7" s="418"/>
      <c r="PUM7" s="418"/>
      <c r="PUN7" s="418"/>
      <c r="PUO7" s="418"/>
      <c r="PUP7" s="418"/>
      <c r="PUQ7" s="418"/>
      <c r="PUR7" s="418"/>
      <c r="PUS7" s="418"/>
      <c r="PUT7" s="418"/>
      <c r="PUU7" s="418"/>
      <c r="PUV7" s="418"/>
      <c r="PUW7" s="418"/>
      <c r="PUX7" s="418"/>
      <c r="PUY7" s="418"/>
      <c r="PUZ7" s="418"/>
      <c r="PVA7" s="418"/>
      <c r="PVB7" s="418"/>
      <c r="PVC7" s="418"/>
      <c r="PVD7" s="418"/>
      <c r="PVE7" s="418"/>
      <c r="PVF7" s="418"/>
      <c r="PVG7" s="418"/>
      <c r="PVH7" s="418"/>
      <c r="PVI7" s="418"/>
      <c r="PVJ7" s="418"/>
      <c r="PVK7" s="418"/>
      <c r="PVL7" s="418"/>
      <c r="PVM7" s="418"/>
      <c r="PVN7" s="418"/>
      <c r="PVO7" s="418"/>
      <c r="PVP7" s="418"/>
      <c r="PVQ7" s="418"/>
      <c r="PVR7" s="418"/>
      <c r="PVS7" s="418"/>
      <c r="PVT7" s="418"/>
      <c r="PVU7" s="418"/>
      <c r="PVV7" s="418"/>
      <c r="PVW7" s="418"/>
      <c r="PVX7" s="418"/>
      <c r="PVY7" s="418"/>
      <c r="PVZ7" s="418"/>
      <c r="PWA7" s="418"/>
      <c r="PWB7" s="418"/>
      <c r="PWC7" s="418"/>
      <c r="PWD7" s="418"/>
      <c r="PWE7" s="418"/>
      <c r="PWF7" s="418"/>
      <c r="PWG7" s="418"/>
      <c r="PWH7" s="418"/>
      <c r="PWI7" s="418"/>
      <c r="PWJ7" s="418"/>
      <c r="PWK7" s="418"/>
      <c r="PWL7" s="418"/>
      <c r="PWM7" s="418"/>
      <c r="PWN7" s="418"/>
      <c r="PWO7" s="418"/>
      <c r="PWP7" s="418"/>
      <c r="PWQ7" s="418"/>
      <c r="PWR7" s="418"/>
      <c r="PWS7" s="418"/>
      <c r="PWT7" s="418"/>
      <c r="PWU7" s="418"/>
      <c r="PWV7" s="418"/>
      <c r="PWW7" s="418"/>
      <c r="PWX7" s="418"/>
      <c r="PWY7" s="418"/>
      <c r="PWZ7" s="418"/>
      <c r="PXA7" s="418"/>
      <c r="PXB7" s="418"/>
      <c r="PXC7" s="418"/>
      <c r="PXD7" s="418"/>
      <c r="PXE7" s="418"/>
      <c r="PXF7" s="418"/>
      <c r="PXG7" s="418"/>
      <c r="PXH7" s="418"/>
      <c r="PXI7" s="418"/>
      <c r="PXJ7" s="418"/>
      <c r="PXK7" s="418"/>
      <c r="PXL7" s="418"/>
      <c r="PXM7" s="418"/>
      <c r="PXN7" s="418"/>
      <c r="PXO7" s="418"/>
      <c r="PXP7" s="418"/>
      <c r="PXQ7" s="418"/>
      <c r="PXR7" s="418"/>
      <c r="PXS7" s="418"/>
      <c r="PXT7" s="418"/>
      <c r="PXU7" s="418"/>
      <c r="PXV7" s="418"/>
      <c r="PXW7" s="418"/>
      <c r="PXX7" s="418"/>
      <c r="PXY7" s="418"/>
      <c r="PXZ7" s="418"/>
      <c r="PYA7" s="418"/>
      <c r="PYB7" s="418"/>
      <c r="PYC7" s="418"/>
      <c r="PYD7" s="418"/>
      <c r="PYE7" s="418"/>
      <c r="PYF7" s="418"/>
      <c r="PYG7" s="418"/>
      <c r="PYH7" s="418"/>
      <c r="PYI7" s="418"/>
      <c r="PYJ7" s="418"/>
      <c r="PYK7" s="418"/>
      <c r="PYL7" s="418"/>
      <c r="PYM7" s="418"/>
      <c r="PYN7" s="418"/>
      <c r="PYO7" s="418"/>
      <c r="PYP7" s="418"/>
      <c r="PYQ7" s="418"/>
      <c r="PYR7" s="418"/>
      <c r="PYS7" s="418"/>
      <c r="PYT7" s="418"/>
      <c r="PYU7" s="418"/>
      <c r="PYV7" s="418"/>
      <c r="PYW7" s="418"/>
      <c r="PYX7" s="418"/>
      <c r="PYY7" s="418"/>
      <c r="PYZ7" s="418"/>
      <c r="PZA7" s="418"/>
      <c r="PZB7" s="418"/>
      <c r="PZC7" s="418"/>
      <c r="PZD7" s="418"/>
      <c r="PZE7" s="418"/>
      <c r="PZF7" s="418"/>
      <c r="PZG7" s="418"/>
      <c r="PZH7" s="418"/>
      <c r="PZI7" s="418"/>
      <c r="PZJ7" s="418"/>
      <c r="PZK7" s="418"/>
      <c r="PZL7" s="418"/>
      <c r="PZM7" s="418"/>
      <c r="PZN7" s="418"/>
      <c r="PZO7" s="418"/>
      <c r="PZP7" s="418"/>
      <c r="PZQ7" s="418"/>
      <c r="PZR7" s="418"/>
      <c r="PZS7" s="418"/>
      <c r="PZT7" s="418"/>
      <c r="PZU7" s="418"/>
      <c r="PZV7" s="418"/>
      <c r="PZW7" s="418"/>
      <c r="PZX7" s="418"/>
      <c r="PZY7" s="418"/>
      <c r="PZZ7" s="418"/>
      <c r="QAA7" s="418"/>
      <c r="QAB7" s="418"/>
      <c r="QAC7" s="418"/>
      <c r="QAD7" s="418"/>
      <c r="QAE7" s="418"/>
      <c r="QAF7" s="418"/>
      <c r="QAG7" s="418"/>
      <c r="QAH7" s="418"/>
      <c r="QAI7" s="418"/>
      <c r="QAJ7" s="418"/>
      <c r="QAK7" s="418"/>
      <c r="QAL7" s="418"/>
      <c r="QAM7" s="418"/>
      <c r="QAN7" s="418"/>
      <c r="QAO7" s="418"/>
      <c r="QAP7" s="418"/>
      <c r="QAQ7" s="418"/>
      <c r="QAR7" s="418"/>
      <c r="QAS7" s="418"/>
      <c r="QAT7" s="418"/>
      <c r="QAU7" s="418"/>
      <c r="QAV7" s="418"/>
      <c r="QAW7" s="418"/>
      <c r="QAX7" s="418"/>
      <c r="QAY7" s="418"/>
      <c r="QAZ7" s="418"/>
      <c r="QBA7" s="418"/>
      <c r="QBB7" s="418"/>
      <c r="QBC7" s="418"/>
      <c r="QBD7" s="418"/>
      <c r="QBE7" s="418"/>
      <c r="QBF7" s="418"/>
      <c r="QBG7" s="418"/>
      <c r="QBH7" s="418"/>
      <c r="QBI7" s="418"/>
      <c r="QBJ7" s="418"/>
      <c r="QBK7" s="418"/>
      <c r="QBL7" s="418"/>
      <c r="QBM7" s="418"/>
      <c r="QBN7" s="418"/>
      <c r="QBO7" s="418"/>
      <c r="QBP7" s="418"/>
      <c r="QBQ7" s="418"/>
      <c r="QBR7" s="418"/>
      <c r="QBS7" s="418"/>
      <c r="QBT7" s="418"/>
      <c r="QBU7" s="418"/>
      <c r="QBV7" s="418"/>
      <c r="QBW7" s="418"/>
      <c r="QBX7" s="418"/>
      <c r="QBY7" s="418"/>
      <c r="QBZ7" s="418"/>
      <c r="QCA7" s="418"/>
      <c r="QCB7" s="418"/>
      <c r="QCC7" s="418"/>
      <c r="QCD7" s="418"/>
      <c r="QCE7" s="418"/>
      <c r="QCF7" s="418"/>
      <c r="QCG7" s="418"/>
      <c r="QCH7" s="418"/>
      <c r="QCI7" s="418"/>
      <c r="QCJ7" s="418"/>
      <c r="QCK7" s="418"/>
      <c r="QCL7" s="418"/>
      <c r="QCM7" s="418"/>
      <c r="QCN7" s="418"/>
      <c r="QCO7" s="418"/>
      <c r="QCP7" s="418"/>
      <c r="QCQ7" s="418"/>
      <c r="QCR7" s="418"/>
      <c r="QCS7" s="418"/>
      <c r="QCT7" s="418"/>
      <c r="QCU7" s="418"/>
      <c r="QCV7" s="418"/>
      <c r="QCW7" s="418"/>
      <c r="QCX7" s="418"/>
      <c r="QCY7" s="418"/>
      <c r="QCZ7" s="418"/>
      <c r="QDA7" s="418"/>
      <c r="QDB7" s="418"/>
      <c r="QDC7" s="418"/>
      <c r="QDD7" s="418"/>
      <c r="QDE7" s="418"/>
      <c r="QDF7" s="418"/>
      <c r="QDG7" s="418"/>
      <c r="QDH7" s="418"/>
      <c r="QDI7" s="418"/>
      <c r="QDJ7" s="418"/>
      <c r="QDK7" s="418"/>
      <c r="QDL7" s="418"/>
      <c r="QDM7" s="418"/>
      <c r="QDN7" s="418"/>
      <c r="QDO7" s="418"/>
      <c r="QDP7" s="418"/>
      <c r="QDQ7" s="418"/>
      <c r="QDR7" s="418"/>
      <c r="QDS7" s="418"/>
      <c r="QDT7" s="418"/>
      <c r="QDU7" s="418"/>
      <c r="QDV7" s="418"/>
      <c r="QDW7" s="418"/>
      <c r="QDX7" s="418"/>
      <c r="QDY7" s="418"/>
      <c r="QDZ7" s="418"/>
      <c r="QEA7" s="418"/>
      <c r="QEB7" s="418"/>
      <c r="QEC7" s="418"/>
      <c r="QED7" s="418"/>
      <c r="QEE7" s="418"/>
      <c r="QEF7" s="418"/>
      <c r="QEG7" s="418"/>
      <c r="QEH7" s="418"/>
      <c r="QEI7" s="418"/>
      <c r="QEJ7" s="418"/>
      <c r="QEK7" s="418"/>
      <c r="QEL7" s="418"/>
      <c r="QEM7" s="418"/>
      <c r="QEN7" s="418"/>
      <c r="QEO7" s="418"/>
      <c r="QEP7" s="418"/>
      <c r="QEQ7" s="418"/>
      <c r="QER7" s="418"/>
      <c r="QES7" s="418"/>
      <c r="QET7" s="418"/>
      <c r="QEU7" s="418"/>
      <c r="QEV7" s="418"/>
      <c r="QEW7" s="418"/>
      <c r="QEX7" s="418"/>
      <c r="QEY7" s="418"/>
      <c r="QEZ7" s="418"/>
      <c r="QFA7" s="418"/>
      <c r="QFB7" s="418"/>
      <c r="QFC7" s="418"/>
      <c r="QFD7" s="418"/>
      <c r="QFE7" s="418"/>
      <c r="QFF7" s="418"/>
      <c r="QFG7" s="418"/>
      <c r="QFH7" s="418"/>
      <c r="QFI7" s="418"/>
      <c r="QFJ7" s="418"/>
      <c r="QFK7" s="418"/>
      <c r="QFL7" s="418"/>
      <c r="QFM7" s="418"/>
      <c r="QFN7" s="418"/>
      <c r="QFO7" s="418"/>
      <c r="QFP7" s="418"/>
      <c r="QFQ7" s="418"/>
      <c r="QFR7" s="418"/>
      <c r="QFS7" s="418"/>
      <c r="QFT7" s="418"/>
      <c r="QFU7" s="418"/>
      <c r="QFV7" s="418"/>
      <c r="QFW7" s="418"/>
      <c r="QFX7" s="418"/>
      <c r="QFY7" s="418"/>
      <c r="QFZ7" s="418"/>
      <c r="QGA7" s="418"/>
      <c r="QGB7" s="418"/>
      <c r="QGC7" s="418"/>
      <c r="QGD7" s="418"/>
      <c r="QGE7" s="418"/>
      <c r="QGF7" s="418"/>
      <c r="QGG7" s="418"/>
      <c r="QGH7" s="418"/>
      <c r="QGI7" s="418"/>
      <c r="QGJ7" s="418"/>
      <c r="QGK7" s="418"/>
      <c r="QGL7" s="418"/>
      <c r="QGM7" s="418"/>
      <c r="QGN7" s="418"/>
      <c r="QGO7" s="418"/>
      <c r="QGP7" s="418"/>
      <c r="QGQ7" s="418"/>
      <c r="QGR7" s="418"/>
      <c r="QGS7" s="418"/>
      <c r="QGT7" s="418"/>
      <c r="QGU7" s="418"/>
      <c r="QGV7" s="418"/>
      <c r="QGW7" s="418"/>
      <c r="QGX7" s="418"/>
      <c r="QGY7" s="418"/>
      <c r="QGZ7" s="418"/>
      <c r="QHA7" s="418"/>
      <c r="QHB7" s="418"/>
      <c r="QHC7" s="418"/>
      <c r="QHD7" s="418"/>
      <c r="QHE7" s="418"/>
      <c r="QHF7" s="418"/>
      <c r="QHG7" s="418"/>
      <c r="QHH7" s="418"/>
      <c r="QHI7" s="418"/>
      <c r="QHJ7" s="418"/>
      <c r="QHK7" s="418"/>
      <c r="QHL7" s="418"/>
      <c r="QHM7" s="418"/>
      <c r="QHN7" s="418"/>
      <c r="QHO7" s="418"/>
      <c r="QHP7" s="418"/>
      <c r="QHQ7" s="418"/>
      <c r="QHR7" s="418"/>
      <c r="QHS7" s="418"/>
      <c r="QHT7" s="418"/>
      <c r="QHU7" s="418"/>
      <c r="QHV7" s="418"/>
      <c r="QHW7" s="418"/>
      <c r="QHX7" s="418"/>
      <c r="QHY7" s="418"/>
      <c r="QHZ7" s="418"/>
      <c r="QIA7" s="418"/>
      <c r="QIB7" s="418"/>
      <c r="QIC7" s="418"/>
      <c r="QID7" s="418"/>
      <c r="QIE7" s="418"/>
      <c r="QIF7" s="418"/>
      <c r="QIG7" s="418"/>
      <c r="QIH7" s="418"/>
      <c r="QII7" s="418"/>
      <c r="QIJ7" s="418"/>
      <c r="QIK7" s="418"/>
      <c r="QIL7" s="418"/>
      <c r="QIM7" s="418"/>
      <c r="QIN7" s="418"/>
      <c r="QIO7" s="418"/>
      <c r="QIP7" s="418"/>
      <c r="QIQ7" s="418"/>
      <c r="QIR7" s="418"/>
      <c r="QIS7" s="418"/>
      <c r="QIT7" s="418"/>
      <c r="QIU7" s="418"/>
      <c r="QIV7" s="418"/>
      <c r="QIW7" s="418"/>
      <c r="QIX7" s="418"/>
      <c r="QIY7" s="418"/>
      <c r="QIZ7" s="418"/>
      <c r="QJA7" s="418"/>
      <c r="QJB7" s="418"/>
      <c r="QJC7" s="418"/>
      <c r="QJD7" s="418"/>
      <c r="QJE7" s="418"/>
      <c r="QJF7" s="418"/>
      <c r="QJG7" s="418"/>
      <c r="QJH7" s="418"/>
      <c r="QJI7" s="418"/>
      <c r="QJJ7" s="418"/>
      <c r="QJK7" s="418"/>
      <c r="QJL7" s="418"/>
      <c r="QJM7" s="418"/>
      <c r="QJN7" s="418"/>
      <c r="QJO7" s="418"/>
      <c r="QJP7" s="418"/>
      <c r="QJQ7" s="418"/>
      <c r="QJR7" s="418"/>
      <c r="QJS7" s="418"/>
      <c r="QJT7" s="418"/>
      <c r="QJU7" s="418"/>
      <c r="QJV7" s="418"/>
      <c r="QJW7" s="418"/>
      <c r="QJX7" s="418"/>
      <c r="QJY7" s="418"/>
      <c r="QJZ7" s="418"/>
      <c r="QKA7" s="418"/>
      <c r="QKB7" s="418"/>
      <c r="QKC7" s="418"/>
      <c r="QKD7" s="418"/>
      <c r="QKE7" s="418"/>
      <c r="QKF7" s="418"/>
      <c r="QKG7" s="418"/>
      <c r="QKH7" s="418"/>
      <c r="QKI7" s="418"/>
      <c r="QKJ7" s="418"/>
      <c r="QKK7" s="418"/>
      <c r="QKL7" s="418"/>
      <c r="QKM7" s="418"/>
      <c r="QKN7" s="418"/>
      <c r="QKO7" s="418"/>
      <c r="QKP7" s="418"/>
      <c r="QKQ7" s="418"/>
      <c r="QKR7" s="418"/>
      <c r="QKS7" s="418"/>
      <c r="QKT7" s="418"/>
      <c r="QKU7" s="418"/>
      <c r="QKV7" s="418"/>
      <c r="QKW7" s="418"/>
      <c r="QKX7" s="418"/>
      <c r="QKY7" s="418"/>
      <c r="QKZ7" s="418"/>
      <c r="QLA7" s="418"/>
      <c r="QLB7" s="418"/>
      <c r="QLC7" s="418"/>
      <c r="QLD7" s="418"/>
      <c r="QLE7" s="418"/>
      <c r="QLF7" s="418"/>
      <c r="QLG7" s="418"/>
      <c r="QLH7" s="418"/>
      <c r="QLI7" s="418"/>
      <c r="QLJ7" s="418"/>
      <c r="QLK7" s="418"/>
      <c r="QLL7" s="418"/>
      <c r="QLM7" s="418"/>
      <c r="QLN7" s="418"/>
      <c r="QLO7" s="418"/>
      <c r="QLP7" s="418"/>
      <c r="QLQ7" s="418"/>
      <c r="QLR7" s="418"/>
      <c r="QLS7" s="418"/>
      <c r="QLT7" s="418"/>
      <c r="QLU7" s="418"/>
      <c r="QLV7" s="418"/>
      <c r="QLW7" s="418"/>
      <c r="QLX7" s="418"/>
      <c r="QLY7" s="418"/>
      <c r="QLZ7" s="418"/>
      <c r="QMA7" s="418"/>
      <c r="QMB7" s="418"/>
      <c r="QMC7" s="418"/>
      <c r="QMD7" s="418"/>
      <c r="QME7" s="418"/>
      <c r="QMF7" s="418"/>
      <c r="QMG7" s="418"/>
      <c r="QMH7" s="418"/>
      <c r="QMI7" s="418"/>
      <c r="QMJ7" s="418"/>
      <c r="QMK7" s="418"/>
      <c r="QML7" s="418"/>
      <c r="QMM7" s="418"/>
      <c r="QMN7" s="418"/>
      <c r="QMO7" s="418"/>
      <c r="QMP7" s="418"/>
      <c r="QMQ7" s="418"/>
      <c r="QMR7" s="418"/>
      <c r="QMS7" s="418"/>
      <c r="QMT7" s="418"/>
      <c r="QMU7" s="418"/>
      <c r="QMV7" s="418"/>
      <c r="QMW7" s="418"/>
      <c r="QMX7" s="418"/>
      <c r="QMY7" s="418"/>
      <c r="QMZ7" s="418"/>
      <c r="QNA7" s="418"/>
      <c r="QNB7" s="418"/>
      <c r="QNC7" s="418"/>
      <c r="QND7" s="418"/>
      <c r="QNE7" s="418"/>
      <c r="QNF7" s="418"/>
      <c r="QNG7" s="418"/>
      <c r="QNH7" s="418"/>
      <c r="QNI7" s="418"/>
      <c r="QNJ7" s="418"/>
      <c r="QNK7" s="418"/>
      <c r="QNL7" s="418"/>
      <c r="QNM7" s="418"/>
      <c r="QNN7" s="418"/>
      <c r="QNO7" s="418"/>
      <c r="QNP7" s="418"/>
      <c r="QNQ7" s="418"/>
      <c r="QNR7" s="418"/>
      <c r="QNS7" s="418"/>
      <c r="QNT7" s="418"/>
      <c r="QNU7" s="418"/>
      <c r="QNV7" s="418"/>
      <c r="QNW7" s="418"/>
      <c r="QNX7" s="418"/>
      <c r="QNY7" s="418"/>
      <c r="QNZ7" s="418"/>
      <c r="QOA7" s="418"/>
      <c r="QOB7" s="418"/>
      <c r="QOC7" s="418"/>
      <c r="QOD7" s="418"/>
      <c r="QOE7" s="418"/>
      <c r="QOF7" s="418"/>
      <c r="QOG7" s="418"/>
      <c r="QOH7" s="418"/>
      <c r="QOI7" s="418"/>
      <c r="QOJ7" s="418"/>
      <c r="QOK7" s="418"/>
      <c r="QOL7" s="418"/>
      <c r="QOM7" s="418"/>
      <c r="QON7" s="418"/>
      <c r="QOO7" s="418"/>
      <c r="QOP7" s="418"/>
      <c r="QOQ7" s="418"/>
      <c r="QOR7" s="418"/>
      <c r="QOS7" s="418"/>
      <c r="QOT7" s="418"/>
      <c r="QOU7" s="418"/>
      <c r="QOV7" s="418"/>
      <c r="QOW7" s="418"/>
      <c r="QOX7" s="418"/>
      <c r="QOY7" s="418"/>
      <c r="QOZ7" s="418"/>
      <c r="QPA7" s="418"/>
      <c r="QPB7" s="418"/>
      <c r="QPC7" s="418"/>
      <c r="QPD7" s="418"/>
      <c r="QPE7" s="418"/>
      <c r="QPF7" s="418"/>
      <c r="QPG7" s="418"/>
      <c r="QPH7" s="418"/>
      <c r="QPI7" s="418"/>
      <c r="QPJ7" s="418"/>
      <c r="QPK7" s="418"/>
      <c r="QPL7" s="418"/>
      <c r="QPM7" s="418"/>
      <c r="QPN7" s="418"/>
      <c r="QPO7" s="418"/>
      <c r="QPP7" s="418"/>
      <c r="QPQ7" s="418"/>
      <c r="QPR7" s="418"/>
      <c r="QPS7" s="418"/>
      <c r="QPT7" s="418"/>
      <c r="QPU7" s="418"/>
      <c r="QPV7" s="418"/>
      <c r="QPW7" s="418"/>
      <c r="QPX7" s="418"/>
      <c r="QPY7" s="418"/>
      <c r="QPZ7" s="418"/>
      <c r="QQA7" s="418"/>
      <c r="QQB7" s="418"/>
      <c r="QQC7" s="418"/>
      <c r="QQD7" s="418"/>
      <c r="QQE7" s="418"/>
      <c r="QQF7" s="418"/>
      <c r="QQG7" s="418"/>
      <c r="QQH7" s="418"/>
      <c r="QQI7" s="418"/>
      <c r="QQJ7" s="418"/>
      <c r="QQK7" s="418"/>
      <c r="QQL7" s="418"/>
      <c r="QQM7" s="418"/>
      <c r="QQN7" s="418"/>
      <c r="QQO7" s="418"/>
      <c r="QQP7" s="418"/>
      <c r="QQQ7" s="418"/>
      <c r="QQR7" s="418"/>
      <c r="QQS7" s="418"/>
      <c r="QQT7" s="418"/>
      <c r="QQU7" s="418"/>
      <c r="QQV7" s="418"/>
      <c r="QQW7" s="418"/>
      <c r="QQX7" s="418"/>
      <c r="QQY7" s="418"/>
      <c r="QQZ7" s="418"/>
      <c r="QRA7" s="418"/>
      <c r="QRB7" s="418"/>
      <c r="QRC7" s="418"/>
      <c r="QRD7" s="418"/>
      <c r="QRE7" s="418"/>
      <c r="QRF7" s="418"/>
      <c r="QRG7" s="418"/>
      <c r="QRH7" s="418"/>
      <c r="QRI7" s="418"/>
      <c r="QRJ7" s="418"/>
      <c r="QRK7" s="418"/>
      <c r="QRL7" s="418"/>
      <c r="QRM7" s="418"/>
      <c r="QRN7" s="418"/>
      <c r="QRO7" s="418"/>
      <c r="QRP7" s="418"/>
      <c r="QRQ7" s="418"/>
      <c r="QRR7" s="418"/>
      <c r="QRS7" s="418"/>
      <c r="QRT7" s="418"/>
      <c r="QRU7" s="418"/>
      <c r="QRV7" s="418"/>
      <c r="QRW7" s="418"/>
      <c r="QRX7" s="418"/>
      <c r="QRY7" s="418"/>
      <c r="QRZ7" s="418"/>
      <c r="QSA7" s="418"/>
      <c r="QSB7" s="418"/>
      <c r="QSC7" s="418"/>
      <c r="QSD7" s="418"/>
      <c r="QSE7" s="418"/>
      <c r="QSF7" s="418"/>
      <c r="QSG7" s="418"/>
      <c r="QSH7" s="418"/>
      <c r="QSI7" s="418"/>
      <c r="QSJ7" s="418"/>
      <c r="QSK7" s="418"/>
      <c r="QSL7" s="418"/>
      <c r="QSM7" s="418"/>
      <c r="QSN7" s="418"/>
      <c r="QSO7" s="418"/>
      <c r="QSP7" s="418"/>
      <c r="QSQ7" s="418"/>
      <c r="QSR7" s="418"/>
      <c r="QSS7" s="418"/>
      <c r="QST7" s="418"/>
      <c r="QSU7" s="418"/>
      <c r="QSV7" s="418"/>
      <c r="QSW7" s="418"/>
      <c r="QSX7" s="418"/>
      <c r="QSY7" s="418"/>
      <c r="QSZ7" s="418"/>
      <c r="QTA7" s="418"/>
      <c r="QTB7" s="418"/>
      <c r="QTC7" s="418"/>
      <c r="QTD7" s="418"/>
      <c r="QTE7" s="418"/>
      <c r="QTF7" s="418"/>
      <c r="QTG7" s="418"/>
      <c r="QTH7" s="418"/>
      <c r="QTI7" s="418"/>
      <c r="QTJ7" s="418"/>
      <c r="QTK7" s="418"/>
      <c r="QTL7" s="418"/>
      <c r="QTM7" s="418"/>
      <c r="QTN7" s="418"/>
      <c r="QTO7" s="418"/>
      <c r="QTP7" s="418"/>
      <c r="QTQ7" s="418"/>
      <c r="QTR7" s="418"/>
      <c r="QTS7" s="418"/>
      <c r="QTT7" s="418"/>
      <c r="QTU7" s="418"/>
      <c r="QTV7" s="418"/>
      <c r="QTW7" s="418"/>
      <c r="QTX7" s="418"/>
      <c r="QTY7" s="418"/>
      <c r="QTZ7" s="418"/>
      <c r="QUA7" s="418"/>
      <c r="QUB7" s="418"/>
      <c r="QUC7" s="418"/>
      <c r="QUD7" s="418"/>
      <c r="QUE7" s="418"/>
      <c r="QUF7" s="418"/>
      <c r="QUG7" s="418"/>
      <c r="QUH7" s="418"/>
      <c r="QUI7" s="418"/>
      <c r="QUJ7" s="418"/>
      <c r="QUK7" s="418"/>
      <c r="QUL7" s="418"/>
      <c r="QUM7" s="418"/>
      <c r="QUN7" s="418"/>
      <c r="QUO7" s="418"/>
      <c r="QUP7" s="418"/>
      <c r="QUQ7" s="418"/>
      <c r="QUR7" s="418"/>
      <c r="QUS7" s="418"/>
      <c r="QUT7" s="418"/>
      <c r="QUU7" s="418"/>
      <c r="QUV7" s="418"/>
      <c r="QUW7" s="418"/>
      <c r="QUX7" s="418"/>
      <c r="QUY7" s="418"/>
      <c r="QUZ7" s="418"/>
      <c r="QVA7" s="418"/>
      <c r="QVB7" s="418"/>
      <c r="QVC7" s="418"/>
      <c r="QVD7" s="418"/>
      <c r="QVE7" s="418"/>
      <c r="QVF7" s="418"/>
      <c r="QVG7" s="418"/>
      <c r="QVH7" s="418"/>
      <c r="QVI7" s="418"/>
      <c r="QVJ7" s="418"/>
      <c r="QVK7" s="418"/>
      <c r="QVL7" s="418"/>
      <c r="QVM7" s="418"/>
      <c r="QVN7" s="418"/>
      <c r="QVO7" s="418"/>
      <c r="QVP7" s="418"/>
      <c r="QVQ7" s="418"/>
      <c r="QVR7" s="418"/>
      <c r="QVS7" s="418"/>
      <c r="QVT7" s="418"/>
      <c r="QVU7" s="418"/>
      <c r="QVV7" s="418"/>
      <c r="QVW7" s="418"/>
      <c r="QVX7" s="418"/>
      <c r="QVY7" s="418"/>
      <c r="QVZ7" s="418"/>
      <c r="QWA7" s="418"/>
      <c r="QWB7" s="418"/>
      <c r="QWC7" s="418"/>
      <c r="QWD7" s="418"/>
      <c r="QWE7" s="418"/>
      <c r="QWF7" s="418"/>
      <c r="QWG7" s="418"/>
      <c r="QWH7" s="418"/>
      <c r="QWI7" s="418"/>
      <c r="QWJ7" s="418"/>
      <c r="QWK7" s="418"/>
      <c r="QWL7" s="418"/>
      <c r="QWM7" s="418"/>
      <c r="QWN7" s="418"/>
      <c r="QWO7" s="418"/>
      <c r="QWP7" s="418"/>
      <c r="QWQ7" s="418"/>
      <c r="QWR7" s="418"/>
      <c r="QWS7" s="418"/>
      <c r="QWT7" s="418"/>
      <c r="QWU7" s="418"/>
      <c r="QWV7" s="418"/>
      <c r="QWW7" s="418"/>
      <c r="QWX7" s="418"/>
      <c r="QWY7" s="418"/>
      <c r="QWZ7" s="418"/>
      <c r="QXA7" s="418"/>
      <c r="QXB7" s="418"/>
      <c r="QXC7" s="418"/>
      <c r="QXD7" s="418"/>
      <c r="QXE7" s="418"/>
      <c r="QXF7" s="418"/>
      <c r="QXG7" s="418"/>
      <c r="QXH7" s="418"/>
      <c r="QXI7" s="418"/>
      <c r="QXJ7" s="418"/>
      <c r="QXK7" s="418"/>
      <c r="QXL7" s="418"/>
      <c r="QXM7" s="418"/>
      <c r="QXN7" s="418"/>
      <c r="QXO7" s="418"/>
      <c r="QXP7" s="418"/>
      <c r="QXQ7" s="418"/>
      <c r="QXR7" s="418"/>
      <c r="QXS7" s="418"/>
      <c r="QXT7" s="418"/>
      <c r="QXU7" s="418"/>
      <c r="QXV7" s="418"/>
      <c r="QXW7" s="418"/>
      <c r="QXX7" s="418"/>
      <c r="QXY7" s="418"/>
      <c r="QXZ7" s="418"/>
      <c r="QYA7" s="418"/>
      <c r="QYB7" s="418"/>
      <c r="QYC7" s="418"/>
      <c r="QYD7" s="418"/>
      <c r="QYE7" s="418"/>
      <c r="QYF7" s="418"/>
      <c r="QYG7" s="418"/>
      <c r="QYH7" s="418"/>
      <c r="QYI7" s="418"/>
      <c r="QYJ7" s="418"/>
      <c r="QYK7" s="418"/>
      <c r="QYL7" s="418"/>
      <c r="QYM7" s="418"/>
      <c r="QYN7" s="418"/>
      <c r="QYO7" s="418"/>
      <c r="QYP7" s="418"/>
      <c r="QYQ7" s="418"/>
      <c r="QYR7" s="418"/>
      <c r="QYS7" s="418"/>
      <c r="QYT7" s="418"/>
      <c r="QYU7" s="418"/>
      <c r="QYV7" s="418"/>
      <c r="QYW7" s="418"/>
      <c r="QYX7" s="418"/>
      <c r="QYY7" s="418"/>
      <c r="QYZ7" s="418"/>
      <c r="QZA7" s="418"/>
      <c r="QZB7" s="418"/>
      <c r="QZC7" s="418"/>
      <c r="QZD7" s="418"/>
      <c r="QZE7" s="418"/>
      <c r="QZF7" s="418"/>
      <c r="QZG7" s="418"/>
      <c r="QZH7" s="418"/>
      <c r="QZI7" s="418"/>
      <c r="QZJ7" s="418"/>
      <c r="QZK7" s="418"/>
      <c r="QZL7" s="418"/>
      <c r="QZM7" s="418"/>
      <c r="QZN7" s="418"/>
      <c r="QZO7" s="418"/>
      <c r="QZP7" s="418"/>
      <c r="QZQ7" s="418"/>
      <c r="QZR7" s="418"/>
      <c r="QZS7" s="418"/>
      <c r="QZT7" s="418"/>
      <c r="QZU7" s="418"/>
      <c r="QZV7" s="418"/>
      <c r="QZW7" s="418"/>
      <c r="QZX7" s="418"/>
      <c r="QZY7" s="418"/>
      <c r="QZZ7" s="418"/>
      <c r="RAA7" s="418"/>
      <c r="RAB7" s="418"/>
      <c r="RAC7" s="418"/>
      <c r="RAD7" s="418"/>
      <c r="RAE7" s="418"/>
      <c r="RAF7" s="418"/>
      <c r="RAG7" s="418"/>
      <c r="RAH7" s="418"/>
      <c r="RAI7" s="418"/>
      <c r="RAJ7" s="418"/>
      <c r="RAK7" s="418"/>
      <c r="RAL7" s="418"/>
      <c r="RAM7" s="418"/>
      <c r="RAN7" s="418"/>
      <c r="RAO7" s="418"/>
      <c r="RAP7" s="418"/>
      <c r="RAQ7" s="418"/>
      <c r="RAR7" s="418"/>
      <c r="RAS7" s="418"/>
      <c r="RAT7" s="418"/>
      <c r="RAU7" s="418"/>
      <c r="RAV7" s="418"/>
      <c r="RAW7" s="418"/>
      <c r="RAX7" s="418"/>
      <c r="RAY7" s="418"/>
      <c r="RAZ7" s="418"/>
      <c r="RBA7" s="418"/>
      <c r="RBB7" s="418"/>
      <c r="RBC7" s="418"/>
      <c r="RBD7" s="418"/>
      <c r="RBE7" s="418"/>
      <c r="RBF7" s="418"/>
      <c r="RBG7" s="418"/>
      <c r="RBH7" s="418"/>
      <c r="RBI7" s="418"/>
      <c r="RBJ7" s="418"/>
      <c r="RBK7" s="418"/>
      <c r="RBL7" s="418"/>
      <c r="RBM7" s="418"/>
      <c r="RBN7" s="418"/>
      <c r="RBO7" s="418"/>
      <c r="RBP7" s="418"/>
      <c r="RBQ7" s="418"/>
      <c r="RBR7" s="418"/>
      <c r="RBS7" s="418"/>
      <c r="RBT7" s="418"/>
      <c r="RBU7" s="418"/>
      <c r="RBV7" s="418"/>
      <c r="RBW7" s="418"/>
      <c r="RBX7" s="418"/>
      <c r="RBY7" s="418"/>
      <c r="RBZ7" s="418"/>
      <c r="RCA7" s="418"/>
      <c r="RCB7" s="418"/>
      <c r="RCC7" s="418"/>
      <c r="RCD7" s="418"/>
      <c r="RCE7" s="418"/>
      <c r="RCF7" s="418"/>
      <c r="RCG7" s="418"/>
      <c r="RCH7" s="418"/>
      <c r="RCI7" s="418"/>
      <c r="RCJ7" s="418"/>
      <c r="RCK7" s="418"/>
      <c r="RCL7" s="418"/>
      <c r="RCM7" s="418"/>
      <c r="RCN7" s="418"/>
      <c r="RCO7" s="418"/>
      <c r="RCP7" s="418"/>
      <c r="RCQ7" s="418"/>
      <c r="RCR7" s="418"/>
      <c r="RCS7" s="418"/>
      <c r="RCT7" s="418"/>
      <c r="RCU7" s="418"/>
      <c r="RCV7" s="418"/>
      <c r="RCW7" s="418"/>
      <c r="RCX7" s="418"/>
      <c r="RCY7" s="418"/>
      <c r="RCZ7" s="418"/>
      <c r="RDA7" s="418"/>
      <c r="RDB7" s="418"/>
      <c r="RDC7" s="418"/>
      <c r="RDD7" s="418"/>
      <c r="RDE7" s="418"/>
      <c r="RDF7" s="418"/>
      <c r="RDG7" s="418"/>
      <c r="RDH7" s="418"/>
      <c r="RDI7" s="418"/>
      <c r="RDJ7" s="418"/>
      <c r="RDK7" s="418"/>
      <c r="RDL7" s="418"/>
      <c r="RDM7" s="418"/>
      <c r="RDN7" s="418"/>
      <c r="RDO7" s="418"/>
      <c r="RDP7" s="418"/>
      <c r="RDQ7" s="418"/>
      <c r="RDR7" s="418"/>
      <c r="RDS7" s="418"/>
      <c r="RDT7" s="418"/>
      <c r="RDU7" s="418"/>
      <c r="RDV7" s="418"/>
      <c r="RDW7" s="418"/>
      <c r="RDX7" s="418"/>
      <c r="RDY7" s="418"/>
      <c r="RDZ7" s="418"/>
      <c r="REA7" s="418"/>
      <c r="REB7" s="418"/>
      <c r="REC7" s="418"/>
      <c r="RED7" s="418"/>
      <c r="REE7" s="418"/>
      <c r="REF7" s="418"/>
      <c r="REG7" s="418"/>
      <c r="REH7" s="418"/>
      <c r="REI7" s="418"/>
      <c r="REJ7" s="418"/>
      <c r="REK7" s="418"/>
      <c r="REL7" s="418"/>
      <c r="REM7" s="418"/>
      <c r="REN7" s="418"/>
      <c r="REO7" s="418"/>
      <c r="REP7" s="418"/>
      <c r="REQ7" s="418"/>
      <c r="RER7" s="418"/>
      <c r="RES7" s="418"/>
      <c r="RET7" s="418"/>
      <c r="REU7" s="418"/>
      <c r="REV7" s="418"/>
      <c r="REW7" s="418"/>
      <c r="REX7" s="418"/>
      <c r="REY7" s="418"/>
      <c r="REZ7" s="418"/>
      <c r="RFA7" s="418"/>
      <c r="RFB7" s="418"/>
      <c r="RFC7" s="418"/>
      <c r="RFD7" s="418"/>
      <c r="RFE7" s="418"/>
      <c r="RFF7" s="418"/>
      <c r="RFG7" s="418"/>
      <c r="RFH7" s="418"/>
      <c r="RFI7" s="418"/>
      <c r="RFJ7" s="418"/>
      <c r="RFK7" s="418"/>
      <c r="RFL7" s="418"/>
      <c r="RFM7" s="418"/>
      <c r="RFN7" s="418"/>
      <c r="RFO7" s="418"/>
      <c r="RFP7" s="418"/>
      <c r="RFQ7" s="418"/>
      <c r="RFR7" s="418"/>
      <c r="RFS7" s="418"/>
      <c r="RFT7" s="418"/>
      <c r="RFU7" s="418"/>
      <c r="RFV7" s="418"/>
      <c r="RFW7" s="418"/>
      <c r="RFX7" s="418"/>
      <c r="RFY7" s="418"/>
      <c r="RFZ7" s="418"/>
      <c r="RGA7" s="418"/>
      <c r="RGB7" s="418"/>
      <c r="RGC7" s="418"/>
      <c r="RGD7" s="418"/>
      <c r="RGE7" s="418"/>
      <c r="RGF7" s="418"/>
      <c r="RGG7" s="418"/>
      <c r="RGH7" s="418"/>
      <c r="RGI7" s="418"/>
      <c r="RGJ7" s="418"/>
      <c r="RGK7" s="418"/>
      <c r="RGL7" s="418"/>
      <c r="RGM7" s="418"/>
      <c r="RGN7" s="418"/>
      <c r="RGO7" s="418"/>
      <c r="RGP7" s="418"/>
      <c r="RGQ7" s="418"/>
      <c r="RGR7" s="418"/>
      <c r="RGS7" s="418"/>
      <c r="RGT7" s="418"/>
      <c r="RGU7" s="418"/>
      <c r="RGV7" s="418"/>
      <c r="RGW7" s="418"/>
      <c r="RGX7" s="418"/>
      <c r="RGY7" s="418"/>
      <c r="RGZ7" s="418"/>
      <c r="RHA7" s="418"/>
      <c r="RHB7" s="418"/>
      <c r="RHC7" s="418"/>
      <c r="RHD7" s="418"/>
      <c r="RHE7" s="418"/>
      <c r="RHF7" s="418"/>
      <c r="RHG7" s="418"/>
      <c r="RHH7" s="418"/>
      <c r="RHI7" s="418"/>
      <c r="RHJ7" s="418"/>
      <c r="RHK7" s="418"/>
      <c r="RHL7" s="418"/>
      <c r="RHM7" s="418"/>
      <c r="RHN7" s="418"/>
      <c r="RHO7" s="418"/>
      <c r="RHP7" s="418"/>
      <c r="RHQ7" s="418"/>
      <c r="RHR7" s="418"/>
      <c r="RHS7" s="418"/>
      <c r="RHT7" s="418"/>
      <c r="RHU7" s="418"/>
      <c r="RHV7" s="418"/>
      <c r="RHW7" s="418"/>
      <c r="RHX7" s="418"/>
      <c r="RHY7" s="418"/>
      <c r="RHZ7" s="418"/>
      <c r="RIA7" s="418"/>
      <c r="RIB7" s="418"/>
      <c r="RIC7" s="418"/>
      <c r="RID7" s="418"/>
      <c r="RIE7" s="418"/>
      <c r="RIF7" s="418"/>
      <c r="RIG7" s="418"/>
      <c r="RIH7" s="418"/>
      <c r="RII7" s="418"/>
      <c r="RIJ7" s="418"/>
      <c r="RIK7" s="418"/>
      <c r="RIL7" s="418"/>
      <c r="RIM7" s="418"/>
      <c r="RIN7" s="418"/>
      <c r="RIO7" s="418"/>
      <c r="RIP7" s="418"/>
      <c r="RIQ7" s="418"/>
      <c r="RIR7" s="418"/>
      <c r="RIS7" s="418"/>
      <c r="RIT7" s="418"/>
      <c r="RIU7" s="418"/>
      <c r="RIV7" s="418"/>
      <c r="RIW7" s="418"/>
      <c r="RIX7" s="418"/>
      <c r="RIY7" s="418"/>
      <c r="RIZ7" s="418"/>
      <c r="RJA7" s="418"/>
      <c r="RJB7" s="418"/>
      <c r="RJC7" s="418"/>
      <c r="RJD7" s="418"/>
      <c r="RJE7" s="418"/>
      <c r="RJF7" s="418"/>
      <c r="RJG7" s="418"/>
      <c r="RJH7" s="418"/>
      <c r="RJI7" s="418"/>
      <c r="RJJ7" s="418"/>
      <c r="RJK7" s="418"/>
      <c r="RJL7" s="418"/>
      <c r="RJM7" s="418"/>
      <c r="RJN7" s="418"/>
      <c r="RJO7" s="418"/>
      <c r="RJP7" s="418"/>
      <c r="RJQ7" s="418"/>
      <c r="RJR7" s="418"/>
      <c r="RJS7" s="418"/>
      <c r="RJT7" s="418"/>
      <c r="RJU7" s="418"/>
      <c r="RJV7" s="418"/>
      <c r="RJW7" s="418"/>
      <c r="RJX7" s="418"/>
      <c r="RJY7" s="418"/>
      <c r="RJZ7" s="418"/>
      <c r="RKA7" s="418"/>
      <c r="RKB7" s="418"/>
      <c r="RKC7" s="418"/>
      <c r="RKD7" s="418"/>
      <c r="RKE7" s="418"/>
      <c r="RKF7" s="418"/>
      <c r="RKG7" s="418"/>
      <c r="RKH7" s="418"/>
      <c r="RKI7" s="418"/>
      <c r="RKJ7" s="418"/>
      <c r="RKK7" s="418"/>
      <c r="RKL7" s="418"/>
      <c r="RKM7" s="418"/>
      <c r="RKN7" s="418"/>
      <c r="RKO7" s="418"/>
      <c r="RKP7" s="418"/>
      <c r="RKQ7" s="418"/>
      <c r="RKR7" s="418"/>
      <c r="RKS7" s="418"/>
      <c r="RKT7" s="418"/>
      <c r="RKU7" s="418"/>
      <c r="RKV7" s="418"/>
      <c r="RKW7" s="418"/>
      <c r="RKX7" s="418"/>
      <c r="RKY7" s="418"/>
      <c r="RKZ7" s="418"/>
      <c r="RLA7" s="418"/>
      <c r="RLB7" s="418"/>
      <c r="RLC7" s="418"/>
      <c r="RLD7" s="418"/>
      <c r="RLE7" s="418"/>
      <c r="RLF7" s="418"/>
      <c r="RLG7" s="418"/>
      <c r="RLH7" s="418"/>
      <c r="RLI7" s="418"/>
      <c r="RLJ7" s="418"/>
      <c r="RLK7" s="418"/>
      <c r="RLL7" s="418"/>
      <c r="RLM7" s="418"/>
      <c r="RLN7" s="418"/>
      <c r="RLO7" s="418"/>
      <c r="RLP7" s="418"/>
      <c r="RLQ7" s="418"/>
      <c r="RLR7" s="418"/>
      <c r="RLS7" s="418"/>
      <c r="RLT7" s="418"/>
      <c r="RLU7" s="418"/>
      <c r="RLV7" s="418"/>
      <c r="RLW7" s="418"/>
      <c r="RLX7" s="418"/>
      <c r="RLY7" s="418"/>
      <c r="RLZ7" s="418"/>
      <c r="RMA7" s="418"/>
      <c r="RMB7" s="418"/>
      <c r="RMC7" s="418"/>
      <c r="RMD7" s="418"/>
      <c r="RME7" s="418"/>
      <c r="RMF7" s="418"/>
      <c r="RMG7" s="418"/>
      <c r="RMH7" s="418"/>
      <c r="RMI7" s="418"/>
      <c r="RMJ7" s="418"/>
      <c r="RMK7" s="418"/>
      <c r="RML7" s="418"/>
      <c r="RMM7" s="418"/>
      <c r="RMN7" s="418"/>
      <c r="RMO7" s="418"/>
      <c r="RMP7" s="418"/>
      <c r="RMQ7" s="418"/>
      <c r="RMR7" s="418"/>
      <c r="RMS7" s="418"/>
      <c r="RMT7" s="418"/>
      <c r="RMU7" s="418"/>
      <c r="RMV7" s="418"/>
      <c r="RMW7" s="418"/>
      <c r="RMX7" s="418"/>
      <c r="RMY7" s="418"/>
      <c r="RMZ7" s="418"/>
      <c r="RNA7" s="418"/>
      <c r="RNB7" s="418"/>
      <c r="RNC7" s="418"/>
      <c r="RND7" s="418"/>
      <c r="RNE7" s="418"/>
      <c r="RNF7" s="418"/>
      <c r="RNG7" s="418"/>
      <c r="RNH7" s="418"/>
      <c r="RNI7" s="418"/>
      <c r="RNJ7" s="418"/>
      <c r="RNK7" s="418"/>
      <c r="RNL7" s="418"/>
      <c r="RNM7" s="418"/>
      <c r="RNN7" s="418"/>
      <c r="RNO7" s="418"/>
      <c r="RNP7" s="418"/>
      <c r="RNQ7" s="418"/>
      <c r="RNR7" s="418"/>
      <c r="RNS7" s="418"/>
      <c r="RNT7" s="418"/>
      <c r="RNU7" s="418"/>
      <c r="RNV7" s="418"/>
      <c r="RNW7" s="418"/>
      <c r="RNX7" s="418"/>
      <c r="RNY7" s="418"/>
      <c r="RNZ7" s="418"/>
      <c r="ROA7" s="418"/>
      <c r="ROB7" s="418"/>
      <c r="ROC7" s="418"/>
      <c r="ROD7" s="418"/>
      <c r="ROE7" s="418"/>
      <c r="ROF7" s="418"/>
      <c r="ROG7" s="418"/>
      <c r="ROH7" s="418"/>
      <c r="ROI7" s="418"/>
      <c r="ROJ7" s="418"/>
      <c r="ROK7" s="418"/>
      <c r="ROL7" s="418"/>
      <c r="ROM7" s="418"/>
      <c r="RON7" s="418"/>
      <c r="ROO7" s="418"/>
      <c r="ROP7" s="418"/>
      <c r="ROQ7" s="418"/>
      <c r="ROR7" s="418"/>
      <c r="ROS7" s="418"/>
      <c r="ROT7" s="418"/>
      <c r="ROU7" s="418"/>
      <c r="ROV7" s="418"/>
      <c r="ROW7" s="418"/>
      <c r="ROX7" s="418"/>
      <c r="ROY7" s="418"/>
      <c r="ROZ7" s="418"/>
      <c r="RPA7" s="418"/>
      <c r="RPB7" s="418"/>
      <c r="RPC7" s="418"/>
      <c r="RPD7" s="418"/>
      <c r="RPE7" s="418"/>
      <c r="RPF7" s="418"/>
      <c r="RPG7" s="418"/>
      <c r="RPH7" s="418"/>
      <c r="RPI7" s="418"/>
      <c r="RPJ7" s="418"/>
      <c r="RPK7" s="418"/>
      <c r="RPL7" s="418"/>
      <c r="RPM7" s="418"/>
      <c r="RPN7" s="418"/>
      <c r="RPO7" s="418"/>
      <c r="RPP7" s="418"/>
      <c r="RPQ7" s="418"/>
      <c r="RPR7" s="418"/>
      <c r="RPS7" s="418"/>
      <c r="RPT7" s="418"/>
      <c r="RPU7" s="418"/>
      <c r="RPV7" s="418"/>
      <c r="RPW7" s="418"/>
      <c r="RPX7" s="418"/>
      <c r="RPY7" s="418"/>
      <c r="RPZ7" s="418"/>
      <c r="RQA7" s="418"/>
      <c r="RQB7" s="418"/>
      <c r="RQC7" s="418"/>
      <c r="RQD7" s="418"/>
      <c r="RQE7" s="418"/>
      <c r="RQF7" s="418"/>
      <c r="RQG7" s="418"/>
      <c r="RQH7" s="418"/>
      <c r="RQI7" s="418"/>
      <c r="RQJ7" s="418"/>
      <c r="RQK7" s="418"/>
      <c r="RQL7" s="418"/>
      <c r="RQM7" s="418"/>
      <c r="RQN7" s="418"/>
      <c r="RQO7" s="418"/>
      <c r="RQP7" s="418"/>
      <c r="RQQ7" s="418"/>
      <c r="RQR7" s="418"/>
      <c r="RQS7" s="418"/>
      <c r="RQT7" s="418"/>
      <c r="RQU7" s="418"/>
      <c r="RQV7" s="418"/>
      <c r="RQW7" s="418"/>
      <c r="RQX7" s="418"/>
      <c r="RQY7" s="418"/>
      <c r="RQZ7" s="418"/>
      <c r="RRA7" s="418"/>
      <c r="RRB7" s="418"/>
      <c r="RRC7" s="418"/>
      <c r="RRD7" s="418"/>
      <c r="RRE7" s="418"/>
      <c r="RRF7" s="418"/>
      <c r="RRG7" s="418"/>
      <c r="RRH7" s="418"/>
      <c r="RRI7" s="418"/>
      <c r="RRJ7" s="418"/>
      <c r="RRK7" s="418"/>
      <c r="RRL7" s="418"/>
      <c r="RRM7" s="418"/>
      <c r="RRN7" s="418"/>
      <c r="RRO7" s="418"/>
      <c r="RRP7" s="418"/>
      <c r="RRQ7" s="418"/>
      <c r="RRR7" s="418"/>
      <c r="RRS7" s="418"/>
      <c r="RRT7" s="418"/>
      <c r="RRU7" s="418"/>
      <c r="RRV7" s="418"/>
      <c r="RRW7" s="418"/>
      <c r="RRX7" s="418"/>
      <c r="RRY7" s="418"/>
      <c r="RRZ7" s="418"/>
      <c r="RSA7" s="418"/>
      <c r="RSB7" s="418"/>
      <c r="RSC7" s="418"/>
      <c r="RSD7" s="418"/>
      <c r="RSE7" s="418"/>
      <c r="RSF7" s="418"/>
      <c r="RSG7" s="418"/>
      <c r="RSH7" s="418"/>
      <c r="RSI7" s="418"/>
      <c r="RSJ7" s="418"/>
      <c r="RSK7" s="418"/>
      <c r="RSL7" s="418"/>
      <c r="RSM7" s="418"/>
      <c r="RSN7" s="418"/>
      <c r="RSO7" s="418"/>
      <c r="RSP7" s="418"/>
      <c r="RSQ7" s="418"/>
      <c r="RSR7" s="418"/>
      <c r="RSS7" s="418"/>
      <c r="RST7" s="418"/>
      <c r="RSU7" s="418"/>
      <c r="RSV7" s="418"/>
      <c r="RSW7" s="418"/>
      <c r="RSX7" s="418"/>
      <c r="RSY7" s="418"/>
      <c r="RSZ7" s="418"/>
      <c r="RTA7" s="418"/>
      <c r="RTB7" s="418"/>
      <c r="RTC7" s="418"/>
      <c r="RTD7" s="418"/>
      <c r="RTE7" s="418"/>
      <c r="RTF7" s="418"/>
      <c r="RTG7" s="418"/>
      <c r="RTH7" s="418"/>
      <c r="RTI7" s="418"/>
      <c r="RTJ7" s="418"/>
      <c r="RTK7" s="418"/>
      <c r="RTL7" s="418"/>
      <c r="RTM7" s="418"/>
      <c r="RTN7" s="418"/>
      <c r="RTO7" s="418"/>
      <c r="RTP7" s="418"/>
      <c r="RTQ7" s="418"/>
      <c r="RTR7" s="418"/>
      <c r="RTS7" s="418"/>
      <c r="RTT7" s="418"/>
      <c r="RTU7" s="418"/>
      <c r="RTV7" s="418"/>
      <c r="RTW7" s="418"/>
      <c r="RTX7" s="418"/>
      <c r="RTY7" s="418"/>
      <c r="RTZ7" s="418"/>
      <c r="RUA7" s="418"/>
      <c r="RUB7" s="418"/>
      <c r="RUC7" s="418"/>
      <c r="RUD7" s="418"/>
      <c r="RUE7" s="418"/>
      <c r="RUF7" s="418"/>
      <c r="RUG7" s="418"/>
      <c r="RUH7" s="418"/>
      <c r="RUI7" s="418"/>
      <c r="RUJ7" s="418"/>
      <c r="RUK7" s="418"/>
      <c r="RUL7" s="418"/>
      <c r="RUM7" s="418"/>
      <c r="RUN7" s="418"/>
      <c r="RUO7" s="418"/>
      <c r="RUP7" s="418"/>
      <c r="RUQ7" s="418"/>
      <c r="RUR7" s="418"/>
      <c r="RUS7" s="418"/>
      <c r="RUT7" s="418"/>
      <c r="RUU7" s="418"/>
      <c r="RUV7" s="418"/>
      <c r="RUW7" s="418"/>
      <c r="RUX7" s="418"/>
      <c r="RUY7" s="418"/>
      <c r="RUZ7" s="418"/>
      <c r="RVA7" s="418"/>
      <c r="RVB7" s="418"/>
      <c r="RVC7" s="418"/>
      <c r="RVD7" s="418"/>
      <c r="RVE7" s="418"/>
      <c r="RVF7" s="418"/>
      <c r="RVG7" s="418"/>
      <c r="RVH7" s="418"/>
      <c r="RVI7" s="418"/>
      <c r="RVJ7" s="418"/>
      <c r="RVK7" s="418"/>
      <c r="RVL7" s="418"/>
      <c r="RVM7" s="418"/>
      <c r="RVN7" s="418"/>
      <c r="RVO7" s="418"/>
      <c r="RVP7" s="418"/>
      <c r="RVQ7" s="418"/>
      <c r="RVR7" s="418"/>
      <c r="RVS7" s="418"/>
      <c r="RVT7" s="418"/>
      <c r="RVU7" s="418"/>
      <c r="RVV7" s="418"/>
      <c r="RVW7" s="418"/>
      <c r="RVX7" s="418"/>
      <c r="RVY7" s="418"/>
      <c r="RVZ7" s="418"/>
      <c r="RWA7" s="418"/>
      <c r="RWB7" s="418"/>
      <c r="RWC7" s="418"/>
      <c r="RWD7" s="418"/>
      <c r="RWE7" s="418"/>
      <c r="RWF7" s="418"/>
      <c r="RWG7" s="418"/>
      <c r="RWH7" s="418"/>
      <c r="RWI7" s="418"/>
      <c r="RWJ7" s="418"/>
      <c r="RWK7" s="418"/>
      <c r="RWL7" s="418"/>
      <c r="RWM7" s="418"/>
      <c r="RWN7" s="418"/>
      <c r="RWO7" s="418"/>
      <c r="RWP7" s="418"/>
      <c r="RWQ7" s="418"/>
      <c r="RWR7" s="418"/>
      <c r="RWS7" s="418"/>
      <c r="RWT7" s="418"/>
      <c r="RWU7" s="418"/>
      <c r="RWV7" s="418"/>
      <c r="RWW7" s="418"/>
      <c r="RWX7" s="418"/>
      <c r="RWY7" s="418"/>
      <c r="RWZ7" s="418"/>
      <c r="RXA7" s="418"/>
      <c r="RXB7" s="418"/>
      <c r="RXC7" s="418"/>
      <c r="RXD7" s="418"/>
      <c r="RXE7" s="418"/>
      <c r="RXF7" s="418"/>
      <c r="RXG7" s="418"/>
      <c r="RXH7" s="418"/>
      <c r="RXI7" s="418"/>
      <c r="RXJ7" s="418"/>
      <c r="RXK7" s="418"/>
      <c r="RXL7" s="418"/>
      <c r="RXM7" s="418"/>
      <c r="RXN7" s="418"/>
      <c r="RXO7" s="418"/>
      <c r="RXP7" s="418"/>
      <c r="RXQ7" s="418"/>
      <c r="RXR7" s="418"/>
      <c r="RXS7" s="418"/>
      <c r="RXT7" s="418"/>
      <c r="RXU7" s="418"/>
      <c r="RXV7" s="418"/>
      <c r="RXW7" s="418"/>
      <c r="RXX7" s="418"/>
      <c r="RXY7" s="418"/>
      <c r="RXZ7" s="418"/>
      <c r="RYA7" s="418"/>
      <c r="RYB7" s="418"/>
      <c r="RYC7" s="418"/>
      <c r="RYD7" s="418"/>
      <c r="RYE7" s="418"/>
      <c r="RYF7" s="418"/>
      <c r="RYG7" s="418"/>
      <c r="RYH7" s="418"/>
      <c r="RYI7" s="418"/>
      <c r="RYJ7" s="418"/>
      <c r="RYK7" s="418"/>
      <c r="RYL7" s="418"/>
      <c r="RYM7" s="418"/>
      <c r="RYN7" s="418"/>
      <c r="RYO7" s="418"/>
      <c r="RYP7" s="418"/>
      <c r="RYQ7" s="418"/>
      <c r="RYR7" s="418"/>
      <c r="RYS7" s="418"/>
      <c r="RYT7" s="418"/>
      <c r="RYU7" s="418"/>
      <c r="RYV7" s="418"/>
      <c r="RYW7" s="418"/>
      <c r="RYX7" s="418"/>
      <c r="RYY7" s="418"/>
      <c r="RYZ7" s="418"/>
      <c r="RZA7" s="418"/>
      <c r="RZB7" s="418"/>
      <c r="RZC7" s="418"/>
      <c r="RZD7" s="418"/>
      <c r="RZE7" s="418"/>
      <c r="RZF7" s="418"/>
      <c r="RZG7" s="418"/>
      <c r="RZH7" s="418"/>
      <c r="RZI7" s="418"/>
      <c r="RZJ7" s="418"/>
      <c r="RZK7" s="418"/>
      <c r="RZL7" s="418"/>
      <c r="RZM7" s="418"/>
      <c r="RZN7" s="418"/>
      <c r="RZO7" s="418"/>
      <c r="RZP7" s="418"/>
      <c r="RZQ7" s="418"/>
      <c r="RZR7" s="418"/>
      <c r="RZS7" s="418"/>
      <c r="RZT7" s="418"/>
      <c r="RZU7" s="418"/>
      <c r="RZV7" s="418"/>
      <c r="RZW7" s="418"/>
      <c r="RZX7" s="418"/>
      <c r="RZY7" s="418"/>
      <c r="RZZ7" s="418"/>
      <c r="SAA7" s="418"/>
      <c r="SAB7" s="418"/>
      <c r="SAC7" s="418"/>
      <c r="SAD7" s="418"/>
      <c r="SAE7" s="418"/>
      <c r="SAF7" s="418"/>
      <c r="SAG7" s="418"/>
      <c r="SAH7" s="418"/>
      <c r="SAI7" s="418"/>
      <c r="SAJ7" s="418"/>
      <c r="SAK7" s="418"/>
      <c r="SAL7" s="418"/>
      <c r="SAM7" s="418"/>
      <c r="SAN7" s="418"/>
      <c r="SAO7" s="418"/>
      <c r="SAP7" s="418"/>
      <c r="SAQ7" s="418"/>
      <c r="SAR7" s="418"/>
      <c r="SAS7" s="418"/>
      <c r="SAT7" s="418"/>
      <c r="SAU7" s="418"/>
      <c r="SAV7" s="418"/>
      <c r="SAW7" s="418"/>
      <c r="SAX7" s="418"/>
      <c r="SAY7" s="418"/>
      <c r="SAZ7" s="418"/>
      <c r="SBA7" s="418"/>
      <c r="SBB7" s="418"/>
      <c r="SBC7" s="418"/>
      <c r="SBD7" s="418"/>
      <c r="SBE7" s="418"/>
      <c r="SBF7" s="418"/>
      <c r="SBG7" s="418"/>
      <c r="SBH7" s="418"/>
      <c r="SBI7" s="418"/>
      <c r="SBJ7" s="418"/>
      <c r="SBK7" s="418"/>
      <c r="SBL7" s="418"/>
      <c r="SBM7" s="418"/>
      <c r="SBN7" s="418"/>
      <c r="SBO7" s="418"/>
      <c r="SBP7" s="418"/>
      <c r="SBQ7" s="418"/>
      <c r="SBR7" s="418"/>
      <c r="SBS7" s="418"/>
      <c r="SBT7" s="418"/>
      <c r="SBU7" s="418"/>
      <c r="SBV7" s="418"/>
      <c r="SBW7" s="418"/>
      <c r="SBX7" s="418"/>
      <c r="SBY7" s="418"/>
      <c r="SBZ7" s="418"/>
      <c r="SCA7" s="418"/>
      <c r="SCB7" s="418"/>
      <c r="SCC7" s="418"/>
      <c r="SCD7" s="418"/>
      <c r="SCE7" s="418"/>
      <c r="SCF7" s="418"/>
      <c r="SCG7" s="418"/>
      <c r="SCH7" s="418"/>
      <c r="SCI7" s="418"/>
      <c r="SCJ7" s="418"/>
      <c r="SCK7" s="418"/>
      <c r="SCL7" s="418"/>
      <c r="SCM7" s="418"/>
      <c r="SCN7" s="418"/>
      <c r="SCO7" s="418"/>
      <c r="SCP7" s="418"/>
      <c r="SCQ7" s="418"/>
      <c r="SCR7" s="418"/>
      <c r="SCS7" s="418"/>
      <c r="SCT7" s="418"/>
      <c r="SCU7" s="418"/>
      <c r="SCV7" s="418"/>
      <c r="SCW7" s="418"/>
      <c r="SCX7" s="418"/>
      <c r="SCY7" s="418"/>
      <c r="SCZ7" s="418"/>
      <c r="SDA7" s="418"/>
      <c r="SDB7" s="418"/>
      <c r="SDC7" s="418"/>
      <c r="SDD7" s="418"/>
      <c r="SDE7" s="418"/>
      <c r="SDF7" s="418"/>
      <c r="SDG7" s="418"/>
      <c r="SDH7" s="418"/>
      <c r="SDI7" s="418"/>
      <c r="SDJ7" s="418"/>
      <c r="SDK7" s="418"/>
      <c r="SDL7" s="418"/>
      <c r="SDM7" s="418"/>
      <c r="SDN7" s="418"/>
      <c r="SDO7" s="418"/>
      <c r="SDP7" s="418"/>
      <c r="SDQ7" s="418"/>
      <c r="SDR7" s="418"/>
      <c r="SDS7" s="418"/>
      <c r="SDT7" s="418"/>
      <c r="SDU7" s="418"/>
      <c r="SDV7" s="418"/>
      <c r="SDW7" s="418"/>
      <c r="SDX7" s="418"/>
      <c r="SDY7" s="418"/>
      <c r="SDZ7" s="418"/>
      <c r="SEA7" s="418"/>
      <c r="SEB7" s="418"/>
      <c r="SEC7" s="418"/>
      <c r="SED7" s="418"/>
      <c r="SEE7" s="418"/>
      <c r="SEF7" s="418"/>
      <c r="SEG7" s="418"/>
      <c r="SEH7" s="418"/>
      <c r="SEI7" s="418"/>
      <c r="SEJ7" s="418"/>
      <c r="SEK7" s="418"/>
      <c r="SEL7" s="418"/>
      <c r="SEM7" s="418"/>
      <c r="SEN7" s="418"/>
      <c r="SEO7" s="418"/>
      <c r="SEP7" s="418"/>
      <c r="SEQ7" s="418"/>
      <c r="SER7" s="418"/>
      <c r="SES7" s="418"/>
      <c r="SET7" s="418"/>
      <c r="SEU7" s="418"/>
      <c r="SEV7" s="418"/>
      <c r="SEW7" s="418"/>
      <c r="SEX7" s="418"/>
      <c r="SEY7" s="418"/>
      <c r="SEZ7" s="418"/>
      <c r="SFA7" s="418"/>
      <c r="SFB7" s="418"/>
      <c r="SFC7" s="418"/>
      <c r="SFD7" s="418"/>
      <c r="SFE7" s="418"/>
      <c r="SFF7" s="418"/>
      <c r="SFG7" s="418"/>
      <c r="SFH7" s="418"/>
      <c r="SFI7" s="418"/>
      <c r="SFJ7" s="418"/>
      <c r="SFK7" s="418"/>
      <c r="SFL7" s="418"/>
      <c r="SFM7" s="418"/>
      <c r="SFN7" s="418"/>
      <c r="SFO7" s="418"/>
      <c r="SFP7" s="418"/>
      <c r="SFQ7" s="418"/>
      <c r="SFR7" s="418"/>
      <c r="SFS7" s="418"/>
      <c r="SFT7" s="418"/>
      <c r="SFU7" s="418"/>
      <c r="SFV7" s="418"/>
      <c r="SFW7" s="418"/>
      <c r="SFX7" s="418"/>
      <c r="SFY7" s="418"/>
      <c r="SFZ7" s="418"/>
      <c r="SGA7" s="418"/>
      <c r="SGB7" s="418"/>
      <c r="SGC7" s="418"/>
      <c r="SGD7" s="418"/>
      <c r="SGE7" s="418"/>
      <c r="SGF7" s="418"/>
      <c r="SGG7" s="418"/>
      <c r="SGH7" s="418"/>
      <c r="SGI7" s="418"/>
      <c r="SGJ7" s="418"/>
      <c r="SGK7" s="418"/>
      <c r="SGL7" s="418"/>
      <c r="SGM7" s="418"/>
      <c r="SGN7" s="418"/>
      <c r="SGO7" s="418"/>
      <c r="SGP7" s="418"/>
      <c r="SGQ7" s="418"/>
      <c r="SGR7" s="418"/>
      <c r="SGS7" s="418"/>
      <c r="SGT7" s="418"/>
      <c r="SGU7" s="418"/>
      <c r="SGV7" s="418"/>
      <c r="SGW7" s="418"/>
      <c r="SGX7" s="418"/>
      <c r="SGY7" s="418"/>
      <c r="SGZ7" s="418"/>
      <c r="SHA7" s="418"/>
      <c r="SHB7" s="418"/>
      <c r="SHC7" s="418"/>
      <c r="SHD7" s="418"/>
      <c r="SHE7" s="418"/>
      <c r="SHF7" s="418"/>
      <c r="SHG7" s="418"/>
      <c r="SHH7" s="418"/>
      <c r="SHI7" s="418"/>
      <c r="SHJ7" s="418"/>
      <c r="SHK7" s="418"/>
      <c r="SHL7" s="418"/>
      <c r="SHM7" s="418"/>
      <c r="SHN7" s="418"/>
      <c r="SHO7" s="418"/>
      <c r="SHP7" s="418"/>
      <c r="SHQ7" s="418"/>
      <c r="SHR7" s="418"/>
      <c r="SHS7" s="418"/>
      <c r="SHT7" s="418"/>
      <c r="SHU7" s="418"/>
      <c r="SHV7" s="418"/>
      <c r="SHW7" s="418"/>
      <c r="SHX7" s="418"/>
      <c r="SHY7" s="418"/>
      <c r="SHZ7" s="418"/>
      <c r="SIA7" s="418"/>
      <c r="SIB7" s="418"/>
      <c r="SIC7" s="418"/>
      <c r="SID7" s="418"/>
      <c r="SIE7" s="418"/>
      <c r="SIF7" s="418"/>
      <c r="SIG7" s="418"/>
      <c r="SIH7" s="418"/>
      <c r="SII7" s="418"/>
      <c r="SIJ7" s="418"/>
      <c r="SIK7" s="418"/>
      <c r="SIL7" s="418"/>
      <c r="SIM7" s="418"/>
      <c r="SIN7" s="418"/>
      <c r="SIO7" s="418"/>
      <c r="SIP7" s="418"/>
      <c r="SIQ7" s="418"/>
      <c r="SIR7" s="418"/>
      <c r="SIS7" s="418"/>
      <c r="SIT7" s="418"/>
      <c r="SIU7" s="418"/>
      <c r="SIV7" s="418"/>
      <c r="SIW7" s="418"/>
      <c r="SIX7" s="418"/>
      <c r="SIY7" s="418"/>
      <c r="SIZ7" s="418"/>
      <c r="SJA7" s="418"/>
      <c r="SJB7" s="418"/>
      <c r="SJC7" s="418"/>
      <c r="SJD7" s="418"/>
      <c r="SJE7" s="418"/>
      <c r="SJF7" s="418"/>
      <c r="SJG7" s="418"/>
      <c r="SJH7" s="418"/>
      <c r="SJI7" s="418"/>
      <c r="SJJ7" s="418"/>
      <c r="SJK7" s="418"/>
      <c r="SJL7" s="418"/>
      <c r="SJM7" s="418"/>
      <c r="SJN7" s="418"/>
      <c r="SJO7" s="418"/>
      <c r="SJP7" s="418"/>
      <c r="SJQ7" s="418"/>
      <c r="SJR7" s="418"/>
      <c r="SJS7" s="418"/>
      <c r="SJT7" s="418"/>
      <c r="SJU7" s="418"/>
      <c r="SJV7" s="418"/>
      <c r="SJW7" s="418"/>
      <c r="SJX7" s="418"/>
      <c r="SJY7" s="418"/>
      <c r="SJZ7" s="418"/>
      <c r="SKA7" s="418"/>
      <c r="SKB7" s="418"/>
      <c r="SKC7" s="418"/>
      <c r="SKD7" s="418"/>
      <c r="SKE7" s="418"/>
      <c r="SKF7" s="418"/>
      <c r="SKG7" s="418"/>
      <c r="SKH7" s="418"/>
      <c r="SKI7" s="418"/>
      <c r="SKJ7" s="418"/>
      <c r="SKK7" s="418"/>
      <c r="SKL7" s="418"/>
      <c r="SKM7" s="418"/>
      <c r="SKN7" s="418"/>
      <c r="SKO7" s="418"/>
      <c r="SKP7" s="418"/>
      <c r="SKQ7" s="418"/>
      <c r="SKR7" s="418"/>
      <c r="SKS7" s="418"/>
      <c r="SKT7" s="418"/>
      <c r="SKU7" s="418"/>
      <c r="SKV7" s="418"/>
      <c r="SKW7" s="418"/>
      <c r="SKX7" s="418"/>
      <c r="SKY7" s="418"/>
      <c r="SKZ7" s="418"/>
      <c r="SLA7" s="418"/>
      <c r="SLB7" s="418"/>
      <c r="SLC7" s="418"/>
      <c r="SLD7" s="418"/>
      <c r="SLE7" s="418"/>
      <c r="SLF7" s="418"/>
      <c r="SLG7" s="418"/>
      <c r="SLH7" s="418"/>
      <c r="SLI7" s="418"/>
      <c r="SLJ7" s="418"/>
      <c r="SLK7" s="418"/>
      <c r="SLL7" s="418"/>
      <c r="SLM7" s="418"/>
      <c r="SLN7" s="418"/>
      <c r="SLO7" s="418"/>
      <c r="SLP7" s="418"/>
      <c r="SLQ7" s="418"/>
      <c r="SLR7" s="418"/>
      <c r="SLS7" s="418"/>
      <c r="SLT7" s="418"/>
      <c r="SLU7" s="418"/>
      <c r="SLV7" s="418"/>
      <c r="SLW7" s="418"/>
      <c r="SLX7" s="418"/>
      <c r="SLY7" s="418"/>
      <c r="SLZ7" s="418"/>
      <c r="SMA7" s="418"/>
      <c r="SMB7" s="418"/>
      <c r="SMC7" s="418"/>
      <c r="SMD7" s="418"/>
      <c r="SME7" s="418"/>
      <c r="SMF7" s="418"/>
      <c r="SMG7" s="418"/>
      <c r="SMH7" s="418"/>
      <c r="SMI7" s="418"/>
      <c r="SMJ7" s="418"/>
      <c r="SMK7" s="418"/>
      <c r="SML7" s="418"/>
      <c r="SMM7" s="418"/>
      <c r="SMN7" s="418"/>
      <c r="SMO7" s="418"/>
      <c r="SMP7" s="418"/>
      <c r="SMQ7" s="418"/>
      <c r="SMR7" s="418"/>
      <c r="SMS7" s="418"/>
      <c r="SMT7" s="418"/>
      <c r="SMU7" s="418"/>
      <c r="SMV7" s="418"/>
      <c r="SMW7" s="418"/>
      <c r="SMX7" s="418"/>
      <c r="SMY7" s="418"/>
      <c r="SMZ7" s="418"/>
      <c r="SNA7" s="418"/>
      <c r="SNB7" s="418"/>
      <c r="SNC7" s="418"/>
      <c r="SND7" s="418"/>
      <c r="SNE7" s="418"/>
      <c r="SNF7" s="418"/>
      <c r="SNG7" s="418"/>
      <c r="SNH7" s="418"/>
      <c r="SNI7" s="418"/>
      <c r="SNJ7" s="418"/>
      <c r="SNK7" s="418"/>
      <c r="SNL7" s="418"/>
      <c r="SNM7" s="418"/>
      <c r="SNN7" s="418"/>
      <c r="SNO7" s="418"/>
      <c r="SNP7" s="418"/>
      <c r="SNQ7" s="418"/>
      <c r="SNR7" s="418"/>
      <c r="SNS7" s="418"/>
      <c r="SNT7" s="418"/>
      <c r="SNU7" s="418"/>
      <c r="SNV7" s="418"/>
      <c r="SNW7" s="418"/>
      <c r="SNX7" s="418"/>
      <c r="SNY7" s="418"/>
      <c r="SNZ7" s="418"/>
      <c r="SOA7" s="418"/>
      <c r="SOB7" s="418"/>
      <c r="SOC7" s="418"/>
      <c r="SOD7" s="418"/>
      <c r="SOE7" s="418"/>
      <c r="SOF7" s="418"/>
      <c r="SOG7" s="418"/>
      <c r="SOH7" s="418"/>
      <c r="SOI7" s="418"/>
      <c r="SOJ7" s="418"/>
      <c r="SOK7" s="418"/>
      <c r="SOL7" s="418"/>
      <c r="SOM7" s="418"/>
      <c r="SON7" s="418"/>
      <c r="SOO7" s="418"/>
      <c r="SOP7" s="418"/>
      <c r="SOQ7" s="418"/>
      <c r="SOR7" s="418"/>
      <c r="SOS7" s="418"/>
      <c r="SOT7" s="418"/>
      <c r="SOU7" s="418"/>
      <c r="SOV7" s="418"/>
      <c r="SOW7" s="418"/>
      <c r="SOX7" s="418"/>
      <c r="SOY7" s="418"/>
      <c r="SOZ7" s="418"/>
      <c r="SPA7" s="418"/>
      <c r="SPB7" s="418"/>
      <c r="SPC7" s="418"/>
      <c r="SPD7" s="418"/>
      <c r="SPE7" s="418"/>
      <c r="SPF7" s="418"/>
      <c r="SPG7" s="418"/>
      <c r="SPH7" s="418"/>
      <c r="SPI7" s="418"/>
      <c r="SPJ7" s="418"/>
      <c r="SPK7" s="418"/>
      <c r="SPL7" s="418"/>
      <c r="SPM7" s="418"/>
      <c r="SPN7" s="418"/>
      <c r="SPO7" s="418"/>
      <c r="SPP7" s="418"/>
      <c r="SPQ7" s="418"/>
      <c r="SPR7" s="418"/>
      <c r="SPS7" s="418"/>
      <c r="SPT7" s="418"/>
      <c r="SPU7" s="418"/>
      <c r="SPV7" s="418"/>
      <c r="SPW7" s="418"/>
      <c r="SPX7" s="418"/>
      <c r="SPY7" s="418"/>
      <c r="SPZ7" s="418"/>
      <c r="SQA7" s="418"/>
      <c r="SQB7" s="418"/>
      <c r="SQC7" s="418"/>
      <c r="SQD7" s="418"/>
      <c r="SQE7" s="418"/>
      <c r="SQF7" s="418"/>
      <c r="SQG7" s="418"/>
      <c r="SQH7" s="418"/>
      <c r="SQI7" s="418"/>
      <c r="SQJ7" s="418"/>
      <c r="SQK7" s="418"/>
      <c r="SQL7" s="418"/>
      <c r="SQM7" s="418"/>
      <c r="SQN7" s="418"/>
      <c r="SQO7" s="418"/>
      <c r="SQP7" s="418"/>
      <c r="SQQ7" s="418"/>
      <c r="SQR7" s="418"/>
      <c r="SQS7" s="418"/>
      <c r="SQT7" s="418"/>
      <c r="SQU7" s="418"/>
      <c r="SQV7" s="418"/>
      <c r="SQW7" s="418"/>
      <c r="SQX7" s="418"/>
      <c r="SQY7" s="418"/>
      <c r="SQZ7" s="418"/>
      <c r="SRA7" s="418"/>
      <c r="SRB7" s="418"/>
      <c r="SRC7" s="418"/>
      <c r="SRD7" s="418"/>
      <c r="SRE7" s="418"/>
      <c r="SRF7" s="418"/>
      <c r="SRG7" s="418"/>
      <c r="SRH7" s="418"/>
      <c r="SRI7" s="418"/>
      <c r="SRJ7" s="418"/>
      <c r="SRK7" s="418"/>
      <c r="SRL7" s="418"/>
      <c r="SRM7" s="418"/>
      <c r="SRN7" s="418"/>
      <c r="SRO7" s="418"/>
      <c r="SRP7" s="418"/>
      <c r="SRQ7" s="418"/>
      <c r="SRR7" s="418"/>
      <c r="SRS7" s="418"/>
      <c r="SRT7" s="418"/>
      <c r="SRU7" s="418"/>
      <c r="SRV7" s="418"/>
      <c r="SRW7" s="418"/>
      <c r="SRX7" s="418"/>
      <c r="SRY7" s="418"/>
      <c r="SRZ7" s="418"/>
      <c r="SSA7" s="418"/>
      <c r="SSB7" s="418"/>
      <c r="SSC7" s="418"/>
      <c r="SSD7" s="418"/>
      <c r="SSE7" s="418"/>
      <c r="SSF7" s="418"/>
      <c r="SSG7" s="418"/>
      <c r="SSH7" s="418"/>
      <c r="SSI7" s="418"/>
      <c r="SSJ7" s="418"/>
      <c r="SSK7" s="418"/>
      <c r="SSL7" s="418"/>
      <c r="SSM7" s="418"/>
      <c r="SSN7" s="418"/>
      <c r="SSO7" s="418"/>
      <c r="SSP7" s="418"/>
      <c r="SSQ7" s="418"/>
      <c r="SSR7" s="418"/>
      <c r="SSS7" s="418"/>
      <c r="SST7" s="418"/>
      <c r="SSU7" s="418"/>
      <c r="SSV7" s="418"/>
      <c r="SSW7" s="418"/>
      <c r="SSX7" s="418"/>
      <c r="SSY7" s="418"/>
      <c r="SSZ7" s="418"/>
      <c r="STA7" s="418"/>
      <c r="STB7" s="418"/>
      <c r="STC7" s="418"/>
      <c r="STD7" s="418"/>
      <c r="STE7" s="418"/>
      <c r="STF7" s="418"/>
      <c r="STG7" s="418"/>
      <c r="STH7" s="418"/>
      <c r="STI7" s="418"/>
      <c r="STJ7" s="418"/>
      <c r="STK7" s="418"/>
      <c r="STL7" s="418"/>
      <c r="STM7" s="418"/>
      <c r="STN7" s="418"/>
      <c r="STO7" s="418"/>
      <c r="STP7" s="418"/>
      <c r="STQ7" s="418"/>
      <c r="STR7" s="418"/>
      <c r="STS7" s="418"/>
      <c r="STT7" s="418"/>
      <c r="STU7" s="418"/>
      <c r="STV7" s="418"/>
      <c r="STW7" s="418"/>
      <c r="STX7" s="418"/>
      <c r="STY7" s="418"/>
      <c r="STZ7" s="418"/>
      <c r="SUA7" s="418"/>
      <c r="SUB7" s="418"/>
      <c r="SUC7" s="418"/>
      <c r="SUD7" s="418"/>
      <c r="SUE7" s="418"/>
      <c r="SUF7" s="418"/>
      <c r="SUG7" s="418"/>
      <c r="SUH7" s="418"/>
      <c r="SUI7" s="418"/>
      <c r="SUJ7" s="418"/>
      <c r="SUK7" s="418"/>
      <c r="SUL7" s="418"/>
      <c r="SUM7" s="418"/>
      <c r="SUN7" s="418"/>
      <c r="SUO7" s="418"/>
      <c r="SUP7" s="418"/>
      <c r="SUQ7" s="418"/>
      <c r="SUR7" s="418"/>
      <c r="SUS7" s="418"/>
      <c r="SUT7" s="418"/>
      <c r="SUU7" s="418"/>
      <c r="SUV7" s="418"/>
      <c r="SUW7" s="418"/>
      <c r="SUX7" s="418"/>
      <c r="SUY7" s="418"/>
      <c r="SUZ7" s="418"/>
      <c r="SVA7" s="418"/>
      <c r="SVB7" s="418"/>
      <c r="SVC7" s="418"/>
      <c r="SVD7" s="418"/>
      <c r="SVE7" s="418"/>
      <c r="SVF7" s="418"/>
      <c r="SVG7" s="418"/>
      <c r="SVH7" s="418"/>
      <c r="SVI7" s="418"/>
      <c r="SVJ7" s="418"/>
      <c r="SVK7" s="418"/>
      <c r="SVL7" s="418"/>
      <c r="SVM7" s="418"/>
      <c r="SVN7" s="418"/>
      <c r="SVO7" s="418"/>
      <c r="SVP7" s="418"/>
      <c r="SVQ7" s="418"/>
      <c r="SVR7" s="418"/>
      <c r="SVS7" s="418"/>
      <c r="SVT7" s="418"/>
      <c r="SVU7" s="418"/>
      <c r="SVV7" s="418"/>
      <c r="SVW7" s="418"/>
      <c r="SVX7" s="418"/>
      <c r="SVY7" s="418"/>
      <c r="SVZ7" s="418"/>
      <c r="SWA7" s="418"/>
      <c r="SWB7" s="418"/>
      <c r="SWC7" s="418"/>
      <c r="SWD7" s="418"/>
      <c r="SWE7" s="418"/>
      <c r="SWF7" s="418"/>
      <c r="SWG7" s="418"/>
      <c r="SWH7" s="418"/>
      <c r="SWI7" s="418"/>
      <c r="SWJ7" s="418"/>
      <c r="SWK7" s="418"/>
      <c r="SWL7" s="418"/>
      <c r="SWM7" s="418"/>
      <c r="SWN7" s="418"/>
      <c r="SWO7" s="418"/>
      <c r="SWP7" s="418"/>
      <c r="SWQ7" s="418"/>
      <c r="SWR7" s="418"/>
      <c r="SWS7" s="418"/>
      <c r="SWT7" s="418"/>
      <c r="SWU7" s="418"/>
      <c r="SWV7" s="418"/>
      <c r="SWW7" s="418"/>
      <c r="SWX7" s="418"/>
      <c r="SWY7" s="418"/>
      <c r="SWZ7" s="418"/>
      <c r="SXA7" s="418"/>
      <c r="SXB7" s="418"/>
      <c r="SXC7" s="418"/>
      <c r="SXD7" s="418"/>
      <c r="SXE7" s="418"/>
      <c r="SXF7" s="418"/>
      <c r="SXG7" s="418"/>
      <c r="SXH7" s="418"/>
      <c r="SXI7" s="418"/>
      <c r="SXJ7" s="418"/>
      <c r="SXK7" s="418"/>
      <c r="SXL7" s="418"/>
      <c r="SXM7" s="418"/>
      <c r="SXN7" s="418"/>
      <c r="SXO7" s="418"/>
      <c r="SXP7" s="418"/>
      <c r="SXQ7" s="418"/>
      <c r="SXR7" s="418"/>
      <c r="SXS7" s="418"/>
      <c r="SXT7" s="418"/>
      <c r="SXU7" s="418"/>
      <c r="SXV7" s="418"/>
      <c r="SXW7" s="418"/>
      <c r="SXX7" s="418"/>
      <c r="SXY7" s="418"/>
      <c r="SXZ7" s="418"/>
      <c r="SYA7" s="418"/>
      <c r="SYB7" s="418"/>
      <c r="SYC7" s="418"/>
      <c r="SYD7" s="418"/>
      <c r="SYE7" s="418"/>
      <c r="SYF7" s="418"/>
      <c r="SYG7" s="418"/>
      <c r="SYH7" s="418"/>
      <c r="SYI7" s="418"/>
      <c r="SYJ7" s="418"/>
      <c r="SYK7" s="418"/>
      <c r="SYL7" s="418"/>
      <c r="SYM7" s="418"/>
      <c r="SYN7" s="418"/>
      <c r="SYO7" s="418"/>
      <c r="SYP7" s="418"/>
      <c r="SYQ7" s="418"/>
      <c r="SYR7" s="418"/>
      <c r="SYS7" s="418"/>
      <c r="SYT7" s="418"/>
      <c r="SYU7" s="418"/>
      <c r="SYV7" s="418"/>
      <c r="SYW7" s="418"/>
      <c r="SYX7" s="418"/>
      <c r="SYY7" s="418"/>
      <c r="SYZ7" s="418"/>
      <c r="SZA7" s="418"/>
      <c r="SZB7" s="418"/>
      <c r="SZC7" s="418"/>
      <c r="SZD7" s="418"/>
      <c r="SZE7" s="418"/>
      <c r="SZF7" s="418"/>
      <c r="SZG7" s="418"/>
      <c r="SZH7" s="418"/>
      <c r="SZI7" s="418"/>
      <c r="SZJ7" s="418"/>
      <c r="SZK7" s="418"/>
      <c r="SZL7" s="418"/>
      <c r="SZM7" s="418"/>
      <c r="SZN7" s="418"/>
      <c r="SZO7" s="418"/>
      <c r="SZP7" s="418"/>
      <c r="SZQ7" s="418"/>
      <c r="SZR7" s="418"/>
      <c r="SZS7" s="418"/>
      <c r="SZT7" s="418"/>
      <c r="SZU7" s="418"/>
      <c r="SZV7" s="418"/>
      <c r="SZW7" s="418"/>
      <c r="SZX7" s="418"/>
      <c r="SZY7" s="418"/>
      <c r="SZZ7" s="418"/>
      <c r="TAA7" s="418"/>
      <c r="TAB7" s="418"/>
      <c r="TAC7" s="418"/>
      <c r="TAD7" s="418"/>
      <c r="TAE7" s="418"/>
      <c r="TAF7" s="418"/>
      <c r="TAG7" s="418"/>
      <c r="TAH7" s="418"/>
      <c r="TAI7" s="418"/>
      <c r="TAJ7" s="418"/>
      <c r="TAK7" s="418"/>
      <c r="TAL7" s="418"/>
      <c r="TAM7" s="418"/>
      <c r="TAN7" s="418"/>
      <c r="TAO7" s="418"/>
      <c r="TAP7" s="418"/>
      <c r="TAQ7" s="418"/>
      <c r="TAR7" s="418"/>
      <c r="TAS7" s="418"/>
      <c r="TAT7" s="418"/>
      <c r="TAU7" s="418"/>
      <c r="TAV7" s="418"/>
      <c r="TAW7" s="418"/>
      <c r="TAX7" s="418"/>
      <c r="TAY7" s="418"/>
      <c r="TAZ7" s="418"/>
      <c r="TBA7" s="418"/>
      <c r="TBB7" s="418"/>
      <c r="TBC7" s="418"/>
      <c r="TBD7" s="418"/>
      <c r="TBE7" s="418"/>
      <c r="TBF7" s="418"/>
      <c r="TBG7" s="418"/>
      <c r="TBH7" s="418"/>
      <c r="TBI7" s="418"/>
      <c r="TBJ7" s="418"/>
      <c r="TBK7" s="418"/>
      <c r="TBL7" s="418"/>
      <c r="TBM7" s="418"/>
      <c r="TBN7" s="418"/>
      <c r="TBO7" s="418"/>
      <c r="TBP7" s="418"/>
      <c r="TBQ7" s="418"/>
      <c r="TBR7" s="418"/>
      <c r="TBS7" s="418"/>
      <c r="TBT7" s="418"/>
      <c r="TBU7" s="418"/>
      <c r="TBV7" s="418"/>
      <c r="TBW7" s="418"/>
      <c r="TBX7" s="418"/>
      <c r="TBY7" s="418"/>
      <c r="TBZ7" s="418"/>
      <c r="TCA7" s="418"/>
      <c r="TCB7" s="418"/>
      <c r="TCC7" s="418"/>
      <c r="TCD7" s="418"/>
      <c r="TCE7" s="418"/>
      <c r="TCF7" s="418"/>
      <c r="TCG7" s="418"/>
      <c r="TCH7" s="418"/>
      <c r="TCI7" s="418"/>
      <c r="TCJ7" s="418"/>
      <c r="TCK7" s="418"/>
      <c r="TCL7" s="418"/>
      <c r="TCM7" s="418"/>
      <c r="TCN7" s="418"/>
      <c r="TCO7" s="418"/>
      <c r="TCP7" s="418"/>
      <c r="TCQ7" s="418"/>
      <c r="TCR7" s="418"/>
      <c r="TCS7" s="418"/>
      <c r="TCT7" s="418"/>
      <c r="TCU7" s="418"/>
      <c r="TCV7" s="418"/>
      <c r="TCW7" s="418"/>
      <c r="TCX7" s="418"/>
      <c r="TCY7" s="418"/>
      <c r="TCZ7" s="418"/>
      <c r="TDA7" s="418"/>
      <c r="TDB7" s="418"/>
      <c r="TDC7" s="418"/>
      <c r="TDD7" s="418"/>
      <c r="TDE7" s="418"/>
      <c r="TDF7" s="418"/>
      <c r="TDG7" s="418"/>
      <c r="TDH7" s="418"/>
      <c r="TDI7" s="418"/>
      <c r="TDJ7" s="418"/>
      <c r="TDK7" s="418"/>
      <c r="TDL7" s="418"/>
      <c r="TDM7" s="418"/>
      <c r="TDN7" s="418"/>
      <c r="TDO7" s="418"/>
      <c r="TDP7" s="418"/>
      <c r="TDQ7" s="418"/>
      <c r="TDR7" s="418"/>
      <c r="TDS7" s="418"/>
      <c r="TDT7" s="418"/>
      <c r="TDU7" s="418"/>
      <c r="TDV7" s="418"/>
      <c r="TDW7" s="418"/>
      <c r="TDX7" s="418"/>
      <c r="TDY7" s="418"/>
      <c r="TDZ7" s="418"/>
      <c r="TEA7" s="418"/>
      <c r="TEB7" s="418"/>
      <c r="TEC7" s="418"/>
      <c r="TED7" s="418"/>
      <c r="TEE7" s="418"/>
      <c r="TEF7" s="418"/>
      <c r="TEG7" s="418"/>
      <c r="TEH7" s="418"/>
      <c r="TEI7" s="418"/>
      <c r="TEJ7" s="418"/>
      <c r="TEK7" s="418"/>
      <c r="TEL7" s="418"/>
      <c r="TEM7" s="418"/>
      <c r="TEN7" s="418"/>
      <c r="TEO7" s="418"/>
      <c r="TEP7" s="418"/>
      <c r="TEQ7" s="418"/>
      <c r="TER7" s="418"/>
      <c r="TES7" s="418"/>
      <c r="TET7" s="418"/>
      <c r="TEU7" s="418"/>
      <c r="TEV7" s="418"/>
      <c r="TEW7" s="418"/>
      <c r="TEX7" s="418"/>
      <c r="TEY7" s="418"/>
      <c r="TEZ7" s="418"/>
      <c r="TFA7" s="418"/>
      <c r="TFB7" s="418"/>
      <c r="TFC7" s="418"/>
      <c r="TFD7" s="418"/>
      <c r="TFE7" s="418"/>
      <c r="TFF7" s="418"/>
      <c r="TFG7" s="418"/>
      <c r="TFH7" s="418"/>
      <c r="TFI7" s="418"/>
      <c r="TFJ7" s="418"/>
      <c r="TFK7" s="418"/>
      <c r="TFL7" s="418"/>
      <c r="TFM7" s="418"/>
      <c r="TFN7" s="418"/>
      <c r="TFO7" s="418"/>
      <c r="TFP7" s="418"/>
      <c r="TFQ7" s="418"/>
      <c r="TFR7" s="418"/>
      <c r="TFS7" s="418"/>
      <c r="TFT7" s="418"/>
      <c r="TFU7" s="418"/>
      <c r="TFV7" s="418"/>
      <c r="TFW7" s="418"/>
      <c r="TFX7" s="418"/>
      <c r="TFY7" s="418"/>
      <c r="TFZ7" s="418"/>
      <c r="TGA7" s="418"/>
      <c r="TGB7" s="418"/>
      <c r="TGC7" s="418"/>
      <c r="TGD7" s="418"/>
      <c r="TGE7" s="418"/>
      <c r="TGF7" s="418"/>
      <c r="TGG7" s="418"/>
      <c r="TGH7" s="418"/>
      <c r="TGI7" s="418"/>
      <c r="TGJ7" s="418"/>
      <c r="TGK7" s="418"/>
      <c r="TGL7" s="418"/>
      <c r="TGM7" s="418"/>
      <c r="TGN7" s="418"/>
      <c r="TGO7" s="418"/>
      <c r="TGP7" s="418"/>
      <c r="TGQ7" s="418"/>
      <c r="TGR7" s="418"/>
      <c r="TGS7" s="418"/>
      <c r="TGT7" s="418"/>
      <c r="TGU7" s="418"/>
      <c r="TGV7" s="418"/>
      <c r="TGW7" s="418"/>
      <c r="TGX7" s="418"/>
      <c r="TGY7" s="418"/>
      <c r="TGZ7" s="418"/>
      <c r="THA7" s="418"/>
      <c r="THB7" s="418"/>
      <c r="THC7" s="418"/>
      <c r="THD7" s="418"/>
      <c r="THE7" s="418"/>
      <c r="THF7" s="418"/>
      <c r="THG7" s="418"/>
      <c r="THH7" s="418"/>
      <c r="THI7" s="418"/>
      <c r="THJ7" s="418"/>
      <c r="THK7" s="418"/>
      <c r="THL7" s="418"/>
      <c r="THM7" s="418"/>
      <c r="THN7" s="418"/>
      <c r="THO7" s="418"/>
      <c r="THP7" s="418"/>
      <c r="THQ7" s="418"/>
      <c r="THR7" s="418"/>
      <c r="THS7" s="418"/>
      <c r="THT7" s="418"/>
      <c r="THU7" s="418"/>
      <c r="THV7" s="418"/>
      <c r="THW7" s="418"/>
      <c r="THX7" s="418"/>
      <c r="THY7" s="418"/>
      <c r="THZ7" s="418"/>
      <c r="TIA7" s="418"/>
      <c r="TIB7" s="418"/>
      <c r="TIC7" s="418"/>
      <c r="TID7" s="418"/>
      <c r="TIE7" s="418"/>
      <c r="TIF7" s="418"/>
      <c r="TIG7" s="418"/>
      <c r="TIH7" s="418"/>
      <c r="TII7" s="418"/>
      <c r="TIJ7" s="418"/>
      <c r="TIK7" s="418"/>
      <c r="TIL7" s="418"/>
      <c r="TIM7" s="418"/>
      <c r="TIN7" s="418"/>
      <c r="TIO7" s="418"/>
      <c r="TIP7" s="418"/>
      <c r="TIQ7" s="418"/>
      <c r="TIR7" s="418"/>
      <c r="TIS7" s="418"/>
      <c r="TIT7" s="418"/>
      <c r="TIU7" s="418"/>
      <c r="TIV7" s="418"/>
      <c r="TIW7" s="418"/>
      <c r="TIX7" s="418"/>
      <c r="TIY7" s="418"/>
      <c r="TIZ7" s="418"/>
      <c r="TJA7" s="418"/>
      <c r="TJB7" s="418"/>
      <c r="TJC7" s="418"/>
      <c r="TJD7" s="418"/>
      <c r="TJE7" s="418"/>
      <c r="TJF7" s="418"/>
      <c r="TJG7" s="418"/>
      <c r="TJH7" s="418"/>
      <c r="TJI7" s="418"/>
      <c r="TJJ7" s="418"/>
      <c r="TJK7" s="418"/>
      <c r="TJL7" s="418"/>
      <c r="TJM7" s="418"/>
      <c r="TJN7" s="418"/>
      <c r="TJO7" s="418"/>
      <c r="TJP7" s="418"/>
      <c r="TJQ7" s="418"/>
      <c r="TJR7" s="418"/>
      <c r="TJS7" s="418"/>
      <c r="TJT7" s="418"/>
      <c r="TJU7" s="418"/>
      <c r="TJV7" s="418"/>
      <c r="TJW7" s="418"/>
      <c r="TJX7" s="418"/>
      <c r="TJY7" s="418"/>
      <c r="TJZ7" s="418"/>
      <c r="TKA7" s="418"/>
      <c r="TKB7" s="418"/>
      <c r="TKC7" s="418"/>
      <c r="TKD7" s="418"/>
      <c r="TKE7" s="418"/>
      <c r="TKF7" s="418"/>
      <c r="TKG7" s="418"/>
      <c r="TKH7" s="418"/>
      <c r="TKI7" s="418"/>
      <c r="TKJ7" s="418"/>
      <c r="TKK7" s="418"/>
      <c r="TKL7" s="418"/>
      <c r="TKM7" s="418"/>
      <c r="TKN7" s="418"/>
      <c r="TKO7" s="418"/>
      <c r="TKP7" s="418"/>
      <c r="TKQ7" s="418"/>
      <c r="TKR7" s="418"/>
      <c r="TKS7" s="418"/>
      <c r="TKT7" s="418"/>
      <c r="TKU7" s="418"/>
      <c r="TKV7" s="418"/>
      <c r="TKW7" s="418"/>
      <c r="TKX7" s="418"/>
      <c r="TKY7" s="418"/>
      <c r="TKZ7" s="418"/>
      <c r="TLA7" s="418"/>
      <c r="TLB7" s="418"/>
      <c r="TLC7" s="418"/>
      <c r="TLD7" s="418"/>
      <c r="TLE7" s="418"/>
      <c r="TLF7" s="418"/>
      <c r="TLG7" s="418"/>
      <c r="TLH7" s="418"/>
      <c r="TLI7" s="418"/>
      <c r="TLJ7" s="418"/>
      <c r="TLK7" s="418"/>
      <c r="TLL7" s="418"/>
      <c r="TLM7" s="418"/>
      <c r="TLN7" s="418"/>
      <c r="TLO7" s="418"/>
      <c r="TLP7" s="418"/>
      <c r="TLQ7" s="418"/>
      <c r="TLR7" s="418"/>
      <c r="TLS7" s="418"/>
      <c r="TLT7" s="418"/>
      <c r="TLU7" s="418"/>
      <c r="TLV7" s="418"/>
      <c r="TLW7" s="418"/>
      <c r="TLX7" s="418"/>
      <c r="TLY7" s="418"/>
      <c r="TLZ7" s="418"/>
      <c r="TMA7" s="418"/>
      <c r="TMB7" s="418"/>
      <c r="TMC7" s="418"/>
      <c r="TMD7" s="418"/>
      <c r="TME7" s="418"/>
      <c r="TMF7" s="418"/>
      <c r="TMG7" s="418"/>
      <c r="TMH7" s="418"/>
      <c r="TMI7" s="418"/>
      <c r="TMJ7" s="418"/>
      <c r="TMK7" s="418"/>
      <c r="TML7" s="418"/>
      <c r="TMM7" s="418"/>
      <c r="TMN7" s="418"/>
      <c r="TMO7" s="418"/>
      <c r="TMP7" s="418"/>
      <c r="TMQ7" s="418"/>
      <c r="TMR7" s="418"/>
      <c r="TMS7" s="418"/>
      <c r="TMT7" s="418"/>
      <c r="TMU7" s="418"/>
      <c r="TMV7" s="418"/>
      <c r="TMW7" s="418"/>
      <c r="TMX7" s="418"/>
      <c r="TMY7" s="418"/>
      <c r="TMZ7" s="418"/>
      <c r="TNA7" s="418"/>
      <c r="TNB7" s="418"/>
      <c r="TNC7" s="418"/>
      <c r="TND7" s="418"/>
      <c r="TNE7" s="418"/>
      <c r="TNF7" s="418"/>
      <c r="TNG7" s="418"/>
      <c r="TNH7" s="418"/>
      <c r="TNI7" s="418"/>
      <c r="TNJ7" s="418"/>
      <c r="TNK7" s="418"/>
      <c r="TNL7" s="418"/>
      <c r="TNM7" s="418"/>
      <c r="TNN7" s="418"/>
      <c r="TNO7" s="418"/>
      <c r="TNP7" s="418"/>
      <c r="TNQ7" s="418"/>
      <c r="TNR7" s="418"/>
      <c r="TNS7" s="418"/>
      <c r="TNT7" s="418"/>
      <c r="TNU7" s="418"/>
      <c r="TNV7" s="418"/>
      <c r="TNW7" s="418"/>
      <c r="TNX7" s="418"/>
      <c r="TNY7" s="418"/>
      <c r="TNZ7" s="418"/>
      <c r="TOA7" s="418"/>
      <c r="TOB7" s="418"/>
      <c r="TOC7" s="418"/>
      <c r="TOD7" s="418"/>
      <c r="TOE7" s="418"/>
      <c r="TOF7" s="418"/>
      <c r="TOG7" s="418"/>
      <c r="TOH7" s="418"/>
      <c r="TOI7" s="418"/>
      <c r="TOJ7" s="418"/>
      <c r="TOK7" s="418"/>
      <c r="TOL7" s="418"/>
      <c r="TOM7" s="418"/>
      <c r="TON7" s="418"/>
      <c r="TOO7" s="418"/>
      <c r="TOP7" s="418"/>
      <c r="TOQ7" s="418"/>
      <c r="TOR7" s="418"/>
      <c r="TOS7" s="418"/>
      <c r="TOT7" s="418"/>
      <c r="TOU7" s="418"/>
      <c r="TOV7" s="418"/>
      <c r="TOW7" s="418"/>
      <c r="TOX7" s="418"/>
      <c r="TOY7" s="418"/>
      <c r="TOZ7" s="418"/>
      <c r="TPA7" s="418"/>
      <c r="TPB7" s="418"/>
      <c r="TPC7" s="418"/>
      <c r="TPD7" s="418"/>
      <c r="TPE7" s="418"/>
      <c r="TPF7" s="418"/>
      <c r="TPG7" s="418"/>
      <c r="TPH7" s="418"/>
      <c r="TPI7" s="418"/>
      <c r="TPJ7" s="418"/>
      <c r="TPK7" s="418"/>
      <c r="TPL7" s="418"/>
      <c r="TPM7" s="418"/>
      <c r="TPN7" s="418"/>
      <c r="TPO7" s="418"/>
      <c r="TPP7" s="418"/>
      <c r="TPQ7" s="418"/>
      <c r="TPR7" s="418"/>
      <c r="TPS7" s="418"/>
      <c r="TPT7" s="418"/>
      <c r="TPU7" s="418"/>
      <c r="TPV7" s="418"/>
      <c r="TPW7" s="418"/>
      <c r="TPX7" s="418"/>
      <c r="TPY7" s="418"/>
      <c r="TPZ7" s="418"/>
      <c r="TQA7" s="418"/>
      <c r="TQB7" s="418"/>
      <c r="TQC7" s="418"/>
      <c r="TQD7" s="418"/>
      <c r="TQE7" s="418"/>
      <c r="TQF7" s="418"/>
      <c r="TQG7" s="418"/>
      <c r="TQH7" s="418"/>
      <c r="TQI7" s="418"/>
      <c r="TQJ7" s="418"/>
      <c r="TQK7" s="418"/>
      <c r="TQL7" s="418"/>
      <c r="TQM7" s="418"/>
      <c r="TQN7" s="418"/>
      <c r="TQO7" s="418"/>
      <c r="TQP7" s="418"/>
      <c r="TQQ7" s="418"/>
      <c r="TQR7" s="418"/>
      <c r="TQS7" s="418"/>
      <c r="TQT7" s="418"/>
      <c r="TQU7" s="418"/>
      <c r="TQV7" s="418"/>
      <c r="TQW7" s="418"/>
      <c r="TQX7" s="418"/>
      <c r="TQY7" s="418"/>
      <c r="TQZ7" s="418"/>
      <c r="TRA7" s="418"/>
      <c r="TRB7" s="418"/>
      <c r="TRC7" s="418"/>
      <c r="TRD7" s="418"/>
      <c r="TRE7" s="418"/>
      <c r="TRF7" s="418"/>
      <c r="TRG7" s="418"/>
      <c r="TRH7" s="418"/>
      <c r="TRI7" s="418"/>
      <c r="TRJ7" s="418"/>
      <c r="TRK7" s="418"/>
      <c r="TRL7" s="418"/>
      <c r="TRM7" s="418"/>
      <c r="TRN7" s="418"/>
      <c r="TRO7" s="418"/>
      <c r="TRP7" s="418"/>
      <c r="TRQ7" s="418"/>
      <c r="TRR7" s="418"/>
      <c r="TRS7" s="418"/>
      <c r="TRT7" s="418"/>
      <c r="TRU7" s="418"/>
      <c r="TRV7" s="418"/>
      <c r="TRW7" s="418"/>
      <c r="TRX7" s="418"/>
      <c r="TRY7" s="418"/>
      <c r="TRZ7" s="418"/>
      <c r="TSA7" s="418"/>
      <c r="TSB7" s="418"/>
      <c r="TSC7" s="418"/>
      <c r="TSD7" s="418"/>
      <c r="TSE7" s="418"/>
      <c r="TSF7" s="418"/>
      <c r="TSG7" s="418"/>
      <c r="TSH7" s="418"/>
      <c r="TSI7" s="418"/>
      <c r="TSJ7" s="418"/>
      <c r="TSK7" s="418"/>
      <c r="TSL7" s="418"/>
      <c r="TSM7" s="418"/>
      <c r="TSN7" s="418"/>
      <c r="TSO7" s="418"/>
      <c r="TSP7" s="418"/>
      <c r="TSQ7" s="418"/>
      <c r="TSR7" s="418"/>
      <c r="TSS7" s="418"/>
      <c r="TST7" s="418"/>
      <c r="TSU7" s="418"/>
      <c r="TSV7" s="418"/>
      <c r="TSW7" s="418"/>
      <c r="TSX7" s="418"/>
      <c r="TSY7" s="418"/>
      <c r="TSZ7" s="418"/>
      <c r="TTA7" s="418"/>
      <c r="TTB7" s="418"/>
      <c r="TTC7" s="418"/>
      <c r="TTD7" s="418"/>
      <c r="TTE7" s="418"/>
      <c r="TTF7" s="418"/>
      <c r="TTG7" s="418"/>
      <c r="TTH7" s="418"/>
      <c r="TTI7" s="418"/>
      <c r="TTJ7" s="418"/>
      <c r="TTK7" s="418"/>
      <c r="TTL7" s="418"/>
      <c r="TTM7" s="418"/>
      <c r="TTN7" s="418"/>
      <c r="TTO7" s="418"/>
      <c r="TTP7" s="418"/>
      <c r="TTQ7" s="418"/>
      <c r="TTR7" s="418"/>
      <c r="TTS7" s="418"/>
      <c r="TTT7" s="418"/>
      <c r="TTU7" s="418"/>
      <c r="TTV7" s="418"/>
      <c r="TTW7" s="418"/>
      <c r="TTX7" s="418"/>
      <c r="TTY7" s="418"/>
      <c r="TTZ7" s="418"/>
      <c r="TUA7" s="418"/>
      <c r="TUB7" s="418"/>
      <c r="TUC7" s="418"/>
      <c r="TUD7" s="418"/>
      <c r="TUE7" s="418"/>
      <c r="TUF7" s="418"/>
      <c r="TUG7" s="418"/>
      <c r="TUH7" s="418"/>
      <c r="TUI7" s="418"/>
      <c r="TUJ7" s="418"/>
      <c r="TUK7" s="418"/>
      <c r="TUL7" s="418"/>
      <c r="TUM7" s="418"/>
      <c r="TUN7" s="418"/>
      <c r="TUO7" s="418"/>
      <c r="TUP7" s="418"/>
      <c r="TUQ7" s="418"/>
      <c r="TUR7" s="418"/>
      <c r="TUS7" s="418"/>
      <c r="TUT7" s="418"/>
      <c r="TUU7" s="418"/>
      <c r="TUV7" s="418"/>
      <c r="TUW7" s="418"/>
      <c r="TUX7" s="418"/>
      <c r="TUY7" s="418"/>
      <c r="TUZ7" s="418"/>
      <c r="TVA7" s="418"/>
      <c r="TVB7" s="418"/>
      <c r="TVC7" s="418"/>
      <c r="TVD7" s="418"/>
      <c r="TVE7" s="418"/>
      <c r="TVF7" s="418"/>
      <c r="TVG7" s="418"/>
      <c r="TVH7" s="418"/>
      <c r="TVI7" s="418"/>
      <c r="TVJ7" s="418"/>
      <c r="TVK7" s="418"/>
      <c r="TVL7" s="418"/>
      <c r="TVM7" s="418"/>
      <c r="TVN7" s="418"/>
      <c r="TVO7" s="418"/>
      <c r="TVP7" s="418"/>
      <c r="TVQ7" s="418"/>
      <c r="TVR7" s="418"/>
      <c r="TVS7" s="418"/>
      <c r="TVT7" s="418"/>
      <c r="TVU7" s="418"/>
      <c r="TVV7" s="418"/>
      <c r="TVW7" s="418"/>
      <c r="TVX7" s="418"/>
      <c r="TVY7" s="418"/>
      <c r="TVZ7" s="418"/>
      <c r="TWA7" s="418"/>
      <c r="TWB7" s="418"/>
      <c r="TWC7" s="418"/>
      <c r="TWD7" s="418"/>
      <c r="TWE7" s="418"/>
      <c r="TWF7" s="418"/>
      <c r="TWG7" s="418"/>
      <c r="TWH7" s="418"/>
      <c r="TWI7" s="418"/>
      <c r="TWJ7" s="418"/>
      <c r="TWK7" s="418"/>
      <c r="TWL7" s="418"/>
      <c r="TWM7" s="418"/>
      <c r="TWN7" s="418"/>
      <c r="TWO7" s="418"/>
      <c r="TWP7" s="418"/>
      <c r="TWQ7" s="418"/>
      <c r="TWR7" s="418"/>
      <c r="TWS7" s="418"/>
      <c r="TWT7" s="418"/>
      <c r="TWU7" s="418"/>
      <c r="TWV7" s="418"/>
      <c r="TWW7" s="418"/>
      <c r="TWX7" s="418"/>
      <c r="TWY7" s="418"/>
      <c r="TWZ7" s="418"/>
      <c r="TXA7" s="418"/>
      <c r="TXB7" s="418"/>
      <c r="TXC7" s="418"/>
      <c r="TXD7" s="418"/>
      <c r="TXE7" s="418"/>
      <c r="TXF7" s="418"/>
      <c r="TXG7" s="418"/>
      <c r="TXH7" s="418"/>
      <c r="TXI7" s="418"/>
      <c r="TXJ7" s="418"/>
      <c r="TXK7" s="418"/>
      <c r="TXL7" s="418"/>
      <c r="TXM7" s="418"/>
      <c r="TXN7" s="418"/>
      <c r="TXO7" s="418"/>
      <c r="TXP7" s="418"/>
      <c r="TXQ7" s="418"/>
      <c r="TXR7" s="418"/>
      <c r="TXS7" s="418"/>
      <c r="TXT7" s="418"/>
      <c r="TXU7" s="418"/>
      <c r="TXV7" s="418"/>
      <c r="TXW7" s="418"/>
      <c r="TXX7" s="418"/>
      <c r="TXY7" s="418"/>
      <c r="TXZ7" s="418"/>
      <c r="TYA7" s="418"/>
      <c r="TYB7" s="418"/>
      <c r="TYC7" s="418"/>
      <c r="TYD7" s="418"/>
      <c r="TYE7" s="418"/>
      <c r="TYF7" s="418"/>
      <c r="TYG7" s="418"/>
      <c r="TYH7" s="418"/>
      <c r="TYI7" s="418"/>
      <c r="TYJ7" s="418"/>
      <c r="TYK7" s="418"/>
      <c r="TYL7" s="418"/>
      <c r="TYM7" s="418"/>
      <c r="TYN7" s="418"/>
      <c r="TYO7" s="418"/>
      <c r="TYP7" s="418"/>
      <c r="TYQ7" s="418"/>
      <c r="TYR7" s="418"/>
      <c r="TYS7" s="418"/>
      <c r="TYT7" s="418"/>
      <c r="TYU7" s="418"/>
      <c r="TYV7" s="418"/>
      <c r="TYW7" s="418"/>
      <c r="TYX7" s="418"/>
      <c r="TYY7" s="418"/>
      <c r="TYZ7" s="418"/>
      <c r="TZA7" s="418"/>
      <c r="TZB7" s="418"/>
      <c r="TZC7" s="418"/>
      <c r="TZD7" s="418"/>
      <c r="TZE7" s="418"/>
      <c r="TZF7" s="418"/>
      <c r="TZG7" s="418"/>
      <c r="TZH7" s="418"/>
      <c r="TZI7" s="418"/>
      <c r="TZJ7" s="418"/>
      <c r="TZK7" s="418"/>
      <c r="TZL7" s="418"/>
      <c r="TZM7" s="418"/>
      <c r="TZN7" s="418"/>
      <c r="TZO7" s="418"/>
      <c r="TZP7" s="418"/>
      <c r="TZQ7" s="418"/>
      <c r="TZR7" s="418"/>
      <c r="TZS7" s="418"/>
      <c r="TZT7" s="418"/>
      <c r="TZU7" s="418"/>
      <c r="TZV7" s="418"/>
      <c r="TZW7" s="418"/>
      <c r="TZX7" s="418"/>
      <c r="TZY7" s="418"/>
      <c r="TZZ7" s="418"/>
      <c r="UAA7" s="418"/>
      <c r="UAB7" s="418"/>
      <c r="UAC7" s="418"/>
      <c r="UAD7" s="418"/>
      <c r="UAE7" s="418"/>
      <c r="UAF7" s="418"/>
      <c r="UAG7" s="418"/>
      <c r="UAH7" s="418"/>
      <c r="UAI7" s="418"/>
      <c r="UAJ7" s="418"/>
      <c r="UAK7" s="418"/>
      <c r="UAL7" s="418"/>
      <c r="UAM7" s="418"/>
      <c r="UAN7" s="418"/>
      <c r="UAO7" s="418"/>
      <c r="UAP7" s="418"/>
      <c r="UAQ7" s="418"/>
      <c r="UAR7" s="418"/>
      <c r="UAS7" s="418"/>
      <c r="UAT7" s="418"/>
      <c r="UAU7" s="418"/>
      <c r="UAV7" s="418"/>
      <c r="UAW7" s="418"/>
      <c r="UAX7" s="418"/>
      <c r="UAY7" s="418"/>
      <c r="UAZ7" s="418"/>
      <c r="UBA7" s="418"/>
      <c r="UBB7" s="418"/>
      <c r="UBC7" s="418"/>
      <c r="UBD7" s="418"/>
      <c r="UBE7" s="418"/>
      <c r="UBF7" s="418"/>
      <c r="UBG7" s="418"/>
      <c r="UBH7" s="418"/>
      <c r="UBI7" s="418"/>
      <c r="UBJ7" s="418"/>
      <c r="UBK7" s="418"/>
      <c r="UBL7" s="418"/>
      <c r="UBM7" s="418"/>
      <c r="UBN7" s="418"/>
      <c r="UBO7" s="418"/>
      <c r="UBP7" s="418"/>
      <c r="UBQ7" s="418"/>
      <c r="UBR7" s="418"/>
      <c r="UBS7" s="418"/>
      <c r="UBT7" s="418"/>
      <c r="UBU7" s="418"/>
      <c r="UBV7" s="418"/>
      <c r="UBW7" s="418"/>
      <c r="UBX7" s="418"/>
      <c r="UBY7" s="418"/>
      <c r="UBZ7" s="418"/>
      <c r="UCA7" s="418"/>
      <c r="UCB7" s="418"/>
      <c r="UCC7" s="418"/>
      <c r="UCD7" s="418"/>
      <c r="UCE7" s="418"/>
      <c r="UCF7" s="418"/>
      <c r="UCG7" s="418"/>
      <c r="UCH7" s="418"/>
      <c r="UCI7" s="418"/>
      <c r="UCJ7" s="418"/>
      <c r="UCK7" s="418"/>
      <c r="UCL7" s="418"/>
      <c r="UCM7" s="418"/>
      <c r="UCN7" s="418"/>
      <c r="UCO7" s="418"/>
      <c r="UCP7" s="418"/>
      <c r="UCQ7" s="418"/>
      <c r="UCR7" s="418"/>
      <c r="UCS7" s="418"/>
      <c r="UCT7" s="418"/>
      <c r="UCU7" s="418"/>
      <c r="UCV7" s="418"/>
      <c r="UCW7" s="418"/>
      <c r="UCX7" s="418"/>
      <c r="UCY7" s="418"/>
      <c r="UCZ7" s="418"/>
      <c r="UDA7" s="418"/>
      <c r="UDB7" s="418"/>
      <c r="UDC7" s="418"/>
      <c r="UDD7" s="418"/>
      <c r="UDE7" s="418"/>
      <c r="UDF7" s="418"/>
      <c r="UDG7" s="418"/>
      <c r="UDH7" s="418"/>
      <c r="UDI7" s="418"/>
      <c r="UDJ7" s="418"/>
      <c r="UDK7" s="418"/>
      <c r="UDL7" s="418"/>
      <c r="UDM7" s="418"/>
      <c r="UDN7" s="418"/>
      <c r="UDO7" s="418"/>
      <c r="UDP7" s="418"/>
      <c r="UDQ7" s="418"/>
      <c r="UDR7" s="418"/>
      <c r="UDS7" s="418"/>
      <c r="UDT7" s="418"/>
      <c r="UDU7" s="418"/>
      <c r="UDV7" s="418"/>
      <c r="UDW7" s="418"/>
      <c r="UDX7" s="418"/>
      <c r="UDY7" s="418"/>
      <c r="UDZ7" s="418"/>
      <c r="UEA7" s="418"/>
      <c r="UEB7" s="418"/>
      <c r="UEC7" s="418"/>
      <c r="UED7" s="418"/>
      <c r="UEE7" s="418"/>
      <c r="UEF7" s="418"/>
      <c r="UEG7" s="418"/>
      <c r="UEH7" s="418"/>
      <c r="UEI7" s="418"/>
      <c r="UEJ7" s="418"/>
      <c r="UEK7" s="418"/>
      <c r="UEL7" s="418"/>
      <c r="UEM7" s="418"/>
      <c r="UEN7" s="418"/>
      <c r="UEO7" s="418"/>
      <c r="UEP7" s="418"/>
      <c r="UEQ7" s="418"/>
      <c r="UER7" s="418"/>
      <c r="UES7" s="418"/>
      <c r="UET7" s="418"/>
      <c r="UEU7" s="418"/>
      <c r="UEV7" s="418"/>
      <c r="UEW7" s="418"/>
      <c r="UEX7" s="418"/>
      <c r="UEY7" s="418"/>
      <c r="UEZ7" s="418"/>
      <c r="UFA7" s="418"/>
      <c r="UFB7" s="418"/>
      <c r="UFC7" s="418"/>
      <c r="UFD7" s="418"/>
      <c r="UFE7" s="418"/>
      <c r="UFF7" s="418"/>
      <c r="UFG7" s="418"/>
      <c r="UFH7" s="418"/>
      <c r="UFI7" s="418"/>
      <c r="UFJ7" s="418"/>
      <c r="UFK7" s="418"/>
      <c r="UFL7" s="418"/>
      <c r="UFM7" s="418"/>
      <c r="UFN7" s="418"/>
      <c r="UFO7" s="418"/>
      <c r="UFP7" s="418"/>
      <c r="UFQ7" s="418"/>
      <c r="UFR7" s="418"/>
      <c r="UFS7" s="418"/>
      <c r="UFT7" s="418"/>
      <c r="UFU7" s="418"/>
      <c r="UFV7" s="418"/>
      <c r="UFW7" s="418"/>
      <c r="UFX7" s="418"/>
      <c r="UFY7" s="418"/>
      <c r="UFZ7" s="418"/>
      <c r="UGA7" s="418"/>
      <c r="UGB7" s="418"/>
      <c r="UGC7" s="418"/>
      <c r="UGD7" s="418"/>
      <c r="UGE7" s="418"/>
      <c r="UGF7" s="418"/>
      <c r="UGG7" s="418"/>
      <c r="UGH7" s="418"/>
      <c r="UGI7" s="418"/>
      <c r="UGJ7" s="418"/>
      <c r="UGK7" s="418"/>
      <c r="UGL7" s="418"/>
      <c r="UGM7" s="418"/>
      <c r="UGN7" s="418"/>
      <c r="UGO7" s="418"/>
      <c r="UGP7" s="418"/>
      <c r="UGQ7" s="418"/>
      <c r="UGR7" s="418"/>
      <c r="UGS7" s="418"/>
      <c r="UGT7" s="418"/>
      <c r="UGU7" s="418"/>
      <c r="UGV7" s="418"/>
      <c r="UGW7" s="418"/>
      <c r="UGX7" s="418"/>
      <c r="UGY7" s="418"/>
      <c r="UGZ7" s="418"/>
      <c r="UHA7" s="418"/>
      <c r="UHB7" s="418"/>
      <c r="UHC7" s="418"/>
      <c r="UHD7" s="418"/>
      <c r="UHE7" s="418"/>
      <c r="UHF7" s="418"/>
      <c r="UHG7" s="418"/>
      <c r="UHH7" s="418"/>
      <c r="UHI7" s="418"/>
      <c r="UHJ7" s="418"/>
      <c r="UHK7" s="418"/>
      <c r="UHL7" s="418"/>
      <c r="UHM7" s="418"/>
      <c r="UHN7" s="418"/>
      <c r="UHO7" s="418"/>
      <c r="UHP7" s="418"/>
      <c r="UHQ7" s="418"/>
      <c r="UHR7" s="418"/>
      <c r="UHS7" s="418"/>
      <c r="UHT7" s="418"/>
      <c r="UHU7" s="418"/>
      <c r="UHV7" s="418"/>
      <c r="UHW7" s="418"/>
      <c r="UHX7" s="418"/>
      <c r="UHY7" s="418"/>
      <c r="UHZ7" s="418"/>
      <c r="UIA7" s="418"/>
      <c r="UIB7" s="418"/>
      <c r="UIC7" s="418"/>
      <c r="UID7" s="418"/>
      <c r="UIE7" s="418"/>
      <c r="UIF7" s="418"/>
      <c r="UIG7" s="418"/>
      <c r="UIH7" s="418"/>
      <c r="UII7" s="418"/>
      <c r="UIJ7" s="418"/>
      <c r="UIK7" s="418"/>
      <c r="UIL7" s="418"/>
      <c r="UIM7" s="418"/>
      <c r="UIN7" s="418"/>
      <c r="UIO7" s="418"/>
      <c r="UIP7" s="418"/>
      <c r="UIQ7" s="418"/>
      <c r="UIR7" s="418"/>
      <c r="UIS7" s="418"/>
      <c r="UIT7" s="418"/>
      <c r="UIU7" s="418"/>
      <c r="UIV7" s="418"/>
      <c r="UIW7" s="418"/>
      <c r="UIX7" s="418"/>
      <c r="UIY7" s="418"/>
      <c r="UIZ7" s="418"/>
      <c r="UJA7" s="418"/>
      <c r="UJB7" s="418"/>
      <c r="UJC7" s="418"/>
      <c r="UJD7" s="418"/>
      <c r="UJE7" s="418"/>
      <c r="UJF7" s="418"/>
      <c r="UJG7" s="418"/>
      <c r="UJH7" s="418"/>
      <c r="UJI7" s="418"/>
      <c r="UJJ7" s="418"/>
      <c r="UJK7" s="418"/>
      <c r="UJL7" s="418"/>
      <c r="UJM7" s="418"/>
      <c r="UJN7" s="418"/>
      <c r="UJO7" s="418"/>
      <c r="UJP7" s="418"/>
      <c r="UJQ7" s="418"/>
      <c r="UJR7" s="418"/>
      <c r="UJS7" s="418"/>
      <c r="UJT7" s="418"/>
      <c r="UJU7" s="418"/>
      <c r="UJV7" s="418"/>
      <c r="UJW7" s="418"/>
      <c r="UJX7" s="418"/>
      <c r="UJY7" s="418"/>
      <c r="UJZ7" s="418"/>
      <c r="UKA7" s="418"/>
      <c r="UKB7" s="418"/>
      <c r="UKC7" s="418"/>
      <c r="UKD7" s="418"/>
      <c r="UKE7" s="418"/>
      <c r="UKF7" s="418"/>
      <c r="UKG7" s="418"/>
      <c r="UKH7" s="418"/>
      <c r="UKI7" s="418"/>
      <c r="UKJ7" s="418"/>
      <c r="UKK7" s="418"/>
      <c r="UKL7" s="418"/>
      <c r="UKM7" s="418"/>
      <c r="UKN7" s="418"/>
      <c r="UKO7" s="418"/>
      <c r="UKP7" s="418"/>
      <c r="UKQ7" s="418"/>
      <c r="UKR7" s="418"/>
      <c r="UKS7" s="418"/>
      <c r="UKT7" s="418"/>
      <c r="UKU7" s="418"/>
      <c r="UKV7" s="418"/>
      <c r="UKW7" s="418"/>
      <c r="UKX7" s="418"/>
      <c r="UKY7" s="418"/>
      <c r="UKZ7" s="418"/>
      <c r="ULA7" s="418"/>
      <c r="ULB7" s="418"/>
      <c r="ULC7" s="418"/>
      <c r="ULD7" s="418"/>
      <c r="ULE7" s="418"/>
      <c r="ULF7" s="418"/>
      <c r="ULG7" s="418"/>
      <c r="ULH7" s="418"/>
      <c r="ULI7" s="418"/>
      <c r="ULJ7" s="418"/>
      <c r="ULK7" s="418"/>
      <c r="ULL7" s="418"/>
      <c r="ULM7" s="418"/>
      <c r="ULN7" s="418"/>
      <c r="ULO7" s="418"/>
      <c r="ULP7" s="418"/>
      <c r="ULQ7" s="418"/>
      <c r="ULR7" s="418"/>
      <c r="ULS7" s="418"/>
      <c r="ULT7" s="418"/>
      <c r="ULU7" s="418"/>
      <c r="ULV7" s="418"/>
      <c r="ULW7" s="418"/>
      <c r="ULX7" s="418"/>
      <c r="ULY7" s="418"/>
      <c r="ULZ7" s="418"/>
      <c r="UMA7" s="418"/>
      <c r="UMB7" s="418"/>
      <c r="UMC7" s="418"/>
      <c r="UMD7" s="418"/>
      <c r="UME7" s="418"/>
      <c r="UMF7" s="418"/>
      <c r="UMG7" s="418"/>
      <c r="UMH7" s="418"/>
      <c r="UMI7" s="418"/>
      <c r="UMJ7" s="418"/>
      <c r="UMK7" s="418"/>
      <c r="UML7" s="418"/>
      <c r="UMM7" s="418"/>
      <c r="UMN7" s="418"/>
      <c r="UMO7" s="418"/>
      <c r="UMP7" s="418"/>
      <c r="UMQ7" s="418"/>
      <c r="UMR7" s="418"/>
      <c r="UMS7" s="418"/>
      <c r="UMT7" s="418"/>
      <c r="UMU7" s="418"/>
      <c r="UMV7" s="418"/>
      <c r="UMW7" s="418"/>
      <c r="UMX7" s="418"/>
      <c r="UMY7" s="418"/>
      <c r="UMZ7" s="418"/>
      <c r="UNA7" s="418"/>
      <c r="UNB7" s="418"/>
      <c r="UNC7" s="418"/>
      <c r="UND7" s="418"/>
      <c r="UNE7" s="418"/>
      <c r="UNF7" s="418"/>
      <c r="UNG7" s="418"/>
      <c r="UNH7" s="418"/>
      <c r="UNI7" s="418"/>
      <c r="UNJ7" s="418"/>
      <c r="UNK7" s="418"/>
      <c r="UNL7" s="418"/>
      <c r="UNM7" s="418"/>
      <c r="UNN7" s="418"/>
      <c r="UNO7" s="418"/>
      <c r="UNP7" s="418"/>
      <c r="UNQ7" s="418"/>
      <c r="UNR7" s="418"/>
      <c r="UNS7" s="418"/>
      <c r="UNT7" s="418"/>
      <c r="UNU7" s="418"/>
      <c r="UNV7" s="418"/>
      <c r="UNW7" s="418"/>
      <c r="UNX7" s="418"/>
      <c r="UNY7" s="418"/>
      <c r="UNZ7" s="418"/>
      <c r="UOA7" s="418"/>
      <c r="UOB7" s="418"/>
      <c r="UOC7" s="418"/>
      <c r="UOD7" s="418"/>
      <c r="UOE7" s="418"/>
      <c r="UOF7" s="418"/>
      <c r="UOG7" s="418"/>
      <c r="UOH7" s="418"/>
      <c r="UOI7" s="418"/>
      <c r="UOJ7" s="418"/>
      <c r="UOK7" s="418"/>
      <c r="UOL7" s="418"/>
      <c r="UOM7" s="418"/>
      <c r="UON7" s="418"/>
      <c r="UOO7" s="418"/>
      <c r="UOP7" s="418"/>
      <c r="UOQ7" s="418"/>
      <c r="UOR7" s="418"/>
      <c r="UOS7" s="418"/>
      <c r="UOT7" s="418"/>
      <c r="UOU7" s="418"/>
      <c r="UOV7" s="418"/>
      <c r="UOW7" s="418"/>
      <c r="UOX7" s="418"/>
      <c r="UOY7" s="418"/>
      <c r="UOZ7" s="418"/>
      <c r="UPA7" s="418"/>
      <c r="UPB7" s="418"/>
      <c r="UPC7" s="418"/>
      <c r="UPD7" s="418"/>
      <c r="UPE7" s="418"/>
      <c r="UPF7" s="418"/>
      <c r="UPG7" s="418"/>
      <c r="UPH7" s="418"/>
      <c r="UPI7" s="418"/>
      <c r="UPJ7" s="418"/>
      <c r="UPK7" s="418"/>
      <c r="UPL7" s="418"/>
      <c r="UPM7" s="418"/>
      <c r="UPN7" s="418"/>
      <c r="UPO7" s="418"/>
      <c r="UPP7" s="418"/>
      <c r="UPQ7" s="418"/>
      <c r="UPR7" s="418"/>
      <c r="UPS7" s="418"/>
      <c r="UPT7" s="418"/>
      <c r="UPU7" s="418"/>
      <c r="UPV7" s="418"/>
      <c r="UPW7" s="418"/>
      <c r="UPX7" s="418"/>
      <c r="UPY7" s="418"/>
      <c r="UPZ7" s="418"/>
      <c r="UQA7" s="418"/>
      <c r="UQB7" s="418"/>
      <c r="UQC7" s="418"/>
      <c r="UQD7" s="418"/>
      <c r="UQE7" s="418"/>
      <c r="UQF7" s="418"/>
      <c r="UQG7" s="418"/>
      <c r="UQH7" s="418"/>
      <c r="UQI7" s="418"/>
      <c r="UQJ7" s="418"/>
      <c r="UQK7" s="418"/>
      <c r="UQL7" s="418"/>
      <c r="UQM7" s="418"/>
      <c r="UQN7" s="418"/>
      <c r="UQO7" s="418"/>
      <c r="UQP7" s="418"/>
      <c r="UQQ7" s="418"/>
      <c r="UQR7" s="418"/>
      <c r="UQS7" s="418"/>
      <c r="UQT7" s="418"/>
      <c r="UQU7" s="418"/>
      <c r="UQV7" s="418"/>
      <c r="UQW7" s="418"/>
      <c r="UQX7" s="418"/>
      <c r="UQY7" s="418"/>
      <c r="UQZ7" s="418"/>
      <c r="URA7" s="418"/>
      <c r="URB7" s="418"/>
      <c r="URC7" s="418"/>
      <c r="URD7" s="418"/>
      <c r="URE7" s="418"/>
      <c r="URF7" s="418"/>
      <c r="URG7" s="418"/>
      <c r="URH7" s="418"/>
      <c r="URI7" s="418"/>
      <c r="URJ7" s="418"/>
      <c r="URK7" s="418"/>
      <c r="URL7" s="418"/>
      <c r="URM7" s="418"/>
      <c r="URN7" s="418"/>
      <c r="URO7" s="418"/>
      <c r="URP7" s="418"/>
      <c r="URQ7" s="418"/>
      <c r="URR7" s="418"/>
      <c r="URS7" s="418"/>
      <c r="URT7" s="418"/>
      <c r="URU7" s="418"/>
      <c r="URV7" s="418"/>
      <c r="URW7" s="418"/>
      <c r="URX7" s="418"/>
      <c r="URY7" s="418"/>
      <c r="URZ7" s="418"/>
      <c r="USA7" s="418"/>
      <c r="USB7" s="418"/>
      <c r="USC7" s="418"/>
      <c r="USD7" s="418"/>
      <c r="USE7" s="418"/>
      <c r="USF7" s="418"/>
      <c r="USG7" s="418"/>
      <c r="USH7" s="418"/>
      <c r="USI7" s="418"/>
      <c r="USJ7" s="418"/>
      <c r="USK7" s="418"/>
      <c r="USL7" s="418"/>
      <c r="USM7" s="418"/>
      <c r="USN7" s="418"/>
      <c r="USO7" s="418"/>
      <c r="USP7" s="418"/>
      <c r="USQ7" s="418"/>
      <c r="USR7" s="418"/>
      <c r="USS7" s="418"/>
      <c r="UST7" s="418"/>
      <c r="USU7" s="418"/>
      <c r="USV7" s="418"/>
      <c r="USW7" s="418"/>
      <c r="USX7" s="418"/>
      <c r="USY7" s="418"/>
      <c r="USZ7" s="418"/>
      <c r="UTA7" s="418"/>
      <c r="UTB7" s="418"/>
      <c r="UTC7" s="418"/>
      <c r="UTD7" s="418"/>
      <c r="UTE7" s="418"/>
      <c r="UTF7" s="418"/>
      <c r="UTG7" s="418"/>
      <c r="UTH7" s="418"/>
      <c r="UTI7" s="418"/>
      <c r="UTJ7" s="418"/>
      <c r="UTK7" s="418"/>
      <c r="UTL7" s="418"/>
      <c r="UTM7" s="418"/>
      <c r="UTN7" s="418"/>
      <c r="UTO7" s="418"/>
      <c r="UTP7" s="418"/>
      <c r="UTQ7" s="418"/>
      <c r="UTR7" s="418"/>
      <c r="UTS7" s="418"/>
      <c r="UTT7" s="418"/>
      <c r="UTU7" s="418"/>
      <c r="UTV7" s="418"/>
      <c r="UTW7" s="418"/>
      <c r="UTX7" s="418"/>
      <c r="UTY7" s="418"/>
      <c r="UTZ7" s="418"/>
      <c r="UUA7" s="418"/>
      <c r="UUB7" s="418"/>
      <c r="UUC7" s="418"/>
      <c r="UUD7" s="418"/>
      <c r="UUE7" s="418"/>
      <c r="UUF7" s="418"/>
      <c r="UUG7" s="418"/>
      <c r="UUH7" s="418"/>
      <c r="UUI7" s="418"/>
      <c r="UUJ7" s="418"/>
      <c r="UUK7" s="418"/>
      <c r="UUL7" s="418"/>
      <c r="UUM7" s="418"/>
      <c r="UUN7" s="418"/>
      <c r="UUO7" s="418"/>
      <c r="UUP7" s="418"/>
      <c r="UUQ7" s="418"/>
      <c r="UUR7" s="418"/>
      <c r="UUS7" s="418"/>
      <c r="UUT7" s="418"/>
      <c r="UUU7" s="418"/>
      <c r="UUV7" s="418"/>
      <c r="UUW7" s="418"/>
      <c r="UUX7" s="418"/>
      <c r="UUY7" s="418"/>
      <c r="UUZ7" s="418"/>
      <c r="UVA7" s="418"/>
      <c r="UVB7" s="418"/>
      <c r="UVC7" s="418"/>
      <c r="UVD7" s="418"/>
      <c r="UVE7" s="418"/>
      <c r="UVF7" s="418"/>
      <c r="UVG7" s="418"/>
      <c r="UVH7" s="418"/>
      <c r="UVI7" s="418"/>
      <c r="UVJ7" s="418"/>
      <c r="UVK7" s="418"/>
      <c r="UVL7" s="418"/>
      <c r="UVM7" s="418"/>
      <c r="UVN7" s="418"/>
      <c r="UVO7" s="418"/>
      <c r="UVP7" s="418"/>
      <c r="UVQ7" s="418"/>
      <c r="UVR7" s="418"/>
      <c r="UVS7" s="418"/>
      <c r="UVT7" s="418"/>
      <c r="UVU7" s="418"/>
      <c r="UVV7" s="418"/>
      <c r="UVW7" s="418"/>
      <c r="UVX7" s="418"/>
      <c r="UVY7" s="418"/>
      <c r="UVZ7" s="418"/>
      <c r="UWA7" s="418"/>
      <c r="UWB7" s="418"/>
      <c r="UWC7" s="418"/>
      <c r="UWD7" s="418"/>
      <c r="UWE7" s="418"/>
      <c r="UWF7" s="418"/>
      <c r="UWG7" s="418"/>
      <c r="UWH7" s="418"/>
      <c r="UWI7" s="418"/>
      <c r="UWJ7" s="418"/>
      <c r="UWK7" s="418"/>
      <c r="UWL7" s="418"/>
      <c r="UWM7" s="418"/>
      <c r="UWN7" s="418"/>
      <c r="UWO7" s="418"/>
      <c r="UWP7" s="418"/>
      <c r="UWQ7" s="418"/>
      <c r="UWR7" s="418"/>
      <c r="UWS7" s="418"/>
      <c r="UWT7" s="418"/>
      <c r="UWU7" s="418"/>
      <c r="UWV7" s="418"/>
      <c r="UWW7" s="418"/>
      <c r="UWX7" s="418"/>
      <c r="UWY7" s="418"/>
      <c r="UWZ7" s="418"/>
      <c r="UXA7" s="418"/>
      <c r="UXB7" s="418"/>
      <c r="UXC7" s="418"/>
      <c r="UXD7" s="418"/>
      <c r="UXE7" s="418"/>
      <c r="UXF7" s="418"/>
      <c r="UXG7" s="418"/>
      <c r="UXH7" s="418"/>
      <c r="UXI7" s="418"/>
      <c r="UXJ7" s="418"/>
      <c r="UXK7" s="418"/>
      <c r="UXL7" s="418"/>
      <c r="UXM7" s="418"/>
      <c r="UXN7" s="418"/>
      <c r="UXO7" s="418"/>
      <c r="UXP7" s="418"/>
      <c r="UXQ7" s="418"/>
      <c r="UXR7" s="418"/>
      <c r="UXS7" s="418"/>
      <c r="UXT7" s="418"/>
      <c r="UXU7" s="418"/>
      <c r="UXV7" s="418"/>
      <c r="UXW7" s="418"/>
      <c r="UXX7" s="418"/>
      <c r="UXY7" s="418"/>
      <c r="UXZ7" s="418"/>
      <c r="UYA7" s="418"/>
      <c r="UYB7" s="418"/>
      <c r="UYC7" s="418"/>
      <c r="UYD7" s="418"/>
      <c r="UYE7" s="418"/>
      <c r="UYF7" s="418"/>
      <c r="UYG7" s="418"/>
      <c r="UYH7" s="418"/>
      <c r="UYI7" s="418"/>
      <c r="UYJ7" s="418"/>
      <c r="UYK7" s="418"/>
      <c r="UYL7" s="418"/>
      <c r="UYM7" s="418"/>
      <c r="UYN7" s="418"/>
      <c r="UYO7" s="418"/>
      <c r="UYP7" s="418"/>
      <c r="UYQ7" s="418"/>
      <c r="UYR7" s="418"/>
      <c r="UYS7" s="418"/>
      <c r="UYT7" s="418"/>
      <c r="UYU7" s="418"/>
      <c r="UYV7" s="418"/>
      <c r="UYW7" s="418"/>
      <c r="UYX7" s="418"/>
      <c r="UYY7" s="418"/>
      <c r="UYZ7" s="418"/>
      <c r="UZA7" s="418"/>
      <c r="UZB7" s="418"/>
      <c r="UZC7" s="418"/>
      <c r="UZD7" s="418"/>
      <c r="UZE7" s="418"/>
      <c r="UZF7" s="418"/>
      <c r="UZG7" s="418"/>
      <c r="UZH7" s="418"/>
      <c r="UZI7" s="418"/>
      <c r="UZJ7" s="418"/>
      <c r="UZK7" s="418"/>
      <c r="UZL7" s="418"/>
      <c r="UZM7" s="418"/>
      <c r="UZN7" s="418"/>
      <c r="UZO7" s="418"/>
      <c r="UZP7" s="418"/>
      <c r="UZQ7" s="418"/>
      <c r="UZR7" s="418"/>
      <c r="UZS7" s="418"/>
      <c r="UZT7" s="418"/>
      <c r="UZU7" s="418"/>
      <c r="UZV7" s="418"/>
      <c r="UZW7" s="418"/>
      <c r="UZX7" s="418"/>
      <c r="UZY7" s="418"/>
      <c r="UZZ7" s="418"/>
      <c r="VAA7" s="418"/>
      <c r="VAB7" s="418"/>
      <c r="VAC7" s="418"/>
      <c r="VAD7" s="418"/>
      <c r="VAE7" s="418"/>
      <c r="VAF7" s="418"/>
      <c r="VAG7" s="418"/>
      <c r="VAH7" s="418"/>
      <c r="VAI7" s="418"/>
      <c r="VAJ7" s="418"/>
      <c r="VAK7" s="418"/>
      <c r="VAL7" s="418"/>
      <c r="VAM7" s="418"/>
      <c r="VAN7" s="418"/>
      <c r="VAO7" s="418"/>
      <c r="VAP7" s="418"/>
      <c r="VAQ7" s="418"/>
      <c r="VAR7" s="418"/>
      <c r="VAS7" s="418"/>
      <c r="VAT7" s="418"/>
      <c r="VAU7" s="418"/>
      <c r="VAV7" s="418"/>
      <c r="VAW7" s="418"/>
      <c r="VAX7" s="418"/>
      <c r="VAY7" s="418"/>
      <c r="VAZ7" s="418"/>
      <c r="VBA7" s="418"/>
      <c r="VBB7" s="418"/>
      <c r="VBC7" s="418"/>
      <c r="VBD7" s="418"/>
      <c r="VBE7" s="418"/>
      <c r="VBF7" s="418"/>
      <c r="VBG7" s="418"/>
      <c r="VBH7" s="418"/>
      <c r="VBI7" s="418"/>
      <c r="VBJ7" s="418"/>
      <c r="VBK7" s="418"/>
      <c r="VBL7" s="418"/>
      <c r="VBM7" s="418"/>
      <c r="VBN7" s="418"/>
      <c r="VBO7" s="418"/>
      <c r="VBP7" s="418"/>
      <c r="VBQ7" s="418"/>
      <c r="VBR7" s="418"/>
      <c r="VBS7" s="418"/>
      <c r="VBT7" s="418"/>
      <c r="VBU7" s="418"/>
      <c r="VBV7" s="418"/>
      <c r="VBW7" s="418"/>
      <c r="VBX7" s="418"/>
      <c r="VBY7" s="418"/>
      <c r="VBZ7" s="418"/>
      <c r="VCA7" s="418"/>
      <c r="VCB7" s="418"/>
      <c r="VCC7" s="418"/>
      <c r="VCD7" s="418"/>
      <c r="VCE7" s="418"/>
      <c r="VCF7" s="418"/>
      <c r="VCG7" s="418"/>
      <c r="VCH7" s="418"/>
      <c r="VCI7" s="418"/>
      <c r="VCJ7" s="418"/>
      <c r="VCK7" s="418"/>
      <c r="VCL7" s="418"/>
      <c r="VCM7" s="418"/>
      <c r="VCN7" s="418"/>
      <c r="VCO7" s="418"/>
      <c r="VCP7" s="418"/>
      <c r="VCQ7" s="418"/>
      <c r="VCR7" s="418"/>
      <c r="VCS7" s="418"/>
      <c r="VCT7" s="418"/>
      <c r="VCU7" s="418"/>
      <c r="VCV7" s="418"/>
      <c r="VCW7" s="418"/>
      <c r="VCX7" s="418"/>
      <c r="VCY7" s="418"/>
      <c r="VCZ7" s="418"/>
      <c r="VDA7" s="418"/>
      <c r="VDB7" s="418"/>
      <c r="VDC7" s="418"/>
      <c r="VDD7" s="418"/>
      <c r="VDE7" s="418"/>
      <c r="VDF7" s="418"/>
      <c r="VDG7" s="418"/>
      <c r="VDH7" s="418"/>
      <c r="VDI7" s="418"/>
      <c r="VDJ7" s="418"/>
      <c r="VDK7" s="418"/>
      <c r="VDL7" s="418"/>
      <c r="VDM7" s="418"/>
      <c r="VDN7" s="418"/>
      <c r="VDO7" s="418"/>
      <c r="VDP7" s="418"/>
      <c r="VDQ7" s="418"/>
      <c r="VDR7" s="418"/>
      <c r="VDS7" s="418"/>
      <c r="VDT7" s="418"/>
      <c r="VDU7" s="418"/>
      <c r="VDV7" s="418"/>
      <c r="VDW7" s="418"/>
      <c r="VDX7" s="418"/>
      <c r="VDY7" s="418"/>
      <c r="VDZ7" s="418"/>
      <c r="VEA7" s="418"/>
      <c r="VEB7" s="418"/>
      <c r="VEC7" s="418"/>
      <c r="VED7" s="418"/>
      <c r="VEE7" s="418"/>
      <c r="VEF7" s="418"/>
      <c r="VEG7" s="418"/>
      <c r="VEH7" s="418"/>
      <c r="VEI7" s="418"/>
      <c r="VEJ7" s="418"/>
      <c r="VEK7" s="418"/>
      <c r="VEL7" s="418"/>
      <c r="VEM7" s="418"/>
      <c r="VEN7" s="418"/>
      <c r="VEO7" s="418"/>
      <c r="VEP7" s="418"/>
      <c r="VEQ7" s="418"/>
      <c r="VER7" s="418"/>
      <c r="VES7" s="418"/>
      <c r="VET7" s="418"/>
      <c r="VEU7" s="418"/>
      <c r="VEV7" s="418"/>
      <c r="VEW7" s="418"/>
      <c r="VEX7" s="418"/>
      <c r="VEY7" s="418"/>
      <c r="VEZ7" s="418"/>
      <c r="VFA7" s="418"/>
      <c r="VFB7" s="418"/>
      <c r="VFC7" s="418"/>
      <c r="VFD7" s="418"/>
      <c r="VFE7" s="418"/>
      <c r="VFF7" s="418"/>
      <c r="VFG7" s="418"/>
      <c r="VFH7" s="418"/>
      <c r="VFI7" s="418"/>
      <c r="VFJ7" s="418"/>
      <c r="VFK7" s="418"/>
      <c r="VFL7" s="418"/>
      <c r="VFM7" s="418"/>
      <c r="VFN7" s="418"/>
      <c r="VFO7" s="418"/>
      <c r="VFP7" s="418"/>
      <c r="VFQ7" s="418"/>
      <c r="VFR7" s="418"/>
      <c r="VFS7" s="418"/>
      <c r="VFT7" s="418"/>
      <c r="VFU7" s="418"/>
      <c r="VFV7" s="418"/>
      <c r="VFW7" s="418"/>
      <c r="VFX7" s="418"/>
      <c r="VFY7" s="418"/>
      <c r="VFZ7" s="418"/>
      <c r="VGA7" s="418"/>
      <c r="VGB7" s="418"/>
      <c r="VGC7" s="418"/>
      <c r="VGD7" s="418"/>
      <c r="VGE7" s="418"/>
      <c r="VGF7" s="418"/>
      <c r="VGG7" s="418"/>
      <c r="VGH7" s="418"/>
      <c r="VGI7" s="418"/>
      <c r="VGJ7" s="418"/>
      <c r="VGK7" s="418"/>
      <c r="VGL7" s="418"/>
      <c r="VGM7" s="418"/>
      <c r="VGN7" s="418"/>
      <c r="VGO7" s="418"/>
      <c r="VGP7" s="418"/>
      <c r="VGQ7" s="418"/>
      <c r="VGR7" s="418"/>
      <c r="VGS7" s="418"/>
      <c r="VGT7" s="418"/>
      <c r="VGU7" s="418"/>
      <c r="VGV7" s="418"/>
      <c r="VGW7" s="418"/>
      <c r="VGX7" s="418"/>
      <c r="VGY7" s="418"/>
      <c r="VGZ7" s="418"/>
      <c r="VHA7" s="418"/>
      <c r="VHB7" s="418"/>
      <c r="VHC7" s="418"/>
      <c r="VHD7" s="418"/>
      <c r="VHE7" s="418"/>
      <c r="VHF7" s="418"/>
      <c r="VHG7" s="418"/>
      <c r="VHH7" s="418"/>
      <c r="VHI7" s="418"/>
      <c r="VHJ7" s="418"/>
      <c r="VHK7" s="418"/>
      <c r="VHL7" s="418"/>
      <c r="VHM7" s="418"/>
      <c r="VHN7" s="418"/>
      <c r="VHO7" s="418"/>
      <c r="VHP7" s="418"/>
      <c r="VHQ7" s="418"/>
      <c r="VHR7" s="418"/>
      <c r="VHS7" s="418"/>
      <c r="VHT7" s="418"/>
      <c r="VHU7" s="418"/>
      <c r="VHV7" s="418"/>
      <c r="VHW7" s="418"/>
      <c r="VHX7" s="418"/>
      <c r="VHY7" s="418"/>
      <c r="VHZ7" s="418"/>
      <c r="VIA7" s="418"/>
      <c r="VIB7" s="418"/>
      <c r="VIC7" s="418"/>
      <c r="VID7" s="418"/>
      <c r="VIE7" s="418"/>
      <c r="VIF7" s="418"/>
      <c r="VIG7" s="418"/>
      <c r="VIH7" s="418"/>
      <c r="VII7" s="418"/>
      <c r="VIJ7" s="418"/>
      <c r="VIK7" s="418"/>
      <c r="VIL7" s="418"/>
      <c r="VIM7" s="418"/>
      <c r="VIN7" s="418"/>
      <c r="VIO7" s="418"/>
      <c r="VIP7" s="418"/>
      <c r="VIQ7" s="418"/>
      <c r="VIR7" s="418"/>
      <c r="VIS7" s="418"/>
      <c r="VIT7" s="418"/>
      <c r="VIU7" s="418"/>
      <c r="VIV7" s="418"/>
      <c r="VIW7" s="418"/>
      <c r="VIX7" s="418"/>
      <c r="VIY7" s="418"/>
      <c r="VIZ7" s="418"/>
      <c r="VJA7" s="418"/>
      <c r="VJB7" s="418"/>
      <c r="VJC7" s="418"/>
      <c r="VJD7" s="418"/>
      <c r="VJE7" s="418"/>
      <c r="VJF7" s="418"/>
      <c r="VJG7" s="418"/>
      <c r="VJH7" s="418"/>
      <c r="VJI7" s="418"/>
      <c r="VJJ7" s="418"/>
      <c r="VJK7" s="418"/>
      <c r="VJL7" s="418"/>
      <c r="VJM7" s="418"/>
      <c r="VJN7" s="418"/>
      <c r="VJO7" s="418"/>
      <c r="VJP7" s="418"/>
      <c r="VJQ7" s="418"/>
      <c r="VJR7" s="418"/>
      <c r="VJS7" s="418"/>
      <c r="VJT7" s="418"/>
      <c r="VJU7" s="418"/>
      <c r="VJV7" s="418"/>
      <c r="VJW7" s="418"/>
      <c r="VJX7" s="418"/>
      <c r="VJY7" s="418"/>
      <c r="VJZ7" s="418"/>
      <c r="VKA7" s="418"/>
      <c r="VKB7" s="418"/>
      <c r="VKC7" s="418"/>
      <c r="VKD7" s="418"/>
      <c r="VKE7" s="418"/>
      <c r="VKF7" s="418"/>
      <c r="VKG7" s="418"/>
      <c r="VKH7" s="418"/>
      <c r="VKI7" s="418"/>
      <c r="VKJ7" s="418"/>
      <c r="VKK7" s="418"/>
      <c r="VKL7" s="418"/>
      <c r="VKM7" s="418"/>
      <c r="VKN7" s="418"/>
      <c r="VKO7" s="418"/>
      <c r="VKP7" s="418"/>
      <c r="VKQ7" s="418"/>
      <c r="VKR7" s="418"/>
      <c r="VKS7" s="418"/>
      <c r="VKT7" s="418"/>
      <c r="VKU7" s="418"/>
      <c r="VKV7" s="418"/>
      <c r="VKW7" s="418"/>
      <c r="VKX7" s="418"/>
      <c r="VKY7" s="418"/>
      <c r="VKZ7" s="418"/>
      <c r="VLA7" s="418"/>
      <c r="VLB7" s="418"/>
      <c r="VLC7" s="418"/>
      <c r="VLD7" s="418"/>
      <c r="VLE7" s="418"/>
      <c r="VLF7" s="418"/>
      <c r="VLG7" s="418"/>
      <c r="VLH7" s="418"/>
      <c r="VLI7" s="418"/>
      <c r="VLJ7" s="418"/>
      <c r="VLK7" s="418"/>
      <c r="VLL7" s="418"/>
      <c r="VLM7" s="418"/>
      <c r="VLN7" s="418"/>
      <c r="VLO7" s="418"/>
      <c r="VLP7" s="418"/>
      <c r="VLQ7" s="418"/>
      <c r="VLR7" s="418"/>
      <c r="VLS7" s="418"/>
      <c r="VLT7" s="418"/>
      <c r="VLU7" s="418"/>
      <c r="VLV7" s="418"/>
      <c r="VLW7" s="418"/>
      <c r="VLX7" s="418"/>
      <c r="VLY7" s="418"/>
      <c r="VLZ7" s="418"/>
      <c r="VMA7" s="418"/>
      <c r="VMB7" s="418"/>
      <c r="VMC7" s="418"/>
      <c r="VMD7" s="418"/>
      <c r="VME7" s="418"/>
      <c r="VMF7" s="418"/>
      <c r="VMG7" s="418"/>
      <c r="VMH7" s="418"/>
      <c r="VMI7" s="418"/>
      <c r="VMJ7" s="418"/>
      <c r="VMK7" s="418"/>
      <c r="VML7" s="418"/>
      <c r="VMM7" s="418"/>
      <c r="VMN7" s="418"/>
      <c r="VMO7" s="418"/>
      <c r="VMP7" s="418"/>
      <c r="VMQ7" s="418"/>
      <c r="VMR7" s="418"/>
      <c r="VMS7" s="418"/>
      <c r="VMT7" s="418"/>
      <c r="VMU7" s="418"/>
      <c r="VMV7" s="418"/>
      <c r="VMW7" s="418"/>
      <c r="VMX7" s="418"/>
      <c r="VMY7" s="418"/>
      <c r="VMZ7" s="418"/>
      <c r="VNA7" s="418"/>
      <c r="VNB7" s="418"/>
      <c r="VNC7" s="418"/>
      <c r="VND7" s="418"/>
      <c r="VNE7" s="418"/>
      <c r="VNF7" s="418"/>
      <c r="VNG7" s="418"/>
      <c r="VNH7" s="418"/>
      <c r="VNI7" s="418"/>
      <c r="VNJ7" s="418"/>
      <c r="VNK7" s="418"/>
      <c r="VNL7" s="418"/>
      <c r="VNM7" s="418"/>
      <c r="VNN7" s="418"/>
      <c r="VNO7" s="418"/>
      <c r="VNP7" s="418"/>
      <c r="VNQ7" s="418"/>
      <c r="VNR7" s="418"/>
      <c r="VNS7" s="418"/>
      <c r="VNT7" s="418"/>
      <c r="VNU7" s="418"/>
      <c r="VNV7" s="418"/>
      <c r="VNW7" s="418"/>
      <c r="VNX7" s="418"/>
      <c r="VNY7" s="418"/>
      <c r="VNZ7" s="418"/>
      <c r="VOA7" s="418"/>
      <c r="VOB7" s="418"/>
      <c r="VOC7" s="418"/>
      <c r="VOD7" s="418"/>
      <c r="VOE7" s="418"/>
      <c r="VOF7" s="418"/>
      <c r="VOG7" s="418"/>
      <c r="VOH7" s="418"/>
      <c r="VOI7" s="418"/>
      <c r="VOJ7" s="418"/>
      <c r="VOK7" s="418"/>
      <c r="VOL7" s="418"/>
      <c r="VOM7" s="418"/>
      <c r="VON7" s="418"/>
      <c r="VOO7" s="418"/>
      <c r="VOP7" s="418"/>
      <c r="VOQ7" s="418"/>
      <c r="VOR7" s="418"/>
      <c r="VOS7" s="418"/>
      <c r="VOT7" s="418"/>
      <c r="VOU7" s="418"/>
      <c r="VOV7" s="418"/>
      <c r="VOW7" s="418"/>
      <c r="VOX7" s="418"/>
      <c r="VOY7" s="418"/>
      <c r="VOZ7" s="418"/>
      <c r="VPA7" s="418"/>
      <c r="VPB7" s="418"/>
      <c r="VPC7" s="418"/>
      <c r="VPD7" s="418"/>
      <c r="VPE7" s="418"/>
      <c r="VPF7" s="418"/>
      <c r="VPG7" s="418"/>
      <c r="VPH7" s="418"/>
      <c r="VPI7" s="418"/>
      <c r="VPJ7" s="418"/>
      <c r="VPK7" s="418"/>
      <c r="VPL7" s="418"/>
      <c r="VPM7" s="418"/>
      <c r="VPN7" s="418"/>
      <c r="VPO7" s="418"/>
      <c r="VPP7" s="418"/>
      <c r="VPQ7" s="418"/>
      <c r="VPR7" s="418"/>
      <c r="VPS7" s="418"/>
      <c r="VPT7" s="418"/>
      <c r="VPU7" s="418"/>
      <c r="VPV7" s="418"/>
      <c r="VPW7" s="418"/>
      <c r="VPX7" s="418"/>
      <c r="VPY7" s="418"/>
      <c r="VPZ7" s="418"/>
      <c r="VQA7" s="418"/>
      <c r="VQB7" s="418"/>
      <c r="VQC7" s="418"/>
      <c r="VQD7" s="418"/>
      <c r="VQE7" s="418"/>
      <c r="VQF7" s="418"/>
      <c r="VQG7" s="418"/>
      <c r="VQH7" s="418"/>
      <c r="VQI7" s="418"/>
      <c r="VQJ7" s="418"/>
      <c r="VQK7" s="418"/>
      <c r="VQL7" s="418"/>
      <c r="VQM7" s="418"/>
      <c r="VQN7" s="418"/>
      <c r="VQO7" s="418"/>
      <c r="VQP7" s="418"/>
      <c r="VQQ7" s="418"/>
      <c r="VQR7" s="418"/>
      <c r="VQS7" s="418"/>
      <c r="VQT7" s="418"/>
      <c r="VQU7" s="418"/>
      <c r="VQV7" s="418"/>
      <c r="VQW7" s="418"/>
      <c r="VQX7" s="418"/>
      <c r="VQY7" s="418"/>
      <c r="VQZ7" s="418"/>
      <c r="VRA7" s="418"/>
      <c r="VRB7" s="418"/>
      <c r="VRC7" s="418"/>
      <c r="VRD7" s="418"/>
      <c r="VRE7" s="418"/>
      <c r="VRF7" s="418"/>
      <c r="VRG7" s="418"/>
      <c r="VRH7" s="418"/>
      <c r="VRI7" s="418"/>
      <c r="VRJ7" s="418"/>
      <c r="VRK7" s="418"/>
      <c r="VRL7" s="418"/>
      <c r="VRM7" s="418"/>
      <c r="VRN7" s="418"/>
      <c r="VRO7" s="418"/>
      <c r="VRP7" s="418"/>
      <c r="VRQ7" s="418"/>
      <c r="VRR7" s="418"/>
      <c r="VRS7" s="418"/>
      <c r="VRT7" s="418"/>
      <c r="VRU7" s="418"/>
      <c r="VRV7" s="418"/>
      <c r="VRW7" s="418"/>
      <c r="VRX7" s="418"/>
      <c r="VRY7" s="418"/>
      <c r="VRZ7" s="418"/>
      <c r="VSA7" s="418"/>
      <c r="VSB7" s="418"/>
      <c r="VSC7" s="418"/>
      <c r="VSD7" s="418"/>
      <c r="VSE7" s="418"/>
      <c r="VSF7" s="418"/>
      <c r="VSG7" s="418"/>
      <c r="VSH7" s="418"/>
      <c r="VSI7" s="418"/>
      <c r="VSJ7" s="418"/>
      <c r="VSK7" s="418"/>
      <c r="VSL7" s="418"/>
      <c r="VSM7" s="418"/>
      <c r="VSN7" s="418"/>
      <c r="VSO7" s="418"/>
      <c r="VSP7" s="418"/>
      <c r="VSQ7" s="418"/>
      <c r="VSR7" s="418"/>
      <c r="VSS7" s="418"/>
      <c r="VST7" s="418"/>
      <c r="VSU7" s="418"/>
      <c r="VSV7" s="418"/>
      <c r="VSW7" s="418"/>
      <c r="VSX7" s="418"/>
      <c r="VSY7" s="418"/>
      <c r="VSZ7" s="418"/>
      <c r="VTA7" s="418"/>
      <c r="VTB7" s="418"/>
      <c r="VTC7" s="418"/>
      <c r="VTD7" s="418"/>
      <c r="VTE7" s="418"/>
      <c r="VTF7" s="418"/>
      <c r="VTG7" s="418"/>
      <c r="VTH7" s="418"/>
      <c r="VTI7" s="418"/>
      <c r="VTJ7" s="418"/>
      <c r="VTK7" s="418"/>
      <c r="VTL7" s="418"/>
      <c r="VTM7" s="418"/>
      <c r="VTN7" s="418"/>
      <c r="VTO7" s="418"/>
      <c r="VTP7" s="418"/>
      <c r="VTQ7" s="418"/>
      <c r="VTR7" s="418"/>
      <c r="VTS7" s="418"/>
      <c r="VTT7" s="418"/>
      <c r="VTU7" s="418"/>
      <c r="VTV7" s="418"/>
      <c r="VTW7" s="418"/>
      <c r="VTX7" s="418"/>
      <c r="VTY7" s="418"/>
      <c r="VTZ7" s="418"/>
      <c r="VUA7" s="418"/>
      <c r="VUB7" s="418"/>
      <c r="VUC7" s="418"/>
      <c r="VUD7" s="418"/>
      <c r="VUE7" s="418"/>
      <c r="VUF7" s="418"/>
      <c r="VUG7" s="418"/>
      <c r="VUH7" s="418"/>
      <c r="VUI7" s="418"/>
      <c r="VUJ7" s="418"/>
      <c r="VUK7" s="418"/>
      <c r="VUL7" s="418"/>
      <c r="VUM7" s="418"/>
      <c r="VUN7" s="418"/>
      <c r="VUO7" s="418"/>
      <c r="VUP7" s="418"/>
      <c r="VUQ7" s="418"/>
      <c r="VUR7" s="418"/>
      <c r="VUS7" s="418"/>
      <c r="VUT7" s="418"/>
      <c r="VUU7" s="418"/>
      <c r="VUV7" s="418"/>
      <c r="VUW7" s="418"/>
      <c r="VUX7" s="418"/>
      <c r="VUY7" s="418"/>
      <c r="VUZ7" s="418"/>
      <c r="VVA7" s="418"/>
      <c r="VVB7" s="418"/>
      <c r="VVC7" s="418"/>
      <c r="VVD7" s="418"/>
      <c r="VVE7" s="418"/>
      <c r="VVF7" s="418"/>
      <c r="VVG7" s="418"/>
      <c r="VVH7" s="418"/>
      <c r="VVI7" s="418"/>
      <c r="VVJ7" s="418"/>
      <c r="VVK7" s="418"/>
      <c r="VVL7" s="418"/>
      <c r="VVM7" s="418"/>
      <c r="VVN7" s="418"/>
      <c r="VVO7" s="418"/>
      <c r="VVP7" s="418"/>
      <c r="VVQ7" s="418"/>
      <c r="VVR7" s="418"/>
      <c r="VVS7" s="418"/>
      <c r="VVT7" s="418"/>
      <c r="VVU7" s="418"/>
      <c r="VVV7" s="418"/>
      <c r="VVW7" s="418"/>
      <c r="VVX7" s="418"/>
      <c r="VVY7" s="418"/>
      <c r="VVZ7" s="418"/>
      <c r="VWA7" s="418"/>
      <c r="VWB7" s="418"/>
      <c r="VWC7" s="418"/>
      <c r="VWD7" s="418"/>
      <c r="VWE7" s="418"/>
      <c r="VWF7" s="418"/>
      <c r="VWG7" s="418"/>
      <c r="VWH7" s="418"/>
      <c r="VWI7" s="418"/>
      <c r="VWJ7" s="418"/>
      <c r="VWK7" s="418"/>
      <c r="VWL7" s="418"/>
      <c r="VWM7" s="418"/>
      <c r="VWN7" s="418"/>
      <c r="VWO7" s="418"/>
      <c r="VWP7" s="418"/>
      <c r="VWQ7" s="418"/>
      <c r="VWR7" s="418"/>
      <c r="VWS7" s="418"/>
      <c r="VWT7" s="418"/>
      <c r="VWU7" s="418"/>
      <c r="VWV7" s="418"/>
      <c r="VWW7" s="418"/>
      <c r="VWX7" s="418"/>
      <c r="VWY7" s="418"/>
      <c r="VWZ7" s="418"/>
      <c r="VXA7" s="418"/>
      <c r="VXB7" s="418"/>
      <c r="VXC7" s="418"/>
      <c r="VXD7" s="418"/>
      <c r="VXE7" s="418"/>
      <c r="VXF7" s="418"/>
      <c r="VXG7" s="418"/>
      <c r="VXH7" s="418"/>
      <c r="VXI7" s="418"/>
      <c r="VXJ7" s="418"/>
      <c r="VXK7" s="418"/>
      <c r="VXL7" s="418"/>
      <c r="VXM7" s="418"/>
      <c r="VXN7" s="418"/>
      <c r="VXO7" s="418"/>
      <c r="VXP7" s="418"/>
      <c r="VXQ7" s="418"/>
      <c r="VXR7" s="418"/>
      <c r="VXS7" s="418"/>
      <c r="VXT7" s="418"/>
      <c r="VXU7" s="418"/>
      <c r="VXV7" s="418"/>
      <c r="VXW7" s="418"/>
      <c r="VXX7" s="418"/>
      <c r="VXY7" s="418"/>
      <c r="VXZ7" s="418"/>
      <c r="VYA7" s="418"/>
      <c r="VYB7" s="418"/>
      <c r="VYC7" s="418"/>
      <c r="VYD7" s="418"/>
      <c r="VYE7" s="418"/>
      <c r="VYF7" s="418"/>
      <c r="VYG7" s="418"/>
      <c r="VYH7" s="418"/>
      <c r="VYI7" s="418"/>
      <c r="VYJ7" s="418"/>
      <c r="VYK7" s="418"/>
      <c r="VYL7" s="418"/>
      <c r="VYM7" s="418"/>
      <c r="VYN7" s="418"/>
      <c r="VYO7" s="418"/>
      <c r="VYP7" s="418"/>
      <c r="VYQ7" s="418"/>
      <c r="VYR7" s="418"/>
      <c r="VYS7" s="418"/>
      <c r="VYT7" s="418"/>
      <c r="VYU7" s="418"/>
      <c r="VYV7" s="418"/>
      <c r="VYW7" s="418"/>
      <c r="VYX7" s="418"/>
      <c r="VYY7" s="418"/>
      <c r="VYZ7" s="418"/>
      <c r="VZA7" s="418"/>
      <c r="VZB7" s="418"/>
      <c r="VZC7" s="418"/>
      <c r="VZD7" s="418"/>
      <c r="VZE7" s="418"/>
      <c r="VZF7" s="418"/>
      <c r="VZG7" s="418"/>
      <c r="VZH7" s="418"/>
      <c r="VZI7" s="418"/>
      <c r="VZJ7" s="418"/>
      <c r="VZK7" s="418"/>
      <c r="VZL7" s="418"/>
      <c r="VZM7" s="418"/>
      <c r="VZN7" s="418"/>
      <c r="VZO7" s="418"/>
      <c r="VZP7" s="418"/>
      <c r="VZQ7" s="418"/>
      <c r="VZR7" s="418"/>
      <c r="VZS7" s="418"/>
      <c r="VZT7" s="418"/>
      <c r="VZU7" s="418"/>
      <c r="VZV7" s="418"/>
      <c r="VZW7" s="418"/>
      <c r="VZX7" s="418"/>
      <c r="VZY7" s="418"/>
      <c r="VZZ7" s="418"/>
      <c r="WAA7" s="418"/>
      <c r="WAB7" s="418"/>
      <c r="WAC7" s="418"/>
      <c r="WAD7" s="418"/>
      <c r="WAE7" s="418"/>
      <c r="WAF7" s="418"/>
      <c r="WAG7" s="418"/>
      <c r="WAH7" s="418"/>
      <c r="WAI7" s="418"/>
      <c r="WAJ7" s="418"/>
      <c r="WAK7" s="418"/>
      <c r="WAL7" s="418"/>
      <c r="WAM7" s="418"/>
      <c r="WAN7" s="418"/>
      <c r="WAO7" s="418"/>
      <c r="WAP7" s="418"/>
      <c r="WAQ7" s="418"/>
      <c r="WAR7" s="418"/>
      <c r="WAS7" s="418"/>
      <c r="WAT7" s="418"/>
      <c r="WAU7" s="418"/>
      <c r="WAV7" s="418"/>
      <c r="WAW7" s="418"/>
      <c r="WAX7" s="418"/>
      <c r="WAY7" s="418"/>
      <c r="WAZ7" s="418"/>
      <c r="WBA7" s="418"/>
      <c r="WBB7" s="418"/>
      <c r="WBC7" s="418"/>
      <c r="WBD7" s="418"/>
      <c r="WBE7" s="418"/>
      <c r="WBF7" s="418"/>
      <c r="WBG7" s="418"/>
      <c r="WBH7" s="418"/>
      <c r="WBI7" s="418"/>
      <c r="WBJ7" s="418"/>
      <c r="WBK7" s="418"/>
      <c r="WBL7" s="418"/>
      <c r="WBM7" s="418"/>
      <c r="WBN7" s="418"/>
      <c r="WBO7" s="418"/>
      <c r="WBP7" s="418"/>
      <c r="WBQ7" s="418"/>
      <c r="WBR7" s="418"/>
      <c r="WBS7" s="418"/>
      <c r="WBT7" s="418"/>
      <c r="WBU7" s="418"/>
      <c r="WBV7" s="418"/>
      <c r="WBW7" s="418"/>
      <c r="WBX7" s="418"/>
      <c r="WBY7" s="418"/>
      <c r="WBZ7" s="418"/>
      <c r="WCA7" s="418"/>
      <c r="WCB7" s="418"/>
      <c r="WCC7" s="418"/>
      <c r="WCD7" s="418"/>
      <c r="WCE7" s="418"/>
      <c r="WCF7" s="418"/>
      <c r="WCG7" s="418"/>
      <c r="WCH7" s="418"/>
      <c r="WCI7" s="418"/>
      <c r="WCJ7" s="418"/>
      <c r="WCK7" s="418"/>
      <c r="WCL7" s="418"/>
      <c r="WCM7" s="418"/>
      <c r="WCN7" s="418"/>
      <c r="WCO7" s="418"/>
      <c r="WCP7" s="418"/>
      <c r="WCQ7" s="418"/>
      <c r="WCR7" s="418"/>
      <c r="WCS7" s="418"/>
      <c r="WCT7" s="418"/>
      <c r="WCU7" s="418"/>
      <c r="WCV7" s="418"/>
      <c r="WCW7" s="418"/>
      <c r="WCX7" s="418"/>
      <c r="WCY7" s="418"/>
      <c r="WCZ7" s="418"/>
      <c r="WDA7" s="418"/>
      <c r="WDB7" s="418"/>
      <c r="WDC7" s="418"/>
      <c r="WDD7" s="418"/>
      <c r="WDE7" s="418"/>
      <c r="WDF7" s="418"/>
      <c r="WDG7" s="418"/>
      <c r="WDH7" s="418"/>
      <c r="WDI7" s="418"/>
      <c r="WDJ7" s="418"/>
      <c r="WDK7" s="418"/>
      <c r="WDL7" s="418"/>
      <c r="WDM7" s="418"/>
      <c r="WDN7" s="418"/>
      <c r="WDO7" s="418"/>
      <c r="WDP7" s="418"/>
      <c r="WDQ7" s="418"/>
      <c r="WDR7" s="418"/>
      <c r="WDS7" s="418"/>
      <c r="WDT7" s="418"/>
      <c r="WDU7" s="418"/>
      <c r="WDV7" s="418"/>
      <c r="WDW7" s="418"/>
      <c r="WDX7" s="418"/>
      <c r="WDY7" s="418"/>
      <c r="WDZ7" s="418"/>
      <c r="WEA7" s="418"/>
      <c r="WEB7" s="418"/>
      <c r="WEC7" s="418"/>
      <c r="WED7" s="418"/>
      <c r="WEE7" s="418"/>
      <c r="WEF7" s="418"/>
      <c r="WEG7" s="418"/>
      <c r="WEH7" s="418"/>
      <c r="WEI7" s="418"/>
      <c r="WEJ7" s="418"/>
      <c r="WEK7" s="418"/>
      <c r="WEL7" s="418"/>
      <c r="WEM7" s="418"/>
      <c r="WEN7" s="418"/>
      <c r="WEO7" s="418"/>
      <c r="WEP7" s="418"/>
      <c r="WEQ7" s="418"/>
      <c r="WER7" s="418"/>
      <c r="WES7" s="418"/>
      <c r="WET7" s="418"/>
      <c r="WEU7" s="418"/>
      <c r="WEV7" s="418"/>
      <c r="WEW7" s="418"/>
      <c r="WEX7" s="418"/>
      <c r="WEY7" s="418"/>
      <c r="WEZ7" s="418"/>
      <c r="WFA7" s="418"/>
      <c r="WFB7" s="418"/>
      <c r="WFC7" s="418"/>
      <c r="WFD7" s="418"/>
      <c r="WFE7" s="418"/>
      <c r="WFF7" s="418"/>
      <c r="WFG7" s="418"/>
      <c r="WFH7" s="418"/>
      <c r="WFI7" s="418"/>
      <c r="WFJ7" s="418"/>
      <c r="WFK7" s="418"/>
      <c r="WFL7" s="418"/>
      <c r="WFM7" s="418"/>
      <c r="WFN7" s="418"/>
      <c r="WFO7" s="418"/>
      <c r="WFP7" s="418"/>
      <c r="WFQ7" s="418"/>
      <c r="WFR7" s="418"/>
      <c r="WFS7" s="418"/>
      <c r="WFT7" s="418"/>
      <c r="WFU7" s="418"/>
      <c r="WFV7" s="418"/>
      <c r="WFW7" s="418"/>
      <c r="WFX7" s="418"/>
      <c r="WFY7" s="418"/>
      <c r="WFZ7" s="418"/>
      <c r="WGA7" s="418"/>
      <c r="WGB7" s="418"/>
      <c r="WGC7" s="418"/>
      <c r="WGD7" s="418"/>
      <c r="WGE7" s="418"/>
      <c r="WGF7" s="418"/>
      <c r="WGG7" s="418"/>
      <c r="WGH7" s="418"/>
      <c r="WGI7" s="418"/>
      <c r="WGJ7" s="418"/>
      <c r="WGK7" s="418"/>
      <c r="WGL7" s="418"/>
      <c r="WGM7" s="418"/>
      <c r="WGN7" s="418"/>
      <c r="WGO7" s="418"/>
      <c r="WGP7" s="418"/>
      <c r="WGQ7" s="418"/>
      <c r="WGR7" s="418"/>
      <c r="WGS7" s="418"/>
      <c r="WGT7" s="418"/>
      <c r="WGU7" s="418"/>
      <c r="WGV7" s="418"/>
      <c r="WGW7" s="418"/>
      <c r="WGX7" s="418"/>
      <c r="WGY7" s="418"/>
      <c r="WGZ7" s="418"/>
      <c r="WHA7" s="418"/>
      <c r="WHB7" s="418"/>
      <c r="WHC7" s="418"/>
      <c r="WHD7" s="418"/>
      <c r="WHE7" s="418"/>
      <c r="WHF7" s="418"/>
      <c r="WHG7" s="418"/>
      <c r="WHH7" s="418"/>
      <c r="WHI7" s="418"/>
      <c r="WHJ7" s="418"/>
      <c r="WHK7" s="418"/>
      <c r="WHL7" s="418"/>
      <c r="WHM7" s="418"/>
      <c r="WHN7" s="418"/>
      <c r="WHO7" s="418"/>
      <c r="WHP7" s="418"/>
      <c r="WHQ7" s="418"/>
      <c r="WHR7" s="418"/>
      <c r="WHS7" s="418"/>
      <c r="WHT7" s="418"/>
      <c r="WHU7" s="418"/>
      <c r="WHV7" s="418"/>
      <c r="WHW7" s="418"/>
      <c r="WHX7" s="418"/>
      <c r="WHY7" s="418"/>
      <c r="WHZ7" s="418"/>
      <c r="WIA7" s="418"/>
      <c r="WIB7" s="418"/>
      <c r="WIC7" s="418"/>
      <c r="WID7" s="418"/>
      <c r="WIE7" s="418"/>
      <c r="WIF7" s="418"/>
      <c r="WIG7" s="418"/>
      <c r="WIH7" s="418"/>
      <c r="WII7" s="418"/>
      <c r="WIJ7" s="418"/>
      <c r="WIK7" s="418"/>
      <c r="WIL7" s="418"/>
      <c r="WIM7" s="418"/>
      <c r="WIN7" s="418"/>
      <c r="WIO7" s="418"/>
      <c r="WIP7" s="418"/>
      <c r="WIQ7" s="418"/>
      <c r="WIR7" s="418"/>
      <c r="WIS7" s="418"/>
      <c r="WIT7" s="418"/>
      <c r="WIU7" s="418"/>
      <c r="WIV7" s="418"/>
      <c r="WIW7" s="418"/>
      <c r="WIX7" s="418"/>
      <c r="WIY7" s="418"/>
      <c r="WIZ7" s="418"/>
      <c r="WJA7" s="418"/>
      <c r="WJB7" s="418"/>
      <c r="WJC7" s="418"/>
      <c r="WJD7" s="418"/>
      <c r="WJE7" s="418"/>
      <c r="WJF7" s="418"/>
      <c r="WJG7" s="418"/>
      <c r="WJH7" s="418"/>
      <c r="WJI7" s="418"/>
      <c r="WJJ7" s="418"/>
      <c r="WJK7" s="418"/>
      <c r="WJL7" s="418"/>
      <c r="WJM7" s="418"/>
      <c r="WJN7" s="418"/>
      <c r="WJO7" s="418"/>
      <c r="WJP7" s="418"/>
      <c r="WJQ7" s="418"/>
      <c r="WJR7" s="418"/>
      <c r="WJS7" s="418"/>
      <c r="WJT7" s="418"/>
      <c r="WJU7" s="418"/>
      <c r="WJV7" s="418"/>
      <c r="WJW7" s="418"/>
      <c r="WJX7" s="418"/>
      <c r="WJY7" s="418"/>
      <c r="WJZ7" s="418"/>
      <c r="WKA7" s="418"/>
      <c r="WKB7" s="418"/>
      <c r="WKC7" s="418"/>
      <c r="WKD7" s="418"/>
      <c r="WKE7" s="418"/>
      <c r="WKF7" s="418"/>
      <c r="WKG7" s="418"/>
      <c r="WKH7" s="418"/>
      <c r="WKI7" s="418"/>
      <c r="WKJ7" s="418"/>
      <c r="WKK7" s="418"/>
      <c r="WKL7" s="418"/>
      <c r="WKM7" s="418"/>
      <c r="WKN7" s="418"/>
      <c r="WKO7" s="418"/>
      <c r="WKP7" s="418"/>
      <c r="WKQ7" s="418"/>
      <c r="WKR7" s="418"/>
      <c r="WKS7" s="418"/>
      <c r="WKT7" s="418"/>
      <c r="WKU7" s="418"/>
      <c r="WKV7" s="418"/>
      <c r="WKW7" s="418"/>
      <c r="WKX7" s="418"/>
      <c r="WKY7" s="418"/>
      <c r="WKZ7" s="418"/>
      <c r="WLA7" s="418"/>
      <c r="WLB7" s="418"/>
      <c r="WLC7" s="418"/>
      <c r="WLD7" s="418"/>
      <c r="WLE7" s="418"/>
      <c r="WLF7" s="418"/>
      <c r="WLG7" s="418"/>
      <c r="WLH7" s="418"/>
      <c r="WLI7" s="418"/>
      <c r="WLJ7" s="418"/>
      <c r="WLK7" s="418"/>
      <c r="WLL7" s="418"/>
      <c r="WLM7" s="418"/>
      <c r="WLN7" s="418"/>
      <c r="WLO7" s="418"/>
      <c r="WLP7" s="418"/>
      <c r="WLQ7" s="418"/>
      <c r="WLR7" s="418"/>
      <c r="WLS7" s="418"/>
      <c r="WLT7" s="418"/>
      <c r="WLU7" s="418"/>
      <c r="WLV7" s="418"/>
      <c r="WLW7" s="418"/>
      <c r="WLX7" s="418"/>
      <c r="WLY7" s="418"/>
      <c r="WLZ7" s="418"/>
      <c r="WMA7" s="418"/>
      <c r="WMB7" s="418"/>
      <c r="WMC7" s="418"/>
      <c r="WMD7" s="418"/>
      <c r="WME7" s="418"/>
      <c r="WMF7" s="418"/>
      <c r="WMG7" s="418"/>
      <c r="WMH7" s="418"/>
      <c r="WMI7" s="418"/>
      <c r="WMJ7" s="418"/>
      <c r="WMK7" s="418"/>
      <c r="WML7" s="418"/>
      <c r="WMM7" s="418"/>
      <c r="WMN7" s="418"/>
      <c r="WMO7" s="418"/>
      <c r="WMP7" s="418"/>
      <c r="WMQ7" s="418"/>
      <c r="WMR7" s="418"/>
      <c r="WMS7" s="418"/>
      <c r="WMT7" s="418"/>
      <c r="WMU7" s="418"/>
      <c r="WMV7" s="418"/>
      <c r="WMW7" s="418"/>
      <c r="WMX7" s="418"/>
      <c r="WMY7" s="418"/>
      <c r="WMZ7" s="418"/>
      <c r="WNA7" s="418"/>
      <c r="WNB7" s="418"/>
      <c r="WNC7" s="418"/>
      <c r="WND7" s="418"/>
      <c r="WNE7" s="418"/>
      <c r="WNF7" s="418"/>
      <c r="WNG7" s="418"/>
      <c r="WNH7" s="418"/>
      <c r="WNI7" s="418"/>
      <c r="WNJ7" s="418"/>
      <c r="WNK7" s="418"/>
      <c r="WNL7" s="418"/>
      <c r="WNM7" s="418"/>
      <c r="WNN7" s="418"/>
      <c r="WNO7" s="418"/>
      <c r="WNP7" s="418"/>
      <c r="WNQ7" s="418"/>
      <c r="WNR7" s="418"/>
      <c r="WNS7" s="418"/>
      <c r="WNT7" s="418"/>
      <c r="WNU7" s="418"/>
      <c r="WNV7" s="418"/>
      <c r="WNW7" s="418"/>
      <c r="WNX7" s="418"/>
      <c r="WNY7" s="418"/>
      <c r="WNZ7" s="418"/>
      <c r="WOA7" s="418"/>
      <c r="WOB7" s="418"/>
      <c r="WOC7" s="418"/>
      <c r="WOD7" s="418"/>
      <c r="WOE7" s="418"/>
      <c r="WOF7" s="418"/>
      <c r="WOG7" s="418"/>
      <c r="WOH7" s="418"/>
      <c r="WOI7" s="418"/>
      <c r="WOJ7" s="418"/>
      <c r="WOK7" s="418"/>
      <c r="WOL7" s="418"/>
      <c r="WOM7" s="418"/>
      <c r="WON7" s="418"/>
      <c r="WOO7" s="418"/>
      <c r="WOP7" s="418"/>
      <c r="WOQ7" s="418"/>
      <c r="WOR7" s="418"/>
      <c r="WOS7" s="418"/>
      <c r="WOT7" s="418"/>
      <c r="WOU7" s="418"/>
      <c r="WOV7" s="418"/>
      <c r="WOW7" s="418"/>
      <c r="WOX7" s="418"/>
      <c r="WOY7" s="418"/>
      <c r="WOZ7" s="418"/>
      <c r="WPA7" s="418"/>
      <c r="WPB7" s="418"/>
      <c r="WPC7" s="418"/>
      <c r="WPD7" s="418"/>
      <c r="WPE7" s="418"/>
      <c r="WPF7" s="418"/>
      <c r="WPG7" s="418"/>
      <c r="WPH7" s="418"/>
      <c r="WPI7" s="418"/>
      <c r="WPJ7" s="418"/>
      <c r="WPK7" s="418"/>
      <c r="WPL7" s="418"/>
      <c r="WPM7" s="418"/>
      <c r="WPN7" s="418"/>
      <c r="WPO7" s="418"/>
      <c r="WPP7" s="418"/>
      <c r="WPQ7" s="418"/>
      <c r="WPR7" s="418"/>
      <c r="WPS7" s="418"/>
      <c r="WPT7" s="418"/>
      <c r="WPU7" s="418"/>
      <c r="WPV7" s="418"/>
      <c r="WPW7" s="418"/>
      <c r="WPX7" s="418"/>
      <c r="WPY7" s="418"/>
      <c r="WPZ7" s="418"/>
      <c r="WQA7" s="418"/>
      <c r="WQB7" s="418"/>
      <c r="WQC7" s="418"/>
      <c r="WQD7" s="418"/>
      <c r="WQE7" s="418"/>
      <c r="WQF7" s="418"/>
      <c r="WQG7" s="418"/>
      <c r="WQH7" s="418"/>
      <c r="WQI7" s="418"/>
      <c r="WQJ7" s="418"/>
      <c r="WQK7" s="418"/>
      <c r="WQL7" s="418"/>
      <c r="WQM7" s="418"/>
      <c r="WQN7" s="418"/>
      <c r="WQO7" s="418"/>
      <c r="WQP7" s="418"/>
      <c r="WQQ7" s="418"/>
      <c r="WQR7" s="418"/>
      <c r="WQS7" s="418"/>
      <c r="WQT7" s="418"/>
      <c r="WQU7" s="418"/>
      <c r="WQV7" s="418"/>
      <c r="WQW7" s="418"/>
      <c r="WQX7" s="418"/>
      <c r="WQY7" s="418"/>
      <c r="WQZ7" s="418"/>
      <c r="WRA7" s="418"/>
      <c r="WRB7" s="418"/>
      <c r="WRC7" s="418"/>
      <c r="WRD7" s="418"/>
      <c r="WRE7" s="418"/>
      <c r="WRF7" s="418"/>
      <c r="WRG7" s="418"/>
      <c r="WRH7" s="418"/>
      <c r="WRI7" s="418"/>
      <c r="WRJ7" s="418"/>
      <c r="WRK7" s="418"/>
      <c r="WRL7" s="418"/>
      <c r="WRM7" s="418"/>
      <c r="WRN7" s="418"/>
      <c r="WRO7" s="418"/>
      <c r="WRP7" s="418"/>
      <c r="WRQ7" s="418"/>
      <c r="WRR7" s="418"/>
      <c r="WRS7" s="418"/>
      <c r="WRT7" s="418"/>
      <c r="WRU7" s="418"/>
      <c r="WRV7" s="418"/>
      <c r="WRW7" s="418"/>
      <c r="WRX7" s="418"/>
      <c r="WRY7" s="418"/>
      <c r="WRZ7" s="418"/>
      <c r="WSA7" s="418"/>
      <c r="WSB7" s="418"/>
      <c r="WSC7" s="418"/>
      <c r="WSD7" s="418"/>
      <c r="WSE7" s="418"/>
      <c r="WSF7" s="418"/>
      <c r="WSG7" s="418"/>
      <c r="WSH7" s="418"/>
      <c r="WSI7" s="418"/>
      <c r="WSJ7" s="418"/>
      <c r="WSK7" s="418"/>
      <c r="WSL7" s="418"/>
      <c r="WSM7" s="418"/>
      <c r="WSN7" s="418"/>
      <c r="WSO7" s="418"/>
      <c r="WSP7" s="418"/>
      <c r="WSQ7" s="418"/>
      <c r="WSR7" s="418"/>
      <c r="WSS7" s="418"/>
      <c r="WST7" s="418"/>
      <c r="WSU7" s="418"/>
      <c r="WSV7" s="418"/>
      <c r="WSW7" s="418"/>
      <c r="WSX7" s="418"/>
      <c r="WSY7" s="418"/>
      <c r="WSZ7" s="418"/>
      <c r="WTA7" s="418"/>
      <c r="WTB7" s="418"/>
      <c r="WTC7" s="418"/>
      <c r="WTD7" s="418"/>
      <c r="WTE7" s="418"/>
      <c r="WTF7" s="418"/>
      <c r="WTG7" s="418"/>
      <c r="WTH7" s="418"/>
      <c r="WTI7" s="418"/>
      <c r="WTJ7" s="418"/>
      <c r="WTK7" s="418"/>
      <c r="WTL7" s="418"/>
      <c r="WTM7" s="418"/>
      <c r="WTN7" s="418"/>
      <c r="WTO7" s="418"/>
      <c r="WTP7" s="418"/>
      <c r="WTQ7" s="418"/>
      <c r="WTR7" s="418"/>
      <c r="WTS7" s="418"/>
      <c r="WTT7" s="418"/>
      <c r="WTU7" s="418"/>
      <c r="WTV7" s="418"/>
      <c r="WTW7" s="418"/>
      <c r="WTX7" s="418"/>
      <c r="WTY7" s="418"/>
      <c r="WTZ7" s="418"/>
      <c r="WUA7" s="418"/>
      <c r="WUB7" s="418"/>
      <c r="WUC7" s="418"/>
      <c r="WUD7" s="418"/>
      <c r="WUE7" s="418"/>
      <c r="WUF7" s="418"/>
      <c r="WUG7" s="418"/>
      <c r="WUH7" s="418"/>
      <c r="WUI7" s="418"/>
      <c r="WUJ7" s="418"/>
      <c r="WUK7" s="418"/>
      <c r="WUL7" s="418"/>
      <c r="WUM7" s="418"/>
      <c r="WUN7" s="418"/>
      <c r="WUO7" s="418"/>
      <c r="WUP7" s="418"/>
      <c r="WUQ7" s="418"/>
      <c r="WUR7" s="418"/>
      <c r="WUS7" s="418"/>
      <c r="WUT7" s="418"/>
      <c r="WUU7" s="418"/>
      <c r="WUV7" s="418"/>
      <c r="WUW7" s="418"/>
      <c r="WUX7" s="418"/>
      <c r="WUY7" s="418"/>
      <c r="WUZ7" s="418"/>
      <c r="WVA7" s="418"/>
      <c r="WVB7" s="418"/>
      <c r="WVC7" s="418"/>
      <c r="WVD7" s="418"/>
      <c r="WVE7" s="418"/>
      <c r="WVF7" s="418"/>
      <c r="WVG7" s="418"/>
      <c r="WVH7" s="418"/>
      <c r="WVI7" s="418"/>
      <c r="WVJ7" s="418"/>
      <c r="WVK7" s="418"/>
      <c r="WVL7" s="418"/>
      <c r="WVM7" s="418"/>
      <c r="WVN7" s="418"/>
      <c r="WVO7" s="418"/>
      <c r="WVP7" s="418"/>
      <c r="WVQ7" s="418"/>
      <c r="WVR7" s="418"/>
      <c r="WVS7" s="418"/>
      <c r="WVT7" s="418"/>
      <c r="WVU7" s="418"/>
      <c r="WVV7" s="418"/>
      <c r="WVW7" s="418"/>
      <c r="WVX7" s="418"/>
      <c r="WVY7" s="418"/>
      <c r="WVZ7" s="418"/>
      <c r="WWA7" s="418"/>
      <c r="WWB7" s="418"/>
      <c r="WWC7" s="418"/>
      <c r="WWD7" s="418"/>
      <c r="WWE7" s="418"/>
      <c r="WWF7" s="418"/>
      <c r="WWG7" s="418"/>
      <c r="WWH7" s="418"/>
      <c r="WWI7" s="418"/>
      <c r="WWJ7" s="418"/>
      <c r="WWK7" s="418"/>
      <c r="WWL7" s="418"/>
      <c r="WWM7" s="418"/>
      <c r="WWN7" s="418"/>
      <c r="WWO7" s="418"/>
      <c r="WWP7" s="418"/>
      <c r="WWQ7" s="418"/>
      <c r="WWR7" s="418"/>
      <c r="WWS7" s="418"/>
      <c r="WWT7" s="418"/>
      <c r="WWU7" s="418"/>
      <c r="WWV7" s="418"/>
      <c r="WWW7" s="418"/>
      <c r="WWX7" s="418"/>
      <c r="WWY7" s="418"/>
      <c r="WWZ7" s="418"/>
      <c r="WXA7" s="418"/>
      <c r="WXB7" s="418"/>
      <c r="WXC7" s="418"/>
      <c r="WXD7" s="418"/>
      <c r="WXE7" s="418"/>
      <c r="WXF7" s="418"/>
      <c r="WXG7" s="418"/>
      <c r="WXH7" s="418"/>
      <c r="WXI7" s="418"/>
      <c r="WXJ7" s="418"/>
      <c r="WXK7" s="418"/>
      <c r="WXL7" s="418"/>
      <c r="WXM7" s="418"/>
      <c r="WXN7" s="418"/>
      <c r="WXO7" s="418"/>
      <c r="WXP7" s="418"/>
      <c r="WXQ7" s="418"/>
      <c r="WXR7" s="418"/>
      <c r="WXS7" s="418"/>
      <c r="WXT7" s="418"/>
      <c r="WXU7" s="418"/>
      <c r="WXV7" s="418"/>
      <c r="WXW7" s="418"/>
      <c r="WXX7" s="418"/>
      <c r="WXY7" s="418"/>
      <c r="WXZ7" s="418"/>
      <c r="WYA7" s="418"/>
      <c r="WYB7" s="418"/>
      <c r="WYC7" s="418"/>
      <c r="WYD7" s="418"/>
      <c r="WYE7" s="418"/>
      <c r="WYF7" s="418"/>
      <c r="WYG7" s="418"/>
      <c r="WYH7" s="418"/>
      <c r="WYI7" s="418"/>
      <c r="WYJ7" s="418"/>
      <c r="WYK7" s="418"/>
      <c r="WYL7" s="418"/>
      <c r="WYM7" s="418"/>
      <c r="WYN7" s="418"/>
      <c r="WYO7" s="418"/>
      <c r="WYP7" s="418"/>
      <c r="WYQ7" s="418"/>
      <c r="WYR7" s="418"/>
      <c r="WYS7" s="418"/>
      <c r="WYT7" s="418"/>
      <c r="WYU7" s="418"/>
      <c r="WYV7" s="418"/>
      <c r="WYW7" s="418"/>
      <c r="WYX7" s="418"/>
      <c r="WYY7" s="418"/>
      <c r="WYZ7" s="418"/>
      <c r="WZA7" s="418"/>
      <c r="WZB7" s="418"/>
      <c r="WZC7" s="418"/>
      <c r="WZD7" s="418"/>
      <c r="WZE7" s="418"/>
      <c r="WZF7" s="418"/>
      <c r="WZG7" s="418"/>
      <c r="WZH7" s="418"/>
      <c r="WZI7" s="418"/>
      <c r="WZJ7" s="418"/>
      <c r="WZK7" s="418"/>
      <c r="WZL7" s="418"/>
      <c r="WZM7" s="418"/>
      <c r="WZN7" s="418"/>
      <c r="WZO7" s="418"/>
      <c r="WZP7" s="418"/>
      <c r="WZQ7" s="418"/>
      <c r="WZR7" s="418"/>
      <c r="WZS7" s="418"/>
      <c r="WZT7" s="418"/>
      <c r="WZU7" s="418"/>
      <c r="WZV7" s="418"/>
      <c r="WZW7" s="418"/>
      <c r="WZX7" s="418"/>
      <c r="WZY7" s="418"/>
      <c r="WZZ7" s="418"/>
      <c r="XAA7" s="418"/>
      <c r="XAB7" s="418"/>
      <c r="XAC7" s="418"/>
      <c r="XAD7" s="418"/>
      <c r="XAE7" s="418"/>
      <c r="XAF7" s="418"/>
      <c r="XAG7" s="418"/>
      <c r="XAH7" s="418"/>
      <c r="XAI7" s="418"/>
      <c r="XAJ7" s="418"/>
      <c r="XAK7" s="418"/>
      <c r="XAL7" s="418"/>
      <c r="XAM7" s="418"/>
      <c r="XAN7" s="418"/>
      <c r="XAO7" s="418"/>
      <c r="XAP7" s="418"/>
      <c r="XAQ7" s="418"/>
      <c r="XAR7" s="418"/>
      <c r="XAS7" s="418"/>
      <c r="XAT7" s="418"/>
      <c r="XAU7" s="418"/>
      <c r="XAV7" s="418"/>
      <c r="XAW7" s="418"/>
      <c r="XAX7" s="418"/>
      <c r="XAY7" s="418"/>
      <c r="XAZ7" s="418"/>
      <c r="XBA7" s="418"/>
      <c r="XBB7" s="418"/>
      <c r="XBC7" s="418"/>
      <c r="XBD7" s="418"/>
      <c r="XBE7" s="418"/>
      <c r="XBF7" s="418"/>
      <c r="XBG7" s="418"/>
      <c r="XBH7" s="418"/>
      <c r="XBI7" s="418"/>
      <c r="XBJ7" s="418"/>
      <c r="XBK7" s="418"/>
      <c r="XBL7" s="418"/>
      <c r="XBM7" s="418"/>
      <c r="XBN7" s="418"/>
      <c r="XBO7" s="418"/>
      <c r="XBP7" s="418"/>
      <c r="XBQ7" s="418"/>
      <c r="XBR7" s="418"/>
      <c r="XBS7" s="418"/>
      <c r="XBT7" s="418"/>
      <c r="XBU7" s="418"/>
      <c r="XBV7" s="418"/>
      <c r="XBW7" s="418"/>
      <c r="XBX7" s="418"/>
      <c r="XBY7" s="418"/>
      <c r="XBZ7" s="418"/>
      <c r="XCA7" s="418"/>
      <c r="XCB7" s="418"/>
      <c r="XCC7" s="418"/>
      <c r="XCD7" s="418"/>
      <c r="XCE7" s="418"/>
      <c r="XCF7" s="418"/>
      <c r="XCG7" s="418"/>
      <c r="XCH7" s="418"/>
      <c r="XCI7" s="418"/>
      <c r="XCJ7" s="418"/>
      <c r="XCK7" s="418"/>
      <c r="XCL7" s="418"/>
      <c r="XCM7" s="418"/>
      <c r="XCN7" s="418"/>
      <c r="XCO7" s="418"/>
      <c r="XCP7" s="418"/>
      <c r="XCQ7" s="418"/>
      <c r="XCR7" s="418"/>
      <c r="XCS7" s="418"/>
      <c r="XCT7" s="418"/>
      <c r="XCU7" s="418"/>
      <c r="XCV7" s="418"/>
      <c r="XCW7" s="418"/>
      <c r="XCX7" s="418"/>
      <c r="XCY7" s="418"/>
      <c r="XCZ7" s="418"/>
      <c r="XDA7" s="418"/>
      <c r="XDB7" s="418"/>
      <c r="XDC7" s="418"/>
      <c r="XDD7" s="418"/>
      <c r="XDE7" s="418"/>
      <c r="XDF7" s="418"/>
      <c r="XDG7" s="418"/>
      <c r="XDH7" s="418"/>
      <c r="XDI7" s="418"/>
      <c r="XDJ7" s="418"/>
      <c r="XDK7" s="418"/>
      <c r="XDL7" s="418"/>
      <c r="XDM7" s="418"/>
      <c r="XDN7" s="418"/>
      <c r="XDO7" s="418"/>
      <c r="XDP7" s="418"/>
      <c r="XDQ7" s="418"/>
      <c r="XDR7" s="418"/>
      <c r="XDS7" s="418"/>
      <c r="XDT7" s="418"/>
      <c r="XDU7" s="418"/>
      <c r="XDV7" s="418"/>
      <c r="XDW7" s="418"/>
      <c r="XDX7" s="418"/>
      <c r="XDY7" s="418"/>
      <c r="XDZ7" s="418"/>
      <c r="XEA7" s="418"/>
      <c r="XEB7" s="418"/>
      <c r="XEC7" s="418"/>
      <c r="XED7" s="418"/>
      <c r="XEE7" s="418"/>
      <c r="XEF7" s="418"/>
      <c r="XEG7" s="418"/>
      <c r="XEH7" s="418"/>
      <c r="XEI7" s="418"/>
      <c r="XEJ7" s="418"/>
      <c r="XEK7" s="418"/>
      <c r="XEL7" s="418"/>
      <c r="XEM7" s="418"/>
      <c r="XEN7" s="418"/>
      <c r="XEO7" s="418"/>
      <c r="XEP7" s="418"/>
      <c r="XEQ7" s="418"/>
      <c r="XER7" s="418"/>
      <c r="XES7" s="418"/>
      <c r="XET7" s="418"/>
      <c r="XEU7" s="418"/>
      <c r="XEV7" s="418"/>
      <c r="XEW7" s="418"/>
      <c r="XEX7" s="418"/>
      <c r="XEY7" s="418"/>
      <c r="XEZ7" s="418"/>
      <c r="XFA7" s="418"/>
    </row>
    <row r="8" spans="2:16381" ht="20">
      <c r="B8" s="419"/>
      <c r="C8" s="421"/>
      <c r="D8" s="421"/>
      <c r="E8" s="419"/>
      <c r="F8" s="419"/>
      <c r="G8" s="419"/>
      <c r="H8" s="419"/>
      <c r="I8" s="419"/>
      <c r="J8" s="422"/>
      <c r="K8" s="419"/>
      <c r="L8" s="419"/>
      <c r="M8" s="419"/>
      <c r="N8" s="418"/>
      <c r="O8" s="419"/>
      <c r="P8" s="419"/>
      <c r="Q8" s="440"/>
      <c r="R8" s="419"/>
      <c r="S8" s="419"/>
      <c r="T8" s="419"/>
      <c r="U8" s="419"/>
      <c r="AM8" s="366"/>
    </row>
    <row r="9" spans="2:16381" ht="28">
      <c r="B9" s="1264" t="s">
        <v>763</v>
      </c>
      <c r="C9" s="578"/>
      <c r="D9" s="578"/>
      <c r="E9" s="579"/>
      <c r="F9" s="579"/>
      <c r="G9" s="579"/>
      <c r="H9" s="579"/>
      <c r="I9" s="579"/>
      <c r="J9" s="579"/>
      <c r="K9" s="579"/>
      <c r="L9" s="580"/>
      <c r="M9" s="580"/>
      <c r="N9" s="581"/>
      <c r="O9" s="582"/>
      <c r="P9" s="583"/>
      <c r="Q9" s="442"/>
      <c r="R9" s="441"/>
      <c r="S9" s="441"/>
      <c r="T9" s="441"/>
      <c r="U9" s="441"/>
    </row>
    <row r="10" spans="2:16381" ht="69" customHeight="1">
      <c r="B10" s="1589" t="s">
        <v>854</v>
      </c>
      <c r="C10" s="1585" t="s">
        <v>485</v>
      </c>
      <c r="D10" s="1585" t="s">
        <v>852</v>
      </c>
      <c r="E10" s="1585" t="s">
        <v>486</v>
      </c>
      <c r="F10" s="584" t="s">
        <v>1469</v>
      </c>
      <c r="G10" s="1585" t="s">
        <v>487</v>
      </c>
      <c r="H10" s="1585" t="s">
        <v>1206</v>
      </c>
      <c r="I10" s="1585" t="s">
        <v>1207</v>
      </c>
      <c r="J10" s="1585" t="s">
        <v>1231</v>
      </c>
      <c r="K10" s="584" t="s">
        <v>1696</v>
      </c>
      <c r="L10" s="1236" t="s">
        <v>488</v>
      </c>
      <c r="M10" s="600" t="str">
        <f>K10</f>
        <v>RAP 
Ciclo 26/27</v>
      </c>
      <c r="N10" s="694"/>
      <c r="O10" s="1583" t="str">
        <f>M10</f>
        <v>RAP 
Ciclo 26/27</v>
      </c>
      <c r="P10" s="1585" t="s">
        <v>1288</v>
      </c>
      <c r="Q10" s="443"/>
      <c r="R10" s="1587" t="s">
        <v>1178</v>
      </c>
      <c r="S10" s="1598" t="s">
        <v>1208</v>
      </c>
      <c r="T10" s="1598" t="s">
        <v>1209</v>
      </c>
      <c r="U10" s="1598" t="s">
        <v>1210</v>
      </c>
      <c r="V10" s="1598" t="s">
        <v>1211</v>
      </c>
      <c r="W10" s="1069" t="s">
        <v>1212</v>
      </c>
      <c r="X10" s="1069" t="s">
        <v>1213</v>
      </c>
      <c r="Y10" s="1598" t="s">
        <v>1214</v>
      </c>
      <c r="AA10" s="441"/>
      <c r="AB10" s="441"/>
      <c r="AC10" s="441"/>
      <c r="AD10" s="441"/>
      <c r="AE10" s="441"/>
      <c r="AF10" s="441"/>
      <c r="AG10" s="441"/>
      <c r="AH10" s="441"/>
      <c r="AI10" s="441"/>
      <c r="AJ10" s="441"/>
      <c r="AK10" s="441"/>
    </row>
    <row r="11" spans="2:16381" s="1074" customFormat="1" ht="21" customHeight="1">
      <c r="B11" s="1590"/>
      <c r="C11" s="1586"/>
      <c r="D11" s="1586"/>
      <c r="E11" s="1586"/>
      <c r="F11" s="1070" t="s">
        <v>1215</v>
      </c>
      <c r="G11" s="1586"/>
      <c r="H11" s="1586"/>
      <c r="I11" s="1586"/>
      <c r="J11" s="1586"/>
      <c r="K11" s="1070" t="s">
        <v>1697</v>
      </c>
      <c r="L11" s="1071" t="s">
        <v>34</v>
      </c>
      <c r="M11" s="1070" t="s">
        <v>1216</v>
      </c>
      <c r="N11" s="1072"/>
      <c r="O11" s="1584"/>
      <c r="P11" s="1586"/>
      <c r="Q11" s="444"/>
      <c r="R11" s="1588"/>
      <c r="S11" s="1599"/>
      <c r="T11" s="1599"/>
      <c r="U11" s="1599"/>
      <c r="V11" s="1599"/>
      <c r="W11" s="1073"/>
      <c r="X11" s="1073"/>
      <c r="Y11" s="1599"/>
      <c r="AA11" s="441"/>
      <c r="AB11" s="441"/>
      <c r="AC11" s="441"/>
      <c r="AD11" s="441"/>
      <c r="AE11" s="441"/>
      <c r="AF11" s="441"/>
      <c r="AG11" s="441"/>
      <c r="AH11" s="441"/>
      <c r="AI11" s="441"/>
      <c r="AJ11" s="441"/>
      <c r="AK11" s="441"/>
    </row>
    <row r="12" spans="2:16381" ht="22.5" customHeight="1">
      <c r="B12" s="1591" t="s">
        <v>1359</v>
      </c>
      <c r="C12" s="1591" t="s">
        <v>490</v>
      </c>
      <c r="D12" s="691" t="s">
        <v>691</v>
      </c>
      <c r="E12" s="1593" t="s">
        <v>489</v>
      </c>
      <c r="F12" s="1075">
        <f>'RAP 25.26 PTBR'!K12</f>
        <v>834.53602453657811</v>
      </c>
      <c r="G12" s="693">
        <v>39.701797880764381</v>
      </c>
      <c r="H12" s="693">
        <v>62.750841115299473</v>
      </c>
      <c r="I12" s="1075">
        <v>0</v>
      </c>
      <c r="J12" s="693">
        <v>-15.784044202911883</v>
      </c>
      <c r="K12" s="693">
        <f>SUM(F12:J12)</f>
        <v>921.20461932973012</v>
      </c>
      <c r="L12" s="1595">
        <v>62.581181010000023</v>
      </c>
      <c r="M12" s="693">
        <f t="shared" ref="M12:M14" si="0">SUM(L12,K12)</f>
        <v>983.78580033973014</v>
      </c>
      <c r="N12" s="693"/>
      <c r="O12" s="693">
        <f t="shared" ref="O12:O17" si="1">F12</f>
        <v>834.53602453657811</v>
      </c>
      <c r="P12" s="692">
        <f t="shared" ref="P12:P17" si="2">IFERROR(K12/O12-1,"N.A")</f>
        <v>0.10385243086573714</v>
      </c>
      <c r="Q12" s="446"/>
      <c r="R12" s="447"/>
      <c r="S12" s="447"/>
      <c r="T12" s="447"/>
      <c r="U12" s="447"/>
      <c r="V12" s="447"/>
      <c r="W12" s="447"/>
      <c r="X12" s="447"/>
      <c r="Y12" s="447"/>
      <c r="AA12" s="441"/>
      <c r="AB12" s="441"/>
      <c r="AC12" s="441"/>
      <c r="AD12" s="441"/>
      <c r="AE12" s="441"/>
      <c r="AF12" s="441"/>
      <c r="AG12" s="441"/>
      <c r="AH12" s="441"/>
      <c r="AI12" s="441"/>
      <c r="AJ12" s="441"/>
      <c r="AK12" s="441"/>
    </row>
    <row r="13" spans="2:16381" ht="22.5" customHeight="1">
      <c r="B13" s="1591"/>
      <c r="C13" s="1591"/>
      <c r="D13" s="691" t="s">
        <v>1206</v>
      </c>
      <c r="E13" s="1593"/>
      <c r="F13" s="1075">
        <f>'RAP 25.26 PTBR'!K13</f>
        <v>813.25623218451176</v>
      </c>
      <c r="G13" s="693">
        <v>38.144864630538329</v>
      </c>
      <c r="H13" s="693">
        <v>60.290023816660273</v>
      </c>
      <c r="I13" s="1075">
        <v>0</v>
      </c>
      <c r="J13" s="693">
        <v>-15.165062077307494</v>
      </c>
      <c r="K13" s="693">
        <f t="shared" ref="K13:K16" si="3">SUM(F13:J13)</f>
        <v>896.52605855440288</v>
      </c>
      <c r="L13" s="1596"/>
      <c r="M13" s="693">
        <f t="shared" si="0"/>
        <v>896.52605855440288</v>
      </c>
      <c r="N13" s="693">
        <v>0</v>
      </c>
      <c r="O13" s="693">
        <f t="shared" si="1"/>
        <v>813.25623218451176</v>
      </c>
      <c r="P13" s="692">
        <f t="shared" si="2"/>
        <v>0.10239064033511003</v>
      </c>
      <c r="Q13" s="446"/>
      <c r="R13" s="1076">
        <f>SUM(S13:Y13)</f>
        <v>-272.0219915740945</v>
      </c>
      <c r="S13" s="1076">
        <f>'RTP 059'!$C$30*(1+$P$6)</f>
        <v>-277.4360388404815</v>
      </c>
      <c r="T13" s="1076">
        <f>'RTP 059'!$C$35*(1+$P$6)</f>
        <v>90.307308858709121</v>
      </c>
      <c r="U13" s="1076">
        <f>'RTP 059'!$C$38*(1+$P$6)</f>
        <v>3.613994458600339</v>
      </c>
      <c r="V13" s="1076">
        <f>'RTP 059'!$C$40*(1+$P$6)</f>
        <v>37.646192017677926</v>
      </c>
      <c r="W13" s="1077">
        <v>-158.08336699000003</v>
      </c>
      <c r="X13" s="1076">
        <v>1.30545376</v>
      </c>
      <c r="Y13" s="1076">
        <v>30.624465161399733</v>
      </c>
      <c r="AA13" s="1078"/>
      <c r="AB13" s="441"/>
      <c r="AC13" s="441"/>
      <c r="AD13" s="441"/>
      <c r="AE13" s="441"/>
      <c r="AF13" s="441"/>
      <c r="AG13" s="441"/>
      <c r="AH13" s="441"/>
      <c r="AI13" s="441"/>
      <c r="AJ13" s="441"/>
      <c r="AK13" s="441"/>
    </row>
    <row r="14" spans="2:16381" ht="22.5" customHeight="1">
      <c r="B14" s="1591"/>
      <c r="C14" s="1592"/>
      <c r="D14" s="1079" t="s">
        <v>15</v>
      </c>
      <c r="E14" s="1594"/>
      <c r="F14" s="1081">
        <f>'RAP 25.26 PTBR'!K14</f>
        <v>1899.141262678975</v>
      </c>
      <c r="G14" s="1081">
        <v>89.735986807863526</v>
      </c>
      <c r="H14" s="1081">
        <v>0</v>
      </c>
      <c r="I14" s="1080">
        <v>0</v>
      </c>
      <c r="J14" s="1081">
        <v>-0.16305079100616418</v>
      </c>
      <c r="K14" s="1081">
        <f t="shared" si="3"/>
        <v>1988.7141986958325</v>
      </c>
      <c r="L14" s="1597"/>
      <c r="M14" s="1081">
        <f t="shared" si="0"/>
        <v>1988.7141986958325</v>
      </c>
      <c r="N14" s="693"/>
      <c r="O14" s="1081">
        <f t="shared" si="1"/>
        <v>1899.141262678975</v>
      </c>
      <c r="P14" s="1082">
        <f t="shared" si="2"/>
        <v>4.7164967544596204E-2</v>
      </c>
      <c r="Q14" s="446"/>
      <c r="R14" s="1083" t="s">
        <v>553</v>
      </c>
      <c r="S14" s="441"/>
      <c r="T14" s="1078">
        <v>-2.476</v>
      </c>
      <c r="U14" s="1078">
        <v>0.05</v>
      </c>
      <c r="V14" s="1078">
        <v>0.5</v>
      </c>
      <c r="W14" s="1084"/>
      <c r="X14" s="1085"/>
      <c r="Y14" s="441"/>
      <c r="Z14" s="1078"/>
      <c r="AA14" s="441"/>
      <c r="AB14" s="441"/>
      <c r="AC14" s="441"/>
      <c r="AD14" s="441"/>
      <c r="AE14" s="441"/>
      <c r="AF14" s="441"/>
      <c r="AG14" s="441"/>
      <c r="AH14" s="441"/>
      <c r="AI14" s="441"/>
      <c r="AJ14" s="441"/>
      <c r="AK14" s="441"/>
    </row>
    <row r="15" spans="2:16381" ht="22.5" customHeight="1">
      <c r="B15" s="1591"/>
      <c r="C15" s="691" t="s">
        <v>508</v>
      </c>
      <c r="D15" s="691" t="s">
        <v>136</v>
      </c>
      <c r="E15" s="691" t="s">
        <v>489</v>
      </c>
      <c r="F15" s="693">
        <f>'RAP 25.26 PTBR'!K15</f>
        <v>234.84007329413399</v>
      </c>
      <c r="G15" s="693">
        <v>11.095534053199509</v>
      </c>
      <c r="H15" s="693">
        <v>0</v>
      </c>
      <c r="I15" s="693">
        <v>0</v>
      </c>
      <c r="J15" s="693">
        <v>0</v>
      </c>
      <c r="K15" s="693">
        <f t="shared" si="3"/>
        <v>245.9356073473335</v>
      </c>
      <c r="L15" s="693">
        <v>-8.4769602100000014</v>
      </c>
      <c r="M15" s="693">
        <f>SUM(L15,K15)</f>
        <v>237.45864713733351</v>
      </c>
      <c r="N15" s="693"/>
      <c r="O15" s="693">
        <f t="shared" si="1"/>
        <v>234.84007329413399</v>
      </c>
      <c r="P15" s="692">
        <f t="shared" si="2"/>
        <v>4.7247192089326706E-2</v>
      </c>
      <c r="Q15" s="446"/>
      <c r="R15" s="1078"/>
      <c r="S15" s="441"/>
      <c r="T15" s="441"/>
      <c r="U15" s="441"/>
      <c r="V15" s="441"/>
      <c r="W15" s="441"/>
      <c r="X15" s="441"/>
      <c r="Y15" s="441"/>
      <c r="Z15" s="441"/>
      <c r="AA15" s="441"/>
      <c r="AB15" s="441"/>
      <c r="AC15" s="441"/>
      <c r="AD15" s="441"/>
      <c r="AE15" s="441"/>
      <c r="AF15" s="441"/>
      <c r="AG15" s="441"/>
      <c r="AH15" s="441"/>
      <c r="AI15" s="441"/>
      <c r="AJ15" s="441"/>
      <c r="AK15" s="441"/>
    </row>
    <row r="16" spans="2:16381" ht="22.5" customHeight="1">
      <c r="B16" s="585"/>
      <c r="C16" s="691" t="s">
        <v>1695</v>
      </c>
      <c r="D16" s="691" t="s">
        <v>878</v>
      </c>
      <c r="E16" s="691" t="s">
        <v>489</v>
      </c>
      <c r="F16" s="693">
        <f>'RAP 25.26 PTBR'!K65</f>
        <v>343.10103999980538</v>
      </c>
      <c r="G16" s="693">
        <v>16.210560742918567</v>
      </c>
      <c r="H16" s="693">
        <v>0</v>
      </c>
      <c r="I16" s="693">
        <v>0</v>
      </c>
      <c r="J16" s="693">
        <v>0</v>
      </c>
      <c r="K16" s="1473">
        <f t="shared" si="3"/>
        <v>359.31160074272395</v>
      </c>
      <c r="L16" s="693">
        <v>-4.0997259100000001</v>
      </c>
      <c r="M16" s="693">
        <f>SUM(L16,K16)</f>
        <v>355.21187483272394</v>
      </c>
      <c r="N16" s="693"/>
      <c r="O16" s="693">
        <f t="shared" si="1"/>
        <v>343.10103999980538</v>
      </c>
      <c r="P16" s="692">
        <f t="shared" si="2"/>
        <v>4.7247192089326706E-2</v>
      </c>
      <c r="Q16" s="446"/>
      <c r="R16" s="1084"/>
      <c r="S16" s="441"/>
      <c r="T16" s="441"/>
      <c r="U16" s="441"/>
      <c r="V16" s="441"/>
      <c r="W16" s="441"/>
      <c r="X16" s="441"/>
      <c r="Y16" s="441"/>
      <c r="Z16" s="441"/>
      <c r="AA16" s="441"/>
      <c r="AB16" s="441"/>
      <c r="AC16" s="441"/>
      <c r="AD16" s="441"/>
      <c r="AE16" s="441"/>
      <c r="AF16" s="441"/>
      <c r="AG16" s="441"/>
      <c r="AH16" s="441"/>
      <c r="AI16" s="441"/>
      <c r="AJ16" s="441"/>
      <c r="AK16" s="441"/>
    </row>
    <row r="17" spans="2:37" ht="23">
      <c r="B17" s="586" t="s">
        <v>764</v>
      </c>
      <c r="C17" s="587"/>
      <c r="D17" s="587"/>
      <c r="E17" s="588"/>
      <c r="F17" s="587">
        <f>SUM(F12:F16)</f>
        <v>4124.8746326940045</v>
      </c>
      <c r="G17" s="587">
        <f t="shared" ref="G17:M17" si="4">SUM(G12:G16)</f>
        <v>194.88874411528434</v>
      </c>
      <c r="H17" s="587">
        <f t="shared" si="4"/>
        <v>123.04086493195975</v>
      </c>
      <c r="I17" s="587">
        <f t="shared" si="4"/>
        <v>0</v>
      </c>
      <c r="J17" s="587">
        <f t="shared" si="4"/>
        <v>-31.112157071225539</v>
      </c>
      <c r="K17" s="587">
        <f t="shared" si="4"/>
        <v>4411.6920846700232</v>
      </c>
      <c r="L17" s="587">
        <f t="shared" si="4"/>
        <v>50.004494890000018</v>
      </c>
      <c r="M17" s="587">
        <f t="shared" si="4"/>
        <v>4461.6965795600227</v>
      </c>
      <c r="N17" s="589"/>
      <c r="O17" s="587">
        <f t="shared" si="1"/>
        <v>4124.8746326940045</v>
      </c>
      <c r="P17" s="590">
        <f t="shared" si="2"/>
        <v>6.9533616780176999E-2</v>
      </c>
      <c r="Q17" s="446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</row>
    <row r="18" spans="2:37" ht="22.5">
      <c r="B18" s="591"/>
      <c r="C18" s="592"/>
      <c r="D18" s="592"/>
      <c r="E18" s="593"/>
      <c r="F18" s="594"/>
      <c r="G18" s="595"/>
      <c r="H18" s="594"/>
      <c r="I18" s="594"/>
      <c r="J18" s="596"/>
      <c r="K18" s="596"/>
      <c r="L18" s="591"/>
      <c r="M18" s="596"/>
      <c r="N18" s="581"/>
      <c r="O18" s="591"/>
      <c r="P18" s="597"/>
      <c r="Q18" s="446"/>
      <c r="R18" s="441"/>
      <c r="S18" s="441"/>
      <c r="T18" s="441"/>
      <c r="U18" s="441"/>
      <c r="V18" s="441"/>
      <c r="W18" s="441"/>
      <c r="X18" s="441"/>
      <c r="Y18" s="441"/>
      <c r="Z18" s="441"/>
      <c r="AA18" s="441"/>
      <c r="AB18" s="441"/>
      <c r="AC18" s="441"/>
      <c r="AD18" s="441"/>
      <c r="AE18" s="441"/>
      <c r="AF18" s="441"/>
      <c r="AG18" s="441"/>
      <c r="AH18" s="441"/>
      <c r="AI18" s="441"/>
      <c r="AJ18" s="441"/>
      <c r="AK18" s="441"/>
    </row>
    <row r="19" spans="2:37" ht="28">
      <c r="B19" s="1264" t="s">
        <v>761</v>
      </c>
      <c r="C19" s="598"/>
      <c r="D19" s="598"/>
      <c r="E19" s="578"/>
      <c r="F19" s="579"/>
      <c r="G19" s="579"/>
      <c r="H19" s="579"/>
      <c r="I19" s="579"/>
      <c r="J19" s="599"/>
      <c r="K19" s="599"/>
      <c r="L19" s="579"/>
      <c r="M19" s="599"/>
      <c r="N19" s="581"/>
      <c r="O19" s="582"/>
      <c r="P19" s="583"/>
      <c r="Q19" s="446"/>
      <c r="R19" s="441"/>
      <c r="S19" s="441"/>
      <c r="T19" s="441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441"/>
      <c r="AF19" s="441"/>
      <c r="AG19" s="441"/>
      <c r="AH19" s="441"/>
      <c r="AI19" s="441"/>
      <c r="AJ19" s="441"/>
      <c r="AK19" s="441"/>
    </row>
    <row r="20" spans="2:37" ht="69" customHeight="1">
      <c r="B20" s="1589" t="s">
        <v>854</v>
      </c>
      <c r="C20" s="1583" t="s">
        <v>485</v>
      </c>
      <c r="D20" s="1583" t="s">
        <v>852</v>
      </c>
      <c r="E20" s="1585" t="s">
        <v>486</v>
      </c>
      <c r="F20" s="584" t="s">
        <v>1469</v>
      </c>
      <c r="G20" s="1585" t="s">
        <v>487</v>
      </c>
      <c r="H20" s="1585" t="s">
        <v>1206</v>
      </c>
      <c r="I20" s="1585" t="s">
        <v>1207</v>
      </c>
      <c r="J20" s="1583" t="s">
        <v>1228</v>
      </c>
      <c r="K20" s="584" t="str">
        <f>K10</f>
        <v>RAP 
Ciclo 26/27</v>
      </c>
      <c r="L20" s="1236" t="s">
        <v>488</v>
      </c>
      <c r="M20" s="584" t="str">
        <f>M10</f>
        <v>RAP 
Ciclo 26/27</v>
      </c>
      <c r="N20" s="581"/>
      <c r="O20" s="1585" t="str">
        <f>M20</f>
        <v>RAP 
Ciclo 26/27</v>
      </c>
      <c r="P20" s="1585" t="s">
        <v>1288</v>
      </c>
      <c r="Q20" s="446"/>
      <c r="R20" s="1253" t="s">
        <v>1487</v>
      </c>
      <c r="S20" s="1254">
        <f ca="1">SUMIF(C:J,"IGP-M",M:M)</f>
        <v>20.643534548997234</v>
      </c>
      <c r="T20" s="1149">
        <f ca="1">S20/S24</f>
        <v>2.9148134688391572E-3</v>
      </c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441"/>
      <c r="AF20" s="441"/>
      <c r="AG20" s="441"/>
      <c r="AH20" s="441"/>
      <c r="AI20" s="441"/>
      <c r="AJ20" s="441"/>
      <c r="AK20" s="441"/>
    </row>
    <row r="21" spans="2:37" s="1074" customFormat="1" ht="21" customHeight="1">
      <c r="B21" s="1590"/>
      <c r="C21" s="1584"/>
      <c r="D21" s="1584"/>
      <c r="E21" s="1586"/>
      <c r="F21" s="1070" t="s">
        <v>1215</v>
      </c>
      <c r="G21" s="1586"/>
      <c r="H21" s="1586"/>
      <c r="I21" s="1586"/>
      <c r="J21" s="1584"/>
      <c r="K21" s="1070" t="s">
        <v>1697</v>
      </c>
      <c r="L21" s="1071" t="s">
        <v>34</v>
      </c>
      <c r="M21" s="1070" t="s">
        <v>1216</v>
      </c>
      <c r="N21" s="418"/>
      <c r="O21" s="1586"/>
      <c r="P21" s="1586"/>
      <c r="Q21" s="446"/>
      <c r="R21" s="1253" t="s">
        <v>489</v>
      </c>
      <c r="S21" s="1254">
        <f ca="1">SUMIF(C:J,"IPCA",K:K)</f>
        <v>4146.4175826232558</v>
      </c>
      <c r="T21" s="1422">
        <f ca="1">S21/S24</f>
        <v>0.58546339477746301</v>
      </c>
      <c r="U21" s="441"/>
      <c r="V21" s="441"/>
      <c r="W21" s="441"/>
      <c r="X21" s="441"/>
      <c r="Y21" s="441"/>
      <c r="Z21" s="441"/>
      <c r="AA21" s="441"/>
      <c r="AB21" s="441"/>
      <c r="AC21" s="441"/>
      <c r="AD21" s="441"/>
      <c r="AE21" s="441"/>
      <c r="AF21" s="441"/>
      <c r="AG21" s="441"/>
      <c r="AH21" s="441"/>
      <c r="AI21" s="441"/>
      <c r="AJ21" s="441"/>
      <c r="AK21" s="441"/>
    </row>
    <row r="22" spans="2:37" ht="23">
      <c r="B22" s="586" t="s">
        <v>491</v>
      </c>
      <c r="C22" s="587"/>
      <c r="D22" s="587"/>
      <c r="E22" s="588"/>
      <c r="F22" s="601">
        <f>SUM(F23:F45)+(F46+F47)*51%</f>
        <v>1263.0327150197397</v>
      </c>
      <c r="G22" s="601">
        <f t="shared" ref="G22:M22" si="5">SUM(G23:G47)</f>
        <v>76.71350408003569</v>
      </c>
      <c r="H22" s="601">
        <f t="shared" si="5"/>
        <v>6.0595185800000007</v>
      </c>
      <c r="I22" s="601">
        <f t="shared" si="5"/>
        <v>5.1432938324264432</v>
      </c>
      <c r="J22" s="601">
        <f t="shared" si="5"/>
        <v>-0.79193867842159826</v>
      </c>
      <c r="K22" s="601">
        <f t="shared" si="5"/>
        <v>1722.9107133989439</v>
      </c>
      <c r="L22" s="601">
        <f t="shared" si="5"/>
        <v>-54.079804629999998</v>
      </c>
      <c r="M22" s="601">
        <f t="shared" si="5"/>
        <v>1668.830908768944</v>
      </c>
      <c r="N22" s="602"/>
      <c r="O22" s="601">
        <f>SUM(O23:O47)</f>
        <v>1635.7863355849036</v>
      </c>
      <c r="P22" s="603">
        <f t="shared" ref="P22:P48" si="6">IFERROR(K22/O22-1,"N.A")</f>
        <v>5.3261465705352951E-2</v>
      </c>
      <c r="Q22" s="446"/>
      <c r="R22" s="1251" t="s">
        <v>1488</v>
      </c>
      <c r="S22" s="1252">
        <f>K60</f>
        <v>6485.3678639175378</v>
      </c>
      <c r="T22" s="1422">
        <f>S22/S24</f>
        <v>0.91571710044400911</v>
      </c>
      <c r="U22" s="441"/>
      <c r="V22" s="441"/>
      <c r="W22" s="441"/>
      <c r="X22" s="441"/>
      <c r="Y22" s="441"/>
      <c r="Z22" s="441"/>
      <c r="AA22" s="441"/>
      <c r="AB22" s="441"/>
      <c r="AC22" s="441"/>
      <c r="AD22" s="441"/>
      <c r="AE22" s="441"/>
      <c r="AF22" s="441"/>
      <c r="AG22" s="441"/>
      <c r="AH22" s="441"/>
      <c r="AI22" s="441"/>
      <c r="AJ22" s="441"/>
      <c r="AK22" s="441"/>
    </row>
    <row r="23" spans="2:37" ht="22.5">
      <c r="B23" s="604" t="s">
        <v>813</v>
      </c>
      <c r="C23" s="605" t="s">
        <v>507</v>
      </c>
      <c r="D23" s="605" t="s">
        <v>856</v>
      </c>
      <c r="E23" s="606" t="s">
        <v>489</v>
      </c>
      <c r="F23" s="607">
        <f>VLOOKUP(C23,'RAP 25.26 PTBR'!$C$22:$K$43,9,0)</f>
        <v>83.236966918462116</v>
      </c>
      <c r="G23" s="607">
        <v>3.9327129649295127</v>
      </c>
      <c r="H23" s="607">
        <v>0</v>
      </c>
      <c r="I23" s="607">
        <v>0</v>
      </c>
      <c r="J23" s="607">
        <v>0</v>
      </c>
      <c r="K23" s="607">
        <v>87.169679883391638</v>
      </c>
      <c r="L23" s="607">
        <v>-3.4573058299999997</v>
      </c>
      <c r="M23" s="607">
        <f t="shared" ref="M23:M44" si="7">SUM(L23,K23)</f>
        <v>83.712374053391642</v>
      </c>
      <c r="N23" s="602"/>
      <c r="O23" s="607">
        <f t="shared" ref="O23:O44" si="8">F23</f>
        <v>83.236966918462116</v>
      </c>
      <c r="P23" s="608">
        <f t="shared" si="6"/>
        <v>4.7247192089326928E-2</v>
      </c>
      <c r="Q23" s="451"/>
      <c r="R23" s="1259" t="s">
        <v>1489</v>
      </c>
      <c r="S23" s="1260">
        <f>S24-S22</f>
        <v>596.9153661028904</v>
      </c>
      <c r="T23" s="1423">
        <f>S23/S24</f>
        <v>8.4282899555990887E-2</v>
      </c>
      <c r="U23" s="441"/>
      <c r="V23" s="441"/>
      <c r="W23" s="441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</row>
    <row r="24" spans="2:37" ht="22.5">
      <c r="B24" s="609" t="s">
        <v>1047</v>
      </c>
      <c r="C24" s="610" t="s">
        <v>513</v>
      </c>
      <c r="D24" s="610" t="s">
        <v>880</v>
      </c>
      <c r="E24" s="611" t="s">
        <v>489</v>
      </c>
      <c r="F24" s="612">
        <f>VLOOKUP(C24,'RAP 25.26 PTBR'!$C$22:$K$43,9,0)</f>
        <v>72.109375825255484</v>
      </c>
      <c r="G24" s="612">
        <v>3.4069655310572973</v>
      </c>
      <c r="H24" s="612">
        <v>3.48149788</v>
      </c>
      <c r="I24" s="612">
        <v>0</v>
      </c>
      <c r="J24" s="612">
        <v>0</v>
      </c>
      <c r="K24" s="612">
        <v>78.997839236312785</v>
      </c>
      <c r="L24" s="612">
        <v>1.7271861500000003</v>
      </c>
      <c r="M24" s="612">
        <f t="shared" si="7"/>
        <v>80.72502538631278</v>
      </c>
      <c r="N24" s="602"/>
      <c r="O24" s="612">
        <f t="shared" si="8"/>
        <v>72.109375825255484</v>
      </c>
      <c r="P24" s="613">
        <f t="shared" si="6"/>
        <v>9.5527985538944149E-2</v>
      </c>
      <c r="Q24" s="446"/>
      <c r="R24" s="1256" t="s">
        <v>34</v>
      </c>
      <c r="S24" s="1257">
        <f>K73</f>
        <v>7082.2832300204282</v>
      </c>
      <c r="T24" s="125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</row>
    <row r="25" spans="2:37" ht="22.5">
      <c r="B25" s="604" t="s">
        <v>812</v>
      </c>
      <c r="C25" s="605" t="s">
        <v>505</v>
      </c>
      <c r="D25" s="605" t="s">
        <v>857</v>
      </c>
      <c r="E25" s="606" t="s">
        <v>489</v>
      </c>
      <c r="F25" s="607">
        <f>VLOOKUP(C25,'RAP 25.26 PTBR'!$C$22:$K$43,9,0)</f>
        <v>70.794383704919042</v>
      </c>
      <c r="G25" s="607">
        <v>3.3448358457518106</v>
      </c>
      <c r="H25" s="607">
        <v>0</v>
      </c>
      <c r="I25" s="607">
        <v>0</v>
      </c>
      <c r="J25" s="607">
        <v>0</v>
      </c>
      <c r="K25" s="607">
        <v>74.139219550670859</v>
      </c>
      <c r="L25" s="607">
        <v>-2.4279148300000002</v>
      </c>
      <c r="M25" s="607">
        <f t="shared" si="7"/>
        <v>71.711304720670853</v>
      </c>
      <c r="N25" s="602"/>
      <c r="O25" s="607">
        <f t="shared" si="8"/>
        <v>70.794383704919042</v>
      </c>
      <c r="P25" s="608">
        <f t="shared" si="6"/>
        <v>4.7247192089326706E-2</v>
      </c>
      <c r="Q25" s="446"/>
      <c r="R25" s="441"/>
      <c r="S25" s="441"/>
      <c r="T25" s="441"/>
      <c r="U25" s="441"/>
      <c r="V25" s="441"/>
      <c r="W25" s="441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</row>
    <row r="26" spans="2:37" ht="22.5">
      <c r="B26" s="1600" t="s">
        <v>438</v>
      </c>
      <c r="C26" s="614" t="s">
        <v>492</v>
      </c>
      <c r="D26" s="614" t="s">
        <v>438</v>
      </c>
      <c r="E26" s="585" t="s">
        <v>489</v>
      </c>
      <c r="F26" s="615">
        <f>VLOOKUP(C26,'RAP 25.26 PTBR'!$C$22:$K$43,9,0)</f>
        <v>15.430810056724884</v>
      </c>
      <c r="G26" s="615">
        <v>0.72906244684399479</v>
      </c>
      <c r="H26" s="615">
        <v>0</v>
      </c>
      <c r="I26" s="615">
        <v>0</v>
      </c>
      <c r="J26" s="615">
        <v>0</v>
      </c>
      <c r="K26" s="615">
        <v>16.159872503568877</v>
      </c>
      <c r="L26" s="615">
        <v>-0.72227367999999992</v>
      </c>
      <c r="M26" s="615">
        <f t="shared" si="7"/>
        <v>15.437598823568877</v>
      </c>
      <c r="N26" s="602"/>
      <c r="O26" s="615">
        <f t="shared" si="8"/>
        <v>15.430810056724884</v>
      </c>
      <c r="P26" s="616">
        <f t="shared" si="6"/>
        <v>4.7247192089326706E-2</v>
      </c>
      <c r="Q26" s="446"/>
      <c r="R26" s="448"/>
      <c r="S26" s="448"/>
      <c r="T26" s="448"/>
      <c r="U26" s="448"/>
      <c r="V26" s="441"/>
      <c r="W26" s="441"/>
      <c r="X26" s="441"/>
      <c r="Y26" s="441"/>
      <c r="Z26" s="441"/>
      <c r="AA26" s="441"/>
      <c r="AB26" s="441"/>
      <c r="AC26" s="441"/>
      <c r="AD26" s="441"/>
      <c r="AE26" s="441"/>
      <c r="AF26" s="441"/>
      <c r="AG26" s="441"/>
      <c r="AH26" s="441"/>
      <c r="AI26" s="441"/>
      <c r="AJ26" s="441"/>
      <c r="AK26" s="441"/>
    </row>
    <row r="27" spans="2:37" ht="22.5">
      <c r="B27" s="1600"/>
      <c r="C27" s="617" t="s">
        <v>518</v>
      </c>
      <c r="D27" s="617" t="s">
        <v>1229</v>
      </c>
      <c r="E27" s="585" t="s">
        <v>489</v>
      </c>
      <c r="F27" s="615">
        <f>VLOOKUP(C27,'RAP 25.26 PTBR'!$C$22:$K$43,9,0)</f>
        <v>46.140901050000011</v>
      </c>
      <c r="G27" s="615">
        <v>2.1800280150839666</v>
      </c>
      <c r="H27" s="615">
        <v>2.5780207000000002</v>
      </c>
      <c r="I27" s="615">
        <v>0</v>
      </c>
      <c r="J27" s="615">
        <v>0</v>
      </c>
      <c r="K27" s="615">
        <v>50.898949765083977</v>
      </c>
      <c r="L27" s="615">
        <v>0.98737798999999993</v>
      </c>
      <c r="M27" s="615">
        <f t="shared" si="7"/>
        <v>51.886327755083975</v>
      </c>
      <c r="N27" s="602"/>
      <c r="O27" s="618">
        <f t="shared" si="8"/>
        <v>46.140901050000011</v>
      </c>
      <c r="P27" s="619">
        <f t="shared" si="6"/>
        <v>0.10311997830141983</v>
      </c>
      <c r="Q27" s="535"/>
      <c r="R27" s="448"/>
      <c r="S27" s="448"/>
      <c r="T27" s="448"/>
      <c r="U27" s="448"/>
      <c r="V27" s="441"/>
      <c r="W27" s="441"/>
      <c r="X27" s="441"/>
      <c r="Y27" s="441"/>
      <c r="Z27" s="441"/>
      <c r="AA27" s="441"/>
      <c r="AB27" s="441"/>
      <c r="AC27" s="441"/>
      <c r="AD27" s="441"/>
      <c r="AE27" s="441"/>
      <c r="AF27" s="441"/>
      <c r="AG27" s="441"/>
      <c r="AH27" s="441"/>
      <c r="AI27" s="441"/>
      <c r="AJ27" s="441"/>
      <c r="AK27" s="441"/>
    </row>
    <row r="28" spans="2:37" ht="22.5">
      <c r="B28" s="604" t="s">
        <v>439</v>
      </c>
      <c r="C28" s="605" t="s">
        <v>500</v>
      </c>
      <c r="D28" s="605" t="str">
        <f>B28</f>
        <v>IENNE</v>
      </c>
      <c r="E28" s="606" t="s">
        <v>489</v>
      </c>
      <c r="F28" s="607">
        <f>VLOOKUP(C28,'RAP 25.26 PTBR'!$C$22:$K$43,9,0)</f>
        <v>71.392523093207842</v>
      </c>
      <c r="G28" s="607">
        <v>3.3730962523264845</v>
      </c>
      <c r="H28" s="607">
        <v>0</v>
      </c>
      <c r="I28" s="607">
        <v>0</v>
      </c>
      <c r="J28" s="607">
        <v>0</v>
      </c>
      <c r="K28" s="607">
        <v>74.765619345534347</v>
      </c>
      <c r="L28" s="607">
        <v>-2.1999950299999997</v>
      </c>
      <c r="M28" s="607">
        <f t="shared" si="7"/>
        <v>72.56562431553435</v>
      </c>
      <c r="N28" s="602"/>
      <c r="O28" s="607">
        <f t="shared" si="8"/>
        <v>71.392523093207842</v>
      </c>
      <c r="P28" s="608">
        <f t="shared" si="6"/>
        <v>4.7247192089326928E-2</v>
      </c>
      <c r="Q28" s="446"/>
      <c r="R28" s="441"/>
      <c r="S28" s="441"/>
      <c r="T28" s="441"/>
      <c r="U28" s="441"/>
      <c r="V28" s="441"/>
      <c r="W28" s="441"/>
      <c r="X28" s="447"/>
      <c r="Y28" s="447"/>
      <c r="Z28" s="447"/>
      <c r="AA28" s="447"/>
      <c r="AB28" s="447"/>
      <c r="AC28" s="447"/>
      <c r="AE28" s="448"/>
      <c r="AF28" s="448"/>
      <c r="AG28" s="448"/>
      <c r="AH28" s="448"/>
      <c r="AI28" s="448"/>
      <c r="AJ28" s="448"/>
      <c r="AK28" s="448"/>
    </row>
    <row r="29" spans="2:37" ht="22.5">
      <c r="B29" s="609" t="s">
        <v>808</v>
      </c>
      <c r="C29" s="610" t="s">
        <v>534</v>
      </c>
      <c r="D29" s="610" t="s">
        <v>858</v>
      </c>
      <c r="E29" s="611" t="s">
        <v>489</v>
      </c>
      <c r="F29" s="612">
        <f>VLOOKUP(C29,'RAP 25.26 PTBR'!$C$22:$K$43,9,0)</f>
        <v>62.43698092135655</v>
      </c>
      <c r="G29" s="612">
        <v>2.9499720310689601</v>
      </c>
      <c r="H29" s="612">
        <v>0</v>
      </c>
      <c r="I29" s="612">
        <v>0</v>
      </c>
      <c r="J29" s="612">
        <v>0</v>
      </c>
      <c r="K29" s="612">
        <v>65.386952952425517</v>
      </c>
      <c r="L29" s="612">
        <v>-1.01032169</v>
      </c>
      <c r="M29" s="612">
        <f t="shared" si="7"/>
        <v>64.376631262425519</v>
      </c>
      <c r="N29" s="602"/>
      <c r="O29" s="612">
        <f t="shared" si="8"/>
        <v>62.43698092135655</v>
      </c>
      <c r="P29" s="613">
        <f t="shared" si="6"/>
        <v>4.7247192089326928E-2</v>
      </c>
      <c r="Q29" s="446"/>
      <c r="R29" s="452" t="s">
        <v>850</v>
      </c>
      <c r="S29" s="447"/>
      <c r="T29" s="447"/>
      <c r="U29" s="447"/>
      <c r="V29" s="441"/>
      <c r="W29" s="441"/>
      <c r="X29" s="452" t="s">
        <v>851</v>
      </c>
      <c r="Y29" s="447"/>
      <c r="Z29" s="456"/>
      <c r="AA29" s="447"/>
      <c r="AB29" s="447"/>
      <c r="AC29" s="447"/>
      <c r="AE29" s="452" t="s">
        <v>851</v>
      </c>
      <c r="AF29" s="447"/>
      <c r="AG29" s="447"/>
      <c r="AH29" s="456"/>
      <c r="AI29" s="447"/>
      <c r="AJ29" s="447"/>
      <c r="AK29" s="447"/>
    </row>
    <row r="30" spans="2:37" ht="22.5" customHeight="1">
      <c r="B30" s="604" t="s">
        <v>855</v>
      </c>
      <c r="C30" s="605" t="s">
        <v>496</v>
      </c>
      <c r="D30" s="605" t="s">
        <v>859</v>
      </c>
      <c r="E30" s="606" t="s">
        <v>489</v>
      </c>
      <c r="F30" s="607">
        <f>VLOOKUP(C30,'RAP 25.26 PTBR'!$C$22:$K$43,9,0)</f>
        <v>77.298775904999019</v>
      </c>
      <c r="G30" s="607">
        <v>3.6521501134533074</v>
      </c>
      <c r="H30" s="607">
        <v>0</v>
      </c>
      <c r="I30" s="607">
        <v>0</v>
      </c>
      <c r="J30" s="607">
        <v>0</v>
      </c>
      <c r="K30" s="607">
        <v>80.950926018452321</v>
      </c>
      <c r="L30" s="607">
        <v>-1.7623977700000004</v>
      </c>
      <c r="M30" s="607">
        <f t="shared" si="7"/>
        <v>79.188528248452315</v>
      </c>
      <c r="N30" s="602"/>
      <c r="O30" s="607">
        <f t="shared" si="8"/>
        <v>77.298775904999019</v>
      </c>
      <c r="P30" s="608">
        <f t="shared" si="6"/>
        <v>4.7247192089326706E-2</v>
      </c>
      <c r="Q30" s="446"/>
      <c r="R30" s="1603" t="s">
        <v>793</v>
      </c>
      <c r="S30" s="1601" t="str">
        <f>$F$10</f>
        <v>RAP 
Ciclo 25/26</v>
      </c>
      <c r="T30" s="1601" t="str">
        <f>$K$10</f>
        <v>RAP 
Ciclo 26/27</v>
      </c>
      <c r="U30" s="1601" t="s">
        <v>806</v>
      </c>
      <c r="V30" s="1601" t="s">
        <v>791</v>
      </c>
      <c r="W30" s="441"/>
      <c r="X30" s="1603" t="s">
        <v>793</v>
      </c>
      <c r="Y30" s="1601" t="str">
        <f>$F$10</f>
        <v>RAP 
Ciclo 25/26</v>
      </c>
      <c r="Z30" s="1601" t="str">
        <f>$K$10</f>
        <v>RAP 
Ciclo 26/27</v>
      </c>
      <c r="AA30" s="1601" t="s">
        <v>1020</v>
      </c>
      <c r="AB30" s="1601" t="s">
        <v>1021</v>
      </c>
      <c r="AC30" s="1601" t="s">
        <v>791</v>
      </c>
      <c r="AE30" s="1603" t="s">
        <v>793</v>
      </c>
      <c r="AF30" s="1601" t="str">
        <f>$F$10&amp;" com PA"</f>
        <v>RAP 
Ciclo 25/26 com PA</v>
      </c>
      <c r="AG30" s="1601" t="s">
        <v>1719</v>
      </c>
      <c r="AH30" s="1601" t="s">
        <v>488</v>
      </c>
      <c r="AI30" s="1601" t="s">
        <v>1721</v>
      </c>
      <c r="AJ30" s="1601" t="s">
        <v>1021</v>
      </c>
      <c r="AK30" s="1601" t="s">
        <v>791</v>
      </c>
    </row>
    <row r="31" spans="2:37" ht="44.5" customHeight="1">
      <c r="B31" s="609" t="s">
        <v>814</v>
      </c>
      <c r="C31" s="610" t="s">
        <v>516</v>
      </c>
      <c r="D31" s="610" t="s">
        <v>860</v>
      </c>
      <c r="E31" s="611" t="s">
        <v>489</v>
      </c>
      <c r="F31" s="612">
        <f>VLOOKUP(C31,'RAP 25.26 PTBR'!$C$22:$K$43,9,0)</f>
        <v>56.287888230804604</v>
      </c>
      <c r="G31" s="612">
        <v>2.6594446675433767</v>
      </c>
      <c r="H31" s="612">
        <v>0</v>
      </c>
      <c r="I31" s="612">
        <v>0</v>
      </c>
      <c r="J31" s="612">
        <v>0</v>
      </c>
      <c r="K31" s="612">
        <v>58.94733289834798</v>
      </c>
      <c r="L31" s="612">
        <v>-2.1193128799999998</v>
      </c>
      <c r="M31" s="612">
        <f t="shared" si="7"/>
        <v>56.828020018347978</v>
      </c>
      <c r="N31" s="602"/>
      <c r="O31" s="612">
        <f t="shared" si="8"/>
        <v>56.287888230804604</v>
      </c>
      <c r="P31" s="613">
        <f t="shared" si="6"/>
        <v>4.7247192089326706E-2</v>
      </c>
      <c r="Q31" s="446"/>
      <c r="R31" s="1604"/>
      <c r="S31" s="1602"/>
      <c r="T31" s="1602"/>
      <c r="U31" s="1602"/>
      <c r="V31" s="1602"/>
      <c r="W31" s="441"/>
      <c r="X31" s="1604"/>
      <c r="Y31" s="1602"/>
      <c r="Z31" s="1602"/>
      <c r="AA31" s="1602"/>
      <c r="AB31" s="1602"/>
      <c r="AC31" s="1602"/>
      <c r="AE31" s="1604"/>
      <c r="AF31" s="1602"/>
      <c r="AG31" s="1602"/>
      <c r="AH31" s="1602"/>
      <c r="AI31" s="1602"/>
      <c r="AJ31" s="1602"/>
      <c r="AK31" s="1602"/>
    </row>
    <row r="32" spans="2:37" ht="24" thickBot="1">
      <c r="B32" s="1605" t="s">
        <v>853</v>
      </c>
      <c r="C32" s="605" t="s">
        <v>499</v>
      </c>
      <c r="D32" s="605" t="s">
        <v>861</v>
      </c>
      <c r="E32" s="606" t="s">
        <v>494</v>
      </c>
      <c r="F32" s="607">
        <f>VLOOKUP(C32,'RAP 25.26 PTBR'!$C$22:$K$43,9,0)</f>
        <v>20.643534548997234</v>
      </c>
      <c r="G32" s="607">
        <v>0.40254190779904125</v>
      </c>
      <c r="H32" s="607">
        <v>0</v>
      </c>
      <c r="I32" s="607">
        <v>0</v>
      </c>
      <c r="J32" s="607">
        <v>-0.79193867842159826</v>
      </c>
      <c r="K32" s="607">
        <v>20.25413777837468</v>
      </c>
      <c r="L32" s="607">
        <v>-0.6472953199999999</v>
      </c>
      <c r="M32" s="607">
        <f t="shared" si="7"/>
        <v>19.606842458374679</v>
      </c>
      <c r="N32" s="602"/>
      <c r="O32" s="607">
        <f t="shared" si="8"/>
        <v>20.643534548997234</v>
      </c>
      <c r="P32" s="608">
        <f t="shared" si="6"/>
        <v>-1.886289238397254E-2</v>
      </c>
      <c r="Q32" s="446"/>
      <c r="R32" s="453" t="s">
        <v>15</v>
      </c>
      <c r="S32" s="454">
        <v>1899.141262678975</v>
      </c>
      <c r="T32" s="454">
        <f>K14</f>
        <v>1988.7141986958325</v>
      </c>
      <c r="U32" s="455">
        <f t="shared" ref="U32:U37" si="9">T32-S32</f>
        <v>89.572936016857511</v>
      </c>
      <c r="V32" s="1424">
        <f t="shared" ref="V32:V37" si="10">T32/$T$37</f>
        <v>0.28080128033655272</v>
      </c>
      <c r="W32" s="1149"/>
      <c r="X32" s="453" t="s">
        <v>15</v>
      </c>
      <c r="Y32" s="454">
        <v>1899.141262678975</v>
      </c>
      <c r="Z32" s="455">
        <f>M14</f>
        <v>1988.7141986958325</v>
      </c>
      <c r="AA32" s="1117">
        <f t="shared" ref="AA32" si="11">Z32-Y32</f>
        <v>89.572936016857511</v>
      </c>
      <c r="AB32" s="536">
        <f t="shared" ref="AB32" si="12">AA32/Y32</f>
        <v>4.7164967544596315E-2</v>
      </c>
      <c r="AC32" s="1109">
        <f t="shared" ref="AC32:AC37" si="13">Z32/$Z$37</f>
        <v>0.28144170985658379</v>
      </c>
      <c r="AE32" s="1449" t="s">
        <v>1720</v>
      </c>
      <c r="AF32" s="1450">
        <f>AF33+AF34+AF35</f>
        <v>3627.0471633600646</v>
      </c>
      <c r="AG32" s="1450">
        <f>AG33+AG34+AG35</f>
        <v>3806.4448765799652</v>
      </c>
      <c r="AH32" s="1450">
        <f>AH33+AH34+AH35</f>
        <v>50.004494890000018</v>
      </c>
      <c r="AI32" s="1450">
        <f>AI33+AI34+AI35</f>
        <v>3869.0260575899656</v>
      </c>
      <c r="AJ32" s="1451">
        <f>AI32-AF32</f>
        <v>241.97889422990102</v>
      </c>
      <c r="AK32" s="1452">
        <f>AI32/AF32</f>
        <v>1.0667151220624695</v>
      </c>
    </row>
    <row r="33" spans="2:37" ht="23" thickTop="1">
      <c r="B33" s="1605"/>
      <c r="C33" s="620" t="s">
        <v>504</v>
      </c>
      <c r="D33" s="620" t="s">
        <v>862</v>
      </c>
      <c r="E33" s="606" t="s">
        <v>489</v>
      </c>
      <c r="F33" s="607">
        <f>VLOOKUP(C33,'RAP 25.26 PTBR'!$C$22:$K$43,9,0)</f>
        <v>16.151413423689903</v>
      </c>
      <c r="G33" s="607">
        <v>0.76310893254320689</v>
      </c>
      <c r="H33" s="607">
        <v>0</v>
      </c>
      <c r="I33" s="607">
        <v>0</v>
      </c>
      <c r="J33" s="607">
        <v>0</v>
      </c>
      <c r="K33" s="607">
        <v>16.91452235623311</v>
      </c>
      <c r="L33" s="607">
        <v>-0.5667915899999999</v>
      </c>
      <c r="M33" s="607">
        <f t="shared" si="7"/>
        <v>16.347730766233109</v>
      </c>
      <c r="N33" s="602"/>
      <c r="O33" s="621">
        <f t="shared" si="8"/>
        <v>16.151413423689903</v>
      </c>
      <c r="P33" s="622">
        <f t="shared" si="6"/>
        <v>4.7247192089326706E-2</v>
      </c>
      <c r="Q33" s="446"/>
      <c r="R33" s="453" t="s">
        <v>1217</v>
      </c>
      <c r="S33" s="454">
        <v>834.53602453657811</v>
      </c>
      <c r="T33" s="455">
        <f>$K$12</f>
        <v>921.20461932973012</v>
      </c>
      <c r="U33" s="455">
        <f t="shared" si="9"/>
        <v>86.66859479315201</v>
      </c>
      <c r="V33" s="1424">
        <f t="shared" si="10"/>
        <v>0.13007169996039158</v>
      </c>
      <c r="W33" s="441"/>
      <c r="X33" s="453" t="s">
        <v>1217</v>
      </c>
      <c r="Y33" s="454">
        <v>914.64966849657822</v>
      </c>
      <c r="Z33" s="455">
        <f>$M$12</f>
        <v>983.78580033973014</v>
      </c>
      <c r="AA33" s="1117">
        <f>Z33-Y33</f>
        <v>69.136131843151929</v>
      </c>
      <c r="AB33" s="536">
        <f>AA33/Y33</f>
        <v>7.5587554693800851E-2</v>
      </c>
      <c r="AC33" s="1109">
        <f t="shared" si="13"/>
        <v>0.13922481066500852</v>
      </c>
      <c r="AE33" s="1459" t="s">
        <v>15</v>
      </c>
      <c r="AF33" s="1460">
        <f>Y32</f>
        <v>1899.141262678975</v>
      </c>
      <c r="AG33" s="1460">
        <f>K14</f>
        <v>1988.7141986958325</v>
      </c>
      <c r="AH33" s="1617">
        <f>L12+L15+L16</f>
        <v>50.004494890000018</v>
      </c>
      <c r="AI33" s="1461">
        <f>M14</f>
        <v>1988.7141986958325</v>
      </c>
      <c r="AJ33" s="1462">
        <f>AI33-AF33</f>
        <v>89.572936016857511</v>
      </c>
      <c r="AK33" s="1463">
        <f>AI33/AF33</f>
        <v>1.0471649675445962</v>
      </c>
    </row>
    <row r="34" spans="2:37" ht="22.5">
      <c r="B34" s="1600" t="s">
        <v>811</v>
      </c>
      <c r="C34" s="614" t="s">
        <v>506</v>
      </c>
      <c r="D34" s="614" t="s">
        <v>863</v>
      </c>
      <c r="E34" s="585" t="s">
        <v>489</v>
      </c>
      <c r="F34" s="615">
        <f>VLOOKUP(C34,'RAP 25.26 PTBR'!$C$22:$K$43,9,0)</f>
        <v>23.670081096464052</v>
      </c>
      <c r="G34" s="615">
        <v>1.118344868334578</v>
      </c>
      <c r="H34" s="615">
        <v>0</v>
      </c>
      <c r="I34" s="615">
        <v>0</v>
      </c>
      <c r="J34" s="615">
        <v>0</v>
      </c>
      <c r="K34" s="615">
        <v>24.78842596479863</v>
      </c>
      <c r="L34" s="615">
        <v>-0.94637891000000007</v>
      </c>
      <c r="M34" s="615">
        <f t="shared" si="7"/>
        <v>23.842047054798631</v>
      </c>
      <c r="N34" s="602"/>
      <c r="O34" s="615">
        <f t="shared" si="8"/>
        <v>23.670081096464052</v>
      </c>
      <c r="P34" s="616">
        <f t="shared" si="6"/>
        <v>4.7247192089326706E-2</v>
      </c>
      <c r="Q34" s="446"/>
      <c r="R34" s="453" t="s">
        <v>1218</v>
      </c>
      <c r="S34" s="454">
        <v>813.25623218451176</v>
      </c>
      <c r="T34" s="455">
        <f>$K$13</f>
        <v>896.52605855440288</v>
      </c>
      <c r="U34" s="455">
        <f t="shared" si="9"/>
        <v>83.269826369891121</v>
      </c>
      <c r="V34" s="1424">
        <f t="shared" si="10"/>
        <v>0.12658715126700981</v>
      </c>
      <c r="W34" s="441"/>
      <c r="X34" s="453" t="s">
        <v>1218</v>
      </c>
      <c r="Y34" s="454">
        <v>813.25623218451176</v>
      </c>
      <c r="Z34" s="455">
        <f>$M$13</f>
        <v>896.52605855440288</v>
      </c>
      <c r="AA34" s="1117">
        <f>Z34-Y34</f>
        <v>83.269826369891121</v>
      </c>
      <c r="AB34" s="536">
        <f>AA34/Y34</f>
        <v>0.10239064033511008</v>
      </c>
      <c r="AC34" s="1109">
        <f t="shared" si="13"/>
        <v>0.12687586130576345</v>
      </c>
      <c r="AE34" s="1448" t="s">
        <v>1217</v>
      </c>
      <c r="AF34" s="454">
        <f>Y33</f>
        <v>914.64966849657822</v>
      </c>
      <c r="AG34" s="454">
        <f>K12</f>
        <v>921.20461932973012</v>
      </c>
      <c r="AH34" s="1618"/>
      <c r="AI34" s="455">
        <f>M12</f>
        <v>983.78580033973014</v>
      </c>
      <c r="AJ34" s="1117">
        <f t="shared" ref="AJ34:AJ35" si="14">AI34-AF34</f>
        <v>69.136131843151929</v>
      </c>
      <c r="AK34" s="536">
        <f t="shared" ref="AK34:AK35" si="15">AI34/AF34</f>
        <v>1.075587554693801</v>
      </c>
    </row>
    <row r="35" spans="2:37" ht="22.5">
      <c r="B35" s="1600"/>
      <c r="C35" s="617" t="s">
        <v>514</v>
      </c>
      <c r="D35" s="617" t="s">
        <v>864</v>
      </c>
      <c r="E35" s="585" t="s">
        <v>489</v>
      </c>
      <c r="F35" s="615">
        <f>VLOOKUP(C35,'RAP 25.26 PTBR'!$C$22:$K$43,9,0)</f>
        <v>7.45860083</v>
      </c>
      <c r="G35" s="615">
        <v>0.3523979461326216</v>
      </c>
      <c r="H35" s="615">
        <v>0</v>
      </c>
      <c r="I35" s="615">
        <v>0</v>
      </c>
      <c r="J35" s="615">
        <v>0</v>
      </c>
      <c r="K35" s="615">
        <v>7.8109987761326209</v>
      </c>
      <c r="L35" s="615">
        <v>-0.27560861999999997</v>
      </c>
      <c r="M35" s="615">
        <f t="shared" si="7"/>
        <v>7.5353901561326211</v>
      </c>
      <c r="N35" s="602"/>
      <c r="O35" s="618">
        <f t="shared" si="8"/>
        <v>7.45860083</v>
      </c>
      <c r="P35" s="619">
        <f t="shared" si="6"/>
        <v>4.7247192089326706E-2</v>
      </c>
      <c r="Q35" s="446"/>
      <c r="R35" s="453" t="s">
        <v>804</v>
      </c>
      <c r="S35" s="454">
        <v>1804.0796513093142</v>
      </c>
      <c r="T35" s="455">
        <f>$K$15+$K$22+$K$58+K16</f>
        <v>2678.9229873375725</v>
      </c>
      <c r="U35" s="455">
        <f t="shared" si="9"/>
        <v>874.84333602825836</v>
      </c>
      <c r="V35" s="1424">
        <f t="shared" si="10"/>
        <v>0.378256968880055</v>
      </c>
      <c r="W35" s="441"/>
      <c r="X35" s="453" t="s">
        <v>804</v>
      </c>
      <c r="Y35" s="454">
        <v>1749.6101606456143</v>
      </c>
      <c r="Z35" s="455">
        <f>$M$15+$M$22+$M$58+M16</f>
        <v>2600.2258466425728</v>
      </c>
      <c r="AA35" s="1117">
        <f>Z35-Y35</f>
        <v>850.61568599695852</v>
      </c>
      <c r="AB35" s="536">
        <f>AA35/Y35</f>
        <v>0.4861744090941249</v>
      </c>
      <c r="AC35" s="1109">
        <f t="shared" si="13"/>
        <v>0.36798249279473128</v>
      </c>
      <c r="AE35" s="1464" t="s">
        <v>1218</v>
      </c>
      <c r="AF35" s="1465">
        <f>Y34</f>
        <v>813.25623218451176</v>
      </c>
      <c r="AG35" s="1465">
        <f>K13</f>
        <v>896.52605855440288</v>
      </c>
      <c r="AH35" s="1619"/>
      <c r="AI35" s="1466">
        <f>$M$13</f>
        <v>896.52605855440288</v>
      </c>
      <c r="AJ35" s="1467">
        <f t="shared" si="14"/>
        <v>83.269826369891121</v>
      </c>
      <c r="AK35" s="1468">
        <f t="shared" si="15"/>
        <v>1.10239064033511</v>
      </c>
    </row>
    <row r="36" spans="2:37" ht="24" thickBot="1">
      <c r="B36" s="1605" t="s">
        <v>501</v>
      </c>
      <c r="C36" s="605" t="s">
        <v>503</v>
      </c>
      <c r="D36" s="605" t="s">
        <v>865</v>
      </c>
      <c r="E36" s="606" t="s">
        <v>489</v>
      </c>
      <c r="F36" s="607">
        <f>VLOOKUP(C36,'RAP 25.26 PTBR'!$C$22:$K$43,9,0)</f>
        <v>20.445175829766303</v>
      </c>
      <c r="G36" s="607">
        <v>0.96597714972902804</v>
      </c>
      <c r="H36" s="607">
        <v>0</v>
      </c>
      <c r="I36" s="607">
        <v>0</v>
      </c>
      <c r="J36" s="607">
        <v>0</v>
      </c>
      <c r="K36" s="607">
        <v>21.411152979495331</v>
      </c>
      <c r="L36" s="607">
        <v>-0.85463128999999993</v>
      </c>
      <c r="M36" s="607">
        <f t="shared" si="7"/>
        <v>20.55652168949533</v>
      </c>
      <c r="N36" s="602"/>
      <c r="O36" s="607">
        <f t="shared" si="8"/>
        <v>20.445175829766303</v>
      </c>
      <c r="P36" s="608">
        <f t="shared" si="6"/>
        <v>4.7247192089326706E-2</v>
      </c>
      <c r="Q36" s="446"/>
      <c r="R36" s="453" t="s">
        <v>805</v>
      </c>
      <c r="S36" s="454">
        <v>1022.3264076912587</v>
      </c>
      <c r="T36" s="455">
        <f>$K$71</f>
        <v>596.91536610289063</v>
      </c>
      <c r="U36" s="455">
        <f t="shared" si="9"/>
        <v>-425.41104158836811</v>
      </c>
      <c r="V36" s="1424">
        <f t="shared" si="10"/>
        <v>8.4282899555990914E-2</v>
      </c>
      <c r="W36" s="441"/>
      <c r="X36" s="453" t="s">
        <v>805</v>
      </c>
      <c r="Y36" s="454">
        <v>1022.3118396212587</v>
      </c>
      <c r="Z36" s="455">
        <f>$M$71</f>
        <v>596.91536610289063</v>
      </c>
      <c r="AA36" s="1117">
        <f>Z36-Y36</f>
        <v>-425.39647351836811</v>
      </c>
      <c r="AB36" s="536">
        <f>AA36/Y36</f>
        <v>-0.41611224386872697</v>
      </c>
      <c r="AC36" s="1109">
        <f t="shared" si="13"/>
        <v>8.4475125377913005E-2</v>
      </c>
      <c r="AE36" s="1455" t="s">
        <v>1219</v>
      </c>
      <c r="AF36" s="1456">
        <f>AF37+AF38</f>
        <v>2771.9220002668731</v>
      </c>
      <c r="AG36" s="1456">
        <f>AG37+AG38</f>
        <v>3275.8383534404629</v>
      </c>
      <c r="AH36" s="1456">
        <f>AH37+AH38</f>
        <v>-66.120454574999997</v>
      </c>
      <c r="AI36" s="1456">
        <f>AI37+AI38</f>
        <v>3197.1412127454632</v>
      </c>
      <c r="AJ36" s="1457">
        <f>AI36-AF36</f>
        <v>425.21921247859018</v>
      </c>
      <c r="AK36" s="1458">
        <f>AI36/AF36</f>
        <v>1.1534023007998246</v>
      </c>
    </row>
    <row r="37" spans="2:37" ht="23" thickTop="1">
      <c r="B37" s="1605"/>
      <c r="C37" s="620" t="s">
        <v>502</v>
      </c>
      <c r="D37" s="620" t="s">
        <v>866</v>
      </c>
      <c r="E37" s="606" t="s">
        <v>489</v>
      </c>
      <c r="F37" s="607">
        <f>VLOOKUP(C37,'RAP 25.26 PTBR'!$C$22:$K$43,9,0)</f>
        <v>8.7842146564553882</v>
      </c>
      <c r="G37" s="607">
        <v>0.41502947722742667</v>
      </c>
      <c r="H37" s="607">
        <v>0</v>
      </c>
      <c r="I37" s="607">
        <v>0</v>
      </c>
      <c r="J37" s="607">
        <v>0</v>
      </c>
      <c r="K37" s="607">
        <v>9.1992441336828144</v>
      </c>
      <c r="L37" s="607">
        <v>-0.46884578000000005</v>
      </c>
      <c r="M37" s="607">
        <f t="shared" si="7"/>
        <v>8.7303983536828138</v>
      </c>
      <c r="N37" s="602"/>
      <c r="O37" s="621">
        <f t="shared" si="8"/>
        <v>8.7842146564553882</v>
      </c>
      <c r="P37" s="622">
        <f t="shared" si="6"/>
        <v>4.7247192089326706E-2</v>
      </c>
      <c r="Q37" s="446"/>
      <c r="R37" s="423" t="s">
        <v>34</v>
      </c>
      <c r="S37" s="457">
        <f>SUM(S32:S36)</f>
        <v>6373.339578400637</v>
      </c>
      <c r="T37" s="1086">
        <f>SUM(T32:T36)</f>
        <v>7082.2832300204282</v>
      </c>
      <c r="U37" s="457">
        <f t="shared" si="9"/>
        <v>708.94365161979113</v>
      </c>
      <c r="V37" s="1110">
        <f t="shared" si="10"/>
        <v>1</v>
      </c>
      <c r="W37" s="441"/>
      <c r="X37" s="423" t="s">
        <v>34</v>
      </c>
      <c r="Y37" s="457">
        <f>SUM(Y32:Y36)</f>
        <v>6398.9691636269372</v>
      </c>
      <c r="Z37" s="1086">
        <f>SUM(Z32:Z36)</f>
        <v>7066.1672703354288</v>
      </c>
      <c r="AA37" s="1086">
        <f>Z37-Y37</f>
        <v>667.19810670849165</v>
      </c>
      <c r="AB37" s="537">
        <f>AA37/Y37</f>
        <v>0.10426649818864318</v>
      </c>
      <c r="AC37" s="1110">
        <f t="shared" si="13"/>
        <v>1</v>
      </c>
      <c r="AE37" s="1469" t="s">
        <v>804</v>
      </c>
      <c r="AF37" s="1460">
        <f>Y35</f>
        <v>1749.6101606456143</v>
      </c>
      <c r="AG37" s="1460">
        <f>K22+K58+K15+K16</f>
        <v>2678.9229873375725</v>
      </c>
      <c r="AH37" s="1461">
        <f>L22+(L53*50%)</f>
        <v>-66.120454574999997</v>
      </c>
      <c r="AI37" s="1460">
        <f>M22+M58+M15+M16</f>
        <v>2600.2258466425728</v>
      </c>
      <c r="AJ37" s="1462">
        <f>AI37-AF37</f>
        <v>850.61568599695852</v>
      </c>
      <c r="AK37" s="1463">
        <f>AI37/AF37</f>
        <v>1.4861744090941249</v>
      </c>
    </row>
    <row r="38" spans="2:37" ht="22.5">
      <c r="B38" s="1405" t="s">
        <v>810</v>
      </c>
      <c r="C38" s="657" t="s">
        <v>517</v>
      </c>
      <c r="D38" s="657" t="s">
        <v>881</v>
      </c>
      <c r="E38" s="611" t="s">
        <v>489</v>
      </c>
      <c r="F38" s="612">
        <f>VLOOKUP(C38,'RAP 25.26 PTBR'!$C$22:$K$43,9,0)</f>
        <v>52.959984550000016</v>
      </c>
      <c r="G38" s="612">
        <v>2.5022105630816256</v>
      </c>
      <c r="H38" s="612">
        <v>0</v>
      </c>
      <c r="I38" s="612">
        <v>0</v>
      </c>
      <c r="J38" s="612">
        <v>0</v>
      </c>
      <c r="K38" s="612">
        <v>55.462195113081641</v>
      </c>
      <c r="L38" s="612">
        <v>-2.9862538500000002</v>
      </c>
      <c r="M38" s="612">
        <f t="shared" si="7"/>
        <v>52.475941263081644</v>
      </c>
      <c r="N38" s="602"/>
      <c r="O38" s="658">
        <f t="shared" si="8"/>
        <v>52.959984550000016</v>
      </c>
      <c r="P38" s="659">
        <f t="shared" si="6"/>
        <v>4.7247192089326706E-2</v>
      </c>
      <c r="Q38" s="446"/>
      <c r="R38" s="463"/>
      <c r="S38" s="458"/>
      <c r="T38" s="459">
        <f>$K$73-$T$37</f>
        <v>0</v>
      </c>
      <c r="V38" s="461"/>
      <c r="W38" s="461"/>
      <c r="X38" s="462"/>
      <c r="Y38" s="458"/>
      <c r="Z38" s="459">
        <f>$M$73-$Z$37</f>
        <v>0</v>
      </c>
      <c r="AA38" s="463"/>
      <c r="AB38" s="463"/>
      <c r="AC38" s="463"/>
      <c r="AE38" s="1470" t="s">
        <v>805</v>
      </c>
      <c r="AF38" s="1465">
        <f>Y36</f>
        <v>1022.3118396212587</v>
      </c>
      <c r="AG38" s="1465">
        <f>K67</f>
        <v>596.91536610289063</v>
      </c>
      <c r="AH38" s="1466">
        <f>L67</f>
        <v>0</v>
      </c>
      <c r="AI38" s="1466">
        <f>$M$71</f>
        <v>596.91536610289063</v>
      </c>
      <c r="AJ38" s="1467">
        <f>AI38-AF38</f>
        <v>-425.39647351836811</v>
      </c>
      <c r="AK38" s="1468">
        <f>AI38/AF38</f>
        <v>0.58388775613127308</v>
      </c>
    </row>
    <row r="39" spans="2:37" ht="22.5">
      <c r="B39" s="1605" t="s">
        <v>809</v>
      </c>
      <c r="C39" s="605" t="s">
        <v>515</v>
      </c>
      <c r="D39" s="605" t="s">
        <v>867</v>
      </c>
      <c r="E39" s="606" t="s">
        <v>489</v>
      </c>
      <c r="F39" s="607">
        <f>VLOOKUP(C39,'RAP 25.26 PTBR'!$C$22:$K$43,9,0)</f>
        <v>18.289274528771983</v>
      </c>
      <c r="G39" s="607">
        <v>0.86411686683532019</v>
      </c>
      <c r="H39" s="607">
        <v>0</v>
      </c>
      <c r="I39" s="607">
        <v>0</v>
      </c>
      <c r="J39" s="607">
        <v>0</v>
      </c>
      <c r="K39" s="607">
        <v>19.153391395607304</v>
      </c>
      <c r="L39" s="607">
        <v>-0.64209974000000003</v>
      </c>
      <c r="M39" s="607">
        <f t="shared" si="7"/>
        <v>18.511291655607305</v>
      </c>
      <c r="N39" s="602"/>
      <c r="O39" s="607">
        <f t="shared" si="8"/>
        <v>18.289274528771983</v>
      </c>
      <c r="P39" s="608">
        <f t="shared" si="6"/>
        <v>4.7247192089326706E-2</v>
      </c>
      <c r="Q39" s="446"/>
      <c r="R39" s="463"/>
      <c r="S39" s="463"/>
      <c r="T39" s="448"/>
      <c r="U39" s="447"/>
      <c r="V39" s="461"/>
      <c r="W39" s="461"/>
      <c r="X39" s="463"/>
      <c r="Y39" s="463"/>
      <c r="Z39" s="463"/>
      <c r="AA39" s="463"/>
      <c r="AB39" s="463"/>
      <c r="AC39" s="463"/>
      <c r="AE39" s="423" t="s">
        <v>34</v>
      </c>
      <c r="AF39" s="457">
        <f>AF36+AF32</f>
        <v>6398.9691636269381</v>
      </c>
      <c r="AG39" s="457">
        <f>AG36+AG32</f>
        <v>7082.2832300204282</v>
      </c>
      <c r="AH39" s="457">
        <f>AH36+AH32</f>
        <v>-16.115959684999979</v>
      </c>
      <c r="AI39" s="457">
        <f>AI36+AI32</f>
        <v>7066.1672703354288</v>
      </c>
      <c r="AJ39" s="1086">
        <f t="shared" ref="AJ39" si="16">AI39-AF39</f>
        <v>667.19810670849074</v>
      </c>
      <c r="AK39" s="537">
        <f>AI39/AF39</f>
        <v>1.104266498188643</v>
      </c>
    </row>
    <row r="40" spans="2:37" ht="22.5">
      <c r="B40" s="1605"/>
      <c r="C40" s="605" t="s">
        <v>498</v>
      </c>
      <c r="D40" s="605" t="s">
        <v>868</v>
      </c>
      <c r="E40" s="606" t="s">
        <v>489</v>
      </c>
      <c r="F40" s="607">
        <f>VLOOKUP(C40,'RAP 25.26 PTBR'!$C$22:$K$43,9,0)</f>
        <v>9.2375544098375642</v>
      </c>
      <c r="G40" s="607">
        <v>0.43644850763720239</v>
      </c>
      <c r="H40" s="607">
        <v>0</v>
      </c>
      <c r="I40" s="607">
        <v>0</v>
      </c>
      <c r="J40" s="607">
        <v>0</v>
      </c>
      <c r="K40" s="607">
        <v>9.6740029174747662</v>
      </c>
      <c r="L40" s="607">
        <v>-0.32440332</v>
      </c>
      <c r="M40" s="607">
        <f t="shared" si="7"/>
        <v>9.3495995974747661</v>
      </c>
      <c r="N40" s="602"/>
      <c r="O40" s="607">
        <f t="shared" si="8"/>
        <v>9.2375544098375642</v>
      </c>
      <c r="P40" s="608">
        <f t="shared" si="6"/>
        <v>4.7247192089326706E-2</v>
      </c>
      <c r="Q40" s="446"/>
      <c r="R40" s="1087" t="s">
        <v>1219</v>
      </c>
      <c r="S40" s="1088">
        <f>SUM(S35:S36)</f>
        <v>2826.4060590005729</v>
      </c>
      <c r="T40" s="1088">
        <f>SUM(T35:T36)</f>
        <v>3275.8383534404629</v>
      </c>
      <c r="U40" s="1088">
        <f>T40-S40</f>
        <v>449.43229443989003</v>
      </c>
      <c r="V40" s="1089">
        <f>U40/S40</f>
        <v>0.1590119342578861</v>
      </c>
      <c r="W40" s="1089"/>
      <c r="X40" s="1087" t="s">
        <v>1219</v>
      </c>
      <c r="Y40" s="1088">
        <f>SUM(Y35:Y36)</f>
        <v>2771.9220002668731</v>
      </c>
      <c r="Z40" s="1088">
        <f>SUM(Z35:Z36)</f>
        <v>3197.1412127454632</v>
      </c>
      <c r="AA40" s="1088">
        <f>Z40-Y40</f>
        <v>425.21921247859018</v>
      </c>
      <c r="AB40" s="1089">
        <f>AA40/Y40</f>
        <v>0.15340230079982453</v>
      </c>
      <c r="AC40" s="461"/>
      <c r="AE40" s="461"/>
      <c r="AF40" s="461"/>
      <c r="AG40" s="461"/>
      <c r="AH40" s="461"/>
      <c r="AI40" s="461"/>
      <c r="AJ40" s="461"/>
      <c r="AK40" s="461"/>
    </row>
    <row r="41" spans="2:37" ht="22.5">
      <c r="B41" s="1600" t="s">
        <v>827</v>
      </c>
      <c r="C41" s="614" t="s">
        <v>495</v>
      </c>
      <c r="D41" s="614" t="s">
        <v>869</v>
      </c>
      <c r="E41" s="585" t="s">
        <v>489</v>
      </c>
      <c r="F41" s="615">
        <f>VLOOKUP(C41,'RAP 25.26 PTBR'!$C$22:$K$43,9,0)</f>
        <v>16.039714209697415</v>
      </c>
      <c r="G41" s="615">
        <v>0.75783145832347687</v>
      </c>
      <c r="H41" s="615">
        <v>0</v>
      </c>
      <c r="I41" s="615">
        <v>0</v>
      </c>
      <c r="J41" s="615">
        <v>0</v>
      </c>
      <c r="K41" s="615">
        <v>16.797545668020895</v>
      </c>
      <c r="L41" s="615">
        <v>-0.32299353000000003</v>
      </c>
      <c r="M41" s="615">
        <f t="shared" si="7"/>
        <v>16.474552138020893</v>
      </c>
      <c r="N41" s="602"/>
      <c r="O41" s="615">
        <f t="shared" si="8"/>
        <v>16.039714209697415</v>
      </c>
      <c r="P41" s="616">
        <f t="shared" si="6"/>
        <v>4.7247192089326928E-2</v>
      </c>
      <c r="Q41" s="446"/>
      <c r="R41" s="1087" t="s">
        <v>1220</v>
      </c>
      <c r="S41" s="1088">
        <f>SUM(S33:S34)</f>
        <v>1647.7922567210899</v>
      </c>
      <c r="T41" s="1088">
        <f>SUM(T33:T34)</f>
        <v>1817.730677884133</v>
      </c>
      <c r="U41" s="1088">
        <f>T41-S41</f>
        <v>169.93842116304313</v>
      </c>
      <c r="V41" s="1089">
        <f>U41/S41</f>
        <v>0.10313097447198856</v>
      </c>
      <c r="W41" s="1089"/>
      <c r="X41" s="1087" t="s">
        <v>1220</v>
      </c>
      <c r="Y41" s="1088">
        <f>SUM(Y32:Y34)</f>
        <v>3627.0471633600646</v>
      </c>
      <c r="Z41" s="1088">
        <f>SUM(Z32:Z34)</f>
        <v>3869.0260575899656</v>
      </c>
      <c r="AA41" s="1088">
        <f>Z41-Y41</f>
        <v>241.97889422990102</v>
      </c>
      <c r="AB41" s="1089">
        <f>AA41/Y41</f>
        <v>6.6715122062469656E-2</v>
      </c>
      <c r="AC41" s="448"/>
      <c r="AE41" s="448"/>
      <c r="AF41" s="448"/>
      <c r="AG41" s="448"/>
      <c r="AH41" s="448"/>
      <c r="AI41" s="448"/>
      <c r="AJ41" s="448"/>
      <c r="AK41" s="448"/>
    </row>
    <row r="42" spans="2:37" ht="22.5">
      <c r="B42" s="1600"/>
      <c r="C42" s="614" t="s">
        <v>823</v>
      </c>
      <c r="D42" s="614" t="s">
        <v>1006</v>
      </c>
      <c r="E42" s="585" t="s">
        <v>489</v>
      </c>
      <c r="F42" s="615">
        <f>'RAP 25.26 PTBR'!K71</f>
        <v>16.129841075719565</v>
      </c>
      <c r="G42" s="615">
        <v>0.76208969967483442</v>
      </c>
      <c r="H42" s="615">
        <v>0</v>
      </c>
      <c r="I42" s="615">
        <v>0</v>
      </c>
      <c r="J42" s="615">
        <v>0</v>
      </c>
      <c r="K42" s="1414">
        <v>16.8919307753944</v>
      </c>
      <c r="L42" s="615">
        <v>1.3461201200000001</v>
      </c>
      <c r="M42" s="615">
        <v>18.238050895394402</v>
      </c>
      <c r="N42" s="602"/>
      <c r="O42" s="615">
        <f t="shared" ref="O42" si="17">F42</f>
        <v>16.129841075719565</v>
      </c>
      <c r="P42" s="616">
        <f t="shared" ref="P42" si="18">IFERROR(K42/O42-1,"N.A")</f>
        <v>4.7247192089326706E-2</v>
      </c>
      <c r="Q42" s="446"/>
      <c r="R42" s="1087"/>
      <c r="S42" s="1088"/>
      <c r="T42" s="1088"/>
      <c r="U42" s="1088"/>
      <c r="V42" s="1089"/>
      <c r="W42" s="1089"/>
      <c r="X42" s="1087"/>
      <c r="Y42" s="1088"/>
      <c r="Z42" s="1088"/>
      <c r="AA42" s="1088"/>
      <c r="AB42" s="1089"/>
      <c r="AC42" s="448"/>
      <c r="AD42" s="448"/>
      <c r="AE42" s="448"/>
      <c r="AF42" s="448"/>
      <c r="AG42" s="448"/>
      <c r="AH42" s="448"/>
      <c r="AI42" s="448"/>
      <c r="AJ42" s="448"/>
      <c r="AK42" s="448"/>
    </row>
    <row r="43" spans="2:37" ht="22.5">
      <c r="B43" s="604" t="s">
        <v>871</v>
      </c>
      <c r="C43" s="605" t="s">
        <v>497</v>
      </c>
      <c r="D43" s="605" t="s">
        <v>870</v>
      </c>
      <c r="E43" s="606" t="s">
        <v>489</v>
      </c>
      <c r="F43" s="607">
        <f>VLOOKUP(C43,'RAP 25.26 PTBR'!$C$22:$K$43,9,0)</f>
        <v>8.5566029522407838</v>
      </c>
      <c r="G43" s="607">
        <v>0.40427546331662023</v>
      </c>
      <c r="H43" s="607">
        <v>0</v>
      </c>
      <c r="I43" s="607">
        <v>0</v>
      </c>
      <c r="J43" s="607">
        <v>0</v>
      </c>
      <c r="K43" s="607">
        <v>8.9608784155574028</v>
      </c>
      <c r="L43" s="607">
        <v>-0.35488259999999999</v>
      </c>
      <c r="M43" s="607">
        <f t="shared" si="7"/>
        <v>8.605995815557403</v>
      </c>
      <c r="N43" s="602"/>
      <c r="O43" s="607">
        <f t="shared" si="8"/>
        <v>8.5566029522407838</v>
      </c>
      <c r="P43" s="608">
        <f t="shared" si="6"/>
        <v>4.7247192089326484E-2</v>
      </c>
      <c r="Q43" s="446"/>
      <c r="R43" t="s">
        <v>15</v>
      </c>
      <c r="S43" s="1238">
        <f>S32</f>
        <v>1899.141262678975</v>
      </c>
      <c r="T43" s="1238">
        <f>T32</f>
        <v>1988.7141986958325</v>
      </c>
      <c r="U43" s="1088">
        <f>T43-S43</f>
        <v>89.572936016857511</v>
      </c>
      <c r="V43" s="1089">
        <f>U43/S43</f>
        <v>4.7164967544596315E-2</v>
      </c>
      <c r="W43" s="441"/>
      <c r="X43" s="448"/>
      <c r="Y43" s="448"/>
      <c r="Z43" s="448"/>
      <c r="AA43" s="448"/>
      <c r="AB43" s="448"/>
      <c r="AC43" s="448"/>
      <c r="AD43" s="448"/>
      <c r="AE43" s="448"/>
      <c r="AF43" s="448"/>
      <c r="AG43" s="448"/>
      <c r="AH43" s="448"/>
      <c r="AI43" s="448"/>
      <c r="AJ43" s="448"/>
      <c r="AK43" s="448"/>
    </row>
    <row r="44" spans="2:37" ht="22.5">
      <c r="B44" s="636" t="s">
        <v>1016</v>
      </c>
      <c r="C44" s="657" t="s">
        <v>1052</v>
      </c>
      <c r="D44" s="657" t="s">
        <v>1112</v>
      </c>
      <c r="E44" s="611" t="s">
        <v>489</v>
      </c>
      <c r="F44" s="615">
        <f>VLOOKUP(C44,'RAP 25.26 PTBR'!$C$22:$K$43,9,0)</f>
        <v>8.4597039392108826</v>
      </c>
      <c r="G44" s="615">
        <v>0.39969725703473036</v>
      </c>
      <c r="H44" s="615">
        <v>0</v>
      </c>
      <c r="I44" s="615">
        <v>0</v>
      </c>
      <c r="J44" s="615">
        <v>0</v>
      </c>
      <c r="K44" s="1414">
        <v>8.8594011962456118</v>
      </c>
      <c r="L44" s="615">
        <v>0.24170675999999999</v>
      </c>
      <c r="M44" s="615">
        <f t="shared" si="7"/>
        <v>9.1011079562456114</v>
      </c>
      <c r="N44" s="602"/>
      <c r="O44" s="615">
        <f t="shared" si="8"/>
        <v>8.4597039392108826</v>
      </c>
      <c r="P44" s="616">
        <f t="shared" si="6"/>
        <v>4.7247192089326484E-2</v>
      </c>
      <c r="Q44" s="446"/>
      <c r="S44" s="448"/>
      <c r="T44" s="448"/>
      <c r="U44" s="447"/>
      <c r="V44" s="441"/>
      <c r="W44" s="441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8"/>
      <c r="AK44" s="448"/>
    </row>
    <row r="45" spans="2:37" ht="22.5">
      <c r="B45" s="604" t="s">
        <v>519</v>
      </c>
      <c r="C45" s="605" t="s">
        <v>520</v>
      </c>
      <c r="D45" s="604" t="s">
        <v>879</v>
      </c>
      <c r="E45" s="606" t="s">
        <v>489</v>
      </c>
      <c r="F45" s="607">
        <f>'RAP 25.26 PTBR'!K70</f>
        <v>93.110359205539737</v>
      </c>
      <c r="G45" s="607">
        <v>4.3992030268903441</v>
      </c>
      <c r="H45" s="607">
        <v>0</v>
      </c>
      <c r="I45" s="607">
        <v>5.1432938324264432</v>
      </c>
      <c r="J45" s="607">
        <v>0</v>
      </c>
      <c r="K45" s="1413">
        <v>102.65285606485652</v>
      </c>
      <c r="L45" s="607">
        <v>-3.0888949800000001</v>
      </c>
      <c r="M45" s="607">
        <f t="shared" ref="M45:M47" si="19">SUM(L45,K45)</f>
        <v>99.563961084856516</v>
      </c>
      <c r="N45" s="602"/>
      <c r="O45" s="607">
        <f t="shared" ref="O45:O47" si="20">F45</f>
        <v>93.110359205539737</v>
      </c>
      <c r="P45" s="608">
        <f t="shared" ref="P45:P47" si="21">IFERROR(K45/O45-1,"N.A")</f>
        <v>0.10248587741189863</v>
      </c>
      <c r="Q45" s="446"/>
      <c r="R45" s="1603" t="s">
        <v>793</v>
      </c>
      <c r="S45" s="1601" t="str">
        <f>$F$10</f>
        <v>RAP 
Ciclo 25/26</v>
      </c>
      <c r="T45" s="1601" t="s">
        <v>791</v>
      </c>
      <c r="U45" s="447"/>
      <c r="V45" s="441"/>
      <c r="W45" s="441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8"/>
      <c r="AK45" s="448"/>
    </row>
    <row r="46" spans="2:37" ht="22.5" customHeight="1">
      <c r="B46" s="1600" t="s">
        <v>1221</v>
      </c>
      <c r="C46" s="1443" t="s">
        <v>510</v>
      </c>
      <c r="D46" s="1443" t="s">
        <v>873</v>
      </c>
      <c r="E46" s="1591" t="s">
        <v>489</v>
      </c>
      <c r="F46" s="615">
        <f>'RAP 25.26 PTBR'!K50</f>
        <v>408.3661035365073</v>
      </c>
      <c r="G46" s="615">
        <v>19.294151736559236</v>
      </c>
      <c r="H46" s="615">
        <v>0</v>
      </c>
      <c r="I46" s="615">
        <v>0</v>
      </c>
      <c r="J46" s="615">
        <v>0</v>
      </c>
      <c r="K46" s="615">
        <f>SUM(F46:J46)</f>
        <v>427.66025527306653</v>
      </c>
      <c r="L46" s="615">
        <v>-17.827215880000001</v>
      </c>
      <c r="M46" s="615">
        <f t="shared" si="19"/>
        <v>409.83303939306654</v>
      </c>
      <c r="N46" s="602"/>
      <c r="O46" s="615">
        <f t="shared" si="20"/>
        <v>408.3661035365073</v>
      </c>
      <c r="P46" s="616">
        <f t="shared" si="21"/>
        <v>4.7247192089326706E-2</v>
      </c>
      <c r="Q46" s="446"/>
      <c r="R46" s="1604"/>
      <c r="S46" s="1602"/>
      <c r="T46" s="1602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8"/>
      <c r="AK46" s="448"/>
    </row>
    <row r="47" spans="2:37" ht="22.5">
      <c r="B47" s="1600"/>
      <c r="C47" s="614" t="s">
        <v>511</v>
      </c>
      <c r="D47" s="614" t="s">
        <v>874</v>
      </c>
      <c r="E47" s="1591"/>
      <c r="F47" s="615">
        <f>'RAP 25.26 PTBR'!K51</f>
        <v>352.35557108627575</v>
      </c>
      <c r="G47" s="615">
        <v>16.647811350857683</v>
      </c>
      <c r="H47" s="615">
        <v>0</v>
      </c>
      <c r="I47" s="615">
        <v>0</v>
      </c>
      <c r="J47" s="615">
        <v>0</v>
      </c>
      <c r="K47" s="615">
        <f t="shared" ref="K47" si="22">SUM(F47:J47)</f>
        <v>369.00338243713344</v>
      </c>
      <c r="L47" s="615">
        <v>-15.37637853</v>
      </c>
      <c r="M47" s="615">
        <f t="shared" si="19"/>
        <v>353.62700390713343</v>
      </c>
      <c r="N47" s="602"/>
      <c r="O47" s="615">
        <f t="shared" si="20"/>
        <v>352.35557108627575</v>
      </c>
      <c r="P47" s="616">
        <f t="shared" si="21"/>
        <v>4.7247192089326706E-2</v>
      </c>
      <c r="Q47" s="446"/>
      <c r="R47" s="453" t="s">
        <v>1182</v>
      </c>
      <c r="S47" s="454" t="e">
        <v>#REF!</v>
      </c>
      <c r="T47" s="1424" t="e">
        <f>S47/$S$53</f>
        <v>#REF!</v>
      </c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8"/>
      <c r="AK47" s="448"/>
    </row>
    <row r="48" spans="2:37" ht="23">
      <c r="B48" s="624" t="s">
        <v>1360</v>
      </c>
      <c r="C48" s="625"/>
      <c r="D48" s="625"/>
      <c r="E48" s="626"/>
      <c r="F48" s="627">
        <f t="shared" ref="F48:M48" si="23">F17+F22</f>
        <v>5387.9073477137445</v>
      </c>
      <c r="G48" s="627">
        <f>G17+G22</f>
        <v>271.60224819532004</v>
      </c>
      <c r="H48" s="627">
        <f t="shared" si="23"/>
        <v>129.10038351195973</v>
      </c>
      <c r="I48" s="627">
        <f t="shared" si="23"/>
        <v>5.1432938324264432</v>
      </c>
      <c r="J48" s="627">
        <f t="shared" si="23"/>
        <v>-31.904095749647137</v>
      </c>
      <c r="K48" s="627">
        <f>K17+K22</f>
        <v>6134.6027980689669</v>
      </c>
      <c r="L48" s="627">
        <f t="shared" si="23"/>
        <v>-4.0753097399999803</v>
      </c>
      <c r="M48" s="627">
        <f t="shared" si="23"/>
        <v>6130.5274883289667</v>
      </c>
      <c r="N48" s="581"/>
      <c r="O48" s="628">
        <f>O17+O22</f>
        <v>5760.6609682789076</v>
      </c>
      <c r="P48" s="629">
        <f t="shared" si="6"/>
        <v>6.4913007699840541E-2</v>
      </c>
      <c r="Q48" s="446"/>
      <c r="R48" s="453" t="s">
        <v>1727</v>
      </c>
      <c r="S48" s="454" t="e">
        <v>#REF!</v>
      </c>
      <c r="T48" s="1424" t="e">
        <f t="shared" ref="T48:T52" si="24">S48/$S$53</f>
        <v>#REF!</v>
      </c>
      <c r="Y48" s="419"/>
      <c r="Z48" s="419"/>
      <c r="AA48" s="419"/>
      <c r="AB48" s="419"/>
      <c r="AC48" s="419"/>
      <c r="AD48" s="419"/>
      <c r="AE48" s="419"/>
      <c r="AF48" s="419"/>
      <c r="AG48" s="419"/>
      <c r="AH48" s="419"/>
      <c r="AI48" s="419"/>
      <c r="AJ48" s="419"/>
      <c r="AK48" s="419"/>
    </row>
    <row r="49" spans="2:37" ht="22.5">
      <c r="B49" s="591"/>
      <c r="C49" s="592"/>
      <c r="D49" s="592"/>
      <c r="E49" s="593"/>
      <c r="F49" s="630"/>
      <c r="G49" s="630"/>
      <c r="H49" s="591"/>
      <c r="I49" s="630"/>
      <c r="J49" s="596"/>
      <c r="K49" s="596"/>
      <c r="L49" s="591"/>
      <c r="M49" s="596"/>
      <c r="N49" s="581"/>
      <c r="O49" s="591"/>
      <c r="P49" s="597"/>
      <c r="Q49" s="446"/>
      <c r="R49" s="453" t="s">
        <v>1217</v>
      </c>
      <c r="S49" s="454">
        <f>Z33</f>
        <v>983.78580033973014</v>
      </c>
      <c r="T49" s="1424" t="e">
        <f t="shared" si="24"/>
        <v>#REF!</v>
      </c>
      <c r="Y49" s="441"/>
      <c r="Z49" s="441"/>
      <c r="AA49" s="441"/>
      <c r="AB49" s="441"/>
      <c r="AC49" s="441"/>
      <c r="AD49" s="441"/>
      <c r="AE49" s="441"/>
      <c r="AF49" s="441"/>
      <c r="AG49" s="441"/>
      <c r="AH49" s="441"/>
      <c r="AI49" s="441"/>
      <c r="AJ49" s="441"/>
      <c r="AK49" s="441"/>
    </row>
    <row r="50" spans="2:37" ht="28">
      <c r="B50" s="1264" t="s">
        <v>762</v>
      </c>
      <c r="C50" s="625"/>
      <c r="D50" s="625"/>
      <c r="E50" s="631"/>
      <c r="F50" s="580"/>
      <c r="G50" s="580"/>
      <c r="H50" s="580"/>
      <c r="I50" s="580"/>
      <c r="J50" s="632"/>
      <c r="K50" s="632"/>
      <c r="L50" s="580"/>
      <c r="M50" s="632"/>
      <c r="N50" s="581"/>
      <c r="O50" s="582"/>
      <c r="P50" s="583"/>
      <c r="Q50" s="446"/>
      <c r="R50" s="453" t="s">
        <v>1218</v>
      </c>
      <c r="S50" s="454">
        <f>Z34</f>
        <v>896.52605855440288</v>
      </c>
      <c r="T50" s="1424" t="e">
        <f t="shared" si="24"/>
        <v>#REF!</v>
      </c>
      <c r="Y50" s="441"/>
      <c r="Z50" s="441"/>
      <c r="AA50" s="441"/>
      <c r="AB50" s="441"/>
      <c r="AC50" s="441"/>
      <c r="AD50" s="441"/>
      <c r="AE50" s="441"/>
      <c r="AF50" s="441"/>
      <c r="AG50" s="441"/>
      <c r="AH50" s="441"/>
      <c r="AI50" s="441"/>
      <c r="AJ50" s="441"/>
      <c r="AK50" s="441"/>
    </row>
    <row r="51" spans="2:37" s="1074" customFormat="1" ht="69">
      <c r="B51" s="1589" t="s">
        <v>854</v>
      </c>
      <c r="C51" s="1585" t="s">
        <v>485</v>
      </c>
      <c r="D51" s="1585" t="s">
        <v>852</v>
      </c>
      <c r="E51" s="1585" t="s">
        <v>486</v>
      </c>
      <c r="F51" s="584" t="s">
        <v>1469</v>
      </c>
      <c r="G51" s="1585" t="s">
        <v>487</v>
      </c>
      <c r="H51" s="1585" t="s">
        <v>1206</v>
      </c>
      <c r="I51" s="1585" t="s">
        <v>1207</v>
      </c>
      <c r="J51" s="1583" t="s">
        <v>30</v>
      </c>
      <c r="K51" s="584" t="str">
        <f>K10</f>
        <v>RAP 
Ciclo 26/27</v>
      </c>
      <c r="L51" s="1236" t="s">
        <v>488</v>
      </c>
      <c r="M51" s="584" t="str">
        <f>M10</f>
        <v>RAP 
Ciclo 26/27</v>
      </c>
      <c r="N51" s="633"/>
      <c r="O51" s="1585" t="s">
        <v>1696</v>
      </c>
      <c r="P51" s="1585" t="s">
        <v>1288</v>
      </c>
      <c r="Q51" s="446"/>
      <c r="R51" s="453" t="s">
        <v>804</v>
      </c>
      <c r="S51" s="454">
        <f>Z35</f>
        <v>2600.2258466425728</v>
      </c>
      <c r="T51" s="1424" t="e">
        <f t="shared" si="24"/>
        <v>#REF!</v>
      </c>
      <c r="U51"/>
      <c r="V51"/>
      <c r="W51"/>
      <c r="X51"/>
      <c r="Y51" s="441"/>
      <c r="Z51" s="441"/>
      <c r="AA51" s="441"/>
      <c r="AB51" s="441"/>
      <c r="AC51" s="441"/>
      <c r="AD51" s="441"/>
      <c r="AE51" s="441"/>
      <c r="AF51" s="441"/>
      <c r="AG51" s="441"/>
      <c r="AH51" s="441"/>
      <c r="AI51" s="441"/>
      <c r="AJ51" s="441"/>
      <c r="AK51" s="441"/>
    </row>
    <row r="52" spans="2:37" ht="20">
      <c r="B52" s="1607"/>
      <c r="C52" s="1606"/>
      <c r="D52" s="1606"/>
      <c r="E52" s="1606"/>
      <c r="F52" s="1070" t="s">
        <v>1215</v>
      </c>
      <c r="G52" s="1606"/>
      <c r="H52" s="1606"/>
      <c r="I52" s="1606"/>
      <c r="J52" s="1584"/>
      <c r="K52" s="1070" t="str">
        <f>K21</f>
        <v>DSP 2268</v>
      </c>
      <c r="L52" s="1071" t="s">
        <v>34</v>
      </c>
      <c r="M52" s="1070" t="s">
        <v>1216</v>
      </c>
      <c r="N52" s="418"/>
      <c r="O52" s="1606"/>
      <c r="P52" s="1606"/>
      <c r="Q52" s="446"/>
      <c r="R52" s="453" t="s">
        <v>805</v>
      </c>
      <c r="S52" s="454">
        <f>Z36</f>
        <v>596.91536610289063</v>
      </c>
      <c r="T52" s="1424" t="e">
        <f t="shared" si="24"/>
        <v>#REF!</v>
      </c>
      <c r="Y52" s="450"/>
      <c r="Z52" s="450"/>
      <c r="AA52" s="450"/>
      <c r="AB52" s="450"/>
      <c r="AC52" s="450"/>
      <c r="AD52" s="1447"/>
      <c r="AE52" s="1447"/>
      <c r="AF52" s="1447"/>
      <c r="AG52" s="1447"/>
      <c r="AH52" s="1447"/>
      <c r="AI52" s="1447"/>
      <c r="AJ52" s="1447"/>
      <c r="AK52" s="1447"/>
    </row>
    <row r="53" spans="2:37" ht="22.5" customHeight="1">
      <c r="B53" s="634" t="s">
        <v>509</v>
      </c>
      <c r="C53" s="635"/>
      <c r="D53" s="635"/>
      <c r="E53" s="635"/>
      <c r="F53" s="601">
        <f>SUM(F54:F57)</f>
        <v>827.73699023704876</v>
      </c>
      <c r="G53" s="1415">
        <f t="shared" ref="G53:M53" si="25">SUM(G54:G56)</f>
        <v>31.649957277630364</v>
      </c>
      <c r="H53" s="601">
        <f t="shared" si="25"/>
        <v>0</v>
      </c>
      <c r="I53" s="601">
        <f t="shared" si="25"/>
        <v>0</v>
      </c>
      <c r="J53" s="601">
        <f t="shared" si="25"/>
        <v>0</v>
      </c>
      <c r="K53" s="601">
        <f t="shared" si="25"/>
        <v>701.53013169714245</v>
      </c>
      <c r="L53" s="601">
        <f t="shared" si="25"/>
        <v>-24.08129989</v>
      </c>
      <c r="M53" s="601">
        <f t="shared" si="25"/>
        <v>677.44883180714237</v>
      </c>
      <c r="N53" s="602"/>
      <c r="O53" s="601">
        <f t="shared" ref="O53:O58" si="26">F53</f>
        <v>827.73699023704876</v>
      </c>
      <c r="P53" s="603">
        <f t="shared" ref="P53:P58" si="27">IFERROR(K53/O53-1,"N.A")</f>
        <v>-0.15247217416701764</v>
      </c>
      <c r="Q53" s="446"/>
      <c r="R53" s="423" t="s">
        <v>34</v>
      </c>
      <c r="S53" s="457" t="e">
        <f>SUM(S47:S52)</f>
        <v>#REF!</v>
      </c>
      <c r="T53" s="1110" t="e">
        <f>SUM(T47:T52)</f>
        <v>#REF!</v>
      </c>
      <c r="Y53" s="447"/>
      <c r="Z53" s="447"/>
      <c r="AA53" s="447"/>
      <c r="AB53" s="447"/>
      <c r="AC53" s="447"/>
      <c r="AD53" s="448"/>
      <c r="AE53" s="448"/>
      <c r="AF53" s="448"/>
      <c r="AG53" s="448"/>
      <c r="AH53" s="448"/>
      <c r="AI53" s="448"/>
      <c r="AJ53" s="448"/>
      <c r="AK53" s="448"/>
    </row>
    <row r="54" spans="2:37" ht="22.5" customHeight="1">
      <c r="B54" s="623" t="s">
        <v>1064</v>
      </c>
      <c r="C54" s="614" t="s">
        <v>521</v>
      </c>
      <c r="D54" s="614" t="s">
        <v>875</v>
      </c>
      <c r="E54" s="585" t="s">
        <v>489</v>
      </c>
      <c r="F54" s="615">
        <f>'RAP 25.26 PTBR'!K52</f>
        <v>162.36520481872631</v>
      </c>
      <c r="G54" s="1414">
        <v>7.6713000206932369</v>
      </c>
      <c r="H54" s="615">
        <v>0</v>
      </c>
      <c r="I54" s="615">
        <v>0</v>
      </c>
      <c r="J54" s="615">
        <v>0</v>
      </c>
      <c r="K54" s="615">
        <f t="shared" ref="K54:K56" si="28">SUM(F54:J54)</f>
        <v>170.03650483941954</v>
      </c>
      <c r="L54" s="615">
        <v>-5.8088104100000004</v>
      </c>
      <c r="M54" s="615">
        <f t="shared" ref="M54:M56" si="29">SUM(L54,K54)</f>
        <v>164.22769442941953</v>
      </c>
      <c r="N54" s="602"/>
      <c r="O54" s="615">
        <f t="shared" si="26"/>
        <v>162.36520481872631</v>
      </c>
      <c r="P54" s="616">
        <f t="shared" si="27"/>
        <v>4.7247192089326706E-2</v>
      </c>
      <c r="Q54" s="446"/>
      <c r="R54" s="450"/>
      <c r="S54" s="1210"/>
      <c r="T54" s="461"/>
      <c r="U54" s="461"/>
      <c r="V54" s="461"/>
      <c r="W54" s="461"/>
      <c r="X54" s="461"/>
      <c r="Y54" s="461"/>
      <c r="Z54" s="461"/>
      <c r="AA54" s="461"/>
      <c r="AB54" s="461"/>
      <c r="AC54" s="461"/>
      <c r="AD54" s="461"/>
      <c r="AE54" s="461"/>
      <c r="AF54" s="461"/>
      <c r="AG54" s="461"/>
      <c r="AH54" s="461"/>
      <c r="AI54" s="461"/>
      <c r="AJ54" s="461"/>
      <c r="AK54" s="461"/>
    </row>
    <row r="55" spans="2:37" ht="22.5" customHeight="1">
      <c r="B55" s="638" t="s">
        <v>1063</v>
      </c>
      <c r="C55" s="620" t="s">
        <v>522</v>
      </c>
      <c r="D55" s="620" t="s">
        <v>877</v>
      </c>
      <c r="E55" s="606" t="s">
        <v>489</v>
      </c>
      <c r="F55" s="607">
        <f>'RAP 25.26 PTBR'!K54</f>
        <v>108.78473229920459</v>
      </c>
      <c r="G55" s="1413">
        <v>5.1397731433265017</v>
      </c>
      <c r="H55" s="607">
        <v>0</v>
      </c>
      <c r="I55" s="607">
        <v>0</v>
      </c>
      <c r="J55" s="607">
        <v>0</v>
      </c>
      <c r="K55" s="607">
        <f t="shared" si="28"/>
        <v>113.9245054425311</v>
      </c>
      <c r="L55" s="607">
        <v>-3.8521538799999999</v>
      </c>
      <c r="M55" s="607">
        <f t="shared" si="29"/>
        <v>110.0723515625311</v>
      </c>
      <c r="N55" s="602"/>
      <c r="O55" s="607">
        <f t="shared" si="26"/>
        <v>108.78473229920459</v>
      </c>
      <c r="P55" s="608">
        <f t="shared" si="27"/>
        <v>4.7247192089326706E-2</v>
      </c>
      <c r="Q55" s="446"/>
      <c r="R55" s="450"/>
      <c r="S55" s="461"/>
      <c r="T55" s="461"/>
      <c r="U55" s="461"/>
      <c r="V55" s="461"/>
      <c r="W55" s="461"/>
      <c r="X55" s="461"/>
      <c r="Y55" s="461"/>
      <c r="Z55" s="461"/>
      <c r="AA55" s="461"/>
      <c r="AB55" s="461"/>
      <c r="AC55" s="461"/>
      <c r="AD55" s="461"/>
      <c r="AE55" s="461"/>
      <c r="AF55" s="461"/>
      <c r="AG55" s="461"/>
      <c r="AH55" s="461"/>
      <c r="AI55" s="461"/>
      <c r="AJ55" s="461"/>
      <c r="AK55" s="461"/>
    </row>
    <row r="56" spans="2:37" ht="22.5">
      <c r="B56" s="623" t="s">
        <v>1065</v>
      </c>
      <c r="C56" s="614" t="s">
        <v>523</v>
      </c>
      <c r="D56" s="614" t="s">
        <v>1005</v>
      </c>
      <c r="E56" s="585" t="s">
        <v>489</v>
      </c>
      <c r="F56" s="615">
        <f>'RAP 25.26 PTBR'!K55</f>
        <v>398.73023730158116</v>
      </c>
      <c r="G56" s="1414">
        <v>18.838884113610625</v>
      </c>
      <c r="H56" s="615">
        <v>0</v>
      </c>
      <c r="I56" s="615">
        <v>0</v>
      </c>
      <c r="J56" s="615">
        <v>0</v>
      </c>
      <c r="K56" s="615">
        <f t="shared" si="28"/>
        <v>417.56912141519177</v>
      </c>
      <c r="L56" s="615">
        <v>-14.4203356</v>
      </c>
      <c r="M56" s="615">
        <f t="shared" si="29"/>
        <v>403.14878581519179</v>
      </c>
      <c r="N56" s="602"/>
      <c r="O56" s="615">
        <f t="shared" si="26"/>
        <v>398.73023730158116</v>
      </c>
      <c r="P56" s="616">
        <f t="shared" si="27"/>
        <v>4.7247192089326706E-2</v>
      </c>
      <c r="Q56" s="446"/>
      <c r="R56" s="450"/>
      <c r="S56" s="450"/>
      <c r="T56" s="450"/>
      <c r="U56" s="450"/>
      <c r="V56" s="450"/>
      <c r="W56" s="450"/>
      <c r="X56" s="450"/>
      <c r="Y56" s="450"/>
      <c r="Z56" s="450"/>
      <c r="AA56" s="450"/>
      <c r="AB56" s="450"/>
      <c r="AC56" s="450"/>
      <c r="AD56" s="1447"/>
      <c r="AE56" s="1447"/>
      <c r="AF56" s="1447"/>
      <c r="AG56" s="1447"/>
      <c r="AH56" s="1447"/>
      <c r="AI56" s="1447"/>
      <c r="AJ56" s="1447"/>
      <c r="AK56" s="1447"/>
    </row>
    <row r="57" spans="2:37" ht="22.5">
      <c r="B57" s="638" t="s">
        <v>1062</v>
      </c>
      <c r="C57" s="620" t="s">
        <v>512</v>
      </c>
      <c r="D57" s="620" t="s">
        <v>876</v>
      </c>
      <c r="E57" s="606" t="s">
        <v>489</v>
      </c>
      <c r="F57" s="607">
        <f>'RAP 25.26 PTBR'!K53</f>
        <v>157.85681581753673</v>
      </c>
      <c r="G57" s="1413">
        <v>0</v>
      </c>
      <c r="H57" s="607">
        <v>0</v>
      </c>
      <c r="I57" s="607">
        <v>0</v>
      </c>
      <c r="J57" s="607">
        <v>0</v>
      </c>
      <c r="K57" s="607">
        <v>0</v>
      </c>
      <c r="L57" s="607">
        <v>0</v>
      </c>
      <c r="M57" s="607">
        <v>0</v>
      </c>
      <c r="N57" s="602"/>
      <c r="O57" s="607">
        <v>0</v>
      </c>
      <c r="P57" s="608">
        <v>0</v>
      </c>
      <c r="Q57" s="446"/>
      <c r="R57" s="1447"/>
      <c r="S57" s="1447"/>
      <c r="T57" s="1447"/>
      <c r="U57" s="1447"/>
      <c r="V57" s="1447"/>
      <c r="W57" s="1447"/>
      <c r="X57" s="1447"/>
      <c r="Y57" s="1447"/>
      <c r="Z57" s="1447"/>
      <c r="AA57" s="1447"/>
      <c r="AB57" s="1447"/>
      <c r="AC57" s="1447"/>
      <c r="AD57" s="1447"/>
      <c r="AE57" s="1447"/>
      <c r="AF57" s="1447"/>
      <c r="AG57" s="1447"/>
      <c r="AH57" s="1447"/>
      <c r="AI57" s="1447"/>
      <c r="AJ57" s="1447"/>
      <c r="AK57" s="1447"/>
    </row>
    <row r="58" spans="2:37" ht="23">
      <c r="B58" s="634" t="s">
        <v>1361</v>
      </c>
      <c r="C58" s="639"/>
      <c r="D58" s="639"/>
      <c r="E58" s="635"/>
      <c r="F58" s="601">
        <f>SUM(F54*50%,F55*50%,F56*50%,F57*51%)</f>
        <v>415.44706327669974</v>
      </c>
      <c r="G58" s="601">
        <f>SUM(G54*50%,G55*50%,G56*50%)</f>
        <v>15.824978638815182</v>
      </c>
      <c r="H58" s="601">
        <f t="shared" ref="H58:M58" si="30">SUM(H54*50%,H55*50%,H56*50%)</f>
        <v>0</v>
      </c>
      <c r="I58" s="601">
        <f t="shared" si="30"/>
        <v>0</v>
      </c>
      <c r="J58" s="601">
        <f t="shared" si="30"/>
        <v>0</v>
      </c>
      <c r="K58" s="601">
        <f t="shared" si="30"/>
        <v>350.76506584857123</v>
      </c>
      <c r="L58" s="601">
        <f t="shared" si="30"/>
        <v>-12.040649945</v>
      </c>
      <c r="M58" s="601">
        <f t="shared" si="30"/>
        <v>338.72441590357118</v>
      </c>
      <c r="N58" s="602"/>
      <c r="O58" s="601">
        <f t="shared" si="26"/>
        <v>415.44706327669974</v>
      </c>
      <c r="P58" s="603">
        <f t="shared" si="27"/>
        <v>-0.15569251330836442</v>
      </c>
      <c r="Q58" s="446"/>
      <c r="R58" s="464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  <c r="AD58" s="419"/>
      <c r="AE58" s="419"/>
      <c r="AF58" s="419"/>
      <c r="AG58" s="419"/>
      <c r="AH58" s="419"/>
      <c r="AI58" s="419"/>
      <c r="AJ58" s="419"/>
      <c r="AK58" s="419"/>
    </row>
    <row r="59" spans="2:37" ht="6.5" customHeight="1">
      <c r="B59" s="1408"/>
      <c r="C59" s="655"/>
      <c r="D59" s="655"/>
      <c r="E59" s="654"/>
      <c r="F59" s="1409"/>
      <c r="G59" s="1409"/>
      <c r="H59" s="1409"/>
      <c r="I59" s="1409"/>
      <c r="J59" s="1409"/>
      <c r="K59" s="1409"/>
      <c r="L59" s="1409"/>
      <c r="M59" s="1409"/>
      <c r="N59" s="602"/>
      <c r="O59" s="1409"/>
      <c r="P59" s="1410"/>
      <c r="Q59" s="1411"/>
      <c r="R59" s="463"/>
      <c r="S59" s="463"/>
      <c r="T59" s="463"/>
      <c r="U59" s="463"/>
      <c r="V59" s="463"/>
      <c r="W59" s="463"/>
      <c r="X59" s="463"/>
      <c r="Y59" s="463"/>
      <c r="Z59" s="463"/>
      <c r="AA59" s="463"/>
      <c r="AB59" s="463"/>
      <c r="AC59" s="463"/>
      <c r="AD59" s="463"/>
      <c r="AE59" s="463"/>
      <c r="AF59" s="463"/>
      <c r="AG59" s="463"/>
      <c r="AH59" s="463"/>
      <c r="AI59" s="463"/>
      <c r="AJ59" s="463"/>
      <c r="AK59" s="463"/>
    </row>
    <row r="60" spans="2:37" ht="23">
      <c r="B60" s="624" t="s">
        <v>1362</v>
      </c>
      <c r="C60" s="625"/>
      <c r="D60" s="625"/>
      <c r="E60" s="626"/>
      <c r="F60" s="627">
        <f>F48+F58</f>
        <v>5803.3544109904442</v>
      </c>
      <c r="G60" s="627">
        <f t="shared" ref="G60:M60" si="31">G48+G58</f>
        <v>287.42722683413524</v>
      </c>
      <c r="H60" s="627">
        <f t="shared" si="31"/>
        <v>129.10038351195973</v>
      </c>
      <c r="I60" s="627">
        <f t="shared" si="31"/>
        <v>5.1432938324264432</v>
      </c>
      <c r="J60" s="627">
        <f t="shared" si="31"/>
        <v>-31.904095749647137</v>
      </c>
      <c r="K60" s="627">
        <f t="shared" si="31"/>
        <v>6485.3678639175378</v>
      </c>
      <c r="L60" s="627">
        <f t="shared" si="31"/>
        <v>-16.115959684999979</v>
      </c>
      <c r="M60" s="627">
        <f t="shared" si="31"/>
        <v>6469.2519042325375</v>
      </c>
      <c r="N60" s="581"/>
      <c r="O60" s="642">
        <f>O48+O58</f>
        <v>6176.1080315556073</v>
      </c>
      <c r="P60" s="629">
        <f>IFERROR(K60/O60-1,"N.A")</f>
        <v>5.0073578826961507E-2</v>
      </c>
      <c r="Q60" s="446"/>
      <c r="R60" s="1118"/>
      <c r="S60" s="419"/>
      <c r="T60" s="1118"/>
      <c r="U60" s="419"/>
      <c r="V60" s="1118"/>
      <c r="W60" s="419"/>
      <c r="X60" s="419"/>
      <c r="Y60" s="419"/>
      <c r="Z60" s="419"/>
      <c r="AA60" s="419"/>
      <c r="AB60" s="419"/>
      <c r="AC60" s="419"/>
      <c r="AD60" s="419"/>
      <c r="AE60" s="419"/>
      <c r="AF60" s="419"/>
      <c r="AG60" s="419"/>
      <c r="AH60" s="419"/>
      <c r="AI60" s="419"/>
      <c r="AJ60" s="419"/>
      <c r="AK60" s="419"/>
    </row>
    <row r="61" spans="2:37" ht="23">
      <c r="B61" s="624" t="s">
        <v>1755</v>
      </c>
      <c r="C61" s="625"/>
      <c r="D61" s="625"/>
      <c r="E61" s="626"/>
      <c r="F61" s="627">
        <f>F60</f>
        <v>5803.3544109904442</v>
      </c>
      <c r="G61" s="627">
        <f t="shared" ref="G61:L61" si="32">G60</f>
        <v>287.42722683413524</v>
      </c>
      <c r="H61" s="627">
        <f t="shared" si="32"/>
        <v>129.10038351195973</v>
      </c>
      <c r="I61" s="627">
        <f t="shared" si="32"/>
        <v>5.1432938324264432</v>
      </c>
      <c r="J61" s="627">
        <f t="shared" si="32"/>
        <v>-31.904095749647137</v>
      </c>
      <c r="K61" s="627">
        <f t="shared" si="32"/>
        <v>6485.3678639175378</v>
      </c>
      <c r="L61" s="627">
        <f t="shared" si="32"/>
        <v>-16.115959684999979</v>
      </c>
      <c r="M61" s="627" t="e">
        <f>M48+#REF!</f>
        <v>#REF!</v>
      </c>
      <c r="N61" s="581"/>
      <c r="O61" s="642" t="e">
        <f>O49+#REF!</f>
        <v>#REF!</v>
      </c>
      <c r="P61" s="629" t="str">
        <f>IFERROR(K61/O61-1,"N.A")</f>
        <v>N.A</v>
      </c>
      <c r="Q61" s="446"/>
      <c r="R61" s="1118"/>
      <c r="S61" s="419"/>
      <c r="T61" s="1118"/>
      <c r="U61" s="419"/>
      <c r="V61" s="1118"/>
      <c r="W61" s="419"/>
      <c r="X61" s="419"/>
      <c r="Y61" s="419"/>
      <c r="Z61" s="419"/>
      <c r="AA61" s="419"/>
      <c r="AB61" s="419"/>
      <c r="AC61" s="419"/>
      <c r="AD61" s="419"/>
      <c r="AE61" s="419"/>
      <c r="AF61" s="419"/>
      <c r="AG61" s="419"/>
      <c r="AH61" s="419"/>
      <c r="AI61" s="419"/>
      <c r="AJ61" s="419"/>
      <c r="AK61" s="419"/>
    </row>
    <row r="62" spans="2:37" ht="14.5" customHeight="1">
      <c r="B62" s="643"/>
      <c r="C62" s="592"/>
      <c r="D62" s="592"/>
      <c r="E62" s="593"/>
      <c r="F62" s="596"/>
      <c r="G62" s="595"/>
      <c r="H62" s="594"/>
      <c r="I62" s="594"/>
      <c r="J62" s="596"/>
      <c r="K62" s="596"/>
      <c r="L62" s="591"/>
      <c r="M62" s="596"/>
      <c r="N62" s="581"/>
      <c r="O62" s="591"/>
      <c r="P62" s="597"/>
      <c r="Q62" s="446"/>
      <c r="R62" s="1119"/>
      <c r="S62" s="1119"/>
      <c r="T62" s="1119"/>
      <c r="U62" s="448"/>
      <c r="V62" s="448"/>
      <c r="W62" s="448"/>
      <c r="X62" s="448"/>
      <c r="Y62" s="448"/>
      <c r="Z62" s="448"/>
      <c r="AA62" s="448"/>
      <c r="AB62" s="448"/>
      <c r="AC62" s="448"/>
      <c r="AD62" s="448"/>
      <c r="AE62" s="448"/>
      <c r="AF62" s="448"/>
      <c r="AG62" s="448"/>
      <c r="AH62" s="448"/>
      <c r="AI62" s="448"/>
      <c r="AJ62" s="448"/>
      <c r="AK62" s="448"/>
    </row>
    <row r="63" spans="2:37" ht="23">
      <c r="B63" s="1091" t="s">
        <v>765</v>
      </c>
      <c r="C63" s="644"/>
      <c r="D63" s="644"/>
      <c r="E63" s="645"/>
      <c r="F63" s="647"/>
      <c r="G63" s="646"/>
      <c r="H63" s="646"/>
      <c r="I63" s="646"/>
      <c r="J63" s="647"/>
      <c r="K63" s="647"/>
      <c r="L63" s="646"/>
      <c r="M63" s="647"/>
      <c r="N63" s="581"/>
      <c r="O63" s="648"/>
      <c r="P63" s="649"/>
      <c r="Q63" s="446"/>
      <c r="R63" s="419"/>
      <c r="S63" s="419"/>
      <c r="T63" s="419"/>
      <c r="U63" s="419"/>
      <c r="V63" s="419"/>
      <c r="W63" s="419"/>
      <c r="X63" s="419"/>
      <c r="Y63" s="419"/>
      <c r="Z63" s="419"/>
      <c r="AA63" s="419"/>
      <c r="AB63" s="419"/>
      <c r="AC63" s="419"/>
      <c r="AD63" s="419"/>
      <c r="AE63" s="419"/>
      <c r="AF63" s="419"/>
      <c r="AG63" s="419"/>
      <c r="AH63" s="419"/>
      <c r="AI63" s="419"/>
      <c r="AJ63" s="419"/>
      <c r="AK63" s="419"/>
    </row>
    <row r="64" spans="2:37" ht="9.65" customHeight="1">
      <c r="B64" s="591"/>
      <c r="C64" s="592"/>
      <c r="D64" s="592"/>
      <c r="E64" s="593"/>
      <c r="F64" s="594"/>
      <c r="G64" s="595"/>
      <c r="H64" s="594"/>
      <c r="I64" s="594"/>
      <c r="J64" s="596"/>
      <c r="K64" s="596"/>
      <c r="L64" s="591"/>
      <c r="M64" s="596"/>
      <c r="N64" s="581"/>
      <c r="O64" s="591"/>
      <c r="P64" s="597"/>
      <c r="Q64" s="446"/>
      <c r="R64" s="441"/>
      <c r="S64" s="441"/>
      <c r="T64" s="441"/>
      <c r="U64" s="441"/>
      <c r="V64" s="441"/>
      <c r="W64" s="441"/>
      <c r="X64" s="441"/>
      <c r="Y64" s="441"/>
      <c r="Z64" s="441"/>
      <c r="AA64" s="441"/>
      <c r="AB64" s="441"/>
      <c r="AC64" s="441"/>
      <c r="AD64" s="441"/>
      <c r="AE64" s="441"/>
      <c r="AF64" s="441"/>
      <c r="AG64" s="441"/>
      <c r="AH64" s="441"/>
      <c r="AI64" s="441"/>
      <c r="AJ64" s="441"/>
      <c r="AK64" s="441"/>
    </row>
    <row r="65" spans="2:37" s="1074" customFormat="1" ht="69">
      <c r="B65" s="1589" t="s">
        <v>854</v>
      </c>
      <c r="C65" s="1583" t="s">
        <v>485</v>
      </c>
      <c r="D65" s="1583" t="s">
        <v>852</v>
      </c>
      <c r="E65" s="1585" t="s">
        <v>486</v>
      </c>
      <c r="F65" s="584" t="s">
        <v>1469</v>
      </c>
      <c r="G65" s="1585" t="s">
        <v>487</v>
      </c>
      <c r="H65" s="1585" t="s">
        <v>1206</v>
      </c>
      <c r="I65" s="1585" t="s">
        <v>1207</v>
      </c>
      <c r="J65" s="1583" t="s">
        <v>30</v>
      </c>
      <c r="K65" s="584" t="str">
        <f>K10</f>
        <v>RAP 
Ciclo 26/27</v>
      </c>
      <c r="L65" s="1236" t="s">
        <v>488</v>
      </c>
      <c r="M65" s="600" t="str">
        <f>K65</f>
        <v>RAP 
Ciclo 26/27</v>
      </c>
      <c r="N65" s="581"/>
      <c r="O65" s="1585" t="s">
        <v>1696</v>
      </c>
      <c r="P65" s="1585" t="s">
        <v>1288</v>
      </c>
      <c r="Q65" s="446"/>
      <c r="R65" s="441"/>
      <c r="S65" s="441"/>
      <c r="T65" s="441"/>
      <c r="U65" s="441"/>
      <c r="V65" s="441"/>
      <c r="W65" s="441"/>
      <c r="X65" s="441"/>
      <c r="Y65" s="441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1"/>
      <c r="AK65" s="441"/>
    </row>
    <row r="66" spans="2:37" ht="20">
      <c r="B66" s="1607"/>
      <c r="C66" s="1613"/>
      <c r="D66" s="1613"/>
      <c r="E66" s="1606"/>
      <c r="F66" s="1070" t="s">
        <v>1215</v>
      </c>
      <c r="G66" s="1606"/>
      <c r="H66" s="1606"/>
      <c r="I66" s="1606"/>
      <c r="J66" s="1613"/>
      <c r="K66" s="1070" t="str">
        <f>K11</f>
        <v>DSP 2268</v>
      </c>
      <c r="L66" s="1071" t="s">
        <v>34</v>
      </c>
      <c r="M66" s="1070" t="s">
        <v>1216</v>
      </c>
      <c r="N66" s="418"/>
      <c r="O66" s="1606"/>
      <c r="P66" s="1606"/>
      <c r="Q66" s="446"/>
      <c r="R66" s="466"/>
      <c r="S66" s="466"/>
      <c r="T66" s="466"/>
      <c r="U66" s="466"/>
      <c r="V66" s="466"/>
      <c r="W66" s="466"/>
      <c r="X66" s="466"/>
      <c r="Y66" s="466"/>
      <c r="Z66" s="466"/>
      <c r="AA66" s="466"/>
      <c r="AB66" s="466"/>
      <c r="AC66" s="466"/>
      <c r="AD66" s="1447"/>
      <c r="AE66" s="1447"/>
      <c r="AF66" s="1447"/>
      <c r="AG66" s="1447"/>
      <c r="AH66" s="1447"/>
      <c r="AI66" s="1447"/>
      <c r="AJ66" s="1447"/>
      <c r="AK66" s="1447"/>
    </row>
    <row r="67" spans="2:37" ht="23">
      <c r="B67" s="586" t="s">
        <v>766</v>
      </c>
      <c r="C67" s="587"/>
      <c r="D67" s="587"/>
      <c r="E67" s="588"/>
      <c r="F67" s="601">
        <f t="shared" ref="F67:L67" si="33">SUM(F68:F69)</f>
        <v>569.98516741019409</v>
      </c>
      <c r="G67" s="601">
        <f t="shared" si="33"/>
        <v>26.930198692696479</v>
      </c>
      <c r="H67" s="601">
        <f t="shared" si="33"/>
        <v>0</v>
      </c>
      <c r="I67" s="601">
        <f t="shared" si="33"/>
        <v>0</v>
      </c>
      <c r="J67" s="601">
        <f t="shared" si="33"/>
        <v>0</v>
      </c>
      <c r="K67" s="601">
        <f t="shared" si="33"/>
        <v>596.91536610289063</v>
      </c>
      <c r="L67" s="601">
        <f t="shared" si="33"/>
        <v>0</v>
      </c>
      <c r="M67" s="601">
        <f>SUM(L67,K67)</f>
        <v>596.91536610289063</v>
      </c>
      <c r="N67" s="602"/>
      <c r="O67" s="601">
        <f>SUM(O68:O69)</f>
        <v>569.98516741019409</v>
      </c>
      <c r="P67" s="650">
        <f>IFERROR(K67/O67-1,"N.A")</f>
        <v>4.7247192089326706E-2</v>
      </c>
      <c r="Q67" s="446"/>
      <c r="R67" s="448"/>
      <c r="S67" s="448"/>
      <c r="T67" s="448"/>
      <c r="U67" s="448"/>
      <c r="V67" s="448"/>
      <c r="W67" s="448"/>
      <c r="X67" s="448"/>
      <c r="Y67" s="448"/>
      <c r="Z67" s="448"/>
      <c r="AA67" s="448"/>
      <c r="AB67" s="448"/>
      <c r="AC67" s="448"/>
      <c r="AD67" s="448"/>
      <c r="AE67" s="448"/>
      <c r="AF67" s="448"/>
      <c r="AG67" s="448"/>
      <c r="AH67" s="448"/>
      <c r="AI67" s="448"/>
      <c r="AJ67" s="448"/>
      <c r="AK67" s="448"/>
    </row>
    <row r="68" spans="2:37" ht="22.5">
      <c r="B68" s="1614" t="s">
        <v>1363</v>
      </c>
      <c r="C68" s="620" t="s">
        <v>1050</v>
      </c>
      <c r="D68" s="620" t="s">
        <v>1698</v>
      </c>
      <c r="E68" s="606" t="s">
        <v>489</v>
      </c>
      <c r="F68" s="607">
        <f>'RAP 25.26 PTBR'!K66</f>
        <v>321.80777299039528</v>
      </c>
      <c r="G68" s="607">
        <v>15.204513666315647</v>
      </c>
      <c r="H68" s="607">
        <v>0</v>
      </c>
      <c r="I68" s="607">
        <v>0</v>
      </c>
      <c r="J68" s="607">
        <v>0</v>
      </c>
      <c r="K68" s="607">
        <f>SUM(F68:J68)</f>
        <v>337.0122866567109</v>
      </c>
      <c r="L68" s="607">
        <v>0</v>
      </c>
      <c r="M68" s="607">
        <f>SUM(L68,K68)</f>
        <v>337.0122866567109</v>
      </c>
      <c r="N68" s="602"/>
      <c r="O68" s="621">
        <f>F68</f>
        <v>321.80777299039528</v>
      </c>
      <c r="P68" s="622">
        <f>IFERROR(K68/O68-1,"N.A")</f>
        <v>4.7247192089326706E-2</v>
      </c>
      <c r="Q68" s="446"/>
      <c r="R68" s="448"/>
      <c r="S68" s="448"/>
      <c r="T68" s="448"/>
      <c r="U68" s="448"/>
      <c r="V68" s="448"/>
      <c r="W68" s="448"/>
      <c r="X68" s="448"/>
      <c r="Y68" s="448"/>
      <c r="Z68" s="448"/>
      <c r="AA68" s="448"/>
      <c r="AB68" s="448"/>
      <c r="AC68" s="448"/>
      <c r="AD68" s="448"/>
      <c r="AE68" s="448"/>
      <c r="AF68" s="448"/>
      <c r="AG68" s="448"/>
      <c r="AH68" s="448"/>
      <c r="AI68" s="448"/>
      <c r="AJ68" s="448"/>
      <c r="AK68" s="448"/>
    </row>
    <row r="69" spans="2:37" ht="22.5">
      <c r="B69" s="1614"/>
      <c r="C69" s="620" t="s">
        <v>1051</v>
      </c>
      <c r="D69" s="620" t="s">
        <v>1049</v>
      </c>
      <c r="E69" s="606" t="s">
        <v>489</v>
      </c>
      <c r="F69" s="607">
        <f>'RAP 25.26 PTBR'!K67</f>
        <v>248.17739441979884</v>
      </c>
      <c r="G69" s="607">
        <v>11.725685026380834</v>
      </c>
      <c r="H69" s="607">
        <v>0</v>
      </c>
      <c r="I69" s="607">
        <v>0</v>
      </c>
      <c r="J69" s="607">
        <v>0</v>
      </c>
      <c r="K69" s="607">
        <f>SUM(F69:J69)</f>
        <v>259.90307944617967</v>
      </c>
      <c r="L69" s="607">
        <v>0</v>
      </c>
      <c r="M69" s="607">
        <f>SUM(L69,K69)</f>
        <v>259.90307944617967</v>
      </c>
      <c r="N69" s="602"/>
      <c r="O69" s="621">
        <f>F69</f>
        <v>248.17739441979884</v>
      </c>
      <c r="P69" s="622">
        <f>IFERROR(K69/O69-1,"N.A")</f>
        <v>4.7247192089326706E-2</v>
      </c>
      <c r="Q69" s="446"/>
      <c r="R69" s="448"/>
      <c r="S69" s="448"/>
      <c r="T69" s="448"/>
      <c r="U69" s="448"/>
      <c r="V69" s="448"/>
      <c r="W69" s="448"/>
      <c r="X69" s="448"/>
      <c r="Y69" s="448"/>
      <c r="Z69" s="448"/>
      <c r="AA69" s="448"/>
      <c r="AB69" s="448"/>
      <c r="AC69" s="448"/>
      <c r="AD69" s="448"/>
      <c r="AE69" s="448"/>
      <c r="AF69" s="448"/>
      <c r="AG69" s="448"/>
      <c r="AH69" s="448"/>
      <c r="AI69" s="448"/>
      <c r="AJ69" s="448"/>
      <c r="AK69" s="448"/>
    </row>
    <row r="70" spans="2:37" ht="9" customHeight="1">
      <c r="B70" s="660"/>
      <c r="C70" s="661"/>
      <c r="D70" s="661"/>
      <c r="E70" s="662"/>
      <c r="F70" s="663"/>
      <c r="G70" s="663"/>
      <c r="H70" s="663"/>
      <c r="I70" s="663"/>
      <c r="J70" s="663"/>
      <c r="K70" s="663"/>
      <c r="L70" s="663"/>
      <c r="M70" s="663"/>
      <c r="N70" s="581"/>
      <c r="O70" s="664"/>
      <c r="P70" s="665"/>
      <c r="Q70" s="446"/>
      <c r="R70" s="448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  <c r="AD70" s="448"/>
      <c r="AE70" s="448"/>
      <c r="AF70" s="448"/>
      <c r="AG70" s="448"/>
      <c r="AH70" s="448"/>
      <c r="AI70" s="448"/>
      <c r="AJ70" s="448"/>
      <c r="AK70" s="448"/>
    </row>
    <row r="71" spans="2:37" ht="23">
      <c r="B71" s="624" t="s">
        <v>1364</v>
      </c>
      <c r="C71" s="625"/>
      <c r="D71" s="625"/>
      <c r="E71" s="641"/>
      <c r="F71" s="627">
        <f>F67</f>
        <v>569.98516741019409</v>
      </c>
      <c r="G71" s="627">
        <f>G67</f>
        <v>26.930198692696479</v>
      </c>
      <c r="H71" s="627">
        <f t="shared" ref="H71:M71" si="34">H67</f>
        <v>0</v>
      </c>
      <c r="I71" s="627">
        <f t="shared" si="34"/>
        <v>0</v>
      </c>
      <c r="J71" s="627">
        <f t="shared" si="34"/>
        <v>0</v>
      </c>
      <c r="K71" s="627">
        <f t="shared" si="34"/>
        <v>596.91536610289063</v>
      </c>
      <c r="L71" s="627">
        <f t="shared" si="34"/>
        <v>0</v>
      </c>
      <c r="M71" s="627">
        <f t="shared" si="34"/>
        <v>596.91536610289063</v>
      </c>
      <c r="N71" s="666"/>
      <c r="O71" s="628">
        <f>O67</f>
        <v>569.98516741019409</v>
      </c>
      <c r="P71" s="629">
        <f>IFERROR(K71/O71-1,"N.A")</f>
        <v>4.7247192089326706E-2</v>
      </c>
      <c r="Q71" s="446"/>
      <c r="R71" s="419"/>
      <c r="S71" s="419"/>
      <c r="T71" s="419"/>
      <c r="U71" s="419"/>
      <c r="V71" s="419"/>
      <c r="W71" s="419"/>
      <c r="X71" s="419"/>
      <c r="Y71" s="419"/>
      <c r="Z71" s="419"/>
      <c r="AA71" s="419"/>
      <c r="AB71" s="419"/>
      <c r="AC71" s="419"/>
      <c r="AD71" s="419"/>
      <c r="AE71" s="419"/>
      <c r="AF71" s="419"/>
      <c r="AG71" s="419"/>
      <c r="AH71" s="419"/>
      <c r="AI71" s="419"/>
      <c r="AJ71" s="419"/>
      <c r="AK71" s="419"/>
    </row>
    <row r="72" spans="2:37" ht="4.5" customHeight="1">
      <c r="B72" s="591"/>
      <c r="C72" s="592"/>
      <c r="D72" s="592"/>
      <c r="E72" s="591"/>
      <c r="F72" s="596"/>
      <c r="G72" s="596"/>
      <c r="H72" s="596"/>
      <c r="I72" s="596"/>
      <c r="J72" s="596"/>
      <c r="K72" s="596"/>
      <c r="L72" s="596"/>
      <c r="M72" s="596"/>
      <c r="N72" s="581"/>
      <c r="O72" s="596"/>
      <c r="P72" s="597"/>
      <c r="Q72" s="467"/>
      <c r="R72" s="448"/>
      <c r="S72" s="448"/>
      <c r="T72" s="448"/>
      <c r="U72" s="448"/>
      <c r="V72" s="448"/>
      <c r="W72" s="448"/>
      <c r="X72" s="448"/>
      <c r="Y72" s="448"/>
      <c r="Z72" s="448"/>
      <c r="AA72" s="448"/>
      <c r="AB72" s="448"/>
      <c r="AC72" s="448"/>
      <c r="AD72" s="448"/>
      <c r="AE72" s="448"/>
      <c r="AF72" s="448"/>
      <c r="AG72" s="448"/>
      <c r="AH72" s="448"/>
      <c r="AI72" s="448"/>
      <c r="AJ72" s="448"/>
      <c r="AK72" s="448"/>
    </row>
    <row r="73" spans="2:37" ht="23">
      <c r="B73" s="624" t="s">
        <v>1365</v>
      </c>
      <c r="C73" s="625"/>
      <c r="D73" s="625"/>
      <c r="E73" s="641"/>
      <c r="F73" s="627">
        <f t="shared" ref="F73:L73" si="35">F60+F71</f>
        <v>6373.3395784006379</v>
      </c>
      <c r="G73" s="1446">
        <f t="shared" si="35"/>
        <v>314.35742552683172</v>
      </c>
      <c r="H73" s="1446">
        <f t="shared" si="35"/>
        <v>129.10038351195973</v>
      </c>
      <c r="I73" s="627">
        <f t="shared" si="35"/>
        <v>5.1432938324264432</v>
      </c>
      <c r="J73" s="627">
        <f t="shared" si="35"/>
        <v>-31.904095749647137</v>
      </c>
      <c r="K73" s="627">
        <f t="shared" si="35"/>
        <v>7082.2832300204282</v>
      </c>
      <c r="L73" s="627">
        <f t="shared" si="35"/>
        <v>-16.115959684999979</v>
      </c>
      <c r="M73" s="627">
        <f>M60+M71</f>
        <v>7066.1672703354279</v>
      </c>
      <c r="N73" s="581"/>
      <c r="O73" s="628">
        <f>O60+O71</f>
        <v>6746.0931989658011</v>
      </c>
      <c r="P73" s="629">
        <f>IFERROR(K73/O73-1,"N.A")</f>
        <v>4.983477416323967E-2</v>
      </c>
      <c r="Q73" s="1237"/>
    </row>
    <row r="74" spans="2:37" ht="20">
      <c r="B74" s="1105" t="s">
        <v>1236</v>
      </c>
      <c r="C74" s="468"/>
      <c r="D74" s="468"/>
      <c r="E74" s="469"/>
      <c r="F74" s="469"/>
      <c r="G74" s="469"/>
      <c r="H74" s="469"/>
      <c r="I74" s="469"/>
      <c r="J74" s="470"/>
      <c r="K74" s="474"/>
      <c r="L74" s="469"/>
      <c r="M74" s="471"/>
      <c r="N74" s="418"/>
      <c r="O74" s="472"/>
      <c r="P74" s="473"/>
      <c r="Q74" s="440"/>
      <c r="R74" s="419"/>
      <c r="S74" s="419"/>
      <c r="T74" s="419"/>
      <c r="U74" s="419"/>
      <c r="V74" s="419"/>
      <c r="W74" s="419"/>
      <c r="X74" s="419"/>
      <c r="Y74" s="419"/>
      <c r="Z74" s="419"/>
      <c r="AA74" s="419"/>
      <c r="AB74" s="419"/>
      <c r="AC74" s="419"/>
      <c r="AD74" s="419"/>
      <c r="AE74" s="419"/>
      <c r="AF74" s="419"/>
      <c r="AG74" s="419"/>
      <c r="AH74" s="419"/>
      <c r="AI74" s="419"/>
      <c r="AJ74" s="419"/>
      <c r="AK74" s="419"/>
    </row>
    <row r="75" spans="2:37" ht="20">
      <c r="B75" s="1105" t="s">
        <v>1230</v>
      </c>
      <c r="C75" s="1092"/>
      <c r="D75" s="420"/>
      <c r="E75" s="419"/>
      <c r="F75" s="419"/>
      <c r="G75" s="419"/>
      <c r="H75" s="419"/>
      <c r="I75" s="419"/>
      <c r="J75" s="422"/>
      <c r="K75" s="422"/>
      <c r="L75" s="419"/>
      <c r="M75" s="1445"/>
      <c r="N75" s="418"/>
      <c r="O75" s="419"/>
      <c r="P75" s="419"/>
      <c r="Q75" s="440"/>
      <c r="R75" s="419"/>
      <c r="S75" s="419"/>
      <c r="T75" s="419"/>
      <c r="U75" s="419"/>
      <c r="V75" s="419"/>
      <c r="W75" s="419"/>
      <c r="X75" s="419"/>
      <c r="Y75" s="419"/>
      <c r="Z75" s="419"/>
      <c r="AA75" s="419"/>
      <c r="AB75" s="419"/>
      <c r="AC75" s="419"/>
      <c r="AD75" s="419"/>
      <c r="AE75" s="419"/>
      <c r="AF75" s="419"/>
      <c r="AG75" s="419"/>
      <c r="AH75" s="419"/>
      <c r="AI75" s="419"/>
      <c r="AJ75" s="419"/>
      <c r="AK75" s="419"/>
    </row>
    <row r="76" spans="2:37" ht="30" customHeight="1">
      <c r="B76" s="1104"/>
      <c r="C76" s="1092"/>
      <c r="D76" s="420"/>
      <c r="E76" s="419"/>
      <c r="F76" s="419"/>
      <c r="G76" s="419"/>
      <c r="H76" s="419"/>
      <c r="I76" s="419"/>
      <c r="J76" s="422"/>
      <c r="K76" s="422"/>
      <c r="L76" s="1444"/>
      <c r="M76" s="1061"/>
      <c r="N76" s="418"/>
      <c r="O76" s="419"/>
      <c r="P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19"/>
    </row>
  </sheetData>
  <mergeCells count="82">
    <mergeCell ref="O10:O11"/>
    <mergeCell ref="P10:P11"/>
    <mergeCell ref="R10:R11"/>
    <mergeCell ref="B2:B5"/>
    <mergeCell ref="B10:B11"/>
    <mergeCell ref="C10:C11"/>
    <mergeCell ref="D10:D11"/>
    <mergeCell ref="E10:E11"/>
    <mergeCell ref="G10:G11"/>
    <mergeCell ref="B12:B15"/>
    <mergeCell ref="C12:C14"/>
    <mergeCell ref="E12:E14"/>
    <mergeCell ref="L12:L14"/>
    <mergeCell ref="H10:H11"/>
    <mergeCell ref="I10:I11"/>
    <mergeCell ref="J10:J11"/>
    <mergeCell ref="S10:S11"/>
    <mergeCell ref="T10:T11"/>
    <mergeCell ref="U10:U11"/>
    <mergeCell ref="V10:V11"/>
    <mergeCell ref="Y10:Y11"/>
    <mergeCell ref="I20:I21"/>
    <mergeCell ref="J20:J21"/>
    <mergeCell ref="O20:O21"/>
    <mergeCell ref="P20:P21"/>
    <mergeCell ref="B26:B27"/>
    <mergeCell ref="B20:B21"/>
    <mergeCell ref="C20:C21"/>
    <mergeCell ref="D20:D21"/>
    <mergeCell ref="E20:E21"/>
    <mergeCell ref="G20:G21"/>
    <mergeCell ref="H20:H21"/>
    <mergeCell ref="AC30:AC31"/>
    <mergeCell ref="B32:B33"/>
    <mergeCell ref="X30:X31"/>
    <mergeCell ref="Y30:Y31"/>
    <mergeCell ref="B34:B35"/>
    <mergeCell ref="S30:S31"/>
    <mergeCell ref="T30:T31"/>
    <mergeCell ref="U30:U31"/>
    <mergeCell ref="V30:V31"/>
    <mergeCell ref="R30:R31"/>
    <mergeCell ref="I51:I52"/>
    <mergeCell ref="Z30:Z31"/>
    <mergeCell ref="AA30:AA31"/>
    <mergeCell ref="AB30:AB31"/>
    <mergeCell ref="O51:O52"/>
    <mergeCell ref="R45:R46"/>
    <mergeCell ref="S45:S46"/>
    <mergeCell ref="T45:T46"/>
    <mergeCell ref="J65:J66"/>
    <mergeCell ref="B36:B37"/>
    <mergeCell ref="B39:B40"/>
    <mergeCell ref="B51:B52"/>
    <mergeCell ref="C51:C52"/>
    <mergeCell ref="D51:D52"/>
    <mergeCell ref="B41:B42"/>
    <mergeCell ref="B46:B47"/>
    <mergeCell ref="E46:E47"/>
    <mergeCell ref="H65:H66"/>
    <mergeCell ref="I65:I66"/>
    <mergeCell ref="E51:E52"/>
    <mergeCell ref="G51:G52"/>
    <mergeCell ref="E65:E66"/>
    <mergeCell ref="G65:G66"/>
    <mergeCell ref="H51:H52"/>
    <mergeCell ref="P65:P66"/>
    <mergeCell ref="O65:O66"/>
    <mergeCell ref="B68:B69"/>
    <mergeCell ref="AK30:AK31"/>
    <mergeCell ref="AG30:AG31"/>
    <mergeCell ref="AH33:AH35"/>
    <mergeCell ref="AE30:AE31"/>
    <mergeCell ref="AF30:AF31"/>
    <mergeCell ref="AH30:AH31"/>
    <mergeCell ref="AI30:AI31"/>
    <mergeCell ref="AJ30:AJ31"/>
    <mergeCell ref="P51:P52"/>
    <mergeCell ref="B65:B66"/>
    <mergeCell ref="C65:C66"/>
    <mergeCell ref="D65:D66"/>
    <mergeCell ref="J51:J52"/>
  </mergeCells>
  <hyperlinks>
    <hyperlink ref="F3" location="Menu!A1" display="→Menu←" xr:uid="{B605F1B1-E11E-4411-8180-07C3ECB29FE8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EA12-461E-4CBF-9820-208D1B62793D}">
  <sheetPr codeName="Planilha46">
    <tabColor theme="0" tint="-0.499984740745262"/>
  </sheetPr>
  <dimension ref="B1:XFA80"/>
  <sheetViews>
    <sheetView showGridLines="0" zoomScale="40" zoomScaleNormal="40" workbookViewId="0">
      <pane xSplit="1" ySplit="5" topLeftCell="B6" activePane="bottomRight" state="frozen"/>
      <selection activeCell="D17" sqref="D17"/>
      <selection pane="topRight" activeCell="D17" sqref="D17"/>
      <selection pane="bottomLeft" activeCell="D17" sqref="D17"/>
      <selection pane="bottomRight" activeCell="H27" sqref="H27"/>
    </sheetView>
  </sheetViews>
  <sheetFormatPr defaultColWidth="0" defaultRowHeight="14.5"/>
  <cols>
    <col min="1" max="1" width="2.54296875" customWidth="1"/>
    <col min="2" max="2" width="54.81640625" customWidth="1"/>
    <col min="3" max="3" width="20.7265625" customWidth="1"/>
    <col min="4" max="4" width="35.26953125" bestFit="1" customWidth="1"/>
    <col min="5" max="5" width="20.54296875" customWidth="1"/>
    <col min="6" max="6" width="15.54296875" customWidth="1"/>
    <col min="7" max="7" width="17.1796875" bestFit="1" customWidth="1"/>
    <col min="8" max="8" width="14.1796875" customWidth="1"/>
    <col min="9" max="9" width="15.453125" customWidth="1"/>
    <col min="10" max="13" width="15.54296875" customWidth="1"/>
    <col min="14" max="14" width="1.54296875" customWidth="1"/>
    <col min="15" max="15" width="17.08984375" customWidth="1"/>
    <col min="16" max="16" width="13.7265625" customWidth="1"/>
    <col min="17" max="17" width="8.7265625" customWidth="1"/>
    <col min="18" max="18" width="33.36328125" bestFit="1" customWidth="1"/>
    <col min="19" max="19" width="18.54296875" customWidth="1"/>
    <col min="20" max="20" width="18.453125" customWidth="1"/>
    <col min="21" max="21" width="19" customWidth="1"/>
    <col min="22" max="22" width="21.1796875" customWidth="1"/>
    <col min="23" max="23" width="16.54296875" customWidth="1"/>
    <col min="24" max="24" width="45.90625" bestFit="1" customWidth="1"/>
    <col min="25" max="28" width="16.54296875" customWidth="1"/>
    <col min="29" max="29" width="9.1796875" bestFit="1" customWidth="1"/>
    <col min="30" max="30" width="9.1796875" customWidth="1"/>
    <col min="31" max="31" width="44.453125" customWidth="1"/>
    <col min="32" max="32" width="20.08984375" customWidth="1"/>
    <col min="33" max="33" width="20.6328125" customWidth="1"/>
    <col min="34" max="34" width="11.6328125" customWidth="1"/>
    <col min="35" max="35" width="18.6328125" customWidth="1"/>
    <col min="36" max="37" width="16.6328125" customWidth="1"/>
    <col min="38" max="39" width="8.7265625" customWidth="1"/>
  </cols>
  <sheetData>
    <row r="1" spans="2:16381" ht="3.65" customHeight="1" thickBot="1"/>
    <row r="2" spans="2:16381" ht="20">
      <c r="B2" s="1488" t="e" vm="1">
        <v>#VALUE!</v>
      </c>
      <c r="C2" s="426"/>
      <c r="D2" s="426"/>
      <c r="E2" s="426"/>
      <c r="F2" s="427"/>
      <c r="G2" s="428"/>
      <c r="H2" s="428"/>
      <c r="I2" s="428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3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  <c r="ER2" s="208"/>
      <c r="ES2" s="208"/>
      <c r="ET2" s="208"/>
      <c r="EU2" s="208"/>
      <c r="EV2" s="208"/>
      <c r="EW2" s="208"/>
      <c r="EX2" s="208"/>
      <c r="EY2" s="208"/>
      <c r="EZ2" s="208"/>
      <c r="FA2" s="208"/>
      <c r="FB2" s="208"/>
      <c r="FC2" s="208"/>
      <c r="FD2" s="208"/>
      <c r="FE2" s="208"/>
      <c r="FF2" s="208"/>
      <c r="FG2" s="208"/>
      <c r="FH2" s="208"/>
      <c r="FI2" s="208"/>
      <c r="FJ2" s="208"/>
      <c r="FK2" s="208"/>
      <c r="FL2" s="208"/>
      <c r="FM2" s="208"/>
      <c r="FN2" s="208"/>
      <c r="FO2" s="208"/>
      <c r="FP2" s="208"/>
      <c r="FQ2" s="208"/>
      <c r="FR2" s="208"/>
      <c r="FS2" s="208"/>
      <c r="FT2" s="208"/>
      <c r="FU2" s="208"/>
      <c r="FV2" s="208"/>
      <c r="FW2" s="208"/>
      <c r="FX2" s="208"/>
      <c r="FY2" s="208"/>
      <c r="FZ2" s="208"/>
      <c r="GA2" s="208"/>
      <c r="GB2" s="208"/>
      <c r="GC2" s="208"/>
      <c r="GD2" s="208"/>
      <c r="GE2" s="208"/>
      <c r="GF2" s="208"/>
      <c r="GG2" s="208"/>
      <c r="GH2" s="208"/>
      <c r="GI2" s="208"/>
      <c r="GJ2" s="208"/>
      <c r="GK2" s="208"/>
      <c r="GL2" s="208"/>
      <c r="GM2" s="208"/>
      <c r="GN2" s="208"/>
      <c r="GO2" s="208"/>
      <c r="GP2" s="208"/>
      <c r="GQ2" s="208"/>
      <c r="GR2" s="208"/>
      <c r="GS2" s="208"/>
      <c r="GT2" s="208"/>
      <c r="GU2" s="208"/>
      <c r="GV2" s="208"/>
      <c r="GW2" s="208"/>
      <c r="GX2" s="208"/>
      <c r="GY2" s="208"/>
      <c r="GZ2" s="208"/>
      <c r="HA2" s="208"/>
      <c r="HB2" s="208"/>
      <c r="HC2" s="208"/>
      <c r="HD2" s="208"/>
      <c r="HE2" s="208"/>
      <c r="HF2" s="208"/>
      <c r="HG2" s="208"/>
      <c r="HH2" s="208"/>
      <c r="HI2" s="208"/>
      <c r="HJ2" s="208"/>
      <c r="HK2" s="208"/>
      <c r="HL2" s="208"/>
      <c r="HM2" s="208"/>
      <c r="HN2" s="208"/>
      <c r="HO2" s="208"/>
      <c r="HP2" s="208"/>
      <c r="HQ2" s="208"/>
      <c r="HR2" s="208"/>
      <c r="HS2" s="208"/>
      <c r="HT2" s="208"/>
      <c r="HU2" s="208"/>
      <c r="HV2" s="208"/>
      <c r="HW2" s="208"/>
      <c r="HX2" s="208"/>
      <c r="HY2" s="208"/>
      <c r="HZ2" s="208"/>
      <c r="IA2" s="208"/>
      <c r="IB2" s="208"/>
      <c r="IC2" s="208"/>
      <c r="ID2" s="208"/>
      <c r="IE2" s="208"/>
      <c r="IF2" s="208"/>
      <c r="IG2" s="208"/>
      <c r="IH2" s="208"/>
      <c r="II2" s="208"/>
      <c r="IJ2" s="208"/>
      <c r="IK2" s="208"/>
      <c r="IL2" s="208"/>
      <c r="IM2" s="208"/>
      <c r="IN2" s="208"/>
      <c r="IO2" s="208"/>
      <c r="IP2" s="208"/>
      <c r="IQ2" s="208"/>
      <c r="IR2" s="208"/>
      <c r="IS2" s="208"/>
      <c r="IT2" s="208"/>
      <c r="IU2" s="208"/>
      <c r="IV2" s="208"/>
      <c r="IW2" s="208"/>
      <c r="IX2" s="208"/>
      <c r="IY2" s="208"/>
      <c r="IZ2" s="208"/>
      <c r="JA2" s="208"/>
      <c r="JB2" s="208"/>
      <c r="JC2" s="208"/>
      <c r="JD2" s="208"/>
      <c r="JE2" s="208"/>
      <c r="JF2" s="208"/>
      <c r="JG2" s="208"/>
      <c r="JH2" s="208"/>
      <c r="JI2" s="208"/>
      <c r="JJ2" s="208"/>
      <c r="JK2" s="208"/>
      <c r="JL2" s="208"/>
      <c r="JM2" s="208"/>
      <c r="JN2" s="208"/>
      <c r="JO2" s="208"/>
      <c r="JP2" s="208"/>
      <c r="JQ2" s="208"/>
      <c r="JR2" s="208"/>
      <c r="JS2" s="208"/>
      <c r="JT2" s="208"/>
      <c r="JU2" s="208"/>
      <c r="JV2" s="208"/>
      <c r="JW2" s="208"/>
      <c r="JX2" s="208"/>
      <c r="JY2" s="208"/>
      <c r="JZ2" s="208"/>
      <c r="KA2" s="208"/>
      <c r="KB2" s="208"/>
      <c r="KC2" s="208"/>
      <c r="KD2" s="208"/>
      <c r="KE2" s="208"/>
      <c r="KF2" s="208"/>
      <c r="KG2" s="208"/>
      <c r="KH2" s="208"/>
      <c r="KI2" s="208"/>
      <c r="KJ2" s="208"/>
      <c r="KK2" s="208"/>
      <c r="KL2" s="208"/>
      <c r="KM2" s="208"/>
      <c r="KN2" s="208"/>
      <c r="KO2" s="208"/>
      <c r="KP2" s="208"/>
      <c r="KQ2" s="208"/>
      <c r="KR2" s="208"/>
      <c r="KS2" s="208"/>
      <c r="KT2" s="208"/>
      <c r="KU2" s="208"/>
      <c r="KV2" s="208"/>
      <c r="KW2" s="208"/>
      <c r="KX2" s="208"/>
      <c r="KY2" s="208"/>
      <c r="KZ2" s="208"/>
      <c r="LA2" s="208"/>
      <c r="LB2" s="208"/>
      <c r="LC2" s="208"/>
      <c r="LD2" s="208"/>
      <c r="LE2" s="208"/>
      <c r="LF2" s="208"/>
      <c r="LG2" s="208"/>
      <c r="LH2" s="208"/>
      <c r="LI2" s="208"/>
      <c r="LJ2" s="208"/>
      <c r="LK2" s="208"/>
      <c r="LL2" s="208"/>
      <c r="LM2" s="208"/>
      <c r="LN2" s="208"/>
      <c r="LO2" s="208"/>
      <c r="LP2" s="208"/>
      <c r="LQ2" s="208"/>
      <c r="LR2" s="208"/>
      <c r="LS2" s="208"/>
      <c r="LT2" s="208"/>
      <c r="LU2" s="208"/>
      <c r="LV2" s="208"/>
      <c r="LW2" s="208"/>
      <c r="LX2" s="208"/>
      <c r="LY2" s="208"/>
      <c r="LZ2" s="208"/>
      <c r="MA2" s="208"/>
      <c r="MB2" s="208"/>
      <c r="MC2" s="208"/>
      <c r="MD2" s="208"/>
      <c r="ME2" s="208"/>
      <c r="MF2" s="208"/>
      <c r="MG2" s="208"/>
      <c r="MH2" s="208"/>
      <c r="MI2" s="208"/>
      <c r="MJ2" s="208"/>
      <c r="MK2" s="208"/>
      <c r="ML2" s="208"/>
      <c r="MM2" s="208"/>
      <c r="MN2" s="208"/>
      <c r="MO2" s="208"/>
      <c r="MP2" s="208"/>
      <c r="MQ2" s="208"/>
      <c r="MR2" s="208"/>
      <c r="MS2" s="208"/>
      <c r="MT2" s="208"/>
      <c r="MU2" s="208"/>
      <c r="MV2" s="208"/>
      <c r="MW2" s="208"/>
      <c r="MX2" s="208"/>
      <c r="MY2" s="208"/>
      <c r="MZ2" s="208"/>
      <c r="NA2" s="208"/>
      <c r="NB2" s="208"/>
      <c r="NC2" s="208"/>
      <c r="ND2" s="208"/>
      <c r="NE2" s="208"/>
      <c r="NF2" s="208"/>
      <c r="NG2" s="208"/>
      <c r="NH2" s="208"/>
      <c r="NI2" s="208"/>
      <c r="NJ2" s="208"/>
      <c r="NK2" s="208"/>
      <c r="NL2" s="208"/>
      <c r="NM2" s="208"/>
      <c r="NN2" s="208"/>
      <c r="NO2" s="208"/>
      <c r="NP2" s="208"/>
      <c r="NQ2" s="208"/>
      <c r="NR2" s="208"/>
      <c r="NS2" s="208"/>
      <c r="NT2" s="208"/>
      <c r="NU2" s="208"/>
      <c r="NV2" s="208"/>
      <c r="NW2" s="208"/>
      <c r="NX2" s="208"/>
      <c r="NY2" s="208"/>
      <c r="NZ2" s="208"/>
      <c r="OA2" s="208"/>
      <c r="OB2" s="208"/>
      <c r="OC2" s="208"/>
      <c r="OD2" s="208"/>
      <c r="OE2" s="208"/>
      <c r="OF2" s="208"/>
      <c r="OG2" s="208"/>
      <c r="OH2" s="208"/>
      <c r="OI2" s="208"/>
      <c r="OJ2" s="208"/>
      <c r="OK2" s="208"/>
      <c r="OL2" s="208"/>
      <c r="OM2" s="208"/>
      <c r="ON2" s="208"/>
      <c r="OO2" s="208"/>
      <c r="OP2" s="208"/>
      <c r="OQ2" s="208"/>
      <c r="OR2" s="208"/>
      <c r="OS2" s="208"/>
      <c r="OT2" s="208"/>
      <c r="OU2" s="208"/>
      <c r="OV2" s="208"/>
      <c r="OW2" s="208"/>
      <c r="OX2" s="208"/>
      <c r="OY2" s="208"/>
      <c r="OZ2" s="208"/>
      <c r="PA2" s="208"/>
      <c r="PB2" s="208"/>
      <c r="PC2" s="208"/>
      <c r="PD2" s="208"/>
      <c r="PE2" s="208"/>
      <c r="PF2" s="208"/>
      <c r="PG2" s="208"/>
      <c r="PH2" s="208"/>
      <c r="PI2" s="208"/>
      <c r="PJ2" s="208"/>
      <c r="PK2" s="208"/>
      <c r="PL2" s="208"/>
      <c r="PM2" s="208"/>
      <c r="PN2" s="208"/>
      <c r="PO2" s="208"/>
      <c r="PP2" s="208"/>
      <c r="PQ2" s="208"/>
      <c r="PR2" s="208"/>
      <c r="PS2" s="208"/>
      <c r="PT2" s="208"/>
      <c r="PU2" s="208"/>
      <c r="PV2" s="208"/>
      <c r="PW2" s="208"/>
      <c r="PX2" s="208"/>
      <c r="PY2" s="208"/>
      <c r="PZ2" s="208"/>
      <c r="QA2" s="208"/>
      <c r="QB2" s="208"/>
      <c r="QC2" s="208"/>
      <c r="QD2" s="208"/>
      <c r="QE2" s="208"/>
      <c r="QF2" s="208"/>
      <c r="QG2" s="208"/>
      <c r="QH2" s="208"/>
      <c r="QI2" s="208"/>
      <c r="QJ2" s="208"/>
      <c r="QK2" s="208"/>
      <c r="QL2" s="208"/>
      <c r="QM2" s="208"/>
      <c r="QN2" s="208"/>
      <c r="QO2" s="208"/>
      <c r="QP2" s="208"/>
      <c r="QQ2" s="208"/>
      <c r="QR2" s="208"/>
      <c r="QS2" s="208"/>
      <c r="QT2" s="208"/>
      <c r="QU2" s="208"/>
      <c r="QV2" s="208"/>
      <c r="QW2" s="208"/>
      <c r="QX2" s="208"/>
      <c r="QY2" s="208"/>
      <c r="QZ2" s="208"/>
      <c r="RA2" s="208"/>
      <c r="RB2" s="208"/>
      <c r="RC2" s="208"/>
      <c r="RD2" s="208"/>
      <c r="RE2" s="208"/>
      <c r="RF2" s="208"/>
      <c r="RG2" s="208"/>
      <c r="RH2" s="208"/>
      <c r="RI2" s="208"/>
      <c r="RJ2" s="208"/>
      <c r="RK2" s="208"/>
      <c r="RL2" s="208"/>
      <c r="RM2" s="208"/>
      <c r="RN2" s="208"/>
      <c r="RO2" s="208"/>
      <c r="RP2" s="208"/>
      <c r="RQ2" s="208"/>
      <c r="RR2" s="208"/>
      <c r="RS2" s="208"/>
      <c r="RT2" s="208"/>
      <c r="RU2" s="208"/>
      <c r="RV2" s="208"/>
      <c r="RW2" s="208"/>
      <c r="RX2" s="208"/>
      <c r="RY2" s="208"/>
      <c r="RZ2" s="208"/>
      <c r="SA2" s="208"/>
      <c r="SB2" s="208"/>
      <c r="SC2" s="208"/>
      <c r="SD2" s="208"/>
      <c r="SE2" s="208"/>
      <c r="SF2" s="208"/>
      <c r="SG2" s="208"/>
      <c r="SH2" s="208"/>
      <c r="SI2" s="208"/>
      <c r="SJ2" s="208"/>
      <c r="SK2" s="208"/>
      <c r="SL2" s="208"/>
      <c r="SM2" s="208"/>
      <c r="SN2" s="208"/>
      <c r="SO2" s="208"/>
      <c r="SP2" s="208"/>
      <c r="SQ2" s="208"/>
      <c r="SR2" s="208"/>
      <c r="SS2" s="208"/>
      <c r="ST2" s="208"/>
      <c r="SU2" s="208"/>
      <c r="SV2" s="208"/>
      <c r="SW2" s="208"/>
      <c r="SX2" s="208"/>
      <c r="SY2" s="208"/>
      <c r="SZ2" s="208"/>
      <c r="TA2" s="208"/>
      <c r="TB2" s="208"/>
      <c r="TC2" s="208"/>
      <c r="TD2" s="208"/>
      <c r="TE2" s="208"/>
      <c r="TF2" s="208"/>
      <c r="TG2" s="208"/>
      <c r="TH2" s="208"/>
      <c r="TI2" s="208"/>
      <c r="TJ2" s="208"/>
      <c r="TK2" s="208"/>
      <c r="TL2" s="208"/>
      <c r="TM2" s="208"/>
      <c r="TN2" s="208"/>
      <c r="TO2" s="208"/>
      <c r="TP2" s="208"/>
      <c r="TQ2" s="208"/>
      <c r="TR2" s="208"/>
      <c r="TS2" s="208"/>
      <c r="TT2" s="208"/>
      <c r="TU2" s="208"/>
      <c r="TV2" s="208"/>
      <c r="TW2" s="208"/>
      <c r="TX2" s="208"/>
      <c r="TY2" s="208"/>
      <c r="TZ2" s="208"/>
      <c r="UA2" s="208"/>
      <c r="UB2" s="208"/>
      <c r="UC2" s="208"/>
      <c r="UD2" s="208"/>
      <c r="UE2" s="208"/>
      <c r="UF2" s="208"/>
      <c r="UG2" s="208"/>
      <c r="UH2" s="208"/>
      <c r="UI2" s="208"/>
      <c r="UJ2" s="208"/>
      <c r="UK2" s="208"/>
      <c r="UL2" s="208"/>
      <c r="UM2" s="208"/>
      <c r="UN2" s="208"/>
      <c r="UO2" s="208"/>
      <c r="UP2" s="208"/>
      <c r="UQ2" s="208"/>
      <c r="UR2" s="208"/>
      <c r="US2" s="208"/>
      <c r="UT2" s="208"/>
      <c r="UU2" s="208"/>
      <c r="UV2" s="208"/>
      <c r="UW2" s="208"/>
      <c r="UX2" s="208"/>
      <c r="UY2" s="208"/>
      <c r="UZ2" s="208"/>
      <c r="VA2" s="208"/>
      <c r="VB2" s="208"/>
      <c r="VC2" s="208"/>
      <c r="VD2" s="208"/>
      <c r="VE2" s="208"/>
      <c r="VF2" s="208"/>
      <c r="VG2" s="208"/>
      <c r="VH2" s="208"/>
      <c r="VI2" s="208"/>
      <c r="VJ2" s="208"/>
      <c r="VK2" s="208"/>
      <c r="VL2" s="208"/>
      <c r="VM2" s="208"/>
      <c r="VN2" s="208"/>
      <c r="VO2" s="208"/>
      <c r="VP2" s="208"/>
      <c r="VQ2" s="208"/>
      <c r="VR2" s="208"/>
      <c r="VS2" s="208"/>
      <c r="VT2" s="208"/>
      <c r="VU2" s="208"/>
      <c r="VV2" s="208"/>
      <c r="VW2" s="208"/>
      <c r="VX2" s="208"/>
      <c r="VY2" s="208"/>
      <c r="VZ2" s="208"/>
      <c r="WA2" s="208"/>
      <c r="WB2" s="208"/>
      <c r="WC2" s="208"/>
      <c r="WD2" s="208"/>
      <c r="WE2" s="208"/>
      <c r="WF2" s="208"/>
      <c r="WG2" s="208"/>
      <c r="WH2" s="208"/>
      <c r="WI2" s="208"/>
      <c r="WJ2" s="208"/>
      <c r="WK2" s="208"/>
      <c r="WL2" s="208"/>
      <c r="WM2" s="208"/>
      <c r="WN2" s="208"/>
      <c r="WO2" s="208"/>
      <c r="WP2" s="208"/>
      <c r="WQ2" s="208"/>
      <c r="WR2" s="208"/>
      <c r="WS2" s="208"/>
      <c r="WT2" s="208"/>
      <c r="WU2" s="208"/>
      <c r="WV2" s="208"/>
      <c r="WW2" s="208"/>
      <c r="WX2" s="208"/>
      <c r="WY2" s="208"/>
      <c r="WZ2" s="208"/>
      <c r="XA2" s="208"/>
      <c r="XB2" s="208"/>
      <c r="XC2" s="208"/>
      <c r="XD2" s="208"/>
      <c r="XE2" s="208"/>
      <c r="XF2" s="208"/>
      <c r="XG2" s="208"/>
      <c r="XH2" s="208"/>
      <c r="XI2" s="208"/>
      <c r="XJ2" s="208"/>
      <c r="XK2" s="208"/>
      <c r="XL2" s="208"/>
      <c r="XM2" s="208"/>
      <c r="XN2" s="208"/>
      <c r="XO2" s="208"/>
      <c r="XP2" s="208"/>
      <c r="XQ2" s="208"/>
      <c r="XR2" s="208"/>
      <c r="XS2" s="208"/>
      <c r="XT2" s="208"/>
      <c r="XU2" s="208"/>
      <c r="XV2" s="208"/>
      <c r="XW2" s="208"/>
      <c r="XX2" s="208"/>
      <c r="XY2" s="208"/>
      <c r="XZ2" s="208"/>
      <c r="YA2" s="208"/>
      <c r="YB2" s="208"/>
      <c r="YC2" s="208"/>
      <c r="YD2" s="208"/>
      <c r="YE2" s="208"/>
      <c r="YF2" s="208"/>
      <c r="YG2" s="208"/>
      <c r="YH2" s="208"/>
      <c r="YI2" s="208"/>
      <c r="YJ2" s="208"/>
      <c r="YK2" s="208"/>
      <c r="YL2" s="208"/>
      <c r="YM2" s="208"/>
      <c r="YN2" s="208"/>
      <c r="YO2" s="208"/>
      <c r="YP2" s="208"/>
      <c r="YQ2" s="208"/>
      <c r="YR2" s="208"/>
      <c r="YS2" s="208"/>
      <c r="YT2" s="208"/>
      <c r="YU2" s="208"/>
      <c r="YV2" s="208"/>
      <c r="YW2" s="208"/>
      <c r="YX2" s="208"/>
      <c r="YY2" s="208"/>
      <c r="YZ2" s="208"/>
      <c r="ZA2" s="208"/>
      <c r="ZB2" s="208"/>
      <c r="ZC2" s="208"/>
      <c r="ZD2" s="208"/>
      <c r="ZE2" s="208"/>
      <c r="ZF2" s="208"/>
      <c r="ZG2" s="208"/>
      <c r="ZH2" s="208"/>
      <c r="ZI2" s="208"/>
      <c r="ZJ2" s="208"/>
      <c r="ZK2" s="208"/>
      <c r="ZL2" s="208"/>
      <c r="ZM2" s="208"/>
      <c r="ZN2" s="208"/>
      <c r="ZO2" s="208"/>
      <c r="ZP2" s="208"/>
      <c r="ZQ2" s="208"/>
      <c r="ZR2" s="208"/>
      <c r="ZS2" s="208"/>
      <c r="ZT2" s="208"/>
      <c r="ZU2" s="208"/>
      <c r="ZV2" s="208"/>
      <c r="ZW2" s="208"/>
      <c r="ZX2" s="208"/>
      <c r="ZY2" s="208"/>
      <c r="ZZ2" s="208"/>
      <c r="AAA2" s="208"/>
      <c r="AAB2" s="208"/>
      <c r="AAC2" s="208"/>
      <c r="AAD2" s="208"/>
      <c r="AAE2" s="208"/>
      <c r="AAF2" s="208"/>
      <c r="AAG2" s="208"/>
      <c r="AAH2" s="208"/>
      <c r="AAI2" s="208"/>
      <c r="AAJ2" s="208"/>
      <c r="AAK2" s="208"/>
      <c r="AAL2" s="208"/>
      <c r="AAM2" s="208"/>
      <c r="AAN2" s="208"/>
      <c r="AAO2" s="208"/>
      <c r="AAP2" s="208"/>
      <c r="AAQ2" s="208"/>
      <c r="AAR2" s="208"/>
      <c r="AAS2" s="208"/>
      <c r="AAT2" s="208"/>
      <c r="AAU2" s="208"/>
      <c r="AAV2" s="208"/>
      <c r="AAW2" s="208"/>
      <c r="AAX2" s="208"/>
      <c r="AAY2" s="208"/>
      <c r="AAZ2" s="208"/>
      <c r="ABA2" s="208"/>
      <c r="ABB2" s="208"/>
      <c r="ABC2" s="208"/>
      <c r="ABD2" s="208"/>
      <c r="ABE2" s="208"/>
      <c r="ABF2" s="208"/>
      <c r="ABG2" s="208"/>
      <c r="ABH2" s="208"/>
      <c r="ABI2" s="208"/>
      <c r="ABJ2" s="208"/>
      <c r="ABK2" s="208"/>
      <c r="ABL2" s="208"/>
      <c r="ABM2" s="208"/>
      <c r="ABN2" s="208"/>
      <c r="ABO2" s="208"/>
      <c r="ABP2" s="208"/>
      <c r="ABQ2" s="208"/>
      <c r="ABR2" s="208"/>
      <c r="ABS2" s="208"/>
      <c r="ABT2" s="208"/>
      <c r="ABU2" s="208"/>
      <c r="ABV2" s="208"/>
      <c r="ABW2" s="208"/>
      <c r="ABX2" s="208"/>
      <c r="ABY2" s="208"/>
      <c r="ABZ2" s="208"/>
      <c r="ACA2" s="208"/>
      <c r="ACB2" s="208"/>
      <c r="ACC2" s="208"/>
      <c r="ACD2" s="208"/>
      <c r="ACE2" s="208"/>
      <c r="ACF2" s="208"/>
      <c r="ACG2" s="208"/>
      <c r="ACH2" s="208"/>
      <c r="ACI2" s="208"/>
      <c r="ACJ2" s="208"/>
      <c r="ACK2" s="208"/>
      <c r="ACL2" s="208"/>
      <c r="ACM2" s="208"/>
      <c r="ACN2" s="208"/>
      <c r="ACO2" s="208"/>
      <c r="ACP2" s="208"/>
      <c r="ACQ2" s="208"/>
      <c r="ACR2" s="208"/>
      <c r="ACS2" s="208"/>
      <c r="ACT2" s="208"/>
      <c r="ACU2" s="208"/>
      <c r="ACV2" s="208"/>
      <c r="ACW2" s="208"/>
      <c r="ACX2" s="208"/>
      <c r="ACY2" s="208"/>
      <c r="ACZ2" s="208"/>
      <c r="ADA2" s="208"/>
      <c r="ADB2" s="208"/>
      <c r="ADC2" s="208"/>
      <c r="ADD2" s="208"/>
      <c r="ADE2" s="208"/>
      <c r="ADF2" s="208"/>
      <c r="ADG2" s="208"/>
      <c r="ADH2" s="208"/>
      <c r="ADI2" s="208"/>
      <c r="ADJ2" s="208"/>
      <c r="ADK2" s="208"/>
      <c r="ADL2" s="208"/>
      <c r="ADM2" s="208"/>
      <c r="ADN2" s="208"/>
      <c r="ADO2" s="208"/>
      <c r="ADP2" s="208"/>
      <c r="ADQ2" s="208"/>
      <c r="ADR2" s="208"/>
      <c r="ADS2" s="208"/>
      <c r="ADT2" s="208"/>
      <c r="ADU2" s="208"/>
      <c r="ADV2" s="208"/>
      <c r="ADW2" s="208"/>
      <c r="ADX2" s="208"/>
      <c r="ADY2" s="208"/>
      <c r="ADZ2" s="208"/>
      <c r="AEA2" s="208"/>
      <c r="AEB2" s="208"/>
      <c r="AEC2" s="208"/>
      <c r="AED2" s="208"/>
      <c r="AEE2" s="208"/>
      <c r="AEF2" s="208"/>
      <c r="AEG2" s="208"/>
      <c r="AEH2" s="208"/>
      <c r="AEI2" s="208"/>
      <c r="AEJ2" s="208"/>
      <c r="AEK2" s="208"/>
      <c r="AEL2" s="208"/>
      <c r="AEM2" s="208"/>
      <c r="AEN2" s="208"/>
      <c r="AEO2" s="208"/>
      <c r="AEP2" s="208"/>
      <c r="AEQ2" s="208"/>
      <c r="AER2" s="208"/>
      <c r="AES2" s="208"/>
      <c r="AET2" s="208"/>
      <c r="AEU2" s="208"/>
      <c r="AEV2" s="208"/>
      <c r="AEW2" s="208"/>
      <c r="AEX2" s="208"/>
      <c r="AEY2" s="208"/>
      <c r="AEZ2" s="208"/>
      <c r="AFA2" s="208"/>
      <c r="AFB2" s="208"/>
      <c r="AFC2" s="208"/>
      <c r="AFD2" s="208"/>
      <c r="AFE2" s="208"/>
      <c r="AFF2" s="208"/>
      <c r="AFG2" s="208"/>
      <c r="AFH2" s="208"/>
      <c r="AFI2" s="208"/>
      <c r="AFJ2" s="208"/>
      <c r="AFK2" s="208"/>
      <c r="AFL2" s="208"/>
      <c r="AFM2" s="208"/>
      <c r="AFN2" s="208"/>
      <c r="AFO2" s="208"/>
      <c r="AFP2" s="208"/>
      <c r="AFQ2" s="208"/>
      <c r="AFR2" s="208"/>
      <c r="AFS2" s="208"/>
      <c r="AFT2" s="208"/>
      <c r="AFU2" s="208"/>
      <c r="AFV2" s="208"/>
      <c r="AFW2" s="208"/>
      <c r="AFX2" s="208"/>
      <c r="AFY2" s="208"/>
      <c r="AFZ2" s="208"/>
      <c r="AGA2" s="208"/>
      <c r="AGB2" s="208"/>
      <c r="AGC2" s="208"/>
      <c r="AGD2" s="208"/>
      <c r="AGE2" s="208"/>
      <c r="AGF2" s="208"/>
      <c r="AGG2" s="208"/>
      <c r="AGH2" s="208"/>
      <c r="AGI2" s="208"/>
      <c r="AGJ2" s="208"/>
      <c r="AGK2" s="208"/>
      <c r="AGL2" s="208"/>
      <c r="AGM2" s="208"/>
      <c r="AGN2" s="208"/>
      <c r="AGO2" s="208"/>
      <c r="AGP2" s="208"/>
      <c r="AGQ2" s="208"/>
      <c r="AGR2" s="208"/>
      <c r="AGS2" s="208"/>
      <c r="AGT2" s="208"/>
      <c r="AGU2" s="208"/>
      <c r="AGV2" s="208"/>
      <c r="AGW2" s="208"/>
      <c r="AGX2" s="208"/>
      <c r="AGY2" s="208"/>
      <c r="AGZ2" s="208"/>
      <c r="AHA2" s="208"/>
      <c r="AHB2" s="208"/>
      <c r="AHC2" s="208"/>
      <c r="AHD2" s="208"/>
      <c r="AHE2" s="208"/>
      <c r="AHF2" s="208"/>
      <c r="AHG2" s="208"/>
      <c r="AHH2" s="208"/>
      <c r="AHI2" s="208"/>
      <c r="AHJ2" s="208"/>
      <c r="AHK2" s="208"/>
      <c r="AHL2" s="208"/>
      <c r="AHM2" s="208"/>
      <c r="AHN2" s="208"/>
      <c r="AHO2" s="208"/>
      <c r="AHP2" s="208"/>
      <c r="AHQ2" s="208"/>
      <c r="AHR2" s="208"/>
      <c r="AHS2" s="208"/>
      <c r="AHT2" s="208"/>
      <c r="AHU2" s="208"/>
      <c r="AHV2" s="208"/>
      <c r="AHW2" s="208"/>
      <c r="AHX2" s="208"/>
      <c r="AHY2" s="208"/>
      <c r="AHZ2" s="208"/>
      <c r="AIA2" s="208"/>
      <c r="AIB2" s="208"/>
      <c r="AIC2" s="208"/>
      <c r="AID2" s="208"/>
      <c r="AIE2" s="208"/>
      <c r="AIF2" s="208"/>
      <c r="AIG2" s="208"/>
      <c r="AIH2" s="208"/>
      <c r="AII2" s="208"/>
      <c r="AIJ2" s="208"/>
      <c r="AIK2" s="208"/>
      <c r="AIL2" s="208"/>
      <c r="AIM2" s="208"/>
      <c r="AIN2" s="208"/>
      <c r="AIO2" s="208"/>
      <c r="AIP2" s="208"/>
      <c r="AIQ2" s="208"/>
      <c r="AIR2" s="208"/>
      <c r="AIS2" s="208"/>
      <c r="AIT2" s="208"/>
      <c r="AIU2" s="208"/>
      <c r="AIV2" s="208"/>
      <c r="AIW2" s="208"/>
      <c r="AIX2" s="208"/>
      <c r="AIY2" s="208"/>
      <c r="AIZ2" s="208"/>
      <c r="AJA2" s="208"/>
      <c r="AJB2" s="208"/>
      <c r="AJC2" s="208"/>
      <c r="AJD2" s="208"/>
      <c r="AJE2" s="208"/>
      <c r="AJF2" s="208"/>
      <c r="AJG2" s="208"/>
      <c r="AJH2" s="208"/>
      <c r="AJI2" s="208"/>
      <c r="AJJ2" s="208"/>
      <c r="AJK2" s="208"/>
      <c r="AJL2" s="208"/>
      <c r="AJM2" s="208"/>
      <c r="AJN2" s="208"/>
      <c r="AJO2" s="208"/>
      <c r="AJP2" s="208"/>
      <c r="AJQ2" s="208"/>
      <c r="AJR2" s="208"/>
      <c r="AJS2" s="208"/>
      <c r="AJT2" s="208"/>
      <c r="AJU2" s="208"/>
      <c r="AJV2" s="208"/>
      <c r="AJW2" s="208"/>
      <c r="AJX2" s="208"/>
      <c r="AJY2" s="208"/>
      <c r="AJZ2" s="208"/>
      <c r="AKA2" s="208"/>
      <c r="AKB2" s="208"/>
      <c r="AKC2" s="208"/>
      <c r="AKD2" s="208"/>
      <c r="AKE2" s="208"/>
      <c r="AKF2" s="208"/>
      <c r="AKG2" s="208"/>
      <c r="AKH2" s="208"/>
      <c r="AKI2" s="208"/>
      <c r="AKJ2" s="208"/>
      <c r="AKK2" s="208"/>
      <c r="AKL2" s="208"/>
      <c r="AKM2" s="208"/>
      <c r="AKN2" s="208"/>
      <c r="AKO2" s="208"/>
      <c r="AKP2" s="208"/>
      <c r="AKQ2" s="208"/>
      <c r="AKR2" s="208"/>
      <c r="AKS2" s="208"/>
      <c r="AKT2" s="208"/>
      <c r="AKU2" s="208"/>
      <c r="AKV2" s="208"/>
      <c r="AKW2" s="208"/>
      <c r="AKX2" s="208"/>
      <c r="AKY2" s="208"/>
      <c r="AKZ2" s="208"/>
      <c r="ALA2" s="208"/>
      <c r="ALB2" s="208"/>
      <c r="ALC2" s="208"/>
      <c r="ALD2" s="208"/>
      <c r="ALE2" s="208"/>
      <c r="ALF2" s="208"/>
      <c r="ALG2" s="208"/>
      <c r="ALH2" s="208"/>
      <c r="ALI2" s="208"/>
      <c r="ALJ2" s="208"/>
      <c r="ALK2" s="208"/>
      <c r="ALL2" s="208"/>
      <c r="ALM2" s="208"/>
      <c r="ALN2" s="208"/>
      <c r="ALO2" s="208"/>
      <c r="ALP2" s="208"/>
      <c r="ALQ2" s="208"/>
      <c r="ALR2" s="208"/>
      <c r="ALS2" s="208"/>
      <c r="ALT2" s="208"/>
      <c r="ALU2" s="208"/>
      <c r="ALV2" s="208"/>
      <c r="ALW2" s="208"/>
      <c r="ALX2" s="208"/>
      <c r="ALY2" s="208"/>
      <c r="ALZ2" s="208"/>
      <c r="AMA2" s="208"/>
      <c r="AMB2" s="208"/>
      <c r="AMC2" s="208"/>
      <c r="AMD2" s="208"/>
      <c r="AME2" s="208"/>
      <c r="AMF2" s="208"/>
      <c r="AMG2" s="208"/>
      <c r="AMH2" s="208"/>
      <c r="AMI2" s="208"/>
      <c r="AMJ2" s="208"/>
      <c r="AMK2" s="208"/>
      <c r="AML2" s="208"/>
      <c r="AMM2" s="208"/>
      <c r="AMN2" s="208"/>
      <c r="AMO2" s="208"/>
      <c r="AMP2" s="208"/>
      <c r="AMQ2" s="208"/>
      <c r="AMR2" s="208"/>
      <c r="AMS2" s="208"/>
      <c r="AMT2" s="208"/>
      <c r="AMU2" s="208"/>
      <c r="AMV2" s="208"/>
      <c r="AMW2" s="208"/>
      <c r="AMX2" s="208"/>
      <c r="AMY2" s="208"/>
      <c r="AMZ2" s="208"/>
      <c r="ANA2" s="208"/>
      <c r="ANB2" s="208"/>
      <c r="ANC2" s="208"/>
      <c r="AND2" s="208"/>
      <c r="ANE2" s="208"/>
      <c r="ANF2" s="208"/>
      <c r="ANG2" s="208"/>
      <c r="ANH2" s="208"/>
      <c r="ANI2" s="208"/>
      <c r="ANJ2" s="208"/>
      <c r="ANK2" s="208"/>
      <c r="ANL2" s="208"/>
      <c r="ANM2" s="208"/>
      <c r="ANN2" s="208"/>
      <c r="ANO2" s="208"/>
      <c r="ANP2" s="208"/>
      <c r="ANQ2" s="208"/>
      <c r="ANR2" s="208"/>
      <c r="ANS2" s="208"/>
      <c r="ANT2" s="208"/>
      <c r="ANU2" s="208"/>
      <c r="ANV2" s="208"/>
      <c r="ANW2" s="208"/>
      <c r="ANX2" s="208"/>
      <c r="ANY2" s="208"/>
      <c r="ANZ2" s="208"/>
      <c r="AOA2" s="208"/>
      <c r="AOB2" s="208"/>
      <c r="AOC2" s="208"/>
      <c r="AOD2" s="208"/>
      <c r="AOE2" s="208"/>
      <c r="AOF2" s="208"/>
      <c r="AOG2" s="208"/>
      <c r="AOH2" s="208"/>
      <c r="AOI2" s="208"/>
      <c r="AOJ2" s="208"/>
      <c r="AOK2" s="208"/>
      <c r="AOL2" s="208"/>
      <c r="AOM2" s="208"/>
      <c r="AON2" s="208"/>
      <c r="AOO2" s="208"/>
      <c r="AOP2" s="208"/>
      <c r="AOQ2" s="208"/>
      <c r="AOR2" s="208"/>
      <c r="AOS2" s="208"/>
      <c r="AOT2" s="208"/>
      <c r="AOU2" s="208"/>
      <c r="AOV2" s="208"/>
      <c r="AOW2" s="208"/>
      <c r="AOX2" s="208"/>
      <c r="AOY2" s="208"/>
      <c r="AOZ2" s="208"/>
      <c r="APA2" s="208"/>
      <c r="APB2" s="208"/>
      <c r="APC2" s="208"/>
      <c r="APD2" s="208"/>
      <c r="APE2" s="208"/>
      <c r="APF2" s="208"/>
      <c r="APG2" s="208"/>
      <c r="APH2" s="208"/>
      <c r="API2" s="208"/>
      <c r="APJ2" s="208"/>
      <c r="APK2" s="208"/>
      <c r="APL2" s="208"/>
      <c r="APM2" s="208"/>
      <c r="APN2" s="208"/>
      <c r="APO2" s="208"/>
      <c r="APP2" s="208"/>
      <c r="APQ2" s="208"/>
      <c r="APR2" s="208"/>
      <c r="APS2" s="208"/>
      <c r="APT2" s="208"/>
      <c r="APU2" s="208"/>
      <c r="APV2" s="208"/>
      <c r="APW2" s="208"/>
      <c r="APX2" s="208"/>
      <c r="APY2" s="208"/>
      <c r="APZ2" s="208"/>
      <c r="AQA2" s="208"/>
      <c r="AQB2" s="208"/>
      <c r="AQC2" s="208"/>
      <c r="AQD2" s="208"/>
      <c r="AQE2" s="208"/>
      <c r="AQF2" s="208"/>
      <c r="AQG2" s="208"/>
      <c r="AQH2" s="208"/>
      <c r="AQI2" s="208"/>
      <c r="AQJ2" s="208"/>
      <c r="AQK2" s="208"/>
      <c r="AQL2" s="208"/>
      <c r="AQM2" s="208"/>
      <c r="AQN2" s="208"/>
      <c r="AQO2" s="208"/>
      <c r="AQP2" s="208"/>
      <c r="AQQ2" s="208"/>
      <c r="AQR2" s="208"/>
      <c r="AQS2" s="208"/>
      <c r="AQT2" s="208"/>
      <c r="AQU2" s="208"/>
      <c r="AQV2" s="208"/>
      <c r="AQW2" s="208"/>
      <c r="AQX2" s="208"/>
      <c r="AQY2" s="208"/>
      <c r="AQZ2" s="208"/>
      <c r="ARA2" s="208"/>
      <c r="ARB2" s="208"/>
      <c r="ARC2" s="208"/>
      <c r="ARD2" s="208"/>
      <c r="ARE2" s="208"/>
      <c r="ARF2" s="208"/>
      <c r="ARG2" s="208"/>
      <c r="ARH2" s="208"/>
      <c r="ARI2" s="208"/>
      <c r="ARJ2" s="208"/>
      <c r="ARK2" s="208"/>
      <c r="ARL2" s="208"/>
      <c r="ARM2" s="208"/>
      <c r="ARN2" s="208"/>
      <c r="ARO2" s="208"/>
      <c r="ARP2" s="208"/>
      <c r="ARQ2" s="208"/>
      <c r="ARR2" s="208"/>
      <c r="ARS2" s="208"/>
      <c r="ART2" s="208"/>
      <c r="ARU2" s="208"/>
      <c r="ARV2" s="208"/>
      <c r="ARW2" s="208"/>
      <c r="ARX2" s="208"/>
      <c r="ARY2" s="208"/>
      <c r="ARZ2" s="208"/>
      <c r="ASA2" s="208"/>
      <c r="ASB2" s="208"/>
      <c r="ASC2" s="208"/>
      <c r="ASD2" s="208"/>
      <c r="ASE2" s="208"/>
      <c r="ASF2" s="208"/>
      <c r="ASG2" s="208"/>
      <c r="ASH2" s="208"/>
      <c r="ASI2" s="208"/>
      <c r="ASJ2" s="208"/>
      <c r="ASK2" s="208"/>
      <c r="ASL2" s="208"/>
      <c r="ASM2" s="208"/>
      <c r="ASN2" s="208"/>
      <c r="ASO2" s="208"/>
      <c r="ASP2" s="208"/>
      <c r="ASQ2" s="208"/>
      <c r="ASR2" s="208"/>
      <c r="ASS2" s="208"/>
      <c r="AST2" s="208"/>
      <c r="ASU2" s="208"/>
      <c r="ASV2" s="208"/>
      <c r="ASW2" s="208"/>
      <c r="ASX2" s="208"/>
      <c r="ASY2" s="208"/>
      <c r="ASZ2" s="208"/>
      <c r="ATA2" s="208"/>
      <c r="ATB2" s="208"/>
      <c r="ATC2" s="208"/>
      <c r="ATD2" s="208"/>
      <c r="ATE2" s="208"/>
      <c r="ATF2" s="208"/>
      <c r="ATG2" s="208"/>
      <c r="ATH2" s="208"/>
      <c r="ATI2" s="208"/>
      <c r="ATJ2" s="208"/>
      <c r="ATK2" s="208"/>
      <c r="ATL2" s="208"/>
      <c r="ATM2" s="208"/>
      <c r="ATN2" s="208"/>
      <c r="ATO2" s="208"/>
      <c r="ATP2" s="208"/>
      <c r="ATQ2" s="208"/>
      <c r="ATR2" s="208"/>
      <c r="ATS2" s="208"/>
      <c r="ATT2" s="208"/>
      <c r="ATU2" s="208"/>
      <c r="ATV2" s="208"/>
      <c r="ATW2" s="208"/>
      <c r="ATX2" s="208"/>
      <c r="ATY2" s="208"/>
      <c r="ATZ2" s="208"/>
      <c r="AUA2" s="208"/>
      <c r="AUB2" s="208"/>
      <c r="AUC2" s="208"/>
      <c r="AUD2" s="208"/>
      <c r="AUE2" s="208"/>
      <c r="AUF2" s="208"/>
      <c r="AUG2" s="208"/>
      <c r="AUH2" s="208"/>
      <c r="AUI2" s="208"/>
      <c r="AUJ2" s="208"/>
      <c r="AUK2" s="208"/>
      <c r="AUL2" s="208"/>
      <c r="AUM2" s="208"/>
      <c r="AUN2" s="208"/>
      <c r="AUO2" s="208"/>
      <c r="AUP2" s="208"/>
      <c r="AUQ2" s="208"/>
      <c r="AUR2" s="208"/>
      <c r="AUS2" s="208"/>
      <c r="AUT2" s="208"/>
      <c r="AUU2" s="208"/>
      <c r="AUV2" s="208"/>
      <c r="AUW2" s="208"/>
      <c r="AUX2" s="208"/>
      <c r="AUY2" s="208"/>
      <c r="AUZ2" s="208"/>
      <c r="AVA2" s="208"/>
      <c r="AVB2" s="208"/>
      <c r="AVC2" s="208"/>
      <c r="AVD2" s="208"/>
      <c r="AVE2" s="208"/>
      <c r="AVF2" s="208"/>
      <c r="AVG2" s="208"/>
      <c r="AVH2" s="208"/>
      <c r="AVI2" s="208"/>
      <c r="AVJ2" s="208"/>
      <c r="AVK2" s="208"/>
      <c r="AVL2" s="208"/>
      <c r="AVM2" s="208"/>
      <c r="AVN2" s="208"/>
      <c r="AVO2" s="208"/>
      <c r="AVP2" s="208"/>
      <c r="AVQ2" s="208"/>
      <c r="AVR2" s="208"/>
      <c r="AVS2" s="208"/>
      <c r="AVT2" s="208"/>
      <c r="AVU2" s="208"/>
      <c r="AVV2" s="208"/>
      <c r="AVW2" s="208"/>
      <c r="AVX2" s="208"/>
      <c r="AVY2" s="208"/>
      <c r="AVZ2" s="208"/>
      <c r="AWA2" s="208"/>
      <c r="AWB2" s="208"/>
      <c r="AWC2" s="208"/>
      <c r="AWD2" s="208"/>
      <c r="AWE2" s="208"/>
      <c r="AWF2" s="208"/>
      <c r="AWG2" s="208"/>
      <c r="AWH2" s="208"/>
      <c r="AWI2" s="208"/>
      <c r="AWJ2" s="208"/>
      <c r="AWK2" s="208"/>
      <c r="AWL2" s="208"/>
      <c r="AWM2" s="208"/>
      <c r="AWN2" s="208"/>
      <c r="AWO2" s="208"/>
      <c r="AWP2" s="208"/>
      <c r="AWQ2" s="208"/>
      <c r="AWR2" s="208"/>
      <c r="AWS2" s="208"/>
      <c r="AWT2" s="208"/>
      <c r="AWU2" s="208"/>
      <c r="AWV2" s="208"/>
      <c r="AWW2" s="208"/>
      <c r="AWX2" s="208"/>
      <c r="AWY2" s="208"/>
      <c r="AWZ2" s="208"/>
      <c r="AXA2" s="208"/>
      <c r="AXB2" s="208"/>
      <c r="AXC2" s="208"/>
      <c r="AXD2" s="208"/>
      <c r="AXE2" s="208"/>
      <c r="AXF2" s="208"/>
      <c r="AXG2" s="208"/>
      <c r="AXH2" s="208"/>
      <c r="AXI2" s="208"/>
      <c r="AXJ2" s="208"/>
      <c r="AXK2" s="208"/>
      <c r="AXL2" s="208"/>
      <c r="AXM2" s="208"/>
      <c r="AXN2" s="208"/>
      <c r="AXO2" s="208"/>
      <c r="AXP2" s="208"/>
      <c r="AXQ2" s="208"/>
      <c r="AXR2" s="208"/>
      <c r="AXS2" s="208"/>
      <c r="AXT2" s="208"/>
      <c r="AXU2" s="208"/>
      <c r="AXV2" s="208"/>
      <c r="AXW2" s="208"/>
      <c r="AXX2" s="208"/>
      <c r="AXY2" s="208"/>
      <c r="AXZ2" s="208"/>
      <c r="AYA2" s="208"/>
      <c r="AYB2" s="208"/>
      <c r="AYC2" s="208"/>
      <c r="AYD2" s="208"/>
      <c r="AYE2" s="208"/>
      <c r="AYF2" s="208"/>
      <c r="AYG2" s="208"/>
      <c r="AYH2" s="208"/>
      <c r="AYI2" s="208"/>
      <c r="AYJ2" s="208"/>
      <c r="AYK2" s="208"/>
      <c r="AYL2" s="208"/>
      <c r="AYM2" s="208"/>
      <c r="AYN2" s="208"/>
      <c r="AYO2" s="208"/>
      <c r="AYP2" s="208"/>
      <c r="AYQ2" s="208"/>
      <c r="AYR2" s="208"/>
      <c r="AYS2" s="208"/>
      <c r="AYT2" s="208"/>
      <c r="AYU2" s="208"/>
      <c r="AYV2" s="208"/>
      <c r="AYW2" s="208"/>
      <c r="AYX2" s="208"/>
      <c r="AYY2" s="208"/>
      <c r="AYZ2" s="208"/>
      <c r="AZA2" s="208"/>
      <c r="AZB2" s="208"/>
      <c r="AZC2" s="208"/>
      <c r="AZD2" s="208"/>
      <c r="AZE2" s="208"/>
      <c r="AZF2" s="208"/>
      <c r="AZG2" s="208"/>
      <c r="AZH2" s="208"/>
      <c r="AZI2" s="208"/>
      <c r="AZJ2" s="208"/>
      <c r="AZK2" s="208"/>
      <c r="AZL2" s="208"/>
      <c r="AZM2" s="208"/>
      <c r="AZN2" s="208"/>
      <c r="AZO2" s="208"/>
      <c r="AZP2" s="208"/>
      <c r="AZQ2" s="208"/>
      <c r="AZR2" s="208"/>
      <c r="AZS2" s="208"/>
      <c r="AZT2" s="208"/>
      <c r="AZU2" s="208"/>
      <c r="AZV2" s="208"/>
      <c r="AZW2" s="208"/>
      <c r="AZX2" s="208"/>
      <c r="AZY2" s="208"/>
      <c r="AZZ2" s="208"/>
      <c r="BAA2" s="208"/>
      <c r="BAB2" s="208"/>
      <c r="BAC2" s="208"/>
      <c r="BAD2" s="208"/>
      <c r="BAE2" s="208"/>
      <c r="BAF2" s="208"/>
      <c r="BAG2" s="208"/>
      <c r="BAH2" s="208"/>
      <c r="BAI2" s="208"/>
      <c r="BAJ2" s="208"/>
      <c r="BAK2" s="208"/>
      <c r="BAL2" s="208"/>
      <c r="BAM2" s="208"/>
      <c r="BAN2" s="208"/>
      <c r="BAO2" s="208"/>
      <c r="BAP2" s="208"/>
      <c r="BAQ2" s="208"/>
      <c r="BAR2" s="208"/>
      <c r="BAS2" s="208"/>
      <c r="BAT2" s="208"/>
      <c r="BAU2" s="208"/>
      <c r="BAV2" s="208"/>
      <c r="BAW2" s="208"/>
      <c r="BAX2" s="208"/>
      <c r="BAY2" s="208"/>
      <c r="BAZ2" s="208"/>
      <c r="BBA2" s="208"/>
      <c r="BBB2" s="208"/>
      <c r="BBC2" s="208"/>
      <c r="BBD2" s="208"/>
      <c r="BBE2" s="208"/>
      <c r="BBF2" s="208"/>
      <c r="BBG2" s="208"/>
      <c r="BBH2" s="208"/>
      <c r="BBI2" s="208"/>
      <c r="BBJ2" s="208"/>
      <c r="BBK2" s="208"/>
      <c r="BBL2" s="208"/>
      <c r="BBM2" s="208"/>
      <c r="BBN2" s="208"/>
      <c r="BBO2" s="208"/>
      <c r="BBP2" s="208"/>
      <c r="BBQ2" s="208"/>
      <c r="BBR2" s="208"/>
      <c r="BBS2" s="208"/>
      <c r="BBT2" s="208"/>
      <c r="BBU2" s="208"/>
      <c r="BBV2" s="208"/>
      <c r="BBW2" s="208"/>
      <c r="BBX2" s="208"/>
      <c r="BBY2" s="208"/>
      <c r="BBZ2" s="208"/>
      <c r="BCA2" s="208"/>
      <c r="BCB2" s="208"/>
      <c r="BCC2" s="208"/>
      <c r="BCD2" s="208"/>
      <c r="BCE2" s="208"/>
      <c r="BCF2" s="208"/>
      <c r="BCG2" s="208"/>
      <c r="BCH2" s="208"/>
      <c r="BCI2" s="208"/>
      <c r="BCJ2" s="208"/>
      <c r="BCK2" s="208"/>
      <c r="BCL2" s="208"/>
      <c r="BCM2" s="208"/>
      <c r="BCN2" s="208"/>
      <c r="BCO2" s="208"/>
      <c r="BCP2" s="208"/>
      <c r="BCQ2" s="208"/>
      <c r="BCR2" s="208"/>
      <c r="BCS2" s="208"/>
      <c r="BCT2" s="208"/>
      <c r="BCU2" s="208"/>
      <c r="BCV2" s="208"/>
      <c r="BCW2" s="208"/>
      <c r="BCX2" s="208"/>
      <c r="BCY2" s="208"/>
      <c r="BCZ2" s="208"/>
      <c r="BDA2" s="208"/>
      <c r="BDB2" s="208"/>
      <c r="BDC2" s="208"/>
      <c r="BDD2" s="208"/>
      <c r="BDE2" s="208"/>
      <c r="BDF2" s="208"/>
      <c r="BDG2" s="208"/>
      <c r="BDH2" s="208"/>
      <c r="BDI2" s="208"/>
      <c r="BDJ2" s="208"/>
      <c r="BDK2" s="208"/>
      <c r="BDL2" s="208"/>
      <c r="BDM2" s="208"/>
      <c r="BDN2" s="208"/>
      <c r="BDO2" s="208"/>
      <c r="BDP2" s="208"/>
      <c r="BDQ2" s="208"/>
      <c r="BDR2" s="208"/>
      <c r="BDS2" s="208"/>
      <c r="BDT2" s="208"/>
      <c r="BDU2" s="208"/>
      <c r="BDV2" s="208"/>
      <c r="BDW2" s="208"/>
      <c r="BDX2" s="208"/>
      <c r="BDY2" s="208"/>
      <c r="BDZ2" s="208"/>
      <c r="BEA2" s="208"/>
      <c r="BEB2" s="208"/>
      <c r="BEC2" s="208"/>
      <c r="BED2" s="208"/>
      <c r="BEE2" s="208"/>
      <c r="BEF2" s="208"/>
      <c r="BEG2" s="208"/>
      <c r="BEH2" s="208"/>
      <c r="BEI2" s="208"/>
      <c r="BEJ2" s="208"/>
      <c r="BEK2" s="208"/>
      <c r="BEL2" s="208"/>
      <c r="BEM2" s="208"/>
      <c r="BEN2" s="208"/>
      <c r="BEO2" s="208"/>
      <c r="BEP2" s="208"/>
      <c r="BEQ2" s="208"/>
      <c r="BER2" s="208"/>
      <c r="BES2" s="208"/>
      <c r="BET2" s="208"/>
      <c r="BEU2" s="208"/>
      <c r="BEV2" s="208"/>
      <c r="BEW2" s="208"/>
      <c r="BEX2" s="208"/>
      <c r="BEY2" s="208"/>
      <c r="BEZ2" s="208"/>
      <c r="BFA2" s="208"/>
      <c r="BFB2" s="208"/>
      <c r="BFC2" s="208"/>
      <c r="BFD2" s="208"/>
      <c r="BFE2" s="208"/>
      <c r="BFF2" s="208"/>
      <c r="BFG2" s="208"/>
      <c r="BFH2" s="208"/>
      <c r="BFI2" s="208"/>
      <c r="BFJ2" s="208"/>
      <c r="BFK2" s="208"/>
      <c r="BFL2" s="208"/>
      <c r="BFM2" s="208"/>
      <c r="BFN2" s="208"/>
      <c r="BFO2" s="208"/>
      <c r="BFP2" s="208"/>
      <c r="BFQ2" s="208"/>
      <c r="BFR2" s="208"/>
      <c r="BFS2" s="208"/>
      <c r="BFT2" s="208"/>
      <c r="BFU2" s="208"/>
      <c r="BFV2" s="208"/>
      <c r="BFW2" s="208"/>
      <c r="BFX2" s="208"/>
      <c r="BFY2" s="208"/>
      <c r="BFZ2" s="208"/>
      <c r="BGA2" s="208"/>
      <c r="BGB2" s="208"/>
      <c r="BGC2" s="208"/>
      <c r="BGD2" s="208"/>
      <c r="BGE2" s="208"/>
      <c r="BGF2" s="208"/>
      <c r="BGG2" s="208"/>
      <c r="BGH2" s="208"/>
      <c r="BGI2" s="208"/>
      <c r="BGJ2" s="208"/>
      <c r="BGK2" s="208"/>
      <c r="BGL2" s="208"/>
      <c r="BGM2" s="208"/>
      <c r="BGN2" s="208"/>
      <c r="BGO2" s="208"/>
      <c r="BGP2" s="208"/>
      <c r="BGQ2" s="208"/>
      <c r="BGR2" s="208"/>
      <c r="BGS2" s="208"/>
      <c r="BGT2" s="208"/>
      <c r="BGU2" s="208"/>
      <c r="BGV2" s="208"/>
      <c r="BGW2" s="208"/>
      <c r="BGX2" s="208"/>
      <c r="BGY2" s="208"/>
      <c r="BGZ2" s="208"/>
      <c r="BHA2" s="208"/>
      <c r="BHB2" s="208"/>
      <c r="BHC2" s="208"/>
      <c r="BHD2" s="208"/>
      <c r="BHE2" s="208"/>
      <c r="BHF2" s="208"/>
      <c r="BHG2" s="208"/>
      <c r="BHH2" s="208"/>
      <c r="BHI2" s="208"/>
      <c r="BHJ2" s="208"/>
      <c r="BHK2" s="208"/>
      <c r="BHL2" s="208"/>
      <c r="BHM2" s="208"/>
      <c r="BHN2" s="208"/>
      <c r="BHO2" s="208"/>
      <c r="BHP2" s="208"/>
      <c r="BHQ2" s="208"/>
      <c r="BHR2" s="208"/>
      <c r="BHS2" s="208"/>
      <c r="BHT2" s="208"/>
      <c r="BHU2" s="208"/>
      <c r="BHV2" s="208"/>
      <c r="BHW2" s="208"/>
      <c r="BHX2" s="208"/>
      <c r="BHY2" s="208"/>
      <c r="BHZ2" s="208"/>
      <c r="BIA2" s="208"/>
      <c r="BIB2" s="208"/>
      <c r="BIC2" s="208"/>
      <c r="BID2" s="208"/>
      <c r="BIE2" s="208"/>
      <c r="BIF2" s="208"/>
      <c r="BIG2" s="208"/>
      <c r="BIH2" s="208"/>
      <c r="BII2" s="208"/>
      <c r="BIJ2" s="208"/>
      <c r="BIK2" s="208"/>
      <c r="BIL2" s="208"/>
      <c r="BIM2" s="208"/>
      <c r="BIN2" s="208"/>
      <c r="BIO2" s="208"/>
      <c r="BIP2" s="208"/>
      <c r="BIQ2" s="208"/>
      <c r="BIR2" s="208"/>
      <c r="BIS2" s="208"/>
      <c r="BIT2" s="208"/>
      <c r="BIU2" s="208"/>
      <c r="BIV2" s="208"/>
      <c r="BIW2" s="208"/>
      <c r="BIX2" s="208"/>
      <c r="BIY2" s="208"/>
      <c r="BIZ2" s="208"/>
      <c r="BJA2" s="208"/>
      <c r="BJB2" s="208"/>
      <c r="BJC2" s="208"/>
      <c r="BJD2" s="208"/>
      <c r="BJE2" s="208"/>
      <c r="BJF2" s="208"/>
      <c r="BJG2" s="208"/>
      <c r="BJH2" s="208"/>
      <c r="BJI2" s="208"/>
      <c r="BJJ2" s="208"/>
      <c r="BJK2" s="208"/>
      <c r="BJL2" s="208"/>
      <c r="BJM2" s="208"/>
      <c r="BJN2" s="208"/>
      <c r="BJO2" s="208"/>
      <c r="BJP2" s="208"/>
      <c r="BJQ2" s="208"/>
      <c r="BJR2" s="208"/>
      <c r="BJS2" s="208"/>
      <c r="BJT2" s="208"/>
      <c r="BJU2" s="208"/>
      <c r="BJV2" s="208"/>
      <c r="BJW2" s="208"/>
      <c r="BJX2" s="208"/>
      <c r="BJY2" s="208"/>
      <c r="BJZ2" s="208"/>
      <c r="BKA2" s="208"/>
      <c r="BKB2" s="208"/>
      <c r="BKC2" s="208"/>
      <c r="BKD2" s="208"/>
      <c r="BKE2" s="208"/>
      <c r="BKF2" s="208"/>
      <c r="BKG2" s="208"/>
      <c r="BKH2" s="208"/>
      <c r="BKI2" s="208"/>
      <c r="BKJ2" s="208"/>
      <c r="BKK2" s="208"/>
      <c r="BKL2" s="208"/>
      <c r="BKM2" s="208"/>
      <c r="BKN2" s="208"/>
      <c r="BKO2" s="208"/>
      <c r="BKP2" s="208"/>
      <c r="BKQ2" s="208"/>
      <c r="BKR2" s="208"/>
      <c r="BKS2" s="208"/>
      <c r="BKT2" s="208"/>
      <c r="BKU2" s="208"/>
      <c r="BKV2" s="208"/>
      <c r="BKW2" s="208"/>
      <c r="BKX2" s="208"/>
      <c r="BKY2" s="208"/>
      <c r="BKZ2" s="208"/>
      <c r="BLA2" s="208"/>
      <c r="BLB2" s="208"/>
      <c r="BLC2" s="208"/>
      <c r="BLD2" s="208"/>
      <c r="BLE2" s="208"/>
      <c r="BLF2" s="208"/>
      <c r="BLG2" s="208"/>
      <c r="BLH2" s="208"/>
      <c r="BLI2" s="208"/>
      <c r="BLJ2" s="208"/>
      <c r="BLK2" s="208"/>
      <c r="BLL2" s="208"/>
      <c r="BLM2" s="208"/>
      <c r="BLN2" s="208"/>
      <c r="BLO2" s="208"/>
      <c r="BLP2" s="208"/>
      <c r="BLQ2" s="208"/>
      <c r="BLR2" s="208"/>
      <c r="BLS2" s="208"/>
      <c r="BLT2" s="208"/>
      <c r="BLU2" s="208"/>
      <c r="BLV2" s="208"/>
      <c r="BLW2" s="208"/>
      <c r="BLX2" s="208"/>
      <c r="BLY2" s="208"/>
      <c r="BLZ2" s="208"/>
      <c r="BMA2" s="208"/>
      <c r="BMB2" s="208"/>
      <c r="BMC2" s="208"/>
      <c r="BMD2" s="208"/>
      <c r="BME2" s="208"/>
      <c r="BMF2" s="208"/>
      <c r="BMG2" s="208"/>
      <c r="BMH2" s="208"/>
      <c r="BMI2" s="208"/>
      <c r="BMJ2" s="208"/>
      <c r="BMK2" s="208"/>
      <c r="BML2" s="208"/>
      <c r="BMM2" s="208"/>
      <c r="BMN2" s="208"/>
      <c r="BMO2" s="208"/>
      <c r="BMP2" s="208"/>
      <c r="BMQ2" s="208"/>
      <c r="BMR2" s="208"/>
      <c r="BMS2" s="208"/>
      <c r="BMT2" s="208"/>
      <c r="BMU2" s="208"/>
      <c r="BMV2" s="208"/>
      <c r="BMW2" s="208"/>
      <c r="BMX2" s="208"/>
      <c r="BMY2" s="208"/>
      <c r="BMZ2" s="208"/>
      <c r="BNA2" s="208"/>
      <c r="BNB2" s="208"/>
      <c r="BNC2" s="208"/>
      <c r="BND2" s="208"/>
      <c r="BNE2" s="208"/>
      <c r="BNF2" s="208"/>
      <c r="BNG2" s="208"/>
      <c r="BNH2" s="208"/>
      <c r="BNI2" s="208"/>
      <c r="BNJ2" s="208"/>
      <c r="BNK2" s="208"/>
      <c r="BNL2" s="208"/>
      <c r="BNM2" s="208"/>
      <c r="BNN2" s="208"/>
      <c r="BNO2" s="208"/>
      <c r="BNP2" s="208"/>
      <c r="BNQ2" s="208"/>
      <c r="BNR2" s="208"/>
      <c r="BNS2" s="208"/>
      <c r="BNT2" s="208"/>
      <c r="BNU2" s="208"/>
      <c r="BNV2" s="208"/>
      <c r="BNW2" s="208"/>
      <c r="BNX2" s="208"/>
      <c r="BNY2" s="208"/>
      <c r="BNZ2" s="208"/>
      <c r="BOA2" s="208"/>
      <c r="BOB2" s="208"/>
      <c r="BOC2" s="208"/>
      <c r="BOD2" s="208"/>
      <c r="BOE2" s="208"/>
      <c r="BOF2" s="208"/>
      <c r="BOG2" s="208"/>
      <c r="BOH2" s="208"/>
      <c r="BOI2" s="208"/>
      <c r="BOJ2" s="208"/>
      <c r="BOK2" s="208"/>
      <c r="BOL2" s="208"/>
      <c r="BOM2" s="208"/>
      <c r="BON2" s="208"/>
      <c r="BOO2" s="208"/>
      <c r="BOP2" s="208"/>
      <c r="BOQ2" s="208"/>
      <c r="BOR2" s="208"/>
      <c r="BOS2" s="208"/>
      <c r="BOT2" s="208"/>
      <c r="BOU2" s="208"/>
      <c r="BOV2" s="208"/>
      <c r="BOW2" s="208"/>
      <c r="BOX2" s="208"/>
      <c r="BOY2" s="208"/>
      <c r="BOZ2" s="208"/>
      <c r="BPA2" s="208"/>
      <c r="BPB2" s="208"/>
      <c r="BPC2" s="208"/>
      <c r="BPD2" s="208"/>
      <c r="BPE2" s="208"/>
      <c r="BPF2" s="208"/>
      <c r="BPG2" s="208"/>
      <c r="BPH2" s="208"/>
      <c r="BPI2" s="208"/>
      <c r="BPJ2" s="208"/>
      <c r="BPK2" s="208"/>
      <c r="BPL2" s="208"/>
      <c r="BPM2" s="208"/>
      <c r="BPN2" s="208"/>
      <c r="BPO2" s="208"/>
      <c r="BPP2" s="208"/>
      <c r="BPQ2" s="208"/>
      <c r="BPR2" s="208"/>
      <c r="BPS2" s="208"/>
      <c r="BPT2" s="208"/>
      <c r="BPU2" s="208"/>
      <c r="BPV2" s="208"/>
      <c r="BPW2" s="208"/>
      <c r="BPX2" s="208"/>
      <c r="BPY2" s="208"/>
      <c r="BPZ2" s="208"/>
      <c r="BQA2" s="208"/>
      <c r="BQB2" s="208"/>
      <c r="BQC2" s="208"/>
      <c r="BQD2" s="208"/>
      <c r="BQE2" s="208"/>
      <c r="BQF2" s="208"/>
      <c r="BQG2" s="208"/>
      <c r="BQH2" s="208"/>
      <c r="BQI2" s="208"/>
      <c r="BQJ2" s="208"/>
      <c r="BQK2" s="208"/>
      <c r="BQL2" s="208"/>
      <c r="BQM2" s="208"/>
      <c r="BQN2" s="208"/>
      <c r="BQO2" s="208"/>
      <c r="BQP2" s="208"/>
      <c r="BQQ2" s="208"/>
      <c r="BQR2" s="208"/>
      <c r="BQS2" s="208"/>
      <c r="BQT2" s="208"/>
      <c r="BQU2" s="208"/>
      <c r="BQV2" s="208"/>
      <c r="BQW2" s="208"/>
      <c r="BQX2" s="208"/>
      <c r="BQY2" s="208"/>
      <c r="BQZ2" s="208"/>
      <c r="BRA2" s="208"/>
      <c r="BRB2" s="208"/>
      <c r="BRC2" s="208"/>
      <c r="BRD2" s="208"/>
      <c r="BRE2" s="208"/>
      <c r="BRF2" s="208"/>
      <c r="BRG2" s="208"/>
      <c r="BRH2" s="208"/>
      <c r="BRI2" s="208"/>
      <c r="BRJ2" s="208"/>
      <c r="BRK2" s="208"/>
      <c r="BRL2" s="208"/>
      <c r="BRM2" s="208"/>
      <c r="BRN2" s="208"/>
      <c r="BRO2" s="208"/>
      <c r="BRP2" s="208"/>
      <c r="BRQ2" s="208"/>
      <c r="BRR2" s="208"/>
      <c r="BRS2" s="208"/>
      <c r="BRT2" s="208"/>
      <c r="BRU2" s="208"/>
      <c r="BRV2" s="208"/>
      <c r="BRW2" s="208"/>
      <c r="BRX2" s="208"/>
      <c r="BRY2" s="208"/>
      <c r="BRZ2" s="208"/>
      <c r="BSA2" s="208"/>
      <c r="BSB2" s="208"/>
      <c r="BSC2" s="208"/>
      <c r="BSD2" s="208"/>
      <c r="BSE2" s="208"/>
      <c r="BSF2" s="208"/>
      <c r="BSG2" s="208"/>
      <c r="BSH2" s="208"/>
      <c r="BSI2" s="208"/>
      <c r="BSJ2" s="208"/>
      <c r="BSK2" s="208"/>
      <c r="BSL2" s="208"/>
      <c r="BSM2" s="208"/>
      <c r="BSN2" s="208"/>
      <c r="BSO2" s="208"/>
      <c r="BSP2" s="208"/>
      <c r="BSQ2" s="208"/>
      <c r="BSR2" s="208"/>
      <c r="BSS2" s="208"/>
      <c r="BST2" s="208"/>
      <c r="BSU2" s="208"/>
      <c r="BSV2" s="208"/>
      <c r="BSW2" s="208"/>
      <c r="BSX2" s="208"/>
      <c r="BSY2" s="208"/>
      <c r="BSZ2" s="208"/>
      <c r="BTA2" s="208"/>
      <c r="BTB2" s="208"/>
      <c r="BTC2" s="208"/>
      <c r="BTD2" s="208"/>
      <c r="BTE2" s="208"/>
      <c r="BTF2" s="208"/>
      <c r="BTG2" s="208"/>
      <c r="BTH2" s="208"/>
      <c r="BTI2" s="208"/>
      <c r="BTJ2" s="208"/>
      <c r="BTK2" s="208"/>
      <c r="BTL2" s="208"/>
      <c r="BTM2" s="208"/>
      <c r="BTN2" s="208"/>
      <c r="BTO2" s="208"/>
      <c r="BTP2" s="208"/>
      <c r="BTQ2" s="208"/>
      <c r="BTR2" s="208"/>
      <c r="BTS2" s="208"/>
      <c r="BTT2" s="208"/>
      <c r="BTU2" s="208"/>
      <c r="BTV2" s="208"/>
      <c r="BTW2" s="208"/>
      <c r="BTX2" s="208"/>
      <c r="BTY2" s="208"/>
      <c r="BTZ2" s="208"/>
      <c r="BUA2" s="208"/>
      <c r="BUB2" s="208"/>
      <c r="BUC2" s="208"/>
      <c r="BUD2" s="208"/>
      <c r="BUE2" s="208"/>
      <c r="BUF2" s="208"/>
      <c r="BUG2" s="208"/>
      <c r="BUH2" s="208"/>
      <c r="BUI2" s="208"/>
      <c r="BUJ2" s="208"/>
      <c r="BUK2" s="208"/>
      <c r="BUL2" s="208"/>
      <c r="BUM2" s="208"/>
      <c r="BUN2" s="208"/>
      <c r="BUO2" s="208"/>
      <c r="BUP2" s="208"/>
      <c r="BUQ2" s="208"/>
      <c r="BUR2" s="208"/>
      <c r="BUS2" s="208"/>
      <c r="BUT2" s="208"/>
      <c r="BUU2" s="208"/>
      <c r="BUV2" s="208"/>
      <c r="BUW2" s="208"/>
      <c r="BUX2" s="208"/>
      <c r="BUY2" s="208"/>
      <c r="BUZ2" s="208"/>
      <c r="BVA2" s="208"/>
      <c r="BVB2" s="208"/>
      <c r="BVC2" s="208"/>
      <c r="BVD2" s="208"/>
      <c r="BVE2" s="208"/>
      <c r="BVF2" s="208"/>
      <c r="BVG2" s="208"/>
      <c r="BVH2" s="208"/>
      <c r="BVI2" s="208"/>
      <c r="BVJ2" s="208"/>
      <c r="BVK2" s="208"/>
      <c r="BVL2" s="208"/>
      <c r="BVM2" s="208"/>
      <c r="BVN2" s="208"/>
      <c r="BVO2" s="208"/>
      <c r="BVP2" s="208"/>
      <c r="BVQ2" s="208"/>
      <c r="BVR2" s="208"/>
      <c r="BVS2" s="208"/>
      <c r="BVT2" s="208"/>
      <c r="BVU2" s="208"/>
      <c r="BVV2" s="208"/>
      <c r="BVW2" s="208"/>
      <c r="BVX2" s="208"/>
      <c r="BVY2" s="208"/>
      <c r="BVZ2" s="208"/>
      <c r="BWA2" s="208"/>
      <c r="BWB2" s="208"/>
      <c r="BWC2" s="208"/>
      <c r="BWD2" s="208"/>
      <c r="BWE2" s="208"/>
      <c r="BWF2" s="208"/>
      <c r="BWG2" s="208"/>
      <c r="BWH2" s="208"/>
      <c r="BWI2" s="208"/>
      <c r="BWJ2" s="208"/>
      <c r="BWK2" s="208"/>
      <c r="BWL2" s="208"/>
      <c r="BWM2" s="208"/>
      <c r="BWN2" s="208"/>
      <c r="BWO2" s="208"/>
      <c r="BWP2" s="208"/>
      <c r="BWQ2" s="208"/>
      <c r="BWR2" s="208"/>
      <c r="BWS2" s="208"/>
      <c r="BWT2" s="208"/>
      <c r="BWU2" s="208"/>
      <c r="BWV2" s="208"/>
      <c r="BWW2" s="208"/>
      <c r="BWX2" s="208"/>
      <c r="BWY2" s="208"/>
      <c r="BWZ2" s="208"/>
      <c r="BXA2" s="208"/>
      <c r="BXB2" s="208"/>
      <c r="BXC2" s="208"/>
      <c r="BXD2" s="208"/>
      <c r="BXE2" s="208"/>
      <c r="BXF2" s="208"/>
      <c r="BXG2" s="208"/>
      <c r="BXH2" s="208"/>
      <c r="BXI2" s="208"/>
      <c r="BXJ2" s="208"/>
      <c r="BXK2" s="208"/>
      <c r="BXL2" s="208"/>
      <c r="BXM2" s="208"/>
      <c r="BXN2" s="208"/>
      <c r="BXO2" s="208"/>
      <c r="BXP2" s="208"/>
      <c r="BXQ2" s="208"/>
      <c r="BXR2" s="208"/>
      <c r="BXS2" s="208"/>
      <c r="BXT2" s="208"/>
      <c r="BXU2" s="208"/>
      <c r="BXV2" s="208"/>
      <c r="BXW2" s="208"/>
      <c r="BXX2" s="208"/>
      <c r="BXY2" s="208"/>
      <c r="BXZ2" s="208"/>
      <c r="BYA2" s="208"/>
      <c r="BYB2" s="208"/>
      <c r="BYC2" s="208"/>
      <c r="BYD2" s="208"/>
      <c r="BYE2" s="208"/>
      <c r="BYF2" s="208"/>
      <c r="BYG2" s="208"/>
      <c r="BYH2" s="208"/>
      <c r="BYI2" s="208"/>
      <c r="BYJ2" s="208"/>
      <c r="BYK2" s="208"/>
      <c r="BYL2" s="208"/>
      <c r="BYM2" s="208"/>
      <c r="BYN2" s="208"/>
      <c r="BYO2" s="208"/>
      <c r="BYP2" s="208"/>
      <c r="BYQ2" s="208"/>
      <c r="BYR2" s="208"/>
      <c r="BYS2" s="208"/>
      <c r="BYT2" s="208"/>
      <c r="BYU2" s="208"/>
      <c r="BYV2" s="208"/>
      <c r="BYW2" s="208"/>
      <c r="BYX2" s="208"/>
      <c r="BYY2" s="208"/>
      <c r="BYZ2" s="208"/>
      <c r="BZA2" s="208"/>
      <c r="BZB2" s="208"/>
      <c r="BZC2" s="208"/>
      <c r="BZD2" s="208"/>
      <c r="BZE2" s="208"/>
      <c r="BZF2" s="208"/>
      <c r="BZG2" s="208"/>
      <c r="BZH2" s="208"/>
      <c r="BZI2" s="208"/>
      <c r="BZJ2" s="208"/>
      <c r="BZK2" s="208"/>
      <c r="BZL2" s="208"/>
      <c r="BZM2" s="208"/>
      <c r="BZN2" s="208"/>
      <c r="BZO2" s="208"/>
      <c r="BZP2" s="208"/>
      <c r="BZQ2" s="208"/>
      <c r="BZR2" s="208"/>
      <c r="BZS2" s="208"/>
      <c r="BZT2" s="208"/>
      <c r="BZU2" s="208"/>
      <c r="BZV2" s="208"/>
      <c r="BZW2" s="208"/>
      <c r="BZX2" s="208"/>
      <c r="BZY2" s="208"/>
      <c r="BZZ2" s="208"/>
      <c r="CAA2" s="208"/>
      <c r="CAB2" s="208"/>
      <c r="CAC2" s="208"/>
      <c r="CAD2" s="208"/>
      <c r="CAE2" s="208"/>
      <c r="CAF2" s="208"/>
      <c r="CAG2" s="208"/>
      <c r="CAH2" s="208"/>
      <c r="CAI2" s="208"/>
      <c r="CAJ2" s="208"/>
      <c r="CAK2" s="208"/>
      <c r="CAL2" s="208"/>
      <c r="CAM2" s="208"/>
      <c r="CAN2" s="208"/>
      <c r="CAO2" s="208"/>
      <c r="CAP2" s="208"/>
      <c r="CAQ2" s="208"/>
      <c r="CAR2" s="208"/>
      <c r="CAS2" s="208"/>
      <c r="CAT2" s="208"/>
      <c r="CAU2" s="208"/>
      <c r="CAV2" s="208"/>
      <c r="CAW2" s="208"/>
      <c r="CAX2" s="208"/>
      <c r="CAY2" s="208"/>
      <c r="CAZ2" s="208"/>
      <c r="CBA2" s="208"/>
      <c r="CBB2" s="208"/>
      <c r="CBC2" s="208"/>
      <c r="CBD2" s="208"/>
      <c r="CBE2" s="208"/>
      <c r="CBF2" s="208"/>
      <c r="CBG2" s="208"/>
      <c r="CBH2" s="208"/>
      <c r="CBI2" s="208"/>
      <c r="CBJ2" s="208"/>
      <c r="CBK2" s="208"/>
      <c r="CBL2" s="208"/>
      <c r="CBM2" s="208"/>
      <c r="CBN2" s="208"/>
      <c r="CBO2" s="208"/>
      <c r="CBP2" s="208"/>
      <c r="CBQ2" s="208"/>
      <c r="CBR2" s="208"/>
      <c r="CBS2" s="208"/>
      <c r="CBT2" s="208"/>
      <c r="CBU2" s="208"/>
      <c r="CBV2" s="208"/>
      <c r="CBW2" s="208"/>
      <c r="CBX2" s="208"/>
      <c r="CBY2" s="208"/>
      <c r="CBZ2" s="208"/>
      <c r="CCA2" s="208"/>
      <c r="CCB2" s="208"/>
      <c r="CCC2" s="208"/>
      <c r="CCD2" s="208"/>
      <c r="CCE2" s="208"/>
      <c r="CCF2" s="208"/>
      <c r="CCG2" s="208"/>
      <c r="CCH2" s="208"/>
      <c r="CCI2" s="208"/>
      <c r="CCJ2" s="208"/>
      <c r="CCK2" s="208"/>
      <c r="CCL2" s="208"/>
      <c r="CCM2" s="208"/>
      <c r="CCN2" s="208"/>
      <c r="CCO2" s="208"/>
      <c r="CCP2" s="208"/>
      <c r="CCQ2" s="208"/>
      <c r="CCR2" s="208"/>
      <c r="CCS2" s="208"/>
      <c r="CCT2" s="208"/>
      <c r="CCU2" s="208"/>
      <c r="CCV2" s="208"/>
      <c r="CCW2" s="208"/>
      <c r="CCX2" s="208"/>
      <c r="CCY2" s="208"/>
      <c r="CCZ2" s="208"/>
      <c r="CDA2" s="208"/>
      <c r="CDB2" s="208"/>
      <c r="CDC2" s="208"/>
      <c r="CDD2" s="208"/>
      <c r="CDE2" s="208"/>
      <c r="CDF2" s="208"/>
      <c r="CDG2" s="208"/>
      <c r="CDH2" s="208"/>
      <c r="CDI2" s="208"/>
      <c r="CDJ2" s="208"/>
      <c r="CDK2" s="208"/>
      <c r="CDL2" s="208"/>
      <c r="CDM2" s="208"/>
      <c r="CDN2" s="208"/>
      <c r="CDO2" s="208"/>
      <c r="CDP2" s="208"/>
      <c r="CDQ2" s="208"/>
      <c r="CDR2" s="208"/>
      <c r="CDS2" s="208"/>
      <c r="CDT2" s="208"/>
      <c r="CDU2" s="208"/>
      <c r="CDV2" s="208"/>
      <c r="CDW2" s="208"/>
      <c r="CDX2" s="208"/>
      <c r="CDY2" s="208"/>
      <c r="CDZ2" s="208"/>
      <c r="CEA2" s="208"/>
      <c r="CEB2" s="208"/>
      <c r="CEC2" s="208"/>
      <c r="CED2" s="208"/>
      <c r="CEE2" s="208"/>
      <c r="CEF2" s="208"/>
      <c r="CEG2" s="208"/>
      <c r="CEH2" s="208"/>
      <c r="CEI2" s="208"/>
      <c r="CEJ2" s="208"/>
      <c r="CEK2" s="208"/>
      <c r="CEL2" s="208"/>
      <c r="CEM2" s="208"/>
      <c r="CEN2" s="208"/>
      <c r="CEO2" s="208"/>
      <c r="CEP2" s="208"/>
      <c r="CEQ2" s="208"/>
      <c r="CER2" s="208"/>
      <c r="CES2" s="208"/>
      <c r="CET2" s="208"/>
      <c r="CEU2" s="208"/>
      <c r="CEV2" s="208"/>
      <c r="CEW2" s="208"/>
      <c r="CEX2" s="208"/>
      <c r="CEY2" s="208"/>
      <c r="CEZ2" s="208"/>
      <c r="CFA2" s="208"/>
      <c r="CFB2" s="208"/>
      <c r="CFC2" s="208"/>
      <c r="CFD2" s="208"/>
      <c r="CFE2" s="208"/>
      <c r="CFF2" s="208"/>
      <c r="CFG2" s="208"/>
      <c r="CFH2" s="208"/>
      <c r="CFI2" s="208"/>
      <c r="CFJ2" s="208"/>
      <c r="CFK2" s="208"/>
      <c r="CFL2" s="208"/>
      <c r="CFM2" s="208"/>
      <c r="CFN2" s="208"/>
      <c r="CFO2" s="208"/>
      <c r="CFP2" s="208"/>
      <c r="CFQ2" s="208"/>
      <c r="CFR2" s="208"/>
      <c r="CFS2" s="208"/>
      <c r="CFT2" s="208"/>
      <c r="CFU2" s="208"/>
      <c r="CFV2" s="208"/>
      <c r="CFW2" s="208"/>
      <c r="CFX2" s="208"/>
      <c r="CFY2" s="208"/>
      <c r="CFZ2" s="208"/>
      <c r="CGA2" s="208"/>
      <c r="CGB2" s="208"/>
      <c r="CGC2" s="208"/>
      <c r="CGD2" s="208"/>
      <c r="CGE2" s="208"/>
      <c r="CGF2" s="208"/>
      <c r="CGG2" s="208"/>
      <c r="CGH2" s="208"/>
      <c r="CGI2" s="208"/>
      <c r="CGJ2" s="208"/>
      <c r="CGK2" s="208"/>
      <c r="CGL2" s="208"/>
      <c r="CGM2" s="208"/>
      <c r="CGN2" s="208"/>
      <c r="CGO2" s="208"/>
      <c r="CGP2" s="208"/>
      <c r="CGQ2" s="208"/>
      <c r="CGR2" s="208"/>
      <c r="CGS2" s="208"/>
      <c r="CGT2" s="208"/>
      <c r="CGU2" s="208"/>
      <c r="CGV2" s="208"/>
      <c r="CGW2" s="208"/>
      <c r="CGX2" s="208"/>
      <c r="CGY2" s="208"/>
      <c r="CGZ2" s="208"/>
      <c r="CHA2" s="208"/>
      <c r="CHB2" s="208"/>
      <c r="CHC2" s="208"/>
      <c r="CHD2" s="208"/>
      <c r="CHE2" s="208"/>
      <c r="CHF2" s="208"/>
      <c r="CHG2" s="208"/>
      <c r="CHH2" s="208"/>
      <c r="CHI2" s="208"/>
      <c r="CHJ2" s="208"/>
      <c r="CHK2" s="208"/>
      <c r="CHL2" s="208"/>
      <c r="CHM2" s="208"/>
      <c r="CHN2" s="208"/>
      <c r="CHO2" s="208"/>
      <c r="CHP2" s="208"/>
      <c r="CHQ2" s="208"/>
      <c r="CHR2" s="208"/>
      <c r="CHS2" s="208"/>
      <c r="CHT2" s="208"/>
      <c r="CHU2" s="208"/>
      <c r="CHV2" s="208"/>
      <c r="CHW2" s="208"/>
      <c r="CHX2" s="208"/>
      <c r="CHY2" s="208"/>
      <c r="CHZ2" s="208"/>
      <c r="CIA2" s="208"/>
      <c r="CIB2" s="208"/>
      <c r="CIC2" s="208"/>
      <c r="CID2" s="208"/>
      <c r="CIE2" s="208"/>
      <c r="CIF2" s="208"/>
      <c r="CIG2" s="208"/>
      <c r="CIH2" s="208"/>
      <c r="CII2" s="208"/>
      <c r="CIJ2" s="208"/>
      <c r="CIK2" s="208"/>
      <c r="CIL2" s="208"/>
      <c r="CIM2" s="208"/>
      <c r="CIN2" s="208"/>
      <c r="CIO2" s="208"/>
      <c r="CIP2" s="208"/>
      <c r="CIQ2" s="208"/>
      <c r="CIR2" s="208"/>
      <c r="CIS2" s="208"/>
      <c r="CIT2" s="208"/>
      <c r="CIU2" s="208"/>
      <c r="CIV2" s="208"/>
      <c r="CIW2" s="208"/>
      <c r="CIX2" s="208"/>
      <c r="CIY2" s="208"/>
      <c r="CIZ2" s="208"/>
      <c r="CJA2" s="208"/>
      <c r="CJB2" s="208"/>
      <c r="CJC2" s="208"/>
      <c r="CJD2" s="208"/>
      <c r="CJE2" s="208"/>
      <c r="CJF2" s="208"/>
      <c r="CJG2" s="208"/>
      <c r="CJH2" s="208"/>
      <c r="CJI2" s="208"/>
      <c r="CJJ2" s="208"/>
      <c r="CJK2" s="208"/>
      <c r="CJL2" s="208"/>
      <c r="CJM2" s="208"/>
      <c r="CJN2" s="208"/>
      <c r="CJO2" s="208"/>
      <c r="CJP2" s="208"/>
      <c r="CJQ2" s="208"/>
      <c r="CJR2" s="208"/>
      <c r="CJS2" s="208"/>
      <c r="CJT2" s="208"/>
      <c r="CJU2" s="208"/>
      <c r="CJV2" s="208"/>
      <c r="CJW2" s="208"/>
      <c r="CJX2" s="208"/>
      <c r="CJY2" s="208"/>
      <c r="CJZ2" s="208"/>
      <c r="CKA2" s="208"/>
      <c r="CKB2" s="208"/>
      <c r="CKC2" s="208"/>
      <c r="CKD2" s="208"/>
      <c r="CKE2" s="208"/>
      <c r="CKF2" s="208"/>
      <c r="CKG2" s="208"/>
      <c r="CKH2" s="208"/>
      <c r="CKI2" s="208"/>
      <c r="CKJ2" s="208"/>
      <c r="CKK2" s="208"/>
      <c r="CKL2" s="208"/>
      <c r="CKM2" s="208"/>
      <c r="CKN2" s="208"/>
      <c r="CKO2" s="208"/>
      <c r="CKP2" s="208"/>
      <c r="CKQ2" s="208"/>
      <c r="CKR2" s="208"/>
      <c r="CKS2" s="208"/>
      <c r="CKT2" s="208"/>
      <c r="CKU2" s="208"/>
      <c r="CKV2" s="208"/>
      <c r="CKW2" s="208"/>
      <c r="CKX2" s="208"/>
      <c r="CKY2" s="208"/>
      <c r="CKZ2" s="208"/>
      <c r="CLA2" s="208"/>
      <c r="CLB2" s="208"/>
      <c r="CLC2" s="208"/>
      <c r="CLD2" s="208"/>
      <c r="CLE2" s="208"/>
      <c r="CLF2" s="208"/>
      <c r="CLG2" s="208"/>
      <c r="CLH2" s="208"/>
      <c r="CLI2" s="208"/>
      <c r="CLJ2" s="208"/>
      <c r="CLK2" s="208"/>
      <c r="CLL2" s="208"/>
      <c r="CLM2" s="208"/>
      <c r="CLN2" s="208"/>
      <c r="CLO2" s="208"/>
      <c r="CLP2" s="208"/>
      <c r="CLQ2" s="208"/>
      <c r="CLR2" s="208"/>
      <c r="CLS2" s="208"/>
      <c r="CLT2" s="208"/>
      <c r="CLU2" s="208"/>
      <c r="CLV2" s="208"/>
      <c r="CLW2" s="208"/>
      <c r="CLX2" s="208"/>
      <c r="CLY2" s="208"/>
      <c r="CLZ2" s="208"/>
      <c r="CMA2" s="208"/>
      <c r="CMB2" s="208"/>
      <c r="CMC2" s="208"/>
      <c r="CMD2" s="208"/>
      <c r="CME2" s="208"/>
      <c r="CMF2" s="208"/>
      <c r="CMG2" s="208"/>
      <c r="CMH2" s="208"/>
      <c r="CMI2" s="208"/>
      <c r="CMJ2" s="208"/>
      <c r="CMK2" s="208"/>
      <c r="CML2" s="208"/>
      <c r="CMM2" s="208"/>
      <c r="CMN2" s="208"/>
      <c r="CMO2" s="208"/>
      <c r="CMP2" s="208"/>
      <c r="CMQ2" s="208"/>
      <c r="CMR2" s="208"/>
      <c r="CMS2" s="208"/>
      <c r="CMT2" s="208"/>
      <c r="CMU2" s="208"/>
      <c r="CMV2" s="208"/>
      <c r="CMW2" s="208"/>
      <c r="CMX2" s="208"/>
      <c r="CMY2" s="208"/>
      <c r="CMZ2" s="208"/>
      <c r="CNA2" s="208"/>
      <c r="CNB2" s="208"/>
      <c r="CNC2" s="208"/>
      <c r="CND2" s="208"/>
      <c r="CNE2" s="208"/>
      <c r="CNF2" s="208"/>
      <c r="CNG2" s="208"/>
      <c r="CNH2" s="208"/>
      <c r="CNI2" s="208"/>
      <c r="CNJ2" s="208"/>
      <c r="CNK2" s="208"/>
      <c r="CNL2" s="208"/>
      <c r="CNM2" s="208"/>
      <c r="CNN2" s="208"/>
      <c r="CNO2" s="208"/>
      <c r="CNP2" s="208"/>
      <c r="CNQ2" s="208"/>
      <c r="CNR2" s="208"/>
      <c r="CNS2" s="208"/>
      <c r="CNT2" s="208"/>
      <c r="CNU2" s="208"/>
      <c r="CNV2" s="208"/>
      <c r="CNW2" s="208"/>
      <c r="CNX2" s="208"/>
      <c r="CNY2" s="208"/>
      <c r="CNZ2" s="208"/>
      <c r="COA2" s="208"/>
      <c r="COB2" s="208"/>
      <c r="COC2" s="208"/>
      <c r="COD2" s="208"/>
      <c r="COE2" s="208"/>
      <c r="COF2" s="208"/>
      <c r="COG2" s="208"/>
      <c r="COH2" s="208"/>
      <c r="COI2" s="208"/>
      <c r="COJ2" s="208"/>
      <c r="COK2" s="208"/>
      <c r="COL2" s="208"/>
      <c r="COM2" s="208"/>
      <c r="CON2" s="208"/>
      <c r="COO2" s="208"/>
      <c r="COP2" s="208"/>
      <c r="COQ2" s="208"/>
      <c r="COR2" s="208"/>
      <c r="COS2" s="208"/>
      <c r="COT2" s="208"/>
      <c r="COU2" s="208"/>
      <c r="COV2" s="208"/>
      <c r="COW2" s="208"/>
      <c r="COX2" s="208"/>
      <c r="COY2" s="208"/>
      <c r="COZ2" s="208"/>
      <c r="CPA2" s="208"/>
      <c r="CPB2" s="208"/>
      <c r="CPC2" s="208"/>
      <c r="CPD2" s="208"/>
      <c r="CPE2" s="208"/>
      <c r="CPF2" s="208"/>
      <c r="CPG2" s="208"/>
      <c r="CPH2" s="208"/>
      <c r="CPI2" s="208"/>
      <c r="CPJ2" s="208"/>
      <c r="CPK2" s="208"/>
      <c r="CPL2" s="208"/>
      <c r="CPM2" s="208"/>
      <c r="CPN2" s="208"/>
      <c r="CPO2" s="208"/>
      <c r="CPP2" s="208"/>
      <c r="CPQ2" s="208"/>
      <c r="CPR2" s="208"/>
      <c r="CPS2" s="208"/>
      <c r="CPT2" s="208"/>
      <c r="CPU2" s="208"/>
      <c r="CPV2" s="208"/>
      <c r="CPW2" s="208"/>
      <c r="CPX2" s="208"/>
      <c r="CPY2" s="208"/>
      <c r="CPZ2" s="208"/>
      <c r="CQA2" s="208"/>
      <c r="CQB2" s="208"/>
      <c r="CQC2" s="208"/>
      <c r="CQD2" s="208"/>
      <c r="CQE2" s="208"/>
      <c r="CQF2" s="208"/>
      <c r="CQG2" s="208"/>
      <c r="CQH2" s="208"/>
      <c r="CQI2" s="208"/>
      <c r="CQJ2" s="208"/>
      <c r="CQK2" s="208"/>
      <c r="CQL2" s="208"/>
      <c r="CQM2" s="208"/>
      <c r="CQN2" s="208"/>
      <c r="CQO2" s="208"/>
      <c r="CQP2" s="208"/>
      <c r="CQQ2" s="208"/>
      <c r="CQR2" s="208"/>
      <c r="CQS2" s="208"/>
      <c r="CQT2" s="208"/>
      <c r="CQU2" s="208"/>
      <c r="CQV2" s="208"/>
      <c r="CQW2" s="208"/>
      <c r="CQX2" s="208"/>
      <c r="CQY2" s="208"/>
      <c r="CQZ2" s="208"/>
      <c r="CRA2" s="208"/>
      <c r="CRB2" s="208"/>
      <c r="CRC2" s="208"/>
      <c r="CRD2" s="208"/>
      <c r="CRE2" s="208"/>
      <c r="CRF2" s="208"/>
      <c r="CRG2" s="208"/>
      <c r="CRH2" s="208"/>
      <c r="CRI2" s="208"/>
      <c r="CRJ2" s="208"/>
      <c r="CRK2" s="208"/>
      <c r="CRL2" s="208"/>
      <c r="CRM2" s="208"/>
      <c r="CRN2" s="208"/>
      <c r="CRO2" s="208"/>
      <c r="CRP2" s="208"/>
      <c r="CRQ2" s="208"/>
      <c r="CRR2" s="208"/>
      <c r="CRS2" s="208"/>
      <c r="CRT2" s="208"/>
      <c r="CRU2" s="208"/>
      <c r="CRV2" s="208"/>
      <c r="CRW2" s="208"/>
      <c r="CRX2" s="208"/>
      <c r="CRY2" s="208"/>
      <c r="CRZ2" s="208"/>
      <c r="CSA2" s="208"/>
      <c r="CSB2" s="208"/>
      <c r="CSC2" s="208"/>
      <c r="CSD2" s="208"/>
      <c r="CSE2" s="208"/>
      <c r="CSF2" s="208"/>
      <c r="CSG2" s="208"/>
      <c r="CSH2" s="208"/>
      <c r="CSI2" s="208"/>
      <c r="CSJ2" s="208"/>
      <c r="CSK2" s="208"/>
      <c r="CSL2" s="208"/>
      <c r="CSM2" s="208"/>
      <c r="CSN2" s="208"/>
      <c r="CSO2" s="208"/>
      <c r="CSP2" s="208"/>
      <c r="CSQ2" s="208"/>
      <c r="CSR2" s="208"/>
      <c r="CSS2" s="208"/>
      <c r="CST2" s="208"/>
      <c r="CSU2" s="208"/>
      <c r="CSV2" s="208"/>
      <c r="CSW2" s="208"/>
      <c r="CSX2" s="208"/>
      <c r="CSY2" s="208"/>
      <c r="CSZ2" s="208"/>
      <c r="CTA2" s="208"/>
      <c r="CTB2" s="208"/>
      <c r="CTC2" s="208"/>
      <c r="CTD2" s="208"/>
      <c r="CTE2" s="208"/>
      <c r="CTF2" s="208"/>
      <c r="CTG2" s="208"/>
      <c r="CTH2" s="208"/>
      <c r="CTI2" s="208"/>
      <c r="CTJ2" s="208"/>
      <c r="CTK2" s="208"/>
      <c r="CTL2" s="208"/>
      <c r="CTM2" s="208"/>
      <c r="CTN2" s="208"/>
      <c r="CTO2" s="208"/>
      <c r="CTP2" s="208"/>
      <c r="CTQ2" s="208"/>
      <c r="CTR2" s="208"/>
      <c r="CTS2" s="208"/>
      <c r="CTT2" s="208"/>
      <c r="CTU2" s="208"/>
      <c r="CTV2" s="208"/>
      <c r="CTW2" s="208"/>
      <c r="CTX2" s="208"/>
      <c r="CTY2" s="208"/>
      <c r="CTZ2" s="208"/>
      <c r="CUA2" s="208"/>
      <c r="CUB2" s="208"/>
      <c r="CUC2" s="208"/>
      <c r="CUD2" s="208"/>
      <c r="CUE2" s="208"/>
      <c r="CUF2" s="208"/>
      <c r="CUG2" s="208"/>
      <c r="CUH2" s="208"/>
      <c r="CUI2" s="208"/>
      <c r="CUJ2" s="208"/>
      <c r="CUK2" s="208"/>
      <c r="CUL2" s="208"/>
      <c r="CUM2" s="208"/>
      <c r="CUN2" s="208"/>
      <c r="CUO2" s="208"/>
      <c r="CUP2" s="208"/>
      <c r="CUQ2" s="208"/>
      <c r="CUR2" s="208"/>
      <c r="CUS2" s="208"/>
      <c r="CUT2" s="208"/>
      <c r="CUU2" s="208"/>
      <c r="CUV2" s="208"/>
      <c r="CUW2" s="208"/>
      <c r="CUX2" s="208"/>
      <c r="CUY2" s="208"/>
      <c r="CUZ2" s="208"/>
      <c r="CVA2" s="208"/>
      <c r="CVB2" s="208"/>
      <c r="CVC2" s="208"/>
      <c r="CVD2" s="208"/>
      <c r="CVE2" s="208"/>
      <c r="CVF2" s="208"/>
      <c r="CVG2" s="208"/>
      <c r="CVH2" s="208"/>
      <c r="CVI2" s="208"/>
      <c r="CVJ2" s="208"/>
      <c r="CVK2" s="208"/>
      <c r="CVL2" s="208"/>
      <c r="CVM2" s="208"/>
      <c r="CVN2" s="208"/>
      <c r="CVO2" s="208"/>
      <c r="CVP2" s="208"/>
      <c r="CVQ2" s="208"/>
      <c r="CVR2" s="208"/>
      <c r="CVS2" s="208"/>
      <c r="CVT2" s="208"/>
      <c r="CVU2" s="208"/>
      <c r="CVV2" s="208"/>
      <c r="CVW2" s="208"/>
      <c r="CVX2" s="208"/>
      <c r="CVY2" s="208"/>
      <c r="CVZ2" s="208"/>
      <c r="CWA2" s="208"/>
      <c r="CWB2" s="208"/>
      <c r="CWC2" s="208"/>
      <c r="CWD2" s="208"/>
      <c r="CWE2" s="208"/>
      <c r="CWF2" s="208"/>
      <c r="CWG2" s="208"/>
      <c r="CWH2" s="208"/>
      <c r="CWI2" s="208"/>
      <c r="CWJ2" s="208"/>
      <c r="CWK2" s="208"/>
      <c r="CWL2" s="208"/>
      <c r="CWM2" s="208"/>
      <c r="CWN2" s="208"/>
      <c r="CWO2" s="208"/>
      <c r="CWP2" s="208"/>
      <c r="CWQ2" s="208"/>
      <c r="CWR2" s="208"/>
      <c r="CWS2" s="208"/>
      <c r="CWT2" s="208"/>
      <c r="CWU2" s="208"/>
      <c r="CWV2" s="208"/>
      <c r="CWW2" s="208"/>
      <c r="CWX2" s="208"/>
      <c r="CWY2" s="208"/>
      <c r="CWZ2" s="208"/>
      <c r="CXA2" s="208"/>
      <c r="CXB2" s="208"/>
      <c r="CXC2" s="208"/>
      <c r="CXD2" s="208"/>
      <c r="CXE2" s="208"/>
      <c r="CXF2" s="208"/>
      <c r="CXG2" s="208"/>
      <c r="CXH2" s="208"/>
      <c r="CXI2" s="208"/>
      <c r="CXJ2" s="208"/>
      <c r="CXK2" s="208"/>
      <c r="CXL2" s="208"/>
      <c r="CXM2" s="208"/>
      <c r="CXN2" s="208"/>
      <c r="CXO2" s="208"/>
      <c r="CXP2" s="208"/>
      <c r="CXQ2" s="208"/>
      <c r="CXR2" s="208"/>
      <c r="CXS2" s="208"/>
      <c r="CXT2" s="208"/>
      <c r="CXU2" s="208"/>
      <c r="CXV2" s="208"/>
      <c r="CXW2" s="208"/>
      <c r="CXX2" s="208"/>
      <c r="CXY2" s="208"/>
      <c r="CXZ2" s="208"/>
      <c r="CYA2" s="208"/>
      <c r="CYB2" s="208"/>
      <c r="CYC2" s="208"/>
      <c r="CYD2" s="208"/>
      <c r="CYE2" s="208"/>
      <c r="CYF2" s="208"/>
      <c r="CYG2" s="208"/>
      <c r="CYH2" s="208"/>
      <c r="CYI2" s="208"/>
      <c r="CYJ2" s="208"/>
      <c r="CYK2" s="208"/>
      <c r="CYL2" s="208"/>
      <c r="CYM2" s="208"/>
      <c r="CYN2" s="208"/>
      <c r="CYO2" s="208"/>
      <c r="CYP2" s="208"/>
      <c r="CYQ2" s="208"/>
      <c r="CYR2" s="208"/>
      <c r="CYS2" s="208"/>
      <c r="CYT2" s="208"/>
      <c r="CYU2" s="208"/>
      <c r="CYV2" s="208"/>
      <c r="CYW2" s="208"/>
      <c r="CYX2" s="208"/>
      <c r="CYY2" s="208"/>
      <c r="CYZ2" s="208"/>
      <c r="CZA2" s="208"/>
      <c r="CZB2" s="208"/>
      <c r="CZC2" s="208"/>
      <c r="CZD2" s="208"/>
      <c r="CZE2" s="208"/>
      <c r="CZF2" s="208"/>
      <c r="CZG2" s="208"/>
      <c r="CZH2" s="208"/>
      <c r="CZI2" s="208"/>
      <c r="CZJ2" s="208"/>
      <c r="CZK2" s="208"/>
      <c r="CZL2" s="208"/>
      <c r="CZM2" s="208"/>
      <c r="CZN2" s="208"/>
      <c r="CZO2" s="208"/>
      <c r="CZP2" s="208"/>
      <c r="CZQ2" s="208"/>
      <c r="CZR2" s="208"/>
      <c r="CZS2" s="208"/>
      <c r="CZT2" s="208"/>
      <c r="CZU2" s="208"/>
      <c r="CZV2" s="208"/>
      <c r="CZW2" s="208"/>
      <c r="CZX2" s="208"/>
      <c r="CZY2" s="208"/>
      <c r="CZZ2" s="208"/>
      <c r="DAA2" s="208"/>
      <c r="DAB2" s="208"/>
      <c r="DAC2" s="208"/>
      <c r="DAD2" s="208"/>
      <c r="DAE2" s="208"/>
      <c r="DAF2" s="208"/>
      <c r="DAG2" s="208"/>
      <c r="DAH2" s="208"/>
      <c r="DAI2" s="208"/>
      <c r="DAJ2" s="208"/>
      <c r="DAK2" s="208"/>
      <c r="DAL2" s="208"/>
      <c r="DAM2" s="208"/>
      <c r="DAN2" s="208"/>
      <c r="DAO2" s="208"/>
      <c r="DAP2" s="208"/>
      <c r="DAQ2" s="208"/>
      <c r="DAR2" s="208"/>
      <c r="DAS2" s="208"/>
      <c r="DAT2" s="208"/>
      <c r="DAU2" s="208"/>
      <c r="DAV2" s="208"/>
      <c r="DAW2" s="208"/>
      <c r="DAX2" s="208"/>
      <c r="DAY2" s="208"/>
      <c r="DAZ2" s="208"/>
      <c r="DBA2" s="208"/>
      <c r="DBB2" s="208"/>
      <c r="DBC2" s="208"/>
      <c r="DBD2" s="208"/>
      <c r="DBE2" s="208"/>
      <c r="DBF2" s="208"/>
      <c r="DBG2" s="208"/>
      <c r="DBH2" s="208"/>
      <c r="DBI2" s="208"/>
      <c r="DBJ2" s="208"/>
      <c r="DBK2" s="208"/>
      <c r="DBL2" s="208"/>
      <c r="DBM2" s="208"/>
      <c r="DBN2" s="208"/>
      <c r="DBO2" s="208"/>
      <c r="DBP2" s="208"/>
      <c r="DBQ2" s="208"/>
      <c r="DBR2" s="208"/>
      <c r="DBS2" s="208"/>
      <c r="DBT2" s="208"/>
      <c r="DBU2" s="208"/>
      <c r="DBV2" s="208"/>
      <c r="DBW2" s="208"/>
      <c r="DBX2" s="208"/>
      <c r="DBY2" s="208"/>
      <c r="DBZ2" s="208"/>
      <c r="DCA2" s="208"/>
      <c r="DCB2" s="208"/>
      <c r="DCC2" s="208"/>
      <c r="DCD2" s="208"/>
      <c r="DCE2" s="208"/>
      <c r="DCF2" s="208"/>
      <c r="DCG2" s="208"/>
      <c r="DCH2" s="208"/>
      <c r="DCI2" s="208"/>
      <c r="DCJ2" s="208"/>
      <c r="DCK2" s="208"/>
      <c r="DCL2" s="208"/>
      <c r="DCM2" s="208"/>
      <c r="DCN2" s="208"/>
      <c r="DCO2" s="208"/>
      <c r="DCP2" s="208"/>
      <c r="DCQ2" s="208"/>
      <c r="DCR2" s="208"/>
      <c r="DCS2" s="208"/>
      <c r="DCT2" s="208"/>
      <c r="DCU2" s="208"/>
      <c r="DCV2" s="208"/>
      <c r="DCW2" s="208"/>
      <c r="DCX2" s="208"/>
      <c r="DCY2" s="208"/>
      <c r="DCZ2" s="208"/>
      <c r="DDA2" s="208"/>
      <c r="DDB2" s="208"/>
      <c r="DDC2" s="208"/>
      <c r="DDD2" s="208"/>
      <c r="DDE2" s="208"/>
      <c r="DDF2" s="208"/>
      <c r="DDG2" s="208"/>
      <c r="DDH2" s="208"/>
      <c r="DDI2" s="208"/>
      <c r="DDJ2" s="208"/>
      <c r="DDK2" s="208"/>
      <c r="DDL2" s="208"/>
      <c r="DDM2" s="208"/>
      <c r="DDN2" s="208"/>
      <c r="DDO2" s="208"/>
      <c r="DDP2" s="208"/>
      <c r="DDQ2" s="208"/>
      <c r="DDR2" s="208"/>
      <c r="DDS2" s="208"/>
      <c r="DDT2" s="208"/>
      <c r="DDU2" s="208"/>
      <c r="DDV2" s="208"/>
      <c r="DDW2" s="208"/>
      <c r="DDX2" s="208"/>
      <c r="DDY2" s="208"/>
      <c r="DDZ2" s="208"/>
      <c r="DEA2" s="208"/>
      <c r="DEB2" s="208"/>
      <c r="DEC2" s="208"/>
      <c r="DED2" s="208"/>
      <c r="DEE2" s="208"/>
      <c r="DEF2" s="208"/>
      <c r="DEG2" s="208"/>
      <c r="DEH2" s="208"/>
      <c r="DEI2" s="208"/>
      <c r="DEJ2" s="208"/>
      <c r="DEK2" s="208"/>
      <c r="DEL2" s="208"/>
      <c r="DEM2" s="208"/>
      <c r="DEN2" s="208"/>
      <c r="DEO2" s="208"/>
      <c r="DEP2" s="208"/>
      <c r="DEQ2" s="208"/>
      <c r="DER2" s="208"/>
      <c r="DES2" s="208"/>
      <c r="DET2" s="208"/>
      <c r="DEU2" s="208"/>
      <c r="DEV2" s="208"/>
      <c r="DEW2" s="208"/>
      <c r="DEX2" s="208"/>
      <c r="DEY2" s="208"/>
      <c r="DEZ2" s="208"/>
      <c r="DFA2" s="208"/>
      <c r="DFB2" s="208"/>
      <c r="DFC2" s="208"/>
      <c r="DFD2" s="208"/>
      <c r="DFE2" s="208"/>
      <c r="DFF2" s="208"/>
      <c r="DFG2" s="208"/>
      <c r="DFH2" s="208"/>
      <c r="DFI2" s="208"/>
      <c r="DFJ2" s="208"/>
      <c r="DFK2" s="208"/>
      <c r="DFL2" s="208"/>
      <c r="DFM2" s="208"/>
      <c r="DFN2" s="208"/>
      <c r="DFO2" s="208"/>
      <c r="DFP2" s="208"/>
      <c r="DFQ2" s="208"/>
      <c r="DFR2" s="208"/>
      <c r="DFS2" s="208"/>
      <c r="DFT2" s="208"/>
      <c r="DFU2" s="208"/>
      <c r="DFV2" s="208"/>
      <c r="DFW2" s="208"/>
      <c r="DFX2" s="208"/>
      <c r="DFY2" s="208"/>
      <c r="DFZ2" s="208"/>
      <c r="DGA2" s="208"/>
      <c r="DGB2" s="208"/>
      <c r="DGC2" s="208"/>
      <c r="DGD2" s="208"/>
      <c r="DGE2" s="208"/>
      <c r="DGF2" s="208"/>
      <c r="DGG2" s="208"/>
      <c r="DGH2" s="208"/>
      <c r="DGI2" s="208"/>
      <c r="DGJ2" s="208"/>
      <c r="DGK2" s="208"/>
      <c r="DGL2" s="208"/>
      <c r="DGM2" s="208"/>
      <c r="DGN2" s="208"/>
      <c r="DGO2" s="208"/>
      <c r="DGP2" s="208"/>
      <c r="DGQ2" s="208"/>
      <c r="DGR2" s="208"/>
      <c r="DGS2" s="208"/>
      <c r="DGT2" s="208"/>
      <c r="DGU2" s="208"/>
      <c r="DGV2" s="208"/>
      <c r="DGW2" s="208"/>
      <c r="DGX2" s="208"/>
      <c r="DGY2" s="208"/>
      <c r="DGZ2" s="208"/>
      <c r="DHA2" s="208"/>
      <c r="DHB2" s="208"/>
      <c r="DHC2" s="208"/>
      <c r="DHD2" s="208"/>
      <c r="DHE2" s="208"/>
      <c r="DHF2" s="208"/>
      <c r="DHG2" s="208"/>
      <c r="DHH2" s="208"/>
      <c r="DHI2" s="208"/>
      <c r="DHJ2" s="208"/>
      <c r="DHK2" s="208"/>
      <c r="DHL2" s="208"/>
      <c r="DHM2" s="208"/>
      <c r="DHN2" s="208"/>
      <c r="DHO2" s="208"/>
      <c r="DHP2" s="208"/>
      <c r="DHQ2" s="208"/>
      <c r="DHR2" s="208"/>
      <c r="DHS2" s="208"/>
      <c r="DHT2" s="208"/>
      <c r="DHU2" s="208"/>
      <c r="DHV2" s="208"/>
      <c r="DHW2" s="208"/>
      <c r="DHX2" s="208"/>
      <c r="DHY2" s="208"/>
      <c r="DHZ2" s="208"/>
      <c r="DIA2" s="208"/>
      <c r="DIB2" s="208"/>
      <c r="DIC2" s="208"/>
      <c r="DID2" s="208"/>
      <c r="DIE2" s="208"/>
      <c r="DIF2" s="208"/>
      <c r="DIG2" s="208"/>
      <c r="DIH2" s="208"/>
      <c r="DII2" s="208"/>
      <c r="DIJ2" s="208"/>
      <c r="DIK2" s="208"/>
      <c r="DIL2" s="208"/>
      <c r="DIM2" s="208"/>
      <c r="DIN2" s="208"/>
      <c r="DIO2" s="208"/>
      <c r="DIP2" s="208"/>
      <c r="DIQ2" s="208"/>
      <c r="DIR2" s="208"/>
      <c r="DIS2" s="208"/>
      <c r="DIT2" s="208"/>
      <c r="DIU2" s="208"/>
      <c r="DIV2" s="208"/>
      <c r="DIW2" s="208"/>
      <c r="DIX2" s="208"/>
      <c r="DIY2" s="208"/>
      <c r="DIZ2" s="208"/>
      <c r="DJA2" s="208"/>
      <c r="DJB2" s="208"/>
      <c r="DJC2" s="208"/>
      <c r="DJD2" s="208"/>
      <c r="DJE2" s="208"/>
      <c r="DJF2" s="208"/>
      <c r="DJG2" s="208"/>
      <c r="DJH2" s="208"/>
      <c r="DJI2" s="208"/>
      <c r="DJJ2" s="208"/>
      <c r="DJK2" s="208"/>
      <c r="DJL2" s="208"/>
      <c r="DJM2" s="208"/>
      <c r="DJN2" s="208"/>
      <c r="DJO2" s="208"/>
      <c r="DJP2" s="208"/>
      <c r="DJQ2" s="208"/>
      <c r="DJR2" s="208"/>
      <c r="DJS2" s="208"/>
      <c r="DJT2" s="208"/>
      <c r="DJU2" s="208"/>
      <c r="DJV2" s="208"/>
      <c r="DJW2" s="208"/>
      <c r="DJX2" s="208"/>
      <c r="DJY2" s="208"/>
      <c r="DJZ2" s="208"/>
      <c r="DKA2" s="208"/>
      <c r="DKB2" s="208"/>
      <c r="DKC2" s="208"/>
      <c r="DKD2" s="208"/>
      <c r="DKE2" s="208"/>
      <c r="DKF2" s="208"/>
      <c r="DKG2" s="208"/>
      <c r="DKH2" s="208"/>
      <c r="DKI2" s="208"/>
      <c r="DKJ2" s="208"/>
      <c r="DKK2" s="208"/>
      <c r="DKL2" s="208"/>
      <c r="DKM2" s="208"/>
      <c r="DKN2" s="208"/>
      <c r="DKO2" s="208"/>
      <c r="DKP2" s="208"/>
      <c r="DKQ2" s="208"/>
      <c r="DKR2" s="208"/>
      <c r="DKS2" s="208"/>
      <c r="DKT2" s="208"/>
      <c r="DKU2" s="208"/>
      <c r="DKV2" s="208"/>
      <c r="DKW2" s="208"/>
      <c r="DKX2" s="208"/>
      <c r="DKY2" s="208"/>
      <c r="DKZ2" s="208"/>
      <c r="DLA2" s="208"/>
      <c r="DLB2" s="208"/>
      <c r="DLC2" s="208"/>
      <c r="DLD2" s="208"/>
      <c r="DLE2" s="208"/>
      <c r="DLF2" s="208"/>
      <c r="DLG2" s="208"/>
      <c r="DLH2" s="208"/>
      <c r="DLI2" s="208"/>
      <c r="DLJ2" s="208"/>
      <c r="DLK2" s="208"/>
      <c r="DLL2" s="208"/>
      <c r="DLM2" s="208"/>
      <c r="DLN2" s="208"/>
      <c r="DLO2" s="208"/>
      <c r="DLP2" s="208"/>
      <c r="DLQ2" s="208"/>
      <c r="DLR2" s="208"/>
      <c r="DLS2" s="208"/>
      <c r="DLT2" s="208"/>
      <c r="DLU2" s="208"/>
      <c r="DLV2" s="208"/>
      <c r="DLW2" s="208"/>
      <c r="DLX2" s="208"/>
      <c r="DLY2" s="208"/>
      <c r="DLZ2" s="208"/>
      <c r="DMA2" s="208"/>
      <c r="DMB2" s="208"/>
      <c r="DMC2" s="208"/>
      <c r="DMD2" s="208"/>
      <c r="DME2" s="208"/>
      <c r="DMF2" s="208"/>
      <c r="DMG2" s="208"/>
      <c r="DMH2" s="208"/>
      <c r="DMI2" s="208"/>
      <c r="DMJ2" s="208"/>
      <c r="DMK2" s="208"/>
      <c r="DML2" s="208"/>
      <c r="DMM2" s="208"/>
      <c r="DMN2" s="208"/>
      <c r="DMO2" s="208"/>
      <c r="DMP2" s="208"/>
      <c r="DMQ2" s="208"/>
      <c r="DMR2" s="208"/>
      <c r="DMS2" s="208"/>
      <c r="DMT2" s="208"/>
      <c r="DMU2" s="208"/>
      <c r="DMV2" s="208"/>
      <c r="DMW2" s="208"/>
      <c r="DMX2" s="208"/>
      <c r="DMY2" s="208"/>
      <c r="DMZ2" s="208"/>
      <c r="DNA2" s="208"/>
      <c r="DNB2" s="208"/>
      <c r="DNC2" s="208"/>
      <c r="DND2" s="208"/>
      <c r="DNE2" s="208"/>
      <c r="DNF2" s="208"/>
      <c r="DNG2" s="208"/>
      <c r="DNH2" s="208"/>
      <c r="DNI2" s="208"/>
      <c r="DNJ2" s="208"/>
      <c r="DNK2" s="208"/>
      <c r="DNL2" s="208"/>
      <c r="DNM2" s="208"/>
      <c r="DNN2" s="208"/>
      <c r="DNO2" s="208"/>
      <c r="DNP2" s="208"/>
      <c r="DNQ2" s="208"/>
      <c r="DNR2" s="208"/>
      <c r="DNS2" s="208"/>
      <c r="DNT2" s="208"/>
      <c r="DNU2" s="208"/>
      <c r="DNV2" s="208"/>
      <c r="DNW2" s="208"/>
      <c r="DNX2" s="208"/>
      <c r="DNY2" s="208"/>
      <c r="DNZ2" s="208"/>
      <c r="DOA2" s="208"/>
      <c r="DOB2" s="208"/>
      <c r="DOC2" s="208"/>
      <c r="DOD2" s="208"/>
      <c r="DOE2" s="208"/>
      <c r="DOF2" s="208"/>
      <c r="DOG2" s="208"/>
      <c r="DOH2" s="208"/>
      <c r="DOI2" s="208"/>
      <c r="DOJ2" s="208"/>
      <c r="DOK2" s="208"/>
      <c r="DOL2" s="208"/>
      <c r="DOM2" s="208"/>
      <c r="DON2" s="208"/>
      <c r="DOO2" s="208"/>
      <c r="DOP2" s="208"/>
      <c r="DOQ2" s="208"/>
      <c r="DOR2" s="208"/>
      <c r="DOS2" s="208"/>
      <c r="DOT2" s="208"/>
      <c r="DOU2" s="208"/>
      <c r="DOV2" s="208"/>
      <c r="DOW2" s="208"/>
      <c r="DOX2" s="208"/>
      <c r="DOY2" s="208"/>
      <c r="DOZ2" s="208"/>
      <c r="DPA2" s="208"/>
      <c r="DPB2" s="208"/>
      <c r="DPC2" s="208"/>
      <c r="DPD2" s="208"/>
      <c r="DPE2" s="208"/>
      <c r="DPF2" s="208"/>
      <c r="DPG2" s="208"/>
      <c r="DPH2" s="208"/>
      <c r="DPI2" s="208"/>
      <c r="DPJ2" s="208"/>
      <c r="DPK2" s="208"/>
      <c r="DPL2" s="208"/>
      <c r="DPM2" s="208"/>
      <c r="DPN2" s="208"/>
      <c r="DPO2" s="208"/>
      <c r="DPP2" s="208"/>
      <c r="DPQ2" s="208"/>
      <c r="DPR2" s="208"/>
      <c r="DPS2" s="208"/>
      <c r="DPT2" s="208"/>
      <c r="DPU2" s="208"/>
      <c r="DPV2" s="208"/>
      <c r="DPW2" s="208"/>
      <c r="DPX2" s="208"/>
      <c r="DPY2" s="208"/>
      <c r="DPZ2" s="208"/>
      <c r="DQA2" s="208"/>
      <c r="DQB2" s="208"/>
      <c r="DQC2" s="208"/>
      <c r="DQD2" s="208"/>
      <c r="DQE2" s="208"/>
      <c r="DQF2" s="208"/>
      <c r="DQG2" s="208"/>
      <c r="DQH2" s="208"/>
      <c r="DQI2" s="208"/>
      <c r="DQJ2" s="208"/>
      <c r="DQK2" s="208"/>
      <c r="DQL2" s="208"/>
      <c r="DQM2" s="208"/>
      <c r="DQN2" s="208"/>
      <c r="DQO2" s="208"/>
      <c r="DQP2" s="208"/>
      <c r="DQQ2" s="208"/>
      <c r="DQR2" s="208"/>
      <c r="DQS2" s="208"/>
      <c r="DQT2" s="208"/>
      <c r="DQU2" s="208"/>
      <c r="DQV2" s="208"/>
      <c r="DQW2" s="208"/>
      <c r="DQX2" s="208"/>
      <c r="DQY2" s="208"/>
      <c r="DQZ2" s="208"/>
      <c r="DRA2" s="208"/>
      <c r="DRB2" s="208"/>
      <c r="DRC2" s="208"/>
      <c r="DRD2" s="208"/>
      <c r="DRE2" s="208"/>
      <c r="DRF2" s="208"/>
      <c r="DRG2" s="208"/>
      <c r="DRH2" s="208"/>
      <c r="DRI2" s="208"/>
      <c r="DRJ2" s="208"/>
      <c r="DRK2" s="208"/>
      <c r="DRL2" s="208"/>
      <c r="DRM2" s="208"/>
      <c r="DRN2" s="208"/>
      <c r="DRO2" s="208"/>
      <c r="DRP2" s="208"/>
      <c r="DRQ2" s="208"/>
      <c r="DRR2" s="208"/>
      <c r="DRS2" s="208"/>
      <c r="DRT2" s="208"/>
      <c r="DRU2" s="208"/>
      <c r="DRV2" s="208"/>
      <c r="DRW2" s="208"/>
      <c r="DRX2" s="208"/>
      <c r="DRY2" s="208"/>
      <c r="DRZ2" s="208"/>
      <c r="DSA2" s="208"/>
      <c r="DSB2" s="208"/>
      <c r="DSC2" s="208"/>
      <c r="DSD2" s="208"/>
      <c r="DSE2" s="208"/>
      <c r="DSF2" s="208"/>
      <c r="DSG2" s="208"/>
      <c r="DSH2" s="208"/>
      <c r="DSI2" s="208"/>
      <c r="DSJ2" s="208"/>
      <c r="DSK2" s="208"/>
      <c r="DSL2" s="208"/>
      <c r="DSM2" s="208"/>
      <c r="DSN2" s="208"/>
      <c r="DSO2" s="208"/>
      <c r="DSP2" s="208"/>
      <c r="DSQ2" s="208"/>
      <c r="DSR2" s="208"/>
      <c r="DSS2" s="208"/>
      <c r="DST2" s="208"/>
      <c r="DSU2" s="208"/>
      <c r="DSV2" s="208"/>
      <c r="DSW2" s="208"/>
      <c r="DSX2" s="208"/>
      <c r="DSY2" s="208"/>
      <c r="DSZ2" s="208"/>
      <c r="DTA2" s="208"/>
      <c r="DTB2" s="208"/>
      <c r="DTC2" s="208"/>
      <c r="DTD2" s="208"/>
      <c r="DTE2" s="208"/>
      <c r="DTF2" s="208"/>
      <c r="DTG2" s="208"/>
      <c r="DTH2" s="208"/>
      <c r="DTI2" s="208"/>
      <c r="DTJ2" s="208"/>
      <c r="DTK2" s="208"/>
      <c r="DTL2" s="208"/>
      <c r="DTM2" s="208"/>
      <c r="DTN2" s="208"/>
      <c r="DTO2" s="208"/>
      <c r="DTP2" s="208"/>
      <c r="DTQ2" s="208"/>
      <c r="DTR2" s="208"/>
      <c r="DTS2" s="208"/>
      <c r="DTT2" s="208"/>
      <c r="DTU2" s="208"/>
      <c r="DTV2" s="208"/>
      <c r="DTW2" s="208"/>
      <c r="DTX2" s="208"/>
      <c r="DTY2" s="208"/>
      <c r="DTZ2" s="208"/>
      <c r="DUA2" s="208"/>
      <c r="DUB2" s="208"/>
      <c r="DUC2" s="208"/>
      <c r="DUD2" s="208"/>
      <c r="DUE2" s="208"/>
      <c r="DUF2" s="208"/>
      <c r="DUG2" s="208"/>
      <c r="DUH2" s="208"/>
      <c r="DUI2" s="208"/>
      <c r="DUJ2" s="208"/>
      <c r="DUK2" s="208"/>
      <c r="DUL2" s="208"/>
      <c r="DUM2" s="208"/>
      <c r="DUN2" s="208"/>
      <c r="DUO2" s="208"/>
      <c r="DUP2" s="208"/>
      <c r="DUQ2" s="208"/>
      <c r="DUR2" s="208"/>
      <c r="DUS2" s="208"/>
      <c r="DUT2" s="208"/>
      <c r="DUU2" s="208"/>
      <c r="DUV2" s="208"/>
      <c r="DUW2" s="208"/>
      <c r="DUX2" s="208"/>
      <c r="DUY2" s="208"/>
      <c r="DUZ2" s="208"/>
      <c r="DVA2" s="208"/>
      <c r="DVB2" s="208"/>
      <c r="DVC2" s="208"/>
      <c r="DVD2" s="208"/>
      <c r="DVE2" s="208"/>
      <c r="DVF2" s="208"/>
      <c r="DVG2" s="208"/>
      <c r="DVH2" s="208"/>
      <c r="DVI2" s="208"/>
      <c r="DVJ2" s="208"/>
      <c r="DVK2" s="208"/>
      <c r="DVL2" s="208"/>
      <c r="DVM2" s="208"/>
      <c r="DVN2" s="208"/>
      <c r="DVO2" s="208"/>
      <c r="DVP2" s="208"/>
      <c r="DVQ2" s="208"/>
      <c r="DVR2" s="208"/>
      <c r="DVS2" s="208"/>
      <c r="DVT2" s="208"/>
      <c r="DVU2" s="208"/>
      <c r="DVV2" s="208"/>
      <c r="DVW2" s="208"/>
      <c r="DVX2" s="208"/>
      <c r="DVY2" s="208"/>
      <c r="DVZ2" s="208"/>
      <c r="DWA2" s="208"/>
      <c r="DWB2" s="208"/>
      <c r="DWC2" s="208"/>
      <c r="DWD2" s="208"/>
      <c r="DWE2" s="208"/>
      <c r="DWF2" s="208"/>
      <c r="DWG2" s="208"/>
      <c r="DWH2" s="208"/>
      <c r="DWI2" s="208"/>
      <c r="DWJ2" s="208"/>
      <c r="DWK2" s="208"/>
      <c r="DWL2" s="208"/>
      <c r="DWM2" s="208"/>
      <c r="DWN2" s="208"/>
      <c r="DWO2" s="208"/>
      <c r="DWP2" s="208"/>
      <c r="DWQ2" s="208"/>
      <c r="DWR2" s="208"/>
      <c r="DWS2" s="208"/>
      <c r="DWT2" s="208"/>
      <c r="DWU2" s="208"/>
      <c r="DWV2" s="208"/>
      <c r="DWW2" s="208"/>
      <c r="DWX2" s="208"/>
      <c r="DWY2" s="208"/>
      <c r="DWZ2" s="208"/>
      <c r="DXA2" s="208"/>
      <c r="DXB2" s="208"/>
      <c r="DXC2" s="208"/>
      <c r="DXD2" s="208"/>
      <c r="DXE2" s="208"/>
      <c r="DXF2" s="208"/>
      <c r="DXG2" s="208"/>
      <c r="DXH2" s="208"/>
      <c r="DXI2" s="208"/>
      <c r="DXJ2" s="208"/>
      <c r="DXK2" s="208"/>
      <c r="DXL2" s="208"/>
      <c r="DXM2" s="208"/>
      <c r="DXN2" s="208"/>
      <c r="DXO2" s="208"/>
      <c r="DXP2" s="208"/>
      <c r="DXQ2" s="208"/>
      <c r="DXR2" s="208"/>
      <c r="DXS2" s="208"/>
      <c r="DXT2" s="208"/>
      <c r="DXU2" s="208"/>
      <c r="DXV2" s="208"/>
      <c r="DXW2" s="208"/>
      <c r="DXX2" s="208"/>
      <c r="DXY2" s="208"/>
      <c r="DXZ2" s="208"/>
      <c r="DYA2" s="208"/>
      <c r="DYB2" s="208"/>
      <c r="DYC2" s="208"/>
      <c r="DYD2" s="208"/>
      <c r="DYE2" s="208"/>
      <c r="DYF2" s="208"/>
      <c r="DYG2" s="208"/>
      <c r="DYH2" s="208"/>
      <c r="DYI2" s="208"/>
      <c r="DYJ2" s="208"/>
      <c r="DYK2" s="208"/>
      <c r="DYL2" s="208"/>
      <c r="DYM2" s="208"/>
      <c r="DYN2" s="208"/>
      <c r="DYO2" s="208"/>
      <c r="DYP2" s="208"/>
      <c r="DYQ2" s="208"/>
      <c r="DYR2" s="208"/>
      <c r="DYS2" s="208"/>
      <c r="DYT2" s="208"/>
      <c r="DYU2" s="208"/>
      <c r="DYV2" s="208"/>
      <c r="DYW2" s="208"/>
      <c r="DYX2" s="208"/>
      <c r="DYY2" s="208"/>
      <c r="DYZ2" s="208"/>
      <c r="DZA2" s="208"/>
      <c r="DZB2" s="208"/>
      <c r="DZC2" s="208"/>
      <c r="DZD2" s="208"/>
      <c r="DZE2" s="208"/>
      <c r="DZF2" s="208"/>
      <c r="DZG2" s="208"/>
      <c r="DZH2" s="208"/>
      <c r="DZI2" s="208"/>
      <c r="DZJ2" s="208"/>
      <c r="DZK2" s="208"/>
      <c r="DZL2" s="208"/>
      <c r="DZM2" s="208"/>
      <c r="DZN2" s="208"/>
      <c r="DZO2" s="208"/>
      <c r="DZP2" s="208"/>
      <c r="DZQ2" s="208"/>
      <c r="DZR2" s="208"/>
      <c r="DZS2" s="208"/>
      <c r="DZT2" s="208"/>
      <c r="DZU2" s="208"/>
      <c r="DZV2" s="208"/>
      <c r="DZW2" s="208"/>
      <c r="DZX2" s="208"/>
      <c r="DZY2" s="208"/>
      <c r="DZZ2" s="208"/>
      <c r="EAA2" s="208"/>
      <c r="EAB2" s="208"/>
      <c r="EAC2" s="208"/>
      <c r="EAD2" s="208"/>
      <c r="EAE2" s="208"/>
      <c r="EAF2" s="208"/>
      <c r="EAG2" s="208"/>
      <c r="EAH2" s="208"/>
      <c r="EAI2" s="208"/>
      <c r="EAJ2" s="208"/>
      <c r="EAK2" s="208"/>
      <c r="EAL2" s="208"/>
      <c r="EAM2" s="208"/>
      <c r="EAN2" s="208"/>
      <c r="EAO2" s="208"/>
      <c r="EAP2" s="208"/>
      <c r="EAQ2" s="208"/>
      <c r="EAR2" s="208"/>
      <c r="EAS2" s="208"/>
      <c r="EAT2" s="208"/>
      <c r="EAU2" s="208"/>
      <c r="EAV2" s="208"/>
      <c r="EAW2" s="208"/>
      <c r="EAX2" s="208"/>
      <c r="EAY2" s="208"/>
      <c r="EAZ2" s="208"/>
      <c r="EBA2" s="208"/>
      <c r="EBB2" s="208"/>
      <c r="EBC2" s="208"/>
      <c r="EBD2" s="208"/>
      <c r="EBE2" s="208"/>
      <c r="EBF2" s="208"/>
      <c r="EBG2" s="208"/>
      <c r="EBH2" s="208"/>
      <c r="EBI2" s="208"/>
      <c r="EBJ2" s="208"/>
      <c r="EBK2" s="208"/>
      <c r="EBL2" s="208"/>
      <c r="EBM2" s="208"/>
      <c r="EBN2" s="208"/>
      <c r="EBO2" s="208"/>
      <c r="EBP2" s="208"/>
      <c r="EBQ2" s="208"/>
      <c r="EBR2" s="208"/>
      <c r="EBS2" s="208"/>
      <c r="EBT2" s="208"/>
      <c r="EBU2" s="208"/>
      <c r="EBV2" s="208"/>
      <c r="EBW2" s="208"/>
      <c r="EBX2" s="208"/>
      <c r="EBY2" s="208"/>
      <c r="EBZ2" s="208"/>
      <c r="ECA2" s="208"/>
      <c r="ECB2" s="208"/>
      <c r="ECC2" s="208"/>
      <c r="ECD2" s="208"/>
      <c r="ECE2" s="208"/>
      <c r="ECF2" s="208"/>
      <c r="ECG2" s="208"/>
      <c r="ECH2" s="208"/>
      <c r="ECI2" s="208"/>
      <c r="ECJ2" s="208"/>
      <c r="ECK2" s="208"/>
      <c r="ECL2" s="208"/>
      <c r="ECM2" s="208"/>
      <c r="ECN2" s="208"/>
      <c r="ECO2" s="208"/>
      <c r="ECP2" s="208"/>
      <c r="ECQ2" s="208"/>
      <c r="ECR2" s="208"/>
      <c r="ECS2" s="208"/>
      <c r="ECT2" s="208"/>
      <c r="ECU2" s="208"/>
      <c r="ECV2" s="208"/>
      <c r="ECW2" s="208"/>
      <c r="ECX2" s="208"/>
      <c r="ECY2" s="208"/>
      <c r="ECZ2" s="208"/>
      <c r="EDA2" s="208"/>
      <c r="EDB2" s="208"/>
      <c r="EDC2" s="208"/>
      <c r="EDD2" s="208"/>
      <c r="EDE2" s="208"/>
      <c r="EDF2" s="208"/>
      <c r="EDG2" s="208"/>
      <c r="EDH2" s="208"/>
      <c r="EDI2" s="208"/>
      <c r="EDJ2" s="208"/>
      <c r="EDK2" s="208"/>
      <c r="EDL2" s="208"/>
      <c r="EDM2" s="208"/>
      <c r="EDN2" s="208"/>
      <c r="EDO2" s="208"/>
      <c r="EDP2" s="208"/>
      <c r="EDQ2" s="208"/>
      <c r="EDR2" s="208"/>
      <c r="EDS2" s="208"/>
      <c r="EDT2" s="208"/>
      <c r="EDU2" s="208"/>
      <c r="EDV2" s="208"/>
      <c r="EDW2" s="208"/>
      <c r="EDX2" s="208"/>
      <c r="EDY2" s="208"/>
      <c r="EDZ2" s="208"/>
      <c r="EEA2" s="208"/>
      <c r="EEB2" s="208"/>
      <c r="EEC2" s="208"/>
      <c r="EED2" s="208"/>
      <c r="EEE2" s="208"/>
      <c r="EEF2" s="208"/>
      <c r="EEG2" s="208"/>
      <c r="EEH2" s="208"/>
      <c r="EEI2" s="208"/>
      <c r="EEJ2" s="208"/>
      <c r="EEK2" s="208"/>
      <c r="EEL2" s="208"/>
      <c r="EEM2" s="208"/>
      <c r="EEN2" s="208"/>
      <c r="EEO2" s="208"/>
      <c r="EEP2" s="208"/>
      <c r="EEQ2" s="208"/>
      <c r="EER2" s="208"/>
      <c r="EES2" s="208"/>
      <c r="EET2" s="208"/>
      <c r="EEU2" s="208"/>
      <c r="EEV2" s="208"/>
      <c r="EEW2" s="208"/>
      <c r="EEX2" s="208"/>
      <c r="EEY2" s="208"/>
      <c r="EEZ2" s="208"/>
      <c r="EFA2" s="208"/>
      <c r="EFB2" s="208"/>
      <c r="EFC2" s="208"/>
      <c r="EFD2" s="208"/>
      <c r="EFE2" s="208"/>
      <c r="EFF2" s="208"/>
      <c r="EFG2" s="208"/>
      <c r="EFH2" s="208"/>
      <c r="EFI2" s="208"/>
      <c r="EFJ2" s="208"/>
      <c r="EFK2" s="208"/>
      <c r="EFL2" s="208"/>
      <c r="EFM2" s="208"/>
      <c r="EFN2" s="208"/>
      <c r="EFO2" s="208"/>
      <c r="EFP2" s="208"/>
      <c r="EFQ2" s="208"/>
      <c r="EFR2" s="208"/>
      <c r="EFS2" s="208"/>
      <c r="EFT2" s="208"/>
      <c r="EFU2" s="208"/>
      <c r="EFV2" s="208"/>
      <c r="EFW2" s="208"/>
      <c r="EFX2" s="208"/>
      <c r="EFY2" s="208"/>
      <c r="EFZ2" s="208"/>
      <c r="EGA2" s="208"/>
      <c r="EGB2" s="208"/>
      <c r="EGC2" s="208"/>
      <c r="EGD2" s="208"/>
      <c r="EGE2" s="208"/>
      <c r="EGF2" s="208"/>
      <c r="EGG2" s="208"/>
      <c r="EGH2" s="208"/>
      <c r="EGI2" s="208"/>
      <c r="EGJ2" s="208"/>
      <c r="EGK2" s="208"/>
      <c r="EGL2" s="208"/>
      <c r="EGM2" s="208"/>
      <c r="EGN2" s="208"/>
      <c r="EGO2" s="208"/>
      <c r="EGP2" s="208"/>
      <c r="EGQ2" s="208"/>
      <c r="EGR2" s="208"/>
      <c r="EGS2" s="208"/>
      <c r="EGT2" s="208"/>
      <c r="EGU2" s="208"/>
      <c r="EGV2" s="208"/>
      <c r="EGW2" s="208"/>
      <c r="EGX2" s="208"/>
      <c r="EGY2" s="208"/>
      <c r="EGZ2" s="208"/>
      <c r="EHA2" s="208"/>
      <c r="EHB2" s="208"/>
      <c r="EHC2" s="208"/>
      <c r="EHD2" s="208"/>
      <c r="EHE2" s="208"/>
      <c r="EHF2" s="208"/>
      <c r="EHG2" s="208"/>
      <c r="EHH2" s="208"/>
      <c r="EHI2" s="208"/>
      <c r="EHJ2" s="208"/>
      <c r="EHK2" s="208"/>
      <c r="EHL2" s="208"/>
      <c r="EHM2" s="208"/>
      <c r="EHN2" s="208"/>
      <c r="EHO2" s="208"/>
      <c r="EHP2" s="208"/>
      <c r="EHQ2" s="208"/>
      <c r="EHR2" s="208"/>
      <c r="EHS2" s="208"/>
      <c r="EHT2" s="208"/>
      <c r="EHU2" s="208"/>
      <c r="EHV2" s="208"/>
      <c r="EHW2" s="208"/>
      <c r="EHX2" s="208"/>
      <c r="EHY2" s="208"/>
      <c r="EHZ2" s="208"/>
      <c r="EIA2" s="208"/>
      <c r="EIB2" s="208"/>
      <c r="EIC2" s="208"/>
      <c r="EID2" s="208"/>
      <c r="EIE2" s="208"/>
      <c r="EIF2" s="208"/>
      <c r="EIG2" s="208"/>
      <c r="EIH2" s="208"/>
      <c r="EII2" s="208"/>
      <c r="EIJ2" s="208"/>
      <c r="EIK2" s="208"/>
      <c r="EIL2" s="208"/>
      <c r="EIM2" s="208"/>
      <c r="EIN2" s="208"/>
      <c r="EIO2" s="208"/>
      <c r="EIP2" s="208"/>
      <c r="EIQ2" s="208"/>
      <c r="EIR2" s="208"/>
      <c r="EIS2" s="208"/>
      <c r="EIT2" s="208"/>
      <c r="EIU2" s="208"/>
      <c r="EIV2" s="208"/>
      <c r="EIW2" s="208"/>
      <c r="EIX2" s="208"/>
      <c r="EIY2" s="208"/>
      <c r="EIZ2" s="208"/>
      <c r="EJA2" s="208"/>
      <c r="EJB2" s="208"/>
      <c r="EJC2" s="208"/>
      <c r="EJD2" s="208"/>
      <c r="EJE2" s="208"/>
      <c r="EJF2" s="208"/>
      <c r="EJG2" s="208"/>
      <c r="EJH2" s="208"/>
      <c r="EJI2" s="208"/>
      <c r="EJJ2" s="208"/>
      <c r="EJK2" s="208"/>
      <c r="EJL2" s="208"/>
      <c r="EJM2" s="208"/>
      <c r="EJN2" s="208"/>
      <c r="EJO2" s="208"/>
      <c r="EJP2" s="208"/>
      <c r="EJQ2" s="208"/>
      <c r="EJR2" s="208"/>
      <c r="EJS2" s="208"/>
      <c r="EJT2" s="208"/>
      <c r="EJU2" s="208"/>
      <c r="EJV2" s="208"/>
      <c r="EJW2" s="208"/>
      <c r="EJX2" s="208"/>
      <c r="EJY2" s="208"/>
      <c r="EJZ2" s="208"/>
      <c r="EKA2" s="208"/>
      <c r="EKB2" s="208"/>
      <c r="EKC2" s="208"/>
      <c r="EKD2" s="208"/>
      <c r="EKE2" s="208"/>
      <c r="EKF2" s="208"/>
      <c r="EKG2" s="208"/>
      <c r="EKH2" s="208"/>
      <c r="EKI2" s="208"/>
      <c r="EKJ2" s="208"/>
      <c r="EKK2" s="208"/>
      <c r="EKL2" s="208"/>
      <c r="EKM2" s="208"/>
      <c r="EKN2" s="208"/>
      <c r="EKO2" s="208"/>
      <c r="EKP2" s="208"/>
      <c r="EKQ2" s="208"/>
      <c r="EKR2" s="208"/>
      <c r="EKS2" s="208"/>
      <c r="EKT2" s="208"/>
      <c r="EKU2" s="208"/>
      <c r="EKV2" s="208"/>
      <c r="EKW2" s="208"/>
      <c r="EKX2" s="208"/>
      <c r="EKY2" s="208"/>
      <c r="EKZ2" s="208"/>
      <c r="ELA2" s="208"/>
      <c r="ELB2" s="208"/>
      <c r="ELC2" s="208"/>
      <c r="ELD2" s="208"/>
      <c r="ELE2" s="208"/>
      <c r="ELF2" s="208"/>
      <c r="ELG2" s="208"/>
      <c r="ELH2" s="208"/>
      <c r="ELI2" s="208"/>
      <c r="ELJ2" s="208"/>
      <c r="ELK2" s="208"/>
      <c r="ELL2" s="208"/>
      <c r="ELM2" s="208"/>
      <c r="ELN2" s="208"/>
      <c r="ELO2" s="208"/>
      <c r="ELP2" s="208"/>
      <c r="ELQ2" s="208"/>
      <c r="ELR2" s="208"/>
      <c r="ELS2" s="208"/>
      <c r="ELT2" s="208"/>
      <c r="ELU2" s="208"/>
      <c r="ELV2" s="208"/>
      <c r="ELW2" s="208"/>
      <c r="ELX2" s="208"/>
      <c r="ELY2" s="208"/>
      <c r="ELZ2" s="208"/>
      <c r="EMA2" s="208"/>
      <c r="EMB2" s="208"/>
      <c r="EMC2" s="208"/>
      <c r="EMD2" s="208"/>
      <c r="EME2" s="208"/>
      <c r="EMF2" s="208"/>
      <c r="EMG2" s="208"/>
      <c r="EMH2" s="208"/>
      <c r="EMI2" s="208"/>
      <c r="EMJ2" s="208"/>
      <c r="EMK2" s="208"/>
      <c r="EML2" s="208"/>
      <c r="EMM2" s="208"/>
      <c r="EMN2" s="208"/>
      <c r="EMO2" s="208"/>
      <c r="EMP2" s="208"/>
      <c r="EMQ2" s="208"/>
      <c r="EMR2" s="208"/>
      <c r="EMS2" s="208"/>
      <c r="EMT2" s="208"/>
      <c r="EMU2" s="208"/>
      <c r="EMV2" s="208"/>
      <c r="EMW2" s="208"/>
      <c r="EMX2" s="208"/>
      <c r="EMY2" s="208"/>
      <c r="EMZ2" s="208"/>
      <c r="ENA2" s="208"/>
      <c r="ENB2" s="208"/>
      <c r="ENC2" s="208"/>
      <c r="END2" s="208"/>
      <c r="ENE2" s="208"/>
      <c r="ENF2" s="208"/>
      <c r="ENG2" s="208"/>
      <c r="ENH2" s="208"/>
      <c r="ENI2" s="208"/>
      <c r="ENJ2" s="208"/>
      <c r="ENK2" s="208"/>
      <c r="ENL2" s="208"/>
      <c r="ENM2" s="208"/>
      <c r="ENN2" s="208"/>
      <c r="ENO2" s="208"/>
      <c r="ENP2" s="208"/>
      <c r="ENQ2" s="208"/>
      <c r="ENR2" s="208"/>
      <c r="ENS2" s="208"/>
      <c r="ENT2" s="208"/>
      <c r="ENU2" s="208"/>
      <c r="ENV2" s="208"/>
      <c r="ENW2" s="208"/>
      <c r="ENX2" s="208"/>
      <c r="ENY2" s="208"/>
      <c r="ENZ2" s="208"/>
      <c r="EOA2" s="208"/>
      <c r="EOB2" s="208"/>
      <c r="EOC2" s="208"/>
      <c r="EOD2" s="208"/>
      <c r="EOE2" s="208"/>
      <c r="EOF2" s="208"/>
      <c r="EOG2" s="208"/>
      <c r="EOH2" s="208"/>
      <c r="EOI2" s="208"/>
      <c r="EOJ2" s="208"/>
      <c r="EOK2" s="208"/>
      <c r="EOL2" s="208"/>
      <c r="EOM2" s="208"/>
      <c r="EON2" s="208"/>
      <c r="EOO2" s="208"/>
      <c r="EOP2" s="208"/>
      <c r="EOQ2" s="208"/>
      <c r="EOR2" s="208"/>
      <c r="EOS2" s="208"/>
      <c r="EOT2" s="208"/>
      <c r="EOU2" s="208"/>
      <c r="EOV2" s="208"/>
      <c r="EOW2" s="208"/>
      <c r="EOX2" s="208"/>
      <c r="EOY2" s="208"/>
      <c r="EOZ2" s="208"/>
      <c r="EPA2" s="208"/>
      <c r="EPB2" s="208"/>
      <c r="EPC2" s="208"/>
      <c r="EPD2" s="208"/>
      <c r="EPE2" s="208"/>
      <c r="EPF2" s="208"/>
      <c r="EPG2" s="208"/>
      <c r="EPH2" s="208"/>
      <c r="EPI2" s="208"/>
      <c r="EPJ2" s="208"/>
      <c r="EPK2" s="208"/>
      <c r="EPL2" s="208"/>
      <c r="EPM2" s="208"/>
      <c r="EPN2" s="208"/>
      <c r="EPO2" s="208"/>
      <c r="EPP2" s="208"/>
      <c r="EPQ2" s="208"/>
      <c r="EPR2" s="208"/>
      <c r="EPS2" s="208"/>
      <c r="EPT2" s="208"/>
      <c r="EPU2" s="208"/>
      <c r="EPV2" s="208"/>
      <c r="EPW2" s="208"/>
      <c r="EPX2" s="208"/>
      <c r="EPY2" s="208"/>
      <c r="EPZ2" s="208"/>
      <c r="EQA2" s="208"/>
      <c r="EQB2" s="208"/>
      <c r="EQC2" s="208"/>
      <c r="EQD2" s="208"/>
      <c r="EQE2" s="208"/>
      <c r="EQF2" s="208"/>
      <c r="EQG2" s="208"/>
      <c r="EQH2" s="208"/>
      <c r="EQI2" s="208"/>
      <c r="EQJ2" s="208"/>
      <c r="EQK2" s="208"/>
      <c r="EQL2" s="208"/>
      <c r="EQM2" s="208"/>
      <c r="EQN2" s="208"/>
      <c r="EQO2" s="208"/>
      <c r="EQP2" s="208"/>
      <c r="EQQ2" s="208"/>
      <c r="EQR2" s="208"/>
      <c r="EQS2" s="208"/>
      <c r="EQT2" s="208"/>
      <c r="EQU2" s="208"/>
      <c r="EQV2" s="208"/>
      <c r="EQW2" s="208"/>
      <c r="EQX2" s="208"/>
      <c r="EQY2" s="208"/>
      <c r="EQZ2" s="208"/>
      <c r="ERA2" s="208"/>
      <c r="ERB2" s="208"/>
      <c r="ERC2" s="208"/>
      <c r="ERD2" s="208"/>
      <c r="ERE2" s="208"/>
      <c r="ERF2" s="208"/>
      <c r="ERG2" s="208"/>
      <c r="ERH2" s="208"/>
      <c r="ERI2" s="208"/>
      <c r="ERJ2" s="208"/>
      <c r="ERK2" s="208"/>
      <c r="ERL2" s="208"/>
      <c r="ERM2" s="208"/>
      <c r="ERN2" s="208"/>
      <c r="ERO2" s="208"/>
      <c r="ERP2" s="208"/>
      <c r="ERQ2" s="208"/>
      <c r="ERR2" s="208"/>
      <c r="ERS2" s="208"/>
      <c r="ERT2" s="208"/>
      <c r="ERU2" s="208"/>
      <c r="ERV2" s="208"/>
      <c r="ERW2" s="208"/>
      <c r="ERX2" s="208"/>
      <c r="ERY2" s="208"/>
      <c r="ERZ2" s="208"/>
      <c r="ESA2" s="208"/>
      <c r="ESB2" s="208"/>
      <c r="ESC2" s="208"/>
      <c r="ESD2" s="208"/>
      <c r="ESE2" s="208"/>
      <c r="ESF2" s="208"/>
      <c r="ESG2" s="208"/>
      <c r="ESH2" s="208"/>
      <c r="ESI2" s="208"/>
      <c r="ESJ2" s="208"/>
      <c r="ESK2" s="208"/>
      <c r="ESL2" s="208"/>
      <c r="ESM2" s="208"/>
      <c r="ESN2" s="208"/>
      <c r="ESO2" s="208"/>
      <c r="ESP2" s="208"/>
      <c r="ESQ2" s="208"/>
      <c r="ESR2" s="208"/>
      <c r="ESS2" s="208"/>
      <c r="EST2" s="208"/>
      <c r="ESU2" s="208"/>
      <c r="ESV2" s="208"/>
      <c r="ESW2" s="208"/>
      <c r="ESX2" s="208"/>
      <c r="ESY2" s="208"/>
      <c r="ESZ2" s="208"/>
      <c r="ETA2" s="208"/>
      <c r="ETB2" s="208"/>
      <c r="ETC2" s="208"/>
      <c r="ETD2" s="208"/>
      <c r="ETE2" s="208"/>
      <c r="ETF2" s="208"/>
      <c r="ETG2" s="208"/>
      <c r="ETH2" s="208"/>
      <c r="ETI2" s="208"/>
      <c r="ETJ2" s="208"/>
      <c r="ETK2" s="208"/>
      <c r="ETL2" s="208"/>
      <c r="ETM2" s="208"/>
      <c r="ETN2" s="208"/>
      <c r="ETO2" s="208"/>
      <c r="ETP2" s="208"/>
      <c r="ETQ2" s="208"/>
      <c r="ETR2" s="208"/>
      <c r="ETS2" s="208"/>
      <c r="ETT2" s="208"/>
      <c r="ETU2" s="208"/>
      <c r="ETV2" s="208"/>
      <c r="ETW2" s="208"/>
      <c r="ETX2" s="208"/>
      <c r="ETY2" s="208"/>
      <c r="ETZ2" s="208"/>
      <c r="EUA2" s="208"/>
      <c r="EUB2" s="208"/>
      <c r="EUC2" s="208"/>
      <c r="EUD2" s="208"/>
      <c r="EUE2" s="208"/>
      <c r="EUF2" s="208"/>
      <c r="EUG2" s="208"/>
      <c r="EUH2" s="208"/>
      <c r="EUI2" s="208"/>
      <c r="EUJ2" s="208"/>
      <c r="EUK2" s="208"/>
      <c r="EUL2" s="208"/>
      <c r="EUM2" s="208"/>
      <c r="EUN2" s="208"/>
      <c r="EUO2" s="208"/>
      <c r="EUP2" s="208"/>
      <c r="EUQ2" s="208"/>
      <c r="EUR2" s="208"/>
      <c r="EUS2" s="208"/>
      <c r="EUT2" s="208"/>
      <c r="EUU2" s="208"/>
      <c r="EUV2" s="208"/>
      <c r="EUW2" s="208"/>
      <c r="EUX2" s="208"/>
      <c r="EUY2" s="208"/>
      <c r="EUZ2" s="208"/>
      <c r="EVA2" s="208"/>
      <c r="EVB2" s="208"/>
      <c r="EVC2" s="208"/>
      <c r="EVD2" s="208"/>
      <c r="EVE2" s="208"/>
      <c r="EVF2" s="208"/>
      <c r="EVG2" s="208"/>
      <c r="EVH2" s="208"/>
      <c r="EVI2" s="208"/>
      <c r="EVJ2" s="208"/>
      <c r="EVK2" s="208"/>
      <c r="EVL2" s="208"/>
      <c r="EVM2" s="208"/>
      <c r="EVN2" s="208"/>
      <c r="EVO2" s="208"/>
      <c r="EVP2" s="208"/>
      <c r="EVQ2" s="208"/>
      <c r="EVR2" s="208"/>
      <c r="EVS2" s="208"/>
      <c r="EVT2" s="208"/>
      <c r="EVU2" s="208"/>
      <c r="EVV2" s="208"/>
      <c r="EVW2" s="208"/>
      <c r="EVX2" s="208"/>
      <c r="EVY2" s="208"/>
      <c r="EVZ2" s="208"/>
      <c r="EWA2" s="208"/>
      <c r="EWB2" s="208"/>
      <c r="EWC2" s="208"/>
      <c r="EWD2" s="208"/>
      <c r="EWE2" s="208"/>
      <c r="EWF2" s="208"/>
      <c r="EWG2" s="208"/>
      <c r="EWH2" s="208"/>
      <c r="EWI2" s="208"/>
      <c r="EWJ2" s="208"/>
      <c r="EWK2" s="208"/>
      <c r="EWL2" s="208"/>
      <c r="EWM2" s="208"/>
      <c r="EWN2" s="208"/>
      <c r="EWO2" s="208"/>
      <c r="EWP2" s="208"/>
      <c r="EWQ2" s="208"/>
      <c r="EWR2" s="208"/>
      <c r="EWS2" s="208"/>
      <c r="EWT2" s="208"/>
      <c r="EWU2" s="208"/>
      <c r="EWV2" s="208"/>
      <c r="EWW2" s="208"/>
      <c r="EWX2" s="208"/>
      <c r="EWY2" s="208"/>
      <c r="EWZ2" s="208"/>
      <c r="EXA2" s="208"/>
      <c r="EXB2" s="208"/>
      <c r="EXC2" s="208"/>
      <c r="EXD2" s="208"/>
      <c r="EXE2" s="208"/>
      <c r="EXF2" s="208"/>
      <c r="EXG2" s="208"/>
      <c r="EXH2" s="208"/>
      <c r="EXI2" s="208"/>
      <c r="EXJ2" s="208"/>
      <c r="EXK2" s="208"/>
      <c r="EXL2" s="208"/>
      <c r="EXM2" s="208"/>
      <c r="EXN2" s="208"/>
      <c r="EXO2" s="208"/>
      <c r="EXP2" s="208"/>
      <c r="EXQ2" s="208"/>
      <c r="EXR2" s="208"/>
      <c r="EXS2" s="208"/>
      <c r="EXT2" s="208"/>
      <c r="EXU2" s="208"/>
      <c r="EXV2" s="208"/>
      <c r="EXW2" s="208"/>
      <c r="EXX2" s="208"/>
      <c r="EXY2" s="208"/>
      <c r="EXZ2" s="208"/>
      <c r="EYA2" s="208"/>
      <c r="EYB2" s="208"/>
      <c r="EYC2" s="208"/>
      <c r="EYD2" s="208"/>
      <c r="EYE2" s="208"/>
      <c r="EYF2" s="208"/>
      <c r="EYG2" s="208"/>
      <c r="EYH2" s="208"/>
      <c r="EYI2" s="208"/>
      <c r="EYJ2" s="208"/>
      <c r="EYK2" s="208"/>
      <c r="EYL2" s="208"/>
      <c r="EYM2" s="208"/>
      <c r="EYN2" s="208"/>
      <c r="EYO2" s="208"/>
      <c r="EYP2" s="208"/>
      <c r="EYQ2" s="208"/>
      <c r="EYR2" s="208"/>
      <c r="EYS2" s="208"/>
      <c r="EYT2" s="208"/>
      <c r="EYU2" s="208"/>
      <c r="EYV2" s="208"/>
      <c r="EYW2" s="208"/>
      <c r="EYX2" s="208"/>
      <c r="EYY2" s="208"/>
      <c r="EYZ2" s="208"/>
      <c r="EZA2" s="208"/>
      <c r="EZB2" s="208"/>
      <c r="EZC2" s="208"/>
      <c r="EZD2" s="208"/>
      <c r="EZE2" s="208"/>
      <c r="EZF2" s="208"/>
      <c r="EZG2" s="208"/>
      <c r="EZH2" s="208"/>
      <c r="EZI2" s="208"/>
      <c r="EZJ2" s="208"/>
      <c r="EZK2" s="208"/>
      <c r="EZL2" s="208"/>
      <c r="EZM2" s="208"/>
      <c r="EZN2" s="208"/>
      <c r="EZO2" s="208"/>
      <c r="EZP2" s="208"/>
      <c r="EZQ2" s="208"/>
      <c r="EZR2" s="208"/>
      <c r="EZS2" s="208"/>
      <c r="EZT2" s="208"/>
      <c r="EZU2" s="208"/>
      <c r="EZV2" s="208"/>
      <c r="EZW2" s="208"/>
      <c r="EZX2" s="208"/>
      <c r="EZY2" s="208"/>
      <c r="EZZ2" s="208"/>
      <c r="FAA2" s="208"/>
      <c r="FAB2" s="208"/>
      <c r="FAC2" s="208"/>
      <c r="FAD2" s="208"/>
      <c r="FAE2" s="208"/>
      <c r="FAF2" s="208"/>
      <c r="FAG2" s="208"/>
      <c r="FAH2" s="208"/>
      <c r="FAI2" s="208"/>
      <c r="FAJ2" s="208"/>
      <c r="FAK2" s="208"/>
      <c r="FAL2" s="208"/>
      <c r="FAM2" s="208"/>
      <c r="FAN2" s="208"/>
      <c r="FAO2" s="208"/>
      <c r="FAP2" s="208"/>
      <c r="FAQ2" s="208"/>
      <c r="FAR2" s="208"/>
      <c r="FAS2" s="208"/>
      <c r="FAT2" s="208"/>
      <c r="FAU2" s="208"/>
      <c r="FAV2" s="208"/>
      <c r="FAW2" s="208"/>
      <c r="FAX2" s="208"/>
      <c r="FAY2" s="208"/>
      <c r="FAZ2" s="208"/>
      <c r="FBA2" s="208"/>
      <c r="FBB2" s="208"/>
      <c r="FBC2" s="208"/>
      <c r="FBD2" s="208"/>
      <c r="FBE2" s="208"/>
      <c r="FBF2" s="208"/>
      <c r="FBG2" s="208"/>
      <c r="FBH2" s="208"/>
      <c r="FBI2" s="208"/>
      <c r="FBJ2" s="208"/>
      <c r="FBK2" s="208"/>
      <c r="FBL2" s="208"/>
      <c r="FBM2" s="208"/>
      <c r="FBN2" s="208"/>
      <c r="FBO2" s="208"/>
      <c r="FBP2" s="208"/>
      <c r="FBQ2" s="208"/>
      <c r="FBR2" s="208"/>
      <c r="FBS2" s="208"/>
      <c r="FBT2" s="208"/>
      <c r="FBU2" s="208"/>
      <c r="FBV2" s="208"/>
      <c r="FBW2" s="208"/>
      <c r="FBX2" s="208"/>
      <c r="FBY2" s="208"/>
      <c r="FBZ2" s="208"/>
      <c r="FCA2" s="208"/>
      <c r="FCB2" s="208"/>
      <c r="FCC2" s="208"/>
      <c r="FCD2" s="208"/>
      <c r="FCE2" s="208"/>
      <c r="FCF2" s="208"/>
      <c r="FCG2" s="208"/>
      <c r="FCH2" s="208"/>
      <c r="FCI2" s="208"/>
      <c r="FCJ2" s="208"/>
      <c r="FCK2" s="208"/>
      <c r="FCL2" s="208"/>
      <c r="FCM2" s="208"/>
      <c r="FCN2" s="208"/>
      <c r="FCO2" s="208"/>
      <c r="FCP2" s="208"/>
      <c r="FCQ2" s="208"/>
      <c r="FCR2" s="208"/>
      <c r="FCS2" s="208"/>
      <c r="FCT2" s="208"/>
      <c r="FCU2" s="208"/>
      <c r="FCV2" s="208"/>
      <c r="FCW2" s="208"/>
      <c r="FCX2" s="208"/>
      <c r="FCY2" s="208"/>
      <c r="FCZ2" s="208"/>
      <c r="FDA2" s="208"/>
      <c r="FDB2" s="208"/>
      <c r="FDC2" s="208"/>
      <c r="FDD2" s="208"/>
      <c r="FDE2" s="208"/>
      <c r="FDF2" s="208"/>
      <c r="FDG2" s="208"/>
      <c r="FDH2" s="208"/>
      <c r="FDI2" s="208"/>
      <c r="FDJ2" s="208"/>
      <c r="FDK2" s="208"/>
      <c r="FDL2" s="208"/>
      <c r="FDM2" s="208"/>
      <c r="FDN2" s="208"/>
      <c r="FDO2" s="208"/>
      <c r="FDP2" s="208"/>
      <c r="FDQ2" s="208"/>
      <c r="FDR2" s="208"/>
      <c r="FDS2" s="208"/>
      <c r="FDT2" s="208"/>
      <c r="FDU2" s="208"/>
      <c r="FDV2" s="208"/>
      <c r="FDW2" s="208"/>
      <c r="FDX2" s="208"/>
      <c r="FDY2" s="208"/>
      <c r="FDZ2" s="208"/>
      <c r="FEA2" s="208"/>
      <c r="FEB2" s="208"/>
      <c r="FEC2" s="208"/>
      <c r="FED2" s="208"/>
      <c r="FEE2" s="208"/>
      <c r="FEF2" s="208"/>
      <c r="FEG2" s="208"/>
      <c r="FEH2" s="208"/>
      <c r="FEI2" s="208"/>
      <c r="FEJ2" s="208"/>
      <c r="FEK2" s="208"/>
      <c r="FEL2" s="208"/>
      <c r="FEM2" s="208"/>
      <c r="FEN2" s="208"/>
      <c r="FEO2" s="208"/>
      <c r="FEP2" s="208"/>
      <c r="FEQ2" s="208"/>
      <c r="FER2" s="208"/>
      <c r="FES2" s="208"/>
      <c r="FET2" s="208"/>
      <c r="FEU2" s="208"/>
      <c r="FEV2" s="208"/>
      <c r="FEW2" s="208"/>
      <c r="FEX2" s="208"/>
      <c r="FEY2" s="208"/>
      <c r="FEZ2" s="208"/>
      <c r="FFA2" s="208"/>
      <c r="FFB2" s="208"/>
      <c r="FFC2" s="208"/>
      <c r="FFD2" s="208"/>
      <c r="FFE2" s="208"/>
      <c r="FFF2" s="208"/>
      <c r="FFG2" s="208"/>
      <c r="FFH2" s="208"/>
      <c r="FFI2" s="208"/>
      <c r="FFJ2" s="208"/>
      <c r="FFK2" s="208"/>
      <c r="FFL2" s="208"/>
      <c r="FFM2" s="208"/>
      <c r="FFN2" s="208"/>
      <c r="FFO2" s="208"/>
      <c r="FFP2" s="208"/>
      <c r="FFQ2" s="208"/>
      <c r="FFR2" s="208"/>
      <c r="FFS2" s="208"/>
      <c r="FFT2" s="208"/>
      <c r="FFU2" s="208"/>
      <c r="FFV2" s="208"/>
      <c r="FFW2" s="208"/>
      <c r="FFX2" s="208"/>
      <c r="FFY2" s="208"/>
      <c r="FFZ2" s="208"/>
      <c r="FGA2" s="208"/>
      <c r="FGB2" s="208"/>
      <c r="FGC2" s="208"/>
      <c r="FGD2" s="208"/>
      <c r="FGE2" s="208"/>
      <c r="FGF2" s="208"/>
      <c r="FGG2" s="208"/>
      <c r="FGH2" s="208"/>
      <c r="FGI2" s="208"/>
      <c r="FGJ2" s="208"/>
      <c r="FGK2" s="208"/>
      <c r="FGL2" s="208"/>
      <c r="FGM2" s="208"/>
      <c r="FGN2" s="208"/>
      <c r="FGO2" s="208"/>
      <c r="FGP2" s="208"/>
      <c r="FGQ2" s="208"/>
      <c r="FGR2" s="208"/>
      <c r="FGS2" s="208"/>
      <c r="FGT2" s="208"/>
      <c r="FGU2" s="208"/>
      <c r="FGV2" s="208"/>
      <c r="FGW2" s="208"/>
      <c r="FGX2" s="208"/>
      <c r="FGY2" s="208"/>
      <c r="FGZ2" s="208"/>
      <c r="FHA2" s="208"/>
      <c r="FHB2" s="208"/>
      <c r="FHC2" s="208"/>
      <c r="FHD2" s="208"/>
      <c r="FHE2" s="208"/>
      <c r="FHF2" s="208"/>
      <c r="FHG2" s="208"/>
      <c r="FHH2" s="208"/>
      <c r="FHI2" s="208"/>
      <c r="FHJ2" s="208"/>
      <c r="FHK2" s="208"/>
      <c r="FHL2" s="208"/>
      <c r="FHM2" s="208"/>
      <c r="FHN2" s="208"/>
      <c r="FHO2" s="208"/>
      <c r="FHP2" s="208"/>
      <c r="FHQ2" s="208"/>
      <c r="FHR2" s="208"/>
      <c r="FHS2" s="208"/>
      <c r="FHT2" s="208"/>
      <c r="FHU2" s="208"/>
      <c r="FHV2" s="208"/>
      <c r="FHW2" s="208"/>
      <c r="FHX2" s="208"/>
      <c r="FHY2" s="208"/>
      <c r="FHZ2" s="208"/>
      <c r="FIA2" s="208"/>
      <c r="FIB2" s="208"/>
      <c r="FIC2" s="208"/>
      <c r="FID2" s="208"/>
      <c r="FIE2" s="208"/>
      <c r="FIF2" s="208"/>
      <c r="FIG2" s="208"/>
      <c r="FIH2" s="208"/>
      <c r="FII2" s="208"/>
      <c r="FIJ2" s="208"/>
      <c r="FIK2" s="208"/>
      <c r="FIL2" s="208"/>
      <c r="FIM2" s="208"/>
      <c r="FIN2" s="208"/>
      <c r="FIO2" s="208"/>
      <c r="FIP2" s="208"/>
      <c r="FIQ2" s="208"/>
      <c r="FIR2" s="208"/>
      <c r="FIS2" s="208"/>
      <c r="FIT2" s="208"/>
      <c r="FIU2" s="208"/>
      <c r="FIV2" s="208"/>
      <c r="FIW2" s="208"/>
      <c r="FIX2" s="208"/>
      <c r="FIY2" s="208"/>
      <c r="FIZ2" s="208"/>
      <c r="FJA2" s="208"/>
      <c r="FJB2" s="208"/>
      <c r="FJC2" s="208"/>
      <c r="FJD2" s="208"/>
      <c r="FJE2" s="208"/>
      <c r="FJF2" s="208"/>
      <c r="FJG2" s="208"/>
      <c r="FJH2" s="208"/>
      <c r="FJI2" s="208"/>
      <c r="FJJ2" s="208"/>
      <c r="FJK2" s="208"/>
      <c r="FJL2" s="208"/>
      <c r="FJM2" s="208"/>
      <c r="FJN2" s="208"/>
      <c r="FJO2" s="208"/>
      <c r="FJP2" s="208"/>
      <c r="FJQ2" s="208"/>
      <c r="FJR2" s="208"/>
      <c r="FJS2" s="208"/>
      <c r="FJT2" s="208"/>
      <c r="FJU2" s="208"/>
      <c r="FJV2" s="208"/>
      <c r="FJW2" s="208"/>
      <c r="FJX2" s="208"/>
      <c r="FJY2" s="208"/>
      <c r="FJZ2" s="208"/>
      <c r="FKA2" s="208"/>
      <c r="FKB2" s="208"/>
      <c r="FKC2" s="208"/>
      <c r="FKD2" s="208"/>
      <c r="FKE2" s="208"/>
      <c r="FKF2" s="208"/>
      <c r="FKG2" s="208"/>
      <c r="FKH2" s="208"/>
      <c r="FKI2" s="208"/>
      <c r="FKJ2" s="208"/>
      <c r="FKK2" s="208"/>
      <c r="FKL2" s="208"/>
      <c r="FKM2" s="208"/>
      <c r="FKN2" s="208"/>
      <c r="FKO2" s="208"/>
      <c r="FKP2" s="208"/>
      <c r="FKQ2" s="208"/>
      <c r="FKR2" s="208"/>
      <c r="FKS2" s="208"/>
      <c r="FKT2" s="208"/>
      <c r="FKU2" s="208"/>
      <c r="FKV2" s="208"/>
      <c r="FKW2" s="208"/>
      <c r="FKX2" s="208"/>
      <c r="FKY2" s="208"/>
      <c r="FKZ2" s="208"/>
      <c r="FLA2" s="208"/>
      <c r="FLB2" s="208"/>
      <c r="FLC2" s="208"/>
      <c r="FLD2" s="208"/>
      <c r="FLE2" s="208"/>
      <c r="FLF2" s="208"/>
      <c r="FLG2" s="208"/>
      <c r="FLH2" s="208"/>
      <c r="FLI2" s="208"/>
      <c r="FLJ2" s="208"/>
      <c r="FLK2" s="208"/>
      <c r="FLL2" s="208"/>
      <c r="FLM2" s="208"/>
      <c r="FLN2" s="208"/>
      <c r="FLO2" s="208"/>
      <c r="FLP2" s="208"/>
      <c r="FLQ2" s="208"/>
      <c r="FLR2" s="208"/>
      <c r="FLS2" s="208"/>
      <c r="FLT2" s="208"/>
      <c r="FLU2" s="208"/>
      <c r="FLV2" s="208"/>
      <c r="FLW2" s="208"/>
      <c r="FLX2" s="208"/>
      <c r="FLY2" s="208"/>
      <c r="FLZ2" s="208"/>
      <c r="FMA2" s="208"/>
      <c r="FMB2" s="208"/>
      <c r="FMC2" s="208"/>
      <c r="FMD2" s="208"/>
      <c r="FME2" s="208"/>
      <c r="FMF2" s="208"/>
      <c r="FMG2" s="208"/>
      <c r="FMH2" s="208"/>
      <c r="FMI2" s="208"/>
      <c r="FMJ2" s="208"/>
      <c r="FMK2" s="208"/>
      <c r="FML2" s="208"/>
      <c r="FMM2" s="208"/>
      <c r="FMN2" s="208"/>
      <c r="FMO2" s="208"/>
      <c r="FMP2" s="208"/>
      <c r="FMQ2" s="208"/>
      <c r="FMR2" s="208"/>
      <c r="FMS2" s="208"/>
      <c r="FMT2" s="208"/>
      <c r="FMU2" s="208"/>
      <c r="FMV2" s="208"/>
      <c r="FMW2" s="208"/>
      <c r="FMX2" s="208"/>
      <c r="FMY2" s="208"/>
      <c r="FMZ2" s="208"/>
      <c r="FNA2" s="208"/>
      <c r="FNB2" s="208"/>
      <c r="FNC2" s="208"/>
      <c r="FND2" s="208"/>
      <c r="FNE2" s="208"/>
      <c r="FNF2" s="208"/>
      <c r="FNG2" s="208"/>
      <c r="FNH2" s="208"/>
      <c r="FNI2" s="208"/>
      <c r="FNJ2" s="208"/>
      <c r="FNK2" s="208"/>
      <c r="FNL2" s="208"/>
      <c r="FNM2" s="208"/>
      <c r="FNN2" s="208"/>
      <c r="FNO2" s="208"/>
      <c r="FNP2" s="208"/>
      <c r="FNQ2" s="208"/>
      <c r="FNR2" s="208"/>
      <c r="FNS2" s="208"/>
      <c r="FNT2" s="208"/>
      <c r="FNU2" s="208"/>
      <c r="FNV2" s="208"/>
      <c r="FNW2" s="208"/>
      <c r="FNX2" s="208"/>
      <c r="FNY2" s="208"/>
      <c r="FNZ2" s="208"/>
      <c r="FOA2" s="208"/>
      <c r="FOB2" s="208"/>
      <c r="FOC2" s="208"/>
      <c r="FOD2" s="208"/>
      <c r="FOE2" s="208"/>
      <c r="FOF2" s="208"/>
      <c r="FOG2" s="208"/>
      <c r="FOH2" s="208"/>
      <c r="FOI2" s="208"/>
      <c r="FOJ2" s="208"/>
      <c r="FOK2" s="208"/>
      <c r="FOL2" s="208"/>
      <c r="FOM2" s="208"/>
      <c r="FON2" s="208"/>
      <c r="FOO2" s="208"/>
      <c r="FOP2" s="208"/>
      <c r="FOQ2" s="208"/>
      <c r="FOR2" s="208"/>
      <c r="FOS2" s="208"/>
      <c r="FOT2" s="208"/>
      <c r="FOU2" s="208"/>
      <c r="FOV2" s="208"/>
      <c r="FOW2" s="208"/>
      <c r="FOX2" s="208"/>
      <c r="FOY2" s="208"/>
      <c r="FOZ2" s="208"/>
      <c r="FPA2" s="208"/>
      <c r="FPB2" s="208"/>
      <c r="FPC2" s="208"/>
      <c r="FPD2" s="208"/>
      <c r="FPE2" s="208"/>
      <c r="FPF2" s="208"/>
      <c r="FPG2" s="208"/>
      <c r="FPH2" s="208"/>
      <c r="FPI2" s="208"/>
      <c r="FPJ2" s="208"/>
      <c r="FPK2" s="208"/>
      <c r="FPL2" s="208"/>
      <c r="FPM2" s="208"/>
      <c r="FPN2" s="208"/>
      <c r="FPO2" s="208"/>
      <c r="FPP2" s="208"/>
      <c r="FPQ2" s="208"/>
      <c r="FPR2" s="208"/>
      <c r="FPS2" s="208"/>
      <c r="FPT2" s="208"/>
      <c r="FPU2" s="208"/>
      <c r="FPV2" s="208"/>
      <c r="FPW2" s="208"/>
      <c r="FPX2" s="208"/>
      <c r="FPY2" s="208"/>
      <c r="FPZ2" s="208"/>
      <c r="FQA2" s="208"/>
      <c r="FQB2" s="208"/>
      <c r="FQC2" s="208"/>
      <c r="FQD2" s="208"/>
      <c r="FQE2" s="208"/>
      <c r="FQF2" s="208"/>
      <c r="FQG2" s="208"/>
      <c r="FQH2" s="208"/>
      <c r="FQI2" s="208"/>
      <c r="FQJ2" s="208"/>
      <c r="FQK2" s="208"/>
      <c r="FQL2" s="208"/>
      <c r="FQM2" s="208"/>
      <c r="FQN2" s="208"/>
      <c r="FQO2" s="208"/>
      <c r="FQP2" s="208"/>
      <c r="FQQ2" s="208"/>
      <c r="FQR2" s="208"/>
      <c r="FQS2" s="208"/>
      <c r="FQT2" s="208"/>
      <c r="FQU2" s="208"/>
      <c r="FQV2" s="208"/>
      <c r="FQW2" s="208"/>
      <c r="FQX2" s="208"/>
      <c r="FQY2" s="208"/>
      <c r="FQZ2" s="208"/>
      <c r="FRA2" s="208"/>
      <c r="FRB2" s="208"/>
      <c r="FRC2" s="208"/>
      <c r="FRD2" s="208"/>
      <c r="FRE2" s="208"/>
      <c r="FRF2" s="208"/>
      <c r="FRG2" s="208"/>
      <c r="FRH2" s="208"/>
      <c r="FRI2" s="208"/>
      <c r="FRJ2" s="208"/>
      <c r="FRK2" s="208"/>
      <c r="FRL2" s="208"/>
      <c r="FRM2" s="208"/>
      <c r="FRN2" s="208"/>
      <c r="FRO2" s="208"/>
      <c r="FRP2" s="208"/>
      <c r="FRQ2" s="208"/>
      <c r="FRR2" s="208"/>
      <c r="FRS2" s="208"/>
      <c r="FRT2" s="208"/>
      <c r="FRU2" s="208"/>
      <c r="FRV2" s="208"/>
      <c r="FRW2" s="208"/>
      <c r="FRX2" s="208"/>
      <c r="FRY2" s="208"/>
      <c r="FRZ2" s="208"/>
      <c r="FSA2" s="208"/>
      <c r="FSB2" s="208"/>
      <c r="FSC2" s="208"/>
      <c r="FSD2" s="208"/>
      <c r="FSE2" s="208"/>
      <c r="FSF2" s="208"/>
      <c r="FSG2" s="208"/>
      <c r="FSH2" s="208"/>
      <c r="FSI2" s="208"/>
      <c r="FSJ2" s="208"/>
      <c r="FSK2" s="208"/>
      <c r="FSL2" s="208"/>
      <c r="FSM2" s="208"/>
      <c r="FSN2" s="208"/>
      <c r="FSO2" s="208"/>
      <c r="FSP2" s="208"/>
      <c r="FSQ2" s="208"/>
      <c r="FSR2" s="208"/>
      <c r="FSS2" s="208"/>
      <c r="FST2" s="208"/>
      <c r="FSU2" s="208"/>
      <c r="FSV2" s="208"/>
      <c r="FSW2" s="208"/>
      <c r="FSX2" s="208"/>
      <c r="FSY2" s="208"/>
      <c r="FSZ2" s="208"/>
      <c r="FTA2" s="208"/>
      <c r="FTB2" s="208"/>
      <c r="FTC2" s="208"/>
      <c r="FTD2" s="208"/>
      <c r="FTE2" s="208"/>
      <c r="FTF2" s="208"/>
      <c r="FTG2" s="208"/>
      <c r="FTH2" s="208"/>
      <c r="FTI2" s="208"/>
      <c r="FTJ2" s="208"/>
      <c r="FTK2" s="208"/>
      <c r="FTL2" s="208"/>
      <c r="FTM2" s="208"/>
      <c r="FTN2" s="208"/>
      <c r="FTO2" s="208"/>
      <c r="FTP2" s="208"/>
      <c r="FTQ2" s="208"/>
      <c r="FTR2" s="208"/>
      <c r="FTS2" s="208"/>
      <c r="FTT2" s="208"/>
      <c r="FTU2" s="208"/>
      <c r="FTV2" s="208"/>
      <c r="FTW2" s="208"/>
      <c r="FTX2" s="208"/>
      <c r="FTY2" s="208"/>
      <c r="FTZ2" s="208"/>
      <c r="FUA2" s="208"/>
      <c r="FUB2" s="208"/>
      <c r="FUC2" s="208"/>
      <c r="FUD2" s="208"/>
      <c r="FUE2" s="208"/>
      <c r="FUF2" s="208"/>
      <c r="FUG2" s="208"/>
      <c r="FUH2" s="208"/>
      <c r="FUI2" s="208"/>
      <c r="FUJ2" s="208"/>
      <c r="FUK2" s="208"/>
      <c r="FUL2" s="208"/>
      <c r="FUM2" s="208"/>
      <c r="FUN2" s="208"/>
      <c r="FUO2" s="208"/>
      <c r="FUP2" s="208"/>
      <c r="FUQ2" s="208"/>
      <c r="FUR2" s="208"/>
      <c r="FUS2" s="208"/>
      <c r="FUT2" s="208"/>
      <c r="FUU2" s="208"/>
      <c r="FUV2" s="208"/>
      <c r="FUW2" s="208"/>
      <c r="FUX2" s="208"/>
      <c r="FUY2" s="208"/>
      <c r="FUZ2" s="208"/>
      <c r="FVA2" s="208"/>
      <c r="FVB2" s="208"/>
      <c r="FVC2" s="208"/>
      <c r="FVD2" s="208"/>
      <c r="FVE2" s="208"/>
      <c r="FVF2" s="208"/>
      <c r="FVG2" s="208"/>
      <c r="FVH2" s="208"/>
      <c r="FVI2" s="208"/>
      <c r="FVJ2" s="208"/>
      <c r="FVK2" s="208"/>
      <c r="FVL2" s="208"/>
      <c r="FVM2" s="208"/>
      <c r="FVN2" s="208"/>
      <c r="FVO2" s="208"/>
      <c r="FVP2" s="208"/>
      <c r="FVQ2" s="208"/>
      <c r="FVR2" s="208"/>
      <c r="FVS2" s="208"/>
      <c r="FVT2" s="208"/>
      <c r="FVU2" s="208"/>
      <c r="FVV2" s="208"/>
      <c r="FVW2" s="208"/>
      <c r="FVX2" s="208"/>
      <c r="FVY2" s="208"/>
      <c r="FVZ2" s="208"/>
      <c r="FWA2" s="208"/>
      <c r="FWB2" s="208"/>
      <c r="FWC2" s="208"/>
      <c r="FWD2" s="208"/>
      <c r="FWE2" s="208"/>
      <c r="FWF2" s="208"/>
      <c r="FWG2" s="208"/>
      <c r="FWH2" s="208"/>
      <c r="FWI2" s="208"/>
      <c r="FWJ2" s="208"/>
      <c r="FWK2" s="208"/>
      <c r="FWL2" s="208"/>
      <c r="FWM2" s="208"/>
      <c r="FWN2" s="208"/>
      <c r="FWO2" s="208"/>
      <c r="FWP2" s="208"/>
      <c r="FWQ2" s="208"/>
      <c r="FWR2" s="208"/>
      <c r="FWS2" s="208"/>
      <c r="FWT2" s="208"/>
      <c r="FWU2" s="208"/>
      <c r="FWV2" s="208"/>
      <c r="FWW2" s="208"/>
      <c r="FWX2" s="208"/>
      <c r="FWY2" s="208"/>
      <c r="FWZ2" s="208"/>
      <c r="FXA2" s="208"/>
      <c r="FXB2" s="208"/>
      <c r="FXC2" s="208"/>
      <c r="FXD2" s="208"/>
      <c r="FXE2" s="208"/>
      <c r="FXF2" s="208"/>
      <c r="FXG2" s="208"/>
      <c r="FXH2" s="208"/>
      <c r="FXI2" s="208"/>
      <c r="FXJ2" s="208"/>
      <c r="FXK2" s="208"/>
      <c r="FXL2" s="208"/>
      <c r="FXM2" s="208"/>
      <c r="FXN2" s="208"/>
      <c r="FXO2" s="208"/>
      <c r="FXP2" s="208"/>
      <c r="FXQ2" s="208"/>
      <c r="FXR2" s="208"/>
      <c r="FXS2" s="208"/>
      <c r="FXT2" s="208"/>
      <c r="FXU2" s="208"/>
      <c r="FXV2" s="208"/>
      <c r="FXW2" s="208"/>
      <c r="FXX2" s="208"/>
      <c r="FXY2" s="208"/>
      <c r="FXZ2" s="208"/>
      <c r="FYA2" s="208"/>
      <c r="FYB2" s="208"/>
      <c r="FYC2" s="208"/>
      <c r="FYD2" s="208"/>
      <c r="FYE2" s="208"/>
      <c r="FYF2" s="208"/>
      <c r="FYG2" s="208"/>
      <c r="FYH2" s="208"/>
      <c r="FYI2" s="208"/>
      <c r="FYJ2" s="208"/>
      <c r="FYK2" s="208"/>
      <c r="FYL2" s="208"/>
      <c r="FYM2" s="208"/>
      <c r="FYN2" s="208"/>
      <c r="FYO2" s="208"/>
      <c r="FYP2" s="208"/>
      <c r="FYQ2" s="208"/>
      <c r="FYR2" s="208"/>
      <c r="FYS2" s="208"/>
      <c r="FYT2" s="208"/>
      <c r="FYU2" s="208"/>
      <c r="FYV2" s="208"/>
      <c r="FYW2" s="208"/>
      <c r="FYX2" s="208"/>
      <c r="FYY2" s="208"/>
      <c r="FYZ2" s="208"/>
      <c r="FZA2" s="208"/>
      <c r="FZB2" s="208"/>
      <c r="FZC2" s="208"/>
      <c r="FZD2" s="208"/>
      <c r="FZE2" s="208"/>
      <c r="FZF2" s="208"/>
      <c r="FZG2" s="208"/>
      <c r="FZH2" s="208"/>
      <c r="FZI2" s="208"/>
      <c r="FZJ2" s="208"/>
      <c r="FZK2" s="208"/>
      <c r="FZL2" s="208"/>
      <c r="FZM2" s="208"/>
      <c r="FZN2" s="208"/>
      <c r="FZO2" s="208"/>
      <c r="FZP2" s="208"/>
      <c r="FZQ2" s="208"/>
      <c r="FZR2" s="208"/>
      <c r="FZS2" s="208"/>
      <c r="FZT2" s="208"/>
      <c r="FZU2" s="208"/>
      <c r="FZV2" s="208"/>
      <c r="FZW2" s="208"/>
      <c r="FZX2" s="208"/>
      <c r="FZY2" s="208"/>
      <c r="FZZ2" s="208"/>
      <c r="GAA2" s="208"/>
      <c r="GAB2" s="208"/>
      <c r="GAC2" s="208"/>
      <c r="GAD2" s="208"/>
      <c r="GAE2" s="208"/>
      <c r="GAF2" s="208"/>
      <c r="GAG2" s="208"/>
      <c r="GAH2" s="208"/>
      <c r="GAI2" s="208"/>
      <c r="GAJ2" s="208"/>
      <c r="GAK2" s="208"/>
      <c r="GAL2" s="208"/>
      <c r="GAM2" s="208"/>
      <c r="GAN2" s="208"/>
      <c r="GAO2" s="208"/>
      <c r="GAP2" s="208"/>
      <c r="GAQ2" s="208"/>
      <c r="GAR2" s="208"/>
      <c r="GAS2" s="208"/>
      <c r="GAT2" s="208"/>
      <c r="GAU2" s="208"/>
      <c r="GAV2" s="208"/>
      <c r="GAW2" s="208"/>
      <c r="GAX2" s="208"/>
      <c r="GAY2" s="208"/>
      <c r="GAZ2" s="208"/>
      <c r="GBA2" s="208"/>
      <c r="GBB2" s="208"/>
      <c r="GBC2" s="208"/>
      <c r="GBD2" s="208"/>
      <c r="GBE2" s="208"/>
      <c r="GBF2" s="208"/>
      <c r="GBG2" s="208"/>
      <c r="GBH2" s="208"/>
      <c r="GBI2" s="208"/>
      <c r="GBJ2" s="208"/>
      <c r="GBK2" s="208"/>
      <c r="GBL2" s="208"/>
      <c r="GBM2" s="208"/>
      <c r="GBN2" s="208"/>
      <c r="GBO2" s="208"/>
      <c r="GBP2" s="208"/>
      <c r="GBQ2" s="208"/>
      <c r="GBR2" s="208"/>
      <c r="GBS2" s="208"/>
      <c r="GBT2" s="208"/>
      <c r="GBU2" s="208"/>
      <c r="GBV2" s="208"/>
      <c r="GBW2" s="208"/>
      <c r="GBX2" s="208"/>
      <c r="GBY2" s="208"/>
      <c r="GBZ2" s="208"/>
      <c r="GCA2" s="208"/>
      <c r="GCB2" s="208"/>
      <c r="GCC2" s="208"/>
      <c r="GCD2" s="208"/>
      <c r="GCE2" s="208"/>
      <c r="GCF2" s="208"/>
      <c r="GCG2" s="208"/>
      <c r="GCH2" s="208"/>
      <c r="GCI2" s="208"/>
      <c r="GCJ2" s="208"/>
      <c r="GCK2" s="208"/>
      <c r="GCL2" s="208"/>
      <c r="GCM2" s="208"/>
      <c r="GCN2" s="208"/>
      <c r="GCO2" s="208"/>
      <c r="GCP2" s="208"/>
      <c r="GCQ2" s="208"/>
      <c r="GCR2" s="208"/>
      <c r="GCS2" s="208"/>
      <c r="GCT2" s="208"/>
      <c r="GCU2" s="208"/>
      <c r="GCV2" s="208"/>
      <c r="GCW2" s="208"/>
      <c r="GCX2" s="208"/>
      <c r="GCY2" s="208"/>
      <c r="GCZ2" s="208"/>
      <c r="GDA2" s="208"/>
      <c r="GDB2" s="208"/>
      <c r="GDC2" s="208"/>
      <c r="GDD2" s="208"/>
      <c r="GDE2" s="208"/>
      <c r="GDF2" s="208"/>
      <c r="GDG2" s="208"/>
      <c r="GDH2" s="208"/>
      <c r="GDI2" s="208"/>
      <c r="GDJ2" s="208"/>
      <c r="GDK2" s="208"/>
      <c r="GDL2" s="208"/>
      <c r="GDM2" s="208"/>
      <c r="GDN2" s="208"/>
      <c r="GDO2" s="208"/>
      <c r="GDP2" s="208"/>
      <c r="GDQ2" s="208"/>
      <c r="GDR2" s="208"/>
      <c r="GDS2" s="208"/>
      <c r="GDT2" s="208"/>
      <c r="GDU2" s="208"/>
      <c r="GDV2" s="208"/>
      <c r="GDW2" s="208"/>
      <c r="GDX2" s="208"/>
      <c r="GDY2" s="208"/>
      <c r="GDZ2" s="208"/>
      <c r="GEA2" s="208"/>
      <c r="GEB2" s="208"/>
      <c r="GEC2" s="208"/>
      <c r="GED2" s="208"/>
      <c r="GEE2" s="208"/>
      <c r="GEF2" s="208"/>
      <c r="GEG2" s="208"/>
      <c r="GEH2" s="208"/>
      <c r="GEI2" s="208"/>
      <c r="GEJ2" s="208"/>
      <c r="GEK2" s="208"/>
      <c r="GEL2" s="208"/>
      <c r="GEM2" s="208"/>
      <c r="GEN2" s="208"/>
      <c r="GEO2" s="208"/>
      <c r="GEP2" s="208"/>
      <c r="GEQ2" s="208"/>
      <c r="GER2" s="208"/>
      <c r="GES2" s="208"/>
      <c r="GET2" s="208"/>
      <c r="GEU2" s="208"/>
      <c r="GEV2" s="208"/>
      <c r="GEW2" s="208"/>
      <c r="GEX2" s="208"/>
      <c r="GEY2" s="208"/>
      <c r="GEZ2" s="208"/>
      <c r="GFA2" s="208"/>
      <c r="GFB2" s="208"/>
      <c r="GFC2" s="208"/>
      <c r="GFD2" s="208"/>
      <c r="GFE2" s="208"/>
      <c r="GFF2" s="208"/>
      <c r="GFG2" s="208"/>
      <c r="GFH2" s="208"/>
      <c r="GFI2" s="208"/>
      <c r="GFJ2" s="208"/>
      <c r="GFK2" s="208"/>
      <c r="GFL2" s="208"/>
      <c r="GFM2" s="208"/>
      <c r="GFN2" s="208"/>
      <c r="GFO2" s="208"/>
      <c r="GFP2" s="208"/>
      <c r="GFQ2" s="208"/>
      <c r="GFR2" s="208"/>
      <c r="GFS2" s="208"/>
      <c r="GFT2" s="208"/>
      <c r="GFU2" s="208"/>
      <c r="GFV2" s="208"/>
      <c r="GFW2" s="208"/>
      <c r="GFX2" s="208"/>
      <c r="GFY2" s="208"/>
      <c r="GFZ2" s="208"/>
      <c r="GGA2" s="208"/>
      <c r="GGB2" s="208"/>
      <c r="GGC2" s="208"/>
      <c r="GGD2" s="208"/>
      <c r="GGE2" s="208"/>
      <c r="GGF2" s="208"/>
      <c r="GGG2" s="208"/>
      <c r="GGH2" s="208"/>
      <c r="GGI2" s="208"/>
      <c r="GGJ2" s="208"/>
      <c r="GGK2" s="208"/>
      <c r="GGL2" s="208"/>
      <c r="GGM2" s="208"/>
      <c r="GGN2" s="208"/>
      <c r="GGO2" s="208"/>
      <c r="GGP2" s="208"/>
      <c r="GGQ2" s="208"/>
      <c r="GGR2" s="208"/>
      <c r="GGS2" s="208"/>
      <c r="GGT2" s="208"/>
      <c r="GGU2" s="208"/>
      <c r="GGV2" s="208"/>
      <c r="GGW2" s="208"/>
      <c r="GGX2" s="208"/>
      <c r="GGY2" s="208"/>
      <c r="GGZ2" s="208"/>
      <c r="GHA2" s="208"/>
      <c r="GHB2" s="208"/>
      <c r="GHC2" s="208"/>
      <c r="GHD2" s="208"/>
      <c r="GHE2" s="208"/>
      <c r="GHF2" s="208"/>
      <c r="GHG2" s="208"/>
      <c r="GHH2" s="208"/>
      <c r="GHI2" s="208"/>
      <c r="GHJ2" s="208"/>
      <c r="GHK2" s="208"/>
      <c r="GHL2" s="208"/>
      <c r="GHM2" s="208"/>
      <c r="GHN2" s="208"/>
      <c r="GHO2" s="208"/>
      <c r="GHP2" s="208"/>
      <c r="GHQ2" s="208"/>
      <c r="GHR2" s="208"/>
      <c r="GHS2" s="208"/>
      <c r="GHT2" s="208"/>
      <c r="GHU2" s="208"/>
      <c r="GHV2" s="208"/>
      <c r="GHW2" s="208"/>
      <c r="GHX2" s="208"/>
      <c r="GHY2" s="208"/>
      <c r="GHZ2" s="208"/>
      <c r="GIA2" s="208"/>
      <c r="GIB2" s="208"/>
      <c r="GIC2" s="208"/>
      <c r="GID2" s="208"/>
      <c r="GIE2" s="208"/>
      <c r="GIF2" s="208"/>
      <c r="GIG2" s="208"/>
      <c r="GIH2" s="208"/>
      <c r="GII2" s="208"/>
      <c r="GIJ2" s="208"/>
      <c r="GIK2" s="208"/>
      <c r="GIL2" s="208"/>
      <c r="GIM2" s="208"/>
      <c r="GIN2" s="208"/>
      <c r="GIO2" s="208"/>
      <c r="GIP2" s="208"/>
      <c r="GIQ2" s="208"/>
      <c r="GIR2" s="208"/>
      <c r="GIS2" s="208"/>
      <c r="GIT2" s="208"/>
      <c r="GIU2" s="208"/>
      <c r="GIV2" s="208"/>
      <c r="GIW2" s="208"/>
      <c r="GIX2" s="208"/>
      <c r="GIY2" s="208"/>
      <c r="GIZ2" s="208"/>
      <c r="GJA2" s="208"/>
      <c r="GJB2" s="208"/>
      <c r="GJC2" s="208"/>
      <c r="GJD2" s="208"/>
      <c r="GJE2" s="208"/>
      <c r="GJF2" s="208"/>
      <c r="GJG2" s="208"/>
      <c r="GJH2" s="208"/>
      <c r="GJI2" s="208"/>
      <c r="GJJ2" s="208"/>
      <c r="GJK2" s="208"/>
      <c r="GJL2" s="208"/>
      <c r="GJM2" s="208"/>
      <c r="GJN2" s="208"/>
      <c r="GJO2" s="208"/>
      <c r="GJP2" s="208"/>
      <c r="GJQ2" s="208"/>
      <c r="GJR2" s="208"/>
      <c r="GJS2" s="208"/>
      <c r="GJT2" s="208"/>
      <c r="GJU2" s="208"/>
      <c r="GJV2" s="208"/>
      <c r="GJW2" s="208"/>
      <c r="GJX2" s="208"/>
      <c r="GJY2" s="208"/>
      <c r="GJZ2" s="208"/>
      <c r="GKA2" s="208"/>
      <c r="GKB2" s="208"/>
      <c r="GKC2" s="208"/>
      <c r="GKD2" s="208"/>
      <c r="GKE2" s="208"/>
      <c r="GKF2" s="208"/>
      <c r="GKG2" s="208"/>
      <c r="GKH2" s="208"/>
      <c r="GKI2" s="208"/>
      <c r="GKJ2" s="208"/>
      <c r="GKK2" s="208"/>
      <c r="GKL2" s="208"/>
      <c r="GKM2" s="208"/>
      <c r="GKN2" s="208"/>
      <c r="GKO2" s="208"/>
      <c r="GKP2" s="208"/>
      <c r="GKQ2" s="208"/>
      <c r="GKR2" s="208"/>
      <c r="GKS2" s="208"/>
      <c r="GKT2" s="208"/>
      <c r="GKU2" s="208"/>
      <c r="GKV2" s="208"/>
      <c r="GKW2" s="208"/>
      <c r="GKX2" s="208"/>
      <c r="GKY2" s="208"/>
      <c r="GKZ2" s="208"/>
      <c r="GLA2" s="208"/>
      <c r="GLB2" s="208"/>
      <c r="GLC2" s="208"/>
      <c r="GLD2" s="208"/>
      <c r="GLE2" s="208"/>
      <c r="GLF2" s="208"/>
      <c r="GLG2" s="208"/>
      <c r="GLH2" s="208"/>
      <c r="GLI2" s="208"/>
      <c r="GLJ2" s="208"/>
      <c r="GLK2" s="208"/>
      <c r="GLL2" s="208"/>
      <c r="GLM2" s="208"/>
      <c r="GLN2" s="208"/>
      <c r="GLO2" s="208"/>
      <c r="GLP2" s="208"/>
      <c r="GLQ2" s="208"/>
      <c r="GLR2" s="208"/>
      <c r="GLS2" s="208"/>
      <c r="GLT2" s="208"/>
      <c r="GLU2" s="208"/>
      <c r="GLV2" s="208"/>
      <c r="GLW2" s="208"/>
      <c r="GLX2" s="208"/>
      <c r="GLY2" s="208"/>
      <c r="GLZ2" s="208"/>
      <c r="GMA2" s="208"/>
      <c r="GMB2" s="208"/>
      <c r="GMC2" s="208"/>
      <c r="GMD2" s="208"/>
      <c r="GME2" s="208"/>
      <c r="GMF2" s="208"/>
      <c r="GMG2" s="208"/>
      <c r="GMH2" s="208"/>
      <c r="GMI2" s="208"/>
      <c r="GMJ2" s="208"/>
      <c r="GMK2" s="208"/>
      <c r="GML2" s="208"/>
      <c r="GMM2" s="208"/>
      <c r="GMN2" s="208"/>
      <c r="GMO2" s="208"/>
      <c r="GMP2" s="208"/>
      <c r="GMQ2" s="208"/>
      <c r="GMR2" s="208"/>
      <c r="GMS2" s="208"/>
      <c r="GMT2" s="208"/>
      <c r="GMU2" s="208"/>
      <c r="GMV2" s="208"/>
      <c r="GMW2" s="208"/>
      <c r="GMX2" s="208"/>
      <c r="GMY2" s="208"/>
      <c r="GMZ2" s="208"/>
      <c r="GNA2" s="208"/>
      <c r="GNB2" s="208"/>
      <c r="GNC2" s="208"/>
      <c r="GND2" s="208"/>
      <c r="GNE2" s="208"/>
      <c r="GNF2" s="208"/>
      <c r="GNG2" s="208"/>
      <c r="GNH2" s="208"/>
      <c r="GNI2" s="208"/>
      <c r="GNJ2" s="208"/>
      <c r="GNK2" s="208"/>
      <c r="GNL2" s="208"/>
      <c r="GNM2" s="208"/>
      <c r="GNN2" s="208"/>
      <c r="GNO2" s="208"/>
      <c r="GNP2" s="208"/>
      <c r="GNQ2" s="208"/>
      <c r="GNR2" s="208"/>
      <c r="GNS2" s="208"/>
      <c r="GNT2" s="208"/>
      <c r="GNU2" s="208"/>
      <c r="GNV2" s="208"/>
      <c r="GNW2" s="208"/>
      <c r="GNX2" s="208"/>
      <c r="GNY2" s="208"/>
      <c r="GNZ2" s="208"/>
      <c r="GOA2" s="208"/>
      <c r="GOB2" s="208"/>
      <c r="GOC2" s="208"/>
      <c r="GOD2" s="208"/>
      <c r="GOE2" s="208"/>
      <c r="GOF2" s="208"/>
      <c r="GOG2" s="208"/>
      <c r="GOH2" s="208"/>
      <c r="GOI2" s="208"/>
      <c r="GOJ2" s="208"/>
      <c r="GOK2" s="208"/>
      <c r="GOL2" s="208"/>
      <c r="GOM2" s="208"/>
      <c r="GON2" s="208"/>
      <c r="GOO2" s="208"/>
      <c r="GOP2" s="208"/>
      <c r="GOQ2" s="208"/>
      <c r="GOR2" s="208"/>
      <c r="GOS2" s="208"/>
      <c r="GOT2" s="208"/>
      <c r="GOU2" s="208"/>
      <c r="GOV2" s="208"/>
      <c r="GOW2" s="208"/>
      <c r="GOX2" s="208"/>
      <c r="GOY2" s="208"/>
      <c r="GOZ2" s="208"/>
      <c r="GPA2" s="208"/>
      <c r="GPB2" s="208"/>
      <c r="GPC2" s="208"/>
      <c r="GPD2" s="208"/>
      <c r="GPE2" s="208"/>
      <c r="GPF2" s="208"/>
      <c r="GPG2" s="208"/>
      <c r="GPH2" s="208"/>
      <c r="GPI2" s="208"/>
      <c r="GPJ2" s="208"/>
      <c r="GPK2" s="208"/>
      <c r="GPL2" s="208"/>
      <c r="GPM2" s="208"/>
      <c r="GPN2" s="208"/>
      <c r="GPO2" s="208"/>
      <c r="GPP2" s="208"/>
      <c r="GPQ2" s="208"/>
      <c r="GPR2" s="208"/>
      <c r="GPS2" s="208"/>
      <c r="GPT2" s="208"/>
      <c r="GPU2" s="208"/>
      <c r="GPV2" s="208"/>
      <c r="GPW2" s="208"/>
      <c r="GPX2" s="208"/>
      <c r="GPY2" s="208"/>
      <c r="GPZ2" s="208"/>
      <c r="GQA2" s="208"/>
      <c r="GQB2" s="208"/>
      <c r="GQC2" s="208"/>
      <c r="GQD2" s="208"/>
      <c r="GQE2" s="208"/>
      <c r="GQF2" s="208"/>
      <c r="GQG2" s="208"/>
      <c r="GQH2" s="208"/>
      <c r="GQI2" s="208"/>
      <c r="GQJ2" s="208"/>
      <c r="GQK2" s="208"/>
      <c r="GQL2" s="208"/>
      <c r="GQM2" s="208"/>
      <c r="GQN2" s="208"/>
      <c r="GQO2" s="208"/>
      <c r="GQP2" s="208"/>
      <c r="GQQ2" s="208"/>
      <c r="GQR2" s="208"/>
      <c r="GQS2" s="208"/>
      <c r="GQT2" s="208"/>
      <c r="GQU2" s="208"/>
      <c r="GQV2" s="208"/>
      <c r="GQW2" s="208"/>
      <c r="GQX2" s="208"/>
      <c r="GQY2" s="208"/>
      <c r="GQZ2" s="208"/>
      <c r="GRA2" s="208"/>
      <c r="GRB2" s="208"/>
      <c r="GRC2" s="208"/>
      <c r="GRD2" s="208"/>
      <c r="GRE2" s="208"/>
      <c r="GRF2" s="208"/>
      <c r="GRG2" s="208"/>
      <c r="GRH2" s="208"/>
      <c r="GRI2" s="208"/>
      <c r="GRJ2" s="208"/>
      <c r="GRK2" s="208"/>
      <c r="GRL2" s="208"/>
      <c r="GRM2" s="208"/>
      <c r="GRN2" s="208"/>
      <c r="GRO2" s="208"/>
      <c r="GRP2" s="208"/>
      <c r="GRQ2" s="208"/>
      <c r="GRR2" s="208"/>
      <c r="GRS2" s="208"/>
      <c r="GRT2" s="208"/>
      <c r="GRU2" s="208"/>
      <c r="GRV2" s="208"/>
      <c r="GRW2" s="208"/>
      <c r="GRX2" s="208"/>
      <c r="GRY2" s="208"/>
      <c r="GRZ2" s="208"/>
      <c r="GSA2" s="208"/>
      <c r="GSB2" s="208"/>
      <c r="GSC2" s="208"/>
      <c r="GSD2" s="208"/>
      <c r="GSE2" s="208"/>
      <c r="GSF2" s="208"/>
      <c r="GSG2" s="208"/>
      <c r="GSH2" s="208"/>
      <c r="GSI2" s="208"/>
      <c r="GSJ2" s="208"/>
      <c r="GSK2" s="208"/>
      <c r="GSL2" s="208"/>
      <c r="GSM2" s="208"/>
      <c r="GSN2" s="208"/>
      <c r="GSO2" s="208"/>
      <c r="GSP2" s="208"/>
      <c r="GSQ2" s="208"/>
      <c r="GSR2" s="208"/>
      <c r="GSS2" s="208"/>
      <c r="GST2" s="208"/>
      <c r="GSU2" s="208"/>
      <c r="GSV2" s="208"/>
      <c r="GSW2" s="208"/>
      <c r="GSX2" s="208"/>
      <c r="GSY2" s="208"/>
      <c r="GSZ2" s="208"/>
      <c r="GTA2" s="208"/>
      <c r="GTB2" s="208"/>
      <c r="GTC2" s="208"/>
      <c r="GTD2" s="208"/>
      <c r="GTE2" s="208"/>
      <c r="GTF2" s="208"/>
      <c r="GTG2" s="208"/>
      <c r="GTH2" s="208"/>
      <c r="GTI2" s="208"/>
      <c r="GTJ2" s="208"/>
      <c r="GTK2" s="208"/>
      <c r="GTL2" s="208"/>
      <c r="GTM2" s="208"/>
      <c r="GTN2" s="208"/>
      <c r="GTO2" s="208"/>
      <c r="GTP2" s="208"/>
      <c r="GTQ2" s="208"/>
      <c r="GTR2" s="208"/>
      <c r="GTS2" s="208"/>
      <c r="GTT2" s="208"/>
      <c r="GTU2" s="208"/>
      <c r="GTV2" s="208"/>
      <c r="GTW2" s="208"/>
      <c r="GTX2" s="208"/>
      <c r="GTY2" s="208"/>
      <c r="GTZ2" s="208"/>
      <c r="GUA2" s="208"/>
      <c r="GUB2" s="208"/>
      <c r="GUC2" s="208"/>
      <c r="GUD2" s="208"/>
      <c r="GUE2" s="208"/>
      <c r="GUF2" s="208"/>
      <c r="GUG2" s="208"/>
      <c r="GUH2" s="208"/>
      <c r="GUI2" s="208"/>
      <c r="GUJ2" s="208"/>
      <c r="GUK2" s="208"/>
      <c r="GUL2" s="208"/>
      <c r="GUM2" s="208"/>
      <c r="GUN2" s="208"/>
      <c r="GUO2" s="208"/>
      <c r="GUP2" s="208"/>
      <c r="GUQ2" s="208"/>
      <c r="GUR2" s="208"/>
      <c r="GUS2" s="208"/>
      <c r="GUT2" s="208"/>
      <c r="GUU2" s="208"/>
      <c r="GUV2" s="208"/>
      <c r="GUW2" s="208"/>
      <c r="GUX2" s="208"/>
      <c r="GUY2" s="208"/>
      <c r="GUZ2" s="208"/>
      <c r="GVA2" s="208"/>
      <c r="GVB2" s="208"/>
      <c r="GVC2" s="208"/>
      <c r="GVD2" s="208"/>
      <c r="GVE2" s="208"/>
      <c r="GVF2" s="208"/>
      <c r="GVG2" s="208"/>
      <c r="GVH2" s="208"/>
      <c r="GVI2" s="208"/>
      <c r="GVJ2" s="208"/>
      <c r="GVK2" s="208"/>
      <c r="GVL2" s="208"/>
      <c r="GVM2" s="208"/>
      <c r="GVN2" s="208"/>
      <c r="GVO2" s="208"/>
      <c r="GVP2" s="208"/>
      <c r="GVQ2" s="208"/>
      <c r="GVR2" s="208"/>
      <c r="GVS2" s="208"/>
      <c r="GVT2" s="208"/>
      <c r="GVU2" s="208"/>
      <c r="GVV2" s="208"/>
      <c r="GVW2" s="208"/>
      <c r="GVX2" s="208"/>
      <c r="GVY2" s="208"/>
      <c r="GVZ2" s="208"/>
      <c r="GWA2" s="208"/>
      <c r="GWB2" s="208"/>
      <c r="GWC2" s="208"/>
      <c r="GWD2" s="208"/>
      <c r="GWE2" s="208"/>
      <c r="GWF2" s="208"/>
      <c r="GWG2" s="208"/>
      <c r="GWH2" s="208"/>
      <c r="GWI2" s="208"/>
      <c r="GWJ2" s="208"/>
      <c r="GWK2" s="208"/>
      <c r="GWL2" s="208"/>
      <c r="GWM2" s="208"/>
      <c r="GWN2" s="208"/>
      <c r="GWO2" s="208"/>
      <c r="GWP2" s="208"/>
      <c r="GWQ2" s="208"/>
      <c r="GWR2" s="208"/>
      <c r="GWS2" s="208"/>
      <c r="GWT2" s="208"/>
      <c r="GWU2" s="208"/>
      <c r="GWV2" s="208"/>
      <c r="GWW2" s="208"/>
      <c r="GWX2" s="208"/>
      <c r="GWY2" s="208"/>
      <c r="GWZ2" s="208"/>
      <c r="GXA2" s="208"/>
      <c r="GXB2" s="208"/>
      <c r="GXC2" s="208"/>
      <c r="GXD2" s="208"/>
      <c r="GXE2" s="208"/>
      <c r="GXF2" s="208"/>
      <c r="GXG2" s="208"/>
      <c r="GXH2" s="208"/>
      <c r="GXI2" s="208"/>
      <c r="GXJ2" s="208"/>
      <c r="GXK2" s="208"/>
      <c r="GXL2" s="208"/>
      <c r="GXM2" s="208"/>
      <c r="GXN2" s="208"/>
      <c r="GXO2" s="208"/>
      <c r="GXP2" s="208"/>
      <c r="GXQ2" s="208"/>
      <c r="GXR2" s="208"/>
      <c r="GXS2" s="208"/>
      <c r="GXT2" s="208"/>
      <c r="GXU2" s="208"/>
      <c r="GXV2" s="208"/>
      <c r="GXW2" s="208"/>
      <c r="GXX2" s="208"/>
      <c r="GXY2" s="208"/>
      <c r="GXZ2" s="208"/>
      <c r="GYA2" s="208"/>
      <c r="GYB2" s="208"/>
      <c r="GYC2" s="208"/>
      <c r="GYD2" s="208"/>
      <c r="GYE2" s="208"/>
      <c r="GYF2" s="208"/>
      <c r="GYG2" s="208"/>
      <c r="GYH2" s="208"/>
      <c r="GYI2" s="208"/>
      <c r="GYJ2" s="208"/>
      <c r="GYK2" s="208"/>
      <c r="GYL2" s="208"/>
      <c r="GYM2" s="208"/>
      <c r="GYN2" s="208"/>
      <c r="GYO2" s="208"/>
      <c r="GYP2" s="208"/>
      <c r="GYQ2" s="208"/>
      <c r="GYR2" s="208"/>
      <c r="GYS2" s="208"/>
      <c r="GYT2" s="208"/>
      <c r="GYU2" s="208"/>
      <c r="GYV2" s="208"/>
      <c r="GYW2" s="208"/>
      <c r="GYX2" s="208"/>
      <c r="GYY2" s="208"/>
      <c r="GYZ2" s="208"/>
      <c r="GZA2" s="208"/>
      <c r="GZB2" s="208"/>
      <c r="GZC2" s="208"/>
      <c r="GZD2" s="208"/>
      <c r="GZE2" s="208"/>
      <c r="GZF2" s="208"/>
      <c r="GZG2" s="208"/>
      <c r="GZH2" s="208"/>
      <c r="GZI2" s="208"/>
      <c r="GZJ2" s="208"/>
      <c r="GZK2" s="208"/>
      <c r="GZL2" s="208"/>
      <c r="GZM2" s="208"/>
      <c r="GZN2" s="208"/>
      <c r="GZO2" s="208"/>
      <c r="GZP2" s="208"/>
      <c r="GZQ2" s="208"/>
      <c r="GZR2" s="208"/>
      <c r="GZS2" s="208"/>
      <c r="GZT2" s="208"/>
      <c r="GZU2" s="208"/>
      <c r="GZV2" s="208"/>
      <c r="GZW2" s="208"/>
      <c r="GZX2" s="208"/>
      <c r="GZY2" s="208"/>
      <c r="GZZ2" s="208"/>
      <c r="HAA2" s="208"/>
      <c r="HAB2" s="208"/>
      <c r="HAC2" s="208"/>
      <c r="HAD2" s="208"/>
      <c r="HAE2" s="208"/>
      <c r="HAF2" s="208"/>
      <c r="HAG2" s="208"/>
      <c r="HAH2" s="208"/>
      <c r="HAI2" s="208"/>
      <c r="HAJ2" s="208"/>
      <c r="HAK2" s="208"/>
      <c r="HAL2" s="208"/>
      <c r="HAM2" s="208"/>
      <c r="HAN2" s="208"/>
      <c r="HAO2" s="208"/>
      <c r="HAP2" s="208"/>
      <c r="HAQ2" s="208"/>
      <c r="HAR2" s="208"/>
      <c r="HAS2" s="208"/>
      <c r="HAT2" s="208"/>
      <c r="HAU2" s="208"/>
      <c r="HAV2" s="208"/>
      <c r="HAW2" s="208"/>
      <c r="HAX2" s="208"/>
      <c r="HAY2" s="208"/>
      <c r="HAZ2" s="208"/>
      <c r="HBA2" s="208"/>
      <c r="HBB2" s="208"/>
      <c r="HBC2" s="208"/>
      <c r="HBD2" s="208"/>
      <c r="HBE2" s="208"/>
      <c r="HBF2" s="208"/>
      <c r="HBG2" s="208"/>
      <c r="HBH2" s="208"/>
      <c r="HBI2" s="208"/>
      <c r="HBJ2" s="208"/>
      <c r="HBK2" s="208"/>
      <c r="HBL2" s="208"/>
      <c r="HBM2" s="208"/>
      <c r="HBN2" s="208"/>
      <c r="HBO2" s="208"/>
      <c r="HBP2" s="208"/>
      <c r="HBQ2" s="208"/>
      <c r="HBR2" s="208"/>
      <c r="HBS2" s="208"/>
      <c r="HBT2" s="208"/>
      <c r="HBU2" s="208"/>
      <c r="HBV2" s="208"/>
      <c r="HBW2" s="208"/>
      <c r="HBX2" s="208"/>
      <c r="HBY2" s="208"/>
      <c r="HBZ2" s="208"/>
      <c r="HCA2" s="208"/>
      <c r="HCB2" s="208"/>
      <c r="HCC2" s="208"/>
      <c r="HCD2" s="208"/>
      <c r="HCE2" s="208"/>
      <c r="HCF2" s="208"/>
      <c r="HCG2" s="208"/>
      <c r="HCH2" s="208"/>
      <c r="HCI2" s="208"/>
      <c r="HCJ2" s="208"/>
      <c r="HCK2" s="208"/>
      <c r="HCL2" s="208"/>
      <c r="HCM2" s="208"/>
      <c r="HCN2" s="208"/>
      <c r="HCO2" s="208"/>
      <c r="HCP2" s="208"/>
      <c r="HCQ2" s="208"/>
      <c r="HCR2" s="208"/>
      <c r="HCS2" s="208"/>
      <c r="HCT2" s="208"/>
      <c r="HCU2" s="208"/>
      <c r="HCV2" s="208"/>
      <c r="HCW2" s="208"/>
      <c r="HCX2" s="208"/>
      <c r="HCY2" s="208"/>
      <c r="HCZ2" s="208"/>
      <c r="HDA2" s="208"/>
      <c r="HDB2" s="208"/>
      <c r="HDC2" s="208"/>
      <c r="HDD2" s="208"/>
      <c r="HDE2" s="208"/>
      <c r="HDF2" s="208"/>
      <c r="HDG2" s="208"/>
      <c r="HDH2" s="208"/>
      <c r="HDI2" s="208"/>
      <c r="HDJ2" s="208"/>
      <c r="HDK2" s="208"/>
      <c r="HDL2" s="208"/>
      <c r="HDM2" s="208"/>
      <c r="HDN2" s="208"/>
      <c r="HDO2" s="208"/>
      <c r="HDP2" s="208"/>
      <c r="HDQ2" s="208"/>
      <c r="HDR2" s="208"/>
      <c r="HDS2" s="208"/>
      <c r="HDT2" s="208"/>
      <c r="HDU2" s="208"/>
      <c r="HDV2" s="208"/>
      <c r="HDW2" s="208"/>
      <c r="HDX2" s="208"/>
      <c r="HDY2" s="208"/>
      <c r="HDZ2" s="208"/>
      <c r="HEA2" s="208"/>
      <c r="HEB2" s="208"/>
      <c r="HEC2" s="208"/>
      <c r="HED2" s="208"/>
      <c r="HEE2" s="208"/>
      <c r="HEF2" s="208"/>
      <c r="HEG2" s="208"/>
      <c r="HEH2" s="208"/>
      <c r="HEI2" s="208"/>
      <c r="HEJ2" s="208"/>
      <c r="HEK2" s="208"/>
      <c r="HEL2" s="208"/>
      <c r="HEM2" s="208"/>
      <c r="HEN2" s="208"/>
      <c r="HEO2" s="208"/>
      <c r="HEP2" s="208"/>
      <c r="HEQ2" s="208"/>
      <c r="HER2" s="208"/>
      <c r="HES2" s="208"/>
      <c r="HET2" s="208"/>
      <c r="HEU2" s="208"/>
      <c r="HEV2" s="208"/>
      <c r="HEW2" s="208"/>
      <c r="HEX2" s="208"/>
      <c r="HEY2" s="208"/>
      <c r="HEZ2" s="208"/>
      <c r="HFA2" s="208"/>
      <c r="HFB2" s="208"/>
      <c r="HFC2" s="208"/>
      <c r="HFD2" s="208"/>
      <c r="HFE2" s="208"/>
      <c r="HFF2" s="208"/>
      <c r="HFG2" s="208"/>
      <c r="HFH2" s="208"/>
      <c r="HFI2" s="208"/>
      <c r="HFJ2" s="208"/>
      <c r="HFK2" s="208"/>
      <c r="HFL2" s="208"/>
      <c r="HFM2" s="208"/>
      <c r="HFN2" s="208"/>
      <c r="HFO2" s="208"/>
      <c r="HFP2" s="208"/>
      <c r="HFQ2" s="208"/>
      <c r="HFR2" s="208"/>
      <c r="HFS2" s="208"/>
      <c r="HFT2" s="208"/>
      <c r="HFU2" s="208"/>
      <c r="HFV2" s="208"/>
      <c r="HFW2" s="208"/>
      <c r="HFX2" s="208"/>
      <c r="HFY2" s="208"/>
      <c r="HFZ2" s="208"/>
      <c r="HGA2" s="208"/>
      <c r="HGB2" s="208"/>
      <c r="HGC2" s="208"/>
      <c r="HGD2" s="208"/>
      <c r="HGE2" s="208"/>
      <c r="HGF2" s="208"/>
      <c r="HGG2" s="208"/>
      <c r="HGH2" s="208"/>
      <c r="HGI2" s="208"/>
      <c r="HGJ2" s="208"/>
      <c r="HGK2" s="208"/>
      <c r="HGL2" s="208"/>
      <c r="HGM2" s="208"/>
      <c r="HGN2" s="208"/>
      <c r="HGO2" s="208"/>
      <c r="HGP2" s="208"/>
      <c r="HGQ2" s="208"/>
      <c r="HGR2" s="208"/>
      <c r="HGS2" s="208"/>
      <c r="HGT2" s="208"/>
      <c r="HGU2" s="208"/>
      <c r="HGV2" s="208"/>
      <c r="HGW2" s="208"/>
      <c r="HGX2" s="208"/>
      <c r="HGY2" s="208"/>
      <c r="HGZ2" s="208"/>
      <c r="HHA2" s="208"/>
      <c r="HHB2" s="208"/>
      <c r="HHC2" s="208"/>
      <c r="HHD2" s="208"/>
      <c r="HHE2" s="208"/>
      <c r="HHF2" s="208"/>
      <c r="HHG2" s="208"/>
      <c r="HHH2" s="208"/>
      <c r="HHI2" s="208"/>
      <c r="HHJ2" s="208"/>
      <c r="HHK2" s="208"/>
      <c r="HHL2" s="208"/>
      <c r="HHM2" s="208"/>
      <c r="HHN2" s="208"/>
      <c r="HHO2" s="208"/>
      <c r="HHP2" s="208"/>
      <c r="HHQ2" s="208"/>
      <c r="HHR2" s="208"/>
      <c r="HHS2" s="208"/>
      <c r="HHT2" s="208"/>
      <c r="HHU2" s="208"/>
      <c r="HHV2" s="208"/>
      <c r="HHW2" s="208"/>
      <c r="HHX2" s="208"/>
      <c r="HHY2" s="208"/>
      <c r="HHZ2" s="208"/>
      <c r="HIA2" s="208"/>
      <c r="HIB2" s="208"/>
      <c r="HIC2" s="208"/>
      <c r="HID2" s="208"/>
      <c r="HIE2" s="208"/>
      <c r="HIF2" s="208"/>
      <c r="HIG2" s="208"/>
      <c r="HIH2" s="208"/>
      <c r="HII2" s="208"/>
      <c r="HIJ2" s="208"/>
      <c r="HIK2" s="208"/>
      <c r="HIL2" s="208"/>
      <c r="HIM2" s="208"/>
      <c r="HIN2" s="208"/>
      <c r="HIO2" s="208"/>
      <c r="HIP2" s="208"/>
      <c r="HIQ2" s="208"/>
      <c r="HIR2" s="208"/>
      <c r="HIS2" s="208"/>
      <c r="HIT2" s="208"/>
      <c r="HIU2" s="208"/>
      <c r="HIV2" s="208"/>
      <c r="HIW2" s="208"/>
      <c r="HIX2" s="208"/>
      <c r="HIY2" s="208"/>
      <c r="HIZ2" s="208"/>
      <c r="HJA2" s="208"/>
      <c r="HJB2" s="208"/>
      <c r="HJC2" s="208"/>
      <c r="HJD2" s="208"/>
      <c r="HJE2" s="208"/>
      <c r="HJF2" s="208"/>
      <c r="HJG2" s="208"/>
      <c r="HJH2" s="208"/>
      <c r="HJI2" s="208"/>
      <c r="HJJ2" s="208"/>
      <c r="HJK2" s="208"/>
      <c r="HJL2" s="208"/>
      <c r="HJM2" s="208"/>
      <c r="HJN2" s="208"/>
      <c r="HJO2" s="208"/>
      <c r="HJP2" s="208"/>
      <c r="HJQ2" s="208"/>
      <c r="HJR2" s="208"/>
      <c r="HJS2" s="208"/>
      <c r="HJT2" s="208"/>
      <c r="HJU2" s="208"/>
      <c r="HJV2" s="208"/>
      <c r="HJW2" s="208"/>
      <c r="HJX2" s="208"/>
      <c r="HJY2" s="208"/>
      <c r="HJZ2" s="208"/>
      <c r="HKA2" s="208"/>
      <c r="HKB2" s="208"/>
      <c r="HKC2" s="208"/>
      <c r="HKD2" s="208"/>
      <c r="HKE2" s="208"/>
      <c r="HKF2" s="208"/>
      <c r="HKG2" s="208"/>
      <c r="HKH2" s="208"/>
      <c r="HKI2" s="208"/>
      <c r="HKJ2" s="208"/>
      <c r="HKK2" s="208"/>
      <c r="HKL2" s="208"/>
      <c r="HKM2" s="208"/>
      <c r="HKN2" s="208"/>
      <c r="HKO2" s="208"/>
      <c r="HKP2" s="208"/>
      <c r="HKQ2" s="208"/>
      <c r="HKR2" s="208"/>
      <c r="HKS2" s="208"/>
      <c r="HKT2" s="208"/>
      <c r="HKU2" s="208"/>
      <c r="HKV2" s="208"/>
      <c r="HKW2" s="208"/>
      <c r="HKX2" s="208"/>
      <c r="HKY2" s="208"/>
      <c r="HKZ2" s="208"/>
      <c r="HLA2" s="208"/>
      <c r="HLB2" s="208"/>
      <c r="HLC2" s="208"/>
      <c r="HLD2" s="208"/>
      <c r="HLE2" s="208"/>
      <c r="HLF2" s="208"/>
      <c r="HLG2" s="208"/>
      <c r="HLH2" s="208"/>
      <c r="HLI2" s="208"/>
      <c r="HLJ2" s="208"/>
      <c r="HLK2" s="208"/>
      <c r="HLL2" s="208"/>
      <c r="HLM2" s="208"/>
      <c r="HLN2" s="208"/>
      <c r="HLO2" s="208"/>
      <c r="HLP2" s="208"/>
      <c r="HLQ2" s="208"/>
      <c r="HLR2" s="208"/>
      <c r="HLS2" s="208"/>
      <c r="HLT2" s="208"/>
      <c r="HLU2" s="208"/>
      <c r="HLV2" s="208"/>
      <c r="HLW2" s="208"/>
      <c r="HLX2" s="208"/>
      <c r="HLY2" s="208"/>
      <c r="HLZ2" s="208"/>
      <c r="HMA2" s="208"/>
      <c r="HMB2" s="208"/>
      <c r="HMC2" s="208"/>
      <c r="HMD2" s="208"/>
      <c r="HME2" s="208"/>
      <c r="HMF2" s="208"/>
      <c r="HMG2" s="208"/>
      <c r="HMH2" s="208"/>
      <c r="HMI2" s="208"/>
      <c r="HMJ2" s="208"/>
      <c r="HMK2" s="208"/>
      <c r="HML2" s="208"/>
      <c r="HMM2" s="208"/>
      <c r="HMN2" s="208"/>
      <c r="HMO2" s="208"/>
      <c r="HMP2" s="208"/>
      <c r="HMQ2" s="208"/>
      <c r="HMR2" s="208"/>
      <c r="HMS2" s="208"/>
      <c r="HMT2" s="208"/>
      <c r="HMU2" s="208"/>
      <c r="HMV2" s="208"/>
      <c r="HMW2" s="208"/>
      <c r="HMX2" s="208"/>
      <c r="HMY2" s="208"/>
      <c r="HMZ2" s="208"/>
      <c r="HNA2" s="208"/>
      <c r="HNB2" s="208"/>
      <c r="HNC2" s="208"/>
      <c r="HND2" s="208"/>
      <c r="HNE2" s="208"/>
      <c r="HNF2" s="208"/>
      <c r="HNG2" s="208"/>
      <c r="HNH2" s="208"/>
      <c r="HNI2" s="208"/>
      <c r="HNJ2" s="208"/>
      <c r="HNK2" s="208"/>
      <c r="HNL2" s="208"/>
      <c r="HNM2" s="208"/>
      <c r="HNN2" s="208"/>
      <c r="HNO2" s="208"/>
      <c r="HNP2" s="208"/>
      <c r="HNQ2" s="208"/>
      <c r="HNR2" s="208"/>
      <c r="HNS2" s="208"/>
      <c r="HNT2" s="208"/>
      <c r="HNU2" s="208"/>
      <c r="HNV2" s="208"/>
      <c r="HNW2" s="208"/>
      <c r="HNX2" s="208"/>
      <c r="HNY2" s="208"/>
      <c r="HNZ2" s="208"/>
      <c r="HOA2" s="208"/>
      <c r="HOB2" s="208"/>
      <c r="HOC2" s="208"/>
      <c r="HOD2" s="208"/>
      <c r="HOE2" s="208"/>
      <c r="HOF2" s="208"/>
      <c r="HOG2" s="208"/>
      <c r="HOH2" s="208"/>
      <c r="HOI2" s="208"/>
      <c r="HOJ2" s="208"/>
      <c r="HOK2" s="208"/>
      <c r="HOL2" s="208"/>
      <c r="HOM2" s="208"/>
      <c r="HON2" s="208"/>
      <c r="HOO2" s="208"/>
      <c r="HOP2" s="208"/>
      <c r="HOQ2" s="208"/>
      <c r="HOR2" s="208"/>
      <c r="HOS2" s="208"/>
      <c r="HOT2" s="208"/>
      <c r="HOU2" s="208"/>
      <c r="HOV2" s="208"/>
      <c r="HOW2" s="208"/>
      <c r="HOX2" s="208"/>
      <c r="HOY2" s="208"/>
      <c r="HOZ2" s="208"/>
      <c r="HPA2" s="208"/>
      <c r="HPB2" s="208"/>
      <c r="HPC2" s="208"/>
      <c r="HPD2" s="208"/>
      <c r="HPE2" s="208"/>
      <c r="HPF2" s="208"/>
      <c r="HPG2" s="208"/>
      <c r="HPH2" s="208"/>
      <c r="HPI2" s="208"/>
      <c r="HPJ2" s="208"/>
      <c r="HPK2" s="208"/>
      <c r="HPL2" s="208"/>
      <c r="HPM2" s="208"/>
      <c r="HPN2" s="208"/>
      <c r="HPO2" s="208"/>
      <c r="HPP2" s="208"/>
      <c r="HPQ2" s="208"/>
      <c r="HPR2" s="208"/>
      <c r="HPS2" s="208"/>
      <c r="HPT2" s="208"/>
      <c r="HPU2" s="208"/>
      <c r="HPV2" s="208"/>
      <c r="HPW2" s="208"/>
      <c r="HPX2" s="208"/>
      <c r="HPY2" s="208"/>
      <c r="HPZ2" s="208"/>
      <c r="HQA2" s="208"/>
      <c r="HQB2" s="208"/>
      <c r="HQC2" s="208"/>
      <c r="HQD2" s="208"/>
      <c r="HQE2" s="208"/>
      <c r="HQF2" s="208"/>
      <c r="HQG2" s="208"/>
      <c r="HQH2" s="208"/>
      <c r="HQI2" s="208"/>
      <c r="HQJ2" s="208"/>
      <c r="HQK2" s="208"/>
      <c r="HQL2" s="208"/>
      <c r="HQM2" s="208"/>
      <c r="HQN2" s="208"/>
      <c r="HQO2" s="208"/>
      <c r="HQP2" s="208"/>
      <c r="HQQ2" s="208"/>
      <c r="HQR2" s="208"/>
      <c r="HQS2" s="208"/>
      <c r="HQT2" s="208"/>
      <c r="HQU2" s="208"/>
      <c r="HQV2" s="208"/>
      <c r="HQW2" s="208"/>
      <c r="HQX2" s="208"/>
      <c r="HQY2" s="208"/>
      <c r="HQZ2" s="208"/>
      <c r="HRA2" s="208"/>
      <c r="HRB2" s="208"/>
      <c r="HRC2" s="208"/>
      <c r="HRD2" s="208"/>
      <c r="HRE2" s="208"/>
      <c r="HRF2" s="208"/>
      <c r="HRG2" s="208"/>
      <c r="HRH2" s="208"/>
      <c r="HRI2" s="208"/>
      <c r="HRJ2" s="208"/>
      <c r="HRK2" s="208"/>
      <c r="HRL2" s="208"/>
      <c r="HRM2" s="208"/>
      <c r="HRN2" s="208"/>
      <c r="HRO2" s="208"/>
      <c r="HRP2" s="208"/>
      <c r="HRQ2" s="208"/>
      <c r="HRR2" s="208"/>
      <c r="HRS2" s="208"/>
      <c r="HRT2" s="208"/>
      <c r="HRU2" s="208"/>
      <c r="HRV2" s="208"/>
      <c r="HRW2" s="208"/>
      <c r="HRX2" s="208"/>
      <c r="HRY2" s="208"/>
      <c r="HRZ2" s="208"/>
      <c r="HSA2" s="208"/>
      <c r="HSB2" s="208"/>
      <c r="HSC2" s="208"/>
      <c r="HSD2" s="208"/>
      <c r="HSE2" s="208"/>
      <c r="HSF2" s="208"/>
      <c r="HSG2" s="208"/>
      <c r="HSH2" s="208"/>
      <c r="HSI2" s="208"/>
      <c r="HSJ2" s="208"/>
      <c r="HSK2" s="208"/>
      <c r="HSL2" s="208"/>
      <c r="HSM2" s="208"/>
      <c r="HSN2" s="208"/>
      <c r="HSO2" s="208"/>
      <c r="HSP2" s="208"/>
      <c r="HSQ2" s="208"/>
      <c r="HSR2" s="208"/>
      <c r="HSS2" s="208"/>
      <c r="HST2" s="208"/>
      <c r="HSU2" s="208"/>
      <c r="HSV2" s="208"/>
      <c r="HSW2" s="208"/>
      <c r="HSX2" s="208"/>
      <c r="HSY2" s="208"/>
      <c r="HSZ2" s="208"/>
      <c r="HTA2" s="208"/>
      <c r="HTB2" s="208"/>
      <c r="HTC2" s="208"/>
      <c r="HTD2" s="208"/>
      <c r="HTE2" s="208"/>
      <c r="HTF2" s="208"/>
      <c r="HTG2" s="208"/>
      <c r="HTH2" s="208"/>
      <c r="HTI2" s="208"/>
      <c r="HTJ2" s="208"/>
      <c r="HTK2" s="208"/>
      <c r="HTL2" s="208"/>
      <c r="HTM2" s="208"/>
      <c r="HTN2" s="208"/>
      <c r="HTO2" s="208"/>
      <c r="HTP2" s="208"/>
      <c r="HTQ2" s="208"/>
      <c r="HTR2" s="208"/>
      <c r="HTS2" s="208"/>
      <c r="HTT2" s="208"/>
      <c r="HTU2" s="208"/>
      <c r="HTV2" s="208"/>
      <c r="HTW2" s="208"/>
      <c r="HTX2" s="208"/>
      <c r="HTY2" s="208"/>
      <c r="HTZ2" s="208"/>
      <c r="HUA2" s="208"/>
      <c r="HUB2" s="208"/>
      <c r="HUC2" s="208"/>
      <c r="HUD2" s="208"/>
      <c r="HUE2" s="208"/>
      <c r="HUF2" s="208"/>
      <c r="HUG2" s="208"/>
      <c r="HUH2" s="208"/>
      <c r="HUI2" s="208"/>
      <c r="HUJ2" s="208"/>
      <c r="HUK2" s="208"/>
      <c r="HUL2" s="208"/>
      <c r="HUM2" s="208"/>
      <c r="HUN2" s="208"/>
      <c r="HUO2" s="208"/>
      <c r="HUP2" s="208"/>
      <c r="HUQ2" s="208"/>
      <c r="HUR2" s="208"/>
      <c r="HUS2" s="208"/>
      <c r="HUT2" s="208"/>
      <c r="HUU2" s="208"/>
      <c r="HUV2" s="208"/>
      <c r="HUW2" s="208"/>
      <c r="HUX2" s="208"/>
      <c r="HUY2" s="208"/>
      <c r="HUZ2" s="208"/>
      <c r="HVA2" s="208"/>
      <c r="HVB2" s="208"/>
      <c r="HVC2" s="208"/>
      <c r="HVD2" s="208"/>
      <c r="HVE2" s="208"/>
      <c r="HVF2" s="208"/>
      <c r="HVG2" s="208"/>
      <c r="HVH2" s="208"/>
      <c r="HVI2" s="208"/>
      <c r="HVJ2" s="208"/>
      <c r="HVK2" s="208"/>
      <c r="HVL2" s="208"/>
      <c r="HVM2" s="208"/>
      <c r="HVN2" s="208"/>
      <c r="HVO2" s="208"/>
      <c r="HVP2" s="208"/>
      <c r="HVQ2" s="208"/>
      <c r="HVR2" s="208"/>
      <c r="HVS2" s="208"/>
      <c r="HVT2" s="208"/>
      <c r="HVU2" s="208"/>
      <c r="HVV2" s="208"/>
      <c r="HVW2" s="208"/>
      <c r="HVX2" s="208"/>
      <c r="HVY2" s="208"/>
      <c r="HVZ2" s="208"/>
      <c r="HWA2" s="208"/>
      <c r="HWB2" s="208"/>
      <c r="HWC2" s="208"/>
      <c r="HWD2" s="208"/>
      <c r="HWE2" s="208"/>
      <c r="HWF2" s="208"/>
      <c r="HWG2" s="208"/>
      <c r="HWH2" s="208"/>
      <c r="HWI2" s="208"/>
      <c r="HWJ2" s="208"/>
      <c r="HWK2" s="208"/>
      <c r="HWL2" s="208"/>
      <c r="HWM2" s="208"/>
      <c r="HWN2" s="208"/>
      <c r="HWO2" s="208"/>
      <c r="HWP2" s="208"/>
      <c r="HWQ2" s="208"/>
      <c r="HWR2" s="208"/>
      <c r="HWS2" s="208"/>
      <c r="HWT2" s="208"/>
      <c r="HWU2" s="208"/>
      <c r="HWV2" s="208"/>
      <c r="HWW2" s="208"/>
      <c r="HWX2" s="208"/>
      <c r="HWY2" s="208"/>
      <c r="HWZ2" s="208"/>
      <c r="HXA2" s="208"/>
      <c r="HXB2" s="208"/>
      <c r="HXC2" s="208"/>
      <c r="HXD2" s="208"/>
      <c r="HXE2" s="208"/>
      <c r="HXF2" s="208"/>
      <c r="HXG2" s="208"/>
      <c r="HXH2" s="208"/>
      <c r="HXI2" s="208"/>
      <c r="HXJ2" s="208"/>
      <c r="HXK2" s="208"/>
      <c r="HXL2" s="208"/>
      <c r="HXM2" s="208"/>
      <c r="HXN2" s="208"/>
      <c r="HXO2" s="208"/>
      <c r="HXP2" s="208"/>
      <c r="HXQ2" s="208"/>
      <c r="HXR2" s="208"/>
      <c r="HXS2" s="208"/>
      <c r="HXT2" s="208"/>
      <c r="HXU2" s="208"/>
      <c r="HXV2" s="208"/>
      <c r="HXW2" s="208"/>
      <c r="HXX2" s="208"/>
      <c r="HXY2" s="208"/>
      <c r="HXZ2" s="208"/>
      <c r="HYA2" s="208"/>
      <c r="HYB2" s="208"/>
      <c r="HYC2" s="208"/>
      <c r="HYD2" s="208"/>
      <c r="HYE2" s="208"/>
      <c r="HYF2" s="208"/>
      <c r="HYG2" s="208"/>
      <c r="HYH2" s="208"/>
      <c r="HYI2" s="208"/>
      <c r="HYJ2" s="208"/>
      <c r="HYK2" s="208"/>
      <c r="HYL2" s="208"/>
      <c r="HYM2" s="208"/>
      <c r="HYN2" s="208"/>
      <c r="HYO2" s="208"/>
      <c r="HYP2" s="208"/>
      <c r="HYQ2" s="208"/>
      <c r="HYR2" s="208"/>
      <c r="HYS2" s="208"/>
      <c r="HYT2" s="208"/>
      <c r="HYU2" s="208"/>
      <c r="HYV2" s="208"/>
      <c r="HYW2" s="208"/>
      <c r="HYX2" s="208"/>
      <c r="HYY2" s="208"/>
      <c r="HYZ2" s="208"/>
      <c r="HZA2" s="208"/>
      <c r="HZB2" s="208"/>
      <c r="HZC2" s="208"/>
      <c r="HZD2" s="208"/>
      <c r="HZE2" s="208"/>
      <c r="HZF2" s="208"/>
      <c r="HZG2" s="208"/>
      <c r="HZH2" s="208"/>
      <c r="HZI2" s="208"/>
      <c r="HZJ2" s="208"/>
      <c r="HZK2" s="208"/>
      <c r="HZL2" s="208"/>
      <c r="HZM2" s="208"/>
      <c r="HZN2" s="208"/>
      <c r="HZO2" s="208"/>
      <c r="HZP2" s="208"/>
      <c r="HZQ2" s="208"/>
      <c r="HZR2" s="208"/>
      <c r="HZS2" s="208"/>
      <c r="HZT2" s="208"/>
      <c r="HZU2" s="208"/>
      <c r="HZV2" s="208"/>
      <c r="HZW2" s="208"/>
      <c r="HZX2" s="208"/>
      <c r="HZY2" s="208"/>
      <c r="HZZ2" s="208"/>
      <c r="IAA2" s="208"/>
      <c r="IAB2" s="208"/>
      <c r="IAC2" s="208"/>
      <c r="IAD2" s="208"/>
      <c r="IAE2" s="208"/>
      <c r="IAF2" s="208"/>
      <c r="IAG2" s="208"/>
      <c r="IAH2" s="208"/>
      <c r="IAI2" s="208"/>
      <c r="IAJ2" s="208"/>
      <c r="IAK2" s="208"/>
      <c r="IAL2" s="208"/>
      <c r="IAM2" s="208"/>
      <c r="IAN2" s="208"/>
      <c r="IAO2" s="208"/>
      <c r="IAP2" s="208"/>
      <c r="IAQ2" s="208"/>
      <c r="IAR2" s="208"/>
      <c r="IAS2" s="208"/>
      <c r="IAT2" s="208"/>
      <c r="IAU2" s="208"/>
      <c r="IAV2" s="208"/>
      <c r="IAW2" s="208"/>
      <c r="IAX2" s="208"/>
      <c r="IAY2" s="208"/>
      <c r="IAZ2" s="208"/>
      <c r="IBA2" s="208"/>
      <c r="IBB2" s="208"/>
      <c r="IBC2" s="208"/>
      <c r="IBD2" s="208"/>
      <c r="IBE2" s="208"/>
      <c r="IBF2" s="208"/>
      <c r="IBG2" s="208"/>
      <c r="IBH2" s="208"/>
      <c r="IBI2" s="208"/>
      <c r="IBJ2" s="208"/>
      <c r="IBK2" s="208"/>
      <c r="IBL2" s="208"/>
      <c r="IBM2" s="208"/>
      <c r="IBN2" s="208"/>
      <c r="IBO2" s="208"/>
      <c r="IBP2" s="208"/>
      <c r="IBQ2" s="208"/>
      <c r="IBR2" s="208"/>
      <c r="IBS2" s="208"/>
      <c r="IBT2" s="208"/>
      <c r="IBU2" s="208"/>
      <c r="IBV2" s="208"/>
      <c r="IBW2" s="208"/>
      <c r="IBX2" s="208"/>
      <c r="IBY2" s="208"/>
      <c r="IBZ2" s="208"/>
      <c r="ICA2" s="208"/>
      <c r="ICB2" s="208"/>
      <c r="ICC2" s="208"/>
      <c r="ICD2" s="208"/>
      <c r="ICE2" s="208"/>
      <c r="ICF2" s="208"/>
      <c r="ICG2" s="208"/>
      <c r="ICH2" s="208"/>
      <c r="ICI2" s="208"/>
      <c r="ICJ2" s="208"/>
      <c r="ICK2" s="208"/>
      <c r="ICL2" s="208"/>
      <c r="ICM2" s="208"/>
      <c r="ICN2" s="208"/>
      <c r="ICO2" s="208"/>
      <c r="ICP2" s="208"/>
      <c r="ICQ2" s="208"/>
      <c r="ICR2" s="208"/>
      <c r="ICS2" s="208"/>
      <c r="ICT2" s="208"/>
      <c r="ICU2" s="208"/>
      <c r="ICV2" s="208"/>
      <c r="ICW2" s="208"/>
      <c r="ICX2" s="208"/>
      <c r="ICY2" s="208"/>
      <c r="ICZ2" s="208"/>
      <c r="IDA2" s="208"/>
      <c r="IDB2" s="208"/>
      <c r="IDC2" s="208"/>
      <c r="IDD2" s="208"/>
      <c r="IDE2" s="208"/>
      <c r="IDF2" s="208"/>
      <c r="IDG2" s="208"/>
      <c r="IDH2" s="208"/>
      <c r="IDI2" s="208"/>
      <c r="IDJ2" s="208"/>
      <c r="IDK2" s="208"/>
      <c r="IDL2" s="208"/>
      <c r="IDM2" s="208"/>
      <c r="IDN2" s="208"/>
      <c r="IDO2" s="208"/>
      <c r="IDP2" s="208"/>
      <c r="IDQ2" s="208"/>
      <c r="IDR2" s="208"/>
      <c r="IDS2" s="208"/>
      <c r="IDT2" s="208"/>
      <c r="IDU2" s="208"/>
      <c r="IDV2" s="208"/>
      <c r="IDW2" s="208"/>
      <c r="IDX2" s="208"/>
      <c r="IDY2" s="208"/>
      <c r="IDZ2" s="208"/>
      <c r="IEA2" s="208"/>
      <c r="IEB2" s="208"/>
      <c r="IEC2" s="208"/>
      <c r="IED2" s="208"/>
      <c r="IEE2" s="208"/>
      <c r="IEF2" s="208"/>
      <c r="IEG2" s="208"/>
      <c r="IEH2" s="208"/>
      <c r="IEI2" s="208"/>
      <c r="IEJ2" s="208"/>
      <c r="IEK2" s="208"/>
      <c r="IEL2" s="208"/>
      <c r="IEM2" s="208"/>
      <c r="IEN2" s="208"/>
      <c r="IEO2" s="208"/>
      <c r="IEP2" s="208"/>
      <c r="IEQ2" s="208"/>
      <c r="IER2" s="208"/>
      <c r="IES2" s="208"/>
      <c r="IET2" s="208"/>
      <c r="IEU2" s="208"/>
      <c r="IEV2" s="208"/>
      <c r="IEW2" s="208"/>
      <c r="IEX2" s="208"/>
      <c r="IEY2" s="208"/>
      <c r="IEZ2" s="208"/>
      <c r="IFA2" s="208"/>
      <c r="IFB2" s="208"/>
      <c r="IFC2" s="208"/>
      <c r="IFD2" s="208"/>
      <c r="IFE2" s="208"/>
      <c r="IFF2" s="208"/>
      <c r="IFG2" s="208"/>
      <c r="IFH2" s="208"/>
      <c r="IFI2" s="208"/>
      <c r="IFJ2" s="208"/>
      <c r="IFK2" s="208"/>
      <c r="IFL2" s="208"/>
      <c r="IFM2" s="208"/>
      <c r="IFN2" s="208"/>
      <c r="IFO2" s="208"/>
      <c r="IFP2" s="208"/>
      <c r="IFQ2" s="208"/>
      <c r="IFR2" s="208"/>
      <c r="IFS2" s="208"/>
      <c r="IFT2" s="208"/>
      <c r="IFU2" s="208"/>
      <c r="IFV2" s="208"/>
      <c r="IFW2" s="208"/>
      <c r="IFX2" s="208"/>
      <c r="IFY2" s="208"/>
      <c r="IFZ2" s="208"/>
      <c r="IGA2" s="208"/>
      <c r="IGB2" s="208"/>
      <c r="IGC2" s="208"/>
      <c r="IGD2" s="208"/>
      <c r="IGE2" s="208"/>
      <c r="IGF2" s="208"/>
      <c r="IGG2" s="208"/>
      <c r="IGH2" s="208"/>
      <c r="IGI2" s="208"/>
      <c r="IGJ2" s="208"/>
      <c r="IGK2" s="208"/>
      <c r="IGL2" s="208"/>
      <c r="IGM2" s="208"/>
      <c r="IGN2" s="208"/>
      <c r="IGO2" s="208"/>
      <c r="IGP2" s="208"/>
      <c r="IGQ2" s="208"/>
      <c r="IGR2" s="208"/>
      <c r="IGS2" s="208"/>
      <c r="IGT2" s="208"/>
      <c r="IGU2" s="208"/>
      <c r="IGV2" s="208"/>
      <c r="IGW2" s="208"/>
      <c r="IGX2" s="208"/>
      <c r="IGY2" s="208"/>
      <c r="IGZ2" s="208"/>
      <c r="IHA2" s="208"/>
      <c r="IHB2" s="208"/>
      <c r="IHC2" s="208"/>
      <c r="IHD2" s="208"/>
      <c r="IHE2" s="208"/>
      <c r="IHF2" s="208"/>
      <c r="IHG2" s="208"/>
      <c r="IHH2" s="208"/>
      <c r="IHI2" s="208"/>
      <c r="IHJ2" s="208"/>
      <c r="IHK2" s="208"/>
      <c r="IHL2" s="208"/>
      <c r="IHM2" s="208"/>
      <c r="IHN2" s="208"/>
      <c r="IHO2" s="208"/>
      <c r="IHP2" s="208"/>
      <c r="IHQ2" s="208"/>
      <c r="IHR2" s="208"/>
      <c r="IHS2" s="208"/>
      <c r="IHT2" s="208"/>
      <c r="IHU2" s="208"/>
      <c r="IHV2" s="208"/>
      <c r="IHW2" s="208"/>
      <c r="IHX2" s="208"/>
      <c r="IHY2" s="208"/>
      <c r="IHZ2" s="208"/>
      <c r="IIA2" s="208"/>
      <c r="IIB2" s="208"/>
      <c r="IIC2" s="208"/>
      <c r="IID2" s="208"/>
      <c r="IIE2" s="208"/>
      <c r="IIF2" s="208"/>
      <c r="IIG2" s="208"/>
      <c r="IIH2" s="208"/>
      <c r="III2" s="208"/>
      <c r="IIJ2" s="208"/>
      <c r="IIK2" s="208"/>
      <c r="IIL2" s="208"/>
      <c r="IIM2" s="208"/>
      <c r="IIN2" s="208"/>
      <c r="IIO2" s="208"/>
      <c r="IIP2" s="208"/>
      <c r="IIQ2" s="208"/>
      <c r="IIR2" s="208"/>
      <c r="IIS2" s="208"/>
      <c r="IIT2" s="208"/>
      <c r="IIU2" s="208"/>
      <c r="IIV2" s="208"/>
      <c r="IIW2" s="208"/>
      <c r="IIX2" s="208"/>
      <c r="IIY2" s="208"/>
      <c r="IIZ2" s="208"/>
      <c r="IJA2" s="208"/>
      <c r="IJB2" s="208"/>
      <c r="IJC2" s="208"/>
      <c r="IJD2" s="208"/>
      <c r="IJE2" s="208"/>
      <c r="IJF2" s="208"/>
      <c r="IJG2" s="208"/>
      <c r="IJH2" s="208"/>
      <c r="IJI2" s="208"/>
      <c r="IJJ2" s="208"/>
      <c r="IJK2" s="208"/>
      <c r="IJL2" s="208"/>
      <c r="IJM2" s="208"/>
      <c r="IJN2" s="208"/>
      <c r="IJO2" s="208"/>
      <c r="IJP2" s="208"/>
      <c r="IJQ2" s="208"/>
      <c r="IJR2" s="208"/>
      <c r="IJS2" s="208"/>
      <c r="IJT2" s="208"/>
      <c r="IJU2" s="208"/>
      <c r="IJV2" s="208"/>
      <c r="IJW2" s="208"/>
      <c r="IJX2" s="208"/>
      <c r="IJY2" s="208"/>
      <c r="IJZ2" s="208"/>
      <c r="IKA2" s="208"/>
      <c r="IKB2" s="208"/>
      <c r="IKC2" s="208"/>
      <c r="IKD2" s="208"/>
      <c r="IKE2" s="208"/>
      <c r="IKF2" s="208"/>
      <c r="IKG2" s="208"/>
      <c r="IKH2" s="208"/>
      <c r="IKI2" s="208"/>
      <c r="IKJ2" s="208"/>
      <c r="IKK2" s="208"/>
      <c r="IKL2" s="208"/>
      <c r="IKM2" s="208"/>
      <c r="IKN2" s="208"/>
      <c r="IKO2" s="208"/>
      <c r="IKP2" s="208"/>
      <c r="IKQ2" s="208"/>
      <c r="IKR2" s="208"/>
      <c r="IKS2" s="208"/>
      <c r="IKT2" s="208"/>
      <c r="IKU2" s="208"/>
      <c r="IKV2" s="208"/>
      <c r="IKW2" s="208"/>
      <c r="IKX2" s="208"/>
      <c r="IKY2" s="208"/>
      <c r="IKZ2" s="208"/>
      <c r="ILA2" s="208"/>
      <c r="ILB2" s="208"/>
      <c r="ILC2" s="208"/>
      <c r="ILD2" s="208"/>
      <c r="ILE2" s="208"/>
      <c r="ILF2" s="208"/>
      <c r="ILG2" s="208"/>
      <c r="ILH2" s="208"/>
      <c r="ILI2" s="208"/>
      <c r="ILJ2" s="208"/>
      <c r="ILK2" s="208"/>
      <c r="ILL2" s="208"/>
      <c r="ILM2" s="208"/>
      <c r="ILN2" s="208"/>
      <c r="ILO2" s="208"/>
      <c r="ILP2" s="208"/>
      <c r="ILQ2" s="208"/>
      <c r="ILR2" s="208"/>
      <c r="ILS2" s="208"/>
      <c r="ILT2" s="208"/>
      <c r="ILU2" s="208"/>
      <c r="ILV2" s="208"/>
      <c r="ILW2" s="208"/>
      <c r="ILX2" s="208"/>
      <c r="ILY2" s="208"/>
      <c r="ILZ2" s="208"/>
      <c r="IMA2" s="208"/>
      <c r="IMB2" s="208"/>
      <c r="IMC2" s="208"/>
      <c r="IMD2" s="208"/>
      <c r="IME2" s="208"/>
      <c r="IMF2" s="208"/>
      <c r="IMG2" s="208"/>
      <c r="IMH2" s="208"/>
      <c r="IMI2" s="208"/>
      <c r="IMJ2" s="208"/>
      <c r="IMK2" s="208"/>
      <c r="IML2" s="208"/>
      <c r="IMM2" s="208"/>
      <c r="IMN2" s="208"/>
      <c r="IMO2" s="208"/>
      <c r="IMP2" s="208"/>
      <c r="IMQ2" s="208"/>
      <c r="IMR2" s="208"/>
      <c r="IMS2" s="208"/>
      <c r="IMT2" s="208"/>
      <c r="IMU2" s="208"/>
      <c r="IMV2" s="208"/>
      <c r="IMW2" s="208"/>
      <c r="IMX2" s="208"/>
      <c r="IMY2" s="208"/>
      <c r="IMZ2" s="208"/>
      <c r="INA2" s="208"/>
      <c r="INB2" s="208"/>
      <c r="INC2" s="208"/>
      <c r="IND2" s="208"/>
      <c r="INE2" s="208"/>
      <c r="INF2" s="208"/>
      <c r="ING2" s="208"/>
      <c r="INH2" s="208"/>
      <c r="INI2" s="208"/>
      <c r="INJ2" s="208"/>
      <c r="INK2" s="208"/>
      <c r="INL2" s="208"/>
      <c r="INM2" s="208"/>
      <c r="INN2" s="208"/>
      <c r="INO2" s="208"/>
      <c r="INP2" s="208"/>
      <c r="INQ2" s="208"/>
      <c r="INR2" s="208"/>
      <c r="INS2" s="208"/>
      <c r="INT2" s="208"/>
      <c r="INU2" s="208"/>
      <c r="INV2" s="208"/>
      <c r="INW2" s="208"/>
      <c r="INX2" s="208"/>
      <c r="INY2" s="208"/>
      <c r="INZ2" s="208"/>
      <c r="IOA2" s="208"/>
      <c r="IOB2" s="208"/>
      <c r="IOC2" s="208"/>
      <c r="IOD2" s="208"/>
      <c r="IOE2" s="208"/>
      <c r="IOF2" s="208"/>
      <c r="IOG2" s="208"/>
      <c r="IOH2" s="208"/>
      <c r="IOI2" s="208"/>
      <c r="IOJ2" s="208"/>
      <c r="IOK2" s="208"/>
      <c r="IOL2" s="208"/>
      <c r="IOM2" s="208"/>
      <c r="ION2" s="208"/>
      <c r="IOO2" s="208"/>
      <c r="IOP2" s="208"/>
      <c r="IOQ2" s="208"/>
      <c r="IOR2" s="208"/>
      <c r="IOS2" s="208"/>
      <c r="IOT2" s="208"/>
      <c r="IOU2" s="208"/>
      <c r="IOV2" s="208"/>
      <c r="IOW2" s="208"/>
      <c r="IOX2" s="208"/>
      <c r="IOY2" s="208"/>
      <c r="IOZ2" s="208"/>
      <c r="IPA2" s="208"/>
      <c r="IPB2" s="208"/>
      <c r="IPC2" s="208"/>
      <c r="IPD2" s="208"/>
      <c r="IPE2" s="208"/>
      <c r="IPF2" s="208"/>
      <c r="IPG2" s="208"/>
      <c r="IPH2" s="208"/>
      <c r="IPI2" s="208"/>
      <c r="IPJ2" s="208"/>
      <c r="IPK2" s="208"/>
      <c r="IPL2" s="208"/>
      <c r="IPM2" s="208"/>
      <c r="IPN2" s="208"/>
      <c r="IPO2" s="208"/>
      <c r="IPP2" s="208"/>
      <c r="IPQ2" s="208"/>
      <c r="IPR2" s="208"/>
      <c r="IPS2" s="208"/>
      <c r="IPT2" s="208"/>
      <c r="IPU2" s="208"/>
      <c r="IPV2" s="208"/>
      <c r="IPW2" s="208"/>
      <c r="IPX2" s="208"/>
      <c r="IPY2" s="208"/>
      <c r="IPZ2" s="208"/>
      <c r="IQA2" s="208"/>
      <c r="IQB2" s="208"/>
      <c r="IQC2" s="208"/>
      <c r="IQD2" s="208"/>
      <c r="IQE2" s="208"/>
      <c r="IQF2" s="208"/>
      <c r="IQG2" s="208"/>
      <c r="IQH2" s="208"/>
      <c r="IQI2" s="208"/>
      <c r="IQJ2" s="208"/>
      <c r="IQK2" s="208"/>
      <c r="IQL2" s="208"/>
      <c r="IQM2" s="208"/>
      <c r="IQN2" s="208"/>
      <c r="IQO2" s="208"/>
      <c r="IQP2" s="208"/>
      <c r="IQQ2" s="208"/>
      <c r="IQR2" s="208"/>
      <c r="IQS2" s="208"/>
      <c r="IQT2" s="208"/>
      <c r="IQU2" s="208"/>
      <c r="IQV2" s="208"/>
      <c r="IQW2" s="208"/>
      <c r="IQX2" s="208"/>
      <c r="IQY2" s="208"/>
      <c r="IQZ2" s="208"/>
      <c r="IRA2" s="208"/>
      <c r="IRB2" s="208"/>
      <c r="IRC2" s="208"/>
      <c r="IRD2" s="208"/>
      <c r="IRE2" s="208"/>
      <c r="IRF2" s="208"/>
      <c r="IRG2" s="208"/>
      <c r="IRH2" s="208"/>
      <c r="IRI2" s="208"/>
      <c r="IRJ2" s="208"/>
      <c r="IRK2" s="208"/>
      <c r="IRL2" s="208"/>
      <c r="IRM2" s="208"/>
      <c r="IRN2" s="208"/>
      <c r="IRO2" s="208"/>
      <c r="IRP2" s="208"/>
      <c r="IRQ2" s="208"/>
      <c r="IRR2" s="208"/>
      <c r="IRS2" s="208"/>
      <c r="IRT2" s="208"/>
      <c r="IRU2" s="208"/>
      <c r="IRV2" s="208"/>
      <c r="IRW2" s="208"/>
      <c r="IRX2" s="208"/>
      <c r="IRY2" s="208"/>
      <c r="IRZ2" s="208"/>
      <c r="ISA2" s="208"/>
      <c r="ISB2" s="208"/>
      <c r="ISC2" s="208"/>
      <c r="ISD2" s="208"/>
      <c r="ISE2" s="208"/>
      <c r="ISF2" s="208"/>
      <c r="ISG2" s="208"/>
      <c r="ISH2" s="208"/>
      <c r="ISI2" s="208"/>
      <c r="ISJ2" s="208"/>
      <c r="ISK2" s="208"/>
      <c r="ISL2" s="208"/>
      <c r="ISM2" s="208"/>
      <c r="ISN2" s="208"/>
      <c r="ISO2" s="208"/>
      <c r="ISP2" s="208"/>
      <c r="ISQ2" s="208"/>
      <c r="ISR2" s="208"/>
      <c r="ISS2" s="208"/>
      <c r="IST2" s="208"/>
      <c r="ISU2" s="208"/>
      <c r="ISV2" s="208"/>
      <c r="ISW2" s="208"/>
      <c r="ISX2" s="208"/>
      <c r="ISY2" s="208"/>
      <c r="ISZ2" s="208"/>
      <c r="ITA2" s="208"/>
      <c r="ITB2" s="208"/>
      <c r="ITC2" s="208"/>
      <c r="ITD2" s="208"/>
      <c r="ITE2" s="208"/>
      <c r="ITF2" s="208"/>
      <c r="ITG2" s="208"/>
      <c r="ITH2" s="208"/>
      <c r="ITI2" s="208"/>
      <c r="ITJ2" s="208"/>
      <c r="ITK2" s="208"/>
      <c r="ITL2" s="208"/>
      <c r="ITM2" s="208"/>
      <c r="ITN2" s="208"/>
      <c r="ITO2" s="208"/>
      <c r="ITP2" s="208"/>
      <c r="ITQ2" s="208"/>
      <c r="ITR2" s="208"/>
      <c r="ITS2" s="208"/>
      <c r="ITT2" s="208"/>
      <c r="ITU2" s="208"/>
      <c r="ITV2" s="208"/>
      <c r="ITW2" s="208"/>
      <c r="ITX2" s="208"/>
      <c r="ITY2" s="208"/>
      <c r="ITZ2" s="208"/>
      <c r="IUA2" s="208"/>
      <c r="IUB2" s="208"/>
      <c r="IUC2" s="208"/>
      <c r="IUD2" s="208"/>
      <c r="IUE2" s="208"/>
      <c r="IUF2" s="208"/>
      <c r="IUG2" s="208"/>
      <c r="IUH2" s="208"/>
      <c r="IUI2" s="208"/>
      <c r="IUJ2" s="208"/>
      <c r="IUK2" s="208"/>
      <c r="IUL2" s="208"/>
      <c r="IUM2" s="208"/>
      <c r="IUN2" s="208"/>
      <c r="IUO2" s="208"/>
      <c r="IUP2" s="208"/>
      <c r="IUQ2" s="208"/>
      <c r="IUR2" s="208"/>
      <c r="IUS2" s="208"/>
      <c r="IUT2" s="208"/>
      <c r="IUU2" s="208"/>
      <c r="IUV2" s="208"/>
      <c r="IUW2" s="208"/>
      <c r="IUX2" s="208"/>
      <c r="IUY2" s="208"/>
      <c r="IUZ2" s="208"/>
      <c r="IVA2" s="208"/>
      <c r="IVB2" s="208"/>
      <c r="IVC2" s="208"/>
      <c r="IVD2" s="208"/>
      <c r="IVE2" s="208"/>
      <c r="IVF2" s="208"/>
      <c r="IVG2" s="208"/>
      <c r="IVH2" s="208"/>
      <c r="IVI2" s="208"/>
      <c r="IVJ2" s="208"/>
      <c r="IVK2" s="208"/>
      <c r="IVL2" s="208"/>
      <c r="IVM2" s="208"/>
      <c r="IVN2" s="208"/>
      <c r="IVO2" s="208"/>
      <c r="IVP2" s="208"/>
      <c r="IVQ2" s="208"/>
      <c r="IVR2" s="208"/>
      <c r="IVS2" s="208"/>
      <c r="IVT2" s="208"/>
      <c r="IVU2" s="208"/>
      <c r="IVV2" s="208"/>
      <c r="IVW2" s="208"/>
      <c r="IVX2" s="208"/>
      <c r="IVY2" s="208"/>
      <c r="IVZ2" s="208"/>
      <c r="IWA2" s="208"/>
      <c r="IWB2" s="208"/>
      <c r="IWC2" s="208"/>
      <c r="IWD2" s="208"/>
      <c r="IWE2" s="208"/>
      <c r="IWF2" s="208"/>
      <c r="IWG2" s="208"/>
      <c r="IWH2" s="208"/>
      <c r="IWI2" s="208"/>
      <c r="IWJ2" s="208"/>
      <c r="IWK2" s="208"/>
      <c r="IWL2" s="208"/>
      <c r="IWM2" s="208"/>
      <c r="IWN2" s="208"/>
      <c r="IWO2" s="208"/>
      <c r="IWP2" s="208"/>
      <c r="IWQ2" s="208"/>
      <c r="IWR2" s="208"/>
      <c r="IWS2" s="208"/>
      <c r="IWT2" s="208"/>
      <c r="IWU2" s="208"/>
      <c r="IWV2" s="208"/>
      <c r="IWW2" s="208"/>
      <c r="IWX2" s="208"/>
      <c r="IWY2" s="208"/>
      <c r="IWZ2" s="208"/>
      <c r="IXA2" s="208"/>
      <c r="IXB2" s="208"/>
      <c r="IXC2" s="208"/>
      <c r="IXD2" s="208"/>
      <c r="IXE2" s="208"/>
      <c r="IXF2" s="208"/>
      <c r="IXG2" s="208"/>
      <c r="IXH2" s="208"/>
      <c r="IXI2" s="208"/>
      <c r="IXJ2" s="208"/>
      <c r="IXK2" s="208"/>
      <c r="IXL2" s="208"/>
      <c r="IXM2" s="208"/>
      <c r="IXN2" s="208"/>
      <c r="IXO2" s="208"/>
      <c r="IXP2" s="208"/>
      <c r="IXQ2" s="208"/>
      <c r="IXR2" s="208"/>
      <c r="IXS2" s="208"/>
      <c r="IXT2" s="208"/>
      <c r="IXU2" s="208"/>
      <c r="IXV2" s="208"/>
      <c r="IXW2" s="208"/>
      <c r="IXX2" s="208"/>
      <c r="IXY2" s="208"/>
      <c r="IXZ2" s="208"/>
      <c r="IYA2" s="208"/>
      <c r="IYB2" s="208"/>
      <c r="IYC2" s="208"/>
      <c r="IYD2" s="208"/>
      <c r="IYE2" s="208"/>
      <c r="IYF2" s="208"/>
      <c r="IYG2" s="208"/>
      <c r="IYH2" s="208"/>
      <c r="IYI2" s="208"/>
      <c r="IYJ2" s="208"/>
      <c r="IYK2" s="208"/>
      <c r="IYL2" s="208"/>
      <c r="IYM2" s="208"/>
      <c r="IYN2" s="208"/>
      <c r="IYO2" s="208"/>
      <c r="IYP2" s="208"/>
      <c r="IYQ2" s="208"/>
      <c r="IYR2" s="208"/>
      <c r="IYS2" s="208"/>
      <c r="IYT2" s="208"/>
      <c r="IYU2" s="208"/>
      <c r="IYV2" s="208"/>
      <c r="IYW2" s="208"/>
      <c r="IYX2" s="208"/>
      <c r="IYY2" s="208"/>
      <c r="IYZ2" s="208"/>
      <c r="IZA2" s="208"/>
      <c r="IZB2" s="208"/>
      <c r="IZC2" s="208"/>
      <c r="IZD2" s="208"/>
      <c r="IZE2" s="208"/>
      <c r="IZF2" s="208"/>
      <c r="IZG2" s="208"/>
      <c r="IZH2" s="208"/>
      <c r="IZI2" s="208"/>
      <c r="IZJ2" s="208"/>
      <c r="IZK2" s="208"/>
      <c r="IZL2" s="208"/>
      <c r="IZM2" s="208"/>
      <c r="IZN2" s="208"/>
      <c r="IZO2" s="208"/>
      <c r="IZP2" s="208"/>
      <c r="IZQ2" s="208"/>
      <c r="IZR2" s="208"/>
      <c r="IZS2" s="208"/>
      <c r="IZT2" s="208"/>
      <c r="IZU2" s="208"/>
      <c r="IZV2" s="208"/>
      <c r="IZW2" s="208"/>
      <c r="IZX2" s="208"/>
      <c r="IZY2" s="208"/>
      <c r="IZZ2" s="208"/>
      <c r="JAA2" s="208"/>
      <c r="JAB2" s="208"/>
      <c r="JAC2" s="208"/>
      <c r="JAD2" s="208"/>
      <c r="JAE2" s="208"/>
      <c r="JAF2" s="208"/>
      <c r="JAG2" s="208"/>
      <c r="JAH2" s="208"/>
      <c r="JAI2" s="208"/>
      <c r="JAJ2" s="208"/>
      <c r="JAK2" s="208"/>
      <c r="JAL2" s="208"/>
      <c r="JAM2" s="208"/>
      <c r="JAN2" s="208"/>
      <c r="JAO2" s="208"/>
      <c r="JAP2" s="208"/>
      <c r="JAQ2" s="208"/>
      <c r="JAR2" s="208"/>
      <c r="JAS2" s="208"/>
      <c r="JAT2" s="208"/>
      <c r="JAU2" s="208"/>
      <c r="JAV2" s="208"/>
      <c r="JAW2" s="208"/>
      <c r="JAX2" s="208"/>
      <c r="JAY2" s="208"/>
      <c r="JAZ2" s="208"/>
      <c r="JBA2" s="208"/>
      <c r="JBB2" s="208"/>
      <c r="JBC2" s="208"/>
      <c r="JBD2" s="208"/>
      <c r="JBE2" s="208"/>
      <c r="JBF2" s="208"/>
      <c r="JBG2" s="208"/>
      <c r="JBH2" s="208"/>
      <c r="JBI2" s="208"/>
      <c r="JBJ2" s="208"/>
      <c r="JBK2" s="208"/>
      <c r="JBL2" s="208"/>
      <c r="JBM2" s="208"/>
      <c r="JBN2" s="208"/>
      <c r="JBO2" s="208"/>
      <c r="JBP2" s="208"/>
      <c r="JBQ2" s="208"/>
      <c r="JBR2" s="208"/>
      <c r="JBS2" s="208"/>
      <c r="JBT2" s="208"/>
      <c r="JBU2" s="208"/>
      <c r="JBV2" s="208"/>
      <c r="JBW2" s="208"/>
      <c r="JBX2" s="208"/>
      <c r="JBY2" s="208"/>
      <c r="JBZ2" s="208"/>
      <c r="JCA2" s="208"/>
      <c r="JCB2" s="208"/>
      <c r="JCC2" s="208"/>
      <c r="JCD2" s="208"/>
      <c r="JCE2" s="208"/>
      <c r="JCF2" s="208"/>
      <c r="JCG2" s="208"/>
      <c r="JCH2" s="208"/>
      <c r="JCI2" s="208"/>
      <c r="JCJ2" s="208"/>
      <c r="JCK2" s="208"/>
      <c r="JCL2" s="208"/>
      <c r="JCM2" s="208"/>
      <c r="JCN2" s="208"/>
      <c r="JCO2" s="208"/>
      <c r="JCP2" s="208"/>
      <c r="JCQ2" s="208"/>
      <c r="JCR2" s="208"/>
      <c r="JCS2" s="208"/>
      <c r="JCT2" s="208"/>
      <c r="JCU2" s="208"/>
      <c r="JCV2" s="208"/>
      <c r="JCW2" s="208"/>
      <c r="JCX2" s="208"/>
      <c r="JCY2" s="208"/>
      <c r="JCZ2" s="208"/>
      <c r="JDA2" s="208"/>
      <c r="JDB2" s="208"/>
      <c r="JDC2" s="208"/>
      <c r="JDD2" s="208"/>
      <c r="JDE2" s="208"/>
      <c r="JDF2" s="208"/>
      <c r="JDG2" s="208"/>
      <c r="JDH2" s="208"/>
      <c r="JDI2" s="208"/>
      <c r="JDJ2" s="208"/>
      <c r="JDK2" s="208"/>
      <c r="JDL2" s="208"/>
      <c r="JDM2" s="208"/>
      <c r="JDN2" s="208"/>
      <c r="JDO2" s="208"/>
      <c r="JDP2" s="208"/>
      <c r="JDQ2" s="208"/>
      <c r="JDR2" s="208"/>
      <c r="JDS2" s="208"/>
      <c r="JDT2" s="208"/>
      <c r="JDU2" s="208"/>
      <c r="JDV2" s="208"/>
      <c r="JDW2" s="208"/>
      <c r="JDX2" s="208"/>
      <c r="JDY2" s="208"/>
      <c r="JDZ2" s="208"/>
      <c r="JEA2" s="208"/>
      <c r="JEB2" s="208"/>
      <c r="JEC2" s="208"/>
      <c r="JED2" s="208"/>
      <c r="JEE2" s="208"/>
      <c r="JEF2" s="208"/>
      <c r="JEG2" s="208"/>
      <c r="JEH2" s="208"/>
      <c r="JEI2" s="208"/>
      <c r="JEJ2" s="208"/>
      <c r="JEK2" s="208"/>
      <c r="JEL2" s="208"/>
      <c r="JEM2" s="208"/>
      <c r="JEN2" s="208"/>
      <c r="JEO2" s="208"/>
      <c r="JEP2" s="208"/>
      <c r="JEQ2" s="208"/>
      <c r="JER2" s="208"/>
      <c r="JES2" s="208"/>
      <c r="JET2" s="208"/>
      <c r="JEU2" s="208"/>
      <c r="JEV2" s="208"/>
      <c r="JEW2" s="208"/>
      <c r="JEX2" s="208"/>
      <c r="JEY2" s="208"/>
      <c r="JEZ2" s="208"/>
      <c r="JFA2" s="208"/>
      <c r="JFB2" s="208"/>
      <c r="JFC2" s="208"/>
      <c r="JFD2" s="208"/>
      <c r="JFE2" s="208"/>
      <c r="JFF2" s="208"/>
      <c r="JFG2" s="208"/>
      <c r="JFH2" s="208"/>
      <c r="JFI2" s="208"/>
      <c r="JFJ2" s="208"/>
      <c r="JFK2" s="208"/>
      <c r="JFL2" s="208"/>
      <c r="JFM2" s="208"/>
      <c r="JFN2" s="208"/>
      <c r="JFO2" s="208"/>
      <c r="JFP2" s="208"/>
      <c r="JFQ2" s="208"/>
      <c r="JFR2" s="208"/>
      <c r="JFS2" s="208"/>
      <c r="JFT2" s="208"/>
      <c r="JFU2" s="208"/>
      <c r="JFV2" s="208"/>
      <c r="JFW2" s="208"/>
      <c r="JFX2" s="208"/>
      <c r="JFY2" s="208"/>
      <c r="JFZ2" s="208"/>
      <c r="JGA2" s="208"/>
      <c r="JGB2" s="208"/>
      <c r="JGC2" s="208"/>
      <c r="JGD2" s="208"/>
      <c r="JGE2" s="208"/>
      <c r="JGF2" s="208"/>
      <c r="JGG2" s="208"/>
      <c r="JGH2" s="208"/>
      <c r="JGI2" s="208"/>
      <c r="JGJ2" s="208"/>
      <c r="JGK2" s="208"/>
      <c r="JGL2" s="208"/>
      <c r="JGM2" s="208"/>
      <c r="JGN2" s="208"/>
      <c r="JGO2" s="208"/>
      <c r="JGP2" s="208"/>
      <c r="JGQ2" s="208"/>
      <c r="JGR2" s="208"/>
      <c r="JGS2" s="208"/>
      <c r="JGT2" s="208"/>
      <c r="JGU2" s="208"/>
      <c r="JGV2" s="208"/>
      <c r="JGW2" s="208"/>
      <c r="JGX2" s="208"/>
      <c r="JGY2" s="208"/>
      <c r="JGZ2" s="208"/>
      <c r="JHA2" s="208"/>
      <c r="JHB2" s="208"/>
      <c r="JHC2" s="208"/>
      <c r="JHD2" s="208"/>
      <c r="JHE2" s="208"/>
      <c r="JHF2" s="208"/>
      <c r="JHG2" s="208"/>
      <c r="JHH2" s="208"/>
      <c r="JHI2" s="208"/>
      <c r="JHJ2" s="208"/>
      <c r="JHK2" s="208"/>
      <c r="JHL2" s="208"/>
      <c r="JHM2" s="208"/>
      <c r="JHN2" s="208"/>
      <c r="JHO2" s="208"/>
      <c r="JHP2" s="208"/>
      <c r="JHQ2" s="208"/>
      <c r="JHR2" s="208"/>
      <c r="JHS2" s="208"/>
      <c r="JHT2" s="208"/>
      <c r="JHU2" s="208"/>
      <c r="JHV2" s="208"/>
      <c r="JHW2" s="208"/>
      <c r="JHX2" s="208"/>
      <c r="JHY2" s="208"/>
      <c r="JHZ2" s="208"/>
      <c r="JIA2" s="208"/>
      <c r="JIB2" s="208"/>
      <c r="JIC2" s="208"/>
      <c r="JID2" s="208"/>
      <c r="JIE2" s="208"/>
      <c r="JIF2" s="208"/>
      <c r="JIG2" s="208"/>
      <c r="JIH2" s="208"/>
      <c r="JII2" s="208"/>
      <c r="JIJ2" s="208"/>
      <c r="JIK2" s="208"/>
      <c r="JIL2" s="208"/>
      <c r="JIM2" s="208"/>
      <c r="JIN2" s="208"/>
      <c r="JIO2" s="208"/>
      <c r="JIP2" s="208"/>
      <c r="JIQ2" s="208"/>
      <c r="JIR2" s="208"/>
      <c r="JIS2" s="208"/>
      <c r="JIT2" s="208"/>
      <c r="JIU2" s="208"/>
      <c r="JIV2" s="208"/>
      <c r="JIW2" s="208"/>
      <c r="JIX2" s="208"/>
      <c r="JIY2" s="208"/>
      <c r="JIZ2" s="208"/>
      <c r="JJA2" s="208"/>
      <c r="JJB2" s="208"/>
      <c r="JJC2" s="208"/>
      <c r="JJD2" s="208"/>
      <c r="JJE2" s="208"/>
      <c r="JJF2" s="208"/>
      <c r="JJG2" s="208"/>
      <c r="JJH2" s="208"/>
      <c r="JJI2" s="208"/>
      <c r="JJJ2" s="208"/>
      <c r="JJK2" s="208"/>
      <c r="JJL2" s="208"/>
      <c r="JJM2" s="208"/>
      <c r="JJN2" s="208"/>
      <c r="JJO2" s="208"/>
      <c r="JJP2" s="208"/>
      <c r="JJQ2" s="208"/>
      <c r="JJR2" s="208"/>
      <c r="JJS2" s="208"/>
      <c r="JJT2" s="208"/>
      <c r="JJU2" s="208"/>
      <c r="JJV2" s="208"/>
      <c r="JJW2" s="208"/>
      <c r="JJX2" s="208"/>
      <c r="JJY2" s="208"/>
      <c r="JJZ2" s="208"/>
      <c r="JKA2" s="208"/>
      <c r="JKB2" s="208"/>
      <c r="JKC2" s="208"/>
      <c r="JKD2" s="208"/>
      <c r="JKE2" s="208"/>
      <c r="JKF2" s="208"/>
      <c r="JKG2" s="208"/>
      <c r="JKH2" s="208"/>
      <c r="JKI2" s="208"/>
      <c r="JKJ2" s="208"/>
      <c r="JKK2" s="208"/>
      <c r="JKL2" s="208"/>
      <c r="JKM2" s="208"/>
      <c r="JKN2" s="208"/>
      <c r="JKO2" s="208"/>
      <c r="JKP2" s="208"/>
      <c r="JKQ2" s="208"/>
      <c r="JKR2" s="208"/>
      <c r="JKS2" s="208"/>
      <c r="JKT2" s="208"/>
      <c r="JKU2" s="208"/>
      <c r="JKV2" s="208"/>
      <c r="JKW2" s="208"/>
      <c r="JKX2" s="208"/>
      <c r="JKY2" s="208"/>
      <c r="JKZ2" s="208"/>
      <c r="JLA2" s="208"/>
      <c r="JLB2" s="208"/>
      <c r="JLC2" s="208"/>
      <c r="JLD2" s="208"/>
      <c r="JLE2" s="208"/>
      <c r="JLF2" s="208"/>
      <c r="JLG2" s="208"/>
      <c r="JLH2" s="208"/>
      <c r="JLI2" s="208"/>
      <c r="JLJ2" s="208"/>
      <c r="JLK2" s="208"/>
      <c r="JLL2" s="208"/>
      <c r="JLM2" s="208"/>
      <c r="JLN2" s="208"/>
      <c r="JLO2" s="208"/>
      <c r="JLP2" s="208"/>
      <c r="JLQ2" s="208"/>
      <c r="JLR2" s="208"/>
      <c r="JLS2" s="208"/>
      <c r="JLT2" s="208"/>
      <c r="JLU2" s="208"/>
      <c r="JLV2" s="208"/>
      <c r="JLW2" s="208"/>
      <c r="JLX2" s="208"/>
      <c r="JLY2" s="208"/>
      <c r="JLZ2" s="208"/>
      <c r="JMA2" s="208"/>
      <c r="JMB2" s="208"/>
      <c r="JMC2" s="208"/>
      <c r="JMD2" s="208"/>
      <c r="JME2" s="208"/>
      <c r="JMF2" s="208"/>
      <c r="JMG2" s="208"/>
      <c r="JMH2" s="208"/>
      <c r="JMI2" s="208"/>
      <c r="JMJ2" s="208"/>
      <c r="JMK2" s="208"/>
      <c r="JML2" s="208"/>
      <c r="JMM2" s="208"/>
      <c r="JMN2" s="208"/>
      <c r="JMO2" s="208"/>
      <c r="JMP2" s="208"/>
      <c r="JMQ2" s="208"/>
      <c r="JMR2" s="208"/>
      <c r="JMS2" s="208"/>
      <c r="JMT2" s="208"/>
      <c r="JMU2" s="208"/>
      <c r="JMV2" s="208"/>
      <c r="JMW2" s="208"/>
      <c r="JMX2" s="208"/>
      <c r="JMY2" s="208"/>
      <c r="JMZ2" s="208"/>
      <c r="JNA2" s="208"/>
      <c r="JNB2" s="208"/>
      <c r="JNC2" s="208"/>
      <c r="JND2" s="208"/>
      <c r="JNE2" s="208"/>
      <c r="JNF2" s="208"/>
      <c r="JNG2" s="208"/>
      <c r="JNH2" s="208"/>
      <c r="JNI2" s="208"/>
      <c r="JNJ2" s="208"/>
      <c r="JNK2" s="208"/>
      <c r="JNL2" s="208"/>
      <c r="JNM2" s="208"/>
      <c r="JNN2" s="208"/>
      <c r="JNO2" s="208"/>
      <c r="JNP2" s="208"/>
      <c r="JNQ2" s="208"/>
      <c r="JNR2" s="208"/>
      <c r="JNS2" s="208"/>
      <c r="JNT2" s="208"/>
      <c r="JNU2" s="208"/>
      <c r="JNV2" s="208"/>
      <c r="JNW2" s="208"/>
      <c r="JNX2" s="208"/>
      <c r="JNY2" s="208"/>
      <c r="JNZ2" s="208"/>
      <c r="JOA2" s="208"/>
      <c r="JOB2" s="208"/>
      <c r="JOC2" s="208"/>
      <c r="JOD2" s="208"/>
      <c r="JOE2" s="208"/>
      <c r="JOF2" s="208"/>
      <c r="JOG2" s="208"/>
      <c r="JOH2" s="208"/>
      <c r="JOI2" s="208"/>
      <c r="JOJ2" s="208"/>
      <c r="JOK2" s="208"/>
      <c r="JOL2" s="208"/>
      <c r="JOM2" s="208"/>
      <c r="JON2" s="208"/>
      <c r="JOO2" s="208"/>
      <c r="JOP2" s="208"/>
      <c r="JOQ2" s="208"/>
      <c r="JOR2" s="208"/>
      <c r="JOS2" s="208"/>
      <c r="JOT2" s="208"/>
      <c r="JOU2" s="208"/>
      <c r="JOV2" s="208"/>
      <c r="JOW2" s="208"/>
      <c r="JOX2" s="208"/>
      <c r="JOY2" s="208"/>
      <c r="JOZ2" s="208"/>
      <c r="JPA2" s="208"/>
      <c r="JPB2" s="208"/>
      <c r="JPC2" s="208"/>
      <c r="JPD2" s="208"/>
      <c r="JPE2" s="208"/>
      <c r="JPF2" s="208"/>
      <c r="JPG2" s="208"/>
      <c r="JPH2" s="208"/>
      <c r="JPI2" s="208"/>
      <c r="JPJ2" s="208"/>
      <c r="JPK2" s="208"/>
      <c r="JPL2" s="208"/>
      <c r="JPM2" s="208"/>
      <c r="JPN2" s="208"/>
      <c r="JPO2" s="208"/>
      <c r="JPP2" s="208"/>
      <c r="JPQ2" s="208"/>
      <c r="JPR2" s="208"/>
      <c r="JPS2" s="208"/>
      <c r="JPT2" s="208"/>
      <c r="JPU2" s="208"/>
      <c r="JPV2" s="208"/>
      <c r="JPW2" s="208"/>
      <c r="JPX2" s="208"/>
      <c r="JPY2" s="208"/>
      <c r="JPZ2" s="208"/>
      <c r="JQA2" s="208"/>
      <c r="JQB2" s="208"/>
      <c r="JQC2" s="208"/>
      <c r="JQD2" s="208"/>
      <c r="JQE2" s="208"/>
      <c r="JQF2" s="208"/>
      <c r="JQG2" s="208"/>
      <c r="JQH2" s="208"/>
      <c r="JQI2" s="208"/>
      <c r="JQJ2" s="208"/>
      <c r="JQK2" s="208"/>
      <c r="JQL2" s="208"/>
      <c r="JQM2" s="208"/>
      <c r="JQN2" s="208"/>
      <c r="JQO2" s="208"/>
      <c r="JQP2" s="208"/>
      <c r="JQQ2" s="208"/>
      <c r="JQR2" s="208"/>
      <c r="JQS2" s="208"/>
      <c r="JQT2" s="208"/>
      <c r="JQU2" s="208"/>
      <c r="JQV2" s="208"/>
      <c r="JQW2" s="208"/>
      <c r="JQX2" s="208"/>
      <c r="JQY2" s="208"/>
      <c r="JQZ2" s="208"/>
      <c r="JRA2" s="208"/>
      <c r="JRB2" s="208"/>
      <c r="JRC2" s="208"/>
      <c r="JRD2" s="208"/>
      <c r="JRE2" s="208"/>
      <c r="JRF2" s="208"/>
      <c r="JRG2" s="208"/>
      <c r="JRH2" s="208"/>
      <c r="JRI2" s="208"/>
      <c r="JRJ2" s="208"/>
      <c r="JRK2" s="208"/>
      <c r="JRL2" s="208"/>
      <c r="JRM2" s="208"/>
      <c r="JRN2" s="208"/>
      <c r="JRO2" s="208"/>
      <c r="JRP2" s="208"/>
      <c r="JRQ2" s="208"/>
      <c r="JRR2" s="208"/>
      <c r="JRS2" s="208"/>
      <c r="JRT2" s="208"/>
      <c r="JRU2" s="208"/>
      <c r="JRV2" s="208"/>
      <c r="JRW2" s="208"/>
      <c r="JRX2" s="208"/>
      <c r="JRY2" s="208"/>
      <c r="JRZ2" s="208"/>
      <c r="JSA2" s="208"/>
      <c r="JSB2" s="208"/>
      <c r="JSC2" s="208"/>
      <c r="JSD2" s="208"/>
      <c r="JSE2" s="208"/>
      <c r="JSF2" s="208"/>
      <c r="JSG2" s="208"/>
      <c r="JSH2" s="208"/>
      <c r="JSI2" s="208"/>
      <c r="JSJ2" s="208"/>
      <c r="JSK2" s="208"/>
      <c r="JSL2" s="208"/>
      <c r="JSM2" s="208"/>
      <c r="JSN2" s="208"/>
      <c r="JSO2" s="208"/>
      <c r="JSP2" s="208"/>
      <c r="JSQ2" s="208"/>
      <c r="JSR2" s="208"/>
      <c r="JSS2" s="208"/>
      <c r="JST2" s="208"/>
      <c r="JSU2" s="208"/>
      <c r="JSV2" s="208"/>
      <c r="JSW2" s="208"/>
      <c r="JSX2" s="208"/>
      <c r="JSY2" s="208"/>
      <c r="JSZ2" s="208"/>
      <c r="JTA2" s="208"/>
      <c r="JTB2" s="208"/>
      <c r="JTC2" s="208"/>
      <c r="JTD2" s="208"/>
      <c r="JTE2" s="208"/>
      <c r="JTF2" s="208"/>
      <c r="JTG2" s="208"/>
      <c r="JTH2" s="208"/>
      <c r="JTI2" s="208"/>
      <c r="JTJ2" s="208"/>
      <c r="JTK2" s="208"/>
      <c r="JTL2" s="208"/>
      <c r="JTM2" s="208"/>
      <c r="JTN2" s="208"/>
      <c r="JTO2" s="208"/>
      <c r="JTP2" s="208"/>
      <c r="JTQ2" s="208"/>
      <c r="JTR2" s="208"/>
      <c r="JTS2" s="208"/>
      <c r="JTT2" s="208"/>
      <c r="JTU2" s="208"/>
      <c r="JTV2" s="208"/>
      <c r="JTW2" s="208"/>
      <c r="JTX2" s="208"/>
      <c r="JTY2" s="208"/>
      <c r="JTZ2" s="208"/>
      <c r="JUA2" s="208"/>
      <c r="JUB2" s="208"/>
      <c r="JUC2" s="208"/>
      <c r="JUD2" s="208"/>
      <c r="JUE2" s="208"/>
      <c r="JUF2" s="208"/>
      <c r="JUG2" s="208"/>
      <c r="JUH2" s="208"/>
      <c r="JUI2" s="208"/>
      <c r="JUJ2" s="208"/>
      <c r="JUK2" s="208"/>
      <c r="JUL2" s="208"/>
      <c r="JUM2" s="208"/>
      <c r="JUN2" s="208"/>
      <c r="JUO2" s="208"/>
      <c r="JUP2" s="208"/>
      <c r="JUQ2" s="208"/>
      <c r="JUR2" s="208"/>
      <c r="JUS2" s="208"/>
      <c r="JUT2" s="208"/>
      <c r="JUU2" s="208"/>
      <c r="JUV2" s="208"/>
      <c r="JUW2" s="208"/>
      <c r="JUX2" s="208"/>
      <c r="JUY2" s="208"/>
      <c r="JUZ2" s="208"/>
      <c r="JVA2" s="208"/>
      <c r="JVB2" s="208"/>
      <c r="JVC2" s="208"/>
      <c r="JVD2" s="208"/>
      <c r="JVE2" s="208"/>
      <c r="JVF2" s="208"/>
      <c r="JVG2" s="208"/>
      <c r="JVH2" s="208"/>
      <c r="JVI2" s="208"/>
      <c r="JVJ2" s="208"/>
      <c r="JVK2" s="208"/>
      <c r="JVL2" s="208"/>
      <c r="JVM2" s="208"/>
      <c r="JVN2" s="208"/>
      <c r="JVO2" s="208"/>
      <c r="JVP2" s="208"/>
      <c r="JVQ2" s="208"/>
      <c r="JVR2" s="208"/>
      <c r="JVS2" s="208"/>
      <c r="JVT2" s="208"/>
      <c r="JVU2" s="208"/>
      <c r="JVV2" s="208"/>
      <c r="JVW2" s="208"/>
      <c r="JVX2" s="208"/>
      <c r="JVY2" s="208"/>
      <c r="JVZ2" s="208"/>
      <c r="JWA2" s="208"/>
      <c r="JWB2" s="208"/>
      <c r="JWC2" s="208"/>
      <c r="JWD2" s="208"/>
      <c r="JWE2" s="208"/>
      <c r="JWF2" s="208"/>
      <c r="JWG2" s="208"/>
      <c r="JWH2" s="208"/>
      <c r="JWI2" s="208"/>
      <c r="JWJ2" s="208"/>
      <c r="JWK2" s="208"/>
      <c r="JWL2" s="208"/>
      <c r="JWM2" s="208"/>
      <c r="JWN2" s="208"/>
      <c r="JWO2" s="208"/>
      <c r="JWP2" s="208"/>
      <c r="JWQ2" s="208"/>
      <c r="JWR2" s="208"/>
      <c r="JWS2" s="208"/>
      <c r="JWT2" s="208"/>
      <c r="JWU2" s="208"/>
      <c r="JWV2" s="208"/>
      <c r="JWW2" s="208"/>
      <c r="JWX2" s="208"/>
      <c r="JWY2" s="208"/>
      <c r="JWZ2" s="208"/>
      <c r="JXA2" s="208"/>
      <c r="JXB2" s="208"/>
      <c r="JXC2" s="208"/>
      <c r="JXD2" s="208"/>
      <c r="JXE2" s="208"/>
      <c r="JXF2" s="208"/>
      <c r="JXG2" s="208"/>
      <c r="JXH2" s="208"/>
      <c r="JXI2" s="208"/>
      <c r="JXJ2" s="208"/>
      <c r="JXK2" s="208"/>
      <c r="JXL2" s="208"/>
      <c r="JXM2" s="208"/>
      <c r="JXN2" s="208"/>
      <c r="JXO2" s="208"/>
      <c r="JXP2" s="208"/>
      <c r="JXQ2" s="208"/>
      <c r="JXR2" s="208"/>
      <c r="JXS2" s="208"/>
      <c r="JXT2" s="208"/>
      <c r="JXU2" s="208"/>
      <c r="JXV2" s="208"/>
      <c r="JXW2" s="208"/>
      <c r="JXX2" s="208"/>
      <c r="JXY2" s="208"/>
      <c r="JXZ2" s="208"/>
      <c r="JYA2" s="208"/>
      <c r="JYB2" s="208"/>
      <c r="JYC2" s="208"/>
      <c r="JYD2" s="208"/>
      <c r="JYE2" s="208"/>
      <c r="JYF2" s="208"/>
      <c r="JYG2" s="208"/>
      <c r="JYH2" s="208"/>
      <c r="JYI2" s="208"/>
      <c r="JYJ2" s="208"/>
      <c r="JYK2" s="208"/>
      <c r="JYL2" s="208"/>
      <c r="JYM2" s="208"/>
      <c r="JYN2" s="208"/>
      <c r="JYO2" s="208"/>
      <c r="JYP2" s="208"/>
      <c r="JYQ2" s="208"/>
      <c r="JYR2" s="208"/>
      <c r="JYS2" s="208"/>
      <c r="JYT2" s="208"/>
      <c r="JYU2" s="208"/>
      <c r="JYV2" s="208"/>
      <c r="JYW2" s="208"/>
      <c r="JYX2" s="208"/>
      <c r="JYY2" s="208"/>
      <c r="JYZ2" s="208"/>
      <c r="JZA2" s="208"/>
      <c r="JZB2" s="208"/>
      <c r="JZC2" s="208"/>
      <c r="JZD2" s="208"/>
      <c r="JZE2" s="208"/>
      <c r="JZF2" s="208"/>
      <c r="JZG2" s="208"/>
      <c r="JZH2" s="208"/>
      <c r="JZI2" s="208"/>
      <c r="JZJ2" s="208"/>
      <c r="JZK2" s="208"/>
      <c r="JZL2" s="208"/>
      <c r="JZM2" s="208"/>
      <c r="JZN2" s="208"/>
      <c r="JZO2" s="208"/>
      <c r="JZP2" s="208"/>
      <c r="JZQ2" s="208"/>
      <c r="JZR2" s="208"/>
      <c r="JZS2" s="208"/>
      <c r="JZT2" s="208"/>
      <c r="JZU2" s="208"/>
      <c r="JZV2" s="208"/>
      <c r="JZW2" s="208"/>
      <c r="JZX2" s="208"/>
      <c r="JZY2" s="208"/>
      <c r="JZZ2" s="208"/>
      <c r="KAA2" s="208"/>
      <c r="KAB2" s="208"/>
      <c r="KAC2" s="208"/>
      <c r="KAD2" s="208"/>
      <c r="KAE2" s="208"/>
      <c r="KAF2" s="208"/>
      <c r="KAG2" s="208"/>
      <c r="KAH2" s="208"/>
      <c r="KAI2" s="208"/>
      <c r="KAJ2" s="208"/>
      <c r="KAK2" s="208"/>
      <c r="KAL2" s="208"/>
      <c r="KAM2" s="208"/>
      <c r="KAN2" s="208"/>
      <c r="KAO2" s="208"/>
      <c r="KAP2" s="208"/>
      <c r="KAQ2" s="208"/>
      <c r="KAR2" s="208"/>
      <c r="KAS2" s="208"/>
      <c r="KAT2" s="208"/>
      <c r="KAU2" s="208"/>
      <c r="KAV2" s="208"/>
      <c r="KAW2" s="208"/>
      <c r="KAX2" s="208"/>
      <c r="KAY2" s="208"/>
      <c r="KAZ2" s="208"/>
      <c r="KBA2" s="208"/>
      <c r="KBB2" s="208"/>
      <c r="KBC2" s="208"/>
      <c r="KBD2" s="208"/>
      <c r="KBE2" s="208"/>
      <c r="KBF2" s="208"/>
      <c r="KBG2" s="208"/>
      <c r="KBH2" s="208"/>
      <c r="KBI2" s="208"/>
      <c r="KBJ2" s="208"/>
      <c r="KBK2" s="208"/>
      <c r="KBL2" s="208"/>
      <c r="KBM2" s="208"/>
      <c r="KBN2" s="208"/>
      <c r="KBO2" s="208"/>
      <c r="KBP2" s="208"/>
      <c r="KBQ2" s="208"/>
      <c r="KBR2" s="208"/>
      <c r="KBS2" s="208"/>
      <c r="KBT2" s="208"/>
      <c r="KBU2" s="208"/>
      <c r="KBV2" s="208"/>
      <c r="KBW2" s="208"/>
      <c r="KBX2" s="208"/>
      <c r="KBY2" s="208"/>
      <c r="KBZ2" s="208"/>
      <c r="KCA2" s="208"/>
      <c r="KCB2" s="208"/>
      <c r="KCC2" s="208"/>
      <c r="KCD2" s="208"/>
      <c r="KCE2" s="208"/>
      <c r="KCF2" s="208"/>
      <c r="KCG2" s="208"/>
      <c r="KCH2" s="208"/>
      <c r="KCI2" s="208"/>
      <c r="KCJ2" s="208"/>
      <c r="KCK2" s="208"/>
      <c r="KCL2" s="208"/>
      <c r="KCM2" s="208"/>
      <c r="KCN2" s="208"/>
      <c r="KCO2" s="208"/>
      <c r="KCP2" s="208"/>
      <c r="KCQ2" s="208"/>
      <c r="KCR2" s="208"/>
      <c r="KCS2" s="208"/>
      <c r="KCT2" s="208"/>
      <c r="KCU2" s="208"/>
      <c r="KCV2" s="208"/>
      <c r="KCW2" s="208"/>
      <c r="KCX2" s="208"/>
      <c r="KCY2" s="208"/>
      <c r="KCZ2" s="208"/>
      <c r="KDA2" s="208"/>
      <c r="KDB2" s="208"/>
      <c r="KDC2" s="208"/>
      <c r="KDD2" s="208"/>
      <c r="KDE2" s="208"/>
      <c r="KDF2" s="208"/>
      <c r="KDG2" s="208"/>
      <c r="KDH2" s="208"/>
      <c r="KDI2" s="208"/>
      <c r="KDJ2" s="208"/>
      <c r="KDK2" s="208"/>
      <c r="KDL2" s="208"/>
      <c r="KDM2" s="208"/>
      <c r="KDN2" s="208"/>
      <c r="KDO2" s="208"/>
      <c r="KDP2" s="208"/>
      <c r="KDQ2" s="208"/>
      <c r="KDR2" s="208"/>
      <c r="KDS2" s="208"/>
      <c r="KDT2" s="208"/>
      <c r="KDU2" s="208"/>
      <c r="KDV2" s="208"/>
      <c r="KDW2" s="208"/>
      <c r="KDX2" s="208"/>
      <c r="KDY2" s="208"/>
      <c r="KDZ2" s="208"/>
      <c r="KEA2" s="208"/>
      <c r="KEB2" s="208"/>
      <c r="KEC2" s="208"/>
      <c r="KED2" s="208"/>
      <c r="KEE2" s="208"/>
      <c r="KEF2" s="208"/>
      <c r="KEG2" s="208"/>
      <c r="KEH2" s="208"/>
      <c r="KEI2" s="208"/>
      <c r="KEJ2" s="208"/>
      <c r="KEK2" s="208"/>
      <c r="KEL2" s="208"/>
      <c r="KEM2" s="208"/>
      <c r="KEN2" s="208"/>
      <c r="KEO2" s="208"/>
      <c r="KEP2" s="208"/>
      <c r="KEQ2" s="208"/>
      <c r="KER2" s="208"/>
      <c r="KES2" s="208"/>
      <c r="KET2" s="208"/>
      <c r="KEU2" s="208"/>
      <c r="KEV2" s="208"/>
      <c r="KEW2" s="208"/>
      <c r="KEX2" s="208"/>
      <c r="KEY2" s="208"/>
      <c r="KEZ2" s="208"/>
      <c r="KFA2" s="208"/>
      <c r="KFB2" s="208"/>
      <c r="KFC2" s="208"/>
      <c r="KFD2" s="208"/>
      <c r="KFE2" s="208"/>
      <c r="KFF2" s="208"/>
      <c r="KFG2" s="208"/>
      <c r="KFH2" s="208"/>
      <c r="KFI2" s="208"/>
      <c r="KFJ2" s="208"/>
      <c r="KFK2" s="208"/>
      <c r="KFL2" s="208"/>
      <c r="KFM2" s="208"/>
      <c r="KFN2" s="208"/>
      <c r="KFO2" s="208"/>
      <c r="KFP2" s="208"/>
      <c r="KFQ2" s="208"/>
      <c r="KFR2" s="208"/>
      <c r="KFS2" s="208"/>
      <c r="KFT2" s="208"/>
      <c r="KFU2" s="208"/>
      <c r="KFV2" s="208"/>
      <c r="KFW2" s="208"/>
      <c r="KFX2" s="208"/>
      <c r="KFY2" s="208"/>
      <c r="KFZ2" s="208"/>
      <c r="KGA2" s="208"/>
      <c r="KGB2" s="208"/>
      <c r="KGC2" s="208"/>
      <c r="KGD2" s="208"/>
      <c r="KGE2" s="208"/>
      <c r="KGF2" s="208"/>
      <c r="KGG2" s="208"/>
      <c r="KGH2" s="208"/>
      <c r="KGI2" s="208"/>
      <c r="KGJ2" s="208"/>
      <c r="KGK2" s="208"/>
      <c r="KGL2" s="208"/>
      <c r="KGM2" s="208"/>
      <c r="KGN2" s="208"/>
      <c r="KGO2" s="208"/>
      <c r="KGP2" s="208"/>
      <c r="KGQ2" s="208"/>
      <c r="KGR2" s="208"/>
      <c r="KGS2" s="208"/>
      <c r="KGT2" s="208"/>
      <c r="KGU2" s="208"/>
      <c r="KGV2" s="208"/>
      <c r="KGW2" s="208"/>
      <c r="KGX2" s="208"/>
      <c r="KGY2" s="208"/>
      <c r="KGZ2" s="208"/>
      <c r="KHA2" s="208"/>
      <c r="KHB2" s="208"/>
      <c r="KHC2" s="208"/>
      <c r="KHD2" s="208"/>
      <c r="KHE2" s="208"/>
      <c r="KHF2" s="208"/>
      <c r="KHG2" s="208"/>
      <c r="KHH2" s="208"/>
      <c r="KHI2" s="208"/>
      <c r="KHJ2" s="208"/>
      <c r="KHK2" s="208"/>
      <c r="KHL2" s="208"/>
      <c r="KHM2" s="208"/>
      <c r="KHN2" s="208"/>
      <c r="KHO2" s="208"/>
      <c r="KHP2" s="208"/>
      <c r="KHQ2" s="208"/>
      <c r="KHR2" s="208"/>
      <c r="KHS2" s="208"/>
      <c r="KHT2" s="208"/>
      <c r="KHU2" s="208"/>
      <c r="KHV2" s="208"/>
      <c r="KHW2" s="208"/>
      <c r="KHX2" s="208"/>
      <c r="KHY2" s="208"/>
      <c r="KHZ2" s="208"/>
      <c r="KIA2" s="208"/>
      <c r="KIB2" s="208"/>
      <c r="KIC2" s="208"/>
      <c r="KID2" s="208"/>
      <c r="KIE2" s="208"/>
      <c r="KIF2" s="208"/>
      <c r="KIG2" s="208"/>
      <c r="KIH2" s="208"/>
      <c r="KII2" s="208"/>
      <c r="KIJ2" s="208"/>
      <c r="KIK2" s="208"/>
      <c r="KIL2" s="208"/>
      <c r="KIM2" s="208"/>
      <c r="KIN2" s="208"/>
      <c r="KIO2" s="208"/>
      <c r="KIP2" s="208"/>
      <c r="KIQ2" s="208"/>
      <c r="KIR2" s="208"/>
      <c r="KIS2" s="208"/>
      <c r="KIT2" s="208"/>
      <c r="KIU2" s="208"/>
      <c r="KIV2" s="208"/>
      <c r="KIW2" s="208"/>
      <c r="KIX2" s="208"/>
      <c r="KIY2" s="208"/>
      <c r="KIZ2" s="208"/>
      <c r="KJA2" s="208"/>
      <c r="KJB2" s="208"/>
      <c r="KJC2" s="208"/>
      <c r="KJD2" s="208"/>
      <c r="KJE2" s="208"/>
      <c r="KJF2" s="208"/>
      <c r="KJG2" s="208"/>
      <c r="KJH2" s="208"/>
      <c r="KJI2" s="208"/>
      <c r="KJJ2" s="208"/>
      <c r="KJK2" s="208"/>
      <c r="KJL2" s="208"/>
      <c r="KJM2" s="208"/>
      <c r="KJN2" s="208"/>
      <c r="KJO2" s="208"/>
      <c r="KJP2" s="208"/>
      <c r="KJQ2" s="208"/>
      <c r="KJR2" s="208"/>
      <c r="KJS2" s="208"/>
      <c r="KJT2" s="208"/>
      <c r="KJU2" s="208"/>
      <c r="KJV2" s="208"/>
      <c r="KJW2" s="208"/>
      <c r="KJX2" s="208"/>
      <c r="KJY2" s="208"/>
      <c r="KJZ2" s="208"/>
      <c r="KKA2" s="208"/>
      <c r="KKB2" s="208"/>
      <c r="KKC2" s="208"/>
      <c r="KKD2" s="208"/>
      <c r="KKE2" s="208"/>
      <c r="KKF2" s="208"/>
      <c r="KKG2" s="208"/>
      <c r="KKH2" s="208"/>
      <c r="KKI2" s="208"/>
      <c r="KKJ2" s="208"/>
      <c r="KKK2" s="208"/>
      <c r="KKL2" s="208"/>
      <c r="KKM2" s="208"/>
      <c r="KKN2" s="208"/>
      <c r="KKO2" s="208"/>
      <c r="KKP2" s="208"/>
      <c r="KKQ2" s="208"/>
      <c r="KKR2" s="208"/>
      <c r="KKS2" s="208"/>
      <c r="KKT2" s="208"/>
      <c r="KKU2" s="208"/>
      <c r="KKV2" s="208"/>
      <c r="KKW2" s="208"/>
      <c r="KKX2" s="208"/>
      <c r="KKY2" s="208"/>
      <c r="KKZ2" s="208"/>
      <c r="KLA2" s="208"/>
      <c r="KLB2" s="208"/>
      <c r="KLC2" s="208"/>
      <c r="KLD2" s="208"/>
      <c r="KLE2" s="208"/>
      <c r="KLF2" s="208"/>
      <c r="KLG2" s="208"/>
      <c r="KLH2" s="208"/>
      <c r="KLI2" s="208"/>
      <c r="KLJ2" s="208"/>
      <c r="KLK2" s="208"/>
      <c r="KLL2" s="208"/>
      <c r="KLM2" s="208"/>
      <c r="KLN2" s="208"/>
      <c r="KLO2" s="208"/>
      <c r="KLP2" s="208"/>
      <c r="KLQ2" s="208"/>
      <c r="KLR2" s="208"/>
      <c r="KLS2" s="208"/>
      <c r="KLT2" s="208"/>
      <c r="KLU2" s="208"/>
      <c r="KLV2" s="208"/>
      <c r="KLW2" s="208"/>
      <c r="KLX2" s="208"/>
      <c r="KLY2" s="208"/>
      <c r="KLZ2" s="208"/>
      <c r="KMA2" s="208"/>
      <c r="KMB2" s="208"/>
      <c r="KMC2" s="208"/>
      <c r="KMD2" s="208"/>
      <c r="KME2" s="208"/>
      <c r="KMF2" s="208"/>
      <c r="KMG2" s="208"/>
      <c r="KMH2" s="208"/>
      <c r="KMI2" s="208"/>
      <c r="KMJ2" s="208"/>
      <c r="KMK2" s="208"/>
      <c r="KML2" s="208"/>
      <c r="KMM2" s="208"/>
      <c r="KMN2" s="208"/>
      <c r="KMO2" s="208"/>
      <c r="KMP2" s="208"/>
      <c r="KMQ2" s="208"/>
      <c r="KMR2" s="208"/>
      <c r="KMS2" s="208"/>
      <c r="KMT2" s="208"/>
      <c r="KMU2" s="208"/>
      <c r="KMV2" s="208"/>
      <c r="KMW2" s="208"/>
      <c r="KMX2" s="208"/>
      <c r="KMY2" s="208"/>
      <c r="KMZ2" s="208"/>
      <c r="KNA2" s="208"/>
      <c r="KNB2" s="208"/>
      <c r="KNC2" s="208"/>
      <c r="KND2" s="208"/>
      <c r="KNE2" s="208"/>
      <c r="KNF2" s="208"/>
      <c r="KNG2" s="208"/>
      <c r="KNH2" s="208"/>
      <c r="KNI2" s="208"/>
      <c r="KNJ2" s="208"/>
      <c r="KNK2" s="208"/>
      <c r="KNL2" s="208"/>
      <c r="KNM2" s="208"/>
      <c r="KNN2" s="208"/>
      <c r="KNO2" s="208"/>
      <c r="KNP2" s="208"/>
      <c r="KNQ2" s="208"/>
      <c r="KNR2" s="208"/>
      <c r="KNS2" s="208"/>
      <c r="KNT2" s="208"/>
      <c r="KNU2" s="208"/>
      <c r="KNV2" s="208"/>
      <c r="KNW2" s="208"/>
      <c r="KNX2" s="208"/>
      <c r="KNY2" s="208"/>
      <c r="KNZ2" s="208"/>
      <c r="KOA2" s="208"/>
      <c r="KOB2" s="208"/>
      <c r="KOC2" s="208"/>
      <c r="KOD2" s="208"/>
      <c r="KOE2" s="208"/>
      <c r="KOF2" s="208"/>
      <c r="KOG2" s="208"/>
      <c r="KOH2" s="208"/>
      <c r="KOI2" s="208"/>
      <c r="KOJ2" s="208"/>
      <c r="KOK2" s="208"/>
      <c r="KOL2" s="208"/>
      <c r="KOM2" s="208"/>
      <c r="KON2" s="208"/>
      <c r="KOO2" s="208"/>
      <c r="KOP2" s="208"/>
      <c r="KOQ2" s="208"/>
      <c r="KOR2" s="208"/>
      <c r="KOS2" s="208"/>
      <c r="KOT2" s="208"/>
      <c r="KOU2" s="208"/>
      <c r="KOV2" s="208"/>
      <c r="KOW2" s="208"/>
      <c r="KOX2" s="208"/>
      <c r="KOY2" s="208"/>
      <c r="KOZ2" s="208"/>
      <c r="KPA2" s="208"/>
      <c r="KPB2" s="208"/>
      <c r="KPC2" s="208"/>
      <c r="KPD2" s="208"/>
      <c r="KPE2" s="208"/>
      <c r="KPF2" s="208"/>
      <c r="KPG2" s="208"/>
      <c r="KPH2" s="208"/>
      <c r="KPI2" s="208"/>
      <c r="KPJ2" s="208"/>
      <c r="KPK2" s="208"/>
      <c r="KPL2" s="208"/>
      <c r="KPM2" s="208"/>
      <c r="KPN2" s="208"/>
      <c r="KPO2" s="208"/>
      <c r="KPP2" s="208"/>
      <c r="KPQ2" s="208"/>
      <c r="KPR2" s="208"/>
      <c r="KPS2" s="208"/>
      <c r="KPT2" s="208"/>
      <c r="KPU2" s="208"/>
      <c r="KPV2" s="208"/>
      <c r="KPW2" s="208"/>
      <c r="KPX2" s="208"/>
      <c r="KPY2" s="208"/>
      <c r="KPZ2" s="208"/>
      <c r="KQA2" s="208"/>
      <c r="KQB2" s="208"/>
      <c r="KQC2" s="208"/>
      <c r="KQD2" s="208"/>
      <c r="KQE2" s="208"/>
      <c r="KQF2" s="208"/>
      <c r="KQG2" s="208"/>
      <c r="KQH2" s="208"/>
      <c r="KQI2" s="208"/>
      <c r="KQJ2" s="208"/>
      <c r="KQK2" s="208"/>
      <c r="KQL2" s="208"/>
      <c r="KQM2" s="208"/>
      <c r="KQN2" s="208"/>
      <c r="KQO2" s="208"/>
      <c r="KQP2" s="208"/>
      <c r="KQQ2" s="208"/>
      <c r="KQR2" s="208"/>
      <c r="KQS2" s="208"/>
      <c r="KQT2" s="208"/>
      <c r="KQU2" s="208"/>
      <c r="KQV2" s="208"/>
      <c r="KQW2" s="208"/>
      <c r="KQX2" s="208"/>
      <c r="KQY2" s="208"/>
      <c r="KQZ2" s="208"/>
      <c r="KRA2" s="208"/>
      <c r="KRB2" s="208"/>
      <c r="KRC2" s="208"/>
      <c r="KRD2" s="208"/>
      <c r="KRE2" s="208"/>
      <c r="KRF2" s="208"/>
      <c r="KRG2" s="208"/>
      <c r="KRH2" s="208"/>
      <c r="KRI2" s="208"/>
      <c r="KRJ2" s="208"/>
      <c r="KRK2" s="208"/>
      <c r="KRL2" s="208"/>
      <c r="KRM2" s="208"/>
      <c r="KRN2" s="208"/>
      <c r="KRO2" s="208"/>
      <c r="KRP2" s="208"/>
      <c r="KRQ2" s="208"/>
      <c r="KRR2" s="208"/>
      <c r="KRS2" s="208"/>
      <c r="KRT2" s="208"/>
      <c r="KRU2" s="208"/>
      <c r="KRV2" s="208"/>
      <c r="KRW2" s="208"/>
      <c r="KRX2" s="208"/>
      <c r="KRY2" s="208"/>
      <c r="KRZ2" s="208"/>
      <c r="KSA2" s="208"/>
      <c r="KSB2" s="208"/>
      <c r="KSC2" s="208"/>
      <c r="KSD2" s="208"/>
      <c r="KSE2" s="208"/>
      <c r="KSF2" s="208"/>
      <c r="KSG2" s="208"/>
      <c r="KSH2" s="208"/>
      <c r="KSI2" s="208"/>
      <c r="KSJ2" s="208"/>
      <c r="KSK2" s="208"/>
      <c r="KSL2" s="208"/>
      <c r="KSM2" s="208"/>
      <c r="KSN2" s="208"/>
      <c r="KSO2" s="208"/>
      <c r="KSP2" s="208"/>
      <c r="KSQ2" s="208"/>
      <c r="KSR2" s="208"/>
      <c r="KSS2" s="208"/>
      <c r="KST2" s="208"/>
      <c r="KSU2" s="208"/>
      <c r="KSV2" s="208"/>
      <c r="KSW2" s="208"/>
      <c r="KSX2" s="208"/>
      <c r="KSY2" s="208"/>
      <c r="KSZ2" s="208"/>
      <c r="KTA2" s="208"/>
      <c r="KTB2" s="208"/>
      <c r="KTC2" s="208"/>
      <c r="KTD2" s="208"/>
      <c r="KTE2" s="208"/>
      <c r="KTF2" s="208"/>
      <c r="KTG2" s="208"/>
      <c r="KTH2" s="208"/>
      <c r="KTI2" s="208"/>
      <c r="KTJ2" s="208"/>
      <c r="KTK2" s="208"/>
      <c r="KTL2" s="208"/>
      <c r="KTM2" s="208"/>
      <c r="KTN2" s="208"/>
      <c r="KTO2" s="208"/>
      <c r="KTP2" s="208"/>
      <c r="KTQ2" s="208"/>
      <c r="KTR2" s="208"/>
      <c r="KTS2" s="208"/>
      <c r="KTT2" s="208"/>
      <c r="KTU2" s="208"/>
      <c r="KTV2" s="208"/>
      <c r="KTW2" s="208"/>
      <c r="KTX2" s="208"/>
      <c r="KTY2" s="208"/>
      <c r="KTZ2" s="208"/>
      <c r="KUA2" s="208"/>
      <c r="KUB2" s="208"/>
      <c r="KUC2" s="208"/>
      <c r="KUD2" s="208"/>
      <c r="KUE2" s="208"/>
      <c r="KUF2" s="208"/>
      <c r="KUG2" s="208"/>
      <c r="KUH2" s="208"/>
      <c r="KUI2" s="208"/>
      <c r="KUJ2" s="208"/>
      <c r="KUK2" s="208"/>
      <c r="KUL2" s="208"/>
      <c r="KUM2" s="208"/>
      <c r="KUN2" s="208"/>
      <c r="KUO2" s="208"/>
      <c r="KUP2" s="208"/>
      <c r="KUQ2" s="208"/>
      <c r="KUR2" s="208"/>
      <c r="KUS2" s="208"/>
      <c r="KUT2" s="208"/>
      <c r="KUU2" s="208"/>
      <c r="KUV2" s="208"/>
      <c r="KUW2" s="208"/>
      <c r="KUX2" s="208"/>
      <c r="KUY2" s="208"/>
      <c r="KUZ2" s="208"/>
      <c r="KVA2" s="208"/>
      <c r="KVB2" s="208"/>
      <c r="KVC2" s="208"/>
      <c r="KVD2" s="208"/>
      <c r="KVE2" s="208"/>
      <c r="KVF2" s="208"/>
      <c r="KVG2" s="208"/>
      <c r="KVH2" s="208"/>
      <c r="KVI2" s="208"/>
      <c r="KVJ2" s="208"/>
      <c r="KVK2" s="208"/>
      <c r="KVL2" s="208"/>
      <c r="KVM2" s="208"/>
      <c r="KVN2" s="208"/>
      <c r="KVO2" s="208"/>
      <c r="KVP2" s="208"/>
      <c r="KVQ2" s="208"/>
      <c r="KVR2" s="208"/>
      <c r="KVS2" s="208"/>
      <c r="KVT2" s="208"/>
      <c r="KVU2" s="208"/>
      <c r="KVV2" s="208"/>
      <c r="KVW2" s="208"/>
      <c r="KVX2" s="208"/>
      <c r="KVY2" s="208"/>
      <c r="KVZ2" s="208"/>
      <c r="KWA2" s="208"/>
      <c r="KWB2" s="208"/>
      <c r="KWC2" s="208"/>
      <c r="KWD2" s="208"/>
      <c r="KWE2" s="208"/>
      <c r="KWF2" s="208"/>
      <c r="KWG2" s="208"/>
      <c r="KWH2" s="208"/>
      <c r="KWI2" s="208"/>
      <c r="KWJ2" s="208"/>
      <c r="KWK2" s="208"/>
      <c r="KWL2" s="208"/>
      <c r="KWM2" s="208"/>
      <c r="KWN2" s="208"/>
      <c r="KWO2" s="208"/>
      <c r="KWP2" s="208"/>
      <c r="KWQ2" s="208"/>
      <c r="KWR2" s="208"/>
      <c r="KWS2" s="208"/>
      <c r="KWT2" s="208"/>
      <c r="KWU2" s="208"/>
      <c r="KWV2" s="208"/>
      <c r="KWW2" s="208"/>
      <c r="KWX2" s="208"/>
      <c r="KWY2" s="208"/>
      <c r="KWZ2" s="208"/>
      <c r="KXA2" s="208"/>
      <c r="KXB2" s="208"/>
      <c r="KXC2" s="208"/>
      <c r="KXD2" s="208"/>
      <c r="KXE2" s="208"/>
      <c r="KXF2" s="208"/>
      <c r="KXG2" s="208"/>
      <c r="KXH2" s="208"/>
      <c r="KXI2" s="208"/>
      <c r="KXJ2" s="208"/>
      <c r="KXK2" s="208"/>
      <c r="KXL2" s="208"/>
      <c r="KXM2" s="208"/>
      <c r="KXN2" s="208"/>
      <c r="KXO2" s="208"/>
      <c r="KXP2" s="208"/>
      <c r="KXQ2" s="208"/>
      <c r="KXR2" s="208"/>
      <c r="KXS2" s="208"/>
      <c r="KXT2" s="208"/>
      <c r="KXU2" s="208"/>
      <c r="KXV2" s="208"/>
      <c r="KXW2" s="208"/>
      <c r="KXX2" s="208"/>
      <c r="KXY2" s="208"/>
      <c r="KXZ2" s="208"/>
      <c r="KYA2" s="208"/>
      <c r="KYB2" s="208"/>
      <c r="KYC2" s="208"/>
      <c r="KYD2" s="208"/>
      <c r="KYE2" s="208"/>
      <c r="KYF2" s="208"/>
      <c r="KYG2" s="208"/>
      <c r="KYH2" s="208"/>
      <c r="KYI2" s="208"/>
      <c r="KYJ2" s="208"/>
      <c r="KYK2" s="208"/>
      <c r="KYL2" s="208"/>
      <c r="KYM2" s="208"/>
      <c r="KYN2" s="208"/>
      <c r="KYO2" s="208"/>
      <c r="KYP2" s="208"/>
      <c r="KYQ2" s="208"/>
      <c r="KYR2" s="208"/>
      <c r="KYS2" s="208"/>
      <c r="KYT2" s="208"/>
      <c r="KYU2" s="208"/>
      <c r="KYV2" s="208"/>
      <c r="KYW2" s="208"/>
      <c r="KYX2" s="208"/>
      <c r="KYY2" s="208"/>
      <c r="KYZ2" s="208"/>
      <c r="KZA2" s="208"/>
      <c r="KZB2" s="208"/>
      <c r="KZC2" s="208"/>
      <c r="KZD2" s="208"/>
      <c r="KZE2" s="208"/>
      <c r="KZF2" s="208"/>
      <c r="KZG2" s="208"/>
      <c r="KZH2" s="208"/>
      <c r="KZI2" s="208"/>
      <c r="KZJ2" s="208"/>
      <c r="KZK2" s="208"/>
      <c r="KZL2" s="208"/>
      <c r="KZM2" s="208"/>
      <c r="KZN2" s="208"/>
      <c r="KZO2" s="208"/>
      <c r="KZP2" s="208"/>
      <c r="KZQ2" s="208"/>
      <c r="KZR2" s="208"/>
      <c r="KZS2" s="208"/>
      <c r="KZT2" s="208"/>
      <c r="KZU2" s="208"/>
      <c r="KZV2" s="208"/>
      <c r="KZW2" s="208"/>
      <c r="KZX2" s="208"/>
      <c r="KZY2" s="208"/>
      <c r="KZZ2" s="208"/>
      <c r="LAA2" s="208"/>
      <c r="LAB2" s="208"/>
      <c r="LAC2" s="208"/>
      <c r="LAD2" s="208"/>
      <c r="LAE2" s="208"/>
      <c r="LAF2" s="208"/>
      <c r="LAG2" s="208"/>
      <c r="LAH2" s="208"/>
      <c r="LAI2" s="208"/>
      <c r="LAJ2" s="208"/>
      <c r="LAK2" s="208"/>
      <c r="LAL2" s="208"/>
      <c r="LAM2" s="208"/>
      <c r="LAN2" s="208"/>
      <c r="LAO2" s="208"/>
      <c r="LAP2" s="208"/>
      <c r="LAQ2" s="208"/>
      <c r="LAR2" s="208"/>
      <c r="LAS2" s="208"/>
      <c r="LAT2" s="208"/>
      <c r="LAU2" s="208"/>
      <c r="LAV2" s="208"/>
      <c r="LAW2" s="208"/>
      <c r="LAX2" s="208"/>
      <c r="LAY2" s="208"/>
      <c r="LAZ2" s="208"/>
      <c r="LBA2" s="208"/>
      <c r="LBB2" s="208"/>
      <c r="LBC2" s="208"/>
      <c r="LBD2" s="208"/>
      <c r="LBE2" s="208"/>
      <c r="LBF2" s="208"/>
      <c r="LBG2" s="208"/>
      <c r="LBH2" s="208"/>
      <c r="LBI2" s="208"/>
      <c r="LBJ2" s="208"/>
      <c r="LBK2" s="208"/>
      <c r="LBL2" s="208"/>
      <c r="LBM2" s="208"/>
      <c r="LBN2" s="208"/>
      <c r="LBO2" s="208"/>
      <c r="LBP2" s="208"/>
      <c r="LBQ2" s="208"/>
      <c r="LBR2" s="208"/>
      <c r="LBS2" s="208"/>
      <c r="LBT2" s="208"/>
      <c r="LBU2" s="208"/>
      <c r="LBV2" s="208"/>
      <c r="LBW2" s="208"/>
      <c r="LBX2" s="208"/>
      <c r="LBY2" s="208"/>
      <c r="LBZ2" s="208"/>
      <c r="LCA2" s="208"/>
      <c r="LCB2" s="208"/>
      <c r="LCC2" s="208"/>
      <c r="LCD2" s="208"/>
      <c r="LCE2" s="208"/>
      <c r="LCF2" s="208"/>
      <c r="LCG2" s="208"/>
      <c r="LCH2" s="208"/>
      <c r="LCI2" s="208"/>
      <c r="LCJ2" s="208"/>
      <c r="LCK2" s="208"/>
      <c r="LCL2" s="208"/>
      <c r="LCM2" s="208"/>
      <c r="LCN2" s="208"/>
      <c r="LCO2" s="208"/>
      <c r="LCP2" s="208"/>
      <c r="LCQ2" s="208"/>
      <c r="LCR2" s="208"/>
      <c r="LCS2" s="208"/>
      <c r="LCT2" s="208"/>
      <c r="LCU2" s="208"/>
      <c r="LCV2" s="208"/>
      <c r="LCW2" s="208"/>
      <c r="LCX2" s="208"/>
      <c r="LCY2" s="208"/>
      <c r="LCZ2" s="208"/>
      <c r="LDA2" s="208"/>
      <c r="LDB2" s="208"/>
      <c r="LDC2" s="208"/>
      <c r="LDD2" s="208"/>
      <c r="LDE2" s="208"/>
      <c r="LDF2" s="208"/>
      <c r="LDG2" s="208"/>
      <c r="LDH2" s="208"/>
      <c r="LDI2" s="208"/>
      <c r="LDJ2" s="208"/>
      <c r="LDK2" s="208"/>
      <c r="LDL2" s="208"/>
      <c r="LDM2" s="208"/>
      <c r="LDN2" s="208"/>
      <c r="LDO2" s="208"/>
      <c r="LDP2" s="208"/>
      <c r="LDQ2" s="208"/>
      <c r="LDR2" s="208"/>
      <c r="LDS2" s="208"/>
      <c r="LDT2" s="208"/>
      <c r="LDU2" s="208"/>
      <c r="LDV2" s="208"/>
      <c r="LDW2" s="208"/>
      <c r="LDX2" s="208"/>
      <c r="LDY2" s="208"/>
      <c r="LDZ2" s="208"/>
      <c r="LEA2" s="208"/>
      <c r="LEB2" s="208"/>
      <c r="LEC2" s="208"/>
      <c r="LED2" s="208"/>
      <c r="LEE2" s="208"/>
      <c r="LEF2" s="208"/>
      <c r="LEG2" s="208"/>
      <c r="LEH2" s="208"/>
      <c r="LEI2" s="208"/>
      <c r="LEJ2" s="208"/>
      <c r="LEK2" s="208"/>
      <c r="LEL2" s="208"/>
      <c r="LEM2" s="208"/>
      <c r="LEN2" s="208"/>
      <c r="LEO2" s="208"/>
      <c r="LEP2" s="208"/>
      <c r="LEQ2" s="208"/>
      <c r="LER2" s="208"/>
      <c r="LES2" s="208"/>
      <c r="LET2" s="208"/>
      <c r="LEU2" s="208"/>
      <c r="LEV2" s="208"/>
      <c r="LEW2" s="208"/>
      <c r="LEX2" s="208"/>
      <c r="LEY2" s="208"/>
      <c r="LEZ2" s="208"/>
      <c r="LFA2" s="208"/>
      <c r="LFB2" s="208"/>
      <c r="LFC2" s="208"/>
      <c r="LFD2" s="208"/>
      <c r="LFE2" s="208"/>
      <c r="LFF2" s="208"/>
      <c r="LFG2" s="208"/>
      <c r="LFH2" s="208"/>
      <c r="LFI2" s="208"/>
      <c r="LFJ2" s="208"/>
      <c r="LFK2" s="208"/>
      <c r="LFL2" s="208"/>
      <c r="LFM2" s="208"/>
      <c r="LFN2" s="208"/>
      <c r="LFO2" s="208"/>
      <c r="LFP2" s="208"/>
      <c r="LFQ2" s="208"/>
      <c r="LFR2" s="208"/>
      <c r="LFS2" s="208"/>
      <c r="LFT2" s="208"/>
      <c r="LFU2" s="208"/>
      <c r="LFV2" s="208"/>
      <c r="LFW2" s="208"/>
      <c r="LFX2" s="208"/>
      <c r="LFY2" s="208"/>
      <c r="LFZ2" s="208"/>
      <c r="LGA2" s="208"/>
      <c r="LGB2" s="208"/>
      <c r="LGC2" s="208"/>
      <c r="LGD2" s="208"/>
      <c r="LGE2" s="208"/>
      <c r="LGF2" s="208"/>
      <c r="LGG2" s="208"/>
      <c r="LGH2" s="208"/>
      <c r="LGI2" s="208"/>
      <c r="LGJ2" s="208"/>
      <c r="LGK2" s="208"/>
      <c r="LGL2" s="208"/>
      <c r="LGM2" s="208"/>
      <c r="LGN2" s="208"/>
      <c r="LGO2" s="208"/>
      <c r="LGP2" s="208"/>
      <c r="LGQ2" s="208"/>
      <c r="LGR2" s="208"/>
      <c r="LGS2" s="208"/>
      <c r="LGT2" s="208"/>
      <c r="LGU2" s="208"/>
      <c r="LGV2" s="208"/>
      <c r="LGW2" s="208"/>
      <c r="LGX2" s="208"/>
      <c r="LGY2" s="208"/>
      <c r="LGZ2" s="208"/>
      <c r="LHA2" s="208"/>
      <c r="LHB2" s="208"/>
      <c r="LHC2" s="208"/>
      <c r="LHD2" s="208"/>
      <c r="LHE2" s="208"/>
      <c r="LHF2" s="208"/>
      <c r="LHG2" s="208"/>
      <c r="LHH2" s="208"/>
      <c r="LHI2" s="208"/>
      <c r="LHJ2" s="208"/>
      <c r="LHK2" s="208"/>
      <c r="LHL2" s="208"/>
      <c r="LHM2" s="208"/>
      <c r="LHN2" s="208"/>
      <c r="LHO2" s="208"/>
      <c r="LHP2" s="208"/>
      <c r="LHQ2" s="208"/>
      <c r="LHR2" s="208"/>
      <c r="LHS2" s="208"/>
      <c r="LHT2" s="208"/>
      <c r="LHU2" s="208"/>
      <c r="LHV2" s="208"/>
      <c r="LHW2" s="208"/>
      <c r="LHX2" s="208"/>
      <c r="LHY2" s="208"/>
      <c r="LHZ2" s="208"/>
      <c r="LIA2" s="208"/>
      <c r="LIB2" s="208"/>
      <c r="LIC2" s="208"/>
      <c r="LID2" s="208"/>
      <c r="LIE2" s="208"/>
      <c r="LIF2" s="208"/>
      <c r="LIG2" s="208"/>
      <c r="LIH2" s="208"/>
      <c r="LII2" s="208"/>
      <c r="LIJ2" s="208"/>
      <c r="LIK2" s="208"/>
      <c r="LIL2" s="208"/>
      <c r="LIM2" s="208"/>
      <c r="LIN2" s="208"/>
      <c r="LIO2" s="208"/>
      <c r="LIP2" s="208"/>
      <c r="LIQ2" s="208"/>
      <c r="LIR2" s="208"/>
      <c r="LIS2" s="208"/>
      <c r="LIT2" s="208"/>
      <c r="LIU2" s="208"/>
      <c r="LIV2" s="208"/>
      <c r="LIW2" s="208"/>
      <c r="LIX2" s="208"/>
      <c r="LIY2" s="208"/>
      <c r="LIZ2" s="208"/>
      <c r="LJA2" s="208"/>
      <c r="LJB2" s="208"/>
      <c r="LJC2" s="208"/>
      <c r="LJD2" s="208"/>
      <c r="LJE2" s="208"/>
      <c r="LJF2" s="208"/>
      <c r="LJG2" s="208"/>
      <c r="LJH2" s="208"/>
      <c r="LJI2" s="208"/>
      <c r="LJJ2" s="208"/>
      <c r="LJK2" s="208"/>
      <c r="LJL2" s="208"/>
      <c r="LJM2" s="208"/>
      <c r="LJN2" s="208"/>
      <c r="LJO2" s="208"/>
      <c r="LJP2" s="208"/>
      <c r="LJQ2" s="208"/>
      <c r="LJR2" s="208"/>
      <c r="LJS2" s="208"/>
      <c r="LJT2" s="208"/>
      <c r="LJU2" s="208"/>
      <c r="LJV2" s="208"/>
      <c r="LJW2" s="208"/>
      <c r="LJX2" s="208"/>
      <c r="LJY2" s="208"/>
      <c r="LJZ2" s="208"/>
      <c r="LKA2" s="208"/>
      <c r="LKB2" s="208"/>
      <c r="LKC2" s="208"/>
      <c r="LKD2" s="208"/>
      <c r="LKE2" s="208"/>
      <c r="LKF2" s="208"/>
      <c r="LKG2" s="208"/>
      <c r="LKH2" s="208"/>
      <c r="LKI2" s="208"/>
      <c r="LKJ2" s="208"/>
      <c r="LKK2" s="208"/>
      <c r="LKL2" s="208"/>
      <c r="LKM2" s="208"/>
      <c r="LKN2" s="208"/>
      <c r="LKO2" s="208"/>
      <c r="LKP2" s="208"/>
      <c r="LKQ2" s="208"/>
      <c r="LKR2" s="208"/>
      <c r="LKS2" s="208"/>
      <c r="LKT2" s="208"/>
      <c r="LKU2" s="208"/>
      <c r="LKV2" s="208"/>
      <c r="LKW2" s="208"/>
      <c r="LKX2" s="208"/>
      <c r="LKY2" s="208"/>
      <c r="LKZ2" s="208"/>
      <c r="LLA2" s="208"/>
      <c r="LLB2" s="208"/>
      <c r="LLC2" s="208"/>
      <c r="LLD2" s="208"/>
      <c r="LLE2" s="208"/>
      <c r="LLF2" s="208"/>
      <c r="LLG2" s="208"/>
      <c r="LLH2" s="208"/>
      <c r="LLI2" s="208"/>
      <c r="LLJ2" s="208"/>
      <c r="LLK2" s="208"/>
      <c r="LLL2" s="208"/>
      <c r="LLM2" s="208"/>
      <c r="LLN2" s="208"/>
      <c r="LLO2" s="208"/>
      <c r="LLP2" s="208"/>
      <c r="LLQ2" s="208"/>
      <c r="LLR2" s="208"/>
      <c r="LLS2" s="208"/>
      <c r="LLT2" s="208"/>
      <c r="LLU2" s="208"/>
      <c r="LLV2" s="208"/>
      <c r="LLW2" s="208"/>
      <c r="LLX2" s="208"/>
      <c r="LLY2" s="208"/>
      <c r="LLZ2" s="208"/>
      <c r="LMA2" s="208"/>
      <c r="LMB2" s="208"/>
      <c r="LMC2" s="208"/>
      <c r="LMD2" s="208"/>
      <c r="LME2" s="208"/>
      <c r="LMF2" s="208"/>
      <c r="LMG2" s="208"/>
      <c r="LMH2" s="208"/>
      <c r="LMI2" s="208"/>
      <c r="LMJ2" s="208"/>
      <c r="LMK2" s="208"/>
      <c r="LML2" s="208"/>
      <c r="LMM2" s="208"/>
      <c r="LMN2" s="208"/>
      <c r="LMO2" s="208"/>
      <c r="LMP2" s="208"/>
      <c r="LMQ2" s="208"/>
      <c r="LMR2" s="208"/>
      <c r="LMS2" s="208"/>
      <c r="LMT2" s="208"/>
      <c r="LMU2" s="208"/>
      <c r="LMV2" s="208"/>
      <c r="LMW2" s="208"/>
      <c r="LMX2" s="208"/>
      <c r="LMY2" s="208"/>
      <c r="LMZ2" s="208"/>
      <c r="LNA2" s="208"/>
      <c r="LNB2" s="208"/>
      <c r="LNC2" s="208"/>
      <c r="LND2" s="208"/>
      <c r="LNE2" s="208"/>
      <c r="LNF2" s="208"/>
      <c r="LNG2" s="208"/>
      <c r="LNH2" s="208"/>
      <c r="LNI2" s="208"/>
      <c r="LNJ2" s="208"/>
      <c r="LNK2" s="208"/>
      <c r="LNL2" s="208"/>
      <c r="LNM2" s="208"/>
      <c r="LNN2" s="208"/>
      <c r="LNO2" s="208"/>
      <c r="LNP2" s="208"/>
      <c r="LNQ2" s="208"/>
      <c r="LNR2" s="208"/>
      <c r="LNS2" s="208"/>
      <c r="LNT2" s="208"/>
      <c r="LNU2" s="208"/>
      <c r="LNV2" s="208"/>
      <c r="LNW2" s="208"/>
      <c r="LNX2" s="208"/>
      <c r="LNY2" s="208"/>
      <c r="LNZ2" s="208"/>
      <c r="LOA2" s="208"/>
      <c r="LOB2" s="208"/>
      <c r="LOC2" s="208"/>
      <c r="LOD2" s="208"/>
      <c r="LOE2" s="208"/>
      <c r="LOF2" s="208"/>
      <c r="LOG2" s="208"/>
      <c r="LOH2" s="208"/>
      <c r="LOI2" s="208"/>
      <c r="LOJ2" s="208"/>
      <c r="LOK2" s="208"/>
      <c r="LOL2" s="208"/>
      <c r="LOM2" s="208"/>
      <c r="LON2" s="208"/>
      <c r="LOO2" s="208"/>
      <c r="LOP2" s="208"/>
      <c r="LOQ2" s="208"/>
      <c r="LOR2" s="208"/>
      <c r="LOS2" s="208"/>
      <c r="LOT2" s="208"/>
      <c r="LOU2" s="208"/>
      <c r="LOV2" s="208"/>
      <c r="LOW2" s="208"/>
      <c r="LOX2" s="208"/>
      <c r="LOY2" s="208"/>
      <c r="LOZ2" s="208"/>
      <c r="LPA2" s="208"/>
      <c r="LPB2" s="208"/>
      <c r="LPC2" s="208"/>
      <c r="LPD2" s="208"/>
      <c r="LPE2" s="208"/>
      <c r="LPF2" s="208"/>
      <c r="LPG2" s="208"/>
      <c r="LPH2" s="208"/>
      <c r="LPI2" s="208"/>
      <c r="LPJ2" s="208"/>
      <c r="LPK2" s="208"/>
      <c r="LPL2" s="208"/>
      <c r="LPM2" s="208"/>
      <c r="LPN2" s="208"/>
      <c r="LPO2" s="208"/>
      <c r="LPP2" s="208"/>
      <c r="LPQ2" s="208"/>
      <c r="LPR2" s="208"/>
      <c r="LPS2" s="208"/>
      <c r="LPT2" s="208"/>
      <c r="LPU2" s="208"/>
      <c r="LPV2" s="208"/>
      <c r="LPW2" s="208"/>
      <c r="LPX2" s="208"/>
      <c r="LPY2" s="208"/>
      <c r="LPZ2" s="208"/>
      <c r="LQA2" s="208"/>
      <c r="LQB2" s="208"/>
      <c r="LQC2" s="208"/>
      <c r="LQD2" s="208"/>
      <c r="LQE2" s="208"/>
      <c r="LQF2" s="208"/>
      <c r="LQG2" s="208"/>
      <c r="LQH2" s="208"/>
      <c r="LQI2" s="208"/>
      <c r="LQJ2" s="208"/>
      <c r="LQK2" s="208"/>
      <c r="LQL2" s="208"/>
      <c r="LQM2" s="208"/>
      <c r="LQN2" s="208"/>
      <c r="LQO2" s="208"/>
      <c r="LQP2" s="208"/>
      <c r="LQQ2" s="208"/>
      <c r="LQR2" s="208"/>
      <c r="LQS2" s="208"/>
      <c r="LQT2" s="208"/>
      <c r="LQU2" s="208"/>
      <c r="LQV2" s="208"/>
      <c r="LQW2" s="208"/>
      <c r="LQX2" s="208"/>
      <c r="LQY2" s="208"/>
      <c r="LQZ2" s="208"/>
      <c r="LRA2" s="208"/>
      <c r="LRB2" s="208"/>
      <c r="LRC2" s="208"/>
      <c r="LRD2" s="208"/>
      <c r="LRE2" s="208"/>
      <c r="LRF2" s="208"/>
      <c r="LRG2" s="208"/>
      <c r="LRH2" s="208"/>
      <c r="LRI2" s="208"/>
      <c r="LRJ2" s="208"/>
      <c r="LRK2" s="208"/>
      <c r="LRL2" s="208"/>
      <c r="LRM2" s="208"/>
      <c r="LRN2" s="208"/>
      <c r="LRO2" s="208"/>
      <c r="LRP2" s="208"/>
      <c r="LRQ2" s="208"/>
      <c r="LRR2" s="208"/>
      <c r="LRS2" s="208"/>
      <c r="LRT2" s="208"/>
      <c r="LRU2" s="208"/>
      <c r="LRV2" s="208"/>
      <c r="LRW2" s="208"/>
      <c r="LRX2" s="208"/>
      <c r="LRY2" s="208"/>
      <c r="LRZ2" s="208"/>
      <c r="LSA2" s="208"/>
      <c r="LSB2" s="208"/>
      <c r="LSC2" s="208"/>
      <c r="LSD2" s="208"/>
      <c r="LSE2" s="208"/>
      <c r="LSF2" s="208"/>
      <c r="LSG2" s="208"/>
      <c r="LSH2" s="208"/>
      <c r="LSI2" s="208"/>
      <c r="LSJ2" s="208"/>
      <c r="LSK2" s="208"/>
      <c r="LSL2" s="208"/>
      <c r="LSM2" s="208"/>
      <c r="LSN2" s="208"/>
      <c r="LSO2" s="208"/>
      <c r="LSP2" s="208"/>
      <c r="LSQ2" s="208"/>
      <c r="LSR2" s="208"/>
      <c r="LSS2" s="208"/>
      <c r="LST2" s="208"/>
      <c r="LSU2" s="208"/>
      <c r="LSV2" s="208"/>
      <c r="LSW2" s="208"/>
      <c r="LSX2" s="208"/>
      <c r="LSY2" s="208"/>
      <c r="LSZ2" s="208"/>
      <c r="LTA2" s="208"/>
      <c r="LTB2" s="208"/>
      <c r="LTC2" s="208"/>
      <c r="LTD2" s="208"/>
      <c r="LTE2" s="208"/>
      <c r="LTF2" s="208"/>
      <c r="LTG2" s="208"/>
      <c r="LTH2" s="208"/>
      <c r="LTI2" s="208"/>
      <c r="LTJ2" s="208"/>
      <c r="LTK2" s="208"/>
      <c r="LTL2" s="208"/>
      <c r="LTM2" s="208"/>
      <c r="LTN2" s="208"/>
      <c r="LTO2" s="208"/>
      <c r="LTP2" s="208"/>
      <c r="LTQ2" s="208"/>
      <c r="LTR2" s="208"/>
      <c r="LTS2" s="208"/>
      <c r="LTT2" s="208"/>
      <c r="LTU2" s="208"/>
      <c r="LTV2" s="208"/>
      <c r="LTW2" s="208"/>
      <c r="LTX2" s="208"/>
      <c r="LTY2" s="208"/>
      <c r="LTZ2" s="208"/>
      <c r="LUA2" s="208"/>
      <c r="LUB2" s="208"/>
      <c r="LUC2" s="208"/>
      <c r="LUD2" s="208"/>
      <c r="LUE2" s="208"/>
      <c r="LUF2" s="208"/>
      <c r="LUG2" s="208"/>
      <c r="LUH2" s="208"/>
      <c r="LUI2" s="208"/>
      <c r="LUJ2" s="208"/>
      <c r="LUK2" s="208"/>
      <c r="LUL2" s="208"/>
      <c r="LUM2" s="208"/>
      <c r="LUN2" s="208"/>
      <c r="LUO2" s="208"/>
      <c r="LUP2" s="208"/>
      <c r="LUQ2" s="208"/>
      <c r="LUR2" s="208"/>
      <c r="LUS2" s="208"/>
      <c r="LUT2" s="208"/>
      <c r="LUU2" s="208"/>
      <c r="LUV2" s="208"/>
      <c r="LUW2" s="208"/>
      <c r="LUX2" s="208"/>
      <c r="LUY2" s="208"/>
      <c r="LUZ2" s="208"/>
      <c r="LVA2" s="208"/>
      <c r="LVB2" s="208"/>
      <c r="LVC2" s="208"/>
      <c r="LVD2" s="208"/>
      <c r="LVE2" s="208"/>
      <c r="LVF2" s="208"/>
      <c r="LVG2" s="208"/>
      <c r="LVH2" s="208"/>
      <c r="LVI2" s="208"/>
      <c r="LVJ2" s="208"/>
      <c r="LVK2" s="208"/>
      <c r="LVL2" s="208"/>
      <c r="LVM2" s="208"/>
      <c r="LVN2" s="208"/>
      <c r="LVO2" s="208"/>
      <c r="LVP2" s="208"/>
      <c r="LVQ2" s="208"/>
      <c r="LVR2" s="208"/>
      <c r="LVS2" s="208"/>
      <c r="LVT2" s="208"/>
      <c r="LVU2" s="208"/>
      <c r="LVV2" s="208"/>
      <c r="LVW2" s="208"/>
      <c r="LVX2" s="208"/>
      <c r="LVY2" s="208"/>
      <c r="LVZ2" s="208"/>
      <c r="LWA2" s="208"/>
      <c r="LWB2" s="208"/>
      <c r="LWC2" s="208"/>
      <c r="LWD2" s="208"/>
      <c r="LWE2" s="208"/>
      <c r="LWF2" s="208"/>
      <c r="LWG2" s="208"/>
      <c r="LWH2" s="208"/>
      <c r="LWI2" s="208"/>
      <c r="LWJ2" s="208"/>
      <c r="LWK2" s="208"/>
      <c r="LWL2" s="208"/>
      <c r="LWM2" s="208"/>
      <c r="LWN2" s="208"/>
      <c r="LWO2" s="208"/>
      <c r="LWP2" s="208"/>
      <c r="LWQ2" s="208"/>
      <c r="LWR2" s="208"/>
      <c r="LWS2" s="208"/>
      <c r="LWT2" s="208"/>
      <c r="LWU2" s="208"/>
      <c r="LWV2" s="208"/>
      <c r="LWW2" s="208"/>
      <c r="LWX2" s="208"/>
      <c r="LWY2" s="208"/>
      <c r="LWZ2" s="208"/>
      <c r="LXA2" s="208"/>
      <c r="LXB2" s="208"/>
      <c r="LXC2" s="208"/>
      <c r="LXD2" s="208"/>
      <c r="LXE2" s="208"/>
      <c r="LXF2" s="208"/>
      <c r="LXG2" s="208"/>
      <c r="LXH2" s="208"/>
      <c r="LXI2" s="208"/>
      <c r="LXJ2" s="208"/>
      <c r="LXK2" s="208"/>
      <c r="LXL2" s="208"/>
      <c r="LXM2" s="208"/>
      <c r="LXN2" s="208"/>
      <c r="LXO2" s="208"/>
      <c r="LXP2" s="208"/>
      <c r="LXQ2" s="208"/>
      <c r="LXR2" s="208"/>
      <c r="LXS2" s="208"/>
      <c r="LXT2" s="208"/>
      <c r="LXU2" s="208"/>
      <c r="LXV2" s="208"/>
      <c r="LXW2" s="208"/>
      <c r="LXX2" s="208"/>
      <c r="LXY2" s="208"/>
      <c r="LXZ2" s="208"/>
      <c r="LYA2" s="208"/>
      <c r="LYB2" s="208"/>
      <c r="LYC2" s="208"/>
      <c r="LYD2" s="208"/>
      <c r="LYE2" s="208"/>
      <c r="LYF2" s="208"/>
      <c r="LYG2" s="208"/>
      <c r="LYH2" s="208"/>
      <c r="LYI2" s="208"/>
      <c r="LYJ2" s="208"/>
      <c r="LYK2" s="208"/>
      <c r="LYL2" s="208"/>
      <c r="LYM2" s="208"/>
      <c r="LYN2" s="208"/>
      <c r="LYO2" s="208"/>
      <c r="LYP2" s="208"/>
      <c r="LYQ2" s="208"/>
      <c r="LYR2" s="208"/>
      <c r="LYS2" s="208"/>
      <c r="LYT2" s="208"/>
      <c r="LYU2" s="208"/>
      <c r="LYV2" s="208"/>
      <c r="LYW2" s="208"/>
      <c r="LYX2" s="208"/>
      <c r="LYY2" s="208"/>
      <c r="LYZ2" s="208"/>
      <c r="LZA2" s="208"/>
      <c r="LZB2" s="208"/>
      <c r="LZC2" s="208"/>
      <c r="LZD2" s="208"/>
      <c r="LZE2" s="208"/>
      <c r="LZF2" s="208"/>
      <c r="LZG2" s="208"/>
      <c r="LZH2" s="208"/>
      <c r="LZI2" s="208"/>
      <c r="LZJ2" s="208"/>
      <c r="LZK2" s="208"/>
      <c r="LZL2" s="208"/>
      <c r="LZM2" s="208"/>
      <c r="LZN2" s="208"/>
      <c r="LZO2" s="208"/>
      <c r="LZP2" s="208"/>
      <c r="LZQ2" s="208"/>
      <c r="LZR2" s="208"/>
      <c r="LZS2" s="208"/>
      <c r="LZT2" s="208"/>
      <c r="LZU2" s="208"/>
      <c r="LZV2" s="208"/>
      <c r="LZW2" s="208"/>
      <c r="LZX2" s="208"/>
      <c r="LZY2" s="208"/>
      <c r="LZZ2" s="208"/>
      <c r="MAA2" s="208"/>
      <c r="MAB2" s="208"/>
      <c r="MAC2" s="208"/>
      <c r="MAD2" s="208"/>
      <c r="MAE2" s="208"/>
      <c r="MAF2" s="208"/>
      <c r="MAG2" s="208"/>
      <c r="MAH2" s="208"/>
      <c r="MAI2" s="208"/>
      <c r="MAJ2" s="208"/>
      <c r="MAK2" s="208"/>
      <c r="MAL2" s="208"/>
      <c r="MAM2" s="208"/>
      <c r="MAN2" s="208"/>
      <c r="MAO2" s="208"/>
      <c r="MAP2" s="208"/>
      <c r="MAQ2" s="208"/>
      <c r="MAR2" s="208"/>
      <c r="MAS2" s="208"/>
      <c r="MAT2" s="208"/>
      <c r="MAU2" s="208"/>
      <c r="MAV2" s="208"/>
      <c r="MAW2" s="208"/>
      <c r="MAX2" s="208"/>
      <c r="MAY2" s="208"/>
      <c r="MAZ2" s="208"/>
      <c r="MBA2" s="208"/>
      <c r="MBB2" s="208"/>
      <c r="MBC2" s="208"/>
      <c r="MBD2" s="208"/>
      <c r="MBE2" s="208"/>
      <c r="MBF2" s="208"/>
      <c r="MBG2" s="208"/>
      <c r="MBH2" s="208"/>
      <c r="MBI2" s="208"/>
      <c r="MBJ2" s="208"/>
      <c r="MBK2" s="208"/>
      <c r="MBL2" s="208"/>
      <c r="MBM2" s="208"/>
      <c r="MBN2" s="208"/>
      <c r="MBO2" s="208"/>
      <c r="MBP2" s="208"/>
      <c r="MBQ2" s="208"/>
      <c r="MBR2" s="208"/>
      <c r="MBS2" s="208"/>
      <c r="MBT2" s="208"/>
      <c r="MBU2" s="208"/>
      <c r="MBV2" s="208"/>
      <c r="MBW2" s="208"/>
      <c r="MBX2" s="208"/>
      <c r="MBY2" s="208"/>
      <c r="MBZ2" s="208"/>
      <c r="MCA2" s="208"/>
      <c r="MCB2" s="208"/>
      <c r="MCC2" s="208"/>
      <c r="MCD2" s="208"/>
      <c r="MCE2" s="208"/>
      <c r="MCF2" s="208"/>
      <c r="MCG2" s="208"/>
      <c r="MCH2" s="208"/>
      <c r="MCI2" s="208"/>
      <c r="MCJ2" s="208"/>
      <c r="MCK2" s="208"/>
      <c r="MCL2" s="208"/>
      <c r="MCM2" s="208"/>
      <c r="MCN2" s="208"/>
      <c r="MCO2" s="208"/>
      <c r="MCP2" s="208"/>
      <c r="MCQ2" s="208"/>
      <c r="MCR2" s="208"/>
      <c r="MCS2" s="208"/>
      <c r="MCT2" s="208"/>
      <c r="MCU2" s="208"/>
      <c r="MCV2" s="208"/>
      <c r="MCW2" s="208"/>
      <c r="MCX2" s="208"/>
      <c r="MCY2" s="208"/>
      <c r="MCZ2" s="208"/>
      <c r="MDA2" s="208"/>
      <c r="MDB2" s="208"/>
      <c r="MDC2" s="208"/>
      <c r="MDD2" s="208"/>
      <c r="MDE2" s="208"/>
      <c r="MDF2" s="208"/>
      <c r="MDG2" s="208"/>
      <c r="MDH2" s="208"/>
      <c r="MDI2" s="208"/>
      <c r="MDJ2" s="208"/>
      <c r="MDK2" s="208"/>
      <c r="MDL2" s="208"/>
      <c r="MDM2" s="208"/>
      <c r="MDN2" s="208"/>
      <c r="MDO2" s="208"/>
      <c r="MDP2" s="208"/>
      <c r="MDQ2" s="208"/>
      <c r="MDR2" s="208"/>
      <c r="MDS2" s="208"/>
      <c r="MDT2" s="208"/>
      <c r="MDU2" s="208"/>
      <c r="MDV2" s="208"/>
      <c r="MDW2" s="208"/>
      <c r="MDX2" s="208"/>
      <c r="MDY2" s="208"/>
      <c r="MDZ2" s="208"/>
      <c r="MEA2" s="208"/>
      <c r="MEB2" s="208"/>
      <c r="MEC2" s="208"/>
      <c r="MED2" s="208"/>
      <c r="MEE2" s="208"/>
      <c r="MEF2" s="208"/>
      <c r="MEG2" s="208"/>
      <c r="MEH2" s="208"/>
      <c r="MEI2" s="208"/>
      <c r="MEJ2" s="208"/>
      <c r="MEK2" s="208"/>
      <c r="MEL2" s="208"/>
      <c r="MEM2" s="208"/>
      <c r="MEN2" s="208"/>
      <c r="MEO2" s="208"/>
      <c r="MEP2" s="208"/>
      <c r="MEQ2" s="208"/>
      <c r="MER2" s="208"/>
      <c r="MES2" s="208"/>
      <c r="MET2" s="208"/>
      <c r="MEU2" s="208"/>
      <c r="MEV2" s="208"/>
      <c r="MEW2" s="208"/>
      <c r="MEX2" s="208"/>
      <c r="MEY2" s="208"/>
      <c r="MEZ2" s="208"/>
      <c r="MFA2" s="208"/>
      <c r="MFB2" s="208"/>
      <c r="MFC2" s="208"/>
      <c r="MFD2" s="208"/>
      <c r="MFE2" s="208"/>
      <c r="MFF2" s="208"/>
      <c r="MFG2" s="208"/>
      <c r="MFH2" s="208"/>
      <c r="MFI2" s="208"/>
      <c r="MFJ2" s="208"/>
      <c r="MFK2" s="208"/>
      <c r="MFL2" s="208"/>
      <c r="MFM2" s="208"/>
      <c r="MFN2" s="208"/>
      <c r="MFO2" s="208"/>
      <c r="MFP2" s="208"/>
      <c r="MFQ2" s="208"/>
      <c r="MFR2" s="208"/>
      <c r="MFS2" s="208"/>
      <c r="MFT2" s="208"/>
      <c r="MFU2" s="208"/>
      <c r="MFV2" s="208"/>
      <c r="MFW2" s="208"/>
      <c r="MFX2" s="208"/>
      <c r="MFY2" s="208"/>
      <c r="MFZ2" s="208"/>
      <c r="MGA2" s="208"/>
      <c r="MGB2" s="208"/>
      <c r="MGC2" s="208"/>
      <c r="MGD2" s="208"/>
      <c r="MGE2" s="208"/>
      <c r="MGF2" s="208"/>
      <c r="MGG2" s="208"/>
      <c r="MGH2" s="208"/>
      <c r="MGI2" s="208"/>
      <c r="MGJ2" s="208"/>
      <c r="MGK2" s="208"/>
      <c r="MGL2" s="208"/>
      <c r="MGM2" s="208"/>
      <c r="MGN2" s="208"/>
      <c r="MGO2" s="208"/>
      <c r="MGP2" s="208"/>
      <c r="MGQ2" s="208"/>
      <c r="MGR2" s="208"/>
      <c r="MGS2" s="208"/>
      <c r="MGT2" s="208"/>
      <c r="MGU2" s="208"/>
      <c r="MGV2" s="208"/>
      <c r="MGW2" s="208"/>
      <c r="MGX2" s="208"/>
      <c r="MGY2" s="208"/>
      <c r="MGZ2" s="208"/>
      <c r="MHA2" s="208"/>
      <c r="MHB2" s="208"/>
      <c r="MHC2" s="208"/>
      <c r="MHD2" s="208"/>
      <c r="MHE2" s="208"/>
      <c r="MHF2" s="208"/>
      <c r="MHG2" s="208"/>
      <c r="MHH2" s="208"/>
      <c r="MHI2" s="208"/>
      <c r="MHJ2" s="208"/>
      <c r="MHK2" s="208"/>
      <c r="MHL2" s="208"/>
      <c r="MHM2" s="208"/>
      <c r="MHN2" s="208"/>
      <c r="MHO2" s="208"/>
      <c r="MHP2" s="208"/>
      <c r="MHQ2" s="208"/>
      <c r="MHR2" s="208"/>
      <c r="MHS2" s="208"/>
      <c r="MHT2" s="208"/>
      <c r="MHU2" s="208"/>
      <c r="MHV2" s="208"/>
      <c r="MHW2" s="208"/>
      <c r="MHX2" s="208"/>
      <c r="MHY2" s="208"/>
      <c r="MHZ2" s="208"/>
      <c r="MIA2" s="208"/>
      <c r="MIB2" s="208"/>
      <c r="MIC2" s="208"/>
      <c r="MID2" s="208"/>
      <c r="MIE2" s="208"/>
      <c r="MIF2" s="208"/>
      <c r="MIG2" s="208"/>
      <c r="MIH2" s="208"/>
      <c r="MII2" s="208"/>
      <c r="MIJ2" s="208"/>
      <c r="MIK2" s="208"/>
      <c r="MIL2" s="208"/>
      <c r="MIM2" s="208"/>
      <c r="MIN2" s="208"/>
      <c r="MIO2" s="208"/>
      <c r="MIP2" s="208"/>
      <c r="MIQ2" s="208"/>
      <c r="MIR2" s="208"/>
      <c r="MIS2" s="208"/>
      <c r="MIT2" s="208"/>
      <c r="MIU2" s="208"/>
      <c r="MIV2" s="208"/>
      <c r="MIW2" s="208"/>
      <c r="MIX2" s="208"/>
      <c r="MIY2" s="208"/>
      <c r="MIZ2" s="208"/>
      <c r="MJA2" s="208"/>
      <c r="MJB2" s="208"/>
      <c r="MJC2" s="208"/>
      <c r="MJD2" s="208"/>
      <c r="MJE2" s="208"/>
      <c r="MJF2" s="208"/>
      <c r="MJG2" s="208"/>
      <c r="MJH2" s="208"/>
      <c r="MJI2" s="208"/>
      <c r="MJJ2" s="208"/>
      <c r="MJK2" s="208"/>
      <c r="MJL2" s="208"/>
      <c r="MJM2" s="208"/>
      <c r="MJN2" s="208"/>
      <c r="MJO2" s="208"/>
      <c r="MJP2" s="208"/>
      <c r="MJQ2" s="208"/>
      <c r="MJR2" s="208"/>
      <c r="MJS2" s="208"/>
      <c r="MJT2" s="208"/>
      <c r="MJU2" s="208"/>
      <c r="MJV2" s="208"/>
      <c r="MJW2" s="208"/>
      <c r="MJX2" s="208"/>
      <c r="MJY2" s="208"/>
      <c r="MJZ2" s="208"/>
      <c r="MKA2" s="208"/>
      <c r="MKB2" s="208"/>
      <c r="MKC2" s="208"/>
      <c r="MKD2" s="208"/>
      <c r="MKE2" s="208"/>
      <c r="MKF2" s="208"/>
      <c r="MKG2" s="208"/>
      <c r="MKH2" s="208"/>
      <c r="MKI2" s="208"/>
      <c r="MKJ2" s="208"/>
      <c r="MKK2" s="208"/>
      <c r="MKL2" s="208"/>
      <c r="MKM2" s="208"/>
      <c r="MKN2" s="208"/>
      <c r="MKO2" s="208"/>
      <c r="MKP2" s="208"/>
      <c r="MKQ2" s="208"/>
      <c r="MKR2" s="208"/>
      <c r="MKS2" s="208"/>
      <c r="MKT2" s="208"/>
      <c r="MKU2" s="208"/>
      <c r="MKV2" s="208"/>
      <c r="MKW2" s="208"/>
      <c r="MKX2" s="208"/>
      <c r="MKY2" s="208"/>
      <c r="MKZ2" s="208"/>
      <c r="MLA2" s="208"/>
      <c r="MLB2" s="208"/>
      <c r="MLC2" s="208"/>
      <c r="MLD2" s="208"/>
      <c r="MLE2" s="208"/>
      <c r="MLF2" s="208"/>
      <c r="MLG2" s="208"/>
      <c r="MLH2" s="208"/>
      <c r="MLI2" s="208"/>
      <c r="MLJ2" s="208"/>
      <c r="MLK2" s="208"/>
      <c r="MLL2" s="208"/>
      <c r="MLM2" s="208"/>
      <c r="MLN2" s="208"/>
      <c r="MLO2" s="208"/>
      <c r="MLP2" s="208"/>
      <c r="MLQ2" s="208"/>
      <c r="MLR2" s="208"/>
      <c r="MLS2" s="208"/>
      <c r="MLT2" s="208"/>
      <c r="MLU2" s="208"/>
      <c r="MLV2" s="208"/>
      <c r="MLW2" s="208"/>
      <c r="MLX2" s="208"/>
      <c r="MLY2" s="208"/>
      <c r="MLZ2" s="208"/>
      <c r="MMA2" s="208"/>
      <c r="MMB2" s="208"/>
      <c r="MMC2" s="208"/>
      <c r="MMD2" s="208"/>
      <c r="MME2" s="208"/>
      <c r="MMF2" s="208"/>
      <c r="MMG2" s="208"/>
      <c r="MMH2" s="208"/>
      <c r="MMI2" s="208"/>
      <c r="MMJ2" s="208"/>
      <c r="MMK2" s="208"/>
      <c r="MML2" s="208"/>
      <c r="MMM2" s="208"/>
      <c r="MMN2" s="208"/>
      <c r="MMO2" s="208"/>
      <c r="MMP2" s="208"/>
      <c r="MMQ2" s="208"/>
      <c r="MMR2" s="208"/>
      <c r="MMS2" s="208"/>
      <c r="MMT2" s="208"/>
      <c r="MMU2" s="208"/>
      <c r="MMV2" s="208"/>
      <c r="MMW2" s="208"/>
      <c r="MMX2" s="208"/>
      <c r="MMY2" s="208"/>
      <c r="MMZ2" s="208"/>
      <c r="MNA2" s="208"/>
      <c r="MNB2" s="208"/>
      <c r="MNC2" s="208"/>
      <c r="MND2" s="208"/>
      <c r="MNE2" s="208"/>
      <c r="MNF2" s="208"/>
      <c r="MNG2" s="208"/>
      <c r="MNH2" s="208"/>
      <c r="MNI2" s="208"/>
      <c r="MNJ2" s="208"/>
      <c r="MNK2" s="208"/>
      <c r="MNL2" s="208"/>
      <c r="MNM2" s="208"/>
      <c r="MNN2" s="208"/>
      <c r="MNO2" s="208"/>
      <c r="MNP2" s="208"/>
      <c r="MNQ2" s="208"/>
      <c r="MNR2" s="208"/>
      <c r="MNS2" s="208"/>
      <c r="MNT2" s="208"/>
      <c r="MNU2" s="208"/>
      <c r="MNV2" s="208"/>
      <c r="MNW2" s="208"/>
      <c r="MNX2" s="208"/>
      <c r="MNY2" s="208"/>
      <c r="MNZ2" s="208"/>
      <c r="MOA2" s="208"/>
      <c r="MOB2" s="208"/>
      <c r="MOC2" s="208"/>
      <c r="MOD2" s="208"/>
      <c r="MOE2" s="208"/>
      <c r="MOF2" s="208"/>
      <c r="MOG2" s="208"/>
      <c r="MOH2" s="208"/>
      <c r="MOI2" s="208"/>
      <c r="MOJ2" s="208"/>
      <c r="MOK2" s="208"/>
      <c r="MOL2" s="208"/>
      <c r="MOM2" s="208"/>
      <c r="MON2" s="208"/>
      <c r="MOO2" s="208"/>
      <c r="MOP2" s="208"/>
      <c r="MOQ2" s="208"/>
      <c r="MOR2" s="208"/>
      <c r="MOS2" s="208"/>
      <c r="MOT2" s="208"/>
      <c r="MOU2" s="208"/>
      <c r="MOV2" s="208"/>
      <c r="MOW2" s="208"/>
      <c r="MOX2" s="208"/>
      <c r="MOY2" s="208"/>
      <c r="MOZ2" s="208"/>
      <c r="MPA2" s="208"/>
      <c r="MPB2" s="208"/>
      <c r="MPC2" s="208"/>
      <c r="MPD2" s="208"/>
      <c r="MPE2" s="208"/>
      <c r="MPF2" s="208"/>
      <c r="MPG2" s="208"/>
      <c r="MPH2" s="208"/>
      <c r="MPI2" s="208"/>
      <c r="MPJ2" s="208"/>
      <c r="MPK2" s="208"/>
      <c r="MPL2" s="208"/>
      <c r="MPM2" s="208"/>
      <c r="MPN2" s="208"/>
      <c r="MPO2" s="208"/>
      <c r="MPP2" s="208"/>
      <c r="MPQ2" s="208"/>
      <c r="MPR2" s="208"/>
      <c r="MPS2" s="208"/>
      <c r="MPT2" s="208"/>
      <c r="MPU2" s="208"/>
      <c r="MPV2" s="208"/>
      <c r="MPW2" s="208"/>
      <c r="MPX2" s="208"/>
      <c r="MPY2" s="208"/>
      <c r="MPZ2" s="208"/>
      <c r="MQA2" s="208"/>
      <c r="MQB2" s="208"/>
      <c r="MQC2" s="208"/>
      <c r="MQD2" s="208"/>
      <c r="MQE2" s="208"/>
      <c r="MQF2" s="208"/>
      <c r="MQG2" s="208"/>
      <c r="MQH2" s="208"/>
      <c r="MQI2" s="208"/>
      <c r="MQJ2" s="208"/>
      <c r="MQK2" s="208"/>
      <c r="MQL2" s="208"/>
      <c r="MQM2" s="208"/>
      <c r="MQN2" s="208"/>
      <c r="MQO2" s="208"/>
      <c r="MQP2" s="208"/>
      <c r="MQQ2" s="208"/>
      <c r="MQR2" s="208"/>
      <c r="MQS2" s="208"/>
      <c r="MQT2" s="208"/>
      <c r="MQU2" s="208"/>
      <c r="MQV2" s="208"/>
      <c r="MQW2" s="208"/>
      <c r="MQX2" s="208"/>
      <c r="MQY2" s="208"/>
      <c r="MQZ2" s="208"/>
      <c r="MRA2" s="208"/>
      <c r="MRB2" s="208"/>
      <c r="MRC2" s="208"/>
      <c r="MRD2" s="208"/>
      <c r="MRE2" s="208"/>
      <c r="MRF2" s="208"/>
      <c r="MRG2" s="208"/>
      <c r="MRH2" s="208"/>
      <c r="MRI2" s="208"/>
      <c r="MRJ2" s="208"/>
      <c r="MRK2" s="208"/>
      <c r="MRL2" s="208"/>
      <c r="MRM2" s="208"/>
      <c r="MRN2" s="208"/>
      <c r="MRO2" s="208"/>
      <c r="MRP2" s="208"/>
      <c r="MRQ2" s="208"/>
      <c r="MRR2" s="208"/>
      <c r="MRS2" s="208"/>
      <c r="MRT2" s="208"/>
      <c r="MRU2" s="208"/>
      <c r="MRV2" s="208"/>
      <c r="MRW2" s="208"/>
      <c r="MRX2" s="208"/>
      <c r="MRY2" s="208"/>
      <c r="MRZ2" s="208"/>
      <c r="MSA2" s="208"/>
      <c r="MSB2" s="208"/>
      <c r="MSC2" s="208"/>
      <c r="MSD2" s="208"/>
      <c r="MSE2" s="208"/>
      <c r="MSF2" s="208"/>
      <c r="MSG2" s="208"/>
      <c r="MSH2" s="208"/>
      <c r="MSI2" s="208"/>
      <c r="MSJ2" s="208"/>
      <c r="MSK2" s="208"/>
      <c r="MSL2" s="208"/>
      <c r="MSM2" s="208"/>
      <c r="MSN2" s="208"/>
      <c r="MSO2" s="208"/>
      <c r="MSP2" s="208"/>
      <c r="MSQ2" s="208"/>
      <c r="MSR2" s="208"/>
      <c r="MSS2" s="208"/>
      <c r="MST2" s="208"/>
      <c r="MSU2" s="208"/>
      <c r="MSV2" s="208"/>
      <c r="MSW2" s="208"/>
      <c r="MSX2" s="208"/>
      <c r="MSY2" s="208"/>
      <c r="MSZ2" s="208"/>
      <c r="MTA2" s="208"/>
      <c r="MTB2" s="208"/>
      <c r="MTC2" s="208"/>
      <c r="MTD2" s="208"/>
      <c r="MTE2" s="208"/>
      <c r="MTF2" s="208"/>
      <c r="MTG2" s="208"/>
      <c r="MTH2" s="208"/>
      <c r="MTI2" s="208"/>
      <c r="MTJ2" s="208"/>
      <c r="MTK2" s="208"/>
      <c r="MTL2" s="208"/>
      <c r="MTM2" s="208"/>
      <c r="MTN2" s="208"/>
      <c r="MTO2" s="208"/>
      <c r="MTP2" s="208"/>
      <c r="MTQ2" s="208"/>
      <c r="MTR2" s="208"/>
      <c r="MTS2" s="208"/>
      <c r="MTT2" s="208"/>
      <c r="MTU2" s="208"/>
      <c r="MTV2" s="208"/>
      <c r="MTW2" s="208"/>
      <c r="MTX2" s="208"/>
      <c r="MTY2" s="208"/>
      <c r="MTZ2" s="208"/>
      <c r="MUA2" s="208"/>
      <c r="MUB2" s="208"/>
      <c r="MUC2" s="208"/>
      <c r="MUD2" s="208"/>
      <c r="MUE2" s="208"/>
      <c r="MUF2" s="208"/>
      <c r="MUG2" s="208"/>
      <c r="MUH2" s="208"/>
      <c r="MUI2" s="208"/>
      <c r="MUJ2" s="208"/>
      <c r="MUK2" s="208"/>
      <c r="MUL2" s="208"/>
      <c r="MUM2" s="208"/>
      <c r="MUN2" s="208"/>
      <c r="MUO2" s="208"/>
      <c r="MUP2" s="208"/>
      <c r="MUQ2" s="208"/>
      <c r="MUR2" s="208"/>
      <c r="MUS2" s="208"/>
      <c r="MUT2" s="208"/>
      <c r="MUU2" s="208"/>
      <c r="MUV2" s="208"/>
      <c r="MUW2" s="208"/>
      <c r="MUX2" s="208"/>
      <c r="MUY2" s="208"/>
      <c r="MUZ2" s="208"/>
      <c r="MVA2" s="208"/>
      <c r="MVB2" s="208"/>
      <c r="MVC2" s="208"/>
      <c r="MVD2" s="208"/>
      <c r="MVE2" s="208"/>
      <c r="MVF2" s="208"/>
      <c r="MVG2" s="208"/>
      <c r="MVH2" s="208"/>
      <c r="MVI2" s="208"/>
      <c r="MVJ2" s="208"/>
      <c r="MVK2" s="208"/>
      <c r="MVL2" s="208"/>
      <c r="MVM2" s="208"/>
      <c r="MVN2" s="208"/>
      <c r="MVO2" s="208"/>
      <c r="MVP2" s="208"/>
      <c r="MVQ2" s="208"/>
      <c r="MVR2" s="208"/>
      <c r="MVS2" s="208"/>
      <c r="MVT2" s="208"/>
      <c r="MVU2" s="208"/>
      <c r="MVV2" s="208"/>
      <c r="MVW2" s="208"/>
      <c r="MVX2" s="208"/>
      <c r="MVY2" s="208"/>
      <c r="MVZ2" s="208"/>
      <c r="MWA2" s="208"/>
      <c r="MWB2" s="208"/>
      <c r="MWC2" s="208"/>
      <c r="MWD2" s="208"/>
      <c r="MWE2" s="208"/>
      <c r="MWF2" s="208"/>
      <c r="MWG2" s="208"/>
      <c r="MWH2" s="208"/>
      <c r="MWI2" s="208"/>
      <c r="MWJ2" s="208"/>
      <c r="MWK2" s="208"/>
      <c r="MWL2" s="208"/>
      <c r="MWM2" s="208"/>
      <c r="MWN2" s="208"/>
      <c r="MWO2" s="208"/>
      <c r="MWP2" s="208"/>
      <c r="MWQ2" s="208"/>
      <c r="MWR2" s="208"/>
      <c r="MWS2" s="208"/>
      <c r="MWT2" s="208"/>
      <c r="MWU2" s="208"/>
      <c r="MWV2" s="208"/>
      <c r="MWW2" s="208"/>
      <c r="MWX2" s="208"/>
      <c r="MWY2" s="208"/>
      <c r="MWZ2" s="208"/>
      <c r="MXA2" s="208"/>
      <c r="MXB2" s="208"/>
      <c r="MXC2" s="208"/>
      <c r="MXD2" s="208"/>
      <c r="MXE2" s="208"/>
      <c r="MXF2" s="208"/>
      <c r="MXG2" s="208"/>
      <c r="MXH2" s="208"/>
      <c r="MXI2" s="208"/>
      <c r="MXJ2" s="208"/>
      <c r="MXK2" s="208"/>
      <c r="MXL2" s="208"/>
      <c r="MXM2" s="208"/>
      <c r="MXN2" s="208"/>
      <c r="MXO2" s="208"/>
      <c r="MXP2" s="208"/>
      <c r="MXQ2" s="208"/>
      <c r="MXR2" s="208"/>
      <c r="MXS2" s="208"/>
      <c r="MXT2" s="208"/>
      <c r="MXU2" s="208"/>
      <c r="MXV2" s="208"/>
      <c r="MXW2" s="208"/>
      <c r="MXX2" s="208"/>
      <c r="MXY2" s="208"/>
      <c r="MXZ2" s="208"/>
      <c r="MYA2" s="208"/>
      <c r="MYB2" s="208"/>
      <c r="MYC2" s="208"/>
      <c r="MYD2" s="208"/>
      <c r="MYE2" s="208"/>
      <c r="MYF2" s="208"/>
      <c r="MYG2" s="208"/>
      <c r="MYH2" s="208"/>
      <c r="MYI2" s="208"/>
      <c r="MYJ2" s="208"/>
      <c r="MYK2" s="208"/>
      <c r="MYL2" s="208"/>
      <c r="MYM2" s="208"/>
      <c r="MYN2" s="208"/>
      <c r="MYO2" s="208"/>
      <c r="MYP2" s="208"/>
      <c r="MYQ2" s="208"/>
      <c r="MYR2" s="208"/>
      <c r="MYS2" s="208"/>
      <c r="MYT2" s="208"/>
      <c r="MYU2" s="208"/>
      <c r="MYV2" s="208"/>
      <c r="MYW2" s="208"/>
      <c r="MYX2" s="208"/>
      <c r="MYY2" s="208"/>
      <c r="MYZ2" s="208"/>
      <c r="MZA2" s="208"/>
      <c r="MZB2" s="208"/>
      <c r="MZC2" s="208"/>
      <c r="MZD2" s="208"/>
      <c r="MZE2" s="208"/>
      <c r="MZF2" s="208"/>
      <c r="MZG2" s="208"/>
      <c r="MZH2" s="208"/>
      <c r="MZI2" s="208"/>
      <c r="MZJ2" s="208"/>
      <c r="MZK2" s="208"/>
      <c r="MZL2" s="208"/>
      <c r="MZM2" s="208"/>
      <c r="MZN2" s="208"/>
      <c r="MZO2" s="208"/>
      <c r="MZP2" s="208"/>
      <c r="MZQ2" s="208"/>
      <c r="MZR2" s="208"/>
      <c r="MZS2" s="208"/>
      <c r="MZT2" s="208"/>
      <c r="MZU2" s="208"/>
      <c r="MZV2" s="208"/>
      <c r="MZW2" s="208"/>
      <c r="MZX2" s="208"/>
      <c r="MZY2" s="208"/>
      <c r="MZZ2" s="208"/>
      <c r="NAA2" s="208"/>
      <c r="NAB2" s="208"/>
      <c r="NAC2" s="208"/>
      <c r="NAD2" s="208"/>
      <c r="NAE2" s="208"/>
      <c r="NAF2" s="208"/>
      <c r="NAG2" s="208"/>
      <c r="NAH2" s="208"/>
      <c r="NAI2" s="208"/>
      <c r="NAJ2" s="208"/>
      <c r="NAK2" s="208"/>
      <c r="NAL2" s="208"/>
      <c r="NAM2" s="208"/>
      <c r="NAN2" s="208"/>
      <c r="NAO2" s="208"/>
      <c r="NAP2" s="208"/>
      <c r="NAQ2" s="208"/>
      <c r="NAR2" s="208"/>
      <c r="NAS2" s="208"/>
      <c r="NAT2" s="208"/>
      <c r="NAU2" s="208"/>
      <c r="NAV2" s="208"/>
      <c r="NAW2" s="208"/>
      <c r="NAX2" s="208"/>
      <c r="NAY2" s="208"/>
      <c r="NAZ2" s="208"/>
      <c r="NBA2" s="208"/>
      <c r="NBB2" s="208"/>
      <c r="NBC2" s="208"/>
      <c r="NBD2" s="208"/>
      <c r="NBE2" s="208"/>
      <c r="NBF2" s="208"/>
      <c r="NBG2" s="208"/>
      <c r="NBH2" s="208"/>
      <c r="NBI2" s="208"/>
      <c r="NBJ2" s="208"/>
      <c r="NBK2" s="208"/>
      <c r="NBL2" s="208"/>
      <c r="NBM2" s="208"/>
      <c r="NBN2" s="208"/>
      <c r="NBO2" s="208"/>
      <c r="NBP2" s="208"/>
      <c r="NBQ2" s="208"/>
      <c r="NBR2" s="208"/>
      <c r="NBS2" s="208"/>
      <c r="NBT2" s="208"/>
      <c r="NBU2" s="208"/>
      <c r="NBV2" s="208"/>
      <c r="NBW2" s="208"/>
      <c r="NBX2" s="208"/>
      <c r="NBY2" s="208"/>
      <c r="NBZ2" s="208"/>
      <c r="NCA2" s="208"/>
      <c r="NCB2" s="208"/>
      <c r="NCC2" s="208"/>
      <c r="NCD2" s="208"/>
      <c r="NCE2" s="208"/>
      <c r="NCF2" s="208"/>
      <c r="NCG2" s="208"/>
      <c r="NCH2" s="208"/>
      <c r="NCI2" s="208"/>
      <c r="NCJ2" s="208"/>
      <c r="NCK2" s="208"/>
      <c r="NCL2" s="208"/>
      <c r="NCM2" s="208"/>
      <c r="NCN2" s="208"/>
      <c r="NCO2" s="208"/>
      <c r="NCP2" s="208"/>
      <c r="NCQ2" s="208"/>
      <c r="NCR2" s="208"/>
      <c r="NCS2" s="208"/>
      <c r="NCT2" s="208"/>
      <c r="NCU2" s="208"/>
      <c r="NCV2" s="208"/>
      <c r="NCW2" s="208"/>
      <c r="NCX2" s="208"/>
      <c r="NCY2" s="208"/>
      <c r="NCZ2" s="208"/>
      <c r="NDA2" s="208"/>
      <c r="NDB2" s="208"/>
      <c r="NDC2" s="208"/>
      <c r="NDD2" s="208"/>
      <c r="NDE2" s="208"/>
      <c r="NDF2" s="208"/>
      <c r="NDG2" s="208"/>
      <c r="NDH2" s="208"/>
      <c r="NDI2" s="208"/>
      <c r="NDJ2" s="208"/>
      <c r="NDK2" s="208"/>
      <c r="NDL2" s="208"/>
      <c r="NDM2" s="208"/>
      <c r="NDN2" s="208"/>
      <c r="NDO2" s="208"/>
      <c r="NDP2" s="208"/>
      <c r="NDQ2" s="208"/>
      <c r="NDR2" s="208"/>
      <c r="NDS2" s="208"/>
      <c r="NDT2" s="208"/>
      <c r="NDU2" s="208"/>
      <c r="NDV2" s="208"/>
      <c r="NDW2" s="208"/>
      <c r="NDX2" s="208"/>
      <c r="NDY2" s="208"/>
      <c r="NDZ2" s="208"/>
      <c r="NEA2" s="208"/>
      <c r="NEB2" s="208"/>
      <c r="NEC2" s="208"/>
      <c r="NED2" s="208"/>
      <c r="NEE2" s="208"/>
      <c r="NEF2" s="208"/>
      <c r="NEG2" s="208"/>
      <c r="NEH2" s="208"/>
      <c r="NEI2" s="208"/>
      <c r="NEJ2" s="208"/>
      <c r="NEK2" s="208"/>
      <c r="NEL2" s="208"/>
      <c r="NEM2" s="208"/>
      <c r="NEN2" s="208"/>
      <c r="NEO2" s="208"/>
      <c r="NEP2" s="208"/>
      <c r="NEQ2" s="208"/>
      <c r="NER2" s="208"/>
      <c r="NES2" s="208"/>
      <c r="NET2" s="208"/>
      <c r="NEU2" s="208"/>
      <c r="NEV2" s="208"/>
      <c r="NEW2" s="208"/>
      <c r="NEX2" s="208"/>
      <c r="NEY2" s="208"/>
      <c r="NEZ2" s="208"/>
      <c r="NFA2" s="208"/>
      <c r="NFB2" s="208"/>
      <c r="NFC2" s="208"/>
      <c r="NFD2" s="208"/>
      <c r="NFE2" s="208"/>
      <c r="NFF2" s="208"/>
      <c r="NFG2" s="208"/>
      <c r="NFH2" s="208"/>
      <c r="NFI2" s="208"/>
      <c r="NFJ2" s="208"/>
      <c r="NFK2" s="208"/>
      <c r="NFL2" s="208"/>
      <c r="NFM2" s="208"/>
      <c r="NFN2" s="208"/>
      <c r="NFO2" s="208"/>
      <c r="NFP2" s="208"/>
      <c r="NFQ2" s="208"/>
      <c r="NFR2" s="208"/>
      <c r="NFS2" s="208"/>
      <c r="NFT2" s="208"/>
      <c r="NFU2" s="208"/>
      <c r="NFV2" s="208"/>
      <c r="NFW2" s="208"/>
      <c r="NFX2" s="208"/>
      <c r="NFY2" s="208"/>
      <c r="NFZ2" s="208"/>
      <c r="NGA2" s="208"/>
      <c r="NGB2" s="208"/>
      <c r="NGC2" s="208"/>
      <c r="NGD2" s="208"/>
      <c r="NGE2" s="208"/>
      <c r="NGF2" s="208"/>
      <c r="NGG2" s="208"/>
      <c r="NGH2" s="208"/>
      <c r="NGI2" s="208"/>
      <c r="NGJ2" s="208"/>
      <c r="NGK2" s="208"/>
      <c r="NGL2" s="208"/>
      <c r="NGM2" s="208"/>
      <c r="NGN2" s="208"/>
      <c r="NGO2" s="208"/>
      <c r="NGP2" s="208"/>
      <c r="NGQ2" s="208"/>
      <c r="NGR2" s="208"/>
      <c r="NGS2" s="208"/>
      <c r="NGT2" s="208"/>
      <c r="NGU2" s="208"/>
      <c r="NGV2" s="208"/>
      <c r="NGW2" s="208"/>
      <c r="NGX2" s="208"/>
      <c r="NGY2" s="208"/>
      <c r="NGZ2" s="208"/>
      <c r="NHA2" s="208"/>
      <c r="NHB2" s="208"/>
      <c r="NHC2" s="208"/>
      <c r="NHD2" s="208"/>
      <c r="NHE2" s="208"/>
      <c r="NHF2" s="208"/>
      <c r="NHG2" s="208"/>
      <c r="NHH2" s="208"/>
      <c r="NHI2" s="208"/>
      <c r="NHJ2" s="208"/>
      <c r="NHK2" s="208"/>
      <c r="NHL2" s="208"/>
      <c r="NHM2" s="208"/>
      <c r="NHN2" s="208"/>
      <c r="NHO2" s="208"/>
      <c r="NHP2" s="208"/>
      <c r="NHQ2" s="208"/>
      <c r="NHR2" s="208"/>
      <c r="NHS2" s="208"/>
      <c r="NHT2" s="208"/>
      <c r="NHU2" s="208"/>
      <c r="NHV2" s="208"/>
      <c r="NHW2" s="208"/>
      <c r="NHX2" s="208"/>
      <c r="NHY2" s="208"/>
      <c r="NHZ2" s="208"/>
      <c r="NIA2" s="208"/>
      <c r="NIB2" s="208"/>
      <c r="NIC2" s="208"/>
      <c r="NID2" s="208"/>
      <c r="NIE2" s="208"/>
      <c r="NIF2" s="208"/>
      <c r="NIG2" s="208"/>
      <c r="NIH2" s="208"/>
      <c r="NII2" s="208"/>
      <c r="NIJ2" s="208"/>
      <c r="NIK2" s="208"/>
      <c r="NIL2" s="208"/>
      <c r="NIM2" s="208"/>
      <c r="NIN2" s="208"/>
      <c r="NIO2" s="208"/>
      <c r="NIP2" s="208"/>
      <c r="NIQ2" s="208"/>
      <c r="NIR2" s="208"/>
      <c r="NIS2" s="208"/>
      <c r="NIT2" s="208"/>
      <c r="NIU2" s="208"/>
      <c r="NIV2" s="208"/>
      <c r="NIW2" s="208"/>
      <c r="NIX2" s="208"/>
      <c r="NIY2" s="208"/>
      <c r="NIZ2" s="208"/>
      <c r="NJA2" s="208"/>
      <c r="NJB2" s="208"/>
      <c r="NJC2" s="208"/>
      <c r="NJD2" s="208"/>
      <c r="NJE2" s="208"/>
      <c r="NJF2" s="208"/>
      <c r="NJG2" s="208"/>
      <c r="NJH2" s="208"/>
      <c r="NJI2" s="208"/>
      <c r="NJJ2" s="208"/>
      <c r="NJK2" s="208"/>
      <c r="NJL2" s="208"/>
      <c r="NJM2" s="208"/>
      <c r="NJN2" s="208"/>
      <c r="NJO2" s="208"/>
      <c r="NJP2" s="208"/>
      <c r="NJQ2" s="208"/>
      <c r="NJR2" s="208"/>
      <c r="NJS2" s="208"/>
      <c r="NJT2" s="208"/>
      <c r="NJU2" s="208"/>
      <c r="NJV2" s="208"/>
      <c r="NJW2" s="208"/>
      <c r="NJX2" s="208"/>
      <c r="NJY2" s="208"/>
      <c r="NJZ2" s="208"/>
      <c r="NKA2" s="208"/>
      <c r="NKB2" s="208"/>
      <c r="NKC2" s="208"/>
      <c r="NKD2" s="208"/>
      <c r="NKE2" s="208"/>
      <c r="NKF2" s="208"/>
      <c r="NKG2" s="208"/>
      <c r="NKH2" s="208"/>
      <c r="NKI2" s="208"/>
      <c r="NKJ2" s="208"/>
      <c r="NKK2" s="208"/>
      <c r="NKL2" s="208"/>
      <c r="NKM2" s="208"/>
      <c r="NKN2" s="208"/>
      <c r="NKO2" s="208"/>
      <c r="NKP2" s="208"/>
      <c r="NKQ2" s="208"/>
      <c r="NKR2" s="208"/>
      <c r="NKS2" s="208"/>
      <c r="NKT2" s="208"/>
      <c r="NKU2" s="208"/>
      <c r="NKV2" s="208"/>
      <c r="NKW2" s="208"/>
      <c r="NKX2" s="208"/>
      <c r="NKY2" s="208"/>
      <c r="NKZ2" s="208"/>
      <c r="NLA2" s="208"/>
      <c r="NLB2" s="208"/>
      <c r="NLC2" s="208"/>
      <c r="NLD2" s="208"/>
      <c r="NLE2" s="208"/>
      <c r="NLF2" s="208"/>
      <c r="NLG2" s="208"/>
      <c r="NLH2" s="208"/>
      <c r="NLI2" s="208"/>
      <c r="NLJ2" s="208"/>
      <c r="NLK2" s="208"/>
      <c r="NLL2" s="208"/>
      <c r="NLM2" s="208"/>
      <c r="NLN2" s="208"/>
      <c r="NLO2" s="208"/>
      <c r="NLP2" s="208"/>
      <c r="NLQ2" s="208"/>
      <c r="NLR2" s="208"/>
      <c r="NLS2" s="208"/>
      <c r="NLT2" s="208"/>
      <c r="NLU2" s="208"/>
      <c r="NLV2" s="208"/>
      <c r="NLW2" s="208"/>
      <c r="NLX2" s="208"/>
      <c r="NLY2" s="208"/>
      <c r="NLZ2" s="208"/>
      <c r="NMA2" s="208"/>
      <c r="NMB2" s="208"/>
      <c r="NMC2" s="208"/>
      <c r="NMD2" s="208"/>
      <c r="NME2" s="208"/>
      <c r="NMF2" s="208"/>
      <c r="NMG2" s="208"/>
      <c r="NMH2" s="208"/>
      <c r="NMI2" s="208"/>
      <c r="NMJ2" s="208"/>
      <c r="NMK2" s="208"/>
      <c r="NML2" s="208"/>
      <c r="NMM2" s="208"/>
      <c r="NMN2" s="208"/>
      <c r="NMO2" s="208"/>
      <c r="NMP2" s="208"/>
      <c r="NMQ2" s="208"/>
      <c r="NMR2" s="208"/>
      <c r="NMS2" s="208"/>
      <c r="NMT2" s="208"/>
      <c r="NMU2" s="208"/>
      <c r="NMV2" s="208"/>
      <c r="NMW2" s="208"/>
      <c r="NMX2" s="208"/>
      <c r="NMY2" s="208"/>
      <c r="NMZ2" s="208"/>
      <c r="NNA2" s="208"/>
      <c r="NNB2" s="208"/>
      <c r="NNC2" s="208"/>
      <c r="NND2" s="208"/>
      <c r="NNE2" s="208"/>
      <c r="NNF2" s="208"/>
      <c r="NNG2" s="208"/>
      <c r="NNH2" s="208"/>
      <c r="NNI2" s="208"/>
      <c r="NNJ2" s="208"/>
      <c r="NNK2" s="208"/>
      <c r="NNL2" s="208"/>
      <c r="NNM2" s="208"/>
      <c r="NNN2" s="208"/>
      <c r="NNO2" s="208"/>
      <c r="NNP2" s="208"/>
      <c r="NNQ2" s="208"/>
      <c r="NNR2" s="208"/>
      <c r="NNS2" s="208"/>
      <c r="NNT2" s="208"/>
      <c r="NNU2" s="208"/>
      <c r="NNV2" s="208"/>
      <c r="NNW2" s="208"/>
      <c r="NNX2" s="208"/>
      <c r="NNY2" s="208"/>
      <c r="NNZ2" s="208"/>
      <c r="NOA2" s="208"/>
      <c r="NOB2" s="208"/>
      <c r="NOC2" s="208"/>
      <c r="NOD2" s="208"/>
      <c r="NOE2" s="208"/>
      <c r="NOF2" s="208"/>
      <c r="NOG2" s="208"/>
      <c r="NOH2" s="208"/>
      <c r="NOI2" s="208"/>
      <c r="NOJ2" s="208"/>
      <c r="NOK2" s="208"/>
      <c r="NOL2" s="208"/>
      <c r="NOM2" s="208"/>
      <c r="NON2" s="208"/>
      <c r="NOO2" s="208"/>
      <c r="NOP2" s="208"/>
      <c r="NOQ2" s="208"/>
      <c r="NOR2" s="208"/>
      <c r="NOS2" s="208"/>
      <c r="NOT2" s="208"/>
      <c r="NOU2" s="208"/>
      <c r="NOV2" s="208"/>
      <c r="NOW2" s="208"/>
      <c r="NOX2" s="208"/>
      <c r="NOY2" s="208"/>
      <c r="NOZ2" s="208"/>
      <c r="NPA2" s="208"/>
      <c r="NPB2" s="208"/>
      <c r="NPC2" s="208"/>
      <c r="NPD2" s="208"/>
      <c r="NPE2" s="208"/>
      <c r="NPF2" s="208"/>
      <c r="NPG2" s="208"/>
      <c r="NPH2" s="208"/>
      <c r="NPI2" s="208"/>
      <c r="NPJ2" s="208"/>
      <c r="NPK2" s="208"/>
      <c r="NPL2" s="208"/>
      <c r="NPM2" s="208"/>
      <c r="NPN2" s="208"/>
      <c r="NPO2" s="208"/>
      <c r="NPP2" s="208"/>
      <c r="NPQ2" s="208"/>
      <c r="NPR2" s="208"/>
      <c r="NPS2" s="208"/>
      <c r="NPT2" s="208"/>
      <c r="NPU2" s="208"/>
      <c r="NPV2" s="208"/>
      <c r="NPW2" s="208"/>
      <c r="NPX2" s="208"/>
      <c r="NPY2" s="208"/>
      <c r="NPZ2" s="208"/>
      <c r="NQA2" s="208"/>
      <c r="NQB2" s="208"/>
      <c r="NQC2" s="208"/>
      <c r="NQD2" s="208"/>
      <c r="NQE2" s="208"/>
      <c r="NQF2" s="208"/>
      <c r="NQG2" s="208"/>
      <c r="NQH2" s="208"/>
      <c r="NQI2" s="208"/>
      <c r="NQJ2" s="208"/>
      <c r="NQK2" s="208"/>
      <c r="NQL2" s="208"/>
      <c r="NQM2" s="208"/>
      <c r="NQN2" s="208"/>
      <c r="NQO2" s="208"/>
      <c r="NQP2" s="208"/>
      <c r="NQQ2" s="208"/>
      <c r="NQR2" s="208"/>
      <c r="NQS2" s="208"/>
      <c r="NQT2" s="208"/>
      <c r="NQU2" s="208"/>
      <c r="NQV2" s="208"/>
      <c r="NQW2" s="208"/>
      <c r="NQX2" s="208"/>
      <c r="NQY2" s="208"/>
      <c r="NQZ2" s="208"/>
      <c r="NRA2" s="208"/>
      <c r="NRB2" s="208"/>
      <c r="NRC2" s="208"/>
      <c r="NRD2" s="208"/>
      <c r="NRE2" s="208"/>
      <c r="NRF2" s="208"/>
      <c r="NRG2" s="208"/>
      <c r="NRH2" s="208"/>
      <c r="NRI2" s="208"/>
      <c r="NRJ2" s="208"/>
      <c r="NRK2" s="208"/>
      <c r="NRL2" s="208"/>
      <c r="NRM2" s="208"/>
      <c r="NRN2" s="208"/>
      <c r="NRO2" s="208"/>
      <c r="NRP2" s="208"/>
      <c r="NRQ2" s="208"/>
      <c r="NRR2" s="208"/>
      <c r="NRS2" s="208"/>
      <c r="NRT2" s="208"/>
      <c r="NRU2" s="208"/>
      <c r="NRV2" s="208"/>
      <c r="NRW2" s="208"/>
      <c r="NRX2" s="208"/>
      <c r="NRY2" s="208"/>
      <c r="NRZ2" s="208"/>
      <c r="NSA2" s="208"/>
      <c r="NSB2" s="208"/>
      <c r="NSC2" s="208"/>
      <c r="NSD2" s="208"/>
      <c r="NSE2" s="208"/>
      <c r="NSF2" s="208"/>
      <c r="NSG2" s="208"/>
      <c r="NSH2" s="208"/>
      <c r="NSI2" s="208"/>
      <c r="NSJ2" s="208"/>
      <c r="NSK2" s="208"/>
      <c r="NSL2" s="208"/>
      <c r="NSM2" s="208"/>
      <c r="NSN2" s="208"/>
      <c r="NSO2" s="208"/>
      <c r="NSP2" s="208"/>
      <c r="NSQ2" s="208"/>
      <c r="NSR2" s="208"/>
      <c r="NSS2" s="208"/>
      <c r="NST2" s="208"/>
      <c r="NSU2" s="208"/>
      <c r="NSV2" s="208"/>
      <c r="NSW2" s="208"/>
      <c r="NSX2" s="208"/>
      <c r="NSY2" s="208"/>
      <c r="NSZ2" s="208"/>
      <c r="NTA2" s="208"/>
      <c r="NTB2" s="208"/>
      <c r="NTC2" s="208"/>
      <c r="NTD2" s="208"/>
      <c r="NTE2" s="208"/>
      <c r="NTF2" s="208"/>
      <c r="NTG2" s="208"/>
      <c r="NTH2" s="208"/>
      <c r="NTI2" s="208"/>
      <c r="NTJ2" s="208"/>
      <c r="NTK2" s="208"/>
      <c r="NTL2" s="208"/>
      <c r="NTM2" s="208"/>
      <c r="NTN2" s="208"/>
      <c r="NTO2" s="208"/>
      <c r="NTP2" s="208"/>
      <c r="NTQ2" s="208"/>
      <c r="NTR2" s="208"/>
      <c r="NTS2" s="208"/>
      <c r="NTT2" s="208"/>
      <c r="NTU2" s="208"/>
      <c r="NTV2" s="208"/>
      <c r="NTW2" s="208"/>
      <c r="NTX2" s="208"/>
      <c r="NTY2" s="208"/>
      <c r="NTZ2" s="208"/>
      <c r="NUA2" s="208"/>
      <c r="NUB2" s="208"/>
      <c r="NUC2" s="208"/>
      <c r="NUD2" s="208"/>
      <c r="NUE2" s="208"/>
      <c r="NUF2" s="208"/>
      <c r="NUG2" s="208"/>
      <c r="NUH2" s="208"/>
      <c r="NUI2" s="208"/>
      <c r="NUJ2" s="208"/>
      <c r="NUK2" s="208"/>
      <c r="NUL2" s="208"/>
      <c r="NUM2" s="208"/>
      <c r="NUN2" s="208"/>
      <c r="NUO2" s="208"/>
      <c r="NUP2" s="208"/>
      <c r="NUQ2" s="208"/>
      <c r="NUR2" s="208"/>
      <c r="NUS2" s="208"/>
      <c r="NUT2" s="208"/>
      <c r="NUU2" s="208"/>
      <c r="NUV2" s="208"/>
      <c r="NUW2" s="208"/>
      <c r="NUX2" s="208"/>
      <c r="NUY2" s="208"/>
      <c r="NUZ2" s="208"/>
      <c r="NVA2" s="208"/>
      <c r="NVB2" s="208"/>
      <c r="NVC2" s="208"/>
      <c r="NVD2" s="208"/>
      <c r="NVE2" s="208"/>
      <c r="NVF2" s="208"/>
      <c r="NVG2" s="208"/>
      <c r="NVH2" s="208"/>
      <c r="NVI2" s="208"/>
      <c r="NVJ2" s="208"/>
      <c r="NVK2" s="208"/>
      <c r="NVL2" s="208"/>
      <c r="NVM2" s="208"/>
      <c r="NVN2" s="208"/>
      <c r="NVO2" s="208"/>
      <c r="NVP2" s="208"/>
      <c r="NVQ2" s="208"/>
      <c r="NVR2" s="208"/>
      <c r="NVS2" s="208"/>
      <c r="NVT2" s="208"/>
      <c r="NVU2" s="208"/>
      <c r="NVV2" s="208"/>
      <c r="NVW2" s="208"/>
      <c r="NVX2" s="208"/>
      <c r="NVY2" s="208"/>
      <c r="NVZ2" s="208"/>
      <c r="NWA2" s="208"/>
      <c r="NWB2" s="208"/>
      <c r="NWC2" s="208"/>
      <c r="NWD2" s="208"/>
      <c r="NWE2" s="208"/>
      <c r="NWF2" s="208"/>
      <c r="NWG2" s="208"/>
      <c r="NWH2" s="208"/>
      <c r="NWI2" s="208"/>
      <c r="NWJ2" s="208"/>
      <c r="NWK2" s="208"/>
      <c r="NWL2" s="208"/>
      <c r="NWM2" s="208"/>
      <c r="NWN2" s="208"/>
      <c r="NWO2" s="208"/>
      <c r="NWP2" s="208"/>
      <c r="NWQ2" s="208"/>
      <c r="NWR2" s="208"/>
      <c r="NWS2" s="208"/>
      <c r="NWT2" s="208"/>
      <c r="NWU2" s="208"/>
      <c r="NWV2" s="208"/>
      <c r="NWW2" s="208"/>
      <c r="NWX2" s="208"/>
      <c r="NWY2" s="208"/>
      <c r="NWZ2" s="208"/>
      <c r="NXA2" s="208"/>
      <c r="NXB2" s="208"/>
      <c r="NXC2" s="208"/>
      <c r="NXD2" s="208"/>
      <c r="NXE2" s="208"/>
      <c r="NXF2" s="208"/>
      <c r="NXG2" s="208"/>
      <c r="NXH2" s="208"/>
      <c r="NXI2" s="208"/>
      <c r="NXJ2" s="208"/>
      <c r="NXK2" s="208"/>
      <c r="NXL2" s="208"/>
      <c r="NXM2" s="208"/>
      <c r="NXN2" s="208"/>
      <c r="NXO2" s="208"/>
      <c r="NXP2" s="208"/>
      <c r="NXQ2" s="208"/>
      <c r="NXR2" s="208"/>
      <c r="NXS2" s="208"/>
      <c r="NXT2" s="208"/>
      <c r="NXU2" s="208"/>
      <c r="NXV2" s="208"/>
      <c r="NXW2" s="208"/>
      <c r="NXX2" s="208"/>
      <c r="NXY2" s="208"/>
      <c r="NXZ2" s="208"/>
      <c r="NYA2" s="208"/>
      <c r="NYB2" s="208"/>
      <c r="NYC2" s="208"/>
      <c r="NYD2" s="208"/>
      <c r="NYE2" s="208"/>
      <c r="NYF2" s="208"/>
      <c r="NYG2" s="208"/>
      <c r="NYH2" s="208"/>
      <c r="NYI2" s="208"/>
      <c r="NYJ2" s="208"/>
      <c r="NYK2" s="208"/>
      <c r="NYL2" s="208"/>
      <c r="NYM2" s="208"/>
      <c r="NYN2" s="208"/>
      <c r="NYO2" s="208"/>
      <c r="NYP2" s="208"/>
      <c r="NYQ2" s="208"/>
      <c r="NYR2" s="208"/>
      <c r="NYS2" s="208"/>
      <c r="NYT2" s="208"/>
      <c r="NYU2" s="208"/>
      <c r="NYV2" s="208"/>
      <c r="NYW2" s="208"/>
      <c r="NYX2" s="208"/>
      <c r="NYY2" s="208"/>
      <c r="NYZ2" s="208"/>
      <c r="NZA2" s="208"/>
      <c r="NZB2" s="208"/>
      <c r="NZC2" s="208"/>
      <c r="NZD2" s="208"/>
      <c r="NZE2" s="208"/>
      <c r="NZF2" s="208"/>
      <c r="NZG2" s="208"/>
      <c r="NZH2" s="208"/>
      <c r="NZI2" s="208"/>
      <c r="NZJ2" s="208"/>
      <c r="NZK2" s="208"/>
      <c r="NZL2" s="208"/>
      <c r="NZM2" s="208"/>
      <c r="NZN2" s="208"/>
      <c r="NZO2" s="208"/>
      <c r="NZP2" s="208"/>
      <c r="NZQ2" s="208"/>
      <c r="NZR2" s="208"/>
      <c r="NZS2" s="208"/>
      <c r="NZT2" s="208"/>
      <c r="NZU2" s="208"/>
      <c r="NZV2" s="208"/>
      <c r="NZW2" s="208"/>
      <c r="NZX2" s="208"/>
      <c r="NZY2" s="208"/>
      <c r="NZZ2" s="208"/>
      <c r="OAA2" s="208"/>
      <c r="OAB2" s="208"/>
      <c r="OAC2" s="208"/>
      <c r="OAD2" s="208"/>
      <c r="OAE2" s="208"/>
      <c r="OAF2" s="208"/>
      <c r="OAG2" s="208"/>
      <c r="OAH2" s="208"/>
      <c r="OAI2" s="208"/>
      <c r="OAJ2" s="208"/>
      <c r="OAK2" s="208"/>
      <c r="OAL2" s="208"/>
      <c r="OAM2" s="208"/>
      <c r="OAN2" s="208"/>
      <c r="OAO2" s="208"/>
      <c r="OAP2" s="208"/>
      <c r="OAQ2" s="208"/>
      <c r="OAR2" s="208"/>
      <c r="OAS2" s="208"/>
      <c r="OAT2" s="208"/>
      <c r="OAU2" s="208"/>
      <c r="OAV2" s="208"/>
      <c r="OAW2" s="208"/>
      <c r="OAX2" s="208"/>
      <c r="OAY2" s="208"/>
      <c r="OAZ2" s="208"/>
      <c r="OBA2" s="208"/>
      <c r="OBB2" s="208"/>
      <c r="OBC2" s="208"/>
      <c r="OBD2" s="208"/>
      <c r="OBE2" s="208"/>
      <c r="OBF2" s="208"/>
      <c r="OBG2" s="208"/>
      <c r="OBH2" s="208"/>
      <c r="OBI2" s="208"/>
      <c r="OBJ2" s="208"/>
      <c r="OBK2" s="208"/>
      <c r="OBL2" s="208"/>
      <c r="OBM2" s="208"/>
      <c r="OBN2" s="208"/>
      <c r="OBO2" s="208"/>
      <c r="OBP2" s="208"/>
      <c r="OBQ2" s="208"/>
      <c r="OBR2" s="208"/>
      <c r="OBS2" s="208"/>
      <c r="OBT2" s="208"/>
      <c r="OBU2" s="208"/>
      <c r="OBV2" s="208"/>
      <c r="OBW2" s="208"/>
      <c r="OBX2" s="208"/>
      <c r="OBY2" s="208"/>
      <c r="OBZ2" s="208"/>
      <c r="OCA2" s="208"/>
      <c r="OCB2" s="208"/>
      <c r="OCC2" s="208"/>
      <c r="OCD2" s="208"/>
      <c r="OCE2" s="208"/>
      <c r="OCF2" s="208"/>
      <c r="OCG2" s="208"/>
      <c r="OCH2" s="208"/>
      <c r="OCI2" s="208"/>
      <c r="OCJ2" s="208"/>
      <c r="OCK2" s="208"/>
      <c r="OCL2" s="208"/>
      <c r="OCM2" s="208"/>
      <c r="OCN2" s="208"/>
      <c r="OCO2" s="208"/>
      <c r="OCP2" s="208"/>
      <c r="OCQ2" s="208"/>
      <c r="OCR2" s="208"/>
      <c r="OCS2" s="208"/>
      <c r="OCT2" s="208"/>
      <c r="OCU2" s="208"/>
      <c r="OCV2" s="208"/>
      <c r="OCW2" s="208"/>
      <c r="OCX2" s="208"/>
      <c r="OCY2" s="208"/>
      <c r="OCZ2" s="208"/>
      <c r="ODA2" s="208"/>
      <c r="ODB2" s="208"/>
      <c r="ODC2" s="208"/>
      <c r="ODD2" s="208"/>
      <c r="ODE2" s="208"/>
      <c r="ODF2" s="208"/>
      <c r="ODG2" s="208"/>
      <c r="ODH2" s="208"/>
      <c r="ODI2" s="208"/>
      <c r="ODJ2" s="208"/>
      <c r="ODK2" s="208"/>
      <c r="ODL2" s="208"/>
      <c r="ODM2" s="208"/>
      <c r="ODN2" s="208"/>
      <c r="ODO2" s="208"/>
      <c r="ODP2" s="208"/>
      <c r="ODQ2" s="208"/>
      <c r="ODR2" s="208"/>
      <c r="ODS2" s="208"/>
      <c r="ODT2" s="208"/>
      <c r="ODU2" s="208"/>
      <c r="ODV2" s="208"/>
      <c r="ODW2" s="208"/>
      <c r="ODX2" s="208"/>
      <c r="ODY2" s="208"/>
      <c r="ODZ2" s="208"/>
      <c r="OEA2" s="208"/>
      <c r="OEB2" s="208"/>
      <c r="OEC2" s="208"/>
      <c r="OED2" s="208"/>
      <c r="OEE2" s="208"/>
      <c r="OEF2" s="208"/>
      <c r="OEG2" s="208"/>
      <c r="OEH2" s="208"/>
      <c r="OEI2" s="208"/>
      <c r="OEJ2" s="208"/>
      <c r="OEK2" s="208"/>
      <c r="OEL2" s="208"/>
      <c r="OEM2" s="208"/>
      <c r="OEN2" s="208"/>
      <c r="OEO2" s="208"/>
      <c r="OEP2" s="208"/>
      <c r="OEQ2" s="208"/>
      <c r="OER2" s="208"/>
      <c r="OES2" s="208"/>
      <c r="OET2" s="208"/>
      <c r="OEU2" s="208"/>
      <c r="OEV2" s="208"/>
      <c r="OEW2" s="208"/>
      <c r="OEX2" s="208"/>
      <c r="OEY2" s="208"/>
      <c r="OEZ2" s="208"/>
      <c r="OFA2" s="208"/>
      <c r="OFB2" s="208"/>
      <c r="OFC2" s="208"/>
      <c r="OFD2" s="208"/>
      <c r="OFE2" s="208"/>
      <c r="OFF2" s="208"/>
      <c r="OFG2" s="208"/>
      <c r="OFH2" s="208"/>
      <c r="OFI2" s="208"/>
      <c r="OFJ2" s="208"/>
      <c r="OFK2" s="208"/>
      <c r="OFL2" s="208"/>
      <c r="OFM2" s="208"/>
      <c r="OFN2" s="208"/>
      <c r="OFO2" s="208"/>
      <c r="OFP2" s="208"/>
      <c r="OFQ2" s="208"/>
      <c r="OFR2" s="208"/>
      <c r="OFS2" s="208"/>
      <c r="OFT2" s="208"/>
      <c r="OFU2" s="208"/>
      <c r="OFV2" s="208"/>
      <c r="OFW2" s="208"/>
      <c r="OFX2" s="208"/>
      <c r="OFY2" s="208"/>
      <c r="OFZ2" s="208"/>
      <c r="OGA2" s="208"/>
      <c r="OGB2" s="208"/>
      <c r="OGC2" s="208"/>
      <c r="OGD2" s="208"/>
      <c r="OGE2" s="208"/>
      <c r="OGF2" s="208"/>
      <c r="OGG2" s="208"/>
      <c r="OGH2" s="208"/>
      <c r="OGI2" s="208"/>
      <c r="OGJ2" s="208"/>
      <c r="OGK2" s="208"/>
      <c r="OGL2" s="208"/>
      <c r="OGM2" s="208"/>
      <c r="OGN2" s="208"/>
      <c r="OGO2" s="208"/>
      <c r="OGP2" s="208"/>
      <c r="OGQ2" s="208"/>
      <c r="OGR2" s="208"/>
      <c r="OGS2" s="208"/>
      <c r="OGT2" s="208"/>
      <c r="OGU2" s="208"/>
      <c r="OGV2" s="208"/>
      <c r="OGW2" s="208"/>
      <c r="OGX2" s="208"/>
      <c r="OGY2" s="208"/>
      <c r="OGZ2" s="208"/>
      <c r="OHA2" s="208"/>
      <c r="OHB2" s="208"/>
      <c r="OHC2" s="208"/>
      <c r="OHD2" s="208"/>
      <c r="OHE2" s="208"/>
      <c r="OHF2" s="208"/>
      <c r="OHG2" s="208"/>
      <c r="OHH2" s="208"/>
      <c r="OHI2" s="208"/>
      <c r="OHJ2" s="208"/>
      <c r="OHK2" s="208"/>
      <c r="OHL2" s="208"/>
      <c r="OHM2" s="208"/>
      <c r="OHN2" s="208"/>
      <c r="OHO2" s="208"/>
      <c r="OHP2" s="208"/>
      <c r="OHQ2" s="208"/>
      <c r="OHR2" s="208"/>
      <c r="OHS2" s="208"/>
      <c r="OHT2" s="208"/>
      <c r="OHU2" s="208"/>
      <c r="OHV2" s="208"/>
      <c r="OHW2" s="208"/>
      <c r="OHX2" s="208"/>
      <c r="OHY2" s="208"/>
      <c r="OHZ2" s="208"/>
      <c r="OIA2" s="208"/>
      <c r="OIB2" s="208"/>
      <c r="OIC2" s="208"/>
      <c r="OID2" s="208"/>
      <c r="OIE2" s="208"/>
      <c r="OIF2" s="208"/>
      <c r="OIG2" s="208"/>
      <c r="OIH2" s="208"/>
      <c r="OII2" s="208"/>
      <c r="OIJ2" s="208"/>
      <c r="OIK2" s="208"/>
      <c r="OIL2" s="208"/>
      <c r="OIM2" s="208"/>
      <c r="OIN2" s="208"/>
      <c r="OIO2" s="208"/>
      <c r="OIP2" s="208"/>
      <c r="OIQ2" s="208"/>
      <c r="OIR2" s="208"/>
      <c r="OIS2" s="208"/>
      <c r="OIT2" s="208"/>
      <c r="OIU2" s="208"/>
      <c r="OIV2" s="208"/>
      <c r="OIW2" s="208"/>
      <c r="OIX2" s="208"/>
      <c r="OIY2" s="208"/>
      <c r="OIZ2" s="208"/>
      <c r="OJA2" s="208"/>
      <c r="OJB2" s="208"/>
      <c r="OJC2" s="208"/>
      <c r="OJD2" s="208"/>
      <c r="OJE2" s="208"/>
      <c r="OJF2" s="208"/>
      <c r="OJG2" s="208"/>
      <c r="OJH2" s="208"/>
      <c r="OJI2" s="208"/>
      <c r="OJJ2" s="208"/>
      <c r="OJK2" s="208"/>
      <c r="OJL2" s="208"/>
      <c r="OJM2" s="208"/>
      <c r="OJN2" s="208"/>
      <c r="OJO2" s="208"/>
      <c r="OJP2" s="208"/>
      <c r="OJQ2" s="208"/>
      <c r="OJR2" s="208"/>
      <c r="OJS2" s="208"/>
      <c r="OJT2" s="208"/>
      <c r="OJU2" s="208"/>
      <c r="OJV2" s="208"/>
      <c r="OJW2" s="208"/>
      <c r="OJX2" s="208"/>
      <c r="OJY2" s="208"/>
      <c r="OJZ2" s="208"/>
      <c r="OKA2" s="208"/>
      <c r="OKB2" s="208"/>
      <c r="OKC2" s="208"/>
      <c r="OKD2" s="208"/>
      <c r="OKE2" s="208"/>
      <c r="OKF2" s="208"/>
      <c r="OKG2" s="208"/>
      <c r="OKH2" s="208"/>
      <c r="OKI2" s="208"/>
      <c r="OKJ2" s="208"/>
      <c r="OKK2" s="208"/>
      <c r="OKL2" s="208"/>
      <c r="OKM2" s="208"/>
      <c r="OKN2" s="208"/>
      <c r="OKO2" s="208"/>
      <c r="OKP2" s="208"/>
      <c r="OKQ2" s="208"/>
      <c r="OKR2" s="208"/>
      <c r="OKS2" s="208"/>
      <c r="OKT2" s="208"/>
      <c r="OKU2" s="208"/>
      <c r="OKV2" s="208"/>
      <c r="OKW2" s="208"/>
      <c r="OKX2" s="208"/>
      <c r="OKY2" s="208"/>
      <c r="OKZ2" s="208"/>
      <c r="OLA2" s="208"/>
      <c r="OLB2" s="208"/>
      <c r="OLC2" s="208"/>
      <c r="OLD2" s="208"/>
      <c r="OLE2" s="208"/>
      <c r="OLF2" s="208"/>
      <c r="OLG2" s="208"/>
      <c r="OLH2" s="208"/>
      <c r="OLI2" s="208"/>
      <c r="OLJ2" s="208"/>
      <c r="OLK2" s="208"/>
      <c r="OLL2" s="208"/>
      <c r="OLM2" s="208"/>
      <c r="OLN2" s="208"/>
      <c r="OLO2" s="208"/>
      <c r="OLP2" s="208"/>
      <c r="OLQ2" s="208"/>
      <c r="OLR2" s="208"/>
      <c r="OLS2" s="208"/>
      <c r="OLT2" s="208"/>
      <c r="OLU2" s="208"/>
      <c r="OLV2" s="208"/>
      <c r="OLW2" s="208"/>
      <c r="OLX2" s="208"/>
      <c r="OLY2" s="208"/>
      <c r="OLZ2" s="208"/>
      <c r="OMA2" s="208"/>
      <c r="OMB2" s="208"/>
      <c r="OMC2" s="208"/>
      <c r="OMD2" s="208"/>
      <c r="OME2" s="208"/>
      <c r="OMF2" s="208"/>
      <c r="OMG2" s="208"/>
      <c r="OMH2" s="208"/>
      <c r="OMI2" s="208"/>
      <c r="OMJ2" s="208"/>
      <c r="OMK2" s="208"/>
      <c r="OML2" s="208"/>
      <c r="OMM2" s="208"/>
      <c r="OMN2" s="208"/>
      <c r="OMO2" s="208"/>
      <c r="OMP2" s="208"/>
      <c r="OMQ2" s="208"/>
      <c r="OMR2" s="208"/>
      <c r="OMS2" s="208"/>
      <c r="OMT2" s="208"/>
      <c r="OMU2" s="208"/>
      <c r="OMV2" s="208"/>
      <c r="OMW2" s="208"/>
      <c r="OMX2" s="208"/>
      <c r="OMY2" s="208"/>
      <c r="OMZ2" s="208"/>
      <c r="ONA2" s="208"/>
      <c r="ONB2" s="208"/>
      <c r="ONC2" s="208"/>
      <c r="OND2" s="208"/>
      <c r="ONE2" s="208"/>
      <c r="ONF2" s="208"/>
      <c r="ONG2" s="208"/>
      <c r="ONH2" s="208"/>
      <c r="ONI2" s="208"/>
      <c r="ONJ2" s="208"/>
      <c r="ONK2" s="208"/>
      <c r="ONL2" s="208"/>
      <c r="ONM2" s="208"/>
      <c r="ONN2" s="208"/>
      <c r="ONO2" s="208"/>
      <c r="ONP2" s="208"/>
      <c r="ONQ2" s="208"/>
      <c r="ONR2" s="208"/>
      <c r="ONS2" s="208"/>
      <c r="ONT2" s="208"/>
      <c r="ONU2" s="208"/>
      <c r="ONV2" s="208"/>
      <c r="ONW2" s="208"/>
      <c r="ONX2" s="208"/>
      <c r="ONY2" s="208"/>
      <c r="ONZ2" s="208"/>
      <c r="OOA2" s="208"/>
      <c r="OOB2" s="208"/>
      <c r="OOC2" s="208"/>
      <c r="OOD2" s="208"/>
      <c r="OOE2" s="208"/>
      <c r="OOF2" s="208"/>
      <c r="OOG2" s="208"/>
      <c r="OOH2" s="208"/>
      <c r="OOI2" s="208"/>
      <c r="OOJ2" s="208"/>
      <c r="OOK2" s="208"/>
      <c r="OOL2" s="208"/>
      <c r="OOM2" s="208"/>
      <c r="OON2" s="208"/>
      <c r="OOO2" s="208"/>
      <c r="OOP2" s="208"/>
      <c r="OOQ2" s="208"/>
      <c r="OOR2" s="208"/>
      <c r="OOS2" s="208"/>
      <c r="OOT2" s="208"/>
      <c r="OOU2" s="208"/>
      <c r="OOV2" s="208"/>
      <c r="OOW2" s="208"/>
      <c r="OOX2" s="208"/>
      <c r="OOY2" s="208"/>
      <c r="OOZ2" s="208"/>
      <c r="OPA2" s="208"/>
      <c r="OPB2" s="208"/>
      <c r="OPC2" s="208"/>
      <c r="OPD2" s="208"/>
      <c r="OPE2" s="208"/>
      <c r="OPF2" s="208"/>
      <c r="OPG2" s="208"/>
      <c r="OPH2" s="208"/>
      <c r="OPI2" s="208"/>
      <c r="OPJ2" s="208"/>
      <c r="OPK2" s="208"/>
      <c r="OPL2" s="208"/>
      <c r="OPM2" s="208"/>
      <c r="OPN2" s="208"/>
      <c r="OPO2" s="208"/>
      <c r="OPP2" s="208"/>
      <c r="OPQ2" s="208"/>
      <c r="OPR2" s="208"/>
      <c r="OPS2" s="208"/>
      <c r="OPT2" s="208"/>
      <c r="OPU2" s="208"/>
      <c r="OPV2" s="208"/>
      <c r="OPW2" s="208"/>
      <c r="OPX2" s="208"/>
      <c r="OPY2" s="208"/>
      <c r="OPZ2" s="208"/>
      <c r="OQA2" s="208"/>
      <c r="OQB2" s="208"/>
      <c r="OQC2" s="208"/>
      <c r="OQD2" s="208"/>
      <c r="OQE2" s="208"/>
      <c r="OQF2" s="208"/>
      <c r="OQG2" s="208"/>
      <c r="OQH2" s="208"/>
      <c r="OQI2" s="208"/>
      <c r="OQJ2" s="208"/>
      <c r="OQK2" s="208"/>
      <c r="OQL2" s="208"/>
      <c r="OQM2" s="208"/>
      <c r="OQN2" s="208"/>
      <c r="OQO2" s="208"/>
      <c r="OQP2" s="208"/>
      <c r="OQQ2" s="208"/>
      <c r="OQR2" s="208"/>
      <c r="OQS2" s="208"/>
      <c r="OQT2" s="208"/>
      <c r="OQU2" s="208"/>
      <c r="OQV2" s="208"/>
      <c r="OQW2" s="208"/>
      <c r="OQX2" s="208"/>
      <c r="OQY2" s="208"/>
      <c r="OQZ2" s="208"/>
      <c r="ORA2" s="208"/>
      <c r="ORB2" s="208"/>
      <c r="ORC2" s="208"/>
      <c r="ORD2" s="208"/>
      <c r="ORE2" s="208"/>
      <c r="ORF2" s="208"/>
      <c r="ORG2" s="208"/>
      <c r="ORH2" s="208"/>
      <c r="ORI2" s="208"/>
      <c r="ORJ2" s="208"/>
      <c r="ORK2" s="208"/>
      <c r="ORL2" s="208"/>
      <c r="ORM2" s="208"/>
      <c r="ORN2" s="208"/>
      <c r="ORO2" s="208"/>
      <c r="ORP2" s="208"/>
      <c r="ORQ2" s="208"/>
      <c r="ORR2" s="208"/>
      <c r="ORS2" s="208"/>
      <c r="ORT2" s="208"/>
      <c r="ORU2" s="208"/>
      <c r="ORV2" s="208"/>
      <c r="ORW2" s="208"/>
      <c r="ORX2" s="208"/>
      <c r="ORY2" s="208"/>
      <c r="ORZ2" s="208"/>
      <c r="OSA2" s="208"/>
      <c r="OSB2" s="208"/>
      <c r="OSC2" s="208"/>
      <c r="OSD2" s="208"/>
      <c r="OSE2" s="208"/>
      <c r="OSF2" s="208"/>
      <c r="OSG2" s="208"/>
      <c r="OSH2" s="208"/>
      <c r="OSI2" s="208"/>
      <c r="OSJ2" s="208"/>
      <c r="OSK2" s="208"/>
      <c r="OSL2" s="208"/>
      <c r="OSM2" s="208"/>
      <c r="OSN2" s="208"/>
      <c r="OSO2" s="208"/>
      <c r="OSP2" s="208"/>
      <c r="OSQ2" s="208"/>
      <c r="OSR2" s="208"/>
      <c r="OSS2" s="208"/>
      <c r="OST2" s="208"/>
      <c r="OSU2" s="208"/>
      <c r="OSV2" s="208"/>
      <c r="OSW2" s="208"/>
      <c r="OSX2" s="208"/>
      <c r="OSY2" s="208"/>
      <c r="OSZ2" s="208"/>
      <c r="OTA2" s="208"/>
      <c r="OTB2" s="208"/>
      <c r="OTC2" s="208"/>
      <c r="OTD2" s="208"/>
      <c r="OTE2" s="208"/>
      <c r="OTF2" s="208"/>
      <c r="OTG2" s="208"/>
      <c r="OTH2" s="208"/>
      <c r="OTI2" s="208"/>
      <c r="OTJ2" s="208"/>
      <c r="OTK2" s="208"/>
      <c r="OTL2" s="208"/>
      <c r="OTM2" s="208"/>
      <c r="OTN2" s="208"/>
      <c r="OTO2" s="208"/>
      <c r="OTP2" s="208"/>
      <c r="OTQ2" s="208"/>
      <c r="OTR2" s="208"/>
      <c r="OTS2" s="208"/>
      <c r="OTT2" s="208"/>
      <c r="OTU2" s="208"/>
      <c r="OTV2" s="208"/>
      <c r="OTW2" s="208"/>
      <c r="OTX2" s="208"/>
      <c r="OTY2" s="208"/>
      <c r="OTZ2" s="208"/>
      <c r="OUA2" s="208"/>
      <c r="OUB2" s="208"/>
      <c r="OUC2" s="208"/>
      <c r="OUD2" s="208"/>
      <c r="OUE2" s="208"/>
      <c r="OUF2" s="208"/>
      <c r="OUG2" s="208"/>
      <c r="OUH2" s="208"/>
      <c r="OUI2" s="208"/>
      <c r="OUJ2" s="208"/>
      <c r="OUK2" s="208"/>
      <c r="OUL2" s="208"/>
      <c r="OUM2" s="208"/>
      <c r="OUN2" s="208"/>
      <c r="OUO2" s="208"/>
      <c r="OUP2" s="208"/>
      <c r="OUQ2" s="208"/>
      <c r="OUR2" s="208"/>
      <c r="OUS2" s="208"/>
      <c r="OUT2" s="208"/>
      <c r="OUU2" s="208"/>
      <c r="OUV2" s="208"/>
      <c r="OUW2" s="208"/>
      <c r="OUX2" s="208"/>
      <c r="OUY2" s="208"/>
      <c r="OUZ2" s="208"/>
      <c r="OVA2" s="208"/>
      <c r="OVB2" s="208"/>
      <c r="OVC2" s="208"/>
      <c r="OVD2" s="208"/>
      <c r="OVE2" s="208"/>
      <c r="OVF2" s="208"/>
      <c r="OVG2" s="208"/>
      <c r="OVH2" s="208"/>
      <c r="OVI2" s="208"/>
      <c r="OVJ2" s="208"/>
      <c r="OVK2" s="208"/>
      <c r="OVL2" s="208"/>
      <c r="OVM2" s="208"/>
      <c r="OVN2" s="208"/>
      <c r="OVO2" s="208"/>
      <c r="OVP2" s="208"/>
      <c r="OVQ2" s="208"/>
      <c r="OVR2" s="208"/>
      <c r="OVS2" s="208"/>
      <c r="OVT2" s="208"/>
      <c r="OVU2" s="208"/>
      <c r="OVV2" s="208"/>
      <c r="OVW2" s="208"/>
      <c r="OVX2" s="208"/>
      <c r="OVY2" s="208"/>
      <c r="OVZ2" s="208"/>
      <c r="OWA2" s="208"/>
      <c r="OWB2" s="208"/>
      <c r="OWC2" s="208"/>
      <c r="OWD2" s="208"/>
      <c r="OWE2" s="208"/>
      <c r="OWF2" s="208"/>
      <c r="OWG2" s="208"/>
      <c r="OWH2" s="208"/>
      <c r="OWI2" s="208"/>
      <c r="OWJ2" s="208"/>
      <c r="OWK2" s="208"/>
      <c r="OWL2" s="208"/>
      <c r="OWM2" s="208"/>
      <c r="OWN2" s="208"/>
      <c r="OWO2" s="208"/>
      <c r="OWP2" s="208"/>
      <c r="OWQ2" s="208"/>
      <c r="OWR2" s="208"/>
      <c r="OWS2" s="208"/>
      <c r="OWT2" s="208"/>
      <c r="OWU2" s="208"/>
      <c r="OWV2" s="208"/>
      <c r="OWW2" s="208"/>
      <c r="OWX2" s="208"/>
      <c r="OWY2" s="208"/>
      <c r="OWZ2" s="208"/>
      <c r="OXA2" s="208"/>
      <c r="OXB2" s="208"/>
      <c r="OXC2" s="208"/>
      <c r="OXD2" s="208"/>
      <c r="OXE2" s="208"/>
      <c r="OXF2" s="208"/>
      <c r="OXG2" s="208"/>
      <c r="OXH2" s="208"/>
      <c r="OXI2" s="208"/>
      <c r="OXJ2" s="208"/>
      <c r="OXK2" s="208"/>
      <c r="OXL2" s="208"/>
      <c r="OXM2" s="208"/>
      <c r="OXN2" s="208"/>
      <c r="OXO2" s="208"/>
      <c r="OXP2" s="208"/>
      <c r="OXQ2" s="208"/>
      <c r="OXR2" s="208"/>
      <c r="OXS2" s="208"/>
      <c r="OXT2" s="208"/>
      <c r="OXU2" s="208"/>
      <c r="OXV2" s="208"/>
      <c r="OXW2" s="208"/>
      <c r="OXX2" s="208"/>
      <c r="OXY2" s="208"/>
      <c r="OXZ2" s="208"/>
      <c r="OYA2" s="208"/>
      <c r="OYB2" s="208"/>
      <c r="OYC2" s="208"/>
      <c r="OYD2" s="208"/>
      <c r="OYE2" s="208"/>
      <c r="OYF2" s="208"/>
      <c r="OYG2" s="208"/>
      <c r="OYH2" s="208"/>
      <c r="OYI2" s="208"/>
      <c r="OYJ2" s="208"/>
      <c r="OYK2" s="208"/>
      <c r="OYL2" s="208"/>
      <c r="OYM2" s="208"/>
      <c r="OYN2" s="208"/>
      <c r="OYO2" s="208"/>
      <c r="OYP2" s="208"/>
      <c r="OYQ2" s="208"/>
      <c r="OYR2" s="208"/>
      <c r="OYS2" s="208"/>
      <c r="OYT2" s="208"/>
      <c r="OYU2" s="208"/>
      <c r="OYV2" s="208"/>
      <c r="OYW2" s="208"/>
      <c r="OYX2" s="208"/>
      <c r="OYY2" s="208"/>
      <c r="OYZ2" s="208"/>
      <c r="OZA2" s="208"/>
      <c r="OZB2" s="208"/>
      <c r="OZC2" s="208"/>
      <c r="OZD2" s="208"/>
      <c r="OZE2" s="208"/>
      <c r="OZF2" s="208"/>
      <c r="OZG2" s="208"/>
      <c r="OZH2" s="208"/>
      <c r="OZI2" s="208"/>
      <c r="OZJ2" s="208"/>
      <c r="OZK2" s="208"/>
      <c r="OZL2" s="208"/>
      <c r="OZM2" s="208"/>
      <c r="OZN2" s="208"/>
      <c r="OZO2" s="208"/>
      <c r="OZP2" s="208"/>
      <c r="OZQ2" s="208"/>
      <c r="OZR2" s="208"/>
      <c r="OZS2" s="208"/>
      <c r="OZT2" s="208"/>
      <c r="OZU2" s="208"/>
      <c r="OZV2" s="208"/>
      <c r="OZW2" s="208"/>
      <c r="OZX2" s="208"/>
      <c r="OZY2" s="208"/>
      <c r="OZZ2" s="208"/>
      <c r="PAA2" s="208"/>
      <c r="PAB2" s="208"/>
      <c r="PAC2" s="208"/>
      <c r="PAD2" s="208"/>
      <c r="PAE2" s="208"/>
      <c r="PAF2" s="208"/>
      <c r="PAG2" s="208"/>
      <c r="PAH2" s="208"/>
      <c r="PAI2" s="208"/>
      <c r="PAJ2" s="208"/>
      <c r="PAK2" s="208"/>
      <c r="PAL2" s="208"/>
      <c r="PAM2" s="208"/>
      <c r="PAN2" s="208"/>
      <c r="PAO2" s="208"/>
      <c r="PAP2" s="208"/>
      <c r="PAQ2" s="208"/>
      <c r="PAR2" s="208"/>
      <c r="PAS2" s="208"/>
      <c r="PAT2" s="208"/>
      <c r="PAU2" s="208"/>
      <c r="PAV2" s="208"/>
      <c r="PAW2" s="208"/>
      <c r="PAX2" s="208"/>
      <c r="PAY2" s="208"/>
      <c r="PAZ2" s="208"/>
      <c r="PBA2" s="208"/>
      <c r="PBB2" s="208"/>
      <c r="PBC2" s="208"/>
      <c r="PBD2" s="208"/>
      <c r="PBE2" s="208"/>
      <c r="PBF2" s="208"/>
      <c r="PBG2" s="208"/>
      <c r="PBH2" s="208"/>
      <c r="PBI2" s="208"/>
      <c r="PBJ2" s="208"/>
      <c r="PBK2" s="208"/>
      <c r="PBL2" s="208"/>
      <c r="PBM2" s="208"/>
      <c r="PBN2" s="208"/>
      <c r="PBO2" s="208"/>
      <c r="PBP2" s="208"/>
      <c r="PBQ2" s="208"/>
      <c r="PBR2" s="208"/>
      <c r="PBS2" s="208"/>
      <c r="PBT2" s="208"/>
      <c r="PBU2" s="208"/>
      <c r="PBV2" s="208"/>
      <c r="PBW2" s="208"/>
      <c r="PBX2" s="208"/>
      <c r="PBY2" s="208"/>
      <c r="PBZ2" s="208"/>
      <c r="PCA2" s="208"/>
      <c r="PCB2" s="208"/>
      <c r="PCC2" s="208"/>
      <c r="PCD2" s="208"/>
      <c r="PCE2" s="208"/>
      <c r="PCF2" s="208"/>
      <c r="PCG2" s="208"/>
      <c r="PCH2" s="208"/>
      <c r="PCI2" s="208"/>
      <c r="PCJ2" s="208"/>
      <c r="PCK2" s="208"/>
      <c r="PCL2" s="208"/>
      <c r="PCM2" s="208"/>
      <c r="PCN2" s="208"/>
      <c r="PCO2" s="208"/>
      <c r="PCP2" s="208"/>
      <c r="PCQ2" s="208"/>
      <c r="PCR2" s="208"/>
      <c r="PCS2" s="208"/>
      <c r="PCT2" s="208"/>
      <c r="PCU2" s="208"/>
      <c r="PCV2" s="208"/>
      <c r="PCW2" s="208"/>
      <c r="PCX2" s="208"/>
      <c r="PCY2" s="208"/>
      <c r="PCZ2" s="208"/>
      <c r="PDA2" s="208"/>
      <c r="PDB2" s="208"/>
      <c r="PDC2" s="208"/>
      <c r="PDD2" s="208"/>
      <c r="PDE2" s="208"/>
      <c r="PDF2" s="208"/>
      <c r="PDG2" s="208"/>
      <c r="PDH2" s="208"/>
      <c r="PDI2" s="208"/>
      <c r="PDJ2" s="208"/>
      <c r="PDK2" s="208"/>
      <c r="PDL2" s="208"/>
      <c r="PDM2" s="208"/>
      <c r="PDN2" s="208"/>
      <c r="PDO2" s="208"/>
      <c r="PDP2" s="208"/>
      <c r="PDQ2" s="208"/>
      <c r="PDR2" s="208"/>
      <c r="PDS2" s="208"/>
      <c r="PDT2" s="208"/>
      <c r="PDU2" s="208"/>
      <c r="PDV2" s="208"/>
      <c r="PDW2" s="208"/>
      <c r="PDX2" s="208"/>
      <c r="PDY2" s="208"/>
      <c r="PDZ2" s="208"/>
      <c r="PEA2" s="208"/>
      <c r="PEB2" s="208"/>
      <c r="PEC2" s="208"/>
      <c r="PED2" s="208"/>
      <c r="PEE2" s="208"/>
      <c r="PEF2" s="208"/>
      <c r="PEG2" s="208"/>
      <c r="PEH2" s="208"/>
      <c r="PEI2" s="208"/>
      <c r="PEJ2" s="208"/>
      <c r="PEK2" s="208"/>
      <c r="PEL2" s="208"/>
      <c r="PEM2" s="208"/>
      <c r="PEN2" s="208"/>
      <c r="PEO2" s="208"/>
      <c r="PEP2" s="208"/>
      <c r="PEQ2" s="208"/>
      <c r="PER2" s="208"/>
      <c r="PES2" s="208"/>
      <c r="PET2" s="208"/>
      <c r="PEU2" s="208"/>
      <c r="PEV2" s="208"/>
      <c r="PEW2" s="208"/>
      <c r="PEX2" s="208"/>
      <c r="PEY2" s="208"/>
      <c r="PEZ2" s="208"/>
      <c r="PFA2" s="208"/>
      <c r="PFB2" s="208"/>
      <c r="PFC2" s="208"/>
      <c r="PFD2" s="208"/>
      <c r="PFE2" s="208"/>
      <c r="PFF2" s="208"/>
      <c r="PFG2" s="208"/>
      <c r="PFH2" s="208"/>
      <c r="PFI2" s="208"/>
      <c r="PFJ2" s="208"/>
      <c r="PFK2" s="208"/>
      <c r="PFL2" s="208"/>
      <c r="PFM2" s="208"/>
      <c r="PFN2" s="208"/>
      <c r="PFO2" s="208"/>
      <c r="PFP2" s="208"/>
      <c r="PFQ2" s="208"/>
      <c r="PFR2" s="208"/>
      <c r="PFS2" s="208"/>
      <c r="PFT2" s="208"/>
      <c r="PFU2" s="208"/>
      <c r="PFV2" s="208"/>
      <c r="PFW2" s="208"/>
      <c r="PFX2" s="208"/>
      <c r="PFY2" s="208"/>
      <c r="PFZ2" s="208"/>
      <c r="PGA2" s="208"/>
      <c r="PGB2" s="208"/>
      <c r="PGC2" s="208"/>
      <c r="PGD2" s="208"/>
      <c r="PGE2" s="208"/>
      <c r="PGF2" s="208"/>
      <c r="PGG2" s="208"/>
      <c r="PGH2" s="208"/>
      <c r="PGI2" s="208"/>
      <c r="PGJ2" s="208"/>
      <c r="PGK2" s="208"/>
      <c r="PGL2" s="208"/>
      <c r="PGM2" s="208"/>
      <c r="PGN2" s="208"/>
      <c r="PGO2" s="208"/>
      <c r="PGP2" s="208"/>
      <c r="PGQ2" s="208"/>
      <c r="PGR2" s="208"/>
      <c r="PGS2" s="208"/>
      <c r="PGT2" s="208"/>
      <c r="PGU2" s="208"/>
      <c r="PGV2" s="208"/>
      <c r="PGW2" s="208"/>
      <c r="PGX2" s="208"/>
      <c r="PGY2" s="208"/>
      <c r="PGZ2" s="208"/>
      <c r="PHA2" s="208"/>
      <c r="PHB2" s="208"/>
      <c r="PHC2" s="208"/>
      <c r="PHD2" s="208"/>
      <c r="PHE2" s="208"/>
      <c r="PHF2" s="208"/>
      <c r="PHG2" s="208"/>
      <c r="PHH2" s="208"/>
      <c r="PHI2" s="208"/>
      <c r="PHJ2" s="208"/>
      <c r="PHK2" s="208"/>
      <c r="PHL2" s="208"/>
      <c r="PHM2" s="208"/>
      <c r="PHN2" s="208"/>
      <c r="PHO2" s="208"/>
      <c r="PHP2" s="208"/>
      <c r="PHQ2" s="208"/>
      <c r="PHR2" s="208"/>
      <c r="PHS2" s="208"/>
      <c r="PHT2" s="208"/>
      <c r="PHU2" s="208"/>
      <c r="PHV2" s="208"/>
      <c r="PHW2" s="208"/>
      <c r="PHX2" s="208"/>
      <c r="PHY2" s="208"/>
      <c r="PHZ2" s="208"/>
      <c r="PIA2" s="208"/>
      <c r="PIB2" s="208"/>
      <c r="PIC2" s="208"/>
      <c r="PID2" s="208"/>
      <c r="PIE2" s="208"/>
      <c r="PIF2" s="208"/>
      <c r="PIG2" s="208"/>
      <c r="PIH2" s="208"/>
      <c r="PII2" s="208"/>
      <c r="PIJ2" s="208"/>
      <c r="PIK2" s="208"/>
      <c r="PIL2" s="208"/>
      <c r="PIM2" s="208"/>
      <c r="PIN2" s="208"/>
      <c r="PIO2" s="208"/>
      <c r="PIP2" s="208"/>
      <c r="PIQ2" s="208"/>
      <c r="PIR2" s="208"/>
      <c r="PIS2" s="208"/>
      <c r="PIT2" s="208"/>
      <c r="PIU2" s="208"/>
      <c r="PIV2" s="208"/>
      <c r="PIW2" s="208"/>
      <c r="PIX2" s="208"/>
      <c r="PIY2" s="208"/>
      <c r="PIZ2" s="208"/>
      <c r="PJA2" s="208"/>
      <c r="PJB2" s="208"/>
      <c r="PJC2" s="208"/>
      <c r="PJD2" s="208"/>
      <c r="PJE2" s="208"/>
      <c r="PJF2" s="208"/>
      <c r="PJG2" s="208"/>
      <c r="PJH2" s="208"/>
      <c r="PJI2" s="208"/>
      <c r="PJJ2" s="208"/>
      <c r="PJK2" s="208"/>
      <c r="PJL2" s="208"/>
      <c r="PJM2" s="208"/>
      <c r="PJN2" s="208"/>
      <c r="PJO2" s="208"/>
      <c r="PJP2" s="208"/>
      <c r="PJQ2" s="208"/>
      <c r="PJR2" s="208"/>
      <c r="PJS2" s="208"/>
      <c r="PJT2" s="208"/>
      <c r="PJU2" s="208"/>
      <c r="PJV2" s="208"/>
      <c r="PJW2" s="208"/>
      <c r="PJX2" s="208"/>
      <c r="PJY2" s="208"/>
      <c r="PJZ2" s="208"/>
      <c r="PKA2" s="208"/>
      <c r="PKB2" s="208"/>
      <c r="PKC2" s="208"/>
      <c r="PKD2" s="208"/>
      <c r="PKE2" s="208"/>
      <c r="PKF2" s="208"/>
      <c r="PKG2" s="208"/>
      <c r="PKH2" s="208"/>
      <c r="PKI2" s="208"/>
      <c r="PKJ2" s="208"/>
      <c r="PKK2" s="208"/>
      <c r="PKL2" s="208"/>
      <c r="PKM2" s="208"/>
      <c r="PKN2" s="208"/>
      <c r="PKO2" s="208"/>
      <c r="PKP2" s="208"/>
      <c r="PKQ2" s="208"/>
      <c r="PKR2" s="208"/>
      <c r="PKS2" s="208"/>
      <c r="PKT2" s="208"/>
      <c r="PKU2" s="208"/>
      <c r="PKV2" s="208"/>
      <c r="PKW2" s="208"/>
      <c r="PKX2" s="208"/>
      <c r="PKY2" s="208"/>
      <c r="PKZ2" s="208"/>
      <c r="PLA2" s="208"/>
      <c r="PLB2" s="208"/>
      <c r="PLC2" s="208"/>
      <c r="PLD2" s="208"/>
      <c r="PLE2" s="208"/>
      <c r="PLF2" s="208"/>
      <c r="PLG2" s="208"/>
      <c r="PLH2" s="208"/>
      <c r="PLI2" s="208"/>
      <c r="PLJ2" s="208"/>
      <c r="PLK2" s="208"/>
      <c r="PLL2" s="208"/>
      <c r="PLM2" s="208"/>
      <c r="PLN2" s="208"/>
      <c r="PLO2" s="208"/>
      <c r="PLP2" s="208"/>
      <c r="PLQ2" s="208"/>
      <c r="PLR2" s="208"/>
      <c r="PLS2" s="208"/>
      <c r="PLT2" s="208"/>
      <c r="PLU2" s="208"/>
      <c r="PLV2" s="208"/>
      <c r="PLW2" s="208"/>
      <c r="PLX2" s="208"/>
      <c r="PLY2" s="208"/>
      <c r="PLZ2" s="208"/>
      <c r="PMA2" s="208"/>
      <c r="PMB2" s="208"/>
      <c r="PMC2" s="208"/>
      <c r="PMD2" s="208"/>
      <c r="PME2" s="208"/>
      <c r="PMF2" s="208"/>
      <c r="PMG2" s="208"/>
      <c r="PMH2" s="208"/>
      <c r="PMI2" s="208"/>
      <c r="PMJ2" s="208"/>
      <c r="PMK2" s="208"/>
      <c r="PML2" s="208"/>
      <c r="PMM2" s="208"/>
      <c r="PMN2" s="208"/>
      <c r="PMO2" s="208"/>
      <c r="PMP2" s="208"/>
      <c r="PMQ2" s="208"/>
      <c r="PMR2" s="208"/>
      <c r="PMS2" s="208"/>
      <c r="PMT2" s="208"/>
      <c r="PMU2" s="208"/>
      <c r="PMV2" s="208"/>
      <c r="PMW2" s="208"/>
      <c r="PMX2" s="208"/>
      <c r="PMY2" s="208"/>
      <c r="PMZ2" s="208"/>
      <c r="PNA2" s="208"/>
      <c r="PNB2" s="208"/>
      <c r="PNC2" s="208"/>
      <c r="PND2" s="208"/>
      <c r="PNE2" s="208"/>
      <c r="PNF2" s="208"/>
      <c r="PNG2" s="208"/>
      <c r="PNH2" s="208"/>
      <c r="PNI2" s="208"/>
      <c r="PNJ2" s="208"/>
      <c r="PNK2" s="208"/>
      <c r="PNL2" s="208"/>
      <c r="PNM2" s="208"/>
      <c r="PNN2" s="208"/>
      <c r="PNO2" s="208"/>
      <c r="PNP2" s="208"/>
      <c r="PNQ2" s="208"/>
      <c r="PNR2" s="208"/>
      <c r="PNS2" s="208"/>
      <c r="PNT2" s="208"/>
      <c r="PNU2" s="208"/>
      <c r="PNV2" s="208"/>
      <c r="PNW2" s="208"/>
      <c r="PNX2" s="208"/>
      <c r="PNY2" s="208"/>
      <c r="PNZ2" s="208"/>
      <c r="POA2" s="208"/>
      <c r="POB2" s="208"/>
      <c r="POC2" s="208"/>
      <c r="POD2" s="208"/>
      <c r="POE2" s="208"/>
      <c r="POF2" s="208"/>
      <c r="POG2" s="208"/>
      <c r="POH2" s="208"/>
      <c r="POI2" s="208"/>
      <c r="POJ2" s="208"/>
      <c r="POK2" s="208"/>
      <c r="POL2" s="208"/>
      <c r="POM2" s="208"/>
      <c r="PON2" s="208"/>
      <c r="POO2" s="208"/>
      <c r="POP2" s="208"/>
      <c r="POQ2" s="208"/>
      <c r="POR2" s="208"/>
      <c r="POS2" s="208"/>
      <c r="POT2" s="208"/>
      <c r="POU2" s="208"/>
      <c r="POV2" s="208"/>
      <c r="POW2" s="208"/>
      <c r="POX2" s="208"/>
      <c r="POY2" s="208"/>
      <c r="POZ2" s="208"/>
      <c r="PPA2" s="208"/>
      <c r="PPB2" s="208"/>
      <c r="PPC2" s="208"/>
      <c r="PPD2" s="208"/>
      <c r="PPE2" s="208"/>
      <c r="PPF2" s="208"/>
      <c r="PPG2" s="208"/>
      <c r="PPH2" s="208"/>
      <c r="PPI2" s="208"/>
      <c r="PPJ2" s="208"/>
      <c r="PPK2" s="208"/>
      <c r="PPL2" s="208"/>
      <c r="PPM2" s="208"/>
      <c r="PPN2" s="208"/>
      <c r="PPO2" s="208"/>
      <c r="PPP2" s="208"/>
      <c r="PPQ2" s="208"/>
      <c r="PPR2" s="208"/>
      <c r="PPS2" s="208"/>
      <c r="PPT2" s="208"/>
      <c r="PPU2" s="208"/>
      <c r="PPV2" s="208"/>
      <c r="PPW2" s="208"/>
      <c r="PPX2" s="208"/>
      <c r="PPY2" s="208"/>
      <c r="PPZ2" s="208"/>
      <c r="PQA2" s="208"/>
      <c r="PQB2" s="208"/>
      <c r="PQC2" s="208"/>
      <c r="PQD2" s="208"/>
      <c r="PQE2" s="208"/>
      <c r="PQF2" s="208"/>
      <c r="PQG2" s="208"/>
      <c r="PQH2" s="208"/>
      <c r="PQI2" s="208"/>
      <c r="PQJ2" s="208"/>
      <c r="PQK2" s="208"/>
      <c r="PQL2" s="208"/>
      <c r="PQM2" s="208"/>
      <c r="PQN2" s="208"/>
      <c r="PQO2" s="208"/>
      <c r="PQP2" s="208"/>
      <c r="PQQ2" s="208"/>
      <c r="PQR2" s="208"/>
      <c r="PQS2" s="208"/>
      <c r="PQT2" s="208"/>
      <c r="PQU2" s="208"/>
      <c r="PQV2" s="208"/>
      <c r="PQW2" s="208"/>
      <c r="PQX2" s="208"/>
      <c r="PQY2" s="208"/>
      <c r="PQZ2" s="208"/>
      <c r="PRA2" s="208"/>
      <c r="PRB2" s="208"/>
      <c r="PRC2" s="208"/>
      <c r="PRD2" s="208"/>
      <c r="PRE2" s="208"/>
      <c r="PRF2" s="208"/>
      <c r="PRG2" s="208"/>
      <c r="PRH2" s="208"/>
      <c r="PRI2" s="208"/>
      <c r="PRJ2" s="208"/>
      <c r="PRK2" s="208"/>
      <c r="PRL2" s="208"/>
      <c r="PRM2" s="208"/>
      <c r="PRN2" s="208"/>
      <c r="PRO2" s="208"/>
      <c r="PRP2" s="208"/>
      <c r="PRQ2" s="208"/>
      <c r="PRR2" s="208"/>
      <c r="PRS2" s="208"/>
      <c r="PRT2" s="208"/>
      <c r="PRU2" s="208"/>
      <c r="PRV2" s="208"/>
      <c r="PRW2" s="208"/>
      <c r="PRX2" s="208"/>
      <c r="PRY2" s="208"/>
      <c r="PRZ2" s="208"/>
      <c r="PSA2" s="208"/>
      <c r="PSB2" s="208"/>
      <c r="PSC2" s="208"/>
      <c r="PSD2" s="208"/>
      <c r="PSE2" s="208"/>
      <c r="PSF2" s="208"/>
      <c r="PSG2" s="208"/>
      <c r="PSH2" s="208"/>
      <c r="PSI2" s="208"/>
      <c r="PSJ2" s="208"/>
      <c r="PSK2" s="208"/>
      <c r="PSL2" s="208"/>
      <c r="PSM2" s="208"/>
      <c r="PSN2" s="208"/>
      <c r="PSO2" s="208"/>
      <c r="PSP2" s="208"/>
      <c r="PSQ2" s="208"/>
      <c r="PSR2" s="208"/>
      <c r="PSS2" s="208"/>
      <c r="PST2" s="208"/>
      <c r="PSU2" s="208"/>
      <c r="PSV2" s="208"/>
      <c r="PSW2" s="208"/>
      <c r="PSX2" s="208"/>
      <c r="PSY2" s="208"/>
      <c r="PSZ2" s="208"/>
      <c r="PTA2" s="208"/>
      <c r="PTB2" s="208"/>
      <c r="PTC2" s="208"/>
      <c r="PTD2" s="208"/>
      <c r="PTE2" s="208"/>
      <c r="PTF2" s="208"/>
      <c r="PTG2" s="208"/>
      <c r="PTH2" s="208"/>
      <c r="PTI2" s="208"/>
      <c r="PTJ2" s="208"/>
      <c r="PTK2" s="208"/>
      <c r="PTL2" s="208"/>
      <c r="PTM2" s="208"/>
      <c r="PTN2" s="208"/>
      <c r="PTO2" s="208"/>
      <c r="PTP2" s="208"/>
      <c r="PTQ2" s="208"/>
      <c r="PTR2" s="208"/>
      <c r="PTS2" s="208"/>
      <c r="PTT2" s="208"/>
      <c r="PTU2" s="208"/>
      <c r="PTV2" s="208"/>
      <c r="PTW2" s="208"/>
      <c r="PTX2" s="208"/>
      <c r="PTY2" s="208"/>
      <c r="PTZ2" s="208"/>
      <c r="PUA2" s="208"/>
      <c r="PUB2" s="208"/>
      <c r="PUC2" s="208"/>
      <c r="PUD2" s="208"/>
      <c r="PUE2" s="208"/>
      <c r="PUF2" s="208"/>
      <c r="PUG2" s="208"/>
      <c r="PUH2" s="208"/>
      <c r="PUI2" s="208"/>
      <c r="PUJ2" s="208"/>
      <c r="PUK2" s="208"/>
      <c r="PUL2" s="208"/>
      <c r="PUM2" s="208"/>
      <c r="PUN2" s="208"/>
      <c r="PUO2" s="208"/>
      <c r="PUP2" s="208"/>
      <c r="PUQ2" s="208"/>
      <c r="PUR2" s="208"/>
      <c r="PUS2" s="208"/>
      <c r="PUT2" s="208"/>
      <c r="PUU2" s="208"/>
      <c r="PUV2" s="208"/>
      <c r="PUW2" s="208"/>
      <c r="PUX2" s="208"/>
      <c r="PUY2" s="208"/>
      <c r="PUZ2" s="208"/>
      <c r="PVA2" s="208"/>
      <c r="PVB2" s="208"/>
      <c r="PVC2" s="208"/>
      <c r="PVD2" s="208"/>
      <c r="PVE2" s="208"/>
      <c r="PVF2" s="208"/>
      <c r="PVG2" s="208"/>
      <c r="PVH2" s="208"/>
      <c r="PVI2" s="208"/>
      <c r="PVJ2" s="208"/>
      <c r="PVK2" s="208"/>
      <c r="PVL2" s="208"/>
      <c r="PVM2" s="208"/>
      <c r="PVN2" s="208"/>
      <c r="PVO2" s="208"/>
      <c r="PVP2" s="208"/>
      <c r="PVQ2" s="208"/>
      <c r="PVR2" s="208"/>
      <c r="PVS2" s="208"/>
      <c r="PVT2" s="208"/>
      <c r="PVU2" s="208"/>
      <c r="PVV2" s="208"/>
      <c r="PVW2" s="208"/>
      <c r="PVX2" s="208"/>
      <c r="PVY2" s="208"/>
      <c r="PVZ2" s="208"/>
      <c r="PWA2" s="208"/>
      <c r="PWB2" s="208"/>
      <c r="PWC2" s="208"/>
      <c r="PWD2" s="208"/>
      <c r="PWE2" s="208"/>
      <c r="PWF2" s="208"/>
      <c r="PWG2" s="208"/>
      <c r="PWH2" s="208"/>
      <c r="PWI2" s="208"/>
      <c r="PWJ2" s="208"/>
      <c r="PWK2" s="208"/>
      <c r="PWL2" s="208"/>
      <c r="PWM2" s="208"/>
      <c r="PWN2" s="208"/>
      <c r="PWO2" s="208"/>
      <c r="PWP2" s="208"/>
      <c r="PWQ2" s="208"/>
      <c r="PWR2" s="208"/>
      <c r="PWS2" s="208"/>
      <c r="PWT2" s="208"/>
      <c r="PWU2" s="208"/>
      <c r="PWV2" s="208"/>
      <c r="PWW2" s="208"/>
      <c r="PWX2" s="208"/>
      <c r="PWY2" s="208"/>
      <c r="PWZ2" s="208"/>
      <c r="PXA2" s="208"/>
      <c r="PXB2" s="208"/>
      <c r="PXC2" s="208"/>
      <c r="PXD2" s="208"/>
      <c r="PXE2" s="208"/>
      <c r="PXF2" s="208"/>
      <c r="PXG2" s="208"/>
      <c r="PXH2" s="208"/>
      <c r="PXI2" s="208"/>
      <c r="PXJ2" s="208"/>
      <c r="PXK2" s="208"/>
      <c r="PXL2" s="208"/>
      <c r="PXM2" s="208"/>
      <c r="PXN2" s="208"/>
      <c r="PXO2" s="208"/>
      <c r="PXP2" s="208"/>
      <c r="PXQ2" s="208"/>
      <c r="PXR2" s="208"/>
      <c r="PXS2" s="208"/>
      <c r="PXT2" s="208"/>
      <c r="PXU2" s="208"/>
      <c r="PXV2" s="208"/>
      <c r="PXW2" s="208"/>
      <c r="PXX2" s="208"/>
      <c r="PXY2" s="208"/>
      <c r="PXZ2" s="208"/>
      <c r="PYA2" s="208"/>
      <c r="PYB2" s="208"/>
      <c r="PYC2" s="208"/>
      <c r="PYD2" s="208"/>
      <c r="PYE2" s="208"/>
      <c r="PYF2" s="208"/>
      <c r="PYG2" s="208"/>
      <c r="PYH2" s="208"/>
      <c r="PYI2" s="208"/>
      <c r="PYJ2" s="208"/>
      <c r="PYK2" s="208"/>
      <c r="PYL2" s="208"/>
      <c r="PYM2" s="208"/>
      <c r="PYN2" s="208"/>
      <c r="PYO2" s="208"/>
      <c r="PYP2" s="208"/>
      <c r="PYQ2" s="208"/>
      <c r="PYR2" s="208"/>
      <c r="PYS2" s="208"/>
      <c r="PYT2" s="208"/>
      <c r="PYU2" s="208"/>
      <c r="PYV2" s="208"/>
      <c r="PYW2" s="208"/>
      <c r="PYX2" s="208"/>
      <c r="PYY2" s="208"/>
      <c r="PYZ2" s="208"/>
      <c r="PZA2" s="208"/>
      <c r="PZB2" s="208"/>
      <c r="PZC2" s="208"/>
      <c r="PZD2" s="208"/>
      <c r="PZE2" s="208"/>
      <c r="PZF2" s="208"/>
      <c r="PZG2" s="208"/>
      <c r="PZH2" s="208"/>
      <c r="PZI2" s="208"/>
      <c r="PZJ2" s="208"/>
      <c r="PZK2" s="208"/>
      <c r="PZL2" s="208"/>
      <c r="PZM2" s="208"/>
      <c r="PZN2" s="208"/>
      <c r="PZO2" s="208"/>
      <c r="PZP2" s="208"/>
      <c r="PZQ2" s="208"/>
      <c r="PZR2" s="208"/>
      <c r="PZS2" s="208"/>
      <c r="PZT2" s="208"/>
      <c r="PZU2" s="208"/>
      <c r="PZV2" s="208"/>
      <c r="PZW2" s="208"/>
      <c r="PZX2" s="208"/>
      <c r="PZY2" s="208"/>
      <c r="PZZ2" s="208"/>
      <c r="QAA2" s="208"/>
      <c r="QAB2" s="208"/>
      <c r="QAC2" s="208"/>
      <c r="QAD2" s="208"/>
      <c r="QAE2" s="208"/>
      <c r="QAF2" s="208"/>
      <c r="QAG2" s="208"/>
      <c r="QAH2" s="208"/>
      <c r="QAI2" s="208"/>
      <c r="QAJ2" s="208"/>
      <c r="QAK2" s="208"/>
      <c r="QAL2" s="208"/>
      <c r="QAM2" s="208"/>
      <c r="QAN2" s="208"/>
      <c r="QAO2" s="208"/>
      <c r="QAP2" s="208"/>
      <c r="QAQ2" s="208"/>
      <c r="QAR2" s="208"/>
      <c r="QAS2" s="208"/>
      <c r="QAT2" s="208"/>
      <c r="QAU2" s="208"/>
      <c r="QAV2" s="208"/>
      <c r="QAW2" s="208"/>
      <c r="QAX2" s="208"/>
      <c r="QAY2" s="208"/>
      <c r="QAZ2" s="208"/>
      <c r="QBA2" s="208"/>
      <c r="QBB2" s="208"/>
      <c r="QBC2" s="208"/>
      <c r="QBD2" s="208"/>
      <c r="QBE2" s="208"/>
      <c r="QBF2" s="208"/>
      <c r="QBG2" s="208"/>
      <c r="QBH2" s="208"/>
      <c r="QBI2" s="208"/>
      <c r="QBJ2" s="208"/>
      <c r="QBK2" s="208"/>
      <c r="QBL2" s="208"/>
      <c r="QBM2" s="208"/>
      <c r="QBN2" s="208"/>
      <c r="QBO2" s="208"/>
      <c r="QBP2" s="208"/>
      <c r="QBQ2" s="208"/>
      <c r="QBR2" s="208"/>
      <c r="QBS2" s="208"/>
      <c r="QBT2" s="208"/>
      <c r="QBU2" s="208"/>
      <c r="QBV2" s="208"/>
      <c r="QBW2" s="208"/>
      <c r="QBX2" s="208"/>
      <c r="QBY2" s="208"/>
      <c r="QBZ2" s="208"/>
      <c r="QCA2" s="208"/>
      <c r="QCB2" s="208"/>
      <c r="QCC2" s="208"/>
      <c r="QCD2" s="208"/>
      <c r="QCE2" s="208"/>
      <c r="QCF2" s="208"/>
      <c r="QCG2" s="208"/>
      <c r="QCH2" s="208"/>
      <c r="QCI2" s="208"/>
      <c r="QCJ2" s="208"/>
      <c r="QCK2" s="208"/>
      <c r="QCL2" s="208"/>
      <c r="QCM2" s="208"/>
      <c r="QCN2" s="208"/>
      <c r="QCO2" s="208"/>
      <c r="QCP2" s="208"/>
      <c r="QCQ2" s="208"/>
      <c r="QCR2" s="208"/>
      <c r="QCS2" s="208"/>
      <c r="QCT2" s="208"/>
      <c r="QCU2" s="208"/>
      <c r="QCV2" s="208"/>
      <c r="QCW2" s="208"/>
      <c r="QCX2" s="208"/>
      <c r="QCY2" s="208"/>
      <c r="QCZ2" s="208"/>
      <c r="QDA2" s="208"/>
      <c r="QDB2" s="208"/>
      <c r="QDC2" s="208"/>
      <c r="QDD2" s="208"/>
      <c r="QDE2" s="208"/>
      <c r="QDF2" s="208"/>
      <c r="QDG2" s="208"/>
      <c r="QDH2" s="208"/>
      <c r="QDI2" s="208"/>
      <c r="QDJ2" s="208"/>
      <c r="QDK2" s="208"/>
      <c r="QDL2" s="208"/>
      <c r="QDM2" s="208"/>
      <c r="QDN2" s="208"/>
      <c r="QDO2" s="208"/>
      <c r="QDP2" s="208"/>
      <c r="QDQ2" s="208"/>
      <c r="QDR2" s="208"/>
      <c r="QDS2" s="208"/>
      <c r="QDT2" s="208"/>
      <c r="QDU2" s="208"/>
      <c r="QDV2" s="208"/>
      <c r="QDW2" s="208"/>
      <c r="QDX2" s="208"/>
      <c r="QDY2" s="208"/>
      <c r="QDZ2" s="208"/>
      <c r="QEA2" s="208"/>
      <c r="QEB2" s="208"/>
      <c r="QEC2" s="208"/>
      <c r="QED2" s="208"/>
      <c r="QEE2" s="208"/>
      <c r="QEF2" s="208"/>
      <c r="QEG2" s="208"/>
      <c r="QEH2" s="208"/>
      <c r="QEI2" s="208"/>
      <c r="QEJ2" s="208"/>
      <c r="QEK2" s="208"/>
      <c r="QEL2" s="208"/>
      <c r="QEM2" s="208"/>
      <c r="QEN2" s="208"/>
      <c r="QEO2" s="208"/>
      <c r="QEP2" s="208"/>
      <c r="QEQ2" s="208"/>
      <c r="QER2" s="208"/>
      <c r="QES2" s="208"/>
      <c r="QET2" s="208"/>
      <c r="QEU2" s="208"/>
      <c r="QEV2" s="208"/>
      <c r="QEW2" s="208"/>
      <c r="QEX2" s="208"/>
      <c r="QEY2" s="208"/>
      <c r="QEZ2" s="208"/>
      <c r="QFA2" s="208"/>
      <c r="QFB2" s="208"/>
      <c r="QFC2" s="208"/>
      <c r="QFD2" s="208"/>
      <c r="QFE2" s="208"/>
      <c r="QFF2" s="208"/>
      <c r="QFG2" s="208"/>
      <c r="QFH2" s="208"/>
      <c r="QFI2" s="208"/>
      <c r="QFJ2" s="208"/>
      <c r="QFK2" s="208"/>
      <c r="QFL2" s="208"/>
      <c r="QFM2" s="208"/>
      <c r="QFN2" s="208"/>
      <c r="QFO2" s="208"/>
      <c r="QFP2" s="208"/>
      <c r="QFQ2" s="208"/>
      <c r="QFR2" s="208"/>
      <c r="QFS2" s="208"/>
      <c r="QFT2" s="208"/>
      <c r="QFU2" s="208"/>
      <c r="QFV2" s="208"/>
      <c r="QFW2" s="208"/>
      <c r="QFX2" s="208"/>
      <c r="QFY2" s="208"/>
      <c r="QFZ2" s="208"/>
      <c r="QGA2" s="208"/>
      <c r="QGB2" s="208"/>
      <c r="QGC2" s="208"/>
      <c r="QGD2" s="208"/>
      <c r="QGE2" s="208"/>
      <c r="QGF2" s="208"/>
      <c r="QGG2" s="208"/>
      <c r="QGH2" s="208"/>
      <c r="QGI2" s="208"/>
      <c r="QGJ2" s="208"/>
      <c r="QGK2" s="208"/>
      <c r="QGL2" s="208"/>
      <c r="QGM2" s="208"/>
      <c r="QGN2" s="208"/>
      <c r="QGO2" s="208"/>
      <c r="QGP2" s="208"/>
      <c r="QGQ2" s="208"/>
      <c r="QGR2" s="208"/>
      <c r="QGS2" s="208"/>
      <c r="QGT2" s="208"/>
      <c r="QGU2" s="208"/>
      <c r="QGV2" s="208"/>
      <c r="QGW2" s="208"/>
      <c r="QGX2" s="208"/>
      <c r="QGY2" s="208"/>
      <c r="QGZ2" s="208"/>
      <c r="QHA2" s="208"/>
      <c r="QHB2" s="208"/>
      <c r="QHC2" s="208"/>
      <c r="QHD2" s="208"/>
      <c r="QHE2" s="208"/>
      <c r="QHF2" s="208"/>
      <c r="QHG2" s="208"/>
      <c r="QHH2" s="208"/>
      <c r="QHI2" s="208"/>
      <c r="QHJ2" s="208"/>
      <c r="QHK2" s="208"/>
      <c r="QHL2" s="208"/>
      <c r="QHM2" s="208"/>
      <c r="QHN2" s="208"/>
      <c r="QHO2" s="208"/>
      <c r="QHP2" s="208"/>
      <c r="QHQ2" s="208"/>
      <c r="QHR2" s="208"/>
      <c r="QHS2" s="208"/>
      <c r="QHT2" s="208"/>
      <c r="QHU2" s="208"/>
      <c r="QHV2" s="208"/>
      <c r="QHW2" s="208"/>
      <c r="QHX2" s="208"/>
      <c r="QHY2" s="208"/>
      <c r="QHZ2" s="208"/>
      <c r="QIA2" s="208"/>
      <c r="QIB2" s="208"/>
      <c r="QIC2" s="208"/>
      <c r="QID2" s="208"/>
      <c r="QIE2" s="208"/>
      <c r="QIF2" s="208"/>
      <c r="QIG2" s="208"/>
      <c r="QIH2" s="208"/>
      <c r="QII2" s="208"/>
      <c r="QIJ2" s="208"/>
      <c r="QIK2" s="208"/>
      <c r="QIL2" s="208"/>
      <c r="QIM2" s="208"/>
      <c r="QIN2" s="208"/>
      <c r="QIO2" s="208"/>
      <c r="QIP2" s="208"/>
      <c r="QIQ2" s="208"/>
      <c r="QIR2" s="208"/>
      <c r="QIS2" s="208"/>
      <c r="QIT2" s="208"/>
      <c r="QIU2" s="208"/>
      <c r="QIV2" s="208"/>
      <c r="QIW2" s="208"/>
      <c r="QIX2" s="208"/>
      <c r="QIY2" s="208"/>
      <c r="QIZ2" s="208"/>
      <c r="QJA2" s="208"/>
      <c r="QJB2" s="208"/>
      <c r="QJC2" s="208"/>
      <c r="QJD2" s="208"/>
      <c r="QJE2" s="208"/>
      <c r="QJF2" s="208"/>
      <c r="QJG2" s="208"/>
      <c r="QJH2" s="208"/>
      <c r="QJI2" s="208"/>
      <c r="QJJ2" s="208"/>
      <c r="QJK2" s="208"/>
      <c r="QJL2" s="208"/>
      <c r="QJM2" s="208"/>
      <c r="QJN2" s="208"/>
      <c r="QJO2" s="208"/>
      <c r="QJP2" s="208"/>
      <c r="QJQ2" s="208"/>
      <c r="QJR2" s="208"/>
      <c r="QJS2" s="208"/>
      <c r="QJT2" s="208"/>
      <c r="QJU2" s="208"/>
      <c r="QJV2" s="208"/>
      <c r="QJW2" s="208"/>
      <c r="QJX2" s="208"/>
      <c r="QJY2" s="208"/>
      <c r="QJZ2" s="208"/>
      <c r="QKA2" s="208"/>
      <c r="QKB2" s="208"/>
      <c r="QKC2" s="208"/>
      <c r="QKD2" s="208"/>
      <c r="QKE2" s="208"/>
      <c r="QKF2" s="208"/>
      <c r="QKG2" s="208"/>
      <c r="QKH2" s="208"/>
      <c r="QKI2" s="208"/>
      <c r="QKJ2" s="208"/>
      <c r="QKK2" s="208"/>
      <c r="QKL2" s="208"/>
      <c r="QKM2" s="208"/>
      <c r="QKN2" s="208"/>
      <c r="QKO2" s="208"/>
      <c r="QKP2" s="208"/>
      <c r="QKQ2" s="208"/>
      <c r="QKR2" s="208"/>
      <c r="QKS2" s="208"/>
      <c r="QKT2" s="208"/>
      <c r="QKU2" s="208"/>
      <c r="QKV2" s="208"/>
      <c r="QKW2" s="208"/>
      <c r="QKX2" s="208"/>
      <c r="QKY2" s="208"/>
      <c r="QKZ2" s="208"/>
      <c r="QLA2" s="208"/>
      <c r="QLB2" s="208"/>
      <c r="QLC2" s="208"/>
      <c r="QLD2" s="208"/>
      <c r="QLE2" s="208"/>
      <c r="QLF2" s="208"/>
      <c r="QLG2" s="208"/>
      <c r="QLH2" s="208"/>
      <c r="QLI2" s="208"/>
      <c r="QLJ2" s="208"/>
      <c r="QLK2" s="208"/>
      <c r="QLL2" s="208"/>
      <c r="QLM2" s="208"/>
      <c r="QLN2" s="208"/>
      <c r="QLO2" s="208"/>
      <c r="QLP2" s="208"/>
      <c r="QLQ2" s="208"/>
      <c r="QLR2" s="208"/>
      <c r="QLS2" s="208"/>
      <c r="QLT2" s="208"/>
      <c r="QLU2" s="208"/>
      <c r="QLV2" s="208"/>
      <c r="QLW2" s="208"/>
      <c r="QLX2" s="208"/>
      <c r="QLY2" s="208"/>
      <c r="QLZ2" s="208"/>
      <c r="QMA2" s="208"/>
      <c r="QMB2" s="208"/>
      <c r="QMC2" s="208"/>
      <c r="QMD2" s="208"/>
      <c r="QME2" s="208"/>
      <c r="QMF2" s="208"/>
      <c r="QMG2" s="208"/>
      <c r="QMH2" s="208"/>
      <c r="QMI2" s="208"/>
      <c r="QMJ2" s="208"/>
      <c r="QMK2" s="208"/>
      <c r="QML2" s="208"/>
      <c r="QMM2" s="208"/>
      <c r="QMN2" s="208"/>
      <c r="QMO2" s="208"/>
      <c r="QMP2" s="208"/>
      <c r="QMQ2" s="208"/>
      <c r="QMR2" s="208"/>
      <c r="QMS2" s="208"/>
      <c r="QMT2" s="208"/>
      <c r="QMU2" s="208"/>
      <c r="QMV2" s="208"/>
      <c r="QMW2" s="208"/>
      <c r="QMX2" s="208"/>
      <c r="QMY2" s="208"/>
      <c r="QMZ2" s="208"/>
      <c r="QNA2" s="208"/>
      <c r="QNB2" s="208"/>
      <c r="QNC2" s="208"/>
      <c r="QND2" s="208"/>
      <c r="QNE2" s="208"/>
      <c r="QNF2" s="208"/>
      <c r="QNG2" s="208"/>
      <c r="QNH2" s="208"/>
      <c r="QNI2" s="208"/>
      <c r="QNJ2" s="208"/>
      <c r="QNK2" s="208"/>
      <c r="QNL2" s="208"/>
      <c r="QNM2" s="208"/>
      <c r="QNN2" s="208"/>
      <c r="QNO2" s="208"/>
      <c r="QNP2" s="208"/>
      <c r="QNQ2" s="208"/>
      <c r="QNR2" s="208"/>
      <c r="QNS2" s="208"/>
      <c r="QNT2" s="208"/>
      <c r="QNU2" s="208"/>
      <c r="QNV2" s="208"/>
      <c r="QNW2" s="208"/>
      <c r="QNX2" s="208"/>
      <c r="QNY2" s="208"/>
      <c r="QNZ2" s="208"/>
      <c r="QOA2" s="208"/>
      <c r="QOB2" s="208"/>
      <c r="QOC2" s="208"/>
      <c r="QOD2" s="208"/>
      <c r="QOE2" s="208"/>
      <c r="QOF2" s="208"/>
      <c r="QOG2" s="208"/>
      <c r="QOH2" s="208"/>
      <c r="QOI2" s="208"/>
      <c r="QOJ2" s="208"/>
      <c r="QOK2" s="208"/>
      <c r="QOL2" s="208"/>
      <c r="QOM2" s="208"/>
      <c r="QON2" s="208"/>
      <c r="QOO2" s="208"/>
      <c r="QOP2" s="208"/>
      <c r="QOQ2" s="208"/>
      <c r="QOR2" s="208"/>
      <c r="QOS2" s="208"/>
      <c r="QOT2" s="208"/>
      <c r="QOU2" s="208"/>
      <c r="QOV2" s="208"/>
      <c r="QOW2" s="208"/>
      <c r="QOX2" s="208"/>
      <c r="QOY2" s="208"/>
      <c r="QOZ2" s="208"/>
      <c r="QPA2" s="208"/>
      <c r="QPB2" s="208"/>
      <c r="QPC2" s="208"/>
      <c r="QPD2" s="208"/>
      <c r="QPE2" s="208"/>
      <c r="QPF2" s="208"/>
      <c r="QPG2" s="208"/>
      <c r="QPH2" s="208"/>
      <c r="QPI2" s="208"/>
      <c r="QPJ2" s="208"/>
      <c r="QPK2" s="208"/>
      <c r="QPL2" s="208"/>
      <c r="QPM2" s="208"/>
      <c r="QPN2" s="208"/>
      <c r="QPO2" s="208"/>
      <c r="QPP2" s="208"/>
      <c r="QPQ2" s="208"/>
      <c r="QPR2" s="208"/>
      <c r="QPS2" s="208"/>
      <c r="QPT2" s="208"/>
      <c r="QPU2" s="208"/>
      <c r="QPV2" s="208"/>
      <c r="QPW2" s="208"/>
      <c r="QPX2" s="208"/>
      <c r="QPY2" s="208"/>
      <c r="QPZ2" s="208"/>
      <c r="QQA2" s="208"/>
      <c r="QQB2" s="208"/>
      <c r="QQC2" s="208"/>
      <c r="QQD2" s="208"/>
      <c r="QQE2" s="208"/>
      <c r="QQF2" s="208"/>
      <c r="QQG2" s="208"/>
      <c r="QQH2" s="208"/>
      <c r="QQI2" s="208"/>
      <c r="QQJ2" s="208"/>
      <c r="QQK2" s="208"/>
      <c r="QQL2" s="208"/>
      <c r="QQM2" s="208"/>
      <c r="QQN2" s="208"/>
      <c r="QQO2" s="208"/>
      <c r="QQP2" s="208"/>
      <c r="QQQ2" s="208"/>
      <c r="QQR2" s="208"/>
      <c r="QQS2" s="208"/>
      <c r="QQT2" s="208"/>
      <c r="QQU2" s="208"/>
      <c r="QQV2" s="208"/>
      <c r="QQW2" s="208"/>
      <c r="QQX2" s="208"/>
      <c r="QQY2" s="208"/>
      <c r="QQZ2" s="208"/>
      <c r="QRA2" s="208"/>
      <c r="QRB2" s="208"/>
      <c r="QRC2" s="208"/>
      <c r="QRD2" s="208"/>
      <c r="QRE2" s="208"/>
      <c r="QRF2" s="208"/>
      <c r="QRG2" s="208"/>
      <c r="QRH2" s="208"/>
      <c r="QRI2" s="208"/>
      <c r="QRJ2" s="208"/>
      <c r="QRK2" s="208"/>
      <c r="QRL2" s="208"/>
      <c r="QRM2" s="208"/>
      <c r="QRN2" s="208"/>
      <c r="QRO2" s="208"/>
      <c r="QRP2" s="208"/>
      <c r="QRQ2" s="208"/>
      <c r="QRR2" s="208"/>
      <c r="QRS2" s="208"/>
      <c r="QRT2" s="208"/>
      <c r="QRU2" s="208"/>
      <c r="QRV2" s="208"/>
      <c r="QRW2" s="208"/>
      <c r="QRX2" s="208"/>
      <c r="QRY2" s="208"/>
      <c r="QRZ2" s="208"/>
      <c r="QSA2" s="208"/>
      <c r="QSB2" s="208"/>
      <c r="QSC2" s="208"/>
      <c r="QSD2" s="208"/>
      <c r="QSE2" s="208"/>
      <c r="QSF2" s="208"/>
      <c r="QSG2" s="208"/>
      <c r="QSH2" s="208"/>
      <c r="QSI2" s="208"/>
      <c r="QSJ2" s="208"/>
      <c r="QSK2" s="208"/>
      <c r="QSL2" s="208"/>
      <c r="QSM2" s="208"/>
      <c r="QSN2" s="208"/>
      <c r="QSO2" s="208"/>
      <c r="QSP2" s="208"/>
      <c r="QSQ2" s="208"/>
      <c r="QSR2" s="208"/>
      <c r="QSS2" s="208"/>
      <c r="QST2" s="208"/>
      <c r="QSU2" s="208"/>
      <c r="QSV2" s="208"/>
      <c r="QSW2" s="208"/>
      <c r="QSX2" s="208"/>
      <c r="QSY2" s="208"/>
      <c r="QSZ2" s="208"/>
      <c r="QTA2" s="208"/>
      <c r="QTB2" s="208"/>
      <c r="QTC2" s="208"/>
      <c r="QTD2" s="208"/>
      <c r="QTE2" s="208"/>
      <c r="QTF2" s="208"/>
      <c r="QTG2" s="208"/>
      <c r="QTH2" s="208"/>
      <c r="QTI2" s="208"/>
      <c r="QTJ2" s="208"/>
      <c r="QTK2" s="208"/>
      <c r="QTL2" s="208"/>
      <c r="QTM2" s="208"/>
      <c r="QTN2" s="208"/>
      <c r="QTO2" s="208"/>
      <c r="QTP2" s="208"/>
      <c r="QTQ2" s="208"/>
      <c r="QTR2" s="208"/>
      <c r="QTS2" s="208"/>
      <c r="QTT2" s="208"/>
      <c r="QTU2" s="208"/>
      <c r="QTV2" s="208"/>
      <c r="QTW2" s="208"/>
      <c r="QTX2" s="208"/>
      <c r="QTY2" s="208"/>
      <c r="QTZ2" s="208"/>
      <c r="QUA2" s="208"/>
      <c r="QUB2" s="208"/>
      <c r="QUC2" s="208"/>
      <c r="QUD2" s="208"/>
      <c r="QUE2" s="208"/>
      <c r="QUF2" s="208"/>
      <c r="QUG2" s="208"/>
      <c r="QUH2" s="208"/>
      <c r="QUI2" s="208"/>
      <c r="QUJ2" s="208"/>
      <c r="QUK2" s="208"/>
      <c r="QUL2" s="208"/>
      <c r="QUM2" s="208"/>
      <c r="QUN2" s="208"/>
      <c r="QUO2" s="208"/>
      <c r="QUP2" s="208"/>
      <c r="QUQ2" s="208"/>
      <c r="QUR2" s="208"/>
      <c r="QUS2" s="208"/>
      <c r="QUT2" s="208"/>
      <c r="QUU2" s="208"/>
      <c r="QUV2" s="208"/>
      <c r="QUW2" s="208"/>
      <c r="QUX2" s="208"/>
      <c r="QUY2" s="208"/>
      <c r="QUZ2" s="208"/>
      <c r="QVA2" s="208"/>
      <c r="QVB2" s="208"/>
      <c r="QVC2" s="208"/>
      <c r="QVD2" s="208"/>
      <c r="QVE2" s="208"/>
      <c r="QVF2" s="208"/>
      <c r="QVG2" s="208"/>
      <c r="QVH2" s="208"/>
      <c r="QVI2" s="208"/>
      <c r="QVJ2" s="208"/>
      <c r="QVK2" s="208"/>
      <c r="QVL2" s="208"/>
      <c r="QVM2" s="208"/>
      <c r="QVN2" s="208"/>
      <c r="QVO2" s="208"/>
      <c r="QVP2" s="208"/>
      <c r="QVQ2" s="208"/>
      <c r="QVR2" s="208"/>
      <c r="QVS2" s="208"/>
      <c r="QVT2" s="208"/>
      <c r="QVU2" s="208"/>
      <c r="QVV2" s="208"/>
      <c r="QVW2" s="208"/>
      <c r="QVX2" s="208"/>
      <c r="QVY2" s="208"/>
      <c r="QVZ2" s="208"/>
      <c r="QWA2" s="208"/>
      <c r="QWB2" s="208"/>
      <c r="QWC2" s="208"/>
      <c r="QWD2" s="208"/>
      <c r="QWE2" s="208"/>
      <c r="QWF2" s="208"/>
      <c r="QWG2" s="208"/>
      <c r="QWH2" s="208"/>
      <c r="QWI2" s="208"/>
      <c r="QWJ2" s="208"/>
      <c r="QWK2" s="208"/>
      <c r="QWL2" s="208"/>
      <c r="QWM2" s="208"/>
      <c r="QWN2" s="208"/>
      <c r="QWO2" s="208"/>
      <c r="QWP2" s="208"/>
      <c r="QWQ2" s="208"/>
      <c r="QWR2" s="208"/>
      <c r="QWS2" s="208"/>
      <c r="QWT2" s="208"/>
      <c r="QWU2" s="208"/>
      <c r="QWV2" s="208"/>
      <c r="QWW2" s="208"/>
      <c r="QWX2" s="208"/>
      <c r="QWY2" s="208"/>
      <c r="QWZ2" s="208"/>
      <c r="QXA2" s="208"/>
      <c r="QXB2" s="208"/>
      <c r="QXC2" s="208"/>
      <c r="QXD2" s="208"/>
      <c r="QXE2" s="208"/>
      <c r="QXF2" s="208"/>
      <c r="QXG2" s="208"/>
      <c r="QXH2" s="208"/>
      <c r="QXI2" s="208"/>
      <c r="QXJ2" s="208"/>
      <c r="QXK2" s="208"/>
      <c r="QXL2" s="208"/>
      <c r="QXM2" s="208"/>
      <c r="QXN2" s="208"/>
      <c r="QXO2" s="208"/>
      <c r="QXP2" s="208"/>
      <c r="QXQ2" s="208"/>
      <c r="QXR2" s="208"/>
      <c r="QXS2" s="208"/>
      <c r="QXT2" s="208"/>
      <c r="QXU2" s="208"/>
      <c r="QXV2" s="208"/>
      <c r="QXW2" s="208"/>
      <c r="QXX2" s="208"/>
      <c r="QXY2" s="208"/>
      <c r="QXZ2" s="208"/>
      <c r="QYA2" s="208"/>
      <c r="QYB2" s="208"/>
      <c r="QYC2" s="208"/>
      <c r="QYD2" s="208"/>
      <c r="QYE2" s="208"/>
      <c r="QYF2" s="208"/>
      <c r="QYG2" s="208"/>
      <c r="QYH2" s="208"/>
      <c r="QYI2" s="208"/>
      <c r="QYJ2" s="208"/>
      <c r="QYK2" s="208"/>
      <c r="QYL2" s="208"/>
      <c r="QYM2" s="208"/>
      <c r="QYN2" s="208"/>
      <c r="QYO2" s="208"/>
      <c r="QYP2" s="208"/>
      <c r="QYQ2" s="208"/>
      <c r="QYR2" s="208"/>
      <c r="QYS2" s="208"/>
      <c r="QYT2" s="208"/>
      <c r="QYU2" s="208"/>
      <c r="QYV2" s="208"/>
      <c r="QYW2" s="208"/>
      <c r="QYX2" s="208"/>
      <c r="QYY2" s="208"/>
      <c r="QYZ2" s="208"/>
      <c r="QZA2" s="208"/>
      <c r="QZB2" s="208"/>
      <c r="QZC2" s="208"/>
      <c r="QZD2" s="208"/>
      <c r="QZE2" s="208"/>
      <c r="QZF2" s="208"/>
      <c r="QZG2" s="208"/>
      <c r="QZH2" s="208"/>
      <c r="QZI2" s="208"/>
      <c r="QZJ2" s="208"/>
      <c r="QZK2" s="208"/>
      <c r="QZL2" s="208"/>
      <c r="QZM2" s="208"/>
      <c r="QZN2" s="208"/>
      <c r="QZO2" s="208"/>
      <c r="QZP2" s="208"/>
      <c r="QZQ2" s="208"/>
      <c r="QZR2" s="208"/>
      <c r="QZS2" s="208"/>
      <c r="QZT2" s="208"/>
      <c r="QZU2" s="208"/>
      <c r="QZV2" s="208"/>
      <c r="QZW2" s="208"/>
      <c r="QZX2" s="208"/>
      <c r="QZY2" s="208"/>
      <c r="QZZ2" s="208"/>
      <c r="RAA2" s="208"/>
      <c r="RAB2" s="208"/>
      <c r="RAC2" s="208"/>
      <c r="RAD2" s="208"/>
      <c r="RAE2" s="208"/>
      <c r="RAF2" s="208"/>
      <c r="RAG2" s="208"/>
      <c r="RAH2" s="208"/>
      <c r="RAI2" s="208"/>
      <c r="RAJ2" s="208"/>
      <c r="RAK2" s="208"/>
      <c r="RAL2" s="208"/>
      <c r="RAM2" s="208"/>
      <c r="RAN2" s="208"/>
      <c r="RAO2" s="208"/>
      <c r="RAP2" s="208"/>
      <c r="RAQ2" s="208"/>
      <c r="RAR2" s="208"/>
      <c r="RAS2" s="208"/>
      <c r="RAT2" s="208"/>
      <c r="RAU2" s="208"/>
      <c r="RAV2" s="208"/>
      <c r="RAW2" s="208"/>
      <c r="RAX2" s="208"/>
      <c r="RAY2" s="208"/>
      <c r="RAZ2" s="208"/>
      <c r="RBA2" s="208"/>
      <c r="RBB2" s="208"/>
      <c r="RBC2" s="208"/>
      <c r="RBD2" s="208"/>
      <c r="RBE2" s="208"/>
      <c r="RBF2" s="208"/>
      <c r="RBG2" s="208"/>
      <c r="RBH2" s="208"/>
      <c r="RBI2" s="208"/>
      <c r="RBJ2" s="208"/>
      <c r="RBK2" s="208"/>
      <c r="RBL2" s="208"/>
      <c r="RBM2" s="208"/>
      <c r="RBN2" s="208"/>
      <c r="RBO2" s="208"/>
      <c r="RBP2" s="208"/>
      <c r="RBQ2" s="208"/>
      <c r="RBR2" s="208"/>
      <c r="RBS2" s="208"/>
      <c r="RBT2" s="208"/>
      <c r="RBU2" s="208"/>
      <c r="RBV2" s="208"/>
      <c r="RBW2" s="208"/>
      <c r="RBX2" s="208"/>
      <c r="RBY2" s="208"/>
      <c r="RBZ2" s="208"/>
      <c r="RCA2" s="208"/>
      <c r="RCB2" s="208"/>
      <c r="RCC2" s="208"/>
      <c r="RCD2" s="208"/>
      <c r="RCE2" s="208"/>
      <c r="RCF2" s="208"/>
      <c r="RCG2" s="208"/>
      <c r="RCH2" s="208"/>
      <c r="RCI2" s="208"/>
      <c r="RCJ2" s="208"/>
      <c r="RCK2" s="208"/>
      <c r="RCL2" s="208"/>
      <c r="RCM2" s="208"/>
      <c r="RCN2" s="208"/>
      <c r="RCO2" s="208"/>
      <c r="RCP2" s="208"/>
      <c r="RCQ2" s="208"/>
      <c r="RCR2" s="208"/>
      <c r="RCS2" s="208"/>
      <c r="RCT2" s="208"/>
      <c r="RCU2" s="208"/>
      <c r="RCV2" s="208"/>
      <c r="RCW2" s="208"/>
      <c r="RCX2" s="208"/>
      <c r="RCY2" s="208"/>
      <c r="RCZ2" s="208"/>
      <c r="RDA2" s="208"/>
      <c r="RDB2" s="208"/>
      <c r="RDC2" s="208"/>
      <c r="RDD2" s="208"/>
      <c r="RDE2" s="208"/>
      <c r="RDF2" s="208"/>
      <c r="RDG2" s="208"/>
      <c r="RDH2" s="208"/>
      <c r="RDI2" s="208"/>
      <c r="RDJ2" s="208"/>
      <c r="RDK2" s="208"/>
      <c r="RDL2" s="208"/>
      <c r="RDM2" s="208"/>
      <c r="RDN2" s="208"/>
      <c r="RDO2" s="208"/>
      <c r="RDP2" s="208"/>
      <c r="RDQ2" s="208"/>
      <c r="RDR2" s="208"/>
      <c r="RDS2" s="208"/>
      <c r="RDT2" s="208"/>
      <c r="RDU2" s="208"/>
      <c r="RDV2" s="208"/>
      <c r="RDW2" s="208"/>
      <c r="RDX2" s="208"/>
      <c r="RDY2" s="208"/>
      <c r="RDZ2" s="208"/>
      <c r="REA2" s="208"/>
      <c r="REB2" s="208"/>
      <c r="REC2" s="208"/>
      <c r="RED2" s="208"/>
      <c r="REE2" s="208"/>
      <c r="REF2" s="208"/>
      <c r="REG2" s="208"/>
      <c r="REH2" s="208"/>
      <c r="REI2" s="208"/>
      <c r="REJ2" s="208"/>
      <c r="REK2" s="208"/>
      <c r="REL2" s="208"/>
      <c r="REM2" s="208"/>
      <c r="REN2" s="208"/>
      <c r="REO2" s="208"/>
      <c r="REP2" s="208"/>
      <c r="REQ2" s="208"/>
      <c r="RER2" s="208"/>
      <c r="RES2" s="208"/>
      <c r="RET2" s="208"/>
      <c r="REU2" s="208"/>
      <c r="REV2" s="208"/>
      <c r="REW2" s="208"/>
      <c r="REX2" s="208"/>
      <c r="REY2" s="208"/>
      <c r="REZ2" s="208"/>
      <c r="RFA2" s="208"/>
      <c r="RFB2" s="208"/>
      <c r="RFC2" s="208"/>
      <c r="RFD2" s="208"/>
      <c r="RFE2" s="208"/>
      <c r="RFF2" s="208"/>
      <c r="RFG2" s="208"/>
      <c r="RFH2" s="208"/>
      <c r="RFI2" s="208"/>
      <c r="RFJ2" s="208"/>
      <c r="RFK2" s="208"/>
      <c r="RFL2" s="208"/>
      <c r="RFM2" s="208"/>
      <c r="RFN2" s="208"/>
      <c r="RFO2" s="208"/>
      <c r="RFP2" s="208"/>
      <c r="RFQ2" s="208"/>
      <c r="RFR2" s="208"/>
      <c r="RFS2" s="208"/>
      <c r="RFT2" s="208"/>
      <c r="RFU2" s="208"/>
      <c r="RFV2" s="208"/>
      <c r="RFW2" s="208"/>
      <c r="RFX2" s="208"/>
      <c r="RFY2" s="208"/>
      <c r="RFZ2" s="208"/>
      <c r="RGA2" s="208"/>
      <c r="RGB2" s="208"/>
      <c r="RGC2" s="208"/>
      <c r="RGD2" s="208"/>
      <c r="RGE2" s="208"/>
      <c r="RGF2" s="208"/>
      <c r="RGG2" s="208"/>
      <c r="RGH2" s="208"/>
      <c r="RGI2" s="208"/>
      <c r="RGJ2" s="208"/>
      <c r="RGK2" s="208"/>
      <c r="RGL2" s="208"/>
      <c r="RGM2" s="208"/>
      <c r="RGN2" s="208"/>
      <c r="RGO2" s="208"/>
      <c r="RGP2" s="208"/>
      <c r="RGQ2" s="208"/>
      <c r="RGR2" s="208"/>
      <c r="RGS2" s="208"/>
      <c r="RGT2" s="208"/>
      <c r="RGU2" s="208"/>
      <c r="RGV2" s="208"/>
      <c r="RGW2" s="208"/>
      <c r="RGX2" s="208"/>
      <c r="RGY2" s="208"/>
      <c r="RGZ2" s="208"/>
      <c r="RHA2" s="208"/>
      <c r="RHB2" s="208"/>
      <c r="RHC2" s="208"/>
      <c r="RHD2" s="208"/>
      <c r="RHE2" s="208"/>
      <c r="RHF2" s="208"/>
      <c r="RHG2" s="208"/>
      <c r="RHH2" s="208"/>
      <c r="RHI2" s="208"/>
      <c r="RHJ2" s="208"/>
      <c r="RHK2" s="208"/>
      <c r="RHL2" s="208"/>
      <c r="RHM2" s="208"/>
      <c r="RHN2" s="208"/>
      <c r="RHO2" s="208"/>
      <c r="RHP2" s="208"/>
      <c r="RHQ2" s="208"/>
      <c r="RHR2" s="208"/>
      <c r="RHS2" s="208"/>
      <c r="RHT2" s="208"/>
      <c r="RHU2" s="208"/>
      <c r="RHV2" s="208"/>
      <c r="RHW2" s="208"/>
      <c r="RHX2" s="208"/>
      <c r="RHY2" s="208"/>
      <c r="RHZ2" s="208"/>
      <c r="RIA2" s="208"/>
      <c r="RIB2" s="208"/>
      <c r="RIC2" s="208"/>
      <c r="RID2" s="208"/>
      <c r="RIE2" s="208"/>
      <c r="RIF2" s="208"/>
      <c r="RIG2" s="208"/>
      <c r="RIH2" s="208"/>
      <c r="RII2" s="208"/>
      <c r="RIJ2" s="208"/>
      <c r="RIK2" s="208"/>
      <c r="RIL2" s="208"/>
      <c r="RIM2" s="208"/>
      <c r="RIN2" s="208"/>
      <c r="RIO2" s="208"/>
      <c r="RIP2" s="208"/>
      <c r="RIQ2" s="208"/>
      <c r="RIR2" s="208"/>
      <c r="RIS2" s="208"/>
      <c r="RIT2" s="208"/>
      <c r="RIU2" s="208"/>
      <c r="RIV2" s="208"/>
      <c r="RIW2" s="208"/>
      <c r="RIX2" s="208"/>
      <c r="RIY2" s="208"/>
      <c r="RIZ2" s="208"/>
      <c r="RJA2" s="208"/>
      <c r="RJB2" s="208"/>
      <c r="RJC2" s="208"/>
      <c r="RJD2" s="208"/>
      <c r="RJE2" s="208"/>
      <c r="RJF2" s="208"/>
      <c r="RJG2" s="208"/>
      <c r="RJH2" s="208"/>
      <c r="RJI2" s="208"/>
      <c r="RJJ2" s="208"/>
      <c r="RJK2" s="208"/>
      <c r="RJL2" s="208"/>
      <c r="RJM2" s="208"/>
      <c r="RJN2" s="208"/>
      <c r="RJO2" s="208"/>
      <c r="RJP2" s="208"/>
      <c r="RJQ2" s="208"/>
      <c r="RJR2" s="208"/>
      <c r="RJS2" s="208"/>
      <c r="RJT2" s="208"/>
      <c r="RJU2" s="208"/>
      <c r="RJV2" s="208"/>
      <c r="RJW2" s="208"/>
      <c r="RJX2" s="208"/>
      <c r="RJY2" s="208"/>
      <c r="RJZ2" s="208"/>
      <c r="RKA2" s="208"/>
      <c r="RKB2" s="208"/>
      <c r="RKC2" s="208"/>
      <c r="RKD2" s="208"/>
      <c r="RKE2" s="208"/>
      <c r="RKF2" s="208"/>
      <c r="RKG2" s="208"/>
      <c r="RKH2" s="208"/>
      <c r="RKI2" s="208"/>
      <c r="RKJ2" s="208"/>
      <c r="RKK2" s="208"/>
      <c r="RKL2" s="208"/>
      <c r="RKM2" s="208"/>
      <c r="RKN2" s="208"/>
      <c r="RKO2" s="208"/>
      <c r="RKP2" s="208"/>
      <c r="RKQ2" s="208"/>
      <c r="RKR2" s="208"/>
      <c r="RKS2" s="208"/>
      <c r="RKT2" s="208"/>
      <c r="RKU2" s="208"/>
      <c r="RKV2" s="208"/>
      <c r="RKW2" s="208"/>
      <c r="RKX2" s="208"/>
      <c r="RKY2" s="208"/>
      <c r="RKZ2" s="208"/>
      <c r="RLA2" s="208"/>
      <c r="RLB2" s="208"/>
      <c r="RLC2" s="208"/>
      <c r="RLD2" s="208"/>
      <c r="RLE2" s="208"/>
      <c r="RLF2" s="208"/>
      <c r="RLG2" s="208"/>
      <c r="RLH2" s="208"/>
      <c r="RLI2" s="208"/>
      <c r="RLJ2" s="208"/>
      <c r="RLK2" s="208"/>
      <c r="RLL2" s="208"/>
      <c r="RLM2" s="208"/>
      <c r="RLN2" s="208"/>
      <c r="RLO2" s="208"/>
      <c r="RLP2" s="208"/>
      <c r="RLQ2" s="208"/>
      <c r="RLR2" s="208"/>
      <c r="RLS2" s="208"/>
      <c r="RLT2" s="208"/>
      <c r="RLU2" s="208"/>
      <c r="RLV2" s="208"/>
      <c r="RLW2" s="208"/>
      <c r="RLX2" s="208"/>
      <c r="RLY2" s="208"/>
      <c r="RLZ2" s="208"/>
      <c r="RMA2" s="208"/>
      <c r="RMB2" s="208"/>
      <c r="RMC2" s="208"/>
      <c r="RMD2" s="208"/>
      <c r="RME2" s="208"/>
      <c r="RMF2" s="208"/>
      <c r="RMG2" s="208"/>
      <c r="RMH2" s="208"/>
      <c r="RMI2" s="208"/>
      <c r="RMJ2" s="208"/>
      <c r="RMK2" s="208"/>
      <c r="RML2" s="208"/>
      <c r="RMM2" s="208"/>
      <c r="RMN2" s="208"/>
      <c r="RMO2" s="208"/>
      <c r="RMP2" s="208"/>
      <c r="RMQ2" s="208"/>
      <c r="RMR2" s="208"/>
      <c r="RMS2" s="208"/>
      <c r="RMT2" s="208"/>
      <c r="RMU2" s="208"/>
      <c r="RMV2" s="208"/>
      <c r="RMW2" s="208"/>
      <c r="RMX2" s="208"/>
      <c r="RMY2" s="208"/>
      <c r="RMZ2" s="208"/>
      <c r="RNA2" s="208"/>
      <c r="RNB2" s="208"/>
      <c r="RNC2" s="208"/>
      <c r="RND2" s="208"/>
      <c r="RNE2" s="208"/>
      <c r="RNF2" s="208"/>
      <c r="RNG2" s="208"/>
      <c r="RNH2" s="208"/>
      <c r="RNI2" s="208"/>
      <c r="RNJ2" s="208"/>
      <c r="RNK2" s="208"/>
      <c r="RNL2" s="208"/>
      <c r="RNM2" s="208"/>
      <c r="RNN2" s="208"/>
      <c r="RNO2" s="208"/>
      <c r="RNP2" s="208"/>
      <c r="RNQ2" s="208"/>
      <c r="RNR2" s="208"/>
      <c r="RNS2" s="208"/>
      <c r="RNT2" s="208"/>
      <c r="RNU2" s="208"/>
      <c r="RNV2" s="208"/>
      <c r="RNW2" s="208"/>
      <c r="RNX2" s="208"/>
      <c r="RNY2" s="208"/>
      <c r="RNZ2" s="208"/>
      <c r="ROA2" s="208"/>
      <c r="ROB2" s="208"/>
      <c r="ROC2" s="208"/>
      <c r="ROD2" s="208"/>
      <c r="ROE2" s="208"/>
      <c r="ROF2" s="208"/>
      <c r="ROG2" s="208"/>
      <c r="ROH2" s="208"/>
      <c r="ROI2" s="208"/>
      <c r="ROJ2" s="208"/>
      <c r="ROK2" s="208"/>
      <c r="ROL2" s="208"/>
      <c r="ROM2" s="208"/>
      <c r="RON2" s="208"/>
      <c r="ROO2" s="208"/>
      <c r="ROP2" s="208"/>
      <c r="ROQ2" s="208"/>
      <c r="ROR2" s="208"/>
      <c r="ROS2" s="208"/>
      <c r="ROT2" s="208"/>
      <c r="ROU2" s="208"/>
      <c r="ROV2" s="208"/>
      <c r="ROW2" s="208"/>
      <c r="ROX2" s="208"/>
      <c r="ROY2" s="208"/>
      <c r="ROZ2" s="208"/>
      <c r="RPA2" s="208"/>
      <c r="RPB2" s="208"/>
      <c r="RPC2" s="208"/>
      <c r="RPD2" s="208"/>
      <c r="RPE2" s="208"/>
      <c r="RPF2" s="208"/>
      <c r="RPG2" s="208"/>
      <c r="RPH2" s="208"/>
      <c r="RPI2" s="208"/>
      <c r="RPJ2" s="208"/>
      <c r="RPK2" s="208"/>
      <c r="RPL2" s="208"/>
      <c r="RPM2" s="208"/>
      <c r="RPN2" s="208"/>
      <c r="RPO2" s="208"/>
      <c r="RPP2" s="208"/>
      <c r="RPQ2" s="208"/>
      <c r="RPR2" s="208"/>
      <c r="RPS2" s="208"/>
      <c r="RPT2" s="208"/>
      <c r="RPU2" s="208"/>
      <c r="RPV2" s="208"/>
      <c r="RPW2" s="208"/>
      <c r="RPX2" s="208"/>
      <c r="RPY2" s="208"/>
      <c r="RPZ2" s="208"/>
      <c r="RQA2" s="208"/>
      <c r="RQB2" s="208"/>
      <c r="RQC2" s="208"/>
      <c r="RQD2" s="208"/>
      <c r="RQE2" s="208"/>
      <c r="RQF2" s="208"/>
      <c r="RQG2" s="208"/>
      <c r="RQH2" s="208"/>
      <c r="RQI2" s="208"/>
      <c r="RQJ2" s="208"/>
      <c r="RQK2" s="208"/>
      <c r="RQL2" s="208"/>
      <c r="RQM2" s="208"/>
      <c r="RQN2" s="208"/>
      <c r="RQO2" s="208"/>
      <c r="RQP2" s="208"/>
      <c r="RQQ2" s="208"/>
      <c r="RQR2" s="208"/>
      <c r="RQS2" s="208"/>
      <c r="RQT2" s="208"/>
      <c r="RQU2" s="208"/>
      <c r="RQV2" s="208"/>
      <c r="RQW2" s="208"/>
      <c r="RQX2" s="208"/>
      <c r="RQY2" s="208"/>
      <c r="RQZ2" s="208"/>
      <c r="RRA2" s="208"/>
      <c r="RRB2" s="208"/>
      <c r="RRC2" s="208"/>
      <c r="RRD2" s="208"/>
      <c r="RRE2" s="208"/>
      <c r="RRF2" s="208"/>
      <c r="RRG2" s="208"/>
      <c r="RRH2" s="208"/>
      <c r="RRI2" s="208"/>
      <c r="RRJ2" s="208"/>
      <c r="RRK2" s="208"/>
      <c r="RRL2" s="208"/>
      <c r="RRM2" s="208"/>
      <c r="RRN2" s="208"/>
      <c r="RRO2" s="208"/>
      <c r="RRP2" s="208"/>
      <c r="RRQ2" s="208"/>
      <c r="RRR2" s="208"/>
      <c r="RRS2" s="208"/>
      <c r="RRT2" s="208"/>
      <c r="RRU2" s="208"/>
      <c r="RRV2" s="208"/>
      <c r="RRW2" s="208"/>
      <c r="RRX2" s="208"/>
      <c r="RRY2" s="208"/>
      <c r="RRZ2" s="208"/>
      <c r="RSA2" s="208"/>
      <c r="RSB2" s="208"/>
      <c r="RSC2" s="208"/>
      <c r="RSD2" s="208"/>
      <c r="RSE2" s="208"/>
      <c r="RSF2" s="208"/>
      <c r="RSG2" s="208"/>
      <c r="RSH2" s="208"/>
      <c r="RSI2" s="208"/>
      <c r="RSJ2" s="208"/>
      <c r="RSK2" s="208"/>
      <c r="RSL2" s="208"/>
      <c r="RSM2" s="208"/>
      <c r="RSN2" s="208"/>
      <c r="RSO2" s="208"/>
      <c r="RSP2" s="208"/>
      <c r="RSQ2" s="208"/>
      <c r="RSR2" s="208"/>
      <c r="RSS2" s="208"/>
      <c r="RST2" s="208"/>
      <c r="RSU2" s="208"/>
      <c r="RSV2" s="208"/>
      <c r="RSW2" s="208"/>
      <c r="RSX2" s="208"/>
      <c r="RSY2" s="208"/>
      <c r="RSZ2" s="208"/>
      <c r="RTA2" s="208"/>
      <c r="RTB2" s="208"/>
      <c r="RTC2" s="208"/>
      <c r="RTD2" s="208"/>
      <c r="RTE2" s="208"/>
      <c r="RTF2" s="208"/>
      <c r="RTG2" s="208"/>
      <c r="RTH2" s="208"/>
      <c r="RTI2" s="208"/>
      <c r="RTJ2" s="208"/>
      <c r="RTK2" s="208"/>
      <c r="RTL2" s="208"/>
      <c r="RTM2" s="208"/>
      <c r="RTN2" s="208"/>
      <c r="RTO2" s="208"/>
      <c r="RTP2" s="208"/>
      <c r="RTQ2" s="208"/>
      <c r="RTR2" s="208"/>
      <c r="RTS2" s="208"/>
      <c r="RTT2" s="208"/>
      <c r="RTU2" s="208"/>
      <c r="RTV2" s="208"/>
      <c r="RTW2" s="208"/>
      <c r="RTX2" s="208"/>
      <c r="RTY2" s="208"/>
      <c r="RTZ2" s="208"/>
      <c r="RUA2" s="208"/>
      <c r="RUB2" s="208"/>
      <c r="RUC2" s="208"/>
      <c r="RUD2" s="208"/>
      <c r="RUE2" s="208"/>
      <c r="RUF2" s="208"/>
      <c r="RUG2" s="208"/>
      <c r="RUH2" s="208"/>
      <c r="RUI2" s="208"/>
      <c r="RUJ2" s="208"/>
      <c r="RUK2" s="208"/>
      <c r="RUL2" s="208"/>
      <c r="RUM2" s="208"/>
      <c r="RUN2" s="208"/>
      <c r="RUO2" s="208"/>
      <c r="RUP2" s="208"/>
      <c r="RUQ2" s="208"/>
      <c r="RUR2" s="208"/>
      <c r="RUS2" s="208"/>
      <c r="RUT2" s="208"/>
      <c r="RUU2" s="208"/>
      <c r="RUV2" s="208"/>
      <c r="RUW2" s="208"/>
      <c r="RUX2" s="208"/>
      <c r="RUY2" s="208"/>
      <c r="RUZ2" s="208"/>
      <c r="RVA2" s="208"/>
      <c r="RVB2" s="208"/>
      <c r="RVC2" s="208"/>
      <c r="RVD2" s="208"/>
      <c r="RVE2" s="208"/>
      <c r="RVF2" s="208"/>
      <c r="RVG2" s="208"/>
      <c r="RVH2" s="208"/>
      <c r="RVI2" s="208"/>
      <c r="RVJ2" s="208"/>
      <c r="RVK2" s="208"/>
      <c r="RVL2" s="208"/>
      <c r="RVM2" s="208"/>
      <c r="RVN2" s="208"/>
      <c r="RVO2" s="208"/>
      <c r="RVP2" s="208"/>
      <c r="RVQ2" s="208"/>
      <c r="RVR2" s="208"/>
      <c r="RVS2" s="208"/>
      <c r="RVT2" s="208"/>
      <c r="RVU2" s="208"/>
      <c r="RVV2" s="208"/>
      <c r="RVW2" s="208"/>
      <c r="RVX2" s="208"/>
      <c r="RVY2" s="208"/>
      <c r="RVZ2" s="208"/>
      <c r="RWA2" s="208"/>
      <c r="RWB2" s="208"/>
      <c r="RWC2" s="208"/>
      <c r="RWD2" s="208"/>
      <c r="RWE2" s="208"/>
      <c r="RWF2" s="208"/>
      <c r="RWG2" s="208"/>
      <c r="RWH2" s="208"/>
      <c r="RWI2" s="208"/>
      <c r="RWJ2" s="208"/>
      <c r="RWK2" s="208"/>
      <c r="RWL2" s="208"/>
      <c r="RWM2" s="208"/>
      <c r="RWN2" s="208"/>
      <c r="RWO2" s="208"/>
      <c r="RWP2" s="208"/>
      <c r="RWQ2" s="208"/>
      <c r="RWR2" s="208"/>
      <c r="RWS2" s="208"/>
      <c r="RWT2" s="208"/>
      <c r="RWU2" s="208"/>
      <c r="RWV2" s="208"/>
      <c r="RWW2" s="208"/>
      <c r="RWX2" s="208"/>
      <c r="RWY2" s="208"/>
      <c r="RWZ2" s="208"/>
      <c r="RXA2" s="208"/>
      <c r="RXB2" s="208"/>
      <c r="RXC2" s="208"/>
      <c r="RXD2" s="208"/>
      <c r="RXE2" s="208"/>
      <c r="RXF2" s="208"/>
      <c r="RXG2" s="208"/>
      <c r="RXH2" s="208"/>
      <c r="RXI2" s="208"/>
      <c r="RXJ2" s="208"/>
      <c r="RXK2" s="208"/>
      <c r="RXL2" s="208"/>
      <c r="RXM2" s="208"/>
      <c r="RXN2" s="208"/>
      <c r="RXO2" s="208"/>
      <c r="RXP2" s="208"/>
      <c r="RXQ2" s="208"/>
      <c r="RXR2" s="208"/>
      <c r="RXS2" s="208"/>
      <c r="RXT2" s="208"/>
      <c r="RXU2" s="208"/>
      <c r="RXV2" s="208"/>
      <c r="RXW2" s="208"/>
      <c r="RXX2" s="208"/>
      <c r="RXY2" s="208"/>
      <c r="RXZ2" s="208"/>
      <c r="RYA2" s="208"/>
      <c r="RYB2" s="208"/>
      <c r="RYC2" s="208"/>
      <c r="RYD2" s="208"/>
      <c r="RYE2" s="208"/>
      <c r="RYF2" s="208"/>
      <c r="RYG2" s="208"/>
      <c r="RYH2" s="208"/>
      <c r="RYI2" s="208"/>
      <c r="RYJ2" s="208"/>
      <c r="RYK2" s="208"/>
      <c r="RYL2" s="208"/>
      <c r="RYM2" s="208"/>
      <c r="RYN2" s="208"/>
      <c r="RYO2" s="208"/>
      <c r="RYP2" s="208"/>
      <c r="RYQ2" s="208"/>
      <c r="RYR2" s="208"/>
      <c r="RYS2" s="208"/>
      <c r="RYT2" s="208"/>
      <c r="RYU2" s="208"/>
      <c r="RYV2" s="208"/>
      <c r="RYW2" s="208"/>
      <c r="RYX2" s="208"/>
      <c r="RYY2" s="208"/>
      <c r="RYZ2" s="208"/>
      <c r="RZA2" s="208"/>
      <c r="RZB2" s="208"/>
      <c r="RZC2" s="208"/>
      <c r="RZD2" s="208"/>
      <c r="RZE2" s="208"/>
      <c r="RZF2" s="208"/>
      <c r="RZG2" s="208"/>
      <c r="RZH2" s="208"/>
      <c r="RZI2" s="208"/>
      <c r="RZJ2" s="208"/>
      <c r="RZK2" s="208"/>
      <c r="RZL2" s="208"/>
      <c r="RZM2" s="208"/>
      <c r="RZN2" s="208"/>
      <c r="RZO2" s="208"/>
      <c r="RZP2" s="208"/>
      <c r="RZQ2" s="208"/>
      <c r="RZR2" s="208"/>
      <c r="RZS2" s="208"/>
      <c r="RZT2" s="208"/>
      <c r="RZU2" s="208"/>
      <c r="RZV2" s="208"/>
      <c r="RZW2" s="208"/>
      <c r="RZX2" s="208"/>
      <c r="RZY2" s="208"/>
      <c r="RZZ2" s="208"/>
      <c r="SAA2" s="208"/>
      <c r="SAB2" s="208"/>
      <c r="SAC2" s="208"/>
      <c r="SAD2" s="208"/>
      <c r="SAE2" s="208"/>
      <c r="SAF2" s="208"/>
      <c r="SAG2" s="208"/>
      <c r="SAH2" s="208"/>
      <c r="SAI2" s="208"/>
      <c r="SAJ2" s="208"/>
      <c r="SAK2" s="208"/>
      <c r="SAL2" s="208"/>
      <c r="SAM2" s="208"/>
      <c r="SAN2" s="208"/>
      <c r="SAO2" s="208"/>
      <c r="SAP2" s="208"/>
      <c r="SAQ2" s="208"/>
      <c r="SAR2" s="208"/>
      <c r="SAS2" s="208"/>
      <c r="SAT2" s="208"/>
      <c r="SAU2" s="208"/>
      <c r="SAV2" s="208"/>
      <c r="SAW2" s="208"/>
      <c r="SAX2" s="208"/>
      <c r="SAY2" s="208"/>
      <c r="SAZ2" s="208"/>
      <c r="SBA2" s="208"/>
      <c r="SBB2" s="208"/>
      <c r="SBC2" s="208"/>
      <c r="SBD2" s="208"/>
      <c r="SBE2" s="208"/>
      <c r="SBF2" s="208"/>
      <c r="SBG2" s="208"/>
      <c r="SBH2" s="208"/>
      <c r="SBI2" s="208"/>
      <c r="SBJ2" s="208"/>
      <c r="SBK2" s="208"/>
      <c r="SBL2" s="208"/>
      <c r="SBM2" s="208"/>
      <c r="SBN2" s="208"/>
      <c r="SBO2" s="208"/>
      <c r="SBP2" s="208"/>
      <c r="SBQ2" s="208"/>
      <c r="SBR2" s="208"/>
      <c r="SBS2" s="208"/>
      <c r="SBT2" s="208"/>
      <c r="SBU2" s="208"/>
      <c r="SBV2" s="208"/>
      <c r="SBW2" s="208"/>
      <c r="SBX2" s="208"/>
      <c r="SBY2" s="208"/>
      <c r="SBZ2" s="208"/>
      <c r="SCA2" s="208"/>
      <c r="SCB2" s="208"/>
      <c r="SCC2" s="208"/>
      <c r="SCD2" s="208"/>
      <c r="SCE2" s="208"/>
      <c r="SCF2" s="208"/>
      <c r="SCG2" s="208"/>
      <c r="SCH2" s="208"/>
      <c r="SCI2" s="208"/>
      <c r="SCJ2" s="208"/>
      <c r="SCK2" s="208"/>
      <c r="SCL2" s="208"/>
      <c r="SCM2" s="208"/>
      <c r="SCN2" s="208"/>
      <c r="SCO2" s="208"/>
      <c r="SCP2" s="208"/>
      <c r="SCQ2" s="208"/>
      <c r="SCR2" s="208"/>
      <c r="SCS2" s="208"/>
      <c r="SCT2" s="208"/>
      <c r="SCU2" s="208"/>
      <c r="SCV2" s="208"/>
      <c r="SCW2" s="208"/>
      <c r="SCX2" s="208"/>
      <c r="SCY2" s="208"/>
      <c r="SCZ2" s="208"/>
      <c r="SDA2" s="208"/>
      <c r="SDB2" s="208"/>
      <c r="SDC2" s="208"/>
      <c r="SDD2" s="208"/>
      <c r="SDE2" s="208"/>
      <c r="SDF2" s="208"/>
      <c r="SDG2" s="208"/>
      <c r="SDH2" s="208"/>
      <c r="SDI2" s="208"/>
      <c r="SDJ2" s="208"/>
      <c r="SDK2" s="208"/>
      <c r="SDL2" s="208"/>
      <c r="SDM2" s="208"/>
      <c r="SDN2" s="208"/>
      <c r="SDO2" s="208"/>
      <c r="SDP2" s="208"/>
      <c r="SDQ2" s="208"/>
      <c r="SDR2" s="208"/>
      <c r="SDS2" s="208"/>
      <c r="SDT2" s="208"/>
      <c r="SDU2" s="208"/>
      <c r="SDV2" s="208"/>
      <c r="SDW2" s="208"/>
      <c r="SDX2" s="208"/>
      <c r="SDY2" s="208"/>
      <c r="SDZ2" s="208"/>
      <c r="SEA2" s="208"/>
      <c r="SEB2" s="208"/>
      <c r="SEC2" s="208"/>
      <c r="SED2" s="208"/>
      <c r="SEE2" s="208"/>
      <c r="SEF2" s="208"/>
      <c r="SEG2" s="208"/>
      <c r="SEH2" s="208"/>
      <c r="SEI2" s="208"/>
      <c r="SEJ2" s="208"/>
      <c r="SEK2" s="208"/>
      <c r="SEL2" s="208"/>
      <c r="SEM2" s="208"/>
      <c r="SEN2" s="208"/>
      <c r="SEO2" s="208"/>
      <c r="SEP2" s="208"/>
      <c r="SEQ2" s="208"/>
      <c r="SER2" s="208"/>
      <c r="SES2" s="208"/>
      <c r="SET2" s="208"/>
      <c r="SEU2" s="208"/>
      <c r="SEV2" s="208"/>
      <c r="SEW2" s="208"/>
      <c r="SEX2" s="208"/>
      <c r="SEY2" s="208"/>
      <c r="SEZ2" s="208"/>
      <c r="SFA2" s="208"/>
      <c r="SFB2" s="208"/>
      <c r="SFC2" s="208"/>
      <c r="SFD2" s="208"/>
      <c r="SFE2" s="208"/>
      <c r="SFF2" s="208"/>
      <c r="SFG2" s="208"/>
      <c r="SFH2" s="208"/>
      <c r="SFI2" s="208"/>
      <c r="SFJ2" s="208"/>
      <c r="SFK2" s="208"/>
      <c r="SFL2" s="208"/>
      <c r="SFM2" s="208"/>
      <c r="SFN2" s="208"/>
      <c r="SFO2" s="208"/>
      <c r="SFP2" s="208"/>
      <c r="SFQ2" s="208"/>
      <c r="SFR2" s="208"/>
      <c r="SFS2" s="208"/>
      <c r="SFT2" s="208"/>
      <c r="SFU2" s="208"/>
      <c r="SFV2" s="208"/>
      <c r="SFW2" s="208"/>
      <c r="SFX2" s="208"/>
      <c r="SFY2" s="208"/>
      <c r="SFZ2" s="208"/>
      <c r="SGA2" s="208"/>
      <c r="SGB2" s="208"/>
      <c r="SGC2" s="208"/>
      <c r="SGD2" s="208"/>
      <c r="SGE2" s="208"/>
      <c r="SGF2" s="208"/>
      <c r="SGG2" s="208"/>
      <c r="SGH2" s="208"/>
      <c r="SGI2" s="208"/>
      <c r="SGJ2" s="208"/>
      <c r="SGK2" s="208"/>
      <c r="SGL2" s="208"/>
      <c r="SGM2" s="208"/>
      <c r="SGN2" s="208"/>
      <c r="SGO2" s="208"/>
      <c r="SGP2" s="208"/>
      <c r="SGQ2" s="208"/>
      <c r="SGR2" s="208"/>
      <c r="SGS2" s="208"/>
      <c r="SGT2" s="208"/>
      <c r="SGU2" s="208"/>
      <c r="SGV2" s="208"/>
      <c r="SGW2" s="208"/>
      <c r="SGX2" s="208"/>
      <c r="SGY2" s="208"/>
      <c r="SGZ2" s="208"/>
      <c r="SHA2" s="208"/>
      <c r="SHB2" s="208"/>
      <c r="SHC2" s="208"/>
      <c r="SHD2" s="208"/>
      <c r="SHE2" s="208"/>
      <c r="SHF2" s="208"/>
      <c r="SHG2" s="208"/>
      <c r="SHH2" s="208"/>
      <c r="SHI2" s="208"/>
      <c r="SHJ2" s="208"/>
      <c r="SHK2" s="208"/>
      <c r="SHL2" s="208"/>
      <c r="SHM2" s="208"/>
      <c r="SHN2" s="208"/>
      <c r="SHO2" s="208"/>
      <c r="SHP2" s="208"/>
      <c r="SHQ2" s="208"/>
      <c r="SHR2" s="208"/>
      <c r="SHS2" s="208"/>
      <c r="SHT2" s="208"/>
      <c r="SHU2" s="208"/>
      <c r="SHV2" s="208"/>
      <c r="SHW2" s="208"/>
      <c r="SHX2" s="208"/>
      <c r="SHY2" s="208"/>
      <c r="SHZ2" s="208"/>
      <c r="SIA2" s="208"/>
      <c r="SIB2" s="208"/>
      <c r="SIC2" s="208"/>
      <c r="SID2" s="208"/>
      <c r="SIE2" s="208"/>
      <c r="SIF2" s="208"/>
      <c r="SIG2" s="208"/>
      <c r="SIH2" s="208"/>
      <c r="SII2" s="208"/>
      <c r="SIJ2" s="208"/>
      <c r="SIK2" s="208"/>
      <c r="SIL2" s="208"/>
      <c r="SIM2" s="208"/>
      <c r="SIN2" s="208"/>
      <c r="SIO2" s="208"/>
      <c r="SIP2" s="208"/>
      <c r="SIQ2" s="208"/>
      <c r="SIR2" s="208"/>
      <c r="SIS2" s="208"/>
      <c r="SIT2" s="208"/>
      <c r="SIU2" s="208"/>
      <c r="SIV2" s="208"/>
      <c r="SIW2" s="208"/>
      <c r="SIX2" s="208"/>
      <c r="SIY2" s="208"/>
      <c r="SIZ2" s="208"/>
      <c r="SJA2" s="208"/>
      <c r="SJB2" s="208"/>
      <c r="SJC2" s="208"/>
      <c r="SJD2" s="208"/>
      <c r="SJE2" s="208"/>
      <c r="SJF2" s="208"/>
      <c r="SJG2" s="208"/>
      <c r="SJH2" s="208"/>
      <c r="SJI2" s="208"/>
      <c r="SJJ2" s="208"/>
      <c r="SJK2" s="208"/>
      <c r="SJL2" s="208"/>
      <c r="SJM2" s="208"/>
      <c r="SJN2" s="208"/>
      <c r="SJO2" s="208"/>
      <c r="SJP2" s="208"/>
      <c r="SJQ2" s="208"/>
      <c r="SJR2" s="208"/>
      <c r="SJS2" s="208"/>
      <c r="SJT2" s="208"/>
      <c r="SJU2" s="208"/>
      <c r="SJV2" s="208"/>
      <c r="SJW2" s="208"/>
      <c r="SJX2" s="208"/>
      <c r="SJY2" s="208"/>
      <c r="SJZ2" s="208"/>
      <c r="SKA2" s="208"/>
      <c r="SKB2" s="208"/>
      <c r="SKC2" s="208"/>
      <c r="SKD2" s="208"/>
      <c r="SKE2" s="208"/>
      <c r="SKF2" s="208"/>
      <c r="SKG2" s="208"/>
      <c r="SKH2" s="208"/>
      <c r="SKI2" s="208"/>
      <c r="SKJ2" s="208"/>
      <c r="SKK2" s="208"/>
      <c r="SKL2" s="208"/>
      <c r="SKM2" s="208"/>
      <c r="SKN2" s="208"/>
      <c r="SKO2" s="208"/>
      <c r="SKP2" s="208"/>
      <c r="SKQ2" s="208"/>
      <c r="SKR2" s="208"/>
      <c r="SKS2" s="208"/>
      <c r="SKT2" s="208"/>
      <c r="SKU2" s="208"/>
      <c r="SKV2" s="208"/>
      <c r="SKW2" s="208"/>
      <c r="SKX2" s="208"/>
      <c r="SKY2" s="208"/>
      <c r="SKZ2" s="208"/>
      <c r="SLA2" s="208"/>
      <c r="SLB2" s="208"/>
      <c r="SLC2" s="208"/>
      <c r="SLD2" s="208"/>
      <c r="SLE2" s="208"/>
      <c r="SLF2" s="208"/>
      <c r="SLG2" s="208"/>
      <c r="SLH2" s="208"/>
      <c r="SLI2" s="208"/>
      <c r="SLJ2" s="208"/>
      <c r="SLK2" s="208"/>
      <c r="SLL2" s="208"/>
      <c r="SLM2" s="208"/>
      <c r="SLN2" s="208"/>
      <c r="SLO2" s="208"/>
      <c r="SLP2" s="208"/>
      <c r="SLQ2" s="208"/>
      <c r="SLR2" s="208"/>
      <c r="SLS2" s="208"/>
      <c r="SLT2" s="208"/>
      <c r="SLU2" s="208"/>
      <c r="SLV2" s="208"/>
      <c r="SLW2" s="208"/>
      <c r="SLX2" s="208"/>
      <c r="SLY2" s="208"/>
      <c r="SLZ2" s="208"/>
      <c r="SMA2" s="208"/>
      <c r="SMB2" s="208"/>
      <c r="SMC2" s="208"/>
      <c r="SMD2" s="208"/>
      <c r="SME2" s="208"/>
      <c r="SMF2" s="208"/>
      <c r="SMG2" s="208"/>
      <c r="SMH2" s="208"/>
      <c r="SMI2" s="208"/>
      <c r="SMJ2" s="208"/>
      <c r="SMK2" s="208"/>
      <c r="SML2" s="208"/>
      <c r="SMM2" s="208"/>
      <c r="SMN2" s="208"/>
      <c r="SMO2" s="208"/>
      <c r="SMP2" s="208"/>
      <c r="SMQ2" s="208"/>
      <c r="SMR2" s="208"/>
      <c r="SMS2" s="208"/>
      <c r="SMT2" s="208"/>
      <c r="SMU2" s="208"/>
      <c r="SMV2" s="208"/>
      <c r="SMW2" s="208"/>
      <c r="SMX2" s="208"/>
      <c r="SMY2" s="208"/>
      <c r="SMZ2" s="208"/>
      <c r="SNA2" s="208"/>
      <c r="SNB2" s="208"/>
      <c r="SNC2" s="208"/>
      <c r="SND2" s="208"/>
      <c r="SNE2" s="208"/>
      <c r="SNF2" s="208"/>
      <c r="SNG2" s="208"/>
      <c r="SNH2" s="208"/>
      <c r="SNI2" s="208"/>
      <c r="SNJ2" s="208"/>
      <c r="SNK2" s="208"/>
      <c r="SNL2" s="208"/>
      <c r="SNM2" s="208"/>
      <c r="SNN2" s="208"/>
      <c r="SNO2" s="208"/>
      <c r="SNP2" s="208"/>
      <c r="SNQ2" s="208"/>
      <c r="SNR2" s="208"/>
      <c r="SNS2" s="208"/>
      <c r="SNT2" s="208"/>
      <c r="SNU2" s="208"/>
      <c r="SNV2" s="208"/>
      <c r="SNW2" s="208"/>
      <c r="SNX2" s="208"/>
      <c r="SNY2" s="208"/>
      <c r="SNZ2" s="208"/>
      <c r="SOA2" s="208"/>
      <c r="SOB2" s="208"/>
      <c r="SOC2" s="208"/>
      <c r="SOD2" s="208"/>
      <c r="SOE2" s="208"/>
      <c r="SOF2" s="208"/>
      <c r="SOG2" s="208"/>
      <c r="SOH2" s="208"/>
      <c r="SOI2" s="208"/>
      <c r="SOJ2" s="208"/>
      <c r="SOK2" s="208"/>
      <c r="SOL2" s="208"/>
      <c r="SOM2" s="208"/>
      <c r="SON2" s="208"/>
      <c r="SOO2" s="208"/>
      <c r="SOP2" s="208"/>
      <c r="SOQ2" s="208"/>
      <c r="SOR2" s="208"/>
      <c r="SOS2" s="208"/>
      <c r="SOT2" s="208"/>
      <c r="SOU2" s="208"/>
      <c r="SOV2" s="208"/>
      <c r="SOW2" s="208"/>
      <c r="SOX2" s="208"/>
      <c r="SOY2" s="208"/>
      <c r="SOZ2" s="208"/>
      <c r="SPA2" s="208"/>
      <c r="SPB2" s="208"/>
      <c r="SPC2" s="208"/>
      <c r="SPD2" s="208"/>
      <c r="SPE2" s="208"/>
      <c r="SPF2" s="208"/>
      <c r="SPG2" s="208"/>
      <c r="SPH2" s="208"/>
      <c r="SPI2" s="208"/>
      <c r="SPJ2" s="208"/>
      <c r="SPK2" s="208"/>
      <c r="SPL2" s="208"/>
      <c r="SPM2" s="208"/>
      <c r="SPN2" s="208"/>
      <c r="SPO2" s="208"/>
      <c r="SPP2" s="208"/>
      <c r="SPQ2" s="208"/>
      <c r="SPR2" s="208"/>
      <c r="SPS2" s="208"/>
      <c r="SPT2" s="208"/>
      <c r="SPU2" s="208"/>
      <c r="SPV2" s="208"/>
      <c r="SPW2" s="208"/>
      <c r="SPX2" s="208"/>
      <c r="SPY2" s="208"/>
      <c r="SPZ2" s="208"/>
      <c r="SQA2" s="208"/>
      <c r="SQB2" s="208"/>
      <c r="SQC2" s="208"/>
      <c r="SQD2" s="208"/>
      <c r="SQE2" s="208"/>
      <c r="SQF2" s="208"/>
      <c r="SQG2" s="208"/>
      <c r="SQH2" s="208"/>
      <c r="SQI2" s="208"/>
      <c r="SQJ2" s="208"/>
      <c r="SQK2" s="208"/>
      <c r="SQL2" s="208"/>
      <c r="SQM2" s="208"/>
      <c r="SQN2" s="208"/>
      <c r="SQO2" s="208"/>
      <c r="SQP2" s="208"/>
      <c r="SQQ2" s="208"/>
      <c r="SQR2" s="208"/>
      <c r="SQS2" s="208"/>
      <c r="SQT2" s="208"/>
      <c r="SQU2" s="208"/>
      <c r="SQV2" s="208"/>
      <c r="SQW2" s="208"/>
      <c r="SQX2" s="208"/>
      <c r="SQY2" s="208"/>
      <c r="SQZ2" s="208"/>
      <c r="SRA2" s="208"/>
      <c r="SRB2" s="208"/>
      <c r="SRC2" s="208"/>
      <c r="SRD2" s="208"/>
      <c r="SRE2" s="208"/>
      <c r="SRF2" s="208"/>
      <c r="SRG2" s="208"/>
      <c r="SRH2" s="208"/>
      <c r="SRI2" s="208"/>
      <c r="SRJ2" s="208"/>
      <c r="SRK2" s="208"/>
      <c r="SRL2" s="208"/>
      <c r="SRM2" s="208"/>
      <c r="SRN2" s="208"/>
      <c r="SRO2" s="208"/>
      <c r="SRP2" s="208"/>
      <c r="SRQ2" s="208"/>
      <c r="SRR2" s="208"/>
      <c r="SRS2" s="208"/>
      <c r="SRT2" s="208"/>
      <c r="SRU2" s="208"/>
      <c r="SRV2" s="208"/>
      <c r="SRW2" s="208"/>
      <c r="SRX2" s="208"/>
      <c r="SRY2" s="208"/>
      <c r="SRZ2" s="208"/>
      <c r="SSA2" s="208"/>
      <c r="SSB2" s="208"/>
      <c r="SSC2" s="208"/>
      <c r="SSD2" s="208"/>
      <c r="SSE2" s="208"/>
      <c r="SSF2" s="208"/>
      <c r="SSG2" s="208"/>
      <c r="SSH2" s="208"/>
      <c r="SSI2" s="208"/>
      <c r="SSJ2" s="208"/>
      <c r="SSK2" s="208"/>
      <c r="SSL2" s="208"/>
      <c r="SSM2" s="208"/>
      <c r="SSN2" s="208"/>
      <c r="SSO2" s="208"/>
      <c r="SSP2" s="208"/>
      <c r="SSQ2" s="208"/>
      <c r="SSR2" s="208"/>
      <c r="SSS2" s="208"/>
      <c r="SST2" s="208"/>
      <c r="SSU2" s="208"/>
      <c r="SSV2" s="208"/>
      <c r="SSW2" s="208"/>
      <c r="SSX2" s="208"/>
      <c r="SSY2" s="208"/>
      <c r="SSZ2" s="208"/>
      <c r="STA2" s="208"/>
      <c r="STB2" s="208"/>
      <c r="STC2" s="208"/>
      <c r="STD2" s="208"/>
      <c r="STE2" s="208"/>
      <c r="STF2" s="208"/>
      <c r="STG2" s="208"/>
      <c r="STH2" s="208"/>
      <c r="STI2" s="208"/>
      <c r="STJ2" s="208"/>
      <c r="STK2" s="208"/>
      <c r="STL2" s="208"/>
      <c r="STM2" s="208"/>
      <c r="STN2" s="208"/>
      <c r="STO2" s="208"/>
      <c r="STP2" s="208"/>
      <c r="STQ2" s="208"/>
      <c r="STR2" s="208"/>
      <c r="STS2" s="208"/>
      <c r="STT2" s="208"/>
      <c r="STU2" s="208"/>
      <c r="STV2" s="208"/>
      <c r="STW2" s="208"/>
      <c r="STX2" s="208"/>
      <c r="STY2" s="208"/>
      <c r="STZ2" s="208"/>
      <c r="SUA2" s="208"/>
      <c r="SUB2" s="208"/>
      <c r="SUC2" s="208"/>
      <c r="SUD2" s="208"/>
      <c r="SUE2" s="208"/>
      <c r="SUF2" s="208"/>
      <c r="SUG2" s="208"/>
      <c r="SUH2" s="208"/>
      <c r="SUI2" s="208"/>
      <c r="SUJ2" s="208"/>
      <c r="SUK2" s="208"/>
      <c r="SUL2" s="208"/>
      <c r="SUM2" s="208"/>
      <c r="SUN2" s="208"/>
      <c r="SUO2" s="208"/>
      <c r="SUP2" s="208"/>
      <c r="SUQ2" s="208"/>
      <c r="SUR2" s="208"/>
      <c r="SUS2" s="208"/>
      <c r="SUT2" s="208"/>
      <c r="SUU2" s="208"/>
      <c r="SUV2" s="208"/>
      <c r="SUW2" s="208"/>
      <c r="SUX2" s="208"/>
      <c r="SUY2" s="208"/>
      <c r="SUZ2" s="208"/>
      <c r="SVA2" s="208"/>
      <c r="SVB2" s="208"/>
      <c r="SVC2" s="208"/>
      <c r="SVD2" s="208"/>
      <c r="SVE2" s="208"/>
      <c r="SVF2" s="208"/>
      <c r="SVG2" s="208"/>
      <c r="SVH2" s="208"/>
      <c r="SVI2" s="208"/>
      <c r="SVJ2" s="208"/>
      <c r="SVK2" s="208"/>
      <c r="SVL2" s="208"/>
      <c r="SVM2" s="208"/>
      <c r="SVN2" s="208"/>
      <c r="SVO2" s="208"/>
      <c r="SVP2" s="208"/>
      <c r="SVQ2" s="208"/>
      <c r="SVR2" s="208"/>
      <c r="SVS2" s="208"/>
      <c r="SVT2" s="208"/>
      <c r="SVU2" s="208"/>
      <c r="SVV2" s="208"/>
      <c r="SVW2" s="208"/>
      <c r="SVX2" s="208"/>
      <c r="SVY2" s="208"/>
      <c r="SVZ2" s="208"/>
      <c r="SWA2" s="208"/>
      <c r="SWB2" s="208"/>
      <c r="SWC2" s="208"/>
      <c r="SWD2" s="208"/>
      <c r="SWE2" s="208"/>
      <c r="SWF2" s="208"/>
      <c r="SWG2" s="208"/>
      <c r="SWH2" s="208"/>
      <c r="SWI2" s="208"/>
      <c r="SWJ2" s="208"/>
      <c r="SWK2" s="208"/>
      <c r="SWL2" s="208"/>
      <c r="SWM2" s="208"/>
      <c r="SWN2" s="208"/>
      <c r="SWO2" s="208"/>
      <c r="SWP2" s="208"/>
      <c r="SWQ2" s="208"/>
      <c r="SWR2" s="208"/>
      <c r="SWS2" s="208"/>
      <c r="SWT2" s="208"/>
      <c r="SWU2" s="208"/>
      <c r="SWV2" s="208"/>
      <c r="SWW2" s="208"/>
      <c r="SWX2" s="208"/>
      <c r="SWY2" s="208"/>
      <c r="SWZ2" s="208"/>
      <c r="SXA2" s="208"/>
      <c r="SXB2" s="208"/>
      <c r="SXC2" s="208"/>
      <c r="SXD2" s="208"/>
      <c r="SXE2" s="208"/>
      <c r="SXF2" s="208"/>
      <c r="SXG2" s="208"/>
      <c r="SXH2" s="208"/>
      <c r="SXI2" s="208"/>
      <c r="SXJ2" s="208"/>
      <c r="SXK2" s="208"/>
      <c r="SXL2" s="208"/>
      <c r="SXM2" s="208"/>
      <c r="SXN2" s="208"/>
      <c r="SXO2" s="208"/>
      <c r="SXP2" s="208"/>
      <c r="SXQ2" s="208"/>
      <c r="SXR2" s="208"/>
      <c r="SXS2" s="208"/>
      <c r="SXT2" s="208"/>
      <c r="SXU2" s="208"/>
      <c r="SXV2" s="208"/>
      <c r="SXW2" s="208"/>
      <c r="SXX2" s="208"/>
      <c r="SXY2" s="208"/>
      <c r="SXZ2" s="208"/>
      <c r="SYA2" s="208"/>
      <c r="SYB2" s="208"/>
      <c r="SYC2" s="208"/>
      <c r="SYD2" s="208"/>
      <c r="SYE2" s="208"/>
      <c r="SYF2" s="208"/>
      <c r="SYG2" s="208"/>
      <c r="SYH2" s="208"/>
      <c r="SYI2" s="208"/>
      <c r="SYJ2" s="208"/>
      <c r="SYK2" s="208"/>
      <c r="SYL2" s="208"/>
      <c r="SYM2" s="208"/>
      <c r="SYN2" s="208"/>
      <c r="SYO2" s="208"/>
      <c r="SYP2" s="208"/>
      <c r="SYQ2" s="208"/>
      <c r="SYR2" s="208"/>
      <c r="SYS2" s="208"/>
      <c r="SYT2" s="208"/>
      <c r="SYU2" s="208"/>
      <c r="SYV2" s="208"/>
      <c r="SYW2" s="208"/>
      <c r="SYX2" s="208"/>
      <c r="SYY2" s="208"/>
      <c r="SYZ2" s="208"/>
      <c r="SZA2" s="208"/>
      <c r="SZB2" s="208"/>
      <c r="SZC2" s="208"/>
      <c r="SZD2" s="208"/>
      <c r="SZE2" s="208"/>
      <c r="SZF2" s="208"/>
      <c r="SZG2" s="208"/>
      <c r="SZH2" s="208"/>
      <c r="SZI2" s="208"/>
      <c r="SZJ2" s="208"/>
      <c r="SZK2" s="208"/>
      <c r="SZL2" s="208"/>
      <c r="SZM2" s="208"/>
      <c r="SZN2" s="208"/>
      <c r="SZO2" s="208"/>
      <c r="SZP2" s="208"/>
      <c r="SZQ2" s="208"/>
      <c r="SZR2" s="208"/>
      <c r="SZS2" s="208"/>
      <c r="SZT2" s="208"/>
      <c r="SZU2" s="208"/>
      <c r="SZV2" s="208"/>
      <c r="SZW2" s="208"/>
      <c r="SZX2" s="208"/>
      <c r="SZY2" s="208"/>
      <c r="SZZ2" s="208"/>
      <c r="TAA2" s="208"/>
      <c r="TAB2" s="208"/>
      <c r="TAC2" s="208"/>
      <c r="TAD2" s="208"/>
      <c r="TAE2" s="208"/>
      <c r="TAF2" s="208"/>
      <c r="TAG2" s="208"/>
      <c r="TAH2" s="208"/>
      <c r="TAI2" s="208"/>
      <c r="TAJ2" s="208"/>
      <c r="TAK2" s="208"/>
      <c r="TAL2" s="208"/>
      <c r="TAM2" s="208"/>
      <c r="TAN2" s="208"/>
      <c r="TAO2" s="208"/>
      <c r="TAP2" s="208"/>
      <c r="TAQ2" s="208"/>
      <c r="TAR2" s="208"/>
      <c r="TAS2" s="208"/>
      <c r="TAT2" s="208"/>
      <c r="TAU2" s="208"/>
      <c r="TAV2" s="208"/>
      <c r="TAW2" s="208"/>
      <c r="TAX2" s="208"/>
      <c r="TAY2" s="208"/>
      <c r="TAZ2" s="208"/>
      <c r="TBA2" s="208"/>
      <c r="TBB2" s="208"/>
      <c r="TBC2" s="208"/>
      <c r="TBD2" s="208"/>
      <c r="TBE2" s="208"/>
      <c r="TBF2" s="208"/>
      <c r="TBG2" s="208"/>
      <c r="TBH2" s="208"/>
      <c r="TBI2" s="208"/>
      <c r="TBJ2" s="208"/>
      <c r="TBK2" s="208"/>
      <c r="TBL2" s="208"/>
      <c r="TBM2" s="208"/>
      <c r="TBN2" s="208"/>
      <c r="TBO2" s="208"/>
      <c r="TBP2" s="208"/>
      <c r="TBQ2" s="208"/>
      <c r="TBR2" s="208"/>
      <c r="TBS2" s="208"/>
      <c r="TBT2" s="208"/>
      <c r="TBU2" s="208"/>
      <c r="TBV2" s="208"/>
      <c r="TBW2" s="208"/>
      <c r="TBX2" s="208"/>
      <c r="TBY2" s="208"/>
      <c r="TBZ2" s="208"/>
      <c r="TCA2" s="208"/>
      <c r="TCB2" s="208"/>
      <c r="TCC2" s="208"/>
      <c r="TCD2" s="208"/>
      <c r="TCE2" s="208"/>
      <c r="TCF2" s="208"/>
      <c r="TCG2" s="208"/>
      <c r="TCH2" s="208"/>
      <c r="TCI2" s="208"/>
      <c r="TCJ2" s="208"/>
      <c r="TCK2" s="208"/>
      <c r="TCL2" s="208"/>
      <c r="TCM2" s="208"/>
      <c r="TCN2" s="208"/>
      <c r="TCO2" s="208"/>
      <c r="TCP2" s="208"/>
      <c r="TCQ2" s="208"/>
      <c r="TCR2" s="208"/>
      <c r="TCS2" s="208"/>
      <c r="TCT2" s="208"/>
      <c r="TCU2" s="208"/>
      <c r="TCV2" s="208"/>
      <c r="TCW2" s="208"/>
      <c r="TCX2" s="208"/>
      <c r="TCY2" s="208"/>
      <c r="TCZ2" s="208"/>
      <c r="TDA2" s="208"/>
      <c r="TDB2" s="208"/>
      <c r="TDC2" s="208"/>
      <c r="TDD2" s="208"/>
      <c r="TDE2" s="208"/>
      <c r="TDF2" s="208"/>
      <c r="TDG2" s="208"/>
      <c r="TDH2" s="208"/>
      <c r="TDI2" s="208"/>
      <c r="TDJ2" s="208"/>
      <c r="TDK2" s="208"/>
      <c r="TDL2" s="208"/>
      <c r="TDM2" s="208"/>
      <c r="TDN2" s="208"/>
      <c r="TDO2" s="208"/>
      <c r="TDP2" s="208"/>
      <c r="TDQ2" s="208"/>
      <c r="TDR2" s="208"/>
      <c r="TDS2" s="208"/>
      <c r="TDT2" s="208"/>
      <c r="TDU2" s="208"/>
      <c r="TDV2" s="208"/>
      <c r="TDW2" s="208"/>
      <c r="TDX2" s="208"/>
      <c r="TDY2" s="208"/>
      <c r="TDZ2" s="208"/>
      <c r="TEA2" s="208"/>
      <c r="TEB2" s="208"/>
      <c r="TEC2" s="208"/>
      <c r="TED2" s="208"/>
      <c r="TEE2" s="208"/>
      <c r="TEF2" s="208"/>
      <c r="TEG2" s="208"/>
      <c r="TEH2" s="208"/>
      <c r="TEI2" s="208"/>
      <c r="TEJ2" s="208"/>
      <c r="TEK2" s="208"/>
      <c r="TEL2" s="208"/>
      <c r="TEM2" s="208"/>
      <c r="TEN2" s="208"/>
      <c r="TEO2" s="208"/>
      <c r="TEP2" s="208"/>
      <c r="TEQ2" s="208"/>
      <c r="TER2" s="208"/>
      <c r="TES2" s="208"/>
      <c r="TET2" s="208"/>
      <c r="TEU2" s="208"/>
      <c r="TEV2" s="208"/>
      <c r="TEW2" s="208"/>
      <c r="TEX2" s="208"/>
      <c r="TEY2" s="208"/>
      <c r="TEZ2" s="208"/>
      <c r="TFA2" s="208"/>
      <c r="TFB2" s="208"/>
      <c r="TFC2" s="208"/>
      <c r="TFD2" s="208"/>
      <c r="TFE2" s="208"/>
      <c r="TFF2" s="208"/>
      <c r="TFG2" s="208"/>
      <c r="TFH2" s="208"/>
      <c r="TFI2" s="208"/>
      <c r="TFJ2" s="208"/>
      <c r="TFK2" s="208"/>
      <c r="TFL2" s="208"/>
      <c r="TFM2" s="208"/>
      <c r="TFN2" s="208"/>
      <c r="TFO2" s="208"/>
      <c r="TFP2" s="208"/>
      <c r="TFQ2" s="208"/>
      <c r="TFR2" s="208"/>
      <c r="TFS2" s="208"/>
      <c r="TFT2" s="208"/>
      <c r="TFU2" s="208"/>
      <c r="TFV2" s="208"/>
      <c r="TFW2" s="208"/>
      <c r="TFX2" s="208"/>
      <c r="TFY2" s="208"/>
      <c r="TFZ2" s="208"/>
      <c r="TGA2" s="208"/>
      <c r="TGB2" s="208"/>
      <c r="TGC2" s="208"/>
      <c r="TGD2" s="208"/>
      <c r="TGE2" s="208"/>
      <c r="TGF2" s="208"/>
      <c r="TGG2" s="208"/>
      <c r="TGH2" s="208"/>
      <c r="TGI2" s="208"/>
      <c r="TGJ2" s="208"/>
      <c r="TGK2" s="208"/>
      <c r="TGL2" s="208"/>
      <c r="TGM2" s="208"/>
      <c r="TGN2" s="208"/>
      <c r="TGO2" s="208"/>
      <c r="TGP2" s="208"/>
      <c r="TGQ2" s="208"/>
      <c r="TGR2" s="208"/>
      <c r="TGS2" s="208"/>
      <c r="TGT2" s="208"/>
      <c r="TGU2" s="208"/>
      <c r="TGV2" s="208"/>
      <c r="TGW2" s="208"/>
      <c r="TGX2" s="208"/>
      <c r="TGY2" s="208"/>
      <c r="TGZ2" s="208"/>
      <c r="THA2" s="208"/>
      <c r="THB2" s="208"/>
      <c r="THC2" s="208"/>
      <c r="THD2" s="208"/>
      <c r="THE2" s="208"/>
      <c r="THF2" s="208"/>
      <c r="THG2" s="208"/>
      <c r="THH2" s="208"/>
      <c r="THI2" s="208"/>
      <c r="THJ2" s="208"/>
      <c r="THK2" s="208"/>
      <c r="THL2" s="208"/>
      <c r="THM2" s="208"/>
      <c r="THN2" s="208"/>
      <c r="THO2" s="208"/>
      <c r="THP2" s="208"/>
      <c r="THQ2" s="208"/>
      <c r="THR2" s="208"/>
      <c r="THS2" s="208"/>
      <c r="THT2" s="208"/>
      <c r="THU2" s="208"/>
      <c r="THV2" s="208"/>
      <c r="THW2" s="208"/>
      <c r="THX2" s="208"/>
      <c r="THY2" s="208"/>
      <c r="THZ2" s="208"/>
      <c r="TIA2" s="208"/>
      <c r="TIB2" s="208"/>
      <c r="TIC2" s="208"/>
      <c r="TID2" s="208"/>
      <c r="TIE2" s="208"/>
      <c r="TIF2" s="208"/>
      <c r="TIG2" s="208"/>
      <c r="TIH2" s="208"/>
      <c r="TII2" s="208"/>
      <c r="TIJ2" s="208"/>
      <c r="TIK2" s="208"/>
      <c r="TIL2" s="208"/>
      <c r="TIM2" s="208"/>
      <c r="TIN2" s="208"/>
      <c r="TIO2" s="208"/>
      <c r="TIP2" s="208"/>
      <c r="TIQ2" s="208"/>
      <c r="TIR2" s="208"/>
      <c r="TIS2" s="208"/>
      <c r="TIT2" s="208"/>
      <c r="TIU2" s="208"/>
      <c r="TIV2" s="208"/>
      <c r="TIW2" s="208"/>
      <c r="TIX2" s="208"/>
      <c r="TIY2" s="208"/>
      <c r="TIZ2" s="208"/>
      <c r="TJA2" s="208"/>
      <c r="TJB2" s="208"/>
      <c r="TJC2" s="208"/>
      <c r="TJD2" s="208"/>
      <c r="TJE2" s="208"/>
      <c r="TJF2" s="208"/>
      <c r="TJG2" s="208"/>
      <c r="TJH2" s="208"/>
      <c r="TJI2" s="208"/>
      <c r="TJJ2" s="208"/>
      <c r="TJK2" s="208"/>
      <c r="TJL2" s="208"/>
      <c r="TJM2" s="208"/>
      <c r="TJN2" s="208"/>
      <c r="TJO2" s="208"/>
      <c r="TJP2" s="208"/>
      <c r="TJQ2" s="208"/>
      <c r="TJR2" s="208"/>
      <c r="TJS2" s="208"/>
      <c r="TJT2" s="208"/>
      <c r="TJU2" s="208"/>
      <c r="TJV2" s="208"/>
      <c r="TJW2" s="208"/>
      <c r="TJX2" s="208"/>
      <c r="TJY2" s="208"/>
      <c r="TJZ2" s="208"/>
      <c r="TKA2" s="208"/>
      <c r="TKB2" s="208"/>
      <c r="TKC2" s="208"/>
      <c r="TKD2" s="208"/>
      <c r="TKE2" s="208"/>
      <c r="TKF2" s="208"/>
      <c r="TKG2" s="208"/>
      <c r="TKH2" s="208"/>
      <c r="TKI2" s="208"/>
      <c r="TKJ2" s="208"/>
      <c r="TKK2" s="208"/>
      <c r="TKL2" s="208"/>
      <c r="TKM2" s="208"/>
      <c r="TKN2" s="208"/>
      <c r="TKO2" s="208"/>
      <c r="TKP2" s="208"/>
      <c r="TKQ2" s="208"/>
      <c r="TKR2" s="208"/>
      <c r="TKS2" s="208"/>
      <c r="TKT2" s="208"/>
      <c r="TKU2" s="208"/>
      <c r="TKV2" s="208"/>
      <c r="TKW2" s="208"/>
      <c r="TKX2" s="208"/>
      <c r="TKY2" s="208"/>
      <c r="TKZ2" s="208"/>
      <c r="TLA2" s="208"/>
      <c r="TLB2" s="208"/>
      <c r="TLC2" s="208"/>
      <c r="TLD2" s="208"/>
      <c r="TLE2" s="208"/>
      <c r="TLF2" s="208"/>
      <c r="TLG2" s="208"/>
      <c r="TLH2" s="208"/>
      <c r="TLI2" s="208"/>
      <c r="TLJ2" s="208"/>
      <c r="TLK2" s="208"/>
      <c r="TLL2" s="208"/>
      <c r="TLM2" s="208"/>
      <c r="TLN2" s="208"/>
      <c r="TLO2" s="208"/>
      <c r="TLP2" s="208"/>
      <c r="TLQ2" s="208"/>
      <c r="TLR2" s="208"/>
      <c r="TLS2" s="208"/>
      <c r="TLT2" s="208"/>
      <c r="TLU2" s="208"/>
      <c r="TLV2" s="208"/>
      <c r="TLW2" s="208"/>
      <c r="TLX2" s="208"/>
      <c r="TLY2" s="208"/>
      <c r="TLZ2" s="208"/>
      <c r="TMA2" s="208"/>
      <c r="TMB2" s="208"/>
      <c r="TMC2" s="208"/>
      <c r="TMD2" s="208"/>
      <c r="TME2" s="208"/>
      <c r="TMF2" s="208"/>
      <c r="TMG2" s="208"/>
      <c r="TMH2" s="208"/>
      <c r="TMI2" s="208"/>
      <c r="TMJ2" s="208"/>
      <c r="TMK2" s="208"/>
      <c r="TML2" s="208"/>
      <c r="TMM2" s="208"/>
      <c r="TMN2" s="208"/>
      <c r="TMO2" s="208"/>
      <c r="TMP2" s="208"/>
      <c r="TMQ2" s="208"/>
      <c r="TMR2" s="208"/>
      <c r="TMS2" s="208"/>
      <c r="TMT2" s="208"/>
      <c r="TMU2" s="208"/>
      <c r="TMV2" s="208"/>
      <c r="TMW2" s="208"/>
      <c r="TMX2" s="208"/>
      <c r="TMY2" s="208"/>
      <c r="TMZ2" s="208"/>
      <c r="TNA2" s="208"/>
      <c r="TNB2" s="208"/>
      <c r="TNC2" s="208"/>
      <c r="TND2" s="208"/>
      <c r="TNE2" s="208"/>
      <c r="TNF2" s="208"/>
      <c r="TNG2" s="208"/>
      <c r="TNH2" s="208"/>
      <c r="TNI2" s="208"/>
      <c r="TNJ2" s="208"/>
      <c r="TNK2" s="208"/>
      <c r="TNL2" s="208"/>
      <c r="TNM2" s="208"/>
      <c r="TNN2" s="208"/>
      <c r="TNO2" s="208"/>
      <c r="TNP2" s="208"/>
      <c r="TNQ2" s="208"/>
      <c r="TNR2" s="208"/>
      <c r="TNS2" s="208"/>
      <c r="TNT2" s="208"/>
      <c r="TNU2" s="208"/>
      <c r="TNV2" s="208"/>
      <c r="TNW2" s="208"/>
      <c r="TNX2" s="208"/>
      <c r="TNY2" s="208"/>
      <c r="TNZ2" s="208"/>
      <c r="TOA2" s="208"/>
      <c r="TOB2" s="208"/>
      <c r="TOC2" s="208"/>
      <c r="TOD2" s="208"/>
      <c r="TOE2" s="208"/>
      <c r="TOF2" s="208"/>
      <c r="TOG2" s="208"/>
      <c r="TOH2" s="208"/>
      <c r="TOI2" s="208"/>
      <c r="TOJ2" s="208"/>
      <c r="TOK2" s="208"/>
      <c r="TOL2" s="208"/>
      <c r="TOM2" s="208"/>
      <c r="TON2" s="208"/>
      <c r="TOO2" s="208"/>
      <c r="TOP2" s="208"/>
      <c r="TOQ2" s="208"/>
      <c r="TOR2" s="208"/>
      <c r="TOS2" s="208"/>
      <c r="TOT2" s="208"/>
      <c r="TOU2" s="208"/>
      <c r="TOV2" s="208"/>
      <c r="TOW2" s="208"/>
      <c r="TOX2" s="208"/>
      <c r="TOY2" s="208"/>
      <c r="TOZ2" s="208"/>
      <c r="TPA2" s="208"/>
      <c r="TPB2" s="208"/>
      <c r="TPC2" s="208"/>
      <c r="TPD2" s="208"/>
      <c r="TPE2" s="208"/>
      <c r="TPF2" s="208"/>
      <c r="TPG2" s="208"/>
      <c r="TPH2" s="208"/>
      <c r="TPI2" s="208"/>
      <c r="TPJ2" s="208"/>
      <c r="TPK2" s="208"/>
      <c r="TPL2" s="208"/>
      <c r="TPM2" s="208"/>
      <c r="TPN2" s="208"/>
      <c r="TPO2" s="208"/>
      <c r="TPP2" s="208"/>
      <c r="TPQ2" s="208"/>
      <c r="TPR2" s="208"/>
      <c r="TPS2" s="208"/>
      <c r="TPT2" s="208"/>
      <c r="TPU2" s="208"/>
      <c r="TPV2" s="208"/>
      <c r="TPW2" s="208"/>
      <c r="TPX2" s="208"/>
      <c r="TPY2" s="208"/>
      <c r="TPZ2" s="208"/>
      <c r="TQA2" s="208"/>
      <c r="TQB2" s="208"/>
      <c r="TQC2" s="208"/>
      <c r="TQD2" s="208"/>
      <c r="TQE2" s="208"/>
      <c r="TQF2" s="208"/>
      <c r="TQG2" s="208"/>
      <c r="TQH2" s="208"/>
      <c r="TQI2" s="208"/>
      <c r="TQJ2" s="208"/>
      <c r="TQK2" s="208"/>
      <c r="TQL2" s="208"/>
      <c r="TQM2" s="208"/>
      <c r="TQN2" s="208"/>
      <c r="TQO2" s="208"/>
      <c r="TQP2" s="208"/>
      <c r="TQQ2" s="208"/>
      <c r="TQR2" s="208"/>
      <c r="TQS2" s="208"/>
      <c r="TQT2" s="208"/>
      <c r="TQU2" s="208"/>
      <c r="TQV2" s="208"/>
      <c r="TQW2" s="208"/>
      <c r="TQX2" s="208"/>
      <c r="TQY2" s="208"/>
      <c r="TQZ2" s="208"/>
      <c r="TRA2" s="208"/>
      <c r="TRB2" s="208"/>
      <c r="TRC2" s="208"/>
      <c r="TRD2" s="208"/>
      <c r="TRE2" s="208"/>
      <c r="TRF2" s="208"/>
      <c r="TRG2" s="208"/>
      <c r="TRH2" s="208"/>
      <c r="TRI2" s="208"/>
      <c r="TRJ2" s="208"/>
      <c r="TRK2" s="208"/>
      <c r="TRL2" s="208"/>
      <c r="TRM2" s="208"/>
      <c r="TRN2" s="208"/>
      <c r="TRO2" s="208"/>
      <c r="TRP2" s="208"/>
      <c r="TRQ2" s="208"/>
      <c r="TRR2" s="208"/>
      <c r="TRS2" s="208"/>
      <c r="TRT2" s="208"/>
      <c r="TRU2" s="208"/>
      <c r="TRV2" s="208"/>
      <c r="TRW2" s="208"/>
      <c r="TRX2" s="208"/>
      <c r="TRY2" s="208"/>
      <c r="TRZ2" s="208"/>
      <c r="TSA2" s="208"/>
      <c r="TSB2" s="208"/>
      <c r="TSC2" s="208"/>
      <c r="TSD2" s="208"/>
      <c r="TSE2" s="208"/>
      <c r="TSF2" s="208"/>
      <c r="TSG2" s="208"/>
      <c r="TSH2" s="208"/>
      <c r="TSI2" s="208"/>
      <c r="TSJ2" s="208"/>
      <c r="TSK2" s="208"/>
      <c r="TSL2" s="208"/>
      <c r="TSM2" s="208"/>
      <c r="TSN2" s="208"/>
      <c r="TSO2" s="208"/>
      <c r="TSP2" s="208"/>
      <c r="TSQ2" s="208"/>
      <c r="TSR2" s="208"/>
      <c r="TSS2" s="208"/>
      <c r="TST2" s="208"/>
      <c r="TSU2" s="208"/>
      <c r="TSV2" s="208"/>
      <c r="TSW2" s="208"/>
      <c r="TSX2" s="208"/>
      <c r="TSY2" s="208"/>
      <c r="TSZ2" s="208"/>
      <c r="TTA2" s="208"/>
      <c r="TTB2" s="208"/>
      <c r="TTC2" s="208"/>
      <c r="TTD2" s="208"/>
      <c r="TTE2" s="208"/>
      <c r="TTF2" s="208"/>
      <c r="TTG2" s="208"/>
      <c r="TTH2" s="208"/>
      <c r="TTI2" s="208"/>
      <c r="TTJ2" s="208"/>
      <c r="TTK2" s="208"/>
      <c r="TTL2" s="208"/>
      <c r="TTM2" s="208"/>
      <c r="TTN2" s="208"/>
      <c r="TTO2" s="208"/>
      <c r="TTP2" s="208"/>
      <c r="TTQ2" s="208"/>
      <c r="TTR2" s="208"/>
      <c r="TTS2" s="208"/>
      <c r="TTT2" s="208"/>
      <c r="TTU2" s="208"/>
      <c r="TTV2" s="208"/>
      <c r="TTW2" s="208"/>
      <c r="TTX2" s="208"/>
      <c r="TTY2" s="208"/>
      <c r="TTZ2" s="208"/>
      <c r="TUA2" s="208"/>
      <c r="TUB2" s="208"/>
      <c r="TUC2" s="208"/>
      <c r="TUD2" s="208"/>
      <c r="TUE2" s="208"/>
      <c r="TUF2" s="208"/>
      <c r="TUG2" s="208"/>
      <c r="TUH2" s="208"/>
      <c r="TUI2" s="208"/>
      <c r="TUJ2" s="208"/>
      <c r="TUK2" s="208"/>
      <c r="TUL2" s="208"/>
      <c r="TUM2" s="208"/>
      <c r="TUN2" s="208"/>
      <c r="TUO2" s="208"/>
      <c r="TUP2" s="208"/>
      <c r="TUQ2" s="208"/>
      <c r="TUR2" s="208"/>
      <c r="TUS2" s="208"/>
      <c r="TUT2" s="208"/>
      <c r="TUU2" s="208"/>
      <c r="TUV2" s="208"/>
      <c r="TUW2" s="208"/>
      <c r="TUX2" s="208"/>
      <c r="TUY2" s="208"/>
      <c r="TUZ2" s="208"/>
      <c r="TVA2" s="208"/>
      <c r="TVB2" s="208"/>
      <c r="TVC2" s="208"/>
      <c r="TVD2" s="208"/>
      <c r="TVE2" s="208"/>
      <c r="TVF2" s="208"/>
      <c r="TVG2" s="208"/>
      <c r="TVH2" s="208"/>
      <c r="TVI2" s="208"/>
      <c r="TVJ2" s="208"/>
      <c r="TVK2" s="208"/>
      <c r="TVL2" s="208"/>
      <c r="TVM2" s="208"/>
      <c r="TVN2" s="208"/>
      <c r="TVO2" s="208"/>
      <c r="TVP2" s="208"/>
      <c r="TVQ2" s="208"/>
      <c r="TVR2" s="208"/>
      <c r="TVS2" s="208"/>
      <c r="TVT2" s="208"/>
      <c r="TVU2" s="208"/>
      <c r="TVV2" s="208"/>
      <c r="TVW2" s="208"/>
      <c r="TVX2" s="208"/>
      <c r="TVY2" s="208"/>
      <c r="TVZ2" s="208"/>
      <c r="TWA2" s="208"/>
      <c r="TWB2" s="208"/>
      <c r="TWC2" s="208"/>
      <c r="TWD2" s="208"/>
      <c r="TWE2" s="208"/>
      <c r="TWF2" s="208"/>
      <c r="TWG2" s="208"/>
      <c r="TWH2" s="208"/>
      <c r="TWI2" s="208"/>
      <c r="TWJ2" s="208"/>
      <c r="TWK2" s="208"/>
      <c r="TWL2" s="208"/>
      <c r="TWM2" s="208"/>
      <c r="TWN2" s="208"/>
      <c r="TWO2" s="208"/>
      <c r="TWP2" s="208"/>
      <c r="TWQ2" s="208"/>
      <c r="TWR2" s="208"/>
      <c r="TWS2" s="208"/>
      <c r="TWT2" s="208"/>
      <c r="TWU2" s="208"/>
      <c r="TWV2" s="208"/>
      <c r="TWW2" s="208"/>
      <c r="TWX2" s="208"/>
      <c r="TWY2" s="208"/>
      <c r="TWZ2" s="208"/>
      <c r="TXA2" s="208"/>
      <c r="TXB2" s="208"/>
      <c r="TXC2" s="208"/>
      <c r="TXD2" s="208"/>
      <c r="TXE2" s="208"/>
      <c r="TXF2" s="208"/>
      <c r="TXG2" s="208"/>
      <c r="TXH2" s="208"/>
      <c r="TXI2" s="208"/>
      <c r="TXJ2" s="208"/>
      <c r="TXK2" s="208"/>
      <c r="TXL2" s="208"/>
      <c r="TXM2" s="208"/>
      <c r="TXN2" s="208"/>
      <c r="TXO2" s="208"/>
      <c r="TXP2" s="208"/>
      <c r="TXQ2" s="208"/>
      <c r="TXR2" s="208"/>
      <c r="TXS2" s="208"/>
      <c r="TXT2" s="208"/>
      <c r="TXU2" s="208"/>
      <c r="TXV2" s="208"/>
      <c r="TXW2" s="208"/>
      <c r="TXX2" s="208"/>
      <c r="TXY2" s="208"/>
      <c r="TXZ2" s="208"/>
      <c r="TYA2" s="208"/>
      <c r="TYB2" s="208"/>
      <c r="TYC2" s="208"/>
      <c r="TYD2" s="208"/>
      <c r="TYE2" s="208"/>
      <c r="TYF2" s="208"/>
      <c r="TYG2" s="208"/>
      <c r="TYH2" s="208"/>
      <c r="TYI2" s="208"/>
      <c r="TYJ2" s="208"/>
      <c r="TYK2" s="208"/>
      <c r="TYL2" s="208"/>
      <c r="TYM2" s="208"/>
      <c r="TYN2" s="208"/>
      <c r="TYO2" s="208"/>
      <c r="TYP2" s="208"/>
      <c r="TYQ2" s="208"/>
      <c r="TYR2" s="208"/>
      <c r="TYS2" s="208"/>
      <c r="TYT2" s="208"/>
      <c r="TYU2" s="208"/>
      <c r="TYV2" s="208"/>
      <c r="TYW2" s="208"/>
      <c r="TYX2" s="208"/>
      <c r="TYY2" s="208"/>
      <c r="TYZ2" s="208"/>
      <c r="TZA2" s="208"/>
      <c r="TZB2" s="208"/>
      <c r="TZC2" s="208"/>
      <c r="TZD2" s="208"/>
      <c r="TZE2" s="208"/>
      <c r="TZF2" s="208"/>
      <c r="TZG2" s="208"/>
      <c r="TZH2" s="208"/>
      <c r="TZI2" s="208"/>
      <c r="TZJ2" s="208"/>
      <c r="TZK2" s="208"/>
      <c r="TZL2" s="208"/>
      <c r="TZM2" s="208"/>
      <c r="TZN2" s="208"/>
      <c r="TZO2" s="208"/>
      <c r="TZP2" s="208"/>
      <c r="TZQ2" s="208"/>
      <c r="TZR2" s="208"/>
      <c r="TZS2" s="208"/>
      <c r="TZT2" s="208"/>
      <c r="TZU2" s="208"/>
      <c r="TZV2" s="208"/>
      <c r="TZW2" s="208"/>
      <c r="TZX2" s="208"/>
      <c r="TZY2" s="208"/>
      <c r="TZZ2" s="208"/>
      <c r="UAA2" s="208"/>
      <c r="UAB2" s="208"/>
      <c r="UAC2" s="208"/>
      <c r="UAD2" s="208"/>
      <c r="UAE2" s="208"/>
      <c r="UAF2" s="208"/>
      <c r="UAG2" s="208"/>
      <c r="UAH2" s="208"/>
      <c r="UAI2" s="208"/>
      <c r="UAJ2" s="208"/>
      <c r="UAK2" s="208"/>
      <c r="UAL2" s="208"/>
      <c r="UAM2" s="208"/>
      <c r="UAN2" s="208"/>
      <c r="UAO2" s="208"/>
      <c r="UAP2" s="208"/>
      <c r="UAQ2" s="208"/>
      <c r="UAR2" s="208"/>
      <c r="UAS2" s="208"/>
      <c r="UAT2" s="208"/>
      <c r="UAU2" s="208"/>
      <c r="UAV2" s="208"/>
      <c r="UAW2" s="208"/>
      <c r="UAX2" s="208"/>
      <c r="UAY2" s="208"/>
      <c r="UAZ2" s="208"/>
      <c r="UBA2" s="208"/>
      <c r="UBB2" s="208"/>
      <c r="UBC2" s="208"/>
      <c r="UBD2" s="208"/>
      <c r="UBE2" s="208"/>
      <c r="UBF2" s="208"/>
      <c r="UBG2" s="208"/>
      <c r="UBH2" s="208"/>
      <c r="UBI2" s="208"/>
      <c r="UBJ2" s="208"/>
      <c r="UBK2" s="208"/>
      <c r="UBL2" s="208"/>
      <c r="UBM2" s="208"/>
      <c r="UBN2" s="208"/>
      <c r="UBO2" s="208"/>
      <c r="UBP2" s="208"/>
      <c r="UBQ2" s="208"/>
      <c r="UBR2" s="208"/>
      <c r="UBS2" s="208"/>
      <c r="UBT2" s="208"/>
      <c r="UBU2" s="208"/>
      <c r="UBV2" s="208"/>
      <c r="UBW2" s="208"/>
      <c r="UBX2" s="208"/>
      <c r="UBY2" s="208"/>
      <c r="UBZ2" s="208"/>
      <c r="UCA2" s="208"/>
      <c r="UCB2" s="208"/>
      <c r="UCC2" s="208"/>
      <c r="UCD2" s="208"/>
      <c r="UCE2" s="208"/>
      <c r="UCF2" s="208"/>
      <c r="UCG2" s="208"/>
      <c r="UCH2" s="208"/>
      <c r="UCI2" s="208"/>
      <c r="UCJ2" s="208"/>
      <c r="UCK2" s="208"/>
      <c r="UCL2" s="208"/>
      <c r="UCM2" s="208"/>
      <c r="UCN2" s="208"/>
      <c r="UCO2" s="208"/>
      <c r="UCP2" s="208"/>
      <c r="UCQ2" s="208"/>
      <c r="UCR2" s="208"/>
      <c r="UCS2" s="208"/>
      <c r="UCT2" s="208"/>
      <c r="UCU2" s="208"/>
      <c r="UCV2" s="208"/>
      <c r="UCW2" s="208"/>
      <c r="UCX2" s="208"/>
      <c r="UCY2" s="208"/>
      <c r="UCZ2" s="208"/>
      <c r="UDA2" s="208"/>
      <c r="UDB2" s="208"/>
      <c r="UDC2" s="208"/>
      <c r="UDD2" s="208"/>
      <c r="UDE2" s="208"/>
      <c r="UDF2" s="208"/>
      <c r="UDG2" s="208"/>
      <c r="UDH2" s="208"/>
      <c r="UDI2" s="208"/>
      <c r="UDJ2" s="208"/>
      <c r="UDK2" s="208"/>
      <c r="UDL2" s="208"/>
      <c r="UDM2" s="208"/>
      <c r="UDN2" s="208"/>
      <c r="UDO2" s="208"/>
      <c r="UDP2" s="208"/>
      <c r="UDQ2" s="208"/>
      <c r="UDR2" s="208"/>
      <c r="UDS2" s="208"/>
      <c r="UDT2" s="208"/>
      <c r="UDU2" s="208"/>
      <c r="UDV2" s="208"/>
      <c r="UDW2" s="208"/>
      <c r="UDX2" s="208"/>
      <c r="UDY2" s="208"/>
      <c r="UDZ2" s="208"/>
      <c r="UEA2" s="208"/>
      <c r="UEB2" s="208"/>
      <c r="UEC2" s="208"/>
      <c r="UED2" s="208"/>
      <c r="UEE2" s="208"/>
      <c r="UEF2" s="208"/>
      <c r="UEG2" s="208"/>
      <c r="UEH2" s="208"/>
      <c r="UEI2" s="208"/>
      <c r="UEJ2" s="208"/>
      <c r="UEK2" s="208"/>
      <c r="UEL2" s="208"/>
      <c r="UEM2" s="208"/>
      <c r="UEN2" s="208"/>
      <c r="UEO2" s="208"/>
      <c r="UEP2" s="208"/>
      <c r="UEQ2" s="208"/>
      <c r="UER2" s="208"/>
      <c r="UES2" s="208"/>
      <c r="UET2" s="208"/>
      <c r="UEU2" s="208"/>
      <c r="UEV2" s="208"/>
      <c r="UEW2" s="208"/>
      <c r="UEX2" s="208"/>
      <c r="UEY2" s="208"/>
      <c r="UEZ2" s="208"/>
      <c r="UFA2" s="208"/>
      <c r="UFB2" s="208"/>
      <c r="UFC2" s="208"/>
      <c r="UFD2" s="208"/>
      <c r="UFE2" s="208"/>
      <c r="UFF2" s="208"/>
      <c r="UFG2" s="208"/>
      <c r="UFH2" s="208"/>
      <c r="UFI2" s="208"/>
      <c r="UFJ2" s="208"/>
      <c r="UFK2" s="208"/>
      <c r="UFL2" s="208"/>
      <c r="UFM2" s="208"/>
      <c r="UFN2" s="208"/>
      <c r="UFO2" s="208"/>
      <c r="UFP2" s="208"/>
      <c r="UFQ2" s="208"/>
      <c r="UFR2" s="208"/>
      <c r="UFS2" s="208"/>
      <c r="UFT2" s="208"/>
      <c r="UFU2" s="208"/>
      <c r="UFV2" s="208"/>
      <c r="UFW2" s="208"/>
      <c r="UFX2" s="208"/>
      <c r="UFY2" s="208"/>
      <c r="UFZ2" s="208"/>
      <c r="UGA2" s="208"/>
      <c r="UGB2" s="208"/>
      <c r="UGC2" s="208"/>
      <c r="UGD2" s="208"/>
      <c r="UGE2" s="208"/>
      <c r="UGF2" s="208"/>
      <c r="UGG2" s="208"/>
      <c r="UGH2" s="208"/>
      <c r="UGI2" s="208"/>
      <c r="UGJ2" s="208"/>
      <c r="UGK2" s="208"/>
      <c r="UGL2" s="208"/>
      <c r="UGM2" s="208"/>
      <c r="UGN2" s="208"/>
      <c r="UGO2" s="208"/>
      <c r="UGP2" s="208"/>
      <c r="UGQ2" s="208"/>
      <c r="UGR2" s="208"/>
      <c r="UGS2" s="208"/>
      <c r="UGT2" s="208"/>
      <c r="UGU2" s="208"/>
      <c r="UGV2" s="208"/>
      <c r="UGW2" s="208"/>
      <c r="UGX2" s="208"/>
      <c r="UGY2" s="208"/>
      <c r="UGZ2" s="208"/>
      <c r="UHA2" s="208"/>
      <c r="UHB2" s="208"/>
      <c r="UHC2" s="208"/>
      <c r="UHD2" s="208"/>
      <c r="UHE2" s="208"/>
      <c r="UHF2" s="208"/>
      <c r="UHG2" s="208"/>
      <c r="UHH2" s="208"/>
      <c r="UHI2" s="208"/>
      <c r="UHJ2" s="208"/>
      <c r="UHK2" s="208"/>
      <c r="UHL2" s="208"/>
      <c r="UHM2" s="208"/>
      <c r="UHN2" s="208"/>
      <c r="UHO2" s="208"/>
      <c r="UHP2" s="208"/>
      <c r="UHQ2" s="208"/>
      <c r="UHR2" s="208"/>
      <c r="UHS2" s="208"/>
      <c r="UHT2" s="208"/>
      <c r="UHU2" s="208"/>
      <c r="UHV2" s="208"/>
      <c r="UHW2" s="208"/>
      <c r="UHX2" s="208"/>
      <c r="UHY2" s="208"/>
      <c r="UHZ2" s="208"/>
      <c r="UIA2" s="208"/>
      <c r="UIB2" s="208"/>
      <c r="UIC2" s="208"/>
      <c r="UID2" s="208"/>
      <c r="UIE2" s="208"/>
      <c r="UIF2" s="208"/>
      <c r="UIG2" s="208"/>
      <c r="UIH2" s="208"/>
      <c r="UII2" s="208"/>
      <c r="UIJ2" s="208"/>
      <c r="UIK2" s="208"/>
      <c r="UIL2" s="208"/>
      <c r="UIM2" s="208"/>
      <c r="UIN2" s="208"/>
      <c r="UIO2" s="208"/>
      <c r="UIP2" s="208"/>
      <c r="UIQ2" s="208"/>
      <c r="UIR2" s="208"/>
      <c r="UIS2" s="208"/>
      <c r="UIT2" s="208"/>
      <c r="UIU2" s="208"/>
      <c r="UIV2" s="208"/>
      <c r="UIW2" s="208"/>
      <c r="UIX2" s="208"/>
      <c r="UIY2" s="208"/>
      <c r="UIZ2" s="208"/>
      <c r="UJA2" s="208"/>
      <c r="UJB2" s="208"/>
      <c r="UJC2" s="208"/>
      <c r="UJD2" s="208"/>
      <c r="UJE2" s="208"/>
      <c r="UJF2" s="208"/>
      <c r="UJG2" s="208"/>
      <c r="UJH2" s="208"/>
      <c r="UJI2" s="208"/>
      <c r="UJJ2" s="208"/>
      <c r="UJK2" s="208"/>
      <c r="UJL2" s="208"/>
      <c r="UJM2" s="208"/>
      <c r="UJN2" s="208"/>
      <c r="UJO2" s="208"/>
      <c r="UJP2" s="208"/>
      <c r="UJQ2" s="208"/>
      <c r="UJR2" s="208"/>
      <c r="UJS2" s="208"/>
      <c r="UJT2" s="208"/>
      <c r="UJU2" s="208"/>
      <c r="UJV2" s="208"/>
      <c r="UJW2" s="208"/>
      <c r="UJX2" s="208"/>
      <c r="UJY2" s="208"/>
      <c r="UJZ2" s="208"/>
      <c r="UKA2" s="208"/>
      <c r="UKB2" s="208"/>
      <c r="UKC2" s="208"/>
      <c r="UKD2" s="208"/>
      <c r="UKE2" s="208"/>
      <c r="UKF2" s="208"/>
      <c r="UKG2" s="208"/>
      <c r="UKH2" s="208"/>
      <c r="UKI2" s="208"/>
      <c r="UKJ2" s="208"/>
      <c r="UKK2" s="208"/>
      <c r="UKL2" s="208"/>
      <c r="UKM2" s="208"/>
      <c r="UKN2" s="208"/>
      <c r="UKO2" s="208"/>
      <c r="UKP2" s="208"/>
      <c r="UKQ2" s="208"/>
      <c r="UKR2" s="208"/>
      <c r="UKS2" s="208"/>
      <c r="UKT2" s="208"/>
      <c r="UKU2" s="208"/>
      <c r="UKV2" s="208"/>
      <c r="UKW2" s="208"/>
      <c r="UKX2" s="208"/>
      <c r="UKY2" s="208"/>
      <c r="UKZ2" s="208"/>
      <c r="ULA2" s="208"/>
      <c r="ULB2" s="208"/>
      <c r="ULC2" s="208"/>
      <c r="ULD2" s="208"/>
      <c r="ULE2" s="208"/>
      <c r="ULF2" s="208"/>
      <c r="ULG2" s="208"/>
      <c r="ULH2" s="208"/>
      <c r="ULI2" s="208"/>
      <c r="ULJ2" s="208"/>
      <c r="ULK2" s="208"/>
      <c r="ULL2" s="208"/>
      <c r="ULM2" s="208"/>
      <c r="ULN2" s="208"/>
      <c r="ULO2" s="208"/>
      <c r="ULP2" s="208"/>
      <c r="ULQ2" s="208"/>
      <c r="ULR2" s="208"/>
      <c r="ULS2" s="208"/>
      <c r="ULT2" s="208"/>
      <c r="ULU2" s="208"/>
      <c r="ULV2" s="208"/>
      <c r="ULW2" s="208"/>
      <c r="ULX2" s="208"/>
      <c r="ULY2" s="208"/>
      <c r="ULZ2" s="208"/>
      <c r="UMA2" s="208"/>
      <c r="UMB2" s="208"/>
      <c r="UMC2" s="208"/>
      <c r="UMD2" s="208"/>
      <c r="UME2" s="208"/>
      <c r="UMF2" s="208"/>
      <c r="UMG2" s="208"/>
      <c r="UMH2" s="208"/>
      <c r="UMI2" s="208"/>
      <c r="UMJ2" s="208"/>
      <c r="UMK2" s="208"/>
      <c r="UML2" s="208"/>
      <c r="UMM2" s="208"/>
      <c r="UMN2" s="208"/>
      <c r="UMO2" s="208"/>
      <c r="UMP2" s="208"/>
      <c r="UMQ2" s="208"/>
      <c r="UMR2" s="208"/>
      <c r="UMS2" s="208"/>
      <c r="UMT2" s="208"/>
      <c r="UMU2" s="208"/>
      <c r="UMV2" s="208"/>
      <c r="UMW2" s="208"/>
      <c r="UMX2" s="208"/>
      <c r="UMY2" s="208"/>
      <c r="UMZ2" s="208"/>
      <c r="UNA2" s="208"/>
      <c r="UNB2" s="208"/>
      <c r="UNC2" s="208"/>
      <c r="UND2" s="208"/>
      <c r="UNE2" s="208"/>
      <c r="UNF2" s="208"/>
      <c r="UNG2" s="208"/>
      <c r="UNH2" s="208"/>
      <c r="UNI2" s="208"/>
      <c r="UNJ2" s="208"/>
      <c r="UNK2" s="208"/>
      <c r="UNL2" s="208"/>
      <c r="UNM2" s="208"/>
      <c r="UNN2" s="208"/>
      <c r="UNO2" s="208"/>
      <c r="UNP2" s="208"/>
      <c r="UNQ2" s="208"/>
      <c r="UNR2" s="208"/>
      <c r="UNS2" s="208"/>
      <c r="UNT2" s="208"/>
      <c r="UNU2" s="208"/>
      <c r="UNV2" s="208"/>
      <c r="UNW2" s="208"/>
      <c r="UNX2" s="208"/>
      <c r="UNY2" s="208"/>
      <c r="UNZ2" s="208"/>
      <c r="UOA2" s="208"/>
      <c r="UOB2" s="208"/>
      <c r="UOC2" s="208"/>
      <c r="UOD2" s="208"/>
      <c r="UOE2" s="208"/>
      <c r="UOF2" s="208"/>
      <c r="UOG2" s="208"/>
      <c r="UOH2" s="208"/>
      <c r="UOI2" s="208"/>
      <c r="UOJ2" s="208"/>
      <c r="UOK2" s="208"/>
      <c r="UOL2" s="208"/>
      <c r="UOM2" s="208"/>
      <c r="UON2" s="208"/>
      <c r="UOO2" s="208"/>
      <c r="UOP2" s="208"/>
      <c r="UOQ2" s="208"/>
      <c r="UOR2" s="208"/>
      <c r="UOS2" s="208"/>
      <c r="UOT2" s="208"/>
      <c r="UOU2" s="208"/>
      <c r="UOV2" s="208"/>
      <c r="UOW2" s="208"/>
      <c r="UOX2" s="208"/>
      <c r="UOY2" s="208"/>
      <c r="UOZ2" s="208"/>
      <c r="UPA2" s="208"/>
      <c r="UPB2" s="208"/>
      <c r="UPC2" s="208"/>
      <c r="UPD2" s="208"/>
      <c r="UPE2" s="208"/>
      <c r="UPF2" s="208"/>
      <c r="UPG2" s="208"/>
      <c r="UPH2" s="208"/>
      <c r="UPI2" s="208"/>
      <c r="UPJ2" s="208"/>
      <c r="UPK2" s="208"/>
      <c r="UPL2" s="208"/>
      <c r="UPM2" s="208"/>
      <c r="UPN2" s="208"/>
      <c r="UPO2" s="208"/>
      <c r="UPP2" s="208"/>
      <c r="UPQ2" s="208"/>
      <c r="UPR2" s="208"/>
      <c r="UPS2" s="208"/>
      <c r="UPT2" s="208"/>
      <c r="UPU2" s="208"/>
      <c r="UPV2" s="208"/>
      <c r="UPW2" s="208"/>
      <c r="UPX2" s="208"/>
      <c r="UPY2" s="208"/>
      <c r="UPZ2" s="208"/>
      <c r="UQA2" s="208"/>
      <c r="UQB2" s="208"/>
      <c r="UQC2" s="208"/>
      <c r="UQD2" s="208"/>
      <c r="UQE2" s="208"/>
      <c r="UQF2" s="208"/>
      <c r="UQG2" s="208"/>
      <c r="UQH2" s="208"/>
      <c r="UQI2" s="208"/>
      <c r="UQJ2" s="208"/>
      <c r="UQK2" s="208"/>
      <c r="UQL2" s="208"/>
      <c r="UQM2" s="208"/>
      <c r="UQN2" s="208"/>
      <c r="UQO2" s="208"/>
      <c r="UQP2" s="208"/>
      <c r="UQQ2" s="208"/>
      <c r="UQR2" s="208"/>
      <c r="UQS2" s="208"/>
      <c r="UQT2" s="208"/>
      <c r="UQU2" s="208"/>
      <c r="UQV2" s="208"/>
      <c r="UQW2" s="208"/>
      <c r="UQX2" s="208"/>
      <c r="UQY2" s="208"/>
      <c r="UQZ2" s="208"/>
      <c r="URA2" s="208"/>
      <c r="URB2" s="208"/>
      <c r="URC2" s="208"/>
      <c r="URD2" s="208"/>
      <c r="URE2" s="208"/>
      <c r="URF2" s="208"/>
      <c r="URG2" s="208"/>
      <c r="URH2" s="208"/>
      <c r="URI2" s="208"/>
      <c r="URJ2" s="208"/>
      <c r="URK2" s="208"/>
      <c r="URL2" s="208"/>
      <c r="URM2" s="208"/>
      <c r="URN2" s="208"/>
      <c r="URO2" s="208"/>
      <c r="URP2" s="208"/>
      <c r="URQ2" s="208"/>
      <c r="URR2" s="208"/>
      <c r="URS2" s="208"/>
      <c r="URT2" s="208"/>
      <c r="URU2" s="208"/>
      <c r="URV2" s="208"/>
      <c r="URW2" s="208"/>
      <c r="URX2" s="208"/>
      <c r="URY2" s="208"/>
      <c r="URZ2" s="208"/>
      <c r="USA2" s="208"/>
      <c r="USB2" s="208"/>
      <c r="USC2" s="208"/>
      <c r="USD2" s="208"/>
      <c r="USE2" s="208"/>
      <c r="USF2" s="208"/>
      <c r="USG2" s="208"/>
      <c r="USH2" s="208"/>
      <c r="USI2" s="208"/>
      <c r="USJ2" s="208"/>
      <c r="USK2" s="208"/>
      <c r="USL2" s="208"/>
      <c r="USM2" s="208"/>
      <c r="USN2" s="208"/>
      <c r="USO2" s="208"/>
      <c r="USP2" s="208"/>
      <c r="USQ2" s="208"/>
      <c r="USR2" s="208"/>
      <c r="USS2" s="208"/>
      <c r="UST2" s="208"/>
      <c r="USU2" s="208"/>
      <c r="USV2" s="208"/>
      <c r="USW2" s="208"/>
      <c r="USX2" s="208"/>
      <c r="USY2" s="208"/>
      <c r="USZ2" s="208"/>
      <c r="UTA2" s="208"/>
      <c r="UTB2" s="208"/>
      <c r="UTC2" s="208"/>
      <c r="UTD2" s="208"/>
      <c r="UTE2" s="208"/>
      <c r="UTF2" s="208"/>
      <c r="UTG2" s="208"/>
      <c r="UTH2" s="208"/>
      <c r="UTI2" s="208"/>
      <c r="UTJ2" s="208"/>
      <c r="UTK2" s="208"/>
      <c r="UTL2" s="208"/>
      <c r="UTM2" s="208"/>
      <c r="UTN2" s="208"/>
      <c r="UTO2" s="208"/>
      <c r="UTP2" s="208"/>
      <c r="UTQ2" s="208"/>
      <c r="UTR2" s="208"/>
      <c r="UTS2" s="208"/>
      <c r="UTT2" s="208"/>
      <c r="UTU2" s="208"/>
      <c r="UTV2" s="208"/>
      <c r="UTW2" s="208"/>
      <c r="UTX2" s="208"/>
      <c r="UTY2" s="208"/>
      <c r="UTZ2" s="208"/>
      <c r="UUA2" s="208"/>
      <c r="UUB2" s="208"/>
      <c r="UUC2" s="208"/>
      <c r="UUD2" s="208"/>
      <c r="UUE2" s="208"/>
      <c r="UUF2" s="208"/>
      <c r="UUG2" s="208"/>
      <c r="UUH2" s="208"/>
      <c r="UUI2" s="208"/>
      <c r="UUJ2" s="208"/>
      <c r="UUK2" s="208"/>
      <c r="UUL2" s="208"/>
      <c r="UUM2" s="208"/>
      <c r="UUN2" s="208"/>
      <c r="UUO2" s="208"/>
      <c r="UUP2" s="208"/>
      <c r="UUQ2" s="208"/>
      <c r="UUR2" s="208"/>
      <c r="UUS2" s="208"/>
      <c r="UUT2" s="208"/>
      <c r="UUU2" s="208"/>
      <c r="UUV2" s="208"/>
      <c r="UUW2" s="208"/>
      <c r="UUX2" s="208"/>
      <c r="UUY2" s="208"/>
      <c r="UUZ2" s="208"/>
      <c r="UVA2" s="208"/>
      <c r="UVB2" s="208"/>
      <c r="UVC2" s="208"/>
      <c r="UVD2" s="208"/>
      <c r="UVE2" s="208"/>
      <c r="UVF2" s="208"/>
      <c r="UVG2" s="208"/>
      <c r="UVH2" s="208"/>
      <c r="UVI2" s="208"/>
      <c r="UVJ2" s="208"/>
      <c r="UVK2" s="208"/>
      <c r="UVL2" s="208"/>
      <c r="UVM2" s="208"/>
      <c r="UVN2" s="208"/>
      <c r="UVO2" s="208"/>
      <c r="UVP2" s="208"/>
      <c r="UVQ2" s="208"/>
      <c r="UVR2" s="208"/>
      <c r="UVS2" s="208"/>
      <c r="UVT2" s="208"/>
      <c r="UVU2" s="208"/>
      <c r="UVV2" s="208"/>
      <c r="UVW2" s="208"/>
      <c r="UVX2" s="208"/>
      <c r="UVY2" s="208"/>
      <c r="UVZ2" s="208"/>
      <c r="UWA2" s="208"/>
      <c r="UWB2" s="208"/>
      <c r="UWC2" s="208"/>
      <c r="UWD2" s="208"/>
      <c r="UWE2" s="208"/>
      <c r="UWF2" s="208"/>
      <c r="UWG2" s="208"/>
      <c r="UWH2" s="208"/>
      <c r="UWI2" s="208"/>
      <c r="UWJ2" s="208"/>
      <c r="UWK2" s="208"/>
      <c r="UWL2" s="208"/>
      <c r="UWM2" s="208"/>
      <c r="UWN2" s="208"/>
      <c r="UWO2" s="208"/>
      <c r="UWP2" s="208"/>
      <c r="UWQ2" s="208"/>
      <c r="UWR2" s="208"/>
      <c r="UWS2" s="208"/>
      <c r="UWT2" s="208"/>
      <c r="UWU2" s="208"/>
      <c r="UWV2" s="208"/>
      <c r="UWW2" s="208"/>
      <c r="UWX2" s="208"/>
      <c r="UWY2" s="208"/>
      <c r="UWZ2" s="208"/>
      <c r="UXA2" s="208"/>
      <c r="UXB2" s="208"/>
      <c r="UXC2" s="208"/>
      <c r="UXD2" s="208"/>
      <c r="UXE2" s="208"/>
      <c r="UXF2" s="208"/>
      <c r="UXG2" s="208"/>
      <c r="UXH2" s="208"/>
      <c r="UXI2" s="208"/>
      <c r="UXJ2" s="208"/>
      <c r="UXK2" s="208"/>
      <c r="UXL2" s="208"/>
      <c r="UXM2" s="208"/>
      <c r="UXN2" s="208"/>
      <c r="UXO2" s="208"/>
      <c r="UXP2" s="208"/>
      <c r="UXQ2" s="208"/>
      <c r="UXR2" s="208"/>
      <c r="UXS2" s="208"/>
      <c r="UXT2" s="208"/>
      <c r="UXU2" s="208"/>
      <c r="UXV2" s="208"/>
      <c r="UXW2" s="208"/>
      <c r="UXX2" s="208"/>
      <c r="UXY2" s="208"/>
      <c r="UXZ2" s="208"/>
      <c r="UYA2" s="208"/>
      <c r="UYB2" s="208"/>
      <c r="UYC2" s="208"/>
      <c r="UYD2" s="208"/>
      <c r="UYE2" s="208"/>
      <c r="UYF2" s="208"/>
      <c r="UYG2" s="208"/>
      <c r="UYH2" s="208"/>
      <c r="UYI2" s="208"/>
      <c r="UYJ2" s="208"/>
      <c r="UYK2" s="208"/>
      <c r="UYL2" s="208"/>
      <c r="UYM2" s="208"/>
      <c r="UYN2" s="208"/>
      <c r="UYO2" s="208"/>
      <c r="UYP2" s="208"/>
      <c r="UYQ2" s="208"/>
      <c r="UYR2" s="208"/>
      <c r="UYS2" s="208"/>
      <c r="UYT2" s="208"/>
      <c r="UYU2" s="208"/>
      <c r="UYV2" s="208"/>
      <c r="UYW2" s="208"/>
      <c r="UYX2" s="208"/>
      <c r="UYY2" s="208"/>
      <c r="UYZ2" s="208"/>
      <c r="UZA2" s="208"/>
      <c r="UZB2" s="208"/>
      <c r="UZC2" s="208"/>
      <c r="UZD2" s="208"/>
      <c r="UZE2" s="208"/>
      <c r="UZF2" s="208"/>
      <c r="UZG2" s="208"/>
      <c r="UZH2" s="208"/>
      <c r="UZI2" s="208"/>
      <c r="UZJ2" s="208"/>
      <c r="UZK2" s="208"/>
      <c r="UZL2" s="208"/>
      <c r="UZM2" s="208"/>
      <c r="UZN2" s="208"/>
      <c r="UZO2" s="208"/>
      <c r="UZP2" s="208"/>
      <c r="UZQ2" s="208"/>
      <c r="UZR2" s="208"/>
      <c r="UZS2" s="208"/>
      <c r="UZT2" s="208"/>
      <c r="UZU2" s="208"/>
      <c r="UZV2" s="208"/>
      <c r="UZW2" s="208"/>
      <c r="UZX2" s="208"/>
      <c r="UZY2" s="208"/>
      <c r="UZZ2" s="208"/>
      <c r="VAA2" s="208"/>
      <c r="VAB2" s="208"/>
      <c r="VAC2" s="208"/>
      <c r="VAD2" s="208"/>
      <c r="VAE2" s="208"/>
      <c r="VAF2" s="208"/>
      <c r="VAG2" s="208"/>
      <c r="VAH2" s="208"/>
      <c r="VAI2" s="208"/>
      <c r="VAJ2" s="208"/>
      <c r="VAK2" s="208"/>
      <c r="VAL2" s="208"/>
      <c r="VAM2" s="208"/>
      <c r="VAN2" s="208"/>
      <c r="VAO2" s="208"/>
      <c r="VAP2" s="208"/>
      <c r="VAQ2" s="208"/>
      <c r="VAR2" s="208"/>
      <c r="VAS2" s="208"/>
      <c r="VAT2" s="208"/>
      <c r="VAU2" s="208"/>
      <c r="VAV2" s="208"/>
      <c r="VAW2" s="208"/>
      <c r="VAX2" s="208"/>
      <c r="VAY2" s="208"/>
      <c r="VAZ2" s="208"/>
      <c r="VBA2" s="208"/>
      <c r="VBB2" s="208"/>
      <c r="VBC2" s="208"/>
      <c r="VBD2" s="208"/>
      <c r="VBE2" s="208"/>
      <c r="VBF2" s="208"/>
      <c r="VBG2" s="208"/>
      <c r="VBH2" s="208"/>
      <c r="VBI2" s="208"/>
      <c r="VBJ2" s="208"/>
      <c r="VBK2" s="208"/>
      <c r="VBL2" s="208"/>
      <c r="VBM2" s="208"/>
      <c r="VBN2" s="208"/>
      <c r="VBO2" s="208"/>
      <c r="VBP2" s="208"/>
      <c r="VBQ2" s="208"/>
      <c r="VBR2" s="208"/>
      <c r="VBS2" s="208"/>
      <c r="VBT2" s="208"/>
      <c r="VBU2" s="208"/>
      <c r="VBV2" s="208"/>
      <c r="VBW2" s="208"/>
      <c r="VBX2" s="208"/>
      <c r="VBY2" s="208"/>
      <c r="VBZ2" s="208"/>
      <c r="VCA2" s="208"/>
      <c r="VCB2" s="208"/>
      <c r="VCC2" s="208"/>
      <c r="VCD2" s="208"/>
      <c r="VCE2" s="208"/>
      <c r="VCF2" s="208"/>
      <c r="VCG2" s="208"/>
      <c r="VCH2" s="208"/>
      <c r="VCI2" s="208"/>
      <c r="VCJ2" s="208"/>
      <c r="VCK2" s="208"/>
      <c r="VCL2" s="208"/>
      <c r="VCM2" s="208"/>
      <c r="VCN2" s="208"/>
      <c r="VCO2" s="208"/>
      <c r="VCP2" s="208"/>
      <c r="VCQ2" s="208"/>
      <c r="VCR2" s="208"/>
      <c r="VCS2" s="208"/>
      <c r="VCT2" s="208"/>
      <c r="VCU2" s="208"/>
      <c r="VCV2" s="208"/>
      <c r="VCW2" s="208"/>
      <c r="VCX2" s="208"/>
      <c r="VCY2" s="208"/>
      <c r="VCZ2" s="208"/>
      <c r="VDA2" s="208"/>
      <c r="VDB2" s="208"/>
      <c r="VDC2" s="208"/>
      <c r="VDD2" s="208"/>
      <c r="VDE2" s="208"/>
      <c r="VDF2" s="208"/>
      <c r="VDG2" s="208"/>
      <c r="VDH2" s="208"/>
      <c r="VDI2" s="208"/>
      <c r="VDJ2" s="208"/>
      <c r="VDK2" s="208"/>
      <c r="VDL2" s="208"/>
      <c r="VDM2" s="208"/>
      <c r="VDN2" s="208"/>
      <c r="VDO2" s="208"/>
      <c r="VDP2" s="208"/>
      <c r="VDQ2" s="208"/>
      <c r="VDR2" s="208"/>
      <c r="VDS2" s="208"/>
      <c r="VDT2" s="208"/>
      <c r="VDU2" s="208"/>
      <c r="VDV2" s="208"/>
      <c r="VDW2" s="208"/>
      <c r="VDX2" s="208"/>
      <c r="VDY2" s="208"/>
      <c r="VDZ2" s="208"/>
      <c r="VEA2" s="208"/>
      <c r="VEB2" s="208"/>
      <c r="VEC2" s="208"/>
      <c r="VED2" s="208"/>
      <c r="VEE2" s="208"/>
      <c r="VEF2" s="208"/>
      <c r="VEG2" s="208"/>
      <c r="VEH2" s="208"/>
      <c r="VEI2" s="208"/>
      <c r="VEJ2" s="208"/>
      <c r="VEK2" s="208"/>
      <c r="VEL2" s="208"/>
      <c r="VEM2" s="208"/>
      <c r="VEN2" s="208"/>
      <c r="VEO2" s="208"/>
      <c r="VEP2" s="208"/>
      <c r="VEQ2" s="208"/>
      <c r="VER2" s="208"/>
      <c r="VES2" s="208"/>
      <c r="VET2" s="208"/>
      <c r="VEU2" s="208"/>
      <c r="VEV2" s="208"/>
      <c r="VEW2" s="208"/>
      <c r="VEX2" s="208"/>
      <c r="VEY2" s="208"/>
      <c r="VEZ2" s="208"/>
      <c r="VFA2" s="208"/>
      <c r="VFB2" s="208"/>
      <c r="VFC2" s="208"/>
      <c r="VFD2" s="208"/>
      <c r="VFE2" s="208"/>
      <c r="VFF2" s="208"/>
      <c r="VFG2" s="208"/>
      <c r="VFH2" s="208"/>
      <c r="VFI2" s="208"/>
      <c r="VFJ2" s="208"/>
      <c r="VFK2" s="208"/>
      <c r="VFL2" s="208"/>
      <c r="VFM2" s="208"/>
      <c r="VFN2" s="208"/>
      <c r="VFO2" s="208"/>
      <c r="VFP2" s="208"/>
      <c r="VFQ2" s="208"/>
      <c r="VFR2" s="208"/>
      <c r="VFS2" s="208"/>
      <c r="VFT2" s="208"/>
      <c r="VFU2" s="208"/>
      <c r="VFV2" s="208"/>
      <c r="VFW2" s="208"/>
      <c r="VFX2" s="208"/>
      <c r="VFY2" s="208"/>
      <c r="VFZ2" s="208"/>
      <c r="VGA2" s="208"/>
      <c r="VGB2" s="208"/>
      <c r="VGC2" s="208"/>
      <c r="VGD2" s="208"/>
      <c r="VGE2" s="208"/>
      <c r="VGF2" s="208"/>
      <c r="VGG2" s="208"/>
      <c r="VGH2" s="208"/>
      <c r="VGI2" s="208"/>
      <c r="VGJ2" s="208"/>
      <c r="VGK2" s="208"/>
      <c r="VGL2" s="208"/>
      <c r="VGM2" s="208"/>
      <c r="VGN2" s="208"/>
      <c r="VGO2" s="208"/>
      <c r="VGP2" s="208"/>
      <c r="VGQ2" s="208"/>
      <c r="VGR2" s="208"/>
      <c r="VGS2" s="208"/>
      <c r="VGT2" s="208"/>
      <c r="VGU2" s="208"/>
      <c r="VGV2" s="208"/>
      <c r="VGW2" s="208"/>
      <c r="VGX2" s="208"/>
      <c r="VGY2" s="208"/>
      <c r="VGZ2" s="208"/>
      <c r="VHA2" s="208"/>
      <c r="VHB2" s="208"/>
      <c r="VHC2" s="208"/>
      <c r="VHD2" s="208"/>
      <c r="VHE2" s="208"/>
      <c r="VHF2" s="208"/>
      <c r="VHG2" s="208"/>
      <c r="VHH2" s="208"/>
      <c r="VHI2" s="208"/>
      <c r="VHJ2" s="208"/>
      <c r="VHK2" s="208"/>
      <c r="VHL2" s="208"/>
      <c r="VHM2" s="208"/>
      <c r="VHN2" s="208"/>
      <c r="VHO2" s="208"/>
      <c r="VHP2" s="208"/>
      <c r="VHQ2" s="208"/>
      <c r="VHR2" s="208"/>
      <c r="VHS2" s="208"/>
      <c r="VHT2" s="208"/>
      <c r="VHU2" s="208"/>
      <c r="VHV2" s="208"/>
      <c r="VHW2" s="208"/>
      <c r="VHX2" s="208"/>
      <c r="VHY2" s="208"/>
      <c r="VHZ2" s="208"/>
      <c r="VIA2" s="208"/>
      <c r="VIB2" s="208"/>
      <c r="VIC2" s="208"/>
      <c r="VID2" s="208"/>
      <c r="VIE2" s="208"/>
      <c r="VIF2" s="208"/>
      <c r="VIG2" s="208"/>
      <c r="VIH2" s="208"/>
      <c r="VII2" s="208"/>
      <c r="VIJ2" s="208"/>
      <c r="VIK2" s="208"/>
      <c r="VIL2" s="208"/>
      <c r="VIM2" s="208"/>
      <c r="VIN2" s="208"/>
      <c r="VIO2" s="208"/>
      <c r="VIP2" s="208"/>
      <c r="VIQ2" s="208"/>
      <c r="VIR2" s="208"/>
      <c r="VIS2" s="208"/>
      <c r="VIT2" s="208"/>
      <c r="VIU2" s="208"/>
      <c r="VIV2" s="208"/>
      <c r="VIW2" s="208"/>
      <c r="VIX2" s="208"/>
      <c r="VIY2" s="208"/>
      <c r="VIZ2" s="208"/>
      <c r="VJA2" s="208"/>
      <c r="VJB2" s="208"/>
      <c r="VJC2" s="208"/>
      <c r="VJD2" s="208"/>
      <c r="VJE2" s="208"/>
      <c r="VJF2" s="208"/>
      <c r="VJG2" s="208"/>
      <c r="VJH2" s="208"/>
      <c r="VJI2" s="208"/>
      <c r="VJJ2" s="208"/>
      <c r="VJK2" s="208"/>
      <c r="VJL2" s="208"/>
      <c r="VJM2" s="208"/>
      <c r="VJN2" s="208"/>
      <c r="VJO2" s="208"/>
      <c r="VJP2" s="208"/>
      <c r="VJQ2" s="208"/>
      <c r="VJR2" s="208"/>
      <c r="VJS2" s="208"/>
      <c r="VJT2" s="208"/>
      <c r="VJU2" s="208"/>
      <c r="VJV2" s="208"/>
      <c r="VJW2" s="208"/>
      <c r="VJX2" s="208"/>
      <c r="VJY2" s="208"/>
      <c r="VJZ2" s="208"/>
      <c r="VKA2" s="208"/>
      <c r="VKB2" s="208"/>
      <c r="VKC2" s="208"/>
      <c r="VKD2" s="208"/>
      <c r="VKE2" s="208"/>
      <c r="VKF2" s="208"/>
      <c r="VKG2" s="208"/>
      <c r="VKH2" s="208"/>
      <c r="VKI2" s="208"/>
      <c r="VKJ2" s="208"/>
      <c r="VKK2" s="208"/>
      <c r="VKL2" s="208"/>
      <c r="VKM2" s="208"/>
      <c r="VKN2" s="208"/>
      <c r="VKO2" s="208"/>
      <c r="VKP2" s="208"/>
      <c r="VKQ2" s="208"/>
      <c r="VKR2" s="208"/>
      <c r="VKS2" s="208"/>
      <c r="VKT2" s="208"/>
      <c r="VKU2" s="208"/>
      <c r="VKV2" s="208"/>
      <c r="VKW2" s="208"/>
      <c r="VKX2" s="208"/>
      <c r="VKY2" s="208"/>
      <c r="VKZ2" s="208"/>
      <c r="VLA2" s="208"/>
      <c r="VLB2" s="208"/>
      <c r="VLC2" s="208"/>
      <c r="VLD2" s="208"/>
      <c r="VLE2" s="208"/>
      <c r="VLF2" s="208"/>
      <c r="VLG2" s="208"/>
      <c r="VLH2" s="208"/>
      <c r="VLI2" s="208"/>
      <c r="VLJ2" s="208"/>
      <c r="VLK2" s="208"/>
      <c r="VLL2" s="208"/>
      <c r="VLM2" s="208"/>
      <c r="VLN2" s="208"/>
      <c r="VLO2" s="208"/>
      <c r="VLP2" s="208"/>
      <c r="VLQ2" s="208"/>
      <c r="VLR2" s="208"/>
      <c r="VLS2" s="208"/>
      <c r="VLT2" s="208"/>
      <c r="VLU2" s="208"/>
      <c r="VLV2" s="208"/>
      <c r="VLW2" s="208"/>
      <c r="VLX2" s="208"/>
      <c r="VLY2" s="208"/>
      <c r="VLZ2" s="208"/>
      <c r="VMA2" s="208"/>
      <c r="VMB2" s="208"/>
      <c r="VMC2" s="208"/>
      <c r="VMD2" s="208"/>
      <c r="VME2" s="208"/>
      <c r="VMF2" s="208"/>
      <c r="VMG2" s="208"/>
      <c r="VMH2" s="208"/>
      <c r="VMI2" s="208"/>
      <c r="VMJ2" s="208"/>
      <c r="VMK2" s="208"/>
      <c r="VML2" s="208"/>
      <c r="VMM2" s="208"/>
      <c r="VMN2" s="208"/>
      <c r="VMO2" s="208"/>
      <c r="VMP2" s="208"/>
      <c r="VMQ2" s="208"/>
      <c r="VMR2" s="208"/>
      <c r="VMS2" s="208"/>
      <c r="VMT2" s="208"/>
      <c r="VMU2" s="208"/>
      <c r="VMV2" s="208"/>
      <c r="VMW2" s="208"/>
      <c r="VMX2" s="208"/>
      <c r="VMY2" s="208"/>
      <c r="VMZ2" s="208"/>
      <c r="VNA2" s="208"/>
      <c r="VNB2" s="208"/>
      <c r="VNC2" s="208"/>
      <c r="VND2" s="208"/>
      <c r="VNE2" s="208"/>
      <c r="VNF2" s="208"/>
      <c r="VNG2" s="208"/>
      <c r="VNH2" s="208"/>
      <c r="VNI2" s="208"/>
      <c r="VNJ2" s="208"/>
      <c r="VNK2" s="208"/>
      <c r="VNL2" s="208"/>
      <c r="VNM2" s="208"/>
      <c r="VNN2" s="208"/>
      <c r="VNO2" s="208"/>
      <c r="VNP2" s="208"/>
      <c r="VNQ2" s="208"/>
      <c r="VNR2" s="208"/>
      <c r="VNS2" s="208"/>
      <c r="VNT2" s="208"/>
      <c r="VNU2" s="208"/>
      <c r="VNV2" s="208"/>
      <c r="VNW2" s="208"/>
      <c r="VNX2" s="208"/>
      <c r="VNY2" s="208"/>
      <c r="VNZ2" s="208"/>
      <c r="VOA2" s="208"/>
      <c r="VOB2" s="208"/>
      <c r="VOC2" s="208"/>
      <c r="VOD2" s="208"/>
      <c r="VOE2" s="208"/>
      <c r="VOF2" s="208"/>
      <c r="VOG2" s="208"/>
      <c r="VOH2" s="208"/>
      <c r="VOI2" s="208"/>
      <c r="VOJ2" s="208"/>
      <c r="VOK2" s="208"/>
      <c r="VOL2" s="208"/>
      <c r="VOM2" s="208"/>
      <c r="VON2" s="208"/>
      <c r="VOO2" s="208"/>
      <c r="VOP2" s="208"/>
      <c r="VOQ2" s="208"/>
      <c r="VOR2" s="208"/>
      <c r="VOS2" s="208"/>
      <c r="VOT2" s="208"/>
      <c r="VOU2" s="208"/>
      <c r="VOV2" s="208"/>
      <c r="VOW2" s="208"/>
      <c r="VOX2" s="208"/>
      <c r="VOY2" s="208"/>
      <c r="VOZ2" s="208"/>
      <c r="VPA2" s="208"/>
      <c r="VPB2" s="208"/>
      <c r="VPC2" s="208"/>
      <c r="VPD2" s="208"/>
      <c r="VPE2" s="208"/>
      <c r="VPF2" s="208"/>
      <c r="VPG2" s="208"/>
      <c r="VPH2" s="208"/>
      <c r="VPI2" s="208"/>
      <c r="VPJ2" s="208"/>
      <c r="VPK2" s="208"/>
      <c r="VPL2" s="208"/>
      <c r="VPM2" s="208"/>
      <c r="VPN2" s="208"/>
      <c r="VPO2" s="208"/>
      <c r="VPP2" s="208"/>
      <c r="VPQ2" s="208"/>
      <c r="VPR2" s="208"/>
      <c r="VPS2" s="208"/>
      <c r="VPT2" s="208"/>
      <c r="VPU2" s="208"/>
      <c r="VPV2" s="208"/>
      <c r="VPW2" s="208"/>
      <c r="VPX2" s="208"/>
      <c r="VPY2" s="208"/>
      <c r="VPZ2" s="208"/>
      <c r="VQA2" s="208"/>
      <c r="VQB2" s="208"/>
      <c r="VQC2" s="208"/>
      <c r="VQD2" s="208"/>
      <c r="VQE2" s="208"/>
      <c r="VQF2" s="208"/>
      <c r="VQG2" s="208"/>
      <c r="VQH2" s="208"/>
      <c r="VQI2" s="208"/>
      <c r="VQJ2" s="208"/>
      <c r="VQK2" s="208"/>
      <c r="VQL2" s="208"/>
      <c r="VQM2" s="208"/>
      <c r="VQN2" s="208"/>
      <c r="VQO2" s="208"/>
      <c r="VQP2" s="208"/>
      <c r="VQQ2" s="208"/>
      <c r="VQR2" s="208"/>
      <c r="VQS2" s="208"/>
      <c r="VQT2" s="208"/>
      <c r="VQU2" s="208"/>
      <c r="VQV2" s="208"/>
      <c r="VQW2" s="208"/>
      <c r="VQX2" s="208"/>
      <c r="VQY2" s="208"/>
      <c r="VQZ2" s="208"/>
      <c r="VRA2" s="208"/>
      <c r="VRB2" s="208"/>
      <c r="VRC2" s="208"/>
      <c r="VRD2" s="208"/>
      <c r="VRE2" s="208"/>
      <c r="VRF2" s="208"/>
      <c r="VRG2" s="208"/>
      <c r="VRH2" s="208"/>
      <c r="VRI2" s="208"/>
      <c r="VRJ2" s="208"/>
      <c r="VRK2" s="208"/>
      <c r="VRL2" s="208"/>
      <c r="VRM2" s="208"/>
      <c r="VRN2" s="208"/>
      <c r="VRO2" s="208"/>
      <c r="VRP2" s="208"/>
      <c r="VRQ2" s="208"/>
      <c r="VRR2" s="208"/>
      <c r="VRS2" s="208"/>
      <c r="VRT2" s="208"/>
      <c r="VRU2" s="208"/>
      <c r="VRV2" s="208"/>
      <c r="VRW2" s="208"/>
      <c r="VRX2" s="208"/>
      <c r="VRY2" s="208"/>
      <c r="VRZ2" s="208"/>
      <c r="VSA2" s="208"/>
      <c r="VSB2" s="208"/>
      <c r="VSC2" s="208"/>
      <c r="VSD2" s="208"/>
      <c r="VSE2" s="208"/>
      <c r="VSF2" s="208"/>
      <c r="VSG2" s="208"/>
      <c r="VSH2" s="208"/>
      <c r="VSI2" s="208"/>
      <c r="VSJ2" s="208"/>
      <c r="VSK2" s="208"/>
      <c r="VSL2" s="208"/>
      <c r="VSM2" s="208"/>
      <c r="VSN2" s="208"/>
      <c r="VSO2" s="208"/>
      <c r="VSP2" s="208"/>
      <c r="VSQ2" s="208"/>
      <c r="VSR2" s="208"/>
      <c r="VSS2" s="208"/>
      <c r="VST2" s="208"/>
      <c r="VSU2" s="208"/>
      <c r="VSV2" s="208"/>
      <c r="VSW2" s="208"/>
      <c r="VSX2" s="208"/>
      <c r="VSY2" s="208"/>
      <c r="VSZ2" s="208"/>
      <c r="VTA2" s="208"/>
      <c r="VTB2" s="208"/>
      <c r="VTC2" s="208"/>
      <c r="VTD2" s="208"/>
      <c r="VTE2" s="208"/>
      <c r="VTF2" s="208"/>
      <c r="VTG2" s="208"/>
      <c r="VTH2" s="208"/>
      <c r="VTI2" s="208"/>
      <c r="VTJ2" s="208"/>
      <c r="VTK2" s="208"/>
      <c r="VTL2" s="208"/>
      <c r="VTM2" s="208"/>
      <c r="VTN2" s="208"/>
      <c r="VTO2" s="208"/>
      <c r="VTP2" s="208"/>
      <c r="VTQ2" s="208"/>
      <c r="VTR2" s="208"/>
      <c r="VTS2" s="208"/>
      <c r="VTT2" s="208"/>
      <c r="VTU2" s="208"/>
      <c r="VTV2" s="208"/>
      <c r="VTW2" s="208"/>
      <c r="VTX2" s="208"/>
      <c r="VTY2" s="208"/>
      <c r="VTZ2" s="208"/>
      <c r="VUA2" s="208"/>
      <c r="VUB2" s="208"/>
      <c r="VUC2" s="208"/>
      <c r="VUD2" s="208"/>
      <c r="VUE2" s="208"/>
      <c r="VUF2" s="208"/>
      <c r="VUG2" s="208"/>
      <c r="VUH2" s="208"/>
      <c r="VUI2" s="208"/>
      <c r="VUJ2" s="208"/>
      <c r="VUK2" s="208"/>
      <c r="VUL2" s="208"/>
      <c r="VUM2" s="208"/>
      <c r="VUN2" s="208"/>
      <c r="VUO2" s="208"/>
      <c r="VUP2" s="208"/>
      <c r="VUQ2" s="208"/>
      <c r="VUR2" s="208"/>
      <c r="VUS2" s="208"/>
      <c r="VUT2" s="208"/>
      <c r="VUU2" s="208"/>
      <c r="VUV2" s="208"/>
      <c r="VUW2" s="208"/>
      <c r="VUX2" s="208"/>
      <c r="VUY2" s="208"/>
      <c r="VUZ2" s="208"/>
      <c r="VVA2" s="208"/>
      <c r="VVB2" s="208"/>
      <c r="VVC2" s="208"/>
      <c r="VVD2" s="208"/>
      <c r="VVE2" s="208"/>
      <c r="VVF2" s="208"/>
      <c r="VVG2" s="208"/>
      <c r="VVH2" s="208"/>
      <c r="VVI2" s="208"/>
      <c r="VVJ2" s="208"/>
      <c r="VVK2" s="208"/>
      <c r="VVL2" s="208"/>
      <c r="VVM2" s="208"/>
      <c r="VVN2" s="208"/>
      <c r="VVO2" s="208"/>
      <c r="VVP2" s="208"/>
      <c r="VVQ2" s="208"/>
      <c r="VVR2" s="208"/>
      <c r="VVS2" s="208"/>
      <c r="VVT2" s="208"/>
      <c r="VVU2" s="208"/>
      <c r="VVV2" s="208"/>
      <c r="VVW2" s="208"/>
      <c r="VVX2" s="208"/>
      <c r="VVY2" s="208"/>
      <c r="VVZ2" s="208"/>
      <c r="VWA2" s="208"/>
      <c r="VWB2" s="208"/>
      <c r="VWC2" s="208"/>
      <c r="VWD2" s="208"/>
      <c r="VWE2" s="208"/>
      <c r="VWF2" s="208"/>
      <c r="VWG2" s="208"/>
      <c r="VWH2" s="208"/>
      <c r="VWI2" s="208"/>
      <c r="VWJ2" s="208"/>
      <c r="VWK2" s="208"/>
      <c r="VWL2" s="208"/>
      <c r="VWM2" s="208"/>
      <c r="VWN2" s="208"/>
      <c r="VWO2" s="208"/>
      <c r="VWP2" s="208"/>
      <c r="VWQ2" s="208"/>
      <c r="VWR2" s="208"/>
      <c r="VWS2" s="208"/>
      <c r="VWT2" s="208"/>
      <c r="VWU2" s="208"/>
      <c r="VWV2" s="208"/>
      <c r="VWW2" s="208"/>
      <c r="VWX2" s="208"/>
      <c r="VWY2" s="208"/>
      <c r="VWZ2" s="208"/>
      <c r="VXA2" s="208"/>
      <c r="VXB2" s="208"/>
      <c r="VXC2" s="208"/>
      <c r="VXD2" s="208"/>
      <c r="VXE2" s="208"/>
      <c r="VXF2" s="208"/>
      <c r="VXG2" s="208"/>
      <c r="VXH2" s="208"/>
      <c r="VXI2" s="208"/>
      <c r="VXJ2" s="208"/>
      <c r="VXK2" s="208"/>
      <c r="VXL2" s="208"/>
      <c r="VXM2" s="208"/>
      <c r="VXN2" s="208"/>
      <c r="VXO2" s="208"/>
      <c r="VXP2" s="208"/>
      <c r="VXQ2" s="208"/>
      <c r="VXR2" s="208"/>
      <c r="VXS2" s="208"/>
      <c r="VXT2" s="208"/>
      <c r="VXU2" s="208"/>
      <c r="VXV2" s="208"/>
      <c r="VXW2" s="208"/>
      <c r="VXX2" s="208"/>
      <c r="VXY2" s="208"/>
      <c r="VXZ2" s="208"/>
      <c r="VYA2" s="208"/>
      <c r="VYB2" s="208"/>
      <c r="VYC2" s="208"/>
      <c r="VYD2" s="208"/>
      <c r="VYE2" s="208"/>
      <c r="VYF2" s="208"/>
      <c r="VYG2" s="208"/>
      <c r="VYH2" s="208"/>
      <c r="VYI2" s="208"/>
      <c r="VYJ2" s="208"/>
      <c r="VYK2" s="208"/>
      <c r="VYL2" s="208"/>
      <c r="VYM2" s="208"/>
      <c r="VYN2" s="208"/>
      <c r="VYO2" s="208"/>
      <c r="VYP2" s="208"/>
      <c r="VYQ2" s="208"/>
      <c r="VYR2" s="208"/>
      <c r="VYS2" s="208"/>
      <c r="VYT2" s="208"/>
      <c r="VYU2" s="208"/>
      <c r="VYV2" s="208"/>
      <c r="VYW2" s="208"/>
      <c r="VYX2" s="208"/>
      <c r="VYY2" s="208"/>
      <c r="VYZ2" s="208"/>
      <c r="VZA2" s="208"/>
      <c r="VZB2" s="208"/>
      <c r="VZC2" s="208"/>
      <c r="VZD2" s="208"/>
      <c r="VZE2" s="208"/>
      <c r="VZF2" s="208"/>
      <c r="VZG2" s="208"/>
      <c r="VZH2" s="208"/>
      <c r="VZI2" s="208"/>
      <c r="VZJ2" s="208"/>
      <c r="VZK2" s="208"/>
      <c r="VZL2" s="208"/>
      <c r="VZM2" s="208"/>
      <c r="VZN2" s="208"/>
      <c r="VZO2" s="208"/>
      <c r="VZP2" s="208"/>
      <c r="VZQ2" s="208"/>
      <c r="VZR2" s="208"/>
      <c r="VZS2" s="208"/>
      <c r="VZT2" s="208"/>
      <c r="VZU2" s="208"/>
      <c r="VZV2" s="208"/>
      <c r="VZW2" s="208"/>
      <c r="VZX2" s="208"/>
      <c r="VZY2" s="208"/>
      <c r="VZZ2" s="208"/>
      <c r="WAA2" s="208"/>
      <c r="WAB2" s="208"/>
      <c r="WAC2" s="208"/>
      <c r="WAD2" s="208"/>
      <c r="WAE2" s="208"/>
      <c r="WAF2" s="208"/>
      <c r="WAG2" s="208"/>
      <c r="WAH2" s="208"/>
      <c r="WAI2" s="208"/>
      <c r="WAJ2" s="208"/>
      <c r="WAK2" s="208"/>
      <c r="WAL2" s="208"/>
      <c r="WAM2" s="208"/>
      <c r="WAN2" s="208"/>
      <c r="WAO2" s="208"/>
      <c r="WAP2" s="208"/>
      <c r="WAQ2" s="208"/>
      <c r="WAR2" s="208"/>
      <c r="WAS2" s="208"/>
      <c r="WAT2" s="208"/>
      <c r="WAU2" s="208"/>
      <c r="WAV2" s="208"/>
      <c r="WAW2" s="208"/>
      <c r="WAX2" s="208"/>
      <c r="WAY2" s="208"/>
      <c r="WAZ2" s="208"/>
      <c r="WBA2" s="208"/>
      <c r="WBB2" s="208"/>
      <c r="WBC2" s="208"/>
      <c r="WBD2" s="208"/>
      <c r="WBE2" s="208"/>
      <c r="WBF2" s="208"/>
      <c r="WBG2" s="208"/>
      <c r="WBH2" s="208"/>
      <c r="WBI2" s="208"/>
      <c r="WBJ2" s="208"/>
      <c r="WBK2" s="208"/>
      <c r="WBL2" s="208"/>
      <c r="WBM2" s="208"/>
      <c r="WBN2" s="208"/>
      <c r="WBO2" s="208"/>
      <c r="WBP2" s="208"/>
      <c r="WBQ2" s="208"/>
      <c r="WBR2" s="208"/>
      <c r="WBS2" s="208"/>
      <c r="WBT2" s="208"/>
      <c r="WBU2" s="208"/>
      <c r="WBV2" s="208"/>
      <c r="WBW2" s="208"/>
      <c r="WBX2" s="208"/>
      <c r="WBY2" s="208"/>
      <c r="WBZ2" s="208"/>
      <c r="WCA2" s="208"/>
      <c r="WCB2" s="208"/>
      <c r="WCC2" s="208"/>
      <c r="WCD2" s="208"/>
      <c r="WCE2" s="208"/>
      <c r="WCF2" s="208"/>
      <c r="WCG2" s="208"/>
      <c r="WCH2" s="208"/>
      <c r="WCI2" s="208"/>
      <c r="WCJ2" s="208"/>
      <c r="WCK2" s="208"/>
      <c r="WCL2" s="208"/>
      <c r="WCM2" s="208"/>
      <c r="WCN2" s="208"/>
      <c r="WCO2" s="208"/>
      <c r="WCP2" s="208"/>
      <c r="WCQ2" s="208"/>
      <c r="WCR2" s="208"/>
      <c r="WCS2" s="208"/>
      <c r="WCT2" s="208"/>
      <c r="WCU2" s="208"/>
      <c r="WCV2" s="208"/>
      <c r="WCW2" s="208"/>
      <c r="WCX2" s="208"/>
      <c r="WCY2" s="208"/>
      <c r="WCZ2" s="208"/>
      <c r="WDA2" s="208"/>
      <c r="WDB2" s="208"/>
      <c r="WDC2" s="208"/>
      <c r="WDD2" s="208"/>
      <c r="WDE2" s="208"/>
      <c r="WDF2" s="208"/>
      <c r="WDG2" s="208"/>
      <c r="WDH2" s="208"/>
      <c r="WDI2" s="208"/>
      <c r="WDJ2" s="208"/>
      <c r="WDK2" s="208"/>
      <c r="WDL2" s="208"/>
      <c r="WDM2" s="208"/>
      <c r="WDN2" s="208"/>
      <c r="WDO2" s="208"/>
      <c r="WDP2" s="208"/>
      <c r="WDQ2" s="208"/>
      <c r="WDR2" s="208"/>
      <c r="WDS2" s="208"/>
      <c r="WDT2" s="208"/>
      <c r="WDU2" s="208"/>
      <c r="WDV2" s="208"/>
      <c r="WDW2" s="208"/>
      <c r="WDX2" s="208"/>
      <c r="WDY2" s="208"/>
      <c r="WDZ2" s="208"/>
      <c r="WEA2" s="208"/>
      <c r="WEB2" s="208"/>
      <c r="WEC2" s="208"/>
      <c r="WED2" s="208"/>
      <c r="WEE2" s="208"/>
      <c r="WEF2" s="208"/>
      <c r="WEG2" s="208"/>
      <c r="WEH2" s="208"/>
      <c r="WEI2" s="208"/>
      <c r="WEJ2" s="208"/>
      <c r="WEK2" s="208"/>
      <c r="WEL2" s="208"/>
      <c r="WEM2" s="208"/>
      <c r="WEN2" s="208"/>
      <c r="WEO2" s="208"/>
      <c r="WEP2" s="208"/>
      <c r="WEQ2" s="208"/>
      <c r="WER2" s="208"/>
      <c r="WES2" s="208"/>
      <c r="WET2" s="208"/>
      <c r="WEU2" s="208"/>
      <c r="WEV2" s="208"/>
      <c r="WEW2" s="208"/>
      <c r="WEX2" s="208"/>
      <c r="WEY2" s="208"/>
      <c r="WEZ2" s="208"/>
      <c r="WFA2" s="208"/>
      <c r="WFB2" s="208"/>
      <c r="WFC2" s="208"/>
      <c r="WFD2" s="208"/>
      <c r="WFE2" s="208"/>
      <c r="WFF2" s="208"/>
      <c r="WFG2" s="208"/>
      <c r="WFH2" s="208"/>
      <c r="WFI2" s="208"/>
      <c r="WFJ2" s="208"/>
      <c r="WFK2" s="208"/>
      <c r="WFL2" s="208"/>
      <c r="WFM2" s="208"/>
      <c r="WFN2" s="208"/>
      <c r="WFO2" s="208"/>
      <c r="WFP2" s="208"/>
      <c r="WFQ2" s="208"/>
      <c r="WFR2" s="208"/>
      <c r="WFS2" s="208"/>
      <c r="WFT2" s="208"/>
      <c r="WFU2" s="208"/>
      <c r="WFV2" s="208"/>
      <c r="WFW2" s="208"/>
      <c r="WFX2" s="208"/>
      <c r="WFY2" s="208"/>
      <c r="WFZ2" s="208"/>
      <c r="WGA2" s="208"/>
      <c r="WGB2" s="208"/>
      <c r="WGC2" s="208"/>
      <c r="WGD2" s="208"/>
      <c r="WGE2" s="208"/>
      <c r="WGF2" s="208"/>
      <c r="WGG2" s="208"/>
      <c r="WGH2" s="208"/>
      <c r="WGI2" s="208"/>
      <c r="WGJ2" s="208"/>
      <c r="WGK2" s="208"/>
      <c r="WGL2" s="208"/>
      <c r="WGM2" s="208"/>
      <c r="WGN2" s="208"/>
      <c r="WGO2" s="208"/>
      <c r="WGP2" s="208"/>
      <c r="WGQ2" s="208"/>
      <c r="WGR2" s="208"/>
      <c r="WGS2" s="208"/>
      <c r="WGT2" s="208"/>
      <c r="WGU2" s="208"/>
      <c r="WGV2" s="208"/>
      <c r="WGW2" s="208"/>
      <c r="WGX2" s="208"/>
      <c r="WGY2" s="208"/>
      <c r="WGZ2" s="208"/>
      <c r="WHA2" s="208"/>
      <c r="WHB2" s="208"/>
      <c r="WHC2" s="208"/>
      <c r="WHD2" s="208"/>
      <c r="WHE2" s="208"/>
      <c r="WHF2" s="208"/>
      <c r="WHG2" s="208"/>
      <c r="WHH2" s="208"/>
      <c r="WHI2" s="208"/>
      <c r="WHJ2" s="208"/>
      <c r="WHK2" s="208"/>
      <c r="WHL2" s="208"/>
      <c r="WHM2" s="208"/>
      <c r="WHN2" s="208"/>
      <c r="WHO2" s="208"/>
      <c r="WHP2" s="208"/>
      <c r="WHQ2" s="208"/>
      <c r="WHR2" s="208"/>
      <c r="WHS2" s="208"/>
      <c r="WHT2" s="208"/>
      <c r="WHU2" s="208"/>
      <c r="WHV2" s="208"/>
      <c r="WHW2" s="208"/>
      <c r="WHX2" s="208"/>
      <c r="WHY2" s="208"/>
      <c r="WHZ2" s="208"/>
      <c r="WIA2" s="208"/>
      <c r="WIB2" s="208"/>
      <c r="WIC2" s="208"/>
      <c r="WID2" s="208"/>
      <c r="WIE2" s="208"/>
      <c r="WIF2" s="208"/>
      <c r="WIG2" s="208"/>
      <c r="WIH2" s="208"/>
      <c r="WII2" s="208"/>
      <c r="WIJ2" s="208"/>
      <c r="WIK2" s="208"/>
      <c r="WIL2" s="208"/>
      <c r="WIM2" s="208"/>
      <c r="WIN2" s="208"/>
      <c r="WIO2" s="208"/>
      <c r="WIP2" s="208"/>
      <c r="WIQ2" s="208"/>
      <c r="WIR2" s="208"/>
      <c r="WIS2" s="208"/>
      <c r="WIT2" s="208"/>
      <c r="WIU2" s="208"/>
      <c r="WIV2" s="208"/>
      <c r="WIW2" s="208"/>
      <c r="WIX2" s="208"/>
      <c r="WIY2" s="208"/>
      <c r="WIZ2" s="208"/>
      <c r="WJA2" s="208"/>
      <c r="WJB2" s="208"/>
      <c r="WJC2" s="208"/>
      <c r="WJD2" s="208"/>
      <c r="WJE2" s="208"/>
      <c r="WJF2" s="208"/>
      <c r="WJG2" s="208"/>
      <c r="WJH2" s="208"/>
      <c r="WJI2" s="208"/>
      <c r="WJJ2" s="208"/>
      <c r="WJK2" s="208"/>
      <c r="WJL2" s="208"/>
      <c r="WJM2" s="208"/>
      <c r="WJN2" s="208"/>
      <c r="WJO2" s="208"/>
      <c r="WJP2" s="208"/>
      <c r="WJQ2" s="208"/>
      <c r="WJR2" s="208"/>
      <c r="WJS2" s="208"/>
      <c r="WJT2" s="208"/>
      <c r="WJU2" s="208"/>
      <c r="WJV2" s="208"/>
      <c r="WJW2" s="208"/>
      <c r="WJX2" s="208"/>
      <c r="WJY2" s="208"/>
      <c r="WJZ2" s="208"/>
      <c r="WKA2" s="208"/>
      <c r="WKB2" s="208"/>
      <c r="WKC2" s="208"/>
      <c r="WKD2" s="208"/>
      <c r="WKE2" s="208"/>
      <c r="WKF2" s="208"/>
      <c r="WKG2" s="208"/>
      <c r="WKH2" s="208"/>
      <c r="WKI2" s="208"/>
      <c r="WKJ2" s="208"/>
      <c r="WKK2" s="208"/>
      <c r="WKL2" s="208"/>
      <c r="WKM2" s="208"/>
      <c r="WKN2" s="208"/>
      <c r="WKO2" s="208"/>
      <c r="WKP2" s="208"/>
      <c r="WKQ2" s="208"/>
      <c r="WKR2" s="208"/>
      <c r="WKS2" s="208"/>
      <c r="WKT2" s="208"/>
      <c r="WKU2" s="208"/>
      <c r="WKV2" s="208"/>
      <c r="WKW2" s="208"/>
      <c r="WKX2" s="208"/>
      <c r="WKY2" s="208"/>
      <c r="WKZ2" s="208"/>
      <c r="WLA2" s="208"/>
      <c r="WLB2" s="208"/>
      <c r="WLC2" s="208"/>
      <c r="WLD2" s="208"/>
      <c r="WLE2" s="208"/>
      <c r="WLF2" s="208"/>
      <c r="WLG2" s="208"/>
      <c r="WLH2" s="208"/>
      <c r="WLI2" s="208"/>
      <c r="WLJ2" s="208"/>
      <c r="WLK2" s="208"/>
      <c r="WLL2" s="208"/>
      <c r="WLM2" s="208"/>
      <c r="WLN2" s="208"/>
      <c r="WLO2" s="208"/>
      <c r="WLP2" s="208"/>
      <c r="WLQ2" s="208"/>
      <c r="WLR2" s="208"/>
      <c r="WLS2" s="208"/>
      <c r="WLT2" s="208"/>
      <c r="WLU2" s="208"/>
      <c r="WLV2" s="208"/>
      <c r="WLW2" s="208"/>
      <c r="WLX2" s="208"/>
      <c r="WLY2" s="208"/>
      <c r="WLZ2" s="208"/>
      <c r="WMA2" s="208"/>
      <c r="WMB2" s="208"/>
      <c r="WMC2" s="208"/>
      <c r="WMD2" s="208"/>
      <c r="WME2" s="208"/>
      <c r="WMF2" s="208"/>
      <c r="WMG2" s="208"/>
      <c r="WMH2" s="208"/>
      <c r="WMI2" s="208"/>
      <c r="WMJ2" s="208"/>
      <c r="WMK2" s="208"/>
      <c r="WML2" s="208"/>
      <c r="WMM2" s="208"/>
      <c r="WMN2" s="208"/>
      <c r="WMO2" s="208"/>
      <c r="WMP2" s="208"/>
      <c r="WMQ2" s="208"/>
      <c r="WMR2" s="208"/>
      <c r="WMS2" s="208"/>
      <c r="WMT2" s="208"/>
      <c r="WMU2" s="208"/>
      <c r="WMV2" s="208"/>
      <c r="WMW2" s="208"/>
      <c r="WMX2" s="208"/>
      <c r="WMY2" s="208"/>
      <c r="WMZ2" s="208"/>
      <c r="WNA2" s="208"/>
      <c r="WNB2" s="208"/>
      <c r="WNC2" s="208"/>
      <c r="WND2" s="208"/>
      <c r="WNE2" s="208"/>
      <c r="WNF2" s="208"/>
      <c r="WNG2" s="208"/>
      <c r="WNH2" s="208"/>
      <c r="WNI2" s="208"/>
      <c r="WNJ2" s="208"/>
      <c r="WNK2" s="208"/>
      <c r="WNL2" s="208"/>
      <c r="WNM2" s="208"/>
      <c r="WNN2" s="208"/>
      <c r="WNO2" s="208"/>
      <c r="WNP2" s="208"/>
      <c r="WNQ2" s="208"/>
      <c r="WNR2" s="208"/>
      <c r="WNS2" s="208"/>
      <c r="WNT2" s="208"/>
      <c r="WNU2" s="208"/>
      <c r="WNV2" s="208"/>
      <c r="WNW2" s="208"/>
      <c r="WNX2" s="208"/>
      <c r="WNY2" s="208"/>
      <c r="WNZ2" s="208"/>
      <c r="WOA2" s="208"/>
      <c r="WOB2" s="208"/>
      <c r="WOC2" s="208"/>
      <c r="WOD2" s="208"/>
      <c r="WOE2" s="208"/>
      <c r="WOF2" s="208"/>
      <c r="WOG2" s="208"/>
      <c r="WOH2" s="208"/>
      <c r="WOI2" s="208"/>
      <c r="WOJ2" s="208"/>
      <c r="WOK2" s="208"/>
      <c r="WOL2" s="208"/>
      <c r="WOM2" s="208"/>
      <c r="WON2" s="208"/>
      <c r="WOO2" s="208"/>
      <c r="WOP2" s="208"/>
      <c r="WOQ2" s="208"/>
      <c r="WOR2" s="208"/>
      <c r="WOS2" s="208"/>
      <c r="WOT2" s="208"/>
      <c r="WOU2" s="208"/>
      <c r="WOV2" s="208"/>
      <c r="WOW2" s="208"/>
      <c r="WOX2" s="208"/>
      <c r="WOY2" s="208"/>
      <c r="WOZ2" s="208"/>
      <c r="WPA2" s="208"/>
      <c r="WPB2" s="208"/>
      <c r="WPC2" s="208"/>
      <c r="WPD2" s="208"/>
      <c r="WPE2" s="208"/>
      <c r="WPF2" s="208"/>
      <c r="WPG2" s="208"/>
      <c r="WPH2" s="208"/>
      <c r="WPI2" s="208"/>
      <c r="WPJ2" s="208"/>
      <c r="WPK2" s="208"/>
      <c r="WPL2" s="208"/>
      <c r="WPM2" s="208"/>
      <c r="WPN2" s="208"/>
      <c r="WPO2" s="208"/>
      <c r="WPP2" s="208"/>
      <c r="WPQ2" s="208"/>
      <c r="WPR2" s="208"/>
      <c r="WPS2" s="208"/>
      <c r="WPT2" s="208"/>
      <c r="WPU2" s="208"/>
      <c r="WPV2" s="208"/>
      <c r="WPW2" s="208"/>
      <c r="WPX2" s="208"/>
      <c r="WPY2" s="208"/>
      <c r="WPZ2" s="208"/>
      <c r="WQA2" s="208"/>
      <c r="WQB2" s="208"/>
      <c r="WQC2" s="208"/>
      <c r="WQD2" s="208"/>
      <c r="WQE2" s="208"/>
      <c r="WQF2" s="208"/>
      <c r="WQG2" s="208"/>
      <c r="WQH2" s="208"/>
      <c r="WQI2" s="208"/>
      <c r="WQJ2" s="208"/>
      <c r="WQK2" s="208"/>
      <c r="WQL2" s="208"/>
      <c r="WQM2" s="208"/>
      <c r="WQN2" s="208"/>
      <c r="WQO2" s="208"/>
      <c r="WQP2" s="208"/>
      <c r="WQQ2" s="208"/>
      <c r="WQR2" s="208"/>
      <c r="WQS2" s="208"/>
      <c r="WQT2" s="208"/>
      <c r="WQU2" s="208"/>
      <c r="WQV2" s="208"/>
      <c r="WQW2" s="208"/>
      <c r="WQX2" s="208"/>
      <c r="WQY2" s="208"/>
      <c r="WQZ2" s="208"/>
      <c r="WRA2" s="208"/>
      <c r="WRB2" s="208"/>
      <c r="WRC2" s="208"/>
      <c r="WRD2" s="208"/>
      <c r="WRE2" s="208"/>
      <c r="WRF2" s="208"/>
      <c r="WRG2" s="208"/>
      <c r="WRH2" s="208"/>
      <c r="WRI2" s="208"/>
      <c r="WRJ2" s="208"/>
      <c r="WRK2" s="208"/>
      <c r="WRL2" s="208"/>
      <c r="WRM2" s="208"/>
      <c r="WRN2" s="208"/>
      <c r="WRO2" s="208"/>
      <c r="WRP2" s="208"/>
      <c r="WRQ2" s="208"/>
      <c r="WRR2" s="208"/>
      <c r="WRS2" s="208"/>
      <c r="WRT2" s="208"/>
      <c r="WRU2" s="208"/>
      <c r="WRV2" s="208"/>
      <c r="WRW2" s="208"/>
      <c r="WRX2" s="208"/>
      <c r="WRY2" s="208"/>
      <c r="WRZ2" s="208"/>
      <c r="WSA2" s="208"/>
      <c r="WSB2" s="208"/>
      <c r="WSC2" s="208"/>
      <c r="WSD2" s="208"/>
      <c r="WSE2" s="208"/>
      <c r="WSF2" s="208"/>
      <c r="WSG2" s="208"/>
      <c r="WSH2" s="208"/>
      <c r="WSI2" s="208"/>
      <c r="WSJ2" s="208"/>
      <c r="WSK2" s="208"/>
      <c r="WSL2" s="208"/>
      <c r="WSM2" s="208"/>
      <c r="WSN2" s="208"/>
      <c r="WSO2" s="208"/>
      <c r="WSP2" s="208"/>
      <c r="WSQ2" s="208"/>
      <c r="WSR2" s="208"/>
      <c r="WSS2" s="208"/>
      <c r="WST2" s="208"/>
      <c r="WSU2" s="208"/>
      <c r="WSV2" s="208"/>
      <c r="WSW2" s="208"/>
      <c r="WSX2" s="208"/>
      <c r="WSY2" s="208"/>
      <c r="WSZ2" s="208"/>
      <c r="WTA2" s="208"/>
      <c r="WTB2" s="208"/>
      <c r="WTC2" s="208"/>
      <c r="WTD2" s="208"/>
      <c r="WTE2" s="208"/>
      <c r="WTF2" s="208"/>
      <c r="WTG2" s="208"/>
      <c r="WTH2" s="208"/>
      <c r="WTI2" s="208"/>
      <c r="WTJ2" s="208"/>
      <c r="WTK2" s="208"/>
      <c r="WTL2" s="208"/>
      <c r="WTM2" s="208"/>
      <c r="WTN2" s="208"/>
      <c r="WTO2" s="208"/>
      <c r="WTP2" s="208"/>
      <c r="WTQ2" s="208"/>
      <c r="WTR2" s="208"/>
      <c r="WTS2" s="208"/>
      <c r="WTT2" s="208"/>
      <c r="WTU2" s="208"/>
      <c r="WTV2" s="208"/>
      <c r="WTW2" s="208"/>
      <c r="WTX2" s="208"/>
      <c r="WTY2" s="208"/>
      <c r="WTZ2" s="208"/>
      <c r="WUA2" s="208"/>
      <c r="WUB2" s="208"/>
      <c r="WUC2" s="208"/>
      <c r="WUD2" s="208"/>
      <c r="WUE2" s="208"/>
      <c r="WUF2" s="208"/>
      <c r="WUG2" s="208"/>
      <c r="WUH2" s="208"/>
      <c r="WUI2" s="208"/>
      <c r="WUJ2" s="208"/>
      <c r="WUK2" s="208"/>
      <c r="WUL2" s="208"/>
      <c r="WUM2" s="208"/>
      <c r="WUN2" s="208"/>
      <c r="WUO2" s="208"/>
      <c r="WUP2" s="208"/>
      <c r="WUQ2" s="208"/>
      <c r="WUR2" s="208"/>
      <c r="WUS2" s="208"/>
      <c r="WUT2" s="208"/>
      <c r="WUU2" s="208"/>
      <c r="WUV2" s="208"/>
      <c r="WUW2" s="208"/>
      <c r="WUX2" s="208"/>
      <c r="WUY2" s="208"/>
      <c r="WUZ2" s="208"/>
      <c r="WVA2" s="208"/>
      <c r="WVB2" s="208"/>
      <c r="WVC2" s="208"/>
      <c r="WVD2" s="208"/>
      <c r="WVE2" s="208"/>
      <c r="WVF2" s="208"/>
      <c r="WVG2" s="208"/>
      <c r="WVH2" s="208"/>
      <c r="WVI2" s="208"/>
      <c r="WVJ2" s="208"/>
      <c r="WVK2" s="208"/>
      <c r="WVL2" s="208"/>
      <c r="WVM2" s="208"/>
      <c r="WVN2" s="208"/>
      <c r="WVO2" s="208"/>
      <c r="WVP2" s="208"/>
      <c r="WVQ2" s="208"/>
      <c r="WVR2" s="208"/>
      <c r="WVS2" s="208"/>
      <c r="WVT2" s="208"/>
      <c r="WVU2" s="208"/>
      <c r="WVV2" s="208"/>
      <c r="WVW2" s="208"/>
      <c r="WVX2" s="208"/>
      <c r="WVY2" s="208"/>
      <c r="WVZ2" s="208"/>
      <c r="WWA2" s="208"/>
      <c r="WWB2" s="208"/>
      <c r="WWC2" s="208"/>
      <c r="WWD2" s="208"/>
      <c r="WWE2" s="208"/>
      <c r="WWF2" s="208"/>
      <c r="WWG2" s="208"/>
      <c r="WWH2" s="208"/>
      <c r="WWI2" s="208"/>
      <c r="WWJ2" s="208"/>
      <c r="WWK2" s="208"/>
      <c r="WWL2" s="208"/>
      <c r="WWM2" s="208"/>
      <c r="WWN2" s="208"/>
      <c r="WWO2" s="208"/>
      <c r="WWP2" s="208"/>
      <c r="WWQ2" s="208"/>
      <c r="WWR2" s="208"/>
      <c r="WWS2" s="208"/>
      <c r="WWT2" s="208"/>
      <c r="WWU2" s="208"/>
      <c r="WWV2" s="208"/>
      <c r="WWW2" s="208"/>
      <c r="WWX2" s="208"/>
      <c r="WWY2" s="208"/>
      <c r="WWZ2" s="208"/>
      <c r="WXA2" s="208"/>
      <c r="WXB2" s="208"/>
      <c r="WXC2" s="208"/>
      <c r="WXD2" s="208"/>
      <c r="WXE2" s="208"/>
      <c r="WXF2" s="208"/>
      <c r="WXG2" s="208"/>
      <c r="WXH2" s="208"/>
      <c r="WXI2" s="208"/>
      <c r="WXJ2" s="208"/>
      <c r="WXK2" s="208"/>
      <c r="WXL2" s="208"/>
      <c r="WXM2" s="208"/>
      <c r="WXN2" s="208"/>
      <c r="WXO2" s="208"/>
      <c r="WXP2" s="208"/>
      <c r="WXQ2" s="208"/>
      <c r="WXR2" s="208"/>
      <c r="WXS2" s="208"/>
      <c r="WXT2" s="208"/>
      <c r="WXU2" s="208"/>
      <c r="WXV2" s="208"/>
      <c r="WXW2" s="208"/>
      <c r="WXX2" s="208"/>
      <c r="WXY2" s="208"/>
      <c r="WXZ2" s="208"/>
      <c r="WYA2" s="208"/>
      <c r="WYB2" s="208"/>
      <c r="WYC2" s="208"/>
      <c r="WYD2" s="208"/>
      <c r="WYE2" s="208"/>
      <c r="WYF2" s="208"/>
      <c r="WYG2" s="208"/>
      <c r="WYH2" s="208"/>
      <c r="WYI2" s="208"/>
      <c r="WYJ2" s="208"/>
      <c r="WYK2" s="208"/>
      <c r="WYL2" s="208"/>
      <c r="WYM2" s="208"/>
      <c r="WYN2" s="208"/>
      <c r="WYO2" s="208"/>
      <c r="WYP2" s="208"/>
      <c r="WYQ2" s="208"/>
      <c r="WYR2" s="208"/>
      <c r="WYS2" s="208"/>
      <c r="WYT2" s="208"/>
      <c r="WYU2" s="208"/>
      <c r="WYV2" s="208"/>
      <c r="WYW2" s="208"/>
      <c r="WYX2" s="208"/>
      <c r="WYY2" s="208"/>
      <c r="WYZ2" s="208"/>
      <c r="WZA2" s="208"/>
      <c r="WZB2" s="208"/>
      <c r="WZC2" s="208"/>
      <c r="WZD2" s="208"/>
      <c r="WZE2" s="208"/>
      <c r="WZF2" s="208"/>
      <c r="WZG2" s="208"/>
      <c r="WZH2" s="208"/>
      <c r="WZI2" s="208"/>
      <c r="WZJ2" s="208"/>
      <c r="WZK2" s="208"/>
      <c r="WZL2" s="208"/>
      <c r="WZM2" s="208"/>
      <c r="WZN2" s="208"/>
      <c r="WZO2" s="208"/>
      <c r="WZP2" s="208"/>
      <c r="WZQ2" s="208"/>
      <c r="WZR2" s="208"/>
      <c r="WZS2" s="208"/>
      <c r="WZT2" s="208"/>
      <c r="WZU2" s="208"/>
      <c r="WZV2" s="208"/>
      <c r="WZW2" s="208"/>
      <c r="WZX2" s="208"/>
      <c r="WZY2" s="208"/>
      <c r="WZZ2" s="208"/>
      <c r="XAA2" s="208"/>
      <c r="XAB2" s="208"/>
      <c r="XAC2" s="208"/>
      <c r="XAD2" s="208"/>
      <c r="XAE2" s="208"/>
      <c r="XAF2" s="208"/>
      <c r="XAG2" s="208"/>
      <c r="XAH2" s="208"/>
      <c r="XAI2" s="208"/>
      <c r="XAJ2" s="208"/>
      <c r="XAK2" s="208"/>
      <c r="XAL2" s="208"/>
      <c r="XAM2" s="208"/>
      <c r="XAN2" s="208"/>
      <c r="XAO2" s="208"/>
      <c r="XAP2" s="208"/>
      <c r="XAQ2" s="208"/>
      <c r="XAR2" s="208"/>
      <c r="XAS2" s="208"/>
      <c r="XAT2" s="208"/>
      <c r="XAU2" s="208"/>
      <c r="XAV2" s="208"/>
      <c r="XAW2" s="208"/>
      <c r="XAX2" s="208"/>
      <c r="XAY2" s="208"/>
      <c r="XAZ2" s="208"/>
      <c r="XBA2" s="208"/>
      <c r="XBB2" s="208"/>
      <c r="XBC2" s="208"/>
      <c r="XBD2" s="208"/>
      <c r="XBE2" s="208"/>
      <c r="XBF2" s="208"/>
      <c r="XBG2" s="208"/>
      <c r="XBH2" s="208"/>
      <c r="XBI2" s="208"/>
      <c r="XBJ2" s="208"/>
      <c r="XBK2" s="208"/>
      <c r="XBL2" s="208"/>
      <c r="XBM2" s="208"/>
      <c r="XBN2" s="208"/>
      <c r="XBO2" s="208"/>
      <c r="XBP2" s="208"/>
      <c r="XBQ2" s="208"/>
      <c r="XBR2" s="208"/>
      <c r="XBS2" s="208"/>
      <c r="XBT2" s="208"/>
      <c r="XBU2" s="208"/>
      <c r="XBV2" s="208"/>
      <c r="XBW2" s="208"/>
      <c r="XBX2" s="208"/>
      <c r="XBY2" s="208"/>
      <c r="XBZ2" s="208"/>
      <c r="XCA2" s="208"/>
      <c r="XCB2" s="208"/>
      <c r="XCC2" s="208"/>
      <c r="XCD2" s="208"/>
      <c r="XCE2" s="208"/>
      <c r="XCF2" s="208"/>
      <c r="XCG2" s="208"/>
      <c r="XCH2" s="208"/>
      <c r="XCI2" s="208"/>
      <c r="XCJ2" s="208"/>
      <c r="XCK2" s="208"/>
      <c r="XCL2" s="208"/>
      <c r="XCM2" s="208"/>
      <c r="XCN2" s="208"/>
      <c r="XCO2" s="208"/>
      <c r="XCP2" s="208"/>
      <c r="XCQ2" s="208"/>
      <c r="XCR2" s="208"/>
      <c r="XCS2" s="208"/>
      <c r="XCT2" s="208"/>
      <c r="XCU2" s="208"/>
      <c r="XCV2" s="208"/>
      <c r="XCW2" s="208"/>
      <c r="XCX2" s="208"/>
      <c r="XCY2" s="208"/>
      <c r="XCZ2" s="208"/>
      <c r="XDA2" s="208"/>
      <c r="XDB2" s="208"/>
      <c r="XDC2" s="208"/>
      <c r="XDD2" s="208"/>
      <c r="XDE2" s="208"/>
      <c r="XDF2" s="208"/>
      <c r="XDG2" s="208"/>
      <c r="XDH2" s="208"/>
      <c r="XDI2" s="208"/>
      <c r="XDJ2" s="208"/>
      <c r="XDK2" s="208"/>
      <c r="XDL2" s="208"/>
      <c r="XDM2" s="208"/>
      <c r="XDN2" s="208"/>
      <c r="XDO2" s="208"/>
      <c r="XDP2" s="208"/>
      <c r="XDQ2" s="208"/>
      <c r="XDR2" s="208"/>
      <c r="XDS2" s="208"/>
      <c r="XDT2" s="208"/>
      <c r="XDU2" s="208"/>
      <c r="XDV2" s="208"/>
      <c r="XDW2" s="208"/>
      <c r="XDX2" s="208"/>
      <c r="XDY2" s="208"/>
      <c r="XDZ2" s="208"/>
      <c r="XEA2" s="208"/>
      <c r="XEB2" s="208"/>
      <c r="XEC2" s="208"/>
      <c r="XED2" s="208"/>
      <c r="XEE2" s="208"/>
      <c r="XEF2" s="208"/>
      <c r="XEG2" s="208"/>
      <c r="XEH2" s="208"/>
      <c r="XEI2" s="208"/>
      <c r="XEJ2" s="208"/>
      <c r="XEK2" s="208"/>
      <c r="XEL2" s="208"/>
      <c r="XEM2" s="208"/>
      <c r="XEN2" s="208"/>
      <c r="XEO2" s="208"/>
      <c r="XEP2" s="208"/>
      <c r="XEQ2" s="208"/>
      <c r="XER2" s="208"/>
      <c r="XES2" s="208"/>
      <c r="XET2" s="208"/>
      <c r="XEU2" s="208"/>
      <c r="XEV2" s="208"/>
      <c r="XEW2" s="208"/>
      <c r="XEX2" s="208"/>
      <c r="XEY2" s="208"/>
      <c r="XEZ2" s="208"/>
      <c r="XFA2" s="208"/>
    </row>
    <row r="3" spans="2:16381" ht="20">
      <c r="B3" s="1489"/>
      <c r="C3" s="429" t="s">
        <v>775</v>
      </c>
      <c r="D3" s="430">
        <f>Menu!D3</f>
        <v>46203</v>
      </c>
      <c r="E3" s="429"/>
      <c r="F3" s="431" t="s">
        <v>989</v>
      </c>
      <c r="G3" s="429"/>
      <c r="H3" s="429"/>
      <c r="I3" s="429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5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  <c r="IA3" s="208"/>
      <c r="IB3" s="208"/>
      <c r="IC3" s="208"/>
      <c r="ID3" s="208"/>
      <c r="IE3" s="208"/>
      <c r="IF3" s="208"/>
      <c r="IG3" s="208"/>
      <c r="IH3" s="208"/>
      <c r="II3" s="208"/>
      <c r="IJ3" s="208"/>
      <c r="IK3" s="208"/>
      <c r="IL3" s="208"/>
      <c r="IM3" s="208"/>
      <c r="IN3" s="208"/>
      <c r="IO3" s="208"/>
      <c r="IP3" s="208"/>
      <c r="IQ3" s="208"/>
      <c r="IR3" s="208"/>
      <c r="IS3" s="208"/>
      <c r="IT3" s="208"/>
      <c r="IU3" s="208"/>
      <c r="IV3" s="208"/>
      <c r="IW3" s="208"/>
      <c r="IX3" s="208"/>
      <c r="IY3" s="208"/>
      <c r="IZ3" s="208"/>
      <c r="JA3" s="208"/>
      <c r="JB3" s="208"/>
      <c r="JC3" s="208"/>
      <c r="JD3" s="208"/>
      <c r="JE3" s="208"/>
      <c r="JF3" s="208"/>
      <c r="JG3" s="208"/>
      <c r="JH3" s="208"/>
      <c r="JI3" s="208"/>
      <c r="JJ3" s="208"/>
      <c r="JK3" s="208"/>
      <c r="JL3" s="208"/>
      <c r="JM3" s="208"/>
      <c r="JN3" s="208"/>
      <c r="JO3" s="208"/>
      <c r="JP3" s="208"/>
      <c r="JQ3" s="208"/>
      <c r="JR3" s="208"/>
      <c r="JS3" s="208"/>
      <c r="JT3" s="208"/>
      <c r="JU3" s="208"/>
      <c r="JV3" s="208"/>
      <c r="JW3" s="208"/>
      <c r="JX3" s="208"/>
      <c r="JY3" s="208"/>
      <c r="JZ3" s="208"/>
      <c r="KA3" s="208"/>
      <c r="KB3" s="208"/>
      <c r="KC3" s="208"/>
      <c r="KD3" s="208"/>
      <c r="KE3" s="208"/>
      <c r="KF3" s="208"/>
      <c r="KG3" s="208"/>
      <c r="KH3" s="208"/>
      <c r="KI3" s="208"/>
      <c r="KJ3" s="208"/>
      <c r="KK3" s="208"/>
      <c r="KL3" s="208"/>
      <c r="KM3" s="208"/>
      <c r="KN3" s="208"/>
      <c r="KO3" s="208"/>
      <c r="KP3" s="208"/>
      <c r="KQ3" s="208"/>
      <c r="KR3" s="208"/>
      <c r="KS3" s="208"/>
      <c r="KT3" s="208"/>
      <c r="KU3" s="208"/>
      <c r="KV3" s="208"/>
      <c r="KW3" s="208"/>
      <c r="KX3" s="208"/>
      <c r="KY3" s="208"/>
      <c r="KZ3" s="208"/>
      <c r="LA3" s="208"/>
      <c r="LB3" s="208"/>
      <c r="LC3" s="208"/>
      <c r="LD3" s="208"/>
      <c r="LE3" s="208"/>
      <c r="LF3" s="208"/>
      <c r="LG3" s="208"/>
      <c r="LH3" s="208"/>
      <c r="LI3" s="208"/>
      <c r="LJ3" s="208"/>
      <c r="LK3" s="208"/>
      <c r="LL3" s="208"/>
      <c r="LM3" s="208"/>
      <c r="LN3" s="208"/>
      <c r="LO3" s="208"/>
      <c r="LP3" s="208"/>
      <c r="LQ3" s="208"/>
      <c r="LR3" s="208"/>
      <c r="LS3" s="208"/>
      <c r="LT3" s="208"/>
      <c r="LU3" s="208"/>
      <c r="LV3" s="208"/>
      <c r="LW3" s="208"/>
      <c r="LX3" s="208"/>
      <c r="LY3" s="208"/>
      <c r="LZ3" s="208"/>
      <c r="MA3" s="208"/>
      <c r="MB3" s="208"/>
      <c r="MC3" s="208"/>
      <c r="MD3" s="208"/>
      <c r="ME3" s="208"/>
      <c r="MF3" s="208"/>
      <c r="MG3" s="208"/>
      <c r="MH3" s="208"/>
      <c r="MI3" s="208"/>
      <c r="MJ3" s="208"/>
      <c r="MK3" s="208"/>
      <c r="ML3" s="208"/>
      <c r="MM3" s="208"/>
      <c r="MN3" s="208"/>
      <c r="MO3" s="208"/>
      <c r="MP3" s="208"/>
      <c r="MQ3" s="208"/>
      <c r="MR3" s="208"/>
      <c r="MS3" s="208"/>
      <c r="MT3" s="208"/>
      <c r="MU3" s="208"/>
      <c r="MV3" s="208"/>
      <c r="MW3" s="208"/>
      <c r="MX3" s="208"/>
      <c r="MY3" s="208"/>
      <c r="MZ3" s="208"/>
      <c r="NA3" s="208"/>
      <c r="NB3" s="208"/>
      <c r="NC3" s="208"/>
      <c r="ND3" s="208"/>
      <c r="NE3" s="208"/>
      <c r="NF3" s="208"/>
      <c r="NG3" s="208"/>
      <c r="NH3" s="208"/>
      <c r="NI3" s="208"/>
      <c r="NJ3" s="208"/>
      <c r="NK3" s="208"/>
      <c r="NL3" s="208"/>
      <c r="NM3" s="208"/>
      <c r="NN3" s="208"/>
      <c r="NO3" s="208"/>
      <c r="NP3" s="208"/>
      <c r="NQ3" s="208"/>
      <c r="NR3" s="208"/>
      <c r="NS3" s="208"/>
      <c r="NT3" s="208"/>
      <c r="NU3" s="208"/>
      <c r="NV3" s="208"/>
      <c r="NW3" s="208"/>
      <c r="NX3" s="208"/>
      <c r="NY3" s="208"/>
      <c r="NZ3" s="208"/>
      <c r="OA3" s="208"/>
      <c r="OB3" s="208"/>
      <c r="OC3" s="208"/>
      <c r="OD3" s="208"/>
      <c r="OE3" s="208"/>
      <c r="OF3" s="208"/>
      <c r="OG3" s="208"/>
      <c r="OH3" s="208"/>
      <c r="OI3" s="208"/>
      <c r="OJ3" s="208"/>
      <c r="OK3" s="208"/>
      <c r="OL3" s="208"/>
      <c r="OM3" s="208"/>
      <c r="ON3" s="208"/>
      <c r="OO3" s="208"/>
      <c r="OP3" s="208"/>
      <c r="OQ3" s="208"/>
      <c r="OR3" s="208"/>
      <c r="OS3" s="208"/>
      <c r="OT3" s="208"/>
      <c r="OU3" s="208"/>
      <c r="OV3" s="208"/>
      <c r="OW3" s="208"/>
      <c r="OX3" s="208"/>
      <c r="OY3" s="208"/>
      <c r="OZ3" s="208"/>
      <c r="PA3" s="208"/>
      <c r="PB3" s="208"/>
      <c r="PC3" s="208"/>
      <c r="PD3" s="208"/>
      <c r="PE3" s="208"/>
      <c r="PF3" s="208"/>
      <c r="PG3" s="208"/>
      <c r="PH3" s="208"/>
      <c r="PI3" s="208"/>
      <c r="PJ3" s="208"/>
      <c r="PK3" s="208"/>
      <c r="PL3" s="208"/>
      <c r="PM3" s="208"/>
      <c r="PN3" s="208"/>
      <c r="PO3" s="208"/>
      <c r="PP3" s="208"/>
      <c r="PQ3" s="208"/>
      <c r="PR3" s="208"/>
      <c r="PS3" s="208"/>
      <c r="PT3" s="208"/>
      <c r="PU3" s="208"/>
      <c r="PV3" s="208"/>
      <c r="PW3" s="208"/>
      <c r="PX3" s="208"/>
      <c r="PY3" s="208"/>
      <c r="PZ3" s="208"/>
      <c r="QA3" s="208"/>
      <c r="QB3" s="208"/>
      <c r="QC3" s="208"/>
      <c r="QD3" s="208"/>
      <c r="QE3" s="208"/>
      <c r="QF3" s="208"/>
      <c r="QG3" s="208"/>
      <c r="QH3" s="208"/>
      <c r="QI3" s="208"/>
      <c r="QJ3" s="208"/>
      <c r="QK3" s="208"/>
      <c r="QL3" s="208"/>
      <c r="QM3" s="208"/>
      <c r="QN3" s="208"/>
      <c r="QO3" s="208"/>
      <c r="QP3" s="208"/>
      <c r="QQ3" s="208"/>
      <c r="QR3" s="208"/>
      <c r="QS3" s="208"/>
      <c r="QT3" s="208"/>
      <c r="QU3" s="208"/>
      <c r="QV3" s="208"/>
      <c r="QW3" s="208"/>
      <c r="QX3" s="208"/>
      <c r="QY3" s="208"/>
      <c r="QZ3" s="208"/>
      <c r="RA3" s="208"/>
      <c r="RB3" s="208"/>
      <c r="RC3" s="208"/>
      <c r="RD3" s="208"/>
      <c r="RE3" s="208"/>
      <c r="RF3" s="208"/>
      <c r="RG3" s="208"/>
      <c r="RH3" s="208"/>
      <c r="RI3" s="208"/>
      <c r="RJ3" s="208"/>
      <c r="RK3" s="208"/>
      <c r="RL3" s="208"/>
      <c r="RM3" s="208"/>
      <c r="RN3" s="208"/>
      <c r="RO3" s="208"/>
      <c r="RP3" s="208"/>
      <c r="RQ3" s="208"/>
      <c r="RR3" s="208"/>
      <c r="RS3" s="208"/>
      <c r="RT3" s="208"/>
      <c r="RU3" s="208"/>
      <c r="RV3" s="208"/>
      <c r="RW3" s="208"/>
      <c r="RX3" s="208"/>
      <c r="RY3" s="208"/>
      <c r="RZ3" s="208"/>
      <c r="SA3" s="208"/>
      <c r="SB3" s="208"/>
      <c r="SC3" s="208"/>
      <c r="SD3" s="208"/>
      <c r="SE3" s="208"/>
      <c r="SF3" s="208"/>
      <c r="SG3" s="208"/>
      <c r="SH3" s="208"/>
      <c r="SI3" s="208"/>
      <c r="SJ3" s="208"/>
      <c r="SK3" s="208"/>
      <c r="SL3" s="208"/>
      <c r="SM3" s="208"/>
      <c r="SN3" s="208"/>
      <c r="SO3" s="208"/>
      <c r="SP3" s="208"/>
      <c r="SQ3" s="208"/>
      <c r="SR3" s="208"/>
      <c r="SS3" s="208"/>
      <c r="ST3" s="208"/>
      <c r="SU3" s="208"/>
      <c r="SV3" s="208"/>
      <c r="SW3" s="208"/>
      <c r="SX3" s="208"/>
      <c r="SY3" s="208"/>
      <c r="SZ3" s="208"/>
      <c r="TA3" s="208"/>
      <c r="TB3" s="208"/>
      <c r="TC3" s="208"/>
      <c r="TD3" s="208"/>
      <c r="TE3" s="208"/>
      <c r="TF3" s="208"/>
      <c r="TG3" s="208"/>
      <c r="TH3" s="208"/>
      <c r="TI3" s="208"/>
      <c r="TJ3" s="208"/>
      <c r="TK3" s="208"/>
      <c r="TL3" s="208"/>
      <c r="TM3" s="208"/>
      <c r="TN3" s="208"/>
      <c r="TO3" s="208"/>
      <c r="TP3" s="208"/>
      <c r="TQ3" s="208"/>
      <c r="TR3" s="208"/>
      <c r="TS3" s="208"/>
      <c r="TT3" s="208"/>
      <c r="TU3" s="208"/>
      <c r="TV3" s="208"/>
      <c r="TW3" s="208"/>
      <c r="TX3" s="208"/>
      <c r="TY3" s="208"/>
      <c r="TZ3" s="208"/>
      <c r="UA3" s="208"/>
      <c r="UB3" s="208"/>
      <c r="UC3" s="208"/>
      <c r="UD3" s="208"/>
      <c r="UE3" s="208"/>
      <c r="UF3" s="208"/>
      <c r="UG3" s="208"/>
      <c r="UH3" s="208"/>
      <c r="UI3" s="208"/>
      <c r="UJ3" s="208"/>
      <c r="UK3" s="208"/>
      <c r="UL3" s="208"/>
      <c r="UM3" s="208"/>
      <c r="UN3" s="208"/>
      <c r="UO3" s="208"/>
      <c r="UP3" s="208"/>
      <c r="UQ3" s="208"/>
      <c r="UR3" s="208"/>
      <c r="US3" s="208"/>
      <c r="UT3" s="208"/>
      <c r="UU3" s="208"/>
      <c r="UV3" s="208"/>
      <c r="UW3" s="208"/>
      <c r="UX3" s="208"/>
      <c r="UY3" s="208"/>
      <c r="UZ3" s="208"/>
      <c r="VA3" s="208"/>
      <c r="VB3" s="208"/>
      <c r="VC3" s="208"/>
      <c r="VD3" s="208"/>
      <c r="VE3" s="208"/>
      <c r="VF3" s="208"/>
      <c r="VG3" s="208"/>
      <c r="VH3" s="208"/>
      <c r="VI3" s="208"/>
      <c r="VJ3" s="208"/>
      <c r="VK3" s="208"/>
      <c r="VL3" s="208"/>
      <c r="VM3" s="208"/>
      <c r="VN3" s="208"/>
      <c r="VO3" s="208"/>
      <c r="VP3" s="208"/>
      <c r="VQ3" s="208"/>
      <c r="VR3" s="208"/>
      <c r="VS3" s="208"/>
      <c r="VT3" s="208"/>
      <c r="VU3" s="208"/>
      <c r="VV3" s="208"/>
      <c r="VW3" s="208"/>
      <c r="VX3" s="208"/>
      <c r="VY3" s="208"/>
      <c r="VZ3" s="208"/>
      <c r="WA3" s="208"/>
      <c r="WB3" s="208"/>
      <c r="WC3" s="208"/>
      <c r="WD3" s="208"/>
      <c r="WE3" s="208"/>
      <c r="WF3" s="208"/>
      <c r="WG3" s="208"/>
      <c r="WH3" s="208"/>
      <c r="WI3" s="208"/>
      <c r="WJ3" s="208"/>
      <c r="WK3" s="208"/>
      <c r="WL3" s="208"/>
      <c r="WM3" s="208"/>
      <c r="WN3" s="208"/>
      <c r="WO3" s="208"/>
      <c r="WP3" s="208"/>
      <c r="WQ3" s="208"/>
      <c r="WR3" s="208"/>
      <c r="WS3" s="208"/>
      <c r="WT3" s="208"/>
      <c r="WU3" s="208"/>
      <c r="WV3" s="208"/>
      <c r="WW3" s="208"/>
      <c r="WX3" s="208"/>
      <c r="WY3" s="208"/>
      <c r="WZ3" s="208"/>
      <c r="XA3" s="208"/>
      <c r="XB3" s="208"/>
      <c r="XC3" s="208"/>
      <c r="XD3" s="208"/>
      <c r="XE3" s="208"/>
      <c r="XF3" s="208"/>
      <c r="XG3" s="208"/>
      <c r="XH3" s="208"/>
      <c r="XI3" s="208"/>
      <c r="XJ3" s="208"/>
      <c r="XK3" s="208"/>
      <c r="XL3" s="208"/>
      <c r="XM3" s="208"/>
      <c r="XN3" s="208"/>
      <c r="XO3" s="208"/>
      <c r="XP3" s="208"/>
      <c r="XQ3" s="208"/>
      <c r="XR3" s="208"/>
      <c r="XS3" s="208"/>
      <c r="XT3" s="208"/>
      <c r="XU3" s="208"/>
      <c r="XV3" s="208"/>
      <c r="XW3" s="208"/>
      <c r="XX3" s="208"/>
      <c r="XY3" s="208"/>
      <c r="XZ3" s="208"/>
      <c r="YA3" s="208"/>
      <c r="YB3" s="208"/>
      <c r="YC3" s="208"/>
      <c r="YD3" s="208"/>
      <c r="YE3" s="208"/>
      <c r="YF3" s="208"/>
      <c r="YG3" s="208"/>
      <c r="YH3" s="208"/>
      <c r="YI3" s="208"/>
      <c r="YJ3" s="208"/>
      <c r="YK3" s="208"/>
      <c r="YL3" s="208"/>
      <c r="YM3" s="208"/>
      <c r="YN3" s="208"/>
      <c r="YO3" s="208"/>
      <c r="YP3" s="208"/>
      <c r="YQ3" s="208"/>
      <c r="YR3" s="208"/>
      <c r="YS3" s="208"/>
      <c r="YT3" s="208"/>
      <c r="YU3" s="208"/>
      <c r="YV3" s="208"/>
      <c r="YW3" s="208"/>
      <c r="YX3" s="208"/>
      <c r="YY3" s="208"/>
      <c r="YZ3" s="208"/>
      <c r="ZA3" s="208"/>
      <c r="ZB3" s="208"/>
      <c r="ZC3" s="208"/>
      <c r="ZD3" s="208"/>
      <c r="ZE3" s="208"/>
      <c r="ZF3" s="208"/>
      <c r="ZG3" s="208"/>
      <c r="ZH3" s="208"/>
      <c r="ZI3" s="208"/>
      <c r="ZJ3" s="208"/>
      <c r="ZK3" s="208"/>
      <c r="ZL3" s="208"/>
      <c r="ZM3" s="208"/>
      <c r="ZN3" s="208"/>
      <c r="ZO3" s="208"/>
      <c r="ZP3" s="208"/>
      <c r="ZQ3" s="208"/>
      <c r="ZR3" s="208"/>
      <c r="ZS3" s="208"/>
      <c r="ZT3" s="208"/>
      <c r="ZU3" s="208"/>
      <c r="ZV3" s="208"/>
      <c r="ZW3" s="208"/>
      <c r="ZX3" s="208"/>
      <c r="ZY3" s="208"/>
      <c r="ZZ3" s="208"/>
      <c r="AAA3" s="208"/>
      <c r="AAB3" s="208"/>
      <c r="AAC3" s="208"/>
      <c r="AAD3" s="208"/>
      <c r="AAE3" s="208"/>
      <c r="AAF3" s="208"/>
      <c r="AAG3" s="208"/>
      <c r="AAH3" s="208"/>
      <c r="AAI3" s="208"/>
      <c r="AAJ3" s="208"/>
      <c r="AAK3" s="208"/>
      <c r="AAL3" s="208"/>
      <c r="AAM3" s="208"/>
      <c r="AAN3" s="208"/>
      <c r="AAO3" s="208"/>
      <c r="AAP3" s="208"/>
      <c r="AAQ3" s="208"/>
      <c r="AAR3" s="208"/>
      <c r="AAS3" s="208"/>
      <c r="AAT3" s="208"/>
      <c r="AAU3" s="208"/>
      <c r="AAV3" s="208"/>
      <c r="AAW3" s="208"/>
      <c r="AAX3" s="208"/>
      <c r="AAY3" s="208"/>
      <c r="AAZ3" s="208"/>
      <c r="ABA3" s="208"/>
      <c r="ABB3" s="208"/>
      <c r="ABC3" s="208"/>
      <c r="ABD3" s="208"/>
      <c r="ABE3" s="208"/>
      <c r="ABF3" s="208"/>
      <c r="ABG3" s="208"/>
      <c r="ABH3" s="208"/>
      <c r="ABI3" s="208"/>
      <c r="ABJ3" s="208"/>
      <c r="ABK3" s="208"/>
      <c r="ABL3" s="208"/>
      <c r="ABM3" s="208"/>
      <c r="ABN3" s="208"/>
      <c r="ABO3" s="208"/>
      <c r="ABP3" s="208"/>
      <c r="ABQ3" s="208"/>
      <c r="ABR3" s="208"/>
      <c r="ABS3" s="208"/>
      <c r="ABT3" s="208"/>
      <c r="ABU3" s="208"/>
      <c r="ABV3" s="208"/>
      <c r="ABW3" s="208"/>
      <c r="ABX3" s="208"/>
      <c r="ABY3" s="208"/>
      <c r="ABZ3" s="208"/>
      <c r="ACA3" s="208"/>
      <c r="ACB3" s="208"/>
      <c r="ACC3" s="208"/>
      <c r="ACD3" s="208"/>
      <c r="ACE3" s="208"/>
      <c r="ACF3" s="208"/>
      <c r="ACG3" s="208"/>
      <c r="ACH3" s="208"/>
      <c r="ACI3" s="208"/>
      <c r="ACJ3" s="208"/>
      <c r="ACK3" s="208"/>
      <c r="ACL3" s="208"/>
      <c r="ACM3" s="208"/>
      <c r="ACN3" s="208"/>
      <c r="ACO3" s="208"/>
      <c r="ACP3" s="208"/>
      <c r="ACQ3" s="208"/>
      <c r="ACR3" s="208"/>
      <c r="ACS3" s="208"/>
      <c r="ACT3" s="208"/>
      <c r="ACU3" s="208"/>
      <c r="ACV3" s="208"/>
      <c r="ACW3" s="208"/>
      <c r="ACX3" s="208"/>
      <c r="ACY3" s="208"/>
      <c r="ACZ3" s="208"/>
      <c r="ADA3" s="208"/>
      <c r="ADB3" s="208"/>
      <c r="ADC3" s="208"/>
      <c r="ADD3" s="208"/>
      <c r="ADE3" s="208"/>
      <c r="ADF3" s="208"/>
      <c r="ADG3" s="208"/>
      <c r="ADH3" s="208"/>
      <c r="ADI3" s="208"/>
      <c r="ADJ3" s="208"/>
      <c r="ADK3" s="208"/>
      <c r="ADL3" s="208"/>
      <c r="ADM3" s="208"/>
      <c r="ADN3" s="208"/>
      <c r="ADO3" s="208"/>
      <c r="ADP3" s="208"/>
      <c r="ADQ3" s="208"/>
      <c r="ADR3" s="208"/>
      <c r="ADS3" s="208"/>
      <c r="ADT3" s="208"/>
      <c r="ADU3" s="208"/>
      <c r="ADV3" s="208"/>
      <c r="ADW3" s="208"/>
      <c r="ADX3" s="208"/>
      <c r="ADY3" s="208"/>
      <c r="ADZ3" s="208"/>
      <c r="AEA3" s="208"/>
      <c r="AEB3" s="208"/>
      <c r="AEC3" s="208"/>
      <c r="AED3" s="208"/>
      <c r="AEE3" s="208"/>
      <c r="AEF3" s="208"/>
      <c r="AEG3" s="208"/>
      <c r="AEH3" s="208"/>
      <c r="AEI3" s="208"/>
      <c r="AEJ3" s="208"/>
      <c r="AEK3" s="208"/>
      <c r="AEL3" s="208"/>
      <c r="AEM3" s="208"/>
      <c r="AEN3" s="208"/>
      <c r="AEO3" s="208"/>
      <c r="AEP3" s="208"/>
      <c r="AEQ3" s="208"/>
      <c r="AER3" s="208"/>
      <c r="AES3" s="208"/>
      <c r="AET3" s="208"/>
      <c r="AEU3" s="208"/>
      <c r="AEV3" s="208"/>
      <c r="AEW3" s="208"/>
      <c r="AEX3" s="208"/>
      <c r="AEY3" s="208"/>
      <c r="AEZ3" s="208"/>
      <c r="AFA3" s="208"/>
      <c r="AFB3" s="208"/>
      <c r="AFC3" s="208"/>
      <c r="AFD3" s="208"/>
      <c r="AFE3" s="208"/>
      <c r="AFF3" s="208"/>
      <c r="AFG3" s="208"/>
      <c r="AFH3" s="208"/>
      <c r="AFI3" s="208"/>
      <c r="AFJ3" s="208"/>
      <c r="AFK3" s="208"/>
      <c r="AFL3" s="208"/>
      <c r="AFM3" s="208"/>
      <c r="AFN3" s="208"/>
      <c r="AFO3" s="208"/>
      <c r="AFP3" s="208"/>
      <c r="AFQ3" s="208"/>
      <c r="AFR3" s="208"/>
      <c r="AFS3" s="208"/>
      <c r="AFT3" s="208"/>
      <c r="AFU3" s="208"/>
      <c r="AFV3" s="208"/>
      <c r="AFW3" s="208"/>
      <c r="AFX3" s="208"/>
      <c r="AFY3" s="208"/>
      <c r="AFZ3" s="208"/>
      <c r="AGA3" s="208"/>
      <c r="AGB3" s="208"/>
      <c r="AGC3" s="208"/>
      <c r="AGD3" s="208"/>
      <c r="AGE3" s="208"/>
      <c r="AGF3" s="208"/>
      <c r="AGG3" s="208"/>
      <c r="AGH3" s="208"/>
      <c r="AGI3" s="208"/>
      <c r="AGJ3" s="208"/>
      <c r="AGK3" s="208"/>
      <c r="AGL3" s="208"/>
      <c r="AGM3" s="208"/>
      <c r="AGN3" s="208"/>
      <c r="AGO3" s="208"/>
      <c r="AGP3" s="208"/>
      <c r="AGQ3" s="208"/>
      <c r="AGR3" s="208"/>
      <c r="AGS3" s="208"/>
      <c r="AGT3" s="208"/>
      <c r="AGU3" s="208"/>
      <c r="AGV3" s="208"/>
      <c r="AGW3" s="208"/>
      <c r="AGX3" s="208"/>
      <c r="AGY3" s="208"/>
      <c r="AGZ3" s="208"/>
      <c r="AHA3" s="208"/>
      <c r="AHB3" s="208"/>
      <c r="AHC3" s="208"/>
      <c r="AHD3" s="208"/>
      <c r="AHE3" s="208"/>
      <c r="AHF3" s="208"/>
      <c r="AHG3" s="208"/>
      <c r="AHH3" s="208"/>
      <c r="AHI3" s="208"/>
      <c r="AHJ3" s="208"/>
      <c r="AHK3" s="208"/>
      <c r="AHL3" s="208"/>
      <c r="AHM3" s="208"/>
      <c r="AHN3" s="208"/>
      <c r="AHO3" s="208"/>
      <c r="AHP3" s="208"/>
      <c r="AHQ3" s="208"/>
      <c r="AHR3" s="208"/>
      <c r="AHS3" s="208"/>
      <c r="AHT3" s="208"/>
      <c r="AHU3" s="208"/>
      <c r="AHV3" s="208"/>
      <c r="AHW3" s="208"/>
      <c r="AHX3" s="208"/>
      <c r="AHY3" s="208"/>
      <c r="AHZ3" s="208"/>
      <c r="AIA3" s="208"/>
      <c r="AIB3" s="208"/>
      <c r="AIC3" s="208"/>
      <c r="AID3" s="208"/>
      <c r="AIE3" s="208"/>
      <c r="AIF3" s="208"/>
      <c r="AIG3" s="208"/>
      <c r="AIH3" s="208"/>
      <c r="AII3" s="208"/>
      <c r="AIJ3" s="208"/>
      <c r="AIK3" s="208"/>
      <c r="AIL3" s="208"/>
      <c r="AIM3" s="208"/>
      <c r="AIN3" s="208"/>
      <c r="AIO3" s="208"/>
      <c r="AIP3" s="208"/>
      <c r="AIQ3" s="208"/>
      <c r="AIR3" s="208"/>
      <c r="AIS3" s="208"/>
      <c r="AIT3" s="208"/>
      <c r="AIU3" s="208"/>
      <c r="AIV3" s="208"/>
      <c r="AIW3" s="208"/>
      <c r="AIX3" s="208"/>
      <c r="AIY3" s="208"/>
      <c r="AIZ3" s="208"/>
      <c r="AJA3" s="208"/>
      <c r="AJB3" s="208"/>
      <c r="AJC3" s="208"/>
      <c r="AJD3" s="208"/>
      <c r="AJE3" s="208"/>
      <c r="AJF3" s="208"/>
      <c r="AJG3" s="208"/>
      <c r="AJH3" s="208"/>
      <c r="AJI3" s="208"/>
      <c r="AJJ3" s="208"/>
      <c r="AJK3" s="208"/>
      <c r="AJL3" s="208"/>
      <c r="AJM3" s="208"/>
      <c r="AJN3" s="208"/>
      <c r="AJO3" s="208"/>
      <c r="AJP3" s="208"/>
      <c r="AJQ3" s="208"/>
      <c r="AJR3" s="208"/>
      <c r="AJS3" s="208"/>
      <c r="AJT3" s="208"/>
      <c r="AJU3" s="208"/>
      <c r="AJV3" s="208"/>
      <c r="AJW3" s="208"/>
      <c r="AJX3" s="208"/>
      <c r="AJY3" s="208"/>
      <c r="AJZ3" s="208"/>
      <c r="AKA3" s="208"/>
      <c r="AKB3" s="208"/>
      <c r="AKC3" s="208"/>
      <c r="AKD3" s="208"/>
      <c r="AKE3" s="208"/>
      <c r="AKF3" s="208"/>
      <c r="AKG3" s="208"/>
      <c r="AKH3" s="208"/>
      <c r="AKI3" s="208"/>
      <c r="AKJ3" s="208"/>
      <c r="AKK3" s="208"/>
      <c r="AKL3" s="208"/>
      <c r="AKM3" s="208"/>
      <c r="AKN3" s="208"/>
      <c r="AKO3" s="208"/>
      <c r="AKP3" s="208"/>
      <c r="AKQ3" s="208"/>
      <c r="AKR3" s="208"/>
      <c r="AKS3" s="208"/>
      <c r="AKT3" s="208"/>
      <c r="AKU3" s="208"/>
      <c r="AKV3" s="208"/>
      <c r="AKW3" s="208"/>
      <c r="AKX3" s="208"/>
      <c r="AKY3" s="208"/>
      <c r="AKZ3" s="208"/>
      <c r="ALA3" s="208"/>
      <c r="ALB3" s="208"/>
      <c r="ALC3" s="208"/>
      <c r="ALD3" s="208"/>
      <c r="ALE3" s="208"/>
      <c r="ALF3" s="208"/>
      <c r="ALG3" s="208"/>
      <c r="ALH3" s="208"/>
      <c r="ALI3" s="208"/>
      <c r="ALJ3" s="208"/>
      <c r="ALK3" s="208"/>
      <c r="ALL3" s="208"/>
      <c r="ALM3" s="208"/>
      <c r="ALN3" s="208"/>
      <c r="ALO3" s="208"/>
      <c r="ALP3" s="208"/>
      <c r="ALQ3" s="208"/>
      <c r="ALR3" s="208"/>
      <c r="ALS3" s="208"/>
      <c r="ALT3" s="208"/>
      <c r="ALU3" s="208"/>
      <c r="ALV3" s="208"/>
      <c r="ALW3" s="208"/>
      <c r="ALX3" s="208"/>
      <c r="ALY3" s="208"/>
      <c r="ALZ3" s="208"/>
      <c r="AMA3" s="208"/>
      <c r="AMB3" s="208"/>
      <c r="AMC3" s="208"/>
      <c r="AMD3" s="208"/>
      <c r="AME3" s="208"/>
      <c r="AMF3" s="208"/>
      <c r="AMG3" s="208"/>
      <c r="AMH3" s="208"/>
      <c r="AMI3" s="208"/>
      <c r="AMJ3" s="208"/>
      <c r="AMK3" s="208"/>
      <c r="AML3" s="208"/>
      <c r="AMM3" s="208"/>
      <c r="AMN3" s="208"/>
      <c r="AMO3" s="208"/>
      <c r="AMP3" s="208"/>
      <c r="AMQ3" s="208"/>
      <c r="AMR3" s="208"/>
      <c r="AMS3" s="208"/>
      <c r="AMT3" s="208"/>
      <c r="AMU3" s="208"/>
      <c r="AMV3" s="208"/>
      <c r="AMW3" s="208"/>
      <c r="AMX3" s="208"/>
      <c r="AMY3" s="208"/>
      <c r="AMZ3" s="208"/>
      <c r="ANA3" s="208"/>
      <c r="ANB3" s="208"/>
      <c r="ANC3" s="208"/>
      <c r="AND3" s="208"/>
      <c r="ANE3" s="208"/>
      <c r="ANF3" s="208"/>
      <c r="ANG3" s="208"/>
      <c r="ANH3" s="208"/>
      <c r="ANI3" s="208"/>
      <c r="ANJ3" s="208"/>
      <c r="ANK3" s="208"/>
      <c r="ANL3" s="208"/>
      <c r="ANM3" s="208"/>
      <c r="ANN3" s="208"/>
      <c r="ANO3" s="208"/>
      <c r="ANP3" s="208"/>
      <c r="ANQ3" s="208"/>
      <c r="ANR3" s="208"/>
      <c r="ANS3" s="208"/>
      <c r="ANT3" s="208"/>
      <c r="ANU3" s="208"/>
      <c r="ANV3" s="208"/>
      <c r="ANW3" s="208"/>
      <c r="ANX3" s="208"/>
      <c r="ANY3" s="208"/>
      <c r="ANZ3" s="208"/>
      <c r="AOA3" s="208"/>
      <c r="AOB3" s="208"/>
      <c r="AOC3" s="208"/>
      <c r="AOD3" s="208"/>
      <c r="AOE3" s="208"/>
      <c r="AOF3" s="208"/>
      <c r="AOG3" s="208"/>
      <c r="AOH3" s="208"/>
      <c r="AOI3" s="208"/>
      <c r="AOJ3" s="208"/>
      <c r="AOK3" s="208"/>
      <c r="AOL3" s="208"/>
      <c r="AOM3" s="208"/>
      <c r="AON3" s="208"/>
      <c r="AOO3" s="208"/>
      <c r="AOP3" s="208"/>
      <c r="AOQ3" s="208"/>
      <c r="AOR3" s="208"/>
      <c r="AOS3" s="208"/>
      <c r="AOT3" s="208"/>
      <c r="AOU3" s="208"/>
      <c r="AOV3" s="208"/>
      <c r="AOW3" s="208"/>
      <c r="AOX3" s="208"/>
      <c r="AOY3" s="208"/>
      <c r="AOZ3" s="208"/>
      <c r="APA3" s="208"/>
      <c r="APB3" s="208"/>
      <c r="APC3" s="208"/>
      <c r="APD3" s="208"/>
      <c r="APE3" s="208"/>
      <c r="APF3" s="208"/>
      <c r="APG3" s="208"/>
      <c r="APH3" s="208"/>
      <c r="API3" s="208"/>
      <c r="APJ3" s="208"/>
      <c r="APK3" s="208"/>
      <c r="APL3" s="208"/>
      <c r="APM3" s="208"/>
      <c r="APN3" s="208"/>
      <c r="APO3" s="208"/>
      <c r="APP3" s="208"/>
      <c r="APQ3" s="208"/>
      <c r="APR3" s="208"/>
      <c r="APS3" s="208"/>
      <c r="APT3" s="208"/>
      <c r="APU3" s="208"/>
      <c r="APV3" s="208"/>
      <c r="APW3" s="208"/>
      <c r="APX3" s="208"/>
      <c r="APY3" s="208"/>
      <c r="APZ3" s="208"/>
      <c r="AQA3" s="208"/>
      <c r="AQB3" s="208"/>
      <c r="AQC3" s="208"/>
      <c r="AQD3" s="208"/>
      <c r="AQE3" s="208"/>
      <c r="AQF3" s="208"/>
      <c r="AQG3" s="208"/>
      <c r="AQH3" s="208"/>
      <c r="AQI3" s="208"/>
      <c r="AQJ3" s="208"/>
      <c r="AQK3" s="208"/>
      <c r="AQL3" s="208"/>
      <c r="AQM3" s="208"/>
      <c r="AQN3" s="208"/>
      <c r="AQO3" s="208"/>
      <c r="AQP3" s="208"/>
      <c r="AQQ3" s="208"/>
      <c r="AQR3" s="208"/>
      <c r="AQS3" s="208"/>
      <c r="AQT3" s="208"/>
      <c r="AQU3" s="208"/>
      <c r="AQV3" s="208"/>
      <c r="AQW3" s="208"/>
      <c r="AQX3" s="208"/>
      <c r="AQY3" s="208"/>
      <c r="AQZ3" s="208"/>
      <c r="ARA3" s="208"/>
      <c r="ARB3" s="208"/>
      <c r="ARC3" s="208"/>
      <c r="ARD3" s="208"/>
      <c r="ARE3" s="208"/>
      <c r="ARF3" s="208"/>
      <c r="ARG3" s="208"/>
      <c r="ARH3" s="208"/>
      <c r="ARI3" s="208"/>
      <c r="ARJ3" s="208"/>
      <c r="ARK3" s="208"/>
      <c r="ARL3" s="208"/>
      <c r="ARM3" s="208"/>
      <c r="ARN3" s="208"/>
      <c r="ARO3" s="208"/>
      <c r="ARP3" s="208"/>
      <c r="ARQ3" s="208"/>
      <c r="ARR3" s="208"/>
      <c r="ARS3" s="208"/>
      <c r="ART3" s="208"/>
      <c r="ARU3" s="208"/>
      <c r="ARV3" s="208"/>
      <c r="ARW3" s="208"/>
      <c r="ARX3" s="208"/>
      <c r="ARY3" s="208"/>
      <c r="ARZ3" s="208"/>
      <c r="ASA3" s="208"/>
      <c r="ASB3" s="208"/>
      <c r="ASC3" s="208"/>
      <c r="ASD3" s="208"/>
      <c r="ASE3" s="208"/>
      <c r="ASF3" s="208"/>
      <c r="ASG3" s="208"/>
      <c r="ASH3" s="208"/>
      <c r="ASI3" s="208"/>
      <c r="ASJ3" s="208"/>
      <c r="ASK3" s="208"/>
      <c r="ASL3" s="208"/>
      <c r="ASM3" s="208"/>
      <c r="ASN3" s="208"/>
      <c r="ASO3" s="208"/>
      <c r="ASP3" s="208"/>
      <c r="ASQ3" s="208"/>
      <c r="ASR3" s="208"/>
      <c r="ASS3" s="208"/>
      <c r="AST3" s="208"/>
      <c r="ASU3" s="208"/>
      <c r="ASV3" s="208"/>
      <c r="ASW3" s="208"/>
      <c r="ASX3" s="208"/>
      <c r="ASY3" s="208"/>
      <c r="ASZ3" s="208"/>
      <c r="ATA3" s="208"/>
      <c r="ATB3" s="208"/>
      <c r="ATC3" s="208"/>
      <c r="ATD3" s="208"/>
      <c r="ATE3" s="208"/>
      <c r="ATF3" s="208"/>
      <c r="ATG3" s="208"/>
      <c r="ATH3" s="208"/>
      <c r="ATI3" s="208"/>
      <c r="ATJ3" s="208"/>
      <c r="ATK3" s="208"/>
      <c r="ATL3" s="208"/>
      <c r="ATM3" s="208"/>
      <c r="ATN3" s="208"/>
      <c r="ATO3" s="208"/>
      <c r="ATP3" s="208"/>
      <c r="ATQ3" s="208"/>
      <c r="ATR3" s="208"/>
      <c r="ATS3" s="208"/>
      <c r="ATT3" s="208"/>
      <c r="ATU3" s="208"/>
      <c r="ATV3" s="208"/>
      <c r="ATW3" s="208"/>
      <c r="ATX3" s="208"/>
      <c r="ATY3" s="208"/>
      <c r="ATZ3" s="208"/>
      <c r="AUA3" s="208"/>
      <c r="AUB3" s="208"/>
      <c r="AUC3" s="208"/>
      <c r="AUD3" s="208"/>
      <c r="AUE3" s="208"/>
      <c r="AUF3" s="208"/>
      <c r="AUG3" s="208"/>
      <c r="AUH3" s="208"/>
      <c r="AUI3" s="208"/>
      <c r="AUJ3" s="208"/>
      <c r="AUK3" s="208"/>
      <c r="AUL3" s="208"/>
      <c r="AUM3" s="208"/>
      <c r="AUN3" s="208"/>
      <c r="AUO3" s="208"/>
      <c r="AUP3" s="208"/>
      <c r="AUQ3" s="208"/>
      <c r="AUR3" s="208"/>
      <c r="AUS3" s="208"/>
      <c r="AUT3" s="208"/>
      <c r="AUU3" s="208"/>
      <c r="AUV3" s="208"/>
      <c r="AUW3" s="208"/>
      <c r="AUX3" s="208"/>
      <c r="AUY3" s="208"/>
      <c r="AUZ3" s="208"/>
      <c r="AVA3" s="208"/>
      <c r="AVB3" s="208"/>
      <c r="AVC3" s="208"/>
      <c r="AVD3" s="208"/>
      <c r="AVE3" s="208"/>
      <c r="AVF3" s="208"/>
      <c r="AVG3" s="208"/>
      <c r="AVH3" s="208"/>
      <c r="AVI3" s="208"/>
      <c r="AVJ3" s="208"/>
      <c r="AVK3" s="208"/>
      <c r="AVL3" s="208"/>
      <c r="AVM3" s="208"/>
      <c r="AVN3" s="208"/>
      <c r="AVO3" s="208"/>
      <c r="AVP3" s="208"/>
      <c r="AVQ3" s="208"/>
      <c r="AVR3" s="208"/>
      <c r="AVS3" s="208"/>
      <c r="AVT3" s="208"/>
      <c r="AVU3" s="208"/>
      <c r="AVV3" s="208"/>
      <c r="AVW3" s="208"/>
      <c r="AVX3" s="208"/>
      <c r="AVY3" s="208"/>
      <c r="AVZ3" s="208"/>
      <c r="AWA3" s="208"/>
      <c r="AWB3" s="208"/>
      <c r="AWC3" s="208"/>
      <c r="AWD3" s="208"/>
      <c r="AWE3" s="208"/>
      <c r="AWF3" s="208"/>
      <c r="AWG3" s="208"/>
      <c r="AWH3" s="208"/>
      <c r="AWI3" s="208"/>
      <c r="AWJ3" s="208"/>
      <c r="AWK3" s="208"/>
      <c r="AWL3" s="208"/>
      <c r="AWM3" s="208"/>
      <c r="AWN3" s="208"/>
      <c r="AWO3" s="208"/>
      <c r="AWP3" s="208"/>
      <c r="AWQ3" s="208"/>
      <c r="AWR3" s="208"/>
      <c r="AWS3" s="208"/>
      <c r="AWT3" s="208"/>
      <c r="AWU3" s="208"/>
      <c r="AWV3" s="208"/>
      <c r="AWW3" s="208"/>
      <c r="AWX3" s="208"/>
      <c r="AWY3" s="208"/>
      <c r="AWZ3" s="208"/>
      <c r="AXA3" s="208"/>
      <c r="AXB3" s="208"/>
      <c r="AXC3" s="208"/>
      <c r="AXD3" s="208"/>
      <c r="AXE3" s="208"/>
      <c r="AXF3" s="208"/>
      <c r="AXG3" s="208"/>
      <c r="AXH3" s="208"/>
      <c r="AXI3" s="208"/>
      <c r="AXJ3" s="208"/>
      <c r="AXK3" s="208"/>
      <c r="AXL3" s="208"/>
      <c r="AXM3" s="208"/>
      <c r="AXN3" s="208"/>
      <c r="AXO3" s="208"/>
      <c r="AXP3" s="208"/>
      <c r="AXQ3" s="208"/>
      <c r="AXR3" s="208"/>
      <c r="AXS3" s="208"/>
      <c r="AXT3" s="208"/>
      <c r="AXU3" s="208"/>
      <c r="AXV3" s="208"/>
      <c r="AXW3" s="208"/>
      <c r="AXX3" s="208"/>
      <c r="AXY3" s="208"/>
      <c r="AXZ3" s="208"/>
      <c r="AYA3" s="208"/>
      <c r="AYB3" s="208"/>
      <c r="AYC3" s="208"/>
      <c r="AYD3" s="208"/>
      <c r="AYE3" s="208"/>
      <c r="AYF3" s="208"/>
      <c r="AYG3" s="208"/>
      <c r="AYH3" s="208"/>
      <c r="AYI3" s="208"/>
      <c r="AYJ3" s="208"/>
      <c r="AYK3" s="208"/>
      <c r="AYL3" s="208"/>
      <c r="AYM3" s="208"/>
      <c r="AYN3" s="208"/>
      <c r="AYO3" s="208"/>
      <c r="AYP3" s="208"/>
      <c r="AYQ3" s="208"/>
      <c r="AYR3" s="208"/>
      <c r="AYS3" s="208"/>
      <c r="AYT3" s="208"/>
      <c r="AYU3" s="208"/>
      <c r="AYV3" s="208"/>
      <c r="AYW3" s="208"/>
      <c r="AYX3" s="208"/>
      <c r="AYY3" s="208"/>
      <c r="AYZ3" s="208"/>
      <c r="AZA3" s="208"/>
      <c r="AZB3" s="208"/>
      <c r="AZC3" s="208"/>
      <c r="AZD3" s="208"/>
      <c r="AZE3" s="208"/>
      <c r="AZF3" s="208"/>
      <c r="AZG3" s="208"/>
      <c r="AZH3" s="208"/>
      <c r="AZI3" s="208"/>
      <c r="AZJ3" s="208"/>
      <c r="AZK3" s="208"/>
      <c r="AZL3" s="208"/>
      <c r="AZM3" s="208"/>
      <c r="AZN3" s="208"/>
      <c r="AZO3" s="208"/>
      <c r="AZP3" s="208"/>
      <c r="AZQ3" s="208"/>
      <c r="AZR3" s="208"/>
      <c r="AZS3" s="208"/>
      <c r="AZT3" s="208"/>
      <c r="AZU3" s="208"/>
      <c r="AZV3" s="208"/>
      <c r="AZW3" s="208"/>
      <c r="AZX3" s="208"/>
      <c r="AZY3" s="208"/>
      <c r="AZZ3" s="208"/>
      <c r="BAA3" s="208"/>
      <c r="BAB3" s="208"/>
      <c r="BAC3" s="208"/>
      <c r="BAD3" s="208"/>
      <c r="BAE3" s="208"/>
      <c r="BAF3" s="208"/>
      <c r="BAG3" s="208"/>
      <c r="BAH3" s="208"/>
      <c r="BAI3" s="208"/>
      <c r="BAJ3" s="208"/>
      <c r="BAK3" s="208"/>
      <c r="BAL3" s="208"/>
      <c r="BAM3" s="208"/>
      <c r="BAN3" s="208"/>
      <c r="BAO3" s="208"/>
      <c r="BAP3" s="208"/>
      <c r="BAQ3" s="208"/>
      <c r="BAR3" s="208"/>
      <c r="BAS3" s="208"/>
      <c r="BAT3" s="208"/>
      <c r="BAU3" s="208"/>
      <c r="BAV3" s="208"/>
      <c r="BAW3" s="208"/>
      <c r="BAX3" s="208"/>
      <c r="BAY3" s="208"/>
      <c r="BAZ3" s="208"/>
      <c r="BBA3" s="208"/>
      <c r="BBB3" s="208"/>
      <c r="BBC3" s="208"/>
      <c r="BBD3" s="208"/>
      <c r="BBE3" s="208"/>
      <c r="BBF3" s="208"/>
      <c r="BBG3" s="208"/>
      <c r="BBH3" s="208"/>
      <c r="BBI3" s="208"/>
      <c r="BBJ3" s="208"/>
      <c r="BBK3" s="208"/>
      <c r="BBL3" s="208"/>
      <c r="BBM3" s="208"/>
      <c r="BBN3" s="208"/>
      <c r="BBO3" s="208"/>
      <c r="BBP3" s="208"/>
      <c r="BBQ3" s="208"/>
      <c r="BBR3" s="208"/>
      <c r="BBS3" s="208"/>
      <c r="BBT3" s="208"/>
      <c r="BBU3" s="208"/>
      <c r="BBV3" s="208"/>
      <c r="BBW3" s="208"/>
      <c r="BBX3" s="208"/>
      <c r="BBY3" s="208"/>
      <c r="BBZ3" s="208"/>
      <c r="BCA3" s="208"/>
      <c r="BCB3" s="208"/>
      <c r="BCC3" s="208"/>
      <c r="BCD3" s="208"/>
      <c r="BCE3" s="208"/>
      <c r="BCF3" s="208"/>
      <c r="BCG3" s="208"/>
      <c r="BCH3" s="208"/>
      <c r="BCI3" s="208"/>
      <c r="BCJ3" s="208"/>
      <c r="BCK3" s="208"/>
      <c r="BCL3" s="208"/>
      <c r="BCM3" s="208"/>
      <c r="BCN3" s="208"/>
      <c r="BCO3" s="208"/>
      <c r="BCP3" s="208"/>
      <c r="BCQ3" s="208"/>
      <c r="BCR3" s="208"/>
      <c r="BCS3" s="208"/>
      <c r="BCT3" s="208"/>
      <c r="BCU3" s="208"/>
      <c r="BCV3" s="208"/>
      <c r="BCW3" s="208"/>
      <c r="BCX3" s="208"/>
      <c r="BCY3" s="208"/>
      <c r="BCZ3" s="208"/>
      <c r="BDA3" s="208"/>
      <c r="BDB3" s="208"/>
      <c r="BDC3" s="208"/>
      <c r="BDD3" s="208"/>
      <c r="BDE3" s="208"/>
      <c r="BDF3" s="208"/>
      <c r="BDG3" s="208"/>
      <c r="BDH3" s="208"/>
      <c r="BDI3" s="208"/>
      <c r="BDJ3" s="208"/>
      <c r="BDK3" s="208"/>
      <c r="BDL3" s="208"/>
      <c r="BDM3" s="208"/>
      <c r="BDN3" s="208"/>
      <c r="BDO3" s="208"/>
      <c r="BDP3" s="208"/>
      <c r="BDQ3" s="208"/>
      <c r="BDR3" s="208"/>
      <c r="BDS3" s="208"/>
      <c r="BDT3" s="208"/>
      <c r="BDU3" s="208"/>
      <c r="BDV3" s="208"/>
      <c r="BDW3" s="208"/>
      <c r="BDX3" s="208"/>
      <c r="BDY3" s="208"/>
      <c r="BDZ3" s="208"/>
      <c r="BEA3" s="208"/>
      <c r="BEB3" s="208"/>
      <c r="BEC3" s="208"/>
      <c r="BED3" s="208"/>
      <c r="BEE3" s="208"/>
      <c r="BEF3" s="208"/>
      <c r="BEG3" s="208"/>
      <c r="BEH3" s="208"/>
      <c r="BEI3" s="208"/>
      <c r="BEJ3" s="208"/>
      <c r="BEK3" s="208"/>
      <c r="BEL3" s="208"/>
      <c r="BEM3" s="208"/>
      <c r="BEN3" s="208"/>
      <c r="BEO3" s="208"/>
      <c r="BEP3" s="208"/>
      <c r="BEQ3" s="208"/>
      <c r="BER3" s="208"/>
      <c r="BES3" s="208"/>
      <c r="BET3" s="208"/>
      <c r="BEU3" s="208"/>
      <c r="BEV3" s="208"/>
      <c r="BEW3" s="208"/>
      <c r="BEX3" s="208"/>
      <c r="BEY3" s="208"/>
      <c r="BEZ3" s="208"/>
      <c r="BFA3" s="208"/>
      <c r="BFB3" s="208"/>
      <c r="BFC3" s="208"/>
      <c r="BFD3" s="208"/>
      <c r="BFE3" s="208"/>
      <c r="BFF3" s="208"/>
      <c r="BFG3" s="208"/>
      <c r="BFH3" s="208"/>
      <c r="BFI3" s="208"/>
      <c r="BFJ3" s="208"/>
      <c r="BFK3" s="208"/>
      <c r="BFL3" s="208"/>
      <c r="BFM3" s="208"/>
      <c r="BFN3" s="208"/>
      <c r="BFO3" s="208"/>
      <c r="BFP3" s="208"/>
      <c r="BFQ3" s="208"/>
      <c r="BFR3" s="208"/>
      <c r="BFS3" s="208"/>
      <c r="BFT3" s="208"/>
      <c r="BFU3" s="208"/>
      <c r="BFV3" s="208"/>
      <c r="BFW3" s="208"/>
      <c r="BFX3" s="208"/>
      <c r="BFY3" s="208"/>
      <c r="BFZ3" s="208"/>
      <c r="BGA3" s="208"/>
      <c r="BGB3" s="208"/>
      <c r="BGC3" s="208"/>
      <c r="BGD3" s="208"/>
      <c r="BGE3" s="208"/>
      <c r="BGF3" s="208"/>
      <c r="BGG3" s="208"/>
      <c r="BGH3" s="208"/>
      <c r="BGI3" s="208"/>
      <c r="BGJ3" s="208"/>
      <c r="BGK3" s="208"/>
      <c r="BGL3" s="208"/>
      <c r="BGM3" s="208"/>
      <c r="BGN3" s="208"/>
      <c r="BGO3" s="208"/>
      <c r="BGP3" s="208"/>
      <c r="BGQ3" s="208"/>
      <c r="BGR3" s="208"/>
      <c r="BGS3" s="208"/>
      <c r="BGT3" s="208"/>
      <c r="BGU3" s="208"/>
      <c r="BGV3" s="208"/>
      <c r="BGW3" s="208"/>
      <c r="BGX3" s="208"/>
      <c r="BGY3" s="208"/>
      <c r="BGZ3" s="208"/>
      <c r="BHA3" s="208"/>
      <c r="BHB3" s="208"/>
      <c r="BHC3" s="208"/>
      <c r="BHD3" s="208"/>
      <c r="BHE3" s="208"/>
      <c r="BHF3" s="208"/>
      <c r="BHG3" s="208"/>
      <c r="BHH3" s="208"/>
      <c r="BHI3" s="208"/>
      <c r="BHJ3" s="208"/>
      <c r="BHK3" s="208"/>
      <c r="BHL3" s="208"/>
      <c r="BHM3" s="208"/>
      <c r="BHN3" s="208"/>
      <c r="BHO3" s="208"/>
      <c r="BHP3" s="208"/>
      <c r="BHQ3" s="208"/>
      <c r="BHR3" s="208"/>
      <c r="BHS3" s="208"/>
      <c r="BHT3" s="208"/>
      <c r="BHU3" s="208"/>
      <c r="BHV3" s="208"/>
      <c r="BHW3" s="208"/>
      <c r="BHX3" s="208"/>
      <c r="BHY3" s="208"/>
      <c r="BHZ3" s="208"/>
      <c r="BIA3" s="208"/>
      <c r="BIB3" s="208"/>
      <c r="BIC3" s="208"/>
      <c r="BID3" s="208"/>
      <c r="BIE3" s="208"/>
      <c r="BIF3" s="208"/>
      <c r="BIG3" s="208"/>
      <c r="BIH3" s="208"/>
      <c r="BII3" s="208"/>
      <c r="BIJ3" s="208"/>
      <c r="BIK3" s="208"/>
      <c r="BIL3" s="208"/>
      <c r="BIM3" s="208"/>
      <c r="BIN3" s="208"/>
      <c r="BIO3" s="208"/>
      <c r="BIP3" s="208"/>
      <c r="BIQ3" s="208"/>
      <c r="BIR3" s="208"/>
      <c r="BIS3" s="208"/>
      <c r="BIT3" s="208"/>
      <c r="BIU3" s="208"/>
      <c r="BIV3" s="208"/>
      <c r="BIW3" s="208"/>
      <c r="BIX3" s="208"/>
      <c r="BIY3" s="208"/>
      <c r="BIZ3" s="208"/>
      <c r="BJA3" s="208"/>
      <c r="BJB3" s="208"/>
      <c r="BJC3" s="208"/>
      <c r="BJD3" s="208"/>
      <c r="BJE3" s="208"/>
      <c r="BJF3" s="208"/>
      <c r="BJG3" s="208"/>
      <c r="BJH3" s="208"/>
      <c r="BJI3" s="208"/>
      <c r="BJJ3" s="208"/>
      <c r="BJK3" s="208"/>
      <c r="BJL3" s="208"/>
      <c r="BJM3" s="208"/>
      <c r="BJN3" s="208"/>
      <c r="BJO3" s="208"/>
      <c r="BJP3" s="208"/>
      <c r="BJQ3" s="208"/>
      <c r="BJR3" s="208"/>
      <c r="BJS3" s="208"/>
      <c r="BJT3" s="208"/>
      <c r="BJU3" s="208"/>
      <c r="BJV3" s="208"/>
      <c r="BJW3" s="208"/>
      <c r="BJX3" s="208"/>
      <c r="BJY3" s="208"/>
      <c r="BJZ3" s="208"/>
      <c r="BKA3" s="208"/>
      <c r="BKB3" s="208"/>
      <c r="BKC3" s="208"/>
      <c r="BKD3" s="208"/>
      <c r="BKE3" s="208"/>
      <c r="BKF3" s="208"/>
      <c r="BKG3" s="208"/>
      <c r="BKH3" s="208"/>
      <c r="BKI3" s="208"/>
      <c r="BKJ3" s="208"/>
      <c r="BKK3" s="208"/>
      <c r="BKL3" s="208"/>
      <c r="BKM3" s="208"/>
      <c r="BKN3" s="208"/>
      <c r="BKO3" s="208"/>
      <c r="BKP3" s="208"/>
      <c r="BKQ3" s="208"/>
      <c r="BKR3" s="208"/>
      <c r="BKS3" s="208"/>
      <c r="BKT3" s="208"/>
      <c r="BKU3" s="208"/>
      <c r="BKV3" s="208"/>
      <c r="BKW3" s="208"/>
      <c r="BKX3" s="208"/>
      <c r="BKY3" s="208"/>
      <c r="BKZ3" s="208"/>
      <c r="BLA3" s="208"/>
      <c r="BLB3" s="208"/>
      <c r="BLC3" s="208"/>
      <c r="BLD3" s="208"/>
      <c r="BLE3" s="208"/>
      <c r="BLF3" s="208"/>
      <c r="BLG3" s="208"/>
      <c r="BLH3" s="208"/>
      <c r="BLI3" s="208"/>
      <c r="BLJ3" s="208"/>
      <c r="BLK3" s="208"/>
      <c r="BLL3" s="208"/>
      <c r="BLM3" s="208"/>
      <c r="BLN3" s="208"/>
      <c r="BLO3" s="208"/>
      <c r="BLP3" s="208"/>
      <c r="BLQ3" s="208"/>
      <c r="BLR3" s="208"/>
      <c r="BLS3" s="208"/>
      <c r="BLT3" s="208"/>
      <c r="BLU3" s="208"/>
      <c r="BLV3" s="208"/>
      <c r="BLW3" s="208"/>
      <c r="BLX3" s="208"/>
      <c r="BLY3" s="208"/>
      <c r="BLZ3" s="208"/>
      <c r="BMA3" s="208"/>
      <c r="BMB3" s="208"/>
      <c r="BMC3" s="208"/>
      <c r="BMD3" s="208"/>
      <c r="BME3" s="208"/>
      <c r="BMF3" s="208"/>
      <c r="BMG3" s="208"/>
      <c r="BMH3" s="208"/>
      <c r="BMI3" s="208"/>
      <c r="BMJ3" s="208"/>
      <c r="BMK3" s="208"/>
      <c r="BML3" s="208"/>
      <c r="BMM3" s="208"/>
      <c r="BMN3" s="208"/>
      <c r="BMO3" s="208"/>
      <c r="BMP3" s="208"/>
      <c r="BMQ3" s="208"/>
      <c r="BMR3" s="208"/>
      <c r="BMS3" s="208"/>
      <c r="BMT3" s="208"/>
      <c r="BMU3" s="208"/>
      <c r="BMV3" s="208"/>
      <c r="BMW3" s="208"/>
      <c r="BMX3" s="208"/>
      <c r="BMY3" s="208"/>
      <c r="BMZ3" s="208"/>
      <c r="BNA3" s="208"/>
      <c r="BNB3" s="208"/>
      <c r="BNC3" s="208"/>
      <c r="BND3" s="208"/>
      <c r="BNE3" s="208"/>
      <c r="BNF3" s="208"/>
      <c r="BNG3" s="208"/>
      <c r="BNH3" s="208"/>
      <c r="BNI3" s="208"/>
      <c r="BNJ3" s="208"/>
      <c r="BNK3" s="208"/>
      <c r="BNL3" s="208"/>
      <c r="BNM3" s="208"/>
      <c r="BNN3" s="208"/>
      <c r="BNO3" s="208"/>
      <c r="BNP3" s="208"/>
      <c r="BNQ3" s="208"/>
      <c r="BNR3" s="208"/>
      <c r="BNS3" s="208"/>
      <c r="BNT3" s="208"/>
      <c r="BNU3" s="208"/>
      <c r="BNV3" s="208"/>
      <c r="BNW3" s="208"/>
      <c r="BNX3" s="208"/>
      <c r="BNY3" s="208"/>
      <c r="BNZ3" s="208"/>
      <c r="BOA3" s="208"/>
      <c r="BOB3" s="208"/>
      <c r="BOC3" s="208"/>
      <c r="BOD3" s="208"/>
      <c r="BOE3" s="208"/>
      <c r="BOF3" s="208"/>
      <c r="BOG3" s="208"/>
      <c r="BOH3" s="208"/>
      <c r="BOI3" s="208"/>
      <c r="BOJ3" s="208"/>
      <c r="BOK3" s="208"/>
      <c r="BOL3" s="208"/>
      <c r="BOM3" s="208"/>
      <c r="BON3" s="208"/>
      <c r="BOO3" s="208"/>
      <c r="BOP3" s="208"/>
      <c r="BOQ3" s="208"/>
      <c r="BOR3" s="208"/>
      <c r="BOS3" s="208"/>
      <c r="BOT3" s="208"/>
      <c r="BOU3" s="208"/>
      <c r="BOV3" s="208"/>
      <c r="BOW3" s="208"/>
      <c r="BOX3" s="208"/>
      <c r="BOY3" s="208"/>
      <c r="BOZ3" s="208"/>
      <c r="BPA3" s="208"/>
      <c r="BPB3" s="208"/>
      <c r="BPC3" s="208"/>
      <c r="BPD3" s="208"/>
      <c r="BPE3" s="208"/>
      <c r="BPF3" s="208"/>
      <c r="BPG3" s="208"/>
      <c r="BPH3" s="208"/>
      <c r="BPI3" s="208"/>
      <c r="BPJ3" s="208"/>
      <c r="BPK3" s="208"/>
      <c r="BPL3" s="208"/>
      <c r="BPM3" s="208"/>
      <c r="BPN3" s="208"/>
      <c r="BPO3" s="208"/>
      <c r="BPP3" s="208"/>
      <c r="BPQ3" s="208"/>
      <c r="BPR3" s="208"/>
      <c r="BPS3" s="208"/>
      <c r="BPT3" s="208"/>
      <c r="BPU3" s="208"/>
      <c r="BPV3" s="208"/>
      <c r="BPW3" s="208"/>
      <c r="BPX3" s="208"/>
      <c r="BPY3" s="208"/>
      <c r="BPZ3" s="208"/>
      <c r="BQA3" s="208"/>
      <c r="BQB3" s="208"/>
      <c r="BQC3" s="208"/>
      <c r="BQD3" s="208"/>
      <c r="BQE3" s="208"/>
      <c r="BQF3" s="208"/>
      <c r="BQG3" s="208"/>
      <c r="BQH3" s="208"/>
      <c r="BQI3" s="208"/>
      <c r="BQJ3" s="208"/>
      <c r="BQK3" s="208"/>
      <c r="BQL3" s="208"/>
      <c r="BQM3" s="208"/>
      <c r="BQN3" s="208"/>
      <c r="BQO3" s="208"/>
      <c r="BQP3" s="208"/>
      <c r="BQQ3" s="208"/>
      <c r="BQR3" s="208"/>
      <c r="BQS3" s="208"/>
      <c r="BQT3" s="208"/>
      <c r="BQU3" s="208"/>
      <c r="BQV3" s="208"/>
      <c r="BQW3" s="208"/>
      <c r="BQX3" s="208"/>
      <c r="BQY3" s="208"/>
      <c r="BQZ3" s="208"/>
      <c r="BRA3" s="208"/>
      <c r="BRB3" s="208"/>
      <c r="BRC3" s="208"/>
      <c r="BRD3" s="208"/>
      <c r="BRE3" s="208"/>
      <c r="BRF3" s="208"/>
      <c r="BRG3" s="208"/>
      <c r="BRH3" s="208"/>
      <c r="BRI3" s="208"/>
      <c r="BRJ3" s="208"/>
      <c r="BRK3" s="208"/>
      <c r="BRL3" s="208"/>
      <c r="BRM3" s="208"/>
      <c r="BRN3" s="208"/>
      <c r="BRO3" s="208"/>
      <c r="BRP3" s="208"/>
      <c r="BRQ3" s="208"/>
      <c r="BRR3" s="208"/>
      <c r="BRS3" s="208"/>
      <c r="BRT3" s="208"/>
      <c r="BRU3" s="208"/>
      <c r="BRV3" s="208"/>
      <c r="BRW3" s="208"/>
      <c r="BRX3" s="208"/>
      <c r="BRY3" s="208"/>
      <c r="BRZ3" s="208"/>
      <c r="BSA3" s="208"/>
      <c r="BSB3" s="208"/>
      <c r="BSC3" s="208"/>
      <c r="BSD3" s="208"/>
      <c r="BSE3" s="208"/>
      <c r="BSF3" s="208"/>
      <c r="BSG3" s="208"/>
      <c r="BSH3" s="208"/>
      <c r="BSI3" s="208"/>
      <c r="BSJ3" s="208"/>
      <c r="BSK3" s="208"/>
      <c r="BSL3" s="208"/>
      <c r="BSM3" s="208"/>
      <c r="BSN3" s="208"/>
      <c r="BSO3" s="208"/>
      <c r="BSP3" s="208"/>
      <c r="BSQ3" s="208"/>
      <c r="BSR3" s="208"/>
      <c r="BSS3" s="208"/>
      <c r="BST3" s="208"/>
      <c r="BSU3" s="208"/>
      <c r="BSV3" s="208"/>
      <c r="BSW3" s="208"/>
      <c r="BSX3" s="208"/>
      <c r="BSY3" s="208"/>
      <c r="BSZ3" s="208"/>
      <c r="BTA3" s="208"/>
      <c r="BTB3" s="208"/>
      <c r="BTC3" s="208"/>
      <c r="BTD3" s="208"/>
      <c r="BTE3" s="208"/>
      <c r="BTF3" s="208"/>
      <c r="BTG3" s="208"/>
      <c r="BTH3" s="208"/>
      <c r="BTI3" s="208"/>
      <c r="BTJ3" s="208"/>
      <c r="BTK3" s="208"/>
      <c r="BTL3" s="208"/>
      <c r="BTM3" s="208"/>
      <c r="BTN3" s="208"/>
      <c r="BTO3" s="208"/>
      <c r="BTP3" s="208"/>
      <c r="BTQ3" s="208"/>
      <c r="BTR3" s="208"/>
      <c r="BTS3" s="208"/>
      <c r="BTT3" s="208"/>
      <c r="BTU3" s="208"/>
      <c r="BTV3" s="208"/>
      <c r="BTW3" s="208"/>
      <c r="BTX3" s="208"/>
      <c r="BTY3" s="208"/>
      <c r="BTZ3" s="208"/>
      <c r="BUA3" s="208"/>
      <c r="BUB3" s="208"/>
      <c r="BUC3" s="208"/>
      <c r="BUD3" s="208"/>
      <c r="BUE3" s="208"/>
      <c r="BUF3" s="208"/>
      <c r="BUG3" s="208"/>
      <c r="BUH3" s="208"/>
      <c r="BUI3" s="208"/>
      <c r="BUJ3" s="208"/>
      <c r="BUK3" s="208"/>
      <c r="BUL3" s="208"/>
      <c r="BUM3" s="208"/>
      <c r="BUN3" s="208"/>
      <c r="BUO3" s="208"/>
      <c r="BUP3" s="208"/>
      <c r="BUQ3" s="208"/>
      <c r="BUR3" s="208"/>
      <c r="BUS3" s="208"/>
      <c r="BUT3" s="208"/>
      <c r="BUU3" s="208"/>
      <c r="BUV3" s="208"/>
      <c r="BUW3" s="208"/>
      <c r="BUX3" s="208"/>
      <c r="BUY3" s="208"/>
      <c r="BUZ3" s="208"/>
      <c r="BVA3" s="208"/>
      <c r="BVB3" s="208"/>
      <c r="BVC3" s="208"/>
      <c r="BVD3" s="208"/>
      <c r="BVE3" s="208"/>
      <c r="BVF3" s="208"/>
      <c r="BVG3" s="208"/>
      <c r="BVH3" s="208"/>
      <c r="BVI3" s="208"/>
      <c r="BVJ3" s="208"/>
      <c r="BVK3" s="208"/>
      <c r="BVL3" s="208"/>
      <c r="BVM3" s="208"/>
      <c r="BVN3" s="208"/>
      <c r="BVO3" s="208"/>
      <c r="BVP3" s="208"/>
      <c r="BVQ3" s="208"/>
      <c r="BVR3" s="208"/>
      <c r="BVS3" s="208"/>
      <c r="BVT3" s="208"/>
      <c r="BVU3" s="208"/>
      <c r="BVV3" s="208"/>
      <c r="BVW3" s="208"/>
      <c r="BVX3" s="208"/>
      <c r="BVY3" s="208"/>
      <c r="BVZ3" s="208"/>
      <c r="BWA3" s="208"/>
      <c r="BWB3" s="208"/>
      <c r="BWC3" s="208"/>
      <c r="BWD3" s="208"/>
      <c r="BWE3" s="208"/>
      <c r="BWF3" s="208"/>
      <c r="BWG3" s="208"/>
      <c r="BWH3" s="208"/>
      <c r="BWI3" s="208"/>
      <c r="BWJ3" s="208"/>
      <c r="BWK3" s="208"/>
      <c r="BWL3" s="208"/>
      <c r="BWM3" s="208"/>
      <c r="BWN3" s="208"/>
      <c r="BWO3" s="208"/>
      <c r="BWP3" s="208"/>
      <c r="BWQ3" s="208"/>
      <c r="BWR3" s="208"/>
      <c r="BWS3" s="208"/>
      <c r="BWT3" s="208"/>
      <c r="BWU3" s="208"/>
      <c r="BWV3" s="208"/>
      <c r="BWW3" s="208"/>
      <c r="BWX3" s="208"/>
      <c r="BWY3" s="208"/>
      <c r="BWZ3" s="208"/>
      <c r="BXA3" s="208"/>
      <c r="BXB3" s="208"/>
      <c r="BXC3" s="208"/>
      <c r="BXD3" s="208"/>
      <c r="BXE3" s="208"/>
      <c r="BXF3" s="208"/>
      <c r="BXG3" s="208"/>
      <c r="BXH3" s="208"/>
      <c r="BXI3" s="208"/>
      <c r="BXJ3" s="208"/>
      <c r="BXK3" s="208"/>
      <c r="BXL3" s="208"/>
      <c r="BXM3" s="208"/>
      <c r="BXN3" s="208"/>
      <c r="BXO3" s="208"/>
      <c r="BXP3" s="208"/>
      <c r="BXQ3" s="208"/>
      <c r="BXR3" s="208"/>
      <c r="BXS3" s="208"/>
      <c r="BXT3" s="208"/>
      <c r="BXU3" s="208"/>
      <c r="BXV3" s="208"/>
      <c r="BXW3" s="208"/>
      <c r="BXX3" s="208"/>
      <c r="BXY3" s="208"/>
      <c r="BXZ3" s="208"/>
      <c r="BYA3" s="208"/>
      <c r="BYB3" s="208"/>
      <c r="BYC3" s="208"/>
      <c r="BYD3" s="208"/>
      <c r="BYE3" s="208"/>
      <c r="BYF3" s="208"/>
      <c r="BYG3" s="208"/>
      <c r="BYH3" s="208"/>
      <c r="BYI3" s="208"/>
      <c r="BYJ3" s="208"/>
      <c r="BYK3" s="208"/>
      <c r="BYL3" s="208"/>
      <c r="BYM3" s="208"/>
      <c r="BYN3" s="208"/>
      <c r="BYO3" s="208"/>
      <c r="BYP3" s="208"/>
      <c r="BYQ3" s="208"/>
      <c r="BYR3" s="208"/>
      <c r="BYS3" s="208"/>
      <c r="BYT3" s="208"/>
      <c r="BYU3" s="208"/>
      <c r="BYV3" s="208"/>
      <c r="BYW3" s="208"/>
      <c r="BYX3" s="208"/>
      <c r="BYY3" s="208"/>
      <c r="BYZ3" s="208"/>
      <c r="BZA3" s="208"/>
      <c r="BZB3" s="208"/>
      <c r="BZC3" s="208"/>
      <c r="BZD3" s="208"/>
      <c r="BZE3" s="208"/>
      <c r="BZF3" s="208"/>
      <c r="BZG3" s="208"/>
      <c r="BZH3" s="208"/>
      <c r="BZI3" s="208"/>
      <c r="BZJ3" s="208"/>
      <c r="BZK3" s="208"/>
      <c r="BZL3" s="208"/>
      <c r="BZM3" s="208"/>
      <c r="BZN3" s="208"/>
      <c r="BZO3" s="208"/>
      <c r="BZP3" s="208"/>
      <c r="BZQ3" s="208"/>
      <c r="BZR3" s="208"/>
      <c r="BZS3" s="208"/>
      <c r="BZT3" s="208"/>
      <c r="BZU3" s="208"/>
      <c r="BZV3" s="208"/>
      <c r="BZW3" s="208"/>
      <c r="BZX3" s="208"/>
      <c r="BZY3" s="208"/>
      <c r="BZZ3" s="208"/>
      <c r="CAA3" s="208"/>
      <c r="CAB3" s="208"/>
      <c r="CAC3" s="208"/>
      <c r="CAD3" s="208"/>
      <c r="CAE3" s="208"/>
      <c r="CAF3" s="208"/>
      <c r="CAG3" s="208"/>
      <c r="CAH3" s="208"/>
      <c r="CAI3" s="208"/>
      <c r="CAJ3" s="208"/>
      <c r="CAK3" s="208"/>
      <c r="CAL3" s="208"/>
      <c r="CAM3" s="208"/>
      <c r="CAN3" s="208"/>
      <c r="CAO3" s="208"/>
      <c r="CAP3" s="208"/>
      <c r="CAQ3" s="208"/>
      <c r="CAR3" s="208"/>
      <c r="CAS3" s="208"/>
      <c r="CAT3" s="208"/>
      <c r="CAU3" s="208"/>
      <c r="CAV3" s="208"/>
      <c r="CAW3" s="208"/>
      <c r="CAX3" s="208"/>
      <c r="CAY3" s="208"/>
      <c r="CAZ3" s="208"/>
      <c r="CBA3" s="208"/>
      <c r="CBB3" s="208"/>
      <c r="CBC3" s="208"/>
      <c r="CBD3" s="208"/>
      <c r="CBE3" s="208"/>
      <c r="CBF3" s="208"/>
      <c r="CBG3" s="208"/>
      <c r="CBH3" s="208"/>
      <c r="CBI3" s="208"/>
      <c r="CBJ3" s="208"/>
      <c r="CBK3" s="208"/>
      <c r="CBL3" s="208"/>
      <c r="CBM3" s="208"/>
      <c r="CBN3" s="208"/>
      <c r="CBO3" s="208"/>
      <c r="CBP3" s="208"/>
      <c r="CBQ3" s="208"/>
      <c r="CBR3" s="208"/>
      <c r="CBS3" s="208"/>
      <c r="CBT3" s="208"/>
      <c r="CBU3" s="208"/>
      <c r="CBV3" s="208"/>
      <c r="CBW3" s="208"/>
      <c r="CBX3" s="208"/>
      <c r="CBY3" s="208"/>
      <c r="CBZ3" s="208"/>
      <c r="CCA3" s="208"/>
      <c r="CCB3" s="208"/>
      <c r="CCC3" s="208"/>
      <c r="CCD3" s="208"/>
      <c r="CCE3" s="208"/>
      <c r="CCF3" s="208"/>
      <c r="CCG3" s="208"/>
      <c r="CCH3" s="208"/>
      <c r="CCI3" s="208"/>
      <c r="CCJ3" s="208"/>
      <c r="CCK3" s="208"/>
      <c r="CCL3" s="208"/>
      <c r="CCM3" s="208"/>
      <c r="CCN3" s="208"/>
      <c r="CCO3" s="208"/>
      <c r="CCP3" s="208"/>
      <c r="CCQ3" s="208"/>
      <c r="CCR3" s="208"/>
      <c r="CCS3" s="208"/>
      <c r="CCT3" s="208"/>
      <c r="CCU3" s="208"/>
      <c r="CCV3" s="208"/>
      <c r="CCW3" s="208"/>
      <c r="CCX3" s="208"/>
      <c r="CCY3" s="208"/>
      <c r="CCZ3" s="208"/>
      <c r="CDA3" s="208"/>
      <c r="CDB3" s="208"/>
      <c r="CDC3" s="208"/>
      <c r="CDD3" s="208"/>
      <c r="CDE3" s="208"/>
      <c r="CDF3" s="208"/>
      <c r="CDG3" s="208"/>
      <c r="CDH3" s="208"/>
      <c r="CDI3" s="208"/>
      <c r="CDJ3" s="208"/>
      <c r="CDK3" s="208"/>
      <c r="CDL3" s="208"/>
      <c r="CDM3" s="208"/>
      <c r="CDN3" s="208"/>
      <c r="CDO3" s="208"/>
      <c r="CDP3" s="208"/>
      <c r="CDQ3" s="208"/>
      <c r="CDR3" s="208"/>
      <c r="CDS3" s="208"/>
      <c r="CDT3" s="208"/>
      <c r="CDU3" s="208"/>
      <c r="CDV3" s="208"/>
      <c r="CDW3" s="208"/>
      <c r="CDX3" s="208"/>
      <c r="CDY3" s="208"/>
      <c r="CDZ3" s="208"/>
      <c r="CEA3" s="208"/>
      <c r="CEB3" s="208"/>
      <c r="CEC3" s="208"/>
      <c r="CED3" s="208"/>
      <c r="CEE3" s="208"/>
      <c r="CEF3" s="208"/>
      <c r="CEG3" s="208"/>
      <c r="CEH3" s="208"/>
      <c r="CEI3" s="208"/>
      <c r="CEJ3" s="208"/>
      <c r="CEK3" s="208"/>
      <c r="CEL3" s="208"/>
      <c r="CEM3" s="208"/>
      <c r="CEN3" s="208"/>
      <c r="CEO3" s="208"/>
      <c r="CEP3" s="208"/>
      <c r="CEQ3" s="208"/>
      <c r="CER3" s="208"/>
      <c r="CES3" s="208"/>
      <c r="CET3" s="208"/>
      <c r="CEU3" s="208"/>
      <c r="CEV3" s="208"/>
      <c r="CEW3" s="208"/>
      <c r="CEX3" s="208"/>
      <c r="CEY3" s="208"/>
      <c r="CEZ3" s="208"/>
      <c r="CFA3" s="208"/>
      <c r="CFB3" s="208"/>
      <c r="CFC3" s="208"/>
      <c r="CFD3" s="208"/>
      <c r="CFE3" s="208"/>
      <c r="CFF3" s="208"/>
      <c r="CFG3" s="208"/>
      <c r="CFH3" s="208"/>
      <c r="CFI3" s="208"/>
      <c r="CFJ3" s="208"/>
      <c r="CFK3" s="208"/>
      <c r="CFL3" s="208"/>
      <c r="CFM3" s="208"/>
      <c r="CFN3" s="208"/>
      <c r="CFO3" s="208"/>
      <c r="CFP3" s="208"/>
      <c r="CFQ3" s="208"/>
      <c r="CFR3" s="208"/>
      <c r="CFS3" s="208"/>
      <c r="CFT3" s="208"/>
      <c r="CFU3" s="208"/>
      <c r="CFV3" s="208"/>
      <c r="CFW3" s="208"/>
      <c r="CFX3" s="208"/>
      <c r="CFY3" s="208"/>
      <c r="CFZ3" s="208"/>
      <c r="CGA3" s="208"/>
      <c r="CGB3" s="208"/>
      <c r="CGC3" s="208"/>
      <c r="CGD3" s="208"/>
      <c r="CGE3" s="208"/>
      <c r="CGF3" s="208"/>
      <c r="CGG3" s="208"/>
      <c r="CGH3" s="208"/>
      <c r="CGI3" s="208"/>
      <c r="CGJ3" s="208"/>
      <c r="CGK3" s="208"/>
      <c r="CGL3" s="208"/>
      <c r="CGM3" s="208"/>
      <c r="CGN3" s="208"/>
      <c r="CGO3" s="208"/>
      <c r="CGP3" s="208"/>
      <c r="CGQ3" s="208"/>
      <c r="CGR3" s="208"/>
      <c r="CGS3" s="208"/>
      <c r="CGT3" s="208"/>
      <c r="CGU3" s="208"/>
      <c r="CGV3" s="208"/>
      <c r="CGW3" s="208"/>
      <c r="CGX3" s="208"/>
      <c r="CGY3" s="208"/>
      <c r="CGZ3" s="208"/>
      <c r="CHA3" s="208"/>
      <c r="CHB3" s="208"/>
      <c r="CHC3" s="208"/>
      <c r="CHD3" s="208"/>
      <c r="CHE3" s="208"/>
      <c r="CHF3" s="208"/>
      <c r="CHG3" s="208"/>
      <c r="CHH3" s="208"/>
      <c r="CHI3" s="208"/>
      <c r="CHJ3" s="208"/>
      <c r="CHK3" s="208"/>
      <c r="CHL3" s="208"/>
      <c r="CHM3" s="208"/>
      <c r="CHN3" s="208"/>
      <c r="CHO3" s="208"/>
      <c r="CHP3" s="208"/>
      <c r="CHQ3" s="208"/>
      <c r="CHR3" s="208"/>
      <c r="CHS3" s="208"/>
      <c r="CHT3" s="208"/>
      <c r="CHU3" s="208"/>
      <c r="CHV3" s="208"/>
      <c r="CHW3" s="208"/>
      <c r="CHX3" s="208"/>
      <c r="CHY3" s="208"/>
      <c r="CHZ3" s="208"/>
      <c r="CIA3" s="208"/>
      <c r="CIB3" s="208"/>
      <c r="CIC3" s="208"/>
      <c r="CID3" s="208"/>
      <c r="CIE3" s="208"/>
      <c r="CIF3" s="208"/>
      <c r="CIG3" s="208"/>
      <c r="CIH3" s="208"/>
      <c r="CII3" s="208"/>
      <c r="CIJ3" s="208"/>
      <c r="CIK3" s="208"/>
      <c r="CIL3" s="208"/>
      <c r="CIM3" s="208"/>
      <c r="CIN3" s="208"/>
      <c r="CIO3" s="208"/>
      <c r="CIP3" s="208"/>
      <c r="CIQ3" s="208"/>
      <c r="CIR3" s="208"/>
      <c r="CIS3" s="208"/>
      <c r="CIT3" s="208"/>
      <c r="CIU3" s="208"/>
      <c r="CIV3" s="208"/>
      <c r="CIW3" s="208"/>
      <c r="CIX3" s="208"/>
      <c r="CIY3" s="208"/>
      <c r="CIZ3" s="208"/>
      <c r="CJA3" s="208"/>
      <c r="CJB3" s="208"/>
      <c r="CJC3" s="208"/>
      <c r="CJD3" s="208"/>
      <c r="CJE3" s="208"/>
      <c r="CJF3" s="208"/>
      <c r="CJG3" s="208"/>
      <c r="CJH3" s="208"/>
      <c r="CJI3" s="208"/>
      <c r="CJJ3" s="208"/>
      <c r="CJK3" s="208"/>
      <c r="CJL3" s="208"/>
      <c r="CJM3" s="208"/>
      <c r="CJN3" s="208"/>
      <c r="CJO3" s="208"/>
      <c r="CJP3" s="208"/>
      <c r="CJQ3" s="208"/>
      <c r="CJR3" s="208"/>
      <c r="CJS3" s="208"/>
      <c r="CJT3" s="208"/>
      <c r="CJU3" s="208"/>
      <c r="CJV3" s="208"/>
      <c r="CJW3" s="208"/>
      <c r="CJX3" s="208"/>
      <c r="CJY3" s="208"/>
      <c r="CJZ3" s="208"/>
      <c r="CKA3" s="208"/>
      <c r="CKB3" s="208"/>
      <c r="CKC3" s="208"/>
      <c r="CKD3" s="208"/>
      <c r="CKE3" s="208"/>
      <c r="CKF3" s="208"/>
      <c r="CKG3" s="208"/>
      <c r="CKH3" s="208"/>
      <c r="CKI3" s="208"/>
      <c r="CKJ3" s="208"/>
      <c r="CKK3" s="208"/>
      <c r="CKL3" s="208"/>
      <c r="CKM3" s="208"/>
      <c r="CKN3" s="208"/>
      <c r="CKO3" s="208"/>
      <c r="CKP3" s="208"/>
      <c r="CKQ3" s="208"/>
      <c r="CKR3" s="208"/>
      <c r="CKS3" s="208"/>
      <c r="CKT3" s="208"/>
      <c r="CKU3" s="208"/>
      <c r="CKV3" s="208"/>
      <c r="CKW3" s="208"/>
      <c r="CKX3" s="208"/>
      <c r="CKY3" s="208"/>
      <c r="CKZ3" s="208"/>
      <c r="CLA3" s="208"/>
      <c r="CLB3" s="208"/>
      <c r="CLC3" s="208"/>
      <c r="CLD3" s="208"/>
      <c r="CLE3" s="208"/>
      <c r="CLF3" s="208"/>
      <c r="CLG3" s="208"/>
      <c r="CLH3" s="208"/>
      <c r="CLI3" s="208"/>
      <c r="CLJ3" s="208"/>
      <c r="CLK3" s="208"/>
      <c r="CLL3" s="208"/>
      <c r="CLM3" s="208"/>
      <c r="CLN3" s="208"/>
      <c r="CLO3" s="208"/>
      <c r="CLP3" s="208"/>
      <c r="CLQ3" s="208"/>
      <c r="CLR3" s="208"/>
      <c r="CLS3" s="208"/>
      <c r="CLT3" s="208"/>
      <c r="CLU3" s="208"/>
      <c r="CLV3" s="208"/>
      <c r="CLW3" s="208"/>
      <c r="CLX3" s="208"/>
      <c r="CLY3" s="208"/>
      <c r="CLZ3" s="208"/>
      <c r="CMA3" s="208"/>
      <c r="CMB3" s="208"/>
      <c r="CMC3" s="208"/>
      <c r="CMD3" s="208"/>
      <c r="CME3" s="208"/>
      <c r="CMF3" s="208"/>
      <c r="CMG3" s="208"/>
      <c r="CMH3" s="208"/>
      <c r="CMI3" s="208"/>
      <c r="CMJ3" s="208"/>
      <c r="CMK3" s="208"/>
      <c r="CML3" s="208"/>
      <c r="CMM3" s="208"/>
      <c r="CMN3" s="208"/>
      <c r="CMO3" s="208"/>
      <c r="CMP3" s="208"/>
      <c r="CMQ3" s="208"/>
      <c r="CMR3" s="208"/>
      <c r="CMS3" s="208"/>
      <c r="CMT3" s="208"/>
      <c r="CMU3" s="208"/>
      <c r="CMV3" s="208"/>
      <c r="CMW3" s="208"/>
      <c r="CMX3" s="208"/>
      <c r="CMY3" s="208"/>
      <c r="CMZ3" s="208"/>
      <c r="CNA3" s="208"/>
      <c r="CNB3" s="208"/>
      <c r="CNC3" s="208"/>
      <c r="CND3" s="208"/>
      <c r="CNE3" s="208"/>
      <c r="CNF3" s="208"/>
      <c r="CNG3" s="208"/>
      <c r="CNH3" s="208"/>
      <c r="CNI3" s="208"/>
      <c r="CNJ3" s="208"/>
      <c r="CNK3" s="208"/>
      <c r="CNL3" s="208"/>
      <c r="CNM3" s="208"/>
      <c r="CNN3" s="208"/>
      <c r="CNO3" s="208"/>
      <c r="CNP3" s="208"/>
      <c r="CNQ3" s="208"/>
      <c r="CNR3" s="208"/>
      <c r="CNS3" s="208"/>
      <c r="CNT3" s="208"/>
      <c r="CNU3" s="208"/>
      <c r="CNV3" s="208"/>
      <c r="CNW3" s="208"/>
      <c r="CNX3" s="208"/>
      <c r="CNY3" s="208"/>
      <c r="CNZ3" s="208"/>
      <c r="COA3" s="208"/>
      <c r="COB3" s="208"/>
      <c r="COC3" s="208"/>
      <c r="COD3" s="208"/>
      <c r="COE3" s="208"/>
      <c r="COF3" s="208"/>
      <c r="COG3" s="208"/>
      <c r="COH3" s="208"/>
      <c r="COI3" s="208"/>
      <c r="COJ3" s="208"/>
      <c r="COK3" s="208"/>
      <c r="COL3" s="208"/>
      <c r="COM3" s="208"/>
      <c r="CON3" s="208"/>
      <c r="COO3" s="208"/>
      <c r="COP3" s="208"/>
      <c r="COQ3" s="208"/>
      <c r="COR3" s="208"/>
      <c r="COS3" s="208"/>
      <c r="COT3" s="208"/>
      <c r="COU3" s="208"/>
      <c r="COV3" s="208"/>
      <c r="COW3" s="208"/>
      <c r="COX3" s="208"/>
      <c r="COY3" s="208"/>
      <c r="COZ3" s="208"/>
      <c r="CPA3" s="208"/>
      <c r="CPB3" s="208"/>
      <c r="CPC3" s="208"/>
      <c r="CPD3" s="208"/>
      <c r="CPE3" s="208"/>
      <c r="CPF3" s="208"/>
      <c r="CPG3" s="208"/>
      <c r="CPH3" s="208"/>
      <c r="CPI3" s="208"/>
      <c r="CPJ3" s="208"/>
      <c r="CPK3" s="208"/>
      <c r="CPL3" s="208"/>
      <c r="CPM3" s="208"/>
      <c r="CPN3" s="208"/>
      <c r="CPO3" s="208"/>
      <c r="CPP3" s="208"/>
      <c r="CPQ3" s="208"/>
      <c r="CPR3" s="208"/>
      <c r="CPS3" s="208"/>
      <c r="CPT3" s="208"/>
      <c r="CPU3" s="208"/>
      <c r="CPV3" s="208"/>
      <c r="CPW3" s="208"/>
      <c r="CPX3" s="208"/>
      <c r="CPY3" s="208"/>
      <c r="CPZ3" s="208"/>
      <c r="CQA3" s="208"/>
      <c r="CQB3" s="208"/>
      <c r="CQC3" s="208"/>
      <c r="CQD3" s="208"/>
      <c r="CQE3" s="208"/>
      <c r="CQF3" s="208"/>
      <c r="CQG3" s="208"/>
      <c r="CQH3" s="208"/>
      <c r="CQI3" s="208"/>
      <c r="CQJ3" s="208"/>
      <c r="CQK3" s="208"/>
      <c r="CQL3" s="208"/>
      <c r="CQM3" s="208"/>
      <c r="CQN3" s="208"/>
      <c r="CQO3" s="208"/>
      <c r="CQP3" s="208"/>
      <c r="CQQ3" s="208"/>
      <c r="CQR3" s="208"/>
      <c r="CQS3" s="208"/>
      <c r="CQT3" s="208"/>
      <c r="CQU3" s="208"/>
      <c r="CQV3" s="208"/>
      <c r="CQW3" s="208"/>
      <c r="CQX3" s="208"/>
      <c r="CQY3" s="208"/>
      <c r="CQZ3" s="208"/>
      <c r="CRA3" s="208"/>
      <c r="CRB3" s="208"/>
      <c r="CRC3" s="208"/>
      <c r="CRD3" s="208"/>
      <c r="CRE3" s="208"/>
      <c r="CRF3" s="208"/>
      <c r="CRG3" s="208"/>
      <c r="CRH3" s="208"/>
      <c r="CRI3" s="208"/>
      <c r="CRJ3" s="208"/>
      <c r="CRK3" s="208"/>
      <c r="CRL3" s="208"/>
      <c r="CRM3" s="208"/>
      <c r="CRN3" s="208"/>
      <c r="CRO3" s="208"/>
      <c r="CRP3" s="208"/>
      <c r="CRQ3" s="208"/>
      <c r="CRR3" s="208"/>
      <c r="CRS3" s="208"/>
      <c r="CRT3" s="208"/>
      <c r="CRU3" s="208"/>
      <c r="CRV3" s="208"/>
      <c r="CRW3" s="208"/>
      <c r="CRX3" s="208"/>
      <c r="CRY3" s="208"/>
      <c r="CRZ3" s="208"/>
      <c r="CSA3" s="208"/>
      <c r="CSB3" s="208"/>
      <c r="CSC3" s="208"/>
      <c r="CSD3" s="208"/>
      <c r="CSE3" s="208"/>
      <c r="CSF3" s="208"/>
      <c r="CSG3" s="208"/>
      <c r="CSH3" s="208"/>
      <c r="CSI3" s="208"/>
      <c r="CSJ3" s="208"/>
      <c r="CSK3" s="208"/>
      <c r="CSL3" s="208"/>
      <c r="CSM3" s="208"/>
      <c r="CSN3" s="208"/>
      <c r="CSO3" s="208"/>
      <c r="CSP3" s="208"/>
      <c r="CSQ3" s="208"/>
      <c r="CSR3" s="208"/>
      <c r="CSS3" s="208"/>
      <c r="CST3" s="208"/>
      <c r="CSU3" s="208"/>
      <c r="CSV3" s="208"/>
      <c r="CSW3" s="208"/>
      <c r="CSX3" s="208"/>
      <c r="CSY3" s="208"/>
      <c r="CSZ3" s="208"/>
      <c r="CTA3" s="208"/>
      <c r="CTB3" s="208"/>
      <c r="CTC3" s="208"/>
      <c r="CTD3" s="208"/>
      <c r="CTE3" s="208"/>
      <c r="CTF3" s="208"/>
      <c r="CTG3" s="208"/>
      <c r="CTH3" s="208"/>
      <c r="CTI3" s="208"/>
      <c r="CTJ3" s="208"/>
      <c r="CTK3" s="208"/>
      <c r="CTL3" s="208"/>
      <c r="CTM3" s="208"/>
      <c r="CTN3" s="208"/>
      <c r="CTO3" s="208"/>
      <c r="CTP3" s="208"/>
      <c r="CTQ3" s="208"/>
      <c r="CTR3" s="208"/>
      <c r="CTS3" s="208"/>
      <c r="CTT3" s="208"/>
      <c r="CTU3" s="208"/>
      <c r="CTV3" s="208"/>
      <c r="CTW3" s="208"/>
      <c r="CTX3" s="208"/>
      <c r="CTY3" s="208"/>
      <c r="CTZ3" s="208"/>
      <c r="CUA3" s="208"/>
      <c r="CUB3" s="208"/>
      <c r="CUC3" s="208"/>
      <c r="CUD3" s="208"/>
      <c r="CUE3" s="208"/>
      <c r="CUF3" s="208"/>
      <c r="CUG3" s="208"/>
      <c r="CUH3" s="208"/>
      <c r="CUI3" s="208"/>
      <c r="CUJ3" s="208"/>
      <c r="CUK3" s="208"/>
      <c r="CUL3" s="208"/>
      <c r="CUM3" s="208"/>
      <c r="CUN3" s="208"/>
      <c r="CUO3" s="208"/>
      <c r="CUP3" s="208"/>
      <c r="CUQ3" s="208"/>
      <c r="CUR3" s="208"/>
      <c r="CUS3" s="208"/>
      <c r="CUT3" s="208"/>
      <c r="CUU3" s="208"/>
      <c r="CUV3" s="208"/>
      <c r="CUW3" s="208"/>
      <c r="CUX3" s="208"/>
      <c r="CUY3" s="208"/>
      <c r="CUZ3" s="208"/>
      <c r="CVA3" s="208"/>
      <c r="CVB3" s="208"/>
      <c r="CVC3" s="208"/>
      <c r="CVD3" s="208"/>
      <c r="CVE3" s="208"/>
      <c r="CVF3" s="208"/>
      <c r="CVG3" s="208"/>
      <c r="CVH3" s="208"/>
      <c r="CVI3" s="208"/>
      <c r="CVJ3" s="208"/>
      <c r="CVK3" s="208"/>
      <c r="CVL3" s="208"/>
      <c r="CVM3" s="208"/>
      <c r="CVN3" s="208"/>
      <c r="CVO3" s="208"/>
      <c r="CVP3" s="208"/>
      <c r="CVQ3" s="208"/>
      <c r="CVR3" s="208"/>
      <c r="CVS3" s="208"/>
      <c r="CVT3" s="208"/>
      <c r="CVU3" s="208"/>
      <c r="CVV3" s="208"/>
      <c r="CVW3" s="208"/>
      <c r="CVX3" s="208"/>
      <c r="CVY3" s="208"/>
      <c r="CVZ3" s="208"/>
      <c r="CWA3" s="208"/>
      <c r="CWB3" s="208"/>
      <c r="CWC3" s="208"/>
      <c r="CWD3" s="208"/>
      <c r="CWE3" s="208"/>
      <c r="CWF3" s="208"/>
      <c r="CWG3" s="208"/>
      <c r="CWH3" s="208"/>
      <c r="CWI3" s="208"/>
      <c r="CWJ3" s="208"/>
      <c r="CWK3" s="208"/>
      <c r="CWL3" s="208"/>
      <c r="CWM3" s="208"/>
      <c r="CWN3" s="208"/>
      <c r="CWO3" s="208"/>
      <c r="CWP3" s="208"/>
      <c r="CWQ3" s="208"/>
      <c r="CWR3" s="208"/>
      <c r="CWS3" s="208"/>
      <c r="CWT3" s="208"/>
      <c r="CWU3" s="208"/>
      <c r="CWV3" s="208"/>
      <c r="CWW3" s="208"/>
      <c r="CWX3" s="208"/>
      <c r="CWY3" s="208"/>
      <c r="CWZ3" s="208"/>
      <c r="CXA3" s="208"/>
      <c r="CXB3" s="208"/>
      <c r="CXC3" s="208"/>
      <c r="CXD3" s="208"/>
      <c r="CXE3" s="208"/>
      <c r="CXF3" s="208"/>
      <c r="CXG3" s="208"/>
      <c r="CXH3" s="208"/>
      <c r="CXI3" s="208"/>
      <c r="CXJ3" s="208"/>
      <c r="CXK3" s="208"/>
      <c r="CXL3" s="208"/>
      <c r="CXM3" s="208"/>
      <c r="CXN3" s="208"/>
      <c r="CXO3" s="208"/>
      <c r="CXP3" s="208"/>
      <c r="CXQ3" s="208"/>
      <c r="CXR3" s="208"/>
      <c r="CXS3" s="208"/>
      <c r="CXT3" s="208"/>
      <c r="CXU3" s="208"/>
      <c r="CXV3" s="208"/>
      <c r="CXW3" s="208"/>
      <c r="CXX3" s="208"/>
      <c r="CXY3" s="208"/>
      <c r="CXZ3" s="208"/>
      <c r="CYA3" s="208"/>
      <c r="CYB3" s="208"/>
      <c r="CYC3" s="208"/>
      <c r="CYD3" s="208"/>
      <c r="CYE3" s="208"/>
      <c r="CYF3" s="208"/>
      <c r="CYG3" s="208"/>
      <c r="CYH3" s="208"/>
      <c r="CYI3" s="208"/>
      <c r="CYJ3" s="208"/>
      <c r="CYK3" s="208"/>
      <c r="CYL3" s="208"/>
      <c r="CYM3" s="208"/>
      <c r="CYN3" s="208"/>
      <c r="CYO3" s="208"/>
      <c r="CYP3" s="208"/>
      <c r="CYQ3" s="208"/>
      <c r="CYR3" s="208"/>
      <c r="CYS3" s="208"/>
      <c r="CYT3" s="208"/>
      <c r="CYU3" s="208"/>
      <c r="CYV3" s="208"/>
      <c r="CYW3" s="208"/>
      <c r="CYX3" s="208"/>
      <c r="CYY3" s="208"/>
      <c r="CYZ3" s="208"/>
      <c r="CZA3" s="208"/>
      <c r="CZB3" s="208"/>
      <c r="CZC3" s="208"/>
      <c r="CZD3" s="208"/>
      <c r="CZE3" s="208"/>
      <c r="CZF3" s="208"/>
      <c r="CZG3" s="208"/>
      <c r="CZH3" s="208"/>
      <c r="CZI3" s="208"/>
      <c r="CZJ3" s="208"/>
      <c r="CZK3" s="208"/>
      <c r="CZL3" s="208"/>
      <c r="CZM3" s="208"/>
      <c r="CZN3" s="208"/>
      <c r="CZO3" s="208"/>
      <c r="CZP3" s="208"/>
      <c r="CZQ3" s="208"/>
      <c r="CZR3" s="208"/>
      <c r="CZS3" s="208"/>
      <c r="CZT3" s="208"/>
      <c r="CZU3" s="208"/>
      <c r="CZV3" s="208"/>
      <c r="CZW3" s="208"/>
      <c r="CZX3" s="208"/>
      <c r="CZY3" s="208"/>
      <c r="CZZ3" s="208"/>
      <c r="DAA3" s="208"/>
      <c r="DAB3" s="208"/>
      <c r="DAC3" s="208"/>
      <c r="DAD3" s="208"/>
      <c r="DAE3" s="208"/>
      <c r="DAF3" s="208"/>
      <c r="DAG3" s="208"/>
      <c r="DAH3" s="208"/>
      <c r="DAI3" s="208"/>
      <c r="DAJ3" s="208"/>
      <c r="DAK3" s="208"/>
      <c r="DAL3" s="208"/>
      <c r="DAM3" s="208"/>
      <c r="DAN3" s="208"/>
      <c r="DAO3" s="208"/>
      <c r="DAP3" s="208"/>
      <c r="DAQ3" s="208"/>
      <c r="DAR3" s="208"/>
      <c r="DAS3" s="208"/>
      <c r="DAT3" s="208"/>
      <c r="DAU3" s="208"/>
      <c r="DAV3" s="208"/>
      <c r="DAW3" s="208"/>
      <c r="DAX3" s="208"/>
      <c r="DAY3" s="208"/>
      <c r="DAZ3" s="208"/>
      <c r="DBA3" s="208"/>
      <c r="DBB3" s="208"/>
      <c r="DBC3" s="208"/>
      <c r="DBD3" s="208"/>
      <c r="DBE3" s="208"/>
      <c r="DBF3" s="208"/>
      <c r="DBG3" s="208"/>
      <c r="DBH3" s="208"/>
      <c r="DBI3" s="208"/>
      <c r="DBJ3" s="208"/>
      <c r="DBK3" s="208"/>
      <c r="DBL3" s="208"/>
      <c r="DBM3" s="208"/>
      <c r="DBN3" s="208"/>
      <c r="DBO3" s="208"/>
      <c r="DBP3" s="208"/>
      <c r="DBQ3" s="208"/>
      <c r="DBR3" s="208"/>
      <c r="DBS3" s="208"/>
      <c r="DBT3" s="208"/>
      <c r="DBU3" s="208"/>
      <c r="DBV3" s="208"/>
      <c r="DBW3" s="208"/>
      <c r="DBX3" s="208"/>
      <c r="DBY3" s="208"/>
      <c r="DBZ3" s="208"/>
      <c r="DCA3" s="208"/>
      <c r="DCB3" s="208"/>
      <c r="DCC3" s="208"/>
      <c r="DCD3" s="208"/>
      <c r="DCE3" s="208"/>
      <c r="DCF3" s="208"/>
      <c r="DCG3" s="208"/>
      <c r="DCH3" s="208"/>
      <c r="DCI3" s="208"/>
      <c r="DCJ3" s="208"/>
      <c r="DCK3" s="208"/>
      <c r="DCL3" s="208"/>
      <c r="DCM3" s="208"/>
      <c r="DCN3" s="208"/>
      <c r="DCO3" s="208"/>
      <c r="DCP3" s="208"/>
      <c r="DCQ3" s="208"/>
      <c r="DCR3" s="208"/>
      <c r="DCS3" s="208"/>
      <c r="DCT3" s="208"/>
      <c r="DCU3" s="208"/>
      <c r="DCV3" s="208"/>
      <c r="DCW3" s="208"/>
      <c r="DCX3" s="208"/>
      <c r="DCY3" s="208"/>
      <c r="DCZ3" s="208"/>
      <c r="DDA3" s="208"/>
      <c r="DDB3" s="208"/>
      <c r="DDC3" s="208"/>
      <c r="DDD3" s="208"/>
      <c r="DDE3" s="208"/>
      <c r="DDF3" s="208"/>
      <c r="DDG3" s="208"/>
      <c r="DDH3" s="208"/>
      <c r="DDI3" s="208"/>
      <c r="DDJ3" s="208"/>
      <c r="DDK3" s="208"/>
      <c r="DDL3" s="208"/>
      <c r="DDM3" s="208"/>
      <c r="DDN3" s="208"/>
      <c r="DDO3" s="208"/>
      <c r="DDP3" s="208"/>
      <c r="DDQ3" s="208"/>
      <c r="DDR3" s="208"/>
      <c r="DDS3" s="208"/>
      <c r="DDT3" s="208"/>
      <c r="DDU3" s="208"/>
      <c r="DDV3" s="208"/>
      <c r="DDW3" s="208"/>
      <c r="DDX3" s="208"/>
      <c r="DDY3" s="208"/>
      <c r="DDZ3" s="208"/>
      <c r="DEA3" s="208"/>
      <c r="DEB3" s="208"/>
      <c r="DEC3" s="208"/>
      <c r="DED3" s="208"/>
      <c r="DEE3" s="208"/>
      <c r="DEF3" s="208"/>
      <c r="DEG3" s="208"/>
      <c r="DEH3" s="208"/>
      <c r="DEI3" s="208"/>
      <c r="DEJ3" s="208"/>
      <c r="DEK3" s="208"/>
      <c r="DEL3" s="208"/>
      <c r="DEM3" s="208"/>
      <c r="DEN3" s="208"/>
      <c r="DEO3" s="208"/>
      <c r="DEP3" s="208"/>
      <c r="DEQ3" s="208"/>
      <c r="DER3" s="208"/>
      <c r="DES3" s="208"/>
      <c r="DET3" s="208"/>
      <c r="DEU3" s="208"/>
      <c r="DEV3" s="208"/>
      <c r="DEW3" s="208"/>
      <c r="DEX3" s="208"/>
      <c r="DEY3" s="208"/>
      <c r="DEZ3" s="208"/>
      <c r="DFA3" s="208"/>
      <c r="DFB3" s="208"/>
      <c r="DFC3" s="208"/>
      <c r="DFD3" s="208"/>
      <c r="DFE3" s="208"/>
      <c r="DFF3" s="208"/>
      <c r="DFG3" s="208"/>
      <c r="DFH3" s="208"/>
      <c r="DFI3" s="208"/>
      <c r="DFJ3" s="208"/>
      <c r="DFK3" s="208"/>
      <c r="DFL3" s="208"/>
      <c r="DFM3" s="208"/>
      <c r="DFN3" s="208"/>
      <c r="DFO3" s="208"/>
      <c r="DFP3" s="208"/>
      <c r="DFQ3" s="208"/>
      <c r="DFR3" s="208"/>
      <c r="DFS3" s="208"/>
      <c r="DFT3" s="208"/>
      <c r="DFU3" s="208"/>
      <c r="DFV3" s="208"/>
      <c r="DFW3" s="208"/>
      <c r="DFX3" s="208"/>
      <c r="DFY3" s="208"/>
      <c r="DFZ3" s="208"/>
      <c r="DGA3" s="208"/>
      <c r="DGB3" s="208"/>
      <c r="DGC3" s="208"/>
      <c r="DGD3" s="208"/>
      <c r="DGE3" s="208"/>
      <c r="DGF3" s="208"/>
      <c r="DGG3" s="208"/>
      <c r="DGH3" s="208"/>
      <c r="DGI3" s="208"/>
      <c r="DGJ3" s="208"/>
      <c r="DGK3" s="208"/>
      <c r="DGL3" s="208"/>
      <c r="DGM3" s="208"/>
      <c r="DGN3" s="208"/>
      <c r="DGO3" s="208"/>
      <c r="DGP3" s="208"/>
      <c r="DGQ3" s="208"/>
      <c r="DGR3" s="208"/>
      <c r="DGS3" s="208"/>
      <c r="DGT3" s="208"/>
      <c r="DGU3" s="208"/>
      <c r="DGV3" s="208"/>
      <c r="DGW3" s="208"/>
      <c r="DGX3" s="208"/>
      <c r="DGY3" s="208"/>
      <c r="DGZ3" s="208"/>
      <c r="DHA3" s="208"/>
      <c r="DHB3" s="208"/>
      <c r="DHC3" s="208"/>
      <c r="DHD3" s="208"/>
      <c r="DHE3" s="208"/>
      <c r="DHF3" s="208"/>
      <c r="DHG3" s="208"/>
      <c r="DHH3" s="208"/>
      <c r="DHI3" s="208"/>
      <c r="DHJ3" s="208"/>
      <c r="DHK3" s="208"/>
      <c r="DHL3" s="208"/>
      <c r="DHM3" s="208"/>
      <c r="DHN3" s="208"/>
      <c r="DHO3" s="208"/>
      <c r="DHP3" s="208"/>
      <c r="DHQ3" s="208"/>
      <c r="DHR3" s="208"/>
      <c r="DHS3" s="208"/>
      <c r="DHT3" s="208"/>
      <c r="DHU3" s="208"/>
      <c r="DHV3" s="208"/>
      <c r="DHW3" s="208"/>
      <c r="DHX3" s="208"/>
      <c r="DHY3" s="208"/>
      <c r="DHZ3" s="208"/>
      <c r="DIA3" s="208"/>
      <c r="DIB3" s="208"/>
      <c r="DIC3" s="208"/>
      <c r="DID3" s="208"/>
      <c r="DIE3" s="208"/>
      <c r="DIF3" s="208"/>
      <c r="DIG3" s="208"/>
      <c r="DIH3" s="208"/>
      <c r="DII3" s="208"/>
      <c r="DIJ3" s="208"/>
      <c r="DIK3" s="208"/>
      <c r="DIL3" s="208"/>
      <c r="DIM3" s="208"/>
      <c r="DIN3" s="208"/>
      <c r="DIO3" s="208"/>
      <c r="DIP3" s="208"/>
      <c r="DIQ3" s="208"/>
      <c r="DIR3" s="208"/>
      <c r="DIS3" s="208"/>
      <c r="DIT3" s="208"/>
      <c r="DIU3" s="208"/>
      <c r="DIV3" s="208"/>
      <c r="DIW3" s="208"/>
      <c r="DIX3" s="208"/>
      <c r="DIY3" s="208"/>
      <c r="DIZ3" s="208"/>
      <c r="DJA3" s="208"/>
      <c r="DJB3" s="208"/>
      <c r="DJC3" s="208"/>
      <c r="DJD3" s="208"/>
      <c r="DJE3" s="208"/>
      <c r="DJF3" s="208"/>
      <c r="DJG3" s="208"/>
      <c r="DJH3" s="208"/>
      <c r="DJI3" s="208"/>
      <c r="DJJ3" s="208"/>
      <c r="DJK3" s="208"/>
      <c r="DJL3" s="208"/>
      <c r="DJM3" s="208"/>
      <c r="DJN3" s="208"/>
      <c r="DJO3" s="208"/>
      <c r="DJP3" s="208"/>
      <c r="DJQ3" s="208"/>
      <c r="DJR3" s="208"/>
      <c r="DJS3" s="208"/>
      <c r="DJT3" s="208"/>
      <c r="DJU3" s="208"/>
      <c r="DJV3" s="208"/>
      <c r="DJW3" s="208"/>
      <c r="DJX3" s="208"/>
      <c r="DJY3" s="208"/>
      <c r="DJZ3" s="208"/>
      <c r="DKA3" s="208"/>
      <c r="DKB3" s="208"/>
      <c r="DKC3" s="208"/>
      <c r="DKD3" s="208"/>
      <c r="DKE3" s="208"/>
      <c r="DKF3" s="208"/>
      <c r="DKG3" s="208"/>
      <c r="DKH3" s="208"/>
      <c r="DKI3" s="208"/>
      <c r="DKJ3" s="208"/>
      <c r="DKK3" s="208"/>
      <c r="DKL3" s="208"/>
      <c r="DKM3" s="208"/>
      <c r="DKN3" s="208"/>
      <c r="DKO3" s="208"/>
      <c r="DKP3" s="208"/>
      <c r="DKQ3" s="208"/>
      <c r="DKR3" s="208"/>
      <c r="DKS3" s="208"/>
      <c r="DKT3" s="208"/>
      <c r="DKU3" s="208"/>
      <c r="DKV3" s="208"/>
      <c r="DKW3" s="208"/>
      <c r="DKX3" s="208"/>
      <c r="DKY3" s="208"/>
      <c r="DKZ3" s="208"/>
      <c r="DLA3" s="208"/>
      <c r="DLB3" s="208"/>
      <c r="DLC3" s="208"/>
      <c r="DLD3" s="208"/>
      <c r="DLE3" s="208"/>
      <c r="DLF3" s="208"/>
      <c r="DLG3" s="208"/>
      <c r="DLH3" s="208"/>
      <c r="DLI3" s="208"/>
      <c r="DLJ3" s="208"/>
      <c r="DLK3" s="208"/>
      <c r="DLL3" s="208"/>
      <c r="DLM3" s="208"/>
      <c r="DLN3" s="208"/>
      <c r="DLO3" s="208"/>
      <c r="DLP3" s="208"/>
      <c r="DLQ3" s="208"/>
      <c r="DLR3" s="208"/>
      <c r="DLS3" s="208"/>
      <c r="DLT3" s="208"/>
      <c r="DLU3" s="208"/>
      <c r="DLV3" s="208"/>
      <c r="DLW3" s="208"/>
      <c r="DLX3" s="208"/>
      <c r="DLY3" s="208"/>
      <c r="DLZ3" s="208"/>
      <c r="DMA3" s="208"/>
      <c r="DMB3" s="208"/>
      <c r="DMC3" s="208"/>
      <c r="DMD3" s="208"/>
      <c r="DME3" s="208"/>
      <c r="DMF3" s="208"/>
      <c r="DMG3" s="208"/>
      <c r="DMH3" s="208"/>
      <c r="DMI3" s="208"/>
      <c r="DMJ3" s="208"/>
      <c r="DMK3" s="208"/>
      <c r="DML3" s="208"/>
      <c r="DMM3" s="208"/>
      <c r="DMN3" s="208"/>
      <c r="DMO3" s="208"/>
      <c r="DMP3" s="208"/>
      <c r="DMQ3" s="208"/>
      <c r="DMR3" s="208"/>
      <c r="DMS3" s="208"/>
      <c r="DMT3" s="208"/>
      <c r="DMU3" s="208"/>
      <c r="DMV3" s="208"/>
      <c r="DMW3" s="208"/>
      <c r="DMX3" s="208"/>
      <c r="DMY3" s="208"/>
      <c r="DMZ3" s="208"/>
      <c r="DNA3" s="208"/>
      <c r="DNB3" s="208"/>
      <c r="DNC3" s="208"/>
      <c r="DND3" s="208"/>
      <c r="DNE3" s="208"/>
      <c r="DNF3" s="208"/>
      <c r="DNG3" s="208"/>
      <c r="DNH3" s="208"/>
      <c r="DNI3" s="208"/>
      <c r="DNJ3" s="208"/>
      <c r="DNK3" s="208"/>
      <c r="DNL3" s="208"/>
      <c r="DNM3" s="208"/>
      <c r="DNN3" s="208"/>
      <c r="DNO3" s="208"/>
      <c r="DNP3" s="208"/>
      <c r="DNQ3" s="208"/>
      <c r="DNR3" s="208"/>
      <c r="DNS3" s="208"/>
      <c r="DNT3" s="208"/>
      <c r="DNU3" s="208"/>
      <c r="DNV3" s="208"/>
      <c r="DNW3" s="208"/>
      <c r="DNX3" s="208"/>
      <c r="DNY3" s="208"/>
      <c r="DNZ3" s="208"/>
      <c r="DOA3" s="208"/>
      <c r="DOB3" s="208"/>
      <c r="DOC3" s="208"/>
      <c r="DOD3" s="208"/>
      <c r="DOE3" s="208"/>
      <c r="DOF3" s="208"/>
      <c r="DOG3" s="208"/>
      <c r="DOH3" s="208"/>
      <c r="DOI3" s="208"/>
      <c r="DOJ3" s="208"/>
      <c r="DOK3" s="208"/>
      <c r="DOL3" s="208"/>
      <c r="DOM3" s="208"/>
      <c r="DON3" s="208"/>
      <c r="DOO3" s="208"/>
      <c r="DOP3" s="208"/>
      <c r="DOQ3" s="208"/>
      <c r="DOR3" s="208"/>
      <c r="DOS3" s="208"/>
      <c r="DOT3" s="208"/>
      <c r="DOU3" s="208"/>
      <c r="DOV3" s="208"/>
      <c r="DOW3" s="208"/>
      <c r="DOX3" s="208"/>
      <c r="DOY3" s="208"/>
      <c r="DOZ3" s="208"/>
      <c r="DPA3" s="208"/>
      <c r="DPB3" s="208"/>
      <c r="DPC3" s="208"/>
      <c r="DPD3" s="208"/>
      <c r="DPE3" s="208"/>
      <c r="DPF3" s="208"/>
      <c r="DPG3" s="208"/>
      <c r="DPH3" s="208"/>
      <c r="DPI3" s="208"/>
      <c r="DPJ3" s="208"/>
      <c r="DPK3" s="208"/>
      <c r="DPL3" s="208"/>
      <c r="DPM3" s="208"/>
      <c r="DPN3" s="208"/>
      <c r="DPO3" s="208"/>
      <c r="DPP3" s="208"/>
      <c r="DPQ3" s="208"/>
      <c r="DPR3" s="208"/>
      <c r="DPS3" s="208"/>
      <c r="DPT3" s="208"/>
      <c r="DPU3" s="208"/>
      <c r="DPV3" s="208"/>
      <c r="DPW3" s="208"/>
      <c r="DPX3" s="208"/>
      <c r="DPY3" s="208"/>
      <c r="DPZ3" s="208"/>
      <c r="DQA3" s="208"/>
      <c r="DQB3" s="208"/>
      <c r="DQC3" s="208"/>
      <c r="DQD3" s="208"/>
      <c r="DQE3" s="208"/>
      <c r="DQF3" s="208"/>
      <c r="DQG3" s="208"/>
      <c r="DQH3" s="208"/>
      <c r="DQI3" s="208"/>
      <c r="DQJ3" s="208"/>
      <c r="DQK3" s="208"/>
      <c r="DQL3" s="208"/>
      <c r="DQM3" s="208"/>
      <c r="DQN3" s="208"/>
      <c r="DQO3" s="208"/>
      <c r="DQP3" s="208"/>
      <c r="DQQ3" s="208"/>
      <c r="DQR3" s="208"/>
      <c r="DQS3" s="208"/>
      <c r="DQT3" s="208"/>
      <c r="DQU3" s="208"/>
      <c r="DQV3" s="208"/>
      <c r="DQW3" s="208"/>
      <c r="DQX3" s="208"/>
      <c r="DQY3" s="208"/>
      <c r="DQZ3" s="208"/>
      <c r="DRA3" s="208"/>
      <c r="DRB3" s="208"/>
      <c r="DRC3" s="208"/>
      <c r="DRD3" s="208"/>
      <c r="DRE3" s="208"/>
      <c r="DRF3" s="208"/>
      <c r="DRG3" s="208"/>
      <c r="DRH3" s="208"/>
      <c r="DRI3" s="208"/>
      <c r="DRJ3" s="208"/>
      <c r="DRK3" s="208"/>
      <c r="DRL3" s="208"/>
      <c r="DRM3" s="208"/>
      <c r="DRN3" s="208"/>
      <c r="DRO3" s="208"/>
      <c r="DRP3" s="208"/>
      <c r="DRQ3" s="208"/>
      <c r="DRR3" s="208"/>
      <c r="DRS3" s="208"/>
      <c r="DRT3" s="208"/>
      <c r="DRU3" s="208"/>
      <c r="DRV3" s="208"/>
      <c r="DRW3" s="208"/>
      <c r="DRX3" s="208"/>
      <c r="DRY3" s="208"/>
      <c r="DRZ3" s="208"/>
      <c r="DSA3" s="208"/>
      <c r="DSB3" s="208"/>
      <c r="DSC3" s="208"/>
      <c r="DSD3" s="208"/>
      <c r="DSE3" s="208"/>
      <c r="DSF3" s="208"/>
      <c r="DSG3" s="208"/>
      <c r="DSH3" s="208"/>
      <c r="DSI3" s="208"/>
      <c r="DSJ3" s="208"/>
      <c r="DSK3" s="208"/>
      <c r="DSL3" s="208"/>
      <c r="DSM3" s="208"/>
      <c r="DSN3" s="208"/>
      <c r="DSO3" s="208"/>
      <c r="DSP3" s="208"/>
      <c r="DSQ3" s="208"/>
      <c r="DSR3" s="208"/>
      <c r="DSS3" s="208"/>
      <c r="DST3" s="208"/>
      <c r="DSU3" s="208"/>
      <c r="DSV3" s="208"/>
      <c r="DSW3" s="208"/>
      <c r="DSX3" s="208"/>
      <c r="DSY3" s="208"/>
      <c r="DSZ3" s="208"/>
      <c r="DTA3" s="208"/>
      <c r="DTB3" s="208"/>
      <c r="DTC3" s="208"/>
      <c r="DTD3" s="208"/>
      <c r="DTE3" s="208"/>
      <c r="DTF3" s="208"/>
      <c r="DTG3" s="208"/>
      <c r="DTH3" s="208"/>
      <c r="DTI3" s="208"/>
      <c r="DTJ3" s="208"/>
      <c r="DTK3" s="208"/>
      <c r="DTL3" s="208"/>
      <c r="DTM3" s="208"/>
      <c r="DTN3" s="208"/>
      <c r="DTO3" s="208"/>
      <c r="DTP3" s="208"/>
      <c r="DTQ3" s="208"/>
      <c r="DTR3" s="208"/>
      <c r="DTS3" s="208"/>
      <c r="DTT3" s="208"/>
      <c r="DTU3" s="208"/>
      <c r="DTV3" s="208"/>
      <c r="DTW3" s="208"/>
      <c r="DTX3" s="208"/>
      <c r="DTY3" s="208"/>
      <c r="DTZ3" s="208"/>
      <c r="DUA3" s="208"/>
      <c r="DUB3" s="208"/>
      <c r="DUC3" s="208"/>
      <c r="DUD3" s="208"/>
      <c r="DUE3" s="208"/>
      <c r="DUF3" s="208"/>
      <c r="DUG3" s="208"/>
      <c r="DUH3" s="208"/>
      <c r="DUI3" s="208"/>
      <c r="DUJ3" s="208"/>
      <c r="DUK3" s="208"/>
      <c r="DUL3" s="208"/>
      <c r="DUM3" s="208"/>
      <c r="DUN3" s="208"/>
      <c r="DUO3" s="208"/>
      <c r="DUP3" s="208"/>
      <c r="DUQ3" s="208"/>
      <c r="DUR3" s="208"/>
      <c r="DUS3" s="208"/>
      <c r="DUT3" s="208"/>
      <c r="DUU3" s="208"/>
      <c r="DUV3" s="208"/>
      <c r="DUW3" s="208"/>
      <c r="DUX3" s="208"/>
      <c r="DUY3" s="208"/>
      <c r="DUZ3" s="208"/>
      <c r="DVA3" s="208"/>
      <c r="DVB3" s="208"/>
      <c r="DVC3" s="208"/>
      <c r="DVD3" s="208"/>
      <c r="DVE3" s="208"/>
      <c r="DVF3" s="208"/>
      <c r="DVG3" s="208"/>
      <c r="DVH3" s="208"/>
      <c r="DVI3" s="208"/>
      <c r="DVJ3" s="208"/>
      <c r="DVK3" s="208"/>
      <c r="DVL3" s="208"/>
      <c r="DVM3" s="208"/>
      <c r="DVN3" s="208"/>
      <c r="DVO3" s="208"/>
      <c r="DVP3" s="208"/>
      <c r="DVQ3" s="208"/>
      <c r="DVR3" s="208"/>
      <c r="DVS3" s="208"/>
      <c r="DVT3" s="208"/>
      <c r="DVU3" s="208"/>
      <c r="DVV3" s="208"/>
      <c r="DVW3" s="208"/>
      <c r="DVX3" s="208"/>
      <c r="DVY3" s="208"/>
      <c r="DVZ3" s="208"/>
      <c r="DWA3" s="208"/>
      <c r="DWB3" s="208"/>
      <c r="DWC3" s="208"/>
      <c r="DWD3" s="208"/>
      <c r="DWE3" s="208"/>
      <c r="DWF3" s="208"/>
      <c r="DWG3" s="208"/>
      <c r="DWH3" s="208"/>
      <c r="DWI3" s="208"/>
      <c r="DWJ3" s="208"/>
      <c r="DWK3" s="208"/>
      <c r="DWL3" s="208"/>
      <c r="DWM3" s="208"/>
      <c r="DWN3" s="208"/>
      <c r="DWO3" s="208"/>
      <c r="DWP3" s="208"/>
      <c r="DWQ3" s="208"/>
      <c r="DWR3" s="208"/>
      <c r="DWS3" s="208"/>
      <c r="DWT3" s="208"/>
      <c r="DWU3" s="208"/>
      <c r="DWV3" s="208"/>
      <c r="DWW3" s="208"/>
      <c r="DWX3" s="208"/>
      <c r="DWY3" s="208"/>
      <c r="DWZ3" s="208"/>
      <c r="DXA3" s="208"/>
      <c r="DXB3" s="208"/>
      <c r="DXC3" s="208"/>
      <c r="DXD3" s="208"/>
      <c r="DXE3" s="208"/>
      <c r="DXF3" s="208"/>
      <c r="DXG3" s="208"/>
      <c r="DXH3" s="208"/>
      <c r="DXI3" s="208"/>
      <c r="DXJ3" s="208"/>
      <c r="DXK3" s="208"/>
      <c r="DXL3" s="208"/>
      <c r="DXM3" s="208"/>
      <c r="DXN3" s="208"/>
      <c r="DXO3" s="208"/>
      <c r="DXP3" s="208"/>
      <c r="DXQ3" s="208"/>
      <c r="DXR3" s="208"/>
      <c r="DXS3" s="208"/>
      <c r="DXT3" s="208"/>
      <c r="DXU3" s="208"/>
      <c r="DXV3" s="208"/>
      <c r="DXW3" s="208"/>
      <c r="DXX3" s="208"/>
      <c r="DXY3" s="208"/>
      <c r="DXZ3" s="208"/>
      <c r="DYA3" s="208"/>
      <c r="DYB3" s="208"/>
      <c r="DYC3" s="208"/>
      <c r="DYD3" s="208"/>
      <c r="DYE3" s="208"/>
      <c r="DYF3" s="208"/>
      <c r="DYG3" s="208"/>
      <c r="DYH3" s="208"/>
      <c r="DYI3" s="208"/>
      <c r="DYJ3" s="208"/>
      <c r="DYK3" s="208"/>
      <c r="DYL3" s="208"/>
      <c r="DYM3" s="208"/>
      <c r="DYN3" s="208"/>
      <c r="DYO3" s="208"/>
      <c r="DYP3" s="208"/>
      <c r="DYQ3" s="208"/>
      <c r="DYR3" s="208"/>
      <c r="DYS3" s="208"/>
      <c r="DYT3" s="208"/>
      <c r="DYU3" s="208"/>
      <c r="DYV3" s="208"/>
      <c r="DYW3" s="208"/>
      <c r="DYX3" s="208"/>
      <c r="DYY3" s="208"/>
      <c r="DYZ3" s="208"/>
      <c r="DZA3" s="208"/>
      <c r="DZB3" s="208"/>
      <c r="DZC3" s="208"/>
      <c r="DZD3" s="208"/>
      <c r="DZE3" s="208"/>
      <c r="DZF3" s="208"/>
      <c r="DZG3" s="208"/>
      <c r="DZH3" s="208"/>
      <c r="DZI3" s="208"/>
      <c r="DZJ3" s="208"/>
      <c r="DZK3" s="208"/>
      <c r="DZL3" s="208"/>
      <c r="DZM3" s="208"/>
      <c r="DZN3" s="208"/>
      <c r="DZO3" s="208"/>
      <c r="DZP3" s="208"/>
      <c r="DZQ3" s="208"/>
      <c r="DZR3" s="208"/>
      <c r="DZS3" s="208"/>
      <c r="DZT3" s="208"/>
      <c r="DZU3" s="208"/>
      <c r="DZV3" s="208"/>
      <c r="DZW3" s="208"/>
      <c r="DZX3" s="208"/>
      <c r="DZY3" s="208"/>
      <c r="DZZ3" s="208"/>
      <c r="EAA3" s="208"/>
      <c r="EAB3" s="208"/>
      <c r="EAC3" s="208"/>
      <c r="EAD3" s="208"/>
      <c r="EAE3" s="208"/>
      <c r="EAF3" s="208"/>
      <c r="EAG3" s="208"/>
      <c r="EAH3" s="208"/>
      <c r="EAI3" s="208"/>
      <c r="EAJ3" s="208"/>
      <c r="EAK3" s="208"/>
      <c r="EAL3" s="208"/>
      <c r="EAM3" s="208"/>
      <c r="EAN3" s="208"/>
      <c r="EAO3" s="208"/>
      <c r="EAP3" s="208"/>
      <c r="EAQ3" s="208"/>
      <c r="EAR3" s="208"/>
      <c r="EAS3" s="208"/>
      <c r="EAT3" s="208"/>
      <c r="EAU3" s="208"/>
      <c r="EAV3" s="208"/>
      <c r="EAW3" s="208"/>
      <c r="EAX3" s="208"/>
      <c r="EAY3" s="208"/>
      <c r="EAZ3" s="208"/>
      <c r="EBA3" s="208"/>
      <c r="EBB3" s="208"/>
      <c r="EBC3" s="208"/>
      <c r="EBD3" s="208"/>
      <c r="EBE3" s="208"/>
      <c r="EBF3" s="208"/>
      <c r="EBG3" s="208"/>
      <c r="EBH3" s="208"/>
      <c r="EBI3" s="208"/>
      <c r="EBJ3" s="208"/>
      <c r="EBK3" s="208"/>
      <c r="EBL3" s="208"/>
      <c r="EBM3" s="208"/>
      <c r="EBN3" s="208"/>
      <c r="EBO3" s="208"/>
      <c r="EBP3" s="208"/>
      <c r="EBQ3" s="208"/>
      <c r="EBR3" s="208"/>
      <c r="EBS3" s="208"/>
      <c r="EBT3" s="208"/>
      <c r="EBU3" s="208"/>
      <c r="EBV3" s="208"/>
      <c r="EBW3" s="208"/>
      <c r="EBX3" s="208"/>
      <c r="EBY3" s="208"/>
      <c r="EBZ3" s="208"/>
      <c r="ECA3" s="208"/>
      <c r="ECB3" s="208"/>
      <c r="ECC3" s="208"/>
      <c r="ECD3" s="208"/>
      <c r="ECE3" s="208"/>
      <c r="ECF3" s="208"/>
      <c r="ECG3" s="208"/>
      <c r="ECH3" s="208"/>
      <c r="ECI3" s="208"/>
      <c r="ECJ3" s="208"/>
      <c r="ECK3" s="208"/>
      <c r="ECL3" s="208"/>
      <c r="ECM3" s="208"/>
      <c r="ECN3" s="208"/>
      <c r="ECO3" s="208"/>
      <c r="ECP3" s="208"/>
      <c r="ECQ3" s="208"/>
      <c r="ECR3" s="208"/>
      <c r="ECS3" s="208"/>
      <c r="ECT3" s="208"/>
      <c r="ECU3" s="208"/>
      <c r="ECV3" s="208"/>
      <c r="ECW3" s="208"/>
      <c r="ECX3" s="208"/>
      <c r="ECY3" s="208"/>
      <c r="ECZ3" s="208"/>
      <c r="EDA3" s="208"/>
      <c r="EDB3" s="208"/>
      <c r="EDC3" s="208"/>
      <c r="EDD3" s="208"/>
      <c r="EDE3" s="208"/>
      <c r="EDF3" s="208"/>
      <c r="EDG3" s="208"/>
      <c r="EDH3" s="208"/>
      <c r="EDI3" s="208"/>
      <c r="EDJ3" s="208"/>
      <c r="EDK3" s="208"/>
      <c r="EDL3" s="208"/>
      <c r="EDM3" s="208"/>
      <c r="EDN3" s="208"/>
      <c r="EDO3" s="208"/>
      <c r="EDP3" s="208"/>
      <c r="EDQ3" s="208"/>
      <c r="EDR3" s="208"/>
      <c r="EDS3" s="208"/>
      <c r="EDT3" s="208"/>
      <c r="EDU3" s="208"/>
      <c r="EDV3" s="208"/>
      <c r="EDW3" s="208"/>
      <c r="EDX3" s="208"/>
      <c r="EDY3" s="208"/>
      <c r="EDZ3" s="208"/>
      <c r="EEA3" s="208"/>
      <c r="EEB3" s="208"/>
      <c r="EEC3" s="208"/>
      <c r="EED3" s="208"/>
      <c r="EEE3" s="208"/>
      <c r="EEF3" s="208"/>
      <c r="EEG3" s="208"/>
      <c r="EEH3" s="208"/>
      <c r="EEI3" s="208"/>
      <c r="EEJ3" s="208"/>
      <c r="EEK3" s="208"/>
      <c r="EEL3" s="208"/>
      <c r="EEM3" s="208"/>
      <c r="EEN3" s="208"/>
      <c r="EEO3" s="208"/>
      <c r="EEP3" s="208"/>
      <c r="EEQ3" s="208"/>
      <c r="EER3" s="208"/>
      <c r="EES3" s="208"/>
      <c r="EET3" s="208"/>
      <c r="EEU3" s="208"/>
      <c r="EEV3" s="208"/>
      <c r="EEW3" s="208"/>
      <c r="EEX3" s="208"/>
      <c r="EEY3" s="208"/>
      <c r="EEZ3" s="208"/>
      <c r="EFA3" s="208"/>
      <c r="EFB3" s="208"/>
      <c r="EFC3" s="208"/>
      <c r="EFD3" s="208"/>
      <c r="EFE3" s="208"/>
      <c r="EFF3" s="208"/>
      <c r="EFG3" s="208"/>
      <c r="EFH3" s="208"/>
      <c r="EFI3" s="208"/>
      <c r="EFJ3" s="208"/>
      <c r="EFK3" s="208"/>
      <c r="EFL3" s="208"/>
      <c r="EFM3" s="208"/>
      <c r="EFN3" s="208"/>
      <c r="EFO3" s="208"/>
      <c r="EFP3" s="208"/>
      <c r="EFQ3" s="208"/>
      <c r="EFR3" s="208"/>
      <c r="EFS3" s="208"/>
      <c r="EFT3" s="208"/>
      <c r="EFU3" s="208"/>
      <c r="EFV3" s="208"/>
      <c r="EFW3" s="208"/>
      <c r="EFX3" s="208"/>
      <c r="EFY3" s="208"/>
      <c r="EFZ3" s="208"/>
      <c r="EGA3" s="208"/>
      <c r="EGB3" s="208"/>
      <c r="EGC3" s="208"/>
      <c r="EGD3" s="208"/>
      <c r="EGE3" s="208"/>
      <c r="EGF3" s="208"/>
      <c r="EGG3" s="208"/>
      <c r="EGH3" s="208"/>
      <c r="EGI3" s="208"/>
      <c r="EGJ3" s="208"/>
      <c r="EGK3" s="208"/>
      <c r="EGL3" s="208"/>
      <c r="EGM3" s="208"/>
      <c r="EGN3" s="208"/>
      <c r="EGO3" s="208"/>
      <c r="EGP3" s="208"/>
      <c r="EGQ3" s="208"/>
      <c r="EGR3" s="208"/>
      <c r="EGS3" s="208"/>
      <c r="EGT3" s="208"/>
      <c r="EGU3" s="208"/>
      <c r="EGV3" s="208"/>
      <c r="EGW3" s="208"/>
      <c r="EGX3" s="208"/>
      <c r="EGY3" s="208"/>
      <c r="EGZ3" s="208"/>
      <c r="EHA3" s="208"/>
      <c r="EHB3" s="208"/>
      <c r="EHC3" s="208"/>
      <c r="EHD3" s="208"/>
      <c r="EHE3" s="208"/>
      <c r="EHF3" s="208"/>
      <c r="EHG3" s="208"/>
      <c r="EHH3" s="208"/>
      <c r="EHI3" s="208"/>
      <c r="EHJ3" s="208"/>
      <c r="EHK3" s="208"/>
      <c r="EHL3" s="208"/>
      <c r="EHM3" s="208"/>
      <c r="EHN3" s="208"/>
      <c r="EHO3" s="208"/>
      <c r="EHP3" s="208"/>
      <c r="EHQ3" s="208"/>
      <c r="EHR3" s="208"/>
      <c r="EHS3" s="208"/>
      <c r="EHT3" s="208"/>
      <c r="EHU3" s="208"/>
      <c r="EHV3" s="208"/>
      <c r="EHW3" s="208"/>
      <c r="EHX3" s="208"/>
      <c r="EHY3" s="208"/>
      <c r="EHZ3" s="208"/>
      <c r="EIA3" s="208"/>
      <c r="EIB3" s="208"/>
      <c r="EIC3" s="208"/>
      <c r="EID3" s="208"/>
      <c r="EIE3" s="208"/>
      <c r="EIF3" s="208"/>
      <c r="EIG3" s="208"/>
      <c r="EIH3" s="208"/>
      <c r="EII3" s="208"/>
      <c r="EIJ3" s="208"/>
      <c r="EIK3" s="208"/>
      <c r="EIL3" s="208"/>
      <c r="EIM3" s="208"/>
      <c r="EIN3" s="208"/>
      <c r="EIO3" s="208"/>
      <c r="EIP3" s="208"/>
      <c r="EIQ3" s="208"/>
      <c r="EIR3" s="208"/>
      <c r="EIS3" s="208"/>
      <c r="EIT3" s="208"/>
      <c r="EIU3" s="208"/>
      <c r="EIV3" s="208"/>
      <c r="EIW3" s="208"/>
      <c r="EIX3" s="208"/>
      <c r="EIY3" s="208"/>
      <c r="EIZ3" s="208"/>
      <c r="EJA3" s="208"/>
      <c r="EJB3" s="208"/>
      <c r="EJC3" s="208"/>
      <c r="EJD3" s="208"/>
      <c r="EJE3" s="208"/>
      <c r="EJF3" s="208"/>
      <c r="EJG3" s="208"/>
      <c r="EJH3" s="208"/>
      <c r="EJI3" s="208"/>
      <c r="EJJ3" s="208"/>
      <c r="EJK3" s="208"/>
      <c r="EJL3" s="208"/>
      <c r="EJM3" s="208"/>
      <c r="EJN3" s="208"/>
      <c r="EJO3" s="208"/>
      <c r="EJP3" s="208"/>
      <c r="EJQ3" s="208"/>
      <c r="EJR3" s="208"/>
      <c r="EJS3" s="208"/>
      <c r="EJT3" s="208"/>
      <c r="EJU3" s="208"/>
      <c r="EJV3" s="208"/>
      <c r="EJW3" s="208"/>
      <c r="EJX3" s="208"/>
      <c r="EJY3" s="208"/>
      <c r="EJZ3" s="208"/>
      <c r="EKA3" s="208"/>
      <c r="EKB3" s="208"/>
      <c r="EKC3" s="208"/>
      <c r="EKD3" s="208"/>
      <c r="EKE3" s="208"/>
      <c r="EKF3" s="208"/>
      <c r="EKG3" s="208"/>
      <c r="EKH3" s="208"/>
      <c r="EKI3" s="208"/>
      <c r="EKJ3" s="208"/>
      <c r="EKK3" s="208"/>
      <c r="EKL3" s="208"/>
      <c r="EKM3" s="208"/>
      <c r="EKN3" s="208"/>
      <c r="EKO3" s="208"/>
      <c r="EKP3" s="208"/>
      <c r="EKQ3" s="208"/>
      <c r="EKR3" s="208"/>
      <c r="EKS3" s="208"/>
      <c r="EKT3" s="208"/>
      <c r="EKU3" s="208"/>
      <c r="EKV3" s="208"/>
      <c r="EKW3" s="208"/>
      <c r="EKX3" s="208"/>
      <c r="EKY3" s="208"/>
      <c r="EKZ3" s="208"/>
      <c r="ELA3" s="208"/>
      <c r="ELB3" s="208"/>
      <c r="ELC3" s="208"/>
      <c r="ELD3" s="208"/>
      <c r="ELE3" s="208"/>
      <c r="ELF3" s="208"/>
      <c r="ELG3" s="208"/>
      <c r="ELH3" s="208"/>
      <c r="ELI3" s="208"/>
      <c r="ELJ3" s="208"/>
      <c r="ELK3" s="208"/>
      <c r="ELL3" s="208"/>
      <c r="ELM3" s="208"/>
      <c r="ELN3" s="208"/>
      <c r="ELO3" s="208"/>
      <c r="ELP3" s="208"/>
      <c r="ELQ3" s="208"/>
      <c r="ELR3" s="208"/>
      <c r="ELS3" s="208"/>
      <c r="ELT3" s="208"/>
      <c r="ELU3" s="208"/>
      <c r="ELV3" s="208"/>
      <c r="ELW3" s="208"/>
      <c r="ELX3" s="208"/>
      <c r="ELY3" s="208"/>
      <c r="ELZ3" s="208"/>
      <c r="EMA3" s="208"/>
      <c r="EMB3" s="208"/>
      <c r="EMC3" s="208"/>
      <c r="EMD3" s="208"/>
      <c r="EME3" s="208"/>
      <c r="EMF3" s="208"/>
      <c r="EMG3" s="208"/>
      <c r="EMH3" s="208"/>
      <c r="EMI3" s="208"/>
      <c r="EMJ3" s="208"/>
      <c r="EMK3" s="208"/>
      <c r="EML3" s="208"/>
      <c r="EMM3" s="208"/>
      <c r="EMN3" s="208"/>
      <c r="EMO3" s="208"/>
      <c r="EMP3" s="208"/>
      <c r="EMQ3" s="208"/>
      <c r="EMR3" s="208"/>
      <c r="EMS3" s="208"/>
      <c r="EMT3" s="208"/>
      <c r="EMU3" s="208"/>
      <c r="EMV3" s="208"/>
      <c r="EMW3" s="208"/>
      <c r="EMX3" s="208"/>
      <c r="EMY3" s="208"/>
      <c r="EMZ3" s="208"/>
      <c r="ENA3" s="208"/>
      <c r="ENB3" s="208"/>
      <c r="ENC3" s="208"/>
      <c r="END3" s="208"/>
      <c r="ENE3" s="208"/>
      <c r="ENF3" s="208"/>
      <c r="ENG3" s="208"/>
      <c r="ENH3" s="208"/>
      <c r="ENI3" s="208"/>
      <c r="ENJ3" s="208"/>
      <c r="ENK3" s="208"/>
      <c r="ENL3" s="208"/>
      <c r="ENM3" s="208"/>
      <c r="ENN3" s="208"/>
      <c r="ENO3" s="208"/>
      <c r="ENP3" s="208"/>
      <c r="ENQ3" s="208"/>
      <c r="ENR3" s="208"/>
      <c r="ENS3" s="208"/>
      <c r="ENT3" s="208"/>
      <c r="ENU3" s="208"/>
      <c r="ENV3" s="208"/>
      <c r="ENW3" s="208"/>
      <c r="ENX3" s="208"/>
      <c r="ENY3" s="208"/>
      <c r="ENZ3" s="208"/>
      <c r="EOA3" s="208"/>
      <c r="EOB3" s="208"/>
      <c r="EOC3" s="208"/>
      <c r="EOD3" s="208"/>
      <c r="EOE3" s="208"/>
      <c r="EOF3" s="208"/>
      <c r="EOG3" s="208"/>
      <c r="EOH3" s="208"/>
      <c r="EOI3" s="208"/>
      <c r="EOJ3" s="208"/>
      <c r="EOK3" s="208"/>
      <c r="EOL3" s="208"/>
      <c r="EOM3" s="208"/>
      <c r="EON3" s="208"/>
      <c r="EOO3" s="208"/>
      <c r="EOP3" s="208"/>
      <c r="EOQ3" s="208"/>
      <c r="EOR3" s="208"/>
      <c r="EOS3" s="208"/>
      <c r="EOT3" s="208"/>
      <c r="EOU3" s="208"/>
      <c r="EOV3" s="208"/>
      <c r="EOW3" s="208"/>
      <c r="EOX3" s="208"/>
      <c r="EOY3" s="208"/>
      <c r="EOZ3" s="208"/>
      <c r="EPA3" s="208"/>
      <c r="EPB3" s="208"/>
      <c r="EPC3" s="208"/>
      <c r="EPD3" s="208"/>
      <c r="EPE3" s="208"/>
      <c r="EPF3" s="208"/>
      <c r="EPG3" s="208"/>
      <c r="EPH3" s="208"/>
      <c r="EPI3" s="208"/>
      <c r="EPJ3" s="208"/>
      <c r="EPK3" s="208"/>
      <c r="EPL3" s="208"/>
      <c r="EPM3" s="208"/>
      <c r="EPN3" s="208"/>
      <c r="EPO3" s="208"/>
      <c r="EPP3" s="208"/>
      <c r="EPQ3" s="208"/>
      <c r="EPR3" s="208"/>
      <c r="EPS3" s="208"/>
      <c r="EPT3" s="208"/>
      <c r="EPU3" s="208"/>
      <c r="EPV3" s="208"/>
      <c r="EPW3" s="208"/>
      <c r="EPX3" s="208"/>
      <c r="EPY3" s="208"/>
      <c r="EPZ3" s="208"/>
      <c r="EQA3" s="208"/>
      <c r="EQB3" s="208"/>
      <c r="EQC3" s="208"/>
      <c r="EQD3" s="208"/>
      <c r="EQE3" s="208"/>
      <c r="EQF3" s="208"/>
      <c r="EQG3" s="208"/>
      <c r="EQH3" s="208"/>
      <c r="EQI3" s="208"/>
      <c r="EQJ3" s="208"/>
      <c r="EQK3" s="208"/>
      <c r="EQL3" s="208"/>
      <c r="EQM3" s="208"/>
      <c r="EQN3" s="208"/>
      <c r="EQO3" s="208"/>
      <c r="EQP3" s="208"/>
      <c r="EQQ3" s="208"/>
      <c r="EQR3" s="208"/>
      <c r="EQS3" s="208"/>
      <c r="EQT3" s="208"/>
      <c r="EQU3" s="208"/>
      <c r="EQV3" s="208"/>
      <c r="EQW3" s="208"/>
      <c r="EQX3" s="208"/>
      <c r="EQY3" s="208"/>
      <c r="EQZ3" s="208"/>
      <c r="ERA3" s="208"/>
      <c r="ERB3" s="208"/>
      <c r="ERC3" s="208"/>
      <c r="ERD3" s="208"/>
      <c r="ERE3" s="208"/>
      <c r="ERF3" s="208"/>
      <c r="ERG3" s="208"/>
      <c r="ERH3" s="208"/>
      <c r="ERI3" s="208"/>
      <c r="ERJ3" s="208"/>
      <c r="ERK3" s="208"/>
      <c r="ERL3" s="208"/>
      <c r="ERM3" s="208"/>
      <c r="ERN3" s="208"/>
      <c r="ERO3" s="208"/>
      <c r="ERP3" s="208"/>
      <c r="ERQ3" s="208"/>
      <c r="ERR3" s="208"/>
      <c r="ERS3" s="208"/>
      <c r="ERT3" s="208"/>
      <c r="ERU3" s="208"/>
      <c r="ERV3" s="208"/>
      <c r="ERW3" s="208"/>
      <c r="ERX3" s="208"/>
      <c r="ERY3" s="208"/>
      <c r="ERZ3" s="208"/>
      <c r="ESA3" s="208"/>
      <c r="ESB3" s="208"/>
      <c r="ESC3" s="208"/>
      <c r="ESD3" s="208"/>
      <c r="ESE3" s="208"/>
      <c r="ESF3" s="208"/>
      <c r="ESG3" s="208"/>
      <c r="ESH3" s="208"/>
      <c r="ESI3" s="208"/>
      <c r="ESJ3" s="208"/>
      <c r="ESK3" s="208"/>
      <c r="ESL3" s="208"/>
      <c r="ESM3" s="208"/>
      <c r="ESN3" s="208"/>
      <c r="ESO3" s="208"/>
      <c r="ESP3" s="208"/>
      <c r="ESQ3" s="208"/>
      <c r="ESR3" s="208"/>
      <c r="ESS3" s="208"/>
      <c r="EST3" s="208"/>
      <c r="ESU3" s="208"/>
      <c r="ESV3" s="208"/>
      <c r="ESW3" s="208"/>
      <c r="ESX3" s="208"/>
      <c r="ESY3" s="208"/>
      <c r="ESZ3" s="208"/>
      <c r="ETA3" s="208"/>
      <c r="ETB3" s="208"/>
      <c r="ETC3" s="208"/>
      <c r="ETD3" s="208"/>
      <c r="ETE3" s="208"/>
      <c r="ETF3" s="208"/>
      <c r="ETG3" s="208"/>
      <c r="ETH3" s="208"/>
      <c r="ETI3" s="208"/>
      <c r="ETJ3" s="208"/>
      <c r="ETK3" s="208"/>
      <c r="ETL3" s="208"/>
      <c r="ETM3" s="208"/>
      <c r="ETN3" s="208"/>
      <c r="ETO3" s="208"/>
      <c r="ETP3" s="208"/>
      <c r="ETQ3" s="208"/>
      <c r="ETR3" s="208"/>
      <c r="ETS3" s="208"/>
      <c r="ETT3" s="208"/>
      <c r="ETU3" s="208"/>
      <c r="ETV3" s="208"/>
      <c r="ETW3" s="208"/>
      <c r="ETX3" s="208"/>
      <c r="ETY3" s="208"/>
      <c r="ETZ3" s="208"/>
      <c r="EUA3" s="208"/>
      <c r="EUB3" s="208"/>
      <c r="EUC3" s="208"/>
      <c r="EUD3" s="208"/>
      <c r="EUE3" s="208"/>
      <c r="EUF3" s="208"/>
      <c r="EUG3" s="208"/>
      <c r="EUH3" s="208"/>
      <c r="EUI3" s="208"/>
      <c r="EUJ3" s="208"/>
      <c r="EUK3" s="208"/>
      <c r="EUL3" s="208"/>
      <c r="EUM3" s="208"/>
      <c r="EUN3" s="208"/>
      <c r="EUO3" s="208"/>
      <c r="EUP3" s="208"/>
      <c r="EUQ3" s="208"/>
      <c r="EUR3" s="208"/>
      <c r="EUS3" s="208"/>
      <c r="EUT3" s="208"/>
      <c r="EUU3" s="208"/>
      <c r="EUV3" s="208"/>
      <c r="EUW3" s="208"/>
      <c r="EUX3" s="208"/>
      <c r="EUY3" s="208"/>
      <c r="EUZ3" s="208"/>
      <c r="EVA3" s="208"/>
      <c r="EVB3" s="208"/>
      <c r="EVC3" s="208"/>
      <c r="EVD3" s="208"/>
      <c r="EVE3" s="208"/>
      <c r="EVF3" s="208"/>
      <c r="EVG3" s="208"/>
      <c r="EVH3" s="208"/>
      <c r="EVI3" s="208"/>
      <c r="EVJ3" s="208"/>
      <c r="EVK3" s="208"/>
      <c r="EVL3" s="208"/>
      <c r="EVM3" s="208"/>
      <c r="EVN3" s="208"/>
      <c r="EVO3" s="208"/>
      <c r="EVP3" s="208"/>
      <c r="EVQ3" s="208"/>
      <c r="EVR3" s="208"/>
      <c r="EVS3" s="208"/>
      <c r="EVT3" s="208"/>
      <c r="EVU3" s="208"/>
      <c r="EVV3" s="208"/>
      <c r="EVW3" s="208"/>
      <c r="EVX3" s="208"/>
      <c r="EVY3" s="208"/>
      <c r="EVZ3" s="208"/>
      <c r="EWA3" s="208"/>
      <c r="EWB3" s="208"/>
      <c r="EWC3" s="208"/>
      <c r="EWD3" s="208"/>
      <c r="EWE3" s="208"/>
      <c r="EWF3" s="208"/>
      <c r="EWG3" s="208"/>
      <c r="EWH3" s="208"/>
      <c r="EWI3" s="208"/>
      <c r="EWJ3" s="208"/>
      <c r="EWK3" s="208"/>
      <c r="EWL3" s="208"/>
      <c r="EWM3" s="208"/>
      <c r="EWN3" s="208"/>
      <c r="EWO3" s="208"/>
      <c r="EWP3" s="208"/>
      <c r="EWQ3" s="208"/>
      <c r="EWR3" s="208"/>
      <c r="EWS3" s="208"/>
      <c r="EWT3" s="208"/>
      <c r="EWU3" s="208"/>
      <c r="EWV3" s="208"/>
      <c r="EWW3" s="208"/>
      <c r="EWX3" s="208"/>
      <c r="EWY3" s="208"/>
      <c r="EWZ3" s="208"/>
      <c r="EXA3" s="208"/>
      <c r="EXB3" s="208"/>
      <c r="EXC3" s="208"/>
      <c r="EXD3" s="208"/>
      <c r="EXE3" s="208"/>
      <c r="EXF3" s="208"/>
      <c r="EXG3" s="208"/>
      <c r="EXH3" s="208"/>
      <c r="EXI3" s="208"/>
      <c r="EXJ3" s="208"/>
      <c r="EXK3" s="208"/>
      <c r="EXL3" s="208"/>
      <c r="EXM3" s="208"/>
      <c r="EXN3" s="208"/>
      <c r="EXO3" s="208"/>
      <c r="EXP3" s="208"/>
      <c r="EXQ3" s="208"/>
      <c r="EXR3" s="208"/>
      <c r="EXS3" s="208"/>
      <c r="EXT3" s="208"/>
      <c r="EXU3" s="208"/>
      <c r="EXV3" s="208"/>
      <c r="EXW3" s="208"/>
      <c r="EXX3" s="208"/>
      <c r="EXY3" s="208"/>
      <c r="EXZ3" s="208"/>
      <c r="EYA3" s="208"/>
      <c r="EYB3" s="208"/>
      <c r="EYC3" s="208"/>
      <c r="EYD3" s="208"/>
      <c r="EYE3" s="208"/>
      <c r="EYF3" s="208"/>
      <c r="EYG3" s="208"/>
      <c r="EYH3" s="208"/>
      <c r="EYI3" s="208"/>
      <c r="EYJ3" s="208"/>
      <c r="EYK3" s="208"/>
      <c r="EYL3" s="208"/>
      <c r="EYM3" s="208"/>
      <c r="EYN3" s="208"/>
      <c r="EYO3" s="208"/>
      <c r="EYP3" s="208"/>
      <c r="EYQ3" s="208"/>
      <c r="EYR3" s="208"/>
      <c r="EYS3" s="208"/>
      <c r="EYT3" s="208"/>
      <c r="EYU3" s="208"/>
      <c r="EYV3" s="208"/>
      <c r="EYW3" s="208"/>
      <c r="EYX3" s="208"/>
      <c r="EYY3" s="208"/>
      <c r="EYZ3" s="208"/>
      <c r="EZA3" s="208"/>
      <c r="EZB3" s="208"/>
      <c r="EZC3" s="208"/>
      <c r="EZD3" s="208"/>
      <c r="EZE3" s="208"/>
      <c r="EZF3" s="208"/>
      <c r="EZG3" s="208"/>
      <c r="EZH3" s="208"/>
      <c r="EZI3" s="208"/>
      <c r="EZJ3" s="208"/>
      <c r="EZK3" s="208"/>
      <c r="EZL3" s="208"/>
      <c r="EZM3" s="208"/>
      <c r="EZN3" s="208"/>
      <c r="EZO3" s="208"/>
      <c r="EZP3" s="208"/>
      <c r="EZQ3" s="208"/>
      <c r="EZR3" s="208"/>
      <c r="EZS3" s="208"/>
      <c r="EZT3" s="208"/>
      <c r="EZU3" s="208"/>
      <c r="EZV3" s="208"/>
      <c r="EZW3" s="208"/>
      <c r="EZX3" s="208"/>
      <c r="EZY3" s="208"/>
      <c r="EZZ3" s="208"/>
      <c r="FAA3" s="208"/>
      <c r="FAB3" s="208"/>
      <c r="FAC3" s="208"/>
      <c r="FAD3" s="208"/>
      <c r="FAE3" s="208"/>
      <c r="FAF3" s="208"/>
      <c r="FAG3" s="208"/>
      <c r="FAH3" s="208"/>
      <c r="FAI3" s="208"/>
      <c r="FAJ3" s="208"/>
      <c r="FAK3" s="208"/>
      <c r="FAL3" s="208"/>
      <c r="FAM3" s="208"/>
      <c r="FAN3" s="208"/>
      <c r="FAO3" s="208"/>
      <c r="FAP3" s="208"/>
      <c r="FAQ3" s="208"/>
      <c r="FAR3" s="208"/>
      <c r="FAS3" s="208"/>
      <c r="FAT3" s="208"/>
      <c r="FAU3" s="208"/>
      <c r="FAV3" s="208"/>
      <c r="FAW3" s="208"/>
      <c r="FAX3" s="208"/>
      <c r="FAY3" s="208"/>
      <c r="FAZ3" s="208"/>
      <c r="FBA3" s="208"/>
      <c r="FBB3" s="208"/>
      <c r="FBC3" s="208"/>
      <c r="FBD3" s="208"/>
      <c r="FBE3" s="208"/>
      <c r="FBF3" s="208"/>
      <c r="FBG3" s="208"/>
      <c r="FBH3" s="208"/>
      <c r="FBI3" s="208"/>
      <c r="FBJ3" s="208"/>
      <c r="FBK3" s="208"/>
      <c r="FBL3" s="208"/>
      <c r="FBM3" s="208"/>
      <c r="FBN3" s="208"/>
      <c r="FBO3" s="208"/>
      <c r="FBP3" s="208"/>
      <c r="FBQ3" s="208"/>
      <c r="FBR3" s="208"/>
      <c r="FBS3" s="208"/>
      <c r="FBT3" s="208"/>
      <c r="FBU3" s="208"/>
      <c r="FBV3" s="208"/>
      <c r="FBW3" s="208"/>
      <c r="FBX3" s="208"/>
      <c r="FBY3" s="208"/>
      <c r="FBZ3" s="208"/>
      <c r="FCA3" s="208"/>
      <c r="FCB3" s="208"/>
      <c r="FCC3" s="208"/>
      <c r="FCD3" s="208"/>
      <c r="FCE3" s="208"/>
      <c r="FCF3" s="208"/>
      <c r="FCG3" s="208"/>
      <c r="FCH3" s="208"/>
      <c r="FCI3" s="208"/>
      <c r="FCJ3" s="208"/>
      <c r="FCK3" s="208"/>
      <c r="FCL3" s="208"/>
      <c r="FCM3" s="208"/>
      <c r="FCN3" s="208"/>
      <c r="FCO3" s="208"/>
      <c r="FCP3" s="208"/>
      <c r="FCQ3" s="208"/>
      <c r="FCR3" s="208"/>
      <c r="FCS3" s="208"/>
      <c r="FCT3" s="208"/>
      <c r="FCU3" s="208"/>
      <c r="FCV3" s="208"/>
      <c r="FCW3" s="208"/>
      <c r="FCX3" s="208"/>
      <c r="FCY3" s="208"/>
      <c r="FCZ3" s="208"/>
      <c r="FDA3" s="208"/>
      <c r="FDB3" s="208"/>
      <c r="FDC3" s="208"/>
      <c r="FDD3" s="208"/>
      <c r="FDE3" s="208"/>
      <c r="FDF3" s="208"/>
      <c r="FDG3" s="208"/>
      <c r="FDH3" s="208"/>
      <c r="FDI3" s="208"/>
      <c r="FDJ3" s="208"/>
      <c r="FDK3" s="208"/>
      <c r="FDL3" s="208"/>
      <c r="FDM3" s="208"/>
      <c r="FDN3" s="208"/>
      <c r="FDO3" s="208"/>
      <c r="FDP3" s="208"/>
      <c r="FDQ3" s="208"/>
      <c r="FDR3" s="208"/>
      <c r="FDS3" s="208"/>
      <c r="FDT3" s="208"/>
      <c r="FDU3" s="208"/>
      <c r="FDV3" s="208"/>
      <c r="FDW3" s="208"/>
      <c r="FDX3" s="208"/>
      <c r="FDY3" s="208"/>
      <c r="FDZ3" s="208"/>
      <c r="FEA3" s="208"/>
      <c r="FEB3" s="208"/>
      <c r="FEC3" s="208"/>
      <c r="FED3" s="208"/>
      <c r="FEE3" s="208"/>
      <c r="FEF3" s="208"/>
      <c r="FEG3" s="208"/>
      <c r="FEH3" s="208"/>
      <c r="FEI3" s="208"/>
      <c r="FEJ3" s="208"/>
      <c r="FEK3" s="208"/>
      <c r="FEL3" s="208"/>
      <c r="FEM3" s="208"/>
      <c r="FEN3" s="208"/>
      <c r="FEO3" s="208"/>
      <c r="FEP3" s="208"/>
      <c r="FEQ3" s="208"/>
      <c r="FER3" s="208"/>
      <c r="FES3" s="208"/>
      <c r="FET3" s="208"/>
      <c r="FEU3" s="208"/>
      <c r="FEV3" s="208"/>
      <c r="FEW3" s="208"/>
      <c r="FEX3" s="208"/>
      <c r="FEY3" s="208"/>
      <c r="FEZ3" s="208"/>
      <c r="FFA3" s="208"/>
      <c r="FFB3" s="208"/>
      <c r="FFC3" s="208"/>
      <c r="FFD3" s="208"/>
      <c r="FFE3" s="208"/>
      <c r="FFF3" s="208"/>
      <c r="FFG3" s="208"/>
      <c r="FFH3" s="208"/>
      <c r="FFI3" s="208"/>
      <c r="FFJ3" s="208"/>
      <c r="FFK3" s="208"/>
      <c r="FFL3" s="208"/>
      <c r="FFM3" s="208"/>
      <c r="FFN3" s="208"/>
      <c r="FFO3" s="208"/>
      <c r="FFP3" s="208"/>
      <c r="FFQ3" s="208"/>
      <c r="FFR3" s="208"/>
      <c r="FFS3" s="208"/>
      <c r="FFT3" s="208"/>
      <c r="FFU3" s="208"/>
      <c r="FFV3" s="208"/>
      <c r="FFW3" s="208"/>
      <c r="FFX3" s="208"/>
      <c r="FFY3" s="208"/>
      <c r="FFZ3" s="208"/>
      <c r="FGA3" s="208"/>
      <c r="FGB3" s="208"/>
      <c r="FGC3" s="208"/>
      <c r="FGD3" s="208"/>
      <c r="FGE3" s="208"/>
      <c r="FGF3" s="208"/>
      <c r="FGG3" s="208"/>
      <c r="FGH3" s="208"/>
      <c r="FGI3" s="208"/>
      <c r="FGJ3" s="208"/>
      <c r="FGK3" s="208"/>
      <c r="FGL3" s="208"/>
      <c r="FGM3" s="208"/>
      <c r="FGN3" s="208"/>
      <c r="FGO3" s="208"/>
      <c r="FGP3" s="208"/>
      <c r="FGQ3" s="208"/>
      <c r="FGR3" s="208"/>
      <c r="FGS3" s="208"/>
      <c r="FGT3" s="208"/>
      <c r="FGU3" s="208"/>
      <c r="FGV3" s="208"/>
      <c r="FGW3" s="208"/>
      <c r="FGX3" s="208"/>
      <c r="FGY3" s="208"/>
      <c r="FGZ3" s="208"/>
      <c r="FHA3" s="208"/>
      <c r="FHB3" s="208"/>
      <c r="FHC3" s="208"/>
      <c r="FHD3" s="208"/>
      <c r="FHE3" s="208"/>
      <c r="FHF3" s="208"/>
      <c r="FHG3" s="208"/>
      <c r="FHH3" s="208"/>
      <c r="FHI3" s="208"/>
      <c r="FHJ3" s="208"/>
      <c r="FHK3" s="208"/>
      <c r="FHL3" s="208"/>
      <c r="FHM3" s="208"/>
      <c r="FHN3" s="208"/>
      <c r="FHO3" s="208"/>
      <c r="FHP3" s="208"/>
      <c r="FHQ3" s="208"/>
      <c r="FHR3" s="208"/>
      <c r="FHS3" s="208"/>
      <c r="FHT3" s="208"/>
      <c r="FHU3" s="208"/>
      <c r="FHV3" s="208"/>
      <c r="FHW3" s="208"/>
      <c r="FHX3" s="208"/>
      <c r="FHY3" s="208"/>
      <c r="FHZ3" s="208"/>
      <c r="FIA3" s="208"/>
      <c r="FIB3" s="208"/>
      <c r="FIC3" s="208"/>
      <c r="FID3" s="208"/>
      <c r="FIE3" s="208"/>
      <c r="FIF3" s="208"/>
      <c r="FIG3" s="208"/>
      <c r="FIH3" s="208"/>
      <c r="FII3" s="208"/>
      <c r="FIJ3" s="208"/>
      <c r="FIK3" s="208"/>
      <c r="FIL3" s="208"/>
      <c r="FIM3" s="208"/>
      <c r="FIN3" s="208"/>
      <c r="FIO3" s="208"/>
      <c r="FIP3" s="208"/>
      <c r="FIQ3" s="208"/>
      <c r="FIR3" s="208"/>
      <c r="FIS3" s="208"/>
      <c r="FIT3" s="208"/>
      <c r="FIU3" s="208"/>
      <c r="FIV3" s="208"/>
      <c r="FIW3" s="208"/>
      <c r="FIX3" s="208"/>
      <c r="FIY3" s="208"/>
      <c r="FIZ3" s="208"/>
      <c r="FJA3" s="208"/>
      <c r="FJB3" s="208"/>
      <c r="FJC3" s="208"/>
      <c r="FJD3" s="208"/>
      <c r="FJE3" s="208"/>
      <c r="FJF3" s="208"/>
      <c r="FJG3" s="208"/>
      <c r="FJH3" s="208"/>
      <c r="FJI3" s="208"/>
      <c r="FJJ3" s="208"/>
      <c r="FJK3" s="208"/>
      <c r="FJL3" s="208"/>
      <c r="FJM3" s="208"/>
      <c r="FJN3" s="208"/>
      <c r="FJO3" s="208"/>
      <c r="FJP3" s="208"/>
      <c r="FJQ3" s="208"/>
      <c r="FJR3" s="208"/>
      <c r="FJS3" s="208"/>
      <c r="FJT3" s="208"/>
      <c r="FJU3" s="208"/>
      <c r="FJV3" s="208"/>
      <c r="FJW3" s="208"/>
      <c r="FJX3" s="208"/>
      <c r="FJY3" s="208"/>
      <c r="FJZ3" s="208"/>
      <c r="FKA3" s="208"/>
      <c r="FKB3" s="208"/>
      <c r="FKC3" s="208"/>
      <c r="FKD3" s="208"/>
      <c r="FKE3" s="208"/>
      <c r="FKF3" s="208"/>
      <c r="FKG3" s="208"/>
      <c r="FKH3" s="208"/>
      <c r="FKI3" s="208"/>
      <c r="FKJ3" s="208"/>
      <c r="FKK3" s="208"/>
      <c r="FKL3" s="208"/>
      <c r="FKM3" s="208"/>
      <c r="FKN3" s="208"/>
      <c r="FKO3" s="208"/>
      <c r="FKP3" s="208"/>
      <c r="FKQ3" s="208"/>
      <c r="FKR3" s="208"/>
      <c r="FKS3" s="208"/>
      <c r="FKT3" s="208"/>
      <c r="FKU3" s="208"/>
      <c r="FKV3" s="208"/>
      <c r="FKW3" s="208"/>
      <c r="FKX3" s="208"/>
      <c r="FKY3" s="208"/>
      <c r="FKZ3" s="208"/>
      <c r="FLA3" s="208"/>
      <c r="FLB3" s="208"/>
      <c r="FLC3" s="208"/>
      <c r="FLD3" s="208"/>
      <c r="FLE3" s="208"/>
      <c r="FLF3" s="208"/>
      <c r="FLG3" s="208"/>
      <c r="FLH3" s="208"/>
      <c r="FLI3" s="208"/>
      <c r="FLJ3" s="208"/>
      <c r="FLK3" s="208"/>
      <c r="FLL3" s="208"/>
      <c r="FLM3" s="208"/>
      <c r="FLN3" s="208"/>
      <c r="FLO3" s="208"/>
      <c r="FLP3" s="208"/>
      <c r="FLQ3" s="208"/>
      <c r="FLR3" s="208"/>
      <c r="FLS3" s="208"/>
      <c r="FLT3" s="208"/>
      <c r="FLU3" s="208"/>
      <c r="FLV3" s="208"/>
      <c r="FLW3" s="208"/>
      <c r="FLX3" s="208"/>
      <c r="FLY3" s="208"/>
      <c r="FLZ3" s="208"/>
      <c r="FMA3" s="208"/>
      <c r="FMB3" s="208"/>
      <c r="FMC3" s="208"/>
      <c r="FMD3" s="208"/>
      <c r="FME3" s="208"/>
      <c r="FMF3" s="208"/>
      <c r="FMG3" s="208"/>
      <c r="FMH3" s="208"/>
      <c r="FMI3" s="208"/>
      <c r="FMJ3" s="208"/>
      <c r="FMK3" s="208"/>
      <c r="FML3" s="208"/>
      <c r="FMM3" s="208"/>
      <c r="FMN3" s="208"/>
      <c r="FMO3" s="208"/>
      <c r="FMP3" s="208"/>
      <c r="FMQ3" s="208"/>
      <c r="FMR3" s="208"/>
      <c r="FMS3" s="208"/>
      <c r="FMT3" s="208"/>
      <c r="FMU3" s="208"/>
      <c r="FMV3" s="208"/>
      <c r="FMW3" s="208"/>
      <c r="FMX3" s="208"/>
      <c r="FMY3" s="208"/>
      <c r="FMZ3" s="208"/>
      <c r="FNA3" s="208"/>
      <c r="FNB3" s="208"/>
      <c r="FNC3" s="208"/>
      <c r="FND3" s="208"/>
      <c r="FNE3" s="208"/>
      <c r="FNF3" s="208"/>
      <c r="FNG3" s="208"/>
      <c r="FNH3" s="208"/>
      <c r="FNI3" s="208"/>
      <c r="FNJ3" s="208"/>
      <c r="FNK3" s="208"/>
      <c r="FNL3" s="208"/>
      <c r="FNM3" s="208"/>
      <c r="FNN3" s="208"/>
      <c r="FNO3" s="208"/>
      <c r="FNP3" s="208"/>
      <c r="FNQ3" s="208"/>
      <c r="FNR3" s="208"/>
      <c r="FNS3" s="208"/>
      <c r="FNT3" s="208"/>
      <c r="FNU3" s="208"/>
      <c r="FNV3" s="208"/>
      <c r="FNW3" s="208"/>
      <c r="FNX3" s="208"/>
      <c r="FNY3" s="208"/>
      <c r="FNZ3" s="208"/>
      <c r="FOA3" s="208"/>
      <c r="FOB3" s="208"/>
      <c r="FOC3" s="208"/>
      <c r="FOD3" s="208"/>
      <c r="FOE3" s="208"/>
      <c r="FOF3" s="208"/>
      <c r="FOG3" s="208"/>
      <c r="FOH3" s="208"/>
      <c r="FOI3" s="208"/>
      <c r="FOJ3" s="208"/>
      <c r="FOK3" s="208"/>
      <c r="FOL3" s="208"/>
      <c r="FOM3" s="208"/>
      <c r="FON3" s="208"/>
      <c r="FOO3" s="208"/>
      <c r="FOP3" s="208"/>
      <c r="FOQ3" s="208"/>
      <c r="FOR3" s="208"/>
      <c r="FOS3" s="208"/>
      <c r="FOT3" s="208"/>
      <c r="FOU3" s="208"/>
      <c r="FOV3" s="208"/>
      <c r="FOW3" s="208"/>
      <c r="FOX3" s="208"/>
      <c r="FOY3" s="208"/>
      <c r="FOZ3" s="208"/>
      <c r="FPA3" s="208"/>
      <c r="FPB3" s="208"/>
      <c r="FPC3" s="208"/>
      <c r="FPD3" s="208"/>
      <c r="FPE3" s="208"/>
      <c r="FPF3" s="208"/>
      <c r="FPG3" s="208"/>
      <c r="FPH3" s="208"/>
      <c r="FPI3" s="208"/>
      <c r="FPJ3" s="208"/>
      <c r="FPK3" s="208"/>
      <c r="FPL3" s="208"/>
      <c r="FPM3" s="208"/>
      <c r="FPN3" s="208"/>
      <c r="FPO3" s="208"/>
      <c r="FPP3" s="208"/>
      <c r="FPQ3" s="208"/>
      <c r="FPR3" s="208"/>
      <c r="FPS3" s="208"/>
      <c r="FPT3" s="208"/>
      <c r="FPU3" s="208"/>
      <c r="FPV3" s="208"/>
      <c r="FPW3" s="208"/>
      <c r="FPX3" s="208"/>
      <c r="FPY3" s="208"/>
      <c r="FPZ3" s="208"/>
      <c r="FQA3" s="208"/>
      <c r="FQB3" s="208"/>
      <c r="FQC3" s="208"/>
      <c r="FQD3" s="208"/>
      <c r="FQE3" s="208"/>
      <c r="FQF3" s="208"/>
      <c r="FQG3" s="208"/>
      <c r="FQH3" s="208"/>
      <c r="FQI3" s="208"/>
      <c r="FQJ3" s="208"/>
      <c r="FQK3" s="208"/>
      <c r="FQL3" s="208"/>
      <c r="FQM3" s="208"/>
      <c r="FQN3" s="208"/>
      <c r="FQO3" s="208"/>
      <c r="FQP3" s="208"/>
      <c r="FQQ3" s="208"/>
      <c r="FQR3" s="208"/>
      <c r="FQS3" s="208"/>
      <c r="FQT3" s="208"/>
      <c r="FQU3" s="208"/>
      <c r="FQV3" s="208"/>
      <c r="FQW3" s="208"/>
      <c r="FQX3" s="208"/>
      <c r="FQY3" s="208"/>
      <c r="FQZ3" s="208"/>
      <c r="FRA3" s="208"/>
      <c r="FRB3" s="208"/>
      <c r="FRC3" s="208"/>
      <c r="FRD3" s="208"/>
      <c r="FRE3" s="208"/>
      <c r="FRF3" s="208"/>
      <c r="FRG3" s="208"/>
      <c r="FRH3" s="208"/>
      <c r="FRI3" s="208"/>
      <c r="FRJ3" s="208"/>
      <c r="FRK3" s="208"/>
      <c r="FRL3" s="208"/>
      <c r="FRM3" s="208"/>
      <c r="FRN3" s="208"/>
      <c r="FRO3" s="208"/>
      <c r="FRP3" s="208"/>
      <c r="FRQ3" s="208"/>
      <c r="FRR3" s="208"/>
      <c r="FRS3" s="208"/>
      <c r="FRT3" s="208"/>
      <c r="FRU3" s="208"/>
      <c r="FRV3" s="208"/>
      <c r="FRW3" s="208"/>
      <c r="FRX3" s="208"/>
      <c r="FRY3" s="208"/>
      <c r="FRZ3" s="208"/>
      <c r="FSA3" s="208"/>
      <c r="FSB3" s="208"/>
      <c r="FSC3" s="208"/>
      <c r="FSD3" s="208"/>
      <c r="FSE3" s="208"/>
      <c r="FSF3" s="208"/>
      <c r="FSG3" s="208"/>
      <c r="FSH3" s="208"/>
      <c r="FSI3" s="208"/>
      <c r="FSJ3" s="208"/>
      <c r="FSK3" s="208"/>
      <c r="FSL3" s="208"/>
      <c r="FSM3" s="208"/>
      <c r="FSN3" s="208"/>
      <c r="FSO3" s="208"/>
      <c r="FSP3" s="208"/>
      <c r="FSQ3" s="208"/>
      <c r="FSR3" s="208"/>
      <c r="FSS3" s="208"/>
      <c r="FST3" s="208"/>
      <c r="FSU3" s="208"/>
      <c r="FSV3" s="208"/>
      <c r="FSW3" s="208"/>
      <c r="FSX3" s="208"/>
      <c r="FSY3" s="208"/>
      <c r="FSZ3" s="208"/>
      <c r="FTA3" s="208"/>
      <c r="FTB3" s="208"/>
      <c r="FTC3" s="208"/>
      <c r="FTD3" s="208"/>
      <c r="FTE3" s="208"/>
      <c r="FTF3" s="208"/>
      <c r="FTG3" s="208"/>
      <c r="FTH3" s="208"/>
      <c r="FTI3" s="208"/>
      <c r="FTJ3" s="208"/>
      <c r="FTK3" s="208"/>
      <c r="FTL3" s="208"/>
      <c r="FTM3" s="208"/>
      <c r="FTN3" s="208"/>
      <c r="FTO3" s="208"/>
      <c r="FTP3" s="208"/>
      <c r="FTQ3" s="208"/>
      <c r="FTR3" s="208"/>
      <c r="FTS3" s="208"/>
      <c r="FTT3" s="208"/>
      <c r="FTU3" s="208"/>
      <c r="FTV3" s="208"/>
      <c r="FTW3" s="208"/>
      <c r="FTX3" s="208"/>
      <c r="FTY3" s="208"/>
      <c r="FTZ3" s="208"/>
      <c r="FUA3" s="208"/>
      <c r="FUB3" s="208"/>
      <c r="FUC3" s="208"/>
      <c r="FUD3" s="208"/>
      <c r="FUE3" s="208"/>
      <c r="FUF3" s="208"/>
      <c r="FUG3" s="208"/>
      <c r="FUH3" s="208"/>
      <c r="FUI3" s="208"/>
      <c r="FUJ3" s="208"/>
      <c r="FUK3" s="208"/>
      <c r="FUL3" s="208"/>
      <c r="FUM3" s="208"/>
      <c r="FUN3" s="208"/>
      <c r="FUO3" s="208"/>
      <c r="FUP3" s="208"/>
      <c r="FUQ3" s="208"/>
      <c r="FUR3" s="208"/>
      <c r="FUS3" s="208"/>
      <c r="FUT3" s="208"/>
      <c r="FUU3" s="208"/>
      <c r="FUV3" s="208"/>
      <c r="FUW3" s="208"/>
      <c r="FUX3" s="208"/>
      <c r="FUY3" s="208"/>
      <c r="FUZ3" s="208"/>
      <c r="FVA3" s="208"/>
      <c r="FVB3" s="208"/>
      <c r="FVC3" s="208"/>
      <c r="FVD3" s="208"/>
      <c r="FVE3" s="208"/>
      <c r="FVF3" s="208"/>
      <c r="FVG3" s="208"/>
      <c r="FVH3" s="208"/>
      <c r="FVI3" s="208"/>
      <c r="FVJ3" s="208"/>
      <c r="FVK3" s="208"/>
      <c r="FVL3" s="208"/>
      <c r="FVM3" s="208"/>
      <c r="FVN3" s="208"/>
      <c r="FVO3" s="208"/>
      <c r="FVP3" s="208"/>
      <c r="FVQ3" s="208"/>
      <c r="FVR3" s="208"/>
      <c r="FVS3" s="208"/>
      <c r="FVT3" s="208"/>
      <c r="FVU3" s="208"/>
      <c r="FVV3" s="208"/>
      <c r="FVW3" s="208"/>
      <c r="FVX3" s="208"/>
      <c r="FVY3" s="208"/>
      <c r="FVZ3" s="208"/>
      <c r="FWA3" s="208"/>
      <c r="FWB3" s="208"/>
      <c r="FWC3" s="208"/>
      <c r="FWD3" s="208"/>
      <c r="FWE3" s="208"/>
      <c r="FWF3" s="208"/>
      <c r="FWG3" s="208"/>
      <c r="FWH3" s="208"/>
      <c r="FWI3" s="208"/>
      <c r="FWJ3" s="208"/>
      <c r="FWK3" s="208"/>
      <c r="FWL3" s="208"/>
      <c r="FWM3" s="208"/>
      <c r="FWN3" s="208"/>
      <c r="FWO3" s="208"/>
      <c r="FWP3" s="208"/>
      <c r="FWQ3" s="208"/>
      <c r="FWR3" s="208"/>
      <c r="FWS3" s="208"/>
      <c r="FWT3" s="208"/>
      <c r="FWU3" s="208"/>
      <c r="FWV3" s="208"/>
      <c r="FWW3" s="208"/>
      <c r="FWX3" s="208"/>
      <c r="FWY3" s="208"/>
      <c r="FWZ3" s="208"/>
      <c r="FXA3" s="208"/>
      <c r="FXB3" s="208"/>
      <c r="FXC3" s="208"/>
      <c r="FXD3" s="208"/>
      <c r="FXE3" s="208"/>
      <c r="FXF3" s="208"/>
      <c r="FXG3" s="208"/>
      <c r="FXH3" s="208"/>
      <c r="FXI3" s="208"/>
      <c r="FXJ3" s="208"/>
      <c r="FXK3" s="208"/>
      <c r="FXL3" s="208"/>
      <c r="FXM3" s="208"/>
      <c r="FXN3" s="208"/>
      <c r="FXO3" s="208"/>
      <c r="FXP3" s="208"/>
      <c r="FXQ3" s="208"/>
      <c r="FXR3" s="208"/>
      <c r="FXS3" s="208"/>
      <c r="FXT3" s="208"/>
      <c r="FXU3" s="208"/>
      <c r="FXV3" s="208"/>
      <c r="FXW3" s="208"/>
      <c r="FXX3" s="208"/>
      <c r="FXY3" s="208"/>
      <c r="FXZ3" s="208"/>
      <c r="FYA3" s="208"/>
      <c r="FYB3" s="208"/>
      <c r="FYC3" s="208"/>
      <c r="FYD3" s="208"/>
      <c r="FYE3" s="208"/>
      <c r="FYF3" s="208"/>
      <c r="FYG3" s="208"/>
      <c r="FYH3" s="208"/>
      <c r="FYI3" s="208"/>
      <c r="FYJ3" s="208"/>
      <c r="FYK3" s="208"/>
      <c r="FYL3" s="208"/>
      <c r="FYM3" s="208"/>
      <c r="FYN3" s="208"/>
      <c r="FYO3" s="208"/>
      <c r="FYP3" s="208"/>
      <c r="FYQ3" s="208"/>
      <c r="FYR3" s="208"/>
      <c r="FYS3" s="208"/>
      <c r="FYT3" s="208"/>
      <c r="FYU3" s="208"/>
      <c r="FYV3" s="208"/>
      <c r="FYW3" s="208"/>
      <c r="FYX3" s="208"/>
      <c r="FYY3" s="208"/>
      <c r="FYZ3" s="208"/>
      <c r="FZA3" s="208"/>
      <c r="FZB3" s="208"/>
      <c r="FZC3" s="208"/>
      <c r="FZD3" s="208"/>
      <c r="FZE3" s="208"/>
      <c r="FZF3" s="208"/>
      <c r="FZG3" s="208"/>
      <c r="FZH3" s="208"/>
      <c r="FZI3" s="208"/>
      <c r="FZJ3" s="208"/>
      <c r="FZK3" s="208"/>
      <c r="FZL3" s="208"/>
      <c r="FZM3" s="208"/>
      <c r="FZN3" s="208"/>
      <c r="FZO3" s="208"/>
      <c r="FZP3" s="208"/>
      <c r="FZQ3" s="208"/>
      <c r="FZR3" s="208"/>
      <c r="FZS3" s="208"/>
      <c r="FZT3" s="208"/>
      <c r="FZU3" s="208"/>
      <c r="FZV3" s="208"/>
      <c r="FZW3" s="208"/>
      <c r="FZX3" s="208"/>
      <c r="FZY3" s="208"/>
      <c r="FZZ3" s="208"/>
      <c r="GAA3" s="208"/>
      <c r="GAB3" s="208"/>
      <c r="GAC3" s="208"/>
      <c r="GAD3" s="208"/>
      <c r="GAE3" s="208"/>
      <c r="GAF3" s="208"/>
      <c r="GAG3" s="208"/>
      <c r="GAH3" s="208"/>
      <c r="GAI3" s="208"/>
      <c r="GAJ3" s="208"/>
      <c r="GAK3" s="208"/>
      <c r="GAL3" s="208"/>
      <c r="GAM3" s="208"/>
      <c r="GAN3" s="208"/>
      <c r="GAO3" s="208"/>
      <c r="GAP3" s="208"/>
      <c r="GAQ3" s="208"/>
      <c r="GAR3" s="208"/>
      <c r="GAS3" s="208"/>
      <c r="GAT3" s="208"/>
      <c r="GAU3" s="208"/>
      <c r="GAV3" s="208"/>
      <c r="GAW3" s="208"/>
      <c r="GAX3" s="208"/>
      <c r="GAY3" s="208"/>
      <c r="GAZ3" s="208"/>
      <c r="GBA3" s="208"/>
      <c r="GBB3" s="208"/>
      <c r="GBC3" s="208"/>
      <c r="GBD3" s="208"/>
      <c r="GBE3" s="208"/>
      <c r="GBF3" s="208"/>
      <c r="GBG3" s="208"/>
      <c r="GBH3" s="208"/>
      <c r="GBI3" s="208"/>
      <c r="GBJ3" s="208"/>
      <c r="GBK3" s="208"/>
      <c r="GBL3" s="208"/>
      <c r="GBM3" s="208"/>
      <c r="GBN3" s="208"/>
      <c r="GBO3" s="208"/>
      <c r="GBP3" s="208"/>
      <c r="GBQ3" s="208"/>
      <c r="GBR3" s="208"/>
      <c r="GBS3" s="208"/>
      <c r="GBT3" s="208"/>
      <c r="GBU3" s="208"/>
      <c r="GBV3" s="208"/>
      <c r="GBW3" s="208"/>
      <c r="GBX3" s="208"/>
      <c r="GBY3" s="208"/>
      <c r="GBZ3" s="208"/>
      <c r="GCA3" s="208"/>
      <c r="GCB3" s="208"/>
      <c r="GCC3" s="208"/>
      <c r="GCD3" s="208"/>
      <c r="GCE3" s="208"/>
      <c r="GCF3" s="208"/>
      <c r="GCG3" s="208"/>
      <c r="GCH3" s="208"/>
      <c r="GCI3" s="208"/>
      <c r="GCJ3" s="208"/>
      <c r="GCK3" s="208"/>
      <c r="GCL3" s="208"/>
      <c r="GCM3" s="208"/>
      <c r="GCN3" s="208"/>
      <c r="GCO3" s="208"/>
      <c r="GCP3" s="208"/>
      <c r="GCQ3" s="208"/>
      <c r="GCR3" s="208"/>
      <c r="GCS3" s="208"/>
      <c r="GCT3" s="208"/>
      <c r="GCU3" s="208"/>
      <c r="GCV3" s="208"/>
      <c r="GCW3" s="208"/>
      <c r="GCX3" s="208"/>
      <c r="GCY3" s="208"/>
      <c r="GCZ3" s="208"/>
      <c r="GDA3" s="208"/>
      <c r="GDB3" s="208"/>
      <c r="GDC3" s="208"/>
      <c r="GDD3" s="208"/>
      <c r="GDE3" s="208"/>
      <c r="GDF3" s="208"/>
      <c r="GDG3" s="208"/>
      <c r="GDH3" s="208"/>
      <c r="GDI3" s="208"/>
      <c r="GDJ3" s="208"/>
      <c r="GDK3" s="208"/>
      <c r="GDL3" s="208"/>
      <c r="GDM3" s="208"/>
      <c r="GDN3" s="208"/>
      <c r="GDO3" s="208"/>
      <c r="GDP3" s="208"/>
      <c r="GDQ3" s="208"/>
      <c r="GDR3" s="208"/>
      <c r="GDS3" s="208"/>
      <c r="GDT3" s="208"/>
      <c r="GDU3" s="208"/>
      <c r="GDV3" s="208"/>
      <c r="GDW3" s="208"/>
      <c r="GDX3" s="208"/>
      <c r="GDY3" s="208"/>
      <c r="GDZ3" s="208"/>
      <c r="GEA3" s="208"/>
      <c r="GEB3" s="208"/>
      <c r="GEC3" s="208"/>
      <c r="GED3" s="208"/>
      <c r="GEE3" s="208"/>
      <c r="GEF3" s="208"/>
      <c r="GEG3" s="208"/>
      <c r="GEH3" s="208"/>
      <c r="GEI3" s="208"/>
      <c r="GEJ3" s="208"/>
      <c r="GEK3" s="208"/>
      <c r="GEL3" s="208"/>
      <c r="GEM3" s="208"/>
      <c r="GEN3" s="208"/>
      <c r="GEO3" s="208"/>
      <c r="GEP3" s="208"/>
      <c r="GEQ3" s="208"/>
      <c r="GER3" s="208"/>
      <c r="GES3" s="208"/>
      <c r="GET3" s="208"/>
      <c r="GEU3" s="208"/>
      <c r="GEV3" s="208"/>
      <c r="GEW3" s="208"/>
      <c r="GEX3" s="208"/>
      <c r="GEY3" s="208"/>
      <c r="GEZ3" s="208"/>
      <c r="GFA3" s="208"/>
      <c r="GFB3" s="208"/>
      <c r="GFC3" s="208"/>
      <c r="GFD3" s="208"/>
      <c r="GFE3" s="208"/>
      <c r="GFF3" s="208"/>
      <c r="GFG3" s="208"/>
      <c r="GFH3" s="208"/>
      <c r="GFI3" s="208"/>
      <c r="GFJ3" s="208"/>
      <c r="GFK3" s="208"/>
      <c r="GFL3" s="208"/>
      <c r="GFM3" s="208"/>
      <c r="GFN3" s="208"/>
      <c r="GFO3" s="208"/>
      <c r="GFP3" s="208"/>
      <c r="GFQ3" s="208"/>
      <c r="GFR3" s="208"/>
      <c r="GFS3" s="208"/>
      <c r="GFT3" s="208"/>
      <c r="GFU3" s="208"/>
      <c r="GFV3" s="208"/>
      <c r="GFW3" s="208"/>
      <c r="GFX3" s="208"/>
      <c r="GFY3" s="208"/>
      <c r="GFZ3" s="208"/>
      <c r="GGA3" s="208"/>
      <c r="GGB3" s="208"/>
      <c r="GGC3" s="208"/>
      <c r="GGD3" s="208"/>
      <c r="GGE3" s="208"/>
      <c r="GGF3" s="208"/>
      <c r="GGG3" s="208"/>
      <c r="GGH3" s="208"/>
      <c r="GGI3" s="208"/>
      <c r="GGJ3" s="208"/>
      <c r="GGK3" s="208"/>
      <c r="GGL3" s="208"/>
      <c r="GGM3" s="208"/>
      <c r="GGN3" s="208"/>
      <c r="GGO3" s="208"/>
      <c r="GGP3" s="208"/>
      <c r="GGQ3" s="208"/>
      <c r="GGR3" s="208"/>
      <c r="GGS3" s="208"/>
      <c r="GGT3" s="208"/>
      <c r="GGU3" s="208"/>
      <c r="GGV3" s="208"/>
      <c r="GGW3" s="208"/>
      <c r="GGX3" s="208"/>
      <c r="GGY3" s="208"/>
      <c r="GGZ3" s="208"/>
      <c r="GHA3" s="208"/>
      <c r="GHB3" s="208"/>
      <c r="GHC3" s="208"/>
      <c r="GHD3" s="208"/>
      <c r="GHE3" s="208"/>
      <c r="GHF3" s="208"/>
      <c r="GHG3" s="208"/>
      <c r="GHH3" s="208"/>
      <c r="GHI3" s="208"/>
      <c r="GHJ3" s="208"/>
      <c r="GHK3" s="208"/>
      <c r="GHL3" s="208"/>
      <c r="GHM3" s="208"/>
      <c r="GHN3" s="208"/>
      <c r="GHO3" s="208"/>
      <c r="GHP3" s="208"/>
      <c r="GHQ3" s="208"/>
      <c r="GHR3" s="208"/>
      <c r="GHS3" s="208"/>
      <c r="GHT3" s="208"/>
      <c r="GHU3" s="208"/>
      <c r="GHV3" s="208"/>
      <c r="GHW3" s="208"/>
      <c r="GHX3" s="208"/>
      <c r="GHY3" s="208"/>
      <c r="GHZ3" s="208"/>
      <c r="GIA3" s="208"/>
      <c r="GIB3" s="208"/>
      <c r="GIC3" s="208"/>
      <c r="GID3" s="208"/>
      <c r="GIE3" s="208"/>
      <c r="GIF3" s="208"/>
      <c r="GIG3" s="208"/>
      <c r="GIH3" s="208"/>
      <c r="GII3" s="208"/>
      <c r="GIJ3" s="208"/>
      <c r="GIK3" s="208"/>
      <c r="GIL3" s="208"/>
      <c r="GIM3" s="208"/>
      <c r="GIN3" s="208"/>
      <c r="GIO3" s="208"/>
      <c r="GIP3" s="208"/>
      <c r="GIQ3" s="208"/>
      <c r="GIR3" s="208"/>
      <c r="GIS3" s="208"/>
      <c r="GIT3" s="208"/>
      <c r="GIU3" s="208"/>
      <c r="GIV3" s="208"/>
      <c r="GIW3" s="208"/>
      <c r="GIX3" s="208"/>
      <c r="GIY3" s="208"/>
      <c r="GIZ3" s="208"/>
      <c r="GJA3" s="208"/>
      <c r="GJB3" s="208"/>
      <c r="GJC3" s="208"/>
      <c r="GJD3" s="208"/>
      <c r="GJE3" s="208"/>
      <c r="GJF3" s="208"/>
      <c r="GJG3" s="208"/>
      <c r="GJH3" s="208"/>
      <c r="GJI3" s="208"/>
      <c r="GJJ3" s="208"/>
      <c r="GJK3" s="208"/>
      <c r="GJL3" s="208"/>
      <c r="GJM3" s="208"/>
      <c r="GJN3" s="208"/>
      <c r="GJO3" s="208"/>
      <c r="GJP3" s="208"/>
      <c r="GJQ3" s="208"/>
      <c r="GJR3" s="208"/>
      <c r="GJS3" s="208"/>
      <c r="GJT3" s="208"/>
      <c r="GJU3" s="208"/>
      <c r="GJV3" s="208"/>
      <c r="GJW3" s="208"/>
      <c r="GJX3" s="208"/>
      <c r="GJY3" s="208"/>
      <c r="GJZ3" s="208"/>
      <c r="GKA3" s="208"/>
      <c r="GKB3" s="208"/>
      <c r="GKC3" s="208"/>
      <c r="GKD3" s="208"/>
      <c r="GKE3" s="208"/>
      <c r="GKF3" s="208"/>
      <c r="GKG3" s="208"/>
      <c r="GKH3" s="208"/>
      <c r="GKI3" s="208"/>
      <c r="GKJ3" s="208"/>
      <c r="GKK3" s="208"/>
      <c r="GKL3" s="208"/>
      <c r="GKM3" s="208"/>
      <c r="GKN3" s="208"/>
      <c r="GKO3" s="208"/>
      <c r="GKP3" s="208"/>
      <c r="GKQ3" s="208"/>
      <c r="GKR3" s="208"/>
      <c r="GKS3" s="208"/>
      <c r="GKT3" s="208"/>
      <c r="GKU3" s="208"/>
      <c r="GKV3" s="208"/>
      <c r="GKW3" s="208"/>
      <c r="GKX3" s="208"/>
      <c r="GKY3" s="208"/>
      <c r="GKZ3" s="208"/>
      <c r="GLA3" s="208"/>
      <c r="GLB3" s="208"/>
      <c r="GLC3" s="208"/>
      <c r="GLD3" s="208"/>
      <c r="GLE3" s="208"/>
      <c r="GLF3" s="208"/>
      <c r="GLG3" s="208"/>
      <c r="GLH3" s="208"/>
      <c r="GLI3" s="208"/>
      <c r="GLJ3" s="208"/>
      <c r="GLK3" s="208"/>
      <c r="GLL3" s="208"/>
      <c r="GLM3" s="208"/>
      <c r="GLN3" s="208"/>
      <c r="GLO3" s="208"/>
      <c r="GLP3" s="208"/>
      <c r="GLQ3" s="208"/>
      <c r="GLR3" s="208"/>
      <c r="GLS3" s="208"/>
      <c r="GLT3" s="208"/>
      <c r="GLU3" s="208"/>
      <c r="GLV3" s="208"/>
      <c r="GLW3" s="208"/>
      <c r="GLX3" s="208"/>
      <c r="GLY3" s="208"/>
      <c r="GLZ3" s="208"/>
      <c r="GMA3" s="208"/>
      <c r="GMB3" s="208"/>
      <c r="GMC3" s="208"/>
      <c r="GMD3" s="208"/>
      <c r="GME3" s="208"/>
      <c r="GMF3" s="208"/>
      <c r="GMG3" s="208"/>
      <c r="GMH3" s="208"/>
      <c r="GMI3" s="208"/>
      <c r="GMJ3" s="208"/>
      <c r="GMK3" s="208"/>
      <c r="GML3" s="208"/>
      <c r="GMM3" s="208"/>
      <c r="GMN3" s="208"/>
      <c r="GMO3" s="208"/>
      <c r="GMP3" s="208"/>
      <c r="GMQ3" s="208"/>
      <c r="GMR3" s="208"/>
      <c r="GMS3" s="208"/>
      <c r="GMT3" s="208"/>
      <c r="GMU3" s="208"/>
      <c r="GMV3" s="208"/>
      <c r="GMW3" s="208"/>
      <c r="GMX3" s="208"/>
      <c r="GMY3" s="208"/>
      <c r="GMZ3" s="208"/>
      <c r="GNA3" s="208"/>
      <c r="GNB3" s="208"/>
      <c r="GNC3" s="208"/>
      <c r="GND3" s="208"/>
      <c r="GNE3" s="208"/>
      <c r="GNF3" s="208"/>
      <c r="GNG3" s="208"/>
      <c r="GNH3" s="208"/>
      <c r="GNI3" s="208"/>
      <c r="GNJ3" s="208"/>
      <c r="GNK3" s="208"/>
      <c r="GNL3" s="208"/>
      <c r="GNM3" s="208"/>
      <c r="GNN3" s="208"/>
      <c r="GNO3" s="208"/>
      <c r="GNP3" s="208"/>
      <c r="GNQ3" s="208"/>
      <c r="GNR3" s="208"/>
      <c r="GNS3" s="208"/>
      <c r="GNT3" s="208"/>
      <c r="GNU3" s="208"/>
      <c r="GNV3" s="208"/>
      <c r="GNW3" s="208"/>
      <c r="GNX3" s="208"/>
      <c r="GNY3" s="208"/>
      <c r="GNZ3" s="208"/>
      <c r="GOA3" s="208"/>
      <c r="GOB3" s="208"/>
      <c r="GOC3" s="208"/>
      <c r="GOD3" s="208"/>
      <c r="GOE3" s="208"/>
      <c r="GOF3" s="208"/>
      <c r="GOG3" s="208"/>
      <c r="GOH3" s="208"/>
      <c r="GOI3" s="208"/>
      <c r="GOJ3" s="208"/>
      <c r="GOK3" s="208"/>
      <c r="GOL3" s="208"/>
      <c r="GOM3" s="208"/>
      <c r="GON3" s="208"/>
      <c r="GOO3" s="208"/>
      <c r="GOP3" s="208"/>
      <c r="GOQ3" s="208"/>
      <c r="GOR3" s="208"/>
      <c r="GOS3" s="208"/>
      <c r="GOT3" s="208"/>
      <c r="GOU3" s="208"/>
      <c r="GOV3" s="208"/>
      <c r="GOW3" s="208"/>
      <c r="GOX3" s="208"/>
      <c r="GOY3" s="208"/>
      <c r="GOZ3" s="208"/>
      <c r="GPA3" s="208"/>
      <c r="GPB3" s="208"/>
      <c r="GPC3" s="208"/>
      <c r="GPD3" s="208"/>
      <c r="GPE3" s="208"/>
      <c r="GPF3" s="208"/>
      <c r="GPG3" s="208"/>
      <c r="GPH3" s="208"/>
      <c r="GPI3" s="208"/>
      <c r="GPJ3" s="208"/>
      <c r="GPK3" s="208"/>
      <c r="GPL3" s="208"/>
      <c r="GPM3" s="208"/>
      <c r="GPN3" s="208"/>
      <c r="GPO3" s="208"/>
      <c r="GPP3" s="208"/>
      <c r="GPQ3" s="208"/>
      <c r="GPR3" s="208"/>
      <c r="GPS3" s="208"/>
      <c r="GPT3" s="208"/>
      <c r="GPU3" s="208"/>
      <c r="GPV3" s="208"/>
      <c r="GPW3" s="208"/>
      <c r="GPX3" s="208"/>
      <c r="GPY3" s="208"/>
      <c r="GPZ3" s="208"/>
      <c r="GQA3" s="208"/>
      <c r="GQB3" s="208"/>
      <c r="GQC3" s="208"/>
      <c r="GQD3" s="208"/>
      <c r="GQE3" s="208"/>
      <c r="GQF3" s="208"/>
      <c r="GQG3" s="208"/>
      <c r="GQH3" s="208"/>
      <c r="GQI3" s="208"/>
      <c r="GQJ3" s="208"/>
      <c r="GQK3" s="208"/>
      <c r="GQL3" s="208"/>
      <c r="GQM3" s="208"/>
      <c r="GQN3" s="208"/>
      <c r="GQO3" s="208"/>
      <c r="GQP3" s="208"/>
      <c r="GQQ3" s="208"/>
      <c r="GQR3" s="208"/>
      <c r="GQS3" s="208"/>
      <c r="GQT3" s="208"/>
      <c r="GQU3" s="208"/>
      <c r="GQV3" s="208"/>
      <c r="GQW3" s="208"/>
      <c r="GQX3" s="208"/>
      <c r="GQY3" s="208"/>
      <c r="GQZ3" s="208"/>
      <c r="GRA3" s="208"/>
      <c r="GRB3" s="208"/>
      <c r="GRC3" s="208"/>
      <c r="GRD3" s="208"/>
      <c r="GRE3" s="208"/>
      <c r="GRF3" s="208"/>
      <c r="GRG3" s="208"/>
      <c r="GRH3" s="208"/>
      <c r="GRI3" s="208"/>
      <c r="GRJ3" s="208"/>
      <c r="GRK3" s="208"/>
      <c r="GRL3" s="208"/>
      <c r="GRM3" s="208"/>
      <c r="GRN3" s="208"/>
      <c r="GRO3" s="208"/>
      <c r="GRP3" s="208"/>
      <c r="GRQ3" s="208"/>
      <c r="GRR3" s="208"/>
      <c r="GRS3" s="208"/>
      <c r="GRT3" s="208"/>
      <c r="GRU3" s="208"/>
      <c r="GRV3" s="208"/>
      <c r="GRW3" s="208"/>
      <c r="GRX3" s="208"/>
      <c r="GRY3" s="208"/>
      <c r="GRZ3" s="208"/>
      <c r="GSA3" s="208"/>
      <c r="GSB3" s="208"/>
      <c r="GSC3" s="208"/>
      <c r="GSD3" s="208"/>
      <c r="GSE3" s="208"/>
      <c r="GSF3" s="208"/>
      <c r="GSG3" s="208"/>
      <c r="GSH3" s="208"/>
      <c r="GSI3" s="208"/>
      <c r="GSJ3" s="208"/>
      <c r="GSK3" s="208"/>
      <c r="GSL3" s="208"/>
      <c r="GSM3" s="208"/>
      <c r="GSN3" s="208"/>
      <c r="GSO3" s="208"/>
      <c r="GSP3" s="208"/>
      <c r="GSQ3" s="208"/>
      <c r="GSR3" s="208"/>
      <c r="GSS3" s="208"/>
      <c r="GST3" s="208"/>
      <c r="GSU3" s="208"/>
      <c r="GSV3" s="208"/>
      <c r="GSW3" s="208"/>
      <c r="GSX3" s="208"/>
      <c r="GSY3" s="208"/>
      <c r="GSZ3" s="208"/>
      <c r="GTA3" s="208"/>
      <c r="GTB3" s="208"/>
      <c r="GTC3" s="208"/>
      <c r="GTD3" s="208"/>
      <c r="GTE3" s="208"/>
      <c r="GTF3" s="208"/>
      <c r="GTG3" s="208"/>
      <c r="GTH3" s="208"/>
      <c r="GTI3" s="208"/>
      <c r="GTJ3" s="208"/>
      <c r="GTK3" s="208"/>
      <c r="GTL3" s="208"/>
      <c r="GTM3" s="208"/>
      <c r="GTN3" s="208"/>
      <c r="GTO3" s="208"/>
      <c r="GTP3" s="208"/>
      <c r="GTQ3" s="208"/>
      <c r="GTR3" s="208"/>
      <c r="GTS3" s="208"/>
      <c r="GTT3" s="208"/>
      <c r="GTU3" s="208"/>
      <c r="GTV3" s="208"/>
      <c r="GTW3" s="208"/>
      <c r="GTX3" s="208"/>
      <c r="GTY3" s="208"/>
      <c r="GTZ3" s="208"/>
      <c r="GUA3" s="208"/>
      <c r="GUB3" s="208"/>
      <c r="GUC3" s="208"/>
      <c r="GUD3" s="208"/>
      <c r="GUE3" s="208"/>
      <c r="GUF3" s="208"/>
      <c r="GUG3" s="208"/>
      <c r="GUH3" s="208"/>
      <c r="GUI3" s="208"/>
      <c r="GUJ3" s="208"/>
      <c r="GUK3" s="208"/>
      <c r="GUL3" s="208"/>
      <c r="GUM3" s="208"/>
      <c r="GUN3" s="208"/>
      <c r="GUO3" s="208"/>
      <c r="GUP3" s="208"/>
      <c r="GUQ3" s="208"/>
      <c r="GUR3" s="208"/>
      <c r="GUS3" s="208"/>
      <c r="GUT3" s="208"/>
      <c r="GUU3" s="208"/>
      <c r="GUV3" s="208"/>
      <c r="GUW3" s="208"/>
      <c r="GUX3" s="208"/>
      <c r="GUY3" s="208"/>
      <c r="GUZ3" s="208"/>
      <c r="GVA3" s="208"/>
      <c r="GVB3" s="208"/>
      <c r="GVC3" s="208"/>
      <c r="GVD3" s="208"/>
      <c r="GVE3" s="208"/>
      <c r="GVF3" s="208"/>
      <c r="GVG3" s="208"/>
      <c r="GVH3" s="208"/>
      <c r="GVI3" s="208"/>
      <c r="GVJ3" s="208"/>
      <c r="GVK3" s="208"/>
      <c r="GVL3" s="208"/>
      <c r="GVM3" s="208"/>
      <c r="GVN3" s="208"/>
      <c r="GVO3" s="208"/>
      <c r="GVP3" s="208"/>
      <c r="GVQ3" s="208"/>
      <c r="GVR3" s="208"/>
      <c r="GVS3" s="208"/>
      <c r="GVT3" s="208"/>
      <c r="GVU3" s="208"/>
      <c r="GVV3" s="208"/>
      <c r="GVW3" s="208"/>
      <c r="GVX3" s="208"/>
      <c r="GVY3" s="208"/>
      <c r="GVZ3" s="208"/>
      <c r="GWA3" s="208"/>
      <c r="GWB3" s="208"/>
      <c r="GWC3" s="208"/>
      <c r="GWD3" s="208"/>
      <c r="GWE3" s="208"/>
      <c r="GWF3" s="208"/>
      <c r="GWG3" s="208"/>
      <c r="GWH3" s="208"/>
      <c r="GWI3" s="208"/>
      <c r="GWJ3" s="208"/>
      <c r="GWK3" s="208"/>
      <c r="GWL3" s="208"/>
      <c r="GWM3" s="208"/>
      <c r="GWN3" s="208"/>
      <c r="GWO3" s="208"/>
      <c r="GWP3" s="208"/>
      <c r="GWQ3" s="208"/>
      <c r="GWR3" s="208"/>
      <c r="GWS3" s="208"/>
      <c r="GWT3" s="208"/>
      <c r="GWU3" s="208"/>
      <c r="GWV3" s="208"/>
      <c r="GWW3" s="208"/>
      <c r="GWX3" s="208"/>
      <c r="GWY3" s="208"/>
      <c r="GWZ3" s="208"/>
      <c r="GXA3" s="208"/>
      <c r="GXB3" s="208"/>
      <c r="GXC3" s="208"/>
      <c r="GXD3" s="208"/>
      <c r="GXE3" s="208"/>
      <c r="GXF3" s="208"/>
      <c r="GXG3" s="208"/>
      <c r="GXH3" s="208"/>
      <c r="GXI3" s="208"/>
      <c r="GXJ3" s="208"/>
      <c r="GXK3" s="208"/>
      <c r="GXL3" s="208"/>
      <c r="GXM3" s="208"/>
      <c r="GXN3" s="208"/>
      <c r="GXO3" s="208"/>
      <c r="GXP3" s="208"/>
      <c r="GXQ3" s="208"/>
      <c r="GXR3" s="208"/>
      <c r="GXS3" s="208"/>
      <c r="GXT3" s="208"/>
      <c r="GXU3" s="208"/>
      <c r="GXV3" s="208"/>
      <c r="GXW3" s="208"/>
      <c r="GXX3" s="208"/>
      <c r="GXY3" s="208"/>
      <c r="GXZ3" s="208"/>
      <c r="GYA3" s="208"/>
      <c r="GYB3" s="208"/>
      <c r="GYC3" s="208"/>
      <c r="GYD3" s="208"/>
      <c r="GYE3" s="208"/>
      <c r="GYF3" s="208"/>
      <c r="GYG3" s="208"/>
      <c r="GYH3" s="208"/>
      <c r="GYI3" s="208"/>
      <c r="GYJ3" s="208"/>
      <c r="GYK3" s="208"/>
      <c r="GYL3" s="208"/>
      <c r="GYM3" s="208"/>
      <c r="GYN3" s="208"/>
      <c r="GYO3" s="208"/>
      <c r="GYP3" s="208"/>
      <c r="GYQ3" s="208"/>
      <c r="GYR3" s="208"/>
      <c r="GYS3" s="208"/>
      <c r="GYT3" s="208"/>
      <c r="GYU3" s="208"/>
      <c r="GYV3" s="208"/>
      <c r="GYW3" s="208"/>
      <c r="GYX3" s="208"/>
      <c r="GYY3" s="208"/>
      <c r="GYZ3" s="208"/>
      <c r="GZA3" s="208"/>
      <c r="GZB3" s="208"/>
      <c r="GZC3" s="208"/>
      <c r="GZD3" s="208"/>
      <c r="GZE3" s="208"/>
      <c r="GZF3" s="208"/>
      <c r="GZG3" s="208"/>
      <c r="GZH3" s="208"/>
      <c r="GZI3" s="208"/>
      <c r="GZJ3" s="208"/>
      <c r="GZK3" s="208"/>
      <c r="GZL3" s="208"/>
      <c r="GZM3" s="208"/>
      <c r="GZN3" s="208"/>
      <c r="GZO3" s="208"/>
      <c r="GZP3" s="208"/>
      <c r="GZQ3" s="208"/>
      <c r="GZR3" s="208"/>
      <c r="GZS3" s="208"/>
      <c r="GZT3" s="208"/>
      <c r="GZU3" s="208"/>
      <c r="GZV3" s="208"/>
      <c r="GZW3" s="208"/>
      <c r="GZX3" s="208"/>
      <c r="GZY3" s="208"/>
      <c r="GZZ3" s="208"/>
      <c r="HAA3" s="208"/>
      <c r="HAB3" s="208"/>
      <c r="HAC3" s="208"/>
      <c r="HAD3" s="208"/>
      <c r="HAE3" s="208"/>
      <c r="HAF3" s="208"/>
      <c r="HAG3" s="208"/>
      <c r="HAH3" s="208"/>
      <c r="HAI3" s="208"/>
      <c r="HAJ3" s="208"/>
      <c r="HAK3" s="208"/>
      <c r="HAL3" s="208"/>
      <c r="HAM3" s="208"/>
      <c r="HAN3" s="208"/>
      <c r="HAO3" s="208"/>
      <c r="HAP3" s="208"/>
      <c r="HAQ3" s="208"/>
      <c r="HAR3" s="208"/>
      <c r="HAS3" s="208"/>
      <c r="HAT3" s="208"/>
      <c r="HAU3" s="208"/>
      <c r="HAV3" s="208"/>
      <c r="HAW3" s="208"/>
      <c r="HAX3" s="208"/>
      <c r="HAY3" s="208"/>
      <c r="HAZ3" s="208"/>
      <c r="HBA3" s="208"/>
      <c r="HBB3" s="208"/>
      <c r="HBC3" s="208"/>
      <c r="HBD3" s="208"/>
      <c r="HBE3" s="208"/>
      <c r="HBF3" s="208"/>
      <c r="HBG3" s="208"/>
      <c r="HBH3" s="208"/>
      <c r="HBI3" s="208"/>
      <c r="HBJ3" s="208"/>
      <c r="HBK3" s="208"/>
      <c r="HBL3" s="208"/>
      <c r="HBM3" s="208"/>
      <c r="HBN3" s="208"/>
      <c r="HBO3" s="208"/>
      <c r="HBP3" s="208"/>
      <c r="HBQ3" s="208"/>
      <c r="HBR3" s="208"/>
      <c r="HBS3" s="208"/>
      <c r="HBT3" s="208"/>
      <c r="HBU3" s="208"/>
      <c r="HBV3" s="208"/>
      <c r="HBW3" s="208"/>
      <c r="HBX3" s="208"/>
      <c r="HBY3" s="208"/>
      <c r="HBZ3" s="208"/>
      <c r="HCA3" s="208"/>
      <c r="HCB3" s="208"/>
      <c r="HCC3" s="208"/>
      <c r="HCD3" s="208"/>
      <c r="HCE3" s="208"/>
      <c r="HCF3" s="208"/>
      <c r="HCG3" s="208"/>
      <c r="HCH3" s="208"/>
      <c r="HCI3" s="208"/>
      <c r="HCJ3" s="208"/>
      <c r="HCK3" s="208"/>
      <c r="HCL3" s="208"/>
      <c r="HCM3" s="208"/>
      <c r="HCN3" s="208"/>
      <c r="HCO3" s="208"/>
      <c r="HCP3" s="208"/>
      <c r="HCQ3" s="208"/>
      <c r="HCR3" s="208"/>
      <c r="HCS3" s="208"/>
      <c r="HCT3" s="208"/>
      <c r="HCU3" s="208"/>
      <c r="HCV3" s="208"/>
      <c r="HCW3" s="208"/>
      <c r="HCX3" s="208"/>
      <c r="HCY3" s="208"/>
      <c r="HCZ3" s="208"/>
      <c r="HDA3" s="208"/>
      <c r="HDB3" s="208"/>
      <c r="HDC3" s="208"/>
      <c r="HDD3" s="208"/>
      <c r="HDE3" s="208"/>
      <c r="HDF3" s="208"/>
      <c r="HDG3" s="208"/>
      <c r="HDH3" s="208"/>
      <c r="HDI3" s="208"/>
      <c r="HDJ3" s="208"/>
      <c r="HDK3" s="208"/>
      <c r="HDL3" s="208"/>
      <c r="HDM3" s="208"/>
      <c r="HDN3" s="208"/>
      <c r="HDO3" s="208"/>
      <c r="HDP3" s="208"/>
      <c r="HDQ3" s="208"/>
      <c r="HDR3" s="208"/>
      <c r="HDS3" s="208"/>
      <c r="HDT3" s="208"/>
      <c r="HDU3" s="208"/>
      <c r="HDV3" s="208"/>
      <c r="HDW3" s="208"/>
      <c r="HDX3" s="208"/>
      <c r="HDY3" s="208"/>
      <c r="HDZ3" s="208"/>
      <c r="HEA3" s="208"/>
      <c r="HEB3" s="208"/>
      <c r="HEC3" s="208"/>
      <c r="HED3" s="208"/>
      <c r="HEE3" s="208"/>
      <c r="HEF3" s="208"/>
      <c r="HEG3" s="208"/>
      <c r="HEH3" s="208"/>
      <c r="HEI3" s="208"/>
      <c r="HEJ3" s="208"/>
      <c r="HEK3" s="208"/>
      <c r="HEL3" s="208"/>
      <c r="HEM3" s="208"/>
      <c r="HEN3" s="208"/>
      <c r="HEO3" s="208"/>
      <c r="HEP3" s="208"/>
      <c r="HEQ3" s="208"/>
      <c r="HER3" s="208"/>
      <c r="HES3" s="208"/>
      <c r="HET3" s="208"/>
      <c r="HEU3" s="208"/>
      <c r="HEV3" s="208"/>
      <c r="HEW3" s="208"/>
      <c r="HEX3" s="208"/>
      <c r="HEY3" s="208"/>
      <c r="HEZ3" s="208"/>
      <c r="HFA3" s="208"/>
      <c r="HFB3" s="208"/>
      <c r="HFC3" s="208"/>
      <c r="HFD3" s="208"/>
      <c r="HFE3" s="208"/>
      <c r="HFF3" s="208"/>
      <c r="HFG3" s="208"/>
      <c r="HFH3" s="208"/>
      <c r="HFI3" s="208"/>
      <c r="HFJ3" s="208"/>
      <c r="HFK3" s="208"/>
      <c r="HFL3" s="208"/>
      <c r="HFM3" s="208"/>
      <c r="HFN3" s="208"/>
      <c r="HFO3" s="208"/>
      <c r="HFP3" s="208"/>
      <c r="HFQ3" s="208"/>
      <c r="HFR3" s="208"/>
      <c r="HFS3" s="208"/>
      <c r="HFT3" s="208"/>
      <c r="HFU3" s="208"/>
      <c r="HFV3" s="208"/>
      <c r="HFW3" s="208"/>
      <c r="HFX3" s="208"/>
      <c r="HFY3" s="208"/>
      <c r="HFZ3" s="208"/>
      <c r="HGA3" s="208"/>
      <c r="HGB3" s="208"/>
      <c r="HGC3" s="208"/>
      <c r="HGD3" s="208"/>
      <c r="HGE3" s="208"/>
      <c r="HGF3" s="208"/>
      <c r="HGG3" s="208"/>
      <c r="HGH3" s="208"/>
      <c r="HGI3" s="208"/>
      <c r="HGJ3" s="208"/>
      <c r="HGK3" s="208"/>
      <c r="HGL3" s="208"/>
      <c r="HGM3" s="208"/>
      <c r="HGN3" s="208"/>
      <c r="HGO3" s="208"/>
      <c r="HGP3" s="208"/>
      <c r="HGQ3" s="208"/>
      <c r="HGR3" s="208"/>
      <c r="HGS3" s="208"/>
      <c r="HGT3" s="208"/>
      <c r="HGU3" s="208"/>
      <c r="HGV3" s="208"/>
      <c r="HGW3" s="208"/>
      <c r="HGX3" s="208"/>
      <c r="HGY3" s="208"/>
      <c r="HGZ3" s="208"/>
      <c r="HHA3" s="208"/>
      <c r="HHB3" s="208"/>
      <c r="HHC3" s="208"/>
      <c r="HHD3" s="208"/>
      <c r="HHE3" s="208"/>
      <c r="HHF3" s="208"/>
      <c r="HHG3" s="208"/>
      <c r="HHH3" s="208"/>
      <c r="HHI3" s="208"/>
      <c r="HHJ3" s="208"/>
      <c r="HHK3" s="208"/>
      <c r="HHL3" s="208"/>
      <c r="HHM3" s="208"/>
      <c r="HHN3" s="208"/>
      <c r="HHO3" s="208"/>
      <c r="HHP3" s="208"/>
      <c r="HHQ3" s="208"/>
      <c r="HHR3" s="208"/>
      <c r="HHS3" s="208"/>
      <c r="HHT3" s="208"/>
      <c r="HHU3" s="208"/>
      <c r="HHV3" s="208"/>
      <c r="HHW3" s="208"/>
      <c r="HHX3" s="208"/>
      <c r="HHY3" s="208"/>
      <c r="HHZ3" s="208"/>
      <c r="HIA3" s="208"/>
      <c r="HIB3" s="208"/>
      <c r="HIC3" s="208"/>
      <c r="HID3" s="208"/>
      <c r="HIE3" s="208"/>
      <c r="HIF3" s="208"/>
      <c r="HIG3" s="208"/>
      <c r="HIH3" s="208"/>
      <c r="HII3" s="208"/>
      <c r="HIJ3" s="208"/>
      <c r="HIK3" s="208"/>
      <c r="HIL3" s="208"/>
      <c r="HIM3" s="208"/>
      <c r="HIN3" s="208"/>
      <c r="HIO3" s="208"/>
      <c r="HIP3" s="208"/>
      <c r="HIQ3" s="208"/>
      <c r="HIR3" s="208"/>
      <c r="HIS3" s="208"/>
      <c r="HIT3" s="208"/>
      <c r="HIU3" s="208"/>
      <c r="HIV3" s="208"/>
      <c r="HIW3" s="208"/>
      <c r="HIX3" s="208"/>
      <c r="HIY3" s="208"/>
      <c r="HIZ3" s="208"/>
      <c r="HJA3" s="208"/>
      <c r="HJB3" s="208"/>
      <c r="HJC3" s="208"/>
      <c r="HJD3" s="208"/>
      <c r="HJE3" s="208"/>
      <c r="HJF3" s="208"/>
      <c r="HJG3" s="208"/>
      <c r="HJH3" s="208"/>
      <c r="HJI3" s="208"/>
      <c r="HJJ3" s="208"/>
      <c r="HJK3" s="208"/>
      <c r="HJL3" s="208"/>
      <c r="HJM3" s="208"/>
      <c r="HJN3" s="208"/>
      <c r="HJO3" s="208"/>
      <c r="HJP3" s="208"/>
      <c r="HJQ3" s="208"/>
      <c r="HJR3" s="208"/>
      <c r="HJS3" s="208"/>
      <c r="HJT3" s="208"/>
      <c r="HJU3" s="208"/>
      <c r="HJV3" s="208"/>
      <c r="HJW3" s="208"/>
      <c r="HJX3" s="208"/>
      <c r="HJY3" s="208"/>
      <c r="HJZ3" s="208"/>
      <c r="HKA3" s="208"/>
      <c r="HKB3" s="208"/>
      <c r="HKC3" s="208"/>
      <c r="HKD3" s="208"/>
      <c r="HKE3" s="208"/>
      <c r="HKF3" s="208"/>
      <c r="HKG3" s="208"/>
      <c r="HKH3" s="208"/>
      <c r="HKI3" s="208"/>
      <c r="HKJ3" s="208"/>
      <c r="HKK3" s="208"/>
      <c r="HKL3" s="208"/>
      <c r="HKM3" s="208"/>
      <c r="HKN3" s="208"/>
      <c r="HKO3" s="208"/>
      <c r="HKP3" s="208"/>
      <c r="HKQ3" s="208"/>
      <c r="HKR3" s="208"/>
      <c r="HKS3" s="208"/>
      <c r="HKT3" s="208"/>
      <c r="HKU3" s="208"/>
      <c r="HKV3" s="208"/>
      <c r="HKW3" s="208"/>
      <c r="HKX3" s="208"/>
      <c r="HKY3" s="208"/>
      <c r="HKZ3" s="208"/>
      <c r="HLA3" s="208"/>
      <c r="HLB3" s="208"/>
      <c r="HLC3" s="208"/>
      <c r="HLD3" s="208"/>
      <c r="HLE3" s="208"/>
      <c r="HLF3" s="208"/>
      <c r="HLG3" s="208"/>
      <c r="HLH3" s="208"/>
      <c r="HLI3" s="208"/>
      <c r="HLJ3" s="208"/>
      <c r="HLK3" s="208"/>
      <c r="HLL3" s="208"/>
      <c r="HLM3" s="208"/>
      <c r="HLN3" s="208"/>
      <c r="HLO3" s="208"/>
      <c r="HLP3" s="208"/>
      <c r="HLQ3" s="208"/>
      <c r="HLR3" s="208"/>
      <c r="HLS3" s="208"/>
      <c r="HLT3" s="208"/>
      <c r="HLU3" s="208"/>
      <c r="HLV3" s="208"/>
      <c r="HLW3" s="208"/>
      <c r="HLX3" s="208"/>
      <c r="HLY3" s="208"/>
      <c r="HLZ3" s="208"/>
      <c r="HMA3" s="208"/>
      <c r="HMB3" s="208"/>
      <c r="HMC3" s="208"/>
      <c r="HMD3" s="208"/>
      <c r="HME3" s="208"/>
      <c r="HMF3" s="208"/>
      <c r="HMG3" s="208"/>
      <c r="HMH3" s="208"/>
      <c r="HMI3" s="208"/>
      <c r="HMJ3" s="208"/>
      <c r="HMK3" s="208"/>
      <c r="HML3" s="208"/>
      <c r="HMM3" s="208"/>
      <c r="HMN3" s="208"/>
      <c r="HMO3" s="208"/>
      <c r="HMP3" s="208"/>
      <c r="HMQ3" s="208"/>
      <c r="HMR3" s="208"/>
      <c r="HMS3" s="208"/>
      <c r="HMT3" s="208"/>
      <c r="HMU3" s="208"/>
      <c r="HMV3" s="208"/>
      <c r="HMW3" s="208"/>
      <c r="HMX3" s="208"/>
      <c r="HMY3" s="208"/>
      <c r="HMZ3" s="208"/>
      <c r="HNA3" s="208"/>
      <c r="HNB3" s="208"/>
      <c r="HNC3" s="208"/>
      <c r="HND3" s="208"/>
      <c r="HNE3" s="208"/>
      <c r="HNF3" s="208"/>
      <c r="HNG3" s="208"/>
      <c r="HNH3" s="208"/>
      <c r="HNI3" s="208"/>
      <c r="HNJ3" s="208"/>
      <c r="HNK3" s="208"/>
      <c r="HNL3" s="208"/>
      <c r="HNM3" s="208"/>
      <c r="HNN3" s="208"/>
      <c r="HNO3" s="208"/>
      <c r="HNP3" s="208"/>
      <c r="HNQ3" s="208"/>
      <c r="HNR3" s="208"/>
      <c r="HNS3" s="208"/>
      <c r="HNT3" s="208"/>
      <c r="HNU3" s="208"/>
      <c r="HNV3" s="208"/>
      <c r="HNW3" s="208"/>
      <c r="HNX3" s="208"/>
      <c r="HNY3" s="208"/>
      <c r="HNZ3" s="208"/>
      <c r="HOA3" s="208"/>
      <c r="HOB3" s="208"/>
      <c r="HOC3" s="208"/>
      <c r="HOD3" s="208"/>
      <c r="HOE3" s="208"/>
      <c r="HOF3" s="208"/>
      <c r="HOG3" s="208"/>
      <c r="HOH3" s="208"/>
      <c r="HOI3" s="208"/>
      <c r="HOJ3" s="208"/>
      <c r="HOK3" s="208"/>
      <c r="HOL3" s="208"/>
      <c r="HOM3" s="208"/>
      <c r="HON3" s="208"/>
      <c r="HOO3" s="208"/>
      <c r="HOP3" s="208"/>
      <c r="HOQ3" s="208"/>
      <c r="HOR3" s="208"/>
      <c r="HOS3" s="208"/>
      <c r="HOT3" s="208"/>
      <c r="HOU3" s="208"/>
      <c r="HOV3" s="208"/>
      <c r="HOW3" s="208"/>
      <c r="HOX3" s="208"/>
      <c r="HOY3" s="208"/>
      <c r="HOZ3" s="208"/>
      <c r="HPA3" s="208"/>
      <c r="HPB3" s="208"/>
      <c r="HPC3" s="208"/>
      <c r="HPD3" s="208"/>
      <c r="HPE3" s="208"/>
      <c r="HPF3" s="208"/>
      <c r="HPG3" s="208"/>
      <c r="HPH3" s="208"/>
      <c r="HPI3" s="208"/>
      <c r="HPJ3" s="208"/>
      <c r="HPK3" s="208"/>
      <c r="HPL3" s="208"/>
      <c r="HPM3" s="208"/>
      <c r="HPN3" s="208"/>
      <c r="HPO3" s="208"/>
      <c r="HPP3" s="208"/>
      <c r="HPQ3" s="208"/>
      <c r="HPR3" s="208"/>
      <c r="HPS3" s="208"/>
      <c r="HPT3" s="208"/>
      <c r="HPU3" s="208"/>
      <c r="HPV3" s="208"/>
      <c r="HPW3" s="208"/>
      <c r="HPX3" s="208"/>
      <c r="HPY3" s="208"/>
      <c r="HPZ3" s="208"/>
      <c r="HQA3" s="208"/>
      <c r="HQB3" s="208"/>
      <c r="HQC3" s="208"/>
      <c r="HQD3" s="208"/>
      <c r="HQE3" s="208"/>
      <c r="HQF3" s="208"/>
      <c r="HQG3" s="208"/>
      <c r="HQH3" s="208"/>
      <c r="HQI3" s="208"/>
      <c r="HQJ3" s="208"/>
      <c r="HQK3" s="208"/>
      <c r="HQL3" s="208"/>
      <c r="HQM3" s="208"/>
      <c r="HQN3" s="208"/>
      <c r="HQO3" s="208"/>
      <c r="HQP3" s="208"/>
      <c r="HQQ3" s="208"/>
      <c r="HQR3" s="208"/>
      <c r="HQS3" s="208"/>
      <c r="HQT3" s="208"/>
      <c r="HQU3" s="208"/>
      <c r="HQV3" s="208"/>
      <c r="HQW3" s="208"/>
      <c r="HQX3" s="208"/>
      <c r="HQY3" s="208"/>
      <c r="HQZ3" s="208"/>
      <c r="HRA3" s="208"/>
      <c r="HRB3" s="208"/>
      <c r="HRC3" s="208"/>
      <c r="HRD3" s="208"/>
      <c r="HRE3" s="208"/>
      <c r="HRF3" s="208"/>
      <c r="HRG3" s="208"/>
      <c r="HRH3" s="208"/>
      <c r="HRI3" s="208"/>
      <c r="HRJ3" s="208"/>
      <c r="HRK3" s="208"/>
      <c r="HRL3" s="208"/>
      <c r="HRM3" s="208"/>
      <c r="HRN3" s="208"/>
      <c r="HRO3" s="208"/>
      <c r="HRP3" s="208"/>
      <c r="HRQ3" s="208"/>
      <c r="HRR3" s="208"/>
      <c r="HRS3" s="208"/>
      <c r="HRT3" s="208"/>
      <c r="HRU3" s="208"/>
      <c r="HRV3" s="208"/>
      <c r="HRW3" s="208"/>
      <c r="HRX3" s="208"/>
      <c r="HRY3" s="208"/>
      <c r="HRZ3" s="208"/>
      <c r="HSA3" s="208"/>
      <c r="HSB3" s="208"/>
      <c r="HSC3" s="208"/>
      <c r="HSD3" s="208"/>
      <c r="HSE3" s="208"/>
      <c r="HSF3" s="208"/>
      <c r="HSG3" s="208"/>
      <c r="HSH3" s="208"/>
      <c r="HSI3" s="208"/>
      <c r="HSJ3" s="208"/>
      <c r="HSK3" s="208"/>
      <c r="HSL3" s="208"/>
      <c r="HSM3" s="208"/>
      <c r="HSN3" s="208"/>
      <c r="HSO3" s="208"/>
      <c r="HSP3" s="208"/>
      <c r="HSQ3" s="208"/>
      <c r="HSR3" s="208"/>
      <c r="HSS3" s="208"/>
      <c r="HST3" s="208"/>
      <c r="HSU3" s="208"/>
      <c r="HSV3" s="208"/>
      <c r="HSW3" s="208"/>
      <c r="HSX3" s="208"/>
      <c r="HSY3" s="208"/>
      <c r="HSZ3" s="208"/>
      <c r="HTA3" s="208"/>
      <c r="HTB3" s="208"/>
      <c r="HTC3" s="208"/>
      <c r="HTD3" s="208"/>
      <c r="HTE3" s="208"/>
      <c r="HTF3" s="208"/>
      <c r="HTG3" s="208"/>
      <c r="HTH3" s="208"/>
      <c r="HTI3" s="208"/>
      <c r="HTJ3" s="208"/>
      <c r="HTK3" s="208"/>
      <c r="HTL3" s="208"/>
      <c r="HTM3" s="208"/>
      <c r="HTN3" s="208"/>
      <c r="HTO3" s="208"/>
      <c r="HTP3" s="208"/>
      <c r="HTQ3" s="208"/>
      <c r="HTR3" s="208"/>
      <c r="HTS3" s="208"/>
      <c r="HTT3" s="208"/>
      <c r="HTU3" s="208"/>
      <c r="HTV3" s="208"/>
      <c r="HTW3" s="208"/>
      <c r="HTX3" s="208"/>
      <c r="HTY3" s="208"/>
      <c r="HTZ3" s="208"/>
      <c r="HUA3" s="208"/>
      <c r="HUB3" s="208"/>
      <c r="HUC3" s="208"/>
      <c r="HUD3" s="208"/>
      <c r="HUE3" s="208"/>
      <c r="HUF3" s="208"/>
      <c r="HUG3" s="208"/>
      <c r="HUH3" s="208"/>
      <c r="HUI3" s="208"/>
      <c r="HUJ3" s="208"/>
      <c r="HUK3" s="208"/>
      <c r="HUL3" s="208"/>
      <c r="HUM3" s="208"/>
      <c r="HUN3" s="208"/>
      <c r="HUO3" s="208"/>
      <c r="HUP3" s="208"/>
      <c r="HUQ3" s="208"/>
      <c r="HUR3" s="208"/>
      <c r="HUS3" s="208"/>
      <c r="HUT3" s="208"/>
      <c r="HUU3" s="208"/>
      <c r="HUV3" s="208"/>
      <c r="HUW3" s="208"/>
      <c r="HUX3" s="208"/>
      <c r="HUY3" s="208"/>
      <c r="HUZ3" s="208"/>
      <c r="HVA3" s="208"/>
      <c r="HVB3" s="208"/>
      <c r="HVC3" s="208"/>
      <c r="HVD3" s="208"/>
      <c r="HVE3" s="208"/>
      <c r="HVF3" s="208"/>
      <c r="HVG3" s="208"/>
      <c r="HVH3" s="208"/>
      <c r="HVI3" s="208"/>
      <c r="HVJ3" s="208"/>
      <c r="HVK3" s="208"/>
      <c r="HVL3" s="208"/>
      <c r="HVM3" s="208"/>
      <c r="HVN3" s="208"/>
      <c r="HVO3" s="208"/>
      <c r="HVP3" s="208"/>
      <c r="HVQ3" s="208"/>
      <c r="HVR3" s="208"/>
      <c r="HVS3" s="208"/>
      <c r="HVT3" s="208"/>
      <c r="HVU3" s="208"/>
      <c r="HVV3" s="208"/>
      <c r="HVW3" s="208"/>
      <c r="HVX3" s="208"/>
      <c r="HVY3" s="208"/>
      <c r="HVZ3" s="208"/>
      <c r="HWA3" s="208"/>
      <c r="HWB3" s="208"/>
      <c r="HWC3" s="208"/>
      <c r="HWD3" s="208"/>
      <c r="HWE3" s="208"/>
      <c r="HWF3" s="208"/>
      <c r="HWG3" s="208"/>
      <c r="HWH3" s="208"/>
      <c r="HWI3" s="208"/>
      <c r="HWJ3" s="208"/>
      <c r="HWK3" s="208"/>
      <c r="HWL3" s="208"/>
      <c r="HWM3" s="208"/>
      <c r="HWN3" s="208"/>
      <c r="HWO3" s="208"/>
      <c r="HWP3" s="208"/>
      <c r="HWQ3" s="208"/>
      <c r="HWR3" s="208"/>
      <c r="HWS3" s="208"/>
      <c r="HWT3" s="208"/>
      <c r="HWU3" s="208"/>
      <c r="HWV3" s="208"/>
      <c r="HWW3" s="208"/>
      <c r="HWX3" s="208"/>
      <c r="HWY3" s="208"/>
      <c r="HWZ3" s="208"/>
      <c r="HXA3" s="208"/>
      <c r="HXB3" s="208"/>
      <c r="HXC3" s="208"/>
      <c r="HXD3" s="208"/>
      <c r="HXE3" s="208"/>
      <c r="HXF3" s="208"/>
      <c r="HXG3" s="208"/>
      <c r="HXH3" s="208"/>
      <c r="HXI3" s="208"/>
      <c r="HXJ3" s="208"/>
      <c r="HXK3" s="208"/>
      <c r="HXL3" s="208"/>
      <c r="HXM3" s="208"/>
      <c r="HXN3" s="208"/>
      <c r="HXO3" s="208"/>
      <c r="HXP3" s="208"/>
      <c r="HXQ3" s="208"/>
      <c r="HXR3" s="208"/>
      <c r="HXS3" s="208"/>
      <c r="HXT3" s="208"/>
      <c r="HXU3" s="208"/>
      <c r="HXV3" s="208"/>
      <c r="HXW3" s="208"/>
      <c r="HXX3" s="208"/>
      <c r="HXY3" s="208"/>
      <c r="HXZ3" s="208"/>
      <c r="HYA3" s="208"/>
      <c r="HYB3" s="208"/>
      <c r="HYC3" s="208"/>
      <c r="HYD3" s="208"/>
      <c r="HYE3" s="208"/>
      <c r="HYF3" s="208"/>
      <c r="HYG3" s="208"/>
      <c r="HYH3" s="208"/>
      <c r="HYI3" s="208"/>
      <c r="HYJ3" s="208"/>
      <c r="HYK3" s="208"/>
      <c r="HYL3" s="208"/>
      <c r="HYM3" s="208"/>
      <c r="HYN3" s="208"/>
      <c r="HYO3" s="208"/>
      <c r="HYP3" s="208"/>
      <c r="HYQ3" s="208"/>
      <c r="HYR3" s="208"/>
      <c r="HYS3" s="208"/>
      <c r="HYT3" s="208"/>
      <c r="HYU3" s="208"/>
      <c r="HYV3" s="208"/>
      <c r="HYW3" s="208"/>
      <c r="HYX3" s="208"/>
      <c r="HYY3" s="208"/>
      <c r="HYZ3" s="208"/>
      <c r="HZA3" s="208"/>
      <c r="HZB3" s="208"/>
      <c r="HZC3" s="208"/>
      <c r="HZD3" s="208"/>
      <c r="HZE3" s="208"/>
      <c r="HZF3" s="208"/>
      <c r="HZG3" s="208"/>
      <c r="HZH3" s="208"/>
      <c r="HZI3" s="208"/>
      <c r="HZJ3" s="208"/>
      <c r="HZK3" s="208"/>
      <c r="HZL3" s="208"/>
      <c r="HZM3" s="208"/>
      <c r="HZN3" s="208"/>
      <c r="HZO3" s="208"/>
      <c r="HZP3" s="208"/>
      <c r="HZQ3" s="208"/>
      <c r="HZR3" s="208"/>
      <c r="HZS3" s="208"/>
      <c r="HZT3" s="208"/>
      <c r="HZU3" s="208"/>
      <c r="HZV3" s="208"/>
      <c r="HZW3" s="208"/>
      <c r="HZX3" s="208"/>
      <c r="HZY3" s="208"/>
      <c r="HZZ3" s="208"/>
      <c r="IAA3" s="208"/>
      <c r="IAB3" s="208"/>
      <c r="IAC3" s="208"/>
      <c r="IAD3" s="208"/>
      <c r="IAE3" s="208"/>
      <c r="IAF3" s="208"/>
      <c r="IAG3" s="208"/>
      <c r="IAH3" s="208"/>
      <c r="IAI3" s="208"/>
      <c r="IAJ3" s="208"/>
      <c r="IAK3" s="208"/>
      <c r="IAL3" s="208"/>
      <c r="IAM3" s="208"/>
      <c r="IAN3" s="208"/>
      <c r="IAO3" s="208"/>
      <c r="IAP3" s="208"/>
      <c r="IAQ3" s="208"/>
      <c r="IAR3" s="208"/>
      <c r="IAS3" s="208"/>
      <c r="IAT3" s="208"/>
      <c r="IAU3" s="208"/>
      <c r="IAV3" s="208"/>
      <c r="IAW3" s="208"/>
      <c r="IAX3" s="208"/>
      <c r="IAY3" s="208"/>
      <c r="IAZ3" s="208"/>
      <c r="IBA3" s="208"/>
      <c r="IBB3" s="208"/>
      <c r="IBC3" s="208"/>
      <c r="IBD3" s="208"/>
      <c r="IBE3" s="208"/>
      <c r="IBF3" s="208"/>
      <c r="IBG3" s="208"/>
      <c r="IBH3" s="208"/>
      <c r="IBI3" s="208"/>
      <c r="IBJ3" s="208"/>
      <c r="IBK3" s="208"/>
      <c r="IBL3" s="208"/>
      <c r="IBM3" s="208"/>
      <c r="IBN3" s="208"/>
      <c r="IBO3" s="208"/>
      <c r="IBP3" s="208"/>
      <c r="IBQ3" s="208"/>
      <c r="IBR3" s="208"/>
      <c r="IBS3" s="208"/>
      <c r="IBT3" s="208"/>
      <c r="IBU3" s="208"/>
      <c r="IBV3" s="208"/>
      <c r="IBW3" s="208"/>
      <c r="IBX3" s="208"/>
      <c r="IBY3" s="208"/>
      <c r="IBZ3" s="208"/>
      <c r="ICA3" s="208"/>
      <c r="ICB3" s="208"/>
      <c r="ICC3" s="208"/>
      <c r="ICD3" s="208"/>
      <c r="ICE3" s="208"/>
      <c r="ICF3" s="208"/>
      <c r="ICG3" s="208"/>
      <c r="ICH3" s="208"/>
      <c r="ICI3" s="208"/>
      <c r="ICJ3" s="208"/>
      <c r="ICK3" s="208"/>
      <c r="ICL3" s="208"/>
      <c r="ICM3" s="208"/>
      <c r="ICN3" s="208"/>
      <c r="ICO3" s="208"/>
      <c r="ICP3" s="208"/>
      <c r="ICQ3" s="208"/>
      <c r="ICR3" s="208"/>
      <c r="ICS3" s="208"/>
      <c r="ICT3" s="208"/>
      <c r="ICU3" s="208"/>
      <c r="ICV3" s="208"/>
      <c r="ICW3" s="208"/>
      <c r="ICX3" s="208"/>
      <c r="ICY3" s="208"/>
      <c r="ICZ3" s="208"/>
      <c r="IDA3" s="208"/>
      <c r="IDB3" s="208"/>
      <c r="IDC3" s="208"/>
      <c r="IDD3" s="208"/>
      <c r="IDE3" s="208"/>
      <c r="IDF3" s="208"/>
      <c r="IDG3" s="208"/>
      <c r="IDH3" s="208"/>
      <c r="IDI3" s="208"/>
      <c r="IDJ3" s="208"/>
      <c r="IDK3" s="208"/>
      <c r="IDL3" s="208"/>
      <c r="IDM3" s="208"/>
      <c r="IDN3" s="208"/>
      <c r="IDO3" s="208"/>
      <c r="IDP3" s="208"/>
      <c r="IDQ3" s="208"/>
      <c r="IDR3" s="208"/>
      <c r="IDS3" s="208"/>
      <c r="IDT3" s="208"/>
      <c r="IDU3" s="208"/>
      <c r="IDV3" s="208"/>
      <c r="IDW3" s="208"/>
      <c r="IDX3" s="208"/>
      <c r="IDY3" s="208"/>
      <c r="IDZ3" s="208"/>
      <c r="IEA3" s="208"/>
      <c r="IEB3" s="208"/>
      <c r="IEC3" s="208"/>
      <c r="IED3" s="208"/>
      <c r="IEE3" s="208"/>
      <c r="IEF3" s="208"/>
      <c r="IEG3" s="208"/>
      <c r="IEH3" s="208"/>
      <c r="IEI3" s="208"/>
      <c r="IEJ3" s="208"/>
      <c r="IEK3" s="208"/>
      <c r="IEL3" s="208"/>
      <c r="IEM3" s="208"/>
      <c r="IEN3" s="208"/>
      <c r="IEO3" s="208"/>
      <c r="IEP3" s="208"/>
      <c r="IEQ3" s="208"/>
      <c r="IER3" s="208"/>
      <c r="IES3" s="208"/>
      <c r="IET3" s="208"/>
      <c r="IEU3" s="208"/>
      <c r="IEV3" s="208"/>
      <c r="IEW3" s="208"/>
      <c r="IEX3" s="208"/>
      <c r="IEY3" s="208"/>
      <c r="IEZ3" s="208"/>
      <c r="IFA3" s="208"/>
      <c r="IFB3" s="208"/>
      <c r="IFC3" s="208"/>
      <c r="IFD3" s="208"/>
      <c r="IFE3" s="208"/>
      <c r="IFF3" s="208"/>
      <c r="IFG3" s="208"/>
      <c r="IFH3" s="208"/>
      <c r="IFI3" s="208"/>
      <c r="IFJ3" s="208"/>
      <c r="IFK3" s="208"/>
      <c r="IFL3" s="208"/>
      <c r="IFM3" s="208"/>
      <c r="IFN3" s="208"/>
      <c r="IFO3" s="208"/>
      <c r="IFP3" s="208"/>
      <c r="IFQ3" s="208"/>
      <c r="IFR3" s="208"/>
      <c r="IFS3" s="208"/>
      <c r="IFT3" s="208"/>
      <c r="IFU3" s="208"/>
      <c r="IFV3" s="208"/>
      <c r="IFW3" s="208"/>
      <c r="IFX3" s="208"/>
      <c r="IFY3" s="208"/>
      <c r="IFZ3" s="208"/>
      <c r="IGA3" s="208"/>
      <c r="IGB3" s="208"/>
      <c r="IGC3" s="208"/>
      <c r="IGD3" s="208"/>
      <c r="IGE3" s="208"/>
      <c r="IGF3" s="208"/>
      <c r="IGG3" s="208"/>
      <c r="IGH3" s="208"/>
      <c r="IGI3" s="208"/>
      <c r="IGJ3" s="208"/>
      <c r="IGK3" s="208"/>
      <c r="IGL3" s="208"/>
      <c r="IGM3" s="208"/>
      <c r="IGN3" s="208"/>
      <c r="IGO3" s="208"/>
      <c r="IGP3" s="208"/>
      <c r="IGQ3" s="208"/>
      <c r="IGR3" s="208"/>
      <c r="IGS3" s="208"/>
      <c r="IGT3" s="208"/>
      <c r="IGU3" s="208"/>
      <c r="IGV3" s="208"/>
      <c r="IGW3" s="208"/>
      <c r="IGX3" s="208"/>
      <c r="IGY3" s="208"/>
      <c r="IGZ3" s="208"/>
      <c r="IHA3" s="208"/>
      <c r="IHB3" s="208"/>
      <c r="IHC3" s="208"/>
      <c r="IHD3" s="208"/>
      <c r="IHE3" s="208"/>
      <c r="IHF3" s="208"/>
      <c r="IHG3" s="208"/>
      <c r="IHH3" s="208"/>
      <c r="IHI3" s="208"/>
      <c r="IHJ3" s="208"/>
      <c r="IHK3" s="208"/>
      <c r="IHL3" s="208"/>
      <c r="IHM3" s="208"/>
      <c r="IHN3" s="208"/>
      <c r="IHO3" s="208"/>
      <c r="IHP3" s="208"/>
      <c r="IHQ3" s="208"/>
      <c r="IHR3" s="208"/>
      <c r="IHS3" s="208"/>
      <c r="IHT3" s="208"/>
      <c r="IHU3" s="208"/>
      <c r="IHV3" s="208"/>
      <c r="IHW3" s="208"/>
      <c r="IHX3" s="208"/>
      <c r="IHY3" s="208"/>
      <c r="IHZ3" s="208"/>
      <c r="IIA3" s="208"/>
      <c r="IIB3" s="208"/>
      <c r="IIC3" s="208"/>
      <c r="IID3" s="208"/>
      <c r="IIE3" s="208"/>
      <c r="IIF3" s="208"/>
      <c r="IIG3" s="208"/>
      <c r="IIH3" s="208"/>
      <c r="III3" s="208"/>
      <c r="IIJ3" s="208"/>
      <c r="IIK3" s="208"/>
      <c r="IIL3" s="208"/>
      <c r="IIM3" s="208"/>
      <c r="IIN3" s="208"/>
      <c r="IIO3" s="208"/>
      <c r="IIP3" s="208"/>
      <c r="IIQ3" s="208"/>
      <c r="IIR3" s="208"/>
      <c r="IIS3" s="208"/>
      <c r="IIT3" s="208"/>
      <c r="IIU3" s="208"/>
      <c r="IIV3" s="208"/>
      <c r="IIW3" s="208"/>
      <c r="IIX3" s="208"/>
      <c r="IIY3" s="208"/>
      <c r="IIZ3" s="208"/>
      <c r="IJA3" s="208"/>
      <c r="IJB3" s="208"/>
      <c r="IJC3" s="208"/>
      <c r="IJD3" s="208"/>
      <c r="IJE3" s="208"/>
      <c r="IJF3" s="208"/>
      <c r="IJG3" s="208"/>
      <c r="IJH3" s="208"/>
      <c r="IJI3" s="208"/>
      <c r="IJJ3" s="208"/>
      <c r="IJK3" s="208"/>
      <c r="IJL3" s="208"/>
      <c r="IJM3" s="208"/>
      <c r="IJN3" s="208"/>
      <c r="IJO3" s="208"/>
      <c r="IJP3" s="208"/>
      <c r="IJQ3" s="208"/>
      <c r="IJR3" s="208"/>
      <c r="IJS3" s="208"/>
      <c r="IJT3" s="208"/>
      <c r="IJU3" s="208"/>
      <c r="IJV3" s="208"/>
      <c r="IJW3" s="208"/>
      <c r="IJX3" s="208"/>
      <c r="IJY3" s="208"/>
      <c r="IJZ3" s="208"/>
      <c r="IKA3" s="208"/>
      <c r="IKB3" s="208"/>
      <c r="IKC3" s="208"/>
      <c r="IKD3" s="208"/>
      <c r="IKE3" s="208"/>
      <c r="IKF3" s="208"/>
      <c r="IKG3" s="208"/>
      <c r="IKH3" s="208"/>
      <c r="IKI3" s="208"/>
      <c r="IKJ3" s="208"/>
      <c r="IKK3" s="208"/>
      <c r="IKL3" s="208"/>
      <c r="IKM3" s="208"/>
      <c r="IKN3" s="208"/>
      <c r="IKO3" s="208"/>
      <c r="IKP3" s="208"/>
      <c r="IKQ3" s="208"/>
      <c r="IKR3" s="208"/>
      <c r="IKS3" s="208"/>
      <c r="IKT3" s="208"/>
      <c r="IKU3" s="208"/>
      <c r="IKV3" s="208"/>
      <c r="IKW3" s="208"/>
      <c r="IKX3" s="208"/>
      <c r="IKY3" s="208"/>
      <c r="IKZ3" s="208"/>
      <c r="ILA3" s="208"/>
      <c r="ILB3" s="208"/>
      <c r="ILC3" s="208"/>
      <c r="ILD3" s="208"/>
      <c r="ILE3" s="208"/>
      <c r="ILF3" s="208"/>
      <c r="ILG3" s="208"/>
      <c r="ILH3" s="208"/>
      <c r="ILI3" s="208"/>
      <c r="ILJ3" s="208"/>
      <c r="ILK3" s="208"/>
      <c r="ILL3" s="208"/>
      <c r="ILM3" s="208"/>
      <c r="ILN3" s="208"/>
      <c r="ILO3" s="208"/>
      <c r="ILP3" s="208"/>
      <c r="ILQ3" s="208"/>
      <c r="ILR3" s="208"/>
      <c r="ILS3" s="208"/>
      <c r="ILT3" s="208"/>
      <c r="ILU3" s="208"/>
      <c r="ILV3" s="208"/>
      <c r="ILW3" s="208"/>
      <c r="ILX3" s="208"/>
      <c r="ILY3" s="208"/>
      <c r="ILZ3" s="208"/>
      <c r="IMA3" s="208"/>
      <c r="IMB3" s="208"/>
      <c r="IMC3" s="208"/>
      <c r="IMD3" s="208"/>
      <c r="IME3" s="208"/>
      <c r="IMF3" s="208"/>
      <c r="IMG3" s="208"/>
      <c r="IMH3" s="208"/>
      <c r="IMI3" s="208"/>
      <c r="IMJ3" s="208"/>
      <c r="IMK3" s="208"/>
      <c r="IML3" s="208"/>
      <c r="IMM3" s="208"/>
      <c r="IMN3" s="208"/>
      <c r="IMO3" s="208"/>
      <c r="IMP3" s="208"/>
      <c r="IMQ3" s="208"/>
      <c r="IMR3" s="208"/>
      <c r="IMS3" s="208"/>
      <c r="IMT3" s="208"/>
      <c r="IMU3" s="208"/>
      <c r="IMV3" s="208"/>
      <c r="IMW3" s="208"/>
      <c r="IMX3" s="208"/>
      <c r="IMY3" s="208"/>
      <c r="IMZ3" s="208"/>
      <c r="INA3" s="208"/>
      <c r="INB3" s="208"/>
      <c r="INC3" s="208"/>
      <c r="IND3" s="208"/>
      <c r="INE3" s="208"/>
      <c r="INF3" s="208"/>
      <c r="ING3" s="208"/>
      <c r="INH3" s="208"/>
      <c r="INI3" s="208"/>
      <c r="INJ3" s="208"/>
      <c r="INK3" s="208"/>
      <c r="INL3" s="208"/>
      <c r="INM3" s="208"/>
      <c r="INN3" s="208"/>
      <c r="INO3" s="208"/>
      <c r="INP3" s="208"/>
      <c r="INQ3" s="208"/>
      <c r="INR3" s="208"/>
      <c r="INS3" s="208"/>
      <c r="INT3" s="208"/>
      <c r="INU3" s="208"/>
      <c r="INV3" s="208"/>
      <c r="INW3" s="208"/>
      <c r="INX3" s="208"/>
      <c r="INY3" s="208"/>
      <c r="INZ3" s="208"/>
      <c r="IOA3" s="208"/>
      <c r="IOB3" s="208"/>
      <c r="IOC3" s="208"/>
      <c r="IOD3" s="208"/>
      <c r="IOE3" s="208"/>
      <c r="IOF3" s="208"/>
      <c r="IOG3" s="208"/>
      <c r="IOH3" s="208"/>
      <c r="IOI3" s="208"/>
      <c r="IOJ3" s="208"/>
      <c r="IOK3" s="208"/>
      <c r="IOL3" s="208"/>
      <c r="IOM3" s="208"/>
      <c r="ION3" s="208"/>
      <c r="IOO3" s="208"/>
      <c r="IOP3" s="208"/>
      <c r="IOQ3" s="208"/>
      <c r="IOR3" s="208"/>
      <c r="IOS3" s="208"/>
      <c r="IOT3" s="208"/>
      <c r="IOU3" s="208"/>
      <c r="IOV3" s="208"/>
      <c r="IOW3" s="208"/>
      <c r="IOX3" s="208"/>
      <c r="IOY3" s="208"/>
      <c r="IOZ3" s="208"/>
      <c r="IPA3" s="208"/>
      <c r="IPB3" s="208"/>
      <c r="IPC3" s="208"/>
      <c r="IPD3" s="208"/>
      <c r="IPE3" s="208"/>
      <c r="IPF3" s="208"/>
      <c r="IPG3" s="208"/>
      <c r="IPH3" s="208"/>
      <c r="IPI3" s="208"/>
      <c r="IPJ3" s="208"/>
      <c r="IPK3" s="208"/>
      <c r="IPL3" s="208"/>
      <c r="IPM3" s="208"/>
      <c r="IPN3" s="208"/>
      <c r="IPO3" s="208"/>
      <c r="IPP3" s="208"/>
      <c r="IPQ3" s="208"/>
      <c r="IPR3" s="208"/>
      <c r="IPS3" s="208"/>
      <c r="IPT3" s="208"/>
      <c r="IPU3" s="208"/>
      <c r="IPV3" s="208"/>
      <c r="IPW3" s="208"/>
      <c r="IPX3" s="208"/>
      <c r="IPY3" s="208"/>
      <c r="IPZ3" s="208"/>
      <c r="IQA3" s="208"/>
      <c r="IQB3" s="208"/>
      <c r="IQC3" s="208"/>
      <c r="IQD3" s="208"/>
      <c r="IQE3" s="208"/>
      <c r="IQF3" s="208"/>
      <c r="IQG3" s="208"/>
      <c r="IQH3" s="208"/>
      <c r="IQI3" s="208"/>
      <c r="IQJ3" s="208"/>
      <c r="IQK3" s="208"/>
      <c r="IQL3" s="208"/>
      <c r="IQM3" s="208"/>
      <c r="IQN3" s="208"/>
      <c r="IQO3" s="208"/>
      <c r="IQP3" s="208"/>
      <c r="IQQ3" s="208"/>
      <c r="IQR3" s="208"/>
      <c r="IQS3" s="208"/>
      <c r="IQT3" s="208"/>
      <c r="IQU3" s="208"/>
      <c r="IQV3" s="208"/>
      <c r="IQW3" s="208"/>
      <c r="IQX3" s="208"/>
      <c r="IQY3" s="208"/>
      <c r="IQZ3" s="208"/>
      <c r="IRA3" s="208"/>
      <c r="IRB3" s="208"/>
      <c r="IRC3" s="208"/>
      <c r="IRD3" s="208"/>
      <c r="IRE3" s="208"/>
      <c r="IRF3" s="208"/>
      <c r="IRG3" s="208"/>
      <c r="IRH3" s="208"/>
      <c r="IRI3" s="208"/>
      <c r="IRJ3" s="208"/>
      <c r="IRK3" s="208"/>
      <c r="IRL3" s="208"/>
      <c r="IRM3" s="208"/>
      <c r="IRN3" s="208"/>
      <c r="IRO3" s="208"/>
      <c r="IRP3" s="208"/>
      <c r="IRQ3" s="208"/>
      <c r="IRR3" s="208"/>
      <c r="IRS3" s="208"/>
      <c r="IRT3" s="208"/>
      <c r="IRU3" s="208"/>
      <c r="IRV3" s="208"/>
      <c r="IRW3" s="208"/>
      <c r="IRX3" s="208"/>
      <c r="IRY3" s="208"/>
      <c r="IRZ3" s="208"/>
      <c r="ISA3" s="208"/>
      <c r="ISB3" s="208"/>
      <c r="ISC3" s="208"/>
      <c r="ISD3" s="208"/>
      <c r="ISE3" s="208"/>
      <c r="ISF3" s="208"/>
      <c r="ISG3" s="208"/>
      <c r="ISH3" s="208"/>
      <c r="ISI3" s="208"/>
      <c r="ISJ3" s="208"/>
      <c r="ISK3" s="208"/>
      <c r="ISL3" s="208"/>
      <c r="ISM3" s="208"/>
      <c r="ISN3" s="208"/>
      <c r="ISO3" s="208"/>
      <c r="ISP3" s="208"/>
      <c r="ISQ3" s="208"/>
      <c r="ISR3" s="208"/>
      <c r="ISS3" s="208"/>
      <c r="IST3" s="208"/>
      <c r="ISU3" s="208"/>
      <c r="ISV3" s="208"/>
      <c r="ISW3" s="208"/>
      <c r="ISX3" s="208"/>
      <c r="ISY3" s="208"/>
      <c r="ISZ3" s="208"/>
      <c r="ITA3" s="208"/>
      <c r="ITB3" s="208"/>
      <c r="ITC3" s="208"/>
      <c r="ITD3" s="208"/>
      <c r="ITE3" s="208"/>
      <c r="ITF3" s="208"/>
      <c r="ITG3" s="208"/>
      <c r="ITH3" s="208"/>
      <c r="ITI3" s="208"/>
      <c r="ITJ3" s="208"/>
      <c r="ITK3" s="208"/>
      <c r="ITL3" s="208"/>
      <c r="ITM3" s="208"/>
      <c r="ITN3" s="208"/>
      <c r="ITO3" s="208"/>
      <c r="ITP3" s="208"/>
      <c r="ITQ3" s="208"/>
      <c r="ITR3" s="208"/>
      <c r="ITS3" s="208"/>
      <c r="ITT3" s="208"/>
      <c r="ITU3" s="208"/>
      <c r="ITV3" s="208"/>
      <c r="ITW3" s="208"/>
      <c r="ITX3" s="208"/>
      <c r="ITY3" s="208"/>
      <c r="ITZ3" s="208"/>
      <c r="IUA3" s="208"/>
      <c r="IUB3" s="208"/>
      <c r="IUC3" s="208"/>
      <c r="IUD3" s="208"/>
      <c r="IUE3" s="208"/>
      <c r="IUF3" s="208"/>
      <c r="IUG3" s="208"/>
      <c r="IUH3" s="208"/>
      <c r="IUI3" s="208"/>
      <c r="IUJ3" s="208"/>
      <c r="IUK3" s="208"/>
      <c r="IUL3" s="208"/>
      <c r="IUM3" s="208"/>
      <c r="IUN3" s="208"/>
      <c r="IUO3" s="208"/>
      <c r="IUP3" s="208"/>
      <c r="IUQ3" s="208"/>
      <c r="IUR3" s="208"/>
      <c r="IUS3" s="208"/>
      <c r="IUT3" s="208"/>
      <c r="IUU3" s="208"/>
      <c r="IUV3" s="208"/>
      <c r="IUW3" s="208"/>
      <c r="IUX3" s="208"/>
      <c r="IUY3" s="208"/>
      <c r="IUZ3" s="208"/>
      <c r="IVA3" s="208"/>
      <c r="IVB3" s="208"/>
      <c r="IVC3" s="208"/>
      <c r="IVD3" s="208"/>
      <c r="IVE3" s="208"/>
      <c r="IVF3" s="208"/>
      <c r="IVG3" s="208"/>
      <c r="IVH3" s="208"/>
      <c r="IVI3" s="208"/>
      <c r="IVJ3" s="208"/>
      <c r="IVK3" s="208"/>
      <c r="IVL3" s="208"/>
      <c r="IVM3" s="208"/>
      <c r="IVN3" s="208"/>
      <c r="IVO3" s="208"/>
      <c r="IVP3" s="208"/>
      <c r="IVQ3" s="208"/>
      <c r="IVR3" s="208"/>
      <c r="IVS3" s="208"/>
      <c r="IVT3" s="208"/>
      <c r="IVU3" s="208"/>
      <c r="IVV3" s="208"/>
      <c r="IVW3" s="208"/>
      <c r="IVX3" s="208"/>
      <c r="IVY3" s="208"/>
      <c r="IVZ3" s="208"/>
      <c r="IWA3" s="208"/>
      <c r="IWB3" s="208"/>
      <c r="IWC3" s="208"/>
      <c r="IWD3" s="208"/>
      <c r="IWE3" s="208"/>
      <c r="IWF3" s="208"/>
      <c r="IWG3" s="208"/>
      <c r="IWH3" s="208"/>
      <c r="IWI3" s="208"/>
      <c r="IWJ3" s="208"/>
      <c r="IWK3" s="208"/>
      <c r="IWL3" s="208"/>
      <c r="IWM3" s="208"/>
      <c r="IWN3" s="208"/>
      <c r="IWO3" s="208"/>
      <c r="IWP3" s="208"/>
      <c r="IWQ3" s="208"/>
      <c r="IWR3" s="208"/>
      <c r="IWS3" s="208"/>
      <c r="IWT3" s="208"/>
      <c r="IWU3" s="208"/>
      <c r="IWV3" s="208"/>
      <c r="IWW3" s="208"/>
      <c r="IWX3" s="208"/>
      <c r="IWY3" s="208"/>
      <c r="IWZ3" s="208"/>
      <c r="IXA3" s="208"/>
      <c r="IXB3" s="208"/>
      <c r="IXC3" s="208"/>
      <c r="IXD3" s="208"/>
      <c r="IXE3" s="208"/>
      <c r="IXF3" s="208"/>
      <c r="IXG3" s="208"/>
      <c r="IXH3" s="208"/>
      <c r="IXI3" s="208"/>
      <c r="IXJ3" s="208"/>
      <c r="IXK3" s="208"/>
      <c r="IXL3" s="208"/>
      <c r="IXM3" s="208"/>
      <c r="IXN3" s="208"/>
      <c r="IXO3" s="208"/>
      <c r="IXP3" s="208"/>
      <c r="IXQ3" s="208"/>
      <c r="IXR3" s="208"/>
      <c r="IXS3" s="208"/>
      <c r="IXT3" s="208"/>
      <c r="IXU3" s="208"/>
      <c r="IXV3" s="208"/>
      <c r="IXW3" s="208"/>
      <c r="IXX3" s="208"/>
      <c r="IXY3" s="208"/>
      <c r="IXZ3" s="208"/>
      <c r="IYA3" s="208"/>
      <c r="IYB3" s="208"/>
      <c r="IYC3" s="208"/>
      <c r="IYD3" s="208"/>
      <c r="IYE3" s="208"/>
      <c r="IYF3" s="208"/>
      <c r="IYG3" s="208"/>
      <c r="IYH3" s="208"/>
      <c r="IYI3" s="208"/>
      <c r="IYJ3" s="208"/>
      <c r="IYK3" s="208"/>
      <c r="IYL3" s="208"/>
      <c r="IYM3" s="208"/>
      <c r="IYN3" s="208"/>
      <c r="IYO3" s="208"/>
      <c r="IYP3" s="208"/>
      <c r="IYQ3" s="208"/>
      <c r="IYR3" s="208"/>
      <c r="IYS3" s="208"/>
      <c r="IYT3" s="208"/>
      <c r="IYU3" s="208"/>
      <c r="IYV3" s="208"/>
      <c r="IYW3" s="208"/>
      <c r="IYX3" s="208"/>
      <c r="IYY3" s="208"/>
      <c r="IYZ3" s="208"/>
      <c r="IZA3" s="208"/>
      <c r="IZB3" s="208"/>
      <c r="IZC3" s="208"/>
      <c r="IZD3" s="208"/>
      <c r="IZE3" s="208"/>
      <c r="IZF3" s="208"/>
      <c r="IZG3" s="208"/>
      <c r="IZH3" s="208"/>
      <c r="IZI3" s="208"/>
      <c r="IZJ3" s="208"/>
      <c r="IZK3" s="208"/>
      <c r="IZL3" s="208"/>
      <c r="IZM3" s="208"/>
      <c r="IZN3" s="208"/>
      <c r="IZO3" s="208"/>
      <c r="IZP3" s="208"/>
      <c r="IZQ3" s="208"/>
      <c r="IZR3" s="208"/>
      <c r="IZS3" s="208"/>
      <c r="IZT3" s="208"/>
      <c r="IZU3" s="208"/>
      <c r="IZV3" s="208"/>
      <c r="IZW3" s="208"/>
      <c r="IZX3" s="208"/>
      <c r="IZY3" s="208"/>
      <c r="IZZ3" s="208"/>
      <c r="JAA3" s="208"/>
      <c r="JAB3" s="208"/>
      <c r="JAC3" s="208"/>
      <c r="JAD3" s="208"/>
      <c r="JAE3" s="208"/>
      <c r="JAF3" s="208"/>
      <c r="JAG3" s="208"/>
      <c r="JAH3" s="208"/>
      <c r="JAI3" s="208"/>
      <c r="JAJ3" s="208"/>
      <c r="JAK3" s="208"/>
      <c r="JAL3" s="208"/>
      <c r="JAM3" s="208"/>
      <c r="JAN3" s="208"/>
      <c r="JAO3" s="208"/>
      <c r="JAP3" s="208"/>
      <c r="JAQ3" s="208"/>
      <c r="JAR3" s="208"/>
      <c r="JAS3" s="208"/>
      <c r="JAT3" s="208"/>
      <c r="JAU3" s="208"/>
      <c r="JAV3" s="208"/>
      <c r="JAW3" s="208"/>
      <c r="JAX3" s="208"/>
      <c r="JAY3" s="208"/>
      <c r="JAZ3" s="208"/>
      <c r="JBA3" s="208"/>
      <c r="JBB3" s="208"/>
      <c r="JBC3" s="208"/>
      <c r="JBD3" s="208"/>
      <c r="JBE3" s="208"/>
      <c r="JBF3" s="208"/>
      <c r="JBG3" s="208"/>
      <c r="JBH3" s="208"/>
      <c r="JBI3" s="208"/>
      <c r="JBJ3" s="208"/>
      <c r="JBK3" s="208"/>
      <c r="JBL3" s="208"/>
      <c r="JBM3" s="208"/>
      <c r="JBN3" s="208"/>
      <c r="JBO3" s="208"/>
      <c r="JBP3" s="208"/>
      <c r="JBQ3" s="208"/>
      <c r="JBR3" s="208"/>
      <c r="JBS3" s="208"/>
      <c r="JBT3" s="208"/>
      <c r="JBU3" s="208"/>
      <c r="JBV3" s="208"/>
      <c r="JBW3" s="208"/>
      <c r="JBX3" s="208"/>
      <c r="JBY3" s="208"/>
      <c r="JBZ3" s="208"/>
      <c r="JCA3" s="208"/>
      <c r="JCB3" s="208"/>
      <c r="JCC3" s="208"/>
      <c r="JCD3" s="208"/>
      <c r="JCE3" s="208"/>
      <c r="JCF3" s="208"/>
      <c r="JCG3" s="208"/>
      <c r="JCH3" s="208"/>
      <c r="JCI3" s="208"/>
      <c r="JCJ3" s="208"/>
      <c r="JCK3" s="208"/>
      <c r="JCL3" s="208"/>
      <c r="JCM3" s="208"/>
      <c r="JCN3" s="208"/>
      <c r="JCO3" s="208"/>
      <c r="JCP3" s="208"/>
      <c r="JCQ3" s="208"/>
      <c r="JCR3" s="208"/>
      <c r="JCS3" s="208"/>
      <c r="JCT3" s="208"/>
      <c r="JCU3" s="208"/>
      <c r="JCV3" s="208"/>
      <c r="JCW3" s="208"/>
      <c r="JCX3" s="208"/>
      <c r="JCY3" s="208"/>
      <c r="JCZ3" s="208"/>
      <c r="JDA3" s="208"/>
      <c r="JDB3" s="208"/>
      <c r="JDC3" s="208"/>
      <c r="JDD3" s="208"/>
      <c r="JDE3" s="208"/>
      <c r="JDF3" s="208"/>
      <c r="JDG3" s="208"/>
      <c r="JDH3" s="208"/>
      <c r="JDI3" s="208"/>
      <c r="JDJ3" s="208"/>
      <c r="JDK3" s="208"/>
      <c r="JDL3" s="208"/>
      <c r="JDM3" s="208"/>
      <c r="JDN3" s="208"/>
      <c r="JDO3" s="208"/>
      <c r="JDP3" s="208"/>
      <c r="JDQ3" s="208"/>
      <c r="JDR3" s="208"/>
      <c r="JDS3" s="208"/>
      <c r="JDT3" s="208"/>
      <c r="JDU3" s="208"/>
      <c r="JDV3" s="208"/>
      <c r="JDW3" s="208"/>
      <c r="JDX3" s="208"/>
      <c r="JDY3" s="208"/>
      <c r="JDZ3" s="208"/>
      <c r="JEA3" s="208"/>
      <c r="JEB3" s="208"/>
      <c r="JEC3" s="208"/>
      <c r="JED3" s="208"/>
      <c r="JEE3" s="208"/>
      <c r="JEF3" s="208"/>
      <c r="JEG3" s="208"/>
      <c r="JEH3" s="208"/>
      <c r="JEI3" s="208"/>
      <c r="JEJ3" s="208"/>
      <c r="JEK3" s="208"/>
      <c r="JEL3" s="208"/>
      <c r="JEM3" s="208"/>
      <c r="JEN3" s="208"/>
      <c r="JEO3" s="208"/>
      <c r="JEP3" s="208"/>
      <c r="JEQ3" s="208"/>
      <c r="JER3" s="208"/>
      <c r="JES3" s="208"/>
      <c r="JET3" s="208"/>
      <c r="JEU3" s="208"/>
      <c r="JEV3" s="208"/>
      <c r="JEW3" s="208"/>
      <c r="JEX3" s="208"/>
      <c r="JEY3" s="208"/>
      <c r="JEZ3" s="208"/>
      <c r="JFA3" s="208"/>
      <c r="JFB3" s="208"/>
      <c r="JFC3" s="208"/>
      <c r="JFD3" s="208"/>
      <c r="JFE3" s="208"/>
      <c r="JFF3" s="208"/>
      <c r="JFG3" s="208"/>
      <c r="JFH3" s="208"/>
      <c r="JFI3" s="208"/>
      <c r="JFJ3" s="208"/>
      <c r="JFK3" s="208"/>
      <c r="JFL3" s="208"/>
      <c r="JFM3" s="208"/>
      <c r="JFN3" s="208"/>
      <c r="JFO3" s="208"/>
      <c r="JFP3" s="208"/>
      <c r="JFQ3" s="208"/>
      <c r="JFR3" s="208"/>
      <c r="JFS3" s="208"/>
      <c r="JFT3" s="208"/>
      <c r="JFU3" s="208"/>
      <c r="JFV3" s="208"/>
      <c r="JFW3" s="208"/>
      <c r="JFX3" s="208"/>
      <c r="JFY3" s="208"/>
      <c r="JFZ3" s="208"/>
      <c r="JGA3" s="208"/>
      <c r="JGB3" s="208"/>
      <c r="JGC3" s="208"/>
      <c r="JGD3" s="208"/>
      <c r="JGE3" s="208"/>
      <c r="JGF3" s="208"/>
      <c r="JGG3" s="208"/>
      <c r="JGH3" s="208"/>
      <c r="JGI3" s="208"/>
      <c r="JGJ3" s="208"/>
      <c r="JGK3" s="208"/>
      <c r="JGL3" s="208"/>
      <c r="JGM3" s="208"/>
      <c r="JGN3" s="208"/>
      <c r="JGO3" s="208"/>
      <c r="JGP3" s="208"/>
      <c r="JGQ3" s="208"/>
      <c r="JGR3" s="208"/>
      <c r="JGS3" s="208"/>
      <c r="JGT3" s="208"/>
      <c r="JGU3" s="208"/>
      <c r="JGV3" s="208"/>
      <c r="JGW3" s="208"/>
      <c r="JGX3" s="208"/>
      <c r="JGY3" s="208"/>
      <c r="JGZ3" s="208"/>
      <c r="JHA3" s="208"/>
      <c r="JHB3" s="208"/>
      <c r="JHC3" s="208"/>
      <c r="JHD3" s="208"/>
      <c r="JHE3" s="208"/>
      <c r="JHF3" s="208"/>
      <c r="JHG3" s="208"/>
      <c r="JHH3" s="208"/>
      <c r="JHI3" s="208"/>
      <c r="JHJ3" s="208"/>
      <c r="JHK3" s="208"/>
      <c r="JHL3" s="208"/>
      <c r="JHM3" s="208"/>
      <c r="JHN3" s="208"/>
      <c r="JHO3" s="208"/>
      <c r="JHP3" s="208"/>
      <c r="JHQ3" s="208"/>
      <c r="JHR3" s="208"/>
      <c r="JHS3" s="208"/>
      <c r="JHT3" s="208"/>
      <c r="JHU3" s="208"/>
      <c r="JHV3" s="208"/>
      <c r="JHW3" s="208"/>
      <c r="JHX3" s="208"/>
      <c r="JHY3" s="208"/>
      <c r="JHZ3" s="208"/>
      <c r="JIA3" s="208"/>
      <c r="JIB3" s="208"/>
      <c r="JIC3" s="208"/>
      <c r="JID3" s="208"/>
      <c r="JIE3" s="208"/>
      <c r="JIF3" s="208"/>
      <c r="JIG3" s="208"/>
      <c r="JIH3" s="208"/>
      <c r="JII3" s="208"/>
      <c r="JIJ3" s="208"/>
      <c r="JIK3" s="208"/>
      <c r="JIL3" s="208"/>
      <c r="JIM3" s="208"/>
      <c r="JIN3" s="208"/>
      <c r="JIO3" s="208"/>
      <c r="JIP3" s="208"/>
      <c r="JIQ3" s="208"/>
      <c r="JIR3" s="208"/>
      <c r="JIS3" s="208"/>
      <c r="JIT3" s="208"/>
      <c r="JIU3" s="208"/>
      <c r="JIV3" s="208"/>
      <c r="JIW3" s="208"/>
      <c r="JIX3" s="208"/>
      <c r="JIY3" s="208"/>
      <c r="JIZ3" s="208"/>
      <c r="JJA3" s="208"/>
      <c r="JJB3" s="208"/>
      <c r="JJC3" s="208"/>
      <c r="JJD3" s="208"/>
      <c r="JJE3" s="208"/>
      <c r="JJF3" s="208"/>
      <c r="JJG3" s="208"/>
      <c r="JJH3" s="208"/>
      <c r="JJI3" s="208"/>
      <c r="JJJ3" s="208"/>
      <c r="JJK3" s="208"/>
      <c r="JJL3" s="208"/>
      <c r="JJM3" s="208"/>
      <c r="JJN3" s="208"/>
      <c r="JJO3" s="208"/>
      <c r="JJP3" s="208"/>
      <c r="JJQ3" s="208"/>
      <c r="JJR3" s="208"/>
      <c r="JJS3" s="208"/>
      <c r="JJT3" s="208"/>
      <c r="JJU3" s="208"/>
      <c r="JJV3" s="208"/>
      <c r="JJW3" s="208"/>
      <c r="JJX3" s="208"/>
      <c r="JJY3" s="208"/>
      <c r="JJZ3" s="208"/>
      <c r="JKA3" s="208"/>
      <c r="JKB3" s="208"/>
      <c r="JKC3" s="208"/>
      <c r="JKD3" s="208"/>
      <c r="JKE3" s="208"/>
      <c r="JKF3" s="208"/>
      <c r="JKG3" s="208"/>
      <c r="JKH3" s="208"/>
      <c r="JKI3" s="208"/>
      <c r="JKJ3" s="208"/>
      <c r="JKK3" s="208"/>
      <c r="JKL3" s="208"/>
      <c r="JKM3" s="208"/>
      <c r="JKN3" s="208"/>
      <c r="JKO3" s="208"/>
      <c r="JKP3" s="208"/>
      <c r="JKQ3" s="208"/>
      <c r="JKR3" s="208"/>
      <c r="JKS3" s="208"/>
      <c r="JKT3" s="208"/>
      <c r="JKU3" s="208"/>
      <c r="JKV3" s="208"/>
      <c r="JKW3" s="208"/>
      <c r="JKX3" s="208"/>
      <c r="JKY3" s="208"/>
      <c r="JKZ3" s="208"/>
      <c r="JLA3" s="208"/>
      <c r="JLB3" s="208"/>
      <c r="JLC3" s="208"/>
      <c r="JLD3" s="208"/>
      <c r="JLE3" s="208"/>
      <c r="JLF3" s="208"/>
      <c r="JLG3" s="208"/>
      <c r="JLH3" s="208"/>
      <c r="JLI3" s="208"/>
      <c r="JLJ3" s="208"/>
      <c r="JLK3" s="208"/>
      <c r="JLL3" s="208"/>
      <c r="JLM3" s="208"/>
      <c r="JLN3" s="208"/>
      <c r="JLO3" s="208"/>
      <c r="JLP3" s="208"/>
      <c r="JLQ3" s="208"/>
      <c r="JLR3" s="208"/>
      <c r="JLS3" s="208"/>
      <c r="JLT3" s="208"/>
      <c r="JLU3" s="208"/>
      <c r="JLV3" s="208"/>
      <c r="JLW3" s="208"/>
      <c r="JLX3" s="208"/>
      <c r="JLY3" s="208"/>
      <c r="JLZ3" s="208"/>
      <c r="JMA3" s="208"/>
      <c r="JMB3" s="208"/>
      <c r="JMC3" s="208"/>
      <c r="JMD3" s="208"/>
      <c r="JME3" s="208"/>
      <c r="JMF3" s="208"/>
      <c r="JMG3" s="208"/>
      <c r="JMH3" s="208"/>
      <c r="JMI3" s="208"/>
      <c r="JMJ3" s="208"/>
      <c r="JMK3" s="208"/>
      <c r="JML3" s="208"/>
      <c r="JMM3" s="208"/>
      <c r="JMN3" s="208"/>
      <c r="JMO3" s="208"/>
      <c r="JMP3" s="208"/>
      <c r="JMQ3" s="208"/>
      <c r="JMR3" s="208"/>
      <c r="JMS3" s="208"/>
      <c r="JMT3" s="208"/>
      <c r="JMU3" s="208"/>
      <c r="JMV3" s="208"/>
      <c r="JMW3" s="208"/>
      <c r="JMX3" s="208"/>
      <c r="JMY3" s="208"/>
      <c r="JMZ3" s="208"/>
      <c r="JNA3" s="208"/>
      <c r="JNB3" s="208"/>
      <c r="JNC3" s="208"/>
      <c r="JND3" s="208"/>
      <c r="JNE3" s="208"/>
      <c r="JNF3" s="208"/>
      <c r="JNG3" s="208"/>
      <c r="JNH3" s="208"/>
      <c r="JNI3" s="208"/>
      <c r="JNJ3" s="208"/>
      <c r="JNK3" s="208"/>
      <c r="JNL3" s="208"/>
      <c r="JNM3" s="208"/>
      <c r="JNN3" s="208"/>
      <c r="JNO3" s="208"/>
      <c r="JNP3" s="208"/>
      <c r="JNQ3" s="208"/>
      <c r="JNR3" s="208"/>
      <c r="JNS3" s="208"/>
      <c r="JNT3" s="208"/>
      <c r="JNU3" s="208"/>
      <c r="JNV3" s="208"/>
      <c r="JNW3" s="208"/>
      <c r="JNX3" s="208"/>
      <c r="JNY3" s="208"/>
      <c r="JNZ3" s="208"/>
      <c r="JOA3" s="208"/>
      <c r="JOB3" s="208"/>
      <c r="JOC3" s="208"/>
      <c r="JOD3" s="208"/>
      <c r="JOE3" s="208"/>
      <c r="JOF3" s="208"/>
      <c r="JOG3" s="208"/>
      <c r="JOH3" s="208"/>
      <c r="JOI3" s="208"/>
      <c r="JOJ3" s="208"/>
      <c r="JOK3" s="208"/>
      <c r="JOL3" s="208"/>
      <c r="JOM3" s="208"/>
      <c r="JON3" s="208"/>
      <c r="JOO3" s="208"/>
      <c r="JOP3" s="208"/>
      <c r="JOQ3" s="208"/>
      <c r="JOR3" s="208"/>
      <c r="JOS3" s="208"/>
      <c r="JOT3" s="208"/>
      <c r="JOU3" s="208"/>
      <c r="JOV3" s="208"/>
      <c r="JOW3" s="208"/>
      <c r="JOX3" s="208"/>
      <c r="JOY3" s="208"/>
      <c r="JOZ3" s="208"/>
      <c r="JPA3" s="208"/>
      <c r="JPB3" s="208"/>
      <c r="JPC3" s="208"/>
      <c r="JPD3" s="208"/>
      <c r="JPE3" s="208"/>
      <c r="JPF3" s="208"/>
      <c r="JPG3" s="208"/>
      <c r="JPH3" s="208"/>
      <c r="JPI3" s="208"/>
      <c r="JPJ3" s="208"/>
      <c r="JPK3" s="208"/>
      <c r="JPL3" s="208"/>
      <c r="JPM3" s="208"/>
      <c r="JPN3" s="208"/>
      <c r="JPO3" s="208"/>
      <c r="JPP3" s="208"/>
      <c r="JPQ3" s="208"/>
      <c r="JPR3" s="208"/>
      <c r="JPS3" s="208"/>
      <c r="JPT3" s="208"/>
      <c r="JPU3" s="208"/>
      <c r="JPV3" s="208"/>
      <c r="JPW3" s="208"/>
      <c r="JPX3" s="208"/>
      <c r="JPY3" s="208"/>
      <c r="JPZ3" s="208"/>
      <c r="JQA3" s="208"/>
      <c r="JQB3" s="208"/>
      <c r="JQC3" s="208"/>
      <c r="JQD3" s="208"/>
      <c r="JQE3" s="208"/>
      <c r="JQF3" s="208"/>
      <c r="JQG3" s="208"/>
      <c r="JQH3" s="208"/>
      <c r="JQI3" s="208"/>
      <c r="JQJ3" s="208"/>
      <c r="JQK3" s="208"/>
      <c r="JQL3" s="208"/>
      <c r="JQM3" s="208"/>
      <c r="JQN3" s="208"/>
      <c r="JQO3" s="208"/>
      <c r="JQP3" s="208"/>
      <c r="JQQ3" s="208"/>
      <c r="JQR3" s="208"/>
      <c r="JQS3" s="208"/>
      <c r="JQT3" s="208"/>
      <c r="JQU3" s="208"/>
      <c r="JQV3" s="208"/>
      <c r="JQW3" s="208"/>
      <c r="JQX3" s="208"/>
      <c r="JQY3" s="208"/>
      <c r="JQZ3" s="208"/>
      <c r="JRA3" s="208"/>
      <c r="JRB3" s="208"/>
      <c r="JRC3" s="208"/>
      <c r="JRD3" s="208"/>
      <c r="JRE3" s="208"/>
      <c r="JRF3" s="208"/>
      <c r="JRG3" s="208"/>
      <c r="JRH3" s="208"/>
      <c r="JRI3" s="208"/>
      <c r="JRJ3" s="208"/>
      <c r="JRK3" s="208"/>
      <c r="JRL3" s="208"/>
      <c r="JRM3" s="208"/>
      <c r="JRN3" s="208"/>
      <c r="JRO3" s="208"/>
      <c r="JRP3" s="208"/>
      <c r="JRQ3" s="208"/>
      <c r="JRR3" s="208"/>
      <c r="JRS3" s="208"/>
      <c r="JRT3" s="208"/>
      <c r="JRU3" s="208"/>
      <c r="JRV3" s="208"/>
      <c r="JRW3" s="208"/>
      <c r="JRX3" s="208"/>
      <c r="JRY3" s="208"/>
      <c r="JRZ3" s="208"/>
      <c r="JSA3" s="208"/>
      <c r="JSB3" s="208"/>
      <c r="JSC3" s="208"/>
      <c r="JSD3" s="208"/>
      <c r="JSE3" s="208"/>
      <c r="JSF3" s="208"/>
      <c r="JSG3" s="208"/>
      <c r="JSH3" s="208"/>
      <c r="JSI3" s="208"/>
      <c r="JSJ3" s="208"/>
      <c r="JSK3" s="208"/>
      <c r="JSL3" s="208"/>
      <c r="JSM3" s="208"/>
      <c r="JSN3" s="208"/>
      <c r="JSO3" s="208"/>
      <c r="JSP3" s="208"/>
      <c r="JSQ3" s="208"/>
      <c r="JSR3" s="208"/>
      <c r="JSS3" s="208"/>
      <c r="JST3" s="208"/>
      <c r="JSU3" s="208"/>
      <c r="JSV3" s="208"/>
      <c r="JSW3" s="208"/>
      <c r="JSX3" s="208"/>
      <c r="JSY3" s="208"/>
      <c r="JSZ3" s="208"/>
      <c r="JTA3" s="208"/>
      <c r="JTB3" s="208"/>
      <c r="JTC3" s="208"/>
      <c r="JTD3" s="208"/>
      <c r="JTE3" s="208"/>
      <c r="JTF3" s="208"/>
      <c r="JTG3" s="208"/>
      <c r="JTH3" s="208"/>
      <c r="JTI3" s="208"/>
      <c r="JTJ3" s="208"/>
      <c r="JTK3" s="208"/>
      <c r="JTL3" s="208"/>
      <c r="JTM3" s="208"/>
      <c r="JTN3" s="208"/>
      <c r="JTO3" s="208"/>
      <c r="JTP3" s="208"/>
      <c r="JTQ3" s="208"/>
      <c r="JTR3" s="208"/>
      <c r="JTS3" s="208"/>
      <c r="JTT3" s="208"/>
      <c r="JTU3" s="208"/>
      <c r="JTV3" s="208"/>
      <c r="JTW3" s="208"/>
      <c r="JTX3" s="208"/>
      <c r="JTY3" s="208"/>
      <c r="JTZ3" s="208"/>
      <c r="JUA3" s="208"/>
      <c r="JUB3" s="208"/>
      <c r="JUC3" s="208"/>
      <c r="JUD3" s="208"/>
      <c r="JUE3" s="208"/>
      <c r="JUF3" s="208"/>
      <c r="JUG3" s="208"/>
      <c r="JUH3" s="208"/>
      <c r="JUI3" s="208"/>
      <c r="JUJ3" s="208"/>
      <c r="JUK3" s="208"/>
      <c r="JUL3" s="208"/>
      <c r="JUM3" s="208"/>
      <c r="JUN3" s="208"/>
      <c r="JUO3" s="208"/>
      <c r="JUP3" s="208"/>
      <c r="JUQ3" s="208"/>
      <c r="JUR3" s="208"/>
      <c r="JUS3" s="208"/>
      <c r="JUT3" s="208"/>
      <c r="JUU3" s="208"/>
      <c r="JUV3" s="208"/>
      <c r="JUW3" s="208"/>
      <c r="JUX3" s="208"/>
      <c r="JUY3" s="208"/>
      <c r="JUZ3" s="208"/>
      <c r="JVA3" s="208"/>
      <c r="JVB3" s="208"/>
      <c r="JVC3" s="208"/>
      <c r="JVD3" s="208"/>
      <c r="JVE3" s="208"/>
      <c r="JVF3" s="208"/>
      <c r="JVG3" s="208"/>
      <c r="JVH3" s="208"/>
      <c r="JVI3" s="208"/>
      <c r="JVJ3" s="208"/>
      <c r="JVK3" s="208"/>
      <c r="JVL3" s="208"/>
      <c r="JVM3" s="208"/>
      <c r="JVN3" s="208"/>
      <c r="JVO3" s="208"/>
      <c r="JVP3" s="208"/>
      <c r="JVQ3" s="208"/>
      <c r="JVR3" s="208"/>
      <c r="JVS3" s="208"/>
      <c r="JVT3" s="208"/>
      <c r="JVU3" s="208"/>
      <c r="JVV3" s="208"/>
      <c r="JVW3" s="208"/>
      <c r="JVX3" s="208"/>
      <c r="JVY3" s="208"/>
      <c r="JVZ3" s="208"/>
      <c r="JWA3" s="208"/>
      <c r="JWB3" s="208"/>
      <c r="JWC3" s="208"/>
      <c r="JWD3" s="208"/>
      <c r="JWE3" s="208"/>
      <c r="JWF3" s="208"/>
      <c r="JWG3" s="208"/>
      <c r="JWH3" s="208"/>
      <c r="JWI3" s="208"/>
      <c r="JWJ3" s="208"/>
      <c r="JWK3" s="208"/>
      <c r="JWL3" s="208"/>
      <c r="JWM3" s="208"/>
      <c r="JWN3" s="208"/>
      <c r="JWO3" s="208"/>
      <c r="JWP3" s="208"/>
      <c r="JWQ3" s="208"/>
      <c r="JWR3" s="208"/>
      <c r="JWS3" s="208"/>
      <c r="JWT3" s="208"/>
      <c r="JWU3" s="208"/>
      <c r="JWV3" s="208"/>
      <c r="JWW3" s="208"/>
      <c r="JWX3" s="208"/>
      <c r="JWY3" s="208"/>
      <c r="JWZ3" s="208"/>
      <c r="JXA3" s="208"/>
      <c r="JXB3" s="208"/>
      <c r="JXC3" s="208"/>
      <c r="JXD3" s="208"/>
      <c r="JXE3" s="208"/>
      <c r="JXF3" s="208"/>
      <c r="JXG3" s="208"/>
      <c r="JXH3" s="208"/>
      <c r="JXI3" s="208"/>
      <c r="JXJ3" s="208"/>
      <c r="JXK3" s="208"/>
      <c r="JXL3" s="208"/>
      <c r="JXM3" s="208"/>
      <c r="JXN3" s="208"/>
      <c r="JXO3" s="208"/>
      <c r="JXP3" s="208"/>
      <c r="JXQ3" s="208"/>
      <c r="JXR3" s="208"/>
      <c r="JXS3" s="208"/>
      <c r="JXT3" s="208"/>
      <c r="JXU3" s="208"/>
      <c r="JXV3" s="208"/>
      <c r="JXW3" s="208"/>
      <c r="JXX3" s="208"/>
      <c r="JXY3" s="208"/>
      <c r="JXZ3" s="208"/>
      <c r="JYA3" s="208"/>
      <c r="JYB3" s="208"/>
      <c r="JYC3" s="208"/>
      <c r="JYD3" s="208"/>
      <c r="JYE3" s="208"/>
      <c r="JYF3" s="208"/>
      <c r="JYG3" s="208"/>
      <c r="JYH3" s="208"/>
      <c r="JYI3" s="208"/>
      <c r="JYJ3" s="208"/>
      <c r="JYK3" s="208"/>
      <c r="JYL3" s="208"/>
      <c r="JYM3" s="208"/>
      <c r="JYN3" s="208"/>
      <c r="JYO3" s="208"/>
      <c r="JYP3" s="208"/>
      <c r="JYQ3" s="208"/>
      <c r="JYR3" s="208"/>
      <c r="JYS3" s="208"/>
      <c r="JYT3" s="208"/>
      <c r="JYU3" s="208"/>
      <c r="JYV3" s="208"/>
      <c r="JYW3" s="208"/>
      <c r="JYX3" s="208"/>
      <c r="JYY3" s="208"/>
      <c r="JYZ3" s="208"/>
      <c r="JZA3" s="208"/>
      <c r="JZB3" s="208"/>
      <c r="JZC3" s="208"/>
      <c r="JZD3" s="208"/>
      <c r="JZE3" s="208"/>
      <c r="JZF3" s="208"/>
      <c r="JZG3" s="208"/>
      <c r="JZH3" s="208"/>
      <c r="JZI3" s="208"/>
      <c r="JZJ3" s="208"/>
      <c r="JZK3" s="208"/>
      <c r="JZL3" s="208"/>
      <c r="JZM3" s="208"/>
      <c r="JZN3" s="208"/>
      <c r="JZO3" s="208"/>
      <c r="JZP3" s="208"/>
      <c r="JZQ3" s="208"/>
      <c r="JZR3" s="208"/>
      <c r="JZS3" s="208"/>
      <c r="JZT3" s="208"/>
      <c r="JZU3" s="208"/>
      <c r="JZV3" s="208"/>
      <c r="JZW3" s="208"/>
      <c r="JZX3" s="208"/>
      <c r="JZY3" s="208"/>
      <c r="JZZ3" s="208"/>
      <c r="KAA3" s="208"/>
      <c r="KAB3" s="208"/>
      <c r="KAC3" s="208"/>
      <c r="KAD3" s="208"/>
      <c r="KAE3" s="208"/>
      <c r="KAF3" s="208"/>
      <c r="KAG3" s="208"/>
      <c r="KAH3" s="208"/>
      <c r="KAI3" s="208"/>
      <c r="KAJ3" s="208"/>
      <c r="KAK3" s="208"/>
      <c r="KAL3" s="208"/>
      <c r="KAM3" s="208"/>
      <c r="KAN3" s="208"/>
      <c r="KAO3" s="208"/>
      <c r="KAP3" s="208"/>
      <c r="KAQ3" s="208"/>
      <c r="KAR3" s="208"/>
      <c r="KAS3" s="208"/>
      <c r="KAT3" s="208"/>
      <c r="KAU3" s="208"/>
      <c r="KAV3" s="208"/>
      <c r="KAW3" s="208"/>
      <c r="KAX3" s="208"/>
      <c r="KAY3" s="208"/>
      <c r="KAZ3" s="208"/>
      <c r="KBA3" s="208"/>
      <c r="KBB3" s="208"/>
      <c r="KBC3" s="208"/>
      <c r="KBD3" s="208"/>
      <c r="KBE3" s="208"/>
      <c r="KBF3" s="208"/>
      <c r="KBG3" s="208"/>
      <c r="KBH3" s="208"/>
      <c r="KBI3" s="208"/>
      <c r="KBJ3" s="208"/>
      <c r="KBK3" s="208"/>
      <c r="KBL3" s="208"/>
      <c r="KBM3" s="208"/>
      <c r="KBN3" s="208"/>
      <c r="KBO3" s="208"/>
      <c r="KBP3" s="208"/>
      <c r="KBQ3" s="208"/>
      <c r="KBR3" s="208"/>
      <c r="KBS3" s="208"/>
      <c r="KBT3" s="208"/>
      <c r="KBU3" s="208"/>
      <c r="KBV3" s="208"/>
      <c r="KBW3" s="208"/>
      <c r="KBX3" s="208"/>
      <c r="KBY3" s="208"/>
      <c r="KBZ3" s="208"/>
      <c r="KCA3" s="208"/>
      <c r="KCB3" s="208"/>
      <c r="KCC3" s="208"/>
      <c r="KCD3" s="208"/>
      <c r="KCE3" s="208"/>
      <c r="KCF3" s="208"/>
      <c r="KCG3" s="208"/>
      <c r="KCH3" s="208"/>
      <c r="KCI3" s="208"/>
      <c r="KCJ3" s="208"/>
      <c r="KCK3" s="208"/>
      <c r="KCL3" s="208"/>
      <c r="KCM3" s="208"/>
      <c r="KCN3" s="208"/>
      <c r="KCO3" s="208"/>
      <c r="KCP3" s="208"/>
      <c r="KCQ3" s="208"/>
      <c r="KCR3" s="208"/>
      <c r="KCS3" s="208"/>
      <c r="KCT3" s="208"/>
      <c r="KCU3" s="208"/>
      <c r="KCV3" s="208"/>
      <c r="KCW3" s="208"/>
      <c r="KCX3" s="208"/>
      <c r="KCY3" s="208"/>
      <c r="KCZ3" s="208"/>
      <c r="KDA3" s="208"/>
      <c r="KDB3" s="208"/>
      <c r="KDC3" s="208"/>
      <c r="KDD3" s="208"/>
      <c r="KDE3" s="208"/>
      <c r="KDF3" s="208"/>
      <c r="KDG3" s="208"/>
      <c r="KDH3" s="208"/>
      <c r="KDI3" s="208"/>
      <c r="KDJ3" s="208"/>
      <c r="KDK3" s="208"/>
      <c r="KDL3" s="208"/>
      <c r="KDM3" s="208"/>
      <c r="KDN3" s="208"/>
      <c r="KDO3" s="208"/>
      <c r="KDP3" s="208"/>
      <c r="KDQ3" s="208"/>
      <c r="KDR3" s="208"/>
      <c r="KDS3" s="208"/>
      <c r="KDT3" s="208"/>
      <c r="KDU3" s="208"/>
      <c r="KDV3" s="208"/>
      <c r="KDW3" s="208"/>
      <c r="KDX3" s="208"/>
      <c r="KDY3" s="208"/>
      <c r="KDZ3" s="208"/>
      <c r="KEA3" s="208"/>
      <c r="KEB3" s="208"/>
      <c r="KEC3" s="208"/>
      <c r="KED3" s="208"/>
      <c r="KEE3" s="208"/>
      <c r="KEF3" s="208"/>
      <c r="KEG3" s="208"/>
      <c r="KEH3" s="208"/>
      <c r="KEI3" s="208"/>
      <c r="KEJ3" s="208"/>
      <c r="KEK3" s="208"/>
      <c r="KEL3" s="208"/>
      <c r="KEM3" s="208"/>
      <c r="KEN3" s="208"/>
      <c r="KEO3" s="208"/>
      <c r="KEP3" s="208"/>
      <c r="KEQ3" s="208"/>
      <c r="KER3" s="208"/>
      <c r="KES3" s="208"/>
      <c r="KET3" s="208"/>
      <c r="KEU3" s="208"/>
      <c r="KEV3" s="208"/>
      <c r="KEW3" s="208"/>
      <c r="KEX3" s="208"/>
      <c r="KEY3" s="208"/>
      <c r="KEZ3" s="208"/>
      <c r="KFA3" s="208"/>
      <c r="KFB3" s="208"/>
      <c r="KFC3" s="208"/>
      <c r="KFD3" s="208"/>
      <c r="KFE3" s="208"/>
      <c r="KFF3" s="208"/>
      <c r="KFG3" s="208"/>
      <c r="KFH3" s="208"/>
      <c r="KFI3" s="208"/>
      <c r="KFJ3" s="208"/>
      <c r="KFK3" s="208"/>
      <c r="KFL3" s="208"/>
      <c r="KFM3" s="208"/>
      <c r="KFN3" s="208"/>
      <c r="KFO3" s="208"/>
      <c r="KFP3" s="208"/>
      <c r="KFQ3" s="208"/>
      <c r="KFR3" s="208"/>
      <c r="KFS3" s="208"/>
      <c r="KFT3" s="208"/>
      <c r="KFU3" s="208"/>
      <c r="KFV3" s="208"/>
      <c r="KFW3" s="208"/>
      <c r="KFX3" s="208"/>
      <c r="KFY3" s="208"/>
      <c r="KFZ3" s="208"/>
      <c r="KGA3" s="208"/>
      <c r="KGB3" s="208"/>
      <c r="KGC3" s="208"/>
      <c r="KGD3" s="208"/>
      <c r="KGE3" s="208"/>
      <c r="KGF3" s="208"/>
      <c r="KGG3" s="208"/>
      <c r="KGH3" s="208"/>
      <c r="KGI3" s="208"/>
      <c r="KGJ3" s="208"/>
      <c r="KGK3" s="208"/>
      <c r="KGL3" s="208"/>
      <c r="KGM3" s="208"/>
      <c r="KGN3" s="208"/>
      <c r="KGO3" s="208"/>
      <c r="KGP3" s="208"/>
      <c r="KGQ3" s="208"/>
      <c r="KGR3" s="208"/>
      <c r="KGS3" s="208"/>
      <c r="KGT3" s="208"/>
      <c r="KGU3" s="208"/>
      <c r="KGV3" s="208"/>
      <c r="KGW3" s="208"/>
      <c r="KGX3" s="208"/>
      <c r="KGY3" s="208"/>
      <c r="KGZ3" s="208"/>
      <c r="KHA3" s="208"/>
      <c r="KHB3" s="208"/>
      <c r="KHC3" s="208"/>
      <c r="KHD3" s="208"/>
      <c r="KHE3" s="208"/>
      <c r="KHF3" s="208"/>
      <c r="KHG3" s="208"/>
      <c r="KHH3" s="208"/>
      <c r="KHI3" s="208"/>
      <c r="KHJ3" s="208"/>
      <c r="KHK3" s="208"/>
      <c r="KHL3" s="208"/>
      <c r="KHM3" s="208"/>
      <c r="KHN3" s="208"/>
      <c r="KHO3" s="208"/>
      <c r="KHP3" s="208"/>
      <c r="KHQ3" s="208"/>
      <c r="KHR3" s="208"/>
      <c r="KHS3" s="208"/>
      <c r="KHT3" s="208"/>
      <c r="KHU3" s="208"/>
      <c r="KHV3" s="208"/>
      <c r="KHW3" s="208"/>
      <c r="KHX3" s="208"/>
      <c r="KHY3" s="208"/>
      <c r="KHZ3" s="208"/>
      <c r="KIA3" s="208"/>
      <c r="KIB3" s="208"/>
      <c r="KIC3" s="208"/>
      <c r="KID3" s="208"/>
      <c r="KIE3" s="208"/>
      <c r="KIF3" s="208"/>
      <c r="KIG3" s="208"/>
      <c r="KIH3" s="208"/>
      <c r="KII3" s="208"/>
      <c r="KIJ3" s="208"/>
      <c r="KIK3" s="208"/>
      <c r="KIL3" s="208"/>
      <c r="KIM3" s="208"/>
      <c r="KIN3" s="208"/>
      <c r="KIO3" s="208"/>
      <c r="KIP3" s="208"/>
      <c r="KIQ3" s="208"/>
      <c r="KIR3" s="208"/>
      <c r="KIS3" s="208"/>
      <c r="KIT3" s="208"/>
      <c r="KIU3" s="208"/>
      <c r="KIV3" s="208"/>
      <c r="KIW3" s="208"/>
      <c r="KIX3" s="208"/>
      <c r="KIY3" s="208"/>
      <c r="KIZ3" s="208"/>
      <c r="KJA3" s="208"/>
      <c r="KJB3" s="208"/>
      <c r="KJC3" s="208"/>
      <c r="KJD3" s="208"/>
      <c r="KJE3" s="208"/>
      <c r="KJF3" s="208"/>
      <c r="KJG3" s="208"/>
      <c r="KJH3" s="208"/>
      <c r="KJI3" s="208"/>
      <c r="KJJ3" s="208"/>
      <c r="KJK3" s="208"/>
      <c r="KJL3" s="208"/>
      <c r="KJM3" s="208"/>
      <c r="KJN3" s="208"/>
      <c r="KJO3" s="208"/>
      <c r="KJP3" s="208"/>
      <c r="KJQ3" s="208"/>
      <c r="KJR3" s="208"/>
      <c r="KJS3" s="208"/>
      <c r="KJT3" s="208"/>
      <c r="KJU3" s="208"/>
      <c r="KJV3" s="208"/>
      <c r="KJW3" s="208"/>
      <c r="KJX3" s="208"/>
      <c r="KJY3" s="208"/>
      <c r="KJZ3" s="208"/>
      <c r="KKA3" s="208"/>
      <c r="KKB3" s="208"/>
      <c r="KKC3" s="208"/>
      <c r="KKD3" s="208"/>
      <c r="KKE3" s="208"/>
      <c r="KKF3" s="208"/>
      <c r="KKG3" s="208"/>
      <c r="KKH3" s="208"/>
      <c r="KKI3" s="208"/>
      <c r="KKJ3" s="208"/>
      <c r="KKK3" s="208"/>
      <c r="KKL3" s="208"/>
      <c r="KKM3" s="208"/>
      <c r="KKN3" s="208"/>
      <c r="KKO3" s="208"/>
      <c r="KKP3" s="208"/>
      <c r="KKQ3" s="208"/>
      <c r="KKR3" s="208"/>
      <c r="KKS3" s="208"/>
      <c r="KKT3" s="208"/>
      <c r="KKU3" s="208"/>
      <c r="KKV3" s="208"/>
      <c r="KKW3" s="208"/>
      <c r="KKX3" s="208"/>
      <c r="KKY3" s="208"/>
      <c r="KKZ3" s="208"/>
      <c r="KLA3" s="208"/>
      <c r="KLB3" s="208"/>
      <c r="KLC3" s="208"/>
      <c r="KLD3" s="208"/>
      <c r="KLE3" s="208"/>
      <c r="KLF3" s="208"/>
      <c r="KLG3" s="208"/>
      <c r="KLH3" s="208"/>
      <c r="KLI3" s="208"/>
      <c r="KLJ3" s="208"/>
      <c r="KLK3" s="208"/>
      <c r="KLL3" s="208"/>
      <c r="KLM3" s="208"/>
      <c r="KLN3" s="208"/>
      <c r="KLO3" s="208"/>
      <c r="KLP3" s="208"/>
      <c r="KLQ3" s="208"/>
      <c r="KLR3" s="208"/>
      <c r="KLS3" s="208"/>
      <c r="KLT3" s="208"/>
      <c r="KLU3" s="208"/>
      <c r="KLV3" s="208"/>
      <c r="KLW3" s="208"/>
      <c r="KLX3" s="208"/>
      <c r="KLY3" s="208"/>
      <c r="KLZ3" s="208"/>
      <c r="KMA3" s="208"/>
      <c r="KMB3" s="208"/>
      <c r="KMC3" s="208"/>
      <c r="KMD3" s="208"/>
      <c r="KME3" s="208"/>
      <c r="KMF3" s="208"/>
      <c r="KMG3" s="208"/>
      <c r="KMH3" s="208"/>
      <c r="KMI3" s="208"/>
      <c r="KMJ3" s="208"/>
      <c r="KMK3" s="208"/>
      <c r="KML3" s="208"/>
      <c r="KMM3" s="208"/>
      <c r="KMN3" s="208"/>
      <c r="KMO3" s="208"/>
      <c r="KMP3" s="208"/>
      <c r="KMQ3" s="208"/>
      <c r="KMR3" s="208"/>
      <c r="KMS3" s="208"/>
      <c r="KMT3" s="208"/>
      <c r="KMU3" s="208"/>
      <c r="KMV3" s="208"/>
      <c r="KMW3" s="208"/>
      <c r="KMX3" s="208"/>
      <c r="KMY3" s="208"/>
      <c r="KMZ3" s="208"/>
      <c r="KNA3" s="208"/>
      <c r="KNB3" s="208"/>
      <c r="KNC3" s="208"/>
      <c r="KND3" s="208"/>
      <c r="KNE3" s="208"/>
      <c r="KNF3" s="208"/>
      <c r="KNG3" s="208"/>
      <c r="KNH3" s="208"/>
      <c r="KNI3" s="208"/>
      <c r="KNJ3" s="208"/>
      <c r="KNK3" s="208"/>
      <c r="KNL3" s="208"/>
      <c r="KNM3" s="208"/>
      <c r="KNN3" s="208"/>
      <c r="KNO3" s="208"/>
      <c r="KNP3" s="208"/>
      <c r="KNQ3" s="208"/>
      <c r="KNR3" s="208"/>
      <c r="KNS3" s="208"/>
      <c r="KNT3" s="208"/>
      <c r="KNU3" s="208"/>
      <c r="KNV3" s="208"/>
      <c r="KNW3" s="208"/>
      <c r="KNX3" s="208"/>
      <c r="KNY3" s="208"/>
      <c r="KNZ3" s="208"/>
      <c r="KOA3" s="208"/>
      <c r="KOB3" s="208"/>
      <c r="KOC3" s="208"/>
      <c r="KOD3" s="208"/>
      <c r="KOE3" s="208"/>
      <c r="KOF3" s="208"/>
      <c r="KOG3" s="208"/>
      <c r="KOH3" s="208"/>
      <c r="KOI3" s="208"/>
      <c r="KOJ3" s="208"/>
      <c r="KOK3" s="208"/>
      <c r="KOL3" s="208"/>
      <c r="KOM3" s="208"/>
      <c r="KON3" s="208"/>
      <c r="KOO3" s="208"/>
      <c r="KOP3" s="208"/>
      <c r="KOQ3" s="208"/>
      <c r="KOR3" s="208"/>
      <c r="KOS3" s="208"/>
      <c r="KOT3" s="208"/>
      <c r="KOU3" s="208"/>
      <c r="KOV3" s="208"/>
      <c r="KOW3" s="208"/>
      <c r="KOX3" s="208"/>
      <c r="KOY3" s="208"/>
      <c r="KOZ3" s="208"/>
      <c r="KPA3" s="208"/>
      <c r="KPB3" s="208"/>
      <c r="KPC3" s="208"/>
      <c r="KPD3" s="208"/>
      <c r="KPE3" s="208"/>
      <c r="KPF3" s="208"/>
      <c r="KPG3" s="208"/>
      <c r="KPH3" s="208"/>
      <c r="KPI3" s="208"/>
      <c r="KPJ3" s="208"/>
      <c r="KPK3" s="208"/>
      <c r="KPL3" s="208"/>
      <c r="KPM3" s="208"/>
      <c r="KPN3" s="208"/>
      <c r="KPO3" s="208"/>
      <c r="KPP3" s="208"/>
      <c r="KPQ3" s="208"/>
      <c r="KPR3" s="208"/>
      <c r="KPS3" s="208"/>
      <c r="KPT3" s="208"/>
      <c r="KPU3" s="208"/>
      <c r="KPV3" s="208"/>
      <c r="KPW3" s="208"/>
      <c r="KPX3" s="208"/>
      <c r="KPY3" s="208"/>
      <c r="KPZ3" s="208"/>
      <c r="KQA3" s="208"/>
      <c r="KQB3" s="208"/>
      <c r="KQC3" s="208"/>
      <c r="KQD3" s="208"/>
      <c r="KQE3" s="208"/>
      <c r="KQF3" s="208"/>
      <c r="KQG3" s="208"/>
      <c r="KQH3" s="208"/>
      <c r="KQI3" s="208"/>
      <c r="KQJ3" s="208"/>
      <c r="KQK3" s="208"/>
      <c r="KQL3" s="208"/>
      <c r="KQM3" s="208"/>
      <c r="KQN3" s="208"/>
      <c r="KQO3" s="208"/>
      <c r="KQP3" s="208"/>
      <c r="KQQ3" s="208"/>
      <c r="KQR3" s="208"/>
      <c r="KQS3" s="208"/>
      <c r="KQT3" s="208"/>
      <c r="KQU3" s="208"/>
      <c r="KQV3" s="208"/>
      <c r="KQW3" s="208"/>
      <c r="KQX3" s="208"/>
      <c r="KQY3" s="208"/>
      <c r="KQZ3" s="208"/>
      <c r="KRA3" s="208"/>
      <c r="KRB3" s="208"/>
      <c r="KRC3" s="208"/>
      <c r="KRD3" s="208"/>
      <c r="KRE3" s="208"/>
      <c r="KRF3" s="208"/>
      <c r="KRG3" s="208"/>
      <c r="KRH3" s="208"/>
      <c r="KRI3" s="208"/>
      <c r="KRJ3" s="208"/>
      <c r="KRK3" s="208"/>
      <c r="KRL3" s="208"/>
      <c r="KRM3" s="208"/>
      <c r="KRN3" s="208"/>
      <c r="KRO3" s="208"/>
      <c r="KRP3" s="208"/>
      <c r="KRQ3" s="208"/>
      <c r="KRR3" s="208"/>
      <c r="KRS3" s="208"/>
      <c r="KRT3" s="208"/>
      <c r="KRU3" s="208"/>
      <c r="KRV3" s="208"/>
      <c r="KRW3" s="208"/>
      <c r="KRX3" s="208"/>
      <c r="KRY3" s="208"/>
      <c r="KRZ3" s="208"/>
      <c r="KSA3" s="208"/>
      <c r="KSB3" s="208"/>
      <c r="KSC3" s="208"/>
      <c r="KSD3" s="208"/>
      <c r="KSE3" s="208"/>
      <c r="KSF3" s="208"/>
      <c r="KSG3" s="208"/>
      <c r="KSH3" s="208"/>
      <c r="KSI3" s="208"/>
      <c r="KSJ3" s="208"/>
      <c r="KSK3" s="208"/>
      <c r="KSL3" s="208"/>
      <c r="KSM3" s="208"/>
      <c r="KSN3" s="208"/>
      <c r="KSO3" s="208"/>
      <c r="KSP3" s="208"/>
      <c r="KSQ3" s="208"/>
      <c r="KSR3" s="208"/>
      <c r="KSS3" s="208"/>
      <c r="KST3" s="208"/>
      <c r="KSU3" s="208"/>
      <c r="KSV3" s="208"/>
      <c r="KSW3" s="208"/>
      <c r="KSX3" s="208"/>
      <c r="KSY3" s="208"/>
      <c r="KSZ3" s="208"/>
      <c r="KTA3" s="208"/>
      <c r="KTB3" s="208"/>
      <c r="KTC3" s="208"/>
      <c r="KTD3" s="208"/>
      <c r="KTE3" s="208"/>
      <c r="KTF3" s="208"/>
      <c r="KTG3" s="208"/>
      <c r="KTH3" s="208"/>
      <c r="KTI3" s="208"/>
      <c r="KTJ3" s="208"/>
      <c r="KTK3" s="208"/>
      <c r="KTL3" s="208"/>
      <c r="KTM3" s="208"/>
      <c r="KTN3" s="208"/>
      <c r="KTO3" s="208"/>
      <c r="KTP3" s="208"/>
      <c r="KTQ3" s="208"/>
      <c r="KTR3" s="208"/>
      <c r="KTS3" s="208"/>
      <c r="KTT3" s="208"/>
      <c r="KTU3" s="208"/>
      <c r="KTV3" s="208"/>
      <c r="KTW3" s="208"/>
      <c r="KTX3" s="208"/>
      <c r="KTY3" s="208"/>
      <c r="KTZ3" s="208"/>
      <c r="KUA3" s="208"/>
      <c r="KUB3" s="208"/>
      <c r="KUC3" s="208"/>
      <c r="KUD3" s="208"/>
      <c r="KUE3" s="208"/>
      <c r="KUF3" s="208"/>
      <c r="KUG3" s="208"/>
      <c r="KUH3" s="208"/>
      <c r="KUI3" s="208"/>
      <c r="KUJ3" s="208"/>
      <c r="KUK3" s="208"/>
      <c r="KUL3" s="208"/>
      <c r="KUM3" s="208"/>
      <c r="KUN3" s="208"/>
      <c r="KUO3" s="208"/>
      <c r="KUP3" s="208"/>
      <c r="KUQ3" s="208"/>
      <c r="KUR3" s="208"/>
      <c r="KUS3" s="208"/>
      <c r="KUT3" s="208"/>
      <c r="KUU3" s="208"/>
      <c r="KUV3" s="208"/>
      <c r="KUW3" s="208"/>
      <c r="KUX3" s="208"/>
      <c r="KUY3" s="208"/>
      <c r="KUZ3" s="208"/>
      <c r="KVA3" s="208"/>
      <c r="KVB3" s="208"/>
      <c r="KVC3" s="208"/>
      <c r="KVD3" s="208"/>
      <c r="KVE3" s="208"/>
      <c r="KVF3" s="208"/>
      <c r="KVG3" s="208"/>
      <c r="KVH3" s="208"/>
      <c r="KVI3" s="208"/>
      <c r="KVJ3" s="208"/>
      <c r="KVK3" s="208"/>
      <c r="KVL3" s="208"/>
      <c r="KVM3" s="208"/>
      <c r="KVN3" s="208"/>
      <c r="KVO3" s="208"/>
      <c r="KVP3" s="208"/>
      <c r="KVQ3" s="208"/>
      <c r="KVR3" s="208"/>
      <c r="KVS3" s="208"/>
      <c r="KVT3" s="208"/>
      <c r="KVU3" s="208"/>
      <c r="KVV3" s="208"/>
      <c r="KVW3" s="208"/>
      <c r="KVX3" s="208"/>
      <c r="KVY3" s="208"/>
      <c r="KVZ3" s="208"/>
      <c r="KWA3" s="208"/>
      <c r="KWB3" s="208"/>
      <c r="KWC3" s="208"/>
      <c r="KWD3" s="208"/>
      <c r="KWE3" s="208"/>
      <c r="KWF3" s="208"/>
      <c r="KWG3" s="208"/>
      <c r="KWH3" s="208"/>
      <c r="KWI3" s="208"/>
      <c r="KWJ3" s="208"/>
      <c r="KWK3" s="208"/>
      <c r="KWL3" s="208"/>
      <c r="KWM3" s="208"/>
      <c r="KWN3" s="208"/>
      <c r="KWO3" s="208"/>
      <c r="KWP3" s="208"/>
      <c r="KWQ3" s="208"/>
      <c r="KWR3" s="208"/>
      <c r="KWS3" s="208"/>
      <c r="KWT3" s="208"/>
      <c r="KWU3" s="208"/>
      <c r="KWV3" s="208"/>
      <c r="KWW3" s="208"/>
      <c r="KWX3" s="208"/>
      <c r="KWY3" s="208"/>
      <c r="KWZ3" s="208"/>
      <c r="KXA3" s="208"/>
      <c r="KXB3" s="208"/>
      <c r="KXC3" s="208"/>
      <c r="KXD3" s="208"/>
      <c r="KXE3" s="208"/>
      <c r="KXF3" s="208"/>
      <c r="KXG3" s="208"/>
      <c r="KXH3" s="208"/>
      <c r="KXI3" s="208"/>
      <c r="KXJ3" s="208"/>
      <c r="KXK3" s="208"/>
      <c r="KXL3" s="208"/>
      <c r="KXM3" s="208"/>
      <c r="KXN3" s="208"/>
      <c r="KXO3" s="208"/>
      <c r="KXP3" s="208"/>
      <c r="KXQ3" s="208"/>
      <c r="KXR3" s="208"/>
      <c r="KXS3" s="208"/>
      <c r="KXT3" s="208"/>
      <c r="KXU3" s="208"/>
      <c r="KXV3" s="208"/>
      <c r="KXW3" s="208"/>
      <c r="KXX3" s="208"/>
      <c r="KXY3" s="208"/>
      <c r="KXZ3" s="208"/>
      <c r="KYA3" s="208"/>
      <c r="KYB3" s="208"/>
      <c r="KYC3" s="208"/>
      <c r="KYD3" s="208"/>
      <c r="KYE3" s="208"/>
      <c r="KYF3" s="208"/>
      <c r="KYG3" s="208"/>
      <c r="KYH3" s="208"/>
      <c r="KYI3" s="208"/>
      <c r="KYJ3" s="208"/>
      <c r="KYK3" s="208"/>
      <c r="KYL3" s="208"/>
      <c r="KYM3" s="208"/>
      <c r="KYN3" s="208"/>
      <c r="KYO3" s="208"/>
      <c r="KYP3" s="208"/>
      <c r="KYQ3" s="208"/>
      <c r="KYR3" s="208"/>
      <c r="KYS3" s="208"/>
      <c r="KYT3" s="208"/>
      <c r="KYU3" s="208"/>
      <c r="KYV3" s="208"/>
      <c r="KYW3" s="208"/>
      <c r="KYX3" s="208"/>
      <c r="KYY3" s="208"/>
      <c r="KYZ3" s="208"/>
      <c r="KZA3" s="208"/>
      <c r="KZB3" s="208"/>
      <c r="KZC3" s="208"/>
      <c r="KZD3" s="208"/>
      <c r="KZE3" s="208"/>
      <c r="KZF3" s="208"/>
      <c r="KZG3" s="208"/>
      <c r="KZH3" s="208"/>
      <c r="KZI3" s="208"/>
      <c r="KZJ3" s="208"/>
      <c r="KZK3" s="208"/>
      <c r="KZL3" s="208"/>
      <c r="KZM3" s="208"/>
      <c r="KZN3" s="208"/>
      <c r="KZO3" s="208"/>
      <c r="KZP3" s="208"/>
      <c r="KZQ3" s="208"/>
      <c r="KZR3" s="208"/>
      <c r="KZS3" s="208"/>
      <c r="KZT3" s="208"/>
      <c r="KZU3" s="208"/>
      <c r="KZV3" s="208"/>
      <c r="KZW3" s="208"/>
      <c r="KZX3" s="208"/>
      <c r="KZY3" s="208"/>
      <c r="KZZ3" s="208"/>
      <c r="LAA3" s="208"/>
      <c r="LAB3" s="208"/>
      <c r="LAC3" s="208"/>
      <c r="LAD3" s="208"/>
      <c r="LAE3" s="208"/>
      <c r="LAF3" s="208"/>
      <c r="LAG3" s="208"/>
      <c r="LAH3" s="208"/>
      <c r="LAI3" s="208"/>
      <c r="LAJ3" s="208"/>
      <c r="LAK3" s="208"/>
      <c r="LAL3" s="208"/>
      <c r="LAM3" s="208"/>
      <c r="LAN3" s="208"/>
      <c r="LAO3" s="208"/>
      <c r="LAP3" s="208"/>
      <c r="LAQ3" s="208"/>
      <c r="LAR3" s="208"/>
      <c r="LAS3" s="208"/>
      <c r="LAT3" s="208"/>
      <c r="LAU3" s="208"/>
      <c r="LAV3" s="208"/>
      <c r="LAW3" s="208"/>
      <c r="LAX3" s="208"/>
      <c r="LAY3" s="208"/>
      <c r="LAZ3" s="208"/>
      <c r="LBA3" s="208"/>
      <c r="LBB3" s="208"/>
      <c r="LBC3" s="208"/>
      <c r="LBD3" s="208"/>
      <c r="LBE3" s="208"/>
      <c r="LBF3" s="208"/>
      <c r="LBG3" s="208"/>
      <c r="LBH3" s="208"/>
      <c r="LBI3" s="208"/>
      <c r="LBJ3" s="208"/>
      <c r="LBK3" s="208"/>
      <c r="LBL3" s="208"/>
      <c r="LBM3" s="208"/>
      <c r="LBN3" s="208"/>
      <c r="LBO3" s="208"/>
      <c r="LBP3" s="208"/>
      <c r="LBQ3" s="208"/>
      <c r="LBR3" s="208"/>
      <c r="LBS3" s="208"/>
      <c r="LBT3" s="208"/>
      <c r="LBU3" s="208"/>
      <c r="LBV3" s="208"/>
      <c r="LBW3" s="208"/>
      <c r="LBX3" s="208"/>
      <c r="LBY3" s="208"/>
      <c r="LBZ3" s="208"/>
      <c r="LCA3" s="208"/>
      <c r="LCB3" s="208"/>
      <c r="LCC3" s="208"/>
      <c r="LCD3" s="208"/>
      <c r="LCE3" s="208"/>
      <c r="LCF3" s="208"/>
      <c r="LCG3" s="208"/>
      <c r="LCH3" s="208"/>
      <c r="LCI3" s="208"/>
      <c r="LCJ3" s="208"/>
      <c r="LCK3" s="208"/>
      <c r="LCL3" s="208"/>
      <c r="LCM3" s="208"/>
      <c r="LCN3" s="208"/>
      <c r="LCO3" s="208"/>
      <c r="LCP3" s="208"/>
      <c r="LCQ3" s="208"/>
      <c r="LCR3" s="208"/>
      <c r="LCS3" s="208"/>
      <c r="LCT3" s="208"/>
      <c r="LCU3" s="208"/>
      <c r="LCV3" s="208"/>
      <c r="LCW3" s="208"/>
      <c r="LCX3" s="208"/>
      <c r="LCY3" s="208"/>
      <c r="LCZ3" s="208"/>
      <c r="LDA3" s="208"/>
      <c r="LDB3" s="208"/>
      <c r="LDC3" s="208"/>
      <c r="LDD3" s="208"/>
      <c r="LDE3" s="208"/>
      <c r="LDF3" s="208"/>
      <c r="LDG3" s="208"/>
      <c r="LDH3" s="208"/>
      <c r="LDI3" s="208"/>
      <c r="LDJ3" s="208"/>
      <c r="LDK3" s="208"/>
      <c r="LDL3" s="208"/>
      <c r="LDM3" s="208"/>
      <c r="LDN3" s="208"/>
      <c r="LDO3" s="208"/>
      <c r="LDP3" s="208"/>
      <c r="LDQ3" s="208"/>
      <c r="LDR3" s="208"/>
      <c r="LDS3" s="208"/>
      <c r="LDT3" s="208"/>
      <c r="LDU3" s="208"/>
      <c r="LDV3" s="208"/>
      <c r="LDW3" s="208"/>
      <c r="LDX3" s="208"/>
      <c r="LDY3" s="208"/>
      <c r="LDZ3" s="208"/>
      <c r="LEA3" s="208"/>
      <c r="LEB3" s="208"/>
      <c r="LEC3" s="208"/>
      <c r="LED3" s="208"/>
      <c r="LEE3" s="208"/>
      <c r="LEF3" s="208"/>
      <c r="LEG3" s="208"/>
      <c r="LEH3" s="208"/>
      <c r="LEI3" s="208"/>
      <c r="LEJ3" s="208"/>
      <c r="LEK3" s="208"/>
      <c r="LEL3" s="208"/>
      <c r="LEM3" s="208"/>
      <c r="LEN3" s="208"/>
      <c r="LEO3" s="208"/>
      <c r="LEP3" s="208"/>
      <c r="LEQ3" s="208"/>
      <c r="LER3" s="208"/>
      <c r="LES3" s="208"/>
      <c r="LET3" s="208"/>
      <c r="LEU3" s="208"/>
      <c r="LEV3" s="208"/>
      <c r="LEW3" s="208"/>
      <c r="LEX3" s="208"/>
      <c r="LEY3" s="208"/>
      <c r="LEZ3" s="208"/>
      <c r="LFA3" s="208"/>
      <c r="LFB3" s="208"/>
      <c r="LFC3" s="208"/>
      <c r="LFD3" s="208"/>
      <c r="LFE3" s="208"/>
      <c r="LFF3" s="208"/>
      <c r="LFG3" s="208"/>
      <c r="LFH3" s="208"/>
      <c r="LFI3" s="208"/>
      <c r="LFJ3" s="208"/>
      <c r="LFK3" s="208"/>
      <c r="LFL3" s="208"/>
      <c r="LFM3" s="208"/>
      <c r="LFN3" s="208"/>
      <c r="LFO3" s="208"/>
      <c r="LFP3" s="208"/>
      <c r="LFQ3" s="208"/>
      <c r="LFR3" s="208"/>
      <c r="LFS3" s="208"/>
      <c r="LFT3" s="208"/>
      <c r="LFU3" s="208"/>
      <c r="LFV3" s="208"/>
      <c r="LFW3" s="208"/>
      <c r="LFX3" s="208"/>
      <c r="LFY3" s="208"/>
      <c r="LFZ3" s="208"/>
      <c r="LGA3" s="208"/>
      <c r="LGB3" s="208"/>
      <c r="LGC3" s="208"/>
      <c r="LGD3" s="208"/>
      <c r="LGE3" s="208"/>
      <c r="LGF3" s="208"/>
      <c r="LGG3" s="208"/>
      <c r="LGH3" s="208"/>
      <c r="LGI3" s="208"/>
      <c r="LGJ3" s="208"/>
      <c r="LGK3" s="208"/>
      <c r="LGL3" s="208"/>
      <c r="LGM3" s="208"/>
      <c r="LGN3" s="208"/>
      <c r="LGO3" s="208"/>
      <c r="LGP3" s="208"/>
      <c r="LGQ3" s="208"/>
      <c r="LGR3" s="208"/>
      <c r="LGS3" s="208"/>
      <c r="LGT3" s="208"/>
      <c r="LGU3" s="208"/>
      <c r="LGV3" s="208"/>
      <c r="LGW3" s="208"/>
      <c r="LGX3" s="208"/>
      <c r="LGY3" s="208"/>
      <c r="LGZ3" s="208"/>
      <c r="LHA3" s="208"/>
      <c r="LHB3" s="208"/>
      <c r="LHC3" s="208"/>
      <c r="LHD3" s="208"/>
      <c r="LHE3" s="208"/>
      <c r="LHF3" s="208"/>
      <c r="LHG3" s="208"/>
      <c r="LHH3" s="208"/>
      <c r="LHI3" s="208"/>
      <c r="LHJ3" s="208"/>
      <c r="LHK3" s="208"/>
      <c r="LHL3" s="208"/>
      <c r="LHM3" s="208"/>
      <c r="LHN3" s="208"/>
      <c r="LHO3" s="208"/>
      <c r="LHP3" s="208"/>
      <c r="LHQ3" s="208"/>
      <c r="LHR3" s="208"/>
      <c r="LHS3" s="208"/>
      <c r="LHT3" s="208"/>
      <c r="LHU3" s="208"/>
      <c r="LHV3" s="208"/>
      <c r="LHW3" s="208"/>
      <c r="LHX3" s="208"/>
      <c r="LHY3" s="208"/>
      <c r="LHZ3" s="208"/>
      <c r="LIA3" s="208"/>
      <c r="LIB3" s="208"/>
      <c r="LIC3" s="208"/>
      <c r="LID3" s="208"/>
      <c r="LIE3" s="208"/>
      <c r="LIF3" s="208"/>
      <c r="LIG3" s="208"/>
      <c r="LIH3" s="208"/>
      <c r="LII3" s="208"/>
      <c r="LIJ3" s="208"/>
      <c r="LIK3" s="208"/>
      <c r="LIL3" s="208"/>
      <c r="LIM3" s="208"/>
      <c r="LIN3" s="208"/>
      <c r="LIO3" s="208"/>
      <c r="LIP3" s="208"/>
      <c r="LIQ3" s="208"/>
      <c r="LIR3" s="208"/>
      <c r="LIS3" s="208"/>
      <c r="LIT3" s="208"/>
      <c r="LIU3" s="208"/>
      <c r="LIV3" s="208"/>
      <c r="LIW3" s="208"/>
      <c r="LIX3" s="208"/>
      <c r="LIY3" s="208"/>
      <c r="LIZ3" s="208"/>
      <c r="LJA3" s="208"/>
      <c r="LJB3" s="208"/>
      <c r="LJC3" s="208"/>
      <c r="LJD3" s="208"/>
      <c r="LJE3" s="208"/>
      <c r="LJF3" s="208"/>
      <c r="LJG3" s="208"/>
      <c r="LJH3" s="208"/>
      <c r="LJI3" s="208"/>
      <c r="LJJ3" s="208"/>
      <c r="LJK3" s="208"/>
      <c r="LJL3" s="208"/>
      <c r="LJM3" s="208"/>
      <c r="LJN3" s="208"/>
      <c r="LJO3" s="208"/>
      <c r="LJP3" s="208"/>
      <c r="LJQ3" s="208"/>
      <c r="LJR3" s="208"/>
      <c r="LJS3" s="208"/>
      <c r="LJT3" s="208"/>
      <c r="LJU3" s="208"/>
      <c r="LJV3" s="208"/>
      <c r="LJW3" s="208"/>
      <c r="LJX3" s="208"/>
      <c r="LJY3" s="208"/>
      <c r="LJZ3" s="208"/>
      <c r="LKA3" s="208"/>
      <c r="LKB3" s="208"/>
      <c r="LKC3" s="208"/>
      <c r="LKD3" s="208"/>
      <c r="LKE3" s="208"/>
      <c r="LKF3" s="208"/>
      <c r="LKG3" s="208"/>
      <c r="LKH3" s="208"/>
      <c r="LKI3" s="208"/>
      <c r="LKJ3" s="208"/>
      <c r="LKK3" s="208"/>
      <c r="LKL3" s="208"/>
      <c r="LKM3" s="208"/>
      <c r="LKN3" s="208"/>
      <c r="LKO3" s="208"/>
      <c r="LKP3" s="208"/>
      <c r="LKQ3" s="208"/>
      <c r="LKR3" s="208"/>
      <c r="LKS3" s="208"/>
      <c r="LKT3" s="208"/>
      <c r="LKU3" s="208"/>
      <c r="LKV3" s="208"/>
      <c r="LKW3" s="208"/>
      <c r="LKX3" s="208"/>
      <c r="LKY3" s="208"/>
      <c r="LKZ3" s="208"/>
      <c r="LLA3" s="208"/>
      <c r="LLB3" s="208"/>
      <c r="LLC3" s="208"/>
      <c r="LLD3" s="208"/>
      <c r="LLE3" s="208"/>
      <c r="LLF3" s="208"/>
      <c r="LLG3" s="208"/>
      <c r="LLH3" s="208"/>
      <c r="LLI3" s="208"/>
      <c r="LLJ3" s="208"/>
      <c r="LLK3" s="208"/>
      <c r="LLL3" s="208"/>
      <c r="LLM3" s="208"/>
      <c r="LLN3" s="208"/>
      <c r="LLO3" s="208"/>
      <c r="LLP3" s="208"/>
      <c r="LLQ3" s="208"/>
      <c r="LLR3" s="208"/>
      <c r="LLS3" s="208"/>
      <c r="LLT3" s="208"/>
      <c r="LLU3" s="208"/>
      <c r="LLV3" s="208"/>
      <c r="LLW3" s="208"/>
      <c r="LLX3" s="208"/>
      <c r="LLY3" s="208"/>
      <c r="LLZ3" s="208"/>
      <c r="LMA3" s="208"/>
      <c r="LMB3" s="208"/>
      <c r="LMC3" s="208"/>
      <c r="LMD3" s="208"/>
      <c r="LME3" s="208"/>
      <c r="LMF3" s="208"/>
      <c r="LMG3" s="208"/>
      <c r="LMH3" s="208"/>
      <c r="LMI3" s="208"/>
      <c r="LMJ3" s="208"/>
      <c r="LMK3" s="208"/>
      <c r="LML3" s="208"/>
      <c r="LMM3" s="208"/>
      <c r="LMN3" s="208"/>
      <c r="LMO3" s="208"/>
      <c r="LMP3" s="208"/>
      <c r="LMQ3" s="208"/>
      <c r="LMR3" s="208"/>
      <c r="LMS3" s="208"/>
      <c r="LMT3" s="208"/>
      <c r="LMU3" s="208"/>
      <c r="LMV3" s="208"/>
      <c r="LMW3" s="208"/>
      <c r="LMX3" s="208"/>
      <c r="LMY3" s="208"/>
      <c r="LMZ3" s="208"/>
      <c r="LNA3" s="208"/>
      <c r="LNB3" s="208"/>
      <c r="LNC3" s="208"/>
      <c r="LND3" s="208"/>
      <c r="LNE3" s="208"/>
      <c r="LNF3" s="208"/>
      <c r="LNG3" s="208"/>
      <c r="LNH3" s="208"/>
      <c r="LNI3" s="208"/>
      <c r="LNJ3" s="208"/>
      <c r="LNK3" s="208"/>
      <c r="LNL3" s="208"/>
      <c r="LNM3" s="208"/>
      <c r="LNN3" s="208"/>
      <c r="LNO3" s="208"/>
      <c r="LNP3" s="208"/>
      <c r="LNQ3" s="208"/>
      <c r="LNR3" s="208"/>
      <c r="LNS3" s="208"/>
      <c r="LNT3" s="208"/>
      <c r="LNU3" s="208"/>
      <c r="LNV3" s="208"/>
      <c r="LNW3" s="208"/>
      <c r="LNX3" s="208"/>
      <c r="LNY3" s="208"/>
      <c r="LNZ3" s="208"/>
      <c r="LOA3" s="208"/>
      <c r="LOB3" s="208"/>
      <c r="LOC3" s="208"/>
      <c r="LOD3" s="208"/>
      <c r="LOE3" s="208"/>
      <c r="LOF3" s="208"/>
      <c r="LOG3" s="208"/>
      <c r="LOH3" s="208"/>
      <c r="LOI3" s="208"/>
      <c r="LOJ3" s="208"/>
      <c r="LOK3" s="208"/>
      <c r="LOL3" s="208"/>
      <c r="LOM3" s="208"/>
      <c r="LON3" s="208"/>
      <c r="LOO3" s="208"/>
      <c r="LOP3" s="208"/>
      <c r="LOQ3" s="208"/>
      <c r="LOR3" s="208"/>
      <c r="LOS3" s="208"/>
      <c r="LOT3" s="208"/>
      <c r="LOU3" s="208"/>
      <c r="LOV3" s="208"/>
      <c r="LOW3" s="208"/>
      <c r="LOX3" s="208"/>
      <c r="LOY3" s="208"/>
      <c r="LOZ3" s="208"/>
      <c r="LPA3" s="208"/>
      <c r="LPB3" s="208"/>
      <c r="LPC3" s="208"/>
      <c r="LPD3" s="208"/>
      <c r="LPE3" s="208"/>
      <c r="LPF3" s="208"/>
      <c r="LPG3" s="208"/>
      <c r="LPH3" s="208"/>
      <c r="LPI3" s="208"/>
      <c r="LPJ3" s="208"/>
      <c r="LPK3" s="208"/>
      <c r="LPL3" s="208"/>
      <c r="LPM3" s="208"/>
      <c r="LPN3" s="208"/>
      <c r="LPO3" s="208"/>
      <c r="LPP3" s="208"/>
      <c r="LPQ3" s="208"/>
      <c r="LPR3" s="208"/>
      <c r="LPS3" s="208"/>
      <c r="LPT3" s="208"/>
      <c r="LPU3" s="208"/>
      <c r="LPV3" s="208"/>
      <c r="LPW3" s="208"/>
      <c r="LPX3" s="208"/>
      <c r="LPY3" s="208"/>
      <c r="LPZ3" s="208"/>
      <c r="LQA3" s="208"/>
      <c r="LQB3" s="208"/>
      <c r="LQC3" s="208"/>
      <c r="LQD3" s="208"/>
      <c r="LQE3" s="208"/>
      <c r="LQF3" s="208"/>
      <c r="LQG3" s="208"/>
      <c r="LQH3" s="208"/>
      <c r="LQI3" s="208"/>
      <c r="LQJ3" s="208"/>
      <c r="LQK3" s="208"/>
      <c r="LQL3" s="208"/>
      <c r="LQM3" s="208"/>
      <c r="LQN3" s="208"/>
      <c r="LQO3" s="208"/>
      <c r="LQP3" s="208"/>
      <c r="LQQ3" s="208"/>
      <c r="LQR3" s="208"/>
      <c r="LQS3" s="208"/>
      <c r="LQT3" s="208"/>
      <c r="LQU3" s="208"/>
      <c r="LQV3" s="208"/>
      <c r="LQW3" s="208"/>
      <c r="LQX3" s="208"/>
      <c r="LQY3" s="208"/>
      <c r="LQZ3" s="208"/>
      <c r="LRA3" s="208"/>
      <c r="LRB3" s="208"/>
      <c r="LRC3" s="208"/>
      <c r="LRD3" s="208"/>
      <c r="LRE3" s="208"/>
      <c r="LRF3" s="208"/>
      <c r="LRG3" s="208"/>
      <c r="LRH3" s="208"/>
      <c r="LRI3" s="208"/>
      <c r="LRJ3" s="208"/>
      <c r="LRK3" s="208"/>
      <c r="LRL3" s="208"/>
      <c r="LRM3" s="208"/>
      <c r="LRN3" s="208"/>
      <c r="LRO3" s="208"/>
      <c r="LRP3" s="208"/>
      <c r="LRQ3" s="208"/>
      <c r="LRR3" s="208"/>
      <c r="LRS3" s="208"/>
      <c r="LRT3" s="208"/>
      <c r="LRU3" s="208"/>
      <c r="LRV3" s="208"/>
      <c r="LRW3" s="208"/>
      <c r="LRX3" s="208"/>
      <c r="LRY3" s="208"/>
      <c r="LRZ3" s="208"/>
      <c r="LSA3" s="208"/>
      <c r="LSB3" s="208"/>
      <c r="LSC3" s="208"/>
      <c r="LSD3" s="208"/>
      <c r="LSE3" s="208"/>
      <c r="LSF3" s="208"/>
      <c r="LSG3" s="208"/>
      <c r="LSH3" s="208"/>
      <c r="LSI3" s="208"/>
      <c r="LSJ3" s="208"/>
      <c r="LSK3" s="208"/>
      <c r="LSL3" s="208"/>
      <c r="LSM3" s="208"/>
      <c r="LSN3" s="208"/>
      <c r="LSO3" s="208"/>
      <c r="LSP3" s="208"/>
      <c r="LSQ3" s="208"/>
      <c r="LSR3" s="208"/>
      <c r="LSS3" s="208"/>
      <c r="LST3" s="208"/>
      <c r="LSU3" s="208"/>
      <c r="LSV3" s="208"/>
      <c r="LSW3" s="208"/>
      <c r="LSX3" s="208"/>
      <c r="LSY3" s="208"/>
      <c r="LSZ3" s="208"/>
      <c r="LTA3" s="208"/>
      <c r="LTB3" s="208"/>
      <c r="LTC3" s="208"/>
      <c r="LTD3" s="208"/>
      <c r="LTE3" s="208"/>
      <c r="LTF3" s="208"/>
      <c r="LTG3" s="208"/>
      <c r="LTH3" s="208"/>
      <c r="LTI3" s="208"/>
      <c r="LTJ3" s="208"/>
      <c r="LTK3" s="208"/>
      <c r="LTL3" s="208"/>
      <c r="LTM3" s="208"/>
      <c r="LTN3" s="208"/>
      <c r="LTO3" s="208"/>
      <c r="LTP3" s="208"/>
      <c r="LTQ3" s="208"/>
      <c r="LTR3" s="208"/>
      <c r="LTS3" s="208"/>
      <c r="LTT3" s="208"/>
      <c r="LTU3" s="208"/>
      <c r="LTV3" s="208"/>
      <c r="LTW3" s="208"/>
      <c r="LTX3" s="208"/>
      <c r="LTY3" s="208"/>
      <c r="LTZ3" s="208"/>
      <c r="LUA3" s="208"/>
      <c r="LUB3" s="208"/>
      <c r="LUC3" s="208"/>
      <c r="LUD3" s="208"/>
      <c r="LUE3" s="208"/>
      <c r="LUF3" s="208"/>
      <c r="LUG3" s="208"/>
      <c r="LUH3" s="208"/>
      <c r="LUI3" s="208"/>
      <c r="LUJ3" s="208"/>
      <c r="LUK3" s="208"/>
      <c r="LUL3" s="208"/>
      <c r="LUM3" s="208"/>
      <c r="LUN3" s="208"/>
      <c r="LUO3" s="208"/>
      <c r="LUP3" s="208"/>
      <c r="LUQ3" s="208"/>
      <c r="LUR3" s="208"/>
      <c r="LUS3" s="208"/>
      <c r="LUT3" s="208"/>
      <c r="LUU3" s="208"/>
      <c r="LUV3" s="208"/>
      <c r="LUW3" s="208"/>
      <c r="LUX3" s="208"/>
      <c r="LUY3" s="208"/>
      <c r="LUZ3" s="208"/>
      <c r="LVA3" s="208"/>
      <c r="LVB3" s="208"/>
      <c r="LVC3" s="208"/>
      <c r="LVD3" s="208"/>
      <c r="LVE3" s="208"/>
      <c r="LVF3" s="208"/>
      <c r="LVG3" s="208"/>
      <c r="LVH3" s="208"/>
      <c r="LVI3" s="208"/>
      <c r="LVJ3" s="208"/>
      <c r="LVK3" s="208"/>
      <c r="LVL3" s="208"/>
      <c r="LVM3" s="208"/>
      <c r="LVN3" s="208"/>
      <c r="LVO3" s="208"/>
      <c r="LVP3" s="208"/>
      <c r="LVQ3" s="208"/>
      <c r="LVR3" s="208"/>
      <c r="LVS3" s="208"/>
      <c r="LVT3" s="208"/>
      <c r="LVU3" s="208"/>
      <c r="LVV3" s="208"/>
      <c r="LVW3" s="208"/>
      <c r="LVX3" s="208"/>
      <c r="LVY3" s="208"/>
      <c r="LVZ3" s="208"/>
      <c r="LWA3" s="208"/>
      <c r="LWB3" s="208"/>
      <c r="LWC3" s="208"/>
      <c r="LWD3" s="208"/>
      <c r="LWE3" s="208"/>
      <c r="LWF3" s="208"/>
      <c r="LWG3" s="208"/>
      <c r="LWH3" s="208"/>
      <c r="LWI3" s="208"/>
      <c r="LWJ3" s="208"/>
      <c r="LWK3" s="208"/>
      <c r="LWL3" s="208"/>
      <c r="LWM3" s="208"/>
      <c r="LWN3" s="208"/>
      <c r="LWO3" s="208"/>
      <c r="LWP3" s="208"/>
      <c r="LWQ3" s="208"/>
      <c r="LWR3" s="208"/>
      <c r="LWS3" s="208"/>
      <c r="LWT3" s="208"/>
      <c r="LWU3" s="208"/>
      <c r="LWV3" s="208"/>
      <c r="LWW3" s="208"/>
      <c r="LWX3" s="208"/>
      <c r="LWY3" s="208"/>
      <c r="LWZ3" s="208"/>
      <c r="LXA3" s="208"/>
      <c r="LXB3" s="208"/>
      <c r="LXC3" s="208"/>
      <c r="LXD3" s="208"/>
      <c r="LXE3" s="208"/>
      <c r="LXF3" s="208"/>
      <c r="LXG3" s="208"/>
      <c r="LXH3" s="208"/>
      <c r="LXI3" s="208"/>
      <c r="LXJ3" s="208"/>
      <c r="LXK3" s="208"/>
      <c r="LXL3" s="208"/>
      <c r="LXM3" s="208"/>
      <c r="LXN3" s="208"/>
      <c r="LXO3" s="208"/>
      <c r="LXP3" s="208"/>
      <c r="LXQ3" s="208"/>
      <c r="LXR3" s="208"/>
      <c r="LXS3" s="208"/>
      <c r="LXT3" s="208"/>
      <c r="LXU3" s="208"/>
      <c r="LXV3" s="208"/>
      <c r="LXW3" s="208"/>
      <c r="LXX3" s="208"/>
      <c r="LXY3" s="208"/>
      <c r="LXZ3" s="208"/>
      <c r="LYA3" s="208"/>
      <c r="LYB3" s="208"/>
      <c r="LYC3" s="208"/>
      <c r="LYD3" s="208"/>
      <c r="LYE3" s="208"/>
      <c r="LYF3" s="208"/>
      <c r="LYG3" s="208"/>
      <c r="LYH3" s="208"/>
      <c r="LYI3" s="208"/>
      <c r="LYJ3" s="208"/>
      <c r="LYK3" s="208"/>
      <c r="LYL3" s="208"/>
      <c r="LYM3" s="208"/>
      <c r="LYN3" s="208"/>
      <c r="LYO3" s="208"/>
      <c r="LYP3" s="208"/>
      <c r="LYQ3" s="208"/>
      <c r="LYR3" s="208"/>
      <c r="LYS3" s="208"/>
      <c r="LYT3" s="208"/>
      <c r="LYU3" s="208"/>
      <c r="LYV3" s="208"/>
      <c r="LYW3" s="208"/>
      <c r="LYX3" s="208"/>
      <c r="LYY3" s="208"/>
      <c r="LYZ3" s="208"/>
      <c r="LZA3" s="208"/>
      <c r="LZB3" s="208"/>
      <c r="LZC3" s="208"/>
      <c r="LZD3" s="208"/>
      <c r="LZE3" s="208"/>
      <c r="LZF3" s="208"/>
      <c r="LZG3" s="208"/>
      <c r="LZH3" s="208"/>
      <c r="LZI3" s="208"/>
      <c r="LZJ3" s="208"/>
      <c r="LZK3" s="208"/>
      <c r="LZL3" s="208"/>
      <c r="LZM3" s="208"/>
      <c r="LZN3" s="208"/>
      <c r="LZO3" s="208"/>
      <c r="LZP3" s="208"/>
      <c r="LZQ3" s="208"/>
      <c r="LZR3" s="208"/>
      <c r="LZS3" s="208"/>
      <c r="LZT3" s="208"/>
      <c r="LZU3" s="208"/>
      <c r="LZV3" s="208"/>
      <c r="LZW3" s="208"/>
      <c r="LZX3" s="208"/>
      <c r="LZY3" s="208"/>
      <c r="LZZ3" s="208"/>
      <c r="MAA3" s="208"/>
      <c r="MAB3" s="208"/>
      <c r="MAC3" s="208"/>
      <c r="MAD3" s="208"/>
      <c r="MAE3" s="208"/>
      <c r="MAF3" s="208"/>
      <c r="MAG3" s="208"/>
      <c r="MAH3" s="208"/>
      <c r="MAI3" s="208"/>
      <c r="MAJ3" s="208"/>
      <c r="MAK3" s="208"/>
      <c r="MAL3" s="208"/>
      <c r="MAM3" s="208"/>
      <c r="MAN3" s="208"/>
      <c r="MAO3" s="208"/>
      <c r="MAP3" s="208"/>
      <c r="MAQ3" s="208"/>
      <c r="MAR3" s="208"/>
      <c r="MAS3" s="208"/>
      <c r="MAT3" s="208"/>
      <c r="MAU3" s="208"/>
      <c r="MAV3" s="208"/>
      <c r="MAW3" s="208"/>
      <c r="MAX3" s="208"/>
      <c r="MAY3" s="208"/>
      <c r="MAZ3" s="208"/>
      <c r="MBA3" s="208"/>
      <c r="MBB3" s="208"/>
      <c r="MBC3" s="208"/>
      <c r="MBD3" s="208"/>
      <c r="MBE3" s="208"/>
      <c r="MBF3" s="208"/>
      <c r="MBG3" s="208"/>
      <c r="MBH3" s="208"/>
      <c r="MBI3" s="208"/>
      <c r="MBJ3" s="208"/>
      <c r="MBK3" s="208"/>
      <c r="MBL3" s="208"/>
      <c r="MBM3" s="208"/>
      <c r="MBN3" s="208"/>
      <c r="MBO3" s="208"/>
      <c r="MBP3" s="208"/>
      <c r="MBQ3" s="208"/>
      <c r="MBR3" s="208"/>
      <c r="MBS3" s="208"/>
      <c r="MBT3" s="208"/>
      <c r="MBU3" s="208"/>
      <c r="MBV3" s="208"/>
      <c r="MBW3" s="208"/>
      <c r="MBX3" s="208"/>
      <c r="MBY3" s="208"/>
      <c r="MBZ3" s="208"/>
      <c r="MCA3" s="208"/>
      <c r="MCB3" s="208"/>
      <c r="MCC3" s="208"/>
      <c r="MCD3" s="208"/>
      <c r="MCE3" s="208"/>
      <c r="MCF3" s="208"/>
      <c r="MCG3" s="208"/>
      <c r="MCH3" s="208"/>
      <c r="MCI3" s="208"/>
      <c r="MCJ3" s="208"/>
      <c r="MCK3" s="208"/>
      <c r="MCL3" s="208"/>
      <c r="MCM3" s="208"/>
      <c r="MCN3" s="208"/>
      <c r="MCO3" s="208"/>
      <c r="MCP3" s="208"/>
      <c r="MCQ3" s="208"/>
      <c r="MCR3" s="208"/>
      <c r="MCS3" s="208"/>
      <c r="MCT3" s="208"/>
      <c r="MCU3" s="208"/>
      <c r="MCV3" s="208"/>
      <c r="MCW3" s="208"/>
      <c r="MCX3" s="208"/>
      <c r="MCY3" s="208"/>
      <c r="MCZ3" s="208"/>
      <c r="MDA3" s="208"/>
      <c r="MDB3" s="208"/>
      <c r="MDC3" s="208"/>
      <c r="MDD3" s="208"/>
      <c r="MDE3" s="208"/>
      <c r="MDF3" s="208"/>
      <c r="MDG3" s="208"/>
      <c r="MDH3" s="208"/>
      <c r="MDI3" s="208"/>
      <c r="MDJ3" s="208"/>
      <c r="MDK3" s="208"/>
      <c r="MDL3" s="208"/>
      <c r="MDM3" s="208"/>
      <c r="MDN3" s="208"/>
      <c r="MDO3" s="208"/>
      <c r="MDP3" s="208"/>
      <c r="MDQ3" s="208"/>
      <c r="MDR3" s="208"/>
      <c r="MDS3" s="208"/>
      <c r="MDT3" s="208"/>
      <c r="MDU3" s="208"/>
      <c r="MDV3" s="208"/>
      <c r="MDW3" s="208"/>
      <c r="MDX3" s="208"/>
      <c r="MDY3" s="208"/>
      <c r="MDZ3" s="208"/>
      <c r="MEA3" s="208"/>
      <c r="MEB3" s="208"/>
      <c r="MEC3" s="208"/>
      <c r="MED3" s="208"/>
      <c r="MEE3" s="208"/>
      <c r="MEF3" s="208"/>
      <c r="MEG3" s="208"/>
      <c r="MEH3" s="208"/>
      <c r="MEI3" s="208"/>
      <c r="MEJ3" s="208"/>
      <c r="MEK3" s="208"/>
      <c r="MEL3" s="208"/>
      <c r="MEM3" s="208"/>
      <c r="MEN3" s="208"/>
      <c r="MEO3" s="208"/>
      <c r="MEP3" s="208"/>
      <c r="MEQ3" s="208"/>
      <c r="MER3" s="208"/>
      <c r="MES3" s="208"/>
      <c r="MET3" s="208"/>
      <c r="MEU3" s="208"/>
      <c r="MEV3" s="208"/>
      <c r="MEW3" s="208"/>
      <c r="MEX3" s="208"/>
      <c r="MEY3" s="208"/>
      <c r="MEZ3" s="208"/>
      <c r="MFA3" s="208"/>
      <c r="MFB3" s="208"/>
      <c r="MFC3" s="208"/>
      <c r="MFD3" s="208"/>
      <c r="MFE3" s="208"/>
      <c r="MFF3" s="208"/>
      <c r="MFG3" s="208"/>
      <c r="MFH3" s="208"/>
      <c r="MFI3" s="208"/>
      <c r="MFJ3" s="208"/>
      <c r="MFK3" s="208"/>
      <c r="MFL3" s="208"/>
      <c r="MFM3" s="208"/>
      <c r="MFN3" s="208"/>
      <c r="MFO3" s="208"/>
      <c r="MFP3" s="208"/>
      <c r="MFQ3" s="208"/>
      <c r="MFR3" s="208"/>
      <c r="MFS3" s="208"/>
      <c r="MFT3" s="208"/>
      <c r="MFU3" s="208"/>
      <c r="MFV3" s="208"/>
      <c r="MFW3" s="208"/>
      <c r="MFX3" s="208"/>
      <c r="MFY3" s="208"/>
      <c r="MFZ3" s="208"/>
      <c r="MGA3" s="208"/>
      <c r="MGB3" s="208"/>
      <c r="MGC3" s="208"/>
      <c r="MGD3" s="208"/>
      <c r="MGE3" s="208"/>
      <c r="MGF3" s="208"/>
      <c r="MGG3" s="208"/>
      <c r="MGH3" s="208"/>
      <c r="MGI3" s="208"/>
      <c r="MGJ3" s="208"/>
      <c r="MGK3" s="208"/>
      <c r="MGL3" s="208"/>
      <c r="MGM3" s="208"/>
      <c r="MGN3" s="208"/>
      <c r="MGO3" s="208"/>
      <c r="MGP3" s="208"/>
      <c r="MGQ3" s="208"/>
      <c r="MGR3" s="208"/>
      <c r="MGS3" s="208"/>
      <c r="MGT3" s="208"/>
      <c r="MGU3" s="208"/>
      <c r="MGV3" s="208"/>
      <c r="MGW3" s="208"/>
      <c r="MGX3" s="208"/>
      <c r="MGY3" s="208"/>
      <c r="MGZ3" s="208"/>
      <c r="MHA3" s="208"/>
      <c r="MHB3" s="208"/>
      <c r="MHC3" s="208"/>
      <c r="MHD3" s="208"/>
      <c r="MHE3" s="208"/>
      <c r="MHF3" s="208"/>
      <c r="MHG3" s="208"/>
      <c r="MHH3" s="208"/>
      <c r="MHI3" s="208"/>
      <c r="MHJ3" s="208"/>
      <c r="MHK3" s="208"/>
      <c r="MHL3" s="208"/>
      <c r="MHM3" s="208"/>
      <c r="MHN3" s="208"/>
      <c r="MHO3" s="208"/>
      <c r="MHP3" s="208"/>
      <c r="MHQ3" s="208"/>
      <c r="MHR3" s="208"/>
      <c r="MHS3" s="208"/>
      <c r="MHT3" s="208"/>
      <c r="MHU3" s="208"/>
      <c r="MHV3" s="208"/>
      <c r="MHW3" s="208"/>
      <c r="MHX3" s="208"/>
      <c r="MHY3" s="208"/>
      <c r="MHZ3" s="208"/>
      <c r="MIA3" s="208"/>
      <c r="MIB3" s="208"/>
      <c r="MIC3" s="208"/>
      <c r="MID3" s="208"/>
      <c r="MIE3" s="208"/>
      <c r="MIF3" s="208"/>
      <c r="MIG3" s="208"/>
      <c r="MIH3" s="208"/>
      <c r="MII3" s="208"/>
      <c r="MIJ3" s="208"/>
      <c r="MIK3" s="208"/>
      <c r="MIL3" s="208"/>
      <c r="MIM3" s="208"/>
      <c r="MIN3" s="208"/>
      <c r="MIO3" s="208"/>
      <c r="MIP3" s="208"/>
      <c r="MIQ3" s="208"/>
      <c r="MIR3" s="208"/>
      <c r="MIS3" s="208"/>
      <c r="MIT3" s="208"/>
      <c r="MIU3" s="208"/>
      <c r="MIV3" s="208"/>
      <c r="MIW3" s="208"/>
      <c r="MIX3" s="208"/>
      <c r="MIY3" s="208"/>
      <c r="MIZ3" s="208"/>
      <c r="MJA3" s="208"/>
      <c r="MJB3" s="208"/>
      <c r="MJC3" s="208"/>
      <c r="MJD3" s="208"/>
      <c r="MJE3" s="208"/>
      <c r="MJF3" s="208"/>
      <c r="MJG3" s="208"/>
      <c r="MJH3" s="208"/>
      <c r="MJI3" s="208"/>
      <c r="MJJ3" s="208"/>
      <c r="MJK3" s="208"/>
      <c r="MJL3" s="208"/>
      <c r="MJM3" s="208"/>
      <c r="MJN3" s="208"/>
      <c r="MJO3" s="208"/>
      <c r="MJP3" s="208"/>
      <c r="MJQ3" s="208"/>
      <c r="MJR3" s="208"/>
      <c r="MJS3" s="208"/>
      <c r="MJT3" s="208"/>
      <c r="MJU3" s="208"/>
      <c r="MJV3" s="208"/>
      <c r="MJW3" s="208"/>
      <c r="MJX3" s="208"/>
      <c r="MJY3" s="208"/>
      <c r="MJZ3" s="208"/>
      <c r="MKA3" s="208"/>
      <c r="MKB3" s="208"/>
      <c r="MKC3" s="208"/>
      <c r="MKD3" s="208"/>
      <c r="MKE3" s="208"/>
      <c r="MKF3" s="208"/>
      <c r="MKG3" s="208"/>
      <c r="MKH3" s="208"/>
      <c r="MKI3" s="208"/>
      <c r="MKJ3" s="208"/>
      <c r="MKK3" s="208"/>
      <c r="MKL3" s="208"/>
      <c r="MKM3" s="208"/>
      <c r="MKN3" s="208"/>
      <c r="MKO3" s="208"/>
      <c r="MKP3" s="208"/>
      <c r="MKQ3" s="208"/>
      <c r="MKR3" s="208"/>
      <c r="MKS3" s="208"/>
      <c r="MKT3" s="208"/>
      <c r="MKU3" s="208"/>
      <c r="MKV3" s="208"/>
      <c r="MKW3" s="208"/>
      <c r="MKX3" s="208"/>
      <c r="MKY3" s="208"/>
      <c r="MKZ3" s="208"/>
      <c r="MLA3" s="208"/>
      <c r="MLB3" s="208"/>
      <c r="MLC3" s="208"/>
      <c r="MLD3" s="208"/>
      <c r="MLE3" s="208"/>
      <c r="MLF3" s="208"/>
      <c r="MLG3" s="208"/>
      <c r="MLH3" s="208"/>
      <c r="MLI3" s="208"/>
      <c r="MLJ3" s="208"/>
      <c r="MLK3" s="208"/>
      <c r="MLL3" s="208"/>
      <c r="MLM3" s="208"/>
      <c r="MLN3" s="208"/>
      <c r="MLO3" s="208"/>
      <c r="MLP3" s="208"/>
      <c r="MLQ3" s="208"/>
      <c r="MLR3" s="208"/>
      <c r="MLS3" s="208"/>
      <c r="MLT3" s="208"/>
      <c r="MLU3" s="208"/>
      <c r="MLV3" s="208"/>
      <c r="MLW3" s="208"/>
      <c r="MLX3" s="208"/>
      <c r="MLY3" s="208"/>
      <c r="MLZ3" s="208"/>
      <c r="MMA3" s="208"/>
      <c r="MMB3" s="208"/>
      <c r="MMC3" s="208"/>
      <c r="MMD3" s="208"/>
      <c r="MME3" s="208"/>
      <c r="MMF3" s="208"/>
      <c r="MMG3" s="208"/>
      <c r="MMH3" s="208"/>
      <c r="MMI3" s="208"/>
      <c r="MMJ3" s="208"/>
      <c r="MMK3" s="208"/>
      <c r="MML3" s="208"/>
      <c r="MMM3" s="208"/>
      <c r="MMN3" s="208"/>
      <c r="MMO3" s="208"/>
      <c r="MMP3" s="208"/>
      <c r="MMQ3" s="208"/>
      <c r="MMR3" s="208"/>
      <c r="MMS3" s="208"/>
      <c r="MMT3" s="208"/>
      <c r="MMU3" s="208"/>
      <c r="MMV3" s="208"/>
      <c r="MMW3" s="208"/>
      <c r="MMX3" s="208"/>
      <c r="MMY3" s="208"/>
      <c r="MMZ3" s="208"/>
      <c r="MNA3" s="208"/>
      <c r="MNB3" s="208"/>
      <c r="MNC3" s="208"/>
      <c r="MND3" s="208"/>
      <c r="MNE3" s="208"/>
      <c r="MNF3" s="208"/>
      <c r="MNG3" s="208"/>
      <c r="MNH3" s="208"/>
      <c r="MNI3" s="208"/>
      <c r="MNJ3" s="208"/>
      <c r="MNK3" s="208"/>
      <c r="MNL3" s="208"/>
      <c r="MNM3" s="208"/>
      <c r="MNN3" s="208"/>
      <c r="MNO3" s="208"/>
      <c r="MNP3" s="208"/>
      <c r="MNQ3" s="208"/>
      <c r="MNR3" s="208"/>
      <c r="MNS3" s="208"/>
      <c r="MNT3" s="208"/>
      <c r="MNU3" s="208"/>
      <c r="MNV3" s="208"/>
      <c r="MNW3" s="208"/>
      <c r="MNX3" s="208"/>
      <c r="MNY3" s="208"/>
      <c r="MNZ3" s="208"/>
      <c r="MOA3" s="208"/>
      <c r="MOB3" s="208"/>
      <c r="MOC3" s="208"/>
      <c r="MOD3" s="208"/>
      <c r="MOE3" s="208"/>
      <c r="MOF3" s="208"/>
      <c r="MOG3" s="208"/>
      <c r="MOH3" s="208"/>
      <c r="MOI3" s="208"/>
      <c r="MOJ3" s="208"/>
      <c r="MOK3" s="208"/>
      <c r="MOL3" s="208"/>
      <c r="MOM3" s="208"/>
      <c r="MON3" s="208"/>
      <c r="MOO3" s="208"/>
      <c r="MOP3" s="208"/>
      <c r="MOQ3" s="208"/>
      <c r="MOR3" s="208"/>
      <c r="MOS3" s="208"/>
      <c r="MOT3" s="208"/>
      <c r="MOU3" s="208"/>
      <c r="MOV3" s="208"/>
      <c r="MOW3" s="208"/>
      <c r="MOX3" s="208"/>
      <c r="MOY3" s="208"/>
      <c r="MOZ3" s="208"/>
      <c r="MPA3" s="208"/>
      <c r="MPB3" s="208"/>
      <c r="MPC3" s="208"/>
      <c r="MPD3" s="208"/>
      <c r="MPE3" s="208"/>
      <c r="MPF3" s="208"/>
      <c r="MPG3" s="208"/>
      <c r="MPH3" s="208"/>
      <c r="MPI3" s="208"/>
      <c r="MPJ3" s="208"/>
      <c r="MPK3" s="208"/>
      <c r="MPL3" s="208"/>
      <c r="MPM3" s="208"/>
      <c r="MPN3" s="208"/>
      <c r="MPO3" s="208"/>
      <c r="MPP3" s="208"/>
      <c r="MPQ3" s="208"/>
      <c r="MPR3" s="208"/>
      <c r="MPS3" s="208"/>
      <c r="MPT3" s="208"/>
      <c r="MPU3" s="208"/>
      <c r="MPV3" s="208"/>
      <c r="MPW3" s="208"/>
      <c r="MPX3" s="208"/>
      <c r="MPY3" s="208"/>
      <c r="MPZ3" s="208"/>
      <c r="MQA3" s="208"/>
      <c r="MQB3" s="208"/>
      <c r="MQC3" s="208"/>
      <c r="MQD3" s="208"/>
      <c r="MQE3" s="208"/>
      <c r="MQF3" s="208"/>
      <c r="MQG3" s="208"/>
      <c r="MQH3" s="208"/>
      <c r="MQI3" s="208"/>
      <c r="MQJ3" s="208"/>
      <c r="MQK3" s="208"/>
      <c r="MQL3" s="208"/>
      <c r="MQM3" s="208"/>
      <c r="MQN3" s="208"/>
      <c r="MQO3" s="208"/>
      <c r="MQP3" s="208"/>
      <c r="MQQ3" s="208"/>
      <c r="MQR3" s="208"/>
      <c r="MQS3" s="208"/>
      <c r="MQT3" s="208"/>
      <c r="MQU3" s="208"/>
      <c r="MQV3" s="208"/>
      <c r="MQW3" s="208"/>
      <c r="MQX3" s="208"/>
      <c r="MQY3" s="208"/>
      <c r="MQZ3" s="208"/>
      <c r="MRA3" s="208"/>
      <c r="MRB3" s="208"/>
      <c r="MRC3" s="208"/>
      <c r="MRD3" s="208"/>
      <c r="MRE3" s="208"/>
      <c r="MRF3" s="208"/>
      <c r="MRG3" s="208"/>
      <c r="MRH3" s="208"/>
      <c r="MRI3" s="208"/>
      <c r="MRJ3" s="208"/>
      <c r="MRK3" s="208"/>
      <c r="MRL3" s="208"/>
      <c r="MRM3" s="208"/>
      <c r="MRN3" s="208"/>
      <c r="MRO3" s="208"/>
      <c r="MRP3" s="208"/>
      <c r="MRQ3" s="208"/>
      <c r="MRR3" s="208"/>
      <c r="MRS3" s="208"/>
      <c r="MRT3" s="208"/>
      <c r="MRU3" s="208"/>
      <c r="MRV3" s="208"/>
      <c r="MRW3" s="208"/>
      <c r="MRX3" s="208"/>
      <c r="MRY3" s="208"/>
      <c r="MRZ3" s="208"/>
      <c r="MSA3" s="208"/>
      <c r="MSB3" s="208"/>
      <c r="MSC3" s="208"/>
      <c r="MSD3" s="208"/>
      <c r="MSE3" s="208"/>
      <c r="MSF3" s="208"/>
      <c r="MSG3" s="208"/>
      <c r="MSH3" s="208"/>
      <c r="MSI3" s="208"/>
      <c r="MSJ3" s="208"/>
      <c r="MSK3" s="208"/>
      <c r="MSL3" s="208"/>
      <c r="MSM3" s="208"/>
      <c r="MSN3" s="208"/>
      <c r="MSO3" s="208"/>
      <c r="MSP3" s="208"/>
      <c r="MSQ3" s="208"/>
      <c r="MSR3" s="208"/>
      <c r="MSS3" s="208"/>
      <c r="MST3" s="208"/>
      <c r="MSU3" s="208"/>
      <c r="MSV3" s="208"/>
      <c r="MSW3" s="208"/>
      <c r="MSX3" s="208"/>
      <c r="MSY3" s="208"/>
      <c r="MSZ3" s="208"/>
      <c r="MTA3" s="208"/>
      <c r="MTB3" s="208"/>
      <c r="MTC3" s="208"/>
      <c r="MTD3" s="208"/>
      <c r="MTE3" s="208"/>
      <c r="MTF3" s="208"/>
      <c r="MTG3" s="208"/>
      <c r="MTH3" s="208"/>
      <c r="MTI3" s="208"/>
      <c r="MTJ3" s="208"/>
      <c r="MTK3" s="208"/>
      <c r="MTL3" s="208"/>
      <c r="MTM3" s="208"/>
      <c r="MTN3" s="208"/>
      <c r="MTO3" s="208"/>
      <c r="MTP3" s="208"/>
      <c r="MTQ3" s="208"/>
      <c r="MTR3" s="208"/>
      <c r="MTS3" s="208"/>
      <c r="MTT3" s="208"/>
      <c r="MTU3" s="208"/>
      <c r="MTV3" s="208"/>
      <c r="MTW3" s="208"/>
      <c r="MTX3" s="208"/>
      <c r="MTY3" s="208"/>
      <c r="MTZ3" s="208"/>
      <c r="MUA3" s="208"/>
      <c r="MUB3" s="208"/>
      <c r="MUC3" s="208"/>
      <c r="MUD3" s="208"/>
      <c r="MUE3" s="208"/>
      <c r="MUF3" s="208"/>
      <c r="MUG3" s="208"/>
      <c r="MUH3" s="208"/>
      <c r="MUI3" s="208"/>
      <c r="MUJ3" s="208"/>
      <c r="MUK3" s="208"/>
      <c r="MUL3" s="208"/>
      <c r="MUM3" s="208"/>
      <c r="MUN3" s="208"/>
      <c r="MUO3" s="208"/>
      <c r="MUP3" s="208"/>
      <c r="MUQ3" s="208"/>
      <c r="MUR3" s="208"/>
      <c r="MUS3" s="208"/>
      <c r="MUT3" s="208"/>
      <c r="MUU3" s="208"/>
      <c r="MUV3" s="208"/>
      <c r="MUW3" s="208"/>
      <c r="MUX3" s="208"/>
      <c r="MUY3" s="208"/>
      <c r="MUZ3" s="208"/>
      <c r="MVA3" s="208"/>
      <c r="MVB3" s="208"/>
      <c r="MVC3" s="208"/>
      <c r="MVD3" s="208"/>
      <c r="MVE3" s="208"/>
      <c r="MVF3" s="208"/>
      <c r="MVG3" s="208"/>
      <c r="MVH3" s="208"/>
      <c r="MVI3" s="208"/>
      <c r="MVJ3" s="208"/>
      <c r="MVK3" s="208"/>
      <c r="MVL3" s="208"/>
      <c r="MVM3" s="208"/>
      <c r="MVN3" s="208"/>
      <c r="MVO3" s="208"/>
      <c r="MVP3" s="208"/>
      <c r="MVQ3" s="208"/>
      <c r="MVR3" s="208"/>
      <c r="MVS3" s="208"/>
      <c r="MVT3" s="208"/>
      <c r="MVU3" s="208"/>
      <c r="MVV3" s="208"/>
      <c r="MVW3" s="208"/>
      <c r="MVX3" s="208"/>
      <c r="MVY3" s="208"/>
      <c r="MVZ3" s="208"/>
      <c r="MWA3" s="208"/>
      <c r="MWB3" s="208"/>
      <c r="MWC3" s="208"/>
      <c r="MWD3" s="208"/>
      <c r="MWE3" s="208"/>
      <c r="MWF3" s="208"/>
      <c r="MWG3" s="208"/>
      <c r="MWH3" s="208"/>
      <c r="MWI3" s="208"/>
      <c r="MWJ3" s="208"/>
      <c r="MWK3" s="208"/>
      <c r="MWL3" s="208"/>
      <c r="MWM3" s="208"/>
      <c r="MWN3" s="208"/>
      <c r="MWO3" s="208"/>
      <c r="MWP3" s="208"/>
      <c r="MWQ3" s="208"/>
      <c r="MWR3" s="208"/>
      <c r="MWS3" s="208"/>
      <c r="MWT3" s="208"/>
      <c r="MWU3" s="208"/>
      <c r="MWV3" s="208"/>
      <c r="MWW3" s="208"/>
      <c r="MWX3" s="208"/>
      <c r="MWY3" s="208"/>
      <c r="MWZ3" s="208"/>
      <c r="MXA3" s="208"/>
      <c r="MXB3" s="208"/>
      <c r="MXC3" s="208"/>
      <c r="MXD3" s="208"/>
      <c r="MXE3" s="208"/>
      <c r="MXF3" s="208"/>
      <c r="MXG3" s="208"/>
      <c r="MXH3" s="208"/>
      <c r="MXI3" s="208"/>
      <c r="MXJ3" s="208"/>
      <c r="MXK3" s="208"/>
      <c r="MXL3" s="208"/>
      <c r="MXM3" s="208"/>
      <c r="MXN3" s="208"/>
      <c r="MXO3" s="208"/>
      <c r="MXP3" s="208"/>
      <c r="MXQ3" s="208"/>
      <c r="MXR3" s="208"/>
      <c r="MXS3" s="208"/>
      <c r="MXT3" s="208"/>
      <c r="MXU3" s="208"/>
      <c r="MXV3" s="208"/>
      <c r="MXW3" s="208"/>
      <c r="MXX3" s="208"/>
      <c r="MXY3" s="208"/>
      <c r="MXZ3" s="208"/>
      <c r="MYA3" s="208"/>
      <c r="MYB3" s="208"/>
      <c r="MYC3" s="208"/>
      <c r="MYD3" s="208"/>
      <c r="MYE3" s="208"/>
      <c r="MYF3" s="208"/>
      <c r="MYG3" s="208"/>
      <c r="MYH3" s="208"/>
      <c r="MYI3" s="208"/>
      <c r="MYJ3" s="208"/>
      <c r="MYK3" s="208"/>
      <c r="MYL3" s="208"/>
      <c r="MYM3" s="208"/>
      <c r="MYN3" s="208"/>
      <c r="MYO3" s="208"/>
      <c r="MYP3" s="208"/>
      <c r="MYQ3" s="208"/>
      <c r="MYR3" s="208"/>
      <c r="MYS3" s="208"/>
      <c r="MYT3" s="208"/>
      <c r="MYU3" s="208"/>
      <c r="MYV3" s="208"/>
      <c r="MYW3" s="208"/>
      <c r="MYX3" s="208"/>
      <c r="MYY3" s="208"/>
      <c r="MYZ3" s="208"/>
      <c r="MZA3" s="208"/>
      <c r="MZB3" s="208"/>
      <c r="MZC3" s="208"/>
      <c r="MZD3" s="208"/>
      <c r="MZE3" s="208"/>
      <c r="MZF3" s="208"/>
      <c r="MZG3" s="208"/>
      <c r="MZH3" s="208"/>
      <c r="MZI3" s="208"/>
      <c r="MZJ3" s="208"/>
      <c r="MZK3" s="208"/>
      <c r="MZL3" s="208"/>
      <c r="MZM3" s="208"/>
      <c r="MZN3" s="208"/>
      <c r="MZO3" s="208"/>
      <c r="MZP3" s="208"/>
      <c r="MZQ3" s="208"/>
      <c r="MZR3" s="208"/>
      <c r="MZS3" s="208"/>
      <c r="MZT3" s="208"/>
      <c r="MZU3" s="208"/>
      <c r="MZV3" s="208"/>
      <c r="MZW3" s="208"/>
      <c r="MZX3" s="208"/>
      <c r="MZY3" s="208"/>
      <c r="MZZ3" s="208"/>
      <c r="NAA3" s="208"/>
      <c r="NAB3" s="208"/>
      <c r="NAC3" s="208"/>
      <c r="NAD3" s="208"/>
      <c r="NAE3" s="208"/>
      <c r="NAF3" s="208"/>
      <c r="NAG3" s="208"/>
      <c r="NAH3" s="208"/>
      <c r="NAI3" s="208"/>
      <c r="NAJ3" s="208"/>
      <c r="NAK3" s="208"/>
      <c r="NAL3" s="208"/>
      <c r="NAM3" s="208"/>
      <c r="NAN3" s="208"/>
      <c r="NAO3" s="208"/>
      <c r="NAP3" s="208"/>
      <c r="NAQ3" s="208"/>
      <c r="NAR3" s="208"/>
      <c r="NAS3" s="208"/>
      <c r="NAT3" s="208"/>
      <c r="NAU3" s="208"/>
      <c r="NAV3" s="208"/>
      <c r="NAW3" s="208"/>
      <c r="NAX3" s="208"/>
      <c r="NAY3" s="208"/>
      <c r="NAZ3" s="208"/>
      <c r="NBA3" s="208"/>
      <c r="NBB3" s="208"/>
      <c r="NBC3" s="208"/>
      <c r="NBD3" s="208"/>
      <c r="NBE3" s="208"/>
      <c r="NBF3" s="208"/>
      <c r="NBG3" s="208"/>
      <c r="NBH3" s="208"/>
      <c r="NBI3" s="208"/>
      <c r="NBJ3" s="208"/>
      <c r="NBK3" s="208"/>
      <c r="NBL3" s="208"/>
      <c r="NBM3" s="208"/>
      <c r="NBN3" s="208"/>
      <c r="NBO3" s="208"/>
      <c r="NBP3" s="208"/>
      <c r="NBQ3" s="208"/>
      <c r="NBR3" s="208"/>
      <c r="NBS3" s="208"/>
      <c r="NBT3" s="208"/>
      <c r="NBU3" s="208"/>
      <c r="NBV3" s="208"/>
      <c r="NBW3" s="208"/>
      <c r="NBX3" s="208"/>
      <c r="NBY3" s="208"/>
      <c r="NBZ3" s="208"/>
      <c r="NCA3" s="208"/>
      <c r="NCB3" s="208"/>
      <c r="NCC3" s="208"/>
      <c r="NCD3" s="208"/>
      <c r="NCE3" s="208"/>
      <c r="NCF3" s="208"/>
      <c r="NCG3" s="208"/>
      <c r="NCH3" s="208"/>
      <c r="NCI3" s="208"/>
      <c r="NCJ3" s="208"/>
      <c r="NCK3" s="208"/>
      <c r="NCL3" s="208"/>
      <c r="NCM3" s="208"/>
      <c r="NCN3" s="208"/>
      <c r="NCO3" s="208"/>
      <c r="NCP3" s="208"/>
      <c r="NCQ3" s="208"/>
      <c r="NCR3" s="208"/>
      <c r="NCS3" s="208"/>
      <c r="NCT3" s="208"/>
      <c r="NCU3" s="208"/>
      <c r="NCV3" s="208"/>
      <c r="NCW3" s="208"/>
      <c r="NCX3" s="208"/>
      <c r="NCY3" s="208"/>
      <c r="NCZ3" s="208"/>
      <c r="NDA3" s="208"/>
      <c r="NDB3" s="208"/>
      <c r="NDC3" s="208"/>
      <c r="NDD3" s="208"/>
      <c r="NDE3" s="208"/>
      <c r="NDF3" s="208"/>
      <c r="NDG3" s="208"/>
      <c r="NDH3" s="208"/>
      <c r="NDI3" s="208"/>
      <c r="NDJ3" s="208"/>
      <c r="NDK3" s="208"/>
      <c r="NDL3" s="208"/>
      <c r="NDM3" s="208"/>
      <c r="NDN3" s="208"/>
      <c r="NDO3" s="208"/>
      <c r="NDP3" s="208"/>
      <c r="NDQ3" s="208"/>
      <c r="NDR3" s="208"/>
      <c r="NDS3" s="208"/>
      <c r="NDT3" s="208"/>
      <c r="NDU3" s="208"/>
      <c r="NDV3" s="208"/>
      <c r="NDW3" s="208"/>
      <c r="NDX3" s="208"/>
      <c r="NDY3" s="208"/>
      <c r="NDZ3" s="208"/>
      <c r="NEA3" s="208"/>
      <c r="NEB3" s="208"/>
      <c r="NEC3" s="208"/>
      <c r="NED3" s="208"/>
      <c r="NEE3" s="208"/>
      <c r="NEF3" s="208"/>
      <c r="NEG3" s="208"/>
      <c r="NEH3" s="208"/>
      <c r="NEI3" s="208"/>
      <c r="NEJ3" s="208"/>
      <c r="NEK3" s="208"/>
      <c r="NEL3" s="208"/>
      <c r="NEM3" s="208"/>
      <c r="NEN3" s="208"/>
      <c r="NEO3" s="208"/>
      <c r="NEP3" s="208"/>
      <c r="NEQ3" s="208"/>
      <c r="NER3" s="208"/>
      <c r="NES3" s="208"/>
      <c r="NET3" s="208"/>
      <c r="NEU3" s="208"/>
      <c r="NEV3" s="208"/>
      <c r="NEW3" s="208"/>
      <c r="NEX3" s="208"/>
      <c r="NEY3" s="208"/>
      <c r="NEZ3" s="208"/>
      <c r="NFA3" s="208"/>
      <c r="NFB3" s="208"/>
      <c r="NFC3" s="208"/>
      <c r="NFD3" s="208"/>
      <c r="NFE3" s="208"/>
      <c r="NFF3" s="208"/>
      <c r="NFG3" s="208"/>
      <c r="NFH3" s="208"/>
      <c r="NFI3" s="208"/>
      <c r="NFJ3" s="208"/>
      <c r="NFK3" s="208"/>
      <c r="NFL3" s="208"/>
      <c r="NFM3" s="208"/>
      <c r="NFN3" s="208"/>
      <c r="NFO3" s="208"/>
      <c r="NFP3" s="208"/>
      <c r="NFQ3" s="208"/>
      <c r="NFR3" s="208"/>
      <c r="NFS3" s="208"/>
      <c r="NFT3" s="208"/>
      <c r="NFU3" s="208"/>
      <c r="NFV3" s="208"/>
      <c r="NFW3" s="208"/>
      <c r="NFX3" s="208"/>
      <c r="NFY3" s="208"/>
      <c r="NFZ3" s="208"/>
      <c r="NGA3" s="208"/>
      <c r="NGB3" s="208"/>
      <c r="NGC3" s="208"/>
      <c r="NGD3" s="208"/>
      <c r="NGE3" s="208"/>
      <c r="NGF3" s="208"/>
      <c r="NGG3" s="208"/>
      <c r="NGH3" s="208"/>
      <c r="NGI3" s="208"/>
      <c r="NGJ3" s="208"/>
      <c r="NGK3" s="208"/>
      <c r="NGL3" s="208"/>
      <c r="NGM3" s="208"/>
      <c r="NGN3" s="208"/>
      <c r="NGO3" s="208"/>
      <c r="NGP3" s="208"/>
      <c r="NGQ3" s="208"/>
      <c r="NGR3" s="208"/>
      <c r="NGS3" s="208"/>
      <c r="NGT3" s="208"/>
      <c r="NGU3" s="208"/>
      <c r="NGV3" s="208"/>
      <c r="NGW3" s="208"/>
      <c r="NGX3" s="208"/>
      <c r="NGY3" s="208"/>
      <c r="NGZ3" s="208"/>
      <c r="NHA3" s="208"/>
      <c r="NHB3" s="208"/>
      <c r="NHC3" s="208"/>
      <c r="NHD3" s="208"/>
      <c r="NHE3" s="208"/>
      <c r="NHF3" s="208"/>
      <c r="NHG3" s="208"/>
      <c r="NHH3" s="208"/>
      <c r="NHI3" s="208"/>
      <c r="NHJ3" s="208"/>
      <c r="NHK3" s="208"/>
      <c r="NHL3" s="208"/>
      <c r="NHM3" s="208"/>
      <c r="NHN3" s="208"/>
      <c r="NHO3" s="208"/>
      <c r="NHP3" s="208"/>
      <c r="NHQ3" s="208"/>
      <c r="NHR3" s="208"/>
      <c r="NHS3" s="208"/>
      <c r="NHT3" s="208"/>
      <c r="NHU3" s="208"/>
      <c r="NHV3" s="208"/>
      <c r="NHW3" s="208"/>
      <c r="NHX3" s="208"/>
      <c r="NHY3" s="208"/>
      <c r="NHZ3" s="208"/>
      <c r="NIA3" s="208"/>
      <c r="NIB3" s="208"/>
      <c r="NIC3" s="208"/>
      <c r="NID3" s="208"/>
      <c r="NIE3" s="208"/>
      <c r="NIF3" s="208"/>
      <c r="NIG3" s="208"/>
      <c r="NIH3" s="208"/>
      <c r="NII3" s="208"/>
      <c r="NIJ3" s="208"/>
      <c r="NIK3" s="208"/>
      <c r="NIL3" s="208"/>
      <c r="NIM3" s="208"/>
      <c r="NIN3" s="208"/>
      <c r="NIO3" s="208"/>
      <c r="NIP3" s="208"/>
      <c r="NIQ3" s="208"/>
      <c r="NIR3" s="208"/>
      <c r="NIS3" s="208"/>
      <c r="NIT3" s="208"/>
      <c r="NIU3" s="208"/>
      <c r="NIV3" s="208"/>
      <c r="NIW3" s="208"/>
      <c r="NIX3" s="208"/>
      <c r="NIY3" s="208"/>
      <c r="NIZ3" s="208"/>
      <c r="NJA3" s="208"/>
      <c r="NJB3" s="208"/>
      <c r="NJC3" s="208"/>
      <c r="NJD3" s="208"/>
      <c r="NJE3" s="208"/>
      <c r="NJF3" s="208"/>
      <c r="NJG3" s="208"/>
      <c r="NJH3" s="208"/>
      <c r="NJI3" s="208"/>
      <c r="NJJ3" s="208"/>
      <c r="NJK3" s="208"/>
      <c r="NJL3" s="208"/>
      <c r="NJM3" s="208"/>
      <c r="NJN3" s="208"/>
      <c r="NJO3" s="208"/>
      <c r="NJP3" s="208"/>
      <c r="NJQ3" s="208"/>
      <c r="NJR3" s="208"/>
      <c r="NJS3" s="208"/>
      <c r="NJT3" s="208"/>
      <c r="NJU3" s="208"/>
      <c r="NJV3" s="208"/>
      <c r="NJW3" s="208"/>
      <c r="NJX3" s="208"/>
      <c r="NJY3" s="208"/>
      <c r="NJZ3" s="208"/>
      <c r="NKA3" s="208"/>
      <c r="NKB3" s="208"/>
      <c r="NKC3" s="208"/>
      <c r="NKD3" s="208"/>
      <c r="NKE3" s="208"/>
      <c r="NKF3" s="208"/>
      <c r="NKG3" s="208"/>
      <c r="NKH3" s="208"/>
      <c r="NKI3" s="208"/>
      <c r="NKJ3" s="208"/>
      <c r="NKK3" s="208"/>
      <c r="NKL3" s="208"/>
      <c r="NKM3" s="208"/>
      <c r="NKN3" s="208"/>
      <c r="NKO3" s="208"/>
      <c r="NKP3" s="208"/>
      <c r="NKQ3" s="208"/>
      <c r="NKR3" s="208"/>
      <c r="NKS3" s="208"/>
      <c r="NKT3" s="208"/>
      <c r="NKU3" s="208"/>
      <c r="NKV3" s="208"/>
      <c r="NKW3" s="208"/>
      <c r="NKX3" s="208"/>
      <c r="NKY3" s="208"/>
      <c r="NKZ3" s="208"/>
      <c r="NLA3" s="208"/>
      <c r="NLB3" s="208"/>
      <c r="NLC3" s="208"/>
      <c r="NLD3" s="208"/>
      <c r="NLE3" s="208"/>
      <c r="NLF3" s="208"/>
      <c r="NLG3" s="208"/>
      <c r="NLH3" s="208"/>
      <c r="NLI3" s="208"/>
      <c r="NLJ3" s="208"/>
      <c r="NLK3" s="208"/>
      <c r="NLL3" s="208"/>
      <c r="NLM3" s="208"/>
      <c r="NLN3" s="208"/>
      <c r="NLO3" s="208"/>
      <c r="NLP3" s="208"/>
      <c r="NLQ3" s="208"/>
      <c r="NLR3" s="208"/>
      <c r="NLS3" s="208"/>
      <c r="NLT3" s="208"/>
      <c r="NLU3" s="208"/>
      <c r="NLV3" s="208"/>
      <c r="NLW3" s="208"/>
      <c r="NLX3" s="208"/>
      <c r="NLY3" s="208"/>
      <c r="NLZ3" s="208"/>
      <c r="NMA3" s="208"/>
      <c r="NMB3" s="208"/>
      <c r="NMC3" s="208"/>
      <c r="NMD3" s="208"/>
      <c r="NME3" s="208"/>
      <c r="NMF3" s="208"/>
      <c r="NMG3" s="208"/>
      <c r="NMH3" s="208"/>
      <c r="NMI3" s="208"/>
      <c r="NMJ3" s="208"/>
      <c r="NMK3" s="208"/>
      <c r="NML3" s="208"/>
      <c r="NMM3" s="208"/>
      <c r="NMN3" s="208"/>
      <c r="NMO3" s="208"/>
      <c r="NMP3" s="208"/>
      <c r="NMQ3" s="208"/>
      <c r="NMR3" s="208"/>
      <c r="NMS3" s="208"/>
      <c r="NMT3" s="208"/>
      <c r="NMU3" s="208"/>
      <c r="NMV3" s="208"/>
      <c r="NMW3" s="208"/>
      <c r="NMX3" s="208"/>
      <c r="NMY3" s="208"/>
      <c r="NMZ3" s="208"/>
      <c r="NNA3" s="208"/>
      <c r="NNB3" s="208"/>
      <c r="NNC3" s="208"/>
      <c r="NND3" s="208"/>
      <c r="NNE3" s="208"/>
      <c r="NNF3" s="208"/>
      <c r="NNG3" s="208"/>
      <c r="NNH3" s="208"/>
      <c r="NNI3" s="208"/>
      <c r="NNJ3" s="208"/>
      <c r="NNK3" s="208"/>
      <c r="NNL3" s="208"/>
      <c r="NNM3" s="208"/>
      <c r="NNN3" s="208"/>
      <c r="NNO3" s="208"/>
      <c r="NNP3" s="208"/>
      <c r="NNQ3" s="208"/>
      <c r="NNR3" s="208"/>
      <c r="NNS3" s="208"/>
      <c r="NNT3" s="208"/>
      <c r="NNU3" s="208"/>
      <c r="NNV3" s="208"/>
      <c r="NNW3" s="208"/>
      <c r="NNX3" s="208"/>
      <c r="NNY3" s="208"/>
      <c r="NNZ3" s="208"/>
      <c r="NOA3" s="208"/>
      <c r="NOB3" s="208"/>
      <c r="NOC3" s="208"/>
      <c r="NOD3" s="208"/>
      <c r="NOE3" s="208"/>
      <c r="NOF3" s="208"/>
      <c r="NOG3" s="208"/>
      <c r="NOH3" s="208"/>
      <c r="NOI3" s="208"/>
      <c r="NOJ3" s="208"/>
      <c r="NOK3" s="208"/>
      <c r="NOL3" s="208"/>
      <c r="NOM3" s="208"/>
      <c r="NON3" s="208"/>
      <c r="NOO3" s="208"/>
      <c r="NOP3" s="208"/>
      <c r="NOQ3" s="208"/>
      <c r="NOR3" s="208"/>
      <c r="NOS3" s="208"/>
      <c r="NOT3" s="208"/>
      <c r="NOU3" s="208"/>
      <c r="NOV3" s="208"/>
      <c r="NOW3" s="208"/>
      <c r="NOX3" s="208"/>
      <c r="NOY3" s="208"/>
      <c r="NOZ3" s="208"/>
      <c r="NPA3" s="208"/>
      <c r="NPB3" s="208"/>
      <c r="NPC3" s="208"/>
      <c r="NPD3" s="208"/>
      <c r="NPE3" s="208"/>
      <c r="NPF3" s="208"/>
      <c r="NPG3" s="208"/>
      <c r="NPH3" s="208"/>
      <c r="NPI3" s="208"/>
      <c r="NPJ3" s="208"/>
      <c r="NPK3" s="208"/>
      <c r="NPL3" s="208"/>
      <c r="NPM3" s="208"/>
      <c r="NPN3" s="208"/>
      <c r="NPO3" s="208"/>
      <c r="NPP3" s="208"/>
      <c r="NPQ3" s="208"/>
      <c r="NPR3" s="208"/>
      <c r="NPS3" s="208"/>
      <c r="NPT3" s="208"/>
      <c r="NPU3" s="208"/>
      <c r="NPV3" s="208"/>
      <c r="NPW3" s="208"/>
      <c r="NPX3" s="208"/>
      <c r="NPY3" s="208"/>
      <c r="NPZ3" s="208"/>
      <c r="NQA3" s="208"/>
      <c r="NQB3" s="208"/>
      <c r="NQC3" s="208"/>
      <c r="NQD3" s="208"/>
      <c r="NQE3" s="208"/>
      <c r="NQF3" s="208"/>
      <c r="NQG3" s="208"/>
      <c r="NQH3" s="208"/>
      <c r="NQI3" s="208"/>
      <c r="NQJ3" s="208"/>
      <c r="NQK3" s="208"/>
      <c r="NQL3" s="208"/>
      <c r="NQM3" s="208"/>
      <c r="NQN3" s="208"/>
      <c r="NQO3" s="208"/>
      <c r="NQP3" s="208"/>
      <c r="NQQ3" s="208"/>
      <c r="NQR3" s="208"/>
      <c r="NQS3" s="208"/>
      <c r="NQT3" s="208"/>
      <c r="NQU3" s="208"/>
      <c r="NQV3" s="208"/>
      <c r="NQW3" s="208"/>
      <c r="NQX3" s="208"/>
      <c r="NQY3" s="208"/>
      <c r="NQZ3" s="208"/>
      <c r="NRA3" s="208"/>
      <c r="NRB3" s="208"/>
      <c r="NRC3" s="208"/>
      <c r="NRD3" s="208"/>
      <c r="NRE3" s="208"/>
      <c r="NRF3" s="208"/>
      <c r="NRG3" s="208"/>
      <c r="NRH3" s="208"/>
      <c r="NRI3" s="208"/>
      <c r="NRJ3" s="208"/>
      <c r="NRK3" s="208"/>
      <c r="NRL3" s="208"/>
      <c r="NRM3" s="208"/>
      <c r="NRN3" s="208"/>
      <c r="NRO3" s="208"/>
      <c r="NRP3" s="208"/>
      <c r="NRQ3" s="208"/>
      <c r="NRR3" s="208"/>
      <c r="NRS3" s="208"/>
      <c r="NRT3" s="208"/>
      <c r="NRU3" s="208"/>
      <c r="NRV3" s="208"/>
      <c r="NRW3" s="208"/>
      <c r="NRX3" s="208"/>
      <c r="NRY3" s="208"/>
      <c r="NRZ3" s="208"/>
      <c r="NSA3" s="208"/>
      <c r="NSB3" s="208"/>
      <c r="NSC3" s="208"/>
      <c r="NSD3" s="208"/>
      <c r="NSE3" s="208"/>
      <c r="NSF3" s="208"/>
      <c r="NSG3" s="208"/>
      <c r="NSH3" s="208"/>
      <c r="NSI3" s="208"/>
      <c r="NSJ3" s="208"/>
      <c r="NSK3" s="208"/>
      <c r="NSL3" s="208"/>
      <c r="NSM3" s="208"/>
      <c r="NSN3" s="208"/>
      <c r="NSO3" s="208"/>
      <c r="NSP3" s="208"/>
      <c r="NSQ3" s="208"/>
      <c r="NSR3" s="208"/>
      <c r="NSS3" s="208"/>
      <c r="NST3" s="208"/>
      <c r="NSU3" s="208"/>
      <c r="NSV3" s="208"/>
      <c r="NSW3" s="208"/>
      <c r="NSX3" s="208"/>
      <c r="NSY3" s="208"/>
      <c r="NSZ3" s="208"/>
      <c r="NTA3" s="208"/>
      <c r="NTB3" s="208"/>
      <c r="NTC3" s="208"/>
      <c r="NTD3" s="208"/>
      <c r="NTE3" s="208"/>
      <c r="NTF3" s="208"/>
      <c r="NTG3" s="208"/>
      <c r="NTH3" s="208"/>
      <c r="NTI3" s="208"/>
      <c r="NTJ3" s="208"/>
      <c r="NTK3" s="208"/>
      <c r="NTL3" s="208"/>
      <c r="NTM3" s="208"/>
      <c r="NTN3" s="208"/>
      <c r="NTO3" s="208"/>
      <c r="NTP3" s="208"/>
      <c r="NTQ3" s="208"/>
      <c r="NTR3" s="208"/>
      <c r="NTS3" s="208"/>
      <c r="NTT3" s="208"/>
      <c r="NTU3" s="208"/>
      <c r="NTV3" s="208"/>
      <c r="NTW3" s="208"/>
      <c r="NTX3" s="208"/>
      <c r="NTY3" s="208"/>
      <c r="NTZ3" s="208"/>
      <c r="NUA3" s="208"/>
      <c r="NUB3" s="208"/>
      <c r="NUC3" s="208"/>
      <c r="NUD3" s="208"/>
      <c r="NUE3" s="208"/>
      <c r="NUF3" s="208"/>
      <c r="NUG3" s="208"/>
      <c r="NUH3" s="208"/>
      <c r="NUI3" s="208"/>
      <c r="NUJ3" s="208"/>
      <c r="NUK3" s="208"/>
      <c r="NUL3" s="208"/>
      <c r="NUM3" s="208"/>
      <c r="NUN3" s="208"/>
      <c r="NUO3" s="208"/>
      <c r="NUP3" s="208"/>
      <c r="NUQ3" s="208"/>
      <c r="NUR3" s="208"/>
      <c r="NUS3" s="208"/>
      <c r="NUT3" s="208"/>
      <c r="NUU3" s="208"/>
      <c r="NUV3" s="208"/>
      <c r="NUW3" s="208"/>
      <c r="NUX3" s="208"/>
      <c r="NUY3" s="208"/>
      <c r="NUZ3" s="208"/>
      <c r="NVA3" s="208"/>
      <c r="NVB3" s="208"/>
      <c r="NVC3" s="208"/>
      <c r="NVD3" s="208"/>
      <c r="NVE3" s="208"/>
      <c r="NVF3" s="208"/>
      <c r="NVG3" s="208"/>
      <c r="NVH3" s="208"/>
      <c r="NVI3" s="208"/>
      <c r="NVJ3" s="208"/>
      <c r="NVK3" s="208"/>
      <c r="NVL3" s="208"/>
      <c r="NVM3" s="208"/>
      <c r="NVN3" s="208"/>
      <c r="NVO3" s="208"/>
      <c r="NVP3" s="208"/>
      <c r="NVQ3" s="208"/>
      <c r="NVR3" s="208"/>
      <c r="NVS3" s="208"/>
      <c r="NVT3" s="208"/>
      <c r="NVU3" s="208"/>
      <c r="NVV3" s="208"/>
      <c r="NVW3" s="208"/>
      <c r="NVX3" s="208"/>
      <c r="NVY3" s="208"/>
      <c r="NVZ3" s="208"/>
      <c r="NWA3" s="208"/>
      <c r="NWB3" s="208"/>
      <c r="NWC3" s="208"/>
      <c r="NWD3" s="208"/>
      <c r="NWE3" s="208"/>
      <c r="NWF3" s="208"/>
      <c r="NWG3" s="208"/>
      <c r="NWH3" s="208"/>
      <c r="NWI3" s="208"/>
      <c r="NWJ3" s="208"/>
      <c r="NWK3" s="208"/>
      <c r="NWL3" s="208"/>
      <c r="NWM3" s="208"/>
      <c r="NWN3" s="208"/>
      <c r="NWO3" s="208"/>
      <c r="NWP3" s="208"/>
      <c r="NWQ3" s="208"/>
      <c r="NWR3" s="208"/>
      <c r="NWS3" s="208"/>
      <c r="NWT3" s="208"/>
      <c r="NWU3" s="208"/>
      <c r="NWV3" s="208"/>
      <c r="NWW3" s="208"/>
      <c r="NWX3" s="208"/>
      <c r="NWY3" s="208"/>
      <c r="NWZ3" s="208"/>
      <c r="NXA3" s="208"/>
      <c r="NXB3" s="208"/>
      <c r="NXC3" s="208"/>
      <c r="NXD3" s="208"/>
      <c r="NXE3" s="208"/>
      <c r="NXF3" s="208"/>
      <c r="NXG3" s="208"/>
      <c r="NXH3" s="208"/>
      <c r="NXI3" s="208"/>
      <c r="NXJ3" s="208"/>
      <c r="NXK3" s="208"/>
      <c r="NXL3" s="208"/>
      <c r="NXM3" s="208"/>
      <c r="NXN3" s="208"/>
      <c r="NXO3" s="208"/>
      <c r="NXP3" s="208"/>
      <c r="NXQ3" s="208"/>
      <c r="NXR3" s="208"/>
      <c r="NXS3" s="208"/>
      <c r="NXT3" s="208"/>
      <c r="NXU3" s="208"/>
      <c r="NXV3" s="208"/>
      <c r="NXW3" s="208"/>
      <c r="NXX3" s="208"/>
      <c r="NXY3" s="208"/>
      <c r="NXZ3" s="208"/>
      <c r="NYA3" s="208"/>
      <c r="NYB3" s="208"/>
      <c r="NYC3" s="208"/>
      <c r="NYD3" s="208"/>
      <c r="NYE3" s="208"/>
      <c r="NYF3" s="208"/>
      <c r="NYG3" s="208"/>
      <c r="NYH3" s="208"/>
      <c r="NYI3" s="208"/>
      <c r="NYJ3" s="208"/>
      <c r="NYK3" s="208"/>
      <c r="NYL3" s="208"/>
      <c r="NYM3" s="208"/>
      <c r="NYN3" s="208"/>
      <c r="NYO3" s="208"/>
      <c r="NYP3" s="208"/>
      <c r="NYQ3" s="208"/>
      <c r="NYR3" s="208"/>
      <c r="NYS3" s="208"/>
      <c r="NYT3" s="208"/>
      <c r="NYU3" s="208"/>
      <c r="NYV3" s="208"/>
      <c r="NYW3" s="208"/>
      <c r="NYX3" s="208"/>
      <c r="NYY3" s="208"/>
      <c r="NYZ3" s="208"/>
      <c r="NZA3" s="208"/>
      <c r="NZB3" s="208"/>
      <c r="NZC3" s="208"/>
      <c r="NZD3" s="208"/>
      <c r="NZE3" s="208"/>
      <c r="NZF3" s="208"/>
      <c r="NZG3" s="208"/>
      <c r="NZH3" s="208"/>
      <c r="NZI3" s="208"/>
      <c r="NZJ3" s="208"/>
      <c r="NZK3" s="208"/>
      <c r="NZL3" s="208"/>
      <c r="NZM3" s="208"/>
      <c r="NZN3" s="208"/>
      <c r="NZO3" s="208"/>
      <c r="NZP3" s="208"/>
      <c r="NZQ3" s="208"/>
      <c r="NZR3" s="208"/>
      <c r="NZS3" s="208"/>
      <c r="NZT3" s="208"/>
      <c r="NZU3" s="208"/>
      <c r="NZV3" s="208"/>
      <c r="NZW3" s="208"/>
      <c r="NZX3" s="208"/>
      <c r="NZY3" s="208"/>
      <c r="NZZ3" s="208"/>
      <c r="OAA3" s="208"/>
      <c r="OAB3" s="208"/>
      <c r="OAC3" s="208"/>
      <c r="OAD3" s="208"/>
      <c r="OAE3" s="208"/>
      <c r="OAF3" s="208"/>
      <c r="OAG3" s="208"/>
      <c r="OAH3" s="208"/>
      <c r="OAI3" s="208"/>
      <c r="OAJ3" s="208"/>
      <c r="OAK3" s="208"/>
      <c r="OAL3" s="208"/>
      <c r="OAM3" s="208"/>
      <c r="OAN3" s="208"/>
      <c r="OAO3" s="208"/>
      <c r="OAP3" s="208"/>
      <c r="OAQ3" s="208"/>
      <c r="OAR3" s="208"/>
      <c r="OAS3" s="208"/>
      <c r="OAT3" s="208"/>
      <c r="OAU3" s="208"/>
      <c r="OAV3" s="208"/>
      <c r="OAW3" s="208"/>
      <c r="OAX3" s="208"/>
      <c r="OAY3" s="208"/>
      <c r="OAZ3" s="208"/>
      <c r="OBA3" s="208"/>
      <c r="OBB3" s="208"/>
      <c r="OBC3" s="208"/>
      <c r="OBD3" s="208"/>
      <c r="OBE3" s="208"/>
      <c r="OBF3" s="208"/>
      <c r="OBG3" s="208"/>
      <c r="OBH3" s="208"/>
      <c r="OBI3" s="208"/>
      <c r="OBJ3" s="208"/>
      <c r="OBK3" s="208"/>
      <c r="OBL3" s="208"/>
      <c r="OBM3" s="208"/>
      <c r="OBN3" s="208"/>
      <c r="OBO3" s="208"/>
      <c r="OBP3" s="208"/>
      <c r="OBQ3" s="208"/>
      <c r="OBR3" s="208"/>
      <c r="OBS3" s="208"/>
      <c r="OBT3" s="208"/>
      <c r="OBU3" s="208"/>
      <c r="OBV3" s="208"/>
      <c r="OBW3" s="208"/>
      <c r="OBX3" s="208"/>
      <c r="OBY3" s="208"/>
      <c r="OBZ3" s="208"/>
      <c r="OCA3" s="208"/>
      <c r="OCB3" s="208"/>
      <c r="OCC3" s="208"/>
      <c r="OCD3" s="208"/>
      <c r="OCE3" s="208"/>
      <c r="OCF3" s="208"/>
      <c r="OCG3" s="208"/>
      <c r="OCH3" s="208"/>
      <c r="OCI3" s="208"/>
      <c r="OCJ3" s="208"/>
      <c r="OCK3" s="208"/>
      <c r="OCL3" s="208"/>
      <c r="OCM3" s="208"/>
      <c r="OCN3" s="208"/>
      <c r="OCO3" s="208"/>
      <c r="OCP3" s="208"/>
      <c r="OCQ3" s="208"/>
      <c r="OCR3" s="208"/>
      <c r="OCS3" s="208"/>
      <c r="OCT3" s="208"/>
      <c r="OCU3" s="208"/>
      <c r="OCV3" s="208"/>
      <c r="OCW3" s="208"/>
      <c r="OCX3" s="208"/>
      <c r="OCY3" s="208"/>
      <c r="OCZ3" s="208"/>
      <c r="ODA3" s="208"/>
      <c r="ODB3" s="208"/>
      <c r="ODC3" s="208"/>
      <c r="ODD3" s="208"/>
      <c r="ODE3" s="208"/>
      <c r="ODF3" s="208"/>
      <c r="ODG3" s="208"/>
      <c r="ODH3" s="208"/>
      <c r="ODI3" s="208"/>
      <c r="ODJ3" s="208"/>
      <c r="ODK3" s="208"/>
      <c r="ODL3" s="208"/>
      <c r="ODM3" s="208"/>
      <c r="ODN3" s="208"/>
      <c r="ODO3" s="208"/>
      <c r="ODP3" s="208"/>
      <c r="ODQ3" s="208"/>
      <c r="ODR3" s="208"/>
      <c r="ODS3" s="208"/>
      <c r="ODT3" s="208"/>
      <c r="ODU3" s="208"/>
      <c r="ODV3" s="208"/>
      <c r="ODW3" s="208"/>
      <c r="ODX3" s="208"/>
      <c r="ODY3" s="208"/>
      <c r="ODZ3" s="208"/>
      <c r="OEA3" s="208"/>
      <c r="OEB3" s="208"/>
      <c r="OEC3" s="208"/>
      <c r="OED3" s="208"/>
      <c r="OEE3" s="208"/>
      <c r="OEF3" s="208"/>
      <c r="OEG3" s="208"/>
      <c r="OEH3" s="208"/>
      <c r="OEI3" s="208"/>
      <c r="OEJ3" s="208"/>
      <c r="OEK3" s="208"/>
      <c r="OEL3" s="208"/>
      <c r="OEM3" s="208"/>
      <c r="OEN3" s="208"/>
      <c r="OEO3" s="208"/>
      <c r="OEP3" s="208"/>
      <c r="OEQ3" s="208"/>
      <c r="OER3" s="208"/>
      <c r="OES3" s="208"/>
      <c r="OET3" s="208"/>
      <c r="OEU3" s="208"/>
      <c r="OEV3" s="208"/>
      <c r="OEW3" s="208"/>
      <c r="OEX3" s="208"/>
      <c r="OEY3" s="208"/>
      <c r="OEZ3" s="208"/>
      <c r="OFA3" s="208"/>
      <c r="OFB3" s="208"/>
      <c r="OFC3" s="208"/>
      <c r="OFD3" s="208"/>
      <c r="OFE3" s="208"/>
      <c r="OFF3" s="208"/>
      <c r="OFG3" s="208"/>
      <c r="OFH3" s="208"/>
      <c r="OFI3" s="208"/>
      <c r="OFJ3" s="208"/>
      <c r="OFK3" s="208"/>
      <c r="OFL3" s="208"/>
      <c r="OFM3" s="208"/>
      <c r="OFN3" s="208"/>
      <c r="OFO3" s="208"/>
      <c r="OFP3" s="208"/>
      <c r="OFQ3" s="208"/>
      <c r="OFR3" s="208"/>
      <c r="OFS3" s="208"/>
      <c r="OFT3" s="208"/>
      <c r="OFU3" s="208"/>
      <c r="OFV3" s="208"/>
      <c r="OFW3" s="208"/>
      <c r="OFX3" s="208"/>
      <c r="OFY3" s="208"/>
      <c r="OFZ3" s="208"/>
      <c r="OGA3" s="208"/>
      <c r="OGB3" s="208"/>
      <c r="OGC3" s="208"/>
      <c r="OGD3" s="208"/>
      <c r="OGE3" s="208"/>
      <c r="OGF3" s="208"/>
      <c r="OGG3" s="208"/>
      <c r="OGH3" s="208"/>
      <c r="OGI3" s="208"/>
      <c r="OGJ3" s="208"/>
      <c r="OGK3" s="208"/>
      <c r="OGL3" s="208"/>
      <c r="OGM3" s="208"/>
      <c r="OGN3" s="208"/>
      <c r="OGO3" s="208"/>
      <c r="OGP3" s="208"/>
      <c r="OGQ3" s="208"/>
      <c r="OGR3" s="208"/>
      <c r="OGS3" s="208"/>
      <c r="OGT3" s="208"/>
      <c r="OGU3" s="208"/>
      <c r="OGV3" s="208"/>
      <c r="OGW3" s="208"/>
      <c r="OGX3" s="208"/>
      <c r="OGY3" s="208"/>
      <c r="OGZ3" s="208"/>
      <c r="OHA3" s="208"/>
      <c r="OHB3" s="208"/>
      <c r="OHC3" s="208"/>
      <c r="OHD3" s="208"/>
      <c r="OHE3" s="208"/>
      <c r="OHF3" s="208"/>
      <c r="OHG3" s="208"/>
      <c r="OHH3" s="208"/>
      <c r="OHI3" s="208"/>
      <c r="OHJ3" s="208"/>
      <c r="OHK3" s="208"/>
      <c r="OHL3" s="208"/>
      <c r="OHM3" s="208"/>
      <c r="OHN3" s="208"/>
      <c r="OHO3" s="208"/>
      <c r="OHP3" s="208"/>
      <c r="OHQ3" s="208"/>
      <c r="OHR3" s="208"/>
      <c r="OHS3" s="208"/>
      <c r="OHT3" s="208"/>
      <c r="OHU3" s="208"/>
      <c r="OHV3" s="208"/>
      <c r="OHW3" s="208"/>
      <c r="OHX3" s="208"/>
      <c r="OHY3" s="208"/>
      <c r="OHZ3" s="208"/>
      <c r="OIA3" s="208"/>
      <c r="OIB3" s="208"/>
      <c r="OIC3" s="208"/>
      <c r="OID3" s="208"/>
      <c r="OIE3" s="208"/>
      <c r="OIF3" s="208"/>
      <c r="OIG3" s="208"/>
      <c r="OIH3" s="208"/>
      <c r="OII3" s="208"/>
      <c r="OIJ3" s="208"/>
      <c r="OIK3" s="208"/>
      <c r="OIL3" s="208"/>
      <c r="OIM3" s="208"/>
      <c r="OIN3" s="208"/>
      <c r="OIO3" s="208"/>
      <c r="OIP3" s="208"/>
      <c r="OIQ3" s="208"/>
      <c r="OIR3" s="208"/>
      <c r="OIS3" s="208"/>
      <c r="OIT3" s="208"/>
      <c r="OIU3" s="208"/>
      <c r="OIV3" s="208"/>
      <c r="OIW3" s="208"/>
      <c r="OIX3" s="208"/>
      <c r="OIY3" s="208"/>
      <c r="OIZ3" s="208"/>
      <c r="OJA3" s="208"/>
      <c r="OJB3" s="208"/>
      <c r="OJC3" s="208"/>
      <c r="OJD3" s="208"/>
      <c r="OJE3" s="208"/>
      <c r="OJF3" s="208"/>
      <c r="OJG3" s="208"/>
      <c r="OJH3" s="208"/>
      <c r="OJI3" s="208"/>
      <c r="OJJ3" s="208"/>
      <c r="OJK3" s="208"/>
      <c r="OJL3" s="208"/>
      <c r="OJM3" s="208"/>
      <c r="OJN3" s="208"/>
      <c r="OJO3" s="208"/>
      <c r="OJP3" s="208"/>
      <c r="OJQ3" s="208"/>
      <c r="OJR3" s="208"/>
      <c r="OJS3" s="208"/>
      <c r="OJT3" s="208"/>
      <c r="OJU3" s="208"/>
      <c r="OJV3" s="208"/>
      <c r="OJW3" s="208"/>
      <c r="OJX3" s="208"/>
      <c r="OJY3" s="208"/>
      <c r="OJZ3" s="208"/>
      <c r="OKA3" s="208"/>
      <c r="OKB3" s="208"/>
      <c r="OKC3" s="208"/>
      <c r="OKD3" s="208"/>
      <c r="OKE3" s="208"/>
      <c r="OKF3" s="208"/>
      <c r="OKG3" s="208"/>
      <c r="OKH3" s="208"/>
      <c r="OKI3" s="208"/>
      <c r="OKJ3" s="208"/>
      <c r="OKK3" s="208"/>
      <c r="OKL3" s="208"/>
      <c r="OKM3" s="208"/>
      <c r="OKN3" s="208"/>
      <c r="OKO3" s="208"/>
      <c r="OKP3" s="208"/>
      <c r="OKQ3" s="208"/>
      <c r="OKR3" s="208"/>
      <c r="OKS3" s="208"/>
      <c r="OKT3" s="208"/>
      <c r="OKU3" s="208"/>
      <c r="OKV3" s="208"/>
      <c r="OKW3" s="208"/>
      <c r="OKX3" s="208"/>
      <c r="OKY3" s="208"/>
      <c r="OKZ3" s="208"/>
      <c r="OLA3" s="208"/>
      <c r="OLB3" s="208"/>
      <c r="OLC3" s="208"/>
      <c r="OLD3" s="208"/>
      <c r="OLE3" s="208"/>
      <c r="OLF3" s="208"/>
      <c r="OLG3" s="208"/>
      <c r="OLH3" s="208"/>
      <c r="OLI3" s="208"/>
      <c r="OLJ3" s="208"/>
      <c r="OLK3" s="208"/>
      <c r="OLL3" s="208"/>
      <c r="OLM3" s="208"/>
      <c r="OLN3" s="208"/>
      <c r="OLO3" s="208"/>
      <c r="OLP3" s="208"/>
      <c r="OLQ3" s="208"/>
      <c r="OLR3" s="208"/>
      <c r="OLS3" s="208"/>
      <c r="OLT3" s="208"/>
      <c r="OLU3" s="208"/>
      <c r="OLV3" s="208"/>
      <c r="OLW3" s="208"/>
      <c r="OLX3" s="208"/>
      <c r="OLY3" s="208"/>
      <c r="OLZ3" s="208"/>
      <c r="OMA3" s="208"/>
      <c r="OMB3" s="208"/>
      <c r="OMC3" s="208"/>
      <c r="OMD3" s="208"/>
      <c r="OME3" s="208"/>
      <c r="OMF3" s="208"/>
      <c r="OMG3" s="208"/>
      <c r="OMH3" s="208"/>
      <c r="OMI3" s="208"/>
      <c r="OMJ3" s="208"/>
      <c r="OMK3" s="208"/>
      <c r="OML3" s="208"/>
      <c r="OMM3" s="208"/>
      <c r="OMN3" s="208"/>
      <c r="OMO3" s="208"/>
      <c r="OMP3" s="208"/>
      <c r="OMQ3" s="208"/>
      <c r="OMR3" s="208"/>
      <c r="OMS3" s="208"/>
      <c r="OMT3" s="208"/>
      <c r="OMU3" s="208"/>
      <c r="OMV3" s="208"/>
      <c r="OMW3" s="208"/>
      <c r="OMX3" s="208"/>
      <c r="OMY3" s="208"/>
      <c r="OMZ3" s="208"/>
      <c r="ONA3" s="208"/>
      <c r="ONB3" s="208"/>
      <c r="ONC3" s="208"/>
      <c r="OND3" s="208"/>
      <c r="ONE3" s="208"/>
      <c r="ONF3" s="208"/>
      <c r="ONG3" s="208"/>
      <c r="ONH3" s="208"/>
      <c r="ONI3" s="208"/>
      <c r="ONJ3" s="208"/>
      <c r="ONK3" s="208"/>
      <c r="ONL3" s="208"/>
      <c r="ONM3" s="208"/>
      <c r="ONN3" s="208"/>
      <c r="ONO3" s="208"/>
      <c r="ONP3" s="208"/>
      <c r="ONQ3" s="208"/>
      <c r="ONR3" s="208"/>
      <c r="ONS3" s="208"/>
      <c r="ONT3" s="208"/>
      <c r="ONU3" s="208"/>
      <c r="ONV3" s="208"/>
      <c r="ONW3" s="208"/>
      <c r="ONX3" s="208"/>
      <c r="ONY3" s="208"/>
      <c r="ONZ3" s="208"/>
      <c r="OOA3" s="208"/>
      <c r="OOB3" s="208"/>
      <c r="OOC3" s="208"/>
      <c r="OOD3" s="208"/>
      <c r="OOE3" s="208"/>
      <c r="OOF3" s="208"/>
      <c r="OOG3" s="208"/>
      <c r="OOH3" s="208"/>
      <c r="OOI3" s="208"/>
      <c r="OOJ3" s="208"/>
      <c r="OOK3" s="208"/>
      <c r="OOL3" s="208"/>
      <c r="OOM3" s="208"/>
      <c r="OON3" s="208"/>
      <c r="OOO3" s="208"/>
      <c r="OOP3" s="208"/>
      <c r="OOQ3" s="208"/>
      <c r="OOR3" s="208"/>
      <c r="OOS3" s="208"/>
      <c r="OOT3" s="208"/>
      <c r="OOU3" s="208"/>
      <c r="OOV3" s="208"/>
      <c r="OOW3" s="208"/>
      <c r="OOX3" s="208"/>
      <c r="OOY3" s="208"/>
      <c r="OOZ3" s="208"/>
      <c r="OPA3" s="208"/>
      <c r="OPB3" s="208"/>
      <c r="OPC3" s="208"/>
      <c r="OPD3" s="208"/>
      <c r="OPE3" s="208"/>
      <c r="OPF3" s="208"/>
      <c r="OPG3" s="208"/>
      <c r="OPH3" s="208"/>
      <c r="OPI3" s="208"/>
      <c r="OPJ3" s="208"/>
      <c r="OPK3" s="208"/>
      <c r="OPL3" s="208"/>
      <c r="OPM3" s="208"/>
      <c r="OPN3" s="208"/>
      <c r="OPO3" s="208"/>
      <c r="OPP3" s="208"/>
      <c r="OPQ3" s="208"/>
      <c r="OPR3" s="208"/>
      <c r="OPS3" s="208"/>
      <c r="OPT3" s="208"/>
      <c r="OPU3" s="208"/>
      <c r="OPV3" s="208"/>
      <c r="OPW3" s="208"/>
      <c r="OPX3" s="208"/>
      <c r="OPY3" s="208"/>
      <c r="OPZ3" s="208"/>
      <c r="OQA3" s="208"/>
      <c r="OQB3" s="208"/>
      <c r="OQC3" s="208"/>
      <c r="OQD3" s="208"/>
      <c r="OQE3" s="208"/>
      <c r="OQF3" s="208"/>
      <c r="OQG3" s="208"/>
      <c r="OQH3" s="208"/>
      <c r="OQI3" s="208"/>
      <c r="OQJ3" s="208"/>
      <c r="OQK3" s="208"/>
      <c r="OQL3" s="208"/>
      <c r="OQM3" s="208"/>
      <c r="OQN3" s="208"/>
      <c r="OQO3" s="208"/>
      <c r="OQP3" s="208"/>
      <c r="OQQ3" s="208"/>
      <c r="OQR3" s="208"/>
      <c r="OQS3" s="208"/>
      <c r="OQT3" s="208"/>
      <c r="OQU3" s="208"/>
      <c r="OQV3" s="208"/>
      <c r="OQW3" s="208"/>
      <c r="OQX3" s="208"/>
      <c r="OQY3" s="208"/>
      <c r="OQZ3" s="208"/>
      <c r="ORA3" s="208"/>
      <c r="ORB3" s="208"/>
      <c r="ORC3" s="208"/>
      <c r="ORD3" s="208"/>
      <c r="ORE3" s="208"/>
      <c r="ORF3" s="208"/>
      <c r="ORG3" s="208"/>
      <c r="ORH3" s="208"/>
      <c r="ORI3" s="208"/>
      <c r="ORJ3" s="208"/>
      <c r="ORK3" s="208"/>
      <c r="ORL3" s="208"/>
      <c r="ORM3" s="208"/>
      <c r="ORN3" s="208"/>
      <c r="ORO3" s="208"/>
      <c r="ORP3" s="208"/>
      <c r="ORQ3" s="208"/>
      <c r="ORR3" s="208"/>
      <c r="ORS3" s="208"/>
      <c r="ORT3" s="208"/>
      <c r="ORU3" s="208"/>
      <c r="ORV3" s="208"/>
      <c r="ORW3" s="208"/>
      <c r="ORX3" s="208"/>
      <c r="ORY3" s="208"/>
      <c r="ORZ3" s="208"/>
      <c r="OSA3" s="208"/>
      <c r="OSB3" s="208"/>
      <c r="OSC3" s="208"/>
      <c r="OSD3" s="208"/>
      <c r="OSE3" s="208"/>
      <c r="OSF3" s="208"/>
      <c r="OSG3" s="208"/>
      <c r="OSH3" s="208"/>
      <c r="OSI3" s="208"/>
      <c r="OSJ3" s="208"/>
      <c r="OSK3" s="208"/>
      <c r="OSL3" s="208"/>
      <c r="OSM3" s="208"/>
      <c r="OSN3" s="208"/>
      <c r="OSO3" s="208"/>
      <c r="OSP3" s="208"/>
      <c r="OSQ3" s="208"/>
      <c r="OSR3" s="208"/>
      <c r="OSS3" s="208"/>
      <c r="OST3" s="208"/>
      <c r="OSU3" s="208"/>
      <c r="OSV3" s="208"/>
      <c r="OSW3" s="208"/>
      <c r="OSX3" s="208"/>
      <c r="OSY3" s="208"/>
      <c r="OSZ3" s="208"/>
      <c r="OTA3" s="208"/>
      <c r="OTB3" s="208"/>
      <c r="OTC3" s="208"/>
      <c r="OTD3" s="208"/>
      <c r="OTE3" s="208"/>
      <c r="OTF3" s="208"/>
      <c r="OTG3" s="208"/>
      <c r="OTH3" s="208"/>
      <c r="OTI3" s="208"/>
      <c r="OTJ3" s="208"/>
      <c r="OTK3" s="208"/>
      <c r="OTL3" s="208"/>
      <c r="OTM3" s="208"/>
      <c r="OTN3" s="208"/>
      <c r="OTO3" s="208"/>
      <c r="OTP3" s="208"/>
      <c r="OTQ3" s="208"/>
      <c r="OTR3" s="208"/>
      <c r="OTS3" s="208"/>
      <c r="OTT3" s="208"/>
      <c r="OTU3" s="208"/>
      <c r="OTV3" s="208"/>
      <c r="OTW3" s="208"/>
      <c r="OTX3" s="208"/>
      <c r="OTY3" s="208"/>
      <c r="OTZ3" s="208"/>
      <c r="OUA3" s="208"/>
      <c r="OUB3" s="208"/>
      <c r="OUC3" s="208"/>
      <c r="OUD3" s="208"/>
      <c r="OUE3" s="208"/>
      <c r="OUF3" s="208"/>
      <c r="OUG3" s="208"/>
      <c r="OUH3" s="208"/>
      <c r="OUI3" s="208"/>
      <c r="OUJ3" s="208"/>
      <c r="OUK3" s="208"/>
      <c r="OUL3" s="208"/>
      <c r="OUM3" s="208"/>
      <c r="OUN3" s="208"/>
      <c r="OUO3" s="208"/>
      <c r="OUP3" s="208"/>
      <c r="OUQ3" s="208"/>
      <c r="OUR3" s="208"/>
      <c r="OUS3" s="208"/>
      <c r="OUT3" s="208"/>
      <c r="OUU3" s="208"/>
      <c r="OUV3" s="208"/>
      <c r="OUW3" s="208"/>
      <c r="OUX3" s="208"/>
      <c r="OUY3" s="208"/>
      <c r="OUZ3" s="208"/>
      <c r="OVA3" s="208"/>
      <c r="OVB3" s="208"/>
      <c r="OVC3" s="208"/>
      <c r="OVD3" s="208"/>
      <c r="OVE3" s="208"/>
      <c r="OVF3" s="208"/>
      <c r="OVG3" s="208"/>
      <c r="OVH3" s="208"/>
      <c r="OVI3" s="208"/>
      <c r="OVJ3" s="208"/>
      <c r="OVK3" s="208"/>
      <c r="OVL3" s="208"/>
      <c r="OVM3" s="208"/>
      <c r="OVN3" s="208"/>
      <c r="OVO3" s="208"/>
      <c r="OVP3" s="208"/>
      <c r="OVQ3" s="208"/>
      <c r="OVR3" s="208"/>
      <c r="OVS3" s="208"/>
      <c r="OVT3" s="208"/>
      <c r="OVU3" s="208"/>
      <c r="OVV3" s="208"/>
      <c r="OVW3" s="208"/>
      <c r="OVX3" s="208"/>
      <c r="OVY3" s="208"/>
      <c r="OVZ3" s="208"/>
      <c r="OWA3" s="208"/>
      <c r="OWB3" s="208"/>
      <c r="OWC3" s="208"/>
      <c r="OWD3" s="208"/>
      <c r="OWE3" s="208"/>
      <c r="OWF3" s="208"/>
      <c r="OWG3" s="208"/>
      <c r="OWH3" s="208"/>
      <c r="OWI3" s="208"/>
      <c r="OWJ3" s="208"/>
      <c r="OWK3" s="208"/>
      <c r="OWL3" s="208"/>
      <c r="OWM3" s="208"/>
      <c r="OWN3" s="208"/>
      <c r="OWO3" s="208"/>
      <c r="OWP3" s="208"/>
      <c r="OWQ3" s="208"/>
      <c r="OWR3" s="208"/>
      <c r="OWS3" s="208"/>
      <c r="OWT3" s="208"/>
      <c r="OWU3" s="208"/>
      <c r="OWV3" s="208"/>
      <c r="OWW3" s="208"/>
      <c r="OWX3" s="208"/>
      <c r="OWY3" s="208"/>
      <c r="OWZ3" s="208"/>
      <c r="OXA3" s="208"/>
      <c r="OXB3" s="208"/>
      <c r="OXC3" s="208"/>
      <c r="OXD3" s="208"/>
      <c r="OXE3" s="208"/>
      <c r="OXF3" s="208"/>
      <c r="OXG3" s="208"/>
      <c r="OXH3" s="208"/>
      <c r="OXI3" s="208"/>
      <c r="OXJ3" s="208"/>
      <c r="OXK3" s="208"/>
      <c r="OXL3" s="208"/>
      <c r="OXM3" s="208"/>
      <c r="OXN3" s="208"/>
      <c r="OXO3" s="208"/>
      <c r="OXP3" s="208"/>
      <c r="OXQ3" s="208"/>
      <c r="OXR3" s="208"/>
      <c r="OXS3" s="208"/>
      <c r="OXT3" s="208"/>
      <c r="OXU3" s="208"/>
      <c r="OXV3" s="208"/>
      <c r="OXW3" s="208"/>
      <c r="OXX3" s="208"/>
      <c r="OXY3" s="208"/>
      <c r="OXZ3" s="208"/>
      <c r="OYA3" s="208"/>
      <c r="OYB3" s="208"/>
      <c r="OYC3" s="208"/>
      <c r="OYD3" s="208"/>
      <c r="OYE3" s="208"/>
      <c r="OYF3" s="208"/>
      <c r="OYG3" s="208"/>
      <c r="OYH3" s="208"/>
      <c r="OYI3" s="208"/>
      <c r="OYJ3" s="208"/>
      <c r="OYK3" s="208"/>
      <c r="OYL3" s="208"/>
      <c r="OYM3" s="208"/>
      <c r="OYN3" s="208"/>
      <c r="OYO3" s="208"/>
      <c r="OYP3" s="208"/>
      <c r="OYQ3" s="208"/>
      <c r="OYR3" s="208"/>
      <c r="OYS3" s="208"/>
      <c r="OYT3" s="208"/>
      <c r="OYU3" s="208"/>
      <c r="OYV3" s="208"/>
      <c r="OYW3" s="208"/>
      <c r="OYX3" s="208"/>
      <c r="OYY3" s="208"/>
      <c r="OYZ3" s="208"/>
      <c r="OZA3" s="208"/>
      <c r="OZB3" s="208"/>
      <c r="OZC3" s="208"/>
      <c r="OZD3" s="208"/>
      <c r="OZE3" s="208"/>
      <c r="OZF3" s="208"/>
      <c r="OZG3" s="208"/>
      <c r="OZH3" s="208"/>
      <c r="OZI3" s="208"/>
      <c r="OZJ3" s="208"/>
      <c r="OZK3" s="208"/>
      <c r="OZL3" s="208"/>
      <c r="OZM3" s="208"/>
      <c r="OZN3" s="208"/>
      <c r="OZO3" s="208"/>
      <c r="OZP3" s="208"/>
      <c r="OZQ3" s="208"/>
      <c r="OZR3" s="208"/>
      <c r="OZS3" s="208"/>
      <c r="OZT3" s="208"/>
      <c r="OZU3" s="208"/>
      <c r="OZV3" s="208"/>
      <c r="OZW3" s="208"/>
      <c r="OZX3" s="208"/>
      <c r="OZY3" s="208"/>
      <c r="OZZ3" s="208"/>
      <c r="PAA3" s="208"/>
      <c r="PAB3" s="208"/>
      <c r="PAC3" s="208"/>
      <c r="PAD3" s="208"/>
      <c r="PAE3" s="208"/>
      <c r="PAF3" s="208"/>
      <c r="PAG3" s="208"/>
      <c r="PAH3" s="208"/>
      <c r="PAI3" s="208"/>
      <c r="PAJ3" s="208"/>
      <c r="PAK3" s="208"/>
      <c r="PAL3" s="208"/>
      <c r="PAM3" s="208"/>
      <c r="PAN3" s="208"/>
      <c r="PAO3" s="208"/>
      <c r="PAP3" s="208"/>
      <c r="PAQ3" s="208"/>
      <c r="PAR3" s="208"/>
      <c r="PAS3" s="208"/>
      <c r="PAT3" s="208"/>
      <c r="PAU3" s="208"/>
      <c r="PAV3" s="208"/>
      <c r="PAW3" s="208"/>
      <c r="PAX3" s="208"/>
      <c r="PAY3" s="208"/>
      <c r="PAZ3" s="208"/>
      <c r="PBA3" s="208"/>
      <c r="PBB3" s="208"/>
      <c r="PBC3" s="208"/>
      <c r="PBD3" s="208"/>
      <c r="PBE3" s="208"/>
      <c r="PBF3" s="208"/>
      <c r="PBG3" s="208"/>
      <c r="PBH3" s="208"/>
      <c r="PBI3" s="208"/>
      <c r="PBJ3" s="208"/>
      <c r="PBK3" s="208"/>
      <c r="PBL3" s="208"/>
      <c r="PBM3" s="208"/>
      <c r="PBN3" s="208"/>
      <c r="PBO3" s="208"/>
      <c r="PBP3" s="208"/>
      <c r="PBQ3" s="208"/>
      <c r="PBR3" s="208"/>
      <c r="PBS3" s="208"/>
      <c r="PBT3" s="208"/>
      <c r="PBU3" s="208"/>
      <c r="PBV3" s="208"/>
      <c r="PBW3" s="208"/>
      <c r="PBX3" s="208"/>
      <c r="PBY3" s="208"/>
      <c r="PBZ3" s="208"/>
      <c r="PCA3" s="208"/>
      <c r="PCB3" s="208"/>
      <c r="PCC3" s="208"/>
      <c r="PCD3" s="208"/>
      <c r="PCE3" s="208"/>
      <c r="PCF3" s="208"/>
      <c r="PCG3" s="208"/>
      <c r="PCH3" s="208"/>
      <c r="PCI3" s="208"/>
      <c r="PCJ3" s="208"/>
      <c r="PCK3" s="208"/>
      <c r="PCL3" s="208"/>
      <c r="PCM3" s="208"/>
      <c r="PCN3" s="208"/>
      <c r="PCO3" s="208"/>
      <c r="PCP3" s="208"/>
      <c r="PCQ3" s="208"/>
      <c r="PCR3" s="208"/>
      <c r="PCS3" s="208"/>
      <c r="PCT3" s="208"/>
      <c r="PCU3" s="208"/>
      <c r="PCV3" s="208"/>
      <c r="PCW3" s="208"/>
      <c r="PCX3" s="208"/>
      <c r="PCY3" s="208"/>
      <c r="PCZ3" s="208"/>
      <c r="PDA3" s="208"/>
      <c r="PDB3" s="208"/>
      <c r="PDC3" s="208"/>
      <c r="PDD3" s="208"/>
      <c r="PDE3" s="208"/>
      <c r="PDF3" s="208"/>
      <c r="PDG3" s="208"/>
      <c r="PDH3" s="208"/>
      <c r="PDI3" s="208"/>
      <c r="PDJ3" s="208"/>
      <c r="PDK3" s="208"/>
      <c r="PDL3" s="208"/>
      <c r="PDM3" s="208"/>
      <c r="PDN3" s="208"/>
      <c r="PDO3" s="208"/>
      <c r="PDP3" s="208"/>
      <c r="PDQ3" s="208"/>
      <c r="PDR3" s="208"/>
      <c r="PDS3" s="208"/>
      <c r="PDT3" s="208"/>
      <c r="PDU3" s="208"/>
      <c r="PDV3" s="208"/>
      <c r="PDW3" s="208"/>
      <c r="PDX3" s="208"/>
      <c r="PDY3" s="208"/>
      <c r="PDZ3" s="208"/>
      <c r="PEA3" s="208"/>
      <c r="PEB3" s="208"/>
      <c r="PEC3" s="208"/>
      <c r="PED3" s="208"/>
      <c r="PEE3" s="208"/>
      <c r="PEF3" s="208"/>
      <c r="PEG3" s="208"/>
      <c r="PEH3" s="208"/>
      <c r="PEI3" s="208"/>
      <c r="PEJ3" s="208"/>
      <c r="PEK3" s="208"/>
      <c r="PEL3" s="208"/>
      <c r="PEM3" s="208"/>
      <c r="PEN3" s="208"/>
      <c r="PEO3" s="208"/>
      <c r="PEP3" s="208"/>
      <c r="PEQ3" s="208"/>
      <c r="PER3" s="208"/>
      <c r="PES3" s="208"/>
      <c r="PET3" s="208"/>
      <c r="PEU3" s="208"/>
      <c r="PEV3" s="208"/>
      <c r="PEW3" s="208"/>
      <c r="PEX3" s="208"/>
      <c r="PEY3" s="208"/>
      <c r="PEZ3" s="208"/>
      <c r="PFA3" s="208"/>
      <c r="PFB3" s="208"/>
      <c r="PFC3" s="208"/>
      <c r="PFD3" s="208"/>
      <c r="PFE3" s="208"/>
      <c r="PFF3" s="208"/>
      <c r="PFG3" s="208"/>
      <c r="PFH3" s="208"/>
      <c r="PFI3" s="208"/>
      <c r="PFJ3" s="208"/>
      <c r="PFK3" s="208"/>
      <c r="PFL3" s="208"/>
      <c r="PFM3" s="208"/>
      <c r="PFN3" s="208"/>
      <c r="PFO3" s="208"/>
      <c r="PFP3" s="208"/>
      <c r="PFQ3" s="208"/>
      <c r="PFR3" s="208"/>
      <c r="PFS3" s="208"/>
      <c r="PFT3" s="208"/>
      <c r="PFU3" s="208"/>
      <c r="PFV3" s="208"/>
      <c r="PFW3" s="208"/>
      <c r="PFX3" s="208"/>
      <c r="PFY3" s="208"/>
      <c r="PFZ3" s="208"/>
      <c r="PGA3" s="208"/>
      <c r="PGB3" s="208"/>
      <c r="PGC3" s="208"/>
      <c r="PGD3" s="208"/>
      <c r="PGE3" s="208"/>
      <c r="PGF3" s="208"/>
      <c r="PGG3" s="208"/>
      <c r="PGH3" s="208"/>
      <c r="PGI3" s="208"/>
      <c r="PGJ3" s="208"/>
      <c r="PGK3" s="208"/>
      <c r="PGL3" s="208"/>
      <c r="PGM3" s="208"/>
      <c r="PGN3" s="208"/>
      <c r="PGO3" s="208"/>
      <c r="PGP3" s="208"/>
      <c r="PGQ3" s="208"/>
      <c r="PGR3" s="208"/>
      <c r="PGS3" s="208"/>
      <c r="PGT3" s="208"/>
      <c r="PGU3" s="208"/>
      <c r="PGV3" s="208"/>
      <c r="PGW3" s="208"/>
      <c r="PGX3" s="208"/>
      <c r="PGY3" s="208"/>
      <c r="PGZ3" s="208"/>
      <c r="PHA3" s="208"/>
      <c r="PHB3" s="208"/>
      <c r="PHC3" s="208"/>
      <c r="PHD3" s="208"/>
      <c r="PHE3" s="208"/>
      <c r="PHF3" s="208"/>
      <c r="PHG3" s="208"/>
      <c r="PHH3" s="208"/>
      <c r="PHI3" s="208"/>
      <c r="PHJ3" s="208"/>
      <c r="PHK3" s="208"/>
      <c r="PHL3" s="208"/>
      <c r="PHM3" s="208"/>
      <c r="PHN3" s="208"/>
      <c r="PHO3" s="208"/>
      <c r="PHP3" s="208"/>
      <c r="PHQ3" s="208"/>
      <c r="PHR3" s="208"/>
      <c r="PHS3" s="208"/>
      <c r="PHT3" s="208"/>
      <c r="PHU3" s="208"/>
      <c r="PHV3" s="208"/>
      <c r="PHW3" s="208"/>
      <c r="PHX3" s="208"/>
      <c r="PHY3" s="208"/>
      <c r="PHZ3" s="208"/>
      <c r="PIA3" s="208"/>
      <c r="PIB3" s="208"/>
      <c r="PIC3" s="208"/>
      <c r="PID3" s="208"/>
      <c r="PIE3" s="208"/>
      <c r="PIF3" s="208"/>
      <c r="PIG3" s="208"/>
      <c r="PIH3" s="208"/>
      <c r="PII3" s="208"/>
      <c r="PIJ3" s="208"/>
      <c r="PIK3" s="208"/>
      <c r="PIL3" s="208"/>
      <c r="PIM3" s="208"/>
      <c r="PIN3" s="208"/>
      <c r="PIO3" s="208"/>
      <c r="PIP3" s="208"/>
      <c r="PIQ3" s="208"/>
      <c r="PIR3" s="208"/>
      <c r="PIS3" s="208"/>
      <c r="PIT3" s="208"/>
      <c r="PIU3" s="208"/>
      <c r="PIV3" s="208"/>
      <c r="PIW3" s="208"/>
      <c r="PIX3" s="208"/>
      <c r="PIY3" s="208"/>
      <c r="PIZ3" s="208"/>
      <c r="PJA3" s="208"/>
      <c r="PJB3" s="208"/>
      <c r="PJC3" s="208"/>
      <c r="PJD3" s="208"/>
      <c r="PJE3" s="208"/>
      <c r="PJF3" s="208"/>
      <c r="PJG3" s="208"/>
      <c r="PJH3" s="208"/>
      <c r="PJI3" s="208"/>
      <c r="PJJ3" s="208"/>
      <c r="PJK3" s="208"/>
      <c r="PJL3" s="208"/>
      <c r="PJM3" s="208"/>
      <c r="PJN3" s="208"/>
      <c r="PJO3" s="208"/>
      <c r="PJP3" s="208"/>
      <c r="PJQ3" s="208"/>
      <c r="PJR3" s="208"/>
      <c r="PJS3" s="208"/>
      <c r="PJT3" s="208"/>
      <c r="PJU3" s="208"/>
      <c r="PJV3" s="208"/>
      <c r="PJW3" s="208"/>
      <c r="PJX3" s="208"/>
      <c r="PJY3" s="208"/>
      <c r="PJZ3" s="208"/>
      <c r="PKA3" s="208"/>
      <c r="PKB3" s="208"/>
      <c r="PKC3" s="208"/>
      <c r="PKD3" s="208"/>
      <c r="PKE3" s="208"/>
      <c r="PKF3" s="208"/>
      <c r="PKG3" s="208"/>
      <c r="PKH3" s="208"/>
      <c r="PKI3" s="208"/>
      <c r="PKJ3" s="208"/>
      <c r="PKK3" s="208"/>
      <c r="PKL3" s="208"/>
      <c r="PKM3" s="208"/>
      <c r="PKN3" s="208"/>
      <c r="PKO3" s="208"/>
      <c r="PKP3" s="208"/>
      <c r="PKQ3" s="208"/>
      <c r="PKR3" s="208"/>
      <c r="PKS3" s="208"/>
      <c r="PKT3" s="208"/>
      <c r="PKU3" s="208"/>
      <c r="PKV3" s="208"/>
      <c r="PKW3" s="208"/>
      <c r="PKX3" s="208"/>
      <c r="PKY3" s="208"/>
      <c r="PKZ3" s="208"/>
      <c r="PLA3" s="208"/>
      <c r="PLB3" s="208"/>
      <c r="PLC3" s="208"/>
      <c r="PLD3" s="208"/>
      <c r="PLE3" s="208"/>
      <c r="PLF3" s="208"/>
      <c r="PLG3" s="208"/>
      <c r="PLH3" s="208"/>
      <c r="PLI3" s="208"/>
      <c r="PLJ3" s="208"/>
      <c r="PLK3" s="208"/>
      <c r="PLL3" s="208"/>
      <c r="PLM3" s="208"/>
      <c r="PLN3" s="208"/>
      <c r="PLO3" s="208"/>
      <c r="PLP3" s="208"/>
      <c r="PLQ3" s="208"/>
      <c r="PLR3" s="208"/>
      <c r="PLS3" s="208"/>
      <c r="PLT3" s="208"/>
      <c r="PLU3" s="208"/>
      <c r="PLV3" s="208"/>
      <c r="PLW3" s="208"/>
      <c r="PLX3" s="208"/>
      <c r="PLY3" s="208"/>
      <c r="PLZ3" s="208"/>
      <c r="PMA3" s="208"/>
      <c r="PMB3" s="208"/>
      <c r="PMC3" s="208"/>
      <c r="PMD3" s="208"/>
      <c r="PME3" s="208"/>
      <c r="PMF3" s="208"/>
      <c r="PMG3" s="208"/>
      <c r="PMH3" s="208"/>
      <c r="PMI3" s="208"/>
      <c r="PMJ3" s="208"/>
      <c r="PMK3" s="208"/>
      <c r="PML3" s="208"/>
      <c r="PMM3" s="208"/>
      <c r="PMN3" s="208"/>
      <c r="PMO3" s="208"/>
      <c r="PMP3" s="208"/>
      <c r="PMQ3" s="208"/>
      <c r="PMR3" s="208"/>
      <c r="PMS3" s="208"/>
      <c r="PMT3" s="208"/>
      <c r="PMU3" s="208"/>
      <c r="PMV3" s="208"/>
      <c r="PMW3" s="208"/>
      <c r="PMX3" s="208"/>
      <c r="PMY3" s="208"/>
      <c r="PMZ3" s="208"/>
      <c r="PNA3" s="208"/>
      <c r="PNB3" s="208"/>
      <c r="PNC3" s="208"/>
      <c r="PND3" s="208"/>
      <c r="PNE3" s="208"/>
      <c r="PNF3" s="208"/>
      <c r="PNG3" s="208"/>
      <c r="PNH3" s="208"/>
      <c r="PNI3" s="208"/>
      <c r="PNJ3" s="208"/>
      <c r="PNK3" s="208"/>
      <c r="PNL3" s="208"/>
      <c r="PNM3" s="208"/>
      <c r="PNN3" s="208"/>
      <c r="PNO3" s="208"/>
      <c r="PNP3" s="208"/>
      <c r="PNQ3" s="208"/>
      <c r="PNR3" s="208"/>
      <c r="PNS3" s="208"/>
      <c r="PNT3" s="208"/>
      <c r="PNU3" s="208"/>
      <c r="PNV3" s="208"/>
      <c r="PNW3" s="208"/>
      <c r="PNX3" s="208"/>
      <c r="PNY3" s="208"/>
      <c r="PNZ3" s="208"/>
      <c r="POA3" s="208"/>
      <c r="POB3" s="208"/>
      <c r="POC3" s="208"/>
      <c r="POD3" s="208"/>
      <c r="POE3" s="208"/>
      <c r="POF3" s="208"/>
      <c r="POG3" s="208"/>
      <c r="POH3" s="208"/>
      <c r="POI3" s="208"/>
      <c r="POJ3" s="208"/>
      <c r="POK3" s="208"/>
      <c r="POL3" s="208"/>
      <c r="POM3" s="208"/>
      <c r="PON3" s="208"/>
      <c r="POO3" s="208"/>
      <c r="POP3" s="208"/>
      <c r="POQ3" s="208"/>
      <c r="POR3" s="208"/>
      <c r="POS3" s="208"/>
      <c r="POT3" s="208"/>
      <c r="POU3" s="208"/>
      <c r="POV3" s="208"/>
      <c r="POW3" s="208"/>
      <c r="POX3" s="208"/>
      <c r="POY3" s="208"/>
      <c r="POZ3" s="208"/>
      <c r="PPA3" s="208"/>
      <c r="PPB3" s="208"/>
      <c r="PPC3" s="208"/>
      <c r="PPD3" s="208"/>
      <c r="PPE3" s="208"/>
      <c r="PPF3" s="208"/>
      <c r="PPG3" s="208"/>
      <c r="PPH3" s="208"/>
      <c r="PPI3" s="208"/>
      <c r="PPJ3" s="208"/>
      <c r="PPK3" s="208"/>
      <c r="PPL3" s="208"/>
      <c r="PPM3" s="208"/>
      <c r="PPN3" s="208"/>
      <c r="PPO3" s="208"/>
      <c r="PPP3" s="208"/>
      <c r="PPQ3" s="208"/>
      <c r="PPR3" s="208"/>
      <c r="PPS3" s="208"/>
      <c r="PPT3" s="208"/>
      <c r="PPU3" s="208"/>
      <c r="PPV3" s="208"/>
      <c r="PPW3" s="208"/>
      <c r="PPX3" s="208"/>
      <c r="PPY3" s="208"/>
      <c r="PPZ3" s="208"/>
      <c r="PQA3" s="208"/>
      <c r="PQB3" s="208"/>
      <c r="PQC3" s="208"/>
      <c r="PQD3" s="208"/>
      <c r="PQE3" s="208"/>
      <c r="PQF3" s="208"/>
      <c r="PQG3" s="208"/>
      <c r="PQH3" s="208"/>
      <c r="PQI3" s="208"/>
      <c r="PQJ3" s="208"/>
      <c r="PQK3" s="208"/>
      <c r="PQL3" s="208"/>
      <c r="PQM3" s="208"/>
      <c r="PQN3" s="208"/>
      <c r="PQO3" s="208"/>
      <c r="PQP3" s="208"/>
      <c r="PQQ3" s="208"/>
      <c r="PQR3" s="208"/>
      <c r="PQS3" s="208"/>
      <c r="PQT3" s="208"/>
      <c r="PQU3" s="208"/>
      <c r="PQV3" s="208"/>
      <c r="PQW3" s="208"/>
      <c r="PQX3" s="208"/>
      <c r="PQY3" s="208"/>
      <c r="PQZ3" s="208"/>
      <c r="PRA3" s="208"/>
      <c r="PRB3" s="208"/>
      <c r="PRC3" s="208"/>
      <c r="PRD3" s="208"/>
      <c r="PRE3" s="208"/>
      <c r="PRF3" s="208"/>
      <c r="PRG3" s="208"/>
      <c r="PRH3" s="208"/>
      <c r="PRI3" s="208"/>
      <c r="PRJ3" s="208"/>
      <c r="PRK3" s="208"/>
      <c r="PRL3" s="208"/>
      <c r="PRM3" s="208"/>
      <c r="PRN3" s="208"/>
      <c r="PRO3" s="208"/>
      <c r="PRP3" s="208"/>
      <c r="PRQ3" s="208"/>
      <c r="PRR3" s="208"/>
      <c r="PRS3" s="208"/>
      <c r="PRT3" s="208"/>
      <c r="PRU3" s="208"/>
      <c r="PRV3" s="208"/>
      <c r="PRW3" s="208"/>
      <c r="PRX3" s="208"/>
      <c r="PRY3" s="208"/>
      <c r="PRZ3" s="208"/>
      <c r="PSA3" s="208"/>
      <c r="PSB3" s="208"/>
      <c r="PSC3" s="208"/>
      <c r="PSD3" s="208"/>
      <c r="PSE3" s="208"/>
      <c r="PSF3" s="208"/>
      <c r="PSG3" s="208"/>
      <c r="PSH3" s="208"/>
      <c r="PSI3" s="208"/>
      <c r="PSJ3" s="208"/>
      <c r="PSK3" s="208"/>
      <c r="PSL3" s="208"/>
      <c r="PSM3" s="208"/>
      <c r="PSN3" s="208"/>
      <c r="PSO3" s="208"/>
      <c r="PSP3" s="208"/>
      <c r="PSQ3" s="208"/>
      <c r="PSR3" s="208"/>
      <c r="PSS3" s="208"/>
      <c r="PST3" s="208"/>
      <c r="PSU3" s="208"/>
      <c r="PSV3" s="208"/>
      <c r="PSW3" s="208"/>
      <c r="PSX3" s="208"/>
      <c r="PSY3" s="208"/>
      <c r="PSZ3" s="208"/>
      <c r="PTA3" s="208"/>
      <c r="PTB3" s="208"/>
      <c r="PTC3" s="208"/>
      <c r="PTD3" s="208"/>
      <c r="PTE3" s="208"/>
      <c r="PTF3" s="208"/>
      <c r="PTG3" s="208"/>
      <c r="PTH3" s="208"/>
      <c r="PTI3" s="208"/>
      <c r="PTJ3" s="208"/>
      <c r="PTK3" s="208"/>
      <c r="PTL3" s="208"/>
      <c r="PTM3" s="208"/>
      <c r="PTN3" s="208"/>
      <c r="PTO3" s="208"/>
      <c r="PTP3" s="208"/>
      <c r="PTQ3" s="208"/>
      <c r="PTR3" s="208"/>
      <c r="PTS3" s="208"/>
      <c r="PTT3" s="208"/>
      <c r="PTU3" s="208"/>
      <c r="PTV3" s="208"/>
      <c r="PTW3" s="208"/>
      <c r="PTX3" s="208"/>
      <c r="PTY3" s="208"/>
      <c r="PTZ3" s="208"/>
      <c r="PUA3" s="208"/>
      <c r="PUB3" s="208"/>
      <c r="PUC3" s="208"/>
      <c r="PUD3" s="208"/>
      <c r="PUE3" s="208"/>
      <c r="PUF3" s="208"/>
      <c r="PUG3" s="208"/>
      <c r="PUH3" s="208"/>
      <c r="PUI3" s="208"/>
      <c r="PUJ3" s="208"/>
      <c r="PUK3" s="208"/>
      <c r="PUL3" s="208"/>
      <c r="PUM3" s="208"/>
      <c r="PUN3" s="208"/>
      <c r="PUO3" s="208"/>
      <c r="PUP3" s="208"/>
      <c r="PUQ3" s="208"/>
      <c r="PUR3" s="208"/>
      <c r="PUS3" s="208"/>
      <c r="PUT3" s="208"/>
      <c r="PUU3" s="208"/>
      <c r="PUV3" s="208"/>
      <c r="PUW3" s="208"/>
      <c r="PUX3" s="208"/>
      <c r="PUY3" s="208"/>
      <c r="PUZ3" s="208"/>
      <c r="PVA3" s="208"/>
      <c r="PVB3" s="208"/>
      <c r="PVC3" s="208"/>
      <c r="PVD3" s="208"/>
      <c r="PVE3" s="208"/>
      <c r="PVF3" s="208"/>
      <c r="PVG3" s="208"/>
      <c r="PVH3" s="208"/>
      <c r="PVI3" s="208"/>
      <c r="PVJ3" s="208"/>
      <c r="PVK3" s="208"/>
      <c r="PVL3" s="208"/>
      <c r="PVM3" s="208"/>
      <c r="PVN3" s="208"/>
      <c r="PVO3" s="208"/>
      <c r="PVP3" s="208"/>
      <c r="PVQ3" s="208"/>
      <c r="PVR3" s="208"/>
      <c r="PVS3" s="208"/>
      <c r="PVT3" s="208"/>
      <c r="PVU3" s="208"/>
      <c r="PVV3" s="208"/>
      <c r="PVW3" s="208"/>
      <c r="PVX3" s="208"/>
      <c r="PVY3" s="208"/>
      <c r="PVZ3" s="208"/>
      <c r="PWA3" s="208"/>
      <c r="PWB3" s="208"/>
      <c r="PWC3" s="208"/>
      <c r="PWD3" s="208"/>
      <c r="PWE3" s="208"/>
      <c r="PWF3" s="208"/>
      <c r="PWG3" s="208"/>
      <c r="PWH3" s="208"/>
      <c r="PWI3" s="208"/>
      <c r="PWJ3" s="208"/>
      <c r="PWK3" s="208"/>
      <c r="PWL3" s="208"/>
      <c r="PWM3" s="208"/>
      <c r="PWN3" s="208"/>
      <c r="PWO3" s="208"/>
      <c r="PWP3" s="208"/>
      <c r="PWQ3" s="208"/>
      <c r="PWR3" s="208"/>
      <c r="PWS3" s="208"/>
      <c r="PWT3" s="208"/>
      <c r="PWU3" s="208"/>
      <c r="PWV3" s="208"/>
      <c r="PWW3" s="208"/>
      <c r="PWX3" s="208"/>
      <c r="PWY3" s="208"/>
      <c r="PWZ3" s="208"/>
      <c r="PXA3" s="208"/>
      <c r="PXB3" s="208"/>
      <c r="PXC3" s="208"/>
      <c r="PXD3" s="208"/>
      <c r="PXE3" s="208"/>
      <c r="PXF3" s="208"/>
      <c r="PXG3" s="208"/>
      <c r="PXH3" s="208"/>
      <c r="PXI3" s="208"/>
      <c r="PXJ3" s="208"/>
      <c r="PXK3" s="208"/>
      <c r="PXL3" s="208"/>
      <c r="PXM3" s="208"/>
      <c r="PXN3" s="208"/>
      <c r="PXO3" s="208"/>
      <c r="PXP3" s="208"/>
      <c r="PXQ3" s="208"/>
      <c r="PXR3" s="208"/>
      <c r="PXS3" s="208"/>
      <c r="PXT3" s="208"/>
      <c r="PXU3" s="208"/>
      <c r="PXV3" s="208"/>
      <c r="PXW3" s="208"/>
      <c r="PXX3" s="208"/>
      <c r="PXY3" s="208"/>
      <c r="PXZ3" s="208"/>
      <c r="PYA3" s="208"/>
      <c r="PYB3" s="208"/>
      <c r="PYC3" s="208"/>
      <c r="PYD3" s="208"/>
      <c r="PYE3" s="208"/>
      <c r="PYF3" s="208"/>
      <c r="PYG3" s="208"/>
      <c r="PYH3" s="208"/>
      <c r="PYI3" s="208"/>
      <c r="PYJ3" s="208"/>
      <c r="PYK3" s="208"/>
      <c r="PYL3" s="208"/>
      <c r="PYM3" s="208"/>
      <c r="PYN3" s="208"/>
      <c r="PYO3" s="208"/>
      <c r="PYP3" s="208"/>
      <c r="PYQ3" s="208"/>
      <c r="PYR3" s="208"/>
      <c r="PYS3" s="208"/>
      <c r="PYT3" s="208"/>
      <c r="PYU3" s="208"/>
      <c r="PYV3" s="208"/>
      <c r="PYW3" s="208"/>
      <c r="PYX3" s="208"/>
      <c r="PYY3" s="208"/>
      <c r="PYZ3" s="208"/>
      <c r="PZA3" s="208"/>
      <c r="PZB3" s="208"/>
      <c r="PZC3" s="208"/>
      <c r="PZD3" s="208"/>
      <c r="PZE3" s="208"/>
      <c r="PZF3" s="208"/>
      <c r="PZG3" s="208"/>
      <c r="PZH3" s="208"/>
      <c r="PZI3" s="208"/>
      <c r="PZJ3" s="208"/>
      <c r="PZK3" s="208"/>
      <c r="PZL3" s="208"/>
      <c r="PZM3" s="208"/>
      <c r="PZN3" s="208"/>
      <c r="PZO3" s="208"/>
      <c r="PZP3" s="208"/>
      <c r="PZQ3" s="208"/>
      <c r="PZR3" s="208"/>
      <c r="PZS3" s="208"/>
      <c r="PZT3" s="208"/>
      <c r="PZU3" s="208"/>
      <c r="PZV3" s="208"/>
      <c r="PZW3" s="208"/>
      <c r="PZX3" s="208"/>
      <c r="PZY3" s="208"/>
      <c r="PZZ3" s="208"/>
      <c r="QAA3" s="208"/>
      <c r="QAB3" s="208"/>
      <c r="QAC3" s="208"/>
      <c r="QAD3" s="208"/>
      <c r="QAE3" s="208"/>
      <c r="QAF3" s="208"/>
      <c r="QAG3" s="208"/>
      <c r="QAH3" s="208"/>
      <c r="QAI3" s="208"/>
      <c r="QAJ3" s="208"/>
      <c r="QAK3" s="208"/>
      <c r="QAL3" s="208"/>
      <c r="QAM3" s="208"/>
      <c r="QAN3" s="208"/>
      <c r="QAO3" s="208"/>
      <c r="QAP3" s="208"/>
      <c r="QAQ3" s="208"/>
      <c r="QAR3" s="208"/>
      <c r="QAS3" s="208"/>
      <c r="QAT3" s="208"/>
      <c r="QAU3" s="208"/>
      <c r="QAV3" s="208"/>
      <c r="QAW3" s="208"/>
      <c r="QAX3" s="208"/>
      <c r="QAY3" s="208"/>
      <c r="QAZ3" s="208"/>
      <c r="QBA3" s="208"/>
      <c r="QBB3" s="208"/>
      <c r="QBC3" s="208"/>
      <c r="QBD3" s="208"/>
      <c r="QBE3" s="208"/>
      <c r="QBF3" s="208"/>
      <c r="QBG3" s="208"/>
      <c r="QBH3" s="208"/>
      <c r="QBI3" s="208"/>
      <c r="QBJ3" s="208"/>
      <c r="QBK3" s="208"/>
      <c r="QBL3" s="208"/>
      <c r="QBM3" s="208"/>
      <c r="QBN3" s="208"/>
      <c r="QBO3" s="208"/>
      <c r="QBP3" s="208"/>
      <c r="QBQ3" s="208"/>
      <c r="QBR3" s="208"/>
      <c r="QBS3" s="208"/>
      <c r="QBT3" s="208"/>
      <c r="QBU3" s="208"/>
      <c r="QBV3" s="208"/>
      <c r="QBW3" s="208"/>
      <c r="QBX3" s="208"/>
      <c r="QBY3" s="208"/>
      <c r="QBZ3" s="208"/>
      <c r="QCA3" s="208"/>
      <c r="QCB3" s="208"/>
      <c r="QCC3" s="208"/>
      <c r="QCD3" s="208"/>
      <c r="QCE3" s="208"/>
      <c r="QCF3" s="208"/>
      <c r="QCG3" s="208"/>
      <c r="QCH3" s="208"/>
      <c r="QCI3" s="208"/>
      <c r="QCJ3" s="208"/>
      <c r="QCK3" s="208"/>
      <c r="QCL3" s="208"/>
      <c r="QCM3" s="208"/>
      <c r="QCN3" s="208"/>
      <c r="QCO3" s="208"/>
      <c r="QCP3" s="208"/>
      <c r="QCQ3" s="208"/>
      <c r="QCR3" s="208"/>
      <c r="QCS3" s="208"/>
      <c r="QCT3" s="208"/>
      <c r="QCU3" s="208"/>
      <c r="QCV3" s="208"/>
      <c r="QCW3" s="208"/>
      <c r="QCX3" s="208"/>
      <c r="QCY3" s="208"/>
      <c r="QCZ3" s="208"/>
      <c r="QDA3" s="208"/>
      <c r="QDB3" s="208"/>
      <c r="QDC3" s="208"/>
      <c r="QDD3" s="208"/>
      <c r="QDE3" s="208"/>
      <c r="QDF3" s="208"/>
      <c r="QDG3" s="208"/>
      <c r="QDH3" s="208"/>
      <c r="QDI3" s="208"/>
      <c r="QDJ3" s="208"/>
      <c r="QDK3" s="208"/>
      <c r="QDL3" s="208"/>
      <c r="QDM3" s="208"/>
      <c r="QDN3" s="208"/>
      <c r="QDO3" s="208"/>
      <c r="QDP3" s="208"/>
      <c r="QDQ3" s="208"/>
      <c r="QDR3" s="208"/>
      <c r="QDS3" s="208"/>
      <c r="QDT3" s="208"/>
      <c r="QDU3" s="208"/>
      <c r="QDV3" s="208"/>
      <c r="QDW3" s="208"/>
      <c r="QDX3" s="208"/>
      <c r="QDY3" s="208"/>
      <c r="QDZ3" s="208"/>
      <c r="QEA3" s="208"/>
      <c r="QEB3" s="208"/>
      <c r="QEC3" s="208"/>
      <c r="QED3" s="208"/>
      <c r="QEE3" s="208"/>
      <c r="QEF3" s="208"/>
      <c r="QEG3" s="208"/>
      <c r="QEH3" s="208"/>
      <c r="QEI3" s="208"/>
      <c r="QEJ3" s="208"/>
      <c r="QEK3" s="208"/>
      <c r="QEL3" s="208"/>
      <c r="QEM3" s="208"/>
      <c r="QEN3" s="208"/>
      <c r="QEO3" s="208"/>
      <c r="QEP3" s="208"/>
      <c r="QEQ3" s="208"/>
      <c r="QER3" s="208"/>
      <c r="QES3" s="208"/>
      <c r="QET3" s="208"/>
      <c r="QEU3" s="208"/>
      <c r="QEV3" s="208"/>
      <c r="QEW3" s="208"/>
      <c r="QEX3" s="208"/>
      <c r="QEY3" s="208"/>
      <c r="QEZ3" s="208"/>
      <c r="QFA3" s="208"/>
      <c r="QFB3" s="208"/>
      <c r="QFC3" s="208"/>
      <c r="QFD3" s="208"/>
      <c r="QFE3" s="208"/>
      <c r="QFF3" s="208"/>
      <c r="QFG3" s="208"/>
      <c r="QFH3" s="208"/>
      <c r="QFI3" s="208"/>
      <c r="QFJ3" s="208"/>
      <c r="QFK3" s="208"/>
      <c r="QFL3" s="208"/>
      <c r="QFM3" s="208"/>
      <c r="QFN3" s="208"/>
      <c r="QFO3" s="208"/>
      <c r="QFP3" s="208"/>
      <c r="QFQ3" s="208"/>
      <c r="QFR3" s="208"/>
      <c r="QFS3" s="208"/>
      <c r="QFT3" s="208"/>
      <c r="QFU3" s="208"/>
      <c r="QFV3" s="208"/>
      <c r="QFW3" s="208"/>
      <c r="QFX3" s="208"/>
      <c r="QFY3" s="208"/>
      <c r="QFZ3" s="208"/>
      <c r="QGA3" s="208"/>
      <c r="QGB3" s="208"/>
      <c r="QGC3" s="208"/>
      <c r="QGD3" s="208"/>
      <c r="QGE3" s="208"/>
      <c r="QGF3" s="208"/>
      <c r="QGG3" s="208"/>
      <c r="QGH3" s="208"/>
      <c r="QGI3" s="208"/>
      <c r="QGJ3" s="208"/>
      <c r="QGK3" s="208"/>
      <c r="QGL3" s="208"/>
      <c r="QGM3" s="208"/>
      <c r="QGN3" s="208"/>
      <c r="QGO3" s="208"/>
      <c r="QGP3" s="208"/>
      <c r="QGQ3" s="208"/>
      <c r="QGR3" s="208"/>
      <c r="QGS3" s="208"/>
      <c r="QGT3" s="208"/>
      <c r="QGU3" s="208"/>
      <c r="QGV3" s="208"/>
      <c r="QGW3" s="208"/>
      <c r="QGX3" s="208"/>
      <c r="QGY3" s="208"/>
      <c r="QGZ3" s="208"/>
      <c r="QHA3" s="208"/>
      <c r="QHB3" s="208"/>
      <c r="QHC3" s="208"/>
      <c r="QHD3" s="208"/>
      <c r="QHE3" s="208"/>
      <c r="QHF3" s="208"/>
      <c r="QHG3" s="208"/>
      <c r="QHH3" s="208"/>
      <c r="QHI3" s="208"/>
      <c r="QHJ3" s="208"/>
      <c r="QHK3" s="208"/>
      <c r="QHL3" s="208"/>
      <c r="QHM3" s="208"/>
      <c r="QHN3" s="208"/>
      <c r="QHO3" s="208"/>
      <c r="QHP3" s="208"/>
      <c r="QHQ3" s="208"/>
      <c r="QHR3" s="208"/>
      <c r="QHS3" s="208"/>
      <c r="QHT3" s="208"/>
      <c r="QHU3" s="208"/>
      <c r="QHV3" s="208"/>
      <c r="QHW3" s="208"/>
      <c r="QHX3" s="208"/>
      <c r="QHY3" s="208"/>
      <c r="QHZ3" s="208"/>
      <c r="QIA3" s="208"/>
      <c r="QIB3" s="208"/>
      <c r="QIC3" s="208"/>
      <c r="QID3" s="208"/>
      <c r="QIE3" s="208"/>
      <c r="QIF3" s="208"/>
      <c r="QIG3" s="208"/>
      <c r="QIH3" s="208"/>
      <c r="QII3" s="208"/>
      <c r="QIJ3" s="208"/>
      <c r="QIK3" s="208"/>
      <c r="QIL3" s="208"/>
      <c r="QIM3" s="208"/>
      <c r="QIN3" s="208"/>
      <c r="QIO3" s="208"/>
      <c r="QIP3" s="208"/>
      <c r="QIQ3" s="208"/>
      <c r="QIR3" s="208"/>
      <c r="QIS3" s="208"/>
      <c r="QIT3" s="208"/>
      <c r="QIU3" s="208"/>
      <c r="QIV3" s="208"/>
      <c r="QIW3" s="208"/>
      <c r="QIX3" s="208"/>
      <c r="QIY3" s="208"/>
      <c r="QIZ3" s="208"/>
      <c r="QJA3" s="208"/>
      <c r="QJB3" s="208"/>
      <c r="QJC3" s="208"/>
      <c r="QJD3" s="208"/>
      <c r="QJE3" s="208"/>
      <c r="QJF3" s="208"/>
      <c r="QJG3" s="208"/>
      <c r="QJH3" s="208"/>
      <c r="QJI3" s="208"/>
      <c r="QJJ3" s="208"/>
      <c r="QJK3" s="208"/>
      <c r="QJL3" s="208"/>
      <c r="QJM3" s="208"/>
      <c r="QJN3" s="208"/>
      <c r="QJO3" s="208"/>
      <c r="QJP3" s="208"/>
      <c r="QJQ3" s="208"/>
      <c r="QJR3" s="208"/>
      <c r="QJS3" s="208"/>
      <c r="QJT3" s="208"/>
      <c r="QJU3" s="208"/>
      <c r="QJV3" s="208"/>
      <c r="QJW3" s="208"/>
      <c r="QJX3" s="208"/>
      <c r="QJY3" s="208"/>
      <c r="QJZ3" s="208"/>
      <c r="QKA3" s="208"/>
      <c r="QKB3" s="208"/>
      <c r="QKC3" s="208"/>
      <c r="QKD3" s="208"/>
      <c r="QKE3" s="208"/>
      <c r="QKF3" s="208"/>
      <c r="QKG3" s="208"/>
      <c r="QKH3" s="208"/>
      <c r="QKI3" s="208"/>
      <c r="QKJ3" s="208"/>
      <c r="QKK3" s="208"/>
      <c r="QKL3" s="208"/>
      <c r="QKM3" s="208"/>
      <c r="QKN3" s="208"/>
      <c r="QKO3" s="208"/>
      <c r="QKP3" s="208"/>
      <c r="QKQ3" s="208"/>
      <c r="QKR3" s="208"/>
      <c r="QKS3" s="208"/>
      <c r="QKT3" s="208"/>
      <c r="QKU3" s="208"/>
      <c r="QKV3" s="208"/>
      <c r="QKW3" s="208"/>
      <c r="QKX3" s="208"/>
      <c r="QKY3" s="208"/>
      <c r="QKZ3" s="208"/>
      <c r="QLA3" s="208"/>
      <c r="QLB3" s="208"/>
      <c r="QLC3" s="208"/>
      <c r="QLD3" s="208"/>
      <c r="QLE3" s="208"/>
      <c r="QLF3" s="208"/>
      <c r="QLG3" s="208"/>
      <c r="QLH3" s="208"/>
      <c r="QLI3" s="208"/>
      <c r="QLJ3" s="208"/>
      <c r="QLK3" s="208"/>
      <c r="QLL3" s="208"/>
      <c r="QLM3" s="208"/>
      <c r="QLN3" s="208"/>
      <c r="QLO3" s="208"/>
      <c r="QLP3" s="208"/>
      <c r="QLQ3" s="208"/>
      <c r="QLR3" s="208"/>
      <c r="QLS3" s="208"/>
      <c r="QLT3" s="208"/>
      <c r="QLU3" s="208"/>
      <c r="QLV3" s="208"/>
      <c r="QLW3" s="208"/>
      <c r="QLX3" s="208"/>
      <c r="QLY3" s="208"/>
      <c r="QLZ3" s="208"/>
      <c r="QMA3" s="208"/>
      <c r="QMB3" s="208"/>
      <c r="QMC3" s="208"/>
      <c r="QMD3" s="208"/>
      <c r="QME3" s="208"/>
      <c r="QMF3" s="208"/>
      <c r="QMG3" s="208"/>
      <c r="QMH3" s="208"/>
      <c r="QMI3" s="208"/>
      <c r="QMJ3" s="208"/>
      <c r="QMK3" s="208"/>
      <c r="QML3" s="208"/>
      <c r="QMM3" s="208"/>
      <c r="QMN3" s="208"/>
      <c r="QMO3" s="208"/>
      <c r="QMP3" s="208"/>
      <c r="QMQ3" s="208"/>
      <c r="QMR3" s="208"/>
      <c r="QMS3" s="208"/>
      <c r="QMT3" s="208"/>
      <c r="QMU3" s="208"/>
      <c r="QMV3" s="208"/>
      <c r="QMW3" s="208"/>
      <c r="QMX3" s="208"/>
      <c r="QMY3" s="208"/>
      <c r="QMZ3" s="208"/>
      <c r="QNA3" s="208"/>
      <c r="QNB3" s="208"/>
      <c r="QNC3" s="208"/>
      <c r="QND3" s="208"/>
      <c r="QNE3" s="208"/>
      <c r="QNF3" s="208"/>
      <c r="QNG3" s="208"/>
      <c r="QNH3" s="208"/>
      <c r="QNI3" s="208"/>
      <c r="QNJ3" s="208"/>
      <c r="QNK3" s="208"/>
      <c r="QNL3" s="208"/>
      <c r="QNM3" s="208"/>
      <c r="QNN3" s="208"/>
      <c r="QNO3" s="208"/>
      <c r="QNP3" s="208"/>
      <c r="QNQ3" s="208"/>
      <c r="QNR3" s="208"/>
      <c r="QNS3" s="208"/>
      <c r="QNT3" s="208"/>
      <c r="QNU3" s="208"/>
      <c r="QNV3" s="208"/>
      <c r="QNW3" s="208"/>
      <c r="QNX3" s="208"/>
      <c r="QNY3" s="208"/>
      <c r="QNZ3" s="208"/>
      <c r="QOA3" s="208"/>
      <c r="QOB3" s="208"/>
      <c r="QOC3" s="208"/>
      <c r="QOD3" s="208"/>
      <c r="QOE3" s="208"/>
      <c r="QOF3" s="208"/>
      <c r="QOG3" s="208"/>
      <c r="QOH3" s="208"/>
      <c r="QOI3" s="208"/>
      <c r="QOJ3" s="208"/>
      <c r="QOK3" s="208"/>
      <c r="QOL3" s="208"/>
      <c r="QOM3" s="208"/>
      <c r="QON3" s="208"/>
      <c r="QOO3" s="208"/>
      <c r="QOP3" s="208"/>
      <c r="QOQ3" s="208"/>
      <c r="QOR3" s="208"/>
      <c r="QOS3" s="208"/>
      <c r="QOT3" s="208"/>
      <c r="QOU3" s="208"/>
      <c r="QOV3" s="208"/>
      <c r="QOW3" s="208"/>
      <c r="QOX3" s="208"/>
      <c r="QOY3" s="208"/>
      <c r="QOZ3" s="208"/>
      <c r="QPA3" s="208"/>
      <c r="QPB3" s="208"/>
      <c r="QPC3" s="208"/>
      <c r="QPD3" s="208"/>
      <c r="QPE3" s="208"/>
      <c r="QPF3" s="208"/>
      <c r="QPG3" s="208"/>
      <c r="QPH3" s="208"/>
      <c r="QPI3" s="208"/>
      <c r="QPJ3" s="208"/>
      <c r="QPK3" s="208"/>
      <c r="QPL3" s="208"/>
      <c r="QPM3" s="208"/>
      <c r="QPN3" s="208"/>
      <c r="QPO3" s="208"/>
      <c r="QPP3" s="208"/>
      <c r="QPQ3" s="208"/>
      <c r="QPR3" s="208"/>
      <c r="QPS3" s="208"/>
      <c r="QPT3" s="208"/>
      <c r="QPU3" s="208"/>
      <c r="QPV3" s="208"/>
      <c r="QPW3" s="208"/>
      <c r="QPX3" s="208"/>
      <c r="QPY3" s="208"/>
      <c r="QPZ3" s="208"/>
      <c r="QQA3" s="208"/>
      <c r="QQB3" s="208"/>
      <c r="QQC3" s="208"/>
      <c r="QQD3" s="208"/>
      <c r="QQE3" s="208"/>
      <c r="QQF3" s="208"/>
      <c r="QQG3" s="208"/>
      <c r="QQH3" s="208"/>
      <c r="QQI3" s="208"/>
      <c r="QQJ3" s="208"/>
      <c r="QQK3" s="208"/>
      <c r="QQL3" s="208"/>
      <c r="QQM3" s="208"/>
      <c r="QQN3" s="208"/>
      <c r="QQO3" s="208"/>
      <c r="QQP3" s="208"/>
      <c r="QQQ3" s="208"/>
      <c r="QQR3" s="208"/>
      <c r="QQS3" s="208"/>
      <c r="QQT3" s="208"/>
      <c r="QQU3" s="208"/>
      <c r="QQV3" s="208"/>
      <c r="QQW3" s="208"/>
      <c r="QQX3" s="208"/>
      <c r="QQY3" s="208"/>
      <c r="QQZ3" s="208"/>
      <c r="QRA3" s="208"/>
      <c r="QRB3" s="208"/>
      <c r="QRC3" s="208"/>
      <c r="QRD3" s="208"/>
      <c r="QRE3" s="208"/>
      <c r="QRF3" s="208"/>
      <c r="QRG3" s="208"/>
      <c r="QRH3" s="208"/>
      <c r="QRI3" s="208"/>
      <c r="QRJ3" s="208"/>
      <c r="QRK3" s="208"/>
      <c r="QRL3" s="208"/>
      <c r="QRM3" s="208"/>
      <c r="QRN3" s="208"/>
      <c r="QRO3" s="208"/>
      <c r="QRP3" s="208"/>
      <c r="QRQ3" s="208"/>
      <c r="QRR3" s="208"/>
      <c r="QRS3" s="208"/>
      <c r="QRT3" s="208"/>
      <c r="QRU3" s="208"/>
      <c r="QRV3" s="208"/>
      <c r="QRW3" s="208"/>
      <c r="QRX3" s="208"/>
      <c r="QRY3" s="208"/>
      <c r="QRZ3" s="208"/>
      <c r="QSA3" s="208"/>
      <c r="QSB3" s="208"/>
      <c r="QSC3" s="208"/>
      <c r="QSD3" s="208"/>
      <c r="QSE3" s="208"/>
      <c r="QSF3" s="208"/>
      <c r="QSG3" s="208"/>
      <c r="QSH3" s="208"/>
      <c r="QSI3" s="208"/>
      <c r="QSJ3" s="208"/>
      <c r="QSK3" s="208"/>
      <c r="QSL3" s="208"/>
      <c r="QSM3" s="208"/>
      <c r="QSN3" s="208"/>
      <c r="QSO3" s="208"/>
      <c r="QSP3" s="208"/>
      <c r="QSQ3" s="208"/>
      <c r="QSR3" s="208"/>
      <c r="QSS3" s="208"/>
      <c r="QST3" s="208"/>
      <c r="QSU3" s="208"/>
      <c r="QSV3" s="208"/>
      <c r="QSW3" s="208"/>
      <c r="QSX3" s="208"/>
      <c r="QSY3" s="208"/>
      <c r="QSZ3" s="208"/>
      <c r="QTA3" s="208"/>
      <c r="QTB3" s="208"/>
      <c r="QTC3" s="208"/>
      <c r="QTD3" s="208"/>
      <c r="QTE3" s="208"/>
      <c r="QTF3" s="208"/>
      <c r="QTG3" s="208"/>
      <c r="QTH3" s="208"/>
      <c r="QTI3" s="208"/>
      <c r="QTJ3" s="208"/>
      <c r="QTK3" s="208"/>
      <c r="QTL3" s="208"/>
      <c r="QTM3" s="208"/>
      <c r="QTN3" s="208"/>
      <c r="QTO3" s="208"/>
      <c r="QTP3" s="208"/>
      <c r="QTQ3" s="208"/>
      <c r="QTR3" s="208"/>
      <c r="QTS3" s="208"/>
      <c r="QTT3" s="208"/>
      <c r="QTU3" s="208"/>
      <c r="QTV3" s="208"/>
      <c r="QTW3" s="208"/>
      <c r="QTX3" s="208"/>
      <c r="QTY3" s="208"/>
      <c r="QTZ3" s="208"/>
      <c r="QUA3" s="208"/>
      <c r="QUB3" s="208"/>
      <c r="QUC3" s="208"/>
      <c r="QUD3" s="208"/>
      <c r="QUE3" s="208"/>
      <c r="QUF3" s="208"/>
      <c r="QUG3" s="208"/>
      <c r="QUH3" s="208"/>
      <c r="QUI3" s="208"/>
      <c r="QUJ3" s="208"/>
      <c r="QUK3" s="208"/>
      <c r="QUL3" s="208"/>
      <c r="QUM3" s="208"/>
      <c r="QUN3" s="208"/>
      <c r="QUO3" s="208"/>
      <c r="QUP3" s="208"/>
      <c r="QUQ3" s="208"/>
      <c r="QUR3" s="208"/>
      <c r="QUS3" s="208"/>
      <c r="QUT3" s="208"/>
      <c r="QUU3" s="208"/>
      <c r="QUV3" s="208"/>
      <c r="QUW3" s="208"/>
      <c r="QUX3" s="208"/>
      <c r="QUY3" s="208"/>
      <c r="QUZ3" s="208"/>
      <c r="QVA3" s="208"/>
      <c r="QVB3" s="208"/>
      <c r="QVC3" s="208"/>
      <c r="QVD3" s="208"/>
      <c r="QVE3" s="208"/>
      <c r="QVF3" s="208"/>
      <c r="QVG3" s="208"/>
      <c r="QVH3" s="208"/>
      <c r="QVI3" s="208"/>
      <c r="QVJ3" s="208"/>
      <c r="QVK3" s="208"/>
      <c r="QVL3" s="208"/>
      <c r="QVM3" s="208"/>
      <c r="QVN3" s="208"/>
      <c r="QVO3" s="208"/>
      <c r="QVP3" s="208"/>
      <c r="QVQ3" s="208"/>
      <c r="QVR3" s="208"/>
      <c r="QVS3" s="208"/>
      <c r="QVT3" s="208"/>
      <c r="QVU3" s="208"/>
      <c r="QVV3" s="208"/>
      <c r="QVW3" s="208"/>
      <c r="QVX3" s="208"/>
      <c r="QVY3" s="208"/>
      <c r="QVZ3" s="208"/>
      <c r="QWA3" s="208"/>
      <c r="QWB3" s="208"/>
      <c r="QWC3" s="208"/>
      <c r="QWD3" s="208"/>
      <c r="QWE3" s="208"/>
      <c r="QWF3" s="208"/>
      <c r="QWG3" s="208"/>
      <c r="QWH3" s="208"/>
      <c r="QWI3" s="208"/>
      <c r="QWJ3" s="208"/>
      <c r="QWK3" s="208"/>
      <c r="QWL3" s="208"/>
      <c r="QWM3" s="208"/>
      <c r="QWN3" s="208"/>
      <c r="QWO3" s="208"/>
      <c r="QWP3" s="208"/>
      <c r="QWQ3" s="208"/>
      <c r="QWR3" s="208"/>
      <c r="QWS3" s="208"/>
      <c r="QWT3" s="208"/>
      <c r="QWU3" s="208"/>
      <c r="QWV3" s="208"/>
      <c r="QWW3" s="208"/>
      <c r="QWX3" s="208"/>
      <c r="QWY3" s="208"/>
      <c r="QWZ3" s="208"/>
      <c r="QXA3" s="208"/>
      <c r="QXB3" s="208"/>
      <c r="QXC3" s="208"/>
      <c r="QXD3" s="208"/>
      <c r="QXE3" s="208"/>
      <c r="QXF3" s="208"/>
      <c r="QXG3" s="208"/>
      <c r="QXH3" s="208"/>
      <c r="QXI3" s="208"/>
      <c r="QXJ3" s="208"/>
      <c r="QXK3" s="208"/>
      <c r="QXL3" s="208"/>
      <c r="QXM3" s="208"/>
      <c r="QXN3" s="208"/>
      <c r="QXO3" s="208"/>
      <c r="QXP3" s="208"/>
      <c r="QXQ3" s="208"/>
      <c r="QXR3" s="208"/>
      <c r="QXS3" s="208"/>
      <c r="QXT3" s="208"/>
      <c r="QXU3" s="208"/>
      <c r="QXV3" s="208"/>
      <c r="QXW3" s="208"/>
      <c r="QXX3" s="208"/>
      <c r="QXY3" s="208"/>
      <c r="QXZ3" s="208"/>
      <c r="QYA3" s="208"/>
      <c r="QYB3" s="208"/>
      <c r="QYC3" s="208"/>
      <c r="QYD3" s="208"/>
      <c r="QYE3" s="208"/>
      <c r="QYF3" s="208"/>
      <c r="QYG3" s="208"/>
      <c r="QYH3" s="208"/>
      <c r="QYI3" s="208"/>
      <c r="QYJ3" s="208"/>
      <c r="QYK3" s="208"/>
      <c r="QYL3" s="208"/>
      <c r="QYM3" s="208"/>
      <c r="QYN3" s="208"/>
      <c r="QYO3" s="208"/>
      <c r="QYP3" s="208"/>
      <c r="QYQ3" s="208"/>
      <c r="QYR3" s="208"/>
      <c r="QYS3" s="208"/>
      <c r="QYT3" s="208"/>
      <c r="QYU3" s="208"/>
      <c r="QYV3" s="208"/>
      <c r="QYW3" s="208"/>
      <c r="QYX3" s="208"/>
      <c r="QYY3" s="208"/>
      <c r="QYZ3" s="208"/>
      <c r="QZA3" s="208"/>
      <c r="QZB3" s="208"/>
      <c r="QZC3" s="208"/>
      <c r="QZD3" s="208"/>
      <c r="QZE3" s="208"/>
      <c r="QZF3" s="208"/>
      <c r="QZG3" s="208"/>
      <c r="QZH3" s="208"/>
      <c r="QZI3" s="208"/>
      <c r="QZJ3" s="208"/>
      <c r="QZK3" s="208"/>
      <c r="QZL3" s="208"/>
      <c r="QZM3" s="208"/>
      <c r="QZN3" s="208"/>
      <c r="QZO3" s="208"/>
      <c r="QZP3" s="208"/>
      <c r="QZQ3" s="208"/>
      <c r="QZR3" s="208"/>
      <c r="QZS3" s="208"/>
      <c r="QZT3" s="208"/>
      <c r="QZU3" s="208"/>
      <c r="QZV3" s="208"/>
      <c r="QZW3" s="208"/>
      <c r="QZX3" s="208"/>
      <c r="QZY3" s="208"/>
      <c r="QZZ3" s="208"/>
      <c r="RAA3" s="208"/>
      <c r="RAB3" s="208"/>
      <c r="RAC3" s="208"/>
      <c r="RAD3" s="208"/>
      <c r="RAE3" s="208"/>
      <c r="RAF3" s="208"/>
      <c r="RAG3" s="208"/>
      <c r="RAH3" s="208"/>
      <c r="RAI3" s="208"/>
      <c r="RAJ3" s="208"/>
      <c r="RAK3" s="208"/>
      <c r="RAL3" s="208"/>
      <c r="RAM3" s="208"/>
      <c r="RAN3" s="208"/>
      <c r="RAO3" s="208"/>
      <c r="RAP3" s="208"/>
      <c r="RAQ3" s="208"/>
      <c r="RAR3" s="208"/>
      <c r="RAS3" s="208"/>
      <c r="RAT3" s="208"/>
      <c r="RAU3" s="208"/>
      <c r="RAV3" s="208"/>
      <c r="RAW3" s="208"/>
      <c r="RAX3" s="208"/>
      <c r="RAY3" s="208"/>
      <c r="RAZ3" s="208"/>
      <c r="RBA3" s="208"/>
      <c r="RBB3" s="208"/>
      <c r="RBC3" s="208"/>
      <c r="RBD3" s="208"/>
      <c r="RBE3" s="208"/>
      <c r="RBF3" s="208"/>
      <c r="RBG3" s="208"/>
      <c r="RBH3" s="208"/>
      <c r="RBI3" s="208"/>
      <c r="RBJ3" s="208"/>
      <c r="RBK3" s="208"/>
      <c r="RBL3" s="208"/>
      <c r="RBM3" s="208"/>
      <c r="RBN3" s="208"/>
      <c r="RBO3" s="208"/>
      <c r="RBP3" s="208"/>
      <c r="RBQ3" s="208"/>
      <c r="RBR3" s="208"/>
      <c r="RBS3" s="208"/>
      <c r="RBT3" s="208"/>
      <c r="RBU3" s="208"/>
      <c r="RBV3" s="208"/>
      <c r="RBW3" s="208"/>
      <c r="RBX3" s="208"/>
      <c r="RBY3" s="208"/>
      <c r="RBZ3" s="208"/>
      <c r="RCA3" s="208"/>
      <c r="RCB3" s="208"/>
      <c r="RCC3" s="208"/>
      <c r="RCD3" s="208"/>
      <c r="RCE3" s="208"/>
      <c r="RCF3" s="208"/>
      <c r="RCG3" s="208"/>
      <c r="RCH3" s="208"/>
      <c r="RCI3" s="208"/>
      <c r="RCJ3" s="208"/>
      <c r="RCK3" s="208"/>
      <c r="RCL3" s="208"/>
      <c r="RCM3" s="208"/>
      <c r="RCN3" s="208"/>
      <c r="RCO3" s="208"/>
      <c r="RCP3" s="208"/>
      <c r="RCQ3" s="208"/>
      <c r="RCR3" s="208"/>
      <c r="RCS3" s="208"/>
      <c r="RCT3" s="208"/>
      <c r="RCU3" s="208"/>
      <c r="RCV3" s="208"/>
      <c r="RCW3" s="208"/>
      <c r="RCX3" s="208"/>
      <c r="RCY3" s="208"/>
      <c r="RCZ3" s="208"/>
      <c r="RDA3" s="208"/>
      <c r="RDB3" s="208"/>
      <c r="RDC3" s="208"/>
      <c r="RDD3" s="208"/>
      <c r="RDE3" s="208"/>
      <c r="RDF3" s="208"/>
      <c r="RDG3" s="208"/>
      <c r="RDH3" s="208"/>
      <c r="RDI3" s="208"/>
      <c r="RDJ3" s="208"/>
      <c r="RDK3" s="208"/>
      <c r="RDL3" s="208"/>
      <c r="RDM3" s="208"/>
      <c r="RDN3" s="208"/>
      <c r="RDO3" s="208"/>
      <c r="RDP3" s="208"/>
      <c r="RDQ3" s="208"/>
      <c r="RDR3" s="208"/>
      <c r="RDS3" s="208"/>
      <c r="RDT3" s="208"/>
      <c r="RDU3" s="208"/>
      <c r="RDV3" s="208"/>
      <c r="RDW3" s="208"/>
      <c r="RDX3" s="208"/>
      <c r="RDY3" s="208"/>
      <c r="RDZ3" s="208"/>
      <c r="REA3" s="208"/>
      <c r="REB3" s="208"/>
      <c r="REC3" s="208"/>
      <c r="RED3" s="208"/>
      <c r="REE3" s="208"/>
      <c r="REF3" s="208"/>
      <c r="REG3" s="208"/>
      <c r="REH3" s="208"/>
      <c r="REI3" s="208"/>
      <c r="REJ3" s="208"/>
      <c r="REK3" s="208"/>
      <c r="REL3" s="208"/>
      <c r="REM3" s="208"/>
      <c r="REN3" s="208"/>
      <c r="REO3" s="208"/>
      <c r="REP3" s="208"/>
      <c r="REQ3" s="208"/>
      <c r="RER3" s="208"/>
      <c r="RES3" s="208"/>
      <c r="RET3" s="208"/>
      <c r="REU3" s="208"/>
      <c r="REV3" s="208"/>
      <c r="REW3" s="208"/>
      <c r="REX3" s="208"/>
      <c r="REY3" s="208"/>
      <c r="REZ3" s="208"/>
      <c r="RFA3" s="208"/>
      <c r="RFB3" s="208"/>
      <c r="RFC3" s="208"/>
      <c r="RFD3" s="208"/>
      <c r="RFE3" s="208"/>
      <c r="RFF3" s="208"/>
      <c r="RFG3" s="208"/>
      <c r="RFH3" s="208"/>
      <c r="RFI3" s="208"/>
      <c r="RFJ3" s="208"/>
      <c r="RFK3" s="208"/>
      <c r="RFL3" s="208"/>
      <c r="RFM3" s="208"/>
      <c r="RFN3" s="208"/>
      <c r="RFO3" s="208"/>
      <c r="RFP3" s="208"/>
      <c r="RFQ3" s="208"/>
      <c r="RFR3" s="208"/>
      <c r="RFS3" s="208"/>
      <c r="RFT3" s="208"/>
      <c r="RFU3" s="208"/>
      <c r="RFV3" s="208"/>
      <c r="RFW3" s="208"/>
      <c r="RFX3" s="208"/>
      <c r="RFY3" s="208"/>
      <c r="RFZ3" s="208"/>
      <c r="RGA3" s="208"/>
      <c r="RGB3" s="208"/>
      <c r="RGC3" s="208"/>
      <c r="RGD3" s="208"/>
      <c r="RGE3" s="208"/>
      <c r="RGF3" s="208"/>
      <c r="RGG3" s="208"/>
      <c r="RGH3" s="208"/>
      <c r="RGI3" s="208"/>
      <c r="RGJ3" s="208"/>
      <c r="RGK3" s="208"/>
      <c r="RGL3" s="208"/>
      <c r="RGM3" s="208"/>
      <c r="RGN3" s="208"/>
      <c r="RGO3" s="208"/>
      <c r="RGP3" s="208"/>
      <c r="RGQ3" s="208"/>
      <c r="RGR3" s="208"/>
      <c r="RGS3" s="208"/>
      <c r="RGT3" s="208"/>
      <c r="RGU3" s="208"/>
      <c r="RGV3" s="208"/>
      <c r="RGW3" s="208"/>
      <c r="RGX3" s="208"/>
      <c r="RGY3" s="208"/>
      <c r="RGZ3" s="208"/>
      <c r="RHA3" s="208"/>
      <c r="RHB3" s="208"/>
      <c r="RHC3" s="208"/>
      <c r="RHD3" s="208"/>
      <c r="RHE3" s="208"/>
      <c r="RHF3" s="208"/>
      <c r="RHG3" s="208"/>
      <c r="RHH3" s="208"/>
      <c r="RHI3" s="208"/>
      <c r="RHJ3" s="208"/>
      <c r="RHK3" s="208"/>
      <c r="RHL3" s="208"/>
      <c r="RHM3" s="208"/>
      <c r="RHN3" s="208"/>
      <c r="RHO3" s="208"/>
      <c r="RHP3" s="208"/>
      <c r="RHQ3" s="208"/>
      <c r="RHR3" s="208"/>
      <c r="RHS3" s="208"/>
      <c r="RHT3" s="208"/>
      <c r="RHU3" s="208"/>
      <c r="RHV3" s="208"/>
      <c r="RHW3" s="208"/>
      <c r="RHX3" s="208"/>
      <c r="RHY3" s="208"/>
      <c r="RHZ3" s="208"/>
      <c r="RIA3" s="208"/>
      <c r="RIB3" s="208"/>
      <c r="RIC3" s="208"/>
      <c r="RID3" s="208"/>
      <c r="RIE3" s="208"/>
      <c r="RIF3" s="208"/>
      <c r="RIG3" s="208"/>
      <c r="RIH3" s="208"/>
      <c r="RII3" s="208"/>
      <c r="RIJ3" s="208"/>
      <c r="RIK3" s="208"/>
      <c r="RIL3" s="208"/>
      <c r="RIM3" s="208"/>
      <c r="RIN3" s="208"/>
      <c r="RIO3" s="208"/>
      <c r="RIP3" s="208"/>
      <c r="RIQ3" s="208"/>
      <c r="RIR3" s="208"/>
      <c r="RIS3" s="208"/>
      <c r="RIT3" s="208"/>
      <c r="RIU3" s="208"/>
      <c r="RIV3" s="208"/>
      <c r="RIW3" s="208"/>
      <c r="RIX3" s="208"/>
      <c r="RIY3" s="208"/>
      <c r="RIZ3" s="208"/>
      <c r="RJA3" s="208"/>
      <c r="RJB3" s="208"/>
      <c r="RJC3" s="208"/>
      <c r="RJD3" s="208"/>
      <c r="RJE3" s="208"/>
      <c r="RJF3" s="208"/>
      <c r="RJG3" s="208"/>
      <c r="RJH3" s="208"/>
      <c r="RJI3" s="208"/>
      <c r="RJJ3" s="208"/>
      <c r="RJK3" s="208"/>
      <c r="RJL3" s="208"/>
      <c r="RJM3" s="208"/>
      <c r="RJN3" s="208"/>
      <c r="RJO3" s="208"/>
      <c r="RJP3" s="208"/>
      <c r="RJQ3" s="208"/>
      <c r="RJR3" s="208"/>
      <c r="RJS3" s="208"/>
      <c r="RJT3" s="208"/>
      <c r="RJU3" s="208"/>
      <c r="RJV3" s="208"/>
      <c r="RJW3" s="208"/>
      <c r="RJX3" s="208"/>
      <c r="RJY3" s="208"/>
      <c r="RJZ3" s="208"/>
      <c r="RKA3" s="208"/>
      <c r="RKB3" s="208"/>
      <c r="RKC3" s="208"/>
      <c r="RKD3" s="208"/>
      <c r="RKE3" s="208"/>
      <c r="RKF3" s="208"/>
      <c r="RKG3" s="208"/>
      <c r="RKH3" s="208"/>
      <c r="RKI3" s="208"/>
      <c r="RKJ3" s="208"/>
      <c r="RKK3" s="208"/>
      <c r="RKL3" s="208"/>
      <c r="RKM3" s="208"/>
      <c r="RKN3" s="208"/>
      <c r="RKO3" s="208"/>
      <c r="RKP3" s="208"/>
      <c r="RKQ3" s="208"/>
      <c r="RKR3" s="208"/>
      <c r="RKS3" s="208"/>
      <c r="RKT3" s="208"/>
      <c r="RKU3" s="208"/>
      <c r="RKV3" s="208"/>
      <c r="RKW3" s="208"/>
      <c r="RKX3" s="208"/>
      <c r="RKY3" s="208"/>
      <c r="RKZ3" s="208"/>
      <c r="RLA3" s="208"/>
      <c r="RLB3" s="208"/>
      <c r="RLC3" s="208"/>
      <c r="RLD3" s="208"/>
      <c r="RLE3" s="208"/>
      <c r="RLF3" s="208"/>
      <c r="RLG3" s="208"/>
      <c r="RLH3" s="208"/>
      <c r="RLI3" s="208"/>
      <c r="RLJ3" s="208"/>
      <c r="RLK3" s="208"/>
      <c r="RLL3" s="208"/>
      <c r="RLM3" s="208"/>
      <c r="RLN3" s="208"/>
      <c r="RLO3" s="208"/>
      <c r="RLP3" s="208"/>
      <c r="RLQ3" s="208"/>
      <c r="RLR3" s="208"/>
      <c r="RLS3" s="208"/>
      <c r="RLT3" s="208"/>
      <c r="RLU3" s="208"/>
      <c r="RLV3" s="208"/>
      <c r="RLW3" s="208"/>
      <c r="RLX3" s="208"/>
      <c r="RLY3" s="208"/>
      <c r="RLZ3" s="208"/>
      <c r="RMA3" s="208"/>
      <c r="RMB3" s="208"/>
      <c r="RMC3" s="208"/>
      <c r="RMD3" s="208"/>
      <c r="RME3" s="208"/>
      <c r="RMF3" s="208"/>
      <c r="RMG3" s="208"/>
      <c r="RMH3" s="208"/>
      <c r="RMI3" s="208"/>
      <c r="RMJ3" s="208"/>
      <c r="RMK3" s="208"/>
      <c r="RML3" s="208"/>
      <c r="RMM3" s="208"/>
      <c r="RMN3" s="208"/>
      <c r="RMO3" s="208"/>
      <c r="RMP3" s="208"/>
      <c r="RMQ3" s="208"/>
      <c r="RMR3" s="208"/>
      <c r="RMS3" s="208"/>
      <c r="RMT3" s="208"/>
      <c r="RMU3" s="208"/>
      <c r="RMV3" s="208"/>
      <c r="RMW3" s="208"/>
      <c r="RMX3" s="208"/>
      <c r="RMY3" s="208"/>
      <c r="RMZ3" s="208"/>
      <c r="RNA3" s="208"/>
      <c r="RNB3" s="208"/>
      <c r="RNC3" s="208"/>
      <c r="RND3" s="208"/>
      <c r="RNE3" s="208"/>
      <c r="RNF3" s="208"/>
      <c r="RNG3" s="208"/>
      <c r="RNH3" s="208"/>
      <c r="RNI3" s="208"/>
      <c r="RNJ3" s="208"/>
      <c r="RNK3" s="208"/>
      <c r="RNL3" s="208"/>
      <c r="RNM3" s="208"/>
      <c r="RNN3" s="208"/>
      <c r="RNO3" s="208"/>
      <c r="RNP3" s="208"/>
      <c r="RNQ3" s="208"/>
      <c r="RNR3" s="208"/>
      <c r="RNS3" s="208"/>
      <c r="RNT3" s="208"/>
      <c r="RNU3" s="208"/>
      <c r="RNV3" s="208"/>
      <c r="RNW3" s="208"/>
      <c r="RNX3" s="208"/>
      <c r="RNY3" s="208"/>
      <c r="RNZ3" s="208"/>
      <c r="ROA3" s="208"/>
      <c r="ROB3" s="208"/>
      <c r="ROC3" s="208"/>
      <c r="ROD3" s="208"/>
      <c r="ROE3" s="208"/>
      <c r="ROF3" s="208"/>
      <c r="ROG3" s="208"/>
      <c r="ROH3" s="208"/>
      <c r="ROI3" s="208"/>
      <c r="ROJ3" s="208"/>
      <c r="ROK3" s="208"/>
      <c r="ROL3" s="208"/>
      <c r="ROM3" s="208"/>
      <c r="RON3" s="208"/>
      <c r="ROO3" s="208"/>
      <c r="ROP3" s="208"/>
      <c r="ROQ3" s="208"/>
      <c r="ROR3" s="208"/>
      <c r="ROS3" s="208"/>
      <c r="ROT3" s="208"/>
      <c r="ROU3" s="208"/>
      <c r="ROV3" s="208"/>
      <c r="ROW3" s="208"/>
      <c r="ROX3" s="208"/>
      <c r="ROY3" s="208"/>
      <c r="ROZ3" s="208"/>
      <c r="RPA3" s="208"/>
      <c r="RPB3" s="208"/>
      <c r="RPC3" s="208"/>
      <c r="RPD3" s="208"/>
      <c r="RPE3" s="208"/>
      <c r="RPF3" s="208"/>
      <c r="RPG3" s="208"/>
      <c r="RPH3" s="208"/>
      <c r="RPI3" s="208"/>
      <c r="RPJ3" s="208"/>
      <c r="RPK3" s="208"/>
      <c r="RPL3" s="208"/>
      <c r="RPM3" s="208"/>
      <c r="RPN3" s="208"/>
      <c r="RPO3" s="208"/>
      <c r="RPP3" s="208"/>
      <c r="RPQ3" s="208"/>
      <c r="RPR3" s="208"/>
      <c r="RPS3" s="208"/>
      <c r="RPT3" s="208"/>
      <c r="RPU3" s="208"/>
      <c r="RPV3" s="208"/>
      <c r="RPW3" s="208"/>
      <c r="RPX3" s="208"/>
      <c r="RPY3" s="208"/>
      <c r="RPZ3" s="208"/>
      <c r="RQA3" s="208"/>
      <c r="RQB3" s="208"/>
      <c r="RQC3" s="208"/>
      <c r="RQD3" s="208"/>
      <c r="RQE3" s="208"/>
      <c r="RQF3" s="208"/>
      <c r="RQG3" s="208"/>
      <c r="RQH3" s="208"/>
      <c r="RQI3" s="208"/>
      <c r="RQJ3" s="208"/>
      <c r="RQK3" s="208"/>
      <c r="RQL3" s="208"/>
      <c r="RQM3" s="208"/>
      <c r="RQN3" s="208"/>
      <c r="RQO3" s="208"/>
      <c r="RQP3" s="208"/>
      <c r="RQQ3" s="208"/>
      <c r="RQR3" s="208"/>
      <c r="RQS3" s="208"/>
      <c r="RQT3" s="208"/>
      <c r="RQU3" s="208"/>
      <c r="RQV3" s="208"/>
      <c r="RQW3" s="208"/>
      <c r="RQX3" s="208"/>
      <c r="RQY3" s="208"/>
      <c r="RQZ3" s="208"/>
      <c r="RRA3" s="208"/>
      <c r="RRB3" s="208"/>
      <c r="RRC3" s="208"/>
      <c r="RRD3" s="208"/>
      <c r="RRE3" s="208"/>
      <c r="RRF3" s="208"/>
      <c r="RRG3" s="208"/>
      <c r="RRH3" s="208"/>
      <c r="RRI3" s="208"/>
      <c r="RRJ3" s="208"/>
      <c r="RRK3" s="208"/>
      <c r="RRL3" s="208"/>
      <c r="RRM3" s="208"/>
      <c r="RRN3" s="208"/>
      <c r="RRO3" s="208"/>
      <c r="RRP3" s="208"/>
      <c r="RRQ3" s="208"/>
      <c r="RRR3" s="208"/>
      <c r="RRS3" s="208"/>
      <c r="RRT3" s="208"/>
      <c r="RRU3" s="208"/>
      <c r="RRV3" s="208"/>
      <c r="RRW3" s="208"/>
      <c r="RRX3" s="208"/>
      <c r="RRY3" s="208"/>
      <c r="RRZ3" s="208"/>
      <c r="RSA3" s="208"/>
      <c r="RSB3" s="208"/>
      <c r="RSC3" s="208"/>
      <c r="RSD3" s="208"/>
      <c r="RSE3" s="208"/>
      <c r="RSF3" s="208"/>
      <c r="RSG3" s="208"/>
      <c r="RSH3" s="208"/>
      <c r="RSI3" s="208"/>
      <c r="RSJ3" s="208"/>
      <c r="RSK3" s="208"/>
      <c r="RSL3" s="208"/>
      <c r="RSM3" s="208"/>
      <c r="RSN3" s="208"/>
      <c r="RSO3" s="208"/>
      <c r="RSP3" s="208"/>
      <c r="RSQ3" s="208"/>
      <c r="RSR3" s="208"/>
      <c r="RSS3" s="208"/>
      <c r="RST3" s="208"/>
      <c r="RSU3" s="208"/>
      <c r="RSV3" s="208"/>
      <c r="RSW3" s="208"/>
      <c r="RSX3" s="208"/>
      <c r="RSY3" s="208"/>
      <c r="RSZ3" s="208"/>
      <c r="RTA3" s="208"/>
      <c r="RTB3" s="208"/>
      <c r="RTC3" s="208"/>
      <c r="RTD3" s="208"/>
      <c r="RTE3" s="208"/>
      <c r="RTF3" s="208"/>
      <c r="RTG3" s="208"/>
      <c r="RTH3" s="208"/>
      <c r="RTI3" s="208"/>
      <c r="RTJ3" s="208"/>
      <c r="RTK3" s="208"/>
      <c r="RTL3" s="208"/>
      <c r="RTM3" s="208"/>
      <c r="RTN3" s="208"/>
      <c r="RTO3" s="208"/>
      <c r="RTP3" s="208"/>
      <c r="RTQ3" s="208"/>
      <c r="RTR3" s="208"/>
      <c r="RTS3" s="208"/>
      <c r="RTT3" s="208"/>
      <c r="RTU3" s="208"/>
      <c r="RTV3" s="208"/>
      <c r="RTW3" s="208"/>
      <c r="RTX3" s="208"/>
      <c r="RTY3" s="208"/>
      <c r="RTZ3" s="208"/>
      <c r="RUA3" s="208"/>
      <c r="RUB3" s="208"/>
      <c r="RUC3" s="208"/>
      <c r="RUD3" s="208"/>
      <c r="RUE3" s="208"/>
      <c r="RUF3" s="208"/>
      <c r="RUG3" s="208"/>
      <c r="RUH3" s="208"/>
      <c r="RUI3" s="208"/>
      <c r="RUJ3" s="208"/>
      <c r="RUK3" s="208"/>
      <c r="RUL3" s="208"/>
      <c r="RUM3" s="208"/>
      <c r="RUN3" s="208"/>
      <c r="RUO3" s="208"/>
      <c r="RUP3" s="208"/>
      <c r="RUQ3" s="208"/>
      <c r="RUR3" s="208"/>
      <c r="RUS3" s="208"/>
      <c r="RUT3" s="208"/>
      <c r="RUU3" s="208"/>
      <c r="RUV3" s="208"/>
      <c r="RUW3" s="208"/>
      <c r="RUX3" s="208"/>
      <c r="RUY3" s="208"/>
      <c r="RUZ3" s="208"/>
      <c r="RVA3" s="208"/>
      <c r="RVB3" s="208"/>
      <c r="RVC3" s="208"/>
      <c r="RVD3" s="208"/>
      <c r="RVE3" s="208"/>
      <c r="RVF3" s="208"/>
      <c r="RVG3" s="208"/>
      <c r="RVH3" s="208"/>
      <c r="RVI3" s="208"/>
      <c r="RVJ3" s="208"/>
      <c r="RVK3" s="208"/>
      <c r="RVL3" s="208"/>
      <c r="RVM3" s="208"/>
      <c r="RVN3" s="208"/>
      <c r="RVO3" s="208"/>
      <c r="RVP3" s="208"/>
      <c r="RVQ3" s="208"/>
      <c r="RVR3" s="208"/>
      <c r="RVS3" s="208"/>
      <c r="RVT3" s="208"/>
      <c r="RVU3" s="208"/>
      <c r="RVV3" s="208"/>
      <c r="RVW3" s="208"/>
      <c r="RVX3" s="208"/>
      <c r="RVY3" s="208"/>
      <c r="RVZ3" s="208"/>
      <c r="RWA3" s="208"/>
      <c r="RWB3" s="208"/>
      <c r="RWC3" s="208"/>
      <c r="RWD3" s="208"/>
      <c r="RWE3" s="208"/>
      <c r="RWF3" s="208"/>
      <c r="RWG3" s="208"/>
      <c r="RWH3" s="208"/>
      <c r="RWI3" s="208"/>
      <c r="RWJ3" s="208"/>
      <c r="RWK3" s="208"/>
      <c r="RWL3" s="208"/>
      <c r="RWM3" s="208"/>
      <c r="RWN3" s="208"/>
      <c r="RWO3" s="208"/>
      <c r="RWP3" s="208"/>
      <c r="RWQ3" s="208"/>
      <c r="RWR3" s="208"/>
      <c r="RWS3" s="208"/>
      <c r="RWT3" s="208"/>
      <c r="RWU3" s="208"/>
      <c r="RWV3" s="208"/>
      <c r="RWW3" s="208"/>
      <c r="RWX3" s="208"/>
      <c r="RWY3" s="208"/>
      <c r="RWZ3" s="208"/>
      <c r="RXA3" s="208"/>
      <c r="RXB3" s="208"/>
      <c r="RXC3" s="208"/>
      <c r="RXD3" s="208"/>
      <c r="RXE3" s="208"/>
      <c r="RXF3" s="208"/>
      <c r="RXG3" s="208"/>
      <c r="RXH3" s="208"/>
      <c r="RXI3" s="208"/>
      <c r="RXJ3" s="208"/>
      <c r="RXK3" s="208"/>
      <c r="RXL3" s="208"/>
      <c r="RXM3" s="208"/>
      <c r="RXN3" s="208"/>
      <c r="RXO3" s="208"/>
      <c r="RXP3" s="208"/>
      <c r="RXQ3" s="208"/>
      <c r="RXR3" s="208"/>
      <c r="RXS3" s="208"/>
      <c r="RXT3" s="208"/>
      <c r="RXU3" s="208"/>
      <c r="RXV3" s="208"/>
      <c r="RXW3" s="208"/>
      <c r="RXX3" s="208"/>
      <c r="RXY3" s="208"/>
      <c r="RXZ3" s="208"/>
      <c r="RYA3" s="208"/>
      <c r="RYB3" s="208"/>
      <c r="RYC3" s="208"/>
      <c r="RYD3" s="208"/>
      <c r="RYE3" s="208"/>
      <c r="RYF3" s="208"/>
      <c r="RYG3" s="208"/>
      <c r="RYH3" s="208"/>
      <c r="RYI3" s="208"/>
      <c r="RYJ3" s="208"/>
      <c r="RYK3" s="208"/>
      <c r="RYL3" s="208"/>
      <c r="RYM3" s="208"/>
      <c r="RYN3" s="208"/>
      <c r="RYO3" s="208"/>
      <c r="RYP3" s="208"/>
      <c r="RYQ3" s="208"/>
      <c r="RYR3" s="208"/>
      <c r="RYS3" s="208"/>
      <c r="RYT3" s="208"/>
      <c r="RYU3" s="208"/>
      <c r="RYV3" s="208"/>
      <c r="RYW3" s="208"/>
      <c r="RYX3" s="208"/>
      <c r="RYY3" s="208"/>
      <c r="RYZ3" s="208"/>
      <c r="RZA3" s="208"/>
      <c r="RZB3" s="208"/>
      <c r="RZC3" s="208"/>
      <c r="RZD3" s="208"/>
      <c r="RZE3" s="208"/>
      <c r="RZF3" s="208"/>
      <c r="RZG3" s="208"/>
      <c r="RZH3" s="208"/>
      <c r="RZI3" s="208"/>
      <c r="RZJ3" s="208"/>
      <c r="RZK3" s="208"/>
      <c r="RZL3" s="208"/>
      <c r="RZM3" s="208"/>
      <c r="RZN3" s="208"/>
      <c r="RZO3" s="208"/>
      <c r="RZP3" s="208"/>
      <c r="RZQ3" s="208"/>
      <c r="RZR3" s="208"/>
      <c r="RZS3" s="208"/>
      <c r="RZT3" s="208"/>
      <c r="RZU3" s="208"/>
      <c r="RZV3" s="208"/>
      <c r="RZW3" s="208"/>
      <c r="RZX3" s="208"/>
      <c r="RZY3" s="208"/>
      <c r="RZZ3" s="208"/>
      <c r="SAA3" s="208"/>
      <c r="SAB3" s="208"/>
      <c r="SAC3" s="208"/>
      <c r="SAD3" s="208"/>
      <c r="SAE3" s="208"/>
      <c r="SAF3" s="208"/>
      <c r="SAG3" s="208"/>
      <c r="SAH3" s="208"/>
      <c r="SAI3" s="208"/>
      <c r="SAJ3" s="208"/>
      <c r="SAK3" s="208"/>
      <c r="SAL3" s="208"/>
      <c r="SAM3" s="208"/>
      <c r="SAN3" s="208"/>
      <c r="SAO3" s="208"/>
      <c r="SAP3" s="208"/>
      <c r="SAQ3" s="208"/>
      <c r="SAR3" s="208"/>
      <c r="SAS3" s="208"/>
      <c r="SAT3" s="208"/>
      <c r="SAU3" s="208"/>
      <c r="SAV3" s="208"/>
      <c r="SAW3" s="208"/>
      <c r="SAX3" s="208"/>
      <c r="SAY3" s="208"/>
      <c r="SAZ3" s="208"/>
      <c r="SBA3" s="208"/>
      <c r="SBB3" s="208"/>
      <c r="SBC3" s="208"/>
      <c r="SBD3" s="208"/>
      <c r="SBE3" s="208"/>
      <c r="SBF3" s="208"/>
      <c r="SBG3" s="208"/>
      <c r="SBH3" s="208"/>
      <c r="SBI3" s="208"/>
      <c r="SBJ3" s="208"/>
      <c r="SBK3" s="208"/>
      <c r="SBL3" s="208"/>
      <c r="SBM3" s="208"/>
      <c r="SBN3" s="208"/>
      <c r="SBO3" s="208"/>
      <c r="SBP3" s="208"/>
      <c r="SBQ3" s="208"/>
      <c r="SBR3" s="208"/>
      <c r="SBS3" s="208"/>
      <c r="SBT3" s="208"/>
      <c r="SBU3" s="208"/>
      <c r="SBV3" s="208"/>
      <c r="SBW3" s="208"/>
      <c r="SBX3" s="208"/>
      <c r="SBY3" s="208"/>
      <c r="SBZ3" s="208"/>
      <c r="SCA3" s="208"/>
      <c r="SCB3" s="208"/>
      <c r="SCC3" s="208"/>
      <c r="SCD3" s="208"/>
      <c r="SCE3" s="208"/>
      <c r="SCF3" s="208"/>
      <c r="SCG3" s="208"/>
      <c r="SCH3" s="208"/>
      <c r="SCI3" s="208"/>
      <c r="SCJ3" s="208"/>
      <c r="SCK3" s="208"/>
      <c r="SCL3" s="208"/>
      <c r="SCM3" s="208"/>
      <c r="SCN3" s="208"/>
      <c r="SCO3" s="208"/>
      <c r="SCP3" s="208"/>
      <c r="SCQ3" s="208"/>
      <c r="SCR3" s="208"/>
      <c r="SCS3" s="208"/>
      <c r="SCT3" s="208"/>
      <c r="SCU3" s="208"/>
      <c r="SCV3" s="208"/>
      <c r="SCW3" s="208"/>
      <c r="SCX3" s="208"/>
      <c r="SCY3" s="208"/>
      <c r="SCZ3" s="208"/>
      <c r="SDA3" s="208"/>
      <c r="SDB3" s="208"/>
      <c r="SDC3" s="208"/>
      <c r="SDD3" s="208"/>
      <c r="SDE3" s="208"/>
      <c r="SDF3" s="208"/>
      <c r="SDG3" s="208"/>
      <c r="SDH3" s="208"/>
      <c r="SDI3" s="208"/>
      <c r="SDJ3" s="208"/>
      <c r="SDK3" s="208"/>
      <c r="SDL3" s="208"/>
      <c r="SDM3" s="208"/>
      <c r="SDN3" s="208"/>
      <c r="SDO3" s="208"/>
      <c r="SDP3" s="208"/>
      <c r="SDQ3" s="208"/>
      <c r="SDR3" s="208"/>
      <c r="SDS3" s="208"/>
      <c r="SDT3" s="208"/>
      <c r="SDU3" s="208"/>
      <c r="SDV3" s="208"/>
      <c r="SDW3" s="208"/>
      <c r="SDX3" s="208"/>
      <c r="SDY3" s="208"/>
      <c r="SDZ3" s="208"/>
      <c r="SEA3" s="208"/>
      <c r="SEB3" s="208"/>
      <c r="SEC3" s="208"/>
      <c r="SED3" s="208"/>
      <c r="SEE3" s="208"/>
      <c r="SEF3" s="208"/>
      <c r="SEG3" s="208"/>
      <c r="SEH3" s="208"/>
      <c r="SEI3" s="208"/>
      <c r="SEJ3" s="208"/>
      <c r="SEK3" s="208"/>
      <c r="SEL3" s="208"/>
      <c r="SEM3" s="208"/>
      <c r="SEN3" s="208"/>
      <c r="SEO3" s="208"/>
      <c r="SEP3" s="208"/>
      <c r="SEQ3" s="208"/>
      <c r="SER3" s="208"/>
      <c r="SES3" s="208"/>
      <c r="SET3" s="208"/>
      <c r="SEU3" s="208"/>
      <c r="SEV3" s="208"/>
      <c r="SEW3" s="208"/>
      <c r="SEX3" s="208"/>
      <c r="SEY3" s="208"/>
      <c r="SEZ3" s="208"/>
      <c r="SFA3" s="208"/>
      <c r="SFB3" s="208"/>
      <c r="SFC3" s="208"/>
      <c r="SFD3" s="208"/>
      <c r="SFE3" s="208"/>
      <c r="SFF3" s="208"/>
      <c r="SFG3" s="208"/>
      <c r="SFH3" s="208"/>
      <c r="SFI3" s="208"/>
      <c r="SFJ3" s="208"/>
      <c r="SFK3" s="208"/>
      <c r="SFL3" s="208"/>
      <c r="SFM3" s="208"/>
      <c r="SFN3" s="208"/>
      <c r="SFO3" s="208"/>
      <c r="SFP3" s="208"/>
      <c r="SFQ3" s="208"/>
      <c r="SFR3" s="208"/>
      <c r="SFS3" s="208"/>
      <c r="SFT3" s="208"/>
      <c r="SFU3" s="208"/>
      <c r="SFV3" s="208"/>
      <c r="SFW3" s="208"/>
      <c r="SFX3" s="208"/>
      <c r="SFY3" s="208"/>
      <c r="SFZ3" s="208"/>
      <c r="SGA3" s="208"/>
      <c r="SGB3" s="208"/>
      <c r="SGC3" s="208"/>
      <c r="SGD3" s="208"/>
      <c r="SGE3" s="208"/>
      <c r="SGF3" s="208"/>
      <c r="SGG3" s="208"/>
      <c r="SGH3" s="208"/>
      <c r="SGI3" s="208"/>
      <c r="SGJ3" s="208"/>
      <c r="SGK3" s="208"/>
      <c r="SGL3" s="208"/>
      <c r="SGM3" s="208"/>
      <c r="SGN3" s="208"/>
      <c r="SGO3" s="208"/>
      <c r="SGP3" s="208"/>
      <c r="SGQ3" s="208"/>
      <c r="SGR3" s="208"/>
      <c r="SGS3" s="208"/>
      <c r="SGT3" s="208"/>
      <c r="SGU3" s="208"/>
      <c r="SGV3" s="208"/>
      <c r="SGW3" s="208"/>
      <c r="SGX3" s="208"/>
      <c r="SGY3" s="208"/>
      <c r="SGZ3" s="208"/>
      <c r="SHA3" s="208"/>
      <c r="SHB3" s="208"/>
      <c r="SHC3" s="208"/>
      <c r="SHD3" s="208"/>
      <c r="SHE3" s="208"/>
      <c r="SHF3" s="208"/>
      <c r="SHG3" s="208"/>
      <c r="SHH3" s="208"/>
      <c r="SHI3" s="208"/>
      <c r="SHJ3" s="208"/>
      <c r="SHK3" s="208"/>
      <c r="SHL3" s="208"/>
      <c r="SHM3" s="208"/>
      <c r="SHN3" s="208"/>
      <c r="SHO3" s="208"/>
      <c r="SHP3" s="208"/>
      <c r="SHQ3" s="208"/>
      <c r="SHR3" s="208"/>
      <c r="SHS3" s="208"/>
      <c r="SHT3" s="208"/>
      <c r="SHU3" s="208"/>
      <c r="SHV3" s="208"/>
      <c r="SHW3" s="208"/>
      <c r="SHX3" s="208"/>
      <c r="SHY3" s="208"/>
      <c r="SHZ3" s="208"/>
      <c r="SIA3" s="208"/>
      <c r="SIB3" s="208"/>
      <c r="SIC3" s="208"/>
      <c r="SID3" s="208"/>
      <c r="SIE3" s="208"/>
      <c r="SIF3" s="208"/>
      <c r="SIG3" s="208"/>
      <c r="SIH3" s="208"/>
      <c r="SII3" s="208"/>
      <c r="SIJ3" s="208"/>
      <c r="SIK3" s="208"/>
      <c r="SIL3" s="208"/>
      <c r="SIM3" s="208"/>
      <c r="SIN3" s="208"/>
      <c r="SIO3" s="208"/>
      <c r="SIP3" s="208"/>
      <c r="SIQ3" s="208"/>
      <c r="SIR3" s="208"/>
      <c r="SIS3" s="208"/>
      <c r="SIT3" s="208"/>
      <c r="SIU3" s="208"/>
      <c r="SIV3" s="208"/>
      <c r="SIW3" s="208"/>
      <c r="SIX3" s="208"/>
      <c r="SIY3" s="208"/>
      <c r="SIZ3" s="208"/>
      <c r="SJA3" s="208"/>
      <c r="SJB3" s="208"/>
      <c r="SJC3" s="208"/>
      <c r="SJD3" s="208"/>
      <c r="SJE3" s="208"/>
      <c r="SJF3" s="208"/>
      <c r="SJG3" s="208"/>
      <c r="SJH3" s="208"/>
      <c r="SJI3" s="208"/>
      <c r="SJJ3" s="208"/>
      <c r="SJK3" s="208"/>
      <c r="SJL3" s="208"/>
      <c r="SJM3" s="208"/>
      <c r="SJN3" s="208"/>
      <c r="SJO3" s="208"/>
      <c r="SJP3" s="208"/>
      <c r="SJQ3" s="208"/>
      <c r="SJR3" s="208"/>
      <c r="SJS3" s="208"/>
      <c r="SJT3" s="208"/>
      <c r="SJU3" s="208"/>
      <c r="SJV3" s="208"/>
      <c r="SJW3" s="208"/>
      <c r="SJX3" s="208"/>
      <c r="SJY3" s="208"/>
      <c r="SJZ3" s="208"/>
      <c r="SKA3" s="208"/>
      <c r="SKB3" s="208"/>
      <c r="SKC3" s="208"/>
      <c r="SKD3" s="208"/>
      <c r="SKE3" s="208"/>
      <c r="SKF3" s="208"/>
      <c r="SKG3" s="208"/>
      <c r="SKH3" s="208"/>
      <c r="SKI3" s="208"/>
      <c r="SKJ3" s="208"/>
      <c r="SKK3" s="208"/>
      <c r="SKL3" s="208"/>
      <c r="SKM3" s="208"/>
      <c r="SKN3" s="208"/>
      <c r="SKO3" s="208"/>
      <c r="SKP3" s="208"/>
      <c r="SKQ3" s="208"/>
      <c r="SKR3" s="208"/>
      <c r="SKS3" s="208"/>
      <c r="SKT3" s="208"/>
      <c r="SKU3" s="208"/>
      <c r="SKV3" s="208"/>
      <c r="SKW3" s="208"/>
      <c r="SKX3" s="208"/>
      <c r="SKY3" s="208"/>
      <c r="SKZ3" s="208"/>
      <c r="SLA3" s="208"/>
      <c r="SLB3" s="208"/>
      <c r="SLC3" s="208"/>
      <c r="SLD3" s="208"/>
      <c r="SLE3" s="208"/>
      <c r="SLF3" s="208"/>
      <c r="SLG3" s="208"/>
      <c r="SLH3" s="208"/>
      <c r="SLI3" s="208"/>
      <c r="SLJ3" s="208"/>
      <c r="SLK3" s="208"/>
      <c r="SLL3" s="208"/>
      <c r="SLM3" s="208"/>
      <c r="SLN3" s="208"/>
      <c r="SLO3" s="208"/>
      <c r="SLP3" s="208"/>
      <c r="SLQ3" s="208"/>
      <c r="SLR3" s="208"/>
      <c r="SLS3" s="208"/>
      <c r="SLT3" s="208"/>
      <c r="SLU3" s="208"/>
      <c r="SLV3" s="208"/>
      <c r="SLW3" s="208"/>
      <c r="SLX3" s="208"/>
      <c r="SLY3" s="208"/>
      <c r="SLZ3" s="208"/>
      <c r="SMA3" s="208"/>
      <c r="SMB3" s="208"/>
      <c r="SMC3" s="208"/>
      <c r="SMD3" s="208"/>
      <c r="SME3" s="208"/>
      <c r="SMF3" s="208"/>
      <c r="SMG3" s="208"/>
      <c r="SMH3" s="208"/>
      <c r="SMI3" s="208"/>
      <c r="SMJ3" s="208"/>
      <c r="SMK3" s="208"/>
      <c r="SML3" s="208"/>
      <c r="SMM3" s="208"/>
      <c r="SMN3" s="208"/>
      <c r="SMO3" s="208"/>
      <c r="SMP3" s="208"/>
      <c r="SMQ3" s="208"/>
      <c r="SMR3" s="208"/>
      <c r="SMS3" s="208"/>
      <c r="SMT3" s="208"/>
      <c r="SMU3" s="208"/>
      <c r="SMV3" s="208"/>
      <c r="SMW3" s="208"/>
      <c r="SMX3" s="208"/>
      <c r="SMY3" s="208"/>
      <c r="SMZ3" s="208"/>
      <c r="SNA3" s="208"/>
      <c r="SNB3" s="208"/>
      <c r="SNC3" s="208"/>
      <c r="SND3" s="208"/>
      <c r="SNE3" s="208"/>
      <c r="SNF3" s="208"/>
      <c r="SNG3" s="208"/>
      <c r="SNH3" s="208"/>
      <c r="SNI3" s="208"/>
      <c r="SNJ3" s="208"/>
      <c r="SNK3" s="208"/>
      <c r="SNL3" s="208"/>
      <c r="SNM3" s="208"/>
      <c r="SNN3" s="208"/>
      <c r="SNO3" s="208"/>
      <c r="SNP3" s="208"/>
      <c r="SNQ3" s="208"/>
      <c r="SNR3" s="208"/>
      <c r="SNS3" s="208"/>
      <c r="SNT3" s="208"/>
      <c r="SNU3" s="208"/>
      <c r="SNV3" s="208"/>
      <c r="SNW3" s="208"/>
      <c r="SNX3" s="208"/>
      <c r="SNY3" s="208"/>
      <c r="SNZ3" s="208"/>
      <c r="SOA3" s="208"/>
      <c r="SOB3" s="208"/>
      <c r="SOC3" s="208"/>
      <c r="SOD3" s="208"/>
      <c r="SOE3" s="208"/>
      <c r="SOF3" s="208"/>
      <c r="SOG3" s="208"/>
      <c r="SOH3" s="208"/>
      <c r="SOI3" s="208"/>
      <c r="SOJ3" s="208"/>
      <c r="SOK3" s="208"/>
      <c r="SOL3" s="208"/>
      <c r="SOM3" s="208"/>
      <c r="SON3" s="208"/>
      <c r="SOO3" s="208"/>
      <c r="SOP3" s="208"/>
      <c r="SOQ3" s="208"/>
      <c r="SOR3" s="208"/>
      <c r="SOS3" s="208"/>
      <c r="SOT3" s="208"/>
      <c r="SOU3" s="208"/>
      <c r="SOV3" s="208"/>
      <c r="SOW3" s="208"/>
      <c r="SOX3" s="208"/>
      <c r="SOY3" s="208"/>
      <c r="SOZ3" s="208"/>
      <c r="SPA3" s="208"/>
      <c r="SPB3" s="208"/>
      <c r="SPC3" s="208"/>
      <c r="SPD3" s="208"/>
      <c r="SPE3" s="208"/>
      <c r="SPF3" s="208"/>
      <c r="SPG3" s="208"/>
      <c r="SPH3" s="208"/>
      <c r="SPI3" s="208"/>
      <c r="SPJ3" s="208"/>
      <c r="SPK3" s="208"/>
      <c r="SPL3" s="208"/>
      <c r="SPM3" s="208"/>
      <c r="SPN3" s="208"/>
      <c r="SPO3" s="208"/>
      <c r="SPP3" s="208"/>
      <c r="SPQ3" s="208"/>
      <c r="SPR3" s="208"/>
      <c r="SPS3" s="208"/>
      <c r="SPT3" s="208"/>
      <c r="SPU3" s="208"/>
      <c r="SPV3" s="208"/>
      <c r="SPW3" s="208"/>
      <c r="SPX3" s="208"/>
      <c r="SPY3" s="208"/>
      <c r="SPZ3" s="208"/>
      <c r="SQA3" s="208"/>
      <c r="SQB3" s="208"/>
      <c r="SQC3" s="208"/>
      <c r="SQD3" s="208"/>
      <c r="SQE3" s="208"/>
      <c r="SQF3" s="208"/>
      <c r="SQG3" s="208"/>
      <c r="SQH3" s="208"/>
      <c r="SQI3" s="208"/>
      <c r="SQJ3" s="208"/>
      <c r="SQK3" s="208"/>
      <c r="SQL3" s="208"/>
      <c r="SQM3" s="208"/>
      <c r="SQN3" s="208"/>
      <c r="SQO3" s="208"/>
      <c r="SQP3" s="208"/>
      <c r="SQQ3" s="208"/>
      <c r="SQR3" s="208"/>
      <c r="SQS3" s="208"/>
      <c r="SQT3" s="208"/>
      <c r="SQU3" s="208"/>
      <c r="SQV3" s="208"/>
      <c r="SQW3" s="208"/>
      <c r="SQX3" s="208"/>
      <c r="SQY3" s="208"/>
      <c r="SQZ3" s="208"/>
      <c r="SRA3" s="208"/>
      <c r="SRB3" s="208"/>
      <c r="SRC3" s="208"/>
      <c r="SRD3" s="208"/>
      <c r="SRE3" s="208"/>
      <c r="SRF3" s="208"/>
      <c r="SRG3" s="208"/>
      <c r="SRH3" s="208"/>
      <c r="SRI3" s="208"/>
      <c r="SRJ3" s="208"/>
      <c r="SRK3" s="208"/>
      <c r="SRL3" s="208"/>
      <c r="SRM3" s="208"/>
      <c r="SRN3" s="208"/>
      <c r="SRO3" s="208"/>
      <c r="SRP3" s="208"/>
      <c r="SRQ3" s="208"/>
      <c r="SRR3" s="208"/>
      <c r="SRS3" s="208"/>
      <c r="SRT3" s="208"/>
      <c r="SRU3" s="208"/>
      <c r="SRV3" s="208"/>
      <c r="SRW3" s="208"/>
      <c r="SRX3" s="208"/>
      <c r="SRY3" s="208"/>
      <c r="SRZ3" s="208"/>
      <c r="SSA3" s="208"/>
      <c r="SSB3" s="208"/>
      <c r="SSC3" s="208"/>
      <c r="SSD3" s="208"/>
      <c r="SSE3" s="208"/>
      <c r="SSF3" s="208"/>
      <c r="SSG3" s="208"/>
      <c r="SSH3" s="208"/>
      <c r="SSI3" s="208"/>
      <c r="SSJ3" s="208"/>
      <c r="SSK3" s="208"/>
      <c r="SSL3" s="208"/>
      <c r="SSM3" s="208"/>
      <c r="SSN3" s="208"/>
      <c r="SSO3" s="208"/>
      <c r="SSP3" s="208"/>
      <c r="SSQ3" s="208"/>
      <c r="SSR3" s="208"/>
      <c r="SSS3" s="208"/>
      <c r="SST3" s="208"/>
      <c r="SSU3" s="208"/>
      <c r="SSV3" s="208"/>
      <c r="SSW3" s="208"/>
      <c r="SSX3" s="208"/>
      <c r="SSY3" s="208"/>
      <c r="SSZ3" s="208"/>
      <c r="STA3" s="208"/>
      <c r="STB3" s="208"/>
      <c r="STC3" s="208"/>
      <c r="STD3" s="208"/>
      <c r="STE3" s="208"/>
      <c r="STF3" s="208"/>
      <c r="STG3" s="208"/>
      <c r="STH3" s="208"/>
      <c r="STI3" s="208"/>
      <c r="STJ3" s="208"/>
      <c r="STK3" s="208"/>
      <c r="STL3" s="208"/>
      <c r="STM3" s="208"/>
      <c r="STN3" s="208"/>
      <c r="STO3" s="208"/>
      <c r="STP3" s="208"/>
      <c r="STQ3" s="208"/>
      <c r="STR3" s="208"/>
      <c r="STS3" s="208"/>
      <c r="STT3" s="208"/>
      <c r="STU3" s="208"/>
      <c r="STV3" s="208"/>
      <c r="STW3" s="208"/>
      <c r="STX3" s="208"/>
      <c r="STY3" s="208"/>
      <c r="STZ3" s="208"/>
      <c r="SUA3" s="208"/>
      <c r="SUB3" s="208"/>
      <c r="SUC3" s="208"/>
      <c r="SUD3" s="208"/>
      <c r="SUE3" s="208"/>
      <c r="SUF3" s="208"/>
      <c r="SUG3" s="208"/>
      <c r="SUH3" s="208"/>
      <c r="SUI3" s="208"/>
      <c r="SUJ3" s="208"/>
      <c r="SUK3" s="208"/>
      <c r="SUL3" s="208"/>
      <c r="SUM3" s="208"/>
      <c r="SUN3" s="208"/>
      <c r="SUO3" s="208"/>
      <c r="SUP3" s="208"/>
      <c r="SUQ3" s="208"/>
      <c r="SUR3" s="208"/>
      <c r="SUS3" s="208"/>
      <c r="SUT3" s="208"/>
      <c r="SUU3" s="208"/>
      <c r="SUV3" s="208"/>
      <c r="SUW3" s="208"/>
      <c r="SUX3" s="208"/>
      <c r="SUY3" s="208"/>
      <c r="SUZ3" s="208"/>
      <c r="SVA3" s="208"/>
      <c r="SVB3" s="208"/>
      <c r="SVC3" s="208"/>
      <c r="SVD3" s="208"/>
      <c r="SVE3" s="208"/>
      <c r="SVF3" s="208"/>
      <c r="SVG3" s="208"/>
      <c r="SVH3" s="208"/>
      <c r="SVI3" s="208"/>
      <c r="SVJ3" s="208"/>
      <c r="SVK3" s="208"/>
      <c r="SVL3" s="208"/>
      <c r="SVM3" s="208"/>
      <c r="SVN3" s="208"/>
      <c r="SVO3" s="208"/>
      <c r="SVP3" s="208"/>
      <c r="SVQ3" s="208"/>
      <c r="SVR3" s="208"/>
      <c r="SVS3" s="208"/>
      <c r="SVT3" s="208"/>
      <c r="SVU3" s="208"/>
      <c r="SVV3" s="208"/>
      <c r="SVW3" s="208"/>
      <c r="SVX3" s="208"/>
      <c r="SVY3" s="208"/>
      <c r="SVZ3" s="208"/>
      <c r="SWA3" s="208"/>
      <c r="SWB3" s="208"/>
      <c r="SWC3" s="208"/>
      <c r="SWD3" s="208"/>
      <c r="SWE3" s="208"/>
      <c r="SWF3" s="208"/>
      <c r="SWG3" s="208"/>
      <c r="SWH3" s="208"/>
      <c r="SWI3" s="208"/>
      <c r="SWJ3" s="208"/>
      <c r="SWK3" s="208"/>
      <c r="SWL3" s="208"/>
      <c r="SWM3" s="208"/>
      <c r="SWN3" s="208"/>
      <c r="SWO3" s="208"/>
      <c r="SWP3" s="208"/>
      <c r="SWQ3" s="208"/>
      <c r="SWR3" s="208"/>
      <c r="SWS3" s="208"/>
      <c r="SWT3" s="208"/>
      <c r="SWU3" s="208"/>
      <c r="SWV3" s="208"/>
      <c r="SWW3" s="208"/>
      <c r="SWX3" s="208"/>
      <c r="SWY3" s="208"/>
      <c r="SWZ3" s="208"/>
      <c r="SXA3" s="208"/>
      <c r="SXB3" s="208"/>
      <c r="SXC3" s="208"/>
      <c r="SXD3" s="208"/>
      <c r="SXE3" s="208"/>
      <c r="SXF3" s="208"/>
      <c r="SXG3" s="208"/>
      <c r="SXH3" s="208"/>
      <c r="SXI3" s="208"/>
      <c r="SXJ3" s="208"/>
      <c r="SXK3" s="208"/>
      <c r="SXL3" s="208"/>
      <c r="SXM3" s="208"/>
      <c r="SXN3" s="208"/>
      <c r="SXO3" s="208"/>
      <c r="SXP3" s="208"/>
      <c r="SXQ3" s="208"/>
      <c r="SXR3" s="208"/>
      <c r="SXS3" s="208"/>
      <c r="SXT3" s="208"/>
      <c r="SXU3" s="208"/>
      <c r="SXV3" s="208"/>
      <c r="SXW3" s="208"/>
      <c r="SXX3" s="208"/>
      <c r="SXY3" s="208"/>
      <c r="SXZ3" s="208"/>
      <c r="SYA3" s="208"/>
      <c r="SYB3" s="208"/>
      <c r="SYC3" s="208"/>
      <c r="SYD3" s="208"/>
      <c r="SYE3" s="208"/>
      <c r="SYF3" s="208"/>
      <c r="SYG3" s="208"/>
      <c r="SYH3" s="208"/>
      <c r="SYI3" s="208"/>
      <c r="SYJ3" s="208"/>
      <c r="SYK3" s="208"/>
      <c r="SYL3" s="208"/>
      <c r="SYM3" s="208"/>
      <c r="SYN3" s="208"/>
      <c r="SYO3" s="208"/>
      <c r="SYP3" s="208"/>
      <c r="SYQ3" s="208"/>
      <c r="SYR3" s="208"/>
      <c r="SYS3" s="208"/>
      <c r="SYT3" s="208"/>
      <c r="SYU3" s="208"/>
      <c r="SYV3" s="208"/>
      <c r="SYW3" s="208"/>
      <c r="SYX3" s="208"/>
      <c r="SYY3" s="208"/>
      <c r="SYZ3" s="208"/>
      <c r="SZA3" s="208"/>
      <c r="SZB3" s="208"/>
      <c r="SZC3" s="208"/>
      <c r="SZD3" s="208"/>
      <c r="SZE3" s="208"/>
      <c r="SZF3" s="208"/>
      <c r="SZG3" s="208"/>
      <c r="SZH3" s="208"/>
      <c r="SZI3" s="208"/>
      <c r="SZJ3" s="208"/>
      <c r="SZK3" s="208"/>
      <c r="SZL3" s="208"/>
      <c r="SZM3" s="208"/>
      <c r="SZN3" s="208"/>
      <c r="SZO3" s="208"/>
      <c r="SZP3" s="208"/>
      <c r="SZQ3" s="208"/>
      <c r="SZR3" s="208"/>
      <c r="SZS3" s="208"/>
      <c r="SZT3" s="208"/>
      <c r="SZU3" s="208"/>
      <c r="SZV3" s="208"/>
      <c r="SZW3" s="208"/>
      <c r="SZX3" s="208"/>
      <c r="SZY3" s="208"/>
      <c r="SZZ3" s="208"/>
      <c r="TAA3" s="208"/>
      <c r="TAB3" s="208"/>
      <c r="TAC3" s="208"/>
      <c r="TAD3" s="208"/>
      <c r="TAE3" s="208"/>
      <c r="TAF3" s="208"/>
      <c r="TAG3" s="208"/>
      <c r="TAH3" s="208"/>
      <c r="TAI3" s="208"/>
      <c r="TAJ3" s="208"/>
      <c r="TAK3" s="208"/>
      <c r="TAL3" s="208"/>
      <c r="TAM3" s="208"/>
      <c r="TAN3" s="208"/>
      <c r="TAO3" s="208"/>
      <c r="TAP3" s="208"/>
      <c r="TAQ3" s="208"/>
      <c r="TAR3" s="208"/>
      <c r="TAS3" s="208"/>
      <c r="TAT3" s="208"/>
      <c r="TAU3" s="208"/>
      <c r="TAV3" s="208"/>
      <c r="TAW3" s="208"/>
      <c r="TAX3" s="208"/>
      <c r="TAY3" s="208"/>
      <c r="TAZ3" s="208"/>
      <c r="TBA3" s="208"/>
      <c r="TBB3" s="208"/>
      <c r="TBC3" s="208"/>
      <c r="TBD3" s="208"/>
      <c r="TBE3" s="208"/>
      <c r="TBF3" s="208"/>
      <c r="TBG3" s="208"/>
      <c r="TBH3" s="208"/>
      <c r="TBI3" s="208"/>
      <c r="TBJ3" s="208"/>
      <c r="TBK3" s="208"/>
      <c r="TBL3" s="208"/>
      <c r="TBM3" s="208"/>
      <c r="TBN3" s="208"/>
      <c r="TBO3" s="208"/>
      <c r="TBP3" s="208"/>
      <c r="TBQ3" s="208"/>
      <c r="TBR3" s="208"/>
      <c r="TBS3" s="208"/>
      <c r="TBT3" s="208"/>
      <c r="TBU3" s="208"/>
      <c r="TBV3" s="208"/>
      <c r="TBW3" s="208"/>
      <c r="TBX3" s="208"/>
      <c r="TBY3" s="208"/>
      <c r="TBZ3" s="208"/>
      <c r="TCA3" s="208"/>
      <c r="TCB3" s="208"/>
      <c r="TCC3" s="208"/>
      <c r="TCD3" s="208"/>
      <c r="TCE3" s="208"/>
      <c r="TCF3" s="208"/>
      <c r="TCG3" s="208"/>
      <c r="TCH3" s="208"/>
      <c r="TCI3" s="208"/>
      <c r="TCJ3" s="208"/>
      <c r="TCK3" s="208"/>
      <c r="TCL3" s="208"/>
      <c r="TCM3" s="208"/>
      <c r="TCN3" s="208"/>
      <c r="TCO3" s="208"/>
      <c r="TCP3" s="208"/>
      <c r="TCQ3" s="208"/>
      <c r="TCR3" s="208"/>
      <c r="TCS3" s="208"/>
      <c r="TCT3" s="208"/>
      <c r="TCU3" s="208"/>
      <c r="TCV3" s="208"/>
      <c r="TCW3" s="208"/>
      <c r="TCX3" s="208"/>
      <c r="TCY3" s="208"/>
      <c r="TCZ3" s="208"/>
      <c r="TDA3" s="208"/>
      <c r="TDB3" s="208"/>
      <c r="TDC3" s="208"/>
      <c r="TDD3" s="208"/>
      <c r="TDE3" s="208"/>
      <c r="TDF3" s="208"/>
      <c r="TDG3" s="208"/>
      <c r="TDH3" s="208"/>
      <c r="TDI3" s="208"/>
      <c r="TDJ3" s="208"/>
      <c r="TDK3" s="208"/>
      <c r="TDL3" s="208"/>
      <c r="TDM3" s="208"/>
      <c r="TDN3" s="208"/>
      <c r="TDO3" s="208"/>
      <c r="TDP3" s="208"/>
      <c r="TDQ3" s="208"/>
      <c r="TDR3" s="208"/>
      <c r="TDS3" s="208"/>
      <c r="TDT3" s="208"/>
      <c r="TDU3" s="208"/>
      <c r="TDV3" s="208"/>
      <c r="TDW3" s="208"/>
      <c r="TDX3" s="208"/>
      <c r="TDY3" s="208"/>
      <c r="TDZ3" s="208"/>
      <c r="TEA3" s="208"/>
      <c r="TEB3" s="208"/>
      <c r="TEC3" s="208"/>
      <c r="TED3" s="208"/>
      <c r="TEE3" s="208"/>
      <c r="TEF3" s="208"/>
      <c r="TEG3" s="208"/>
      <c r="TEH3" s="208"/>
      <c r="TEI3" s="208"/>
      <c r="TEJ3" s="208"/>
      <c r="TEK3" s="208"/>
      <c r="TEL3" s="208"/>
      <c r="TEM3" s="208"/>
      <c r="TEN3" s="208"/>
      <c r="TEO3" s="208"/>
      <c r="TEP3" s="208"/>
      <c r="TEQ3" s="208"/>
      <c r="TER3" s="208"/>
      <c r="TES3" s="208"/>
      <c r="TET3" s="208"/>
      <c r="TEU3" s="208"/>
      <c r="TEV3" s="208"/>
      <c r="TEW3" s="208"/>
      <c r="TEX3" s="208"/>
      <c r="TEY3" s="208"/>
      <c r="TEZ3" s="208"/>
      <c r="TFA3" s="208"/>
      <c r="TFB3" s="208"/>
      <c r="TFC3" s="208"/>
      <c r="TFD3" s="208"/>
      <c r="TFE3" s="208"/>
      <c r="TFF3" s="208"/>
      <c r="TFG3" s="208"/>
      <c r="TFH3" s="208"/>
      <c r="TFI3" s="208"/>
      <c r="TFJ3" s="208"/>
      <c r="TFK3" s="208"/>
      <c r="TFL3" s="208"/>
      <c r="TFM3" s="208"/>
      <c r="TFN3" s="208"/>
      <c r="TFO3" s="208"/>
      <c r="TFP3" s="208"/>
      <c r="TFQ3" s="208"/>
      <c r="TFR3" s="208"/>
      <c r="TFS3" s="208"/>
      <c r="TFT3" s="208"/>
      <c r="TFU3" s="208"/>
      <c r="TFV3" s="208"/>
      <c r="TFW3" s="208"/>
      <c r="TFX3" s="208"/>
      <c r="TFY3" s="208"/>
      <c r="TFZ3" s="208"/>
      <c r="TGA3" s="208"/>
      <c r="TGB3" s="208"/>
      <c r="TGC3" s="208"/>
      <c r="TGD3" s="208"/>
      <c r="TGE3" s="208"/>
      <c r="TGF3" s="208"/>
      <c r="TGG3" s="208"/>
      <c r="TGH3" s="208"/>
      <c r="TGI3" s="208"/>
      <c r="TGJ3" s="208"/>
      <c r="TGK3" s="208"/>
      <c r="TGL3" s="208"/>
      <c r="TGM3" s="208"/>
      <c r="TGN3" s="208"/>
      <c r="TGO3" s="208"/>
      <c r="TGP3" s="208"/>
      <c r="TGQ3" s="208"/>
      <c r="TGR3" s="208"/>
      <c r="TGS3" s="208"/>
      <c r="TGT3" s="208"/>
      <c r="TGU3" s="208"/>
      <c r="TGV3" s="208"/>
      <c r="TGW3" s="208"/>
      <c r="TGX3" s="208"/>
      <c r="TGY3" s="208"/>
      <c r="TGZ3" s="208"/>
      <c r="THA3" s="208"/>
      <c r="THB3" s="208"/>
      <c r="THC3" s="208"/>
      <c r="THD3" s="208"/>
      <c r="THE3" s="208"/>
      <c r="THF3" s="208"/>
      <c r="THG3" s="208"/>
      <c r="THH3" s="208"/>
      <c r="THI3" s="208"/>
      <c r="THJ3" s="208"/>
      <c r="THK3" s="208"/>
      <c r="THL3" s="208"/>
      <c r="THM3" s="208"/>
      <c r="THN3" s="208"/>
      <c r="THO3" s="208"/>
      <c r="THP3" s="208"/>
      <c r="THQ3" s="208"/>
      <c r="THR3" s="208"/>
      <c r="THS3" s="208"/>
      <c r="THT3" s="208"/>
      <c r="THU3" s="208"/>
      <c r="THV3" s="208"/>
      <c r="THW3" s="208"/>
      <c r="THX3" s="208"/>
      <c r="THY3" s="208"/>
      <c r="THZ3" s="208"/>
      <c r="TIA3" s="208"/>
      <c r="TIB3" s="208"/>
      <c r="TIC3" s="208"/>
      <c r="TID3" s="208"/>
      <c r="TIE3" s="208"/>
      <c r="TIF3" s="208"/>
      <c r="TIG3" s="208"/>
      <c r="TIH3" s="208"/>
      <c r="TII3" s="208"/>
      <c r="TIJ3" s="208"/>
      <c r="TIK3" s="208"/>
      <c r="TIL3" s="208"/>
      <c r="TIM3" s="208"/>
      <c r="TIN3" s="208"/>
      <c r="TIO3" s="208"/>
      <c r="TIP3" s="208"/>
      <c r="TIQ3" s="208"/>
      <c r="TIR3" s="208"/>
      <c r="TIS3" s="208"/>
      <c r="TIT3" s="208"/>
      <c r="TIU3" s="208"/>
      <c r="TIV3" s="208"/>
      <c r="TIW3" s="208"/>
      <c r="TIX3" s="208"/>
      <c r="TIY3" s="208"/>
      <c r="TIZ3" s="208"/>
      <c r="TJA3" s="208"/>
      <c r="TJB3" s="208"/>
      <c r="TJC3" s="208"/>
      <c r="TJD3" s="208"/>
      <c r="TJE3" s="208"/>
      <c r="TJF3" s="208"/>
      <c r="TJG3" s="208"/>
      <c r="TJH3" s="208"/>
      <c r="TJI3" s="208"/>
      <c r="TJJ3" s="208"/>
      <c r="TJK3" s="208"/>
      <c r="TJL3" s="208"/>
      <c r="TJM3" s="208"/>
      <c r="TJN3" s="208"/>
      <c r="TJO3" s="208"/>
      <c r="TJP3" s="208"/>
      <c r="TJQ3" s="208"/>
      <c r="TJR3" s="208"/>
      <c r="TJS3" s="208"/>
      <c r="TJT3" s="208"/>
      <c r="TJU3" s="208"/>
      <c r="TJV3" s="208"/>
      <c r="TJW3" s="208"/>
      <c r="TJX3" s="208"/>
      <c r="TJY3" s="208"/>
      <c r="TJZ3" s="208"/>
      <c r="TKA3" s="208"/>
      <c r="TKB3" s="208"/>
      <c r="TKC3" s="208"/>
      <c r="TKD3" s="208"/>
      <c r="TKE3" s="208"/>
      <c r="TKF3" s="208"/>
      <c r="TKG3" s="208"/>
      <c r="TKH3" s="208"/>
      <c r="TKI3" s="208"/>
      <c r="TKJ3" s="208"/>
      <c r="TKK3" s="208"/>
      <c r="TKL3" s="208"/>
      <c r="TKM3" s="208"/>
      <c r="TKN3" s="208"/>
      <c r="TKO3" s="208"/>
      <c r="TKP3" s="208"/>
      <c r="TKQ3" s="208"/>
      <c r="TKR3" s="208"/>
      <c r="TKS3" s="208"/>
      <c r="TKT3" s="208"/>
      <c r="TKU3" s="208"/>
      <c r="TKV3" s="208"/>
      <c r="TKW3" s="208"/>
      <c r="TKX3" s="208"/>
      <c r="TKY3" s="208"/>
      <c r="TKZ3" s="208"/>
      <c r="TLA3" s="208"/>
      <c r="TLB3" s="208"/>
      <c r="TLC3" s="208"/>
      <c r="TLD3" s="208"/>
      <c r="TLE3" s="208"/>
      <c r="TLF3" s="208"/>
      <c r="TLG3" s="208"/>
      <c r="TLH3" s="208"/>
      <c r="TLI3" s="208"/>
      <c r="TLJ3" s="208"/>
      <c r="TLK3" s="208"/>
      <c r="TLL3" s="208"/>
      <c r="TLM3" s="208"/>
      <c r="TLN3" s="208"/>
      <c r="TLO3" s="208"/>
      <c r="TLP3" s="208"/>
      <c r="TLQ3" s="208"/>
      <c r="TLR3" s="208"/>
      <c r="TLS3" s="208"/>
      <c r="TLT3" s="208"/>
      <c r="TLU3" s="208"/>
      <c r="TLV3" s="208"/>
      <c r="TLW3" s="208"/>
      <c r="TLX3" s="208"/>
      <c r="TLY3" s="208"/>
      <c r="TLZ3" s="208"/>
      <c r="TMA3" s="208"/>
      <c r="TMB3" s="208"/>
      <c r="TMC3" s="208"/>
      <c r="TMD3" s="208"/>
      <c r="TME3" s="208"/>
      <c r="TMF3" s="208"/>
      <c r="TMG3" s="208"/>
      <c r="TMH3" s="208"/>
      <c r="TMI3" s="208"/>
      <c r="TMJ3" s="208"/>
      <c r="TMK3" s="208"/>
      <c r="TML3" s="208"/>
      <c r="TMM3" s="208"/>
      <c r="TMN3" s="208"/>
      <c r="TMO3" s="208"/>
      <c r="TMP3" s="208"/>
      <c r="TMQ3" s="208"/>
      <c r="TMR3" s="208"/>
      <c r="TMS3" s="208"/>
      <c r="TMT3" s="208"/>
      <c r="TMU3" s="208"/>
      <c r="TMV3" s="208"/>
      <c r="TMW3" s="208"/>
      <c r="TMX3" s="208"/>
      <c r="TMY3" s="208"/>
      <c r="TMZ3" s="208"/>
      <c r="TNA3" s="208"/>
      <c r="TNB3" s="208"/>
      <c r="TNC3" s="208"/>
      <c r="TND3" s="208"/>
      <c r="TNE3" s="208"/>
      <c r="TNF3" s="208"/>
      <c r="TNG3" s="208"/>
      <c r="TNH3" s="208"/>
      <c r="TNI3" s="208"/>
      <c r="TNJ3" s="208"/>
      <c r="TNK3" s="208"/>
      <c r="TNL3" s="208"/>
      <c r="TNM3" s="208"/>
      <c r="TNN3" s="208"/>
      <c r="TNO3" s="208"/>
      <c r="TNP3" s="208"/>
      <c r="TNQ3" s="208"/>
      <c r="TNR3" s="208"/>
      <c r="TNS3" s="208"/>
      <c r="TNT3" s="208"/>
      <c r="TNU3" s="208"/>
      <c r="TNV3" s="208"/>
      <c r="TNW3" s="208"/>
      <c r="TNX3" s="208"/>
      <c r="TNY3" s="208"/>
      <c r="TNZ3" s="208"/>
      <c r="TOA3" s="208"/>
      <c r="TOB3" s="208"/>
      <c r="TOC3" s="208"/>
      <c r="TOD3" s="208"/>
      <c r="TOE3" s="208"/>
      <c r="TOF3" s="208"/>
      <c r="TOG3" s="208"/>
      <c r="TOH3" s="208"/>
      <c r="TOI3" s="208"/>
      <c r="TOJ3" s="208"/>
      <c r="TOK3" s="208"/>
      <c r="TOL3" s="208"/>
      <c r="TOM3" s="208"/>
      <c r="TON3" s="208"/>
      <c r="TOO3" s="208"/>
      <c r="TOP3" s="208"/>
      <c r="TOQ3" s="208"/>
      <c r="TOR3" s="208"/>
      <c r="TOS3" s="208"/>
      <c r="TOT3" s="208"/>
      <c r="TOU3" s="208"/>
      <c r="TOV3" s="208"/>
      <c r="TOW3" s="208"/>
      <c r="TOX3" s="208"/>
      <c r="TOY3" s="208"/>
      <c r="TOZ3" s="208"/>
      <c r="TPA3" s="208"/>
      <c r="TPB3" s="208"/>
      <c r="TPC3" s="208"/>
      <c r="TPD3" s="208"/>
      <c r="TPE3" s="208"/>
      <c r="TPF3" s="208"/>
      <c r="TPG3" s="208"/>
      <c r="TPH3" s="208"/>
      <c r="TPI3" s="208"/>
      <c r="TPJ3" s="208"/>
      <c r="TPK3" s="208"/>
      <c r="TPL3" s="208"/>
      <c r="TPM3" s="208"/>
      <c r="TPN3" s="208"/>
      <c r="TPO3" s="208"/>
      <c r="TPP3" s="208"/>
      <c r="TPQ3" s="208"/>
      <c r="TPR3" s="208"/>
      <c r="TPS3" s="208"/>
      <c r="TPT3" s="208"/>
      <c r="TPU3" s="208"/>
      <c r="TPV3" s="208"/>
      <c r="TPW3" s="208"/>
      <c r="TPX3" s="208"/>
      <c r="TPY3" s="208"/>
      <c r="TPZ3" s="208"/>
      <c r="TQA3" s="208"/>
      <c r="TQB3" s="208"/>
      <c r="TQC3" s="208"/>
      <c r="TQD3" s="208"/>
      <c r="TQE3" s="208"/>
      <c r="TQF3" s="208"/>
      <c r="TQG3" s="208"/>
      <c r="TQH3" s="208"/>
      <c r="TQI3" s="208"/>
      <c r="TQJ3" s="208"/>
      <c r="TQK3" s="208"/>
      <c r="TQL3" s="208"/>
      <c r="TQM3" s="208"/>
      <c r="TQN3" s="208"/>
      <c r="TQO3" s="208"/>
      <c r="TQP3" s="208"/>
      <c r="TQQ3" s="208"/>
      <c r="TQR3" s="208"/>
      <c r="TQS3" s="208"/>
      <c r="TQT3" s="208"/>
      <c r="TQU3" s="208"/>
      <c r="TQV3" s="208"/>
      <c r="TQW3" s="208"/>
      <c r="TQX3" s="208"/>
      <c r="TQY3" s="208"/>
      <c r="TQZ3" s="208"/>
      <c r="TRA3" s="208"/>
      <c r="TRB3" s="208"/>
      <c r="TRC3" s="208"/>
      <c r="TRD3" s="208"/>
      <c r="TRE3" s="208"/>
      <c r="TRF3" s="208"/>
      <c r="TRG3" s="208"/>
      <c r="TRH3" s="208"/>
      <c r="TRI3" s="208"/>
      <c r="TRJ3" s="208"/>
      <c r="TRK3" s="208"/>
      <c r="TRL3" s="208"/>
      <c r="TRM3" s="208"/>
      <c r="TRN3" s="208"/>
      <c r="TRO3" s="208"/>
      <c r="TRP3" s="208"/>
      <c r="TRQ3" s="208"/>
      <c r="TRR3" s="208"/>
      <c r="TRS3" s="208"/>
      <c r="TRT3" s="208"/>
      <c r="TRU3" s="208"/>
      <c r="TRV3" s="208"/>
      <c r="TRW3" s="208"/>
      <c r="TRX3" s="208"/>
      <c r="TRY3" s="208"/>
      <c r="TRZ3" s="208"/>
      <c r="TSA3" s="208"/>
      <c r="TSB3" s="208"/>
      <c r="TSC3" s="208"/>
      <c r="TSD3" s="208"/>
      <c r="TSE3" s="208"/>
      <c r="TSF3" s="208"/>
      <c r="TSG3" s="208"/>
      <c r="TSH3" s="208"/>
      <c r="TSI3" s="208"/>
      <c r="TSJ3" s="208"/>
      <c r="TSK3" s="208"/>
      <c r="TSL3" s="208"/>
      <c r="TSM3" s="208"/>
      <c r="TSN3" s="208"/>
      <c r="TSO3" s="208"/>
      <c r="TSP3" s="208"/>
      <c r="TSQ3" s="208"/>
      <c r="TSR3" s="208"/>
      <c r="TSS3" s="208"/>
      <c r="TST3" s="208"/>
      <c r="TSU3" s="208"/>
      <c r="TSV3" s="208"/>
      <c r="TSW3" s="208"/>
      <c r="TSX3" s="208"/>
      <c r="TSY3" s="208"/>
      <c r="TSZ3" s="208"/>
      <c r="TTA3" s="208"/>
      <c r="TTB3" s="208"/>
      <c r="TTC3" s="208"/>
      <c r="TTD3" s="208"/>
      <c r="TTE3" s="208"/>
      <c r="TTF3" s="208"/>
      <c r="TTG3" s="208"/>
      <c r="TTH3" s="208"/>
      <c r="TTI3" s="208"/>
      <c r="TTJ3" s="208"/>
      <c r="TTK3" s="208"/>
      <c r="TTL3" s="208"/>
      <c r="TTM3" s="208"/>
      <c r="TTN3" s="208"/>
      <c r="TTO3" s="208"/>
      <c r="TTP3" s="208"/>
      <c r="TTQ3" s="208"/>
      <c r="TTR3" s="208"/>
      <c r="TTS3" s="208"/>
      <c r="TTT3" s="208"/>
      <c r="TTU3" s="208"/>
      <c r="TTV3" s="208"/>
      <c r="TTW3" s="208"/>
      <c r="TTX3" s="208"/>
      <c r="TTY3" s="208"/>
      <c r="TTZ3" s="208"/>
      <c r="TUA3" s="208"/>
      <c r="TUB3" s="208"/>
      <c r="TUC3" s="208"/>
      <c r="TUD3" s="208"/>
      <c r="TUE3" s="208"/>
      <c r="TUF3" s="208"/>
      <c r="TUG3" s="208"/>
      <c r="TUH3" s="208"/>
      <c r="TUI3" s="208"/>
      <c r="TUJ3" s="208"/>
      <c r="TUK3" s="208"/>
      <c r="TUL3" s="208"/>
      <c r="TUM3" s="208"/>
      <c r="TUN3" s="208"/>
      <c r="TUO3" s="208"/>
      <c r="TUP3" s="208"/>
      <c r="TUQ3" s="208"/>
      <c r="TUR3" s="208"/>
      <c r="TUS3" s="208"/>
      <c r="TUT3" s="208"/>
      <c r="TUU3" s="208"/>
      <c r="TUV3" s="208"/>
      <c r="TUW3" s="208"/>
      <c r="TUX3" s="208"/>
      <c r="TUY3" s="208"/>
      <c r="TUZ3" s="208"/>
      <c r="TVA3" s="208"/>
      <c r="TVB3" s="208"/>
      <c r="TVC3" s="208"/>
      <c r="TVD3" s="208"/>
      <c r="TVE3" s="208"/>
      <c r="TVF3" s="208"/>
      <c r="TVG3" s="208"/>
      <c r="TVH3" s="208"/>
      <c r="TVI3" s="208"/>
      <c r="TVJ3" s="208"/>
      <c r="TVK3" s="208"/>
      <c r="TVL3" s="208"/>
      <c r="TVM3" s="208"/>
      <c r="TVN3" s="208"/>
      <c r="TVO3" s="208"/>
      <c r="TVP3" s="208"/>
      <c r="TVQ3" s="208"/>
      <c r="TVR3" s="208"/>
      <c r="TVS3" s="208"/>
      <c r="TVT3" s="208"/>
      <c r="TVU3" s="208"/>
      <c r="TVV3" s="208"/>
      <c r="TVW3" s="208"/>
      <c r="TVX3" s="208"/>
      <c r="TVY3" s="208"/>
      <c r="TVZ3" s="208"/>
      <c r="TWA3" s="208"/>
      <c r="TWB3" s="208"/>
      <c r="TWC3" s="208"/>
      <c r="TWD3" s="208"/>
      <c r="TWE3" s="208"/>
      <c r="TWF3" s="208"/>
      <c r="TWG3" s="208"/>
      <c r="TWH3" s="208"/>
      <c r="TWI3" s="208"/>
      <c r="TWJ3" s="208"/>
      <c r="TWK3" s="208"/>
      <c r="TWL3" s="208"/>
      <c r="TWM3" s="208"/>
      <c r="TWN3" s="208"/>
      <c r="TWO3" s="208"/>
      <c r="TWP3" s="208"/>
      <c r="TWQ3" s="208"/>
      <c r="TWR3" s="208"/>
      <c r="TWS3" s="208"/>
      <c r="TWT3" s="208"/>
      <c r="TWU3" s="208"/>
      <c r="TWV3" s="208"/>
      <c r="TWW3" s="208"/>
      <c r="TWX3" s="208"/>
      <c r="TWY3" s="208"/>
      <c r="TWZ3" s="208"/>
      <c r="TXA3" s="208"/>
      <c r="TXB3" s="208"/>
      <c r="TXC3" s="208"/>
      <c r="TXD3" s="208"/>
      <c r="TXE3" s="208"/>
      <c r="TXF3" s="208"/>
      <c r="TXG3" s="208"/>
      <c r="TXH3" s="208"/>
      <c r="TXI3" s="208"/>
      <c r="TXJ3" s="208"/>
      <c r="TXK3" s="208"/>
      <c r="TXL3" s="208"/>
      <c r="TXM3" s="208"/>
      <c r="TXN3" s="208"/>
      <c r="TXO3" s="208"/>
      <c r="TXP3" s="208"/>
      <c r="TXQ3" s="208"/>
      <c r="TXR3" s="208"/>
      <c r="TXS3" s="208"/>
      <c r="TXT3" s="208"/>
      <c r="TXU3" s="208"/>
      <c r="TXV3" s="208"/>
      <c r="TXW3" s="208"/>
      <c r="TXX3" s="208"/>
      <c r="TXY3" s="208"/>
      <c r="TXZ3" s="208"/>
      <c r="TYA3" s="208"/>
      <c r="TYB3" s="208"/>
      <c r="TYC3" s="208"/>
      <c r="TYD3" s="208"/>
      <c r="TYE3" s="208"/>
      <c r="TYF3" s="208"/>
      <c r="TYG3" s="208"/>
      <c r="TYH3" s="208"/>
      <c r="TYI3" s="208"/>
      <c r="TYJ3" s="208"/>
      <c r="TYK3" s="208"/>
      <c r="TYL3" s="208"/>
      <c r="TYM3" s="208"/>
      <c r="TYN3" s="208"/>
      <c r="TYO3" s="208"/>
      <c r="TYP3" s="208"/>
      <c r="TYQ3" s="208"/>
      <c r="TYR3" s="208"/>
      <c r="TYS3" s="208"/>
      <c r="TYT3" s="208"/>
      <c r="TYU3" s="208"/>
      <c r="TYV3" s="208"/>
      <c r="TYW3" s="208"/>
      <c r="TYX3" s="208"/>
      <c r="TYY3" s="208"/>
      <c r="TYZ3" s="208"/>
      <c r="TZA3" s="208"/>
      <c r="TZB3" s="208"/>
      <c r="TZC3" s="208"/>
      <c r="TZD3" s="208"/>
      <c r="TZE3" s="208"/>
      <c r="TZF3" s="208"/>
      <c r="TZG3" s="208"/>
      <c r="TZH3" s="208"/>
      <c r="TZI3" s="208"/>
      <c r="TZJ3" s="208"/>
      <c r="TZK3" s="208"/>
      <c r="TZL3" s="208"/>
      <c r="TZM3" s="208"/>
      <c r="TZN3" s="208"/>
      <c r="TZO3" s="208"/>
      <c r="TZP3" s="208"/>
      <c r="TZQ3" s="208"/>
      <c r="TZR3" s="208"/>
      <c r="TZS3" s="208"/>
      <c r="TZT3" s="208"/>
      <c r="TZU3" s="208"/>
      <c r="TZV3" s="208"/>
      <c r="TZW3" s="208"/>
      <c r="TZX3" s="208"/>
      <c r="TZY3" s="208"/>
      <c r="TZZ3" s="208"/>
      <c r="UAA3" s="208"/>
      <c r="UAB3" s="208"/>
      <c r="UAC3" s="208"/>
      <c r="UAD3" s="208"/>
      <c r="UAE3" s="208"/>
      <c r="UAF3" s="208"/>
      <c r="UAG3" s="208"/>
      <c r="UAH3" s="208"/>
      <c r="UAI3" s="208"/>
      <c r="UAJ3" s="208"/>
      <c r="UAK3" s="208"/>
      <c r="UAL3" s="208"/>
      <c r="UAM3" s="208"/>
      <c r="UAN3" s="208"/>
      <c r="UAO3" s="208"/>
      <c r="UAP3" s="208"/>
      <c r="UAQ3" s="208"/>
      <c r="UAR3" s="208"/>
      <c r="UAS3" s="208"/>
      <c r="UAT3" s="208"/>
      <c r="UAU3" s="208"/>
      <c r="UAV3" s="208"/>
      <c r="UAW3" s="208"/>
      <c r="UAX3" s="208"/>
      <c r="UAY3" s="208"/>
      <c r="UAZ3" s="208"/>
      <c r="UBA3" s="208"/>
      <c r="UBB3" s="208"/>
      <c r="UBC3" s="208"/>
      <c r="UBD3" s="208"/>
      <c r="UBE3" s="208"/>
      <c r="UBF3" s="208"/>
      <c r="UBG3" s="208"/>
      <c r="UBH3" s="208"/>
      <c r="UBI3" s="208"/>
      <c r="UBJ3" s="208"/>
      <c r="UBK3" s="208"/>
      <c r="UBL3" s="208"/>
      <c r="UBM3" s="208"/>
      <c r="UBN3" s="208"/>
      <c r="UBO3" s="208"/>
      <c r="UBP3" s="208"/>
      <c r="UBQ3" s="208"/>
      <c r="UBR3" s="208"/>
      <c r="UBS3" s="208"/>
      <c r="UBT3" s="208"/>
      <c r="UBU3" s="208"/>
      <c r="UBV3" s="208"/>
      <c r="UBW3" s="208"/>
      <c r="UBX3" s="208"/>
      <c r="UBY3" s="208"/>
      <c r="UBZ3" s="208"/>
      <c r="UCA3" s="208"/>
      <c r="UCB3" s="208"/>
      <c r="UCC3" s="208"/>
      <c r="UCD3" s="208"/>
      <c r="UCE3" s="208"/>
      <c r="UCF3" s="208"/>
      <c r="UCG3" s="208"/>
      <c r="UCH3" s="208"/>
      <c r="UCI3" s="208"/>
      <c r="UCJ3" s="208"/>
      <c r="UCK3" s="208"/>
      <c r="UCL3" s="208"/>
      <c r="UCM3" s="208"/>
      <c r="UCN3" s="208"/>
      <c r="UCO3" s="208"/>
      <c r="UCP3" s="208"/>
      <c r="UCQ3" s="208"/>
      <c r="UCR3" s="208"/>
      <c r="UCS3" s="208"/>
      <c r="UCT3" s="208"/>
      <c r="UCU3" s="208"/>
      <c r="UCV3" s="208"/>
      <c r="UCW3" s="208"/>
      <c r="UCX3" s="208"/>
      <c r="UCY3" s="208"/>
      <c r="UCZ3" s="208"/>
      <c r="UDA3" s="208"/>
      <c r="UDB3" s="208"/>
      <c r="UDC3" s="208"/>
      <c r="UDD3" s="208"/>
      <c r="UDE3" s="208"/>
      <c r="UDF3" s="208"/>
      <c r="UDG3" s="208"/>
      <c r="UDH3" s="208"/>
      <c r="UDI3" s="208"/>
      <c r="UDJ3" s="208"/>
      <c r="UDK3" s="208"/>
      <c r="UDL3" s="208"/>
      <c r="UDM3" s="208"/>
      <c r="UDN3" s="208"/>
      <c r="UDO3" s="208"/>
      <c r="UDP3" s="208"/>
      <c r="UDQ3" s="208"/>
      <c r="UDR3" s="208"/>
      <c r="UDS3" s="208"/>
      <c r="UDT3" s="208"/>
      <c r="UDU3" s="208"/>
      <c r="UDV3" s="208"/>
      <c r="UDW3" s="208"/>
      <c r="UDX3" s="208"/>
      <c r="UDY3" s="208"/>
      <c r="UDZ3" s="208"/>
      <c r="UEA3" s="208"/>
      <c r="UEB3" s="208"/>
      <c r="UEC3" s="208"/>
      <c r="UED3" s="208"/>
      <c r="UEE3" s="208"/>
      <c r="UEF3" s="208"/>
      <c r="UEG3" s="208"/>
      <c r="UEH3" s="208"/>
      <c r="UEI3" s="208"/>
      <c r="UEJ3" s="208"/>
      <c r="UEK3" s="208"/>
      <c r="UEL3" s="208"/>
      <c r="UEM3" s="208"/>
      <c r="UEN3" s="208"/>
      <c r="UEO3" s="208"/>
      <c r="UEP3" s="208"/>
      <c r="UEQ3" s="208"/>
      <c r="UER3" s="208"/>
      <c r="UES3" s="208"/>
      <c r="UET3" s="208"/>
      <c r="UEU3" s="208"/>
      <c r="UEV3" s="208"/>
      <c r="UEW3" s="208"/>
      <c r="UEX3" s="208"/>
      <c r="UEY3" s="208"/>
      <c r="UEZ3" s="208"/>
      <c r="UFA3" s="208"/>
      <c r="UFB3" s="208"/>
      <c r="UFC3" s="208"/>
      <c r="UFD3" s="208"/>
      <c r="UFE3" s="208"/>
      <c r="UFF3" s="208"/>
      <c r="UFG3" s="208"/>
      <c r="UFH3" s="208"/>
      <c r="UFI3" s="208"/>
      <c r="UFJ3" s="208"/>
      <c r="UFK3" s="208"/>
      <c r="UFL3" s="208"/>
      <c r="UFM3" s="208"/>
      <c r="UFN3" s="208"/>
      <c r="UFO3" s="208"/>
      <c r="UFP3" s="208"/>
      <c r="UFQ3" s="208"/>
      <c r="UFR3" s="208"/>
      <c r="UFS3" s="208"/>
      <c r="UFT3" s="208"/>
      <c r="UFU3" s="208"/>
      <c r="UFV3" s="208"/>
      <c r="UFW3" s="208"/>
      <c r="UFX3" s="208"/>
      <c r="UFY3" s="208"/>
      <c r="UFZ3" s="208"/>
      <c r="UGA3" s="208"/>
      <c r="UGB3" s="208"/>
      <c r="UGC3" s="208"/>
      <c r="UGD3" s="208"/>
      <c r="UGE3" s="208"/>
      <c r="UGF3" s="208"/>
      <c r="UGG3" s="208"/>
      <c r="UGH3" s="208"/>
      <c r="UGI3" s="208"/>
      <c r="UGJ3" s="208"/>
      <c r="UGK3" s="208"/>
      <c r="UGL3" s="208"/>
      <c r="UGM3" s="208"/>
      <c r="UGN3" s="208"/>
      <c r="UGO3" s="208"/>
      <c r="UGP3" s="208"/>
      <c r="UGQ3" s="208"/>
      <c r="UGR3" s="208"/>
      <c r="UGS3" s="208"/>
      <c r="UGT3" s="208"/>
      <c r="UGU3" s="208"/>
      <c r="UGV3" s="208"/>
      <c r="UGW3" s="208"/>
      <c r="UGX3" s="208"/>
      <c r="UGY3" s="208"/>
      <c r="UGZ3" s="208"/>
      <c r="UHA3" s="208"/>
      <c r="UHB3" s="208"/>
      <c r="UHC3" s="208"/>
      <c r="UHD3" s="208"/>
      <c r="UHE3" s="208"/>
      <c r="UHF3" s="208"/>
      <c r="UHG3" s="208"/>
      <c r="UHH3" s="208"/>
      <c r="UHI3" s="208"/>
      <c r="UHJ3" s="208"/>
      <c r="UHK3" s="208"/>
      <c r="UHL3" s="208"/>
      <c r="UHM3" s="208"/>
      <c r="UHN3" s="208"/>
      <c r="UHO3" s="208"/>
      <c r="UHP3" s="208"/>
      <c r="UHQ3" s="208"/>
      <c r="UHR3" s="208"/>
      <c r="UHS3" s="208"/>
      <c r="UHT3" s="208"/>
      <c r="UHU3" s="208"/>
      <c r="UHV3" s="208"/>
      <c r="UHW3" s="208"/>
      <c r="UHX3" s="208"/>
      <c r="UHY3" s="208"/>
      <c r="UHZ3" s="208"/>
      <c r="UIA3" s="208"/>
      <c r="UIB3" s="208"/>
      <c r="UIC3" s="208"/>
      <c r="UID3" s="208"/>
      <c r="UIE3" s="208"/>
      <c r="UIF3" s="208"/>
      <c r="UIG3" s="208"/>
      <c r="UIH3" s="208"/>
      <c r="UII3" s="208"/>
      <c r="UIJ3" s="208"/>
      <c r="UIK3" s="208"/>
      <c r="UIL3" s="208"/>
      <c r="UIM3" s="208"/>
      <c r="UIN3" s="208"/>
      <c r="UIO3" s="208"/>
      <c r="UIP3" s="208"/>
      <c r="UIQ3" s="208"/>
      <c r="UIR3" s="208"/>
      <c r="UIS3" s="208"/>
      <c r="UIT3" s="208"/>
      <c r="UIU3" s="208"/>
      <c r="UIV3" s="208"/>
      <c r="UIW3" s="208"/>
      <c r="UIX3" s="208"/>
      <c r="UIY3" s="208"/>
      <c r="UIZ3" s="208"/>
      <c r="UJA3" s="208"/>
      <c r="UJB3" s="208"/>
      <c r="UJC3" s="208"/>
      <c r="UJD3" s="208"/>
      <c r="UJE3" s="208"/>
      <c r="UJF3" s="208"/>
      <c r="UJG3" s="208"/>
      <c r="UJH3" s="208"/>
      <c r="UJI3" s="208"/>
      <c r="UJJ3" s="208"/>
      <c r="UJK3" s="208"/>
      <c r="UJL3" s="208"/>
      <c r="UJM3" s="208"/>
      <c r="UJN3" s="208"/>
      <c r="UJO3" s="208"/>
      <c r="UJP3" s="208"/>
      <c r="UJQ3" s="208"/>
      <c r="UJR3" s="208"/>
      <c r="UJS3" s="208"/>
      <c r="UJT3" s="208"/>
      <c r="UJU3" s="208"/>
      <c r="UJV3" s="208"/>
      <c r="UJW3" s="208"/>
      <c r="UJX3" s="208"/>
      <c r="UJY3" s="208"/>
      <c r="UJZ3" s="208"/>
      <c r="UKA3" s="208"/>
      <c r="UKB3" s="208"/>
      <c r="UKC3" s="208"/>
      <c r="UKD3" s="208"/>
      <c r="UKE3" s="208"/>
      <c r="UKF3" s="208"/>
      <c r="UKG3" s="208"/>
      <c r="UKH3" s="208"/>
      <c r="UKI3" s="208"/>
      <c r="UKJ3" s="208"/>
      <c r="UKK3" s="208"/>
      <c r="UKL3" s="208"/>
      <c r="UKM3" s="208"/>
      <c r="UKN3" s="208"/>
      <c r="UKO3" s="208"/>
      <c r="UKP3" s="208"/>
      <c r="UKQ3" s="208"/>
      <c r="UKR3" s="208"/>
      <c r="UKS3" s="208"/>
      <c r="UKT3" s="208"/>
      <c r="UKU3" s="208"/>
      <c r="UKV3" s="208"/>
      <c r="UKW3" s="208"/>
      <c r="UKX3" s="208"/>
      <c r="UKY3" s="208"/>
      <c r="UKZ3" s="208"/>
      <c r="ULA3" s="208"/>
      <c r="ULB3" s="208"/>
      <c r="ULC3" s="208"/>
      <c r="ULD3" s="208"/>
      <c r="ULE3" s="208"/>
      <c r="ULF3" s="208"/>
      <c r="ULG3" s="208"/>
      <c r="ULH3" s="208"/>
      <c r="ULI3" s="208"/>
      <c r="ULJ3" s="208"/>
      <c r="ULK3" s="208"/>
      <c r="ULL3" s="208"/>
      <c r="ULM3" s="208"/>
      <c r="ULN3" s="208"/>
      <c r="ULO3" s="208"/>
      <c r="ULP3" s="208"/>
      <c r="ULQ3" s="208"/>
      <c r="ULR3" s="208"/>
      <c r="ULS3" s="208"/>
      <c r="ULT3" s="208"/>
      <c r="ULU3" s="208"/>
      <c r="ULV3" s="208"/>
      <c r="ULW3" s="208"/>
      <c r="ULX3" s="208"/>
      <c r="ULY3" s="208"/>
      <c r="ULZ3" s="208"/>
      <c r="UMA3" s="208"/>
      <c r="UMB3" s="208"/>
      <c r="UMC3" s="208"/>
      <c r="UMD3" s="208"/>
      <c r="UME3" s="208"/>
      <c r="UMF3" s="208"/>
      <c r="UMG3" s="208"/>
      <c r="UMH3" s="208"/>
      <c r="UMI3" s="208"/>
      <c r="UMJ3" s="208"/>
      <c r="UMK3" s="208"/>
      <c r="UML3" s="208"/>
      <c r="UMM3" s="208"/>
      <c r="UMN3" s="208"/>
      <c r="UMO3" s="208"/>
      <c r="UMP3" s="208"/>
      <c r="UMQ3" s="208"/>
      <c r="UMR3" s="208"/>
      <c r="UMS3" s="208"/>
      <c r="UMT3" s="208"/>
      <c r="UMU3" s="208"/>
      <c r="UMV3" s="208"/>
      <c r="UMW3" s="208"/>
      <c r="UMX3" s="208"/>
      <c r="UMY3" s="208"/>
      <c r="UMZ3" s="208"/>
      <c r="UNA3" s="208"/>
      <c r="UNB3" s="208"/>
      <c r="UNC3" s="208"/>
      <c r="UND3" s="208"/>
      <c r="UNE3" s="208"/>
      <c r="UNF3" s="208"/>
      <c r="UNG3" s="208"/>
      <c r="UNH3" s="208"/>
      <c r="UNI3" s="208"/>
      <c r="UNJ3" s="208"/>
      <c r="UNK3" s="208"/>
      <c r="UNL3" s="208"/>
      <c r="UNM3" s="208"/>
      <c r="UNN3" s="208"/>
      <c r="UNO3" s="208"/>
      <c r="UNP3" s="208"/>
      <c r="UNQ3" s="208"/>
      <c r="UNR3" s="208"/>
      <c r="UNS3" s="208"/>
      <c r="UNT3" s="208"/>
      <c r="UNU3" s="208"/>
      <c r="UNV3" s="208"/>
      <c r="UNW3" s="208"/>
      <c r="UNX3" s="208"/>
      <c r="UNY3" s="208"/>
      <c r="UNZ3" s="208"/>
      <c r="UOA3" s="208"/>
      <c r="UOB3" s="208"/>
      <c r="UOC3" s="208"/>
      <c r="UOD3" s="208"/>
      <c r="UOE3" s="208"/>
      <c r="UOF3" s="208"/>
      <c r="UOG3" s="208"/>
      <c r="UOH3" s="208"/>
      <c r="UOI3" s="208"/>
      <c r="UOJ3" s="208"/>
      <c r="UOK3" s="208"/>
      <c r="UOL3" s="208"/>
      <c r="UOM3" s="208"/>
      <c r="UON3" s="208"/>
      <c r="UOO3" s="208"/>
      <c r="UOP3" s="208"/>
      <c r="UOQ3" s="208"/>
      <c r="UOR3" s="208"/>
      <c r="UOS3" s="208"/>
      <c r="UOT3" s="208"/>
      <c r="UOU3" s="208"/>
      <c r="UOV3" s="208"/>
      <c r="UOW3" s="208"/>
      <c r="UOX3" s="208"/>
      <c r="UOY3" s="208"/>
      <c r="UOZ3" s="208"/>
      <c r="UPA3" s="208"/>
      <c r="UPB3" s="208"/>
      <c r="UPC3" s="208"/>
      <c r="UPD3" s="208"/>
      <c r="UPE3" s="208"/>
      <c r="UPF3" s="208"/>
      <c r="UPG3" s="208"/>
      <c r="UPH3" s="208"/>
      <c r="UPI3" s="208"/>
      <c r="UPJ3" s="208"/>
      <c r="UPK3" s="208"/>
      <c r="UPL3" s="208"/>
      <c r="UPM3" s="208"/>
      <c r="UPN3" s="208"/>
      <c r="UPO3" s="208"/>
      <c r="UPP3" s="208"/>
      <c r="UPQ3" s="208"/>
      <c r="UPR3" s="208"/>
      <c r="UPS3" s="208"/>
      <c r="UPT3" s="208"/>
      <c r="UPU3" s="208"/>
      <c r="UPV3" s="208"/>
      <c r="UPW3" s="208"/>
      <c r="UPX3" s="208"/>
      <c r="UPY3" s="208"/>
      <c r="UPZ3" s="208"/>
      <c r="UQA3" s="208"/>
      <c r="UQB3" s="208"/>
      <c r="UQC3" s="208"/>
      <c r="UQD3" s="208"/>
      <c r="UQE3" s="208"/>
      <c r="UQF3" s="208"/>
      <c r="UQG3" s="208"/>
      <c r="UQH3" s="208"/>
      <c r="UQI3" s="208"/>
      <c r="UQJ3" s="208"/>
      <c r="UQK3" s="208"/>
      <c r="UQL3" s="208"/>
      <c r="UQM3" s="208"/>
      <c r="UQN3" s="208"/>
      <c r="UQO3" s="208"/>
      <c r="UQP3" s="208"/>
      <c r="UQQ3" s="208"/>
      <c r="UQR3" s="208"/>
      <c r="UQS3" s="208"/>
      <c r="UQT3" s="208"/>
      <c r="UQU3" s="208"/>
      <c r="UQV3" s="208"/>
      <c r="UQW3" s="208"/>
      <c r="UQX3" s="208"/>
      <c r="UQY3" s="208"/>
      <c r="UQZ3" s="208"/>
      <c r="URA3" s="208"/>
      <c r="URB3" s="208"/>
      <c r="URC3" s="208"/>
      <c r="URD3" s="208"/>
      <c r="URE3" s="208"/>
      <c r="URF3" s="208"/>
      <c r="URG3" s="208"/>
      <c r="URH3" s="208"/>
      <c r="URI3" s="208"/>
      <c r="URJ3" s="208"/>
      <c r="URK3" s="208"/>
      <c r="URL3" s="208"/>
      <c r="URM3" s="208"/>
      <c r="URN3" s="208"/>
      <c r="URO3" s="208"/>
      <c r="URP3" s="208"/>
      <c r="URQ3" s="208"/>
      <c r="URR3" s="208"/>
      <c r="URS3" s="208"/>
      <c r="URT3" s="208"/>
      <c r="URU3" s="208"/>
      <c r="URV3" s="208"/>
      <c r="URW3" s="208"/>
      <c r="URX3" s="208"/>
      <c r="URY3" s="208"/>
      <c r="URZ3" s="208"/>
      <c r="USA3" s="208"/>
      <c r="USB3" s="208"/>
      <c r="USC3" s="208"/>
      <c r="USD3" s="208"/>
      <c r="USE3" s="208"/>
      <c r="USF3" s="208"/>
      <c r="USG3" s="208"/>
      <c r="USH3" s="208"/>
      <c r="USI3" s="208"/>
      <c r="USJ3" s="208"/>
      <c r="USK3" s="208"/>
      <c r="USL3" s="208"/>
      <c r="USM3" s="208"/>
      <c r="USN3" s="208"/>
      <c r="USO3" s="208"/>
      <c r="USP3" s="208"/>
      <c r="USQ3" s="208"/>
      <c r="USR3" s="208"/>
      <c r="USS3" s="208"/>
      <c r="UST3" s="208"/>
      <c r="USU3" s="208"/>
      <c r="USV3" s="208"/>
      <c r="USW3" s="208"/>
      <c r="USX3" s="208"/>
      <c r="USY3" s="208"/>
      <c r="USZ3" s="208"/>
      <c r="UTA3" s="208"/>
      <c r="UTB3" s="208"/>
      <c r="UTC3" s="208"/>
      <c r="UTD3" s="208"/>
      <c r="UTE3" s="208"/>
      <c r="UTF3" s="208"/>
      <c r="UTG3" s="208"/>
      <c r="UTH3" s="208"/>
      <c r="UTI3" s="208"/>
      <c r="UTJ3" s="208"/>
      <c r="UTK3" s="208"/>
      <c r="UTL3" s="208"/>
      <c r="UTM3" s="208"/>
      <c r="UTN3" s="208"/>
      <c r="UTO3" s="208"/>
      <c r="UTP3" s="208"/>
      <c r="UTQ3" s="208"/>
      <c r="UTR3" s="208"/>
      <c r="UTS3" s="208"/>
      <c r="UTT3" s="208"/>
      <c r="UTU3" s="208"/>
      <c r="UTV3" s="208"/>
      <c r="UTW3" s="208"/>
      <c r="UTX3" s="208"/>
      <c r="UTY3" s="208"/>
      <c r="UTZ3" s="208"/>
      <c r="UUA3" s="208"/>
      <c r="UUB3" s="208"/>
      <c r="UUC3" s="208"/>
      <c r="UUD3" s="208"/>
      <c r="UUE3" s="208"/>
      <c r="UUF3" s="208"/>
      <c r="UUG3" s="208"/>
      <c r="UUH3" s="208"/>
      <c r="UUI3" s="208"/>
      <c r="UUJ3" s="208"/>
      <c r="UUK3" s="208"/>
      <c r="UUL3" s="208"/>
      <c r="UUM3" s="208"/>
      <c r="UUN3" s="208"/>
      <c r="UUO3" s="208"/>
      <c r="UUP3" s="208"/>
      <c r="UUQ3" s="208"/>
      <c r="UUR3" s="208"/>
      <c r="UUS3" s="208"/>
      <c r="UUT3" s="208"/>
      <c r="UUU3" s="208"/>
      <c r="UUV3" s="208"/>
      <c r="UUW3" s="208"/>
      <c r="UUX3" s="208"/>
      <c r="UUY3" s="208"/>
      <c r="UUZ3" s="208"/>
      <c r="UVA3" s="208"/>
      <c r="UVB3" s="208"/>
      <c r="UVC3" s="208"/>
      <c r="UVD3" s="208"/>
      <c r="UVE3" s="208"/>
      <c r="UVF3" s="208"/>
      <c r="UVG3" s="208"/>
      <c r="UVH3" s="208"/>
      <c r="UVI3" s="208"/>
      <c r="UVJ3" s="208"/>
      <c r="UVK3" s="208"/>
      <c r="UVL3" s="208"/>
      <c r="UVM3" s="208"/>
      <c r="UVN3" s="208"/>
      <c r="UVO3" s="208"/>
      <c r="UVP3" s="208"/>
      <c r="UVQ3" s="208"/>
      <c r="UVR3" s="208"/>
      <c r="UVS3" s="208"/>
      <c r="UVT3" s="208"/>
      <c r="UVU3" s="208"/>
      <c r="UVV3" s="208"/>
      <c r="UVW3" s="208"/>
      <c r="UVX3" s="208"/>
      <c r="UVY3" s="208"/>
      <c r="UVZ3" s="208"/>
      <c r="UWA3" s="208"/>
      <c r="UWB3" s="208"/>
      <c r="UWC3" s="208"/>
      <c r="UWD3" s="208"/>
      <c r="UWE3" s="208"/>
      <c r="UWF3" s="208"/>
      <c r="UWG3" s="208"/>
      <c r="UWH3" s="208"/>
      <c r="UWI3" s="208"/>
      <c r="UWJ3" s="208"/>
      <c r="UWK3" s="208"/>
      <c r="UWL3" s="208"/>
      <c r="UWM3" s="208"/>
      <c r="UWN3" s="208"/>
      <c r="UWO3" s="208"/>
      <c r="UWP3" s="208"/>
      <c r="UWQ3" s="208"/>
      <c r="UWR3" s="208"/>
      <c r="UWS3" s="208"/>
      <c r="UWT3" s="208"/>
      <c r="UWU3" s="208"/>
      <c r="UWV3" s="208"/>
      <c r="UWW3" s="208"/>
      <c r="UWX3" s="208"/>
      <c r="UWY3" s="208"/>
      <c r="UWZ3" s="208"/>
      <c r="UXA3" s="208"/>
      <c r="UXB3" s="208"/>
      <c r="UXC3" s="208"/>
      <c r="UXD3" s="208"/>
      <c r="UXE3" s="208"/>
      <c r="UXF3" s="208"/>
      <c r="UXG3" s="208"/>
      <c r="UXH3" s="208"/>
      <c r="UXI3" s="208"/>
      <c r="UXJ3" s="208"/>
      <c r="UXK3" s="208"/>
      <c r="UXL3" s="208"/>
      <c r="UXM3" s="208"/>
      <c r="UXN3" s="208"/>
      <c r="UXO3" s="208"/>
      <c r="UXP3" s="208"/>
      <c r="UXQ3" s="208"/>
      <c r="UXR3" s="208"/>
      <c r="UXS3" s="208"/>
      <c r="UXT3" s="208"/>
      <c r="UXU3" s="208"/>
      <c r="UXV3" s="208"/>
      <c r="UXW3" s="208"/>
      <c r="UXX3" s="208"/>
      <c r="UXY3" s="208"/>
      <c r="UXZ3" s="208"/>
      <c r="UYA3" s="208"/>
      <c r="UYB3" s="208"/>
      <c r="UYC3" s="208"/>
      <c r="UYD3" s="208"/>
      <c r="UYE3" s="208"/>
      <c r="UYF3" s="208"/>
      <c r="UYG3" s="208"/>
      <c r="UYH3" s="208"/>
      <c r="UYI3" s="208"/>
      <c r="UYJ3" s="208"/>
      <c r="UYK3" s="208"/>
      <c r="UYL3" s="208"/>
      <c r="UYM3" s="208"/>
      <c r="UYN3" s="208"/>
      <c r="UYO3" s="208"/>
      <c r="UYP3" s="208"/>
      <c r="UYQ3" s="208"/>
      <c r="UYR3" s="208"/>
      <c r="UYS3" s="208"/>
      <c r="UYT3" s="208"/>
      <c r="UYU3" s="208"/>
      <c r="UYV3" s="208"/>
      <c r="UYW3" s="208"/>
      <c r="UYX3" s="208"/>
      <c r="UYY3" s="208"/>
      <c r="UYZ3" s="208"/>
      <c r="UZA3" s="208"/>
      <c r="UZB3" s="208"/>
      <c r="UZC3" s="208"/>
      <c r="UZD3" s="208"/>
      <c r="UZE3" s="208"/>
      <c r="UZF3" s="208"/>
      <c r="UZG3" s="208"/>
      <c r="UZH3" s="208"/>
      <c r="UZI3" s="208"/>
      <c r="UZJ3" s="208"/>
      <c r="UZK3" s="208"/>
      <c r="UZL3" s="208"/>
      <c r="UZM3" s="208"/>
      <c r="UZN3" s="208"/>
      <c r="UZO3" s="208"/>
      <c r="UZP3" s="208"/>
      <c r="UZQ3" s="208"/>
      <c r="UZR3" s="208"/>
      <c r="UZS3" s="208"/>
      <c r="UZT3" s="208"/>
      <c r="UZU3" s="208"/>
      <c r="UZV3" s="208"/>
      <c r="UZW3" s="208"/>
      <c r="UZX3" s="208"/>
      <c r="UZY3" s="208"/>
      <c r="UZZ3" s="208"/>
      <c r="VAA3" s="208"/>
      <c r="VAB3" s="208"/>
      <c r="VAC3" s="208"/>
      <c r="VAD3" s="208"/>
      <c r="VAE3" s="208"/>
      <c r="VAF3" s="208"/>
      <c r="VAG3" s="208"/>
      <c r="VAH3" s="208"/>
      <c r="VAI3" s="208"/>
      <c r="VAJ3" s="208"/>
      <c r="VAK3" s="208"/>
      <c r="VAL3" s="208"/>
      <c r="VAM3" s="208"/>
      <c r="VAN3" s="208"/>
      <c r="VAO3" s="208"/>
      <c r="VAP3" s="208"/>
      <c r="VAQ3" s="208"/>
      <c r="VAR3" s="208"/>
      <c r="VAS3" s="208"/>
      <c r="VAT3" s="208"/>
      <c r="VAU3" s="208"/>
      <c r="VAV3" s="208"/>
      <c r="VAW3" s="208"/>
      <c r="VAX3" s="208"/>
      <c r="VAY3" s="208"/>
      <c r="VAZ3" s="208"/>
      <c r="VBA3" s="208"/>
      <c r="VBB3" s="208"/>
      <c r="VBC3" s="208"/>
      <c r="VBD3" s="208"/>
      <c r="VBE3" s="208"/>
      <c r="VBF3" s="208"/>
      <c r="VBG3" s="208"/>
      <c r="VBH3" s="208"/>
      <c r="VBI3" s="208"/>
      <c r="VBJ3" s="208"/>
      <c r="VBK3" s="208"/>
      <c r="VBL3" s="208"/>
      <c r="VBM3" s="208"/>
      <c r="VBN3" s="208"/>
      <c r="VBO3" s="208"/>
      <c r="VBP3" s="208"/>
      <c r="VBQ3" s="208"/>
      <c r="VBR3" s="208"/>
      <c r="VBS3" s="208"/>
      <c r="VBT3" s="208"/>
      <c r="VBU3" s="208"/>
      <c r="VBV3" s="208"/>
      <c r="VBW3" s="208"/>
      <c r="VBX3" s="208"/>
      <c r="VBY3" s="208"/>
      <c r="VBZ3" s="208"/>
      <c r="VCA3" s="208"/>
      <c r="VCB3" s="208"/>
      <c r="VCC3" s="208"/>
      <c r="VCD3" s="208"/>
      <c r="VCE3" s="208"/>
      <c r="VCF3" s="208"/>
      <c r="VCG3" s="208"/>
      <c r="VCH3" s="208"/>
      <c r="VCI3" s="208"/>
      <c r="VCJ3" s="208"/>
      <c r="VCK3" s="208"/>
      <c r="VCL3" s="208"/>
      <c r="VCM3" s="208"/>
      <c r="VCN3" s="208"/>
      <c r="VCO3" s="208"/>
      <c r="VCP3" s="208"/>
      <c r="VCQ3" s="208"/>
      <c r="VCR3" s="208"/>
      <c r="VCS3" s="208"/>
      <c r="VCT3" s="208"/>
      <c r="VCU3" s="208"/>
      <c r="VCV3" s="208"/>
      <c r="VCW3" s="208"/>
      <c r="VCX3" s="208"/>
      <c r="VCY3" s="208"/>
      <c r="VCZ3" s="208"/>
      <c r="VDA3" s="208"/>
      <c r="VDB3" s="208"/>
      <c r="VDC3" s="208"/>
      <c r="VDD3" s="208"/>
      <c r="VDE3" s="208"/>
      <c r="VDF3" s="208"/>
      <c r="VDG3" s="208"/>
      <c r="VDH3" s="208"/>
      <c r="VDI3" s="208"/>
      <c r="VDJ3" s="208"/>
      <c r="VDK3" s="208"/>
      <c r="VDL3" s="208"/>
      <c r="VDM3" s="208"/>
      <c r="VDN3" s="208"/>
      <c r="VDO3" s="208"/>
      <c r="VDP3" s="208"/>
      <c r="VDQ3" s="208"/>
      <c r="VDR3" s="208"/>
      <c r="VDS3" s="208"/>
      <c r="VDT3" s="208"/>
      <c r="VDU3" s="208"/>
      <c r="VDV3" s="208"/>
      <c r="VDW3" s="208"/>
      <c r="VDX3" s="208"/>
      <c r="VDY3" s="208"/>
      <c r="VDZ3" s="208"/>
      <c r="VEA3" s="208"/>
      <c r="VEB3" s="208"/>
      <c r="VEC3" s="208"/>
      <c r="VED3" s="208"/>
      <c r="VEE3" s="208"/>
      <c r="VEF3" s="208"/>
      <c r="VEG3" s="208"/>
      <c r="VEH3" s="208"/>
      <c r="VEI3" s="208"/>
      <c r="VEJ3" s="208"/>
      <c r="VEK3" s="208"/>
      <c r="VEL3" s="208"/>
      <c r="VEM3" s="208"/>
      <c r="VEN3" s="208"/>
      <c r="VEO3" s="208"/>
      <c r="VEP3" s="208"/>
      <c r="VEQ3" s="208"/>
      <c r="VER3" s="208"/>
      <c r="VES3" s="208"/>
      <c r="VET3" s="208"/>
      <c r="VEU3" s="208"/>
      <c r="VEV3" s="208"/>
      <c r="VEW3" s="208"/>
      <c r="VEX3" s="208"/>
      <c r="VEY3" s="208"/>
      <c r="VEZ3" s="208"/>
      <c r="VFA3" s="208"/>
      <c r="VFB3" s="208"/>
      <c r="VFC3" s="208"/>
      <c r="VFD3" s="208"/>
      <c r="VFE3" s="208"/>
      <c r="VFF3" s="208"/>
      <c r="VFG3" s="208"/>
      <c r="VFH3" s="208"/>
      <c r="VFI3" s="208"/>
      <c r="VFJ3" s="208"/>
      <c r="VFK3" s="208"/>
      <c r="VFL3" s="208"/>
      <c r="VFM3" s="208"/>
      <c r="VFN3" s="208"/>
      <c r="VFO3" s="208"/>
      <c r="VFP3" s="208"/>
      <c r="VFQ3" s="208"/>
      <c r="VFR3" s="208"/>
      <c r="VFS3" s="208"/>
      <c r="VFT3" s="208"/>
      <c r="VFU3" s="208"/>
      <c r="VFV3" s="208"/>
      <c r="VFW3" s="208"/>
      <c r="VFX3" s="208"/>
      <c r="VFY3" s="208"/>
      <c r="VFZ3" s="208"/>
      <c r="VGA3" s="208"/>
      <c r="VGB3" s="208"/>
      <c r="VGC3" s="208"/>
      <c r="VGD3" s="208"/>
      <c r="VGE3" s="208"/>
      <c r="VGF3" s="208"/>
      <c r="VGG3" s="208"/>
      <c r="VGH3" s="208"/>
      <c r="VGI3" s="208"/>
      <c r="VGJ3" s="208"/>
      <c r="VGK3" s="208"/>
      <c r="VGL3" s="208"/>
      <c r="VGM3" s="208"/>
      <c r="VGN3" s="208"/>
      <c r="VGO3" s="208"/>
      <c r="VGP3" s="208"/>
      <c r="VGQ3" s="208"/>
      <c r="VGR3" s="208"/>
      <c r="VGS3" s="208"/>
      <c r="VGT3" s="208"/>
      <c r="VGU3" s="208"/>
      <c r="VGV3" s="208"/>
      <c r="VGW3" s="208"/>
      <c r="VGX3" s="208"/>
      <c r="VGY3" s="208"/>
      <c r="VGZ3" s="208"/>
      <c r="VHA3" s="208"/>
      <c r="VHB3" s="208"/>
      <c r="VHC3" s="208"/>
      <c r="VHD3" s="208"/>
      <c r="VHE3" s="208"/>
      <c r="VHF3" s="208"/>
      <c r="VHG3" s="208"/>
      <c r="VHH3" s="208"/>
      <c r="VHI3" s="208"/>
      <c r="VHJ3" s="208"/>
      <c r="VHK3" s="208"/>
      <c r="VHL3" s="208"/>
      <c r="VHM3" s="208"/>
      <c r="VHN3" s="208"/>
      <c r="VHO3" s="208"/>
      <c r="VHP3" s="208"/>
      <c r="VHQ3" s="208"/>
      <c r="VHR3" s="208"/>
      <c r="VHS3" s="208"/>
      <c r="VHT3" s="208"/>
      <c r="VHU3" s="208"/>
      <c r="VHV3" s="208"/>
      <c r="VHW3" s="208"/>
      <c r="VHX3" s="208"/>
      <c r="VHY3" s="208"/>
      <c r="VHZ3" s="208"/>
      <c r="VIA3" s="208"/>
      <c r="VIB3" s="208"/>
      <c r="VIC3" s="208"/>
      <c r="VID3" s="208"/>
      <c r="VIE3" s="208"/>
      <c r="VIF3" s="208"/>
      <c r="VIG3" s="208"/>
      <c r="VIH3" s="208"/>
      <c r="VII3" s="208"/>
      <c r="VIJ3" s="208"/>
      <c r="VIK3" s="208"/>
      <c r="VIL3" s="208"/>
      <c r="VIM3" s="208"/>
      <c r="VIN3" s="208"/>
      <c r="VIO3" s="208"/>
      <c r="VIP3" s="208"/>
      <c r="VIQ3" s="208"/>
      <c r="VIR3" s="208"/>
      <c r="VIS3" s="208"/>
      <c r="VIT3" s="208"/>
      <c r="VIU3" s="208"/>
      <c r="VIV3" s="208"/>
      <c r="VIW3" s="208"/>
      <c r="VIX3" s="208"/>
      <c r="VIY3" s="208"/>
      <c r="VIZ3" s="208"/>
      <c r="VJA3" s="208"/>
      <c r="VJB3" s="208"/>
      <c r="VJC3" s="208"/>
      <c r="VJD3" s="208"/>
      <c r="VJE3" s="208"/>
      <c r="VJF3" s="208"/>
      <c r="VJG3" s="208"/>
      <c r="VJH3" s="208"/>
      <c r="VJI3" s="208"/>
      <c r="VJJ3" s="208"/>
      <c r="VJK3" s="208"/>
      <c r="VJL3" s="208"/>
      <c r="VJM3" s="208"/>
      <c r="VJN3" s="208"/>
      <c r="VJO3" s="208"/>
      <c r="VJP3" s="208"/>
      <c r="VJQ3" s="208"/>
      <c r="VJR3" s="208"/>
      <c r="VJS3" s="208"/>
      <c r="VJT3" s="208"/>
      <c r="VJU3" s="208"/>
      <c r="VJV3" s="208"/>
      <c r="VJW3" s="208"/>
      <c r="VJX3" s="208"/>
      <c r="VJY3" s="208"/>
      <c r="VJZ3" s="208"/>
      <c r="VKA3" s="208"/>
      <c r="VKB3" s="208"/>
      <c r="VKC3" s="208"/>
      <c r="VKD3" s="208"/>
      <c r="VKE3" s="208"/>
      <c r="VKF3" s="208"/>
      <c r="VKG3" s="208"/>
      <c r="VKH3" s="208"/>
      <c r="VKI3" s="208"/>
      <c r="VKJ3" s="208"/>
      <c r="VKK3" s="208"/>
      <c r="VKL3" s="208"/>
      <c r="VKM3" s="208"/>
      <c r="VKN3" s="208"/>
      <c r="VKO3" s="208"/>
      <c r="VKP3" s="208"/>
      <c r="VKQ3" s="208"/>
      <c r="VKR3" s="208"/>
      <c r="VKS3" s="208"/>
      <c r="VKT3" s="208"/>
      <c r="VKU3" s="208"/>
      <c r="VKV3" s="208"/>
      <c r="VKW3" s="208"/>
      <c r="VKX3" s="208"/>
      <c r="VKY3" s="208"/>
      <c r="VKZ3" s="208"/>
      <c r="VLA3" s="208"/>
      <c r="VLB3" s="208"/>
      <c r="VLC3" s="208"/>
      <c r="VLD3" s="208"/>
      <c r="VLE3" s="208"/>
      <c r="VLF3" s="208"/>
      <c r="VLG3" s="208"/>
      <c r="VLH3" s="208"/>
      <c r="VLI3" s="208"/>
      <c r="VLJ3" s="208"/>
      <c r="VLK3" s="208"/>
      <c r="VLL3" s="208"/>
      <c r="VLM3" s="208"/>
      <c r="VLN3" s="208"/>
      <c r="VLO3" s="208"/>
      <c r="VLP3" s="208"/>
      <c r="VLQ3" s="208"/>
      <c r="VLR3" s="208"/>
      <c r="VLS3" s="208"/>
      <c r="VLT3" s="208"/>
      <c r="VLU3" s="208"/>
      <c r="VLV3" s="208"/>
      <c r="VLW3" s="208"/>
      <c r="VLX3" s="208"/>
      <c r="VLY3" s="208"/>
      <c r="VLZ3" s="208"/>
      <c r="VMA3" s="208"/>
      <c r="VMB3" s="208"/>
      <c r="VMC3" s="208"/>
      <c r="VMD3" s="208"/>
      <c r="VME3" s="208"/>
      <c r="VMF3" s="208"/>
      <c r="VMG3" s="208"/>
      <c r="VMH3" s="208"/>
      <c r="VMI3" s="208"/>
      <c r="VMJ3" s="208"/>
      <c r="VMK3" s="208"/>
      <c r="VML3" s="208"/>
      <c r="VMM3" s="208"/>
      <c r="VMN3" s="208"/>
      <c r="VMO3" s="208"/>
      <c r="VMP3" s="208"/>
      <c r="VMQ3" s="208"/>
      <c r="VMR3" s="208"/>
      <c r="VMS3" s="208"/>
      <c r="VMT3" s="208"/>
      <c r="VMU3" s="208"/>
      <c r="VMV3" s="208"/>
      <c r="VMW3" s="208"/>
      <c r="VMX3" s="208"/>
      <c r="VMY3" s="208"/>
      <c r="VMZ3" s="208"/>
      <c r="VNA3" s="208"/>
      <c r="VNB3" s="208"/>
      <c r="VNC3" s="208"/>
      <c r="VND3" s="208"/>
      <c r="VNE3" s="208"/>
      <c r="VNF3" s="208"/>
      <c r="VNG3" s="208"/>
      <c r="VNH3" s="208"/>
      <c r="VNI3" s="208"/>
      <c r="VNJ3" s="208"/>
      <c r="VNK3" s="208"/>
      <c r="VNL3" s="208"/>
      <c r="VNM3" s="208"/>
      <c r="VNN3" s="208"/>
      <c r="VNO3" s="208"/>
      <c r="VNP3" s="208"/>
      <c r="VNQ3" s="208"/>
      <c r="VNR3" s="208"/>
      <c r="VNS3" s="208"/>
      <c r="VNT3" s="208"/>
      <c r="VNU3" s="208"/>
      <c r="VNV3" s="208"/>
      <c r="VNW3" s="208"/>
      <c r="VNX3" s="208"/>
      <c r="VNY3" s="208"/>
      <c r="VNZ3" s="208"/>
      <c r="VOA3" s="208"/>
      <c r="VOB3" s="208"/>
      <c r="VOC3" s="208"/>
      <c r="VOD3" s="208"/>
      <c r="VOE3" s="208"/>
      <c r="VOF3" s="208"/>
      <c r="VOG3" s="208"/>
      <c r="VOH3" s="208"/>
      <c r="VOI3" s="208"/>
      <c r="VOJ3" s="208"/>
      <c r="VOK3" s="208"/>
      <c r="VOL3" s="208"/>
      <c r="VOM3" s="208"/>
      <c r="VON3" s="208"/>
      <c r="VOO3" s="208"/>
      <c r="VOP3" s="208"/>
      <c r="VOQ3" s="208"/>
      <c r="VOR3" s="208"/>
      <c r="VOS3" s="208"/>
      <c r="VOT3" s="208"/>
      <c r="VOU3" s="208"/>
      <c r="VOV3" s="208"/>
      <c r="VOW3" s="208"/>
      <c r="VOX3" s="208"/>
      <c r="VOY3" s="208"/>
      <c r="VOZ3" s="208"/>
      <c r="VPA3" s="208"/>
      <c r="VPB3" s="208"/>
      <c r="VPC3" s="208"/>
      <c r="VPD3" s="208"/>
      <c r="VPE3" s="208"/>
      <c r="VPF3" s="208"/>
      <c r="VPG3" s="208"/>
      <c r="VPH3" s="208"/>
      <c r="VPI3" s="208"/>
      <c r="VPJ3" s="208"/>
      <c r="VPK3" s="208"/>
      <c r="VPL3" s="208"/>
      <c r="VPM3" s="208"/>
      <c r="VPN3" s="208"/>
      <c r="VPO3" s="208"/>
      <c r="VPP3" s="208"/>
      <c r="VPQ3" s="208"/>
      <c r="VPR3" s="208"/>
      <c r="VPS3" s="208"/>
      <c r="VPT3" s="208"/>
      <c r="VPU3" s="208"/>
      <c r="VPV3" s="208"/>
      <c r="VPW3" s="208"/>
      <c r="VPX3" s="208"/>
      <c r="VPY3" s="208"/>
      <c r="VPZ3" s="208"/>
      <c r="VQA3" s="208"/>
      <c r="VQB3" s="208"/>
      <c r="VQC3" s="208"/>
      <c r="VQD3" s="208"/>
      <c r="VQE3" s="208"/>
      <c r="VQF3" s="208"/>
      <c r="VQG3" s="208"/>
      <c r="VQH3" s="208"/>
      <c r="VQI3" s="208"/>
      <c r="VQJ3" s="208"/>
      <c r="VQK3" s="208"/>
      <c r="VQL3" s="208"/>
      <c r="VQM3" s="208"/>
      <c r="VQN3" s="208"/>
      <c r="VQO3" s="208"/>
      <c r="VQP3" s="208"/>
      <c r="VQQ3" s="208"/>
      <c r="VQR3" s="208"/>
      <c r="VQS3" s="208"/>
      <c r="VQT3" s="208"/>
      <c r="VQU3" s="208"/>
      <c r="VQV3" s="208"/>
      <c r="VQW3" s="208"/>
      <c r="VQX3" s="208"/>
      <c r="VQY3" s="208"/>
      <c r="VQZ3" s="208"/>
      <c r="VRA3" s="208"/>
      <c r="VRB3" s="208"/>
      <c r="VRC3" s="208"/>
      <c r="VRD3" s="208"/>
      <c r="VRE3" s="208"/>
      <c r="VRF3" s="208"/>
      <c r="VRG3" s="208"/>
      <c r="VRH3" s="208"/>
      <c r="VRI3" s="208"/>
      <c r="VRJ3" s="208"/>
      <c r="VRK3" s="208"/>
      <c r="VRL3" s="208"/>
      <c r="VRM3" s="208"/>
      <c r="VRN3" s="208"/>
      <c r="VRO3" s="208"/>
      <c r="VRP3" s="208"/>
      <c r="VRQ3" s="208"/>
      <c r="VRR3" s="208"/>
      <c r="VRS3" s="208"/>
      <c r="VRT3" s="208"/>
      <c r="VRU3" s="208"/>
      <c r="VRV3" s="208"/>
      <c r="VRW3" s="208"/>
      <c r="VRX3" s="208"/>
      <c r="VRY3" s="208"/>
      <c r="VRZ3" s="208"/>
      <c r="VSA3" s="208"/>
      <c r="VSB3" s="208"/>
      <c r="VSC3" s="208"/>
      <c r="VSD3" s="208"/>
      <c r="VSE3" s="208"/>
      <c r="VSF3" s="208"/>
      <c r="VSG3" s="208"/>
      <c r="VSH3" s="208"/>
      <c r="VSI3" s="208"/>
      <c r="VSJ3" s="208"/>
      <c r="VSK3" s="208"/>
      <c r="VSL3" s="208"/>
      <c r="VSM3" s="208"/>
      <c r="VSN3" s="208"/>
      <c r="VSO3" s="208"/>
      <c r="VSP3" s="208"/>
      <c r="VSQ3" s="208"/>
      <c r="VSR3" s="208"/>
      <c r="VSS3" s="208"/>
      <c r="VST3" s="208"/>
      <c r="VSU3" s="208"/>
      <c r="VSV3" s="208"/>
      <c r="VSW3" s="208"/>
      <c r="VSX3" s="208"/>
      <c r="VSY3" s="208"/>
      <c r="VSZ3" s="208"/>
      <c r="VTA3" s="208"/>
      <c r="VTB3" s="208"/>
      <c r="VTC3" s="208"/>
      <c r="VTD3" s="208"/>
      <c r="VTE3" s="208"/>
      <c r="VTF3" s="208"/>
      <c r="VTG3" s="208"/>
      <c r="VTH3" s="208"/>
      <c r="VTI3" s="208"/>
      <c r="VTJ3" s="208"/>
      <c r="VTK3" s="208"/>
      <c r="VTL3" s="208"/>
      <c r="VTM3" s="208"/>
      <c r="VTN3" s="208"/>
      <c r="VTO3" s="208"/>
      <c r="VTP3" s="208"/>
      <c r="VTQ3" s="208"/>
      <c r="VTR3" s="208"/>
      <c r="VTS3" s="208"/>
      <c r="VTT3" s="208"/>
      <c r="VTU3" s="208"/>
      <c r="VTV3" s="208"/>
      <c r="VTW3" s="208"/>
      <c r="VTX3" s="208"/>
      <c r="VTY3" s="208"/>
      <c r="VTZ3" s="208"/>
      <c r="VUA3" s="208"/>
      <c r="VUB3" s="208"/>
      <c r="VUC3" s="208"/>
      <c r="VUD3" s="208"/>
      <c r="VUE3" s="208"/>
      <c r="VUF3" s="208"/>
      <c r="VUG3" s="208"/>
      <c r="VUH3" s="208"/>
      <c r="VUI3" s="208"/>
      <c r="VUJ3" s="208"/>
      <c r="VUK3" s="208"/>
      <c r="VUL3" s="208"/>
      <c r="VUM3" s="208"/>
      <c r="VUN3" s="208"/>
      <c r="VUO3" s="208"/>
      <c r="VUP3" s="208"/>
      <c r="VUQ3" s="208"/>
      <c r="VUR3" s="208"/>
      <c r="VUS3" s="208"/>
      <c r="VUT3" s="208"/>
      <c r="VUU3" s="208"/>
      <c r="VUV3" s="208"/>
      <c r="VUW3" s="208"/>
      <c r="VUX3" s="208"/>
      <c r="VUY3" s="208"/>
      <c r="VUZ3" s="208"/>
      <c r="VVA3" s="208"/>
      <c r="VVB3" s="208"/>
      <c r="VVC3" s="208"/>
      <c r="VVD3" s="208"/>
      <c r="VVE3" s="208"/>
      <c r="VVF3" s="208"/>
      <c r="VVG3" s="208"/>
      <c r="VVH3" s="208"/>
      <c r="VVI3" s="208"/>
      <c r="VVJ3" s="208"/>
      <c r="VVK3" s="208"/>
      <c r="VVL3" s="208"/>
      <c r="VVM3" s="208"/>
      <c r="VVN3" s="208"/>
      <c r="VVO3" s="208"/>
      <c r="VVP3" s="208"/>
      <c r="VVQ3" s="208"/>
      <c r="VVR3" s="208"/>
      <c r="VVS3" s="208"/>
      <c r="VVT3" s="208"/>
      <c r="VVU3" s="208"/>
      <c r="VVV3" s="208"/>
      <c r="VVW3" s="208"/>
      <c r="VVX3" s="208"/>
      <c r="VVY3" s="208"/>
      <c r="VVZ3" s="208"/>
      <c r="VWA3" s="208"/>
      <c r="VWB3" s="208"/>
      <c r="VWC3" s="208"/>
      <c r="VWD3" s="208"/>
      <c r="VWE3" s="208"/>
      <c r="VWF3" s="208"/>
      <c r="VWG3" s="208"/>
      <c r="VWH3" s="208"/>
      <c r="VWI3" s="208"/>
      <c r="VWJ3" s="208"/>
      <c r="VWK3" s="208"/>
      <c r="VWL3" s="208"/>
      <c r="VWM3" s="208"/>
      <c r="VWN3" s="208"/>
      <c r="VWO3" s="208"/>
      <c r="VWP3" s="208"/>
      <c r="VWQ3" s="208"/>
      <c r="VWR3" s="208"/>
      <c r="VWS3" s="208"/>
      <c r="VWT3" s="208"/>
      <c r="VWU3" s="208"/>
      <c r="VWV3" s="208"/>
      <c r="VWW3" s="208"/>
      <c r="VWX3" s="208"/>
      <c r="VWY3" s="208"/>
      <c r="VWZ3" s="208"/>
      <c r="VXA3" s="208"/>
      <c r="VXB3" s="208"/>
      <c r="VXC3" s="208"/>
      <c r="VXD3" s="208"/>
      <c r="VXE3" s="208"/>
      <c r="VXF3" s="208"/>
      <c r="VXG3" s="208"/>
      <c r="VXH3" s="208"/>
      <c r="VXI3" s="208"/>
      <c r="VXJ3" s="208"/>
      <c r="VXK3" s="208"/>
      <c r="VXL3" s="208"/>
      <c r="VXM3" s="208"/>
      <c r="VXN3" s="208"/>
      <c r="VXO3" s="208"/>
      <c r="VXP3" s="208"/>
      <c r="VXQ3" s="208"/>
      <c r="VXR3" s="208"/>
      <c r="VXS3" s="208"/>
      <c r="VXT3" s="208"/>
      <c r="VXU3" s="208"/>
      <c r="VXV3" s="208"/>
      <c r="VXW3" s="208"/>
      <c r="VXX3" s="208"/>
      <c r="VXY3" s="208"/>
      <c r="VXZ3" s="208"/>
      <c r="VYA3" s="208"/>
      <c r="VYB3" s="208"/>
      <c r="VYC3" s="208"/>
      <c r="VYD3" s="208"/>
      <c r="VYE3" s="208"/>
      <c r="VYF3" s="208"/>
      <c r="VYG3" s="208"/>
      <c r="VYH3" s="208"/>
      <c r="VYI3" s="208"/>
      <c r="VYJ3" s="208"/>
      <c r="VYK3" s="208"/>
      <c r="VYL3" s="208"/>
      <c r="VYM3" s="208"/>
      <c r="VYN3" s="208"/>
      <c r="VYO3" s="208"/>
      <c r="VYP3" s="208"/>
      <c r="VYQ3" s="208"/>
      <c r="VYR3" s="208"/>
      <c r="VYS3" s="208"/>
      <c r="VYT3" s="208"/>
      <c r="VYU3" s="208"/>
      <c r="VYV3" s="208"/>
      <c r="VYW3" s="208"/>
      <c r="VYX3" s="208"/>
      <c r="VYY3" s="208"/>
      <c r="VYZ3" s="208"/>
      <c r="VZA3" s="208"/>
      <c r="VZB3" s="208"/>
      <c r="VZC3" s="208"/>
      <c r="VZD3" s="208"/>
      <c r="VZE3" s="208"/>
      <c r="VZF3" s="208"/>
      <c r="VZG3" s="208"/>
      <c r="VZH3" s="208"/>
      <c r="VZI3" s="208"/>
      <c r="VZJ3" s="208"/>
      <c r="VZK3" s="208"/>
      <c r="VZL3" s="208"/>
      <c r="VZM3" s="208"/>
      <c r="VZN3" s="208"/>
      <c r="VZO3" s="208"/>
      <c r="VZP3" s="208"/>
      <c r="VZQ3" s="208"/>
      <c r="VZR3" s="208"/>
      <c r="VZS3" s="208"/>
      <c r="VZT3" s="208"/>
      <c r="VZU3" s="208"/>
      <c r="VZV3" s="208"/>
      <c r="VZW3" s="208"/>
      <c r="VZX3" s="208"/>
      <c r="VZY3" s="208"/>
      <c r="VZZ3" s="208"/>
      <c r="WAA3" s="208"/>
      <c r="WAB3" s="208"/>
      <c r="WAC3" s="208"/>
      <c r="WAD3" s="208"/>
      <c r="WAE3" s="208"/>
      <c r="WAF3" s="208"/>
      <c r="WAG3" s="208"/>
      <c r="WAH3" s="208"/>
      <c r="WAI3" s="208"/>
      <c r="WAJ3" s="208"/>
      <c r="WAK3" s="208"/>
      <c r="WAL3" s="208"/>
      <c r="WAM3" s="208"/>
      <c r="WAN3" s="208"/>
      <c r="WAO3" s="208"/>
      <c r="WAP3" s="208"/>
      <c r="WAQ3" s="208"/>
      <c r="WAR3" s="208"/>
      <c r="WAS3" s="208"/>
      <c r="WAT3" s="208"/>
      <c r="WAU3" s="208"/>
      <c r="WAV3" s="208"/>
      <c r="WAW3" s="208"/>
      <c r="WAX3" s="208"/>
      <c r="WAY3" s="208"/>
      <c r="WAZ3" s="208"/>
      <c r="WBA3" s="208"/>
      <c r="WBB3" s="208"/>
      <c r="WBC3" s="208"/>
      <c r="WBD3" s="208"/>
      <c r="WBE3" s="208"/>
      <c r="WBF3" s="208"/>
      <c r="WBG3" s="208"/>
      <c r="WBH3" s="208"/>
      <c r="WBI3" s="208"/>
      <c r="WBJ3" s="208"/>
      <c r="WBK3" s="208"/>
      <c r="WBL3" s="208"/>
      <c r="WBM3" s="208"/>
      <c r="WBN3" s="208"/>
      <c r="WBO3" s="208"/>
      <c r="WBP3" s="208"/>
      <c r="WBQ3" s="208"/>
      <c r="WBR3" s="208"/>
      <c r="WBS3" s="208"/>
      <c r="WBT3" s="208"/>
      <c r="WBU3" s="208"/>
      <c r="WBV3" s="208"/>
      <c r="WBW3" s="208"/>
      <c r="WBX3" s="208"/>
      <c r="WBY3" s="208"/>
      <c r="WBZ3" s="208"/>
      <c r="WCA3" s="208"/>
      <c r="WCB3" s="208"/>
      <c r="WCC3" s="208"/>
      <c r="WCD3" s="208"/>
      <c r="WCE3" s="208"/>
      <c r="WCF3" s="208"/>
      <c r="WCG3" s="208"/>
      <c r="WCH3" s="208"/>
      <c r="WCI3" s="208"/>
      <c r="WCJ3" s="208"/>
      <c r="WCK3" s="208"/>
      <c r="WCL3" s="208"/>
      <c r="WCM3" s="208"/>
      <c r="WCN3" s="208"/>
      <c r="WCO3" s="208"/>
      <c r="WCP3" s="208"/>
      <c r="WCQ3" s="208"/>
      <c r="WCR3" s="208"/>
      <c r="WCS3" s="208"/>
      <c r="WCT3" s="208"/>
      <c r="WCU3" s="208"/>
      <c r="WCV3" s="208"/>
      <c r="WCW3" s="208"/>
      <c r="WCX3" s="208"/>
      <c r="WCY3" s="208"/>
      <c r="WCZ3" s="208"/>
      <c r="WDA3" s="208"/>
      <c r="WDB3" s="208"/>
      <c r="WDC3" s="208"/>
      <c r="WDD3" s="208"/>
      <c r="WDE3" s="208"/>
      <c r="WDF3" s="208"/>
      <c r="WDG3" s="208"/>
      <c r="WDH3" s="208"/>
      <c r="WDI3" s="208"/>
      <c r="WDJ3" s="208"/>
      <c r="WDK3" s="208"/>
      <c r="WDL3" s="208"/>
      <c r="WDM3" s="208"/>
      <c r="WDN3" s="208"/>
      <c r="WDO3" s="208"/>
      <c r="WDP3" s="208"/>
      <c r="WDQ3" s="208"/>
      <c r="WDR3" s="208"/>
      <c r="WDS3" s="208"/>
      <c r="WDT3" s="208"/>
      <c r="WDU3" s="208"/>
      <c r="WDV3" s="208"/>
      <c r="WDW3" s="208"/>
      <c r="WDX3" s="208"/>
      <c r="WDY3" s="208"/>
      <c r="WDZ3" s="208"/>
      <c r="WEA3" s="208"/>
      <c r="WEB3" s="208"/>
      <c r="WEC3" s="208"/>
      <c r="WED3" s="208"/>
      <c r="WEE3" s="208"/>
      <c r="WEF3" s="208"/>
      <c r="WEG3" s="208"/>
      <c r="WEH3" s="208"/>
      <c r="WEI3" s="208"/>
      <c r="WEJ3" s="208"/>
      <c r="WEK3" s="208"/>
      <c r="WEL3" s="208"/>
      <c r="WEM3" s="208"/>
      <c r="WEN3" s="208"/>
      <c r="WEO3" s="208"/>
      <c r="WEP3" s="208"/>
      <c r="WEQ3" s="208"/>
      <c r="WER3" s="208"/>
      <c r="WES3" s="208"/>
      <c r="WET3" s="208"/>
      <c r="WEU3" s="208"/>
      <c r="WEV3" s="208"/>
      <c r="WEW3" s="208"/>
      <c r="WEX3" s="208"/>
      <c r="WEY3" s="208"/>
      <c r="WEZ3" s="208"/>
      <c r="WFA3" s="208"/>
      <c r="WFB3" s="208"/>
      <c r="WFC3" s="208"/>
      <c r="WFD3" s="208"/>
      <c r="WFE3" s="208"/>
      <c r="WFF3" s="208"/>
      <c r="WFG3" s="208"/>
      <c r="WFH3" s="208"/>
      <c r="WFI3" s="208"/>
      <c r="WFJ3" s="208"/>
      <c r="WFK3" s="208"/>
      <c r="WFL3" s="208"/>
      <c r="WFM3" s="208"/>
      <c r="WFN3" s="208"/>
      <c r="WFO3" s="208"/>
      <c r="WFP3" s="208"/>
      <c r="WFQ3" s="208"/>
      <c r="WFR3" s="208"/>
      <c r="WFS3" s="208"/>
      <c r="WFT3" s="208"/>
      <c r="WFU3" s="208"/>
      <c r="WFV3" s="208"/>
      <c r="WFW3" s="208"/>
      <c r="WFX3" s="208"/>
      <c r="WFY3" s="208"/>
      <c r="WFZ3" s="208"/>
      <c r="WGA3" s="208"/>
      <c r="WGB3" s="208"/>
      <c r="WGC3" s="208"/>
      <c r="WGD3" s="208"/>
      <c r="WGE3" s="208"/>
      <c r="WGF3" s="208"/>
      <c r="WGG3" s="208"/>
      <c r="WGH3" s="208"/>
      <c r="WGI3" s="208"/>
      <c r="WGJ3" s="208"/>
      <c r="WGK3" s="208"/>
      <c r="WGL3" s="208"/>
      <c r="WGM3" s="208"/>
      <c r="WGN3" s="208"/>
      <c r="WGO3" s="208"/>
      <c r="WGP3" s="208"/>
      <c r="WGQ3" s="208"/>
      <c r="WGR3" s="208"/>
      <c r="WGS3" s="208"/>
      <c r="WGT3" s="208"/>
      <c r="WGU3" s="208"/>
      <c r="WGV3" s="208"/>
      <c r="WGW3" s="208"/>
      <c r="WGX3" s="208"/>
      <c r="WGY3" s="208"/>
      <c r="WGZ3" s="208"/>
      <c r="WHA3" s="208"/>
      <c r="WHB3" s="208"/>
      <c r="WHC3" s="208"/>
      <c r="WHD3" s="208"/>
      <c r="WHE3" s="208"/>
      <c r="WHF3" s="208"/>
      <c r="WHG3" s="208"/>
      <c r="WHH3" s="208"/>
      <c r="WHI3" s="208"/>
      <c r="WHJ3" s="208"/>
      <c r="WHK3" s="208"/>
      <c r="WHL3" s="208"/>
      <c r="WHM3" s="208"/>
      <c r="WHN3" s="208"/>
      <c r="WHO3" s="208"/>
      <c r="WHP3" s="208"/>
      <c r="WHQ3" s="208"/>
      <c r="WHR3" s="208"/>
      <c r="WHS3" s="208"/>
      <c r="WHT3" s="208"/>
      <c r="WHU3" s="208"/>
      <c r="WHV3" s="208"/>
      <c r="WHW3" s="208"/>
      <c r="WHX3" s="208"/>
      <c r="WHY3" s="208"/>
      <c r="WHZ3" s="208"/>
      <c r="WIA3" s="208"/>
      <c r="WIB3" s="208"/>
      <c r="WIC3" s="208"/>
      <c r="WID3" s="208"/>
      <c r="WIE3" s="208"/>
      <c r="WIF3" s="208"/>
      <c r="WIG3" s="208"/>
      <c r="WIH3" s="208"/>
      <c r="WII3" s="208"/>
      <c r="WIJ3" s="208"/>
      <c r="WIK3" s="208"/>
      <c r="WIL3" s="208"/>
      <c r="WIM3" s="208"/>
      <c r="WIN3" s="208"/>
      <c r="WIO3" s="208"/>
      <c r="WIP3" s="208"/>
      <c r="WIQ3" s="208"/>
      <c r="WIR3" s="208"/>
      <c r="WIS3" s="208"/>
      <c r="WIT3" s="208"/>
      <c r="WIU3" s="208"/>
      <c r="WIV3" s="208"/>
      <c r="WIW3" s="208"/>
      <c r="WIX3" s="208"/>
      <c r="WIY3" s="208"/>
      <c r="WIZ3" s="208"/>
      <c r="WJA3" s="208"/>
      <c r="WJB3" s="208"/>
      <c r="WJC3" s="208"/>
      <c r="WJD3" s="208"/>
      <c r="WJE3" s="208"/>
      <c r="WJF3" s="208"/>
      <c r="WJG3" s="208"/>
      <c r="WJH3" s="208"/>
      <c r="WJI3" s="208"/>
      <c r="WJJ3" s="208"/>
      <c r="WJK3" s="208"/>
      <c r="WJL3" s="208"/>
      <c r="WJM3" s="208"/>
      <c r="WJN3" s="208"/>
      <c r="WJO3" s="208"/>
      <c r="WJP3" s="208"/>
      <c r="WJQ3" s="208"/>
      <c r="WJR3" s="208"/>
      <c r="WJS3" s="208"/>
      <c r="WJT3" s="208"/>
      <c r="WJU3" s="208"/>
      <c r="WJV3" s="208"/>
      <c r="WJW3" s="208"/>
      <c r="WJX3" s="208"/>
      <c r="WJY3" s="208"/>
      <c r="WJZ3" s="208"/>
      <c r="WKA3" s="208"/>
      <c r="WKB3" s="208"/>
      <c r="WKC3" s="208"/>
      <c r="WKD3" s="208"/>
      <c r="WKE3" s="208"/>
      <c r="WKF3" s="208"/>
      <c r="WKG3" s="208"/>
      <c r="WKH3" s="208"/>
      <c r="WKI3" s="208"/>
      <c r="WKJ3" s="208"/>
      <c r="WKK3" s="208"/>
      <c r="WKL3" s="208"/>
      <c r="WKM3" s="208"/>
      <c r="WKN3" s="208"/>
      <c r="WKO3" s="208"/>
      <c r="WKP3" s="208"/>
      <c r="WKQ3" s="208"/>
      <c r="WKR3" s="208"/>
      <c r="WKS3" s="208"/>
      <c r="WKT3" s="208"/>
      <c r="WKU3" s="208"/>
      <c r="WKV3" s="208"/>
      <c r="WKW3" s="208"/>
      <c r="WKX3" s="208"/>
      <c r="WKY3" s="208"/>
      <c r="WKZ3" s="208"/>
      <c r="WLA3" s="208"/>
      <c r="WLB3" s="208"/>
      <c r="WLC3" s="208"/>
      <c r="WLD3" s="208"/>
      <c r="WLE3" s="208"/>
      <c r="WLF3" s="208"/>
      <c r="WLG3" s="208"/>
      <c r="WLH3" s="208"/>
      <c r="WLI3" s="208"/>
      <c r="WLJ3" s="208"/>
      <c r="WLK3" s="208"/>
      <c r="WLL3" s="208"/>
      <c r="WLM3" s="208"/>
      <c r="WLN3" s="208"/>
      <c r="WLO3" s="208"/>
      <c r="WLP3" s="208"/>
      <c r="WLQ3" s="208"/>
      <c r="WLR3" s="208"/>
      <c r="WLS3" s="208"/>
      <c r="WLT3" s="208"/>
      <c r="WLU3" s="208"/>
      <c r="WLV3" s="208"/>
      <c r="WLW3" s="208"/>
      <c r="WLX3" s="208"/>
      <c r="WLY3" s="208"/>
      <c r="WLZ3" s="208"/>
      <c r="WMA3" s="208"/>
      <c r="WMB3" s="208"/>
      <c r="WMC3" s="208"/>
      <c r="WMD3" s="208"/>
      <c r="WME3" s="208"/>
      <c r="WMF3" s="208"/>
      <c r="WMG3" s="208"/>
      <c r="WMH3" s="208"/>
      <c r="WMI3" s="208"/>
      <c r="WMJ3" s="208"/>
      <c r="WMK3" s="208"/>
      <c r="WML3" s="208"/>
      <c r="WMM3" s="208"/>
      <c r="WMN3" s="208"/>
      <c r="WMO3" s="208"/>
      <c r="WMP3" s="208"/>
      <c r="WMQ3" s="208"/>
      <c r="WMR3" s="208"/>
      <c r="WMS3" s="208"/>
      <c r="WMT3" s="208"/>
      <c r="WMU3" s="208"/>
      <c r="WMV3" s="208"/>
      <c r="WMW3" s="208"/>
      <c r="WMX3" s="208"/>
      <c r="WMY3" s="208"/>
      <c r="WMZ3" s="208"/>
      <c r="WNA3" s="208"/>
      <c r="WNB3" s="208"/>
      <c r="WNC3" s="208"/>
      <c r="WND3" s="208"/>
      <c r="WNE3" s="208"/>
      <c r="WNF3" s="208"/>
      <c r="WNG3" s="208"/>
      <c r="WNH3" s="208"/>
      <c r="WNI3" s="208"/>
      <c r="WNJ3" s="208"/>
      <c r="WNK3" s="208"/>
      <c r="WNL3" s="208"/>
      <c r="WNM3" s="208"/>
      <c r="WNN3" s="208"/>
      <c r="WNO3" s="208"/>
      <c r="WNP3" s="208"/>
      <c r="WNQ3" s="208"/>
      <c r="WNR3" s="208"/>
      <c r="WNS3" s="208"/>
      <c r="WNT3" s="208"/>
      <c r="WNU3" s="208"/>
      <c r="WNV3" s="208"/>
      <c r="WNW3" s="208"/>
      <c r="WNX3" s="208"/>
      <c r="WNY3" s="208"/>
      <c r="WNZ3" s="208"/>
      <c r="WOA3" s="208"/>
      <c r="WOB3" s="208"/>
      <c r="WOC3" s="208"/>
      <c r="WOD3" s="208"/>
      <c r="WOE3" s="208"/>
      <c r="WOF3" s="208"/>
      <c r="WOG3" s="208"/>
      <c r="WOH3" s="208"/>
      <c r="WOI3" s="208"/>
      <c r="WOJ3" s="208"/>
      <c r="WOK3" s="208"/>
      <c r="WOL3" s="208"/>
      <c r="WOM3" s="208"/>
      <c r="WON3" s="208"/>
      <c r="WOO3" s="208"/>
      <c r="WOP3" s="208"/>
      <c r="WOQ3" s="208"/>
      <c r="WOR3" s="208"/>
      <c r="WOS3" s="208"/>
      <c r="WOT3" s="208"/>
      <c r="WOU3" s="208"/>
      <c r="WOV3" s="208"/>
      <c r="WOW3" s="208"/>
      <c r="WOX3" s="208"/>
      <c r="WOY3" s="208"/>
      <c r="WOZ3" s="208"/>
      <c r="WPA3" s="208"/>
      <c r="WPB3" s="208"/>
      <c r="WPC3" s="208"/>
      <c r="WPD3" s="208"/>
      <c r="WPE3" s="208"/>
      <c r="WPF3" s="208"/>
      <c r="WPG3" s="208"/>
      <c r="WPH3" s="208"/>
      <c r="WPI3" s="208"/>
      <c r="WPJ3" s="208"/>
      <c r="WPK3" s="208"/>
      <c r="WPL3" s="208"/>
      <c r="WPM3" s="208"/>
      <c r="WPN3" s="208"/>
      <c r="WPO3" s="208"/>
      <c r="WPP3" s="208"/>
      <c r="WPQ3" s="208"/>
      <c r="WPR3" s="208"/>
      <c r="WPS3" s="208"/>
      <c r="WPT3" s="208"/>
      <c r="WPU3" s="208"/>
      <c r="WPV3" s="208"/>
      <c r="WPW3" s="208"/>
      <c r="WPX3" s="208"/>
      <c r="WPY3" s="208"/>
      <c r="WPZ3" s="208"/>
      <c r="WQA3" s="208"/>
      <c r="WQB3" s="208"/>
      <c r="WQC3" s="208"/>
      <c r="WQD3" s="208"/>
      <c r="WQE3" s="208"/>
      <c r="WQF3" s="208"/>
      <c r="WQG3" s="208"/>
      <c r="WQH3" s="208"/>
      <c r="WQI3" s="208"/>
      <c r="WQJ3" s="208"/>
      <c r="WQK3" s="208"/>
      <c r="WQL3" s="208"/>
      <c r="WQM3" s="208"/>
      <c r="WQN3" s="208"/>
      <c r="WQO3" s="208"/>
      <c r="WQP3" s="208"/>
      <c r="WQQ3" s="208"/>
      <c r="WQR3" s="208"/>
      <c r="WQS3" s="208"/>
      <c r="WQT3" s="208"/>
      <c r="WQU3" s="208"/>
      <c r="WQV3" s="208"/>
      <c r="WQW3" s="208"/>
      <c r="WQX3" s="208"/>
      <c r="WQY3" s="208"/>
      <c r="WQZ3" s="208"/>
      <c r="WRA3" s="208"/>
      <c r="WRB3" s="208"/>
      <c r="WRC3" s="208"/>
      <c r="WRD3" s="208"/>
      <c r="WRE3" s="208"/>
      <c r="WRF3" s="208"/>
      <c r="WRG3" s="208"/>
      <c r="WRH3" s="208"/>
      <c r="WRI3" s="208"/>
      <c r="WRJ3" s="208"/>
      <c r="WRK3" s="208"/>
      <c r="WRL3" s="208"/>
      <c r="WRM3" s="208"/>
      <c r="WRN3" s="208"/>
      <c r="WRO3" s="208"/>
      <c r="WRP3" s="208"/>
      <c r="WRQ3" s="208"/>
      <c r="WRR3" s="208"/>
      <c r="WRS3" s="208"/>
      <c r="WRT3" s="208"/>
      <c r="WRU3" s="208"/>
      <c r="WRV3" s="208"/>
      <c r="WRW3" s="208"/>
      <c r="WRX3" s="208"/>
      <c r="WRY3" s="208"/>
      <c r="WRZ3" s="208"/>
      <c r="WSA3" s="208"/>
      <c r="WSB3" s="208"/>
      <c r="WSC3" s="208"/>
      <c r="WSD3" s="208"/>
      <c r="WSE3" s="208"/>
      <c r="WSF3" s="208"/>
      <c r="WSG3" s="208"/>
      <c r="WSH3" s="208"/>
      <c r="WSI3" s="208"/>
      <c r="WSJ3" s="208"/>
      <c r="WSK3" s="208"/>
      <c r="WSL3" s="208"/>
      <c r="WSM3" s="208"/>
      <c r="WSN3" s="208"/>
      <c r="WSO3" s="208"/>
      <c r="WSP3" s="208"/>
      <c r="WSQ3" s="208"/>
      <c r="WSR3" s="208"/>
      <c r="WSS3" s="208"/>
      <c r="WST3" s="208"/>
      <c r="WSU3" s="208"/>
      <c r="WSV3" s="208"/>
      <c r="WSW3" s="208"/>
      <c r="WSX3" s="208"/>
      <c r="WSY3" s="208"/>
      <c r="WSZ3" s="208"/>
      <c r="WTA3" s="208"/>
      <c r="WTB3" s="208"/>
      <c r="WTC3" s="208"/>
      <c r="WTD3" s="208"/>
      <c r="WTE3" s="208"/>
      <c r="WTF3" s="208"/>
      <c r="WTG3" s="208"/>
      <c r="WTH3" s="208"/>
      <c r="WTI3" s="208"/>
      <c r="WTJ3" s="208"/>
      <c r="WTK3" s="208"/>
      <c r="WTL3" s="208"/>
      <c r="WTM3" s="208"/>
      <c r="WTN3" s="208"/>
      <c r="WTO3" s="208"/>
      <c r="WTP3" s="208"/>
      <c r="WTQ3" s="208"/>
      <c r="WTR3" s="208"/>
      <c r="WTS3" s="208"/>
      <c r="WTT3" s="208"/>
      <c r="WTU3" s="208"/>
      <c r="WTV3" s="208"/>
      <c r="WTW3" s="208"/>
      <c r="WTX3" s="208"/>
      <c r="WTY3" s="208"/>
      <c r="WTZ3" s="208"/>
      <c r="WUA3" s="208"/>
      <c r="WUB3" s="208"/>
      <c r="WUC3" s="208"/>
      <c r="WUD3" s="208"/>
      <c r="WUE3" s="208"/>
      <c r="WUF3" s="208"/>
      <c r="WUG3" s="208"/>
      <c r="WUH3" s="208"/>
      <c r="WUI3" s="208"/>
      <c r="WUJ3" s="208"/>
      <c r="WUK3" s="208"/>
      <c r="WUL3" s="208"/>
      <c r="WUM3" s="208"/>
      <c r="WUN3" s="208"/>
      <c r="WUO3" s="208"/>
      <c r="WUP3" s="208"/>
      <c r="WUQ3" s="208"/>
      <c r="WUR3" s="208"/>
      <c r="WUS3" s="208"/>
      <c r="WUT3" s="208"/>
      <c r="WUU3" s="208"/>
      <c r="WUV3" s="208"/>
      <c r="WUW3" s="208"/>
      <c r="WUX3" s="208"/>
      <c r="WUY3" s="208"/>
      <c r="WUZ3" s="208"/>
      <c r="WVA3" s="208"/>
      <c r="WVB3" s="208"/>
      <c r="WVC3" s="208"/>
      <c r="WVD3" s="208"/>
      <c r="WVE3" s="208"/>
      <c r="WVF3" s="208"/>
      <c r="WVG3" s="208"/>
      <c r="WVH3" s="208"/>
      <c r="WVI3" s="208"/>
      <c r="WVJ3" s="208"/>
      <c r="WVK3" s="208"/>
      <c r="WVL3" s="208"/>
      <c r="WVM3" s="208"/>
      <c r="WVN3" s="208"/>
      <c r="WVO3" s="208"/>
      <c r="WVP3" s="208"/>
      <c r="WVQ3" s="208"/>
      <c r="WVR3" s="208"/>
      <c r="WVS3" s="208"/>
      <c r="WVT3" s="208"/>
      <c r="WVU3" s="208"/>
      <c r="WVV3" s="208"/>
      <c r="WVW3" s="208"/>
      <c r="WVX3" s="208"/>
      <c r="WVY3" s="208"/>
      <c r="WVZ3" s="208"/>
      <c r="WWA3" s="208"/>
      <c r="WWB3" s="208"/>
      <c r="WWC3" s="208"/>
      <c r="WWD3" s="208"/>
      <c r="WWE3" s="208"/>
      <c r="WWF3" s="208"/>
      <c r="WWG3" s="208"/>
      <c r="WWH3" s="208"/>
      <c r="WWI3" s="208"/>
      <c r="WWJ3" s="208"/>
      <c r="WWK3" s="208"/>
      <c r="WWL3" s="208"/>
      <c r="WWM3" s="208"/>
      <c r="WWN3" s="208"/>
      <c r="WWO3" s="208"/>
      <c r="WWP3" s="208"/>
      <c r="WWQ3" s="208"/>
      <c r="WWR3" s="208"/>
      <c r="WWS3" s="208"/>
      <c r="WWT3" s="208"/>
      <c r="WWU3" s="208"/>
      <c r="WWV3" s="208"/>
      <c r="WWW3" s="208"/>
      <c r="WWX3" s="208"/>
      <c r="WWY3" s="208"/>
      <c r="WWZ3" s="208"/>
      <c r="WXA3" s="208"/>
      <c r="WXB3" s="208"/>
      <c r="WXC3" s="208"/>
      <c r="WXD3" s="208"/>
      <c r="WXE3" s="208"/>
      <c r="WXF3" s="208"/>
      <c r="WXG3" s="208"/>
      <c r="WXH3" s="208"/>
      <c r="WXI3" s="208"/>
      <c r="WXJ3" s="208"/>
      <c r="WXK3" s="208"/>
      <c r="WXL3" s="208"/>
      <c r="WXM3" s="208"/>
      <c r="WXN3" s="208"/>
      <c r="WXO3" s="208"/>
      <c r="WXP3" s="208"/>
      <c r="WXQ3" s="208"/>
      <c r="WXR3" s="208"/>
      <c r="WXS3" s="208"/>
      <c r="WXT3" s="208"/>
      <c r="WXU3" s="208"/>
      <c r="WXV3" s="208"/>
      <c r="WXW3" s="208"/>
      <c r="WXX3" s="208"/>
      <c r="WXY3" s="208"/>
      <c r="WXZ3" s="208"/>
      <c r="WYA3" s="208"/>
      <c r="WYB3" s="208"/>
      <c r="WYC3" s="208"/>
      <c r="WYD3" s="208"/>
      <c r="WYE3" s="208"/>
      <c r="WYF3" s="208"/>
      <c r="WYG3" s="208"/>
      <c r="WYH3" s="208"/>
      <c r="WYI3" s="208"/>
      <c r="WYJ3" s="208"/>
      <c r="WYK3" s="208"/>
      <c r="WYL3" s="208"/>
      <c r="WYM3" s="208"/>
      <c r="WYN3" s="208"/>
      <c r="WYO3" s="208"/>
      <c r="WYP3" s="208"/>
      <c r="WYQ3" s="208"/>
      <c r="WYR3" s="208"/>
      <c r="WYS3" s="208"/>
      <c r="WYT3" s="208"/>
      <c r="WYU3" s="208"/>
      <c r="WYV3" s="208"/>
      <c r="WYW3" s="208"/>
      <c r="WYX3" s="208"/>
      <c r="WYY3" s="208"/>
      <c r="WYZ3" s="208"/>
      <c r="WZA3" s="208"/>
      <c r="WZB3" s="208"/>
      <c r="WZC3" s="208"/>
      <c r="WZD3" s="208"/>
      <c r="WZE3" s="208"/>
      <c r="WZF3" s="208"/>
      <c r="WZG3" s="208"/>
      <c r="WZH3" s="208"/>
      <c r="WZI3" s="208"/>
      <c r="WZJ3" s="208"/>
      <c r="WZK3" s="208"/>
      <c r="WZL3" s="208"/>
      <c r="WZM3" s="208"/>
      <c r="WZN3" s="208"/>
      <c r="WZO3" s="208"/>
      <c r="WZP3" s="208"/>
      <c r="WZQ3" s="208"/>
      <c r="WZR3" s="208"/>
      <c r="WZS3" s="208"/>
      <c r="WZT3" s="208"/>
      <c r="WZU3" s="208"/>
      <c r="WZV3" s="208"/>
      <c r="WZW3" s="208"/>
      <c r="WZX3" s="208"/>
      <c r="WZY3" s="208"/>
      <c r="WZZ3" s="208"/>
      <c r="XAA3" s="208"/>
      <c r="XAB3" s="208"/>
      <c r="XAC3" s="208"/>
      <c r="XAD3" s="208"/>
      <c r="XAE3" s="208"/>
      <c r="XAF3" s="208"/>
      <c r="XAG3" s="208"/>
      <c r="XAH3" s="208"/>
      <c r="XAI3" s="208"/>
      <c r="XAJ3" s="208"/>
      <c r="XAK3" s="208"/>
      <c r="XAL3" s="208"/>
      <c r="XAM3" s="208"/>
      <c r="XAN3" s="208"/>
      <c r="XAO3" s="208"/>
      <c r="XAP3" s="208"/>
      <c r="XAQ3" s="208"/>
      <c r="XAR3" s="208"/>
      <c r="XAS3" s="208"/>
      <c r="XAT3" s="208"/>
      <c r="XAU3" s="208"/>
      <c r="XAV3" s="208"/>
      <c r="XAW3" s="208"/>
      <c r="XAX3" s="208"/>
      <c r="XAY3" s="208"/>
      <c r="XAZ3" s="208"/>
      <c r="XBA3" s="208"/>
      <c r="XBB3" s="208"/>
      <c r="XBC3" s="208"/>
      <c r="XBD3" s="208"/>
      <c r="XBE3" s="208"/>
      <c r="XBF3" s="208"/>
      <c r="XBG3" s="208"/>
      <c r="XBH3" s="208"/>
      <c r="XBI3" s="208"/>
      <c r="XBJ3" s="208"/>
      <c r="XBK3" s="208"/>
      <c r="XBL3" s="208"/>
      <c r="XBM3" s="208"/>
      <c r="XBN3" s="208"/>
      <c r="XBO3" s="208"/>
      <c r="XBP3" s="208"/>
      <c r="XBQ3" s="208"/>
      <c r="XBR3" s="208"/>
      <c r="XBS3" s="208"/>
      <c r="XBT3" s="208"/>
      <c r="XBU3" s="208"/>
      <c r="XBV3" s="208"/>
      <c r="XBW3" s="208"/>
      <c r="XBX3" s="208"/>
      <c r="XBY3" s="208"/>
      <c r="XBZ3" s="208"/>
      <c r="XCA3" s="208"/>
      <c r="XCB3" s="208"/>
      <c r="XCC3" s="208"/>
      <c r="XCD3" s="208"/>
      <c r="XCE3" s="208"/>
      <c r="XCF3" s="208"/>
      <c r="XCG3" s="208"/>
      <c r="XCH3" s="208"/>
      <c r="XCI3" s="208"/>
      <c r="XCJ3" s="208"/>
      <c r="XCK3" s="208"/>
      <c r="XCL3" s="208"/>
      <c r="XCM3" s="208"/>
      <c r="XCN3" s="208"/>
      <c r="XCO3" s="208"/>
      <c r="XCP3" s="208"/>
      <c r="XCQ3" s="208"/>
      <c r="XCR3" s="208"/>
      <c r="XCS3" s="208"/>
      <c r="XCT3" s="208"/>
      <c r="XCU3" s="208"/>
      <c r="XCV3" s="208"/>
      <c r="XCW3" s="208"/>
      <c r="XCX3" s="208"/>
      <c r="XCY3" s="208"/>
      <c r="XCZ3" s="208"/>
      <c r="XDA3" s="208"/>
      <c r="XDB3" s="208"/>
      <c r="XDC3" s="208"/>
      <c r="XDD3" s="208"/>
      <c r="XDE3" s="208"/>
      <c r="XDF3" s="208"/>
      <c r="XDG3" s="208"/>
      <c r="XDH3" s="208"/>
      <c r="XDI3" s="208"/>
      <c r="XDJ3" s="208"/>
      <c r="XDK3" s="208"/>
      <c r="XDL3" s="208"/>
      <c r="XDM3" s="208"/>
      <c r="XDN3" s="208"/>
      <c r="XDO3" s="208"/>
      <c r="XDP3" s="208"/>
      <c r="XDQ3" s="208"/>
      <c r="XDR3" s="208"/>
      <c r="XDS3" s="208"/>
      <c r="XDT3" s="208"/>
      <c r="XDU3" s="208"/>
      <c r="XDV3" s="208"/>
      <c r="XDW3" s="208"/>
      <c r="XDX3" s="208"/>
      <c r="XDY3" s="208"/>
      <c r="XDZ3" s="208"/>
      <c r="XEA3" s="208"/>
      <c r="XEB3" s="208"/>
      <c r="XEC3" s="208"/>
      <c r="XED3" s="208"/>
      <c r="XEE3" s="208"/>
      <c r="XEF3" s="208"/>
      <c r="XEG3" s="208"/>
      <c r="XEH3" s="208"/>
      <c r="XEI3" s="208"/>
      <c r="XEJ3" s="208"/>
      <c r="XEK3" s="208"/>
      <c r="XEL3" s="208"/>
      <c r="XEM3" s="208"/>
      <c r="XEN3" s="208"/>
      <c r="XEO3" s="208"/>
      <c r="XEP3" s="208"/>
      <c r="XEQ3" s="208"/>
      <c r="XER3" s="208"/>
      <c r="XES3" s="208"/>
      <c r="XET3" s="208"/>
      <c r="XEU3" s="208"/>
      <c r="XEV3" s="208"/>
      <c r="XEW3" s="208"/>
      <c r="XEX3" s="208"/>
      <c r="XEY3" s="208"/>
      <c r="XEZ3" s="208"/>
      <c r="XFA3" s="208"/>
    </row>
    <row r="4" spans="2:16381" ht="20">
      <c r="B4" s="1489"/>
      <c r="C4" s="429" t="s">
        <v>830</v>
      </c>
      <c r="D4" s="432" t="str">
        <f>Menu!D4</f>
        <v>2T26</v>
      </c>
      <c r="E4" s="433"/>
      <c r="F4" s="429"/>
      <c r="G4" s="429"/>
      <c r="H4" s="429"/>
      <c r="I4" s="429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5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  <c r="KK4" s="208"/>
      <c r="KL4" s="208"/>
      <c r="KM4" s="208"/>
      <c r="KN4" s="208"/>
      <c r="KO4" s="208"/>
      <c r="KP4" s="208"/>
      <c r="KQ4" s="208"/>
      <c r="KR4" s="208"/>
      <c r="KS4" s="208"/>
      <c r="KT4" s="208"/>
      <c r="KU4" s="208"/>
      <c r="KV4" s="208"/>
      <c r="KW4" s="208"/>
      <c r="KX4" s="208"/>
      <c r="KY4" s="208"/>
      <c r="KZ4" s="208"/>
      <c r="LA4" s="208"/>
      <c r="LB4" s="208"/>
      <c r="LC4" s="208"/>
      <c r="LD4" s="208"/>
      <c r="LE4" s="208"/>
      <c r="LF4" s="208"/>
      <c r="LG4" s="208"/>
      <c r="LH4" s="208"/>
      <c r="LI4" s="208"/>
      <c r="LJ4" s="208"/>
      <c r="LK4" s="208"/>
      <c r="LL4" s="208"/>
      <c r="LM4" s="208"/>
      <c r="LN4" s="208"/>
      <c r="LO4" s="208"/>
      <c r="LP4" s="208"/>
      <c r="LQ4" s="208"/>
      <c r="LR4" s="208"/>
      <c r="LS4" s="208"/>
      <c r="LT4" s="208"/>
      <c r="LU4" s="208"/>
      <c r="LV4" s="208"/>
      <c r="LW4" s="208"/>
      <c r="LX4" s="208"/>
      <c r="LY4" s="208"/>
      <c r="LZ4" s="208"/>
      <c r="MA4" s="208"/>
      <c r="MB4" s="208"/>
      <c r="MC4" s="208"/>
      <c r="MD4" s="208"/>
      <c r="ME4" s="208"/>
      <c r="MF4" s="208"/>
      <c r="MG4" s="208"/>
      <c r="MH4" s="208"/>
      <c r="MI4" s="208"/>
      <c r="MJ4" s="208"/>
      <c r="MK4" s="208"/>
      <c r="ML4" s="208"/>
      <c r="MM4" s="208"/>
      <c r="MN4" s="208"/>
      <c r="MO4" s="208"/>
      <c r="MP4" s="208"/>
      <c r="MQ4" s="208"/>
      <c r="MR4" s="208"/>
      <c r="MS4" s="208"/>
      <c r="MT4" s="208"/>
      <c r="MU4" s="208"/>
      <c r="MV4" s="208"/>
      <c r="MW4" s="208"/>
      <c r="MX4" s="208"/>
      <c r="MY4" s="208"/>
      <c r="MZ4" s="208"/>
      <c r="NA4" s="208"/>
      <c r="NB4" s="208"/>
      <c r="NC4" s="208"/>
      <c r="ND4" s="208"/>
      <c r="NE4" s="208"/>
      <c r="NF4" s="208"/>
      <c r="NG4" s="208"/>
      <c r="NH4" s="208"/>
      <c r="NI4" s="208"/>
      <c r="NJ4" s="208"/>
      <c r="NK4" s="208"/>
      <c r="NL4" s="208"/>
      <c r="NM4" s="208"/>
      <c r="NN4" s="208"/>
      <c r="NO4" s="208"/>
      <c r="NP4" s="208"/>
      <c r="NQ4" s="208"/>
      <c r="NR4" s="208"/>
      <c r="NS4" s="208"/>
      <c r="NT4" s="208"/>
      <c r="NU4" s="208"/>
      <c r="NV4" s="208"/>
      <c r="NW4" s="208"/>
      <c r="NX4" s="208"/>
      <c r="NY4" s="208"/>
      <c r="NZ4" s="208"/>
      <c r="OA4" s="208"/>
      <c r="OB4" s="208"/>
      <c r="OC4" s="208"/>
      <c r="OD4" s="208"/>
      <c r="OE4" s="208"/>
      <c r="OF4" s="208"/>
      <c r="OG4" s="208"/>
      <c r="OH4" s="208"/>
      <c r="OI4" s="208"/>
      <c r="OJ4" s="208"/>
      <c r="OK4" s="208"/>
      <c r="OL4" s="208"/>
      <c r="OM4" s="208"/>
      <c r="ON4" s="208"/>
      <c r="OO4" s="208"/>
      <c r="OP4" s="208"/>
      <c r="OQ4" s="208"/>
      <c r="OR4" s="208"/>
      <c r="OS4" s="208"/>
      <c r="OT4" s="208"/>
      <c r="OU4" s="208"/>
      <c r="OV4" s="208"/>
      <c r="OW4" s="208"/>
      <c r="OX4" s="208"/>
      <c r="OY4" s="208"/>
      <c r="OZ4" s="208"/>
      <c r="PA4" s="208"/>
      <c r="PB4" s="208"/>
      <c r="PC4" s="208"/>
      <c r="PD4" s="208"/>
      <c r="PE4" s="208"/>
      <c r="PF4" s="208"/>
      <c r="PG4" s="208"/>
      <c r="PH4" s="208"/>
      <c r="PI4" s="208"/>
      <c r="PJ4" s="208"/>
      <c r="PK4" s="208"/>
      <c r="PL4" s="208"/>
      <c r="PM4" s="208"/>
      <c r="PN4" s="208"/>
      <c r="PO4" s="208"/>
      <c r="PP4" s="208"/>
      <c r="PQ4" s="208"/>
      <c r="PR4" s="208"/>
      <c r="PS4" s="208"/>
      <c r="PT4" s="208"/>
      <c r="PU4" s="208"/>
      <c r="PV4" s="208"/>
      <c r="PW4" s="208"/>
      <c r="PX4" s="208"/>
      <c r="PY4" s="208"/>
      <c r="PZ4" s="208"/>
      <c r="QA4" s="208"/>
      <c r="QB4" s="208"/>
      <c r="QC4" s="208"/>
      <c r="QD4" s="208"/>
      <c r="QE4" s="208"/>
      <c r="QF4" s="208"/>
      <c r="QG4" s="208"/>
      <c r="QH4" s="208"/>
      <c r="QI4" s="208"/>
      <c r="QJ4" s="208"/>
      <c r="QK4" s="208"/>
      <c r="QL4" s="208"/>
      <c r="QM4" s="208"/>
      <c r="QN4" s="208"/>
      <c r="QO4" s="208"/>
      <c r="QP4" s="208"/>
      <c r="QQ4" s="208"/>
      <c r="QR4" s="208"/>
      <c r="QS4" s="208"/>
      <c r="QT4" s="208"/>
      <c r="QU4" s="208"/>
      <c r="QV4" s="208"/>
      <c r="QW4" s="208"/>
      <c r="QX4" s="208"/>
      <c r="QY4" s="208"/>
      <c r="QZ4" s="208"/>
      <c r="RA4" s="208"/>
      <c r="RB4" s="208"/>
      <c r="RC4" s="208"/>
      <c r="RD4" s="208"/>
      <c r="RE4" s="208"/>
      <c r="RF4" s="208"/>
      <c r="RG4" s="208"/>
      <c r="RH4" s="208"/>
      <c r="RI4" s="208"/>
      <c r="RJ4" s="208"/>
      <c r="RK4" s="208"/>
      <c r="RL4" s="208"/>
      <c r="RM4" s="208"/>
      <c r="RN4" s="208"/>
      <c r="RO4" s="208"/>
      <c r="RP4" s="208"/>
      <c r="RQ4" s="208"/>
      <c r="RR4" s="208"/>
      <c r="RS4" s="208"/>
      <c r="RT4" s="208"/>
      <c r="RU4" s="208"/>
      <c r="RV4" s="208"/>
      <c r="RW4" s="208"/>
      <c r="RX4" s="208"/>
      <c r="RY4" s="208"/>
      <c r="RZ4" s="208"/>
      <c r="SA4" s="208"/>
      <c r="SB4" s="208"/>
      <c r="SC4" s="208"/>
      <c r="SD4" s="208"/>
      <c r="SE4" s="208"/>
      <c r="SF4" s="208"/>
      <c r="SG4" s="208"/>
      <c r="SH4" s="208"/>
      <c r="SI4" s="208"/>
      <c r="SJ4" s="208"/>
      <c r="SK4" s="208"/>
      <c r="SL4" s="208"/>
      <c r="SM4" s="208"/>
      <c r="SN4" s="208"/>
      <c r="SO4" s="208"/>
      <c r="SP4" s="208"/>
      <c r="SQ4" s="208"/>
      <c r="SR4" s="208"/>
      <c r="SS4" s="208"/>
      <c r="ST4" s="208"/>
      <c r="SU4" s="208"/>
      <c r="SV4" s="208"/>
      <c r="SW4" s="208"/>
      <c r="SX4" s="208"/>
      <c r="SY4" s="208"/>
      <c r="SZ4" s="208"/>
      <c r="TA4" s="208"/>
      <c r="TB4" s="208"/>
      <c r="TC4" s="208"/>
      <c r="TD4" s="208"/>
      <c r="TE4" s="208"/>
      <c r="TF4" s="208"/>
      <c r="TG4" s="208"/>
      <c r="TH4" s="208"/>
      <c r="TI4" s="208"/>
      <c r="TJ4" s="208"/>
      <c r="TK4" s="208"/>
      <c r="TL4" s="208"/>
      <c r="TM4" s="208"/>
      <c r="TN4" s="208"/>
      <c r="TO4" s="208"/>
      <c r="TP4" s="208"/>
      <c r="TQ4" s="208"/>
      <c r="TR4" s="208"/>
      <c r="TS4" s="208"/>
      <c r="TT4" s="208"/>
      <c r="TU4" s="208"/>
      <c r="TV4" s="208"/>
      <c r="TW4" s="208"/>
      <c r="TX4" s="208"/>
      <c r="TY4" s="208"/>
      <c r="TZ4" s="208"/>
      <c r="UA4" s="208"/>
      <c r="UB4" s="208"/>
      <c r="UC4" s="208"/>
      <c r="UD4" s="208"/>
      <c r="UE4" s="208"/>
      <c r="UF4" s="208"/>
      <c r="UG4" s="208"/>
      <c r="UH4" s="208"/>
      <c r="UI4" s="208"/>
      <c r="UJ4" s="208"/>
      <c r="UK4" s="208"/>
      <c r="UL4" s="208"/>
      <c r="UM4" s="208"/>
      <c r="UN4" s="208"/>
      <c r="UO4" s="208"/>
      <c r="UP4" s="208"/>
      <c r="UQ4" s="208"/>
      <c r="UR4" s="208"/>
      <c r="US4" s="208"/>
      <c r="UT4" s="208"/>
      <c r="UU4" s="208"/>
      <c r="UV4" s="208"/>
      <c r="UW4" s="208"/>
      <c r="UX4" s="208"/>
      <c r="UY4" s="208"/>
      <c r="UZ4" s="208"/>
      <c r="VA4" s="208"/>
      <c r="VB4" s="208"/>
      <c r="VC4" s="208"/>
      <c r="VD4" s="208"/>
      <c r="VE4" s="208"/>
      <c r="VF4" s="208"/>
      <c r="VG4" s="208"/>
      <c r="VH4" s="208"/>
      <c r="VI4" s="208"/>
      <c r="VJ4" s="208"/>
      <c r="VK4" s="208"/>
      <c r="VL4" s="208"/>
      <c r="VM4" s="208"/>
      <c r="VN4" s="208"/>
      <c r="VO4" s="208"/>
      <c r="VP4" s="208"/>
      <c r="VQ4" s="208"/>
      <c r="VR4" s="208"/>
      <c r="VS4" s="208"/>
      <c r="VT4" s="208"/>
      <c r="VU4" s="208"/>
      <c r="VV4" s="208"/>
      <c r="VW4" s="208"/>
      <c r="VX4" s="208"/>
      <c r="VY4" s="208"/>
      <c r="VZ4" s="208"/>
      <c r="WA4" s="208"/>
      <c r="WB4" s="208"/>
      <c r="WC4" s="208"/>
      <c r="WD4" s="208"/>
      <c r="WE4" s="208"/>
      <c r="WF4" s="208"/>
      <c r="WG4" s="208"/>
      <c r="WH4" s="208"/>
      <c r="WI4" s="208"/>
      <c r="WJ4" s="208"/>
      <c r="WK4" s="208"/>
      <c r="WL4" s="208"/>
      <c r="WM4" s="208"/>
      <c r="WN4" s="208"/>
      <c r="WO4" s="208"/>
      <c r="WP4" s="208"/>
      <c r="WQ4" s="208"/>
      <c r="WR4" s="208"/>
      <c r="WS4" s="208"/>
      <c r="WT4" s="208"/>
      <c r="WU4" s="208"/>
      <c r="WV4" s="208"/>
      <c r="WW4" s="208"/>
      <c r="WX4" s="208"/>
      <c r="WY4" s="208"/>
      <c r="WZ4" s="208"/>
      <c r="XA4" s="208"/>
      <c r="XB4" s="208"/>
      <c r="XC4" s="208"/>
      <c r="XD4" s="208"/>
      <c r="XE4" s="208"/>
      <c r="XF4" s="208"/>
      <c r="XG4" s="208"/>
      <c r="XH4" s="208"/>
      <c r="XI4" s="208"/>
      <c r="XJ4" s="208"/>
      <c r="XK4" s="208"/>
      <c r="XL4" s="208"/>
      <c r="XM4" s="208"/>
      <c r="XN4" s="208"/>
      <c r="XO4" s="208"/>
      <c r="XP4" s="208"/>
      <c r="XQ4" s="208"/>
      <c r="XR4" s="208"/>
      <c r="XS4" s="208"/>
      <c r="XT4" s="208"/>
      <c r="XU4" s="208"/>
      <c r="XV4" s="208"/>
      <c r="XW4" s="208"/>
      <c r="XX4" s="208"/>
      <c r="XY4" s="208"/>
      <c r="XZ4" s="208"/>
      <c r="YA4" s="208"/>
      <c r="YB4" s="208"/>
      <c r="YC4" s="208"/>
      <c r="YD4" s="208"/>
      <c r="YE4" s="208"/>
      <c r="YF4" s="208"/>
      <c r="YG4" s="208"/>
      <c r="YH4" s="208"/>
      <c r="YI4" s="208"/>
      <c r="YJ4" s="208"/>
      <c r="YK4" s="208"/>
      <c r="YL4" s="208"/>
      <c r="YM4" s="208"/>
      <c r="YN4" s="208"/>
      <c r="YO4" s="208"/>
      <c r="YP4" s="208"/>
      <c r="YQ4" s="208"/>
      <c r="YR4" s="208"/>
      <c r="YS4" s="208"/>
      <c r="YT4" s="208"/>
      <c r="YU4" s="208"/>
      <c r="YV4" s="208"/>
      <c r="YW4" s="208"/>
      <c r="YX4" s="208"/>
      <c r="YY4" s="208"/>
      <c r="YZ4" s="208"/>
      <c r="ZA4" s="208"/>
      <c r="ZB4" s="208"/>
      <c r="ZC4" s="208"/>
      <c r="ZD4" s="208"/>
      <c r="ZE4" s="208"/>
      <c r="ZF4" s="208"/>
      <c r="ZG4" s="208"/>
      <c r="ZH4" s="208"/>
      <c r="ZI4" s="208"/>
      <c r="ZJ4" s="208"/>
      <c r="ZK4" s="208"/>
      <c r="ZL4" s="208"/>
      <c r="ZM4" s="208"/>
      <c r="ZN4" s="208"/>
      <c r="ZO4" s="208"/>
      <c r="ZP4" s="208"/>
      <c r="ZQ4" s="208"/>
      <c r="ZR4" s="208"/>
      <c r="ZS4" s="208"/>
      <c r="ZT4" s="208"/>
      <c r="ZU4" s="208"/>
      <c r="ZV4" s="208"/>
      <c r="ZW4" s="208"/>
      <c r="ZX4" s="208"/>
      <c r="ZY4" s="208"/>
      <c r="ZZ4" s="208"/>
      <c r="AAA4" s="208"/>
      <c r="AAB4" s="208"/>
      <c r="AAC4" s="208"/>
      <c r="AAD4" s="208"/>
      <c r="AAE4" s="208"/>
      <c r="AAF4" s="208"/>
      <c r="AAG4" s="208"/>
      <c r="AAH4" s="208"/>
      <c r="AAI4" s="208"/>
      <c r="AAJ4" s="208"/>
      <c r="AAK4" s="208"/>
      <c r="AAL4" s="208"/>
      <c r="AAM4" s="208"/>
      <c r="AAN4" s="208"/>
      <c r="AAO4" s="208"/>
      <c r="AAP4" s="208"/>
      <c r="AAQ4" s="208"/>
      <c r="AAR4" s="208"/>
      <c r="AAS4" s="208"/>
      <c r="AAT4" s="208"/>
      <c r="AAU4" s="208"/>
      <c r="AAV4" s="208"/>
      <c r="AAW4" s="208"/>
      <c r="AAX4" s="208"/>
      <c r="AAY4" s="208"/>
      <c r="AAZ4" s="208"/>
      <c r="ABA4" s="208"/>
      <c r="ABB4" s="208"/>
      <c r="ABC4" s="208"/>
      <c r="ABD4" s="208"/>
      <c r="ABE4" s="208"/>
      <c r="ABF4" s="208"/>
      <c r="ABG4" s="208"/>
      <c r="ABH4" s="208"/>
      <c r="ABI4" s="208"/>
      <c r="ABJ4" s="208"/>
      <c r="ABK4" s="208"/>
      <c r="ABL4" s="208"/>
      <c r="ABM4" s="208"/>
      <c r="ABN4" s="208"/>
      <c r="ABO4" s="208"/>
      <c r="ABP4" s="208"/>
      <c r="ABQ4" s="208"/>
      <c r="ABR4" s="208"/>
      <c r="ABS4" s="208"/>
      <c r="ABT4" s="208"/>
      <c r="ABU4" s="208"/>
      <c r="ABV4" s="208"/>
      <c r="ABW4" s="208"/>
      <c r="ABX4" s="208"/>
      <c r="ABY4" s="208"/>
      <c r="ABZ4" s="208"/>
      <c r="ACA4" s="208"/>
      <c r="ACB4" s="208"/>
      <c r="ACC4" s="208"/>
      <c r="ACD4" s="208"/>
      <c r="ACE4" s="208"/>
      <c r="ACF4" s="208"/>
      <c r="ACG4" s="208"/>
      <c r="ACH4" s="208"/>
      <c r="ACI4" s="208"/>
      <c r="ACJ4" s="208"/>
      <c r="ACK4" s="208"/>
      <c r="ACL4" s="208"/>
      <c r="ACM4" s="208"/>
      <c r="ACN4" s="208"/>
      <c r="ACO4" s="208"/>
      <c r="ACP4" s="208"/>
      <c r="ACQ4" s="208"/>
      <c r="ACR4" s="208"/>
      <c r="ACS4" s="208"/>
      <c r="ACT4" s="208"/>
      <c r="ACU4" s="208"/>
      <c r="ACV4" s="208"/>
      <c r="ACW4" s="208"/>
      <c r="ACX4" s="208"/>
      <c r="ACY4" s="208"/>
      <c r="ACZ4" s="208"/>
      <c r="ADA4" s="208"/>
      <c r="ADB4" s="208"/>
      <c r="ADC4" s="208"/>
      <c r="ADD4" s="208"/>
      <c r="ADE4" s="208"/>
      <c r="ADF4" s="208"/>
      <c r="ADG4" s="208"/>
      <c r="ADH4" s="208"/>
      <c r="ADI4" s="208"/>
      <c r="ADJ4" s="208"/>
      <c r="ADK4" s="208"/>
      <c r="ADL4" s="208"/>
      <c r="ADM4" s="208"/>
      <c r="ADN4" s="208"/>
      <c r="ADO4" s="208"/>
      <c r="ADP4" s="208"/>
      <c r="ADQ4" s="208"/>
      <c r="ADR4" s="208"/>
      <c r="ADS4" s="208"/>
      <c r="ADT4" s="208"/>
      <c r="ADU4" s="208"/>
      <c r="ADV4" s="208"/>
      <c r="ADW4" s="208"/>
      <c r="ADX4" s="208"/>
      <c r="ADY4" s="208"/>
      <c r="ADZ4" s="208"/>
      <c r="AEA4" s="208"/>
      <c r="AEB4" s="208"/>
      <c r="AEC4" s="208"/>
      <c r="AED4" s="208"/>
      <c r="AEE4" s="208"/>
      <c r="AEF4" s="208"/>
      <c r="AEG4" s="208"/>
      <c r="AEH4" s="208"/>
      <c r="AEI4" s="208"/>
      <c r="AEJ4" s="208"/>
      <c r="AEK4" s="208"/>
      <c r="AEL4" s="208"/>
      <c r="AEM4" s="208"/>
      <c r="AEN4" s="208"/>
      <c r="AEO4" s="208"/>
      <c r="AEP4" s="208"/>
      <c r="AEQ4" s="208"/>
      <c r="AER4" s="208"/>
      <c r="AES4" s="208"/>
      <c r="AET4" s="208"/>
      <c r="AEU4" s="208"/>
      <c r="AEV4" s="208"/>
      <c r="AEW4" s="208"/>
      <c r="AEX4" s="208"/>
      <c r="AEY4" s="208"/>
      <c r="AEZ4" s="208"/>
      <c r="AFA4" s="208"/>
      <c r="AFB4" s="208"/>
      <c r="AFC4" s="208"/>
      <c r="AFD4" s="208"/>
      <c r="AFE4" s="208"/>
      <c r="AFF4" s="208"/>
      <c r="AFG4" s="208"/>
      <c r="AFH4" s="208"/>
      <c r="AFI4" s="208"/>
      <c r="AFJ4" s="208"/>
      <c r="AFK4" s="208"/>
      <c r="AFL4" s="208"/>
      <c r="AFM4" s="208"/>
      <c r="AFN4" s="208"/>
      <c r="AFO4" s="208"/>
      <c r="AFP4" s="208"/>
      <c r="AFQ4" s="208"/>
      <c r="AFR4" s="208"/>
      <c r="AFS4" s="208"/>
      <c r="AFT4" s="208"/>
      <c r="AFU4" s="208"/>
      <c r="AFV4" s="208"/>
      <c r="AFW4" s="208"/>
      <c r="AFX4" s="208"/>
      <c r="AFY4" s="208"/>
      <c r="AFZ4" s="208"/>
      <c r="AGA4" s="208"/>
      <c r="AGB4" s="208"/>
      <c r="AGC4" s="208"/>
      <c r="AGD4" s="208"/>
      <c r="AGE4" s="208"/>
      <c r="AGF4" s="208"/>
      <c r="AGG4" s="208"/>
      <c r="AGH4" s="208"/>
      <c r="AGI4" s="208"/>
      <c r="AGJ4" s="208"/>
      <c r="AGK4" s="208"/>
      <c r="AGL4" s="208"/>
      <c r="AGM4" s="208"/>
      <c r="AGN4" s="208"/>
      <c r="AGO4" s="208"/>
      <c r="AGP4" s="208"/>
      <c r="AGQ4" s="208"/>
      <c r="AGR4" s="208"/>
      <c r="AGS4" s="208"/>
      <c r="AGT4" s="208"/>
      <c r="AGU4" s="208"/>
      <c r="AGV4" s="208"/>
      <c r="AGW4" s="208"/>
      <c r="AGX4" s="208"/>
      <c r="AGY4" s="208"/>
      <c r="AGZ4" s="208"/>
      <c r="AHA4" s="208"/>
      <c r="AHB4" s="208"/>
      <c r="AHC4" s="208"/>
      <c r="AHD4" s="208"/>
      <c r="AHE4" s="208"/>
      <c r="AHF4" s="208"/>
      <c r="AHG4" s="208"/>
      <c r="AHH4" s="208"/>
      <c r="AHI4" s="208"/>
      <c r="AHJ4" s="208"/>
      <c r="AHK4" s="208"/>
      <c r="AHL4" s="208"/>
      <c r="AHM4" s="208"/>
      <c r="AHN4" s="208"/>
      <c r="AHO4" s="208"/>
      <c r="AHP4" s="208"/>
      <c r="AHQ4" s="208"/>
      <c r="AHR4" s="208"/>
      <c r="AHS4" s="208"/>
      <c r="AHT4" s="208"/>
      <c r="AHU4" s="208"/>
      <c r="AHV4" s="208"/>
      <c r="AHW4" s="208"/>
      <c r="AHX4" s="208"/>
      <c r="AHY4" s="208"/>
      <c r="AHZ4" s="208"/>
      <c r="AIA4" s="208"/>
      <c r="AIB4" s="208"/>
      <c r="AIC4" s="208"/>
      <c r="AID4" s="208"/>
      <c r="AIE4" s="208"/>
      <c r="AIF4" s="208"/>
      <c r="AIG4" s="208"/>
      <c r="AIH4" s="208"/>
      <c r="AII4" s="208"/>
      <c r="AIJ4" s="208"/>
      <c r="AIK4" s="208"/>
      <c r="AIL4" s="208"/>
      <c r="AIM4" s="208"/>
      <c r="AIN4" s="208"/>
      <c r="AIO4" s="208"/>
      <c r="AIP4" s="208"/>
      <c r="AIQ4" s="208"/>
      <c r="AIR4" s="208"/>
      <c r="AIS4" s="208"/>
      <c r="AIT4" s="208"/>
      <c r="AIU4" s="208"/>
      <c r="AIV4" s="208"/>
      <c r="AIW4" s="208"/>
      <c r="AIX4" s="208"/>
      <c r="AIY4" s="208"/>
      <c r="AIZ4" s="208"/>
      <c r="AJA4" s="208"/>
      <c r="AJB4" s="208"/>
      <c r="AJC4" s="208"/>
      <c r="AJD4" s="208"/>
      <c r="AJE4" s="208"/>
      <c r="AJF4" s="208"/>
      <c r="AJG4" s="208"/>
      <c r="AJH4" s="208"/>
      <c r="AJI4" s="208"/>
      <c r="AJJ4" s="208"/>
      <c r="AJK4" s="208"/>
      <c r="AJL4" s="208"/>
      <c r="AJM4" s="208"/>
      <c r="AJN4" s="208"/>
      <c r="AJO4" s="208"/>
      <c r="AJP4" s="208"/>
      <c r="AJQ4" s="208"/>
      <c r="AJR4" s="208"/>
      <c r="AJS4" s="208"/>
      <c r="AJT4" s="208"/>
      <c r="AJU4" s="208"/>
      <c r="AJV4" s="208"/>
      <c r="AJW4" s="208"/>
      <c r="AJX4" s="208"/>
      <c r="AJY4" s="208"/>
      <c r="AJZ4" s="208"/>
      <c r="AKA4" s="208"/>
      <c r="AKB4" s="208"/>
      <c r="AKC4" s="208"/>
      <c r="AKD4" s="208"/>
      <c r="AKE4" s="208"/>
      <c r="AKF4" s="208"/>
      <c r="AKG4" s="208"/>
      <c r="AKH4" s="208"/>
      <c r="AKI4" s="208"/>
      <c r="AKJ4" s="208"/>
      <c r="AKK4" s="208"/>
      <c r="AKL4" s="208"/>
      <c r="AKM4" s="208"/>
      <c r="AKN4" s="208"/>
      <c r="AKO4" s="208"/>
      <c r="AKP4" s="208"/>
      <c r="AKQ4" s="208"/>
      <c r="AKR4" s="208"/>
      <c r="AKS4" s="208"/>
      <c r="AKT4" s="208"/>
      <c r="AKU4" s="208"/>
      <c r="AKV4" s="208"/>
      <c r="AKW4" s="208"/>
      <c r="AKX4" s="208"/>
      <c r="AKY4" s="208"/>
      <c r="AKZ4" s="208"/>
      <c r="ALA4" s="208"/>
      <c r="ALB4" s="208"/>
      <c r="ALC4" s="208"/>
      <c r="ALD4" s="208"/>
      <c r="ALE4" s="208"/>
      <c r="ALF4" s="208"/>
      <c r="ALG4" s="208"/>
      <c r="ALH4" s="208"/>
      <c r="ALI4" s="208"/>
      <c r="ALJ4" s="208"/>
      <c r="ALK4" s="208"/>
      <c r="ALL4" s="208"/>
      <c r="ALM4" s="208"/>
      <c r="ALN4" s="208"/>
      <c r="ALO4" s="208"/>
      <c r="ALP4" s="208"/>
      <c r="ALQ4" s="208"/>
      <c r="ALR4" s="208"/>
      <c r="ALS4" s="208"/>
      <c r="ALT4" s="208"/>
      <c r="ALU4" s="208"/>
      <c r="ALV4" s="208"/>
      <c r="ALW4" s="208"/>
      <c r="ALX4" s="208"/>
      <c r="ALY4" s="208"/>
      <c r="ALZ4" s="208"/>
      <c r="AMA4" s="208"/>
      <c r="AMB4" s="208"/>
      <c r="AMC4" s="208"/>
      <c r="AMD4" s="208"/>
      <c r="AME4" s="208"/>
      <c r="AMF4" s="208"/>
      <c r="AMG4" s="208"/>
      <c r="AMH4" s="208"/>
      <c r="AMI4" s="208"/>
      <c r="AMJ4" s="208"/>
      <c r="AMK4" s="208"/>
      <c r="AML4" s="208"/>
      <c r="AMM4" s="208"/>
      <c r="AMN4" s="208"/>
      <c r="AMO4" s="208"/>
      <c r="AMP4" s="208"/>
      <c r="AMQ4" s="208"/>
      <c r="AMR4" s="208"/>
      <c r="AMS4" s="208"/>
      <c r="AMT4" s="208"/>
      <c r="AMU4" s="208"/>
      <c r="AMV4" s="208"/>
      <c r="AMW4" s="208"/>
      <c r="AMX4" s="208"/>
      <c r="AMY4" s="208"/>
      <c r="AMZ4" s="208"/>
      <c r="ANA4" s="208"/>
      <c r="ANB4" s="208"/>
      <c r="ANC4" s="208"/>
      <c r="AND4" s="208"/>
      <c r="ANE4" s="208"/>
      <c r="ANF4" s="208"/>
      <c r="ANG4" s="208"/>
      <c r="ANH4" s="208"/>
      <c r="ANI4" s="208"/>
      <c r="ANJ4" s="208"/>
      <c r="ANK4" s="208"/>
      <c r="ANL4" s="208"/>
      <c r="ANM4" s="208"/>
      <c r="ANN4" s="208"/>
      <c r="ANO4" s="208"/>
      <c r="ANP4" s="208"/>
      <c r="ANQ4" s="208"/>
      <c r="ANR4" s="208"/>
      <c r="ANS4" s="208"/>
      <c r="ANT4" s="208"/>
      <c r="ANU4" s="208"/>
      <c r="ANV4" s="208"/>
      <c r="ANW4" s="208"/>
      <c r="ANX4" s="208"/>
      <c r="ANY4" s="208"/>
      <c r="ANZ4" s="208"/>
      <c r="AOA4" s="208"/>
      <c r="AOB4" s="208"/>
      <c r="AOC4" s="208"/>
      <c r="AOD4" s="208"/>
      <c r="AOE4" s="208"/>
      <c r="AOF4" s="208"/>
      <c r="AOG4" s="208"/>
      <c r="AOH4" s="208"/>
      <c r="AOI4" s="208"/>
      <c r="AOJ4" s="208"/>
      <c r="AOK4" s="208"/>
      <c r="AOL4" s="208"/>
      <c r="AOM4" s="208"/>
      <c r="AON4" s="208"/>
      <c r="AOO4" s="208"/>
      <c r="AOP4" s="208"/>
      <c r="AOQ4" s="208"/>
      <c r="AOR4" s="208"/>
      <c r="AOS4" s="208"/>
      <c r="AOT4" s="208"/>
      <c r="AOU4" s="208"/>
      <c r="AOV4" s="208"/>
      <c r="AOW4" s="208"/>
      <c r="AOX4" s="208"/>
      <c r="AOY4" s="208"/>
      <c r="AOZ4" s="208"/>
      <c r="APA4" s="208"/>
      <c r="APB4" s="208"/>
      <c r="APC4" s="208"/>
      <c r="APD4" s="208"/>
      <c r="APE4" s="208"/>
      <c r="APF4" s="208"/>
      <c r="APG4" s="208"/>
      <c r="APH4" s="208"/>
      <c r="API4" s="208"/>
      <c r="APJ4" s="208"/>
      <c r="APK4" s="208"/>
      <c r="APL4" s="208"/>
      <c r="APM4" s="208"/>
      <c r="APN4" s="208"/>
      <c r="APO4" s="208"/>
      <c r="APP4" s="208"/>
      <c r="APQ4" s="208"/>
      <c r="APR4" s="208"/>
      <c r="APS4" s="208"/>
      <c r="APT4" s="208"/>
      <c r="APU4" s="208"/>
      <c r="APV4" s="208"/>
      <c r="APW4" s="208"/>
      <c r="APX4" s="208"/>
      <c r="APY4" s="208"/>
      <c r="APZ4" s="208"/>
      <c r="AQA4" s="208"/>
      <c r="AQB4" s="208"/>
      <c r="AQC4" s="208"/>
      <c r="AQD4" s="208"/>
      <c r="AQE4" s="208"/>
      <c r="AQF4" s="208"/>
      <c r="AQG4" s="208"/>
      <c r="AQH4" s="208"/>
      <c r="AQI4" s="208"/>
      <c r="AQJ4" s="208"/>
      <c r="AQK4" s="208"/>
      <c r="AQL4" s="208"/>
      <c r="AQM4" s="208"/>
      <c r="AQN4" s="208"/>
      <c r="AQO4" s="208"/>
      <c r="AQP4" s="208"/>
      <c r="AQQ4" s="208"/>
      <c r="AQR4" s="208"/>
      <c r="AQS4" s="208"/>
      <c r="AQT4" s="208"/>
      <c r="AQU4" s="208"/>
      <c r="AQV4" s="208"/>
      <c r="AQW4" s="208"/>
      <c r="AQX4" s="208"/>
      <c r="AQY4" s="208"/>
      <c r="AQZ4" s="208"/>
      <c r="ARA4" s="208"/>
      <c r="ARB4" s="208"/>
      <c r="ARC4" s="208"/>
      <c r="ARD4" s="208"/>
      <c r="ARE4" s="208"/>
      <c r="ARF4" s="208"/>
      <c r="ARG4" s="208"/>
      <c r="ARH4" s="208"/>
      <c r="ARI4" s="208"/>
      <c r="ARJ4" s="208"/>
      <c r="ARK4" s="208"/>
      <c r="ARL4" s="208"/>
      <c r="ARM4" s="208"/>
      <c r="ARN4" s="208"/>
      <c r="ARO4" s="208"/>
      <c r="ARP4" s="208"/>
      <c r="ARQ4" s="208"/>
      <c r="ARR4" s="208"/>
      <c r="ARS4" s="208"/>
      <c r="ART4" s="208"/>
      <c r="ARU4" s="208"/>
      <c r="ARV4" s="208"/>
      <c r="ARW4" s="208"/>
      <c r="ARX4" s="208"/>
      <c r="ARY4" s="208"/>
      <c r="ARZ4" s="208"/>
      <c r="ASA4" s="208"/>
      <c r="ASB4" s="208"/>
      <c r="ASC4" s="208"/>
      <c r="ASD4" s="208"/>
      <c r="ASE4" s="208"/>
      <c r="ASF4" s="208"/>
      <c r="ASG4" s="208"/>
      <c r="ASH4" s="208"/>
      <c r="ASI4" s="208"/>
      <c r="ASJ4" s="208"/>
      <c r="ASK4" s="208"/>
      <c r="ASL4" s="208"/>
      <c r="ASM4" s="208"/>
      <c r="ASN4" s="208"/>
      <c r="ASO4" s="208"/>
      <c r="ASP4" s="208"/>
      <c r="ASQ4" s="208"/>
      <c r="ASR4" s="208"/>
      <c r="ASS4" s="208"/>
      <c r="AST4" s="208"/>
      <c r="ASU4" s="208"/>
      <c r="ASV4" s="208"/>
      <c r="ASW4" s="208"/>
      <c r="ASX4" s="208"/>
      <c r="ASY4" s="208"/>
      <c r="ASZ4" s="208"/>
      <c r="ATA4" s="208"/>
      <c r="ATB4" s="208"/>
      <c r="ATC4" s="208"/>
      <c r="ATD4" s="208"/>
      <c r="ATE4" s="208"/>
      <c r="ATF4" s="208"/>
      <c r="ATG4" s="208"/>
      <c r="ATH4" s="208"/>
      <c r="ATI4" s="208"/>
      <c r="ATJ4" s="208"/>
      <c r="ATK4" s="208"/>
      <c r="ATL4" s="208"/>
      <c r="ATM4" s="208"/>
      <c r="ATN4" s="208"/>
      <c r="ATO4" s="208"/>
      <c r="ATP4" s="208"/>
      <c r="ATQ4" s="208"/>
      <c r="ATR4" s="208"/>
      <c r="ATS4" s="208"/>
      <c r="ATT4" s="208"/>
      <c r="ATU4" s="208"/>
      <c r="ATV4" s="208"/>
      <c r="ATW4" s="208"/>
      <c r="ATX4" s="208"/>
      <c r="ATY4" s="208"/>
      <c r="ATZ4" s="208"/>
      <c r="AUA4" s="208"/>
      <c r="AUB4" s="208"/>
      <c r="AUC4" s="208"/>
      <c r="AUD4" s="208"/>
      <c r="AUE4" s="208"/>
      <c r="AUF4" s="208"/>
      <c r="AUG4" s="208"/>
      <c r="AUH4" s="208"/>
      <c r="AUI4" s="208"/>
      <c r="AUJ4" s="208"/>
      <c r="AUK4" s="208"/>
      <c r="AUL4" s="208"/>
      <c r="AUM4" s="208"/>
      <c r="AUN4" s="208"/>
      <c r="AUO4" s="208"/>
      <c r="AUP4" s="208"/>
      <c r="AUQ4" s="208"/>
      <c r="AUR4" s="208"/>
      <c r="AUS4" s="208"/>
      <c r="AUT4" s="208"/>
      <c r="AUU4" s="208"/>
      <c r="AUV4" s="208"/>
      <c r="AUW4" s="208"/>
      <c r="AUX4" s="208"/>
      <c r="AUY4" s="208"/>
      <c r="AUZ4" s="208"/>
      <c r="AVA4" s="208"/>
      <c r="AVB4" s="208"/>
      <c r="AVC4" s="208"/>
      <c r="AVD4" s="208"/>
      <c r="AVE4" s="208"/>
      <c r="AVF4" s="208"/>
      <c r="AVG4" s="208"/>
      <c r="AVH4" s="208"/>
      <c r="AVI4" s="208"/>
      <c r="AVJ4" s="208"/>
      <c r="AVK4" s="208"/>
      <c r="AVL4" s="208"/>
      <c r="AVM4" s="208"/>
      <c r="AVN4" s="208"/>
      <c r="AVO4" s="208"/>
      <c r="AVP4" s="208"/>
      <c r="AVQ4" s="208"/>
      <c r="AVR4" s="208"/>
      <c r="AVS4" s="208"/>
      <c r="AVT4" s="208"/>
      <c r="AVU4" s="208"/>
      <c r="AVV4" s="208"/>
      <c r="AVW4" s="208"/>
      <c r="AVX4" s="208"/>
      <c r="AVY4" s="208"/>
      <c r="AVZ4" s="208"/>
      <c r="AWA4" s="208"/>
      <c r="AWB4" s="208"/>
      <c r="AWC4" s="208"/>
      <c r="AWD4" s="208"/>
      <c r="AWE4" s="208"/>
      <c r="AWF4" s="208"/>
      <c r="AWG4" s="208"/>
      <c r="AWH4" s="208"/>
      <c r="AWI4" s="208"/>
      <c r="AWJ4" s="208"/>
      <c r="AWK4" s="208"/>
      <c r="AWL4" s="208"/>
      <c r="AWM4" s="208"/>
      <c r="AWN4" s="208"/>
      <c r="AWO4" s="208"/>
      <c r="AWP4" s="208"/>
      <c r="AWQ4" s="208"/>
      <c r="AWR4" s="208"/>
      <c r="AWS4" s="208"/>
      <c r="AWT4" s="208"/>
      <c r="AWU4" s="208"/>
      <c r="AWV4" s="208"/>
      <c r="AWW4" s="208"/>
      <c r="AWX4" s="208"/>
      <c r="AWY4" s="208"/>
      <c r="AWZ4" s="208"/>
      <c r="AXA4" s="208"/>
      <c r="AXB4" s="208"/>
      <c r="AXC4" s="208"/>
      <c r="AXD4" s="208"/>
      <c r="AXE4" s="208"/>
      <c r="AXF4" s="208"/>
      <c r="AXG4" s="208"/>
      <c r="AXH4" s="208"/>
      <c r="AXI4" s="208"/>
      <c r="AXJ4" s="208"/>
      <c r="AXK4" s="208"/>
      <c r="AXL4" s="208"/>
      <c r="AXM4" s="208"/>
      <c r="AXN4" s="208"/>
      <c r="AXO4" s="208"/>
      <c r="AXP4" s="208"/>
      <c r="AXQ4" s="208"/>
      <c r="AXR4" s="208"/>
      <c r="AXS4" s="208"/>
      <c r="AXT4" s="208"/>
      <c r="AXU4" s="208"/>
      <c r="AXV4" s="208"/>
      <c r="AXW4" s="208"/>
      <c r="AXX4" s="208"/>
      <c r="AXY4" s="208"/>
      <c r="AXZ4" s="208"/>
      <c r="AYA4" s="208"/>
      <c r="AYB4" s="208"/>
      <c r="AYC4" s="208"/>
      <c r="AYD4" s="208"/>
      <c r="AYE4" s="208"/>
      <c r="AYF4" s="208"/>
      <c r="AYG4" s="208"/>
      <c r="AYH4" s="208"/>
      <c r="AYI4" s="208"/>
      <c r="AYJ4" s="208"/>
      <c r="AYK4" s="208"/>
      <c r="AYL4" s="208"/>
      <c r="AYM4" s="208"/>
      <c r="AYN4" s="208"/>
      <c r="AYO4" s="208"/>
      <c r="AYP4" s="208"/>
      <c r="AYQ4" s="208"/>
      <c r="AYR4" s="208"/>
      <c r="AYS4" s="208"/>
      <c r="AYT4" s="208"/>
      <c r="AYU4" s="208"/>
      <c r="AYV4" s="208"/>
      <c r="AYW4" s="208"/>
      <c r="AYX4" s="208"/>
      <c r="AYY4" s="208"/>
      <c r="AYZ4" s="208"/>
      <c r="AZA4" s="208"/>
      <c r="AZB4" s="208"/>
      <c r="AZC4" s="208"/>
      <c r="AZD4" s="208"/>
      <c r="AZE4" s="208"/>
      <c r="AZF4" s="208"/>
      <c r="AZG4" s="208"/>
      <c r="AZH4" s="208"/>
      <c r="AZI4" s="208"/>
      <c r="AZJ4" s="208"/>
      <c r="AZK4" s="208"/>
      <c r="AZL4" s="208"/>
      <c r="AZM4" s="208"/>
      <c r="AZN4" s="208"/>
      <c r="AZO4" s="208"/>
      <c r="AZP4" s="208"/>
      <c r="AZQ4" s="208"/>
      <c r="AZR4" s="208"/>
      <c r="AZS4" s="208"/>
      <c r="AZT4" s="208"/>
      <c r="AZU4" s="208"/>
      <c r="AZV4" s="208"/>
      <c r="AZW4" s="208"/>
      <c r="AZX4" s="208"/>
      <c r="AZY4" s="208"/>
      <c r="AZZ4" s="208"/>
      <c r="BAA4" s="208"/>
      <c r="BAB4" s="208"/>
      <c r="BAC4" s="208"/>
      <c r="BAD4" s="208"/>
      <c r="BAE4" s="208"/>
      <c r="BAF4" s="208"/>
      <c r="BAG4" s="208"/>
      <c r="BAH4" s="208"/>
      <c r="BAI4" s="208"/>
      <c r="BAJ4" s="208"/>
      <c r="BAK4" s="208"/>
      <c r="BAL4" s="208"/>
      <c r="BAM4" s="208"/>
      <c r="BAN4" s="208"/>
      <c r="BAO4" s="208"/>
      <c r="BAP4" s="208"/>
      <c r="BAQ4" s="208"/>
      <c r="BAR4" s="208"/>
      <c r="BAS4" s="208"/>
      <c r="BAT4" s="208"/>
      <c r="BAU4" s="208"/>
      <c r="BAV4" s="208"/>
      <c r="BAW4" s="208"/>
      <c r="BAX4" s="208"/>
      <c r="BAY4" s="208"/>
      <c r="BAZ4" s="208"/>
      <c r="BBA4" s="208"/>
      <c r="BBB4" s="208"/>
      <c r="BBC4" s="208"/>
      <c r="BBD4" s="208"/>
      <c r="BBE4" s="208"/>
      <c r="BBF4" s="208"/>
      <c r="BBG4" s="208"/>
      <c r="BBH4" s="208"/>
      <c r="BBI4" s="208"/>
      <c r="BBJ4" s="208"/>
      <c r="BBK4" s="208"/>
      <c r="BBL4" s="208"/>
      <c r="BBM4" s="208"/>
      <c r="BBN4" s="208"/>
      <c r="BBO4" s="208"/>
      <c r="BBP4" s="208"/>
      <c r="BBQ4" s="208"/>
      <c r="BBR4" s="208"/>
      <c r="BBS4" s="208"/>
      <c r="BBT4" s="208"/>
      <c r="BBU4" s="208"/>
      <c r="BBV4" s="208"/>
      <c r="BBW4" s="208"/>
      <c r="BBX4" s="208"/>
      <c r="BBY4" s="208"/>
      <c r="BBZ4" s="208"/>
      <c r="BCA4" s="208"/>
      <c r="BCB4" s="208"/>
      <c r="BCC4" s="208"/>
      <c r="BCD4" s="208"/>
      <c r="BCE4" s="208"/>
      <c r="BCF4" s="208"/>
      <c r="BCG4" s="208"/>
      <c r="BCH4" s="208"/>
      <c r="BCI4" s="208"/>
      <c r="BCJ4" s="208"/>
      <c r="BCK4" s="208"/>
      <c r="BCL4" s="208"/>
      <c r="BCM4" s="208"/>
      <c r="BCN4" s="208"/>
      <c r="BCO4" s="208"/>
      <c r="BCP4" s="208"/>
      <c r="BCQ4" s="208"/>
      <c r="BCR4" s="208"/>
      <c r="BCS4" s="208"/>
      <c r="BCT4" s="208"/>
      <c r="BCU4" s="208"/>
      <c r="BCV4" s="208"/>
      <c r="BCW4" s="208"/>
      <c r="BCX4" s="208"/>
      <c r="BCY4" s="208"/>
      <c r="BCZ4" s="208"/>
      <c r="BDA4" s="208"/>
      <c r="BDB4" s="208"/>
      <c r="BDC4" s="208"/>
      <c r="BDD4" s="208"/>
      <c r="BDE4" s="208"/>
      <c r="BDF4" s="208"/>
      <c r="BDG4" s="208"/>
      <c r="BDH4" s="208"/>
      <c r="BDI4" s="208"/>
      <c r="BDJ4" s="208"/>
      <c r="BDK4" s="208"/>
      <c r="BDL4" s="208"/>
      <c r="BDM4" s="208"/>
      <c r="BDN4" s="208"/>
      <c r="BDO4" s="208"/>
      <c r="BDP4" s="208"/>
      <c r="BDQ4" s="208"/>
      <c r="BDR4" s="208"/>
      <c r="BDS4" s="208"/>
      <c r="BDT4" s="208"/>
      <c r="BDU4" s="208"/>
      <c r="BDV4" s="208"/>
      <c r="BDW4" s="208"/>
      <c r="BDX4" s="208"/>
      <c r="BDY4" s="208"/>
      <c r="BDZ4" s="208"/>
      <c r="BEA4" s="208"/>
      <c r="BEB4" s="208"/>
      <c r="BEC4" s="208"/>
      <c r="BED4" s="208"/>
      <c r="BEE4" s="208"/>
      <c r="BEF4" s="208"/>
      <c r="BEG4" s="208"/>
      <c r="BEH4" s="208"/>
      <c r="BEI4" s="208"/>
      <c r="BEJ4" s="208"/>
      <c r="BEK4" s="208"/>
      <c r="BEL4" s="208"/>
      <c r="BEM4" s="208"/>
      <c r="BEN4" s="208"/>
      <c r="BEO4" s="208"/>
      <c r="BEP4" s="208"/>
      <c r="BEQ4" s="208"/>
      <c r="BER4" s="208"/>
      <c r="BES4" s="208"/>
      <c r="BET4" s="208"/>
      <c r="BEU4" s="208"/>
      <c r="BEV4" s="208"/>
      <c r="BEW4" s="208"/>
      <c r="BEX4" s="208"/>
      <c r="BEY4" s="208"/>
      <c r="BEZ4" s="208"/>
      <c r="BFA4" s="208"/>
      <c r="BFB4" s="208"/>
      <c r="BFC4" s="208"/>
      <c r="BFD4" s="208"/>
      <c r="BFE4" s="208"/>
      <c r="BFF4" s="208"/>
      <c r="BFG4" s="208"/>
      <c r="BFH4" s="208"/>
      <c r="BFI4" s="208"/>
      <c r="BFJ4" s="208"/>
      <c r="BFK4" s="208"/>
      <c r="BFL4" s="208"/>
      <c r="BFM4" s="208"/>
      <c r="BFN4" s="208"/>
      <c r="BFO4" s="208"/>
      <c r="BFP4" s="208"/>
      <c r="BFQ4" s="208"/>
      <c r="BFR4" s="208"/>
      <c r="BFS4" s="208"/>
      <c r="BFT4" s="208"/>
      <c r="BFU4" s="208"/>
      <c r="BFV4" s="208"/>
      <c r="BFW4" s="208"/>
      <c r="BFX4" s="208"/>
      <c r="BFY4" s="208"/>
      <c r="BFZ4" s="208"/>
      <c r="BGA4" s="208"/>
      <c r="BGB4" s="208"/>
      <c r="BGC4" s="208"/>
      <c r="BGD4" s="208"/>
      <c r="BGE4" s="208"/>
      <c r="BGF4" s="208"/>
      <c r="BGG4" s="208"/>
      <c r="BGH4" s="208"/>
      <c r="BGI4" s="208"/>
      <c r="BGJ4" s="208"/>
      <c r="BGK4" s="208"/>
      <c r="BGL4" s="208"/>
      <c r="BGM4" s="208"/>
      <c r="BGN4" s="208"/>
      <c r="BGO4" s="208"/>
      <c r="BGP4" s="208"/>
      <c r="BGQ4" s="208"/>
      <c r="BGR4" s="208"/>
      <c r="BGS4" s="208"/>
      <c r="BGT4" s="208"/>
      <c r="BGU4" s="208"/>
      <c r="BGV4" s="208"/>
      <c r="BGW4" s="208"/>
      <c r="BGX4" s="208"/>
      <c r="BGY4" s="208"/>
      <c r="BGZ4" s="208"/>
      <c r="BHA4" s="208"/>
      <c r="BHB4" s="208"/>
      <c r="BHC4" s="208"/>
      <c r="BHD4" s="208"/>
      <c r="BHE4" s="208"/>
      <c r="BHF4" s="208"/>
      <c r="BHG4" s="208"/>
      <c r="BHH4" s="208"/>
      <c r="BHI4" s="208"/>
      <c r="BHJ4" s="208"/>
      <c r="BHK4" s="208"/>
      <c r="BHL4" s="208"/>
      <c r="BHM4" s="208"/>
      <c r="BHN4" s="208"/>
      <c r="BHO4" s="208"/>
      <c r="BHP4" s="208"/>
      <c r="BHQ4" s="208"/>
      <c r="BHR4" s="208"/>
      <c r="BHS4" s="208"/>
      <c r="BHT4" s="208"/>
      <c r="BHU4" s="208"/>
      <c r="BHV4" s="208"/>
      <c r="BHW4" s="208"/>
      <c r="BHX4" s="208"/>
      <c r="BHY4" s="208"/>
      <c r="BHZ4" s="208"/>
      <c r="BIA4" s="208"/>
      <c r="BIB4" s="208"/>
      <c r="BIC4" s="208"/>
      <c r="BID4" s="208"/>
      <c r="BIE4" s="208"/>
      <c r="BIF4" s="208"/>
      <c r="BIG4" s="208"/>
      <c r="BIH4" s="208"/>
      <c r="BII4" s="208"/>
      <c r="BIJ4" s="208"/>
      <c r="BIK4" s="208"/>
      <c r="BIL4" s="208"/>
      <c r="BIM4" s="208"/>
      <c r="BIN4" s="208"/>
      <c r="BIO4" s="208"/>
      <c r="BIP4" s="208"/>
      <c r="BIQ4" s="208"/>
      <c r="BIR4" s="208"/>
      <c r="BIS4" s="208"/>
      <c r="BIT4" s="208"/>
      <c r="BIU4" s="208"/>
      <c r="BIV4" s="208"/>
      <c r="BIW4" s="208"/>
      <c r="BIX4" s="208"/>
      <c r="BIY4" s="208"/>
      <c r="BIZ4" s="208"/>
      <c r="BJA4" s="208"/>
      <c r="BJB4" s="208"/>
      <c r="BJC4" s="208"/>
      <c r="BJD4" s="208"/>
      <c r="BJE4" s="208"/>
      <c r="BJF4" s="208"/>
      <c r="BJG4" s="208"/>
      <c r="BJH4" s="208"/>
      <c r="BJI4" s="208"/>
      <c r="BJJ4" s="208"/>
      <c r="BJK4" s="208"/>
      <c r="BJL4" s="208"/>
      <c r="BJM4" s="208"/>
      <c r="BJN4" s="208"/>
      <c r="BJO4" s="208"/>
      <c r="BJP4" s="208"/>
      <c r="BJQ4" s="208"/>
      <c r="BJR4" s="208"/>
      <c r="BJS4" s="208"/>
      <c r="BJT4" s="208"/>
      <c r="BJU4" s="208"/>
      <c r="BJV4" s="208"/>
      <c r="BJW4" s="208"/>
      <c r="BJX4" s="208"/>
      <c r="BJY4" s="208"/>
      <c r="BJZ4" s="208"/>
      <c r="BKA4" s="208"/>
      <c r="BKB4" s="208"/>
      <c r="BKC4" s="208"/>
      <c r="BKD4" s="208"/>
      <c r="BKE4" s="208"/>
      <c r="BKF4" s="208"/>
      <c r="BKG4" s="208"/>
      <c r="BKH4" s="208"/>
      <c r="BKI4" s="208"/>
      <c r="BKJ4" s="208"/>
      <c r="BKK4" s="208"/>
      <c r="BKL4" s="208"/>
      <c r="BKM4" s="208"/>
      <c r="BKN4" s="208"/>
      <c r="BKO4" s="208"/>
      <c r="BKP4" s="208"/>
      <c r="BKQ4" s="208"/>
      <c r="BKR4" s="208"/>
      <c r="BKS4" s="208"/>
      <c r="BKT4" s="208"/>
      <c r="BKU4" s="208"/>
      <c r="BKV4" s="208"/>
      <c r="BKW4" s="208"/>
      <c r="BKX4" s="208"/>
      <c r="BKY4" s="208"/>
      <c r="BKZ4" s="208"/>
      <c r="BLA4" s="208"/>
      <c r="BLB4" s="208"/>
      <c r="BLC4" s="208"/>
      <c r="BLD4" s="208"/>
      <c r="BLE4" s="208"/>
      <c r="BLF4" s="208"/>
      <c r="BLG4" s="208"/>
      <c r="BLH4" s="208"/>
      <c r="BLI4" s="208"/>
      <c r="BLJ4" s="208"/>
      <c r="BLK4" s="208"/>
      <c r="BLL4" s="208"/>
      <c r="BLM4" s="208"/>
      <c r="BLN4" s="208"/>
      <c r="BLO4" s="208"/>
      <c r="BLP4" s="208"/>
      <c r="BLQ4" s="208"/>
      <c r="BLR4" s="208"/>
      <c r="BLS4" s="208"/>
      <c r="BLT4" s="208"/>
      <c r="BLU4" s="208"/>
      <c r="BLV4" s="208"/>
      <c r="BLW4" s="208"/>
      <c r="BLX4" s="208"/>
      <c r="BLY4" s="208"/>
      <c r="BLZ4" s="208"/>
      <c r="BMA4" s="208"/>
      <c r="BMB4" s="208"/>
      <c r="BMC4" s="208"/>
      <c r="BMD4" s="208"/>
      <c r="BME4" s="208"/>
      <c r="BMF4" s="208"/>
      <c r="BMG4" s="208"/>
      <c r="BMH4" s="208"/>
      <c r="BMI4" s="208"/>
      <c r="BMJ4" s="208"/>
      <c r="BMK4" s="208"/>
      <c r="BML4" s="208"/>
      <c r="BMM4" s="208"/>
      <c r="BMN4" s="208"/>
      <c r="BMO4" s="208"/>
      <c r="BMP4" s="208"/>
      <c r="BMQ4" s="208"/>
      <c r="BMR4" s="208"/>
      <c r="BMS4" s="208"/>
      <c r="BMT4" s="208"/>
      <c r="BMU4" s="208"/>
      <c r="BMV4" s="208"/>
      <c r="BMW4" s="208"/>
      <c r="BMX4" s="208"/>
      <c r="BMY4" s="208"/>
      <c r="BMZ4" s="208"/>
      <c r="BNA4" s="208"/>
      <c r="BNB4" s="208"/>
      <c r="BNC4" s="208"/>
      <c r="BND4" s="208"/>
      <c r="BNE4" s="208"/>
      <c r="BNF4" s="208"/>
      <c r="BNG4" s="208"/>
      <c r="BNH4" s="208"/>
      <c r="BNI4" s="208"/>
      <c r="BNJ4" s="208"/>
      <c r="BNK4" s="208"/>
      <c r="BNL4" s="208"/>
      <c r="BNM4" s="208"/>
      <c r="BNN4" s="208"/>
      <c r="BNO4" s="208"/>
      <c r="BNP4" s="208"/>
      <c r="BNQ4" s="208"/>
      <c r="BNR4" s="208"/>
      <c r="BNS4" s="208"/>
      <c r="BNT4" s="208"/>
      <c r="BNU4" s="208"/>
      <c r="BNV4" s="208"/>
      <c r="BNW4" s="208"/>
      <c r="BNX4" s="208"/>
      <c r="BNY4" s="208"/>
      <c r="BNZ4" s="208"/>
      <c r="BOA4" s="208"/>
      <c r="BOB4" s="208"/>
      <c r="BOC4" s="208"/>
      <c r="BOD4" s="208"/>
      <c r="BOE4" s="208"/>
      <c r="BOF4" s="208"/>
      <c r="BOG4" s="208"/>
      <c r="BOH4" s="208"/>
      <c r="BOI4" s="208"/>
      <c r="BOJ4" s="208"/>
      <c r="BOK4" s="208"/>
      <c r="BOL4" s="208"/>
      <c r="BOM4" s="208"/>
      <c r="BON4" s="208"/>
      <c r="BOO4" s="208"/>
      <c r="BOP4" s="208"/>
      <c r="BOQ4" s="208"/>
      <c r="BOR4" s="208"/>
      <c r="BOS4" s="208"/>
      <c r="BOT4" s="208"/>
      <c r="BOU4" s="208"/>
      <c r="BOV4" s="208"/>
      <c r="BOW4" s="208"/>
      <c r="BOX4" s="208"/>
      <c r="BOY4" s="208"/>
      <c r="BOZ4" s="208"/>
      <c r="BPA4" s="208"/>
      <c r="BPB4" s="208"/>
      <c r="BPC4" s="208"/>
      <c r="BPD4" s="208"/>
      <c r="BPE4" s="208"/>
      <c r="BPF4" s="208"/>
      <c r="BPG4" s="208"/>
      <c r="BPH4" s="208"/>
      <c r="BPI4" s="208"/>
      <c r="BPJ4" s="208"/>
      <c r="BPK4" s="208"/>
      <c r="BPL4" s="208"/>
      <c r="BPM4" s="208"/>
      <c r="BPN4" s="208"/>
      <c r="BPO4" s="208"/>
      <c r="BPP4" s="208"/>
      <c r="BPQ4" s="208"/>
      <c r="BPR4" s="208"/>
      <c r="BPS4" s="208"/>
      <c r="BPT4" s="208"/>
      <c r="BPU4" s="208"/>
      <c r="BPV4" s="208"/>
      <c r="BPW4" s="208"/>
      <c r="BPX4" s="208"/>
      <c r="BPY4" s="208"/>
      <c r="BPZ4" s="208"/>
      <c r="BQA4" s="208"/>
      <c r="BQB4" s="208"/>
      <c r="BQC4" s="208"/>
      <c r="BQD4" s="208"/>
      <c r="BQE4" s="208"/>
      <c r="BQF4" s="208"/>
      <c r="BQG4" s="208"/>
      <c r="BQH4" s="208"/>
      <c r="BQI4" s="208"/>
      <c r="BQJ4" s="208"/>
      <c r="BQK4" s="208"/>
      <c r="BQL4" s="208"/>
      <c r="BQM4" s="208"/>
      <c r="BQN4" s="208"/>
      <c r="BQO4" s="208"/>
      <c r="BQP4" s="208"/>
      <c r="BQQ4" s="208"/>
      <c r="BQR4" s="208"/>
      <c r="BQS4" s="208"/>
      <c r="BQT4" s="208"/>
      <c r="BQU4" s="208"/>
      <c r="BQV4" s="208"/>
      <c r="BQW4" s="208"/>
      <c r="BQX4" s="208"/>
      <c r="BQY4" s="208"/>
      <c r="BQZ4" s="208"/>
      <c r="BRA4" s="208"/>
      <c r="BRB4" s="208"/>
      <c r="BRC4" s="208"/>
      <c r="BRD4" s="208"/>
      <c r="BRE4" s="208"/>
      <c r="BRF4" s="208"/>
      <c r="BRG4" s="208"/>
      <c r="BRH4" s="208"/>
      <c r="BRI4" s="208"/>
      <c r="BRJ4" s="208"/>
      <c r="BRK4" s="208"/>
      <c r="BRL4" s="208"/>
      <c r="BRM4" s="208"/>
      <c r="BRN4" s="208"/>
      <c r="BRO4" s="208"/>
      <c r="BRP4" s="208"/>
      <c r="BRQ4" s="208"/>
      <c r="BRR4" s="208"/>
      <c r="BRS4" s="208"/>
      <c r="BRT4" s="208"/>
      <c r="BRU4" s="208"/>
      <c r="BRV4" s="208"/>
      <c r="BRW4" s="208"/>
      <c r="BRX4" s="208"/>
      <c r="BRY4" s="208"/>
      <c r="BRZ4" s="208"/>
      <c r="BSA4" s="208"/>
      <c r="BSB4" s="208"/>
      <c r="BSC4" s="208"/>
      <c r="BSD4" s="208"/>
      <c r="BSE4" s="208"/>
      <c r="BSF4" s="208"/>
      <c r="BSG4" s="208"/>
      <c r="BSH4" s="208"/>
      <c r="BSI4" s="208"/>
      <c r="BSJ4" s="208"/>
      <c r="BSK4" s="208"/>
      <c r="BSL4" s="208"/>
      <c r="BSM4" s="208"/>
      <c r="BSN4" s="208"/>
      <c r="BSO4" s="208"/>
      <c r="BSP4" s="208"/>
      <c r="BSQ4" s="208"/>
      <c r="BSR4" s="208"/>
      <c r="BSS4" s="208"/>
      <c r="BST4" s="208"/>
      <c r="BSU4" s="208"/>
      <c r="BSV4" s="208"/>
      <c r="BSW4" s="208"/>
      <c r="BSX4" s="208"/>
      <c r="BSY4" s="208"/>
      <c r="BSZ4" s="208"/>
      <c r="BTA4" s="208"/>
      <c r="BTB4" s="208"/>
      <c r="BTC4" s="208"/>
      <c r="BTD4" s="208"/>
      <c r="BTE4" s="208"/>
      <c r="BTF4" s="208"/>
      <c r="BTG4" s="208"/>
      <c r="BTH4" s="208"/>
      <c r="BTI4" s="208"/>
      <c r="BTJ4" s="208"/>
      <c r="BTK4" s="208"/>
      <c r="BTL4" s="208"/>
      <c r="BTM4" s="208"/>
      <c r="BTN4" s="208"/>
      <c r="BTO4" s="208"/>
      <c r="BTP4" s="208"/>
      <c r="BTQ4" s="208"/>
      <c r="BTR4" s="208"/>
      <c r="BTS4" s="208"/>
      <c r="BTT4" s="208"/>
      <c r="BTU4" s="208"/>
      <c r="BTV4" s="208"/>
      <c r="BTW4" s="208"/>
      <c r="BTX4" s="208"/>
      <c r="BTY4" s="208"/>
      <c r="BTZ4" s="208"/>
      <c r="BUA4" s="208"/>
      <c r="BUB4" s="208"/>
      <c r="BUC4" s="208"/>
      <c r="BUD4" s="208"/>
      <c r="BUE4" s="208"/>
      <c r="BUF4" s="208"/>
      <c r="BUG4" s="208"/>
      <c r="BUH4" s="208"/>
      <c r="BUI4" s="208"/>
      <c r="BUJ4" s="208"/>
      <c r="BUK4" s="208"/>
      <c r="BUL4" s="208"/>
      <c r="BUM4" s="208"/>
      <c r="BUN4" s="208"/>
      <c r="BUO4" s="208"/>
      <c r="BUP4" s="208"/>
      <c r="BUQ4" s="208"/>
      <c r="BUR4" s="208"/>
      <c r="BUS4" s="208"/>
      <c r="BUT4" s="208"/>
      <c r="BUU4" s="208"/>
      <c r="BUV4" s="208"/>
      <c r="BUW4" s="208"/>
      <c r="BUX4" s="208"/>
      <c r="BUY4" s="208"/>
      <c r="BUZ4" s="208"/>
      <c r="BVA4" s="208"/>
      <c r="BVB4" s="208"/>
      <c r="BVC4" s="208"/>
      <c r="BVD4" s="208"/>
      <c r="BVE4" s="208"/>
      <c r="BVF4" s="208"/>
      <c r="BVG4" s="208"/>
      <c r="BVH4" s="208"/>
      <c r="BVI4" s="208"/>
      <c r="BVJ4" s="208"/>
      <c r="BVK4" s="208"/>
      <c r="BVL4" s="208"/>
      <c r="BVM4" s="208"/>
      <c r="BVN4" s="208"/>
      <c r="BVO4" s="208"/>
      <c r="BVP4" s="208"/>
      <c r="BVQ4" s="208"/>
      <c r="BVR4" s="208"/>
      <c r="BVS4" s="208"/>
      <c r="BVT4" s="208"/>
      <c r="BVU4" s="208"/>
      <c r="BVV4" s="208"/>
      <c r="BVW4" s="208"/>
      <c r="BVX4" s="208"/>
      <c r="BVY4" s="208"/>
      <c r="BVZ4" s="208"/>
      <c r="BWA4" s="208"/>
      <c r="BWB4" s="208"/>
      <c r="BWC4" s="208"/>
      <c r="BWD4" s="208"/>
      <c r="BWE4" s="208"/>
      <c r="BWF4" s="208"/>
      <c r="BWG4" s="208"/>
      <c r="BWH4" s="208"/>
      <c r="BWI4" s="208"/>
      <c r="BWJ4" s="208"/>
      <c r="BWK4" s="208"/>
      <c r="BWL4" s="208"/>
      <c r="BWM4" s="208"/>
      <c r="BWN4" s="208"/>
      <c r="BWO4" s="208"/>
      <c r="BWP4" s="208"/>
      <c r="BWQ4" s="208"/>
      <c r="BWR4" s="208"/>
      <c r="BWS4" s="208"/>
      <c r="BWT4" s="208"/>
      <c r="BWU4" s="208"/>
      <c r="BWV4" s="208"/>
      <c r="BWW4" s="208"/>
      <c r="BWX4" s="208"/>
      <c r="BWY4" s="208"/>
      <c r="BWZ4" s="208"/>
      <c r="BXA4" s="208"/>
      <c r="BXB4" s="208"/>
      <c r="BXC4" s="208"/>
      <c r="BXD4" s="208"/>
      <c r="BXE4" s="208"/>
      <c r="BXF4" s="208"/>
      <c r="BXG4" s="208"/>
      <c r="BXH4" s="208"/>
      <c r="BXI4" s="208"/>
      <c r="BXJ4" s="208"/>
      <c r="BXK4" s="208"/>
      <c r="BXL4" s="208"/>
      <c r="BXM4" s="208"/>
      <c r="BXN4" s="208"/>
      <c r="BXO4" s="208"/>
      <c r="BXP4" s="208"/>
      <c r="BXQ4" s="208"/>
      <c r="BXR4" s="208"/>
      <c r="BXS4" s="208"/>
      <c r="BXT4" s="208"/>
      <c r="BXU4" s="208"/>
      <c r="BXV4" s="208"/>
      <c r="BXW4" s="208"/>
      <c r="BXX4" s="208"/>
      <c r="BXY4" s="208"/>
      <c r="BXZ4" s="208"/>
      <c r="BYA4" s="208"/>
      <c r="BYB4" s="208"/>
      <c r="BYC4" s="208"/>
      <c r="BYD4" s="208"/>
      <c r="BYE4" s="208"/>
      <c r="BYF4" s="208"/>
      <c r="BYG4" s="208"/>
      <c r="BYH4" s="208"/>
      <c r="BYI4" s="208"/>
      <c r="BYJ4" s="208"/>
      <c r="BYK4" s="208"/>
      <c r="BYL4" s="208"/>
      <c r="BYM4" s="208"/>
      <c r="BYN4" s="208"/>
      <c r="BYO4" s="208"/>
      <c r="BYP4" s="208"/>
      <c r="BYQ4" s="208"/>
      <c r="BYR4" s="208"/>
      <c r="BYS4" s="208"/>
      <c r="BYT4" s="208"/>
      <c r="BYU4" s="208"/>
      <c r="BYV4" s="208"/>
      <c r="BYW4" s="208"/>
      <c r="BYX4" s="208"/>
      <c r="BYY4" s="208"/>
      <c r="BYZ4" s="208"/>
      <c r="BZA4" s="208"/>
      <c r="BZB4" s="208"/>
      <c r="BZC4" s="208"/>
      <c r="BZD4" s="208"/>
      <c r="BZE4" s="208"/>
      <c r="BZF4" s="208"/>
      <c r="BZG4" s="208"/>
      <c r="BZH4" s="208"/>
      <c r="BZI4" s="208"/>
      <c r="BZJ4" s="208"/>
      <c r="BZK4" s="208"/>
      <c r="BZL4" s="208"/>
      <c r="BZM4" s="208"/>
      <c r="BZN4" s="208"/>
      <c r="BZO4" s="208"/>
      <c r="BZP4" s="208"/>
      <c r="BZQ4" s="208"/>
      <c r="BZR4" s="208"/>
      <c r="BZS4" s="208"/>
      <c r="BZT4" s="208"/>
      <c r="BZU4" s="208"/>
      <c r="BZV4" s="208"/>
      <c r="BZW4" s="208"/>
      <c r="BZX4" s="208"/>
      <c r="BZY4" s="208"/>
      <c r="BZZ4" s="208"/>
      <c r="CAA4" s="208"/>
      <c r="CAB4" s="208"/>
      <c r="CAC4" s="208"/>
      <c r="CAD4" s="208"/>
      <c r="CAE4" s="208"/>
      <c r="CAF4" s="208"/>
      <c r="CAG4" s="208"/>
      <c r="CAH4" s="208"/>
      <c r="CAI4" s="208"/>
      <c r="CAJ4" s="208"/>
      <c r="CAK4" s="208"/>
      <c r="CAL4" s="208"/>
      <c r="CAM4" s="208"/>
      <c r="CAN4" s="208"/>
      <c r="CAO4" s="208"/>
      <c r="CAP4" s="208"/>
      <c r="CAQ4" s="208"/>
      <c r="CAR4" s="208"/>
      <c r="CAS4" s="208"/>
      <c r="CAT4" s="208"/>
      <c r="CAU4" s="208"/>
      <c r="CAV4" s="208"/>
      <c r="CAW4" s="208"/>
      <c r="CAX4" s="208"/>
      <c r="CAY4" s="208"/>
      <c r="CAZ4" s="208"/>
      <c r="CBA4" s="208"/>
      <c r="CBB4" s="208"/>
      <c r="CBC4" s="208"/>
      <c r="CBD4" s="208"/>
      <c r="CBE4" s="208"/>
      <c r="CBF4" s="208"/>
      <c r="CBG4" s="208"/>
      <c r="CBH4" s="208"/>
      <c r="CBI4" s="208"/>
      <c r="CBJ4" s="208"/>
      <c r="CBK4" s="208"/>
      <c r="CBL4" s="208"/>
      <c r="CBM4" s="208"/>
      <c r="CBN4" s="208"/>
      <c r="CBO4" s="208"/>
      <c r="CBP4" s="208"/>
      <c r="CBQ4" s="208"/>
      <c r="CBR4" s="208"/>
      <c r="CBS4" s="208"/>
      <c r="CBT4" s="208"/>
      <c r="CBU4" s="208"/>
      <c r="CBV4" s="208"/>
      <c r="CBW4" s="208"/>
      <c r="CBX4" s="208"/>
      <c r="CBY4" s="208"/>
      <c r="CBZ4" s="208"/>
      <c r="CCA4" s="208"/>
      <c r="CCB4" s="208"/>
      <c r="CCC4" s="208"/>
      <c r="CCD4" s="208"/>
      <c r="CCE4" s="208"/>
      <c r="CCF4" s="208"/>
      <c r="CCG4" s="208"/>
      <c r="CCH4" s="208"/>
      <c r="CCI4" s="208"/>
      <c r="CCJ4" s="208"/>
      <c r="CCK4" s="208"/>
      <c r="CCL4" s="208"/>
      <c r="CCM4" s="208"/>
      <c r="CCN4" s="208"/>
      <c r="CCO4" s="208"/>
      <c r="CCP4" s="208"/>
      <c r="CCQ4" s="208"/>
      <c r="CCR4" s="208"/>
      <c r="CCS4" s="208"/>
      <c r="CCT4" s="208"/>
      <c r="CCU4" s="208"/>
      <c r="CCV4" s="208"/>
      <c r="CCW4" s="208"/>
      <c r="CCX4" s="208"/>
      <c r="CCY4" s="208"/>
      <c r="CCZ4" s="208"/>
      <c r="CDA4" s="208"/>
      <c r="CDB4" s="208"/>
      <c r="CDC4" s="208"/>
      <c r="CDD4" s="208"/>
      <c r="CDE4" s="208"/>
      <c r="CDF4" s="208"/>
      <c r="CDG4" s="208"/>
      <c r="CDH4" s="208"/>
      <c r="CDI4" s="208"/>
      <c r="CDJ4" s="208"/>
      <c r="CDK4" s="208"/>
      <c r="CDL4" s="208"/>
      <c r="CDM4" s="208"/>
      <c r="CDN4" s="208"/>
      <c r="CDO4" s="208"/>
      <c r="CDP4" s="208"/>
      <c r="CDQ4" s="208"/>
      <c r="CDR4" s="208"/>
      <c r="CDS4" s="208"/>
      <c r="CDT4" s="208"/>
      <c r="CDU4" s="208"/>
      <c r="CDV4" s="208"/>
      <c r="CDW4" s="208"/>
      <c r="CDX4" s="208"/>
      <c r="CDY4" s="208"/>
      <c r="CDZ4" s="208"/>
      <c r="CEA4" s="208"/>
      <c r="CEB4" s="208"/>
      <c r="CEC4" s="208"/>
      <c r="CED4" s="208"/>
      <c r="CEE4" s="208"/>
      <c r="CEF4" s="208"/>
      <c r="CEG4" s="208"/>
      <c r="CEH4" s="208"/>
      <c r="CEI4" s="208"/>
      <c r="CEJ4" s="208"/>
      <c r="CEK4" s="208"/>
      <c r="CEL4" s="208"/>
      <c r="CEM4" s="208"/>
      <c r="CEN4" s="208"/>
      <c r="CEO4" s="208"/>
      <c r="CEP4" s="208"/>
      <c r="CEQ4" s="208"/>
      <c r="CER4" s="208"/>
      <c r="CES4" s="208"/>
      <c r="CET4" s="208"/>
      <c r="CEU4" s="208"/>
      <c r="CEV4" s="208"/>
      <c r="CEW4" s="208"/>
      <c r="CEX4" s="208"/>
      <c r="CEY4" s="208"/>
      <c r="CEZ4" s="208"/>
      <c r="CFA4" s="208"/>
      <c r="CFB4" s="208"/>
      <c r="CFC4" s="208"/>
      <c r="CFD4" s="208"/>
      <c r="CFE4" s="208"/>
      <c r="CFF4" s="208"/>
      <c r="CFG4" s="208"/>
      <c r="CFH4" s="208"/>
      <c r="CFI4" s="208"/>
      <c r="CFJ4" s="208"/>
      <c r="CFK4" s="208"/>
      <c r="CFL4" s="208"/>
      <c r="CFM4" s="208"/>
      <c r="CFN4" s="208"/>
      <c r="CFO4" s="208"/>
      <c r="CFP4" s="208"/>
      <c r="CFQ4" s="208"/>
      <c r="CFR4" s="208"/>
      <c r="CFS4" s="208"/>
      <c r="CFT4" s="208"/>
      <c r="CFU4" s="208"/>
      <c r="CFV4" s="208"/>
      <c r="CFW4" s="208"/>
      <c r="CFX4" s="208"/>
      <c r="CFY4" s="208"/>
      <c r="CFZ4" s="208"/>
      <c r="CGA4" s="208"/>
      <c r="CGB4" s="208"/>
      <c r="CGC4" s="208"/>
      <c r="CGD4" s="208"/>
      <c r="CGE4" s="208"/>
      <c r="CGF4" s="208"/>
      <c r="CGG4" s="208"/>
      <c r="CGH4" s="208"/>
      <c r="CGI4" s="208"/>
      <c r="CGJ4" s="208"/>
      <c r="CGK4" s="208"/>
      <c r="CGL4" s="208"/>
      <c r="CGM4" s="208"/>
      <c r="CGN4" s="208"/>
      <c r="CGO4" s="208"/>
      <c r="CGP4" s="208"/>
      <c r="CGQ4" s="208"/>
      <c r="CGR4" s="208"/>
      <c r="CGS4" s="208"/>
      <c r="CGT4" s="208"/>
      <c r="CGU4" s="208"/>
      <c r="CGV4" s="208"/>
      <c r="CGW4" s="208"/>
      <c r="CGX4" s="208"/>
      <c r="CGY4" s="208"/>
      <c r="CGZ4" s="208"/>
      <c r="CHA4" s="208"/>
      <c r="CHB4" s="208"/>
      <c r="CHC4" s="208"/>
      <c r="CHD4" s="208"/>
      <c r="CHE4" s="208"/>
      <c r="CHF4" s="208"/>
      <c r="CHG4" s="208"/>
      <c r="CHH4" s="208"/>
      <c r="CHI4" s="208"/>
      <c r="CHJ4" s="208"/>
      <c r="CHK4" s="208"/>
      <c r="CHL4" s="208"/>
      <c r="CHM4" s="208"/>
      <c r="CHN4" s="208"/>
      <c r="CHO4" s="208"/>
      <c r="CHP4" s="208"/>
      <c r="CHQ4" s="208"/>
      <c r="CHR4" s="208"/>
      <c r="CHS4" s="208"/>
      <c r="CHT4" s="208"/>
      <c r="CHU4" s="208"/>
      <c r="CHV4" s="208"/>
      <c r="CHW4" s="208"/>
      <c r="CHX4" s="208"/>
      <c r="CHY4" s="208"/>
      <c r="CHZ4" s="208"/>
      <c r="CIA4" s="208"/>
      <c r="CIB4" s="208"/>
      <c r="CIC4" s="208"/>
      <c r="CID4" s="208"/>
      <c r="CIE4" s="208"/>
      <c r="CIF4" s="208"/>
      <c r="CIG4" s="208"/>
      <c r="CIH4" s="208"/>
      <c r="CII4" s="208"/>
      <c r="CIJ4" s="208"/>
      <c r="CIK4" s="208"/>
      <c r="CIL4" s="208"/>
      <c r="CIM4" s="208"/>
      <c r="CIN4" s="208"/>
      <c r="CIO4" s="208"/>
      <c r="CIP4" s="208"/>
      <c r="CIQ4" s="208"/>
      <c r="CIR4" s="208"/>
      <c r="CIS4" s="208"/>
      <c r="CIT4" s="208"/>
      <c r="CIU4" s="208"/>
      <c r="CIV4" s="208"/>
      <c r="CIW4" s="208"/>
      <c r="CIX4" s="208"/>
      <c r="CIY4" s="208"/>
      <c r="CIZ4" s="208"/>
      <c r="CJA4" s="208"/>
      <c r="CJB4" s="208"/>
      <c r="CJC4" s="208"/>
      <c r="CJD4" s="208"/>
      <c r="CJE4" s="208"/>
      <c r="CJF4" s="208"/>
      <c r="CJG4" s="208"/>
      <c r="CJH4" s="208"/>
      <c r="CJI4" s="208"/>
      <c r="CJJ4" s="208"/>
      <c r="CJK4" s="208"/>
      <c r="CJL4" s="208"/>
      <c r="CJM4" s="208"/>
      <c r="CJN4" s="208"/>
      <c r="CJO4" s="208"/>
      <c r="CJP4" s="208"/>
      <c r="CJQ4" s="208"/>
      <c r="CJR4" s="208"/>
      <c r="CJS4" s="208"/>
      <c r="CJT4" s="208"/>
      <c r="CJU4" s="208"/>
      <c r="CJV4" s="208"/>
      <c r="CJW4" s="208"/>
      <c r="CJX4" s="208"/>
      <c r="CJY4" s="208"/>
      <c r="CJZ4" s="208"/>
      <c r="CKA4" s="208"/>
      <c r="CKB4" s="208"/>
      <c r="CKC4" s="208"/>
      <c r="CKD4" s="208"/>
      <c r="CKE4" s="208"/>
      <c r="CKF4" s="208"/>
      <c r="CKG4" s="208"/>
      <c r="CKH4" s="208"/>
      <c r="CKI4" s="208"/>
      <c r="CKJ4" s="208"/>
      <c r="CKK4" s="208"/>
      <c r="CKL4" s="208"/>
      <c r="CKM4" s="208"/>
      <c r="CKN4" s="208"/>
      <c r="CKO4" s="208"/>
      <c r="CKP4" s="208"/>
      <c r="CKQ4" s="208"/>
      <c r="CKR4" s="208"/>
      <c r="CKS4" s="208"/>
      <c r="CKT4" s="208"/>
      <c r="CKU4" s="208"/>
      <c r="CKV4" s="208"/>
      <c r="CKW4" s="208"/>
      <c r="CKX4" s="208"/>
      <c r="CKY4" s="208"/>
      <c r="CKZ4" s="208"/>
      <c r="CLA4" s="208"/>
      <c r="CLB4" s="208"/>
      <c r="CLC4" s="208"/>
      <c r="CLD4" s="208"/>
      <c r="CLE4" s="208"/>
      <c r="CLF4" s="208"/>
      <c r="CLG4" s="208"/>
      <c r="CLH4" s="208"/>
      <c r="CLI4" s="208"/>
      <c r="CLJ4" s="208"/>
      <c r="CLK4" s="208"/>
      <c r="CLL4" s="208"/>
      <c r="CLM4" s="208"/>
      <c r="CLN4" s="208"/>
      <c r="CLO4" s="208"/>
      <c r="CLP4" s="208"/>
      <c r="CLQ4" s="208"/>
      <c r="CLR4" s="208"/>
      <c r="CLS4" s="208"/>
      <c r="CLT4" s="208"/>
      <c r="CLU4" s="208"/>
      <c r="CLV4" s="208"/>
      <c r="CLW4" s="208"/>
      <c r="CLX4" s="208"/>
      <c r="CLY4" s="208"/>
      <c r="CLZ4" s="208"/>
      <c r="CMA4" s="208"/>
      <c r="CMB4" s="208"/>
      <c r="CMC4" s="208"/>
      <c r="CMD4" s="208"/>
      <c r="CME4" s="208"/>
      <c r="CMF4" s="208"/>
      <c r="CMG4" s="208"/>
      <c r="CMH4" s="208"/>
      <c r="CMI4" s="208"/>
      <c r="CMJ4" s="208"/>
      <c r="CMK4" s="208"/>
      <c r="CML4" s="208"/>
      <c r="CMM4" s="208"/>
      <c r="CMN4" s="208"/>
      <c r="CMO4" s="208"/>
      <c r="CMP4" s="208"/>
      <c r="CMQ4" s="208"/>
      <c r="CMR4" s="208"/>
      <c r="CMS4" s="208"/>
      <c r="CMT4" s="208"/>
      <c r="CMU4" s="208"/>
      <c r="CMV4" s="208"/>
      <c r="CMW4" s="208"/>
      <c r="CMX4" s="208"/>
      <c r="CMY4" s="208"/>
      <c r="CMZ4" s="208"/>
      <c r="CNA4" s="208"/>
      <c r="CNB4" s="208"/>
      <c r="CNC4" s="208"/>
      <c r="CND4" s="208"/>
      <c r="CNE4" s="208"/>
      <c r="CNF4" s="208"/>
      <c r="CNG4" s="208"/>
      <c r="CNH4" s="208"/>
      <c r="CNI4" s="208"/>
      <c r="CNJ4" s="208"/>
      <c r="CNK4" s="208"/>
      <c r="CNL4" s="208"/>
      <c r="CNM4" s="208"/>
      <c r="CNN4" s="208"/>
      <c r="CNO4" s="208"/>
      <c r="CNP4" s="208"/>
      <c r="CNQ4" s="208"/>
      <c r="CNR4" s="208"/>
      <c r="CNS4" s="208"/>
      <c r="CNT4" s="208"/>
      <c r="CNU4" s="208"/>
      <c r="CNV4" s="208"/>
      <c r="CNW4" s="208"/>
      <c r="CNX4" s="208"/>
      <c r="CNY4" s="208"/>
      <c r="CNZ4" s="208"/>
      <c r="COA4" s="208"/>
      <c r="COB4" s="208"/>
      <c r="COC4" s="208"/>
      <c r="COD4" s="208"/>
      <c r="COE4" s="208"/>
      <c r="COF4" s="208"/>
      <c r="COG4" s="208"/>
      <c r="COH4" s="208"/>
      <c r="COI4" s="208"/>
      <c r="COJ4" s="208"/>
      <c r="COK4" s="208"/>
      <c r="COL4" s="208"/>
      <c r="COM4" s="208"/>
      <c r="CON4" s="208"/>
      <c r="COO4" s="208"/>
      <c r="COP4" s="208"/>
      <c r="COQ4" s="208"/>
      <c r="COR4" s="208"/>
      <c r="COS4" s="208"/>
      <c r="COT4" s="208"/>
      <c r="COU4" s="208"/>
      <c r="COV4" s="208"/>
      <c r="COW4" s="208"/>
      <c r="COX4" s="208"/>
      <c r="COY4" s="208"/>
      <c r="COZ4" s="208"/>
      <c r="CPA4" s="208"/>
      <c r="CPB4" s="208"/>
      <c r="CPC4" s="208"/>
      <c r="CPD4" s="208"/>
      <c r="CPE4" s="208"/>
      <c r="CPF4" s="208"/>
      <c r="CPG4" s="208"/>
      <c r="CPH4" s="208"/>
      <c r="CPI4" s="208"/>
      <c r="CPJ4" s="208"/>
      <c r="CPK4" s="208"/>
      <c r="CPL4" s="208"/>
      <c r="CPM4" s="208"/>
      <c r="CPN4" s="208"/>
      <c r="CPO4" s="208"/>
      <c r="CPP4" s="208"/>
      <c r="CPQ4" s="208"/>
      <c r="CPR4" s="208"/>
      <c r="CPS4" s="208"/>
      <c r="CPT4" s="208"/>
      <c r="CPU4" s="208"/>
      <c r="CPV4" s="208"/>
      <c r="CPW4" s="208"/>
      <c r="CPX4" s="208"/>
      <c r="CPY4" s="208"/>
      <c r="CPZ4" s="208"/>
      <c r="CQA4" s="208"/>
      <c r="CQB4" s="208"/>
      <c r="CQC4" s="208"/>
      <c r="CQD4" s="208"/>
      <c r="CQE4" s="208"/>
      <c r="CQF4" s="208"/>
      <c r="CQG4" s="208"/>
      <c r="CQH4" s="208"/>
      <c r="CQI4" s="208"/>
      <c r="CQJ4" s="208"/>
      <c r="CQK4" s="208"/>
      <c r="CQL4" s="208"/>
      <c r="CQM4" s="208"/>
      <c r="CQN4" s="208"/>
      <c r="CQO4" s="208"/>
      <c r="CQP4" s="208"/>
      <c r="CQQ4" s="208"/>
      <c r="CQR4" s="208"/>
      <c r="CQS4" s="208"/>
      <c r="CQT4" s="208"/>
      <c r="CQU4" s="208"/>
      <c r="CQV4" s="208"/>
      <c r="CQW4" s="208"/>
      <c r="CQX4" s="208"/>
      <c r="CQY4" s="208"/>
      <c r="CQZ4" s="208"/>
      <c r="CRA4" s="208"/>
      <c r="CRB4" s="208"/>
      <c r="CRC4" s="208"/>
      <c r="CRD4" s="208"/>
      <c r="CRE4" s="208"/>
      <c r="CRF4" s="208"/>
      <c r="CRG4" s="208"/>
      <c r="CRH4" s="208"/>
      <c r="CRI4" s="208"/>
      <c r="CRJ4" s="208"/>
      <c r="CRK4" s="208"/>
      <c r="CRL4" s="208"/>
      <c r="CRM4" s="208"/>
      <c r="CRN4" s="208"/>
      <c r="CRO4" s="208"/>
      <c r="CRP4" s="208"/>
      <c r="CRQ4" s="208"/>
      <c r="CRR4" s="208"/>
      <c r="CRS4" s="208"/>
      <c r="CRT4" s="208"/>
      <c r="CRU4" s="208"/>
      <c r="CRV4" s="208"/>
      <c r="CRW4" s="208"/>
      <c r="CRX4" s="208"/>
      <c r="CRY4" s="208"/>
      <c r="CRZ4" s="208"/>
      <c r="CSA4" s="208"/>
      <c r="CSB4" s="208"/>
      <c r="CSC4" s="208"/>
      <c r="CSD4" s="208"/>
      <c r="CSE4" s="208"/>
      <c r="CSF4" s="208"/>
      <c r="CSG4" s="208"/>
      <c r="CSH4" s="208"/>
      <c r="CSI4" s="208"/>
      <c r="CSJ4" s="208"/>
      <c r="CSK4" s="208"/>
      <c r="CSL4" s="208"/>
      <c r="CSM4" s="208"/>
      <c r="CSN4" s="208"/>
      <c r="CSO4" s="208"/>
      <c r="CSP4" s="208"/>
      <c r="CSQ4" s="208"/>
      <c r="CSR4" s="208"/>
      <c r="CSS4" s="208"/>
      <c r="CST4" s="208"/>
      <c r="CSU4" s="208"/>
      <c r="CSV4" s="208"/>
      <c r="CSW4" s="208"/>
      <c r="CSX4" s="208"/>
      <c r="CSY4" s="208"/>
      <c r="CSZ4" s="208"/>
      <c r="CTA4" s="208"/>
      <c r="CTB4" s="208"/>
      <c r="CTC4" s="208"/>
      <c r="CTD4" s="208"/>
      <c r="CTE4" s="208"/>
      <c r="CTF4" s="208"/>
      <c r="CTG4" s="208"/>
      <c r="CTH4" s="208"/>
      <c r="CTI4" s="208"/>
      <c r="CTJ4" s="208"/>
      <c r="CTK4" s="208"/>
      <c r="CTL4" s="208"/>
      <c r="CTM4" s="208"/>
      <c r="CTN4" s="208"/>
      <c r="CTO4" s="208"/>
      <c r="CTP4" s="208"/>
      <c r="CTQ4" s="208"/>
      <c r="CTR4" s="208"/>
      <c r="CTS4" s="208"/>
      <c r="CTT4" s="208"/>
      <c r="CTU4" s="208"/>
      <c r="CTV4" s="208"/>
      <c r="CTW4" s="208"/>
      <c r="CTX4" s="208"/>
      <c r="CTY4" s="208"/>
      <c r="CTZ4" s="208"/>
      <c r="CUA4" s="208"/>
      <c r="CUB4" s="208"/>
      <c r="CUC4" s="208"/>
      <c r="CUD4" s="208"/>
      <c r="CUE4" s="208"/>
      <c r="CUF4" s="208"/>
      <c r="CUG4" s="208"/>
      <c r="CUH4" s="208"/>
      <c r="CUI4" s="208"/>
      <c r="CUJ4" s="208"/>
      <c r="CUK4" s="208"/>
      <c r="CUL4" s="208"/>
      <c r="CUM4" s="208"/>
      <c r="CUN4" s="208"/>
      <c r="CUO4" s="208"/>
      <c r="CUP4" s="208"/>
      <c r="CUQ4" s="208"/>
      <c r="CUR4" s="208"/>
      <c r="CUS4" s="208"/>
      <c r="CUT4" s="208"/>
      <c r="CUU4" s="208"/>
      <c r="CUV4" s="208"/>
      <c r="CUW4" s="208"/>
      <c r="CUX4" s="208"/>
      <c r="CUY4" s="208"/>
      <c r="CUZ4" s="208"/>
      <c r="CVA4" s="208"/>
      <c r="CVB4" s="208"/>
      <c r="CVC4" s="208"/>
      <c r="CVD4" s="208"/>
      <c r="CVE4" s="208"/>
      <c r="CVF4" s="208"/>
      <c r="CVG4" s="208"/>
      <c r="CVH4" s="208"/>
      <c r="CVI4" s="208"/>
      <c r="CVJ4" s="208"/>
      <c r="CVK4" s="208"/>
      <c r="CVL4" s="208"/>
      <c r="CVM4" s="208"/>
      <c r="CVN4" s="208"/>
      <c r="CVO4" s="208"/>
      <c r="CVP4" s="208"/>
      <c r="CVQ4" s="208"/>
      <c r="CVR4" s="208"/>
      <c r="CVS4" s="208"/>
      <c r="CVT4" s="208"/>
      <c r="CVU4" s="208"/>
      <c r="CVV4" s="208"/>
      <c r="CVW4" s="208"/>
      <c r="CVX4" s="208"/>
      <c r="CVY4" s="208"/>
      <c r="CVZ4" s="208"/>
      <c r="CWA4" s="208"/>
      <c r="CWB4" s="208"/>
      <c r="CWC4" s="208"/>
      <c r="CWD4" s="208"/>
      <c r="CWE4" s="208"/>
      <c r="CWF4" s="208"/>
      <c r="CWG4" s="208"/>
      <c r="CWH4" s="208"/>
      <c r="CWI4" s="208"/>
      <c r="CWJ4" s="208"/>
      <c r="CWK4" s="208"/>
      <c r="CWL4" s="208"/>
      <c r="CWM4" s="208"/>
      <c r="CWN4" s="208"/>
      <c r="CWO4" s="208"/>
      <c r="CWP4" s="208"/>
      <c r="CWQ4" s="208"/>
      <c r="CWR4" s="208"/>
      <c r="CWS4" s="208"/>
      <c r="CWT4" s="208"/>
      <c r="CWU4" s="208"/>
      <c r="CWV4" s="208"/>
      <c r="CWW4" s="208"/>
      <c r="CWX4" s="208"/>
      <c r="CWY4" s="208"/>
      <c r="CWZ4" s="208"/>
      <c r="CXA4" s="208"/>
      <c r="CXB4" s="208"/>
      <c r="CXC4" s="208"/>
      <c r="CXD4" s="208"/>
      <c r="CXE4" s="208"/>
      <c r="CXF4" s="208"/>
      <c r="CXG4" s="208"/>
      <c r="CXH4" s="208"/>
      <c r="CXI4" s="208"/>
      <c r="CXJ4" s="208"/>
      <c r="CXK4" s="208"/>
      <c r="CXL4" s="208"/>
      <c r="CXM4" s="208"/>
      <c r="CXN4" s="208"/>
      <c r="CXO4" s="208"/>
      <c r="CXP4" s="208"/>
      <c r="CXQ4" s="208"/>
      <c r="CXR4" s="208"/>
      <c r="CXS4" s="208"/>
      <c r="CXT4" s="208"/>
      <c r="CXU4" s="208"/>
      <c r="CXV4" s="208"/>
      <c r="CXW4" s="208"/>
      <c r="CXX4" s="208"/>
      <c r="CXY4" s="208"/>
      <c r="CXZ4" s="208"/>
      <c r="CYA4" s="208"/>
      <c r="CYB4" s="208"/>
      <c r="CYC4" s="208"/>
      <c r="CYD4" s="208"/>
      <c r="CYE4" s="208"/>
      <c r="CYF4" s="208"/>
      <c r="CYG4" s="208"/>
      <c r="CYH4" s="208"/>
      <c r="CYI4" s="208"/>
      <c r="CYJ4" s="208"/>
      <c r="CYK4" s="208"/>
      <c r="CYL4" s="208"/>
      <c r="CYM4" s="208"/>
      <c r="CYN4" s="208"/>
      <c r="CYO4" s="208"/>
      <c r="CYP4" s="208"/>
      <c r="CYQ4" s="208"/>
      <c r="CYR4" s="208"/>
      <c r="CYS4" s="208"/>
      <c r="CYT4" s="208"/>
      <c r="CYU4" s="208"/>
      <c r="CYV4" s="208"/>
      <c r="CYW4" s="208"/>
      <c r="CYX4" s="208"/>
      <c r="CYY4" s="208"/>
      <c r="CYZ4" s="208"/>
      <c r="CZA4" s="208"/>
      <c r="CZB4" s="208"/>
      <c r="CZC4" s="208"/>
      <c r="CZD4" s="208"/>
      <c r="CZE4" s="208"/>
      <c r="CZF4" s="208"/>
      <c r="CZG4" s="208"/>
      <c r="CZH4" s="208"/>
      <c r="CZI4" s="208"/>
      <c r="CZJ4" s="208"/>
      <c r="CZK4" s="208"/>
      <c r="CZL4" s="208"/>
      <c r="CZM4" s="208"/>
      <c r="CZN4" s="208"/>
      <c r="CZO4" s="208"/>
      <c r="CZP4" s="208"/>
      <c r="CZQ4" s="208"/>
      <c r="CZR4" s="208"/>
      <c r="CZS4" s="208"/>
      <c r="CZT4" s="208"/>
      <c r="CZU4" s="208"/>
      <c r="CZV4" s="208"/>
      <c r="CZW4" s="208"/>
      <c r="CZX4" s="208"/>
      <c r="CZY4" s="208"/>
      <c r="CZZ4" s="208"/>
      <c r="DAA4" s="208"/>
      <c r="DAB4" s="208"/>
      <c r="DAC4" s="208"/>
      <c r="DAD4" s="208"/>
      <c r="DAE4" s="208"/>
      <c r="DAF4" s="208"/>
      <c r="DAG4" s="208"/>
      <c r="DAH4" s="208"/>
      <c r="DAI4" s="208"/>
      <c r="DAJ4" s="208"/>
      <c r="DAK4" s="208"/>
      <c r="DAL4" s="208"/>
      <c r="DAM4" s="208"/>
      <c r="DAN4" s="208"/>
      <c r="DAO4" s="208"/>
      <c r="DAP4" s="208"/>
      <c r="DAQ4" s="208"/>
      <c r="DAR4" s="208"/>
      <c r="DAS4" s="208"/>
      <c r="DAT4" s="208"/>
      <c r="DAU4" s="208"/>
      <c r="DAV4" s="208"/>
      <c r="DAW4" s="208"/>
      <c r="DAX4" s="208"/>
      <c r="DAY4" s="208"/>
      <c r="DAZ4" s="208"/>
      <c r="DBA4" s="208"/>
      <c r="DBB4" s="208"/>
      <c r="DBC4" s="208"/>
      <c r="DBD4" s="208"/>
      <c r="DBE4" s="208"/>
      <c r="DBF4" s="208"/>
      <c r="DBG4" s="208"/>
      <c r="DBH4" s="208"/>
      <c r="DBI4" s="208"/>
      <c r="DBJ4" s="208"/>
      <c r="DBK4" s="208"/>
      <c r="DBL4" s="208"/>
      <c r="DBM4" s="208"/>
      <c r="DBN4" s="208"/>
      <c r="DBO4" s="208"/>
      <c r="DBP4" s="208"/>
      <c r="DBQ4" s="208"/>
      <c r="DBR4" s="208"/>
      <c r="DBS4" s="208"/>
      <c r="DBT4" s="208"/>
      <c r="DBU4" s="208"/>
      <c r="DBV4" s="208"/>
      <c r="DBW4" s="208"/>
      <c r="DBX4" s="208"/>
      <c r="DBY4" s="208"/>
      <c r="DBZ4" s="208"/>
      <c r="DCA4" s="208"/>
      <c r="DCB4" s="208"/>
      <c r="DCC4" s="208"/>
      <c r="DCD4" s="208"/>
      <c r="DCE4" s="208"/>
      <c r="DCF4" s="208"/>
      <c r="DCG4" s="208"/>
      <c r="DCH4" s="208"/>
      <c r="DCI4" s="208"/>
      <c r="DCJ4" s="208"/>
      <c r="DCK4" s="208"/>
      <c r="DCL4" s="208"/>
      <c r="DCM4" s="208"/>
      <c r="DCN4" s="208"/>
      <c r="DCO4" s="208"/>
      <c r="DCP4" s="208"/>
      <c r="DCQ4" s="208"/>
      <c r="DCR4" s="208"/>
      <c r="DCS4" s="208"/>
      <c r="DCT4" s="208"/>
      <c r="DCU4" s="208"/>
      <c r="DCV4" s="208"/>
      <c r="DCW4" s="208"/>
      <c r="DCX4" s="208"/>
      <c r="DCY4" s="208"/>
      <c r="DCZ4" s="208"/>
      <c r="DDA4" s="208"/>
      <c r="DDB4" s="208"/>
      <c r="DDC4" s="208"/>
      <c r="DDD4" s="208"/>
      <c r="DDE4" s="208"/>
      <c r="DDF4" s="208"/>
      <c r="DDG4" s="208"/>
      <c r="DDH4" s="208"/>
      <c r="DDI4" s="208"/>
      <c r="DDJ4" s="208"/>
      <c r="DDK4" s="208"/>
      <c r="DDL4" s="208"/>
      <c r="DDM4" s="208"/>
      <c r="DDN4" s="208"/>
      <c r="DDO4" s="208"/>
      <c r="DDP4" s="208"/>
      <c r="DDQ4" s="208"/>
      <c r="DDR4" s="208"/>
      <c r="DDS4" s="208"/>
      <c r="DDT4" s="208"/>
      <c r="DDU4" s="208"/>
      <c r="DDV4" s="208"/>
      <c r="DDW4" s="208"/>
      <c r="DDX4" s="208"/>
      <c r="DDY4" s="208"/>
      <c r="DDZ4" s="208"/>
      <c r="DEA4" s="208"/>
      <c r="DEB4" s="208"/>
      <c r="DEC4" s="208"/>
      <c r="DED4" s="208"/>
      <c r="DEE4" s="208"/>
      <c r="DEF4" s="208"/>
      <c r="DEG4" s="208"/>
      <c r="DEH4" s="208"/>
      <c r="DEI4" s="208"/>
      <c r="DEJ4" s="208"/>
      <c r="DEK4" s="208"/>
      <c r="DEL4" s="208"/>
      <c r="DEM4" s="208"/>
      <c r="DEN4" s="208"/>
      <c r="DEO4" s="208"/>
      <c r="DEP4" s="208"/>
      <c r="DEQ4" s="208"/>
      <c r="DER4" s="208"/>
      <c r="DES4" s="208"/>
      <c r="DET4" s="208"/>
      <c r="DEU4" s="208"/>
      <c r="DEV4" s="208"/>
      <c r="DEW4" s="208"/>
      <c r="DEX4" s="208"/>
      <c r="DEY4" s="208"/>
      <c r="DEZ4" s="208"/>
      <c r="DFA4" s="208"/>
      <c r="DFB4" s="208"/>
      <c r="DFC4" s="208"/>
      <c r="DFD4" s="208"/>
      <c r="DFE4" s="208"/>
      <c r="DFF4" s="208"/>
      <c r="DFG4" s="208"/>
      <c r="DFH4" s="208"/>
      <c r="DFI4" s="208"/>
      <c r="DFJ4" s="208"/>
      <c r="DFK4" s="208"/>
      <c r="DFL4" s="208"/>
      <c r="DFM4" s="208"/>
      <c r="DFN4" s="208"/>
      <c r="DFO4" s="208"/>
      <c r="DFP4" s="208"/>
      <c r="DFQ4" s="208"/>
      <c r="DFR4" s="208"/>
      <c r="DFS4" s="208"/>
      <c r="DFT4" s="208"/>
      <c r="DFU4" s="208"/>
      <c r="DFV4" s="208"/>
      <c r="DFW4" s="208"/>
      <c r="DFX4" s="208"/>
      <c r="DFY4" s="208"/>
      <c r="DFZ4" s="208"/>
      <c r="DGA4" s="208"/>
      <c r="DGB4" s="208"/>
      <c r="DGC4" s="208"/>
      <c r="DGD4" s="208"/>
      <c r="DGE4" s="208"/>
      <c r="DGF4" s="208"/>
      <c r="DGG4" s="208"/>
      <c r="DGH4" s="208"/>
      <c r="DGI4" s="208"/>
      <c r="DGJ4" s="208"/>
      <c r="DGK4" s="208"/>
      <c r="DGL4" s="208"/>
      <c r="DGM4" s="208"/>
      <c r="DGN4" s="208"/>
      <c r="DGO4" s="208"/>
      <c r="DGP4" s="208"/>
      <c r="DGQ4" s="208"/>
      <c r="DGR4" s="208"/>
      <c r="DGS4" s="208"/>
      <c r="DGT4" s="208"/>
      <c r="DGU4" s="208"/>
      <c r="DGV4" s="208"/>
      <c r="DGW4" s="208"/>
      <c r="DGX4" s="208"/>
      <c r="DGY4" s="208"/>
      <c r="DGZ4" s="208"/>
      <c r="DHA4" s="208"/>
      <c r="DHB4" s="208"/>
      <c r="DHC4" s="208"/>
      <c r="DHD4" s="208"/>
      <c r="DHE4" s="208"/>
      <c r="DHF4" s="208"/>
      <c r="DHG4" s="208"/>
      <c r="DHH4" s="208"/>
      <c r="DHI4" s="208"/>
      <c r="DHJ4" s="208"/>
      <c r="DHK4" s="208"/>
      <c r="DHL4" s="208"/>
      <c r="DHM4" s="208"/>
      <c r="DHN4" s="208"/>
      <c r="DHO4" s="208"/>
      <c r="DHP4" s="208"/>
      <c r="DHQ4" s="208"/>
      <c r="DHR4" s="208"/>
      <c r="DHS4" s="208"/>
      <c r="DHT4" s="208"/>
      <c r="DHU4" s="208"/>
      <c r="DHV4" s="208"/>
      <c r="DHW4" s="208"/>
      <c r="DHX4" s="208"/>
      <c r="DHY4" s="208"/>
      <c r="DHZ4" s="208"/>
      <c r="DIA4" s="208"/>
      <c r="DIB4" s="208"/>
      <c r="DIC4" s="208"/>
      <c r="DID4" s="208"/>
      <c r="DIE4" s="208"/>
      <c r="DIF4" s="208"/>
      <c r="DIG4" s="208"/>
      <c r="DIH4" s="208"/>
      <c r="DII4" s="208"/>
      <c r="DIJ4" s="208"/>
      <c r="DIK4" s="208"/>
      <c r="DIL4" s="208"/>
      <c r="DIM4" s="208"/>
      <c r="DIN4" s="208"/>
      <c r="DIO4" s="208"/>
      <c r="DIP4" s="208"/>
      <c r="DIQ4" s="208"/>
      <c r="DIR4" s="208"/>
      <c r="DIS4" s="208"/>
      <c r="DIT4" s="208"/>
      <c r="DIU4" s="208"/>
      <c r="DIV4" s="208"/>
      <c r="DIW4" s="208"/>
      <c r="DIX4" s="208"/>
      <c r="DIY4" s="208"/>
      <c r="DIZ4" s="208"/>
      <c r="DJA4" s="208"/>
      <c r="DJB4" s="208"/>
      <c r="DJC4" s="208"/>
      <c r="DJD4" s="208"/>
      <c r="DJE4" s="208"/>
      <c r="DJF4" s="208"/>
      <c r="DJG4" s="208"/>
      <c r="DJH4" s="208"/>
      <c r="DJI4" s="208"/>
      <c r="DJJ4" s="208"/>
      <c r="DJK4" s="208"/>
      <c r="DJL4" s="208"/>
      <c r="DJM4" s="208"/>
      <c r="DJN4" s="208"/>
      <c r="DJO4" s="208"/>
      <c r="DJP4" s="208"/>
      <c r="DJQ4" s="208"/>
      <c r="DJR4" s="208"/>
      <c r="DJS4" s="208"/>
      <c r="DJT4" s="208"/>
      <c r="DJU4" s="208"/>
      <c r="DJV4" s="208"/>
      <c r="DJW4" s="208"/>
      <c r="DJX4" s="208"/>
      <c r="DJY4" s="208"/>
      <c r="DJZ4" s="208"/>
      <c r="DKA4" s="208"/>
      <c r="DKB4" s="208"/>
      <c r="DKC4" s="208"/>
      <c r="DKD4" s="208"/>
      <c r="DKE4" s="208"/>
      <c r="DKF4" s="208"/>
      <c r="DKG4" s="208"/>
      <c r="DKH4" s="208"/>
      <c r="DKI4" s="208"/>
      <c r="DKJ4" s="208"/>
      <c r="DKK4" s="208"/>
      <c r="DKL4" s="208"/>
      <c r="DKM4" s="208"/>
      <c r="DKN4" s="208"/>
      <c r="DKO4" s="208"/>
      <c r="DKP4" s="208"/>
      <c r="DKQ4" s="208"/>
      <c r="DKR4" s="208"/>
      <c r="DKS4" s="208"/>
      <c r="DKT4" s="208"/>
      <c r="DKU4" s="208"/>
      <c r="DKV4" s="208"/>
      <c r="DKW4" s="208"/>
      <c r="DKX4" s="208"/>
      <c r="DKY4" s="208"/>
      <c r="DKZ4" s="208"/>
      <c r="DLA4" s="208"/>
      <c r="DLB4" s="208"/>
      <c r="DLC4" s="208"/>
      <c r="DLD4" s="208"/>
      <c r="DLE4" s="208"/>
      <c r="DLF4" s="208"/>
      <c r="DLG4" s="208"/>
      <c r="DLH4" s="208"/>
      <c r="DLI4" s="208"/>
      <c r="DLJ4" s="208"/>
      <c r="DLK4" s="208"/>
      <c r="DLL4" s="208"/>
      <c r="DLM4" s="208"/>
      <c r="DLN4" s="208"/>
      <c r="DLO4" s="208"/>
      <c r="DLP4" s="208"/>
      <c r="DLQ4" s="208"/>
      <c r="DLR4" s="208"/>
      <c r="DLS4" s="208"/>
      <c r="DLT4" s="208"/>
      <c r="DLU4" s="208"/>
      <c r="DLV4" s="208"/>
      <c r="DLW4" s="208"/>
      <c r="DLX4" s="208"/>
      <c r="DLY4" s="208"/>
      <c r="DLZ4" s="208"/>
      <c r="DMA4" s="208"/>
      <c r="DMB4" s="208"/>
      <c r="DMC4" s="208"/>
      <c r="DMD4" s="208"/>
      <c r="DME4" s="208"/>
      <c r="DMF4" s="208"/>
      <c r="DMG4" s="208"/>
      <c r="DMH4" s="208"/>
      <c r="DMI4" s="208"/>
      <c r="DMJ4" s="208"/>
      <c r="DMK4" s="208"/>
      <c r="DML4" s="208"/>
      <c r="DMM4" s="208"/>
      <c r="DMN4" s="208"/>
      <c r="DMO4" s="208"/>
      <c r="DMP4" s="208"/>
      <c r="DMQ4" s="208"/>
      <c r="DMR4" s="208"/>
      <c r="DMS4" s="208"/>
      <c r="DMT4" s="208"/>
      <c r="DMU4" s="208"/>
      <c r="DMV4" s="208"/>
      <c r="DMW4" s="208"/>
      <c r="DMX4" s="208"/>
      <c r="DMY4" s="208"/>
      <c r="DMZ4" s="208"/>
      <c r="DNA4" s="208"/>
      <c r="DNB4" s="208"/>
      <c r="DNC4" s="208"/>
      <c r="DND4" s="208"/>
      <c r="DNE4" s="208"/>
      <c r="DNF4" s="208"/>
      <c r="DNG4" s="208"/>
      <c r="DNH4" s="208"/>
      <c r="DNI4" s="208"/>
      <c r="DNJ4" s="208"/>
      <c r="DNK4" s="208"/>
      <c r="DNL4" s="208"/>
      <c r="DNM4" s="208"/>
      <c r="DNN4" s="208"/>
      <c r="DNO4" s="208"/>
      <c r="DNP4" s="208"/>
      <c r="DNQ4" s="208"/>
      <c r="DNR4" s="208"/>
      <c r="DNS4" s="208"/>
      <c r="DNT4" s="208"/>
      <c r="DNU4" s="208"/>
      <c r="DNV4" s="208"/>
      <c r="DNW4" s="208"/>
      <c r="DNX4" s="208"/>
      <c r="DNY4" s="208"/>
      <c r="DNZ4" s="208"/>
      <c r="DOA4" s="208"/>
      <c r="DOB4" s="208"/>
      <c r="DOC4" s="208"/>
      <c r="DOD4" s="208"/>
      <c r="DOE4" s="208"/>
      <c r="DOF4" s="208"/>
      <c r="DOG4" s="208"/>
      <c r="DOH4" s="208"/>
      <c r="DOI4" s="208"/>
      <c r="DOJ4" s="208"/>
      <c r="DOK4" s="208"/>
      <c r="DOL4" s="208"/>
      <c r="DOM4" s="208"/>
      <c r="DON4" s="208"/>
      <c r="DOO4" s="208"/>
      <c r="DOP4" s="208"/>
      <c r="DOQ4" s="208"/>
      <c r="DOR4" s="208"/>
      <c r="DOS4" s="208"/>
      <c r="DOT4" s="208"/>
      <c r="DOU4" s="208"/>
      <c r="DOV4" s="208"/>
      <c r="DOW4" s="208"/>
      <c r="DOX4" s="208"/>
      <c r="DOY4" s="208"/>
      <c r="DOZ4" s="208"/>
      <c r="DPA4" s="208"/>
      <c r="DPB4" s="208"/>
      <c r="DPC4" s="208"/>
      <c r="DPD4" s="208"/>
      <c r="DPE4" s="208"/>
      <c r="DPF4" s="208"/>
      <c r="DPG4" s="208"/>
      <c r="DPH4" s="208"/>
      <c r="DPI4" s="208"/>
      <c r="DPJ4" s="208"/>
      <c r="DPK4" s="208"/>
      <c r="DPL4" s="208"/>
      <c r="DPM4" s="208"/>
      <c r="DPN4" s="208"/>
      <c r="DPO4" s="208"/>
      <c r="DPP4" s="208"/>
      <c r="DPQ4" s="208"/>
      <c r="DPR4" s="208"/>
      <c r="DPS4" s="208"/>
      <c r="DPT4" s="208"/>
      <c r="DPU4" s="208"/>
      <c r="DPV4" s="208"/>
      <c r="DPW4" s="208"/>
      <c r="DPX4" s="208"/>
      <c r="DPY4" s="208"/>
      <c r="DPZ4" s="208"/>
      <c r="DQA4" s="208"/>
      <c r="DQB4" s="208"/>
      <c r="DQC4" s="208"/>
      <c r="DQD4" s="208"/>
      <c r="DQE4" s="208"/>
      <c r="DQF4" s="208"/>
      <c r="DQG4" s="208"/>
      <c r="DQH4" s="208"/>
      <c r="DQI4" s="208"/>
      <c r="DQJ4" s="208"/>
      <c r="DQK4" s="208"/>
      <c r="DQL4" s="208"/>
      <c r="DQM4" s="208"/>
      <c r="DQN4" s="208"/>
      <c r="DQO4" s="208"/>
      <c r="DQP4" s="208"/>
      <c r="DQQ4" s="208"/>
      <c r="DQR4" s="208"/>
      <c r="DQS4" s="208"/>
      <c r="DQT4" s="208"/>
      <c r="DQU4" s="208"/>
      <c r="DQV4" s="208"/>
      <c r="DQW4" s="208"/>
      <c r="DQX4" s="208"/>
      <c r="DQY4" s="208"/>
      <c r="DQZ4" s="208"/>
      <c r="DRA4" s="208"/>
      <c r="DRB4" s="208"/>
      <c r="DRC4" s="208"/>
      <c r="DRD4" s="208"/>
      <c r="DRE4" s="208"/>
      <c r="DRF4" s="208"/>
      <c r="DRG4" s="208"/>
      <c r="DRH4" s="208"/>
      <c r="DRI4" s="208"/>
      <c r="DRJ4" s="208"/>
      <c r="DRK4" s="208"/>
      <c r="DRL4" s="208"/>
      <c r="DRM4" s="208"/>
      <c r="DRN4" s="208"/>
      <c r="DRO4" s="208"/>
      <c r="DRP4" s="208"/>
      <c r="DRQ4" s="208"/>
      <c r="DRR4" s="208"/>
      <c r="DRS4" s="208"/>
      <c r="DRT4" s="208"/>
      <c r="DRU4" s="208"/>
      <c r="DRV4" s="208"/>
      <c r="DRW4" s="208"/>
      <c r="DRX4" s="208"/>
      <c r="DRY4" s="208"/>
      <c r="DRZ4" s="208"/>
      <c r="DSA4" s="208"/>
      <c r="DSB4" s="208"/>
      <c r="DSC4" s="208"/>
      <c r="DSD4" s="208"/>
      <c r="DSE4" s="208"/>
      <c r="DSF4" s="208"/>
      <c r="DSG4" s="208"/>
      <c r="DSH4" s="208"/>
      <c r="DSI4" s="208"/>
      <c r="DSJ4" s="208"/>
      <c r="DSK4" s="208"/>
      <c r="DSL4" s="208"/>
      <c r="DSM4" s="208"/>
      <c r="DSN4" s="208"/>
      <c r="DSO4" s="208"/>
      <c r="DSP4" s="208"/>
      <c r="DSQ4" s="208"/>
      <c r="DSR4" s="208"/>
      <c r="DSS4" s="208"/>
      <c r="DST4" s="208"/>
      <c r="DSU4" s="208"/>
      <c r="DSV4" s="208"/>
      <c r="DSW4" s="208"/>
      <c r="DSX4" s="208"/>
      <c r="DSY4" s="208"/>
      <c r="DSZ4" s="208"/>
      <c r="DTA4" s="208"/>
      <c r="DTB4" s="208"/>
      <c r="DTC4" s="208"/>
      <c r="DTD4" s="208"/>
      <c r="DTE4" s="208"/>
      <c r="DTF4" s="208"/>
      <c r="DTG4" s="208"/>
      <c r="DTH4" s="208"/>
      <c r="DTI4" s="208"/>
      <c r="DTJ4" s="208"/>
      <c r="DTK4" s="208"/>
      <c r="DTL4" s="208"/>
      <c r="DTM4" s="208"/>
      <c r="DTN4" s="208"/>
      <c r="DTO4" s="208"/>
      <c r="DTP4" s="208"/>
      <c r="DTQ4" s="208"/>
      <c r="DTR4" s="208"/>
      <c r="DTS4" s="208"/>
      <c r="DTT4" s="208"/>
      <c r="DTU4" s="208"/>
      <c r="DTV4" s="208"/>
      <c r="DTW4" s="208"/>
      <c r="DTX4" s="208"/>
      <c r="DTY4" s="208"/>
      <c r="DTZ4" s="208"/>
      <c r="DUA4" s="208"/>
      <c r="DUB4" s="208"/>
      <c r="DUC4" s="208"/>
      <c r="DUD4" s="208"/>
      <c r="DUE4" s="208"/>
      <c r="DUF4" s="208"/>
      <c r="DUG4" s="208"/>
      <c r="DUH4" s="208"/>
      <c r="DUI4" s="208"/>
      <c r="DUJ4" s="208"/>
      <c r="DUK4" s="208"/>
      <c r="DUL4" s="208"/>
      <c r="DUM4" s="208"/>
      <c r="DUN4" s="208"/>
      <c r="DUO4" s="208"/>
      <c r="DUP4" s="208"/>
      <c r="DUQ4" s="208"/>
      <c r="DUR4" s="208"/>
      <c r="DUS4" s="208"/>
      <c r="DUT4" s="208"/>
      <c r="DUU4" s="208"/>
      <c r="DUV4" s="208"/>
      <c r="DUW4" s="208"/>
      <c r="DUX4" s="208"/>
      <c r="DUY4" s="208"/>
      <c r="DUZ4" s="208"/>
      <c r="DVA4" s="208"/>
      <c r="DVB4" s="208"/>
      <c r="DVC4" s="208"/>
      <c r="DVD4" s="208"/>
      <c r="DVE4" s="208"/>
      <c r="DVF4" s="208"/>
      <c r="DVG4" s="208"/>
      <c r="DVH4" s="208"/>
      <c r="DVI4" s="208"/>
      <c r="DVJ4" s="208"/>
      <c r="DVK4" s="208"/>
      <c r="DVL4" s="208"/>
      <c r="DVM4" s="208"/>
      <c r="DVN4" s="208"/>
      <c r="DVO4" s="208"/>
      <c r="DVP4" s="208"/>
      <c r="DVQ4" s="208"/>
      <c r="DVR4" s="208"/>
      <c r="DVS4" s="208"/>
      <c r="DVT4" s="208"/>
      <c r="DVU4" s="208"/>
      <c r="DVV4" s="208"/>
      <c r="DVW4" s="208"/>
      <c r="DVX4" s="208"/>
      <c r="DVY4" s="208"/>
      <c r="DVZ4" s="208"/>
      <c r="DWA4" s="208"/>
      <c r="DWB4" s="208"/>
      <c r="DWC4" s="208"/>
      <c r="DWD4" s="208"/>
      <c r="DWE4" s="208"/>
      <c r="DWF4" s="208"/>
      <c r="DWG4" s="208"/>
      <c r="DWH4" s="208"/>
      <c r="DWI4" s="208"/>
      <c r="DWJ4" s="208"/>
      <c r="DWK4" s="208"/>
      <c r="DWL4" s="208"/>
      <c r="DWM4" s="208"/>
      <c r="DWN4" s="208"/>
      <c r="DWO4" s="208"/>
      <c r="DWP4" s="208"/>
      <c r="DWQ4" s="208"/>
      <c r="DWR4" s="208"/>
      <c r="DWS4" s="208"/>
      <c r="DWT4" s="208"/>
      <c r="DWU4" s="208"/>
      <c r="DWV4" s="208"/>
      <c r="DWW4" s="208"/>
      <c r="DWX4" s="208"/>
      <c r="DWY4" s="208"/>
      <c r="DWZ4" s="208"/>
      <c r="DXA4" s="208"/>
      <c r="DXB4" s="208"/>
      <c r="DXC4" s="208"/>
      <c r="DXD4" s="208"/>
      <c r="DXE4" s="208"/>
      <c r="DXF4" s="208"/>
      <c r="DXG4" s="208"/>
      <c r="DXH4" s="208"/>
      <c r="DXI4" s="208"/>
      <c r="DXJ4" s="208"/>
      <c r="DXK4" s="208"/>
      <c r="DXL4" s="208"/>
      <c r="DXM4" s="208"/>
      <c r="DXN4" s="208"/>
      <c r="DXO4" s="208"/>
      <c r="DXP4" s="208"/>
      <c r="DXQ4" s="208"/>
      <c r="DXR4" s="208"/>
      <c r="DXS4" s="208"/>
      <c r="DXT4" s="208"/>
      <c r="DXU4" s="208"/>
      <c r="DXV4" s="208"/>
      <c r="DXW4" s="208"/>
      <c r="DXX4" s="208"/>
      <c r="DXY4" s="208"/>
      <c r="DXZ4" s="208"/>
      <c r="DYA4" s="208"/>
      <c r="DYB4" s="208"/>
      <c r="DYC4" s="208"/>
      <c r="DYD4" s="208"/>
      <c r="DYE4" s="208"/>
      <c r="DYF4" s="208"/>
      <c r="DYG4" s="208"/>
      <c r="DYH4" s="208"/>
      <c r="DYI4" s="208"/>
      <c r="DYJ4" s="208"/>
      <c r="DYK4" s="208"/>
      <c r="DYL4" s="208"/>
      <c r="DYM4" s="208"/>
      <c r="DYN4" s="208"/>
      <c r="DYO4" s="208"/>
      <c r="DYP4" s="208"/>
      <c r="DYQ4" s="208"/>
      <c r="DYR4" s="208"/>
      <c r="DYS4" s="208"/>
      <c r="DYT4" s="208"/>
      <c r="DYU4" s="208"/>
      <c r="DYV4" s="208"/>
      <c r="DYW4" s="208"/>
      <c r="DYX4" s="208"/>
      <c r="DYY4" s="208"/>
      <c r="DYZ4" s="208"/>
      <c r="DZA4" s="208"/>
      <c r="DZB4" s="208"/>
      <c r="DZC4" s="208"/>
      <c r="DZD4" s="208"/>
      <c r="DZE4" s="208"/>
      <c r="DZF4" s="208"/>
      <c r="DZG4" s="208"/>
      <c r="DZH4" s="208"/>
      <c r="DZI4" s="208"/>
      <c r="DZJ4" s="208"/>
      <c r="DZK4" s="208"/>
      <c r="DZL4" s="208"/>
      <c r="DZM4" s="208"/>
      <c r="DZN4" s="208"/>
      <c r="DZO4" s="208"/>
      <c r="DZP4" s="208"/>
      <c r="DZQ4" s="208"/>
      <c r="DZR4" s="208"/>
      <c r="DZS4" s="208"/>
      <c r="DZT4" s="208"/>
      <c r="DZU4" s="208"/>
      <c r="DZV4" s="208"/>
      <c r="DZW4" s="208"/>
      <c r="DZX4" s="208"/>
      <c r="DZY4" s="208"/>
      <c r="DZZ4" s="208"/>
      <c r="EAA4" s="208"/>
      <c r="EAB4" s="208"/>
      <c r="EAC4" s="208"/>
      <c r="EAD4" s="208"/>
      <c r="EAE4" s="208"/>
      <c r="EAF4" s="208"/>
      <c r="EAG4" s="208"/>
      <c r="EAH4" s="208"/>
      <c r="EAI4" s="208"/>
      <c r="EAJ4" s="208"/>
      <c r="EAK4" s="208"/>
      <c r="EAL4" s="208"/>
      <c r="EAM4" s="208"/>
      <c r="EAN4" s="208"/>
      <c r="EAO4" s="208"/>
      <c r="EAP4" s="208"/>
      <c r="EAQ4" s="208"/>
      <c r="EAR4" s="208"/>
      <c r="EAS4" s="208"/>
      <c r="EAT4" s="208"/>
      <c r="EAU4" s="208"/>
      <c r="EAV4" s="208"/>
      <c r="EAW4" s="208"/>
      <c r="EAX4" s="208"/>
      <c r="EAY4" s="208"/>
      <c r="EAZ4" s="208"/>
      <c r="EBA4" s="208"/>
      <c r="EBB4" s="208"/>
      <c r="EBC4" s="208"/>
      <c r="EBD4" s="208"/>
      <c r="EBE4" s="208"/>
      <c r="EBF4" s="208"/>
      <c r="EBG4" s="208"/>
      <c r="EBH4" s="208"/>
      <c r="EBI4" s="208"/>
      <c r="EBJ4" s="208"/>
      <c r="EBK4" s="208"/>
      <c r="EBL4" s="208"/>
      <c r="EBM4" s="208"/>
      <c r="EBN4" s="208"/>
      <c r="EBO4" s="208"/>
      <c r="EBP4" s="208"/>
      <c r="EBQ4" s="208"/>
      <c r="EBR4" s="208"/>
      <c r="EBS4" s="208"/>
      <c r="EBT4" s="208"/>
      <c r="EBU4" s="208"/>
      <c r="EBV4" s="208"/>
      <c r="EBW4" s="208"/>
      <c r="EBX4" s="208"/>
      <c r="EBY4" s="208"/>
      <c r="EBZ4" s="208"/>
      <c r="ECA4" s="208"/>
      <c r="ECB4" s="208"/>
      <c r="ECC4" s="208"/>
      <c r="ECD4" s="208"/>
      <c r="ECE4" s="208"/>
      <c r="ECF4" s="208"/>
      <c r="ECG4" s="208"/>
      <c r="ECH4" s="208"/>
      <c r="ECI4" s="208"/>
      <c r="ECJ4" s="208"/>
      <c r="ECK4" s="208"/>
      <c r="ECL4" s="208"/>
      <c r="ECM4" s="208"/>
      <c r="ECN4" s="208"/>
      <c r="ECO4" s="208"/>
      <c r="ECP4" s="208"/>
      <c r="ECQ4" s="208"/>
      <c r="ECR4" s="208"/>
      <c r="ECS4" s="208"/>
      <c r="ECT4" s="208"/>
      <c r="ECU4" s="208"/>
      <c r="ECV4" s="208"/>
      <c r="ECW4" s="208"/>
      <c r="ECX4" s="208"/>
      <c r="ECY4" s="208"/>
      <c r="ECZ4" s="208"/>
      <c r="EDA4" s="208"/>
      <c r="EDB4" s="208"/>
      <c r="EDC4" s="208"/>
      <c r="EDD4" s="208"/>
      <c r="EDE4" s="208"/>
      <c r="EDF4" s="208"/>
      <c r="EDG4" s="208"/>
      <c r="EDH4" s="208"/>
      <c r="EDI4" s="208"/>
      <c r="EDJ4" s="208"/>
      <c r="EDK4" s="208"/>
      <c r="EDL4" s="208"/>
      <c r="EDM4" s="208"/>
      <c r="EDN4" s="208"/>
      <c r="EDO4" s="208"/>
      <c r="EDP4" s="208"/>
      <c r="EDQ4" s="208"/>
      <c r="EDR4" s="208"/>
      <c r="EDS4" s="208"/>
      <c r="EDT4" s="208"/>
      <c r="EDU4" s="208"/>
      <c r="EDV4" s="208"/>
      <c r="EDW4" s="208"/>
      <c r="EDX4" s="208"/>
      <c r="EDY4" s="208"/>
      <c r="EDZ4" s="208"/>
      <c r="EEA4" s="208"/>
      <c r="EEB4" s="208"/>
      <c r="EEC4" s="208"/>
      <c r="EED4" s="208"/>
      <c r="EEE4" s="208"/>
      <c r="EEF4" s="208"/>
      <c r="EEG4" s="208"/>
      <c r="EEH4" s="208"/>
      <c r="EEI4" s="208"/>
      <c r="EEJ4" s="208"/>
      <c r="EEK4" s="208"/>
      <c r="EEL4" s="208"/>
      <c r="EEM4" s="208"/>
      <c r="EEN4" s="208"/>
      <c r="EEO4" s="208"/>
      <c r="EEP4" s="208"/>
      <c r="EEQ4" s="208"/>
      <c r="EER4" s="208"/>
      <c r="EES4" s="208"/>
      <c r="EET4" s="208"/>
      <c r="EEU4" s="208"/>
      <c r="EEV4" s="208"/>
      <c r="EEW4" s="208"/>
      <c r="EEX4" s="208"/>
      <c r="EEY4" s="208"/>
      <c r="EEZ4" s="208"/>
      <c r="EFA4" s="208"/>
      <c r="EFB4" s="208"/>
      <c r="EFC4" s="208"/>
      <c r="EFD4" s="208"/>
      <c r="EFE4" s="208"/>
      <c r="EFF4" s="208"/>
      <c r="EFG4" s="208"/>
      <c r="EFH4" s="208"/>
      <c r="EFI4" s="208"/>
      <c r="EFJ4" s="208"/>
      <c r="EFK4" s="208"/>
      <c r="EFL4" s="208"/>
      <c r="EFM4" s="208"/>
      <c r="EFN4" s="208"/>
      <c r="EFO4" s="208"/>
      <c r="EFP4" s="208"/>
      <c r="EFQ4" s="208"/>
      <c r="EFR4" s="208"/>
      <c r="EFS4" s="208"/>
      <c r="EFT4" s="208"/>
      <c r="EFU4" s="208"/>
      <c r="EFV4" s="208"/>
      <c r="EFW4" s="208"/>
      <c r="EFX4" s="208"/>
      <c r="EFY4" s="208"/>
      <c r="EFZ4" s="208"/>
      <c r="EGA4" s="208"/>
      <c r="EGB4" s="208"/>
      <c r="EGC4" s="208"/>
      <c r="EGD4" s="208"/>
      <c r="EGE4" s="208"/>
      <c r="EGF4" s="208"/>
      <c r="EGG4" s="208"/>
      <c r="EGH4" s="208"/>
      <c r="EGI4" s="208"/>
      <c r="EGJ4" s="208"/>
      <c r="EGK4" s="208"/>
      <c r="EGL4" s="208"/>
      <c r="EGM4" s="208"/>
      <c r="EGN4" s="208"/>
      <c r="EGO4" s="208"/>
      <c r="EGP4" s="208"/>
      <c r="EGQ4" s="208"/>
      <c r="EGR4" s="208"/>
      <c r="EGS4" s="208"/>
      <c r="EGT4" s="208"/>
      <c r="EGU4" s="208"/>
      <c r="EGV4" s="208"/>
      <c r="EGW4" s="208"/>
      <c r="EGX4" s="208"/>
      <c r="EGY4" s="208"/>
      <c r="EGZ4" s="208"/>
      <c r="EHA4" s="208"/>
      <c r="EHB4" s="208"/>
      <c r="EHC4" s="208"/>
      <c r="EHD4" s="208"/>
      <c r="EHE4" s="208"/>
      <c r="EHF4" s="208"/>
      <c r="EHG4" s="208"/>
      <c r="EHH4" s="208"/>
      <c r="EHI4" s="208"/>
      <c r="EHJ4" s="208"/>
      <c r="EHK4" s="208"/>
      <c r="EHL4" s="208"/>
      <c r="EHM4" s="208"/>
      <c r="EHN4" s="208"/>
      <c r="EHO4" s="208"/>
      <c r="EHP4" s="208"/>
      <c r="EHQ4" s="208"/>
      <c r="EHR4" s="208"/>
      <c r="EHS4" s="208"/>
      <c r="EHT4" s="208"/>
      <c r="EHU4" s="208"/>
      <c r="EHV4" s="208"/>
      <c r="EHW4" s="208"/>
      <c r="EHX4" s="208"/>
      <c r="EHY4" s="208"/>
      <c r="EHZ4" s="208"/>
      <c r="EIA4" s="208"/>
      <c r="EIB4" s="208"/>
      <c r="EIC4" s="208"/>
      <c r="EID4" s="208"/>
      <c r="EIE4" s="208"/>
      <c r="EIF4" s="208"/>
      <c r="EIG4" s="208"/>
      <c r="EIH4" s="208"/>
      <c r="EII4" s="208"/>
      <c r="EIJ4" s="208"/>
      <c r="EIK4" s="208"/>
      <c r="EIL4" s="208"/>
      <c r="EIM4" s="208"/>
      <c r="EIN4" s="208"/>
      <c r="EIO4" s="208"/>
      <c r="EIP4" s="208"/>
      <c r="EIQ4" s="208"/>
      <c r="EIR4" s="208"/>
      <c r="EIS4" s="208"/>
      <c r="EIT4" s="208"/>
      <c r="EIU4" s="208"/>
      <c r="EIV4" s="208"/>
      <c r="EIW4" s="208"/>
      <c r="EIX4" s="208"/>
      <c r="EIY4" s="208"/>
      <c r="EIZ4" s="208"/>
      <c r="EJA4" s="208"/>
      <c r="EJB4" s="208"/>
      <c r="EJC4" s="208"/>
      <c r="EJD4" s="208"/>
      <c r="EJE4" s="208"/>
      <c r="EJF4" s="208"/>
      <c r="EJG4" s="208"/>
      <c r="EJH4" s="208"/>
      <c r="EJI4" s="208"/>
      <c r="EJJ4" s="208"/>
      <c r="EJK4" s="208"/>
      <c r="EJL4" s="208"/>
      <c r="EJM4" s="208"/>
      <c r="EJN4" s="208"/>
      <c r="EJO4" s="208"/>
      <c r="EJP4" s="208"/>
      <c r="EJQ4" s="208"/>
      <c r="EJR4" s="208"/>
      <c r="EJS4" s="208"/>
      <c r="EJT4" s="208"/>
      <c r="EJU4" s="208"/>
      <c r="EJV4" s="208"/>
      <c r="EJW4" s="208"/>
      <c r="EJX4" s="208"/>
      <c r="EJY4" s="208"/>
      <c r="EJZ4" s="208"/>
      <c r="EKA4" s="208"/>
      <c r="EKB4" s="208"/>
      <c r="EKC4" s="208"/>
      <c r="EKD4" s="208"/>
      <c r="EKE4" s="208"/>
      <c r="EKF4" s="208"/>
      <c r="EKG4" s="208"/>
      <c r="EKH4" s="208"/>
      <c r="EKI4" s="208"/>
      <c r="EKJ4" s="208"/>
      <c r="EKK4" s="208"/>
      <c r="EKL4" s="208"/>
      <c r="EKM4" s="208"/>
      <c r="EKN4" s="208"/>
      <c r="EKO4" s="208"/>
      <c r="EKP4" s="208"/>
      <c r="EKQ4" s="208"/>
      <c r="EKR4" s="208"/>
      <c r="EKS4" s="208"/>
      <c r="EKT4" s="208"/>
      <c r="EKU4" s="208"/>
      <c r="EKV4" s="208"/>
      <c r="EKW4" s="208"/>
      <c r="EKX4" s="208"/>
      <c r="EKY4" s="208"/>
      <c r="EKZ4" s="208"/>
      <c r="ELA4" s="208"/>
      <c r="ELB4" s="208"/>
      <c r="ELC4" s="208"/>
      <c r="ELD4" s="208"/>
      <c r="ELE4" s="208"/>
      <c r="ELF4" s="208"/>
      <c r="ELG4" s="208"/>
      <c r="ELH4" s="208"/>
      <c r="ELI4" s="208"/>
      <c r="ELJ4" s="208"/>
      <c r="ELK4" s="208"/>
      <c r="ELL4" s="208"/>
      <c r="ELM4" s="208"/>
      <c r="ELN4" s="208"/>
      <c r="ELO4" s="208"/>
      <c r="ELP4" s="208"/>
      <c r="ELQ4" s="208"/>
      <c r="ELR4" s="208"/>
      <c r="ELS4" s="208"/>
      <c r="ELT4" s="208"/>
      <c r="ELU4" s="208"/>
      <c r="ELV4" s="208"/>
      <c r="ELW4" s="208"/>
      <c r="ELX4" s="208"/>
      <c r="ELY4" s="208"/>
      <c r="ELZ4" s="208"/>
      <c r="EMA4" s="208"/>
      <c r="EMB4" s="208"/>
      <c r="EMC4" s="208"/>
      <c r="EMD4" s="208"/>
      <c r="EME4" s="208"/>
      <c r="EMF4" s="208"/>
      <c r="EMG4" s="208"/>
      <c r="EMH4" s="208"/>
      <c r="EMI4" s="208"/>
      <c r="EMJ4" s="208"/>
      <c r="EMK4" s="208"/>
      <c r="EML4" s="208"/>
      <c r="EMM4" s="208"/>
      <c r="EMN4" s="208"/>
      <c r="EMO4" s="208"/>
      <c r="EMP4" s="208"/>
      <c r="EMQ4" s="208"/>
      <c r="EMR4" s="208"/>
      <c r="EMS4" s="208"/>
      <c r="EMT4" s="208"/>
      <c r="EMU4" s="208"/>
      <c r="EMV4" s="208"/>
      <c r="EMW4" s="208"/>
      <c r="EMX4" s="208"/>
      <c r="EMY4" s="208"/>
      <c r="EMZ4" s="208"/>
      <c r="ENA4" s="208"/>
      <c r="ENB4" s="208"/>
      <c r="ENC4" s="208"/>
      <c r="END4" s="208"/>
      <c r="ENE4" s="208"/>
      <c r="ENF4" s="208"/>
      <c r="ENG4" s="208"/>
      <c r="ENH4" s="208"/>
      <c r="ENI4" s="208"/>
      <c r="ENJ4" s="208"/>
      <c r="ENK4" s="208"/>
      <c r="ENL4" s="208"/>
      <c r="ENM4" s="208"/>
      <c r="ENN4" s="208"/>
      <c r="ENO4" s="208"/>
      <c r="ENP4" s="208"/>
      <c r="ENQ4" s="208"/>
      <c r="ENR4" s="208"/>
      <c r="ENS4" s="208"/>
      <c r="ENT4" s="208"/>
      <c r="ENU4" s="208"/>
      <c r="ENV4" s="208"/>
      <c r="ENW4" s="208"/>
      <c r="ENX4" s="208"/>
      <c r="ENY4" s="208"/>
      <c r="ENZ4" s="208"/>
      <c r="EOA4" s="208"/>
      <c r="EOB4" s="208"/>
      <c r="EOC4" s="208"/>
      <c r="EOD4" s="208"/>
      <c r="EOE4" s="208"/>
      <c r="EOF4" s="208"/>
      <c r="EOG4" s="208"/>
      <c r="EOH4" s="208"/>
      <c r="EOI4" s="208"/>
      <c r="EOJ4" s="208"/>
      <c r="EOK4" s="208"/>
      <c r="EOL4" s="208"/>
      <c r="EOM4" s="208"/>
      <c r="EON4" s="208"/>
      <c r="EOO4" s="208"/>
      <c r="EOP4" s="208"/>
      <c r="EOQ4" s="208"/>
      <c r="EOR4" s="208"/>
      <c r="EOS4" s="208"/>
      <c r="EOT4" s="208"/>
      <c r="EOU4" s="208"/>
      <c r="EOV4" s="208"/>
      <c r="EOW4" s="208"/>
      <c r="EOX4" s="208"/>
      <c r="EOY4" s="208"/>
      <c r="EOZ4" s="208"/>
      <c r="EPA4" s="208"/>
      <c r="EPB4" s="208"/>
      <c r="EPC4" s="208"/>
      <c r="EPD4" s="208"/>
      <c r="EPE4" s="208"/>
      <c r="EPF4" s="208"/>
      <c r="EPG4" s="208"/>
      <c r="EPH4" s="208"/>
      <c r="EPI4" s="208"/>
      <c r="EPJ4" s="208"/>
      <c r="EPK4" s="208"/>
      <c r="EPL4" s="208"/>
      <c r="EPM4" s="208"/>
      <c r="EPN4" s="208"/>
      <c r="EPO4" s="208"/>
      <c r="EPP4" s="208"/>
      <c r="EPQ4" s="208"/>
      <c r="EPR4" s="208"/>
      <c r="EPS4" s="208"/>
      <c r="EPT4" s="208"/>
      <c r="EPU4" s="208"/>
      <c r="EPV4" s="208"/>
      <c r="EPW4" s="208"/>
      <c r="EPX4" s="208"/>
      <c r="EPY4" s="208"/>
      <c r="EPZ4" s="208"/>
      <c r="EQA4" s="208"/>
      <c r="EQB4" s="208"/>
      <c r="EQC4" s="208"/>
      <c r="EQD4" s="208"/>
      <c r="EQE4" s="208"/>
      <c r="EQF4" s="208"/>
      <c r="EQG4" s="208"/>
      <c r="EQH4" s="208"/>
      <c r="EQI4" s="208"/>
      <c r="EQJ4" s="208"/>
      <c r="EQK4" s="208"/>
      <c r="EQL4" s="208"/>
      <c r="EQM4" s="208"/>
      <c r="EQN4" s="208"/>
      <c r="EQO4" s="208"/>
      <c r="EQP4" s="208"/>
      <c r="EQQ4" s="208"/>
      <c r="EQR4" s="208"/>
      <c r="EQS4" s="208"/>
      <c r="EQT4" s="208"/>
      <c r="EQU4" s="208"/>
      <c r="EQV4" s="208"/>
      <c r="EQW4" s="208"/>
      <c r="EQX4" s="208"/>
      <c r="EQY4" s="208"/>
      <c r="EQZ4" s="208"/>
      <c r="ERA4" s="208"/>
      <c r="ERB4" s="208"/>
      <c r="ERC4" s="208"/>
      <c r="ERD4" s="208"/>
      <c r="ERE4" s="208"/>
      <c r="ERF4" s="208"/>
      <c r="ERG4" s="208"/>
      <c r="ERH4" s="208"/>
      <c r="ERI4" s="208"/>
      <c r="ERJ4" s="208"/>
      <c r="ERK4" s="208"/>
      <c r="ERL4" s="208"/>
      <c r="ERM4" s="208"/>
      <c r="ERN4" s="208"/>
      <c r="ERO4" s="208"/>
      <c r="ERP4" s="208"/>
      <c r="ERQ4" s="208"/>
      <c r="ERR4" s="208"/>
      <c r="ERS4" s="208"/>
      <c r="ERT4" s="208"/>
      <c r="ERU4" s="208"/>
      <c r="ERV4" s="208"/>
      <c r="ERW4" s="208"/>
      <c r="ERX4" s="208"/>
      <c r="ERY4" s="208"/>
      <c r="ERZ4" s="208"/>
      <c r="ESA4" s="208"/>
      <c r="ESB4" s="208"/>
      <c r="ESC4" s="208"/>
      <c r="ESD4" s="208"/>
      <c r="ESE4" s="208"/>
      <c r="ESF4" s="208"/>
      <c r="ESG4" s="208"/>
      <c r="ESH4" s="208"/>
      <c r="ESI4" s="208"/>
      <c r="ESJ4" s="208"/>
      <c r="ESK4" s="208"/>
      <c r="ESL4" s="208"/>
      <c r="ESM4" s="208"/>
      <c r="ESN4" s="208"/>
      <c r="ESO4" s="208"/>
      <c r="ESP4" s="208"/>
      <c r="ESQ4" s="208"/>
      <c r="ESR4" s="208"/>
      <c r="ESS4" s="208"/>
      <c r="EST4" s="208"/>
      <c r="ESU4" s="208"/>
      <c r="ESV4" s="208"/>
      <c r="ESW4" s="208"/>
      <c r="ESX4" s="208"/>
      <c r="ESY4" s="208"/>
      <c r="ESZ4" s="208"/>
      <c r="ETA4" s="208"/>
      <c r="ETB4" s="208"/>
      <c r="ETC4" s="208"/>
      <c r="ETD4" s="208"/>
      <c r="ETE4" s="208"/>
      <c r="ETF4" s="208"/>
      <c r="ETG4" s="208"/>
      <c r="ETH4" s="208"/>
      <c r="ETI4" s="208"/>
      <c r="ETJ4" s="208"/>
      <c r="ETK4" s="208"/>
      <c r="ETL4" s="208"/>
      <c r="ETM4" s="208"/>
      <c r="ETN4" s="208"/>
      <c r="ETO4" s="208"/>
      <c r="ETP4" s="208"/>
      <c r="ETQ4" s="208"/>
      <c r="ETR4" s="208"/>
      <c r="ETS4" s="208"/>
      <c r="ETT4" s="208"/>
      <c r="ETU4" s="208"/>
      <c r="ETV4" s="208"/>
      <c r="ETW4" s="208"/>
      <c r="ETX4" s="208"/>
      <c r="ETY4" s="208"/>
      <c r="ETZ4" s="208"/>
      <c r="EUA4" s="208"/>
      <c r="EUB4" s="208"/>
      <c r="EUC4" s="208"/>
      <c r="EUD4" s="208"/>
      <c r="EUE4" s="208"/>
      <c r="EUF4" s="208"/>
      <c r="EUG4" s="208"/>
      <c r="EUH4" s="208"/>
      <c r="EUI4" s="208"/>
      <c r="EUJ4" s="208"/>
      <c r="EUK4" s="208"/>
      <c r="EUL4" s="208"/>
      <c r="EUM4" s="208"/>
      <c r="EUN4" s="208"/>
      <c r="EUO4" s="208"/>
      <c r="EUP4" s="208"/>
      <c r="EUQ4" s="208"/>
      <c r="EUR4" s="208"/>
      <c r="EUS4" s="208"/>
      <c r="EUT4" s="208"/>
      <c r="EUU4" s="208"/>
      <c r="EUV4" s="208"/>
      <c r="EUW4" s="208"/>
      <c r="EUX4" s="208"/>
      <c r="EUY4" s="208"/>
      <c r="EUZ4" s="208"/>
      <c r="EVA4" s="208"/>
      <c r="EVB4" s="208"/>
      <c r="EVC4" s="208"/>
      <c r="EVD4" s="208"/>
      <c r="EVE4" s="208"/>
      <c r="EVF4" s="208"/>
      <c r="EVG4" s="208"/>
      <c r="EVH4" s="208"/>
      <c r="EVI4" s="208"/>
      <c r="EVJ4" s="208"/>
      <c r="EVK4" s="208"/>
      <c r="EVL4" s="208"/>
      <c r="EVM4" s="208"/>
      <c r="EVN4" s="208"/>
      <c r="EVO4" s="208"/>
      <c r="EVP4" s="208"/>
      <c r="EVQ4" s="208"/>
      <c r="EVR4" s="208"/>
      <c r="EVS4" s="208"/>
      <c r="EVT4" s="208"/>
      <c r="EVU4" s="208"/>
      <c r="EVV4" s="208"/>
      <c r="EVW4" s="208"/>
      <c r="EVX4" s="208"/>
      <c r="EVY4" s="208"/>
      <c r="EVZ4" s="208"/>
      <c r="EWA4" s="208"/>
      <c r="EWB4" s="208"/>
      <c r="EWC4" s="208"/>
      <c r="EWD4" s="208"/>
      <c r="EWE4" s="208"/>
      <c r="EWF4" s="208"/>
      <c r="EWG4" s="208"/>
      <c r="EWH4" s="208"/>
      <c r="EWI4" s="208"/>
      <c r="EWJ4" s="208"/>
      <c r="EWK4" s="208"/>
      <c r="EWL4" s="208"/>
      <c r="EWM4" s="208"/>
      <c r="EWN4" s="208"/>
      <c r="EWO4" s="208"/>
      <c r="EWP4" s="208"/>
      <c r="EWQ4" s="208"/>
      <c r="EWR4" s="208"/>
      <c r="EWS4" s="208"/>
      <c r="EWT4" s="208"/>
      <c r="EWU4" s="208"/>
      <c r="EWV4" s="208"/>
      <c r="EWW4" s="208"/>
      <c r="EWX4" s="208"/>
      <c r="EWY4" s="208"/>
      <c r="EWZ4" s="208"/>
      <c r="EXA4" s="208"/>
      <c r="EXB4" s="208"/>
      <c r="EXC4" s="208"/>
      <c r="EXD4" s="208"/>
      <c r="EXE4" s="208"/>
      <c r="EXF4" s="208"/>
      <c r="EXG4" s="208"/>
      <c r="EXH4" s="208"/>
      <c r="EXI4" s="208"/>
      <c r="EXJ4" s="208"/>
      <c r="EXK4" s="208"/>
      <c r="EXL4" s="208"/>
      <c r="EXM4" s="208"/>
      <c r="EXN4" s="208"/>
      <c r="EXO4" s="208"/>
      <c r="EXP4" s="208"/>
      <c r="EXQ4" s="208"/>
      <c r="EXR4" s="208"/>
      <c r="EXS4" s="208"/>
      <c r="EXT4" s="208"/>
      <c r="EXU4" s="208"/>
      <c r="EXV4" s="208"/>
      <c r="EXW4" s="208"/>
      <c r="EXX4" s="208"/>
      <c r="EXY4" s="208"/>
      <c r="EXZ4" s="208"/>
      <c r="EYA4" s="208"/>
      <c r="EYB4" s="208"/>
      <c r="EYC4" s="208"/>
      <c r="EYD4" s="208"/>
      <c r="EYE4" s="208"/>
      <c r="EYF4" s="208"/>
      <c r="EYG4" s="208"/>
      <c r="EYH4" s="208"/>
      <c r="EYI4" s="208"/>
      <c r="EYJ4" s="208"/>
      <c r="EYK4" s="208"/>
      <c r="EYL4" s="208"/>
      <c r="EYM4" s="208"/>
      <c r="EYN4" s="208"/>
      <c r="EYO4" s="208"/>
      <c r="EYP4" s="208"/>
      <c r="EYQ4" s="208"/>
      <c r="EYR4" s="208"/>
      <c r="EYS4" s="208"/>
      <c r="EYT4" s="208"/>
      <c r="EYU4" s="208"/>
      <c r="EYV4" s="208"/>
      <c r="EYW4" s="208"/>
      <c r="EYX4" s="208"/>
      <c r="EYY4" s="208"/>
      <c r="EYZ4" s="208"/>
      <c r="EZA4" s="208"/>
      <c r="EZB4" s="208"/>
      <c r="EZC4" s="208"/>
      <c r="EZD4" s="208"/>
      <c r="EZE4" s="208"/>
      <c r="EZF4" s="208"/>
      <c r="EZG4" s="208"/>
      <c r="EZH4" s="208"/>
      <c r="EZI4" s="208"/>
      <c r="EZJ4" s="208"/>
      <c r="EZK4" s="208"/>
      <c r="EZL4" s="208"/>
      <c r="EZM4" s="208"/>
      <c r="EZN4" s="208"/>
      <c r="EZO4" s="208"/>
      <c r="EZP4" s="208"/>
      <c r="EZQ4" s="208"/>
      <c r="EZR4" s="208"/>
      <c r="EZS4" s="208"/>
      <c r="EZT4" s="208"/>
      <c r="EZU4" s="208"/>
      <c r="EZV4" s="208"/>
      <c r="EZW4" s="208"/>
      <c r="EZX4" s="208"/>
      <c r="EZY4" s="208"/>
      <c r="EZZ4" s="208"/>
      <c r="FAA4" s="208"/>
      <c r="FAB4" s="208"/>
      <c r="FAC4" s="208"/>
      <c r="FAD4" s="208"/>
      <c r="FAE4" s="208"/>
      <c r="FAF4" s="208"/>
      <c r="FAG4" s="208"/>
      <c r="FAH4" s="208"/>
      <c r="FAI4" s="208"/>
      <c r="FAJ4" s="208"/>
      <c r="FAK4" s="208"/>
      <c r="FAL4" s="208"/>
      <c r="FAM4" s="208"/>
      <c r="FAN4" s="208"/>
      <c r="FAO4" s="208"/>
      <c r="FAP4" s="208"/>
      <c r="FAQ4" s="208"/>
      <c r="FAR4" s="208"/>
      <c r="FAS4" s="208"/>
      <c r="FAT4" s="208"/>
      <c r="FAU4" s="208"/>
      <c r="FAV4" s="208"/>
      <c r="FAW4" s="208"/>
      <c r="FAX4" s="208"/>
      <c r="FAY4" s="208"/>
      <c r="FAZ4" s="208"/>
      <c r="FBA4" s="208"/>
      <c r="FBB4" s="208"/>
      <c r="FBC4" s="208"/>
      <c r="FBD4" s="208"/>
      <c r="FBE4" s="208"/>
      <c r="FBF4" s="208"/>
      <c r="FBG4" s="208"/>
      <c r="FBH4" s="208"/>
      <c r="FBI4" s="208"/>
      <c r="FBJ4" s="208"/>
      <c r="FBK4" s="208"/>
      <c r="FBL4" s="208"/>
      <c r="FBM4" s="208"/>
      <c r="FBN4" s="208"/>
      <c r="FBO4" s="208"/>
      <c r="FBP4" s="208"/>
      <c r="FBQ4" s="208"/>
      <c r="FBR4" s="208"/>
      <c r="FBS4" s="208"/>
      <c r="FBT4" s="208"/>
      <c r="FBU4" s="208"/>
      <c r="FBV4" s="208"/>
      <c r="FBW4" s="208"/>
      <c r="FBX4" s="208"/>
      <c r="FBY4" s="208"/>
      <c r="FBZ4" s="208"/>
      <c r="FCA4" s="208"/>
      <c r="FCB4" s="208"/>
      <c r="FCC4" s="208"/>
      <c r="FCD4" s="208"/>
      <c r="FCE4" s="208"/>
      <c r="FCF4" s="208"/>
      <c r="FCG4" s="208"/>
      <c r="FCH4" s="208"/>
      <c r="FCI4" s="208"/>
      <c r="FCJ4" s="208"/>
      <c r="FCK4" s="208"/>
      <c r="FCL4" s="208"/>
      <c r="FCM4" s="208"/>
      <c r="FCN4" s="208"/>
      <c r="FCO4" s="208"/>
      <c r="FCP4" s="208"/>
      <c r="FCQ4" s="208"/>
      <c r="FCR4" s="208"/>
      <c r="FCS4" s="208"/>
      <c r="FCT4" s="208"/>
      <c r="FCU4" s="208"/>
      <c r="FCV4" s="208"/>
      <c r="FCW4" s="208"/>
      <c r="FCX4" s="208"/>
      <c r="FCY4" s="208"/>
      <c r="FCZ4" s="208"/>
      <c r="FDA4" s="208"/>
      <c r="FDB4" s="208"/>
      <c r="FDC4" s="208"/>
      <c r="FDD4" s="208"/>
      <c r="FDE4" s="208"/>
      <c r="FDF4" s="208"/>
      <c r="FDG4" s="208"/>
      <c r="FDH4" s="208"/>
      <c r="FDI4" s="208"/>
      <c r="FDJ4" s="208"/>
      <c r="FDK4" s="208"/>
      <c r="FDL4" s="208"/>
      <c r="FDM4" s="208"/>
      <c r="FDN4" s="208"/>
      <c r="FDO4" s="208"/>
      <c r="FDP4" s="208"/>
      <c r="FDQ4" s="208"/>
      <c r="FDR4" s="208"/>
      <c r="FDS4" s="208"/>
      <c r="FDT4" s="208"/>
      <c r="FDU4" s="208"/>
      <c r="FDV4" s="208"/>
      <c r="FDW4" s="208"/>
      <c r="FDX4" s="208"/>
      <c r="FDY4" s="208"/>
      <c r="FDZ4" s="208"/>
      <c r="FEA4" s="208"/>
      <c r="FEB4" s="208"/>
      <c r="FEC4" s="208"/>
      <c r="FED4" s="208"/>
      <c r="FEE4" s="208"/>
      <c r="FEF4" s="208"/>
      <c r="FEG4" s="208"/>
      <c r="FEH4" s="208"/>
      <c r="FEI4" s="208"/>
      <c r="FEJ4" s="208"/>
      <c r="FEK4" s="208"/>
      <c r="FEL4" s="208"/>
      <c r="FEM4" s="208"/>
      <c r="FEN4" s="208"/>
      <c r="FEO4" s="208"/>
      <c r="FEP4" s="208"/>
      <c r="FEQ4" s="208"/>
      <c r="FER4" s="208"/>
      <c r="FES4" s="208"/>
      <c r="FET4" s="208"/>
      <c r="FEU4" s="208"/>
      <c r="FEV4" s="208"/>
      <c r="FEW4" s="208"/>
      <c r="FEX4" s="208"/>
      <c r="FEY4" s="208"/>
      <c r="FEZ4" s="208"/>
      <c r="FFA4" s="208"/>
      <c r="FFB4" s="208"/>
      <c r="FFC4" s="208"/>
      <c r="FFD4" s="208"/>
      <c r="FFE4" s="208"/>
      <c r="FFF4" s="208"/>
      <c r="FFG4" s="208"/>
      <c r="FFH4" s="208"/>
      <c r="FFI4" s="208"/>
      <c r="FFJ4" s="208"/>
      <c r="FFK4" s="208"/>
      <c r="FFL4" s="208"/>
      <c r="FFM4" s="208"/>
      <c r="FFN4" s="208"/>
      <c r="FFO4" s="208"/>
      <c r="FFP4" s="208"/>
      <c r="FFQ4" s="208"/>
      <c r="FFR4" s="208"/>
      <c r="FFS4" s="208"/>
      <c r="FFT4" s="208"/>
      <c r="FFU4" s="208"/>
      <c r="FFV4" s="208"/>
      <c r="FFW4" s="208"/>
      <c r="FFX4" s="208"/>
      <c r="FFY4" s="208"/>
      <c r="FFZ4" s="208"/>
      <c r="FGA4" s="208"/>
      <c r="FGB4" s="208"/>
      <c r="FGC4" s="208"/>
      <c r="FGD4" s="208"/>
      <c r="FGE4" s="208"/>
      <c r="FGF4" s="208"/>
      <c r="FGG4" s="208"/>
      <c r="FGH4" s="208"/>
      <c r="FGI4" s="208"/>
      <c r="FGJ4" s="208"/>
      <c r="FGK4" s="208"/>
      <c r="FGL4" s="208"/>
      <c r="FGM4" s="208"/>
      <c r="FGN4" s="208"/>
      <c r="FGO4" s="208"/>
      <c r="FGP4" s="208"/>
      <c r="FGQ4" s="208"/>
      <c r="FGR4" s="208"/>
      <c r="FGS4" s="208"/>
      <c r="FGT4" s="208"/>
      <c r="FGU4" s="208"/>
      <c r="FGV4" s="208"/>
      <c r="FGW4" s="208"/>
      <c r="FGX4" s="208"/>
      <c r="FGY4" s="208"/>
      <c r="FGZ4" s="208"/>
      <c r="FHA4" s="208"/>
      <c r="FHB4" s="208"/>
      <c r="FHC4" s="208"/>
      <c r="FHD4" s="208"/>
      <c r="FHE4" s="208"/>
      <c r="FHF4" s="208"/>
      <c r="FHG4" s="208"/>
      <c r="FHH4" s="208"/>
      <c r="FHI4" s="208"/>
      <c r="FHJ4" s="208"/>
      <c r="FHK4" s="208"/>
      <c r="FHL4" s="208"/>
      <c r="FHM4" s="208"/>
      <c r="FHN4" s="208"/>
      <c r="FHO4" s="208"/>
      <c r="FHP4" s="208"/>
      <c r="FHQ4" s="208"/>
      <c r="FHR4" s="208"/>
      <c r="FHS4" s="208"/>
      <c r="FHT4" s="208"/>
      <c r="FHU4" s="208"/>
      <c r="FHV4" s="208"/>
      <c r="FHW4" s="208"/>
      <c r="FHX4" s="208"/>
      <c r="FHY4" s="208"/>
      <c r="FHZ4" s="208"/>
      <c r="FIA4" s="208"/>
      <c r="FIB4" s="208"/>
      <c r="FIC4" s="208"/>
      <c r="FID4" s="208"/>
      <c r="FIE4" s="208"/>
      <c r="FIF4" s="208"/>
      <c r="FIG4" s="208"/>
      <c r="FIH4" s="208"/>
      <c r="FII4" s="208"/>
      <c r="FIJ4" s="208"/>
      <c r="FIK4" s="208"/>
      <c r="FIL4" s="208"/>
      <c r="FIM4" s="208"/>
      <c r="FIN4" s="208"/>
      <c r="FIO4" s="208"/>
      <c r="FIP4" s="208"/>
      <c r="FIQ4" s="208"/>
      <c r="FIR4" s="208"/>
      <c r="FIS4" s="208"/>
      <c r="FIT4" s="208"/>
      <c r="FIU4" s="208"/>
      <c r="FIV4" s="208"/>
      <c r="FIW4" s="208"/>
      <c r="FIX4" s="208"/>
      <c r="FIY4" s="208"/>
      <c r="FIZ4" s="208"/>
      <c r="FJA4" s="208"/>
      <c r="FJB4" s="208"/>
      <c r="FJC4" s="208"/>
      <c r="FJD4" s="208"/>
      <c r="FJE4" s="208"/>
      <c r="FJF4" s="208"/>
      <c r="FJG4" s="208"/>
      <c r="FJH4" s="208"/>
      <c r="FJI4" s="208"/>
      <c r="FJJ4" s="208"/>
      <c r="FJK4" s="208"/>
      <c r="FJL4" s="208"/>
      <c r="FJM4" s="208"/>
      <c r="FJN4" s="208"/>
      <c r="FJO4" s="208"/>
      <c r="FJP4" s="208"/>
      <c r="FJQ4" s="208"/>
      <c r="FJR4" s="208"/>
      <c r="FJS4" s="208"/>
      <c r="FJT4" s="208"/>
      <c r="FJU4" s="208"/>
      <c r="FJV4" s="208"/>
      <c r="FJW4" s="208"/>
      <c r="FJX4" s="208"/>
      <c r="FJY4" s="208"/>
      <c r="FJZ4" s="208"/>
      <c r="FKA4" s="208"/>
      <c r="FKB4" s="208"/>
      <c r="FKC4" s="208"/>
      <c r="FKD4" s="208"/>
      <c r="FKE4" s="208"/>
      <c r="FKF4" s="208"/>
      <c r="FKG4" s="208"/>
      <c r="FKH4" s="208"/>
      <c r="FKI4" s="208"/>
      <c r="FKJ4" s="208"/>
      <c r="FKK4" s="208"/>
      <c r="FKL4" s="208"/>
      <c r="FKM4" s="208"/>
      <c r="FKN4" s="208"/>
      <c r="FKO4" s="208"/>
      <c r="FKP4" s="208"/>
      <c r="FKQ4" s="208"/>
      <c r="FKR4" s="208"/>
      <c r="FKS4" s="208"/>
      <c r="FKT4" s="208"/>
      <c r="FKU4" s="208"/>
      <c r="FKV4" s="208"/>
      <c r="FKW4" s="208"/>
      <c r="FKX4" s="208"/>
      <c r="FKY4" s="208"/>
      <c r="FKZ4" s="208"/>
      <c r="FLA4" s="208"/>
      <c r="FLB4" s="208"/>
      <c r="FLC4" s="208"/>
      <c r="FLD4" s="208"/>
      <c r="FLE4" s="208"/>
      <c r="FLF4" s="208"/>
      <c r="FLG4" s="208"/>
      <c r="FLH4" s="208"/>
      <c r="FLI4" s="208"/>
      <c r="FLJ4" s="208"/>
      <c r="FLK4" s="208"/>
      <c r="FLL4" s="208"/>
      <c r="FLM4" s="208"/>
      <c r="FLN4" s="208"/>
      <c r="FLO4" s="208"/>
      <c r="FLP4" s="208"/>
      <c r="FLQ4" s="208"/>
      <c r="FLR4" s="208"/>
      <c r="FLS4" s="208"/>
      <c r="FLT4" s="208"/>
      <c r="FLU4" s="208"/>
      <c r="FLV4" s="208"/>
      <c r="FLW4" s="208"/>
      <c r="FLX4" s="208"/>
      <c r="FLY4" s="208"/>
      <c r="FLZ4" s="208"/>
      <c r="FMA4" s="208"/>
      <c r="FMB4" s="208"/>
      <c r="FMC4" s="208"/>
      <c r="FMD4" s="208"/>
      <c r="FME4" s="208"/>
      <c r="FMF4" s="208"/>
      <c r="FMG4" s="208"/>
      <c r="FMH4" s="208"/>
      <c r="FMI4" s="208"/>
      <c r="FMJ4" s="208"/>
      <c r="FMK4" s="208"/>
      <c r="FML4" s="208"/>
      <c r="FMM4" s="208"/>
      <c r="FMN4" s="208"/>
      <c r="FMO4" s="208"/>
      <c r="FMP4" s="208"/>
      <c r="FMQ4" s="208"/>
      <c r="FMR4" s="208"/>
      <c r="FMS4" s="208"/>
      <c r="FMT4" s="208"/>
      <c r="FMU4" s="208"/>
      <c r="FMV4" s="208"/>
      <c r="FMW4" s="208"/>
      <c r="FMX4" s="208"/>
      <c r="FMY4" s="208"/>
      <c r="FMZ4" s="208"/>
      <c r="FNA4" s="208"/>
      <c r="FNB4" s="208"/>
      <c r="FNC4" s="208"/>
      <c r="FND4" s="208"/>
      <c r="FNE4" s="208"/>
      <c r="FNF4" s="208"/>
      <c r="FNG4" s="208"/>
      <c r="FNH4" s="208"/>
      <c r="FNI4" s="208"/>
      <c r="FNJ4" s="208"/>
      <c r="FNK4" s="208"/>
      <c r="FNL4" s="208"/>
      <c r="FNM4" s="208"/>
      <c r="FNN4" s="208"/>
      <c r="FNO4" s="208"/>
      <c r="FNP4" s="208"/>
      <c r="FNQ4" s="208"/>
      <c r="FNR4" s="208"/>
      <c r="FNS4" s="208"/>
      <c r="FNT4" s="208"/>
      <c r="FNU4" s="208"/>
      <c r="FNV4" s="208"/>
      <c r="FNW4" s="208"/>
      <c r="FNX4" s="208"/>
      <c r="FNY4" s="208"/>
      <c r="FNZ4" s="208"/>
      <c r="FOA4" s="208"/>
      <c r="FOB4" s="208"/>
      <c r="FOC4" s="208"/>
      <c r="FOD4" s="208"/>
      <c r="FOE4" s="208"/>
      <c r="FOF4" s="208"/>
      <c r="FOG4" s="208"/>
      <c r="FOH4" s="208"/>
      <c r="FOI4" s="208"/>
      <c r="FOJ4" s="208"/>
      <c r="FOK4" s="208"/>
      <c r="FOL4" s="208"/>
      <c r="FOM4" s="208"/>
      <c r="FON4" s="208"/>
      <c r="FOO4" s="208"/>
      <c r="FOP4" s="208"/>
      <c r="FOQ4" s="208"/>
      <c r="FOR4" s="208"/>
      <c r="FOS4" s="208"/>
      <c r="FOT4" s="208"/>
      <c r="FOU4" s="208"/>
      <c r="FOV4" s="208"/>
      <c r="FOW4" s="208"/>
      <c r="FOX4" s="208"/>
      <c r="FOY4" s="208"/>
      <c r="FOZ4" s="208"/>
      <c r="FPA4" s="208"/>
      <c r="FPB4" s="208"/>
      <c r="FPC4" s="208"/>
      <c r="FPD4" s="208"/>
      <c r="FPE4" s="208"/>
      <c r="FPF4" s="208"/>
      <c r="FPG4" s="208"/>
      <c r="FPH4" s="208"/>
      <c r="FPI4" s="208"/>
      <c r="FPJ4" s="208"/>
      <c r="FPK4" s="208"/>
      <c r="FPL4" s="208"/>
      <c r="FPM4" s="208"/>
      <c r="FPN4" s="208"/>
      <c r="FPO4" s="208"/>
      <c r="FPP4" s="208"/>
      <c r="FPQ4" s="208"/>
      <c r="FPR4" s="208"/>
      <c r="FPS4" s="208"/>
      <c r="FPT4" s="208"/>
      <c r="FPU4" s="208"/>
      <c r="FPV4" s="208"/>
      <c r="FPW4" s="208"/>
      <c r="FPX4" s="208"/>
      <c r="FPY4" s="208"/>
      <c r="FPZ4" s="208"/>
      <c r="FQA4" s="208"/>
      <c r="FQB4" s="208"/>
      <c r="FQC4" s="208"/>
      <c r="FQD4" s="208"/>
      <c r="FQE4" s="208"/>
      <c r="FQF4" s="208"/>
      <c r="FQG4" s="208"/>
      <c r="FQH4" s="208"/>
      <c r="FQI4" s="208"/>
      <c r="FQJ4" s="208"/>
      <c r="FQK4" s="208"/>
      <c r="FQL4" s="208"/>
      <c r="FQM4" s="208"/>
      <c r="FQN4" s="208"/>
      <c r="FQO4" s="208"/>
      <c r="FQP4" s="208"/>
      <c r="FQQ4" s="208"/>
      <c r="FQR4" s="208"/>
      <c r="FQS4" s="208"/>
      <c r="FQT4" s="208"/>
      <c r="FQU4" s="208"/>
      <c r="FQV4" s="208"/>
      <c r="FQW4" s="208"/>
      <c r="FQX4" s="208"/>
      <c r="FQY4" s="208"/>
      <c r="FQZ4" s="208"/>
      <c r="FRA4" s="208"/>
      <c r="FRB4" s="208"/>
      <c r="FRC4" s="208"/>
      <c r="FRD4" s="208"/>
      <c r="FRE4" s="208"/>
      <c r="FRF4" s="208"/>
      <c r="FRG4" s="208"/>
      <c r="FRH4" s="208"/>
      <c r="FRI4" s="208"/>
      <c r="FRJ4" s="208"/>
      <c r="FRK4" s="208"/>
      <c r="FRL4" s="208"/>
      <c r="FRM4" s="208"/>
      <c r="FRN4" s="208"/>
      <c r="FRO4" s="208"/>
      <c r="FRP4" s="208"/>
      <c r="FRQ4" s="208"/>
      <c r="FRR4" s="208"/>
      <c r="FRS4" s="208"/>
      <c r="FRT4" s="208"/>
      <c r="FRU4" s="208"/>
      <c r="FRV4" s="208"/>
      <c r="FRW4" s="208"/>
      <c r="FRX4" s="208"/>
      <c r="FRY4" s="208"/>
      <c r="FRZ4" s="208"/>
      <c r="FSA4" s="208"/>
      <c r="FSB4" s="208"/>
      <c r="FSC4" s="208"/>
      <c r="FSD4" s="208"/>
      <c r="FSE4" s="208"/>
      <c r="FSF4" s="208"/>
      <c r="FSG4" s="208"/>
      <c r="FSH4" s="208"/>
      <c r="FSI4" s="208"/>
      <c r="FSJ4" s="208"/>
      <c r="FSK4" s="208"/>
      <c r="FSL4" s="208"/>
      <c r="FSM4" s="208"/>
      <c r="FSN4" s="208"/>
      <c r="FSO4" s="208"/>
      <c r="FSP4" s="208"/>
      <c r="FSQ4" s="208"/>
      <c r="FSR4" s="208"/>
      <c r="FSS4" s="208"/>
      <c r="FST4" s="208"/>
      <c r="FSU4" s="208"/>
      <c r="FSV4" s="208"/>
      <c r="FSW4" s="208"/>
      <c r="FSX4" s="208"/>
      <c r="FSY4" s="208"/>
      <c r="FSZ4" s="208"/>
      <c r="FTA4" s="208"/>
      <c r="FTB4" s="208"/>
      <c r="FTC4" s="208"/>
      <c r="FTD4" s="208"/>
      <c r="FTE4" s="208"/>
      <c r="FTF4" s="208"/>
      <c r="FTG4" s="208"/>
      <c r="FTH4" s="208"/>
      <c r="FTI4" s="208"/>
      <c r="FTJ4" s="208"/>
      <c r="FTK4" s="208"/>
      <c r="FTL4" s="208"/>
      <c r="FTM4" s="208"/>
      <c r="FTN4" s="208"/>
      <c r="FTO4" s="208"/>
      <c r="FTP4" s="208"/>
      <c r="FTQ4" s="208"/>
      <c r="FTR4" s="208"/>
      <c r="FTS4" s="208"/>
      <c r="FTT4" s="208"/>
      <c r="FTU4" s="208"/>
      <c r="FTV4" s="208"/>
      <c r="FTW4" s="208"/>
      <c r="FTX4" s="208"/>
      <c r="FTY4" s="208"/>
      <c r="FTZ4" s="208"/>
      <c r="FUA4" s="208"/>
      <c r="FUB4" s="208"/>
      <c r="FUC4" s="208"/>
      <c r="FUD4" s="208"/>
      <c r="FUE4" s="208"/>
      <c r="FUF4" s="208"/>
      <c r="FUG4" s="208"/>
      <c r="FUH4" s="208"/>
      <c r="FUI4" s="208"/>
      <c r="FUJ4" s="208"/>
      <c r="FUK4" s="208"/>
      <c r="FUL4" s="208"/>
      <c r="FUM4" s="208"/>
      <c r="FUN4" s="208"/>
      <c r="FUO4" s="208"/>
      <c r="FUP4" s="208"/>
      <c r="FUQ4" s="208"/>
      <c r="FUR4" s="208"/>
      <c r="FUS4" s="208"/>
      <c r="FUT4" s="208"/>
      <c r="FUU4" s="208"/>
      <c r="FUV4" s="208"/>
      <c r="FUW4" s="208"/>
      <c r="FUX4" s="208"/>
      <c r="FUY4" s="208"/>
      <c r="FUZ4" s="208"/>
      <c r="FVA4" s="208"/>
      <c r="FVB4" s="208"/>
      <c r="FVC4" s="208"/>
      <c r="FVD4" s="208"/>
      <c r="FVE4" s="208"/>
      <c r="FVF4" s="208"/>
      <c r="FVG4" s="208"/>
      <c r="FVH4" s="208"/>
      <c r="FVI4" s="208"/>
      <c r="FVJ4" s="208"/>
      <c r="FVK4" s="208"/>
      <c r="FVL4" s="208"/>
      <c r="FVM4" s="208"/>
      <c r="FVN4" s="208"/>
      <c r="FVO4" s="208"/>
      <c r="FVP4" s="208"/>
      <c r="FVQ4" s="208"/>
      <c r="FVR4" s="208"/>
      <c r="FVS4" s="208"/>
      <c r="FVT4" s="208"/>
      <c r="FVU4" s="208"/>
      <c r="FVV4" s="208"/>
      <c r="FVW4" s="208"/>
      <c r="FVX4" s="208"/>
      <c r="FVY4" s="208"/>
      <c r="FVZ4" s="208"/>
      <c r="FWA4" s="208"/>
      <c r="FWB4" s="208"/>
      <c r="FWC4" s="208"/>
      <c r="FWD4" s="208"/>
      <c r="FWE4" s="208"/>
      <c r="FWF4" s="208"/>
      <c r="FWG4" s="208"/>
      <c r="FWH4" s="208"/>
      <c r="FWI4" s="208"/>
      <c r="FWJ4" s="208"/>
      <c r="FWK4" s="208"/>
      <c r="FWL4" s="208"/>
      <c r="FWM4" s="208"/>
      <c r="FWN4" s="208"/>
      <c r="FWO4" s="208"/>
      <c r="FWP4" s="208"/>
      <c r="FWQ4" s="208"/>
      <c r="FWR4" s="208"/>
      <c r="FWS4" s="208"/>
      <c r="FWT4" s="208"/>
      <c r="FWU4" s="208"/>
      <c r="FWV4" s="208"/>
      <c r="FWW4" s="208"/>
      <c r="FWX4" s="208"/>
      <c r="FWY4" s="208"/>
      <c r="FWZ4" s="208"/>
      <c r="FXA4" s="208"/>
      <c r="FXB4" s="208"/>
      <c r="FXC4" s="208"/>
      <c r="FXD4" s="208"/>
      <c r="FXE4" s="208"/>
      <c r="FXF4" s="208"/>
      <c r="FXG4" s="208"/>
      <c r="FXH4" s="208"/>
      <c r="FXI4" s="208"/>
      <c r="FXJ4" s="208"/>
      <c r="FXK4" s="208"/>
      <c r="FXL4" s="208"/>
      <c r="FXM4" s="208"/>
      <c r="FXN4" s="208"/>
      <c r="FXO4" s="208"/>
      <c r="FXP4" s="208"/>
      <c r="FXQ4" s="208"/>
      <c r="FXR4" s="208"/>
      <c r="FXS4" s="208"/>
      <c r="FXT4" s="208"/>
      <c r="FXU4" s="208"/>
      <c r="FXV4" s="208"/>
      <c r="FXW4" s="208"/>
      <c r="FXX4" s="208"/>
      <c r="FXY4" s="208"/>
      <c r="FXZ4" s="208"/>
      <c r="FYA4" s="208"/>
      <c r="FYB4" s="208"/>
      <c r="FYC4" s="208"/>
      <c r="FYD4" s="208"/>
      <c r="FYE4" s="208"/>
      <c r="FYF4" s="208"/>
      <c r="FYG4" s="208"/>
      <c r="FYH4" s="208"/>
      <c r="FYI4" s="208"/>
      <c r="FYJ4" s="208"/>
      <c r="FYK4" s="208"/>
      <c r="FYL4" s="208"/>
      <c r="FYM4" s="208"/>
      <c r="FYN4" s="208"/>
      <c r="FYO4" s="208"/>
      <c r="FYP4" s="208"/>
      <c r="FYQ4" s="208"/>
      <c r="FYR4" s="208"/>
      <c r="FYS4" s="208"/>
      <c r="FYT4" s="208"/>
      <c r="FYU4" s="208"/>
      <c r="FYV4" s="208"/>
      <c r="FYW4" s="208"/>
      <c r="FYX4" s="208"/>
      <c r="FYY4" s="208"/>
      <c r="FYZ4" s="208"/>
      <c r="FZA4" s="208"/>
      <c r="FZB4" s="208"/>
      <c r="FZC4" s="208"/>
      <c r="FZD4" s="208"/>
      <c r="FZE4" s="208"/>
      <c r="FZF4" s="208"/>
      <c r="FZG4" s="208"/>
      <c r="FZH4" s="208"/>
      <c r="FZI4" s="208"/>
      <c r="FZJ4" s="208"/>
      <c r="FZK4" s="208"/>
      <c r="FZL4" s="208"/>
      <c r="FZM4" s="208"/>
      <c r="FZN4" s="208"/>
      <c r="FZO4" s="208"/>
      <c r="FZP4" s="208"/>
      <c r="FZQ4" s="208"/>
      <c r="FZR4" s="208"/>
      <c r="FZS4" s="208"/>
      <c r="FZT4" s="208"/>
      <c r="FZU4" s="208"/>
      <c r="FZV4" s="208"/>
      <c r="FZW4" s="208"/>
      <c r="FZX4" s="208"/>
      <c r="FZY4" s="208"/>
      <c r="FZZ4" s="208"/>
      <c r="GAA4" s="208"/>
      <c r="GAB4" s="208"/>
      <c r="GAC4" s="208"/>
      <c r="GAD4" s="208"/>
      <c r="GAE4" s="208"/>
      <c r="GAF4" s="208"/>
      <c r="GAG4" s="208"/>
      <c r="GAH4" s="208"/>
      <c r="GAI4" s="208"/>
      <c r="GAJ4" s="208"/>
      <c r="GAK4" s="208"/>
      <c r="GAL4" s="208"/>
      <c r="GAM4" s="208"/>
      <c r="GAN4" s="208"/>
      <c r="GAO4" s="208"/>
      <c r="GAP4" s="208"/>
      <c r="GAQ4" s="208"/>
      <c r="GAR4" s="208"/>
      <c r="GAS4" s="208"/>
      <c r="GAT4" s="208"/>
      <c r="GAU4" s="208"/>
      <c r="GAV4" s="208"/>
      <c r="GAW4" s="208"/>
      <c r="GAX4" s="208"/>
      <c r="GAY4" s="208"/>
      <c r="GAZ4" s="208"/>
      <c r="GBA4" s="208"/>
      <c r="GBB4" s="208"/>
      <c r="GBC4" s="208"/>
      <c r="GBD4" s="208"/>
      <c r="GBE4" s="208"/>
      <c r="GBF4" s="208"/>
      <c r="GBG4" s="208"/>
      <c r="GBH4" s="208"/>
      <c r="GBI4" s="208"/>
      <c r="GBJ4" s="208"/>
      <c r="GBK4" s="208"/>
      <c r="GBL4" s="208"/>
      <c r="GBM4" s="208"/>
      <c r="GBN4" s="208"/>
      <c r="GBO4" s="208"/>
      <c r="GBP4" s="208"/>
      <c r="GBQ4" s="208"/>
      <c r="GBR4" s="208"/>
      <c r="GBS4" s="208"/>
      <c r="GBT4" s="208"/>
      <c r="GBU4" s="208"/>
      <c r="GBV4" s="208"/>
      <c r="GBW4" s="208"/>
      <c r="GBX4" s="208"/>
      <c r="GBY4" s="208"/>
      <c r="GBZ4" s="208"/>
      <c r="GCA4" s="208"/>
      <c r="GCB4" s="208"/>
      <c r="GCC4" s="208"/>
      <c r="GCD4" s="208"/>
      <c r="GCE4" s="208"/>
      <c r="GCF4" s="208"/>
      <c r="GCG4" s="208"/>
      <c r="GCH4" s="208"/>
      <c r="GCI4" s="208"/>
      <c r="GCJ4" s="208"/>
      <c r="GCK4" s="208"/>
      <c r="GCL4" s="208"/>
      <c r="GCM4" s="208"/>
      <c r="GCN4" s="208"/>
      <c r="GCO4" s="208"/>
      <c r="GCP4" s="208"/>
      <c r="GCQ4" s="208"/>
      <c r="GCR4" s="208"/>
      <c r="GCS4" s="208"/>
      <c r="GCT4" s="208"/>
      <c r="GCU4" s="208"/>
      <c r="GCV4" s="208"/>
      <c r="GCW4" s="208"/>
      <c r="GCX4" s="208"/>
      <c r="GCY4" s="208"/>
      <c r="GCZ4" s="208"/>
      <c r="GDA4" s="208"/>
      <c r="GDB4" s="208"/>
      <c r="GDC4" s="208"/>
      <c r="GDD4" s="208"/>
      <c r="GDE4" s="208"/>
      <c r="GDF4" s="208"/>
      <c r="GDG4" s="208"/>
      <c r="GDH4" s="208"/>
      <c r="GDI4" s="208"/>
      <c r="GDJ4" s="208"/>
      <c r="GDK4" s="208"/>
      <c r="GDL4" s="208"/>
      <c r="GDM4" s="208"/>
      <c r="GDN4" s="208"/>
      <c r="GDO4" s="208"/>
      <c r="GDP4" s="208"/>
      <c r="GDQ4" s="208"/>
      <c r="GDR4" s="208"/>
      <c r="GDS4" s="208"/>
      <c r="GDT4" s="208"/>
      <c r="GDU4" s="208"/>
      <c r="GDV4" s="208"/>
      <c r="GDW4" s="208"/>
      <c r="GDX4" s="208"/>
      <c r="GDY4" s="208"/>
      <c r="GDZ4" s="208"/>
      <c r="GEA4" s="208"/>
      <c r="GEB4" s="208"/>
      <c r="GEC4" s="208"/>
      <c r="GED4" s="208"/>
      <c r="GEE4" s="208"/>
      <c r="GEF4" s="208"/>
      <c r="GEG4" s="208"/>
      <c r="GEH4" s="208"/>
      <c r="GEI4" s="208"/>
      <c r="GEJ4" s="208"/>
      <c r="GEK4" s="208"/>
      <c r="GEL4" s="208"/>
      <c r="GEM4" s="208"/>
      <c r="GEN4" s="208"/>
      <c r="GEO4" s="208"/>
      <c r="GEP4" s="208"/>
      <c r="GEQ4" s="208"/>
      <c r="GER4" s="208"/>
      <c r="GES4" s="208"/>
      <c r="GET4" s="208"/>
      <c r="GEU4" s="208"/>
      <c r="GEV4" s="208"/>
      <c r="GEW4" s="208"/>
      <c r="GEX4" s="208"/>
      <c r="GEY4" s="208"/>
      <c r="GEZ4" s="208"/>
      <c r="GFA4" s="208"/>
      <c r="GFB4" s="208"/>
      <c r="GFC4" s="208"/>
      <c r="GFD4" s="208"/>
      <c r="GFE4" s="208"/>
      <c r="GFF4" s="208"/>
      <c r="GFG4" s="208"/>
      <c r="GFH4" s="208"/>
      <c r="GFI4" s="208"/>
      <c r="GFJ4" s="208"/>
      <c r="GFK4" s="208"/>
      <c r="GFL4" s="208"/>
      <c r="GFM4" s="208"/>
      <c r="GFN4" s="208"/>
      <c r="GFO4" s="208"/>
      <c r="GFP4" s="208"/>
      <c r="GFQ4" s="208"/>
      <c r="GFR4" s="208"/>
      <c r="GFS4" s="208"/>
      <c r="GFT4" s="208"/>
      <c r="GFU4" s="208"/>
      <c r="GFV4" s="208"/>
      <c r="GFW4" s="208"/>
      <c r="GFX4" s="208"/>
      <c r="GFY4" s="208"/>
      <c r="GFZ4" s="208"/>
      <c r="GGA4" s="208"/>
      <c r="GGB4" s="208"/>
      <c r="GGC4" s="208"/>
      <c r="GGD4" s="208"/>
      <c r="GGE4" s="208"/>
      <c r="GGF4" s="208"/>
      <c r="GGG4" s="208"/>
      <c r="GGH4" s="208"/>
      <c r="GGI4" s="208"/>
      <c r="GGJ4" s="208"/>
      <c r="GGK4" s="208"/>
      <c r="GGL4" s="208"/>
      <c r="GGM4" s="208"/>
      <c r="GGN4" s="208"/>
      <c r="GGO4" s="208"/>
      <c r="GGP4" s="208"/>
      <c r="GGQ4" s="208"/>
      <c r="GGR4" s="208"/>
      <c r="GGS4" s="208"/>
      <c r="GGT4" s="208"/>
      <c r="GGU4" s="208"/>
      <c r="GGV4" s="208"/>
      <c r="GGW4" s="208"/>
      <c r="GGX4" s="208"/>
      <c r="GGY4" s="208"/>
      <c r="GGZ4" s="208"/>
      <c r="GHA4" s="208"/>
      <c r="GHB4" s="208"/>
      <c r="GHC4" s="208"/>
      <c r="GHD4" s="208"/>
      <c r="GHE4" s="208"/>
      <c r="GHF4" s="208"/>
      <c r="GHG4" s="208"/>
      <c r="GHH4" s="208"/>
      <c r="GHI4" s="208"/>
      <c r="GHJ4" s="208"/>
      <c r="GHK4" s="208"/>
      <c r="GHL4" s="208"/>
      <c r="GHM4" s="208"/>
      <c r="GHN4" s="208"/>
      <c r="GHO4" s="208"/>
      <c r="GHP4" s="208"/>
      <c r="GHQ4" s="208"/>
      <c r="GHR4" s="208"/>
      <c r="GHS4" s="208"/>
      <c r="GHT4" s="208"/>
      <c r="GHU4" s="208"/>
      <c r="GHV4" s="208"/>
      <c r="GHW4" s="208"/>
      <c r="GHX4" s="208"/>
      <c r="GHY4" s="208"/>
      <c r="GHZ4" s="208"/>
      <c r="GIA4" s="208"/>
      <c r="GIB4" s="208"/>
      <c r="GIC4" s="208"/>
      <c r="GID4" s="208"/>
      <c r="GIE4" s="208"/>
      <c r="GIF4" s="208"/>
      <c r="GIG4" s="208"/>
      <c r="GIH4" s="208"/>
      <c r="GII4" s="208"/>
      <c r="GIJ4" s="208"/>
      <c r="GIK4" s="208"/>
      <c r="GIL4" s="208"/>
      <c r="GIM4" s="208"/>
      <c r="GIN4" s="208"/>
      <c r="GIO4" s="208"/>
      <c r="GIP4" s="208"/>
      <c r="GIQ4" s="208"/>
      <c r="GIR4" s="208"/>
      <c r="GIS4" s="208"/>
      <c r="GIT4" s="208"/>
      <c r="GIU4" s="208"/>
      <c r="GIV4" s="208"/>
      <c r="GIW4" s="208"/>
      <c r="GIX4" s="208"/>
      <c r="GIY4" s="208"/>
      <c r="GIZ4" s="208"/>
      <c r="GJA4" s="208"/>
      <c r="GJB4" s="208"/>
      <c r="GJC4" s="208"/>
      <c r="GJD4" s="208"/>
      <c r="GJE4" s="208"/>
      <c r="GJF4" s="208"/>
      <c r="GJG4" s="208"/>
      <c r="GJH4" s="208"/>
      <c r="GJI4" s="208"/>
      <c r="GJJ4" s="208"/>
      <c r="GJK4" s="208"/>
      <c r="GJL4" s="208"/>
      <c r="GJM4" s="208"/>
      <c r="GJN4" s="208"/>
      <c r="GJO4" s="208"/>
      <c r="GJP4" s="208"/>
      <c r="GJQ4" s="208"/>
      <c r="GJR4" s="208"/>
      <c r="GJS4" s="208"/>
      <c r="GJT4" s="208"/>
      <c r="GJU4" s="208"/>
      <c r="GJV4" s="208"/>
      <c r="GJW4" s="208"/>
      <c r="GJX4" s="208"/>
      <c r="GJY4" s="208"/>
      <c r="GJZ4" s="208"/>
      <c r="GKA4" s="208"/>
      <c r="GKB4" s="208"/>
      <c r="GKC4" s="208"/>
      <c r="GKD4" s="208"/>
      <c r="GKE4" s="208"/>
      <c r="GKF4" s="208"/>
      <c r="GKG4" s="208"/>
      <c r="GKH4" s="208"/>
      <c r="GKI4" s="208"/>
      <c r="GKJ4" s="208"/>
      <c r="GKK4" s="208"/>
      <c r="GKL4" s="208"/>
      <c r="GKM4" s="208"/>
      <c r="GKN4" s="208"/>
      <c r="GKO4" s="208"/>
      <c r="GKP4" s="208"/>
      <c r="GKQ4" s="208"/>
      <c r="GKR4" s="208"/>
      <c r="GKS4" s="208"/>
      <c r="GKT4" s="208"/>
      <c r="GKU4" s="208"/>
      <c r="GKV4" s="208"/>
      <c r="GKW4" s="208"/>
      <c r="GKX4" s="208"/>
      <c r="GKY4" s="208"/>
      <c r="GKZ4" s="208"/>
      <c r="GLA4" s="208"/>
      <c r="GLB4" s="208"/>
      <c r="GLC4" s="208"/>
      <c r="GLD4" s="208"/>
      <c r="GLE4" s="208"/>
      <c r="GLF4" s="208"/>
      <c r="GLG4" s="208"/>
      <c r="GLH4" s="208"/>
      <c r="GLI4" s="208"/>
      <c r="GLJ4" s="208"/>
      <c r="GLK4" s="208"/>
      <c r="GLL4" s="208"/>
      <c r="GLM4" s="208"/>
      <c r="GLN4" s="208"/>
      <c r="GLO4" s="208"/>
      <c r="GLP4" s="208"/>
      <c r="GLQ4" s="208"/>
      <c r="GLR4" s="208"/>
      <c r="GLS4" s="208"/>
      <c r="GLT4" s="208"/>
      <c r="GLU4" s="208"/>
      <c r="GLV4" s="208"/>
      <c r="GLW4" s="208"/>
      <c r="GLX4" s="208"/>
      <c r="GLY4" s="208"/>
      <c r="GLZ4" s="208"/>
      <c r="GMA4" s="208"/>
      <c r="GMB4" s="208"/>
      <c r="GMC4" s="208"/>
      <c r="GMD4" s="208"/>
      <c r="GME4" s="208"/>
      <c r="GMF4" s="208"/>
      <c r="GMG4" s="208"/>
      <c r="GMH4" s="208"/>
      <c r="GMI4" s="208"/>
      <c r="GMJ4" s="208"/>
      <c r="GMK4" s="208"/>
      <c r="GML4" s="208"/>
      <c r="GMM4" s="208"/>
      <c r="GMN4" s="208"/>
      <c r="GMO4" s="208"/>
      <c r="GMP4" s="208"/>
      <c r="GMQ4" s="208"/>
      <c r="GMR4" s="208"/>
      <c r="GMS4" s="208"/>
      <c r="GMT4" s="208"/>
      <c r="GMU4" s="208"/>
      <c r="GMV4" s="208"/>
      <c r="GMW4" s="208"/>
      <c r="GMX4" s="208"/>
      <c r="GMY4" s="208"/>
      <c r="GMZ4" s="208"/>
      <c r="GNA4" s="208"/>
      <c r="GNB4" s="208"/>
      <c r="GNC4" s="208"/>
      <c r="GND4" s="208"/>
      <c r="GNE4" s="208"/>
      <c r="GNF4" s="208"/>
      <c r="GNG4" s="208"/>
      <c r="GNH4" s="208"/>
      <c r="GNI4" s="208"/>
      <c r="GNJ4" s="208"/>
      <c r="GNK4" s="208"/>
      <c r="GNL4" s="208"/>
      <c r="GNM4" s="208"/>
      <c r="GNN4" s="208"/>
      <c r="GNO4" s="208"/>
      <c r="GNP4" s="208"/>
      <c r="GNQ4" s="208"/>
      <c r="GNR4" s="208"/>
      <c r="GNS4" s="208"/>
      <c r="GNT4" s="208"/>
      <c r="GNU4" s="208"/>
      <c r="GNV4" s="208"/>
      <c r="GNW4" s="208"/>
      <c r="GNX4" s="208"/>
      <c r="GNY4" s="208"/>
      <c r="GNZ4" s="208"/>
      <c r="GOA4" s="208"/>
      <c r="GOB4" s="208"/>
      <c r="GOC4" s="208"/>
      <c r="GOD4" s="208"/>
      <c r="GOE4" s="208"/>
      <c r="GOF4" s="208"/>
      <c r="GOG4" s="208"/>
      <c r="GOH4" s="208"/>
      <c r="GOI4" s="208"/>
      <c r="GOJ4" s="208"/>
      <c r="GOK4" s="208"/>
      <c r="GOL4" s="208"/>
      <c r="GOM4" s="208"/>
      <c r="GON4" s="208"/>
      <c r="GOO4" s="208"/>
      <c r="GOP4" s="208"/>
      <c r="GOQ4" s="208"/>
      <c r="GOR4" s="208"/>
      <c r="GOS4" s="208"/>
      <c r="GOT4" s="208"/>
      <c r="GOU4" s="208"/>
      <c r="GOV4" s="208"/>
      <c r="GOW4" s="208"/>
      <c r="GOX4" s="208"/>
      <c r="GOY4" s="208"/>
      <c r="GOZ4" s="208"/>
      <c r="GPA4" s="208"/>
      <c r="GPB4" s="208"/>
      <c r="GPC4" s="208"/>
      <c r="GPD4" s="208"/>
      <c r="GPE4" s="208"/>
      <c r="GPF4" s="208"/>
      <c r="GPG4" s="208"/>
      <c r="GPH4" s="208"/>
      <c r="GPI4" s="208"/>
      <c r="GPJ4" s="208"/>
      <c r="GPK4" s="208"/>
      <c r="GPL4" s="208"/>
      <c r="GPM4" s="208"/>
      <c r="GPN4" s="208"/>
      <c r="GPO4" s="208"/>
      <c r="GPP4" s="208"/>
      <c r="GPQ4" s="208"/>
      <c r="GPR4" s="208"/>
      <c r="GPS4" s="208"/>
      <c r="GPT4" s="208"/>
      <c r="GPU4" s="208"/>
      <c r="GPV4" s="208"/>
      <c r="GPW4" s="208"/>
      <c r="GPX4" s="208"/>
      <c r="GPY4" s="208"/>
      <c r="GPZ4" s="208"/>
      <c r="GQA4" s="208"/>
      <c r="GQB4" s="208"/>
      <c r="GQC4" s="208"/>
      <c r="GQD4" s="208"/>
      <c r="GQE4" s="208"/>
      <c r="GQF4" s="208"/>
      <c r="GQG4" s="208"/>
      <c r="GQH4" s="208"/>
      <c r="GQI4" s="208"/>
      <c r="GQJ4" s="208"/>
      <c r="GQK4" s="208"/>
      <c r="GQL4" s="208"/>
      <c r="GQM4" s="208"/>
      <c r="GQN4" s="208"/>
      <c r="GQO4" s="208"/>
      <c r="GQP4" s="208"/>
      <c r="GQQ4" s="208"/>
      <c r="GQR4" s="208"/>
      <c r="GQS4" s="208"/>
      <c r="GQT4" s="208"/>
      <c r="GQU4" s="208"/>
      <c r="GQV4" s="208"/>
      <c r="GQW4" s="208"/>
      <c r="GQX4" s="208"/>
      <c r="GQY4" s="208"/>
      <c r="GQZ4" s="208"/>
      <c r="GRA4" s="208"/>
      <c r="GRB4" s="208"/>
      <c r="GRC4" s="208"/>
      <c r="GRD4" s="208"/>
      <c r="GRE4" s="208"/>
      <c r="GRF4" s="208"/>
      <c r="GRG4" s="208"/>
      <c r="GRH4" s="208"/>
      <c r="GRI4" s="208"/>
      <c r="GRJ4" s="208"/>
      <c r="GRK4" s="208"/>
      <c r="GRL4" s="208"/>
      <c r="GRM4" s="208"/>
      <c r="GRN4" s="208"/>
      <c r="GRO4" s="208"/>
      <c r="GRP4" s="208"/>
      <c r="GRQ4" s="208"/>
      <c r="GRR4" s="208"/>
      <c r="GRS4" s="208"/>
      <c r="GRT4" s="208"/>
      <c r="GRU4" s="208"/>
      <c r="GRV4" s="208"/>
      <c r="GRW4" s="208"/>
      <c r="GRX4" s="208"/>
      <c r="GRY4" s="208"/>
      <c r="GRZ4" s="208"/>
      <c r="GSA4" s="208"/>
      <c r="GSB4" s="208"/>
      <c r="GSC4" s="208"/>
      <c r="GSD4" s="208"/>
      <c r="GSE4" s="208"/>
      <c r="GSF4" s="208"/>
      <c r="GSG4" s="208"/>
      <c r="GSH4" s="208"/>
      <c r="GSI4" s="208"/>
      <c r="GSJ4" s="208"/>
      <c r="GSK4" s="208"/>
      <c r="GSL4" s="208"/>
      <c r="GSM4" s="208"/>
      <c r="GSN4" s="208"/>
      <c r="GSO4" s="208"/>
      <c r="GSP4" s="208"/>
      <c r="GSQ4" s="208"/>
      <c r="GSR4" s="208"/>
      <c r="GSS4" s="208"/>
      <c r="GST4" s="208"/>
      <c r="GSU4" s="208"/>
      <c r="GSV4" s="208"/>
      <c r="GSW4" s="208"/>
      <c r="GSX4" s="208"/>
      <c r="GSY4" s="208"/>
      <c r="GSZ4" s="208"/>
      <c r="GTA4" s="208"/>
      <c r="GTB4" s="208"/>
      <c r="GTC4" s="208"/>
      <c r="GTD4" s="208"/>
      <c r="GTE4" s="208"/>
      <c r="GTF4" s="208"/>
      <c r="GTG4" s="208"/>
      <c r="GTH4" s="208"/>
      <c r="GTI4" s="208"/>
      <c r="GTJ4" s="208"/>
      <c r="GTK4" s="208"/>
      <c r="GTL4" s="208"/>
      <c r="GTM4" s="208"/>
      <c r="GTN4" s="208"/>
      <c r="GTO4" s="208"/>
      <c r="GTP4" s="208"/>
      <c r="GTQ4" s="208"/>
      <c r="GTR4" s="208"/>
      <c r="GTS4" s="208"/>
      <c r="GTT4" s="208"/>
      <c r="GTU4" s="208"/>
      <c r="GTV4" s="208"/>
      <c r="GTW4" s="208"/>
      <c r="GTX4" s="208"/>
      <c r="GTY4" s="208"/>
      <c r="GTZ4" s="208"/>
      <c r="GUA4" s="208"/>
      <c r="GUB4" s="208"/>
      <c r="GUC4" s="208"/>
      <c r="GUD4" s="208"/>
      <c r="GUE4" s="208"/>
      <c r="GUF4" s="208"/>
      <c r="GUG4" s="208"/>
      <c r="GUH4" s="208"/>
      <c r="GUI4" s="208"/>
      <c r="GUJ4" s="208"/>
      <c r="GUK4" s="208"/>
      <c r="GUL4" s="208"/>
      <c r="GUM4" s="208"/>
      <c r="GUN4" s="208"/>
      <c r="GUO4" s="208"/>
      <c r="GUP4" s="208"/>
      <c r="GUQ4" s="208"/>
      <c r="GUR4" s="208"/>
      <c r="GUS4" s="208"/>
      <c r="GUT4" s="208"/>
      <c r="GUU4" s="208"/>
      <c r="GUV4" s="208"/>
      <c r="GUW4" s="208"/>
      <c r="GUX4" s="208"/>
      <c r="GUY4" s="208"/>
      <c r="GUZ4" s="208"/>
      <c r="GVA4" s="208"/>
      <c r="GVB4" s="208"/>
      <c r="GVC4" s="208"/>
      <c r="GVD4" s="208"/>
      <c r="GVE4" s="208"/>
      <c r="GVF4" s="208"/>
      <c r="GVG4" s="208"/>
      <c r="GVH4" s="208"/>
      <c r="GVI4" s="208"/>
      <c r="GVJ4" s="208"/>
      <c r="GVK4" s="208"/>
      <c r="GVL4" s="208"/>
      <c r="GVM4" s="208"/>
      <c r="GVN4" s="208"/>
      <c r="GVO4" s="208"/>
      <c r="GVP4" s="208"/>
      <c r="GVQ4" s="208"/>
      <c r="GVR4" s="208"/>
      <c r="GVS4" s="208"/>
      <c r="GVT4" s="208"/>
      <c r="GVU4" s="208"/>
      <c r="GVV4" s="208"/>
      <c r="GVW4" s="208"/>
      <c r="GVX4" s="208"/>
      <c r="GVY4" s="208"/>
      <c r="GVZ4" s="208"/>
      <c r="GWA4" s="208"/>
      <c r="GWB4" s="208"/>
      <c r="GWC4" s="208"/>
      <c r="GWD4" s="208"/>
      <c r="GWE4" s="208"/>
      <c r="GWF4" s="208"/>
      <c r="GWG4" s="208"/>
      <c r="GWH4" s="208"/>
      <c r="GWI4" s="208"/>
      <c r="GWJ4" s="208"/>
      <c r="GWK4" s="208"/>
      <c r="GWL4" s="208"/>
      <c r="GWM4" s="208"/>
      <c r="GWN4" s="208"/>
      <c r="GWO4" s="208"/>
      <c r="GWP4" s="208"/>
      <c r="GWQ4" s="208"/>
      <c r="GWR4" s="208"/>
      <c r="GWS4" s="208"/>
      <c r="GWT4" s="208"/>
      <c r="GWU4" s="208"/>
      <c r="GWV4" s="208"/>
      <c r="GWW4" s="208"/>
      <c r="GWX4" s="208"/>
      <c r="GWY4" s="208"/>
      <c r="GWZ4" s="208"/>
      <c r="GXA4" s="208"/>
      <c r="GXB4" s="208"/>
      <c r="GXC4" s="208"/>
      <c r="GXD4" s="208"/>
      <c r="GXE4" s="208"/>
      <c r="GXF4" s="208"/>
      <c r="GXG4" s="208"/>
      <c r="GXH4" s="208"/>
      <c r="GXI4" s="208"/>
      <c r="GXJ4" s="208"/>
      <c r="GXK4" s="208"/>
      <c r="GXL4" s="208"/>
      <c r="GXM4" s="208"/>
      <c r="GXN4" s="208"/>
      <c r="GXO4" s="208"/>
      <c r="GXP4" s="208"/>
      <c r="GXQ4" s="208"/>
      <c r="GXR4" s="208"/>
      <c r="GXS4" s="208"/>
      <c r="GXT4" s="208"/>
      <c r="GXU4" s="208"/>
      <c r="GXV4" s="208"/>
      <c r="GXW4" s="208"/>
      <c r="GXX4" s="208"/>
      <c r="GXY4" s="208"/>
      <c r="GXZ4" s="208"/>
      <c r="GYA4" s="208"/>
      <c r="GYB4" s="208"/>
      <c r="GYC4" s="208"/>
      <c r="GYD4" s="208"/>
      <c r="GYE4" s="208"/>
      <c r="GYF4" s="208"/>
      <c r="GYG4" s="208"/>
      <c r="GYH4" s="208"/>
      <c r="GYI4" s="208"/>
      <c r="GYJ4" s="208"/>
      <c r="GYK4" s="208"/>
      <c r="GYL4" s="208"/>
      <c r="GYM4" s="208"/>
      <c r="GYN4" s="208"/>
      <c r="GYO4" s="208"/>
      <c r="GYP4" s="208"/>
      <c r="GYQ4" s="208"/>
      <c r="GYR4" s="208"/>
      <c r="GYS4" s="208"/>
      <c r="GYT4" s="208"/>
      <c r="GYU4" s="208"/>
      <c r="GYV4" s="208"/>
      <c r="GYW4" s="208"/>
      <c r="GYX4" s="208"/>
      <c r="GYY4" s="208"/>
      <c r="GYZ4" s="208"/>
      <c r="GZA4" s="208"/>
      <c r="GZB4" s="208"/>
      <c r="GZC4" s="208"/>
      <c r="GZD4" s="208"/>
      <c r="GZE4" s="208"/>
      <c r="GZF4" s="208"/>
      <c r="GZG4" s="208"/>
      <c r="GZH4" s="208"/>
      <c r="GZI4" s="208"/>
      <c r="GZJ4" s="208"/>
      <c r="GZK4" s="208"/>
      <c r="GZL4" s="208"/>
      <c r="GZM4" s="208"/>
      <c r="GZN4" s="208"/>
      <c r="GZO4" s="208"/>
      <c r="GZP4" s="208"/>
      <c r="GZQ4" s="208"/>
      <c r="GZR4" s="208"/>
      <c r="GZS4" s="208"/>
      <c r="GZT4" s="208"/>
      <c r="GZU4" s="208"/>
      <c r="GZV4" s="208"/>
      <c r="GZW4" s="208"/>
      <c r="GZX4" s="208"/>
      <c r="GZY4" s="208"/>
      <c r="GZZ4" s="208"/>
      <c r="HAA4" s="208"/>
      <c r="HAB4" s="208"/>
      <c r="HAC4" s="208"/>
      <c r="HAD4" s="208"/>
      <c r="HAE4" s="208"/>
      <c r="HAF4" s="208"/>
      <c r="HAG4" s="208"/>
      <c r="HAH4" s="208"/>
      <c r="HAI4" s="208"/>
      <c r="HAJ4" s="208"/>
      <c r="HAK4" s="208"/>
      <c r="HAL4" s="208"/>
      <c r="HAM4" s="208"/>
      <c r="HAN4" s="208"/>
      <c r="HAO4" s="208"/>
      <c r="HAP4" s="208"/>
      <c r="HAQ4" s="208"/>
      <c r="HAR4" s="208"/>
      <c r="HAS4" s="208"/>
      <c r="HAT4" s="208"/>
      <c r="HAU4" s="208"/>
      <c r="HAV4" s="208"/>
      <c r="HAW4" s="208"/>
      <c r="HAX4" s="208"/>
      <c r="HAY4" s="208"/>
      <c r="HAZ4" s="208"/>
      <c r="HBA4" s="208"/>
      <c r="HBB4" s="208"/>
      <c r="HBC4" s="208"/>
      <c r="HBD4" s="208"/>
      <c r="HBE4" s="208"/>
      <c r="HBF4" s="208"/>
      <c r="HBG4" s="208"/>
      <c r="HBH4" s="208"/>
      <c r="HBI4" s="208"/>
      <c r="HBJ4" s="208"/>
      <c r="HBK4" s="208"/>
      <c r="HBL4" s="208"/>
      <c r="HBM4" s="208"/>
      <c r="HBN4" s="208"/>
      <c r="HBO4" s="208"/>
      <c r="HBP4" s="208"/>
      <c r="HBQ4" s="208"/>
      <c r="HBR4" s="208"/>
      <c r="HBS4" s="208"/>
      <c r="HBT4" s="208"/>
      <c r="HBU4" s="208"/>
      <c r="HBV4" s="208"/>
      <c r="HBW4" s="208"/>
      <c r="HBX4" s="208"/>
      <c r="HBY4" s="208"/>
      <c r="HBZ4" s="208"/>
      <c r="HCA4" s="208"/>
      <c r="HCB4" s="208"/>
      <c r="HCC4" s="208"/>
      <c r="HCD4" s="208"/>
      <c r="HCE4" s="208"/>
      <c r="HCF4" s="208"/>
      <c r="HCG4" s="208"/>
      <c r="HCH4" s="208"/>
      <c r="HCI4" s="208"/>
      <c r="HCJ4" s="208"/>
      <c r="HCK4" s="208"/>
      <c r="HCL4" s="208"/>
      <c r="HCM4" s="208"/>
      <c r="HCN4" s="208"/>
      <c r="HCO4" s="208"/>
      <c r="HCP4" s="208"/>
      <c r="HCQ4" s="208"/>
      <c r="HCR4" s="208"/>
      <c r="HCS4" s="208"/>
      <c r="HCT4" s="208"/>
      <c r="HCU4" s="208"/>
      <c r="HCV4" s="208"/>
      <c r="HCW4" s="208"/>
      <c r="HCX4" s="208"/>
      <c r="HCY4" s="208"/>
      <c r="HCZ4" s="208"/>
      <c r="HDA4" s="208"/>
      <c r="HDB4" s="208"/>
      <c r="HDC4" s="208"/>
      <c r="HDD4" s="208"/>
      <c r="HDE4" s="208"/>
      <c r="HDF4" s="208"/>
      <c r="HDG4" s="208"/>
      <c r="HDH4" s="208"/>
      <c r="HDI4" s="208"/>
      <c r="HDJ4" s="208"/>
      <c r="HDK4" s="208"/>
      <c r="HDL4" s="208"/>
      <c r="HDM4" s="208"/>
      <c r="HDN4" s="208"/>
      <c r="HDO4" s="208"/>
      <c r="HDP4" s="208"/>
      <c r="HDQ4" s="208"/>
      <c r="HDR4" s="208"/>
      <c r="HDS4" s="208"/>
      <c r="HDT4" s="208"/>
      <c r="HDU4" s="208"/>
      <c r="HDV4" s="208"/>
      <c r="HDW4" s="208"/>
      <c r="HDX4" s="208"/>
      <c r="HDY4" s="208"/>
      <c r="HDZ4" s="208"/>
      <c r="HEA4" s="208"/>
      <c r="HEB4" s="208"/>
      <c r="HEC4" s="208"/>
      <c r="HED4" s="208"/>
      <c r="HEE4" s="208"/>
      <c r="HEF4" s="208"/>
      <c r="HEG4" s="208"/>
      <c r="HEH4" s="208"/>
      <c r="HEI4" s="208"/>
      <c r="HEJ4" s="208"/>
      <c r="HEK4" s="208"/>
      <c r="HEL4" s="208"/>
      <c r="HEM4" s="208"/>
      <c r="HEN4" s="208"/>
      <c r="HEO4" s="208"/>
      <c r="HEP4" s="208"/>
      <c r="HEQ4" s="208"/>
      <c r="HER4" s="208"/>
      <c r="HES4" s="208"/>
      <c r="HET4" s="208"/>
      <c r="HEU4" s="208"/>
      <c r="HEV4" s="208"/>
      <c r="HEW4" s="208"/>
      <c r="HEX4" s="208"/>
      <c r="HEY4" s="208"/>
      <c r="HEZ4" s="208"/>
      <c r="HFA4" s="208"/>
      <c r="HFB4" s="208"/>
      <c r="HFC4" s="208"/>
      <c r="HFD4" s="208"/>
      <c r="HFE4" s="208"/>
      <c r="HFF4" s="208"/>
      <c r="HFG4" s="208"/>
      <c r="HFH4" s="208"/>
      <c r="HFI4" s="208"/>
      <c r="HFJ4" s="208"/>
      <c r="HFK4" s="208"/>
      <c r="HFL4" s="208"/>
      <c r="HFM4" s="208"/>
      <c r="HFN4" s="208"/>
      <c r="HFO4" s="208"/>
      <c r="HFP4" s="208"/>
      <c r="HFQ4" s="208"/>
      <c r="HFR4" s="208"/>
      <c r="HFS4" s="208"/>
      <c r="HFT4" s="208"/>
      <c r="HFU4" s="208"/>
      <c r="HFV4" s="208"/>
      <c r="HFW4" s="208"/>
      <c r="HFX4" s="208"/>
      <c r="HFY4" s="208"/>
      <c r="HFZ4" s="208"/>
      <c r="HGA4" s="208"/>
      <c r="HGB4" s="208"/>
      <c r="HGC4" s="208"/>
      <c r="HGD4" s="208"/>
      <c r="HGE4" s="208"/>
      <c r="HGF4" s="208"/>
      <c r="HGG4" s="208"/>
      <c r="HGH4" s="208"/>
      <c r="HGI4" s="208"/>
      <c r="HGJ4" s="208"/>
      <c r="HGK4" s="208"/>
      <c r="HGL4" s="208"/>
      <c r="HGM4" s="208"/>
      <c r="HGN4" s="208"/>
      <c r="HGO4" s="208"/>
      <c r="HGP4" s="208"/>
      <c r="HGQ4" s="208"/>
      <c r="HGR4" s="208"/>
      <c r="HGS4" s="208"/>
      <c r="HGT4" s="208"/>
      <c r="HGU4" s="208"/>
      <c r="HGV4" s="208"/>
      <c r="HGW4" s="208"/>
      <c r="HGX4" s="208"/>
      <c r="HGY4" s="208"/>
      <c r="HGZ4" s="208"/>
      <c r="HHA4" s="208"/>
      <c r="HHB4" s="208"/>
      <c r="HHC4" s="208"/>
      <c r="HHD4" s="208"/>
      <c r="HHE4" s="208"/>
      <c r="HHF4" s="208"/>
      <c r="HHG4" s="208"/>
      <c r="HHH4" s="208"/>
      <c r="HHI4" s="208"/>
      <c r="HHJ4" s="208"/>
      <c r="HHK4" s="208"/>
      <c r="HHL4" s="208"/>
      <c r="HHM4" s="208"/>
      <c r="HHN4" s="208"/>
      <c r="HHO4" s="208"/>
      <c r="HHP4" s="208"/>
      <c r="HHQ4" s="208"/>
      <c r="HHR4" s="208"/>
      <c r="HHS4" s="208"/>
      <c r="HHT4" s="208"/>
      <c r="HHU4" s="208"/>
      <c r="HHV4" s="208"/>
      <c r="HHW4" s="208"/>
      <c r="HHX4" s="208"/>
      <c r="HHY4" s="208"/>
      <c r="HHZ4" s="208"/>
      <c r="HIA4" s="208"/>
      <c r="HIB4" s="208"/>
      <c r="HIC4" s="208"/>
      <c r="HID4" s="208"/>
      <c r="HIE4" s="208"/>
      <c r="HIF4" s="208"/>
      <c r="HIG4" s="208"/>
      <c r="HIH4" s="208"/>
      <c r="HII4" s="208"/>
      <c r="HIJ4" s="208"/>
      <c r="HIK4" s="208"/>
      <c r="HIL4" s="208"/>
      <c r="HIM4" s="208"/>
      <c r="HIN4" s="208"/>
      <c r="HIO4" s="208"/>
      <c r="HIP4" s="208"/>
      <c r="HIQ4" s="208"/>
      <c r="HIR4" s="208"/>
      <c r="HIS4" s="208"/>
      <c r="HIT4" s="208"/>
      <c r="HIU4" s="208"/>
      <c r="HIV4" s="208"/>
      <c r="HIW4" s="208"/>
      <c r="HIX4" s="208"/>
      <c r="HIY4" s="208"/>
      <c r="HIZ4" s="208"/>
      <c r="HJA4" s="208"/>
      <c r="HJB4" s="208"/>
      <c r="HJC4" s="208"/>
      <c r="HJD4" s="208"/>
      <c r="HJE4" s="208"/>
      <c r="HJF4" s="208"/>
      <c r="HJG4" s="208"/>
      <c r="HJH4" s="208"/>
      <c r="HJI4" s="208"/>
      <c r="HJJ4" s="208"/>
      <c r="HJK4" s="208"/>
      <c r="HJL4" s="208"/>
      <c r="HJM4" s="208"/>
      <c r="HJN4" s="208"/>
      <c r="HJO4" s="208"/>
      <c r="HJP4" s="208"/>
      <c r="HJQ4" s="208"/>
      <c r="HJR4" s="208"/>
      <c r="HJS4" s="208"/>
      <c r="HJT4" s="208"/>
      <c r="HJU4" s="208"/>
      <c r="HJV4" s="208"/>
      <c r="HJW4" s="208"/>
      <c r="HJX4" s="208"/>
      <c r="HJY4" s="208"/>
      <c r="HJZ4" s="208"/>
      <c r="HKA4" s="208"/>
      <c r="HKB4" s="208"/>
      <c r="HKC4" s="208"/>
      <c r="HKD4" s="208"/>
      <c r="HKE4" s="208"/>
      <c r="HKF4" s="208"/>
      <c r="HKG4" s="208"/>
      <c r="HKH4" s="208"/>
      <c r="HKI4" s="208"/>
      <c r="HKJ4" s="208"/>
      <c r="HKK4" s="208"/>
      <c r="HKL4" s="208"/>
      <c r="HKM4" s="208"/>
      <c r="HKN4" s="208"/>
      <c r="HKO4" s="208"/>
      <c r="HKP4" s="208"/>
      <c r="HKQ4" s="208"/>
      <c r="HKR4" s="208"/>
      <c r="HKS4" s="208"/>
      <c r="HKT4" s="208"/>
      <c r="HKU4" s="208"/>
      <c r="HKV4" s="208"/>
      <c r="HKW4" s="208"/>
      <c r="HKX4" s="208"/>
      <c r="HKY4" s="208"/>
      <c r="HKZ4" s="208"/>
      <c r="HLA4" s="208"/>
      <c r="HLB4" s="208"/>
      <c r="HLC4" s="208"/>
      <c r="HLD4" s="208"/>
      <c r="HLE4" s="208"/>
      <c r="HLF4" s="208"/>
      <c r="HLG4" s="208"/>
      <c r="HLH4" s="208"/>
      <c r="HLI4" s="208"/>
      <c r="HLJ4" s="208"/>
      <c r="HLK4" s="208"/>
      <c r="HLL4" s="208"/>
      <c r="HLM4" s="208"/>
      <c r="HLN4" s="208"/>
      <c r="HLO4" s="208"/>
      <c r="HLP4" s="208"/>
      <c r="HLQ4" s="208"/>
      <c r="HLR4" s="208"/>
      <c r="HLS4" s="208"/>
      <c r="HLT4" s="208"/>
      <c r="HLU4" s="208"/>
      <c r="HLV4" s="208"/>
      <c r="HLW4" s="208"/>
      <c r="HLX4" s="208"/>
      <c r="HLY4" s="208"/>
      <c r="HLZ4" s="208"/>
      <c r="HMA4" s="208"/>
      <c r="HMB4" s="208"/>
      <c r="HMC4" s="208"/>
      <c r="HMD4" s="208"/>
      <c r="HME4" s="208"/>
      <c r="HMF4" s="208"/>
      <c r="HMG4" s="208"/>
      <c r="HMH4" s="208"/>
      <c r="HMI4" s="208"/>
      <c r="HMJ4" s="208"/>
      <c r="HMK4" s="208"/>
      <c r="HML4" s="208"/>
      <c r="HMM4" s="208"/>
      <c r="HMN4" s="208"/>
      <c r="HMO4" s="208"/>
      <c r="HMP4" s="208"/>
      <c r="HMQ4" s="208"/>
      <c r="HMR4" s="208"/>
      <c r="HMS4" s="208"/>
      <c r="HMT4" s="208"/>
      <c r="HMU4" s="208"/>
      <c r="HMV4" s="208"/>
      <c r="HMW4" s="208"/>
      <c r="HMX4" s="208"/>
      <c r="HMY4" s="208"/>
      <c r="HMZ4" s="208"/>
      <c r="HNA4" s="208"/>
      <c r="HNB4" s="208"/>
      <c r="HNC4" s="208"/>
      <c r="HND4" s="208"/>
      <c r="HNE4" s="208"/>
      <c r="HNF4" s="208"/>
      <c r="HNG4" s="208"/>
      <c r="HNH4" s="208"/>
      <c r="HNI4" s="208"/>
      <c r="HNJ4" s="208"/>
      <c r="HNK4" s="208"/>
      <c r="HNL4" s="208"/>
      <c r="HNM4" s="208"/>
      <c r="HNN4" s="208"/>
      <c r="HNO4" s="208"/>
      <c r="HNP4" s="208"/>
      <c r="HNQ4" s="208"/>
      <c r="HNR4" s="208"/>
      <c r="HNS4" s="208"/>
      <c r="HNT4" s="208"/>
      <c r="HNU4" s="208"/>
      <c r="HNV4" s="208"/>
      <c r="HNW4" s="208"/>
      <c r="HNX4" s="208"/>
      <c r="HNY4" s="208"/>
      <c r="HNZ4" s="208"/>
      <c r="HOA4" s="208"/>
      <c r="HOB4" s="208"/>
      <c r="HOC4" s="208"/>
      <c r="HOD4" s="208"/>
      <c r="HOE4" s="208"/>
      <c r="HOF4" s="208"/>
      <c r="HOG4" s="208"/>
      <c r="HOH4" s="208"/>
      <c r="HOI4" s="208"/>
      <c r="HOJ4" s="208"/>
      <c r="HOK4" s="208"/>
      <c r="HOL4" s="208"/>
      <c r="HOM4" s="208"/>
      <c r="HON4" s="208"/>
      <c r="HOO4" s="208"/>
      <c r="HOP4" s="208"/>
      <c r="HOQ4" s="208"/>
      <c r="HOR4" s="208"/>
      <c r="HOS4" s="208"/>
      <c r="HOT4" s="208"/>
      <c r="HOU4" s="208"/>
      <c r="HOV4" s="208"/>
      <c r="HOW4" s="208"/>
      <c r="HOX4" s="208"/>
      <c r="HOY4" s="208"/>
      <c r="HOZ4" s="208"/>
      <c r="HPA4" s="208"/>
      <c r="HPB4" s="208"/>
      <c r="HPC4" s="208"/>
      <c r="HPD4" s="208"/>
      <c r="HPE4" s="208"/>
      <c r="HPF4" s="208"/>
      <c r="HPG4" s="208"/>
      <c r="HPH4" s="208"/>
      <c r="HPI4" s="208"/>
      <c r="HPJ4" s="208"/>
      <c r="HPK4" s="208"/>
      <c r="HPL4" s="208"/>
      <c r="HPM4" s="208"/>
      <c r="HPN4" s="208"/>
      <c r="HPO4" s="208"/>
      <c r="HPP4" s="208"/>
      <c r="HPQ4" s="208"/>
      <c r="HPR4" s="208"/>
      <c r="HPS4" s="208"/>
      <c r="HPT4" s="208"/>
      <c r="HPU4" s="208"/>
      <c r="HPV4" s="208"/>
      <c r="HPW4" s="208"/>
      <c r="HPX4" s="208"/>
      <c r="HPY4" s="208"/>
      <c r="HPZ4" s="208"/>
      <c r="HQA4" s="208"/>
      <c r="HQB4" s="208"/>
      <c r="HQC4" s="208"/>
      <c r="HQD4" s="208"/>
      <c r="HQE4" s="208"/>
      <c r="HQF4" s="208"/>
      <c r="HQG4" s="208"/>
      <c r="HQH4" s="208"/>
      <c r="HQI4" s="208"/>
      <c r="HQJ4" s="208"/>
      <c r="HQK4" s="208"/>
      <c r="HQL4" s="208"/>
      <c r="HQM4" s="208"/>
      <c r="HQN4" s="208"/>
      <c r="HQO4" s="208"/>
      <c r="HQP4" s="208"/>
      <c r="HQQ4" s="208"/>
      <c r="HQR4" s="208"/>
      <c r="HQS4" s="208"/>
      <c r="HQT4" s="208"/>
      <c r="HQU4" s="208"/>
      <c r="HQV4" s="208"/>
      <c r="HQW4" s="208"/>
      <c r="HQX4" s="208"/>
      <c r="HQY4" s="208"/>
      <c r="HQZ4" s="208"/>
      <c r="HRA4" s="208"/>
      <c r="HRB4" s="208"/>
      <c r="HRC4" s="208"/>
      <c r="HRD4" s="208"/>
      <c r="HRE4" s="208"/>
      <c r="HRF4" s="208"/>
      <c r="HRG4" s="208"/>
      <c r="HRH4" s="208"/>
      <c r="HRI4" s="208"/>
      <c r="HRJ4" s="208"/>
      <c r="HRK4" s="208"/>
      <c r="HRL4" s="208"/>
      <c r="HRM4" s="208"/>
      <c r="HRN4" s="208"/>
      <c r="HRO4" s="208"/>
      <c r="HRP4" s="208"/>
      <c r="HRQ4" s="208"/>
      <c r="HRR4" s="208"/>
      <c r="HRS4" s="208"/>
      <c r="HRT4" s="208"/>
      <c r="HRU4" s="208"/>
      <c r="HRV4" s="208"/>
      <c r="HRW4" s="208"/>
      <c r="HRX4" s="208"/>
      <c r="HRY4" s="208"/>
      <c r="HRZ4" s="208"/>
      <c r="HSA4" s="208"/>
      <c r="HSB4" s="208"/>
      <c r="HSC4" s="208"/>
      <c r="HSD4" s="208"/>
      <c r="HSE4" s="208"/>
      <c r="HSF4" s="208"/>
      <c r="HSG4" s="208"/>
      <c r="HSH4" s="208"/>
      <c r="HSI4" s="208"/>
      <c r="HSJ4" s="208"/>
      <c r="HSK4" s="208"/>
      <c r="HSL4" s="208"/>
      <c r="HSM4" s="208"/>
      <c r="HSN4" s="208"/>
      <c r="HSO4" s="208"/>
      <c r="HSP4" s="208"/>
      <c r="HSQ4" s="208"/>
      <c r="HSR4" s="208"/>
      <c r="HSS4" s="208"/>
      <c r="HST4" s="208"/>
      <c r="HSU4" s="208"/>
      <c r="HSV4" s="208"/>
      <c r="HSW4" s="208"/>
      <c r="HSX4" s="208"/>
      <c r="HSY4" s="208"/>
      <c r="HSZ4" s="208"/>
      <c r="HTA4" s="208"/>
      <c r="HTB4" s="208"/>
      <c r="HTC4" s="208"/>
      <c r="HTD4" s="208"/>
      <c r="HTE4" s="208"/>
      <c r="HTF4" s="208"/>
      <c r="HTG4" s="208"/>
      <c r="HTH4" s="208"/>
      <c r="HTI4" s="208"/>
      <c r="HTJ4" s="208"/>
      <c r="HTK4" s="208"/>
      <c r="HTL4" s="208"/>
      <c r="HTM4" s="208"/>
      <c r="HTN4" s="208"/>
      <c r="HTO4" s="208"/>
      <c r="HTP4" s="208"/>
      <c r="HTQ4" s="208"/>
      <c r="HTR4" s="208"/>
      <c r="HTS4" s="208"/>
      <c r="HTT4" s="208"/>
      <c r="HTU4" s="208"/>
      <c r="HTV4" s="208"/>
      <c r="HTW4" s="208"/>
      <c r="HTX4" s="208"/>
      <c r="HTY4" s="208"/>
      <c r="HTZ4" s="208"/>
      <c r="HUA4" s="208"/>
      <c r="HUB4" s="208"/>
      <c r="HUC4" s="208"/>
      <c r="HUD4" s="208"/>
      <c r="HUE4" s="208"/>
      <c r="HUF4" s="208"/>
      <c r="HUG4" s="208"/>
      <c r="HUH4" s="208"/>
      <c r="HUI4" s="208"/>
      <c r="HUJ4" s="208"/>
      <c r="HUK4" s="208"/>
      <c r="HUL4" s="208"/>
      <c r="HUM4" s="208"/>
      <c r="HUN4" s="208"/>
      <c r="HUO4" s="208"/>
      <c r="HUP4" s="208"/>
      <c r="HUQ4" s="208"/>
      <c r="HUR4" s="208"/>
      <c r="HUS4" s="208"/>
      <c r="HUT4" s="208"/>
      <c r="HUU4" s="208"/>
      <c r="HUV4" s="208"/>
      <c r="HUW4" s="208"/>
      <c r="HUX4" s="208"/>
      <c r="HUY4" s="208"/>
      <c r="HUZ4" s="208"/>
      <c r="HVA4" s="208"/>
      <c r="HVB4" s="208"/>
      <c r="HVC4" s="208"/>
      <c r="HVD4" s="208"/>
      <c r="HVE4" s="208"/>
      <c r="HVF4" s="208"/>
      <c r="HVG4" s="208"/>
      <c r="HVH4" s="208"/>
      <c r="HVI4" s="208"/>
      <c r="HVJ4" s="208"/>
      <c r="HVK4" s="208"/>
      <c r="HVL4" s="208"/>
      <c r="HVM4" s="208"/>
      <c r="HVN4" s="208"/>
      <c r="HVO4" s="208"/>
      <c r="HVP4" s="208"/>
      <c r="HVQ4" s="208"/>
      <c r="HVR4" s="208"/>
      <c r="HVS4" s="208"/>
      <c r="HVT4" s="208"/>
      <c r="HVU4" s="208"/>
      <c r="HVV4" s="208"/>
      <c r="HVW4" s="208"/>
      <c r="HVX4" s="208"/>
      <c r="HVY4" s="208"/>
      <c r="HVZ4" s="208"/>
      <c r="HWA4" s="208"/>
      <c r="HWB4" s="208"/>
      <c r="HWC4" s="208"/>
      <c r="HWD4" s="208"/>
      <c r="HWE4" s="208"/>
      <c r="HWF4" s="208"/>
      <c r="HWG4" s="208"/>
      <c r="HWH4" s="208"/>
      <c r="HWI4" s="208"/>
      <c r="HWJ4" s="208"/>
      <c r="HWK4" s="208"/>
      <c r="HWL4" s="208"/>
      <c r="HWM4" s="208"/>
      <c r="HWN4" s="208"/>
      <c r="HWO4" s="208"/>
      <c r="HWP4" s="208"/>
      <c r="HWQ4" s="208"/>
      <c r="HWR4" s="208"/>
      <c r="HWS4" s="208"/>
      <c r="HWT4" s="208"/>
      <c r="HWU4" s="208"/>
      <c r="HWV4" s="208"/>
      <c r="HWW4" s="208"/>
      <c r="HWX4" s="208"/>
      <c r="HWY4" s="208"/>
      <c r="HWZ4" s="208"/>
      <c r="HXA4" s="208"/>
      <c r="HXB4" s="208"/>
      <c r="HXC4" s="208"/>
      <c r="HXD4" s="208"/>
      <c r="HXE4" s="208"/>
      <c r="HXF4" s="208"/>
      <c r="HXG4" s="208"/>
      <c r="HXH4" s="208"/>
      <c r="HXI4" s="208"/>
      <c r="HXJ4" s="208"/>
      <c r="HXK4" s="208"/>
      <c r="HXL4" s="208"/>
      <c r="HXM4" s="208"/>
      <c r="HXN4" s="208"/>
      <c r="HXO4" s="208"/>
      <c r="HXP4" s="208"/>
      <c r="HXQ4" s="208"/>
      <c r="HXR4" s="208"/>
      <c r="HXS4" s="208"/>
      <c r="HXT4" s="208"/>
      <c r="HXU4" s="208"/>
      <c r="HXV4" s="208"/>
      <c r="HXW4" s="208"/>
      <c r="HXX4" s="208"/>
      <c r="HXY4" s="208"/>
      <c r="HXZ4" s="208"/>
      <c r="HYA4" s="208"/>
      <c r="HYB4" s="208"/>
      <c r="HYC4" s="208"/>
      <c r="HYD4" s="208"/>
      <c r="HYE4" s="208"/>
      <c r="HYF4" s="208"/>
      <c r="HYG4" s="208"/>
      <c r="HYH4" s="208"/>
      <c r="HYI4" s="208"/>
      <c r="HYJ4" s="208"/>
      <c r="HYK4" s="208"/>
      <c r="HYL4" s="208"/>
      <c r="HYM4" s="208"/>
      <c r="HYN4" s="208"/>
      <c r="HYO4" s="208"/>
      <c r="HYP4" s="208"/>
      <c r="HYQ4" s="208"/>
      <c r="HYR4" s="208"/>
      <c r="HYS4" s="208"/>
      <c r="HYT4" s="208"/>
      <c r="HYU4" s="208"/>
      <c r="HYV4" s="208"/>
      <c r="HYW4" s="208"/>
      <c r="HYX4" s="208"/>
      <c r="HYY4" s="208"/>
      <c r="HYZ4" s="208"/>
      <c r="HZA4" s="208"/>
      <c r="HZB4" s="208"/>
      <c r="HZC4" s="208"/>
      <c r="HZD4" s="208"/>
      <c r="HZE4" s="208"/>
      <c r="HZF4" s="208"/>
      <c r="HZG4" s="208"/>
      <c r="HZH4" s="208"/>
      <c r="HZI4" s="208"/>
      <c r="HZJ4" s="208"/>
      <c r="HZK4" s="208"/>
      <c r="HZL4" s="208"/>
      <c r="HZM4" s="208"/>
      <c r="HZN4" s="208"/>
      <c r="HZO4" s="208"/>
      <c r="HZP4" s="208"/>
      <c r="HZQ4" s="208"/>
      <c r="HZR4" s="208"/>
      <c r="HZS4" s="208"/>
      <c r="HZT4" s="208"/>
      <c r="HZU4" s="208"/>
      <c r="HZV4" s="208"/>
      <c r="HZW4" s="208"/>
      <c r="HZX4" s="208"/>
      <c r="HZY4" s="208"/>
      <c r="HZZ4" s="208"/>
      <c r="IAA4" s="208"/>
      <c r="IAB4" s="208"/>
      <c r="IAC4" s="208"/>
      <c r="IAD4" s="208"/>
      <c r="IAE4" s="208"/>
      <c r="IAF4" s="208"/>
      <c r="IAG4" s="208"/>
      <c r="IAH4" s="208"/>
      <c r="IAI4" s="208"/>
      <c r="IAJ4" s="208"/>
      <c r="IAK4" s="208"/>
      <c r="IAL4" s="208"/>
      <c r="IAM4" s="208"/>
      <c r="IAN4" s="208"/>
      <c r="IAO4" s="208"/>
      <c r="IAP4" s="208"/>
      <c r="IAQ4" s="208"/>
      <c r="IAR4" s="208"/>
      <c r="IAS4" s="208"/>
      <c r="IAT4" s="208"/>
      <c r="IAU4" s="208"/>
      <c r="IAV4" s="208"/>
      <c r="IAW4" s="208"/>
      <c r="IAX4" s="208"/>
      <c r="IAY4" s="208"/>
      <c r="IAZ4" s="208"/>
      <c r="IBA4" s="208"/>
      <c r="IBB4" s="208"/>
      <c r="IBC4" s="208"/>
      <c r="IBD4" s="208"/>
      <c r="IBE4" s="208"/>
      <c r="IBF4" s="208"/>
      <c r="IBG4" s="208"/>
      <c r="IBH4" s="208"/>
      <c r="IBI4" s="208"/>
      <c r="IBJ4" s="208"/>
      <c r="IBK4" s="208"/>
      <c r="IBL4" s="208"/>
      <c r="IBM4" s="208"/>
      <c r="IBN4" s="208"/>
      <c r="IBO4" s="208"/>
      <c r="IBP4" s="208"/>
      <c r="IBQ4" s="208"/>
      <c r="IBR4" s="208"/>
      <c r="IBS4" s="208"/>
      <c r="IBT4" s="208"/>
      <c r="IBU4" s="208"/>
      <c r="IBV4" s="208"/>
      <c r="IBW4" s="208"/>
      <c r="IBX4" s="208"/>
      <c r="IBY4" s="208"/>
      <c r="IBZ4" s="208"/>
      <c r="ICA4" s="208"/>
      <c r="ICB4" s="208"/>
      <c r="ICC4" s="208"/>
      <c r="ICD4" s="208"/>
      <c r="ICE4" s="208"/>
      <c r="ICF4" s="208"/>
      <c r="ICG4" s="208"/>
      <c r="ICH4" s="208"/>
      <c r="ICI4" s="208"/>
      <c r="ICJ4" s="208"/>
      <c r="ICK4" s="208"/>
      <c r="ICL4" s="208"/>
      <c r="ICM4" s="208"/>
      <c r="ICN4" s="208"/>
      <c r="ICO4" s="208"/>
      <c r="ICP4" s="208"/>
      <c r="ICQ4" s="208"/>
      <c r="ICR4" s="208"/>
      <c r="ICS4" s="208"/>
      <c r="ICT4" s="208"/>
      <c r="ICU4" s="208"/>
      <c r="ICV4" s="208"/>
      <c r="ICW4" s="208"/>
      <c r="ICX4" s="208"/>
      <c r="ICY4" s="208"/>
      <c r="ICZ4" s="208"/>
      <c r="IDA4" s="208"/>
      <c r="IDB4" s="208"/>
      <c r="IDC4" s="208"/>
      <c r="IDD4" s="208"/>
      <c r="IDE4" s="208"/>
      <c r="IDF4" s="208"/>
      <c r="IDG4" s="208"/>
      <c r="IDH4" s="208"/>
      <c r="IDI4" s="208"/>
      <c r="IDJ4" s="208"/>
      <c r="IDK4" s="208"/>
      <c r="IDL4" s="208"/>
      <c r="IDM4" s="208"/>
      <c r="IDN4" s="208"/>
      <c r="IDO4" s="208"/>
      <c r="IDP4" s="208"/>
      <c r="IDQ4" s="208"/>
      <c r="IDR4" s="208"/>
      <c r="IDS4" s="208"/>
      <c r="IDT4" s="208"/>
      <c r="IDU4" s="208"/>
      <c r="IDV4" s="208"/>
      <c r="IDW4" s="208"/>
      <c r="IDX4" s="208"/>
      <c r="IDY4" s="208"/>
      <c r="IDZ4" s="208"/>
      <c r="IEA4" s="208"/>
      <c r="IEB4" s="208"/>
      <c r="IEC4" s="208"/>
      <c r="IED4" s="208"/>
      <c r="IEE4" s="208"/>
      <c r="IEF4" s="208"/>
      <c r="IEG4" s="208"/>
      <c r="IEH4" s="208"/>
      <c r="IEI4" s="208"/>
      <c r="IEJ4" s="208"/>
      <c r="IEK4" s="208"/>
      <c r="IEL4" s="208"/>
      <c r="IEM4" s="208"/>
      <c r="IEN4" s="208"/>
      <c r="IEO4" s="208"/>
      <c r="IEP4" s="208"/>
      <c r="IEQ4" s="208"/>
      <c r="IER4" s="208"/>
      <c r="IES4" s="208"/>
      <c r="IET4" s="208"/>
      <c r="IEU4" s="208"/>
      <c r="IEV4" s="208"/>
      <c r="IEW4" s="208"/>
      <c r="IEX4" s="208"/>
      <c r="IEY4" s="208"/>
      <c r="IEZ4" s="208"/>
      <c r="IFA4" s="208"/>
      <c r="IFB4" s="208"/>
      <c r="IFC4" s="208"/>
      <c r="IFD4" s="208"/>
      <c r="IFE4" s="208"/>
      <c r="IFF4" s="208"/>
      <c r="IFG4" s="208"/>
      <c r="IFH4" s="208"/>
      <c r="IFI4" s="208"/>
      <c r="IFJ4" s="208"/>
      <c r="IFK4" s="208"/>
      <c r="IFL4" s="208"/>
      <c r="IFM4" s="208"/>
      <c r="IFN4" s="208"/>
      <c r="IFO4" s="208"/>
      <c r="IFP4" s="208"/>
      <c r="IFQ4" s="208"/>
      <c r="IFR4" s="208"/>
      <c r="IFS4" s="208"/>
      <c r="IFT4" s="208"/>
      <c r="IFU4" s="208"/>
      <c r="IFV4" s="208"/>
      <c r="IFW4" s="208"/>
      <c r="IFX4" s="208"/>
      <c r="IFY4" s="208"/>
      <c r="IFZ4" s="208"/>
      <c r="IGA4" s="208"/>
      <c r="IGB4" s="208"/>
      <c r="IGC4" s="208"/>
      <c r="IGD4" s="208"/>
      <c r="IGE4" s="208"/>
      <c r="IGF4" s="208"/>
      <c r="IGG4" s="208"/>
      <c r="IGH4" s="208"/>
      <c r="IGI4" s="208"/>
      <c r="IGJ4" s="208"/>
      <c r="IGK4" s="208"/>
      <c r="IGL4" s="208"/>
      <c r="IGM4" s="208"/>
      <c r="IGN4" s="208"/>
      <c r="IGO4" s="208"/>
      <c r="IGP4" s="208"/>
      <c r="IGQ4" s="208"/>
      <c r="IGR4" s="208"/>
      <c r="IGS4" s="208"/>
      <c r="IGT4" s="208"/>
      <c r="IGU4" s="208"/>
      <c r="IGV4" s="208"/>
      <c r="IGW4" s="208"/>
      <c r="IGX4" s="208"/>
      <c r="IGY4" s="208"/>
      <c r="IGZ4" s="208"/>
      <c r="IHA4" s="208"/>
      <c r="IHB4" s="208"/>
      <c r="IHC4" s="208"/>
      <c r="IHD4" s="208"/>
      <c r="IHE4" s="208"/>
      <c r="IHF4" s="208"/>
      <c r="IHG4" s="208"/>
      <c r="IHH4" s="208"/>
      <c r="IHI4" s="208"/>
      <c r="IHJ4" s="208"/>
      <c r="IHK4" s="208"/>
      <c r="IHL4" s="208"/>
      <c r="IHM4" s="208"/>
      <c r="IHN4" s="208"/>
      <c r="IHO4" s="208"/>
      <c r="IHP4" s="208"/>
      <c r="IHQ4" s="208"/>
      <c r="IHR4" s="208"/>
      <c r="IHS4" s="208"/>
      <c r="IHT4" s="208"/>
      <c r="IHU4" s="208"/>
      <c r="IHV4" s="208"/>
      <c r="IHW4" s="208"/>
      <c r="IHX4" s="208"/>
      <c r="IHY4" s="208"/>
      <c r="IHZ4" s="208"/>
      <c r="IIA4" s="208"/>
      <c r="IIB4" s="208"/>
      <c r="IIC4" s="208"/>
      <c r="IID4" s="208"/>
      <c r="IIE4" s="208"/>
      <c r="IIF4" s="208"/>
      <c r="IIG4" s="208"/>
      <c r="IIH4" s="208"/>
      <c r="III4" s="208"/>
      <c r="IIJ4" s="208"/>
      <c r="IIK4" s="208"/>
      <c r="IIL4" s="208"/>
      <c r="IIM4" s="208"/>
      <c r="IIN4" s="208"/>
      <c r="IIO4" s="208"/>
      <c r="IIP4" s="208"/>
      <c r="IIQ4" s="208"/>
      <c r="IIR4" s="208"/>
      <c r="IIS4" s="208"/>
      <c r="IIT4" s="208"/>
      <c r="IIU4" s="208"/>
      <c r="IIV4" s="208"/>
      <c r="IIW4" s="208"/>
      <c r="IIX4" s="208"/>
      <c r="IIY4" s="208"/>
      <c r="IIZ4" s="208"/>
      <c r="IJA4" s="208"/>
      <c r="IJB4" s="208"/>
      <c r="IJC4" s="208"/>
      <c r="IJD4" s="208"/>
      <c r="IJE4" s="208"/>
      <c r="IJF4" s="208"/>
      <c r="IJG4" s="208"/>
      <c r="IJH4" s="208"/>
      <c r="IJI4" s="208"/>
      <c r="IJJ4" s="208"/>
      <c r="IJK4" s="208"/>
      <c r="IJL4" s="208"/>
      <c r="IJM4" s="208"/>
      <c r="IJN4" s="208"/>
      <c r="IJO4" s="208"/>
      <c r="IJP4" s="208"/>
      <c r="IJQ4" s="208"/>
      <c r="IJR4" s="208"/>
      <c r="IJS4" s="208"/>
      <c r="IJT4" s="208"/>
      <c r="IJU4" s="208"/>
      <c r="IJV4" s="208"/>
      <c r="IJW4" s="208"/>
      <c r="IJX4" s="208"/>
      <c r="IJY4" s="208"/>
      <c r="IJZ4" s="208"/>
      <c r="IKA4" s="208"/>
      <c r="IKB4" s="208"/>
      <c r="IKC4" s="208"/>
      <c r="IKD4" s="208"/>
      <c r="IKE4" s="208"/>
      <c r="IKF4" s="208"/>
      <c r="IKG4" s="208"/>
      <c r="IKH4" s="208"/>
      <c r="IKI4" s="208"/>
      <c r="IKJ4" s="208"/>
      <c r="IKK4" s="208"/>
      <c r="IKL4" s="208"/>
      <c r="IKM4" s="208"/>
      <c r="IKN4" s="208"/>
      <c r="IKO4" s="208"/>
      <c r="IKP4" s="208"/>
      <c r="IKQ4" s="208"/>
      <c r="IKR4" s="208"/>
      <c r="IKS4" s="208"/>
      <c r="IKT4" s="208"/>
      <c r="IKU4" s="208"/>
      <c r="IKV4" s="208"/>
      <c r="IKW4" s="208"/>
      <c r="IKX4" s="208"/>
      <c r="IKY4" s="208"/>
      <c r="IKZ4" s="208"/>
      <c r="ILA4" s="208"/>
      <c r="ILB4" s="208"/>
      <c r="ILC4" s="208"/>
      <c r="ILD4" s="208"/>
      <c r="ILE4" s="208"/>
      <c r="ILF4" s="208"/>
      <c r="ILG4" s="208"/>
      <c r="ILH4" s="208"/>
      <c r="ILI4" s="208"/>
      <c r="ILJ4" s="208"/>
      <c r="ILK4" s="208"/>
      <c r="ILL4" s="208"/>
      <c r="ILM4" s="208"/>
      <c r="ILN4" s="208"/>
      <c r="ILO4" s="208"/>
      <c r="ILP4" s="208"/>
      <c r="ILQ4" s="208"/>
      <c r="ILR4" s="208"/>
      <c r="ILS4" s="208"/>
      <c r="ILT4" s="208"/>
      <c r="ILU4" s="208"/>
      <c r="ILV4" s="208"/>
      <c r="ILW4" s="208"/>
      <c r="ILX4" s="208"/>
      <c r="ILY4" s="208"/>
      <c r="ILZ4" s="208"/>
      <c r="IMA4" s="208"/>
      <c r="IMB4" s="208"/>
      <c r="IMC4" s="208"/>
      <c r="IMD4" s="208"/>
      <c r="IME4" s="208"/>
      <c r="IMF4" s="208"/>
      <c r="IMG4" s="208"/>
      <c r="IMH4" s="208"/>
      <c r="IMI4" s="208"/>
      <c r="IMJ4" s="208"/>
      <c r="IMK4" s="208"/>
      <c r="IML4" s="208"/>
      <c r="IMM4" s="208"/>
      <c r="IMN4" s="208"/>
      <c r="IMO4" s="208"/>
      <c r="IMP4" s="208"/>
      <c r="IMQ4" s="208"/>
      <c r="IMR4" s="208"/>
      <c r="IMS4" s="208"/>
      <c r="IMT4" s="208"/>
      <c r="IMU4" s="208"/>
      <c r="IMV4" s="208"/>
      <c r="IMW4" s="208"/>
      <c r="IMX4" s="208"/>
      <c r="IMY4" s="208"/>
      <c r="IMZ4" s="208"/>
      <c r="INA4" s="208"/>
      <c r="INB4" s="208"/>
      <c r="INC4" s="208"/>
      <c r="IND4" s="208"/>
      <c r="INE4" s="208"/>
      <c r="INF4" s="208"/>
      <c r="ING4" s="208"/>
      <c r="INH4" s="208"/>
      <c r="INI4" s="208"/>
      <c r="INJ4" s="208"/>
      <c r="INK4" s="208"/>
      <c r="INL4" s="208"/>
      <c r="INM4" s="208"/>
      <c r="INN4" s="208"/>
      <c r="INO4" s="208"/>
      <c r="INP4" s="208"/>
      <c r="INQ4" s="208"/>
      <c r="INR4" s="208"/>
      <c r="INS4" s="208"/>
      <c r="INT4" s="208"/>
      <c r="INU4" s="208"/>
      <c r="INV4" s="208"/>
      <c r="INW4" s="208"/>
      <c r="INX4" s="208"/>
      <c r="INY4" s="208"/>
      <c r="INZ4" s="208"/>
      <c r="IOA4" s="208"/>
      <c r="IOB4" s="208"/>
      <c r="IOC4" s="208"/>
      <c r="IOD4" s="208"/>
      <c r="IOE4" s="208"/>
      <c r="IOF4" s="208"/>
      <c r="IOG4" s="208"/>
      <c r="IOH4" s="208"/>
      <c r="IOI4" s="208"/>
      <c r="IOJ4" s="208"/>
      <c r="IOK4" s="208"/>
      <c r="IOL4" s="208"/>
      <c r="IOM4" s="208"/>
      <c r="ION4" s="208"/>
      <c r="IOO4" s="208"/>
      <c r="IOP4" s="208"/>
      <c r="IOQ4" s="208"/>
      <c r="IOR4" s="208"/>
      <c r="IOS4" s="208"/>
      <c r="IOT4" s="208"/>
      <c r="IOU4" s="208"/>
      <c r="IOV4" s="208"/>
      <c r="IOW4" s="208"/>
      <c r="IOX4" s="208"/>
      <c r="IOY4" s="208"/>
      <c r="IOZ4" s="208"/>
      <c r="IPA4" s="208"/>
      <c r="IPB4" s="208"/>
      <c r="IPC4" s="208"/>
      <c r="IPD4" s="208"/>
      <c r="IPE4" s="208"/>
      <c r="IPF4" s="208"/>
      <c r="IPG4" s="208"/>
      <c r="IPH4" s="208"/>
      <c r="IPI4" s="208"/>
      <c r="IPJ4" s="208"/>
      <c r="IPK4" s="208"/>
      <c r="IPL4" s="208"/>
      <c r="IPM4" s="208"/>
      <c r="IPN4" s="208"/>
      <c r="IPO4" s="208"/>
      <c r="IPP4" s="208"/>
      <c r="IPQ4" s="208"/>
      <c r="IPR4" s="208"/>
      <c r="IPS4" s="208"/>
      <c r="IPT4" s="208"/>
      <c r="IPU4" s="208"/>
      <c r="IPV4" s="208"/>
      <c r="IPW4" s="208"/>
      <c r="IPX4" s="208"/>
      <c r="IPY4" s="208"/>
      <c r="IPZ4" s="208"/>
      <c r="IQA4" s="208"/>
      <c r="IQB4" s="208"/>
      <c r="IQC4" s="208"/>
      <c r="IQD4" s="208"/>
      <c r="IQE4" s="208"/>
      <c r="IQF4" s="208"/>
      <c r="IQG4" s="208"/>
      <c r="IQH4" s="208"/>
      <c r="IQI4" s="208"/>
      <c r="IQJ4" s="208"/>
      <c r="IQK4" s="208"/>
      <c r="IQL4" s="208"/>
      <c r="IQM4" s="208"/>
      <c r="IQN4" s="208"/>
      <c r="IQO4" s="208"/>
      <c r="IQP4" s="208"/>
      <c r="IQQ4" s="208"/>
      <c r="IQR4" s="208"/>
      <c r="IQS4" s="208"/>
      <c r="IQT4" s="208"/>
      <c r="IQU4" s="208"/>
      <c r="IQV4" s="208"/>
      <c r="IQW4" s="208"/>
      <c r="IQX4" s="208"/>
      <c r="IQY4" s="208"/>
      <c r="IQZ4" s="208"/>
      <c r="IRA4" s="208"/>
      <c r="IRB4" s="208"/>
      <c r="IRC4" s="208"/>
      <c r="IRD4" s="208"/>
      <c r="IRE4" s="208"/>
      <c r="IRF4" s="208"/>
      <c r="IRG4" s="208"/>
      <c r="IRH4" s="208"/>
      <c r="IRI4" s="208"/>
      <c r="IRJ4" s="208"/>
      <c r="IRK4" s="208"/>
      <c r="IRL4" s="208"/>
      <c r="IRM4" s="208"/>
      <c r="IRN4" s="208"/>
      <c r="IRO4" s="208"/>
      <c r="IRP4" s="208"/>
      <c r="IRQ4" s="208"/>
      <c r="IRR4" s="208"/>
      <c r="IRS4" s="208"/>
      <c r="IRT4" s="208"/>
      <c r="IRU4" s="208"/>
      <c r="IRV4" s="208"/>
      <c r="IRW4" s="208"/>
      <c r="IRX4" s="208"/>
      <c r="IRY4" s="208"/>
      <c r="IRZ4" s="208"/>
      <c r="ISA4" s="208"/>
      <c r="ISB4" s="208"/>
      <c r="ISC4" s="208"/>
      <c r="ISD4" s="208"/>
      <c r="ISE4" s="208"/>
      <c r="ISF4" s="208"/>
      <c r="ISG4" s="208"/>
      <c r="ISH4" s="208"/>
      <c r="ISI4" s="208"/>
      <c r="ISJ4" s="208"/>
      <c r="ISK4" s="208"/>
      <c r="ISL4" s="208"/>
      <c r="ISM4" s="208"/>
      <c r="ISN4" s="208"/>
      <c r="ISO4" s="208"/>
      <c r="ISP4" s="208"/>
      <c r="ISQ4" s="208"/>
      <c r="ISR4" s="208"/>
      <c r="ISS4" s="208"/>
      <c r="IST4" s="208"/>
      <c r="ISU4" s="208"/>
      <c r="ISV4" s="208"/>
      <c r="ISW4" s="208"/>
      <c r="ISX4" s="208"/>
      <c r="ISY4" s="208"/>
      <c r="ISZ4" s="208"/>
      <c r="ITA4" s="208"/>
      <c r="ITB4" s="208"/>
      <c r="ITC4" s="208"/>
      <c r="ITD4" s="208"/>
      <c r="ITE4" s="208"/>
      <c r="ITF4" s="208"/>
      <c r="ITG4" s="208"/>
      <c r="ITH4" s="208"/>
      <c r="ITI4" s="208"/>
      <c r="ITJ4" s="208"/>
      <c r="ITK4" s="208"/>
      <c r="ITL4" s="208"/>
      <c r="ITM4" s="208"/>
      <c r="ITN4" s="208"/>
      <c r="ITO4" s="208"/>
      <c r="ITP4" s="208"/>
      <c r="ITQ4" s="208"/>
      <c r="ITR4" s="208"/>
      <c r="ITS4" s="208"/>
      <c r="ITT4" s="208"/>
      <c r="ITU4" s="208"/>
      <c r="ITV4" s="208"/>
      <c r="ITW4" s="208"/>
      <c r="ITX4" s="208"/>
      <c r="ITY4" s="208"/>
      <c r="ITZ4" s="208"/>
      <c r="IUA4" s="208"/>
      <c r="IUB4" s="208"/>
      <c r="IUC4" s="208"/>
      <c r="IUD4" s="208"/>
      <c r="IUE4" s="208"/>
      <c r="IUF4" s="208"/>
      <c r="IUG4" s="208"/>
      <c r="IUH4" s="208"/>
      <c r="IUI4" s="208"/>
      <c r="IUJ4" s="208"/>
      <c r="IUK4" s="208"/>
      <c r="IUL4" s="208"/>
      <c r="IUM4" s="208"/>
      <c r="IUN4" s="208"/>
      <c r="IUO4" s="208"/>
      <c r="IUP4" s="208"/>
      <c r="IUQ4" s="208"/>
      <c r="IUR4" s="208"/>
      <c r="IUS4" s="208"/>
      <c r="IUT4" s="208"/>
      <c r="IUU4" s="208"/>
      <c r="IUV4" s="208"/>
      <c r="IUW4" s="208"/>
      <c r="IUX4" s="208"/>
      <c r="IUY4" s="208"/>
      <c r="IUZ4" s="208"/>
      <c r="IVA4" s="208"/>
      <c r="IVB4" s="208"/>
      <c r="IVC4" s="208"/>
      <c r="IVD4" s="208"/>
      <c r="IVE4" s="208"/>
      <c r="IVF4" s="208"/>
      <c r="IVG4" s="208"/>
      <c r="IVH4" s="208"/>
      <c r="IVI4" s="208"/>
      <c r="IVJ4" s="208"/>
      <c r="IVK4" s="208"/>
      <c r="IVL4" s="208"/>
      <c r="IVM4" s="208"/>
      <c r="IVN4" s="208"/>
      <c r="IVO4" s="208"/>
      <c r="IVP4" s="208"/>
      <c r="IVQ4" s="208"/>
      <c r="IVR4" s="208"/>
      <c r="IVS4" s="208"/>
      <c r="IVT4" s="208"/>
      <c r="IVU4" s="208"/>
      <c r="IVV4" s="208"/>
      <c r="IVW4" s="208"/>
      <c r="IVX4" s="208"/>
      <c r="IVY4" s="208"/>
      <c r="IVZ4" s="208"/>
      <c r="IWA4" s="208"/>
      <c r="IWB4" s="208"/>
      <c r="IWC4" s="208"/>
      <c r="IWD4" s="208"/>
      <c r="IWE4" s="208"/>
      <c r="IWF4" s="208"/>
      <c r="IWG4" s="208"/>
      <c r="IWH4" s="208"/>
      <c r="IWI4" s="208"/>
      <c r="IWJ4" s="208"/>
      <c r="IWK4" s="208"/>
      <c r="IWL4" s="208"/>
      <c r="IWM4" s="208"/>
      <c r="IWN4" s="208"/>
      <c r="IWO4" s="208"/>
      <c r="IWP4" s="208"/>
      <c r="IWQ4" s="208"/>
      <c r="IWR4" s="208"/>
      <c r="IWS4" s="208"/>
      <c r="IWT4" s="208"/>
      <c r="IWU4" s="208"/>
      <c r="IWV4" s="208"/>
      <c r="IWW4" s="208"/>
      <c r="IWX4" s="208"/>
      <c r="IWY4" s="208"/>
      <c r="IWZ4" s="208"/>
      <c r="IXA4" s="208"/>
      <c r="IXB4" s="208"/>
      <c r="IXC4" s="208"/>
      <c r="IXD4" s="208"/>
      <c r="IXE4" s="208"/>
      <c r="IXF4" s="208"/>
      <c r="IXG4" s="208"/>
      <c r="IXH4" s="208"/>
      <c r="IXI4" s="208"/>
      <c r="IXJ4" s="208"/>
      <c r="IXK4" s="208"/>
      <c r="IXL4" s="208"/>
      <c r="IXM4" s="208"/>
      <c r="IXN4" s="208"/>
      <c r="IXO4" s="208"/>
      <c r="IXP4" s="208"/>
      <c r="IXQ4" s="208"/>
      <c r="IXR4" s="208"/>
      <c r="IXS4" s="208"/>
      <c r="IXT4" s="208"/>
      <c r="IXU4" s="208"/>
      <c r="IXV4" s="208"/>
      <c r="IXW4" s="208"/>
      <c r="IXX4" s="208"/>
      <c r="IXY4" s="208"/>
      <c r="IXZ4" s="208"/>
      <c r="IYA4" s="208"/>
      <c r="IYB4" s="208"/>
      <c r="IYC4" s="208"/>
      <c r="IYD4" s="208"/>
      <c r="IYE4" s="208"/>
      <c r="IYF4" s="208"/>
      <c r="IYG4" s="208"/>
      <c r="IYH4" s="208"/>
      <c r="IYI4" s="208"/>
      <c r="IYJ4" s="208"/>
      <c r="IYK4" s="208"/>
      <c r="IYL4" s="208"/>
      <c r="IYM4" s="208"/>
      <c r="IYN4" s="208"/>
      <c r="IYO4" s="208"/>
      <c r="IYP4" s="208"/>
      <c r="IYQ4" s="208"/>
      <c r="IYR4" s="208"/>
      <c r="IYS4" s="208"/>
      <c r="IYT4" s="208"/>
      <c r="IYU4" s="208"/>
      <c r="IYV4" s="208"/>
      <c r="IYW4" s="208"/>
      <c r="IYX4" s="208"/>
      <c r="IYY4" s="208"/>
      <c r="IYZ4" s="208"/>
      <c r="IZA4" s="208"/>
      <c r="IZB4" s="208"/>
      <c r="IZC4" s="208"/>
      <c r="IZD4" s="208"/>
      <c r="IZE4" s="208"/>
      <c r="IZF4" s="208"/>
      <c r="IZG4" s="208"/>
      <c r="IZH4" s="208"/>
      <c r="IZI4" s="208"/>
      <c r="IZJ4" s="208"/>
      <c r="IZK4" s="208"/>
      <c r="IZL4" s="208"/>
      <c r="IZM4" s="208"/>
      <c r="IZN4" s="208"/>
      <c r="IZO4" s="208"/>
      <c r="IZP4" s="208"/>
      <c r="IZQ4" s="208"/>
      <c r="IZR4" s="208"/>
      <c r="IZS4" s="208"/>
      <c r="IZT4" s="208"/>
      <c r="IZU4" s="208"/>
      <c r="IZV4" s="208"/>
      <c r="IZW4" s="208"/>
      <c r="IZX4" s="208"/>
      <c r="IZY4" s="208"/>
      <c r="IZZ4" s="208"/>
      <c r="JAA4" s="208"/>
      <c r="JAB4" s="208"/>
      <c r="JAC4" s="208"/>
      <c r="JAD4" s="208"/>
      <c r="JAE4" s="208"/>
      <c r="JAF4" s="208"/>
      <c r="JAG4" s="208"/>
      <c r="JAH4" s="208"/>
      <c r="JAI4" s="208"/>
      <c r="JAJ4" s="208"/>
      <c r="JAK4" s="208"/>
      <c r="JAL4" s="208"/>
      <c r="JAM4" s="208"/>
      <c r="JAN4" s="208"/>
      <c r="JAO4" s="208"/>
      <c r="JAP4" s="208"/>
      <c r="JAQ4" s="208"/>
      <c r="JAR4" s="208"/>
      <c r="JAS4" s="208"/>
      <c r="JAT4" s="208"/>
      <c r="JAU4" s="208"/>
      <c r="JAV4" s="208"/>
      <c r="JAW4" s="208"/>
      <c r="JAX4" s="208"/>
      <c r="JAY4" s="208"/>
      <c r="JAZ4" s="208"/>
      <c r="JBA4" s="208"/>
      <c r="JBB4" s="208"/>
      <c r="JBC4" s="208"/>
      <c r="JBD4" s="208"/>
      <c r="JBE4" s="208"/>
      <c r="JBF4" s="208"/>
      <c r="JBG4" s="208"/>
      <c r="JBH4" s="208"/>
      <c r="JBI4" s="208"/>
      <c r="JBJ4" s="208"/>
      <c r="JBK4" s="208"/>
      <c r="JBL4" s="208"/>
      <c r="JBM4" s="208"/>
      <c r="JBN4" s="208"/>
      <c r="JBO4" s="208"/>
      <c r="JBP4" s="208"/>
      <c r="JBQ4" s="208"/>
      <c r="JBR4" s="208"/>
      <c r="JBS4" s="208"/>
      <c r="JBT4" s="208"/>
      <c r="JBU4" s="208"/>
      <c r="JBV4" s="208"/>
      <c r="JBW4" s="208"/>
      <c r="JBX4" s="208"/>
      <c r="JBY4" s="208"/>
      <c r="JBZ4" s="208"/>
      <c r="JCA4" s="208"/>
      <c r="JCB4" s="208"/>
      <c r="JCC4" s="208"/>
      <c r="JCD4" s="208"/>
      <c r="JCE4" s="208"/>
      <c r="JCF4" s="208"/>
      <c r="JCG4" s="208"/>
      <c r="JCH4" s="208"/>
      <c r="JCI4" s="208"/>
      <c r="JCJ4" s="208"/>
      <c r="JCK4" s="208"/>
      <c r="JCL4" s="208"/>
      <c r="JCM4" s="208"/>
      <c r="JCN4" s="208"/>
      <c r="JCO4" s="208"/>
      <c r="JCP4" s="208"/>
      <c r="JCQ4" s="208"/>
      <c r="JCR4" s="208"/>
      <c r="JCS4" s="208"/>
      <c r="JCT4" s="208"/>
      <c r="JCU4" s="208"/>
      <c r="JCV4" s="208"/>
      <c r="JCW4" s="208"/>
      <c r="JCX4" s="208"/>
      <c r="JCY4" s="208"/>
      <c r="JCZ4" s="208"/>
      <c r="JDA4" s="208"/>
      <c r="JDB4" s="208"/>
      <c r="JDC4" s="208"/>
      <c r="JDD4" s="208"/>
      <c r="JDE4" s="208"/>
      <c r="JDF4" s="208"/>
      <c r="JDG4" s="208"/>
      <c r="JDH4" s="208"/>
      <c r="JDI4" s="208"/>
      <c r="JDJ4" s="208"/>
      <c r="JDK4" s="208"/>
      <c r="JDL4" s="208"/>
      <c r="JDM4" s="208"/>
      <c r="JDN4" s="208"/>
      <c r="JDO4" s="208"/>
      <c r="JDP4" s="208"/>
      <c r="JDQ4" s="208"/>
      <c r="JDR4" s="208"/>
      <c r="JDS4" s="208"/>
      <c r="JDT4" s="208"/>
      <c r="JDU4" s="208"/>
      <c r="JDV4" s="208"/>
      <c r="JDW4" s="208"/>
      <c r="JDX4" s="208"/>
      <c r="JDY4" s="208"/>
      <c r="JDZ4" s="208"/>
      <c r="JEA4" s="208"/>
      <c r="JEB4" s="208"/>
      <c r="JEC4" s="208"/>
      <c r="JED4" s="208"/>
      <c r="JEE4" s="208"/>
      <c r="JEF4" s="208"/>
      <c r="JEG4" s="208"/>
      <c r="JEH4" s="208"/>
      <c r="JEI4" s="208"/>
      <c r="JEJ4" s="208"/>
      <c r="JEK4" s="208"/>
      <c r="JEL4" s="208"/>
      <c r="JEM4" s="208"/>
      <c r="JEN4" s="208"/>
      <c r="JEO4" s="208"/>
      <c r="JEP4" s="208"/>
      <c r="JEQ4" s="208"/>
      <c r="JER4" s="208"/>
      <c r="JES4" s="208"/>
      <c r="JET4" s="208"/>
      <c r="JEU4" s="208"/>
      <c r="JEV4" s="208"/>
      <c r="JEW4" s="208"/>
      <c r="JEX4" s="208"/>
      <c r="JEY4" s="208"/>
      <c r="JEZ4" s="208"/>
      <c r="JFA4" s="208"/>
      <c r="JFB4" s="208"/>
      <c r="JFC4" s="208"/>
      <c r="JFD4" s="208"/>
      <c r="JFE4" s="208"/>
      <c r="JFF4" s="208"/>
      <c r="JFG4" s="208"/>
      <c r="JFH4" s="208"/>
      <c r="JFI4" s="208"/>
      <c r="JFJ4" s="208"/>
      <c r="JFK4" s="208"/>
      <c r="JFL4" s="208"/>
      <c r="JFM4" s="208"/>
      <c r="JFN4" s="208"/>
      <c r="JFO4" s="208"/>
      <c r="JFP4" s="208"/>
      <c r="JFQ4" s="208"/>
      <c r="JFR4" s="208"/>
      <c r="JFS4" s="208"/>
      <c r="JFT4" s="208"/>
      <c r="JFU4" s="208"/>
      <c r="JFV4" s="208"/>
      <c r="JFW4" s="208"/>
      <c r="JFX4" s="208"/>
      <c r="JFY4" s="208"/>
      <c r="JFZ4" s="208"/>
      <c r="JGA4" s="208"/>
      <c r="JGB4" s="208"/>
      <c r="JGC4" s="208"/>
      <c r="JGD4" s="208"/>
      <c r="JGE4" s="208"/>
      <c r="JGF4" s="208"/>
      <c r="JGG4" s="208"/>
      <c r="JGH4" s="208"/>
      <c r="JGI4" s="208"/>
      <c r="JGJ4" s="208"/>
      <c r="JGK4" s="208"/>
      <c r="JGL4" s="208"/>
      <c r="JGM4" s="208"/>
      <c r="JGN4" s="208"/>
      <c r="JGO4" s="208"/>
      <c r="JGP4" s="208"/>
      <c r="JGQ4" s="208"/>
      <c r="JGR4" s="208"/>
      <c r="JGS4" s="208"/>
      <c r="JGT4" s="208"/>
      <c r="JGU4" s="208"/>
      <c r="JGV4" s="208"/>
      <c r="JGW4" s="208"/>
      <c r="JGX4" s="208"/>
      <c r="JGY4" s="208"/>
      <c r="JGZ4" s="208"/>
      <c r="JHA4" s="208"/>
      <c r="JHB4" s="208"/>
      <c r="JHC4" s="208"/>
      <c r="JHD4" s="208"/>
      <c r="JHE4" s="208"/>
      <c r="JHF4" s="208"/>
      <c r="JHG4" s="208"/>
      <c r="JHH4" s="208"/>
      <c r="JHI4" s="208"/>
      <c r="JHJ4" s="208"/>
      <c r="JHK4" s="208"/>
      <c r="JHL4" s="208"/>
      <c r="JHM4" s="208"/>
      <c r="JHN4" s="208"/>
      <c r="JHO4" s="208"/>
      <c r="JHP4" s="208"/>
      <c r="JHQ4" s="208"/>
      <c r="JHR4" s="208"/>
      <c r="JHS4" s="208"/>
      <c r="JHT4" s="208"/>
      <c r="JHU4" s="208"/>
      <c r="JHV4" s="208"/>
      <c r="JHW4" s="208"/>
      <c r="JHX4" s="208"/>
      <c r="JHY4" s="208"/>
      <c r="JHZ4" s="208"/>
      <c r="JIA4" s="208"/>
      <c r="JIB4" s="208"/>
      <c r="JIC4" s="208"/>
      <c r="JID4" s="208"/>
      <c r="JIE4" s="208"/>
      <c r="JIF4" s="208"/>
      <c r="JIG4" s="208"/>
      <c r="JIH4" s="208"/>
      <c r="JII4" s="208"/>
      <c r="JIJ4" s="208"/>
      <c r="JIK4" s="208"/>
      <c r="JIL4" s="208"/>
      <c r="JIM4" s="208"/>
      <c r="JIN4" s="208"/>
      <c r="JIO4" s="208"/>
      <c r="JIP4" s="208"/>
      <c r="JIQ4" s="208"/>
      <c r="JIR4" s="208"/>
      <c r="JIS4" s="208"/>
      <c r="JIT4" s="208"/>
      <c r="JIU4" s="208"/>
      <c r="JIV4" s="208"/>
      <c r="JIW4" s="208"/>
      <c r="JIX4" s="208"/>
      <c r="JIY4" s="208"/>
      <c r="JIZ4" s="208"/>
      <c r="JJA4" s="208"/>
      <c r="JJB4" s="208"/>
      <c r="JJC4" s="208"/>
      <c r="JJD4" s="208"/>
      <c r="JJE4" s="208"/>
      <c r="JJF4" s="208"/>
      <c r="JJG4" s="208"/>
      <c r="JJH4" s="208"/>
      <c r="JJI4" s="208"/>
      <c r="JJJ4" s="208"/>
      <c r="JJK4" s="208"/>
      <c r="JJL4" s="208"/>
      <c r="JJM4" s="208"/>
      <c r="JJN4" s="208"/>
      <c r="JJO4" s="208"/>
      <c r="JJP4" s="208"/>
      <c r="JJQ4" s="208"/>
      <c r="JJR4" s="208"/>
      <c r="JJS4" s="208"/>
      <c r="JJT4" s="208"/>
      <c r="JJU4" s="208"/>
      <c r="JJV4" s="208"/>
      <c r="JJW4" s="208"/>
      <c r="JJX4" s="208"/>
      <c r="JJY4" s="208"/>
      <c r="JJZ4" s="208"/>
      <c r="JKA4" s="208"/>
      <c r="JKB4" s="208"/>
      <c r="JKC4" s="208"/>
      <c r="JKD4" s="208"/>
      <c r="JKE4" s="208"/>
      <c r="JKF4" s="208"/>
      <c r="JKG4" s="208"/>
      <c r="JKH4" s="208"/>
      <c r="JKI4" s="208"/>
      <c r="JKJ4" s="208"/>
      <c r="JKK4" s="208"/>
      <c r="JKL4" s="208"/>
      <c r="JKM4" s="208"/>
      <c r="JKN4" s="208"/>
      <c r="JKO4" s="208"/>
      <c r="JKP4" s="208"/>
      <c r="JKQ4" s="208"/>
      <c r="JKR4" s="208"/>
      <c r="JKS4" s="208"/>
      <c r="JKT4" s="208"/>
      <c r="JKU4" s="208"/>
      <c r="JKV4" s="208"/>
      <c r="JKW4" s="208"/>
      <c r="JKX4" s="208"/>
      <c r="JKY4" s="208"/>
      <c r="JKZ4" s="208"/>
      <c r="JLA4" s="208"/>
      <c r="JLB4" s="208"/>
      <c r="JLC4" s="208"/>
      <c r="JLD4" s="208"/>
      <c r="JLE4" s="208"/>
      <c r="JLF4" s="208"/>
      <c r="JLG4" s="208"/>
      <c r="JLH4" s="208"/>
      <c r="JLI4" s="208"/>
      <c r="JLJ4" s="208"/>
      <c r="JLK4" s="208"/>
      <c r="JLL4" s="208"/>
      <c r="JLM4" s="208"/>
      <c r="JLN4" s="208"/>
      <c r="JLO4" s="208"/>
      <c r="JLP4" s="208"/>
      <c r="JLQ4" s="208"/>
      <c r="JLR4" s="208"/>
      <c r="JLS4" s="208"/>
      <c r="JLT4" s="208"/>
      <c r="JLU4" s="208"/>
      <c r="JLV4" s="208"/>
      <c r="JLW4" s="208"/>
      <c r="JLX4" s="208"/>
      <c r="JLY4" s="208"/>
      <c r="JLZ4" s="208"/>
      <c r="JMA4" s="208"/>
      <c r="JMB4" s="208"/>
      <c r="JMC4" s="208"/>
      <c r="JMD4" s="208"/>
      <c r="JME4" s="208"/>
      <c r="JMF4" s="208"/>
      <c r="JMG4" s="208"/>
      <c r="JMH4" s="208"/>
      <c r="JMI4" s="208"/>
      <c r="JMJ4" s="208"/>
      <c r="JMK4" s="208"/>
      <c r="JML4" s="208"/>
      <c r="JMM4" s="208"/>
      <c r="JMN4" s="208"/>
      <c r="JMO4" s="208"/>
      <c r="JMP4" s="208"/>
      <c r="JMQ4" s="208"/>
      <c r="JMR4" s="208"/>
      <c r="JMS4" s="208"/>
      <c r="JMT4" s="208"/>
      <c r="JMU4" s="208"/>
      <c r="JMV4" s="208"/>
      <c r="JMW4" s="208"/>
      <c r="JMX4" s="208"/>
      <c r="JMY4" s="208"/>
      <c r="JMZ4" s="208"/>
      <c r="JNA4" s="208"/>
      <c r="JNB4" s="208"/>
      <c r="JNC4" s="208"/>
      <c r="JND4" s="208"/>
      <c r="JNE4" s="208"/>
      <c r="JNF4" s="208"/>
      <c r="JNG4" s="208"/>
      <c r="JNH4" s="208"/>
      <c r="JNI4" s="208"/>
      <c r="JNJ4" s="208"/>
      <c r="JNK4" s="208"/>
      <c r="JNL4" s="208"/>
      <c r="JNM4" s="208"/>
      <c r="JNN4" s="208"/>
      <c r="JNO4" s="208"/>
      <c r="JNP4" s="208"/>
      <c r="JNQ4" s="208"/>
      <c r="JNR4" s="208"/>
      <c r="JNS4" s="208"/>
      <c r="JNT4" s="208"/>
      <c r="JNU4" s="208"/>
      <c r="JNV4" s="208"/>
      <c r="JNW4" s="208"/>
      <c r="JNX4" s="208"/>
      <c r="JNY4" s="208"/>
      <c r="JNZ4" s="208"/>
      <c r="JOA4" s="208"/>
      <c r="JOB4" s="208"/>
      <c r="JOC4" s="208"/>
      <c r="JOD4" s="208"/>
      <c r="JOE4" s="208"/>
      <c r="JOF4" s="208"/>
      <c r="JOG4" s="208"/>
      <c r="JOH4" s="208"/>
      <c r="JOI4" s="208"/>
      <c r="JOJ4" s="208"/>
      <c r="JOK4" s="208"/>
      <c r="JOL4" s="208"/>
      <c r="JOM4" s="208"/>
      <c r="JON4" s="208"/>
      <c r="JOO4" s="208"/>
      <c r="JOP4" s="208"/>
      <c r="JOQ4" s="208"/>
      <c r="JOR4" s="208"/>
      <c r="JOS4" s="208"/>
      <c r="JOT4" s="208"/>
      <c r="JOU4" s="208"/>
      <c r="JOV4" s="208"/>
      <c r="JOW4" s="208"/>
      <c r="JOX4" s="208"/>
      <c r="JOY4" s="208"/>
      <c r="JOZ4" s="208"/>
      <c r="JPA4" s="208"/>
      <c r="JPB4" s="208"/>
      <c r="JPC4" s="208"/>
      <c r="JPD4" s="208"/>
      <c r="JPE4" s="208"/>
      <c r="JPF4" s="208"/>
      <c r="JPG4" s="208"/>
      <c r="JPH4" s="208"/>
      <c r="JPI4" s="208"/>
      <c r="JPJ4" s="208"/>
      <c r="JPK4" s="208"/>
      <c r="JPL4" s="208"/>
      <c r="JPM4" s="208"/>
      <c r="JPN4" s="208"/>
      <c r="JPO4" s="208"/>
      <c r="JPP4" s="208"/>
      <c r="JPQ4" s="208"/>
      <c r="JPR4" s="208"/>
      <c r="JPS4" s="208"/>
      <c r="JPT4" s="208"/>
      <c r="JPU4" s="208"/>
      <c r="JPV4" s="208"/>
      <c r="JPW4" s="208"/>
      <c r="JPX4" s="208"/>
      <c r="JPY4" s="208"/>
      <c r="JPZ4" s="208"/>
      <c r="JQA4" s="208"/>
      <c r="JQB4" s="208"/>
      <c r="JQC4" s="208"/>
      <c r="JQD4" s="208"/>
      <c r="JQE4" s="208"/>
      <c r="JQF4" s="208"/>
      <c r="JQG4" s="208"/>
      <c r="JQH4" s="208"/>
      <c r="JQI4" s="208"/>
      <c r="JQJ4" s="208"/>
      <c r="JQK4" s="208"/>
      <c r="JQL4" s="208"/>
      <c r="JQM4" s="208"/>
      <c r="JQN4" s="208"/>
      <c r="JQO4" s="208"/>
      <c r="JQP4" s="208"/>
      <c r="JQQ4" s="208"/>
      <c r="JQR4" s="208"/>
      <c r="JQS4" s="208"/>
      <c r="JQT4" s="208"/>
      <c r="JQU4" s="208"/>
      <c r="JQV4" s="208"/>
      <c r="JQW4" s="208"/>
      <c r="JQX4" s="208"/>
      <c r="JQY4" s="208"/>
      <c r="JQZ4" s="208"/>
      <c r="JRA4" s="208"/>
      <c r="JRB4" s="208"/>
      <c r="JRC4" s="208"/>
      <c r="JRD4" s="208"/>
      <c r="JRE4" s="208"/>
      <c r="JRF4" s="208"/>
      <c r="JRG4" s="208"/>
      <c r="JRH4" s="208"/>
      <c r="JRI4" s="208"/>
      <c r="JRJ4" s="208"/>
      <c r="JRK4" s="208"/>
      <c r="JRL4" s="208"/>
      <c r="JRM4" s="208"/>
      <c r="JRN4" s="208"/>
      <c r="JRO4" s="208"/>
      <c r="JRP4" s="208"/>
      <c r="JRQ4" s="208"/>
      <c r="JRR4" s="208"/>
      <c r="JRS4" s="208"/>
      <c r="JRT4" s="208"/>
      <c r="JRU4" s="208"/>
      <c r="JRV4" s="208"/>
      <c r="JRW4" s="208"/>
      <c r="JRX4" s="208"/>
      <c r="JRY4" s="208"/>
      <c r="JRZ4" s="208"/>
      <c r="JSA4" s="208"/>
      <c r="JSB4" s="208"/>
      <c r="JSC4" s="208"/>
      <c r="JSD4" s="208"/>
      <c r="JSE4" s="208"/>
      <c r="JSF4" s="208"/>
      <c r="JSG4" s="208"/>
      <c r="JSH4" s="208"/>
      <c r="JSI4" s="208"/>
      <c r="JSJ4" s="208"/>
      <c r="JSK4" s="208"/>
      <c r="JSL4" s="208"/>
      <c r="JSM4" s="208"/>
      <c r="JSN4" s="208"/>
      <c r="JSO4" s="208"/>
      <c r="JSP4" s="208"/>
      <c r="JSQ4" s="208"/>
      <c r="JSR4" s="208"/>
      <c r="JSS4" s="208"/>
      <c r="JST4" s="208"/>
      <c r="JSU4" s="208"/>
      <c r="JSV4" s="208"/>
      <c r="JSW4" s="208"/>
      <c r="JSX4" s="208"/>
      <c r="JSY4" s="208"/>
      <c r="JSZ4" s="208"/>
      <c r="JTA4" s="208"/>
      <c r="JTB4" s="208"/>
      <c r="JTC4" s="208"/>
      <c r="JTD4" s="208"/>
      <c r="JTE4" s="208"/>
      <c r="JTF4" s="208"/>
      <c r="JTG4" s="208"/>
      <c r="JTH4" s="208"/>
      <c r="JTI4" s="208"/>
      <c r="JTJ4" s="208"/>
      <c r="JTK4" s="208"/>
      <c r="JTL4" s="208"/>
      <c r="JTM4" s="208"/>
      <c r="JTN4" s="208"/>
      <c r="JTO4" s="208"/>
      <c r="JTP4" s="208"/>
      <c r="JTQ4" s="208"/>
      <c r="JTR4" s="208"/>
      <c r="JTS4" s="208"/>
      <c r="JTT4" s="208"/>
      <c r="JTU4" s="208"/>
      <c r="JTV4" s="208"/>
      <c r="JTW4" s="208"/>
      <c r="JTX4" s="208"/>
      <c r="JTY4" s="208"/>
      <c r="JTZ4" s="208"/>
      <c r="JUA4" s="208"/>
      <c r="JUB4" s="208"/>
      <c r="JUC4" s="208"/>
      <c r="JUD4" s="208"/>
      <c r="JUE4" s="208"/>
      <c r="JUF4" s="208"/>
      <c r="JUG4" s="208"/>
      <c r="JUH4" s="208"/>
      <c r="JUI4" s="208"/>
      <c r="JUJ4" s="208"/>
      <c r="JUK4" s="208"/>
      <c r="JUL4" s="208"/>
      <c r="JUM4" s="208"/>
      <c r="JUN4" s="208"/>
      <c r="JUO4" s="208"/>
      <c r="JUP4" s="208"/>
      <c r="JUQ4" s="208"/>
      <c r="JUR4" s="208"/>
      <c r="JUS4" s="208"/>
      <c r="JUT4" s="208"/>
      <c r="JUU4" s="208"/>
      <c r="JUV4" s="208"/>
      <c r="JUW4" s="208"/>
      <c r="JUX4" s="208"/>
      <c r="JUY4" s="208"/>
      <c r="JUZ4" s="208"/>
      <c r="JVA4" s="208"/>
      <c r="JVB4" s="208"/>
      <c r="JVC4" s="208"/>
      <c r="JVD4" s="208"/>
      <c r="JVE4" s="208"/>
      <c r="JVF4" s="208"/>
      <c r="JVG4" s="208"/>
      <c r="JVH4" s="208"/>
      <c r="JVI4" s="208"/>
      <c r="JVJ4" s="208"/>
      <c r="JVK4" s="208"/>
      <c r="JVL4" s="208"/>
      <c r="JVM4" s="208"/>
      <c r="JVN4" s="208"/>
      <c r="JVO4" s="208"/>
      <c r="JVP4" s="208"/>
      <c r="JVQ4" s="208"/>
      <c r="JVR4" s="208"/>
      <c r="JVS4" s="208"/>
      <c r="JVT4" s="208"/>
      <c r="JVU4" s="208"/>
      <c r="JVV4" s="208"/>
      <c r="JVW4" s="208"/>
      <c r="JVX4" s="208"/>
      <c r="JVY4" s="208"/>
      <c r="JVZ4" s="208"/>
      <c r="JWA4" s="208"/>
      <c r="JWB4" s="208"/>
      <c r="JWC4" s="208"/>
      <c r="JWD4" s="208"/>
      <c r="JWE4" s="208"/>
      <c r="JWF4" s="208"/>
      <c r="JWG4" s="208"/>
      <c r="JWH4" s="208"/>
      <c r="JWI4" s="208"/>
      <c r="JWJ4" s="208"/>
      <c r="JWK4" s="208"/>
      <c r="JWL4" s="208"/>
      <c r="JWM4" s="208"/>
      <c r="JWN4" s="208"/>
      <c r="JWO4" s="208"/>
      <c r="JWP4" s="208"/>
      <c r="JWQ4" s="208"/>
      <c r="JWR4" s="208"/>
      <c r="JWS4" s="208"/>
      <c r="JWT4" s="208"/>
      <c r="JWU4" s="208"/>
      <c r="JWV4" s="208"/>
      <c r="JWW4" s="208"/>
      <c r="JWX4" s="208"/>
      <c r="JWY4" s="208"/>
      <c r="JWZ4" s="208"/>
      <c r="JXA4" s="208"/>
      <c r="JXB4" s="208"/>
      <c r="JXC4" s="208"/>
      <c r="JXD4" s="208"/>
      <c r="JXE4" s="208"/>
      <c r="JXF4" s="208"/>
      <c r="JXG4" s="208"/>
      <c r="JXH4" s="208"/>
      <c r="JXI4" s="208"/>
      <c r="JXJ4" s="208"/>
      <c r="JXK4" s="208"/>
      <c r="JXL4" s="208"/>
      <c r="JXM4" s="208"/>
      <c r="JXN4" s="208"/>
      <c r="JXO4" s="208"/>
      <c r="JXP4" s="208"/>
      <c r="JXQ4" s="208"/>
      <c r="JXR4" s="208"/>
      <c r="JXS4" s="208"/>
      <c r="JXT4" s="208"/>
      <c r="JXU4" s="208"/>
      <c r="JXV4" s="208"/>
      <c r="JXW4" s="208"/>
      <c r="JXX4" s="208"/>
      <c r="JXY4" s="208"/>
      <c r="JXZ4" s="208"/>
      <c r="JYA4" s="208"/>
      <c r="JYB4" s="208"/>
      <c r="JYC4" s="208"/>
      <c r="JYD4" s="208"/>
      <c r="JYE4" s="208"/>
      <c r="JYF4" s="208"/>
      <c r="JYG4" s="208"/>
      <c r="JYH4" s="208"/>
      <c r="JYI4" s="208"/>
      <c r="JYJ4" s="208"/>
      <c r="JYK4" s="208"/>
      <c r="JYL4" s="208"/>
      <c r="JYM4" s="208"/>
      <c r="JYN4" s="208"/>
      <c r="JYO4" s="208"/>
      <c r="JYP4" s="208"/>
      <c r="JYQ4" s="208"/>
      <c r="JYR4" s="208"/>
      <c r="JYS4" s="208"/>
      <c r="JYT4" s="208"/>
      <c r="JYU4" s="208"/>
      <c r="JYV4" s="208"/>
      <c r="JYW4" s="208"/>
      <c r="JYX4" s="208"/>
      <c r="JYY4" s="208"/>
      <c r="JYZ4" s="208"/>
      <c r="JZA4" s="208"/>
      <c r="JZB4" s="208"/>
      <c r="JZC4" s="208"/>
      <c r="JZD4" s="208"/>
      <c r="JZE4" s="208"/>
      <c r="JZF4" s="208"/>
      <c r="JZG4" s="208"/>
      <c r="JZH4" s="208"/>
      <c r="JZI4" s="208"/>
      <c r="JZJ4" s="208"/>
      <c r="JZK4" s="208"/>
      <c r="JZL4" s="208"/>
      <c r="JZM4" s="208"/>
      <c r="JZN4" s="208"/>
      <c r="JZO4" s="208"/>
      <c r="JZP4" s="208"/>
      <c r="JZQ4" s="208"/>
      <c r="JZR4" s="208"/>
      <c r="JZS4" s="208"/>
      <c r="JZT4" s="208"/>
      <c r="JZU4" s="208"/>
      <c r="JZV4" s="208"/>
      <c r="JZW4" s="208"/>
      <c r="JZX4" s="208"/>
      <c r="JZY4" s="208"/>
      <c r="JZZ4" s="208"/>
      <c r="KAA4" s="208"/>
      <c r="KAB4" s="208"/>
      <c r="KAC4" s="208"/>
      <c r="KAD4" s="208"/>
      <c r="KAE4" s="208"/>
      <c r="KAF4" s="208"/>
      <c r="KAG4" s="208"/>
      <c r="KAH4" s="208"/>
      <c r="KAI4" s="208"/>
      <c r="KAJ4" s="208"/>
      <c r="KAK4" s="208"/>
      <c r="KAL4" s="208"/>
      <c r="KAM4" s="208"/>
      <c r="KAN4" s="208"/>
      <c r="KAO4" s="208"/>
      <c r="KAP4" s="208"/>
      <c r="KAQ4" s="208"/>
      <c r="KAR4" s="208"/>
      <c r="KAS4" s="208"/>
      <c r="KAT4" s="208"/>
      <c r="KAU4" s="208"/>
      <c r="KAV4" s="208"/>
      <c r="KAW4" s="208"/>
      <c r="KAX4" s="208"/>
      <c r="KAY4" s="208"/>
      <c r="KAZ4" s="208"/>
      <c r="KBA4" s="208"/>
      <c r="KBB4" s="208"/>
      <c r="KBC4" s="208"/>
      <c r="KBD4" s="208"/>
      <c r="KBE4" s="208"/>
      <c r="KBF4" s="208"/>
      <c r="KBG4" s="208"/>
      <c r="KBH4" s="208"/>
      <c r="KBI4" s="208"/>
      <c r="KBJ4" s="208"/>
      <c r="KBK4" s="208"/>
      <c r="KBL4" s="208"/>
      <c r="KBM4" s="208"/>
      <c r="KBN4" s="208"/>
      <c r="KBO4" s="208"/>
      <c r="KBP4" s="208"/>
      <c r="KBQ4" s="208"/>
      <c r="KBR4" s="208"/>
      <c r="KBS4" s="208"/>
      <c r="KBT4" s="208"/>
      <c r="KBU4" s="208"/>
      <c r="KBV4" s="208"/>
      <c r="KBW4" s="208"/>
      <c r="KBX4" s="208"/>
      <c r="KBY4" s="208"/>
      <c r="KBZ4" s="208"/>
      <c r="KCA4" s="208"/>
      <c r="KCB4" s="208"/>
      <c r="KCC4" s="208"/>
      <c r="KCD4" s="208"/>
      <c r="KCE4" s="208"/>
      <c r="KCF4" s="208"/>
      <c r="KCG4" s="208"/>
      <c r="KCH4" s="208"/>
      <c r="KCI4" s="208"/>
      <c r="KCJ4" s="208"/>
      <c r="KCK4" s="208"/>
      <c r="KCL4" s="208"/>
      <c r="KCM4" s="208"/>
      <c r="KCN4" s="208"/>
      <c r="KCO4" s="208"/>
      <c r="KCP4" s="208"/>
      <c r="KCQ4" s="208"/>
      <c r="KCR4" s="208"/>
      <c r="KCS4" s="208"/>
      <c r="KCT4" s="208"/>
      <c r="KCU4" s="208"/>
      <c r="KCV4" s="208"/>
      <c r="KCW4" s="208"/>
      <c r="KCX4" s="208"/>
      <c r="KCY4" s="208"/>
      <c r="KCZ4" s="208"/>
      <c r="KDA4" s="208"/>
      <c r="KDB4" s="208"/>
      <c r="KDC4" s="208"/>
      <c r="KDD4" s="208"/>
      <c r="KDE4" s="208"/>
      <c r="KDF4" s="208"/>
      <c r="KDG4" s="208"/>
      <c r="KDH4" s="208"/>
      <c r="KDI4" s="208"/>
      <c r="KDJ4" s="208"/>
      <c r="KDK4" s="208"/>
      <c r="KDL4" s="208"/>
      <c r="KDM4" s="208"/>
      <c r="KDN4" s="208"/>
      <c r="KDO4" s="208"/>
      <c r="KDP4" s="208"/>
      <c r="KDQ4" s="208"/>
      <c r="KDR4" s="208"/>
      <c r="KDS4" s="208"/>
      <c r="KDT4" s="208"/>
      <c r="KDU4" s="208"/>
      <c r="KDV4" s="208"/>
      <c r="KDW4" s="208"/>
      <c r="KDX4" s="208"/>
      <c r="KDY4" s="208"/>
      <c r="KDZ4" s="208"/>
      <c r="KEA4" s="208"/>
      <c r="KEB4" s="208"/>
      <c r="KEC4" s="208"/>
      <c r="KED4" s="208"/>
      <c r="KEE4" s="208"/>
      <c r="KEF4" s="208"/>
      <c r="KEG4" s="208"/>
      <c r="KEH4" s="208"/>
      <c r="KEI4" s="208"/>
      <c r="KEJ4" s="208"/>
      <c r="KEK4" s="208"/>
      <c r="KEL4" s="208"/>
      <c r="KEM4" s="208"/>
      <c r="KEN4" s="208"/>
      <c r="KEO4" s="208"/>
      <c r="KEP4" s="208"/>
      <c r="KEQ4" s="208"/>
      <c r="KER4" s="208"/>
      <c r="KES4" s="208"/>
      <c r="KET4" s="208"/>
      <c r="KEU4" s="208"/>
      <c r="KEV4" s="208"/>
      <c r="KEW4" s="208"/>
      <c r="KEX4" s="208"/>
      <c r="KEY4" s="208"/>
      <c r="KEZ4" s="208"/>
      <c r="KFA4" s="208"/>
      <c r="KFB4" s="208"/>
      <c r="KFC4" s="208"/>
      <c r="KFD4" s="208"/>
      <c r="KFE4" s="208"/>
      <c r="KFF4" s="208"/>
      <c r="KFG4" s="208"/>
      <c r="KFH4" s="208"/>
      <c r="KFI4" s="208"/>
      <c r="KFJ4" s="208"/>
      <c r="KFK4" s="208"/>
      <c r="KFL4" s="208"/>
      <c r="KFM4" s="208"/>
      <c r="KFN4" s="208"/>
      <c r="KFO4" s="208"/>
      <c r="KFP4" s="208"/>
      <c r="KFQ4" s="208"/>
      <c r="KFR4" s="208"/>
      <c r="KFS4" s="208"/>
      <c r="KFT4" s="208"/>
      <c r="KFU4" s="208"/>
      <c r="KFV4" s="208"/>
      <c r="KFW4" s="208"/>
      <c r="KFX4" s="208"/>
      <c r="KFY4" s="208"/>
      <c r="KFZ4" s="208"/>
      <c r="KGA4" s="208"/>
      <c r="KGB4" s="208"/>
      <c r="KGC4" s="208"/>
      <c r="KGD4" s="208"/>
      <c r="KGE4" s="208"/>
      <c r="KGF4" s="208"/>
      <c r="KGG4" s="208"/>
      <c r="KGH4" s="208"/>
      <c r="KGI4" s="208"/>
      <c r="KGJ4" s="208"/>
      <c r="KGK4" s="208"/>
      <c r="KGL4" s="208"/>
      <c r="KGM4" s="208"/>
      <c r="KGN4" s="208"/>
      <c r="KGO4" s="208"/>
      <c r="KGP4" s="208"/>
      <c r="KGQ4" s="208"/>
      <c r="KGR4" s="208"/>
      <c r="KGS4" s="208"/>
      <c r="KGT4" s="208"/>
      <c r="KGU4" s="208"/>
      <c r="KGV4" s="208"/>
      <c r="KGW4" s="208"/>
      <c r="KGX4" s="208"/>
      <c r="KGY4" s="208"/>
      <c r="KGZ4" s="208"/>
      <c r="KHA4" s="208"/>
      <c r="KHB4" s="208"/>
      <c r="KHC4" s="208"/>
      <c r="KHD4" s="208"/>
      <c r="KHE4" s="208"/>
      <c r="KHF4" s="208"/>
      <c r="KHG4" s="208"/>
      <c r="KHH4" s="208"/>
      <c r="KHI4" s="208"/>
      <c r="KHJ4" s="208"/>
      <c r="KHK4" s="208"/>
      <c r="KHL4" s="208"/>
      <c r="KHM4" s="208"/>
      <c r="KHN4" s="208"/>
      <c r="KHO4" s="208"/>
      <c r="KHP4" s="208"/>
      <c r="KHQ4" s="208"/>
      <c r="KHR4" s="208"/>
      <c r="KHS4" s="208"/>
      <c r="KHT4" s="208"/>
      <c r="KHU4" s="208"/>
      <c r="KHV4" s="208"/>
      <c r="KHW4" s="208"/>
      <c r="KHX4" s="208"/>
      <c r="KHY4" s="208"/>
      <c r="KHZ4" s="208"/>
      <c r="KIA4" s="208"/>
      <c r="KIB4" s="208"/>
      <c r="KIC4" s="208"/>
      <c r="KID4" s="208"/>
      <c r="KIE4" s="208"/>
      <c r="KIF4" s="208"/>
      <c r="KIG4" s="208"/>
      <c r="KIH4" s="208"/>
      <c r="KII4" s="208"/>
      <c r="KIJ4" s="208"/>
      <c r="KIK4" s="208"/>
      <c r="KIL4" s="208"/>
      <c r="KIM4" s="208"/>
      <c r="KIN4" s="208"/>
      <c r="KIO4" s="208"/>
      <c r="KIP4" s="208"/>
      <c r="KIQ4" s="208"/>
      <c r="KIR4" s="208"/>
      <c r="KIS4" s="208"/>
      <c r="KIT4" s="208"/>
      <c r="KIU4" s="208"/>
      <c r="KIV4" s="208"/>
      <c r="KIW4" s="208"/>
      <c r="KIX4" s="208"/>
      <c r="KIY4" s="208"/>
      <c r="KIZ4" s="208"/>
      <c r="KJA4" s="208"/>
      <c r="KJB4" s="208"/>
      <c r="KJC4" s="208"/>
      <c r="KJD4" s="208"/>
      <c r="KJE4" s="208"/>
      <c r="KJF4" s="208"/>
      <c r="KJG4" s="208"/>
      <c r="KJH4" s="208"/>
      <c r="KJI4" s="208"/>
      <c r="KJJ4" s="208"/>
      <c r="KJK4" s="208"/>
      <c r="KJL4" s="208"/>
      <c r="KJM4" s="208"/>
      <c r="KJN4" s="208"/>
      <c r="KJO4" s="208"/>
      <c r="KJP4" s="208"/>
      <c r="KJQ4" s="208"/>
      <c r="KJR4" s="208"/>
      <c r="KJS4" s="208"/>
      <c r="KJT4" s="208"/>
      <c r="KJU4" s="208"/>
      <c r="KJV4" s="208"/>
      <c r="KJW4" s="208"/>
      <c r="KJX4" s="208"/>
      <c r="KJY4" s="208"/>
      <c r="KJZ4" s="208"/>
      <c r="KKA4" s="208"/>
      <c r="KKB4" s="208"/>
      <c r="KKC4" s="208"/>
      <c r="KKD4" s="208"/>
      <c r="KKE4" s="208"/>
      <c r="KKF4" s="208"/>
      <c r="KKG4" s="208"/>
      <c r="KKH4" s="208"/>
      <c r="KKI4" s="208"/>
      <c r="KKJ4" s="208"/>
      <c r="KKK4" s="208"/>
      <c r="KKL4" s="208"/>
      <c r="KKM4" s="208"/>
      <c r="KKN4" s="208"/>
      <c r="KKO4" s="208"/>
      <c r="KKP4" s="208"/>
      <c r="KKQ4" s="208"/>
      <c r="KKR4" s="208"/>
      <c r="KKS4" s="208"/>
      <c r="KKT4" s="208"/>
      <c r="KKU4" s="208"/>
      <c r="KKV4" s="208"/>
      <c r="KKW4" s="208"/>
      <c r="KKX4" s="208"/>
      <c r="KKY4" s="208"/>
      <c r="KKZ4" s="208"/>
      <c r="KLA4" s="208"/>
      <c r="KLB4" s="208"/>
      <c r="KLC4" s="208"/>
      <c r="KLD4" s="208"/>
      <c r="KLE4" s="208"/>
      <c r="KLF4" s="208"/>
      <c r="KLG4" s="208"/>
      <c r="KLH4" s="208"/>
      <c r="KLI4" s="208"/>
      <c r="KLJ4" s="208"/>
      <c r="KLK4" s="208"/>
      <c r="KLL4" s="208"/>
      <c r="KLM4" s="208"/>
      <c r="KLN4" s="208"/>
      <c r="KLO4" s="208"/>
      <c r="KLP4" s="208"/>
      <c r="KLQ4" s="208"/>
      <c r="KLR4" s="208"/>
      <c r="KLS4" s="208"/>
      <c r="KLT4" s="208"/>
      <c r="KLU4" s="208"/>
      <c r="KLV4" s="208"/>
      <c r="KLW4" s="208"/>
      <c r="KLX4" s="208"/>
      <c r="KLY4" s="208"/>
      <c r="KLZ4" s="208"/>
      <c r="KMA4" s="208"/>
      <c r="KMB4" s="208"/>
      <c r="KMC4" s="208"/>
      <c r="KMD4" s="208"/>
      <c r="KME4" s="208"/>
      <c r="KMF4" s="208"/>
      <c r="KMG4" s="208"/>
      <c r="KMH4" s="208"/>
      <c r="KMI4" s="208"/>
      <c r="KMJ4" s="208"/>
      <c r="KMK4" s="208"/>
      <c r="KML4" s="208"/>
      <c r="KMM4" s="208"/>
      <c r="KMN4" s="208"/>
      <c r="KMO4" s="208"/>
      <c r="KMP4" s="208"/>
      <c r="KMQ4" s="208"/>
      <c r="KMR4" s="208"/>
      <c r="KMS4" s="208"/>
      <c r="KMT4" s="208"/>
      <c r="KMU4" s="208"/>
      <c r="KMV4" s="208"/>
      <c r="KMW4" s="208"/>
      <c r="KMX4" s="208"/>
      <c r="KMY4" s="208"/>
      <c r="KMZ4" s="208"/>
      <c r="KNA4" s="208"/>
      <c r="KNB4" s="208"/>
      <c r="KNC4" s="208"/>
      <c r="KND4" s="208"/>
      <c r="KNE4" s="208"/>
      <c r="KNF4" s="208"/>
      <c r="KNG4" s="208"/>
      <c r="KNH4" s="208"/>
      <c r="KNI4" s="208"/>
      <c r="KNJ4" s="208"/>
      <c r="KNK4" s="208"/>
      <c r="KNL4" s="208"/>
      <c r="KNM4" s="208"/>
      <c r="KNN4" s="208"/>
      <c r="KNO4" s="208"/>
      <c r="KNP4" s="208"/>
      <c r="KNQ4" s="208"/>
      <c r="KNR4" s="208"/>
      <c r="KNS4" s="208"/>
      <c r="KNT4" s="208"/>
      <c r="KNU4" s="208"/>
      <c r="KNV4" s="208"/>
      <c r="KNW4" s="208"/>
      <c r="KNX4" s="208"/>
      <c r="KNY4" s="208"/>
      <c r="KNZ4" s="208"/>
      <c r="KOA4" s="208"/>
      <c r="KOB4" s="208"/>
      <c r="KOC4" s="208"/>
      <c r="KOD4" s="208"/>
      <c r="KOE4" s="208"/>
      <c r="KOF4" s="208"/>
      <c r="KOG4" s="208"/>
      <c r="KOH4" s="208"/>
      <c r="KOI4" s="208"/>
      <c r="KOJ4" s="208"/>
      <c r="KOK4" s="208"/>
      <c r="KOL4" s="208"/>
      <c r="KOM4" s="208"/>
      <c r="KON4" s="208"/>
      <c r="KOO4" s="208"/>
      <c r="KOP4" s="208"/>
      <c r="KOQ4" s="208"/>
      <c r="KOR4" s="208"/>
      <c r="KOS4" s="208"/>
      <c r="KOT4" s="208"/>
      <c r="KOU4" s="208"/>
      <c r="KOV4" s="208"/>
      <c r="KOW4" s="208"/>
      <c r="KOX4" s="208"/>
      <c r="KOY4" s="208"/>
      <c r="KOZ4" s="208"/>
      <c r="KPA4" s="208"/>
      <c r="KPB4" s="208"/>
      <c r="KPC4" s="208"/>
      <c r="KPD4" s="208"/>
      <c r="KPE4" s="208"/>
      <c r="KPF4" s="208"/>
      <c r="KPG4" s="208"/>
      <c r="KPH4" s="208"/>
      <c r="KPI4" s="208"/>
      <c r="KPJ4" s="208"/>
      <c r="KPK4" s="208"/>
      <c r="KPL4" s="208"/>
      <c r="KPM4" s="208"/>
      <c r="KPN4" s="208"/>
      <c r="KPO4" s="208"/>
      <c r="KPP4" s="208"/>
      <c r="KPQ4" s="208"/>
      <c r="KPR4" s="208"/>
      <c r="KPS4" s="208"/>
      <c r="KPT4" s="208"/>
      <c r="KPU4" s="208"/>
      <c r="KPV4" s="208"/>
      <c r="KPW4" s="208"/>
      <c r="KPX4" s="208"/>
      <c r="KPY4" s="208"/>
      <c r="KPZ4" s="208"/>
      <c r="KQA4" s="208"/>
      <c r="KQB4" s="208"/>
      <c r="KQC4" s="208"/>
      <c r="KQD4" s="208"/>
      <c r="KQE4" s="208"/>
      <c r="KQF4" s="208"/>
      <c r="KQG4" s="208"/>
      <c r="KQH4" s="208"/>
      <c r="KQI4" s="208"/>
      <c r="KQJ4" s="208"/>
      <c r="KQK4" s="208"/>
      <c r="KQL4" s="208"/>
      <c r="KQM4" s="208"/>
      <c r="KQN4" s="208"/>
      <c r="KQO4" s="208"/>
      <c r="KQP4" s="208"/>
      <c r="KQQ4" s="208"/>
      <c r="KQR4" s="208"/>
      <c r="KQS4" s="208"/>
      <c r="KQT4" s="208"/>
      <c r="KQU4" s="208"/>
      <c r="KQV4" s="208"/>
      <c r="KQW4" s="208"/>
      <c r="KQX4" s="208"/>
      <c r="KQY4" s="208"/>
      <c r="KQZ4" s="208"/>
      <c r="KRA4" s="208"/>
      <c r="KRB4" s="208"/>
      <c r="KRC4" s="208"/>
      <c r="KRD4" s="208"/>
      <c r="KRE4" s="208"/>
      <c r="KRF4" s="208"/>
      <c r="KRG4" s="208"/>
      <c r="KRH4" s="208"/>
      <c r="KRI4" s="208"/>
      <c r="KRJ4" s="208"/>
      <c r="KRK4" s="208"/>
      <c r="KRL4" s="208"/>
      <c r="KRM4" s="208"/>
      <c r="KRN4" s="208"/>
      <c r="KRO4" s="208"/>
      <c r="KRP4" s="208"/>
      <c r="KRQ4" s="208"/>
      <c r="KRR4" s="208"/>
      <c r="KRS4" s="208"/>
      <c r="KRT4" s="208"/>
      <c r="KRU4" s="208"/>
      <c r="KRV4" s="208"/>
      <c r="KRW4" s="208"/>
      <c r="KRX4" s="208"/>
      <c r="KRY4" s="208"/>
      <c r="KRZ4" s="208"/>
      <c r="KSA4" s="208"/>
      <c r="KSB4" s="208"/>
      <c r="KSC4" s="208"/>
      <c r="KSD4" s="208"/>
      <c r="KSE4" s="208"/>
      <c r="KSF4" s="208"/>
      <c r="KSG4" s="208"/>
      <c r="KSH4" s="208"/>
      <c r="KSI4" s="208"/>
      <c r="KSJ4" s="208"/>
      <c r="KSK4" s="208"/>
      <c r="KSL4" s="208"/>
      <c r="KSM4" s="208"/>
      <c r="KSN4" s="208"/>
      <c r="KSO4" s="208"/>
      <c r="KSP4" s="208"/>
      <c r="KSQ4" s="208"/>
      <c r="KSR4" s="208"/>
      <c r="KSS4" s="208"/>
      <c r="KST4" s="208"/>
      <c r="KSU4" s="208"/>
      <c r="KSV4" s="208"/>
      <c r="KSW4" s="208"/>
      <c r="KSX4" s="208"/>
      <c r="KSY4" s="208"/>
      <c r="KSZ4" s="208"/>
      <c r="KTA4" s="208"/>
      <c r="KTB4" s="208"/>
      <c r="KTC4" s="208"/>
      <c r="KTD4" s="208"/>
      <c r="KTE4" s="208"/>
      <c r="KTF4" s="208"/>
      <c r="KTG4" s="208"/>
      <c r="KTH4" s="208"/>
      <c r="KTI4" s="208"/>
      <c r="KTJ4" s="208"/>
      <c r="KTK4" s="208"/>
      <c r="KTL4" s="208"/>
      <c r="KTM4" s="208"/>
      <c r="KTN4" s="208"/>
      <c r="KTO4" s="208"/>
      <c r="KTP4" s="208"/>
      <c r="KTQ4" s="208"/>
      <c r="KTR4" s="208"/>
      <c r="KTS4" s="208"/>
      <c r="KTT4" s="208"/>
      <c r="KTU4" s="208"/>
      <c r="KTV4" s="208"/>
      <c r="KTW4" s="208"/>
      <c r="KTX4" s="208"/>
      <c r="KTY4" s="208"/>
      <c r="KTZ4" s="208"/>
      <c r="KUA4" s="208"/>
      <c r="KUB4" s="208"/>
      <c r="KUC4" s="208"/>
      <c r="KUD4" s="208"/>
      <c r="KUE4" s="208"/>
      <c r="KUF4" s="208"/>
      <c r="KUG4" s="208"/>
      <c r="KUH4" s="208"/>
      <c r="KUI4" s="208"/>
      <c r="KUJ4" s="208"/>
      <c r="KUK4" s="208"/>
      <c r="KUL4" s="208"/>
      <c r="KUM4" s="208"/>
      <c r="KUN4" s="208"/>
      <c r="KUO4" s="208"/>
      <c r="KUP4" s="208"/>
      <c r="KUQ4" s="208"/>
      <c r="KUR4" s="208"/>
      <c r="KUS4" s="208"/>
      <c r="KUT4" s="208"/>
      <c r="KUU4" s="208"/>
      <c r="KUV4" s="208"/>
      <c r="KUW4" s="208"/>
      <c r="KUX4" s="208"/>
      <c r="KUY4" s="208"/>
      <c r="KUZ4" s="208"/>
      <c r="KVA4" s="208"/>
      <c r="KVB4" s="208"/>
      <c r="KVC4" s="208"/>
      <c r="KVD4" s="208"/>
      <c r="KVE4" s="208"/>
      <c r="KVF4" s="208"/>
      <c r="KVG4" s="208"/>
      <c r="KVH4" s="208"/>
      <c r="KVI4" s="208"/>
      <c r="KVJ4" s="208"/>
      <c r="KVK4" s="208"/>
      <c r="KVL4" s="208"/>
      <c r="KVM4" s="208"/>
      <c r="KVN4" s="208"/>
      <c r="KVO4" s="208"/>
      <c r="KVP4" s="208"/>
      <c r="KVQ4" s="208"/>
      <c r="KVR4" s="208"/>
      <c r="KVS4" s="208"/>
      <c r="KVT4" s="208"/>
      <c r="KVU4" s="208"/>
      <c r="KVV4" s="208"/>
      <c r="KVW4" s="208"/>
      <c r="KVX4" s="208"/>
      <c r="KVY4" s="208"/>
      <c r="KVZ4" s="208"/>
      <c r="KWA4" s="208"/>
      <c r="KWB4" s="208"/>
      <c r="KWC4" s="208"/>
      <c r="KWD4" s="208"/>
      <c r="KWE4" s="208"/>
      <c r="KWF4" s="208"/>
      <c r="KWG4" s="208"/>
      <c r="KWH4" s="208"/>
      <c r="KWI4" s="208"/>
      <c r="KWJ4" s="208"/>
      <c r="KWK4" s="208"/>
      <c r="KWL4" s="208"/>
      <c r="KWM4" s="208"/>
      <c r="KWN4" s="208"/>
      <c r="KWO4" s="208"/>
      <c r="KWP4" s="208"/>
      <c r="KWQ4" s="208"/>
      <c r="KWR4" s="208"/>
      <c r="KWS4" s="208"/>
      <c r="KWT4" s="208"/>
      <c r="KWU4" s="208"/>
      <c r="KWV4" s="208"/>
      <c r="KWW4" s="208"/>
      <c r="KWX4" s="208"/>
      <c r="KWY4" s="208"/>
      <c r="KWZ4" s="208"/>
      <c r="KXA4" s="208"/>
      <c r="KXB4" s="208"/>
      <c r="KXC4" s="208"/>
      <c r="KXD4" s="208"/>
      <c r="KXE4" s="208"/>
      <c r="KXF4" s="208"/>
      <c r="KXG4" s="208"/>
      <c r="KXH4" s="208"/>
      <c r="KXI4" s="208"/>
      <c r="KXJ4" s="208"/>
      <c r="KXK4" s="208"/>
      <c r="KXL4" s="208"/>
      <c r="KXM4" s="208"/>
      <c r="KXN4" s="208"/>
      <c r="KXO4" s="208"/>
      <c r="KXP4" s="208"/>
      <c r="KXQ4" s="208"/>
      <c r="KXR4" s="208"/>
      <c r="KXS4" s="208"/>
      <c r="KXT4" s="208"/>
      <c r="KXU4" s="208"/>
      <c r="KXV4" s="208"/>
      <c r="KXW4" s="208"/>
      <c r="KXX4" s="208"/>
      <c r="KXY4" s="208"/>
      <c r="KXZ4" s="208"/>
      <c r="KYA4" s="208"/>
      <c r="KYB4" s="208"/>
      <c r="KYC4" s="208"/>
      <c r="KYD4" s="208"/>
      <c r="KYE4" s="208"/>
      <c r="KYF4" s="208"/>
      <c r="KYG4" s="208"/>
      <c r="KYH4" s="208"/>
      <c r="KYI4" s="208"/>
      <c r="KYJ4" s="208"/>
      <c r="KYK4" s="208"/>
      <c r="KYL4" s="208"/>
      <c r="KYM4" s="208"/>
      <c r="KYN4" s="208"/>
      <c r="KYO4" s="208"/>
      <c r="KYP4" s="208"/>
      <c r="KYQ4" s="208"/>
      <c r="KYR4" s="208"/>
      <c r="KYS4" s="208"/>
      <c r="KYT4" s="208"/>
      <c r="KYU4" s="208"/>
      <c r="KYV4" s="208"/>
      <c r="KYW4" s="208"/>
      <c r="KYX4" s="208"/>
      <c r="KYY4" s="208"/>
      <c r="KYZ4" s="208"/>
      <c r="KZA4" s="208"/>
      <c r="KZB4" s="208"/>
      <c r="KZC4" s="208"/>
      <c r="KZD4" s="208"/>
      <c r="KZE4" s="208"/>
      <c r="KZF4" s="208"/>
      <c r="KZG4" s="208"/>
      <c r="KZH4" s="208"/>
      <c r="KZI4" s="208"/>
      <c r="KZJ4" s="208"/>
      <c r="KZK4" s="208"/>
      <c r="KZL4" s="208"/>
      <c r="KZM4" s="208"/>
      <c r="KZN4" s="208"/>
      <c r="KZO4" s="208"/>
      <c r="KZP4" s="208"/>
      <c r="KZQ4" s="208"/>
      <c r="KZR4" s="208"/>
      <c r="KZS4" s="208"/>
      <c r="KZT4" s="208"/>
      <c r="KZU4" s="208"/>
      <c r="KZV4" s="208"/>
      <c r="KZW4" s="208"/>
      <c r="KZX4" s="208"/>
      <c r="KZY4" s="208"/>
      <c r="KZZ4" s="208"/>
      <c r="LAA4" s="208"/>
      <c r="LAB4" s="208"/>
      <c r="LAC4" s="208"/>
      <c r="LAD4" s="208"/>
      <c r="LAE4" s="208"/>
      <c r="LAF4" s="208"/>
      <c r="LAG4" s="208"/>
      <c r="LAH4" s="208"/>
      <c r="LAI4" s="208"/>
      <c r="LAJ4" s="208"/>
      <c r="LAK4" s="208"/>
      <c r="LAL4" s="208"/>
      <c r="LAM4" s="208"/>
      <c r="LAN4" s="208"/>
      <c r="LAO4" s="208"/>
      <c r="LAP4" s="208"/>
      <c r="LAQ4" s="208"/>
      <c r="LAR4" s="208"/>
      <c r="LAS4" s="208"/>
      <c r="LAT4" s="208"/>
      <c r="LAU4" s="208"/>
      <c r="LAV4" s="208"/>
      <c r="LAW4" s="208"/>
      <c r="LAX4" s="208"/>
      <c r="LAY4" s="208"/>
      <c r="LAZ4" s="208"/>
      <c r="LBA4" s="208"/>
      <c r="LBB4" s="208"/>
      <c r="LBC4" s="208"/>
      <c r="LBD4" s="208"/>
      <c r="LBE4" s="208"/>
      <c r="LBF4" s="208"/>
      <c r="LBG4" s="208"/>
      <c r="LBH4" s="208"/>
      <c r="LBI4" s="208"/>
      <c r="LBJ4" s="208"/>
      <c r="LBK4" s="208"/>
      <c r="LBL4" s="208"/>
      <c r="LBM4" s="208"/>
      <c r="LBN4" s="208"/>
      <c r="LBO4" s="208"/>
      <c r="LBP4" s="208"/>
      <c r="LBQ4" s="208"/>
      <c r="LBR4" s="208"/>
      <c r="LBS4" s="208"/>
      <c r="LBT4" s="208"/>
      <c r="LBU4" s="208"/>
      <c r="LBV4" s="208"/>
      <c r="LBW4" s="208"/>
      <c r="LBX4" s="208"/>
      <c r="LBY4" s="208"/>
      <c r="LBZ4" s="208"/>
      <c r="LCA4" s="208"/>
      <c r="LCB4" s="208"/>
      <c r="LCC4" s="208"/>
      <c r="LCD4" s="208"/>
      <c r="LCE4" s="208"/>
      <c r="LCF4" s="208"/>
      <c r="LCG4" s="208"/>
      <c r="LCH4" s="208"/>
      <c r="LCI4" s="208"/>
      <c r="LCJ4" s="208"/>
      <c r="LCK4" s="208"/>
      <c r="LCL4" s="208"/>
      <c r="LCM4" s="208"/>
      <c r="LCN4" s="208"/>
      <c r="LCO4" s="208"/>
      <c r="LCP4" s="208"/>
      <c r="LCQ4" s="208"/>
      <c r="LCR4" s="208"/>
      <c r="LCS4" s="208"/>
      <c r="LCT4" s="208"/>
      <c r="LCU4" s="208"/>
      <c r="LCV4" s="208"/>
      <c r="LCW4" s="208"/>
      <c r="LCX4" s="208"/>
      <c r="LCY4" s="208"/>
      <c r="LCZ4" s="208"/>
      <c r="LDA4" s="208"/>
      <c r="LDB4" s="208"/>
      <c r="LDC4" s="208"/>
      <c r="LDD4" s="208"/>
      <c r="LDE4" s="208"/>
      <c r="LDF4" s="208"/>
      <c r="LDG4" s="208"/>
      <c r="LDH4" s="208"/>
      <c r="LDI4" s="208"/>
      <c r="LDJ4" s="208"/>
      <c r="LDK4" s="208"/>
      <c r="LDL4" s="208"/>
      <c r="LDM4" s="208"/>
      <c r="LDN4" s="208"/>
      <c r="LDO4" s="208"/>
      <c r="LDP4" s="208"/>
      <c r="LDQ4" s="208"/>
      <c r="LDR4" s="208"/>
      <c r="LDS4" s="208"/>
      <c r="LDT4" s="208"/>
      <c r="LDU4" s="208"/>
      <c r="LDV4" s="208"/>
      <c r="LDW4" s="208"/>
      <c r="LDX4" s="208"/>
      <c r="LDY4" s="208"/>
      <c r="LDZ4" s="208"/>
      <c r="LEA4" s="208"/>
      <c r="LEB4" s="208"/>
      <c r="LEC4" s="208"/>
      <c r="LED4" s="208"/>
      <c r="LEE4" s="208"/>
      <c r="LEF4" s="208"/>
      <c r="LEG4" s="208"/>
      <c r="LEH4" s="208"/>
      <c r="LEI4" s="208"/>
      <c r="LEJ4" s="208"/>
      <c r="LEK4" s="208"/>
      <c r="LEL4" s="208"/>
      <c r="LEM4" s="208"/>
      <c r="LEN4" s="208"/>
      <c r="LEO4" s="208"/>
      <c r="LEP4" s="208"/>
      <c r="LEQ4" s="208"/>
      <c r="LER4" s="208"/>
      <c r="LES4" s="208"/>
      <c r="LET4" s="208"/>
      <c r="LEU4" s="208"/>
      <c r="LEV4" s="208"/>
      <c r="LEW4" s="208"/>
      <c r="LEX4" s="208"/>
      <c r="LEY4" s="208"/>
      <c r="LEZ4" s="208"/>
      <c r="LFA4" s="208"/>
      <c r="LFB4" s="208"/>
      <c r="LFC4" s="208"/>
      <c r="LFD4" s="208"/>
      <c r="LFE4" s="208"/>
      <c r="LFF4" s="208"/>
      <c r="LFG4" s="208"/>
      <c r="LFH4" s="208"/>
      <c r="LFI4" s="208"/>
      <c r="LFJ4" s="208"/>
      <c r="LFK4" s="208"/>
      <c r="LFL4" s="208"/>
      <c r="LFM4" s="208"/>
      <c r="LFN4" s="208"/>
      <c r="LFO4" s="208"/>
      <c r="LFP4" s="208"/>
      <c r="LFQ4" s="208"/>
      <c r="LFR4" s="208"/>
      <c r="LFS4" s="208"/>
      <c r="LFT4" s="208"/>
      <c r="LFU4" s="208"/>
      <c r="LFV4" s="208"/>
      <c r="LFW4" s="208"/>
      <c r="LFX4" s="208"/>
      <c r="LFY4" s="208"/>
      <c r="LFZ4" s="208"/>
      <c r="LGA4" s="208"/>
      <c r="LGB4" s="208"/>
      <c r="LGC4" s="208"/>
      <c r="LGD4" s="208"/>
      <c r="LGE4" s="208"/>
      <c r="LGF4" s="208"/>
      <c r="LGG4" s="208"/>
      <c r="LGH4" s="208"/>
      <c r="LGI4" s="208"/>
      <c r="LGJ4" s="208"/>
      <c r="LGK4" s="208"/>
      <c r="LGL4" s="208"/>
      <c r="LGM4" s="208"/>
      <c r="LGN4" s="208"/>
      <c r="LGO4" s="208"/>
      <c r="LGP4" s="208"/>
      <c r="LGQ4" s="208"/>
      <c r="LGR4" s="208"/>
      <c r="LGS4" s="208"/>
      <c r="LGT4" s="208"/>
      <c r="LGU4" s="208"/>
      <c r="LGV4" s="208"/>
      <c r="LGW4" s="208"/>
      <c r="LGX4" s="208"/>
      <c r="LGY4" s="208"/>
      <c r="LGZ4" s="208"/>
      <c r="LHA4" s="208"/>
      <c r="LHB4" s="208"/>
      <c r="LHC4" s="208"/>
      <c r="LHD4" s="208"/>
      <c r="LHE4" s="208"/>
      <c r="LHF4" s="208"/>
      <c r="LHG4" s="208"/>
      <c r="LHH4" s="208"/>
      <c r="LHI4" s="208"/>
      <c r="LHJ4" s="208"/>
      <c r="LHK4" s="208"/>
      <c r="LHL4" s="208"/>
      <c r="LHM4" s="208"/>
      <c r="LHN4" s="208"/>
      <c r="LHO4" s="208"/>
      <c r="LHP4" s="208"/>
      <c r="LHQ4" s="208"/>
      <c r="LHR4" s="208"/>
      <c r="LHS4" s="208"/>
      <c r="LHT4" s="208"/>
      <c r="LHU4" s="208"/>
      <c r="LHV4" s="208"/>
      <c r="LHW4" s="208"/>
      <c r="LHX4" s="208"/>
      <c r="LHY4" s="208"/>
      <c r="LHZ4" s="208"/>
      <c r="LIA4" s="208"/>
      <c r="LIB4" s="208"/>
      <c r="LIC4" s="208"/>
      <c r="LID4" s="208"/>
      <c r="LIE4" s="208"/>
      <c r="LIF4" s="208"/>
      <c r="LIG4" s="208"/>
      <c r="LIH4" s="208"/>
      <c r="LII4" s="208"/>
      <c r="LIJ4" s="208"/>
      <c r="LIK4" s="208"/>
      <c r="LIL4" s="208"/>
      <c r="LIM4" s="208"/>
      <c r="LIN4" s="208"/>
      <c r="LIO4" s="208"/>
      <c r="LIP4" s="208"/>
      <c r="LIQ4" s="208"/>
      <c r="LIR4" s="208"/>
      <c r="LIS4" s="208"/>
      <c r="LIT4" s="208"/>
      <c r="LIU4" s="208"/>
      <c r="LIV4" s="208"/>
      <c r="LIW4" s="208"/>
      <c r="LIX4" s="208"/>
      <c r="LIY4" s="208"/>
      <c r="LIZ4" s="208"/>
      <c r="LJA4" s="208"/>
      <c r="LJB4" s="208"/>
      <c r="LJC4" s="208"/>
      <c r="LJD4" s="208"/>
      <c r="LJE4" s="208"/>
      <c r="LJF4" s="208"/>
      <c r="LJG4" s="208"/>
      <c r="LJH4" s="208"/>
      <c r="LJI4" s="208"/>
      <c r="LJJ4" s="208"/>
      <c r="LJK4" s="208"/>
      <c r="LJL4" s="208"/>
      <c r="LJM4" s="208"/>
      <c r="LJN4" s="208"/>
      <c r="LJO4" s="208"/>
      <c r="LJP4" s="208"/>
      <c r="LJQ4" s="208"/>
      <c r="LJR4" s="208"/>
      <c r="LJS4" s="208"/>
      <c r="LJT4" s="208"/>
      <c r="LJU4" s="208"/>
      <c r="LJV4" s="208"/>
      <c r="LJW4" s="208"/>
      <c r="LJX4" s="208"/>
      <c r="LJY4" s="208"/>
      <c r="LJZ4" s="208"/>
      <c r="LKA4" s="208"/>
      <c r="LKB4" s="208"/>
      <c r="LKC4" s="208"/>
      <c r="LKD4" s="208"/>
      <c r="LKE4" s="208"/>
      <c r="LKF4" s="208"/>
      <c r="LKG4" s="208"/>
      <c r="LKH4" s="208"/>
      <c r="LKI4" s="208"/>
      <c r="LKJ4" s="208"/>
      <c r="LKK4" s="208"/>
      <c r="LKL4" s="208"/>
      <c r="LKM4" s="208"/>
      <c r="LKN4" s="208"/>
      <c r="LKO4" s="208"/>
      <c r="LKP4" s="208"/>
      <c r="LKQ4" s="208"/>
      <c r="LKR4" s="208"/>
      <c r="LKS4" s="208"/>
      <c r="LKT4" s="208"/>
      <c r="LKU4" s="208"/>
      <c r="LKV4" s="208"/>
      <c r="LKW4" s="208"/>
      <c r="LKX4" s="208"/>
      <c r="LKY4" s="208"/>
      <c r="LKZ4" s="208"/>
      <c r="LLA4" s="208"/>
      <c r="LLB4" s="208"/>
      <c r="LLC4" s="208"/>
      <c r="LLD4" s="208"/>
      <c r="LLE4" s="208"/>
      <c r="LLF4" s="208"/>
      <c r="LLG4" s="208"/>
      <c r="LLH4" s="208"/>
      <c r="LLI4" s="208"/>
      <c r="LLJ4" s="208"/>
      <c r="LLK4" s="208"/>
      <c r="LLL4" s="208"/>
      <c r="LLM4" s="208"/>
      <c r="LLN4" s="208"/>
      <c r="LLO4" s="208"/>
      <c r="LLP4" s="208"/>
      <c r="LLQ4" s="208"/>
      <c r="LLR4" s="208"/>
      <c r="LLS4" s="208"/>
      <c r="LLT4" s="208"/>
      <c r="LLU4" s="208"/>
      <c r="LLV4" s="208"/>
      <c r="LLW4" s="208"/>
      <c r="LLX4" s="208"/>
      <c r="LLY4" s="208"/>
      <c r="LLZ4" s="208"/>
      <c r="LMA4" s="208"/>
      <c r="LMB4" s="208"/>
      <c r="LMC4" s="208"/>
      <c r="LMD4" s="208"/>
      <c r="LME4" s="208"/>
      <c r="LMF4" s="208"/>
      <c r="LMG4" s="208"/>
      <c r="LMH4" s="208"/>
      <c r="LMI4" s="208"/>
      <c r="LMJ4" s="208"/>
      <c r="LMK4" s="208"/>
      <c r="LML4" s="208"/>
      <c r="LMM4" s="208"/>
      <c r="LMN4" s="208"/>
      <c r="LMO4" s="208"/>
      <c r="LMP4" s="208"/>
      <c r="LMQ4" s="208"/>
      <c r="LMR4" s="208"/>
      <c r="LMS4" s="208"/>
      <c r="LMT4" s="208"/>
      <c r="LMU4" s="208"/>
      <c r="LMV4" s="208"/>
      <c r="LMW4" s="208"/>
      <c r="LMX4" s="208"/>
      <c r="LMY4" s="208"/>
      <c r="LMZ4" s="208"/>
      <c r="LNA4" s="208"/>
      <c r="LNB4" s="208"/>
      <c r="LNC4" s="208"/>
      <c r="LND4" s="208"/>
      <c r="LNE4" s="208"/>
      <c r="LNF4" s="208"/>
      <c r="LNG4" s="208"/>
      <c r="LNH4" s="208"/>
      <c r="LNI4" s="208"/>
      <c r="LNJ4" s="208"/>
      <c r="LNK4" s="208"/>
      <c r="LNL4" s="208"/>
      <c r="LNM4" s="208"/>
      <c r="LNN4" s="208"/>
      <c r="LNO4" s="208"/>
      <c r="LNP4" s="208"/>
      <c r="LNQ4" s="208"/>
      <c r="LNR4" s="208"/>
      <c r="LNS4" s="208"/>
      <c r="LNT4" s="208"/>
      <c r="LNU4" s="208"/>
      <c r="LNV4" s="208"/>
      <c r="LNW4" s="208"/>
      <c r="LNX4" s="208"/>
      <c r="LNY4" s="208"/>
      <c r="LNZ4" s="208"/>
      <c r="LOA4" s="208"/>
      <c r="LOB4" s="208"/>
      <c r="LOC4" s="208"/>
      <c r="LOD4" s="208"/>
      <c r="LOE4" s="208"/>
      <c r="LOF4" s="208"/>
      <c r="LOG4" s="208"/>
      <c r="LOH4" s="208"/>
      <c r="LOI4" s="208"/>
      <c r="LOJ4" s="208"/>
      <c r="LOK4" s="208"/>
      <c r="LOL4" s="208"/>
      <c r="LOM4" s="208"/>
      <c r="LON4" s="208"/>
      <c r="LOO4" s="208"/>
      <c r="LOP4" s="208"/>
      <c r="LOQ4" s="208"/>
      <c r="LOR4" s="208"/>
      <c r="LOS4" s="208"/>
      <c r="LOT4" s="208"/>
      <c r="LOU4" s="208"/>
      <c r="LOV4" s="208"/>
      <c r="LOW4" s="208"/>
      <c r="LOX4" s="208"/>
      <c r="LOY4" s="208"/>
      <c r="LOZ4" s="208"/>
      <c r="LPA4" s="208"/>
      <c r="LPB4" s="208"/>
      <c r="LPC4" s="208"/>
      <c r="LPD4" s="208"/>
      <c r="LPE4" s="208"/>
      <c r="LPF4" s="208"/>
      <c r="LPG4" s="208"/>
      <c r="LPH4" s="208"/>
      <c r="LPI4" s="208"/>
      <c r="LPJ4" s="208"/>
      <c r="LPK4" s="208"/>
      <c r="LPL4" s="208"/>
      <c r="LPM4" s="208"/>
      <c r="LPN4" s="208"/>
      <c r="LPO4" s="208"/>
      <c r="LPP4" s="208"/>
      <c r="LPQ4" s="208"/>
      <c r="LPR4" s="208"/>
      <c r="LPS4" s="208"/>
      <c r="LPT4" s="208"/>
      <c r="LPU4" s="208"/>
      <c r="LPV4" s="208"/>
      <c r="LPW4" s="208"/>
      <c r="LPX4" s="208"/>
      <c r="LPY4" s="208"/>
      <c r="LPZ4" s="208"/>
      <c r="LQA4" s="208"/>
      <c r="LQB4" s="208"/>
      <c r="LQC4" s="208"/>
      <c r="LQD4" s="208"/>
      <c r="LQE4" s="208"/>
      <c r="LQF4" s="208"/>
      <c r="LQG4" s="208"/>
      <c r="LQH4" s="208"/>
      <c r="LQI4" s="208"/>
      <c r="LQJ4" s="208"/>
      <c r="LQK4" s="208"/>
      <c r="LQL4" s="208"/>
      <c r="LQM4" s="208"/>
      <c r="LQN4" s="208"/>
      <c r="LQO4" s="208"/>
      <c r="LQP4" s="208"/>
      <c r="LQQ4" s="208"/>
      <c r="LQR4" s="208"/>
      <c r="LQS4" s="208"/>
      <c r="LQT4" s="208"/>
      <c r="LQU4" s="208"/>
      <c r="LQV4" s="208"/>
      <c r="LQW4" s="208"/>
      <c r="LQX4" s="208"/>
      <c r="LQY4" s="208"/>
      <c r="LQZ4" s="208"/>
      <c r="LRA4" s="208"/>
      <c r="LRB4" s="208"/>
      <c r="LRC4" s="208"/>
      <c r="LRD4" s="208"/>
      <c r="LRE4" s="208"/>
      <c r="LRF4" s="208"/>
      <c r="LRG4" s="208"/>
      <c r="LRH4" s="208"/>
      <c r="LRI4" s="208"/>
      <c r="LRJ4" s="208"/>
      <c r="LRK4" s="208"/>
      <c r="LRL4" s="208"/>
      <c r="LRM4" s="208"/>
      <c r="LRN4" s="208"/>
      <c r="LRO4" s="208"/>
      <c r="LRP4" s="208"/>
      <c r="LRQ4" s="208"/>
      <c r="LRR4" s="208"/>
      <c r="LRS4" s="208"/>
      <c r="LRT4" s="208"/>
      <c r="LRU4" s="208"/>
      <c r="LRV4" s="208"/>
      <c r="LRW4" s="208"/>
      <c r="LRX4" s="208"/>
      <c r="LRY4" s="208"/>
      <c r="LRZ4" s="208"/>
      <c r="LSA4" s="208"/>
      <c r="LSB4" s="208"/>
      <c r="LSC4" s="208"/>
      <c r="LSD4" s="208"/>
      <c r="LSE4" s="208"/>
      <c r="LSF4" s="208"/>
      <c r="LSG4" s="208"/>
      <c r="LSH4" s="208"/>
      <c r="LSI4" s="208"/>
      <c r="LSJ4" s="208"/>
      <c r="LSK4" s="208"/>
      <c r="LSL4" s="208"/>
      <c r="LSM4" s="208"/>
      <c r="LSN4" s="208"/>
      <c r="LSO4" s="208"/>
      <c r="LSP4" s="208"/>
      <c r="LSQ4" s="208"/>
      <c r="LSR4" s="208"/>
      <c r="LSS4" s="208"/>
      <c r="LST4" s="208"/>
      <c r="LSU4" s="208"/>
      <c r="LSV4" s="208"/>
      <c r="LSW4" s="208"/>
      <c r="LSX4" s="208"/>
      <c r="LSY4" s="208"/>
      <c r="LSZ4" s="208"/>
      <c r="LTA4" s="208"/>
      <c r="LTB4" s="208"/>
      <c r="LTC4" s="208"/>
      <c r="LTD4" s="208"/>
      <c r="LTE4" s="208"/>
      <c r="LTF4" s="208"/>
      <c r="LTG4" s="208"/>
      <c r="LTH4" s="208"/>
      <c r="LTI4" s="208"/>
      <c r="LTJ4" s="208"/>
      <c r="LTK4" s="208"/>
      <c r="LTL4" s="208"/>
      <c r="LTM4" s="208"/>
      <c r="LTN4" s="208"/>
      <c r="LTO4" s="208"/>
      <c r="LTP4" s="208"/>
      <c r="LTQ4" s="208"/>
      <c r="LTR4" s="208"/>
      <c r="LTS4" s="208"/>
      <c r="LTT4" s="208"/>
      <c r="LTU4" s="208"/>
      <c r="LTV4" s="208"/>
      <c r="LTW4" s="208"/>
      <c r="LTX4" s="208"/>
      <c r="LTY4" s="208"/>
      <c r="LTZ4" s="208"/>
      <c r="LUA4" s="208"/>
      <c r="LUB4" s="208"/>
      <c r="LUC4" s="208"/>
      <c r="LUD4" s="208"/>
      <c r="LUE4" s="208"/>
      <c r="LUF4" s="208"/>
      <c r="LUG4" s="208"/>
      <c r="LUH4" s="208"/>
      <c r="LUI4" s="208"/>
      <c r="LUJ4" s="208"/>
      <c r="LUK4" s="208"/>
      <c r="LUL4" s="208"/>
      <c r="LUM4" s="208"/>
      <c r="LUN4" s="208"/>
      <c r="LUO4" s="208"/>
      <c r="LUP4" s="208"/>
      <c r="LUQ4" s="208"/>
      <c r="LUR4" s="208"/>
      <c r="LUS4" s="208"/>
      <c r="LUT4" s="208"/>
      <c r="LUU4" s="208"/>
      <c r="LUV4" s="208"/>
      <c r="LUW4" s="208"/>
      <c r="LUX4" s="208"/>
      <c r="LUY4" s="208"/>
      <c r="LUZ4" s="208"/>
      <c r="LVA4" s="208"/>
      <c r="LVB4" s="208"/>
      <c r="LVC4" s="208"/>
      <c r="LVD4" s="208"/>
      <c r="LVE4" s="208"/>
      <c r="LVF4" s="208"/>
      <c r="LVG4" s="208"/>
      <c r="LVH4" s="208"/>
      <c r="LVI4" s="208"/>
      <c r="LVJ4" s="208"/>
      <c r="LVK4" s="208"/>
      <c r="LVL4" s="208"/>
      <c r="LVM4" s="208"/>
      <c r="LVN4" s="208"/>
      <c r="LVO4" s="208"/>
      <c r="LVP4" s="208"/>
      <c r="LVQ4" s="208"/>
      <c r="LVR4" s="208"/>
      <c r="LVS4" s="208"/>
      <c r="LVT4" s="208"/>
      <c r="LVU4" s="208"/>
      <c r="LVV4" s="208"/>
      <c r="LVW4" s="208"/>
      <c r="LVX4" s="208"/>
      <c r="LVY4" s="208"/>
      <c r="LVZ4" s="208"/>
      <c r="LWA4" s="208"/>
      <c r="LWB4" s="208"/>
      <c r="LWC4" s="208"/>
      <c r="LWD4" s="208"/>
      <c r="LWE4" s="208"/>
      <c r="LWF4" s="208"/>
      <c r="LWG4" s="208"/>
      <c r="LWH4" s="208"/>
      <c r="LWI4" s="208"/>
      <c r="LWJ4" s="208"/>
      <c r="LWK4" s="208"/>
      <c r="LWL4" s="208"/>
      <c r="LWM4" s="208"/>
      <c r="LWN4" s="208"/>
      <c r="LWO4" s="208"/>
      <c r="LWP4" s="208"/>
      <c r="LWQ4" s="208"/>
      <c r="LWR4" s="208"/>
      <c r="LWS4" s="208"/>
      <c r="LWT4" s="208"/>
      <c r="LWU4" s="208"/>
      <c r="LWV4" s="208"/>
      <c r="LWW4" s="208"/>
      <c r="LWX4" s="208"/>
      <c r="LWY4" s="208"/>
      <c r="LWZ4" s="208"/>
      <c r="LXA4" s="208"/>
      <c r="LXB4" s="208"/>
      <c r="LXC4" s="208"/>
      <c r="LXD4" s="208"/>
      <c r="LXE4" s="208"/>
      <c r="LXF4" s="208"/>
      <c r="LXG4" s="208"/>
      <c r="LXH4" s="208"/>
      <c r="LXI4" s="208"/>
      <c r="LXJ4" s="208"/>
      <c r="LXK4" s="208"/>
      <c r="LXL4" s="208"/>
      <c r="LXM4" s="208"/>
      <c r="LXN4" s="208"/>
      <c r="LXO4" s="208"/>
      <c r="LXP4" s="208"/>
      <c r="LXQ4" s="208"/>
      <c r="LXR4" s="208"/>
      <c r="LXS4" s="208"/>
      <c r="LXT4" s="208"/>
      <c r="LXU4" s="208"/>
      <c r="LXV4" s="208"/>
      <c r="LXW4" s="208"/>
      <c r="LXX4" s="208"/>
      <c r="LXY4" s="208"/>
      <c r="LXZ4" s="208"/>
      <c r="LYA4" s="208"/>
      <c r="LYB4" s="208"/>
      <c r="LYC4" s="208"/>
      <c r="LYD4" s="208"/>
      <c r="LYE4" s="208"/>
      <c r="LYF4" s="208"/>
      <c r="LYG4" s="208"/>
      <c r="LYH4" s="208"/>
      <c r="LYI4" s="208"/>
      <c r="LYJ4" s="208"/>
      <c r="LYK4" s="208"/>
      <c r="LYL4" s="208"/>
      <c r="LYM4" s="208"/>
      <c r="LYN4" s="208"/>
      <c r="LYO4" s="208"/>
      <c r="LYP4" s="208"/>
      <c r="LYQ4" s="208"/>
      <c r="LYR4" s="208"/>
      <c r="LYS4" s="208"/>
      <c r="LYT4" s="208"/>
      <c r="LYU4" s="208"/>
      <c r="LYV4" s="208"/>
      <c r="LYW4" s="208"/>
      <c r="LYX4" s="208"/>
      <c r="LYY4" s="208"/>
      <c r="LYZ4" s="208"/>
      <c r="LZA4" s="208"/>
      <c r="LZB4" s="208"/>
      <c r="LZC4" s="208"/>
      <c r="LZD4" s="208"/>
      <c r="LZE4" s="208"/>
      <c r="LZF4" s="208"/>
      <c r="LZG4" s="208"/>
      <c r="LZH4" s="208"/>
      <c r="LZI4" s="208"/>
      <c r="LZJ4" s="208"/>
      <c r="LZK4" s="208"/>
      <c r="LZL4" s="208"/>
      <c r="LZM4" s="208"/>
      <c r="LZN4" s="208"/>
      <c r="LZO4" s="208"/>
      <c r="LZP4" s="208"/>
      <c r="LZQ4" s="208"/>
      <c r="LZR4" s="208"/>
      <c r="LZS4" s="208"/>
      <c r="LZT4" s="208"/>
      <c r="LZU4" s="208"/>
      <c r="LZV4" s="208"/>
      <c r="LZW4" s="208"/>
      <c r="LZX4" s="208"/>
      <c r="LZY4" s="208"/>
      <c r="LZZ4" s="208"/>
      <c r="MAA4" s="208"/>
      <c r="MAB4" s="208"/>
      <c r="MAC4" s="208"/>
      <c r="MAD4" s="208"/>
      <c r="MAE4" s="208"/>
      <c r="MAF4" s="208"/>
      <c r="MAG4" s="208"/>
      <c r="MAH4" s="208"/>
      <c r="MAI4" s="208"/>
      <c r="MAJ4" s="208"/>
      <c r="MAK4" s="208"/>
      <c r="MAL4" s="208"/>
      <c r="MAM4" s="208"/>
      <c r="MAN4" s="208"/>
      <c r="MAO4" s="208"/>
      <c r="MAP4" s="208"/>
      <c r="MAQ4" s="208"/>
      <c r="MAR4" s="208"/>
      <c r="MAS4" s="208"/>
      <c r="MAT4" s="208"/>
      <c r="MAU4" s="208"/>
      <c r="MAV4" s="208"/>
      <c r="MAW4" s="208"/>
      <c r="MAX4" s="208"/>
      <c r="MAY4" s="208"/>
      <c r="MAZ4" s="208"/>
      <c r="MBA4" s="208"/>
      <c r="MBB4" s="208"/>
      <c r="MBC4" s="208"/>
      <c r="MBD4" s="208"/>
      <c r="MBE4" s="208"/>
      <c r="MBF4" s="208"/>
      <c r="MBG4" s="208"/>
      <c r="MBH4" s="208"/>
      <c r="MBI4" s="208"/>
      <c r="MBJ4" s="208"/>
      <c r="MBK4" s="208"/>
      <c r="MBL4" s="208"/>
      <c r="MBM4" s="208"/>
      <c r="MBN4" s="208"/>
      <c r="MBO4" s="208"/>
      <c r="MBP4" s="208"/>
      <c r="MBQ4" s="208"/>
      <c r="MBR4" s="208"/>
      <c r="MBS4" s="208"/>
      <c r="MBT4" s="208"/>
      <c r="MBU4" s="208"/>
      <c r="MBV4" s="208"/>
      <c r="MBW4" s="208"/>
      <c r="MBX4" s="208"/>
      <c r="MBY4" s="208"/>
      <c r="MBZ4" s="208"/>
      <c r="MCA4" s="208"/>
      <c r="MCB4" s="208"/>
      <c r="MCC4" s="208"/>
      <c r="MCD4" s="208"/>
      <c r="MCE4" s="208"/>
      <c r="MCF4" s="208"/>
      <c r="MCG4" s="208"/>
      <c r="MCH4" s="208"/>
      <c r="MCI4" s="208"/>
      <c r="MCJ4" s="208"/>
      <c r="MCK4" s="208"/>
      <c r="MCL4" s="208"/>
      <c r="MCM4" s="208"/>
      <c r="MCN4" s="208"/>
      <c r="MCO4" s="208"/>
      <c r="MCP4" s="208"/>
      <c r="MCQ4" s="208"/>
      <c r="MCR4" s="208"/>
      <c r="MCS4" s="208"/>
      <c r="MCT4" s="208"/>
      <c r="MCU4" s="208"/>
      <c r="MCV4" s="208"/>
      <c r="MCW4" s="208"/>
      <c r="MCX4" s="208"/>
      <c r="MCY4" s="208"/>
      <c r="MCZ4" s="208"/>
      <c r="MDA4" s="208"/>
      <c r="MDB4" s="208"/>
      <c r="MDC4" s="208"/>
      <c r="MDD4" s="208"/>
      <c r="MDE4" s="208"/>
      <c r="MDF4" s="208"/>
      <c r="MDG4" s="208"/>
      <c r="MDH4" s="208"/>
      <c r="MDI4" s="208"/>
      <c r="MDJ4" s="208"/>
      <c r="MDK4" s="208"/>
      <c r="MDL4" s="208"/>
      <c r="MDM4" s="208"/>
      <c r="MDN4" s="208"/>
      <c r="MDO4" s="208"/>
      <c r="MDP4" s="208"/>
      <c r="MDQ4" s="208"/>
      <c r="MDR4" s="208"/>
      <c r="MDS4" s="208"/>
      <c r="MDT4" s="208"/>
      <c r="MDU4" s="208"/>
      <c r="MDV4" s="208"/>
      <c r="MDW4" s="208"/>
      <c r="MDX4" s="208"/>
      <c r="MDY4" s="208"/>
      <c r="MDZ4" s="208"/>
      <c r="MEA4" s="208"/>
      <c r="MEB4" s="208"/>
      <c r="MEC4" s="208"/>
      <c r="MED4" s="208"/>
      <c r="MEE4" s="208"/>
      <c r="MEF4" s="208"/>
      <c r="MEG4" s="208"/>
      <c r="MEH4" s="208"/>
      <c r="MEI4" s="208"/>
      <c r="MEJ4" s="208"/>
      <c r="MEK4" s="208"/>
      <c r="MEL4" s="208"/>
      <c r="MEM4" s="208"/>
      <c r="MEN4" s="208"/>
      <c r="MEO4" s="208"/>
      <c r="MEP4" s="208"/>
      <c r="MEQ4" s="208"/>
      <c r="MER4" s="208"/>
      <c r="MES4" s="208"/>
      <c r="MET4" s="208"/>
      <c r="MEU4" s="208"/>
      <c r="MEV4" s="208"/>
      <c r="MEW4" s="208"/>
      <c r="MEX4" s="208"/>
      <c r="MEY4" s="208"/>
      <c r="MEZ4" s="208"/>
      <c r="MFA4" s="208"/>
      <c r="MFB4" s="208"/>
      <c r="MFC4" s="208"/>
      <c r="MFD4" s="208"/>
      <c r="MFE4" s="208"/>
      <c r="MFF4" s="208"/>
      <c r="MFG4" s="208"/>
      <c r="MFH4" s="208"/>
      <c r="MFI4" s="208"/>
      <c r="MFJ4" s="208"/>
      <c r="MFK4" s="208"/>
      <c r="MFL4" s="208"/>
      <c r="MFM4" s="208"/>
      <c r="MFN4" s="208"/>
      <c r="MFO4" s="208"/>
      <c r="MFP4" s="208"/>
      <c r="MFQ4" s="208"/>
      <c r="MFR4" s="208"/>
      <c r="MFS4" s="208"/>
      <c r="MFT4" s="208"/>
      <c r="MFU4" s="208"/>
      <c r="MFV4" s="208"/>
      <c r="MFW4" s="208"/>
      <c r="MFX4" s="208"/>
      <c r="MFY4" s="208"/>
      <c r="MFZ4" s="208"/>
      <c r="MGA4" s="208"/>
      <c r="MGB4" s="208"/>
      <c r="MGC4" s="208"/>
      <c r="MGD4" s="208"/>
      <c r="MGE4" s="208"/>
      <c r="MGF4" s="208"/>
      <c r="MGG4" s="208"/>
      <c r="MGH4" s="208"/>
      <c r="MGI4" s="208"/>
      <c r="MGJ4" s="208"/>
      <c r="MGK4" s="208"/>
      <c r="MGL4" s="208"/>
      <c r="MGM4" s="208"/>
      <c r="MGN4" s="208"/>
      <c r="MGO4" s="208"/>
      <c r="MGP4" s="208"/>
      <c r="MGQ4" s="208"/>
      <c r="MGR4" s="208"/>
      <c r="MGS4" s="208"/>
      <c r="MGT4" s="208"/>
      <c r="MGU4" s="208"/>
      <c r="MGV4" s="208"/>
      <c r="MGW4" s="208"/>
      <c r="MGX4" s="208"/>
      <c r="MGY4" s="208"/>
      <c r="MGZ4" s="208"/>
      <c r="MHA4" s="208"/>
      <c r="MHB4" s="208"/>
      <c r="MHC4" s="208"/>
      <c r="MHD4" s="208"/>
      <c r="MHE4" s="208"/>
      <c r="MHF4" s="208"/>
      <c r="MHG4" s="208"/>
      <c r="MHH4" s="208"/>
      <c r="MHI4" s="208"/>
      <c r="MHJ4" s="208"/>
      <c r="MHK4" s="208"/>
      <c r="MHL4" s="208"/>
      <c r="MHM4" s="208"/>
      <c r="MHN4" s="208"/>
      <c r="MHO4" s="208"/>
      <c r="MHP4" s="208"/>
      <c r="MHQ4" s="208"/>
      <c r="MHR4" s="208"/>
      <c r="MHS4" s="208"/>
      <c r="MHT4" s="208"/>
      <c r="MHU4" s="208"/>
      <c r="MHV4" s="208"/>
      <c r="MHW4" s="208"/>
      <c r="MHX4" s="208"/>
      <c r="MHY4" s="208"/>
      <c r="MHZ4" s="208"/>
      <c r="MIA4" s="208"/>
      <c r="MIB4" s="208"/>
      <c r="MIC4" s="208"/>
      <c r="MID4" s="208"/>
      <c r="MIE4" s="208"/>
      <c r="MIF4" s="208"/>
      <c r="MIG4" s="208"/>
      <c r="MIH4" s="208"/>
      <c r="MII4" s="208"/>
      <c r="MIJ4" s="208"/>
      <c r="MIK4" s="208"/>
      <c r="MIL4" s="208"/>
      <c r="MIM4" s="208"/>
      <c r="MIN4" s="208"/>
      <c r="MIO4" s="208"/>
      <c r="MIP4" s="208"/>
      <c r="MIQ4" s="208"/>
      <c r="MIR4" s="208"/>
      <c r="MIS4" s="208"/>
      <c r="MIT4" s="208"/>
      <c r="MIU4" s="208"/>
      <c r="MIV4" s="208"/>
      <c r="MIW4" s="208"/>
      <c r="MIX4" s="208"/>
      <c r="MIY4" s="208"/>
      <c r="MIZ4" s="208"/>
      <c r="MJA4" s="208"/>
      <c r="MJB4" s="208"/>
      <c r="MJC4" s="208"/>
      <c r="MJD4" s="208"/>
      <c r="MJE4" s="208"/>
      <c r="MJF4" s="208"/>
      <c r="MJG4" s="208"/>
      <c r="MJH4" s="208"/>
      <c r="MJI4" s="208"/>
      <c r="MJJ4" s="208"/>
      <c r="MJK4" s="208"/>
      <c r="MJL4" s="208"/>
      <c r="MJM4" s="208"/>
      <c r="MJN4" s="208"/>
      <c r="MJO4" s="208"/>
      <c r="MJP4" s="208"/>
      <c r="MJQ4" s="208"/>
      <c r="MJR4" s="208"/>
      <c r="MJS4" s="208"/>
      <c r="MJT4" s="208"/>
      <c r="MJU4" s="208"/>
      <c r="MJV4" s="208"/>
      <c r="MJW4" s="208"/>
      <c r="MJX4" s="208"/>
      <c r="MJY4" s="208"/>
      <c r="MJZ4" s="208"/>
      <c r="MKA4" s="208"/>
      <c r="MKB4" s="208"/>
      <c r="MKC4" s="208"/>
      <c r="MKD4" s="208"/>
      <c r="MKE4" s="208"/>
      <c r="MKF4" s="208"/>
      <c r="MKG4" s="208"/>
      <c r="MKH4" s="208"/>
      <c r="MKI4" s="208"/>
      <c r="MKJ4" s="208"/>
      <c r="MKK4" s="208"/>
      <c r="MKL4" s="208"/>
      <c r="MKM4" s="208"/>
      <c r="MKN4" s="208"/>
      <c r="MKO4" s="208"/>
      <c r="MKP4" s="208"/>
      <c r="MKQ4" s="208"/>
      <c r="MKR4" s="208"/>
      <c r="MKS4" s="208"/>
      <c r="MKT4" s="208"/>
      <c r="MKU4" s="208"/>
      <c r="MKV4" s="208"/>
      <c r="MKW4" s="208"/>
      <c r="MKX4" s="208"/>
      <c r="MKY4" s="208"/>
      <c r="MKZ4" s="208"/>
      <c r="MLA4" s="208"/>
      <c r="MLB4" s="208"/>
      <c r="MLC4" s="208"/>
      <c r="MLD4" s="208"/>
      <c r="MLE4" s="208"/>
      <c r="MLF4" s="208"/>
      <c r="MLG4" s="208"/>
      <c r="MLH4" s="208"/>
      <c r="MLI4" s="208"/>
      <c r="MLJ4" s="208"/>
      <c r="MLK4" s="208"/>
      <c r="MLL4" s="208"/>
      <c r="MLM4" s="208"/>
      <c r="MLN4" s="208"/>
      <c r="MLO4" s="208"/>
      <c r="MLP4" s="208"/>
      <c r="MLQ4" s="208"/>
      <c r="MLR4" s="208"/>
      <c r="MLS4" s="208"/>
      <c r="MLT4" s="208"/>
      <c r="MLU4" s="208"/>
      <c r="MLV4" s="208"/>
      <c r="MLW4" s="208"/>
      <c r="MLX4" s="208"/>
      <c r="MLY4" s="208"/>
      <c r="MLZ4" s="208"/>
      <c r="MMA4" s="208"/>
      <c r="MMB4" s="208"/>
      <c r="MMC4" s="208"/>
      <c r="MMD4" s="208"/>
      <c r="MME4" s="208"/>
      <c r="MMF4" s="208"/>
      <c r="MMG4" s="208"/>
      <c r="MMH4" s="208"/>
      <c r="MMI4" s="208"/>
      <c r="MMJ4" s="208"/>
      <c r="MMK4" s="208"/>
      <c r="MML4" s="208"/>
      <c r="MMM4" s="208"/>
      <c r="MMN4" s="208"/>
      <c r="MMO4" s="208"/>
      <c r="MMP4" s="208"/>
      <c r="MMQ4" s="208"/>
      <c r="MMR4" s="208"/>
      <c r="MMS4" s="208"/>
      <c r="MMT4" s="208"/>
      <c r="MMU4" s="208"/>
      <c r="MMV4" s="208"/>
      <c r="MMW4" s="208"/>
      <c r="MMX4" s="208"/>
      <c r="MMY4" s="208"/>
      <c r="MMZ4" s="208"/>
      <c r="MNA4" s="208"/>
      <c r="MNB4" s="208"/>
      <c r="MNC4" s="208"/>
      <c r="MND4" s="208"/>
      <c r="MNE4" s="208"/>
      <c r="MNF4" s="208"/>
      <c r="MNG4" s="208"/>
      <c r="MNH4" s="208"/>
      <c r="MNI4" s="208"/>
      <c r="MNJ4" s="208"/>
      <c r="MNK4" s="208"/>
      <c r="MNL4" s="208"/>
      <c r="MNM4" s="208"/>
      <c r="MNN4" s="208"/>
      <c r="MNO4" s="208"/>
      <c r="MNP4" s="208"/>
      <c r="MNQ4" s="208"/>
      <c r="MNR4" s="208"/>
      <c r="MNS4" s="208"/>
      <c r="MNT4" s="208"/>
      <c r="MNU4" s="208"/>
      <c r="MNV4" s="208"/>
      <c r="MNW4" s="208"/>
      <c r="MNX4" s="208"/>
      <c r="MNY4" s="208"/>
      <c r="MNZ4" s="208"/>
      <c r="MOA4" s="208"/>
      <c r="MOB4" s="208"/>
      <c r="MOC4" s="208"/>
      <c r="MOD4" s="208"/>
      <c r="MOE4" s="208"/>
      <c r="MOF4" s="208"/>
      <c r="MOG4" s="208"/>
      <c r="MOH4" s="208"/>
      <c r="MOI4" s="208"/>
      <c r="MOJ4" s="208"/>
      <c r="MOK4" s="208"/>
      <c r="MOL4" s="208"/>
      <c r="MOM4" s="208"/>
      <c r="MON4" s="208"/>
      <c r="MOO4" s="208"/>
      <c r="MOP4" s="208"/>
      <c r="MOQ4" s="208"/>
      <c r="MOR4" s="208"/>
      <c r="MOS4" s="208"/>
      <c r="MOT4" s="208"/>
      <c r="MOU4" s="208"/>
      <c r="MOV4" s="208"/>
      <c r="MOW4" s="208"/>
      <c r="MOX4" s="208"/>
      <c r="MOY4" s="208"/>
      <c r="MOZ4" s="208"/>
      <c r="MPA4" s="208"/>
      <c r="MPB4" s="208"/>
      <c r="MPC4" s="208"/>
      <c r="MPD4" s="208"/>
      <c r="MPE4" s="208"/>
      <c r="MPF4" s="208"/>
      <c r="MPG4" s="208"/>
      <c r="MPH4" s="208"/>
      <c r="MPI4" s="208"/>
      <c r="MPJ4" s="208"/>
      <c r="MPK4" s="208"/>
      <c r="MPL4" s="208"/>
      <c r="MPM4" s="208"/>
      <c r="MPN4" s="208"/>
      <c r="MPO4" s="208"/>
      <c r="MPP4" s="208"/>
      <c r="MPQ4" s="208"/>
      <c r="MPR4" s="208"/>
      <c r="MPS4" s="208"/>
      <c r="MPT4" s="208"/>
      <c r="MPU4" s="208"/>
      <c r="MPV4" s="208"/>
      <c r="MPW4" s="208"/>
      <c r="MPX4" s="208"/>
      <c r="MPY4" s="208"/>
      <c r="MPZ4" s="208"/>
      <c r="MQA4" s="208"/>
      <c r="MQB4" s="208"/>
      <c r="MQC4" s="208"/>
      <c r="MQD4" s="208"/>
      <c r="MQE4" s="208"/>
      <c r="MQF4" s="208"/>
      <c r="MQG4" s="208"/>
      <c r="MQH4" s="208"/>
      <c r="MQI4" s="208"/>
      <c r="MQJ4" s="208"/>
      <c r="MQK4" s="208"/>
      <c r="MQL4" s="208"/>
      <c r="MQM4" s="208"/>
      <c r="MQN4" s="208"/>
      <c r="MQO4" s="208"/>
      <c r="MQP4" s="208"/>
      <c r="MQQ4" s="208"/>
      <c r="MQR4" s="208"/>
      <c r="MQS4" s="208"/>
      <c r="MQT4" s="208"/>
      <c r="MQU4" s="208"/>
      <c r="MQV4" s="208"/>
      <c r="MQW4" s="208"/>
      <c r="MQX4" s="208"/>
      <c r="MQY4" s="208"/>
      <c r="MQZ4" s="208"/>
      <c r="MRA4" s="208"/>
      <c r="MRB4" s="208"/>
      <c r="MRC4" s="208"/>
      <c r="MRD4" s="208"/>
      <c r="MRE4" s="208"/>
      <c r="MRF4" s="208"/>
      <c r="MRG4" s="208"/>
      <c r="MRH4" s="208"/>
      <c r="MRI4" s="208"/>
      <c r="MRJ4" s="208"/>
      <c r="MRK4" s="208"/>
      <c r="MRL4" s="208"/>
      <c r="MRM4" s="208"/>
      <c r="MRN4" s="208"/>
      <c r="MRO4" s="208"/>
      <c r="MRP4" s="208"/>
      <c r="MRQ4" s="208"/>
      <c r="MRR4" s="208"/>
      <c r="MRS4" s="208"/>
      <c r="MRT4" s="208"/>
      <c r="MRU4" s="208"/>
      <c r="MRV4" s="208"/>
      <c r="MRW4" s="208"/>
      <c r="MRX4" s="208"/>
      <c r="MRY4" s="208"/>
      <c r="MRZ4" s="208"/>
      <c r="MSA4" s="208"/>
      <c r="MSB4" s="208"/>
      <c r="MSC4" s="208"/>
      <c r="MSD4" s="208"/>
      <c r="MSE4" s="208"/>
      <c r="MSF4" s="208"/>
      <c r="MSG4" s="208"/>
      <c r="MSH4" s="208"/>
      <c r="MSI4" s="208"/>
      <c r="MSJ4" s="208"/>
      <c r="MSK4" s="208"/>
      <c r="MSL4" s="208"/>
      <c r="MSM4" s="208"/>
      <c r="MSN4" s="208"/>
      <c r="MSO4" s="208"/>
      <c r="MSP4" s="208"/>
      <c r="MSQ4" s="208"/>
      <c r="MSR4" s="208"/>
      <c r="MSS4" s="208"/>
      <c r="MST4" s="208"/>
      <c r="MSU4" s="208"/>
      <c r="MSV4" s="208"/>
      <c r="MSW4" s="208"/>
      <c r="MSX4" s="208"/>
      <c r="MSY4" s="208"/>
      <c r="MSZ4" s="208"/>
      <c r="MTA4" s="208"/>
      <c r="MTB4" s="208"/>
      <c r="MTC4" s="208"/>
      <c r="MTD4" s="208"/>
      <c r="MTE4" s="208"/>
      <c r="MTF4" s="208"/>
      <c r="MTG4" s="208"/>
      <c r="MTH4" s="208"/>
      <c r="MTI4" s="208"/>
      <c r="MTJ4" s="208"/>
      <c r="MTK4" s="208"/>
      <c r="MTL4" s="208"/>
      <c r="MTM4" s="208"/>
      <c r="MTN4" s="208"/>
      <c r="MTO4" s="208"/>
      <c r="MTP4" s="208"/>
      <c r="MTQ4" s="208"/>
      <c r="MTR4" s="208"/>
      <c r="MTS4" s="208"/>
      <c r="MTT4" s="208"/>
      <c r="MTU4" s="208"/>
      <c r="MTV4" s="208"/>
      <c r="MTW4" s="208"/>
      <c r="MTX4" s="208"/>
      <c r="MTY4" s="208"/>
      <c r="MTZ4" s="208"/>
      <c r="MUA4" s="208"/>
      <c r="MUB4" s="208"/>
      <c r="MUC4" s="208"/>
      <c r="MUD4" s="208"/>
      <c r="MUE4" s="208"/>
      <c r="MUF4" s="208"/>
      <c r="MUG4" s="208"/>
      <c r="MUH4" s="208"/>
      <c r="MUI4" s="208"/>
      <c r="MUJ4" s="208"/>
      <c r="MUK4" s="208"/>
      <c r="MUL4" s="208"/>
      <c r="MUM4" s="208"/>
      <c r="MUN4" s="208"/>
      <c r="MUO4" s="208"/>
      <c r="MUP4" s="208"/>
      <c r="MUQ4" s="208"/>
      <c r="MUR4" s="208"/>
      <c r="MUS4" s="208"/>
      <c r="MUT4" s="208"/>
      <c r="MUU4" s="208"/>
      <c r="MUV4" s="208"/>
      <c r="MUW4" s="208"/>
      <c r="MUX4" s="208"/>
      <c r="MUY4" s="208"/>
      <c r="MUZ4" s="208"/>
      <c r="MVA4" s="208"/>
      <c r="MVB4" s="208"/>
      <c r="MVC4" s="208"/>
      <c r="MVD4" s="208"/>
      <c r="MVE4" s="208"/>
      <c r="MVF4" s="208"/>
      <c r="MVG4" s="208"/>
      <c r="MVH4" s="208"/>
      <c r="MVI4" s="208"/>
      <c r="MVJ4" s="208"/>
      <c r="MVK4" s="208"/>
      <c r="MVL4" s="208"/>
      <c r="MVM4" s="208"/>
      <c r="MVN4" s="208"/>
      <c r="MVO4" s="208"/>
      <c r="MVP4" s="208"/>
      <c r="MVQ4" s="208"/>
      <c r="MVR4" s="208"/>
      <c r="MVS4" s="208"/>
      <c r="MVT4" s="208"/>
      <c r="MVU4" s="208"/>
      <c r="MVV4" s="208"/>
      <c r="MVW4" s="208"/>
      <c r="MVX4" s="208"/>
      <c r="MVY4" s="208"/>
      <c r="MVZ4" s="208"/>
      <c r="MWA4" s="208"/>
      <c r="MWB4" s="208"/>
      <c r="MWC4" s="208"/>
      <c r="MWD4" s="208"/>
      <c r="MWE4" s="208"/>
      <c r="MWF4" s="208"/>
      <c r="MWG4" s="208"/>
      <c r="MWH4" s="208"/>
      <c r="MWI4" s="208"/>
      <c r="MWJ4" s="208"/>
      <c r="MWK4" s="208"/>
      <c r="MWL4" s="208"/>
      <c r="MWM4" s="208"/>
      <c r="MWN4" s="208"/>
      <c r="MWO4" s="208"/>
      <c r="MWP4" s="208"/>
      <c r="MWQ4" s="208"/>
      <c r="MWR4" s="208"/>
      <c r="MWS4" s="208"/>
      <c r="MWT4" s="208"/>
      <c r="MWU4" s="208"/>
      <c r="MWV4" s="208"/>
      <c r="MWW4" s="208"/>
      <c r="MWX4" s="208"/>
      <c r="MWY4" s="208"/>
      <c r="MWZ4" s="208"/>
      <c r="MXA4" s="208"/>
      <c r="MXB4" s="208"/>
      <c r="MXC4" s="208"/>
      <c r="MXD4" s="208"/>
      <c r="MXE4" s="208"/>
      <c r="MXF4" s="208"/>
      <c r="MXG4" s="208"/>
      <c r="MXH4" s="208"/>
      <c r="MXI4" s="208"/>
      <c r="MXJ4" s="208"/>
      <c r="MXK4" s="208"/>
      <c r="MXL4" s="208"/>
      <c r="MXM4" s="208"/>
      <c r="MXN4" s="208"/>
      <c r="MXO4" s="208"/>
      <c r="MXP4" s="208"/>
      <c r="MXQ4" s="208"/>
      <c r="MXR4" s="208"/>
      <c r="MXS4" s="208"/>
      <c r="MXT4" s="208"/>
      <c r="MXU4" s="208"/>
      <c r="MXV4" s="208"/>
      <c r="MXW4" s="208"/>
      <c r="MXX4" s="208"/>
      <c r="MXY4" s="208"/>
      <c r="MXZ4" s="208"/>
      <c r="MYA4" s="208"/>
      <c r="MYB4" s="208"/>
      <c r="MYC4" s="208"/>
      <c r="MYD4" s="208"/>
      <c r="MYE4" s="208"/>
      <c r="MYF4" s="208"/>
      <c r="MYG4" s="208"/>
      <c r="MYH4" s="208"/>
      <c r="MYI4" s="208"/>
      <c r="MYJ4" s="208"/>
      <c r="MYK4" s="208"/>
      <c r="MYL4" s="208"/>
      <c r="MYM4" s="208"/>
      <c r="MYN4" s="208"/>
      <c r="MYO4" s="208"/>
      <c r="MYP4" s="208"/>
      <c r="MYQ4" s="208"/>
      <c r="MYR4" s="208"/>
      <c r="MYS4" s="208"/>
      <c r="MYT4" s="208"/>
      <c r="MYU4" s="208"/>
      <c r="MYV4" s="208"/>
      <c r="MYW4" s="208"/>
      <c r="MYX4" s="208"/>
      <c r="MYY4" s="208"/>
      <c r="MYZ4" s="208"/>
      <c r="MZA4" s="208"/>
      <c r="MZB4" s="208"/>
      <c r="MZC4" s="208"/>
      <c r="MZD4" s="208"/>
      <c r="MZE4" s="208"/>
      <c r="MZF4" s="208"/>
      <c r="MZG4" s="208"/>
      <c r="MZH4" s="208"/>
      <c r="MZI4" s="208"/>
      <c r="MZJ4" s="208"/>
      <c r="MZK4" s="208"/>
      <c r="MZL4" s="208"/>
      <c r="MZM4" s="208"/>
      <c r="MZN4" s="208"/>
      <c r="MZO4" s="208"/>
      <c r="MZP4" s="208"/>
      <c r="MZQ4" s="208"/>
      <c r="MZR4" s="208"/>
      <c r="MZS4" s="208"/>
      <c r="MZT4" s="208"/>
      <c r="MZU4" s="208"/>
      <c r="MZV4" s="208"/>
      <c r="MZW4" s="208"/>
      <c r="MZX4" s="208"/>
      <c r="MZY4" s="208"/>
      <c r="MZZ4" s="208"/>
      <c r="NAA4" s="208"/>
      <c r="NAB4" s="208"/>
      <c r="NAC4" s="208"/>
      <c r="NAD4" s="208"/>
      <c r="NAE4" s="208"/>
      <c r="NAF4" s="208"/>
      <c r="NAG4" s="208"/>
      <c r="NAH4" s="208"/>
      <c r="NAI4" s="208"/>
      <c r="NAJ4" s="208"/>
      <c r="NAK4" s="208"/>
      <c r="NAL4" s="208"/>
      <c r="NAM4" s="208"/>
      <c r="NAN4" s="208"/>
      <c r="NAO4" s="208"/>
      <c r="NAP4" s="208"/>
      <c r="NAQ4" s="208"/>
      <c r="NAR4" s="208"/>
      <c r="NAS4" s="208"/>
      <c r="NAT4" s="208"/>
      <c r="NAU4" s="208"/>
      <c r="NAV4" s="208"/>
      <c r="NAW4" s="208"/>
      <c r="NAX4" s="208"/>
      <c r="NAY4" s="208"/>
      <c r="NAZ4" s="208"/>
      <c r="NBA4" s="208"/>
      <c r="NBB4" s="208"/>
      <c r="NBC4" s="208"/>
      <c r="NBD4" s="208"/>
      <c r="NBE4" s="208"/>
      <c r="NBF4" s="208"/>
      <c r="NBG4" s="208"/>
      <c r="NBH4" s="208"/>
      <c r="NBI4" s="208"/>
      <c r="NBJ4" s="208"/>
      <c r="NBK4" s="208"/>
      <c r="NBL4" s="208"/>
      <c r="NBM4" s="208"/>
      <c r="NBN4" s="208"/>
      <c r="NBO4" s="208"/>
      <c r="NBP4" s="208"/>
      <c r="NBQ4" s="208"/>
      <c r="NBR4" s="208"/>
      <c r="NBS4" s="208"/>
      <c r="NBT4" s="208"/>
      <c r="NBU4" s="208"/>
      <c r="NBV4" s="208"/>
      <c r="NBW4" s="208"/>
      <c r="NBX4" s="208"/>
      <c r="NBY4" s="208"/>
      <c r="NBZ4" s="208"/>
      <c r="NCA4" s="208"/>
      <c r="NCB4" s="208"/>
      <c r="NCC4" s="208"/>
      <c r="NCD4" s="208"/>
      <c r="NCE4" s="208"/>
      <c r="NCF4" s="208"/>
      <c r="NCG4" s="208"/>
      <c r="NCH4" s="208"/>
      <c r="NCI4" s="208"/>
      <c r="NCJ4" s="208"/>
      <c r="NCK4" s="208"/>
      <c r="NCL4" s="208"/>
      <c r="NCM4" s="208"/>
      <c r="NCN4" s="208"/>
      <c r="NCO4" s="208"/>
      <c r="NCP4" s="208"/>
      <c r="NCQ4" s="208"/>
      <c r="NCR4" s="208"/>
      <c r="NCS4" s="208"/>
      <c r="NCT4" s="208"/>
      <c r="NCU4" s="208"/>
      <c r="NCV4" s="208"/>
      <c r="NCW4" s="208"/>
      <c r="NCX4" s="208"/>
      <c r="NCY4" s="208"/>
      <c r="NCZ4" s="208"/>
      <c r="NDA4" s="208"/>
      <c r="NDB4" s="208"/>
      <c r="NDC4" s="208"/>
      <c r="NDD4" s="208"/>
      <c r="NDE4" s="208"/>
      <c r="NDF4" s="208"/>
      <c r="NDG4" s="208"/>
      <c r="NDH4" s="208"/>
      <c r="NDI4" s="208"/>
      <c r="NDJ4" s="208"/>
      <c r="NDK4" s="208"/>
      <c r="NDL4" s="208"/>
      <c r="NDM4" s="208"/>
      <c r="NDN4" s="208"/>
      <c r="NDO4" s="208"/>
      <c r="NDP4" s="208"/>
      <c r="NDQ4" s="208"/>
      <c r="NDR4" s="208"/>
      <c r="NDS4" s="208"/>
      <c r="NDT4" s="208"/>
      <c r="NDU4" s="208"/>
      <c r="NDV4" s="208"/>
      <c r="NDW4" s="208"/>
      <c r="NDX4" s="208"/>
      <c r="NDY4" s="208"/>
      <c r="NDZ4" s="208"/>
      <c r="NEA4" s="208"/>
      <c r="NEB4" s="208"/>
      <c r="NEC4" s="208"/>
      <c r="NED4" s="208"/>
      <c r="NEE4" s="208"/>
      <c r="NEF4" s="208"/>
      <c r="NEG4" s="208"/>
      <c r="NEH4" s="208"/>
      <c r="NEI4" s="208"/>
      <c r="NEJ4" s="208"/>
      <c r="NEK4" s="208"/>
      <c r="NEL4" s="208"/>
      <c r="NEM4" s="208"/>
      <c r="NEN4" s="208"/>
      <c r="NEO4" s="208"/>
      <c r="NEP4" s="208"/>
      <c r="NEQ4" s="208"/>
      <c r="NER4" s="208"/>
      <c r="NES4" s="208"/>
      <c r="NET4" s="208"/>
      <c r="NEU4" s="208"/>
      <c r="NEV4" s="208"/>
      <c r="NEW4" s="208"/>
      <c r="NEX4" s="208"/>
      <c r="NEY4" s="208"/>
      <c r="NEZ4" s="208"/>
      <c r="NFA4" s="208"/>
      <c r="NFB4" s="208"/>
      <c r="NFC4" s="208"/>
      <c r="NFD4" s="208"/>
      <c r="NFE4" s="208"/>
      <c r="NFF4" s="208"/>
      <c r="NFG4" s="208"/>
      <c r="NFH4" s="208"/>
      <c r="NFI4" s="208"/>
      <c r="NFJ4" s="208"/>
      <c r="NFK4" s="208"/>
      <c r="NFL4" s="208"/>
      <c r="NFM4" s="208"/>
      <c r="NFN4" s="208"/>
      <c r="NFO4" s="208"/>
      <c r="NFP4" s="208"/>
      <c r="NFQ4" s="208"/>
      <c r="NFR4" s="208"/>
      <c r="NFS4" s="208"/>
      <c r="NFT4" s="208"/>
      <c r="NFU4" s="208"/>
      <c r="NFV4" s="208"/>
      <c r="NFW4" s="208"/>
      <c r="NFX4" s="208"/>
      <c r="NFY4" s="208"/>
      <c r="NFZ4" s="208"/>
      <c r="NGA4" s="208"/>
      <c r="NGB4" s="208"/>
      <c r="NGC4" s="208"/>
      <c r="NGD4" s="208"/>
      <c r="NGE4" s="208"/>
      <c r="NGF4" s="208"/>
      <c r="NGG4" s="208"/>
      <c r="NGH4" s="208"/>
      <c r="NGI4" s="208"/>
      <c r="NGJ4" s="208"/>
      <c r="NGK4" s="208"/>
      <c r="NGL4" s="208"/>
      <c r="NGM4" s="208"/>
      <c r="NGN4" s="208"/>
      <c r="NGO4" s="208"/>
      <c r="NGP4" s="208"/>
      <c r="NGQ4" s="208"/>
      <c r="NGR4" s="208"/>
      <c r="NGS4" s="208"/>
      <c r="NGT4" s="208"/>
      <c r="NGU4" s="208"/>
      <c r="NGV4" s="208"/>
      <c r="NGW4" s="208"/>
      <c r="NGX4" s="208"/>
      <c r="NGY4" s="208"/>
      <c r="NGZ4" s="208"/>
      <c r="NHA4" s="208"/>
      <c r="NHB4" s="208"/>
      <c r="NHC4" s="208"/>
      <c r="NHD4" s="208"/>
      <c r="NHE4" s="208"/>
      <c r="NHF4" s="208"/>
      <c r="NHG4" s="208"/>
      <c r="NHH4" s="208"/>
      <c r="NHI4" s="208"/>
      <c r="NHJ4" s="208"/>
      <c r="NHK4" s="208"/>
      <c r="NHL4" s="208"/>
      <c r="NHM4" s="208"/>
      <c r="NHN4" s="208"/>
      <c r="NHO4" s="208"/>
      <c r="NHP4" s="208"/>
      <c r="NHQ4" s="208"/>
      <c r="NHR4" s="208"/>
      <c r="NHS4" s="208"/>
      <c r="NHT4" s="208"/>
      <c r="NHU4" s="208"/>
      <c r="NHV4" s="208"/>
      <c r="NHW4" s="208"/>
      <c r="NHX4" s="208"/>
      <c r="NHY4" s="208"/>
      <c r="NHZ4" s="208"/>
      <c r="NIA4" s="208"/>
      <c r="NIB4" s="208"/>
      <c r="NIC4" s="208"/>
      <c r="NID4" s="208"/>
      <c r="NIE4" s="208"/>
      <c r="NIF4" s="208"/>
      <c r="NIG4" s="208"/>
      <c r="NIH4" s="208"/>
      <c r="NII4" s="208"/>
      <c r="NIJ4" s="208"/>
      <c r="NIK4" s="208"/>
      <c r="NIL4" s="208"/>
      <c r="NIM4" s="208"/>
      <c r="NIN4" s="208"/>
      <c r="NIO4" s="208"/>
      <c r="NIP4" s="208"/>
      <c r="NIQ4" s="208"/>
      <c r="NIR4" s="208"/>
      <c r="NIS4" s="208"/>
      <c r="NIT4" s="208"/>
      <c r="NIU4" s="208"/>
      <c r="NIV4" s="208"/>
      <c r="NIW4" s="208"/>
      <c r="NIX4" s="208"/>
      <c r="NIY4" s="208"/>
      <c r="NIZ4" s="208"/>
      <c r="NJA4" s="208"/>
      <c r="NJB4" s="208"/>
      <c r="NJC4" s="208"/>
      <c r="NJD4" s="208"/>
      <c r="NJE4" s="208"/>
      <c r="NJF4" s="208"/>
      <c r="NJG4" s="208"/>
      <c r="NJH4" s="208"/>
      <c r="NJI4" s="208"/>
      <c r="NJJ4" s="208"/>
      <c r="NJK4" s="208"/>
      <c r="NJL4" s="208"/>
      <c r="NJM4" s="208"/>
      <c r="NJN4" s="208"/>
      <c r="NJO4" s="208"/>
      <c r="NJP4" s="208"/>
      <c r="NJQ4" s="208"/>
      <c r="NJR4" s="208"/>
      <c r="NJS4" s="208"/>
      <c r="NJT4" s="208"/>
      <c r="NJU4" s="208"/>
      <c r="NJV4" s="208"/>
      <c r="NJW4" s="208"/>
      <c r="NJX4" s="208"/>
      <c r="NJY4" s="208"/>
      <c r="NJZ4" s="208"/>
      <c r="NKA4" s="208"/>
      <c r="NKB4" s="208"/>
      <c r="NKC4" s="208"/>
      <c r="NKD4" s="208"/>
      <c r="NKE4" s="208"/>
      <c r="NKF4" s="208"/>
      <c r="NKG4" s="208"/>
      <c r="NKH4" s="208"/>
      <c r="NKI4" s="208"/>
      <c r="NKJ4" s="208"/>
      <c r="NKK4" s="208"/>
      <c r="NKL4" s="208"/>
      <c r="NKM4" s="208"/>
      <c r="NKN4" s="208"/>
      <c r="NKO4" s="208"/>
      <c r="NKP4" s="208"/>
      <c r="NKQ4" s="208"/>
      <c r="NKR4" s="208"/>
      <c r="NKS4" s="208"/>
      <c r="NKT4" s="208"/>
      <c r="NKU4" s="208"/>
      <c r="NKV4" s="208"/>
      <c r="NKW4" s="208"/>
      <c r="NKX4" s="208"/>
      <c r="NKY4" s="208"/>
      <c r="NKZ4" s="208"/>
      <c r="NLA4" s="208"/>
      <c r="NLB4" s="208"/>
      <c r="NLC4" s="208"/>
      <c r="NLD4" s="208"/>
      <c r="NLE4" s="208"/>
      <c r="NLF4" s="208"/>
      <c r="NLG4" s="208"/>
      <c r="NLH4" s="208"/>
      <c r="NLI4" s="208"/>
      <c r="NLJ4" s="208"/>
      <c r="NLK4" s="208"/>
      <c r="NLL4" s="208"/>
      <c r="NLM4" s="208"/>
      <c r="NLN4" s="208"/>
      <c r="NLO4" s="208"/>
      <c r="NLP4" s="208"/>
      <c r="NLQ4" s="208"/>
      <c r="NLR4" s="208"/>
      <c r="NLS4" s="208"/>
      <c r="NLT4" s="208"/>
      <c r="NLU4" s="208"/>
      <c r="NLV4" s="208"/>
      <c r="NLW4" s="208"/>
      <c r="NLX4" s="208"/>
      <c r="NLY4" s="208"/>
      <c r="NLZ4" s="208"/>
      <c r="NMA4" s="208"/>
      <c r="NMB4" s="208"/>
      <c r="NMC4" s="208"/>
      <c r="NMD4" s="208"/>
      <c r="NME4" s="208"/>
      <c r="NMF4" s="208"/>
      <c r="NMG4" s="208"/>
      <c r="NMH4" s="208"/>
      <c r="NMI4" s="208"/>
      <c r="NMJ4" s="208"/>
      <c r="NMK4" s="208"/>
      <c r="NML4" s="208"/>
      <c r="NMM4" s="208"/>
      <c r="NMN4" s="208"/>
      <c r="NMO4" s="208"/>
      <c r="NMP4" s="208"/>
      <c r="NMQ4" s="208"/>
      <c r="NMR4" s="208"/>
      <c r="NMS4" s="208"/>
      <c r="NMT4" s="208"/>
      <c r="NMU4" s="208"/>
      <c r="NMV4" s="208"/>
      <c r="NMW4" s="208"/>
      <c r="NMX4" s="208"/>
      <c r="NMY4" s="208"/>
      <c r="NMZ4" s="208"/>
      <c r="NNA4" s="208"/>
      <c r="NNB4" s="208"/>
      <c r="NNC4" s="208"/>
      <c r="NND4" s="208"/>
      <c r="NNE4" s="208"/>
      <c r="NNF4" s="208"/>
      <c r="NNG4" s="208"/>
      <c r="NNH4" s="208"/>
      <c r="NNI4" s="208"/>
      <c r="NNJ4" s="208"/>
      <c r="NNK4" s="208"/>
      <c r="NNL4" s="208"/>
      <c r="NNM4" s="208"/>
      <c r="NNN4" s="208"/>
      <c r="NNO4" s="208"/>
      <c r="NNP4" s="208"/>
      <c r="NNQ4" s="208"/>
      <c r="NNR4" s="208"/>
      <c r="NNS4" s="208"/>
      <c r="NNT4" s="208"/>
      <c r="NNU4" s="208"/>
      <c r="NNV4" s="208"/>
      <c r="NNW4" s="208"/>
      <c r="NNX4" s="208"/>
      <c r="NNY4" s="208"/>
      <c r="NNZ4" s="208"/>
      <c r="NOA4" s="208"/>
      <c r="NOB4" s="208"/>
      <c r="NOC4" s="208"/>
      <c r="NOD4" s="208"/>
      <c r="NOE4" s="208"/>
      <c r="NOF4" s="208"/>
      <c r="NOG4" s="208"/>
      <c r="NOH4" s="208"/>
      <c r="NOI4" s="208"/>
      <c r="NOJ4" s="208"/>
      <c r="NOK4" s="208"/>
      <c r="NOL4" s="208"/>
      <c r="NOM4" s="208"/>
      <c r="NON4" s="208"/>
      <c r="NOO4" s="208"/>
      <c r="NOP4" s="208"/>
      <c r="NOQ4" s="208"/>
      <c r="NOR4" s="208"/>
      <c r="NOS4" s="208"/>
      <c r="NOT4" s="208"/>
      <c r="NOU4" s="208"/>
      <c r="NOV4" s="208"/>
      <c r="NOW4" s="208"/>
      <c r="NOX4" s="208"/>
      <c r="NOY4" s="208"/>
      <c r="NOZ4" s="208"/>
      <c r="NPA4" s="208"/>
      <c r="NPB4" s="208"/>
      <c r="NPC4" s="208"/>
      <c r="NPD4" s="208"/>
      <c r="NPE4" s="208"/>
      <c r="NPF4" s="208"/>
      <c r="NPG4" s="208"/>
      <c r="NPH4" s="208"/>
      <c r="NPI4" s="208"/>
      <c r="NPJ4" s="208"/>
      <c r="NPK4" s="208"/>
      <c r="NPL4" s="208"/>
      <c r="NPM4" s="208"/>
      <c r="NPN4" s="208"/>
      <c r="NPO4" s="208"/>
      <c r="NPP4" s="208"/>
      <c r="NPQ4" s="208"/>
      <c r="NPR4" s="208"/>
      <c r="NPS4" s="208"/>
      <c r="NPT4" s="208"/>
      <c r="NPU4" s="208"/>
      <c r="NPV4" s="208"/>
      <c r="NPW4" s="208"/>
      <c r="NPX4" s="208"/>
      <c r="NPY4" s="208"/>
      <c r="NPZ4" s="208"/>
      <c r="NQA4" s="208"/>
      <c r="NQB4" s="208"/>
      <c r="NQC4" s="208"/>
      <c r="NQD4" s="208"/>
      <c r="NQE4" s="208"/>
      <c r="NQF4" s="208"/>
      <c r="NQG4" s="208"/>
      <c r="NQH4" s="208"/>
      <c r="NQI4" s="208"/>
      <c r="NQJ4" s="208"/>
      <c r="NQK4" s="208"/>
      <c r="NQL4" s="208"/>
      <c r="NQM4" s="208"/>
      <c r="NQN4" s="208"/>
      <c r="NQO4" s="208"/>
      <c r="NQP4" s="208"/>
      <c r="NQQ4" s="208"/>
      <c r="NQR4" s="208"/>
      <c r="NQS4" s="208"/>
      <c r="NQT4" s="208"/>
      <c r="NQU4" s="208"/>
      <c r="NQV4" s="208"/>
      <c r="NQW4" s="208"/>
      <c r="NQX4" s="208"/>
      <c r="NQY4" s="208"/>
      <c r="NQZ4" s="208"/>
      <c r="NRA4" s="208"/>
      <c r="NRB4" s="208"/>
      <c r="NRC4" s="208"/>
      <c r="NRD4" s="208"/>
      <c r="NRE4" s="208"/>
      <c r="NRF4" s="208"/>
      <c r="NRG4" s="208"/>
      <c r="NRH4" s="208"/>
      <c r="NRI4" s="208"/>
      <c r="NRJ4" s="208"/>
      <c r="NRK4" s="208"/>
      <c r="NRL4" s="208"/>
      <c r="NRM4" s="208"/>
      <c r="NRN4" s="208"/>
      <c r="NRO4" s="208"/>
      <c r="NRP4" s="208"/>
      <c r="NRQ4" s="208"/>
      <c r="NRR4" s="208"/>
      <c r="NRS4" s="208"/>
      <c r="NRT4" s="208"/>
      <c r="NRU4" s="208"/>
      <c r="NRV4" s="208"/>
      <c r="NRW4" s="208"/>
      <c r="NRX4" s="208"/>
      <c r="NRY4" s="208"/>
      <c r="NRZ4" s="208"/>
      <c r="NSA4" s="208"/>
      <c r="NSB4" s="208"/>
      <c r="NSC4" s="208"/>
      <c r="NSD4" s="208"/>
      <c r="NSE4" s="208"/>
      <c r="NSF4" s="208"/>
      <c r="NSG4" s="208"/>
      <c r="NSH4" s="208"/>
      <c r="NSI4" s="208"/>
      <c r="NSJ4" s="208"/>
      <c r="NSK4" s="208"/>
      <c r="NSL4" s="208"/>
      <c r="NSM4" s="208"/>
      <c r="NSN4" s="208"/>
      <c r="NSO4" s="208"/>
      <c r="NSP4" s="208"/>
      <c r="NSQ4" s="208"/>
      <c r="NSR4" s="208"/>
      <c r="NSS4" s="208"/>
      <c r="NST4" s="208"/>
      <c r="NSU4" s="208"/>
      <c r="NSV4" s="208"/>
      <c r="NSW4" s="208"/>
      <c r="NSX4" s="208"/>
      <c r="NSY4" s="208"/>
      <c r="NSZ4" s="208"/>
      <c r="NTA4" s="208"/>
      <c r="NTB4" s="208"/>
      <c r="NTC4" s="208"/>
      <c r="NTD4" s="208"/>
      <c r="NTE4" s="208"/>
      <c r="NTF4" s="208"/>
      <c r="NTG4" s="208"/>
      <c r="NTH4" s="208"/>
      <c r="NTI4" s="208"/>
      <c r="NTJ4" s="208"/>
      <c r="NTK4" s="208"/>
      <c r="NTL4" s="208"/>
      <c r="NTM4" s="208"/>
      <c r="NTN4" s="208"/>
      <c r="NTO4" s="208"/>
      <c r="NTP4" s="208"/>
      <c r="NTQ4" s="208"/>
      <c r="NTR4" s="208"/>
      <c r="NTS4" s="208"/>
      <c r="NTT4" s="208"/>
      <c r="NTU4" s="208"/>
      <c r="NTV4" s="208"/>
      <c r="NTW4" s="208"/>
      <c r="NTX4" s="208"/>
      <c r="NTY4" s="208"/>
      <c r="NTZ4" s="208"/>
      <c r="NUA4" s="208"/>
      <c r="NUB4" s="208"/>
      <c r="NUC4" s="208"/>
      <c r="NUD4" s="208"/>
      <c r="NUE4" s="208"/>
      <c r="NUF4" s="208"/>
      <c r="NUG4" s="208"/>
      <c r="NUH4" s="208"/>
      <c r="NUI4" s="208"/>
      <c r="NUJ4" s="208"/>
      <c r="NUK4" s="208"/>
      <c r="NUL4" s="208"/>
      <c r="NUM4" s="208"/>
      <c r="NUN4" s="208"/>
      <c r="NUO4" s="208"/>
      <c r="NUP4" s="208"/>
      <c r="NUQ4" s="208"/>
      <c r="NUR4" s="208"/>
      <c r="NUS4" s="208"/>
      <c r="NUT4" s="208"/>
      <c r="NUU4" s="208"/>
      <c r="NUV4" s="208"/>
      <c r="NUW4" s="208"/>
      <c r="NUX4" s="208"/>
      <c r="NUY4" s="208"/>
      <c r="NUZ4" s="208"/>
      <c r="NVA4" s="208"/>
      <c r="NVB4" s="208"/>
      <c r="NVC4" s="208"/>
      <c r="NVD4" s="208"/>
      <c r="NVE4" s="208"/>
      <c r="NVF4" s="208"/>
      <c r="NVG4" s="208"/>
      <c r="NVH4" s="208"/>
      <c r="NVI4" s="208"/>
      <c r="NVJ4" s="208"/>
      <c r="NVK4" s="208"/>
      <c r="NVL4" s="208"/>
      <c r="NVM4" s="208"/>
      <c r="NVN4" s="208"/>
      <c r="NVO4" s="208"/>
      <c r="NVP4" s="208"/>
      <c r="NVQ4" s="208"/>
      <c r="NVR4" s="208"/>
      <c r="NVS4" s="208"/>
      <c r="NVT4" s="208"/>
      <c r="NVU4" s="208"/>
      <c r="NVV4" s="208"/>
      <c r="NVW4" s="208"/>
      <c r="NVX4" s="208"/>
      <c r="NVY4" s="208"/>
      <c r="NVZ4" s="208"/>
      <c r="NWA4" s="208"/>
      <c r="NWB4" s="208"/>
      <c r="NWC4" s="208"/>
      <c r="NWD4" s="208"/>
      <c r="NWE4" s="208"/>
      <c r="NWF4" s="208"/>
      <c r="NWG4" s="208"/>
      <c r="NWH4" s="208"/>
      <c r="NWI4" s="208"/>
      <c r="NWJ4" s="208"/>
      <c r="NWK4" s="208"/>
      <c r="NWL4" s="208"/>
      <c r="NWM4" s="208"/>
      <c r="NWN4" s="208"/>
      <c r="NWO4" s="208"/>
      <c r="NWP4" s="208"/>
      <c r="NWQ4" s="208"/>
      <c r="NWR4" s="208"/>
      <c r="NWS4" s="208"/>
      <c r="NWT4" s="208"/>
      <c r="NWU4" s="208"/>
      <c r="NWV4" s="208"/>
      <c r="NWW4" s="208"/>
      <c r="NWX4" s="208"/>
      <c r="NWY4" s="208"/>
      <c r="NWZ4" s="208"/>
      <c r="NXA4" s="208"/>
      <c r="NXB4" s="208"/>
      <c r="NXC4" s="208"/>
      <c r="NXD4" s="208"/>
      <c r="NXE4" s="208"/>
      <c r="NXF4" s="208"/>
      <c r="NXG4" s="208"/>
      <c r="NXH4" s="208"/>
      <c r="NXI4" s="208"/>
      <c r="NXJ4" s="208"/>
      <c r="NXK4" s="208"/>
      <c r="NXL4" s="208"/>
      <c r="NXM4" s="208"/>
      <c r="NXN4" s="208"/>
      <c r="NXO4" s="208"/>
      <c r="NXP4" s="208"/>
      <c r="NXQ4" s="208"/>
      <c r="NXR4" s="208"/>
      <c r="NXS4" s="208"/>
      <c r="NXT4" s="208"/>
      <c r="NXU4" s="208"/>
      <c r="NXV4" s="208"/>
      <c r="NXW4" s="208"/>
      <c r="NXX4" s="208"/>
      <c r="NXY4" s="208"/>
      <c r="NXZ4" s="208"/>
      <c r="NYA4" s="208"/>
      <c r="NYB4" s="208"/>
      <c r="NYC4" s="208"/>
      <c r="NYD4" s="208"/>
      <c r="NYE4" s="208"/>
      <c r="NYF4" s="208"/>
      <c r="NYG4" s="208"/>
      <c r="NYH4" s="208"/>
      <c r="NYI4" s="208"/>
      <c r="NYJ4" s="208"/>
      <c r="NYK4" s="208"/>
      <c r="NYL4" s="208"/>
      <c r="NYM4" s="208"/>
      <c r="NYN4" s="208"/>
      <c r="NYO4" s="208"/>
      <c r="NYP4" s="208"/>
      <c r="NYQ4" s="208"/>
      <c r="NYR4" s="208"/>
      <c r="NYS4" s="208"/>
      <c r="NYT4" s="208"/>
      <c r="NYU4" s="208"/>
      <c r="NYV4" s="208"/>
      <c r="NYW4" s="208"/>
      <c r="NYX4" s="208"/>
      <c r="NYY4" s="208"/>
      <c r="NYZ4" s="208"/>
      <c r="NZA4" s="208"/>
      <c r="NZB4" s="208"/>
      <c r="NZC4" s="208"/>
      <c r="NZD4" s="208"/>
      <c r="NZE4" s="208"/>
      <c r="NZF4" s="208"/>
      <c r="NZG4" s="208"/>
      <c r="NZH4" s="208"/>
      <c r="NZI4" s="208"/>
      <c r="NZJ4" s="208"/>
      <c r="NZK4" s="208"/>
      <c r="NZL4" s="208"/>
      <c r="NZM4" s="208"/>
      <c r="NZN4" s="208"/>
      <c r="NZO4" s="208"/>
      <c r="NZP4" s="208"/>
      <c r="NZQ4" s="208"/>
      <c r="NZR4" s="208"/>
      <c r="NZS4" s="208"/>
      <c r="NZT4" s="208"/>
      <c r="NZU4" s="208"/>
      <c r="NZV4" s="208"/>
      <c r="NZW4" s="208"/>
      <c r="NZX4" s="208"/>
      <c r="NZY4" s="208"/>
      <c r="NZZ4" s="208"/>
      <c r="OAA4" s="208"/>
      <c r="OAB4" s="208"/>
      <c r="OAC4" s="208"/>
      <c r="OAD4" s="208"/>
      <c r="OAE4" s="208"/>
      <c r="OAF4" s="208"/>
      <c r="OAG4" s="208"/>
      <c r="OAH4" s="208"/>
      <c r="OAI4" s="208"/>
      <c r="OAJ4" s="208"/>
      <c r="OAK4" s="208"/>
      <c r="OAL4" s="208"/>
      <c r="OAM4" s="208"/>
      <c r="OAN4" s="208"/>
      <c r="OAO4" s="208"/>
      <c r="OAP4" s="208"/>
      <c r="OAQ4" s="208"/>
      <c r="OAR4" s="208"/>
      <c r="OAS4" s="208"/>
      <c r="OAT4" s="208"/>
      <c r="OAU4" s="208"/>
      <c r="OAV4" s="208"/>
      <c r="OAW4" s="208"/>
      <c r="OAX4" s="208"/>
      <c r="OAY4" s="208"/>
      <c r="OAZ4" s="208"/>
      <c r="OBA4" s="208"/>
      <c r="OBB4" s="208"/>
      <c r="OBC4" s="208"/>
      <c r="OBD4" s="208"/>
      <c r="OBE4" s="208"/>
      <c r="OBF4" s="208"/>
      <c r="OBG4" s="208"/>
      <c r="OBH4" s="208"/>
      <c r="OBI4" s="208"/>
      <c r="OBJ4" s="208"/>
      <c r="OBK4" s="208"/>
      <c r="OBL4" s="208"/>
      <c r="OBM4" s="208"/>
      <c r="OBN4" s="208"/>
      <c r="OBO4" s="208"/>
      <c r="OBP4" s="208"/>
      <c r="OBQ4" s="208"/>
      <c r="OBR4" s="208"/>
      <c r="OBS4" s="208"/>
      <c r="OBT4" s="208"/>
      <c r="OBU4" s="208"/>
      <c r="OBV4" s="208"/>
      <c r="OBW4" s="208"/>
      <c r="OBX4" s="208"/>
      <c r="OBY4" s="208"/>
      <c r="OBZ4" s="208"/>
      <c r="OCA4" s="208"/>
      <c r="OCB4" s="208"/>
      <c r="OCC4" s="208"/>
      <c r="OCD4" s="208"/>
      <c r="OCE4" s="208"/>
      <c r="OCF4" s="208"/>
      <c r="OCG4" s="208"/>
      <c r="OCH4" s="208"/>
      <c r="OCI4" s="208"/>
      <c r="OCJ4" s="208"/>
      <c r="OCK4" s="208"/>
      <c r="OCL4" s="208"/>
      <c r="OCM4" s="208"/>
      <c r="OCN4" s="208"/>
      <c r="OCO4" s="208"/>
      <c r="OCP4" s="208"/>
      <c r="OCQ4" s="208"/>
      <c r="OCR4" s="208"/>
      <c r="OCS4" s="208"/>
      <c r="OCT4" s="208"/>
      <c r="OCU4" s="208"/>
      <c r="OCV4" s="208"/>
      <c r="OCW4" s="208"/>
      <c r="OCX4" s="208"/>
      <c r="OCY4" s="208"/>
      <c r="OCZ4" s="208"/>
      <c r="ODA4" s="208"/>
      <c r="ODB4" s="208"/>
      <c r="ODC4" s="208"/>
      <c r="ODD4" s="208"/>
      <c r="ODE4" s="208"/>
      <c r="ODF4" s="208"/>
      <c r="ODG4" s="208"/>
      <c r="ODH4" s="208"/>
      <c r="ODI4" s="208"/>
      <c r="ODJ4" s="208"/>
      <c r="ODK4" s="208"/>
      <c r="ODL4" s="208"/>
      <c r="ODM4" s="208"/>
      <c r="ODN4" s="208"/>
      <c r="ODO4" s="208"/>
      <c r="ODP4" s="208"/>
      <c r="ODQ4" s="208"/>
      <c r="ODR4" s="208"/>
      <c r="ODS4" s="208"/>
      <c r="ODT4" s="208"/>
      <c r="ODU4" s="208"/>
      <c r="ODV4" s="208"/>
      <c r="ODW4" s="208"/>
      <c r="ODX4" s="208"/>
      <c r="ODY4" s="208"/>
      <c r="ODZ4" s="208"/>
      <c r="OEA4" s="208"/>
      <c r="OEB4" s="208"/>
      <c r="OEC4" s="208"/>
      <c r="OED4" s="208"/>
      <c r="OEE4" s="208"/>
      <c r="OEF4" s="208"/>
      <c r="OEG4" s="208"/>
      <c r="OEH4" s="208"/>
      <c r="OEI4" s="208"/>
      <c r="OEJ4" s="208"/>
      <c r="OEK4" s="208"/>
      <c r="OEL4" s="208"/>
      <c r="OEM4" s="208"/>
      <c r="OEN4" s="208"/>
      <c r="OEO4" s="208"/>
      <c r="OEP4" s="208"/>
      <c r="OEQ4" s="208"/>
      <c r="OER4" s="208"/>
      <c r="OES4" s="208"/>
      <c r="OET4" s="208"/>
      <c r="OEU4" s="208"/>
      <c r="OEV4" s="208"/>
      <c r="OEW4" s="208"/>
      <c r="OEX4" s="208"/>
      <c r="OEY4" s="208"/>
      <c r="OEZ4" s="208"/>
      <c r="OFA4" s="208"/>
      <c r="OFB4" s="208"/>
      <c r="OFC4" s="208"/>
      <c r="OFD4" s="208"/>
      <c r="OFE4" s="208"/>
      <c r="OFF4" s="208"/>
      <c r="OFG4" s="208"/>
      <c r="OFH4" s="208"/>
      <c r="OFI4" s="208"/>
      <c r="OFJ4" s="208"/>
      <c r="OFK4" s="208"/>
      <c r="OFL4" s="208"/>
      <c r="OFM4" s="208"/>
      <c r="OFN4" s="208"/>
      <c r="OFO4" s="208"/>
      <c r="OFP4" s="208"/>
      <c r="OFQ4" s="208"/>
      <c r="OFR4" s="208"/>
      <c r="OFS4" s="208"/>
      <c r="OFT4" s="208"/>
      <c r="OFU4" s="208"/>
      <c r="OFV4" s="208"/>
      <c r="OFW4" s="208"/>
      <c r="OFX4" s="208"/>
      <c r="OFY4" s="208"/>
      <c r="OFZ4" s="208"/>
      <c r="OGA4" s="208"/>
      <c r="OGB4" s="208"/>
      <c r="OGC4" s="208"/>
      <c r="OGD4" s="208"/>
      <c r="OGE4" s="208"/>
      <c r="OGF4" s="208"/>
      <c r="OGG4" s="208"/>
      <c r="OGH4" s="208"/>
      <c r="OGI4" s="208"/>
      <c r="OGJ4" s="208"/>
      <c r="OGK4" s="208"/>
      <c r="OGL4" s="208"/>
      <c r="OGM4" s="208"/>
      <c r="OGN4" s="208"/>
      <c r="OGO4" s="208"/>
      <c r="OGP4" s="208"/>
      <c r="OGQ4" s="208"/>
      <c r="OGR4" s="208"/>
      <c r="OGS4" s="208"/>
      <c r="OGT4" s="208"/>
      <c r="OGU4" s="208"/>
      <c r="OGV4" s="208"/>
      <c r="OGW4" s="208"/>
      <c r="OGX4" s="208"/>
      <c r="OGY4" s="208"/>
      <c r="OGZ4" s="208"/>
      <c r="OHA4" s="208"/>
      <c r="OHB4" s="208"/>
      <c r="OHC4" s="208"/>
      <c r="OHD4" s="208"/>
      <c r="OHE4" s="208"/>
      <c r="OHF4" s="208"/>
      <c r="OHG4" s="208"/>
      <c r="OHH4" s="208"/>
      <c r="OHI4" s="208"/>
      <c r="OHJ4" s="208"/>
      <c r="OHK4" s="208"/>
      <c r="OHL4" s="208"/>
      <c r="OHM4" s="208"/>
      <c r="OHN4" s="208"/>
      <c r="OHO4" s="208"/>
      <c r="OHP4" s="208"/>
      <c r="OHQ4" s="208"/>
      <c r="OHR4" s="208"/>
      <c r="OHS4" s="208"/>
      <c r="OHT4" s="208"/>
      <c r="OHU4" s="208"/>
      <c r="OHV4" s="208"/>
      <c r="OHW4" s="208"/>
      <c r="OHX4" s="208"/>
      <c r="OHY4" s="208"/>
      <c r="OHZ4" s="208"/>
      <c r="OIA4" s="208"/>
      <c r="OIB4" s="208"/>
      <c r="OIC4" s="208"/>
      <c r="OID4" s="208"/>
      <c r="OIE4" s="208"/>
      <c r="OIF4" s="208"/>
      <c r="OIG4" s="208"/>
      <c r="OIH4" s="208"/>
      <c r="OII4" s="208"/>
      <c r="OIJ4" s="208"/>
      <c r="OIK4" s="208"/>
      <c r="OIL4" s="208"/>
      <c r="OIM4" s="208"/>
      <c r="OIN4" s="208"/>
      <c r="OIO4" s="208"/>
      <c r="OIP4" s="208"/>
      <c r="OIQ4" s="208"/>
      <c r="OIR4" s="208"/>
      <c r="OIS4" s="208"/>
      <c r="OIT4" s="208"/>
      <c r="OIU4" s="208"/>
      <c r="OIV4" s="208"/>
      <c r="OIW4" s="208"/>
      <c r="OIX4" s="208"/>
      <c r="OIY4" s="208"/>
      <c r="OIZ4" s="208"/>
      <c r="OJA4" s="208"/>
      <c r="OJB4" s="208"/>
      <c r="OJC4" s="208"/>
      <c r="OJD4" s="208"/>
      <c r="OJE4" s="208"/>
      <c r="OJF4" s="208"/>
      <c r="OJG4" s="208"/>
      <c r="OJH4" s="208"/>
      <c r="OJI4" s="208"/>
      <c r="OJJ4" s="208"/>
      <c r="OJK4" s="208"/>
      <c r="OJL4" s="208"/>
      <c r="OJM4" s="208"/>
      <c r="OJN4" s="208"/>
      <c r="OJO4" s="208"/>
      <c r="OJP4" s="208"/>
      <c r="OJQ4" s="208"/>
      <c r="OJR4" s="208"/>
      <c r="OJS4" s="208"/>
      <c r="OJT4" s="208"/>
      <c r="OJU4" s="208"/>
      <c r="OJV4" s="208"/>
      <c r="OJW4" s="208"/>
      <c r="OJX4" s="208"/>
      <c r="OJY4" s="208"/>
      <c r="OJZ4" s="208"/>
      <c r="OKA4" s="208"/>
      <c r="OKB4" s="208"/>
      <c r="OKC4" s="208"/>
      <c r="OKD4" s="208"/>
      <c r="OKE4" s="208"/>
      <c r="OKF4" s="208"/>
      <c r="OKG4" s="208"/>
      <c r="OKH4" s="208"/>
      <c r="OKI4" s="208"/>
      <c r="OKJ4" s="208"/>
      <c r="OKK4" s="208"/>
      <c r="OKL4" s="208"/>
      <c r="OKM4" s="208"/>
      <c r="OKN4" s="208"/>
      <c r="OKO4" s="208"/>
      <c r="OKP4" s="208"/>
      <c r="OKQ4" s="208"/>
      <c r="OKR4" s="208"/>
      <c r="OKS4" s="208"/>
      <c r="OKT4" s="208"/>
      <c r="OKU4" s="208"/>
      <c r="OKV4" s="208"/>
      <c r="OKW4" s="208"/>
      <c r="OKX4" s="208"/>
      <c r="OKY4" s="208"/>
      <c r="OKZ4" s="208"/>
      <c r="OLA4" s="208"/>
      <c r="OLB4" s="208"/>
      <c r="OLC4" s="208"/>
      <c r="OLD4" s="208"/>
      <c r="OLE4" s="208"/>
      <c r="OLF4" s="208"/>
      <c r="OLG4" s="208"/>
      <c r="OLH4" s="208"/>
      <c r="OLI4" s="208"/>
      <c r="OLJ4" s="208"/>
      <c r="OLK4" s="208"/>
      <c r="OLL4" s="208"/>
      <c r="OLM4" s="208"/>
      <c r="OLN4" s="208"/>
      <c r="OLO4" s="208"/>
      <c r="OLP4" s="208"/>
      <c r="OLQ4" s="208"/>
      <c r="OLR4" s="208"/>
      <c r="OLS4" s="208"/>
      <c r="OLT4" s="208"/>
      <c r="OLU4" s="208"/>
      <c r="OLV4" s="208"/>
      <c r="OLW4" s="208"/>
      <c r="OLX4" s="208"/>
      <c r="OLY4" s="208"/>
      <c r="OLZ4" s="208"/>
      <c r="OMA4" s="208"/>
      <c r="OMB4" s="208"/>
      <c r="OMC4" s="208"/>
      <c r="OMD4" s="208"/>
      <c r="OME4" s="208"/>
      <c r="OMF4" s="208"/>
      <c r="OMG4" s="208"/>
      <c r="OMH4" s="208"/>
      <c r="OMI4" s="208"/>
      <c r="OMJ4" s="208"/>
      <c r="OMK4" s="208"/>
      <c r="OML4" s="208"/>
      <c r="OMM4" s="208"/>
      <c r="OMN4" s="208"/>
      <c r="OMO4" s="208"/>
      <c r="OMP4" s="208"/>
      <c r="OMQ4" s="208"/>
      <c r="OMR4" s="208"/>
      <c r="OMS4" s="208"/>
      <c r="OMT4" s="208"/>
      <c r="OMU4" s="208"/>
      <c r="OMV4" s="208"/>
      <c r="OMW4" s="208"/>
      <c r="OMX4" s="208"/>
      <c r="OMY4" s="208"/>
      <c r="OMZ4" s="208"/>
      <c r="ONA4" s="208"/>
      <c r="ONB4" s="208"/>
      <c r="ONC4" s="208"/>
      <c r="OND4" s="208"/>
      <c r="ONE4" s="208"/>
      <c r="ONF4" s="208"/>
      <c r="ONG4" s="208"/>
      <c r="ONH4" s="208"/>
      <c r="ONI4" s="208"/>
      <c r="ONJ4" s="208"/>
      <c r="ONK4" s="208"/>
      <c r="ONL4" s="208"/>
      <c r="ONM4" s="208"/>
      <c r="ONN4" s="208"/>
      <c r="ONO4" s="208"/>
      <c r="ONP4" s="208"/>
      <c r="ONQ4" s="208"/>
      <c r="ONR4" s="208"/>
      <c r="ONS4" s="208"/>
      <c r="ONT4" s="208"/>
      <c r="ONU4" s="208"/>
      <c r="ONV4" s="208"/>
      <c r="ONW4" s="208"/>
      <c r="ONX4" s="208"/>
      <c r="ONY4" s="208"/>
      <c r="ONZ4" s="208"/>
      <c r="OOA4" s="208"/>
      <c r="OOB4" s="208"/>
      <c r="OOC4" s="208"/>
      <c r="OOD4" s="208"/>
      <c r="OOE4" s="208"/>
      <c r="OOF4" s="208"/>
      <c r="OOG4" s="208"/>
      <c r="OOH4" s="208"/>
      <c r="OOI4" s="208"/>
      <c r="OOJ4" s="208"/>
      <c r="OOK4" s="208"/>
      <c r="OOL4" s="208"/>
      <c r="OOM4" s="208"/>
      <c r="OON4" s="208"/>
      <c r="OOO4" s="208"/>
      <c r="OOP4" s="208"/>
      <c r="OOQ4" s="208"/>
      <c r="OOR4" s="208"/>
      <c r="OOS4" s="208"/>
      <c r="OOT4" s="208"/>
      <c r="OOU4" s="208"/>
      <c r="OOV4" s="208"/>
      <c r="OOW4" s="208"/>
      <c r="OOX4" s="208"/>
      <c r="OOY4" s="208"/>
      <c r="OOZ4" s="208"/>
      <c r="OPA4" s="208"/>
      <c r="OPB4" s="208"/>
      <c r="OPC4" s="208"/>
      <c r="OPD4" s="208"/>
      <c r="OPE4" s="208"/>
      <c r="OPF4" s="208"/>
      <c r="OPG4" s="208"/>
      <c r="OPH4" s="208"/>
      <c r="OPI4" s="208"/>
      <c r="OPJ4" s="208"/>
      <c r="OPK4" s="208"/>
      <c r="OPL4" s="208"/>
      <c r="OPM4" s="208"/>
      <c r="OPN4" s="208"/>
      <c r="OPO4" s="208"/>
      <c r="OPP4" s="208"/>
      <c r="OPQ4" s="208"/>
      <c r="OPR4" s="208"/>
      <c r="OPS4" s="208"/>
      <c r="OPT4" s="208"/>
      <c r="OPU4" s="208"/>
      <c r="OPV4" s="208"/>
      <c r="OPW4" s="208"/>
      <c r="OPX4" s="208"/>
      <c r="OPY4" s="208"/>
      <c r="OPZ4" s="208"/>
      <c r="OQA4" s="208"/>
      <c r="OQB4" s="208"/>
      <c r="OQC4" s="208"/>
      <c r="OQD4" s="208"/>
      <c r="OQE4" s="208"/>
      <c r="OQF4" s="208"/>
      <c r="OQG4" s="208"/>
      <c r="OQH4" s="208"/>
      <c r="OQI4" s="208"/>
      <c r="OQJ4" s="208"/>
      <c r="OQK4" s="208"/>
      <c r="OQL4" s="208"/>
      <c r="OQM4" s="208"/>
      <c r="OQN4" s="208"/>
      <c r="OQO4" s="208"/>
      <c r="OQP4" s="208"/>
      <c r="OQQ4" s="208"/>
      <c r="OQR4" s="208"/>
      <c r="OQS4" s="208"/>
      <c r="OQT4" s="208"/>
      <c r="OQU4" s="208"/>
      <c r="OQV4" s="208"/>
      <c r="OQW4" s="208"/>
      <c r="OQX4" s="208"/>
      <c r="OQY4" s="208"/>
      <c r="OQZ4" s="208"/>
      <c r="ORA4" s="208"/>
      <c r="ORB4" s="208"/>
      <c r="ORC4" s="208"/>
      <c r="ORD4" s="208"/>
      <c r="ORE4" s="208"/>
      <c r="ORF4" s="208"/>
      <c r="ORG4" s="208"/>
      <c r="ORH4" s="208"/>
      <c r="ORI4" s="208"/>
      <c r="ORJ4" s="208"/>
      <c r="ORK4" s="208"/>
      <c r="ORL4" s="208"/>
      <c r="ORM4" s="208"/>
      <c r="ORN4" s="208"/>
      <c r="ORO4" s="208"/>
      <c r="ORP4" s="208"/>
      <c r="ORQ4" s="208"/>
      <c r="ORR4" s="208"/>
      <c r="ORS4" s="208"/>
      <c r="ORT4" s="208"/>
      <c r="ORU4" s="208"/>
      <c r="ORV4" s="208"/>
      <c r="ORW4" s="208"/>
      <c r="ORX4" s="208"/>
      <c r="ORY4" s="208"/>
      <c r="ORZ4" s="208"/>
      <c r="OSA4" s="208"/>
      <c r="OSB4" s="208"/>
      <c r="OSC4" s="208"/>
      <c r="OSD4" s="208"/>
      <c r="OSE4" s="208"/>
      <c r="OSF4" s="208"/>
      <c r="OSG4" s="208"/>
      <c r="OSH4" s="208"/>
      <c r="OSI4" s="208"/>
      <c r="OSJ4" s="208"/>
      <c r="OSK4" s="208"/>
      <c r="OSL4" s="208"/>
      <c r="OSM4" s="208"/>
      <c r="OSN4" s="208"/>
      <c r="OSO4" s="208"/>
      <c r="OSP4" s="208"/>
      <c r="OSQ4" s="208"/>
      <c r="OSR4" s="208"/>
      <c r="OSS4" s="208"/>
      <c r="OST4" s="208"/>
      <c r="OSU4" s="208"/>
      <c r="OSV4" s="208"/>
      <c r="OSW4" s="208"/>
      <c r="OSX4" s="208"/>
      <c r="OSY4" s="208"/>
      <c r="OSZ4" s="208"/>
      <c r="OTA4" s="208"/>
      <c r="OTB4" s="208"/>
      <c r="OTC4" s="208"/>
      <c r="OTD4" s="208"/>
      <c r="OTE4" s="208"/>
      <c r="OTF4" s="208"/>
      <c r="OTG4" s="208"/>
      <c r="OTH4" s="208"/>
      <c r="OTI4" s="208"/>
      <c r="OTJ4" s="208"/>
      <c r="OTK4" s="208"/>
      <c r="OTL4" s="208"/>
      <c r="OTM4" s="208"/>
      <c r="OTN4" s="208"/>
      <c r="OTO4" s="208"/>
      <c r="OTP4" s="208"/>
      <c r="OTQ4" s="208"/>
      <c r="OTR4" s="208"/>
      <c r="OTS4" s="208"/>
      <c r="OTT4" s="208"/>
      <c r="OTU4" s="208"/>
      <c r="OTV4" s="208"/>
      <c r="OTW4" s="208"/>
      <c r="OTX4" s="208"/>
      <c r="OTY4" s="208"/>
      <c r="OTZ4" s="208"/>
      <c r="OUA4" s="208"/>
      <c r="OUB4" s="208"/>
      <c r="OUC4" s="208"/>
      <c r="OUD4" s="208"/>
      <c r="OUE4" s="208"/>
      <c r="OUF4" s="208"/>
      <c r="OUG4" s="208"/>
      <c r="OUH4" s="208"/>
      <c r="OUI4" s="208"/>
      <c r="OUJ4" s="208"/>
      <c r="OUK4" s="208"/>
      <c r="OUL4" s="208"/>
      <c r="OUM4" s="208"/>
      <c r="OUN4" s="208"/>
      <c r="OUO4" s="208"/>
      <c r="OUP4" s="208"/>
      <c r="OUQ4" s="208"/>
      <c r="OUR4" s="208"/>
      <c r="OUS4" s="208"/>
      <c r="OUT4" s="208"/>
      <c r="OUU4" s="208"/>
      <c r="OUV4" s="208"/>
      <c r="OUW4" s="208"/>
      <c r="OUX4" s="208"/>
      <c r="OUY4" s="208"/>
      <c r="OUZ4" s="208"/>
      <c r="OVA4" s="208"/>
      <c r="OVB4" s="208"/>
      <c r="OVC4" s="208"/>
      <c r="OVD4" s="208"/>
      <c r="OVE4" s="208"/>
      <c r="OVF4" s="208"/>
      <c r="OVG4" s="208"/>
      <c r="OVH4" s="208"/>
      <c r="OVI4" s="208"/>
      <c r="OVJ4" s="208"/>
      <c r="OVK4" s="208"/>
      <c r="OVL4" s="208"/>
      <c r="OVM4" s="208"/>
      <c r="OVN4" s="208"/>
      <c r="OVO4" s="208"/>
      <c r="OVP4" s="208"/>
      <c r="OVQ4" s="208"/>
      <c r="OVR4" s="208"/>
      <c r="OVS4" s="208"/>
      <c r="OVT4" s="208"/>
      <c r="OVU4" s="208"/>
      <c r="OVV4" s="208"/>
      <c r="OVW4" s="208"/>
      <c r="OVX4" s="208"/>
      <c r="OVY4" s="208"/>
      <c r="OVZ4" s="208"/>
      <c r="OWA4" s="208"/>
      <c r="OWB4" s="208"/>
      <c r="OWC4" s="208"/>
      <c r="OWD4" s="208"/>
      <c r="OWE4" s="208"/>
      <c r="OWF4" s="208"/>
      <c r="OWG4" s="208"/>
      <c r="OWH4" s="208"/>
      <c r="OWI4" s="208"/>
      <c r="OWJ4" s="208"/>
      <c r="OWK4" s="208"/>
      <c r="OWL4" s="208"/>
      <c r="OWM4" s="208"/>
      <c r="OWN4" s="208"/>
      <c r="OWO4" s="208"/>
      <c r="OWP4" s="208"/>
      <c r="OWQ4" s="208"/>
      <c r="OWR4" s="208"/>
      <c r="OWS4" s="208"/>
      <c r="OWT4" s="208"/>
      <c r="OWU4" s="208"/>
      <c r="OWV4" s="208"/>
      <c r="OWW4" s="208"/>
      <c r="OWX4" s="208"/>
      <c r="OWY4" s="208"/>
      <c r="OWZ4" s="208"/>
      <c r="OXA4" s="208"/>
      <c r="OXB4" s="208"/>
      <c r="OXC4" s="208"/>
      <c r="OXD4" s="208"/>
      <c r="OXE4" s="208"/>
      <c r="OXF4" s="208"/>
      <c r="OXG4" s="208"/>
      <c r="OXH4" s="208"/>
      <c r="OXI4" s="208"/>
      <c r="OXJ4" s="208"/>
      <c r="OXK4" s="208"/>
      <c r="OXL4" s="208"/>
      <c r="OXM4" s="208"/>
      <c r="OXN4" s="208"/>
      <c r="OXO4" s="208"/>
      <c r="OXP4" s="208"/>
      <c r="OXQ4" s="208"/>
      <c r="OXR4" s="208"/>
      <c r="OXS4" s="208"/>
      <c r="OXT4" s="208"/>
      <c r="OXU4" s="208"/>
      <c r="OXV4" s="208"/>
      <c r="OXW4" s="208"/>
      <c r="OXX4" s="208"/>
      <c r="OXY4" s="208"/>
      <c r="OXZ4" s="208"/>
      <c r="OYA4" s="208"/>
      <c r="OYB4" s="208"/>
      <c r="OYC4" s="208"/>
      <c r="OYD4" s="208"/>
      <c r="OYE4" s="208"/>
      <c r="OYF4" s="208"/>
      <c r="OYG4" s="208"/>
      <c r="OYH4" s="208"/>
      <c r="OYI4" s="208"/>
      <c r="OYJ4" s="208"/>
      <c r="OYK4" s="208"/>
      <c r="OYL4" s="208"/>
      <c r="OYM4" s="208"/>
      <c r="OYN4" s="208"/>
      <c r="OYO4" s="208"/>
      <c r="OYP4" s="208"/>
      <c r="OYQ4" s="208"/>
      <c r="OYR4" s="208"/>
      <c r="OYS4" s="208"/>
      <c r="OYT4" s="208"/>
      <c r="OYU4" s="208"/>
      <c r="OYV4" s="208"/>
      <c r="OYW4" s="208"/>
      <c r="OYX4" s="208"/>
      <c r="OYY4" s="208"/>
      <c r="OYZ4" s="208"/>
      <c r="OZA4" s="208"/>
      <c r="OZB4" s="208"/>
      <c r="OZC4" s="208"/>
      <c r="OZD4" s="208"/>
      <c r="OZE4" s="208"/>
      <c r="OZF4" s="208"/>
      <c r="OZG4" s="208"/>
      <c r="OZH4" s="208"/>
      <c r="OZI4" s="208"/>
      <c r="OZJ4" s="208"/>
      <c r="OZK4" s="208"/>
      <c r="OZL4" s="208"/>
      <c r="OZM4" s="208"/>
      <c r="OZN4" s="208"/>
      <c r="OZO4" s="208"/>
      <c r="OZP4" s="208"/>
      <c r="OZQ4" s="208"/>
      <c r="OZR4" s="208"/>
      <c r="OZS4" s="208"/>
      <c r="OZT4" s="208"/>
      <c r="OZU4" s="208"/>
      <c r="OZV4" s="208"/>
      <c r="OZW4" s="208"/>
      <c r="OZX4" s="208"/>
      <c r="OZY4" s="208"/>
      <c r="OZZ4" s="208"/>
      <c r="PAA4" s="208"/>
      <c r="PAB4" s="208"/>
      <c r="PAC4" s="208"/>
      <c r="PAD4" s="208"/>
      <c r="PAE4" s="208"/>
      <c r="PAF4" s="208"/>
      <c r="PAG4" s="208"/>
      <c r="PAH4" s="208"/>
      <c r="PAI4" s="208"/>
      <c r="PAJ4" s="208"/>
      <c r="PAK4" s="208"/>
      <c r="PAL4" s="208"/>
      <c r="PAM4" s="208"/>
      <c r="PAN4" s="208"/>
      <c r="PAO4" s="208"/>
      <c r="PAP4" s="208"/>
      <c r="PAQ4" s="208"/>
      <c r="PAR4" s="208"/>
      <c r="PAS4" s="208"/>
      <c r="PAT4" s="208"/>
      <c r="PAU4" s="208"/>
      <c r="PAV4" s="208"/>
      <c r="PAW4" s="208"/>
      <c r="PAX4" s="208"/>
      <c r="PAY4" s="208"/>
      <c r="PAZ4" s="208"/>
      <c r="PBA4" s="208"/>
      <c r="PBB4" s="208"/>
      <c r="PBC4" s="208"/>
      <c r="PBD4" s="208"/>
      <c r="PBE4" s="208"/>
      <c r="PBF4" s="208"/>
      <c r="PBG4" s="208"/>
      <c r="PBH4" s="208"/>
      <c r="PBI4" s="208"/>
      <c r="PBJ4" s="208"/>
      <c r="PBK4" s="208"/>
      <c r="PBL4" s="208"/>
      <c r="PBM4" s="208"/>
      <c r="PBN4" s="208"/>
      <c r="PBO4" s="208"/>
      <c r="PBP4" s="208"/>
      <c r="PBQ4" s="208"/>
      <c r="PBR4" s="208"/>
      <c r="PBS4" s="208"/>
      <c r="PBT4" s="208"/>
      <c r="PBU4" s="208"/>
      <c r="PBV4" s="208"/>
      <c r="PBW4" s="208"/>
      <c r="PBX4" s="208"/>
      <c r="PBY4" s="208"/>
      <c r="PBZ4" s="208"/>
      <c r="PCA4" s="208"/>
      <c r="PCB4" s="208"/>
      <c r="PCC4" s="208"/>
      <c r="PCD4" s="208"/>
      <c r="PCE4" s="208"/>
      <c r="PCF4" s="208"/>
      <c r="PCG4" s="208"/>
      <c r="PCH4" s="208"/>
      <c r="PCI4" s="208"/>
      <c r="PCJ4" s="208"/>
      <c r="PCK4" s="208"/>
      <c r="PCL4" s="208"/>
      <c r="PCM4" s="208"/>
      <c r="PCN4" s="208"/>
      <c r="PCO4" s="208"/>
      <c r="PCP4" s="208"/>
      <c r="PCQ4" s="208"/>
      <c r="PCR4" s="208"/>
      <c r="PCS4" s="208"/>
      <c r="PCT4" s="208"/>
      <c r="PCU4" s="208"/>
      <c r="PCV4" s="208"/>
      <c r="PCW4" s="208"/>
      <c r="PCX4" s="208"/>
      <c r="PCY4" s="208"/>
      <c r="PCZ4" s="208"/>
      <c r="PDA4" s="208"/>
      <c r="PDB4" s="208"/>
      <c r="PDC4" s="208"/>
      <c r="PDD4" s="208"/>
      <c r="PDE4" s="208"/>
      <c r="PDF4" s="208"/>
      <c r="PDG4" s="208"/>
      <c r="PDH4" s="208"/>
      <c r="PDI4" s="208"/>
      <c r="PDJ4" s="208"/>
      <c r="PDK4" s="208"/>
      <c r="PDL4" s="208"/>
      <c r="PDM4" s="208"/>
      <c r="PDN4" s="208"/>
      <c r="PDO4" s="208"/>
      <c r="PDP4" s="208"/>
      <c r="PDQ4" s="208"/>
      <c r="PDR4" s="208"/>
      <c r="PDS4" s="208"/>
      <c r="PDT4" s="208"/>
      <c r="PDU4" s="208"/>
      <c r="PDV4" s="208"/>
      <c r="PDW4" s="208"/>
      <c r="PDX4" s="208"/>
      <c r="PDY4" s="208"/>
      <c r="PDZ4" s="208"/>
      <c r="PEA4" s="208"/>
      <c r="PEB4" s="208"/>
      <c r="PEC4" s="208"/>
      <c r="PED4" s="208"/>
      <c r="PEE4" s="208"/>
      <c r="PEF4" s="208"/>
      <c r="PEG4" s="208"/>
      <c r="PEH4" s="208"/>
      <c r="PEI4" s="208"/>
      <c r="PEJ4" s="208"/>
      <c r="PEK4" s="208"/>
      <c r="PEL4" s="208"/>
      <c r="PEM4" s="208"/>
      <c r="PEN4" s="208"/>
      <c r="PEO4" s="208"/>
      <c r="PEP4" s="208"/>
      <c r="PEQ4" s="208"/>
      <c r="PER4" s="208"/>
      <c r="PES4" s="208"/>
      <c r="PET4" s="208"/>
      <c r="PEU4" s="208"/>
      <c r="PEV4" s="208"/>
      <c r="PEW4" s="208"/>
      <c r="PEX4" s="208"/>
      <c r="PEY4" s="208"/>
      <c r="PEZ4" s="208"/>
      <c r="PFA4" s="208"/>
      <c r="PFB4" s="208"/>
      <c r="PFC4" s="208"/>
      <c r="PFD4" s="208"/>
      <c r="PFE4" s="208"/>
      <c r="PFF4" s="208"/>
      <c r="PFG4" s="208"/>
      <c r="PFH4" s="208"/>
      <c r="PFI4" s="208"/>
      <c r="PFJ4" s="208"/>
      <c r="PFK4" s="208"/>
      <c r="PFL4" s="208"/>
      <c r="PFM4" s="208"/>
      <c r="PFN4" s="208"/>
      <c r="PFO4" s="208"/>
      <c r="PFP4" s="208"/>
      <c r="PFQ4" s="208"/>
      <c r="PFR4" s="208"/>
      <c r="PFS4" s="208"/>
      <c r="PFT4" s="208"/>
      <c r="PFU4" s="208"/>
      <c r="PFV4" s="208"/>
      <c r="PFW4" s="208"/>
      <c r="PFX4" s="208"/>
      <c r="PFY4" s="208"/>
      <c r="PFZ4" s="208"/>
      <c r="PGA4" s="208"/>
      <c r="PGB4" s="208"/>
      <c r="PGC4" s="208"/>
      <c r="PGD4" s="208"/>
      <c r="PGE4" s="208"/>
      <c r="PGF4" s="208"/>
      <c r="PGG4" s="208"/>
      <c r="PGH4" s="208"/>
      <c r="PGI4" s="208"/>
      <c r="PGJ4" s="208"/>
      <c r="PGK4" s="208"/>
      <c r="PGL4" s="208"/>
      <c r="PGM4" s="208"/>
      <c r="PGN4" s="208"/>
      <c r="PGO4" s="208"/>
      <c r="PGP4" s="208"/>
      <c r="PGQ4" s="208"/>
      <c r="PGR4" s="208"/>
      <c r="PGS4" s="208"/>
      <c r="PGT4" s="208"/>
      <c r="PGU4" s="208"/>
      <c r="PGV4" s="208"/>
      <c r="PGW4" s="208"/>
      <c r="PGX4" s="208"/>
      <c r="PGY4" s="208"/>
      <c r="PGZ4" s="208"/>
      <c r="PHA4" s="208"/>
      <c r="PHB4" s="208"/>
      <c r="PHC4" s="208"/>
      <c r="PHD4" s="208"/>
      <c r="PHE4" s="208"/>
      <c r="PHF4" s="208"/>
      <c r="PHG4" s="208"/>
      <c r="PHH4" s="208"/>
      <c r="PHI4" s="208"/>
      <c r="PHJ4" s="208"/>
      <c r="PHK4" s="208"/>
      <c r="PHL4" s="208"/>
      <c r="PHM4" s="208"/>
      <c r="PHN4" s="208"/>
      <c r="PHO4" s="208"/>
      <c r="PHP4" s="208"/>
      <c r="PHQ4" s="208"/>
      <c r="PHR4" s="208"/>
      <c r="PHS4" s="208"/>
      <c r="PHT4" s="208"/>
      <c r="PHU4" s="208"/>
      <c r="PHV4" s="208"/>
      <c r="PHW4" s="208"/>
      <c r="PHX4" s="208"/>
      <c r="PHY4" s="208"/>
      <c r="PHZ4" s="208"/>
      <c r="PIA4" s="208"/>
      <c r="PIB4" s="208"/>
      <c r="PIC4" s="208"/>
      <c r="PID4" s="208"/>
      <c r="PIE4" s="208"/>
      <c r="PIF4" s="208"/>
      <c r="PIG4" s="208"/>
      <c r="PIH4" s="208"/>
      <c r="PII4" s="208"/>
      <c r="PIJ4" s="208"/>
      <c r="PIK4" s="208"/>
      <c r="PIL4" s="208"/>
      <c r="PIM4" s="208"/>
      <c r="PIN4" s="208"/>
      <c r="PIO4" s="208"/>
      <c r="PIP4" s="208"/>
      <c r="PIQ4" s="208"/>
      <c r="PIR4" s="208"/>
      <c r="PIS4" s="208"/>
      <c r="PIT4" s="208"/>
      <c r="PIU4" s="208"/>
      <c r="PIV4" s="208"/>
      <c r="PIW4" s="208"/>
      <c r="PIX4" s="208"/>
      <c r="PIY4" s="208"/>
      <c r="PIZ4" s="208"/>
      <c r="PJA4" s="208"/>
      <c r="PJB4" s="208"/>
      <c r="PJC4" s="208"/>
      <c r="PJD4" s="208"/>
      <c r="PJE4" s="208"/>
      <c r="PJF4" s="208"/>
      <c r="PJG4" s="208"/>
      <c r="PJH4" s="208"/>
      <c r="PJI4" s="208"/>
      <c r="PJJ4" s="208"/>
      <c r="PJK4" s="208"/>
      <c r="PJL4" s="208"/>
      <c r="PJM4" s="208"/>
      <c r="PJN4" s="208"/>
      <c r="PJO4" s="208"/>
      <c r="PJP4" s="208"/>
      <c r="PJQ4" s="208"/>
      <c r="PJR4" s="208"/>
      <c r="PJS4" s="208"/>
      <c r="PJT4" s="208"/>
      <c r="PJU4" s="208"/>
      <c r="PJV4" s="208"/>
      <c r="PJW4" s="208"/>
      <c r="PJX4" s="208"/>
      <c r="PJY4" s="208"/>
      <c r="PJZ4" s="208"/>
      <c r="PKA4" s="208"/>
      <c r="PKB4" s="208"/>
      <c r="PKC4" s="208"/>
      <c r="PKD4" s="208"/>
      <c r="PKE4" s="208"/>
      <c r="PKF4" s="208"/>
      <c r="PKG4" s="208"/>
      <c r="PKH4" s="208"/>
      <c r="PKI4" s="208"/>
      <c r="PKJ4" s="208"/>
      <c r="PKK4" s="208"/>
      <c r="PKL4" s="208"/>
      <c r="PKM4" s="208"/>
      <c r="PKN4" s="208"/>
      <c r="PKO4" s="208"/>
      <c r="PKP4" s="208"/>
      <c r="PKQ4" s="208"/>
      <c r="PKR4" s="208"/>
      <c r="PKS4" s="208"/>
      <c r="PKT4" s="208"/>
      <c r="PKU4" s="208"/>
      <c r="PKV4" s="208"/>
      <c r="PKW4" s="208"/>
      <c r="PKX4" s="208"/>
      <c r="PKY4" s="208"/>
      <c r="PKZ4" s="208"/>
      <c r="PLA4" s="208"/>
      <c r="PLB4" s="208"/>
      <c r="PLC4" s="208"/>
      <c r="PLD4" s="208"/>
      <c r="PLE4" s="208"/>
      <c r="PLF4" s="208"/>
      <c r="PLG4" s="208"/>
      <c r="PLH4" s="208"/>
      <c r="PLI4" s="208"/>
      <c r="PLJ4" s="208"/>
      <c r="PLK4" s="208"/>
      <c r="PLL4" s="208"/>
      <c r="PLM4" s="208"/>
      <c r="PLN4" s="208"/>
      <c r="PLO4" s="208"/>
      <c r="PLP4" s="208"/>
      <c r="PLQ4" s="208"/>
      <c r="PLR4" s="208"/>
      <c r="PLS4" s="208"/>
      <c r="PLT4" s="208"/>
      <c r="PLU4" s="208"/>
      <c r="PLV4" s="208"/>
      <c r="PLW4" s="208"/>
      <c r="PLX4" s="208"/>
      <c r="PLY4" s="208"/>
      <c r="PLZ4" s="208"/>
      <c r="PMA4" s="208"/>
      <c r="PMB4" s="208"/>
      <c r="PMC4" s="208"/>
      <c r="PMD4" s="208"/>
      <c r="PME4" s="208"/>
      <c r="PMF4" s="208"/>
      <c r="PMG4" s="208"/>
      <c r="PMH4" s="208"/>
      <c r="PMI4" s="208"/>
      <c r="PMJ4" s="208"/>
      <c r="PMK4" s="208"/>
      <c r="PML4" s="208"/>
      <c r="PMM4" s="208"/>
      <c r="PMN4" s="208"/>
      <c r="PMO4" s="208"/>
      <c r="PMP4" s="208"/>
      <c r="PMQ4" s="208"/>
      <c r="PMR4" s="208"/>
      <c r="PMS4" s="208"/>
      <c r="PMT4" s="208"/>
      <c r="PMU4" s="208"/>
      <c r="PMV4" s="208"/>
      <c r="PMW4" s="208"/>
      <c r="PMX4" s="208"/>
      <c r="PMY4" s="208"/>
      <c r="PMZ4" s="208"/>
      <c r="PNA4" s="208"/>
      <c r="PNB4" s="208"/>
      <c r="PNC4" s="208"/>
      <c r="PND4" s="208"/>
      <c r="PNE4" s="208"/>
      <c r="PNF4" s="208"/>
      <c r="PNG4" s="208"/>
      <c r="PNH4" s="208"/>
      <c r="PNI4" s="208"/>
      <c r="PNJ4" s="208"/>
      <c r="PNK4" s="208"/>
      <c r="PNL4" s="208"/>
      <c r="PNM4" s="208"/>
      <c r="PNN4" s="208"/>
      <c r="PNO4" s="208"/>
      <c r="PNP4" s="208"/>
      <c r="PNQ4" s="208"/>
      <c r="PNR4" s="208"/>
      <c r="PNS4" s="208"/>
      <c r="PNT4" s="208"/>
      <c r="PNU4" s="208"/>
      <c r="PNV4" s="208"/>
      <c r="PNW4" s="208"/>
      <c r="PNX4" s="208"/>
      <c r="PNY4" s="208"/>
      <c r="PNZ4" s="208"/>
      <c r="POA4" s="208"/>
      <c r="POB4" s="208"/>
      <c r="POC4" s="208"/>
      <c r="POD4" s="208"/>
      <c r="POE4" s="208"/>
      <c r="POF4" s="208"/>
      <c r="POG4" s="208"/>
      <c r="POH4" s="208"/>
      <c r="POI4" s="208"/>
      <c r="POJ4" s="208"/>
      <c r="POK4" s="208"/>
      <c r="POL4" s="208"/>
      <c r="POM4" s="208"/>
      <c r="PON4" s="208"/>
      <c r="POO4" s="208"/>
      <c r="POP4" s="208"/>
      <c r="POQ4" s="208"/>
      <c r="POR4" s="208"/>
      <c r="POS4" s="208"/>
      <c r="POT4" s="208"/>
      <c r="POU4" s="208"/>
      <c r="POV4" s="208"/>
      <c r="POW4" s="208"/>
      <c r="POX4" s="208"/>
      <c r="POY4" s="208"/>
      <c r="POZ4" s="208"/>
      <c r="PPA4" s="208"/>
      <c r="PPB4" s="208"/>
      <c r="PPC4" s="208"/>
      <c r="PPD4" s="208"/>
      <c r="PPE4" s="208"/>
      <c r="PPF4" s="208"/>
      <c r="PPG4" s="208"/>
      <c r="PPH4" s="208"/>
      <c r="PPI4" s="208"/>
      <c r="PPJ4" s="208"/>
      <c r="PPK4" s="208"/>
      <c r="PPL4" s="208"/>
      <c r="PPM4" s="208"/>
      <c r="PPN4" s="208"/>
      <c r="PPO4" s="208"/>
      <c r="PPP4" s="208"/>
      <c r="PPQ4" s="208"/>
      <c r="PPR4" s="208"/>
      <c r="PPS4" s="208"/>
      <c r="PPT4" s="208"/>
      <c r="PPU4" s="208"/>
      <c r="PPV4" s="208"/>
      <c r="PPW4" s="208"/>
      <c r="PPX4" s="208"/>
      <c r="PPY4" s="208"/>
      <c r="PPZ4" s="208"/>
      <c r="PQA4" s="208"/>
      <c r="PQB4" s="208"/>
      <c r="PQC4" s="208"/>
      <c r="PQD4" s="208"/>
      <c r="PQE4" s="208"/>
      <c r="PQF4" s="208"/>
      <c r="PQG4" s="208"/>
      <c r="PQH4" s="208"/>
      <c r="PQI4" s="208"/>
      <c r="PQJ4" s="208"/>
      <c r="PQK4" s="208"/>
      <c r="PQL4" s="208"/>
      <c r="PQM4" s="208"/>
      <c r="PQN4" s="208"/>
      <c r="PQO4" s="208"/>
      <c r="PQP4" s="208"/>
      <c r="PQQ4" s="208"/>
      <c r="PQR4" s="208"/>
      <c r="PQS4" s="208"/>
      <c r="PQT4" s="208"/>
      <c r="PQU4" s="208"/>
      <c r="PQV4" s="208"/>
      <c r="PQW4" s="208"/>
      <c r="PQX4" s="208"/>
      <c r="PQY4" s="208"/>
      <c r="PQZ4" s="208"/>
      <c r="PRA4" s="208"/>
      <c r="PRB4" s="208"/>
      <c r="PRC4" s="208"/>
      <c r="PRD4" s="208"/>
      <c r="PRE4" s="208"/>
      <c r="PRF4" s="208"/>
      <c r="PRG4" s="208"/>
      <c r="PRH4" s="208"/>
      <c r="PRI4" s="208"/>
      <c r="PRJ4" s="208"/>
      <c r="PRK4" s="208"/>
      <c r="PRL4" s="208"/>
      <c r="PRM4" s="208"/>
      <c r="PRN4" s="208"/>
      <c r="PRO4" s="208"/>
      <c r="PRP4" s="208"/>
      <c r="PRQ4" s="208"/>
      <c r="PRR4" s="208"/>
      <c r="PRS4" s="208"/>
      <c r="PRT4" s="208"/>
      <c r="PRU4" s="208"/>
      <c r="PRV4" s="208"/>
      <c r="PRW4" s="208"/>
      <c r="PRX4" s="208"/>
      <c r="PRY4" s="208"/>
      <c r="PRZ4" s="208"/>
      <c r="PSA4" s="208"/>
      <c r="PSB4" s="208"/>
      <c r="PSC4" s="208"/>
      <c r="PSD4" s="208"/>
      <c r="PSE4" s="208"/>
      <c r="PSF4" s="208"/>
      <c r="PSG4" s="208"/>
      <c r="PSH4" s="208"/>
      <c r="PSI4" s="208"/>
      <c r="PSJ4" s="208"/>
      <c r="PSK4" s="208"/>
      <c r="PSL4" s="208"/>
      <c r="PSM4" s="208"/>
      <c r="PSN4" s="208"/>
      <c r="PSO4" s="208"/>
      <c r="PSP4" s="208"/>
      <c r="PSQ4" s="208"/>
      <c r="PSR4" s="208"/>
      <c r="PSS4" s="208"/>
      <c r="PST4" s="208"/>
      <c r="PSU4" s="208"/>
      <c r="PSV4" s="208"/>
      <c r="PSW4" s="208"/>
      <c r="PSX4" s="208"/>
      <c r="PSY4" s="208"/>
      <c r="PSZ4" s="208"/>
      <c r="PTA4" s="208"/>
      <c r="PTB4" s="208"/>
      <c r="PTC4" s="208"/>
      <c r="PTD4" s="208"/>
      <c r="PTE4" s="208"/>
      <c r="PTF4" s="208"/>
      <c r="PTG4" s="208"/>
      <c r="PTH4" s="208"/>
      <c r="PTI4" s="208"/>
      <c r="PTJ4" s="208"/>
      <c r="PTK4" s="208"/>
      <c r="PTL4" s="208"/>
      <c r="PTM4" s="208"/>
      <c r="PTN4" s="208"/>
      <c r="PTO4" s="208"/>
      <c r="PTP4" s="208"/>
      <c r="PTQ4" s="208"/>
      <c r="PTR4" s="208"/>
      <c r="PTS4" s="208"/>
      <c r="PTT4" s="208"/>
      <c r="PTU4" s="208"/>
      <c r="PTV4" s="208"/>
      <c r="PTW4" s="208"/>
      <c r="PTX4" s="208"/>
      <c r="PTY4" s="208"/>
      <c r="PTZ4" s="208"/>
      <c r="PUA4" s="208"/>
      <c r="PUB4" s="208"/>
      <c r="PUC4" s="208"/>
      <c r="PUD4" s="208"/>
      <c r="PUE4" s="208"/>
      <c r="PUF4" s="208"/>
      <c r="PUG4" s="208"/>
      <c r="PUH4" s="208"/>
      <c r="PUI4" s="208"/>
      <c r="PUJ4" s="208"/>
      <c r="PUK4" s="208"/>
      <c r="PUL4" s="208"/>
      <c r="PUM4" s="208"/>
      <c r="PUN4" s="208"/>
      <c r="PUO4" s="208"/>
      <c r="PUP4" s="208"/>
      <c r="PUQ4" s="208"/>
      <c r="PUR4" s="208"/>
      <c r="PUS4" s="208"/>
      <c r="PUT4" s="208"/>
      <c r="PUU4" s="208"/>
      <c r="PUV4" s="208"/>
      <c r="PUW4" s="208"/>
      <c r="PUX4" s="208"/>
      <c r="PUY4" s="208"/>
      <c r="PUZ4" s="208"/>
      <c r="PVA4" s="208"/>
      <c r="PVB4" s="208"/>
      <c r="PVC4" s="208"/>
      <c r="PVD4" s="208"/>
      <c r="PVE4" s="208"/>
      <c r="PVF4" s="208"/>
      <c r="PVG4" s="208"/>
      <c r="PVH4" s="208"/>
      <c r="PVI4" s="208"/>
      <c r="PVJ4" s="208"/>
      <c r="PVK4" s="208"/>
      <c r="PVL4" s="208"/>
      <c r="PVM4" s="208"/>
      <c r="PVN4" s="208"/>
      <c r="PVO4" s="208"/>
      <c r="PVP4" s="208"/>
      <c r="PVQ4" s="208"/>
      <c r="PVR4" s="208"/>
      <c r="PVS4" s="208"/>
      <c r="PVT4" s="208"/>
      <c r="PVU4" s="208"/>
      <c r="PVV4" s="208"/>
      <c r="PVW4" s="208"/>
      <c r="PVX4" s="208"/>
      <c r="PVY4" s="208"/>
      <c r="PVZ4" s="208"/>
      <c r="PWA4" s="208"/>
      <c r="PWB4" s="208"/>
      <c r="PWC4" s="208"/>
      <c r="PWD4" s="208"/>
      <c r="PWE4" s="208"/>
      <c r="PWF4" s="208"/>
      <c r="PWG4" s="208"/>
      <c r="PWH4" s="208"/>
      <c r="PWI4" s="208"/>
      <c r="PWJ4" s="208"/>
      <c r="PWK4" s="208"/>
      <c r="PWL4" s="208"/>
      <c r="PWM4" s="208"/>
      <c r="PWN4" s="208"/>
      <c r="PWO4" s="208"/>
      <c r="PWP4" s="208"/>
      <c r="PWQ4" s="208"/>
      <c r="PWR4" s="208"/>
      <c r="PWS4" s="208"/>
      <c r="PWT4" s="208"/>
      <c r="PWU4" s="208"/>
      <c r="PWV4" s="208"/>
      <c r="PWW4" s="208"/>
      <c r="PWX4" s="208"/>
      <c r="PWY4" s="208"/>
      <c r="PWZ4" s="208"/>
      <c r="PXA4" s="208"/>
      <c r="PXB4" s="208"/>
      <c r="PXC4" s="208"/>
      <c r="PXD4" s="208"/>
      <c r="PXE4" s="208"/>
      <c r="PXF4" s="208"/>
      <c r="PXG4" s="208"/>
      <c r="PXH4" s="208"/>
      <c r="PXI4" s="208"/>
      <c r="PXJ4" s="208"/>
      <c r="PXK4" s="208"/>
      <c r="PXL4" s="208"/>
      <c r="PXM4" s="208"/>
      <c r="PXN4" s="208"/>
      <c r="PXO4" s="208"/>
      <c r="PXP4" s="208"/>
      <c r="PXQ4" s="208"/>
      <c r="PXR4" s="208"/>
      <c r="PXS4" s="208"/>
      <c r="PXT4" s="208"/>
      <c r="PXU4" s="208"/>
      <c r="PXV4" s="208"/>
      <c r="PXW4" s="208"/>
      <c r="PXX4" s="208"/>
      <c r="PXY4" s="208"/>
      <c r="PXZ4" s="208"/>
      <c r="PYA4" s="208"/>
      <c r="PYB4" s="208"/>
      <c r="PYC4" s="208"/>
      <c r="PYD4" s="208"/>
      <c r="PYE4" s="208"/>
      <c r="PYF4" s="208"/>
      <c r="PYG4" s="208"/>
      <c r="PYH4" s="208"/>
      <c r="PYI4" s="208"/>
      <c r="PYJ4" s="208"/>
      <c r="PYK4" s="208"/>
      <c r="PYL4" s="208"/>
      <c r="PYM4" s="208"/>
      <c r="PYN4" s="208"/>
      <c r="PYO4" s="208"/>
      <c r="PYP4" s="208"/>
      <c r="PYQ4" s="208"/>
      <c r="PYR4" s="208"/>
      <c r="PYS4" s="208"/>
      <c r="PYT4" s="208"/>
      <c r="PYU4" s="208"/>
      <c r="PYV4" s="208"/>
      <c r="PYW4" s="208"/>
      <c r="PYX4" s="208"/>
      <c r="PYY4" s="208"/>
      <c r="PYZ4" s="208"/>
      <c r="PZA4" s="208"/>
      <c r="PZB4" s="208"/>
      <c r="PZC4" s="208"/>
      <c r="PZD4" s="208"/>
      <c r="PZE4" s="208"/>
      <c r="PZF4" s="208"/>
      <c r="PZG4" s="208"/>
      <c r="PZH4" s="208"/>
      <c r="PZI4" s="208"/>
      <c r="PZJ4" s="208"/>
      <c r="PZK4" s="208"/>
      <c r="PZL4" s="208"/>
      <c r="PZM4" s="208"/>
      <c r="PZN4" s="208"/>
      <c r="PZO4" s="208"/>
      <c r="PZP4" s="208"/>
      <c r="PZQ4" s="208"/>
      <c r="PZR4" s="208"/>
      <c r="PZS4" s="208"/>
      <c r="PZT4" s="208"/>
      <c r="PZU4" s="208"/>
      <c r="PZV4" s="208"/>
      <c r="PZW4" s="208"/>
      <c r="PZX4" s="208"/>
      <c r="PZY4" s="208"/>
      <c r="PZZ4" s="208"/>
      <c r="QAA4" s="208"/>
      <c r="QAB4" s="208"/>
      <c r="QAC4" s="208"/>
      <c r="QAD4" s="208"/>
      <c r="QAE4" s="208"/>
      <c r="QAF4" s="208"/>
      <c r="QAG4" s="208"/>
      <c r="QAH4" s="208"/>
      <c r="QAI4" s="208"/>
      <c r="QAJ4" s="208"/>
      <c r="QAK4" s="208"/>
      <c r="QAL4" s="208"/>
      <c r="QAM4" s="208"/>
      <c r="QAN4" s="208"/>
      <c r="QAO4" s="208"/>
      <c r="QAP4" s="208"/>
      <c r="QAQ4" s="208"/>
      <c r="QAR4" s="208"/>
      <c r="QAS4" s="208"/>
      <c r="QAT4" s="208"/>
      <c r="QAU4" s="208"/>
      <c r="QAV4" s="208"/>
      <c r="QAW4" s="208"/>
      <c r="QAX4" s="208"/>
      <c r="QAY4" s="208"/>
      <c r="QAZ4" s="208"/>
      <c r="QBA4" s="208"/>
      <c r="QBB4" s="208"/>
      <c r="QBC4" s="208"/>
      <c r="QBD4" s="208"/>
      <c r="QBE4" s="208"/>
      <c r="QBF4" s="208"/>
      <c r="QBG4" s="208"/>
      <c r="QBH4" s="208"/>
      <c r="QBI4" s="208"/>
      <c r="QBJ4" s="208"/>
      <c r="QBK4" s="208"/>
      <c r="QBL4" s="208"/>
      <c r="QBM4" s="208"/>
      <c r="QBN4" s="208"/>
      <c r="QBO4" s="208"/>
      <c r="QBP4" s="208"/>
      <c r="QBQ4" s="208"/>
      <c r="QBR4" s="208"/>
      <c r="QBS4" s="208"/>
      <c r="QBT4" s="208"/>
      <c r="QBU4" s="208"/>
      <c r="QBV4" s="208"/>
      <c r="QBW4" s="208"/>
      <c r="QBX4" s="208"/>
      <c r="QBY4" s="208"/>
      <c r="QBZ4" s="208"/>
      <c r="QCA4" s="208"/>
      <c r="QCB4" s="208"/>
      <c r="QCC4" s="208"/>
      <c r="QCD4" s="208"/>
      <c r="QCE4" s="208"/>
      <c r="QCF4" s="208"/>
      <c r="QCG4" s="208"/>
      <c r="QCH4" s="208"/>
      <c r="QCI4" s="208"/>
      <c r="QCJ4" s="208"/>
      <c r="QCK4" s="208"/>
      <c r="QCL4" s="208"/>
      <c r="QCM4" s="208"/>
      <c r="QCN4" s="208"/>
      <c r="QCO4" s="208"/>
      <c r="QCP4" s="208"/>
      <c r="QCQ4" s="208"/>
      <c r="QCR4" s="208"/>
      <c r="QCS4" s="208"/>
      <c r="QCT4" s="208"/>
      <c r="QCU4" s="208"/>
      <c r="QCV4" s="208"/>
      <c r="QCW4" s="208"/>
      <c r="QCX4" s="208"/>
      <c r="QCY4" s="208"/>
      <c r="QCZ4" s="208"/>
      <c r="QDA4" s="208"/>
      <c r="QDB4" s="208"/>
      <c r="QDC4" s="208"/>
      <c r="QDD4" s="208"/>
      <c r="QDE4" s="208"/>
      <c r="QDF4" s="208"/>
      <c r="QDG4" s="208"/>
      <c r="QDH4" s="208"/>
      <c r="QDI4" s="208"/>
      <c r="QDJ4" s="208"/>
      <c r="QDK4" s="208"/>
      <c r="QDL4" s="208"/>
      <c r="QDM4" s="208"/>
      <c r="QDN4" s="208"/>
      <c r="QDO4" s="208"/>
      <c r="QDP4" s="208"/>
      <c r="QDQ4" s="208"/>
      <c r="QDR4" s="208"/>
      <c r="QDS4" s="208"/>
      <c r="QDT4" s="208"/>
      <c r="QDU4" s="208"/>
      <c r="QDV4" s="208"/>
      <c r="QDW4" s="208"/>
      <c r="QDX4" s="208"/>
      <c r="QDY4" s="208"/>
      <c r="QDZ4" s="208"/>
      <c r="QEA4" s="208"/>
      <c r="QEB4" s="208"/>
      <c r="QEC4" s="208"/>
      <c r="QED4" s="208"/>
      <c r="QEE4" s="208"/>
      <c r="QEF4" s="208"/>
      <c r="QEG4" s="208"/>
      <c r="QEH4" s="208"/>
      <c r="QEI4" s="208"/>
      <c r="QEJ4" s="208"/>
      <c r="QEK4" s="208"/>
      <c r="QEL4" s="208"/>
      <c r="QEM4" s="208"/>
      <c r="QEN4" s="208"/>
      <c r="QEO4" s="208"/>
      <c r="QEP4" s="208"/>
      <c r="QEQ4" s="208"/>
      <c r="QER4" s="208"/>
      <c r="QES4" s="208"/>
      <c r="QET4" s="208"/>
      <c r="QEU4" s="208"/>
      <c r="QEV4" s="208"/>
      <c r="QEW4" s="208"/>
      <c r="QEX4" s="208"/>
      <c r="QEY4" s="208"/>
      <c r="QEZ4" s="208"/>
      <c r="QFA4" s="208"/>
      <c r="QFB4" s="208"/>
      <c r="QFC4" s="208"/>
      <c r="QFD4" s="208"/>
      <c r="QFE4" s="208"/>
      <c r="QFF4" s="208"/>
      <c r="QFG4" s="208"/>
      <c r="QFH4" s="208"/>
      <c r="QFI4" s="208"/>
      <c r="QFJ4" s="208"/>
      <c r="QFK4" s="208"/>
      <c r="QFL4" s="208"/>
      <c r="QFM4" s="208"/>
      <c r="QFN4" s="208"/>
      <c r="QFO4" s="208"/>
      <c r="QFP4" s="208"/>
      <c r="QFQ4" s="208"/>
      <c r="QFR4" s="208"/>
      <c r="QFS4" s="208"/>
      <c r="QFT4" s="208"/>
      <c r="QFU4" s="208"/>
      <c r="QFV4" s="208"/>
      <c r="QFW4" s="208"/>
      <c r="QFX4" s="208"/>
      <c r="QFY4" s="208"/>
      <c r="QFZ4" s="208"/>
      <c r="QGA4" s="208"/>
      <c r="QGB4" s="208"/>
      <c r="QGC4" s="208"/>
      <c r="QGD4" s="208"/>
      <c r="QGE4" s="208"/>
      <c r="QGF4" s="208"/>
      <c r="QGG4" s="208"/>
      <c r="QGH4" s="208"/>
      <c r="QGI4" s="208"/>
      <c r="QGJ4" s="208"/>
      <c r="QGK4" s="208"/>
      <c r="QGL4" s="208"/>
      <c r="QGM4" s="208"/>
      <c r="QGN4" s="208"/>
      <c r="QGO4" s="208"/>
      <c r="QGP4" s="208"/>
      <c r="QGQ4" s="208"/>
      <c r="QGR4" s="208"/>
      <c r="QGS4" s="208"/>
      <c r="QGT4" s="208"/>
      <c r="QGU4" s="208"/>
      <c r="QGV4" s="208"/>
      <c r="QGW4" s="208"/>
      <c r="QGX4" s="208"/>
      <c r="QGY4" s="208"/>
      <c r="QGZ4" s="208"/>
      <c r="QHA4" s="208"/>
      <c r="QHB4" s="208"/>
      <c r="QHC4" s="208"/>
      <c r="QHD4" s="208"/>
      <c r="QHE4" s="208"/>
      <c r="QHF4" s="208"/>
      <c r="QHG4" s="208"/>
      <c r="QHH4" s="208"/>
      <c r="QHI4" s="208"/>
      <c r="QHJ4" s="208"/>
      <c r="QHK4" s="208"/>
      <c r="QHL4" s="208"/>
      <c r="QHM4" s="208"/>
      <c r="QHN4" s="208"/>
      <c r="QHO4" s="208"/>
      <c r="QHP4" s="208"/>
      <c r="QHQ4" s="208"/>
      <c r="QHR4" s="208"/>
      <c r="QHS4" s="208"/>
      <c r="QHT4" s="208"/>
      <c r="QHU4" s="208"/>
      <c r="QHV4" s="208"/>
      <c r="QHW4" s="208"/>
      <c r="QHX4" s="208"/>
      <c r="QHY4" s="208"/>
      <c r="QHZ4" s="208"/>
      <c r="QIA4" s="208"/>
      <c r="QIB4" s="208"/>
      <c r="QIC4" s="208"/>
      <c r="QID4" s="208"/>
      <c r="QIE4" s="208"/>
      <c r="QIF4" s="208"/>
      <c r="QIG4" s="208"/>
      <c r="QIH4" s="208"/>
      <c r="QII4" s="208"/>
      <c r="QIJ4" s="208"/>
      <c r="QIK4" s="208"/>
      <c r="QIL4" s="208"/>
      <c r="QIM4" s="208"/>
      <c r="QIN4" s="208"/>
      <c r="QIO4" s="208"/>
      <c r="QIP4" s="208"/>
      <c r="QIQ4" s="208"/>
      <c r="QIR4" s="208"/>
      <c r="QIS4" s="208"/>
      <c r="QIT4" s="208"/>
      <c r="QIU4" s="208"/>
      <c r="QIV4" s="208"/>
      <c r="QIW4" s="208"/>
      <c r="QIX4" s="208"/>
      <c r="QIY4" s="208"/>
      <c r="QIZ4" s="208"/>
      <c r="QJA4" s="208"/>
      <c r="QJB4" s="208"/>
      <c r="QJC4" s="208"/>
      <c r="QJD4" s="208"/>
      <c r="QJE4" s="208"/>
      <c r="QJF4" s="208"/>
      <c r="QJG4" s="208"/>
      <c r="QJH4" s="208"/>
      <c r="QJI4" s="208"/>
      <c r="QJJ4" s="208"/>
      <c r="QJK4" s="208"/>
      <c r="QJL4" s="208"/>
      <c r="QJM4" s="208"/>
      <c r="QJN4" s="208"/>
      <c r="QJO4" s="208"/>
      <c r="QJP4" s="208"/>
      <c r="QJQ4" s="208"/>
      <c r="QJR4" s="208"/>
      <c r="QJS4" s="208"/>
      <c r="QJT4" s="208"/>
      <c r="QJU4" s="208"/>
      <c r="QJV4" s="208"/>
      <c r="QJW4" s="208"/>
      <c r="QJX4" s="208"/>
      <c r="QJY4" s="208"/>
      <c r="QJZ4" s="208"/>
      <c r="QKA4" s="208"/>
      <c r="QKB4" s="208"/>
      <c r="QKC4" s="208"/>
      <c r="QKD4" s="208"/>
      <c r="QKE4" s="208"/>
      <c r="QKF4" s="208"/>
      <c r="QKG4" s="208"/>
      <c r="QKH4" s="208"/>
      <c r="QKI4" s="208"/>
      <c r="QKJ4" s="208"/>
      <c r="QKK4" s="208"/>
      <c r="QKL4" s="208"/>
      <c r="QKM4" s="208"/>
      <c r="QKN4" s="208"/>
      <c r="QKO4" s="208"/>
      <c r="QKP4" s="208"/>
      <c r="QKQ4" s="208"/>
      <c r="QKR4" s="208"/>
      <c r="QKS4" s="208"/>
      <c r="QKT4" s="208"/>
      <c r="QKU4" s="208"/>
      <c r="QKV4" s="208"/>
      <c r="QKW4" s="208"/>
      <c r="QKX4" s="208"/>
      <c r="QKY4" s="208"/>
      <c r="QKZ4" s="208"/>
      <c r="QLA4" s="208"/>
      <c r="QLB4" s="208"/>
      <c r="QLC4" s="208"/>
      <c r="QLD4" s="208"/>
      <c r="QLE4" s="208"/>
      <c r="QLF4" s="208"/>
      <c r="QLG4" s="208"/>
      <c r="QLH4" s="208"/>
      <c r="QLI4" s="208"/>
      <c r="QLJ4" s="208"/>
      <c r="QLK4" s="208"/>
      <c r="QLL4" s="208"/>
      <c r="QLM4" s="208"/>
      <c r="QLN4" s="208"/>
      <c r="QLO4" s="208"/>
      <c r="QLP4" s="208"/>
      <c r="QLQ4" s="208"/>
      <c r="QLR4" s="208"/>
      <c r="QLS4" s="208"/>
      <c r="QLT4" s="208"/>
      <c r="QLU4" s="208"/>
      <c r="QLV4" s="208"/>
      <c r="QLW4" s="208"/>
      <c r="QLX4" s="208"/>
      <c r="QLY4" s="208"/>
      <c r="QLZ4" s="208"/>
      <c r="QMA4" s="208"/>
      <c r="QMB4" s="208"/>
      <c r="QMC4" s="208"/>
      <c r="QMD4" s="208"/>
      <c r="QME4" s="208"/>
      <c r="QMF4" s="208"/>
      <c r="QMG4" s="208"/>
      <c r="QMH4" s="208"/>
      <c r="QMI4" s="208"/>
      <c r="QMJ4" s="208"/>
      <c r="QMK4" s="208"/>
      <c r="QML4" s="208"/>
      <c r="QMM4" s="208"/>
      <c r="QMN4" s="208"/>
      <c r="QMO4" s="208"/>
      <c r="QMP4" s="208"/>
      <c r="QMQ4" s="208"/>
      <c r="QMR4" s="208"/>
      <c r="QMS4" s="208"/>
      <c r="QMT4" s="208"/>
      <c r="QMU4" s="208"/>
      <c r="QMV4" s="208"/>
      <c r="QMW4" s="208"/>
      <c r="QMX4" s="208"/>
      <c r="QMY4" s="208"/>
      <c r="QMZ4" s="208"/>
      <c r="QNA4" s="208"/>
      <c r="QNB4" s="208"/>
      <c r="QNC4" s="208"/>
      <c r="QND4" s="208"/>
      <c r="QNE4" s="208"/>
      <c r="QNF4" s="208"/>
      <c r="QNG4" s="208"/>
      <c r="QNH4" s="208"/>
      <c r="QNI4" s="208"/>
      <c r="QNJ4" s="208"/>
      <c r="QNK4" s="208"/>
      <c r="QNL4" s="208"/>
      <c r="QNM4" s="208"/>
      <c r="QNN4" s="208"/>
      <c r="QNO4" s="208"/>
      <c r="QNP4" s="208"/>
      <c r="QNQ4" s="208"/>
      <c r="QNR4" s="208"/>
      <c r="QNS4" s="208"/>
      <c r="QNT4" s="208"/>
      <c r="QNU4" s="208"/>
      <c r="QNV4" s="208"/>
      <c r="QNW4" s="208"/>
      <c r="QNX4" s="208"/>
      <c r="QNY4" s="208"/>
      <c r="QNZ4" s="208"/>
      <c r="QOA4" s="208"/>
      <c r="QOB4" s="208"/>
      <c r="QOC4" s="208"/>
      <c r="QOD4" s="208"/>
      <c r="QOE4" s="208"/>
      <c r="QOF4" s="208"/>
      <c r="QOG4" s="208"/>
      <c r="QOH4" s="208"/>
      <c r="QOI4" s="208"/>
      <c r="QOJ4" s="208"/>
      <c r="QOK4" s="208"/>
      <c r="QOL4" s="208"/>
      <c r="QOM4" s="208"/>
      <c r="QON4" s="208"/>
      <c r="QOO4" s="208"/>
      <c r="QOP4" s="208"/>
      <c r="QOQ4" s="208"/>
      <c r="QOR4" s="208"/>
      <c r="QOS4" s="208"/>
      <c r="QOT4" s="208"/>
      <c r="QOU4" s="208"/>
      <c r="QOV4" s="208"/>
      <c r="QOW4" s="208"/>
      <c r="QOX4" s="208"/>
      <c r="QOY4" s="208"/>
      <c r="QOZ4" s="208"/>
      <c r="QPA4" s="208"/>
      <c r="QPB4" s="208"/>
      <c r="QPC4" s="208"/>
      <c r="QPD4" s="208"/>
      <c r="QPE4" s="208"/>
      <c r="QPF4" s="208"/>
      <c r="QPG4" s="208"/>
      <c r="QPH4" s="208"/>
      <c r="QPI4" s="208"/>
      <c r="QPJ4" s="208"/>
      <c r="QPK4" s="208"/>
      <c r="QPL4" s="208"/>
      <c r="QPM4" s="208"/>
      <c r="QPN4" s="208"/>
      <c r="QPO4" s="208"/>
      <c r="QPP4" s="208"/>
      <c r="QPQ4" s="208"/>
      <c r="QPR4" s="208"/>
      <c r="QPS4" s="208"/>
      <c r="QPT4" s="208"/>
      <c r="QPU4" s="208"/>
      <c r="QPV4" s="208"/>
      <c r="QPW4" s="208"/>
      <c r="QPX4" s="208"/>
      <c r="QPY4" s="208"/>
      <c r="QPZ4" s="208"/>
      <c r="QQA4" s="208"/>
      <c r="QQB4" s="208"/>
      <c r="QQC4" s="208"/>
      <c r="QQD4" s="208"/>
      <c r="QQE4" s="208"/>
      <c r="QQF4" s="208"/>
      <c r="QQG4" s="208"/>
      <c r="QQH4" s="208"/>
      <c r="QQI4" s="208"/>
      <c r="QQJ4" s="208"/>
      <c r="QQK4" s="208"/>
      <c r="QQL4" s="208"/>
      <c r="QQM4" s="208"/>
      <c r="QQN4" s="208"/>
      <c r="QQO4" s="208"/>
      <c r="QQP4" s="208"/>
      <c r="QQQ4" s="208"/>
      <c r="QQR4" s="208"/>
      <c r="QQS4" s="208"/>
      <c r="QQT4" s="208"/>
      <c r="QQU4" s="208"/>
      <c r="QQV4" s="208"/>
      <c r="QQW4" s="208"/>
      <c r="QQX4" s="208"/>
      <c r="QQY4" s="208"/>
      <c r="QQZ4" s="208"/>
      <c r="QRA4" s="208"/>
      <c r="QRB4" s="208"/>
      <c r="QRC4" s="208"/>
      <c r="QRD4" s="208"/>
      <c r="QRE4" s="208"/>
      <c r="QRF4" s="208"/>
      <c r="QRG4" s="208"/>
      <c r="QRH4" s="208"/>
      <c r="QRI4" s="208"/>
      <c r="QRJ4" s="208"/>
      <c r="QRK4" s="208"/>
      <c r="QRL4" s="208"/>
      <c r="QRM4" s="208"/>
      <c r="QRN4" s="208"/>
      <c r="QRO4" s="208"/>
      <c r="QRP4" s="208"/>
      <c r="QRQ4" s="208"/>
      <c r="QRR4" s="208"/>
      <c r="QRS4" s="208"/>
      <c r="QRT4" s="208"/>
      <c r="QRU4" s="208"/>
      <c r="QRV4" s="208"/>
      <c r="QRW4" s="208"/>
      <c r="QRX4" s="208"/>
      <c r="QRY4" s="208"/>
      <c r="QRZ4" s="208"/>
      <c r="QSA4" s="208"/>
      <c r="QSB4" s="208"/>
      <c r="QSC4" s="208"/>
      <c r="QSD4" s="208"/>
      <c r="QSE4" s="208"/>
      <c r="QSF4" s="208"/>
      <c r="QSG4" s="208"/>
      <c r="QSH4" s="208"/>
      <c r="QSI4" s="208"/>
      <c r="QSJ4" s="208"/>
      <c r="QSK4" s="208"/>
      <c r="QSL4" s="208"/>
      <c r="QSM4" s="208"/>
      <c r="QSN4" s="208"/>
      <c r="QSO4" s="208"/>
      <c r="QSP4" s="208"/>
      <c r="QSQ4" s="208"/>
      <c r="QSR4" s="208"/>
      <c r="QSS4" s="208"/>
      <c r="QST4" s="208"/>
      <c r="QSU4" s="208"/>
      <c r="QSV4" s="208"/>
      <c r="QSW4" s="208"/>
      <c r="QSX4" s="208"/>
      <c r="QSY4" s="208"/>
      <c r="QSZ4" s="208"/>
      <c r="QTA4" s="208"/>
      <c r="QTB4" s="208"/>
      <c r="QTC4" s="208"/>
      <c r="QTD4" s="208"/>
      <c r="QTE4" s="208"/>
      <c r="QTF4" s="208"/>
      <c r="QTG4" s="208"/>
      <c r="QTH4" s="208"/>
      <c r="QTI4" s="208"/>
      <c r="QTJ4" s="208"/>
      <c r="QTK4" s="208"/>
      <c r="QTL4" s="208"/>
      <c r="QTM4" s="208"/>
      <c r="QTN4" s="208"/>
      <c r="QTO4" s="208"/>
      <c r="QTP4" s="208"/>
      <c r="QTQ4" s="208"/>
      <c r="QTR4" s="208"/>
      <c r="QTS4" s="208"/>
      <c r="QTT4" s="208"/>
      <c r="QTU4" s="208"/>
      <c r="QTV4" s="208"/>
      <c r="QTW4" s="208"/>
      <c r="QTX4" s="208"/>
      <c r="QTY4" s="208"/>
      <c r="QTZ4" s="208"/>
      <c r="QUA4" s="208"/>
      <c r="QUB4" s="208"/>
      <c r="QUC4" s="208"/>
      <c r="QUD4" s="208"/>
      <c r="QUE4" s="208"/>
      <c r="QUF4" s="208"/>
      <c r="QUG4" s="208"/>
      <c r="QUH4" s="208"/>
      <c r="QUI4" s="208"/>
      <c r="QUJ4" s="208"/>
      <c r="QUK4" s="208"/>
      <c r="QUL4" s="208"/>
      <c r="QUM4" s="208"/>
      <c r="QUN4" s="208"/>
      <c r="QUO4" s="208"/>
      <c r="QUP4" s="208"/>
      <c r="QUQ4" s="208"/>
      <c r="QUR4" s="208"/>
      <c r="QUS4" s="208"/>
      <c r="QUT4" s="208"/>
      <c r="QUU4" s="208"/>
      <c r="QUV4" s="208"/>
      <c r="QUW4" s="208"/>
      <c r="QUX4" s="208"/>
      <c r="QUY4" s="208"/>
      <c r="QUZ4" s="208"/>
      <c r="QVA4" s="208"/>
      <c r="QVB4" s="208"/>
      <c r="QVC4" s="208"/>
      <c r="QVD4" s="208"/>
      <c r="QVE4" s="208"/>
      <c r="QVF4" s="208"/>
      <c r="QVG4" s="208"/>
      <c r="QVH4" s="208"/>
      <c r="QVI4" s="208"/>
      <c r="QVJ4" s="208"/>
      <c r="QVK4" s="208"/>
      <c r="QVL4" s="208"/>
      <c r="QVM4" s="208"/>
      <c r="QVN4" s="208"/>
      <c r="QVO4" s="208"/>
      <c r="QVP4" s="208"/>
      <c r="QVQ4" s="208"/>
      <c r="QVR4" s="208"/>
      <c r="QVS4" s="208"/>
      <c r="QVT4" s="208"/>
      <c r="QVU4" s="208"/>
      <c r="QVV4" s="208"/>
      <c r="QVW4" s="208"/>
      <c r="QVX4" s="208"/>
      <c r="QVY4" s="208"/>
      <c r="QVZ4" s="208"/>
      <c r="QWA4" s="208"/>
      <c r="QWB4" s="208"/>
      <c r="QWC4" s="208"/>
      <c r="QWD4" s="208"/>
      <c r="QWE4" s="208"/>
      <c r="QWF4" s="208"/>
      <c r="QWG4" s="208"/>
      <c r="QWH4" s="208"/>
      <c r="QWI4" s="208"/>
      <c r="QWJ4" s="208"/>
      <c r="QWK4" s="208"/>
      <c r="QWL4" s="208"/>
      <c r="QWM4" s="208"/>
      <c r="QWN4" s="208"/>
      <c r="QWO4" s="208"/>
      <c r="QWP4" s="208"/>
      <c r="QWQ4" s="208"/>
      <c r="QWR4" s="208"/>
      <c r="QWS4" s="208"/>
      <c r="QWT4" s="208"/>
      <c r="QWU4" s="208"/>
      <c r="QWV4" s="208"/>
      <c r="QWW4" s="208"/>
      <c r="QWX4" s="208"/>
      <c r="QWY4" s="208"/>
      <c r="QWZ4" s="208"/>
      <c r="QXA4" s="208"/>
      <c r="QXB4" s="208"/>
      <c r="QXC4" s="208"/>
      <c r="QXD4" s="208"/>
      <c r="QXE4" s="208"/>
      <c r="QXF4" s="208"/>
      <c r="QXG4" s="208"/>
      <c r="QXH4" s="208"/>
      <c r="QXI4" s="208"/>
      <c r="QXJ4" s="208"/>
      <c r="QXK4" s="208"/>
      <c r="QXL4" s="208"/>
      <c r="QXM4" s="208"/>
      <c r="QXN4" s="208"/>
      <c r="QXO4" s="208"/>
      <c r="QXP4" s="208"/>
      <c r="QXQ4" s="208"/>
      <c r="QXR4" s="208"/>
      <c r="QXS4" s="208"/>
      <c r="QXT4" s="208"/>
      <c r="QXU4" s="208"/>
      <c r="QXV4" s="208"/>
      <c r="QXW4" s="208"/>
      <c r="QXX4" s="208"/>
      <c r="QXY4" s="208"/>
      <c r="QXZ4" s="208"/>
      <c r="QYA4" s="208"/>
      <c r="QYB4" s="208"/>
      <c r="QYC4" s="208"/>
      <c r="QYD4" s="208"/>
      <c r="QYE4" s="208"/>
      <c r="QYF4" s="208"/>
      <c r="QYG4" s="208"/>
      <c r="QYH4" s="208"/>
      <c r="QYI4" s="208"/>
      <c r="QYJ4" s="208"/>
      <c r="QYK4" s="208"/>
      <c r="QYL4" s="208"/>
      <c r="QYM4" s="208"/>
      <c r="QYN4" s="208"/>
      <c r="QYO4" s="208"/>
      <c r="QYP4" s="208"/>
      <c r="QYQ4" s="208"/>
      <c r="QYR4" s="208"/>
      <c r="QYS4" s="208"/>
      <c r="QYT4" s="208"/>
      <c r="QYU4" s="208"/>
      <c r="QYV4" s="208"/>
      <c r="QYW4" s="208"/>
      <c r="QYX4" s="208"/>
      <c r="QYY4" s="208"/>
      <c r="QYZ4" s="208"/>
      <c r="QZA4" s="208"/>
      <c r="QZB4" s="208"/>
      <c r="QZC4" s="208"/>
      <c r="QZD4" s="208"/>
      <c r="QZE4" s="208"/>
      <c r="QZF4" s="208"/>
      <c r="QZG4" s="208"/>
      <c r="QZH4" s="208"/>
      <c r="QZI4" s="208"/>
      <c r="QZJ4" s="208"/>
      <c r="QZK4" s="208"/>
      <c r="QZL4" s="208"/>
      <c r="QZM4" s="208"/>
      <c r="QZN4" s="208"/>
      <c r="QZO4" s="208"/>
      <c r="QZP4" s="208"/>
      <c r="QZQ4" s="208"/>
      <c r="QZR4" s="208"/>
      <c r="QZS4" s="208"/>
      <c r="QZT4" s="208"/>
      <c r="QZU4" s="208"/>
      <c r="QZV4" s="208"/>
      <c r="QZW4" s="208"/>
      <c r="QZX4" s="208"/>
      <c r="QZY4" s="208"/>
      <c r="QZZ4" s="208"/>
      <c r="RAA4" s="208"/>
      <c r="RAB4" s="208"/>
      <c r="RAC4" s="208"/>
      <c r="RAD4" s="208"/>
      <c r="RAE4" s="208"/>
      <c r="RAF4" s="208"/>
      <c r="RAG4" s="208"/>
      <c r="RAH4" s="208"/>
      <c r="RAI4" s="208"/>
      <c r="RAJ4" s="208"/>
      <c r="RAK4" s="208"/>
      <c r="RAL4" s="208"/>
      <c r="RAM4" s="208"/>
      <c r="RAN4" s="208"/>
      <c r="RAO4" s="208"/>
      <c r="RAP4" s="208"/>
      <c r="RAQ4" s="208"/>
      <c r="RAR4" s="208"/>
      <c r="RAS4" s="208"/>
      <c r="RAT4" s="208"/>
      <c r="RAU4" s="208"/>
      <c r="RAV4" s="208"/>
      <c r="RAW4" s="208"/>
      <c r="RAX4" s="208"/>
      <c r="RAY4" s="208"/>
      <c r="RAZ4" s="208"/>
      <c r="RBA4" s="208"/>
      <c r="RBB4" s="208"/>
      <c r="RBC4" s="208"/>
      <c r="RBD4" s="208"/>
      <c r="RBE4" s="208"/>
      <c r="RBF4" s="208"/>
      <c r="RBG4" s="208"/>
      <c r="RBH4" s="208"/>
      <c r="RBI4" s="208"/>
      <c r="RBJ4" s="208"/>
      <c r="RBK4" s="208"/>
      <c r="RBL4" s="208"/>
      <c r="RBM4" s="208"/>
      <c r="RBN4" s="208"/>
      <c r="RBO4" s="208"/>
      <c r="RBP4" s="208"/>
      <c r="RBQ4" s="208"/>
      <c r="RBR4" s="208"/>
      <c r="RBS4" s="208"/>
      <c r="RBT4" s="208"/>
      <c r="RBU4" s="208"/>
      <c r="RBV4" s="208"/>
      <c r="RBW4" s="208"/>
      <c r="RBX4" s="208"/>
      <c r="RBY4" s="208"/>
      <c r="RBZ4" s="208"/>
      <c r="RCA4" s="208"/>
      <c r="RCB4" s="208"/>
      <c r="RCC4" s="208"/>
      <c r="RCD4" s="208"/>
      <c r="RCE4" s="208"/>
      <c r="RCF4" s="208"/>
      <c r="RCG4" s="208"/>
      <c r="RCH4" s="208"/>
      <c r="RCI4" s="208"/>
      <c r="RCJ4" s="208"/>
      <c r="RCK4" s="208"/>
      <c r="RCL4" s="208"/>
      <c r="RCM4" s="208"/>
      <c r="RCN4" s="208"/>
      <c r="RCO4" s="208"/>
      <c r="RCP4" s="208"/>
      <c r="RCQ4" s="208"/>
      <c r="RCR4" s="208"/>
      <c r="RCS4" s="208"/>
      <c r="RCT4" s="208"/>
      <c r="RCU4" s="208"/>
      <c r="RCV4" s="208"/>
      <c r="RCW4" s="208"/>
      <c r="RCX4" s="208"/>
      <c r="RCY4" s="208"/>
      <c r="RCZ4" s="208"/>
      <c r="RDA4" s="208"/>
      <c r="RDB4" s="208"/>
      <c r="RDC4" s="208"/>
      <c r="RDD4" s="208"/>
      <c r="RDE4" s="208"/>
      <c r="RDF4" s="208"/>
      <c r="RDG4" s="208"/>
      <c r="RDH4" s="208"/>
      <c r="RDI4" s="208"/>
      <c r="RDJ4" s="208"/>
      <c r="RDK4" s="208"/>
      <c r="RDL4" s="208"/>
      <c r="RDM4" s="208"/>
      <c r="RDN4" s="208"/>
      <c r="RDO4" s="208"/>
      <c r="RDP4" s="208"/>
      <c r="RDQ4" s="208"/>
      <c r="RDR4" s="208"/>
      <c r="RDS4" s="208"/>
      <c r="RDT4" s="208"/>
      <c r="RDU4" s="208"/>
      <c r="RDV4" s="208"/>
      <c r="RDW4" s="208"/>
      <c r="RDX4" s="208"/>
      <c r="RDY4" s="208"/>
      <c r="RDZ4" s="208"/>
      <c r="REA4" s="208"/>
      <c r="REB4" s="208"/>
      <c r="REC4" s="208"/>
      <c r="RED4" s="208"/>
      <c r="REE4" s="208"/>
      <c r="REF4" s="208"/>
      <c r="REG4" s="208"/>
      <c r="REH4" s="208"/>
      <c r="REI4" s="208"/>
      <c r="REJ4" s="208"/>
      <c r="REK4" s="208"/>
      <c r="REL4" s="208"/>
      <c r="REM4" s="208"/>
      <c r="REN4" s="208"/>
      <c r="REO4" s="208"/>
      <c r="REP4" s="208"/>
      <c r="REQ4" s="208"/>
      <c r="RER4" s="208"/>
      <c r="RES4" s="208"/>
      <c r="RET4" s="208"/>
      <c r="REU4" s="208"/>
      <c r="REV4" s="208"/>
      <c r="REW4" s="208"/>
      <c r="REX4" s="208"/>
      <c r="REY4" s="208"/>
      <c r="REZ4" s="208"/>
      <c r="RFA4" s="208"/>
      <c r="RFB4" s="208"/>
      <c r="RFC4" s="208"/>
      <c r="RFD4" s="208"/>
      <c r="RFE4" s="208"/>
      <c r="RFF4" s="208"/>
      <c r="RFG4" s="208"/>
      <c r="RFH4" s="208"/>
      <c r="RFI4" s="208"/>
      <c r="RFJ4" s="208"/>
      <c r="RFK4" s="208"/>
      <c r="RFL4" s="208"/>
      <c r="RFM4" s="208"/>
      <c r="RFN4" s="208"/>
      <c r="RFO4" s="208"/>
      <c r="RFP4" s="208"/>
      <c r="RFQ4" s="208"/>
      <c r="RFR4" s="208"/>
      <c r="RFS4" s="208"/>
      <c r="RFT4" s="208"/>
      <c r="RFU4" s="208"/>
      <c r="RFV4" s="208"/>
      <c r="RFW4" s="208"/>
      <c r="RFX4" s="208"/>
      <c r="RFY4" s="208"/>
      <c r="RFZ4" s="208"/>
      <c r="RGA4" s="208"/>
      <c r="RGB4" s="208"/>
      <c r="RGC4" s="208"/>
      <c r="RGD4" s="208"/>
      <c r="RGE4" s="208"/>
      <c r="RGF4" s="208"/>
      <c r="RGG4" s="208"/>
      <c r="RGH4" s="208"/>
      <c r="RGI4" s="208"/>
      <c r="RGJ4" s="208"/>
      <c r="RGK4" s="208"/>
      <c r="RGL4" s="208"/>
      <c r="RGM4" s="208"/>
      <c r="RGN4" s="208"/>
      <c r="RGO4" s="208"/>
      <c r="RGP4" s="208"/>
      <c r="RGQ4" s="208"/>
      <c r="RGR4" s="208"/>
      <c r="RGS4" s="208"/>
      <c r="RGT4" s="208"/>
      <c r="RGU4" s="208"/>
      <c r="RGV4" s="208"/>
      <c r="RGW4" s="208"/>
      <c r="RGX4" s="208"/>
      <c r="RGY4" s="208"/>
      <c r="RGZ4" s="208"/>
      <c r="RHA4" s="208"/>
      <c r="RHB4" s="208"/>
      <c r="RHC4" s="208"/>
      <c r="RHD4" s="208"/>
      <c r="RHE4" s="208"/>
      <c r="RHF4" s="208"/>
      <c r="RHG4" s="208"/>
      <c r="RHH4" s="208"/>
      <c r="RHI4" s="208"/>
      <c r="RHJ4" s="208"/>
      <c r="RHK4" s="208"/>
      <c r="RHL4" s="208"/>
      <c r="RHM4" s="208"/>
      <c r="RHN4" s="208"/>
      <c r="RHO4" s="208"/>
      <c r="RHP4" s="208"/>
      <c r="RHQ4" s="208"/>
      <c r="RHR4" s="208"/>
      <c r="RHS4" s="208"/>
      <c r="RHT4" s="208"/>
      <c r="RHU4" s="208"/>
      <c r="RHV4" s="208"/>
      <c r="RHW4" s="208"/>
      <c r="RHX4" s="208"/>
      <c r="RHY4" s="208"/>
      <c r="RHZ4" s="208"/>
      <c r="RIA4" s="208"/>
      <c r="RIB4" s="208"/>
      <c r="RIC4" s="208"/>
      <c r="RID4" s="208"/>
      <c r="RIE4" s="208"/>
      <c r="RIF4" s="208"/>
      <c r="RIG4" s="208"/>
      <c r="RIH4" s="208"/>
      <c r="RII4" s="208"/>
      <c r="RIJ4" s="208"/>
      <c r="RIK4" s="208"/>
      <c r="RIL4" s="208"/>
      <c r="RIM4" s="208"/>
      <c r="RIN4" s="208"/>
      <c r="RIO4" s="208"/>
      <c r="RIP4" s="208"/>
      <c r="RIQ4" s="208"/>
      <c r="RIR4" s="208"/>
      <c r="RIS4" s="208"/>
      <c r="RIT4" s="208"/>
      <c r="RIU4" s="208"/>
      <c r="RIV4" s="208"/>
      <c r="RIW4" s="208"/>
      <c r="RIX4" s="208"/>
      <c r="RIY4" s="208"/>
      <c r="RIZ4" s="208"/>
      <c r="RJA4" s="208"/>
      <c r="RJB4" s="208"/>
      <c r="RJC4" s="208"/>
      <c r="RJD4" s="208"/>
      <c r="RJE4" s="208"/>
      <c r="RJF4" s="208"/>
      <c r="RJG4" s="208"/>
      <c r="RJH4" s="208"/>
      <c r="RJI4" s="208"/>
      <c r="RJJ4" s="208"/>
      <c r="RJK4" s="208"/>
      <c r="RJL4" s="208"/>
      <c r="RJM4" s="208"/>
      <c r="RJN4" s="208"/>
      <c r="RJO4" s="208"/>
      <c r="RJP4" s="208"/>
      <c r="RJQ4" s="208"/>
      <c r="RJR4" s="208"/>
      <c r="RJS4" s="208"/>
      <c r="RJT4" s="208"/>
      <c r="RJU4" s="208"/>
      <c r="RJV4" s="208"/>
      <c r="RJW4" s="208"/>
      <c r="RJX4" s="208"/>
      <c r="RJY4" s="208"/>
      <c r="RJZ4" s="208"/>
      <c r="RKA4" s="208"/>
      <c r="RKB4" s="208"/>
      <c r="RKC4" s="208"/>
      <c r="RKD4" s="208"/>
      <c r="RKE4" s="208"/>
      <c r="RKF4" s="208"/>
      <c r="RKG4" s="208"/>
      <c r="RKH4" s="208"/>
      <c r="RKI4" s="208"/>
      <c r="RKJ4" s="208"/>
      <c r="RKK4" s="208"/>
      <c r="RKL4" s="208"/>
      <c r="RKM4" s="208"/>
      <c r="RKN4" s="208"/>
      <c r="RKO4" s="208"/>
      <c r="RKP4" s="208"/>
      <c r="RKQ4" s="208"/>
      <c r="RKR4" s="208"/>
      <c r="RKS4" s="208"/>
      <c r="RKT4" s="208"/>
      <c r="RKU4" s="208"/>
      <c r="RKV4" s="208"/>
      <c r="RKW4" s="208"/>
      <c r="RKX4" s="208"/>
      <c r="RKY4" s="208"/>
      <c r="RKZ4" s="208"/>
      <c r="RLA4" s="208"/>
      <c r="RLB4" s="208"/>
      <c r="RLC4" s="208"/>
      <c r="RLD4" s="208"/>
      <c r="RLE4" s="208"/>
      <c r="RLF4" s="208"/>
      <c r="RLG4" s="208"/>
      <c r="RLH4" s="208"/>
      <c r="RLI4" s="208"/>
      <c r="RLJ4" s="208"/>
      <c r="RLK4" s="208"/>
      <c r="RLL4" s="208"/>
      <c r="RLM4" s="208"/>
      <c r="RLN4" s="208"/>
      <c r="RLO4" s="208"/>
      <c r="RLP4" s="208"/>
      <c r="RLQ4" s="208"/>
      <c r="RLR4" s="208"/>
      <c r="RLS4" s="208"/>
      <c r="RLT4" s="208"/>
      <c r="RLU4" s="208"/>
      <c r="RLV4" s="208"/>
      <c r="RLW4" s="208"/>
      <c r="RLX4" s="208"/>
      <c r="RLY4" s="208"/>
      <c r="RLZ4" s="208"/>
      <c r="RMA4" s="208"/>
      <c r="RMB4" s="208"/>
      <c r="RMC4" s="208"/>
      <c r="RMD4" s="208"/>
      <c r="RME4" s="208"/>
      <c r="RMF4" s="208"/>
      <c r="RMG4" s="208"/>
      <c r="RMH4" s="208"/>
      <c r="RMI4" s="208"/>
      <c r="RMJ4" s="208"/>
      <c r="RMK4" s="208"/>
      <c r="RML4" s="208"/>
      <c r="RMM4" s="208"/>
      <c r="RMN4" s="208"/>
      <c r="RMO4" s="208"/>
      <c r="RMP4" s="208"/>
      <c r="RMQ4" s="208"/>
      <c r="RMR4" s="208"/>
      <c r="RMS4" s="208"/>
      <c r="RMT4" s="208"/>
      <c r="RMU4" s="208"/>
      <c r="RMV4" s="208"/>
      <c r="RMW4" s="208"/>
      <c r="RMX4" s="208"/>
      <c r="RMY4" s="208"/>
      <c r="RMZ4" s="208"/>
      <c r="RNA4" s="208"/>
      <c r="RNB4" s="208"/>
      <c r="RNC4" s="208"/>
      <c r="RND4" s="208"/>
      <c r="RNE4" s="208"/>
      <c r="RNF4" s="208"/>
      <c r="RNG4" s="208"/>
      <c r="RNH4" s="208"/>
      <c r="RNI4" s="208"/>
      <c r="RNJ4" s="208"/>
      <c r="RNK4" s="208"/>
      <c r="RNL4" s="208"/>
      <c r="RNM4" s="208"/>
      <c r="RNN4" s="208"/>
      <c r="RNO4" s="208"/>
      <c r="RNP4" s="208"/>
      <c r="RNQ4" s="208"/>
      <c r="RNR4" s="208"/>
      <c r="RNS4" s="208"/>
      <c r="RNT4" s="208"/>
      <c r="RNU4" s="208"/>
      <c r="RNV4" s="208"/>
      <c r="RNW4" s="208"/>
      <c r="RNX4" s="208"/>
      <c r="RNY4" s="208"/>
      <c r="RNZ4" s="208"/>
      <c r="ROA4" s="208"/>
      <c r="ROB4" s="208"/>
      <c r="ROC4" s="208"/>
      <c r="ROD4" s="208"/>
      <c r="ROE4" s="208"/>
      <c r="ROF4" s="208"/>
      <c r="ROG4" s="208"/>
      <c r="ROH4" s="208"/>
      <c r="ROI4" s="208"/>
      <c r="ROJ4" s="208"/>
      <c r="ROK4" s="208"/>
      <c r="ROL4" s="208"/>
      <c r="ROM4" s="208"/>
      <c r="RON4" s="208"/>
      <c r="ROO4" s="208"/>
      <c r="ROP4" s="208"/>
      <c r="ROQ4" s="208"/>
      <c r="ROR4" s="208"/>
      <c r="ROS4" s="208"/>
      <c r="ROT4" s="208"/>
      <c r="ROU4" s="208"/>
      <c r="ROV4" s="208"/>
      <c r="ROW4" s="208"/>
      <c r="ROX4" s="208"/>
      <c r="ROY4" s="208"/>
      <c r="ROZ4" s="208"/>
      <c r="RPA4" s="208"/>
      <c r="RPB4" s="208"/>
      <c r="RPC4" s="208"/>
      <c r="RPD4" s="208"/>
      <c r="RPE4" s="208"/>
      <c r="RPF4" s="208"/>
      <c r="RPG4" s="208"/>
      <c r="RPH4" s="208"/>
      <c r="RPI4" s="208"/>
      <c r="RPJ4" s="208"/>
      <c r="RPK4" s="208"/>
      <c r="RPL4" s="208"/>
      <c r="RPM4" s="208"/>
      <c r="RPN4" s="208"/>
      <c r="RPO4" s="208"/>
      <c r="RPP4" s="208"/>
      <c r="RPQ4" s="208"/>
      <c r="RPR4" s="208"/>
      <c r="RPS4" s="208"/>
      <c r="RPT4" s="208"/>
      <c r="RPU4" s="208"/>
      <c r="RPV4" s="208"/>
      <c r="RPW4" s="208"/>
      <c r="RPX4" s="208"/>
      <c r="RPY4" s="208"/>
      <c r="RPZ4" s="208"/>
      <c r="RQA4" s="208"/>
      <c r="RQB4" s="208"/>
      <c r="RQC4" s="208"/>
      <c r="RQD4" s="208"/>
      <c r="RQE4" s="208"/>
      <c r="RQF4" s="208"/>
      <c r="RQG4" s="208"/>
      <c r="RQH4" s="208"/>
      <c r="RQI4" s="208"/>
      <c r="RQJ4" s="208"/>
      <c r="RQK4" s="208"/>
      <c r="RQL4" s="208"/>
      <c r="RQM4" s="208"/>
      <c r="RQN4" s="208"/>
      <c r="RQO4" s="208"/>
      <c r="RQP4" s="208"/>
      <c r="RQQ4" s="208"/>
      <c r="RQR4" s="208"/>
      <c r="RQS4" s="208"/>
      <c r="RQT4" s="208"/>
      <c r="RQU4" s="208"/>
      <c r="RQV4" s="208"/>
      <c r="RQW4" s="208"/>
      <c r="RQX4" s="208"/>
      <c r="RQY4" s="208"/>
      <c r="RQZ4" s="208"/>
      <c r="RRA4" s="208"/>
      <c r="RRB4" s="208"/>
      <c r="RRC4" s="208"/>
      <c r="RRD4" s="208"/>
      <c r="RRE4" s="208"/>
      <c r="RRF4" s="208"/>
      <c r="RRG4" s="208"/>
      <c r="RRH4" s="208"/>
      <c r="RRI4" s="208"/>
      <c r="RRJ4" s="208"/>
      <c r="RRK4" s="208"/>
      <c r="RRL4" s="208"/>
      <c r="RRM4" s="208"/>
      <c r="RRN4" s="208"/>
      <c r="RRO4" s="208"/>
      <c r="RRP4" s="208"/>
      <c r="RRQ4" s="208"/>
      <c r="RRR4" s="208"/>
      <c r="RRS4" s="208"/>
      <c r="RRT4" s="208"/>
      <c r="RRU4" s="208"/>
      <c r="RRV4" s="208"/>
      <c r="RRW4" s="208"/>
      <c r="RRX4" s="208"/>
      <c r="RRY4" s="208"/>
      <c r="RRZ4" s="208"/>
      <c r="RSA4" s="208"/>
      <c r="RSB4" s="208"/>
      <c r="RSC4" s="208"/>
      <c r="RSD4" s="208"/>
      <c r="RSE4" s="208"/>
      <c r="RSF4" s="208"/>
      <c r="RSG4" s="208"/>
      <c r="RSH4" s="208"/>
      <c r="RSI4" s="208"/>
      <c r="RSJ4" s="208"/>
      <c r="RSK4" s="208"/>
      <c r="RSL4" s="208"/>
      <c r="RSM4" s="208"/>
      <c r="RSN4" s="208"/>
      <c r="RSO4" s="208"/>
      <c r="RSP4" s="208"/>
      <c r="RSQ4" s="208"/>
      <c r="RSR4" s="208"/>
      <c r="RSS4" s="208"/>
      <c r="RST4" s="208"/>
      <c r="RSU4" s="208"/>
      <c r="RSV4" s="208"/>
      <c r="RSW4" s="208"/>
      <c r="RSX4" s="208"/>
      <c r="RSY4" s="208"/>
      <c r="RSZ4" s="208"/>
      <c r="RTA4" s="208"/>
      <c r="RTB4" s="208"/>
      <c r="RTC4" s="208"/>
      <c r="RTD4" s="208"/>
      <c r="RTE4" s="208"/>
      <c r="RTF4" s="208"/>
      <c r="RTG4" s="208"/>
      <c r="RTH4" s="208"/>
      <c r="RTI4" s="208"/>
      <c r="RTJ4" s="208"/>
      <c r="RTK4" s="208"/>
      <c r="RTL4" s="208"/>
      <c r="RTM4" s="208"/>
      <c r="RTN4" s="208"/>
      <c r="RTO4" s="208"/>
      <c r="RTP4" s="208"/>
      <c r="RTQ4" s="208"/>
      <c r="RTR4" s="208"/>
      <c r="RTS4" s="208"/>
      <c r="RTT4" s="208"/>
      <c r="RTU4" s="208"/>
      <c r="RTV4" s="208"/>
      <c r="RTW4" s="208"/>
      <c r="RTX4" s="208"/>
      <c r="RTY4" s="208"/>
      <c r="RTZ4" s="208"/>
      <c r="RUA4" s="208"/>
      <c r="RUB4" s="208"/>
      <c r="RUC4" s="208"/>
      <c r="RUD4" s="208"/>
      <c r="RUE4" s="208"/>
      <c r="RUF4" s="208"/>
      <c r="RUG4" s="208"/>
      <c r="RUH4" s="208"/>
      <c r="RUI4" s="208"/>
      <c r="RUJ4" s="208"/>
      <c r="RUK4" s="208"/>
      <c r="RUL4" s="208"/>
      <c r="RUM4" s="208"/>
      <c r="RUN4" s="208"/>
      <c r="RUO4" s="208"/>
      <c r="RUP4" s="208"/>
      <c r="RUQ4" s="208"/>
      <c r="RUR4" s="208"/>
      <c r="RUS4" s="208"/>
      <c r="RUT4" s="208"/>
      <c r="RUU4" s="208"/>
      <c r="RUV4" s="208"/>
      <c r="RUW4" s="208"/>
      <c r="RUX4" s="208"/>
      <c r="RUY4" s="208"/>
      <c r="RUZ4" s="208"/>
      <c r="RVA4" s="208"/>
      <c r="RVB4" s="208"/>
      <c r="RVC4" s="208"/>
      <c r="RVD4" s="208"/>
      <c r="RVE4" s="208"/>
      <c r="RVF4" s="208"/>
      <c r="RVG4" s="208"/>
      <c r="RVH4" s="208"/>
      <c r="RVI4" s="208"/>
      <c r="RVJ4" s="208"/>
      <c r="RVK4" s="208"/>
      <c r="RVL4" s="208"/>
      <c r="RVM4" s="208"/>
      <c r="RVN4" s="208"/>
      <c r="RVO4" s="208"/>
      <c r="RVP4" s="208"/>
      <c r="RVQ4" s="208"/>
      <c r="RVR4" s="208"/>
      <c r="RVS4" s="208"/>
      <c r="RVT4" s="208"/>
      <c r="RVU4" s="208"/>
      <c r="RVV4" s="208"/>
      <c r="RVW4" s="208"/>
      <c r="RVX4" s="208"/>
      <c r="RVY4" s="208"/>
      <c r="RVZ4" s="208"/>
      <c r="RWA4" s="208"/>
      <c r="RWB4" s="208"/>
      <c r="RWC4" s="208"/>
      <c r="RWD4" s="208"/>
      <c r="RWE4" s="208"/>
      <c r="RWF4" s="208"/>
      <c r="RWG4" s="208"/>
      <c r="RWH4" s="208"/>
      <c r="RWI4" s="208"/>
      <c r="RWJ4" s="208"/>
      <c r="RWK4" s="208"/>
      <c r="RWL4" s="208"/>
      <c r="RWM4" s="208"/>
      <c r="RWN4" s="208"/>
      <c r="RWO4" s="208"/>
      <c r="RWP4" s="208"/>
      <c r="RWQ4" s="208"/>
      <c r="RWR4" s="208"/>
      <c r="RWS4" s="208"/>
      <c r="RWT4" s="208"/>
      <c r="RWU4" s="208"/>
      <c r="RWV4" s="208"/>
      <c r="RWW4" s="208"/>
      <c r="RWX4" s="208"/>
      <c r="RWY4" s="208"/>
      <c r="RWZ4" s="208"/>
      <c r="RXA4" s="208"/>
      <c r="RXB4" s="208"/>
      <c r="RXC4" s="208"/>
      <c r="RXD4" s="208"/>
      <c r="RXE4" s="208"/>
      <c r="RXF4" s="208"/>
      <c r="RXG4" s="208"/>
      <c r="RXH4" s="208"/>
      <c r="RXI4" s="208"/>
      <c r="RXJ4" s="208"/>
      <c r="RXK4" s="208"/>
      <c r="RXL4" s="208"/>
      <c r="RXM4" s="208"/>
      <c r="RXN4" s="208"/>
      <c r="RXO4" s="208"/>
      <c r="RXP4" s="208"/>
      <c r="RXQ4" s="208"/>
      <c r="RXR4" s="208"/>
      <c r="RXS4" s="208"/>
      <c r="RXT4" s="208"/>
      <c r="RXU4" s="208"/>
      <c r="RXV4" s="208"/>
      <c r="RXW4" s="208"/>
      <c r="RXX4" s="208"/>
      <c r="RXY4" s="208"/>
      <c r="RXZ4" s="208"/>
      <c r="RYA4" s="208"/>
      <c r="RYB4" s="208"/>
      <c r="RYC4" s="208"/>
      <c r="RYD4" s="208"/>
      <c r="RYE4" s="208"/>
      <c r="RYF4" s="208"/>
      <c r="RYG4" s="208"/>
      <c r="RYH4" s="208"/>
      <c r="RYI4" s="208"/>
      <c r="RYJ4" s="208"/>
      <c r="RYK4" s="208"/>
      <c r="RYL4" s="208"/>
      <c r="RYM4" s="208"/>
      <c r="RYN4" s="208"/>
      <c r="RYO4" s="208"/>
      <c r="RYP4" s="208"/>
      <c r="RYQ4" s="208"/>
      <c r="RYR4" s="208"/>
      <c r="RYS4" s="208"/>
      <c r="RYT4" s="208"/>
      <c r="RYU4" s="208"/>
      <c r="RYV4" s="208"/>
      <c r="RYW4" s="208"/>
      <c r="RYX4" s="208"/>
      <c r="RYY4" s="208"/>
      <c r="RYZ4" s="208"/>
      <c r="RZA4" s="208"/>
      <c r="RZB4" s="208"/>
      <c r="RZC4" s="208"/>
      <c r="RZD4" s="208"/>
      <c r="RZE4" s="208"/>
      <c r="RZF4" s="208"/>
      <c r="RZG4" s="208"/>
      <c r="RZH4" s="208"/>
      <c r="RZI4" s="208"/>
      <c r="RZJ4" s="208"/>
      <c r="RZK4" s="208"/>
      <c r="RZL4" s="208"/>
      <c r="RZM4" s="208"/>
      <c r="RZN4" s="208"/>
      <c r="RZO4" s="208"/>
      <c r="RZP4" s="208"/>
      <c r="RZQ4" s="208"/>
      <c r="RZR4" s="208"/>
      <c r="RZS4" s="208"/>
      <c r="RZT4" s="208"/>
      <c r="RZU4" s="208"/>
      <c r="RZV4" s="208"/>
      <c r="RZW4" s="208"/>
      <c r="RZX4" s="208"/>
      <c r="RZY4" s="208"/>
      <c r="RZZ4" s="208"/>
      <c r="SAA4" s="208"/>
      <c r="SAB4" s="208"/>
      <c r="SAC4" s="208"/>
      <c r="SAD4" s="208"/>
      <c r="SAE4" s="208"/>
      <c r="SAF4" s="208"/>
      <c r="SAG4" s="208"/>
      <c r="SAH4" s="208"/>
      <c r="SAI4" s="208"/>
      <c r="SAJ4" s="208"/>
      <c r="SAK4" s="208"/>
      <c r="SAL4" s="208"/>
      <c r="SAM4" s="208"/>
      <c r="SAN4" s="208"/>
      <c r="SAO4" s="208"/>
      <c r="SAP4" s="208"/>
      <c r="SAQ4" s="208"/>
      <c r="SAR4" s="208"/>
      <c r="SAS4" s="208"/>
      <c r="SAT4" s="208"/>
      <c r="SAU4" s="208"/>
      <c r="SAV4" s="208"/>
      <c r="SAW4" s="208"/>
      <c r="SAX4" s="208"/>
      <c r="SAY4" s="208"/>
      <c r="SAZ4" s="208"/>
      <c r="SBA4" s="208"/>
      <c r="SBB4" s="208"/>
      <c r="SBC4" s="208"/>
      <c r="SBD4" s="208"/>
      <c r="SBE4" s="208"/>
      <c r="SBF4" s="208"/>
      <c r="SBG4" s="208"/>
      <c r="SBH4" s="208"/>
      <c r="SBI4" s="208"/>
      <c r="SBJ4" s="208"/>
      <c r="SBK4" s="208"/>
      <c r="SBL4" s="208"/>
      <c r="SBM4" s="208"/>
      <c r="SBN4" s="208"/>
      <c r="SBO4" s="208"/>
      <c r="SBP4" s="208"/>
      <c r="SBQ4" s="208"/>
      <c r="SBR4" s="208"/>
      <c r="SBS4" s="208"/>
      <c r="SBT4" s="208"/>
      <c r="SBU4" s="208"/>
      <c r="SBV4" s="208"/>
      <c r="SBW4" s="208"/>
      <c r="SBX4" s="208"/>
      <c r="SBY4" s="208"/>
      <c r="SBZ4" s="208"/>
      <c r="SCA4" s="208"/>
      <c r="SCB4" s="208"/>
      <c r="SCC4" s="208"/>
      <c r="SCD4" s="208"/>
      <c r="SCE4" s="208"/>
      <c r="SCF4" s="208"/>
      <c r="SCG4" s="208"/>
      <c r="SCH4" s="208"/>
      <c r="SCI4" s="208"/>
      <c r="SCJ4" s="208"/>
      <c r="SCK4" s="208"/>
      <c r="SCL4" s="208"/>
      <c r="SCM4" s="208"/>
      <c r="SCN4" s="208"/>
      <c r="SCO4" s="208"/>
      <c r="SCP4" s="208"/>
      <c r="SCQ4" s="208"/>
      <c r="SCR4" s="208"/>
      <c r="SCS4" s="208"/>
      <c r="SCT4" s="208"/>
      <c r="SCU4" s="208"/>
      <c r="SCV4" s="208"/>
      <c r="SCW4" s="208"/>
      <c r="SCX4" s="208"/>
      <c r="SCY4" s="208"/>
      <c r="SCZ4" s="208"/>
      <c r="SDA4" s="208"/>
      <c r="SDB4" s="208"/>
      <c r="SDC4" s="208"/>
      <c r="SDD4" s="208"/>
      <c r="SDE4" s="208"/>
      <c r="SDF4" s="208"/>
      <c r="SDG4" s="208"/>
      <c r="SDH4" s="208"/>
      <c r="SDI4" s="208"/>
      <c r="SDJ4" s="208"/>
      <c r="SDK4" s="208"/>
      <c r="SDL4" s="208"/>
      <c r="SDM4" s="208"/>
      <c r="SDN4" s="208"/>
      <c r="SDO4" s="208"/>
      <c r="SDP4" s="208"/>
      <c r="SDQ4" s="208"/>
      <c r="SDR4" s="208"/>
      <c r="SDS4" s="208"/>
      <c r="SDT4" s="208"/>
      <c r="SDU4" s="208"/>
      <c r="SDV4" s="208"/>
      <c r="SDW4" s="208"/>
      <c r="SDX4" s="208"/>
      <c r="SDY4" s="208"/>
      <c r="SDZ4" s="208"/>
      <c r="SEA4" s="208"/>
      <c r="SEB4" s="208"/>
      <c r="SEC4" s="208"/>
      <c r="SED4" s="208"/>
      <c r="SEE4" s="208"/>
      <c r="SEF4" s="208"/>
      <c r="SEG4" s="208"/>
      <c r="SEH4" s="208"/>
      <c r="SEI4" s="208"/>
      <c r="SEJ4" s="208"/>
      <c r="SEK4" s="208"/>
      <c r="SEL4" s="208"/>
      <c r="SEM4" s="208"/>
      <c r="SEN4" s="208"/>
      <c r="SEO4" s="208"/>
      <c r="SEP4" s="208"/>
      <c r="SEQ4" s="208"/>
      <c r="SER4" s="208"/>
      <c r="SES4" s="208"/>
      <c r="SET4" s="208"/>
      <c r="SEU4" s="208"/>
      <c r="SEV4" s="208"/>
      <c r="SEW4" s="208"/>
      <c r="SEX4" s="208"/>
      <c r="SEY4" s="208"/>
      <c r="SEZ4" s="208"/>
      <c r="SFA4" s="208"/>
      <c r="SFB4" s="208"/>
      <c r="SFC4" s="208"/>
      <c r="SFD4" s="208"/>
      <c r="SFE4" s="208"/>
      <c r="SFF4" s="208"/>
      <c r="SFG4" s="208"/>
      <c r="SFH4" s="208"/>
      <c r="SFI4" s="208"/>
      <c r="SFJ4" s="208"/>
      <c r="SFK4" s="208"/>
      <c r="SFL4" s="208"/>
      <c r="SFM4" s="208"/>
      <c r="SFN4" s="208"/>
      <c r="SFO4" s="208"/>
      <c r="SFP4" s="208"/>
      <c r="SFQ4" s="208"/>
      <c r="SFR4" s="208"/>
      <c r="SFS4" s="208"/>
      <c r="SFT4" s="208"/>
      <c r="SFU4" s="208"/>
      <c r="SFV4" s="208"/>
      <c r="SFW4" s="208"/>
      <c r="SFX4" s="208"/>
      <c r="SFY4" s="208"/>
      <c r="SFZ4" s="208"/>
      <c r="SGA4" s="208"/>
      <c r="SGB4" s="208"/>
      <c r="SGC4" s="208"/>
      <c r="SGD4" s="208"/>
      <c r="SGE4" s="208"/>
      <c r="SGF4" s="208"/>
      <c r="SGG4" s="208"/>
      <c r="SGH4" s="208"/>
      <c r="SGI4" s="208"/>
      <c r="SGJ4" s="208"/>
      <c r="SGK4" s="208"/>
      <c r="SGL4" s="208"/>
      <c r="SGM4" s="208"/>
      <c r="SGN4" s="208"/>
      <c r="SGO4" s="208"/>
      <c r="SGP4" s="208"/>
      <c r="SGQ4" s="208"/>
      <c r="SGR4" s="208"/>
      <c r="SGS4" s="208"/>
      <c r="SGT4" s="208"/>
      <c r="SGU4" s="208"/>
      <c r="SGV4" s="208"/>
      <c r="SGW4" s="208"/>
      <c r="SGX4" s="208"/>
      <c r="SGY4" s="208"/>
      <c r="SGZ4" s="208"/>
      <c r="SHA4" s="208"/>
      <c r="SHB4" s="208"/>
      <c r="SHC4" s="208"/>
      <c r="SHD4" s="208"/>
      <c r="SHE4" s="208"/>
      <c r="SHF4" s="208"/>
      <c r="SHG4" s="208"/>
      <c r="SHH4" s="208"/>
      <c r="SHI4" s="208"/>
      <c r="SHJ4" s="208"/>
      <c r="SHK4" s="208"/>
      <c r="SHL4" s="208"/>
      <c r="SHM4" s="208"/>
      <c r="SHN4" s="208"/>
      <c r="SHO4" s="208"/>
      <c r="SHP4" s="208"/>
      <c r="SHQ4" s="208"/>
      <c r="SHR4" s="208"/>
      <c r="SHS4" s="208"/>
      <c r="SHT4" s="208"/>
      <c r="SHU4" s="208"/>
      <c r="SHV4" s="208"/>
      <c r="SHW4" s="208"/>
      <c r="SHX4" s="208"/>
      <c r="SHY4" s="208"/>
      <c r="SHZ4" s="208"/>
      <c r="SIA4" s="208"/>
      <c r="SIB4" s="208"/>
      <c r="SIC4" s="208"/>
      <c r="SID4" s="208"/>
      <c r="SIE4" s="208"/>
      <c r="SIF4" s="208"/>
      <c r="SIG4" s="208"/>
      <c r="SIH4" s="208"/>
      <c r="SII4" s="208"/>
      <c r="SIJ4" s="208"/>
      <c r="SIK4" s="208"/>
      <c r="SIL4" s="208"/>
      <c r="SIM4" s="208"/>
      <c r="SIN4" s="208"/>
      <c r="SIO4" s="208"/>
      <c r="SIP4" s="208"/>
      <c r="SIQ4" s="208"/>
      <c r="SIR4" s="208"/>
      <c r="SIS4" s="208"/>
      <c r="SIT4" s="208"/>
      <c r="SIU4" s="208"/>
      <c r="SIV4" s="208"/>
      <c r="SIW4" s="208"/>
      <c r="SIX4" s="208"/>
      <c r="SIY4" s="208"/>
      <c r="SIZ4" s="208"/>
      <c r="SJA4" s="208"/>
      <c r="SJB4" s="208"/>
      <c r="SJC4" s="208"/>
      <c r="SJD4" s="208"/>
      <c r="SJE4" s="208"/>
      <c r="SJF4" s="208"/>
      <c r="SJG4" s="208"/>
      <c r="SJH4" s="208"/>
      <c r="SJI4" s="208"/>
      <c r="SJJ4" s="208"/>
      <c r="SJK4" s="208"/>
      <c r="SJL4" s="208"/>
      <c r="SJM4" s="208"/>
      <c r="SJN4" s="208"/>
      <c r="SJO4" s="208"/>
      <c r="SJP4" s="208"/>
      <c r="SJQ4" s="208"/>
      <c r="SJR4" s="208"/>
      <c r="SJS4" s="208"/>
      <c r="SJT4" s="208"/>
      <c r="SJU4" s="208"/>
      <c r="SJV4" s="208"/>
      <c r="SJW4" s="208"/>
      <c r="SJX4" s="208"/>
      <c r="SJY4" s="208"/>
      <c r="SJZ4" s="208"/>
      <c r="SKA4" s="208"/>
      <c r="SKB4" s="208"/>
      <c r="SKC4" s="208"/>
      <c r="SKD4" s="208"/>
      <c r="SKE4" s="208"/>
      <c r="SKF4" s="208"/>
      <c r="SKG4" s="208"/>
      <c r="SKH4" s="208"/>
      <c r="SKI4" s="208"/>
      <c r="SKJ4" s="208"/>
      <c r="SKK4" s="208"/>
      <c r="SKL4" s="208"/>
      <c r="SKM4" s="208"/>
      <c r="SKN4" s="208"/>
      <c r="SKO4" s="208"/>
      <c r="SKP4" s="208"/>
      <c r="SKQ4" s="208"/>
      <c r="SKR4" s="208"/>
      <c r="SKS4" s="208"/>
      <c r="SKT4" s="208"/>
      <c r="SKU4" s="208"/>
      <c r="SKV4" s="208"/>
      <c r="SKW4" s="208"/>
      <c r="SKX4" s="208"/>
      <c r="SKY4" s="208"/>
      <c r="SKZ4" s="208"/>
      <c r="SLA4" s="208"/>
      <c r="SLB4" s="208"/>
      <c r="SLC4" s="208"/>
      <c r="SLD4" s="208"/>
      <c r="SLE4" s="208"/>
      <c r="SLF4" s="208"/>
      <c r="SLG4" s="208"/>
      <c r="SLH4" s="208"/>
      <c r="SLI4" s="208"/>
      <c r="SLJ4" s="208"/>
      <c r="SLK4" s="208"/>
      <c r="SLL4" s="208"/>
      <c r="SLM4" s="208"/>
      <c r="SLN4" s="208"/>
      <c r="SLO4" s="208"/>
      <c r="SLP4" s="208"/>
      <c r="SLQ4" s="208"/>
      <c r="SLR4" s="208"/>
      <c r="SLS4" s="208"/>
      <c r="SLT4" s="208"/>
      <c r="SLU4" s="208"/>
      <c r="SLV4" s="208"/>
      <c r="SLW4" s="208"/>
      <c r="SLX4" s="208"/>
      <c r="SLY4" s="208"/>
      <c r="SLZ4" s="208"/>
      <c r="SMA4" s="208"/>
      <c r="SMB4" s="208"/>
      <c r="SMC4" s="208"/>
      <c r="SMD4" s="208"/>
      <c r="SME4" s="208"/>
      <c r="SMF4" s="208"/>
      <c r="SMG4" s="208"/>
      <c r="SMH4" s="208"/>
      <c r="SMI4" s="208"/>
      <c r="SMJ4" s="208"/>
      <c r="SMK4" s="208"/>
      <c r="SML4" s="208"/>
      <c r="SMM4" s="208"/>
      <c r="SMN4" s="208"/>
      <c r="SMO4" s="208"/>
      <c r="SMP4" s="208"/>
      <c r="SMQ4" s="208"/>
      <c r="SMR4" s="208"/>
      <c r="SMS4" s="208"/>
      <c r="SMT4" s="208"/>
      <c r="SMU4" s="208"/>
      <c r="SMV4" s="208"/>
      <c r="SMW4" s="208"/>
      <c r="SMX4" s="208"/>
      <c r="SMY4" s="208"/>
      <c r="SMZ4" s="208"/>
      <c r="SNA4" s="208"/>
      <c r="SNB4" s="208"/>
      <c r="SNC4" s="208"/>
      <c r="SND4" s="208"/>
      <c r="SNE4" s="208"/>
      <c r="SNF4" s="208"/>
      <c r="SNG4" s="208"/>
      <c r="SNH4" s="208"/>
      <c r="SNI4" s="208"/>
      <c r="SNJ4" s="208"/>
      <c r="SNK4" s="208"/>
      <c r="SNL4" s="208"/>
      <c r="SNM4" s="208"/>
      <c r="SNN4" s="208"/>
      <c r="SNO4" s="208"/>
      <c r="SNP4" s="208"/>
      <c r="SNQ4" s="208"/>
      <c r="SNR4" s="208"/>
      <c r="SNS4" s="208"/>
      <c r="SNT4" s="208"/>
      <c r="SNU4" s="208"/>
      <c r="SNV4" s="208"/>
      <c r="SNW4" s="208"/>
      <c r="SNX4" s="208"/>
      <c r="SNY4" s="208"/>
      <c r="SNZ4" s="208"/>
      <c r="SOA4" s="208"/>
      <c r="SOB4" s="208"/>
      <c r="SOC4" s="208"/>
      <c r="SOD4" s="208"/>
      <c r="SOE4" s="208"/>
      <c r="SOF4" s="208"/>
      <c r="SOG4" s="208"/>
      <c r="SOH4" s="208"/>
      <c r="SOI4" s="208"/>
      <c r="SOJ4" s="208"/>
      <c r="SOK4" s="208"/>
      <c r="SOL4" s="208"/>
      <c r="SOM4" s="208"/>
      <c r="SON4" s="208"/>
      <c r="SOO4" s="208"/>
      <c r="SOP4" s="208"/>
      <c r="SOQ4" s="208"/>
      <c r="SOR4" s="208"/>
      <c r="SOS4" s="208"/>
      <c r="SOT4" s="208"/>
      <c r="SOU4" s="208"/>
      <c r="SOV4" s="208"/>
      <c r="SOW4" s="208"/>
      <c r="SOX4" s="208"/>
      <c r="SOY4" s="208"/>
      <c r="SOZ4" s="208"/>
      <c r="SPA4" s="208"/>
      <c r="SPB4" s="208"/>
      <c r="SPC4" s="208"/>
      <c r="SPD4" s="208"/>
      <c r="SPE4" s="208"/>
      <c r="SPF4" s="208"/>
      <c r="SPG4" s="208"/>
      <c r="SPH4" s="208"/>
      <c r="SPI4" s="208"/>
      <c r="SPJ4" s="208"/>
      <c r="SPK4" s="208"/>
      <c r="SPL4" s="208"/>
      <c r="SPM4" s="208"/>
      <c r="SPN4" s="208"/>
      <c r="SPO4" s="208"/>
      <c r="SPP4" s="208"/>
      <c r="SPQ4" s="208"/>
      <c r="SPR4" s="208"/>
      <c r="SPS4" s="208"/>
      <c r="SPT4" s="208"/>
      <c r="SPU4" s="208"/>
      <c r="SPV4" s="208"/>
      <c r="SPW4" s="208"/>
      <c r="SPX4" s="208"/>
      <c r="SPY4" s="208"/>
      <c r="SPZ4" s="208"/>
      <c r="SQA4" s="208"/>
      <c r="SQB4" s="208"/>
      <c r="SQC4" s="208"/>
      <c r="SQD4" s="208"/>
      <c r="SQE4" s="208"/>
      <c r="SQF4" s="208"/>
      <c r="SQG4" s="208"/>
      <c r="SQH4" s="208"/>
      <c r="SQI4" s="208"/>
      <c r="SQJ4" s="208"/>
      <c r="SQK4" s="208"/>
      <c r="SQL4" s="208"/>
      <c r="SQM4" s="208"/>
      <c r="SQN4" s="208"/>
      <c r="SQO4" s="208"/>
      <c r="SQP4" s="208"/>
      <c r="SQQ4" s="208"/>
      <c r="SQR4" s="208"/>
      <c r="SQS4" s="208"/>
      <c r="SQT4" s="208"/>
      <c r="SQU4" s="208"/>
      <c r="SQV4" s="208"/>
      <c r="SQW4" s="208"/>
      <c r="SQX4" s="208"/>
      <c r="SQY4" s="208"/>
      <c r="SQZ4" s="208"/>
      <c r="SRA4" s="208"/>
      <c r="SRB4" s="208"/>
      <c r="SRC4" s="208"/>
      <c r="SRD4" s="208"/>
      <c r="SRE4" s="208"/>
      <c r="SRF4" s="208"/>
      <c r="SRG4" s="208"/>
      <c r="SRH4" s="208"/>
      <c r="SRI4" s="208"/>
      <c r="SRJ4" s="208"/>
      <c r="SRK4" s="208"/>
      <c r="SRL4" s="208"/>
      <c r="SRM4" s="208"/>
      <c r="SRN4" s="208"/>
      <c r="SRO4" s="208"/>
      <c r="SRP4" s="208"/>
      <c r="SRQ4" s="208"/>
      <c r="SRR4" s="208"/>
      <c r="SRS4" s="208"/>
      <c r="SRT4" s="208"/>
      <c r="SRU4" s="208"/>
      <c r="SRV4" s="208"/>
      <c r="SRW4" s="208"/>
      <c r="SRX4" s="208"/>
      <c r="SRY4" s="208"/>
      <c r="SRZ4" s="208"/>
      <c r="SSA4" s="208"/>
      <c r="SSB4" s="208"/>
      <c r="SSC4" s="208"/>
      <c r="SSD4" s="208"/>
      <c r="SSE4" s="208"/>
      <c r="SSF4" s="208"/>
      <c r="SSG4" s="208"/>
      <c r="SSH4" s="208"/>
      <c r="SSI4" s="208"/>
      <c r="SSJ4" s="208"/>
      <c r="SSK4" s="208"/>
      <c r="SSL4" s="208"/>
      <c r="SSM4" s="208"/>
      <c r="SSN4" s="208"/>
      <c r="SSO4" s="208"/>
      <c r="SSP4" s="208"/>
      <c r="SSQ4" s="208"/>
      <c r="SSR4" s="208"/>
      <c r="SSS4" s="208"/>
      <c r="SST4" s="208"/>
      <c r="SSU4" s="208"/>
      <c r="SSV4" s="208"/>
      <c r="SSW4" s="208"/>
      <c r="SSX4" s="208"/>
      <c r="SSY4" s="208"/>
      <c r="SSZ4" s="208"/>
      <c r="STA4" s="208"/>
      <c r="STB4" s="208"/>
      <c r="STC4" s="208"/>
      <c r="STD4" s="208"/>
      <c r="STE4" s="208"/>
      <c r="STF4" s="208"/>
      <c r="STG4" s="208"/>
      <c r="STH4" s="208"/>
      <c r="STI4" s="208"/>
      <c r="STJ4" s="208"/>
      <c r="STK4" s="208"/>
      <c r="STL4" s="208"/>
      <c r="STM4" s="208"/>
      <c r="STN4" s="208"/>
      <c r="STO4" s="208"/>
      <c r="STP4" s="208"/>
      <c r="STQ4" s="208"/>
      <c r="STR4" s="208"/>
      <c r="STS4" s="208"/>
      <c r="STT4" s="208"/>
      <c r="STU4" s="208"/>
      <c r="STV4" s="208"/>
      <c r="STW4" s="208"/>
      <c r="STX4" s="208"/>
      <c r="STY4" s="208"/>
      <c r="STZ4" s="208"/>
      <c r="SUA4" s="208"/>
      <c r="SUB4" s="208"/>
      <c r="SUC4" s="208"/>
      <c r="SUD4" s="208"/>
      <c r="SUE4" s="208"/>
      <c r="SUF4" s="208"/>
      <c r="SUG4" s="208"/>
      <c r="SUH4" s="208"/>
      <c r="SUI4" s="208"/>
      <c r="SUJ4" s="208"/>
      <c r="SUK4" s="208"/>
      <c r="SUL4" s="208"/>
      <c r="SUM4" s="208"/>
      <c r="SUN4" s="208"/>
      <c r="SUO4" s="208"/>
      <c r="SUP4" s="208"/>
      <c r="SUQ4" s="208"/>
      <c r="SUR4" s="208"/>
      <c r="SUS4" s="208"/>
      <c r="SUT4" s="208"/>
      <c r="SUU4" s="208"/>
      <c r="SUV4" s="208"/>
      <c r="SUW4" s="208"/>
      <c r="SUX4" s="208"/>
      <c r="SUY4" s="208"/>
      <c r="SUZ4" s="208"/>
      <c r="SVA4" s="208"/>
      <c r="SVB4" s="208"/>
      <c r="SVC4" s="208"/>
      <c r="SVD4" s="208"/>
      <c r="SVE4" s="208"/>
      <c r="SVF4" s="208"/>
      <c r="SVG4" s="208"/>
      <c r="SVH4" s="208"/>
      <c r="SVI4" s="208"/>
      <c r="SVJ4" s="208"/>
      <c r="SVK4" s="208"/>
      <c r="SVL4" s="208"/>
      <c r="SVM4" s="208"/>
      <c r="SVN4" s="208"/>
      <c r="SVO4" s="208"/>
      <c r="SVP4" s="208"/>
      <c r="SVQ4" s="208"/>
      <c r="SVR4" s="208"/>
      <c r="SVS4" s="208"/>
      <c r="SVT4" s="208"/>
      <c r="SVU4" s="208"/>
      <c r="SVV4" s="208"/>
      <c r="SVW4" s="208"/>
      <c r="SVX4" s="208"/>
      <c r="SVY4" s="208"/>
      <c r="SVZ4" s="208"/>
      <c r="SWA4" s="208"/>
      <c r="SWB4" s="208"/>
      <c r="SWC4" s="208"/>
      <c r="SWD4" s="208"/>
      <c r="SWE4" s="208"/>
      <c r="SWF4" s="208"/>
      <c r="SWG4" s="208"/>
      <c r="SWH4" s="208"/>
      <c r="SWI4" s="208"/>
      <c r="SWJ4" s="208"/>
      <c r="SWK4" s="208"/>
      <c r="SWL4" s="208"/>
      <c r="SWM4" s="208"/>
      <c r="SWN4" s="208"/>
      <c r="SWO4" s="208"/>
      <c r="SWP4" s="208"/>
      <c r="SWQ4" s="208"/>
      <c r="SWR4" s="208"/>
      <c r="SWS4" s="208"/>
      <c r="SWT4" s="208"/>
      <c r="SWU4" s="208"/>
      <c r="SWV4" s="208"/>
      <c r="SWW4" s="208"/>
      <c r="SWX4" s="208"/>
      <c r="SWY4" s="208"/>
      <c r="SWZ4" s="208"/>
      <c r="SXA4" s="208"/>
      <c r="SXB4" s="208"/>
      <c r="SXC4" s="208"/>
      <c r="SXD4" s="208"/>
      <c r="SXE4" s="208"/>
      <c r="SXF4" s="208"/>
      <c r="SXG4" s="208"/>
      <c r="SXH4" s="208"/>
      <c r="SXI4" s="208"/>
      <c r="SXJ4" s="208"/>
      <c r="SXK4" s="208"/>
      <c r="SXL4" s="208"/>
      <c r="SXM4" s="208"/>
      <c r="SXN4" s="208"/>
      <c r="SXO4" s="208"/>
      <c r="SXP4" s="208"/>
      <c r="SXQ4" s="208"/>
      <c r="SXR4" s="208"/>
      <c r="SXS4" s="208"/>
      <c r="SXT4" s="208"/>
      <c r="SXU4" s="208"/>
      <c r="SXV4" s="208"/>
      <c r="SXW4" s="208"/>
      <c r="SXX4" s="208"/>
      <c r="SXY4" s="208"/>
      <c r="SXZ4" s="208"/>
      <c r="SYA4" s="208"/>
      <c r="SYB4" s="208"/>
      <c r="SYC4" s="208"/>
      <c r="SYD4" s="208"/>
      <c r="SYE4" s="208"/>
      <c r="SYF4" s="208"/>
      <c r="SYG4" s="208"/>
      <c r="SYH4" s="208"/>
      <c r="SYI4" s="208"/>
      <c r="SYJ4" s="208"/>
      <c r="SYK4" s="208"/>
      <c r="SYL4" s="208"/>
      <c r="SYM4" s="208"/>
      <c r="SYN4" s="208"/>
      <c r="SYO4" s="208"/>
      <c r="SYP4" s="208"/>
      <c r="SYQ4" s="208"/>
      <c r="SYR4" s="208"/>
      <c r="SYS4" s="208"/>
      <c r="SYT4" s="208"/>
      <c r="SYU4" s="208"/>
      <c r="SYV4" s="208"/>
      <c r="SYW4" s="208"/>
      <c r="SYX4" s="208"/>
      <c r="SYY4" s="208"/>
      <c r="SYZ4" s="208"/>
      <c r="SZA4" s="208"/>
      <c r="SZB4" s="208"/>
      <c r="SZC4" s="208"/>
      <c r="SZD4" s="208"/>
      <c r="SZE4" s="208"/>
      <c r="SZF4" s="208"/>
      <c r="SZG4" s="208"/>
      <c r="SZH4" s="208"/>
      <c r="SZI4" s="208"/>
      <c r="SZJ4" s="208"/>
      <c r="SZK4" s="208"/>
      <c r="SZL4" s="208"/>
      <c r="SZM4" s="208"/>
      <c r="SZN4" s="208"/>
      <c r="SZO4" s="208"/>
      <c r="SZP4" s="208"/>
      <c r="SZQ4" s="208"/>
      <c r="SZR4" s="208"/>
      <c r="SZS4" s="208"/>
      <c r="SZT4" s="208"/>
      <c r="SZU4" s="208"/>
      <c r="SZV4" s="208"/>
      <c r="SZW4" s="208"/>
      <c r="SZX4" s="208"/>
      <c r="SZY4" s="208"/>
      <c r="SZZ4" s="208"/>
      <c r="TAA4" s="208"/>
      <c r="TAB4" s="208"/>
      <c r="TAC4" s="208"/>
      <c r="TAD4" s="208"/>
      <c r="TAE4" s="208"/>
      <c r="TAF4" s="208"/>
      <c r="TAG4" s="208"/>
      <c r="TAH4" s="208"/>
      <c r="TAI4" s="208"/>
      <c r="TAJ4" s="208"/>
      <c r="TAK4" s="208"/>
      <c r="TAL4" s="208"/>
      <c r="TAM4" s="208"/>
      <c r="TAN4" s="208"/>
      <c r="TAO4" s="208"/>
      <c r="TAP4" s="208"/>
      <c r="TAQ4" s="208"/>
      <c r="TAR4" s="208"/>
      <c r="TAS4" s="208"/>
      <c r="TAT4" s="208"/>
      <c r="TAU4" s="208"/>
      <c r="TAV4" s="208"/>
      <c r="TAW4" s="208"/>
      <c r="TAX4" s="208"/>
      <c r="TAY4" s="208"/>
      <c r="TAZ4" s="208"/>
      <c r="TBA4" s="208"/>
      <c r="TBB4" s="208"/>
      <c r="TBC4" s="208"/>
      <c r="TBD4" s="208"/>
      <c r="TBE4" s="208"/>
      <c r="TBF4" s="208"/>
      <c r="TBG4" s="208"/>
      <c r="TBH4" s="208"/>
      <c r="TBI4" s="208"/>
      <c r="TBJ4" s="208"/>
      <c r="TBK4" s="208"/>
      <c r="TBL4" s="208"/>
      <c r="TBM4" s="208"/>
      <c r="TBN4" s="208"/>
      <c r="TBO4" s="208"/>
      <c r="TBP4" s="208"/>
      <c r="TBQ4" s="208"/>
      <c r="TBR4" s="208"/>
      <c r="TBS4" s="208"/>
      <c r="TBT4" s="208"/>
      <c r="TBU4" s="208"/>
      <c r="TBV4" s="208"/>
      <c r="TBW4" s="208"/>
      <c r="TBX4" s="208"/>
      <c r="TBY4" s="208"/>
      <c r="TBZ4" s="208"/>
      <c r="TCA4" s="208"/>
      <c r="TCB4" s="208"/>
      <c r="TCC4" s="208"/>
      <c r="TCD4" s="208"/>
      <c r="TCE4" s="208"/>
      <c r="TCF4" s="208"/>
      <c r="TCG4" s="208"/>
      <c r="TCH4" s="208"/>
      <c r="TCI4" s="208"/>
      <c r="TCJ4" s="208"/>
      <c r="TCK4" s="208"/>
      <c r="TCL4" s="208"/>
      <c r="TCM4" s="208"/>
      <c r="TCN4" s="208"/>
      <c r="TCO4" s="208"/>
      <c r="TCP4" s="208"/>
      <c r="TCQ4" s="208"/>
      <c r="TCR4" s="208"/>
      <c r="TCS4" s="208"/>
      <c r="TCT4" s="208"/>
      <c r="TCU4" s="208"/>
      <c r="TCV4" s="208"/>
      <c r="TCW4" s="208"/>
      <c r="TCX4" s="208"/>
      <c r="TCY4" s="208"/>
      <c r="TCZ4" s="208"/>
      <c r="TDA4" s="208"/>
      <c r="TDB4" s="208"/>
      <c r="TDC4" s="208"/>
      <c r="TDD4" s="208"/>
      <c r="TDE4" s="208"/>
      <c r="TDF4" s="208"/>
      <c r="TDG4" s="208"/>
      <c r="TDH4" s="208"/>
      <c r="TDI4" s="208"/>
      <c r="TDJ4" s="208"/>
      <c r="TDK4" s="208"/>
      <c r="TDL4" s="208"/>
      <c r="TDM4" s="208"/>
      <c r="TDN4" s="208"/>
      <c r="TDO4" s="208"/>
      <c r="TDP4" s="208"/>
      <c r="TDQ4" s="208"/>
      <c r="TDR4" s="208"/>
      <c r="TDS4" s="208"/>
      <c r="TDT4" s="208"/>
      <c r="TDU4" s="208"/>
      <c r="TDV4" s="208"/>
      <c r="TDW4" s="208"/>
      <c r="TDX4" s="208"/>
      <c r="TDY4" s="208"/>
      <c r="TDZ4" s="208"/>
      <c r="TEA4" s="208"/>
      <c r="TEB4" s="208"/>
      <c r="TEC4" s="208"/>
      <c r="TED4" s="208"/>
      <c r="TEE4" s="208"/>
      <c r="TEF4" s="208"/>
      <c r="TEG4" s="208"/>
      <c r="TEH4" s="208"/>
      <c r="TEI4" s="208"/>
      <c r="TEJ4" s="208"/>
      <c r="TEK4" s="208"/>
      <c r="TEL4" s="208"/>
      <c r="TEM4" s="208"/>
      <c r="TEN4" s="208"/>
      <c r="TEO4" s="208"/>
      <c r="TEP4" s="208"/>
      <c r="TEQ4" s="208"/>
      <c r="TER4" s="208"/>
      <c r="TES4" s="208"/>
      <c r="TET4" s="208"/>
      <c r="TEU4" s="208"/>
      <c r="TEV4" s="208"/>
      <c r="TEW4" s="208"/>
      <c r="TEX4" s="208"/>
      <c r="TEY4" s="208"/>
      <c r="TEZ4" s="208"/>
      <c r="TFA4" s="208"/>
      <c r="TFB4" s="208"/>
      <c r="TFC4" s="208"/>
      <c r="TFD4" s="208"/>
      <c r="TFE4" s="208"/>
      <c r="TFF4" s="208"/>
      <c r="TFG4" s="208"/>
      <c r="TFH4" s="208"/>
      <c r="TFI4" s="208"/>
      <c r="TFJ4" s="208"/>
      <c r="TFK4" s="208"/>
      <c r="TFL4" s="208"/>
      <c r="TFM4" s="208"/>
      <c r="TFN4" s="208"/>
      <c r="TFO4" s="208"/>
      <c r="TFP4" s="208"/>
      <c r="TFQ4" s="208"/>
      <c r="TFR4" s="208"/>
      <c r="TFS4" s="208"/>
      <c r="TFT4" s="208"/>
      <c r="TFU4" s="208"/>
      <c r="TFV4" s="208"/>
      <c r="TFW4" s="208"/>
      <c r="TFX4" s="208"/>
      <c r="TFY4" s="208"/>
      <c r="TFZ4" s="208"/>
      <c r="TGA4" s="208"/>
      <c r="TGB4" s="208"/>
      <c r="TGC4" s="208"/>
      <c r="TGD4" s="208"/>
      <c r="TGE4" s="208"/>
      <c r="TGF4" s="208"/>
      <c r="TGG4" s="208"/>
      <c r="TGH4" s="208"/>
      <c r="TGI4" s="208"/>
      <c r="TGJ4" s="208"/>
      <c r="TGK4" s="208"/>
      <c r="TGL4" s="208"/>
      <c r="TGM4" s="208"/>
      <c r="TGN4" s="208"/>
      <c r="TGO4" s="208"/>
      <c r="TGP4" s="208"/>
      <c r="TGQ4" s="208"/>
      <c r="TGR4" s="208"/>
      <c r="TGS4" s="208"/>
      <c r="TGT4" s="208"/>
      <c r="TGU4" s="208"/>
      <c r="TGV4" s="208"/>
      <c r="TGW4" s="208"/>
      <c r="TGX4" s="208"/>
      <c r="TGY4" s="208"/>
      <c r="TGZ4" s="208"/>
      <c r="THA4" s="208"/>
      <c r="THB4" s="208"/>
      <c r="THC4" s="208"/>
      <c r="THD4" s="208"/>
      <c r="THE4" s="208"/>
      <c r="THF4" s="208"/>
      <c r="THG4" s="208"/>
      <c r="THH4" s="208"/>
      <c r="THI4" s="208"/>
      <c r="THJ4" s="208"/>
      <c r="THK4" s="208"/>
      <c r="THL4" s="208"/>
      <c r="THM4" s="208"/>
      <c r="THN4" s="208"/>
      <c r="THO4" s="208"/>
      <c r="THP4" s="208"/>
      <c r="THQ4" s="208"/>
      <c r="THR4" s="208"/>
      <c r="THS4" s="208"/>
      <c r="THT4" s="208"/>
      <c r="THU4" s="208"/>
      <c r="THV4" s="208"/>
      <c r="THW4" s="208"/>
      <c r="THX4" s="208"/>
      <c r="THY4" s="208"/>
      <c r="THZ4" s="208"/>
      <c r="TIA4" s="208"/>
      <c r="TIB4" s="208"/>
      <c r="TIC4" s="208"/>
      <c r="TID4" s="208"/>
      <c r="TIE4" s="208"/>
      <c r="TIF4" s="208"/>
      <c r="TIG4" s="208"/>
      <c r="TIH4" s="208"/>
      <c r="TII4" s="208"/>
      <c r="TIJ4" s="208"/>
      <c r="TIK4" s="208"/>
      <c r="TIL4" s="208"/>
      <c r="TIM4" s="208"/>
      <c r="TIN4" s="208"/>
      <c r="TIO4" s="208"/>
      <c r="TIP4" s="208"/>
      <c r="TIQ4" s="208"/>
      <c r="TIR4" s="208"/>
      <c r="TIS4" s="208"/>
      <c r="TIT4" s="208"/>
      <c r="TIU4" s="208"/>
      <c r="TIV4" s="208"/>
      <c r="TIW4" s="208"/>
      <c r="TIX4" s="208"/>
      <c r="TIY4" s="208"/>
      <c r="TIZ4" s="208"/>
      <c r="TJA4" s="208"/>
      <c r="TJB4" s="208"/>
      <c r="TJC4" s="208"/>
      <c r="TJD4" s="208"/>
      <c r="TJE4" s="208"/>
      <c r="TJF4" s="208"/>
      <c r="TJG4" s="208"/>
      <c r="TJH4" s="208"/>
      <c r="TJI4" s="208"/>
      <c r="TJJ4" s="208"/>
      <c r="TJK4" s="208"/>
      <c r="TJL4" s="208"/>
      <c r="TJM4" s="208"/>
      <c r="TJN4" s="208"/>
      <c r="TJO4" s="208"/>
      <c r="TJP4" s="208"/>
      <c r="TJQ4" s="208"/>
      <c r="TJR4" s="208"/>
      <c r="TJS4" s="208"/>
      <c r="TJT4" s="208"/>
      <c r="TJU4" s="208"/>
      <c r="TJV4" s="208"/>
      <c r="TJW4" s="208"/>
      <c r="TJX4" s="208"/>
      <c r="TJY4" s="208"/>
      <c r="TJZ4" s="208"/>
      <c r="TKA4" s="208"/>
      <c r="TKB4" s="208"/>
      <c r="TKC4" s="208"/>
      <c r="TKD4" s="208"/>
      <c r="TKE4" s="208"/>
      <c r="TKF4" s="208"/>
      <c r="TKG4" s="208"/>
      <c r="TKH4" s="208"/>
      <c r="TKI4" s="208"/>
      <c r="TKJ4" s="208"/>
      <c r="TKK4" s="208"/>
      <c r="TKL4" s="208"/>
      <c r="TKM4" s="208"/>
      <c r="TKN4" s="208"/>
      <c r="TKO4" s="208"/>
      <c r="TKP4" s="208"/>
      <c r="TKQ4" s="208"/>
      <c r="TKR4" s="208"/>
      <c r="TKS4" s="208"/>
      <c r="TKT4" s="208"/>
      <c r="TKU4" s="208"/>
      <c r="TKV4" s="208"/>
      <c r="TKW4" s="208"/>
      <c r="TKX4" s="208"/>
      <c r="TKY4" s="208"/>
      <c r="TKZ4" s="208"/>
      <c r="TLA4" s="208"/>
      <c r="TLB4" s="208"/>
      <c r="TLC4" s="208"/>
      <c r="TLD4" s="208"/>
      <c r="TLE4" s="208"/>
      <c r="TLF4" s="208"/>
      <c r="TLG4" s="208"/>
      <c r="TLH4" s="208"/>
      <c r="TLI4" s="208"/>
      <c r="TLJ4" s="208"/>
      <c r="TLK4" s="208"/>
      <c r="TLL4" s="208"/>
      <c r="TLM4" s="208"/>
      <c r="TLN4" s="208"/>
      <c r="TLO4" s="208"/>
      <c r="TLP4" s="208"/>
      <c r="TLQ4" s="208"/>
      <c r="TLR4" s="208"/>
      <c r="TLS4" s="208"/>
      <c r="TLT4" s="208"/>
      <c r="TLU4" s="208"/>
      <c r="TLV4" s="208"/>
      <c r="TLW4" s="208"/>
      <c r="TLX4" s="208"/>
      <c r="TLY4" s="208"/>
      <c r="TLZ4" s="208"/>
      <c r="TMA4" s="208"/>
      <c r="TMB4" s="208"/>
      <c r="TMC4" s="208"/>
      <c r="TMD4" s="208"/>
      <c r="TME4" s="208"/>
      <c r="TMF4" s="208"/>
      <c r="TMG4" s="208"/>
      <c r="TMH4" s="208"/>
      <c r="TMI4" s="208"/>
      <c r="TMJ4" s="208"/>
      <c r="TMK4" s="208"/>
      <c r="TML4" s="208"/>
      <c r="TMM4" s="208"/>
      <c r="TMN4" s="208"/>
      <c r="TMO4" s="208"/>
      <c r="TMP4" s="208"/>
      <c r="TMQ4" s="208"/>
      <c r="TMR4" s="208"/>
      <c r="TMS4" s="208"/>
      <c r="TMT4" s="208"/>
      <c r="TMU4" s="208"/>
      <c r="TMV4" s="208"/>
      <c r="TMW4" s="208"/>
      <c r="TMX4" s="208"/>
      <c r="TMY4" s="208"/>
      <c r="TMZ4" s="208"/>
      <c r="TNA4" s="208"/>
      <c r="TNB4" s="208"/>
      <c r="TNC4" s="208"/>
      <c r="TND4" s="208"/>
      <c r="TNE4" s="208"/>
      <c r="TNF4" s="208"/>
      <c r="TNG4" s="208"/>
      <c r="TNH4" s="208"/>
      <c r="TNI4" s="208"/>
      <c r="TNJ4" s="208"/>
      <c r="TNK4" s="208"/>
      <c r="TNL4" s="208"/>
      <c r="TNM4" s="208"/>
      <c r="TNN4" s="208"/>
      <c r="TNO4" s="208"/>
      <c r="TNP4" s="208"/>
      <c r="TNQ4" s="208"/>
      <c r="TNR4" s="208"/>
      <c r="TNS4" s="208"/>
      <c r="TNT4" s="208"/>
      <c r="TNU4" s="208"/>
      <c r="TNV4" s="208"/>
      <c r="TNW4" s="208"/>
      <c r="TNX4" s="208"/>
      <c r="TNY4" s="208"/>
      <c r="TNZ4" s="208"/>
      <c r="TOA4" s="208"/>
      <c r="TOB4" s="208"/>
      <c r="TOC4" s="208"/>
      <c r="TOD4" s="208"/>
      <c r="TOE4" s="208"/>
      <c r="TOF4" s="208"/>
      <c r="TOG4" s="208"/>
      <c r="TOH4" s="208"/>
      <c r="TOI4" s="208"/>
      <c r="TOJ4" s="208"/>
      <c r="TOK4" s="208"/>
      <c r="TOL4" s="208"/>
      <c r="TOM4" s="208"/>
      <c r="TON4" s="208"/>
      <c r="TOO4" s="208"/>
      <c r="TOP4" s="208"/>
      <c r="TOQ4" s="208"/>
      <c r="TOR4" s="208"/>
      <c r="TOS4" s="208"/>
      <c r="TOT4" s="208"/>
      <c r="TOU4" s="208"/>
      <c r="TOV4" s="208"/>
      <c r="TOW4" s="208"/>
      <c r="TOX4" s="208"/>
      <c r="TOY4" s="208"/>
      <c r="TOZ4" s="208"/>
      <c r="TPA4" s="208"/>
      <c r="TPB4" s="208"/>
      <c r="TPC4" s="208"/>
      <c r="TPD4" s="208"/>
      <c r="TPE4" s="208"/>
      <c r="TPF4" s="208"/>
      <c r="TPG4" s="208"/>
      <c r="TPH4" s="208"/>
      <c r="TPI4" s="208"/>
      <c r="TPJ4" s="208"/>
      <c r="TPK4" s="208"/>
      <c r="TPL4" s="208"/>
      <c r="TPM4" s="208"/>
      <c r="TPN4" s="208"/>
      <c r="TPO4" s="208"/>
      <c r="TPP4" s="208"/>
      <c r="TPQ4" s="208"/>
      <c r="TPR4" s="208"/>
      <c r="TPS4" s="208"/>
      <c r="TPT4" s="208"/>
      <c r="TPU4" s="208"/>
      <c r="TPV4" s="208"/>
      <c r="TPW4" s="208"/>
      <c r="TPX4" s="208"/>
      <c r="TPY4" s="208"/>
      <c r="TPZ4" s="208"/>
      <c r="TQA4" s="208"/>
      <c r="TQB4" s="208"/>
      <c r="TQC4" s="208"/>
      <c r="TQD4" s="208"/>
      <c r="TQE4" s="208"/>
      <c r="TQF4" s="208"/>
      <c r="TQG4" s="208"/>
      <c r="TQH4" s="208"/>
      <c r="TQI4" s="208"/>
      <c r="TQJ4" s="208"/>
      <c r="TQK4" s="208"/>
      <c r="TQL4" s="208"/>
      <c r="TQM4" s="208"/>
      <c r="TQN4" s="208"/>
      <c r="TQO4" s="208"/>
      <c r="TQP4" s="208"/>
      <c r="TQQ4" s="208"/>
      <c r="TQR4" s="208"/>
      <c r="TQS4" s="208"/>
      <c r="TQT4" s="208"/>
      <c r="TQU4" s="208"/>
      <c r="TQV4" s="208"/>
      <c r="TQW4" s="208"/>
      <c r="TQX4" s="208"/>
      <c r="TQY4" s="208"/>
      <c r="TQZ4" s="208"/>
      <c r="TRA4" s="208"/>
      <c r="TRB4" s="208"/>
      <c r="TRC4" s="208"/>
      <c r="TRD4" s="208"/>
      <c r="TRE4" s="208"/>
      <c r="TRF4" s="208"/>
      <c r="TRG4" s="208"/>
      <c r="TRH4" s="208"/>
      <c r="TRI4" s="208"/>
      <c r="TRJ4" s="208"/>
      <c r="TRK4" s="208"/>
      <c r="TRL4" s="208"/>
      <c r="TRM4" s="208"/>
      <c r="TRN4" s="208"/>
      <c r="TRO4" s="208"/>
      <c r="TRP4" s="208"/>
      <c r="TRQ4" s="208"/>
      <c r="TRR4" s="208"/>
      <c r="TRS4" s="208"/>
      <c r="TRT4" s="208"/>
      <c r="TRU4" s="208"/>
      <c r="TRV4" s="208"/>
      <c r="TRW4" s="208"/>
      <c r="TRX4" s="208"/>
      <c r="TRY4" s="208"/>
      <c r="TRZ4" s="208"/>
      <c r="TSA4" s="208"/>
      <c r="TSB4" s="208"/>
      <c r="TSC4" s="208"/>
      <c r="TSD4" s="208"/>
      <c r="TSE4" s="208"/>
      <c r="TSF4" s="208"/>
      <c r="TSG4" s="208"/>
      <c r="TSH4" s="208"/>
      <c r="TSI4" s="208"/>
      <c r="TSJ4" s="208"/>
      <c r="TSK4" s="208"/>
      <c r="TSL4" s="208"/>
      <c r="TSM4" s="208"/>
      <c r="TSN4" s="208"/>
      <c r="TSO4" s="208"/>
      <c r="TSP4" s="208"/>
      <c r="TSQ4" s="208"/>
      <c r="TSR4" s="208"/>
      <c r="TSS4" s="208"/>
      <c r="TST4" s="208"/>
      <c r="TSU4" s="208"/>
      <c r="TSV4" s="208"/>
      <c r="TSW4" s="208"/>
      <c r="TSX4" s="208"/>
      <c r="TSY4" s="208"/>
      <c r="TSZ4" s="208"/>
      <c r="TTA4" s="208"/>
      <c r="TTB4" s="208"/>
      <c r="TTC4" s="208"/>
      <c r="TTD4" s="208"/>
      <c r="TTE4" s="208"/>
      <c r="TTF4" s="208"/>
      <c r="TTG4" s="208"/>
      <c r="TTH4" s="208"/>
      <c r="TTI4" s="208"/>
      <c r="TTJ4" s="208"/>
      <c r="TTK4" s="208"/>
      <c r="TTL4" s="208"/>
      <c r="TTM4" s="208"/>
      <c r="TTN4" s="208"/>
      <c r="TTO4" s="208"/>
      <c r="TTP4" s="208"/>
      <c r="TTQ4" s="208"/>
      <c r="TTR4" s="208"/>
      <c r="TTS4" s="208"/>
      <c r="TTT4" s="208"/>
      <c r="TTU4" s="208"/>
      <c r="TTV4" s="208"/>
      <c r="TTW4" s="208"/>
      <c r="TTX4" s="208"/>
      <c r="TTY4" s="208"/>
      <c r="TTZ4" s="208"/>
      <c r="TUA4" s="208"/>
      <c r="TUB4" s="208"/>
      <c r="TUC4" s="208"/>
      <c r="TUD4" s="208"/>
      <c r="TUE4" s="208"/>
      <c r="TUF4" s="208"/>
      <c r="TUG4" s="208"/>
      <c r="TUH4" s="208"/>
      <c r="TUI4" s="208"/>
      <c r="TUJ4" s="208"/>
      <c r="TUK4" s="208"/>
      <c r="TUL4" s="208"/>
      <c r="TUM4" s="208"/>
      <c r="TUN4" s="208"/>
      <c r="TUO4" s="208"/>
      <c r="TUP4" s="208"/>
      <c r="TUQ4" s="208"/>
      <c r="TUR4" s="208"/>
      <c r="TUS4" s="208"/>
      <c r="TUT4" s="208"/>
      <c r="TUU4" s="208"/>
      <c r="TUV4" s="208"/>
      <c r="TUW4" s="208"/>
      <c r="TUX4" s="208"/>
      <c r="TUY4" s="208"/>
      <c r="TUZ4" s="208"/>
      <c r="TVA4" s="208"/>
      <c r="TVB4" s="208"/>
      <c r="TVC4" s="208"/>
      <c r="TVD4" s="208"/>
      <c r="TVE4" s="208"/>
      <c r="TVF4" s="208"/>
      <c r="TVG4" s="208"/>
      <c r="TVH4" s="208"/>
      <c r="TVI4" s="208"/>
      <c r="TVJ4" s="208"/>
      <c r="TVK4" s="208"/>
      <c r="TVL4" s="208"/>
      <c r="TVM4" s="208"/>
      <c r="TVN4" s="208"/>
      <c r="TVO4" s="208"/>
      <c r="TVP4" s="208"/>
      <c r="TVQ4" s="208"/>
      <c r="TVR4" s="208"/>
      <c r="TVS4" s="208"/>
      <c r="TVT4" s="208"/>
      <c r="TVU4" s="208"/>
      <c r="TVV4" s="208"/>
      <c r="TVW4" s="208"/>
      <c r="TVX4" s="208"/>
      <c r="TVY4" s="208"/>
      <c r="TVZ4" s="208"/>
      <c r="TWA4" s="208"/>
      <c r="TWB4" s="208"/>
      <c r="TWC4" s="208"/>
      <c r="TWD4" s="208"/>
      <c r="TWE4" s="208"/>
      <c r="TWF4" s="208"/>
      <c r="TWG4" s="208"/>
      <c r="TWH4" s="208"/>
      <c r="TWI4" s="208"/>
      <c r="TWJ4" s="208"/>
      <c r="TWK4" s="208"/>
      <c r="TWL4" s="208"/>
      <c r="TWM4" s="208"/>
      <c r="TWN4" s="208"/>
      <c r="TWO4" s="208"/>
      <c r="TWP4" s="208"/>
      <c r="TWQ4" s="208"/>
      <c r="TWR4" s="208"/>
      <c r="TWS4" s="208"/>
      <c r="TWT4" s="208"/>
      <c r="TWU4" s="208"/>
      <c r="TWV4" s="208"/>
      <c r="TWW4" s="208"/>
      <c r="TWX4" s="208"/>
      <c r="TWY4" s="208"/>
      <c r="TWZ4" s="208"/>
      <c r="TXA4" s="208"/>
      <c r="TXB4" s="208"/>
      <c r="TXC4" s="208"/>
      <c r="TXD4" s="208"/>
      <c r="TXE4" s="208"/>
      <c r="TXF4" s="208"/>
      <c r="TXG4" s="208"/>
      <c r="TXH4" s="208"/>
      <c r="TXI4" s="208"/>
      <c r="TXJ4" s="208"/>
      <c r="TXK4" s="208"/>
      <c r="TXL4" s="208"/>
      <c r="TXM4" s="208"/>
      <c r="TXN4" s="208"/>
      <c r="TXO4" s="208"/>
      <c r="TXP4" s="208"/>
      <c r="TXQ4" s="208"/>
      <c r="TXR4" s="208"/>
      <c r="TXS4" s="208"/>
      <c r="TXT4" s="208"/>
      <c r="TXU4" s="208"/>
      <c r="TXV4" s="208"/>
      <c r="TXW4" s="208"/>
      <c r="TXX4" s="208"/>
      <c r="TXY4" s="208"/>
      <c r="TXZ4" s="208"/>
      <c r="TYA4" s="208"/>
      <c r="TYB4" s="208"/>
      <c r="TYC4" s="208"/>
      <c r="TYD4" s="208"/>
      <c r="TYE4" s="208"/>
      <c r="TYF4" s="208"/>
      <c r="TYG4" s="208"/>
      <c r="TYH4" s="208"/>
      <c r="TYI4" s="208"/>
      <c r="TYJ4" s="208"/>
      <c r="TYK4" s="208"/>
      <c r="TYL4" s="208"/>
      <c r="TYM4" s="208"/>
      <c r="TYN4" s="208"/>
      <c r="TYO4" s="208"/>
      <c r="TYP4" s="208"/>
      <c r="TYQ4" s="208"/>
      <c r="TYR4" s="208"/>
      <c r="TYS4" s="208"/>
      <c r="TYT4" s="208"/>
      <c r="TYU4" s="208"/>
      <c r="TYV4" s="208"/>
      <c r="TYW4" s="208"/>
      <c r="TYX4" s="208"/>
      <c r="TYY4" s="208"/>
      <c r="TYZ4" s="208"/>
      <c r="TZA4" s="208"/>
      <c r="TZB4" s="208"/>
      <c r="TZC4" s="208"/>
      <c r="TZD4" s="208"/>
      <c r="TZE4" s="208"/>
      <c r="TZF4" s="208"/>
      <c r="TZG4" s="208"/>
      <c r="TZH4" s="208"/>
      <c r="TZI4" s="208"/>
      <c r="TZJ4" s="208"/>
      <c r="TZK4" s="208"/>
      <c r="TZL4" s="208"/>
      <c r="TZM4" s="208"/>
      <c r="TZN4" s="208"/>
      <c r="TZO4" s="208"/>
      <c r="TZP4" s="208"/>
      <c r="TZQ4" s="208"/>
      <c r="TZR4" s="208"/>
      <c r="TZS4" s="208"/>
      <c r="TZT4" s="208"/>
      <c r="TZU4" s="208"/>
      <c r="TZV4" s="208"/>
      <c r="TZW4" s="208"/>
      <c r="TZX4" s="208"/>
      <c r="TZY4" s="208"/>
      <c r="TZZ4" s="208"/>
      <c r="UAA4" s="208"/>
      <c r="UAB4" s="208"/>
      <c r="UAC4" s="208"/>
      <c r="UAD4" s="208"/>
      <c r="UAE4" s="208"/>
      <c r="UAF4" s="208"/>
      <c r="UAG4" s="208"/>
      <c r="UAH4" s="208"/>
      <c r="UAI4" s="208"/>
      <c r="UAJ4" s="208"/>
      <c r="UAK4" s="208"/>
      <c r="UAL4" s="208"/>
      <c r="UAM4" s="208"/>
      <c r="UAN4" s="208"/>
      <c r="UAO4" s="208"/>
      <c r="UAP4" s="208"/>
      <c r="UAQ4" s="208"/>
      <c r="UAR4" s="208"/>
      <c r="UAS4" s="208"/>
      <c r="UAT4" s="208"/>
      <c r="UAU4" s="208"/>
      <c r="UAV4" s="208"/>
      <c r="UAW4" s="208"/>
      <c r="UAX4" s="208"/>
      <c r="UAY4" s="208"/>
      <c r="UAZ4" s="208"/>
      <c r="UBA4" s="208"/>
      <c r="UBB4" s="208"/>
      <c r="UBC4" s="208"/>
      <c r="UBD4" s="208"/>
      <c r="UBE4" s="208"/>
      <c r="UBF4" s="208"/>
      <c r="UBG4" s="208"/>
      <c r="UBH4" s="208"/>
      <c r="UBI4" s="208"/>
      <c r="UBJ4" s="208"/>
      <c r="UBK4" s="208"/>
      <c r="UBL4" s="208"/>
      <c r="UBM4" s="208"/>
      <c r="UBN4" s="208"/>
      <c r="UBO4" s="208"/>
      <c r="UBP4" s="208"/>
      <c r="UBQ4" s="208"/>
      <c r="UBR4" s="208"/>
      <c r="UBS4" s="208"/>
      <c r="UBT4" s="208"/>
      <c r="UBU4" s="208"/>
      <c r="UBV4" s="208"/>
      <c r="UBW4" s="208"/>
      <c r="UBX4" s="208"/>
      <c r="UBY4" s="208"/>
      <c r="UBZ4" s="208"/>
      <c r="UCA4" s="208"/>
      <c r="UCB4" s="208"/>
      <c r="UCC4" s="208"/>
      <c r="UCD4" s="208"/>
      <c r="UCE4" s="208"/>
      <c r="UCF4" s="208"/>
      <c r="UCG4" s="208"/>
      <c r="UCH4" s="208"/>
      <c r="UCI4" s="208"/>
      <c r="UCJ4" s="208"/>
      <c r="UCK4" s="208"/>
      <c r="UCL4" s="208"/>
      <c r="UCM4" s="208"/>
      <c r="UCN4" s="208"/>
      <c r="UCO4" s="208"/>
      <c r="UCP4" s="208"/>
      <c r="UCQ4" s="208"/>
      <c r="UCR4" s="208"/>
      <c r="UCS4" s="208"/>
      <c r="UCT4" s="208"/>
      <c r="UCU4" s="208"/>
      <c r="UCV4" s="208"/>
      <c r="UCW4" s="208"/>
      <c r="UCX4" s="208"/>
      <c r="UCY4" s="208"/>
      <c r="UCZ4" s="208"/>
      <c r="UDA4" s="208"/>
      <c r="UDB4" s="208"/>
      <c r="UDC4" s="208"/>
      <c r="UDD4" s="208"/>
      <c r="UDE4" s="208"/>
      <c r="UDF4" s="208"/>
      <c r="UDG4" s="208"/>
      <c r="UDH4" s="208"/>
      <c r="UDI4" s="208"/>
      <c r="UDJ4" s="208"/>
      <c r="UDK4" s="208"/>
      <c r="UDL4" s="208"/>
      <c r="UDM4" s="208"/>
      <c r="UDN4" s="208"/>
      <c r="UDO4" s="208"/>
      <c r="UDP4" s="208"/>
      <c r="UDQ4" s="208"/>
      <c r="UDR4" s="208"/>
      <c r="UDS4" s="208"/>
      <c r="UDT4" s="208"/>
      <c r="UDU4" s="208"/>
      <c r="UDV4" s="208"/>
      <c r="UDW4" s="208"/>
      <c r="UDX4" s="208"/>
      <c r="UDY4" s="208"/>
      <c r="UDZ4" s="208"/>
      <c r="UEA4" s="208"/>
      <c r="UEB4" s="208"/>
      <c r="UEC4" s="208"/>
      <c r="UED4" s="208"/>
      <c r="UEE4" s="208"/>
      <c r="UEF4" s="208"/>
      <c r="UEG4" s="208"/>
      <c r="UEH4" s="208"/>
      <c r="UEI4" s="208"/>
      <c r="UEJ4" s="208"/>
      <c r="UEK4" s="208"/>
      <c r="UEL4" s="208"/>
      <c r="UEM4" s="208"/>
      <c r="UEN4" s="208"/>
      <c r="UEO4" s="208"/>
      <c r="UEP4" s="208"/>
      <c r="UEQ4" s="208"/>
      <c r="UER4" s="208"/>
      <c r="UES4" s="208"/>
      <c r="UET4" s="208"/>
      <c r="UEU4" s="208"/>
      <c r="UEV4" s="208"/>
      <c r="UEW4" s="208"/>
      <c r="UEX4" s="208"/>
      <c r="UEY4" s="208"/>
      <c r="UEZ4" s="208"/>
      <c r="UFA4" s="208"/>
      <c r="UFB4" s="208"/>
      <c r="UFC4" s="208"/>
      <c r="UFD4" s="208"/>
      <c r="UFE4" s="208"/>
      <c r="UFF4" s="208"/>
      <c r="UFG4" s="208"/>
      <c r="UFH4" s="208"/>
      <c r="UFI4" s="208"/>
      <c r="UFJ4" s="208"/>
      <c r="UFK4" s="208"/>
      <c r="UFL4" s="208"/>
      <c r="UFM4" s="208"/>
      <c r="UFN4" s="208"/>
      <c r="UFO4" s="208"/>
      <c r="UFP4" s="208"/>
      <c r="UFQ4" s="208"/>
      <c r="UFR4" s="208"/>
      <c r="UFS4" s="208"/>
      <c r="UFT4" s="208"/>
      <c r="UFU4" s="208"/>
      <c r="UFV4" s="208"/>
      <c r="UFW4" s="208"/>
      <c r="UFX4" s="208"/>
      <c r="UFY4" s="208"/>
      <c r="UFZ4" s="208"/>
      <c r="UGA4" s="208"/>
      <c r="UGB4" s="208"/>
      <c r="UGC4" s="208"/>
      <c r="UGD4" s="208"/>
      <c r="UGE4" s="208"/>
      <c r="UGF4" s="208"/>
      <c r="UGG4" s="208"/>
      <c r="UGH4" s="208"/>
      <c r="UGI4" s="208"/>
      <c r="UGJ4" s="208"/>
      <c r="UGK4" s="208"/>
      <c r="UGL4" s="208"/>
      <c r="UGM4" s="208"/>
      <c r="UGN4" s="208"/>
      <c r="UGO4" s="208"/>
      <c r="UGP4" s="208"/>
      <c r="UGQ4" s="208"/>
      <c r="UGR4" s="208"/>
      <c r="UGS4" s="208"/>
      <c r="UGT4" s="208"/>
      <c r="UGU4" s="208"/>
      <c r="UGV4" s="208"/>
      <c r="UGW4" s="208"/>
      <c r="UGX4" s="208"/>
      <c r="UGY4" s="208"/>
      <c r="UGZ4" s="208"/>
      <c r="UHA4" s="208"/>
      <c r="UHB4" s="208"/>
      <c r="UHC4" s="208"/>
      <c r="UHD4" s="208"/>
      <c r="UHE4" s="208"/>
      <c r="UHF4" s="208"/>
      <c r="UHG4" s="208"/>
      <c r="UHH4" s="208"/>
      <c r="UHI4" s="208"/>
      <c r="UHJ4" s="208"/>
      <c r="UHK4" s="208"/>
      <c r="UHL4" s="208"/>
      <c r="UHM4" s="208"/>
      <c r="UHN4" s="208"/>
      <c r="UHO4" s="208"/>
      <c r="UHP4" s="208"/>
      <c r="UHQ4" s="208"/>
      <c r="UHR4" s="208"/>
      <c r="UHS4" s="208"/>
      <c r="UHT4" s="208"/>
      <c r="UHU4" s="208"/>
      <c r="UHV4" s="208"/>
      <c r="UHW4" s="208"/>
      <c r="UHX4" s="208"/>
      <c r="UHY4" s="208"/>
      <c r="UHZ4" s="208"/>
      <c r="UIA4" s="208"/>
      <c r="UIB4" s="208"/>
      <c r="UIC4" s="208"/>
      <c r="UID4" s="208"/>
      <c r="UIE4" s="208"/>
      <c r="UIF4" s="208"/>
      <c r="UIG4" s="208"/>
      <c r="UIH4" s="208"/>
      <c r="UII4" s="208"/>
      <c r="UIJ4" s="208"/>
      <c r="UIK4" s="208"/>
      <c r="UIL4" s="208"/>
      <c r="UIM4" s="208"/>
      <c r="UIN4" s="208"/>
      <c r="UIO4" s="208"/>
      <c r="UIP4" s="208"/>
      <c r="UIQ4" s="208"/>
      <c r="UIR4" s="208"/>
      <c r="UIS4" s="208"/>
      <c r="UIT4" s="208"/>
      <c r="UIU4" s="208"/>
      <c r="UIV4" s="208"/>
      <c r="UIW4" s="208"/>
      <c r="UIX4" s="208"/>
      <c r="UIY4" s="208"/>
      <c r="UIZ4" s="208"/>
      <c r="UJA4" s="208"/>
      <c r="UJB4" s="208"/>
      <c r="UJC4" s="208"/>
      <c r="UJD4" s="208"/>
      <c r="UJE4" s="208"/>
      <c r="UJF4" s="208"/>
      <c r="UJG4" s="208"/>
      <c r="UJH4" s="208"/>
      <c r="UJI4" s="208"/>
      <c r="UJJ4" s="208"/>
      <c r="UJK4" s="208"/>
      <c r="UJL4" s="208"/>
      <c r="UJM4" s="208"/>
      <c r="UJN4" s="208"/>
      <c r="UJO4" s="208"/>
      <c r="UJP4" s="208"/>
      <c r="UJQ4" s="208"/>
      <c r="UJR4" s="208"/>
      <c r="UJS4" s="208"/>
      <c r="UJT4" s="208"/>
      <c r="UJU4" s="208"/>
      <c r="UJV4" s="208"/>
      <c r="UJW4" s="208"/>
      <c r="UJX4" s="208"/>
      <c r="UJY4" s="208"/>
      <c r="UJZ4" s="208"/>
      <c r="UKA4" s="208"/>
      <c r="UKB4" s="208"/>
      <c r="UKC4" s="208"/>
      <c r="UKD4" s="208"/>
      <c r="UKE4" s="208"/>
      <c r="UKF4" s="208"/>
      <c r="UKG4" s="208"/>
      <c r="UKH4" s="208"/>
      <c r="UKI4" s="208"/>
      <c r="UKJ4" s="208"/>
      <c r="UKK4" s="208"/>
      <c r="UKL4" s="208"/>
      <c r="UKM4" s="208"/>
      <c r="UKN4" s="208"/>
      <c r="UKO4" s="208"/>
      <c r="UKP4" s="208"/>
      <c r="UKQ4" s="208"/>
      <c r="UKR4" s="208"/>
      <c r="UKS4" s="208"/>
      <c r="UKT4" s="208"/>
      <c r="UKU4" s="208"/>
      <c r="UKV4" s="208"/>
      <c r="UKW4" s="208"/>
      <c r="UKX4" s="208"/>
      <c r="UKY4" s="208"/>
      <c r="UKZ4" s="208"/>
      <c r="ULA4" s="208"/>
      <c r="ULB4" s="208"/>
      <c r="ULC4" s="208"/>
      <c r="ULD4" s="208"/>
      <c r="ULE4" s="208"/>
      <c r="ULF4" s="208"/>
      <c r="ULG4" s="208"/>
      <c r="ULH4" s="208"/>
      <c r="ULI4" s="208"/>
      <c r="ULJ4" s="208"/>
      <c r="ULK4" s="208"/>
      <c r="ULL4" s="208"/>
      <c r="ULM4" s="208"/>
      <c r="ULN4" s="208"/>
      <c r="ULO4" s="208"/>
      <c r="ULP4" s="208"/>
      <c r="ULQ4" s="208"/>
      <c r="ULR4" s="208"/>
      <c r="ULS4" s="208"/>
      <c r="ULT4" s="208"/>
      <c r="ULU4" s="208"/>
      <c r="ULV4" s="208"/>
      <c r="ULW4" s="208"/>
      <c r="ULX4" s="208"/>
      <c r="ULY4" s="208"/>
      <c r="ULZ4" s="208"/>
      <c r="UMA4" s="208"/>
      <c r="UMB4" s="208"/>
      <c r="UMC4" s="208"/>
      <c r="UMD4" s="208"/>
      <c r="UME4" s="208"/>
      <c r="UMF4" s="208"/>
      <c r="UMG4" s="208"/>
      <c r="UMH4" s="208"/>
      <c r="UMI4" s="208"/>
      <c r="UMJ4" s="208"/>
      <c r="UMK4" s="208"/>
      <c r="UML4" s="208"/>
      <c r="UMM4" s="208"/>
      <c r="UMN4" s="208"/>
      <c r="UMO4" s="208"/>
      <c r="UMP4" s="208"/>
      <c r="UMQ4" s="208"/>
      <c r="UMR4" s="208"/>
      <c r="UMS4" s="208"/>
      <c r="UMT4" s="208"/>
      <c r="UMU4" s="208"/>
      <c r="UMV4" s="208"/>
      <c r="UMW4" s="208"/>
      <c r="UMX4" s="208"/>
      <c r="UMY4" s="208"/>
      <c r="UMZ4" s="208"/>
      <c r="UNA4" s="208"/>
      <c r="UNB4" s="208"/>
      <c r="UNC4" s="208"/>
      <c r="UND4" s="208"/>
      <c r="UNE4" s="208"/>
      <c r="UNF4" s="208"/>
      <c r="UNG4" s="208"/>
      <c r="UNH4" s="208"/>
      <c r="UNI4" s="208"/>
      <c r="UNJ4" s="208"/>
      <c r="UNK4" s="208"/>
      <c r="UNL4" s="208"/>
      <c r="UNM4" s="208"/>
      <c r="UNN4" s="208"/>
      <c r="UNO4" s="208"/>
      <c r="UNP4" s="208"/>
      <c r="UNQ4" s="208"/>
      <c r="UNR4" s="208"/>
      <c r="UNS4" s="208"/>
      <c r="UNT4" s="208"/>
      <c r="UNU4" s="208"/>
      <c r="UNV4" s="208"/>
      <c r="UNW4" s="208"/>
      <c r="UNX4" s="208"/>
      <c r="UNY4" s="208"/>
      <c r="UNZ4" s="208"/>
      <c r="UOA4" s="208"/>
      <c r="UOB4" s="208"/>
      <c r="UOC4" s="208"/>
      <c r="UOD4" s="208"/>
      <c r="UOE4" s="208"/>
      <c r="UOF4" s="208"/>
      <c r="UOG4" s="208"/>
      <c r="UOH4" s="208"/>
      <c r="UOI4" s="208"/>
      <c r="UOJ4" s="208"/>
      <c r="UOK4" s="208"/>
      <c r="UOL4" s="208"/>
      <c r="UOM4" s="208"/>
      <c r="UON4" s="208"/>
      <c r="UOO4" s="208"/>
      <c r="UOP4" s="208"/>
      <c r="UOQ4" s="208"/>
      <c r="UOR4" s="208"/>
      <c r="UOS4" s="208"/>
      <c r="UOT4" s="208"/>
      <c r="UOU4" s="208"/>
      <c r="UOV4" s="208"/>
      <c r="UOW4" s="208"/>
      <c r="UOX4" s="208"/>
      <c r="UOY4" s="208"/>
      <c r="UOZ4" s="208"/>
      <c r="UPA4" s="208"/>
      <c r="UPB4" s="208"/>
      <c r="UPC4" s="208"/>
      <c r="UPD4" s="208"/>
      <c r="UPE4" s="208"/>
      <c r="UPF4" s="208"/>
      <c r="UPG4" s="208"/>
      <c r="UPH4" s="208"/>
      <c r="UPI4" s="208"/>
      <c r="UPJ4" s="208"/>
      <c r="UPK4" s="208"/>
      <c r="UPL4" s="208"/>
      <c r="UPM4" s="208"/>
      <c r="UPN4" s="208"/>
      <c r="UPO4" s="208"/>
      <c r="UPP4" s="208"/>
      <c r="UPQ4" s="208"/>
      <c r="UPR4" s="208"/>
      <c r="UPS4" s="208"/>
      <c r="UPT4" s="208"/>
      <c r="UPU4" s="208"/>
      <c r="UPV4" s="208"/>
      <c r="UPW4" s="208"/>
      <c r="UPX4" s="208"/>
      <c r="UPY4" s="208"/>
      <c r="UPZ4" s="208"/>
      <c r="UQA4" s="208"/>
      <c r="UQB4" s="208"/>
      <c r="UQC4" s="208"/>
      <c r="UQD4" s="208"/>
      <c r="UQE4" s="208"/>
      <c r="UQF4" s="208"/>
      <c r="UQG4" s="208"/>
      <c r="UQH4" s="208"/>
      <c r="UQI4" s="208"/>
      <c r="UQJ4" s="208"/>
      <c r="UQK4" s="208"/>
      <c r="UQL4" s="208"/>
      <c r="UQM4" s="208"/>
      <c r="UQN4" s="208"/>
      <c r="UQO4" s="208"/>
      <c r="UQP4" s="208"/>
      <c r="UQQ4" s="208"/>
      <c r="UQR4" s="208"/>
      <c r="UQS4" s="208"/>
      <c r="UQT4" s="208"/>
      <c r="UQU4" s="208"/>
      <c r="UQV4" s="208"/>
      <c r="UQW4" s="208"/>
      <c r="UQX4" s="208"/>
      <c r="UQY4" s="208"/>
      <c r="UQZ4" s="208"/>
      <c r="URA4" s="208"/>
      <c r="URB4" s="208"/>
      <c r="URC4" s="208"/>
      <c r="URD4" s="208"/>
      <c r="URE4" s="208"/>
      <c r="URF4" s="208"/>
      <c r="URG4" s="208"/>
      <c r="URH4" s="208"/>
      <c r="URI4" s="208"/>
      <c r="URJ4" s="208"/>
      <c r="URK4" s="208"/>
      <c r="URL4" s="208"/>
      <c r="URM4" s="208"/>
      <c r="URN4" s="208"/>
      <c r="URO4" s="208"/>
      <c r="URP4" s="208"/>
      <c r="URQ4" s="208"/>
      <c r="URR4" s="208"/>
      <c r="URS4" s="208"/>
      <c r="URT4" s="208"/>
      <c r="URU4" s="208"/>
      <c r="URV4" s="208"/>
      <c r="URW4" s="208"/>
      <c r="URX4" s="208"/>
      <c r="URY4" s="208"/>
      <c r="URZ4" s="208"/>
      <c r="USA4" s="208"/>
      <c r="USB4" s="208"/>
      <c r="USC4" s="208"/>
      <c r="USD4" s="208"/>
      <c r="USE4" s="208"/>
      <c r="USF4" s="208"/>
      <c r="USG4" s="208"/>
      <c r="USH4" s="208"/>
      <c r="USI4" s="208"/>
      <c r="USJ4" s="208"/>
      <c r="USK4" s="208"/>
      <c r="USL4" s="208"/>
      <c r="USM4" s="208"/>
      <c r="USN4" s="208"/>
      <c r="USO4" s="208"/>
      <c r="USP4" s="208"/>
      <c r="USQ4" s="208"/>
      <c r="USR4" s="208"/>
      <c r="USS4" s="208"/>
      <c r="UST4" s="208"/>
      <c r="USU4" s="208"/>
      <c r="USV4" s="208"/>
      <c r="USW4" s="208"/>
      <c r="USX4" s="208"/>
      <c r="USY4" s="208"/>
      <c r="USZ4" s="208"/>
      <c r="UTA4" s="208"/>
      <c r="UTB4" s="208"/>
      <c r="UTC4" s="208"/>
      <c r="UTD4" s="208"/>
      <c r="UTE4" s="208"/>
      <c r="UTF4" s="208"/>
      <c r="UTG4" s="208"/>
      <c r="UTH4" s="208"/>
      <c r="UTI4" s="208"/>
      <c r="UTJ4" s="208"/>
      <c r="UTK4" s="208"/>
      <c r="UTL4" s="208"/>
      <c r="UTM4" s="208"/>
      <c r="UTN4" s="208"/>
      <c r="UTO4" s="208"/>
      <c r="UTP4" s="208"/>
      <c r="UTQ4" s="208"/>
      <c r="UTR4" s="208"/>
      <c r="UTS4" s="208"/>
      <c r="UTT4" s="208"/>
      <c r="UTU4" s="208"/>
      <c r="UTV4" s="208"/>
      <c r="UTW4" s="208"/>
      <c r="UTX4" s="208"/>
      <c r="UTY4" s="208"/>
      <c r="UTZ4" s="208"/>
      <c r="UUA4" s="208"/>
      <c r="UUB4" s="208"/>
      <c r="UUC4" s="208"/>
      <c r="UUD4" s="208"/>
      <c r="UUE4" s="208"/>
      <c r="UUF4" s="208"/>
      <c r="UUG4" s="208"/>
      <c r="UUH4" s="208"/>
      <c r="UUI4" s="208"/>
      <c r="UUJ4" s="208"/>
      <c r="UUK4" s="208"/>
      <c r="UUL4" s="208"/>
      <c r="UUM4" s="208"/>
      <c r="UUN4" s="208"/>
      <c r="UUO4" s="208"/>
      <c r="UUP4" s="208"/>
      <c r="UUQ4" s="208"/>
      <c r="UUR4" s="208"/>
      <c r="UUS4" s="208"/>
      <c r="UUT4" s="208"/>
      <c r="UUU4" s="208"/>
      <c r="UUV4" s="208"/>
      <c r="UUW4" s="208"/>
      <c r="UUX4" s="208"/>
      <c r="UUY4" s="208"/>
      <c r="UUZ4" s="208"/>
      <c r="UVA4" s="208"/>
      <c r="UVB4" s="208"/>
      <c r="UVC4" s="208"/>
      <c r="UVD4" s="208"/>
      <c r="UVE4" s="208"/>
      <c r="UVF4" s="208"/>
      <c r="UVG4" s="208"/>
      <c r="UVH4" s="208"/>
      <c r="UVI4" s="208"/>
      <c r="UVJ4" s="208"/>
      <c r="UVK4" s="208"/>
      <c r="UVL4" s="208"/>
      <c r="UVM4" s="208"/>
      <c r="UVN4" s="208"/>
      <c r="UVO4" s="208"/>
      <c r="UVP4" s="208"/>
      <c r="UVQ4" s="208"/>
      <c r="UVR4" s="208"/>
      <c r="UVS4" s="208"/>
      <c r="UVT4" s="208"/>
      <c r="UVU4" s="208"/>
      <c r="UVV4" s="208"/>
      <c r="UVW4" s="208"/>
      <c r="UVX4" s="208"/>
      <c r="UVY4" s="208"/>
      <c r="UVZ4" s="208"/>
      <c r="UWA4" s="208"/>
      <c r="UWB4" s="208"/>
      <c r="UWC4" s="208"/>
      <c r="UWD4" s="208"/>
      <c r="UWE4" s="208"/>
      <c r="UWF4" s="208"/>
      <c r="UWG4" s="208"/>
      <c r="UWH4" s="208"/>
      <c r="UWI4" s="208"/>
      <c r="UWJ4" s="208"/>
      <c r="UWK4" s="208"/>
      <c r="UWL4" s="208"/>
      <c r="UWM4" s="208"/>
      <c r="UWN4" s="208"/>
      <c r="UWO4" s="208"/>
      <c r="UWP4" s="208"/>
      <c r="UWQ4" s="208"/>
      <c r="UWR4" s="208"/>
      <c r="UWS4" s="208"/>
      <c r="UWT4" s="208"/>
      <c r="UWU4" s="208"/>
      <c r="UWV4" s="208"/>
      <c r="UWW4" s="208"/>
      <c r="UWX4" s="208"/>
      <c r="UWY4" s="208"/>
      <c r="UWZ4" s="208"/>
      <c r="UXA4" s="208"/>
      <c r="UXB4" s="208"/>
      <c r="UXC4" s="208"/>
      <c r="UXD4" s="208"/>
      <c r="UXE4" s="208"/>
      <c r="UXF4" s="208"/>
      <c r="UXG4" s="208"/>
      <c r="UXH4" s="208"/>
      <c r="UXI4" s="208"/>
      <c r="UXJ4" s="208"/>
      <c r="UXK4" s="208"/>
      <c r="UXL4" s="208"/>
      <c r="UXM4" s="208"/>
      <c r="UXN4" s="208"/>
      <c r="UXO4" s="208"/>
      <c r="UXP4" s="208"/>
      <c r="UXQ4" s="208"/>
      <c r="UXR4" s="208"/>
      <c r="UXS4" s="208"/>
      <c r="UXT4" s="208"/>
      <c r="UXU4" s="208"/>
      <c r="UXV4" s="208"/>
      <c r="UXW4" s="208"/>
      <c r="UXX4" s="208"/>
      <c r="UXY4" s="208"/>
      <c r="UXZ4" s="208"/>
      <c r="UYA4" s="208"/>
      <c r="UYB4" s="208"/>
      <c r="UYC4" s="208"/>
      <c r="UYD4" s="208"/>
      <c r="UYE4" s="208"/>
      <c r="UYF4" s="208"/>
      <c r="UYG4" s="208"/>
      <c r="UYH4" s="208"/>
      <c r="UYI4" s="208"/>
      <c r="UYJ4" s="208"/>
      <c r="UYK4" s="208"/>
      <c r="UYL4" s="208"/>
      <c r="UYM4" s="208"/>
      <c r="UYN4" s="208"/>
      <c r="UYO4" s="208"/>
      <c r="UYP4" s="208"/>
      <c r="UYQ4" s="208"/>
      <c r="UYR4" s="208"/>
      <c r="UYS4" s="208"/>
      <c r="UYT4" s="208"/>
      <c r="UYU4" s="208"/>
      <c r="UYV4" s="208"/>
      <c r="UYW4" s="208"/>
      <c r="UYX4" s="208"/>
      <c r="UYY4" s="208"/>
      <c r="UYZ4" s="208"/>
      <c r="UZA4" s="208"/>
      <c r="UZB4" s="208"/>
      <c r="UZC4" s="208"/>
      <c r="UZD4" s="208"/>
      <c r="UZE4" s="208"/>
      <c r="UZF4" s="208"/>
      <c r="UZG4" s="208"/>
      <c r="UZH4" s="208"/>
      <c r="UZI4" s="208"/>
      <c r="UZJ4" s="208"/>
      <c r="UZK4" s="208"/>
      <c r="UZL4" s="208"/>
      <c r="UZM4" s="208"/>
      <c r="UZN4" s="208"/>
      <c r="UZO4" s="208"/>
      <c r="UZP4" s="208"/>
      <c r="UZQ4" s="208"/>
      <c r="UZR4" s="208"/>
      <c r="UZS4" s="208"/>
      <c r="UZT4" s="208"/>
      <c r="UZU4" s="208"/>
      <c r="UZV4" s="208"/>
      <c r="UZW4" s="208"/>
      <c r="UZX4" s="208"/>
      <c r="UZY4" s="208"/>
      <c r="UZZ4" s="208"/>
      <c r="VAA4" s="208"/>
      <c r="VAB4" s="208"/>
      <c r="VAC4" s="208"/>
      <c r="VAD4" s="208"/>
      <c r="VAE4" s="208"/>
      <c r="VAF4" s="208"/>
      <c r="VAG4" s="208"/>
      <c r="VAH4" s="208"/>
      <c r="VAI4" s="208"/>
      <c r="VAJ4" s="208"/>
      <c r="VAK4" s="208"/>
      <c r="VAL4" s="208"/>
      <c r="VAM4" s="208"/>
      <c r="VAN4" s="208"/>
      <c r="VAO4" s="208"/>
      <c r="VAP4" s="208"/>
      <c r="VAQ4" s="208"/>
      <c r="VAR4" s="208"/>
      <c r="VAS4" s="208"/>
      <c r="VAT4" s="208"/>
      <c r="VAU4" s="208"/>
      <c r="VAV4" s="208"/>
      <c r="VAW4" s="208"/>
      <c r="VAX4" s="208"/>
      <c r="VAY4" s="208"/>
      <c r="VAZ4" s="208"/>
      <c r="VBA4" s="208"/>
      <c r="VBB4" s="208"/>
      <c r="VBC4" s="208"/>
      <c r="VBD4" s="208"/>
      <c r="VBE4" s="208"/>
      <c r="VBF4" s="208"/>
      <c r="VBG4" s="208"/>
      <c r="VBH4" s="208"/>
      <c r="VBI4" s="208"/>
      <c r="VBJ4" s="208"/>
      <c r="VBK4" s="208"/>
      <c r="VBL4" s="208"/>
      <c r="VBM4" s="208"/>
      <c r="VBN4" s="208"/>
      <c r="VBO4" s="208"/>
      <c r="VBP4" s="208"/>
      <c r="VBQ4" s="208"/>
      <c r="VBR4" s="208"/>
      <c r="VBS4" s="208"/>
      <c r="VBT4" s="208"/>
      <c r="VBU4" s="208"/>
      <c r="VBV4" s="208"/>
      <c r="VBW4" s="208"/>
      <c r="VBX4" s="208"/>
      <c r="VBY4" s="208"/>
      <c r="VBZ4" s="208"/>
      <c r="VCA4" s="208"/>
      <c r="VCB4" s="208"/>
      <c r="VCC4" s="208"/>
      <c r="VCD4" s="208"/>
      <c r="VCE4" s="208"/>
      <c r="VCF4" s="208"/>
      <c r="VCG4" s="208"/>
      <c r="VCH4" s="208"/>
      <c r="VCI4" s="208"/>
      <c r="VCJ4" s="208"/>
      <c r="VCK4" s="208"/>
      <c r="VCL4" s="208"/>
      <c r="VCM4" s="208"/>
      <c r="VCN4" s="208"/>
      <c r="VCO4" s="208"/>
      <c r="VCP4" s="208"/>
      <c r="VCQ4" s="208"/>
      <c r="VCR4" s="208"/>
      <c r="VCS4" s="208"/>
      <c r="VCT4" s="208"/>
      <c r="VCU4" s="208"/>
      <c r="VCV4" s="208"/>
      <c r="VCW4" s="208"/>
      <c r="VCX4" s="208"/>
      <c r="VCY4" s="208"/>
      <c r="VCZ4" s="208"/>
      <c r="VDA4" s="208"/>
      <c r="VDB4" s="208"/>
      <c r="VDC4" s="208"/>
      <c r="VDD4" s="208"/>
      <c r="VDE4" s="208"/>
      <c r="VDF4" s="208"/>
      <c r="VDG4" s="208"/>
      <c r="VDH4" s="208"/>
      <c r="VDI4" s="208"/>
      <c r="VDJ4" s="208"/>
      <c r="VDK4" s="208"/>
      <c r="VDL4" s="208"/>
      <c r="VDM4" s="208"/>
      <c r="VDN4" s="208"/>
      <c r="VDO4" s="208"/>
      <c r="VDP4" s="208"/>
      <c r="VDQ4" s="208"/>
      <c r="VDR4" s="208"/>
      <c r="VDS4" s="208"/>
      <c r="VDT4" s="208"/>
      <c r="VDU4" s="208"/>
      <c r="VDV4" s="208"/>
      <c r="VDW4" s="208"/>
      <c r="VDX4" s="208"/>
      <c r="VDY4" s="208"/>
      <c r="VDZ4" s="208"/>
      <c r="VEA4" s="208"/>
      <c r="VEB4" s="208"/>
      <c r="VEC4" s="208"/>
      <c r="VED4" s="208"/>
      <c r="VEE4" s="208"/>
      <c r="VEF4" s="208"/>
      <c r="VEG4" s="208"/>
      <c r="VEH4" s="208"/>
      <c r="VEI4" s="208"/>
      <c r="VEJ4" s="208"/>
      <c r="VEK4" s="208"/>
      <c r="VEL4" s="208"/>
      <c r="VEM4" s="208"/>
      <c r="VEN4" s="208"/>
      <c r="VEO4" s="208"/>
      <c r="VEP4" s="208"/>
      <c r="VEQ4" s="208"/>
      <c r="VER4" s="208"/>
      <c r="VES4" s="208"/>
      <c r="VET4" s="208"/>
      <c r="VEU4" s="208"/>
      <c r="VEV4" s="208"/>
      <c r="VEW4" s="208"/>
      <c r="VEX4" s="208"/>
      <c r="VEY4" s="208"/>
      <c r="VEZ4" s="208"/>
      <c r="VFA4" s="208"/>
      <c r="VFB4" s="208"/>
      <c r="VFC4" s="208"/>
      <c r="VFD4" s="208"/>
      <c r="VFE4" s="208"/>
      <c r="VFF4" s="208"/>
      <c r="VFG4" s="208"/>
      <c r="VFH4" s="208"/>
      <c r="VFI4" s="208"/>
      <c r="VFJ4" s="208"/>
      <c r="VFK4" s="208"/>
      <c r="VFL4" s="208"/>
      <c r="VFM4" s="208"/>
      <c r="VFN4" s="208"/>
      <c r="VFO4" s="208"/>
      <c r="VFP4" s="208"/>
      <c r="VFQ4" s="208"/>
      <c r="VFR4" s="208"/>
      <c r="VFS4" s="208"/>
      <c r="VFT4" s="208"/>
      <c r="VFU4" s="208"/>
      <c r="VFV4" s="208"/>
      <c r="VFW4" s="208"/>
      <c r="VFX4" s="208"/>
      <c r="VFY4" s="208"/>
      <c r="VFZ4" s="208"/>
      <c r="VGA4" s="208"/>
      <c r="VGB4" s="208"/>
      <c r="VGC4" s="208"/>
      <c r="VGD4" s="208"/>
      <c r="VGE4" s="208"/>
      <c r="VGF4" s="208"/>
      <c r="VGG4" s="208"/>
      <c r="VGH4" s="208"/>
      <c r="VGI4" s="208"/>
      <c r="VGJ4" s="208"/>
      <c r="VGK4" s="208"/>
      <c r="VGL4" s="208"/>
      <c r="VGM4" s="208"/>
      <c r="VGN4" s="208"/>
      <c r="VGO4" s="208"/>
      <c r="VGP4" s="208"/>
      <c r="VGQ4" s="208"/>
      <c r="VGR4" s="208"/>
      <c r="VGS4" s="208"/>
      <c r="VGT4" s="208"/>
      <c r="VGU4" s="208"/>
      <c r="VGV4" s="208"/>
      <c r="VGW4" s="208"/>
      <c r="VGX4" s="208"/>
      <c r="VGY4" s="208"/>
      <c r="VGZ4" s="208"/>
      <c r="VHA4" s="208"/>
      <c r="VHB4" s="208"/>
      <c r="VHC4" s="208"/>
      <c r="VHD4" s="208"/>
      <c r="VHE4" s="208"/>
      <c r="VHF4" s="208"/>
      <c r="VHG4" s="208"/>
      <c r="VHH4" s="208"/>
      <c r="VHI4" s="208"/>
      <c r="VHJ4" s="208"/>
      <c r="VHK4" s="208"/>
      <c r="VHL4" s="208"/>
      <c r="VHM4" s="208"/>
      <c r="VHN4" s="208"/>
      <c r="VHO4" s="208"/>
      <c r="VHP4" s="208"/>
      <c r="VHQ4" s="208"/>
      <c r="VHR4" s="208"/>
      <c r="VHS4" s="208"/>
      <c r="VHT4" s="208"/>
      <c r="VHU4" s="208"/>
      <c r="VHV4" s="208"/>
      <c r="VHW4" s="208"/>
      <c r="VHX4" s="208"/>
      <c r="VHY4" s="208"/>
      <c r="VHZ4" s="208"/>
      <c r="VIA4" s="208"/>
      <c r="VIB4" s="208"/>
      <c r="VIC4" s="208"/>
      <c r="VID4" s="208"/>
      <c r="VIE4" s="208"/>
      <c r="VIF4" s="208"/>
      <c r="VIG4" s="208"/>
      <c r="VIH4" s="208"/>
      <c r="VII4" s="208"/>
      <c r="VIJ4" s="208"/>
      <c r="VIK4" s="208"/>
      <c r="VIL4" s="208"/>
      <c r="VIM4" s="208"/>
      <c r="VIN4" s="208"/>
      <c r="VIO4" s="208"/>
      <c r="VIP4" s="208"/>
      <c r="VIQ4" s="208"/>
      <c r="VIR4" s="208"/>
      <c r="VIS4" s="208"/>
      <c r="VIT4" s="208"/>
      <c r="VIU4" s="208"/>
      <c r="VIV4" s="208"/>
      <c r="VIW4" s="208"/>
      <c r="VIX4" s="208"/>
      <c r="VIY4" s="208"/>
      <c r="VIZ4" s="208"/>
      <c r="VJA4" s="208"/>
      <c r="VJB4" s="208"/>
      <c r="VJC4" s="208"/>
      <c r="VJD4" s="208"/>
      <c r="VJE4" s="208"/>
      <c r="VJF4" s="208"/>
      <c r="VJG4" s="208"/>
      <c r="VJH4" s="208"/>
      <c r="VJI4" s="208"/>
      <c r="VJJ4" s="208"/>
      <c r="VJK4" s="208"/>
      <c r="VJL4" s="208"/>
      <c r="VJM4" s="208"/>
      <c r="VJN4" s="208"/>
      <c r="VJO4" s="208"/>
      <c r="VJP4" s="208"/>
      <c r="VJQ4" s="208"/>
      <c r="VJR4" s="208"/>
      <c r="VJS4" s="208"/>
      <c r="VJT4" s="208"/>
      <c r="VJU4" s="208"/>
      <c r="VJV4" s="208"/>
      <c r="VJW4" s="208"/>
      <c r="VJX4" s="208"/>
      <c r="VJY4" s="208"/>
      <c r="VJZ4" s="208"/>
      <c r="VKA4" s="208"/>
      <c r="VKB4" s="208"/>
      <c r="VKC4" s="208"/>
      <c r="VKD4" s="208"/>
      <c r="VKE4" s="208"/>
      <c r="VKF4" s="208"/>
      <c r="VKG4" s="208"/>
      <c r="VKH4" s="208"/>
      <c r="VKI4" s="208"/>
      <c r="VKJ4" s="208"/>
      <c r="VKK4" s="208"/>
      <c r="VKL4" s="208"/>
      <c r="VKM4" s="208"/>
      <c r="VKN4" s="208"/>
      <c r="VKO4" s="208"/>
      <c r="VKP4" s="208"/>
      <c r="VKQ4" s="208"/>
      <c r="VKR4" s="208"/>
      <c r="VKS4" s="208"/>
      <c r="VKT4" s="208"/>
      <c r="VKU4" s="208"/>
      <c r="VKV4" s="208"/>
      <c r="VKW4" s="208"/>
      <c r="VKX4" s="208"/>
      <c r="VKY4" s="208"/>
      <c r="VKZ4" s="208"/>
      <c r="VLA4" s="208"/>
      <c r="VLB4" s="208"/>
      <c r="VLC4" s="208"/>
      <c r="VLD4" s="208"/>
      <c r="VLE4" s="208"/>
      <c r="VLF4" s="208"/>
      <c r="VLG4" s="208"/>
      <c r="VLH4" s="208"/>
      <c r="VLI4" s="208"/>
      <c r="VLJ4" s="208"/>
      <c r="VLK4" s="208"/>
      <c r="VLL4" s="208"/>
      <c r="VLM4" s="208"/>
      <c r="VLN4" s="208"/>
      <c r="VLO4" s="208"/>
      <c r="VLP4" s="208"/>
      <c r="VLQ4" s="208"/>
      <c r="VLR4" s="208"/>
      <c r="VLS4" s="208"/>
      <c r="VLT4" s="208"/>
      <c r="VLU4" s="208"/>
      <c r="VLV4" s="208"/>
      <c r="VLW4" s="208"/>
      <c r="VLX4" s="208"/>
      <c r="VLY4" s="208"/>
      <c r="VLZ4" s="208"/>
      <c r="VMA4" s="208"/>
      <c r="VMB4" s="208"/>
      <c r="VMC4" s="208"/>
      <c r="VMD4" s="208"/>
      <c r="VME4" s="208"/>
      <c r="VMF4" s="208"/>
      <c r="VMG4" s="208"/>
      <c r="VMH4" s="208"/>
      <c r="VMI4" s="208"/>
      <c r="VMJ4" s="208"/>
      <c r="VMK4" s="208"/>
      <c r="VML4" s="208"/>
      <c r="VMM4" s="208"/>
      <c r="VMN4" s="208"/>
      <c r="VMO4" s="208"/>
      <c r="VMP4" s="208"/>
      <c r="VMQ4" s="208"/>
      <c r="VMR4" s="208"/>
      <c r="VMS4" s="208"/>
      <c r="VMT4" s="208"/>
      <c r="VMU4" s="208"/>
      <c r="VMV4" s="208"/>
      <c r="VMW4" s="208"/>
      <c r="VMX4" s="208"/>
      <c r="VMY4" s="208"/>
      <c r="VMZ4" s="208"/>
      <c r="VNA4" s="208"/>
      <c r="VNB4" s="208"/>
      <c r="VNC4" s="208"/>
      <c r="VND4" s="208"/>
      <c r="VNE4" s="208"/>
      <c r="VNF4" s="208"/>
      <c r="VNG4" s="208"/>
      <c r="VNH4" s="208"/>
      <c r="VNI4" s="208"/>
      <c r="VNJ4" s="208"/>
      <c r="VNK4" s="208"/>
      <c r="VNL4" s="208"/>
      <c r="VNM4" s="208"/>
      <c r="VNN4" s="208"/>
      <c r="VNO4" s="208"/>
      <c r="VNP4" s="208"/>
      <c r="VNQ4" s="208"/>
      <c r="VNR4" s="208"/>
      <c r="VNS4" s="208"/>
      <c r="VNT4" s="208"/>
      <c r="VNU4" s="208"/>
      <c r="VNV4" s="208"/>
      <c r="VNW4" s="208"/>
      <c r="VNX4" s="208"/>
      <c r="VNY4" s="208"/>
      <c r="VNZ4" s="208"/>
      <c r="VOA4" s="208"/>
      <c r="VOB4" s="208"/>
      <c r="VOC4" s="208"/>
      <c r="VOD4" s="208"/>
      <c r="VOE4" s="208"/>
      <c r="VOF4" s="208"/>
      <c r="VOG4" s="208"/>
      <c r="VOH4" s="208"/>
      <c r="VOI4" s="208"/>
      <c r="VOJ4" s="208"/>
      <c r="VOK4" s="208"/>
      <c r="VOL4" s="208"/>
      <c r="VOM4" s="208"/>
      <c r="VON4" s="208"/>
      <c r="VOO4" s="208"/>
      <c r="VOP4" s="208"/>
      <c r="VOQ4" s="208"/>
      <c r="VOR4" s="208"/>
      <c r="VOS4" s="208"/>
      <c r="VOT4" s="208"/>
      <c r="VOU4" s="208"/>
      <c r="VOV4" s="208"/>
      <c r="VOW4" s="208"/>
      <c r="VOX4" s="208"/>
      <c r="VOY4" s="208"/>
      <c r="VOZ4" s="208"/>
      <c r="VPA4" s="208"/>
      <c r="VPB4" s="208"/>
      <c r="VPC4" s="208"/>
      <c r="VPD4" s="208"/>
      <c r="VPE4" s="208"/>
      <c r="VPF4" s="208"/>
      <c r="VPG4" s="208"/>
      <c r="VPH4" s="208"/>
      <c r="VPI4" s="208"/>
      <c r="VPJ4" s="208"/>
      <c r="VPK4" s="208"/>
      <c r="VPL4" s="208"/>
      <c r="VPM4" s="208"/>
      <c r="VPN4" s="208"/>
      <c r="VPO4" s="208"/>
      <c r="VPP4" s="208"/>
      <c r="VPQ4" s="208"/>
      <c r="VPR4" s="208"/>
      <c r="VPS4" s="208"/>
      <c r="VPT4" s="208"/>
      <c r="VPU4" s="208"/>
      <c r="VPV4" s="208"/>
      <c r="VPW4" s="208"/>
      <c r="VPX4" s="208"/>
      <c r="VPY4" s="208"/>
      <c r="VPZ4" s="208"/>
      <c r="VQA4" s="208"/>
      <c r="VQB4" s="208"/>
      <c r="VQC4" s="208"/>
      <c r="VQD4" s="208"/>
      <c r="VQE4" s="208"/>
      <c r="VQF4" s="208"/>
      <c r="VQG4" s="208"/>
      <c r="VQH4" s="208"/>
      <c r="VQI4" s="208"/>
      <c r="VQJ4" s="208"/>
      <c r="VQK4" s="208"/>
      <c r="VQL4" s="208"/>
      <c r="VQM4" s="208"/>
      <c r="VQN4" s="208"/>
      <c r="VQO4" s="208"/>
      <c r="VQP4" s="208"/>
      <c r="VQQ4" s="208"/>
      <c r="VQR4" s="208"/>
      <c r="VQS4" s="208"/>
      <c r="VQT4" s="208"/>
      <c r="VQU4" s="208"/>
      <c r="VQV4" s="208"/>
      <c r="VQW4" s="208"/>
      <c r="VQX4" s="208"/>
      <c r="VQY4" s="208"/>
      <c r="VQZ4" s="208"/>
      <c r="VRA4" s="208"/>
      <c r="VRB4" s="208"/>
      <c r="VRC4" s="208"/>
      <c r="VRD4" s="208"/>
      <c r="VRE4" s="208"/>
      <c r="VRF4" s="208"/>
      <c r="VRG4" s="208"/>
      <c r="VRH4" s="208"/>
      <c r="VRI4" s="208"/>
      <c r="VRJ4" s="208"/>
      <c r="VRK4" s="208"/>
      <c r="VRL4" s="208"/>
      <c r="VRM4" s="208"/>
      <c r="VRN4" s="208"/>
      <c r="VRO4" s="208"/>
      <c r="VRP4" s="208"/>
      <c r="VRQ4" s="208"/>
      <c r="VRR4" s="208"/>
      <c r="VRS4" s="208"/>
      <c r="VRT4" s="208"/>
      <c r="VRU4" s="208"/>
      <c r="VRV4" s="208"/>
      <c r="VRW4" s="208"/>
      <c r="VRX4" s="208"/>
      <c r="VRY4" s="208"/>
      <c r="VRZ4" s="208"/>
      <c r="VSA4" s="208"/>
      <c r="VSB4" s="208"/>
      <c r="VSC4" s="208"/>
      <c r="VSD4" s="208"/>
      <c r="VSE4" s="208"/>
      <c r="VSF4" s="208"/>
      <c r="VSG4" s="208"/>
      <c r="VSH4" s="208"/>
      <c r="VSI4" s="208"/>
      <c r="VSJ4" s="208"/>
      <c r="VSK4" s="208"/>
      <c r="VSL4" s="208"/>
      <c r="VSM4" s="208"/>
      <c r="VSN4" s="208"/>
      <c r="VSO4" s="208"/>
      <c r="VSP4" s="208"/>
      <c r="VSQ4" s="208"/>
      <c r="VSR4" s="208"/>
      <c r="VSS4" s="208"/>
      <c r="VST4" s="208"/>
      <c r="VSU4" s="208"/>
      <c r="VSV4" s="208"/>
      <c r="VSW4" s="208"/>
      <c r="VSX4" s="208"/>
      <c r="VSY4" s="208"/>
      <c r="VSZ4" s="208"/>
      <c r="VTA4" s="208"/>
      <c r="VTB4" s="208"/>
      <c r="VTC4" s="208"/>
      <c r="VTD4" s="208"/>
      <c r="VTE4" s="208"/>
      <c r="VTF4" s="208"/>
      <c r="VTG4" s="208"/>
      <c r="VTH4" s="208"/>
      <c r="VTI4" s="208"/>
      <c r="VTJ4" s="208"/>
      <c r="VTK4" s="208"/>
      <c r="VTL4" s="208"/>
      <c r="VTM4" s="208"/>
      <c r="VTN4" s="208"/>
      <c r="VTO4" s="208"/>
      <c r="VTP4" s="208"/>
      <c r="VTQ4" s="208"/>
      <c r="VTR4" s="208"/>
      <c r="VTS4" s="208"/>
      <c r="VTT4" s="208"/>
      <c r="VTU4" s="208"/>
      <c r="VTV4" s="208"/>
      <c r="VTW4" s="208"/>
      <c r="VTX4" s="208"/>
      <c r="VTY4" s="208"/>
      <c r="VTZ4" s="208"/>
      <c r="VUA4" s="208"/>
      <c r="VUB4" s="208"/>
      <c r="VUC4" s="208"/>
      <c r="VUD4" s="208"/>
      <c r="VUE4" s="208"/>
      <c r="VUF4" s="208"/>
      <c r="VUG4" s="208"/>
      <c r="VUH4" s="208"/>
      <c r="VUI4" s="208"/>
      <c r="VUJ4" s="208"/>
      <c r="VUK4" s="208"/>
      <c r="VUL4" s="208"/>
      <c r="VUM4" s="208"/>
      <c r="VUN4" s="208"/>
      <c r="VUO4" s="208"/>
      <c r="VUP4" s="208"/>
      <c r="VUQ4" s="208"/>
      <c r="VUR4" s="208"/>
      <c r="VUS4" s="208"/>
      <c r="VUT4" s="208"/>
      <c r="VUU4" s="208"/>
      <c r="VUV4" s="208"/>
      <c r="VUW4" s="208"/>
      <c r="VUX4" s="208"/>
      <c r="VUY4" s="208"/>
      <c r="VUZ4" s="208"/>
      <c r="VVA4" s="208"/>
      <c r="VVB4" s="208"/>
      <c r="VVC4" s="208"/>
      <c r="VVD4" s="208"/>
      <c r="VVE4" s="208"/>
      <c r="VVF4" s="208"/>
      <c r="VVG4" s="208"/>
      <c r="VVH4" s="208"/>
      <c r="VVI4" s="208"/>
      <c r="VVJ4" s="208"/>
      <c r="VVK4" s="208"/>
      <c r="VVL4" s="208"/>
      <c r="VVM4" s="208"/>
      <c r="VVN4" s="208"/>
      <c r="VVO4" s="208"/>
      <c r="VVP4" s="208"/>
      <c r="VVQ4" s="208"/>
      <c r="VVR4" s="208"/>
      <c r="VVS4" s="208"/>
      <c r="VVT4" s="208"/>
      <c r="VVU4" s="208"/>
      <c r="VVV4" s="208"/>
      <c r="VVW4" s="208"/>
      <c r="VVX4" s="208"/>
      <c r="VVY4" s="208"/>
      <c r="VVZ4" s="208"/>
      <c r="VWA4" s="208"/>
      <c r="VWB4" s="208"/>
      <c r="VWC4" s="208"/>
      <c r="VWD4" s="208"/>
      <c r="VWE4" s="208"/>
      <c r="VWF4" s="208"/>
      <c r="VWG4" s="208"/>
      <c r="VWH4" s="208"/>
      <c r="VWI4" s="208"/>
      <c r="VWJ4" s="208"/>
      <c r="VWK4" s="208"/>
      <c r="VWL4" s="208"/>
      <c r="VWM4" s="208"/>
      <c r="VWN4" s="208"/>
      <c r="VWO4" s="208"/>
      <c r="VWP4" s="208"/>
      <c r="VWQ4" s="208"/>
      <c r="VWR4" s="208"/>
      <c r="VWS4" s="208"/>
      <c r="VWT4" s="208"/>
      <c r="VWU4" s="208"/>
      <c r="VWV4" s="208"/>
      <c r="VWW4" s="208"/>
      <c r="VWX4" s="208"/>
      <c r="VWY4" s="208"/>
      <c r="VWZ4" s="208"/>
      <c r="VXA4" s="208"/>
      <c r="VXB4" s="208"/>
      <c r="VXC4" s="208"/>
      <c r="VXD4" s="208"/>
      <c r="VXE4" s="208"/>
      <c r="VXF4" s="208"/>
      <c r="VXG4" s="208"/>
      <c r="VXH4" s="208"/>
      <c r="VXI4" s="208"/>
      <c r="VXJ4" s="208"/>
      <c r="VXK4" s="208"/>
      <c r="VXL4" s="208"/>
      <c r="VXM4" s="208"/>
      <c r="VXN4" s="208"/>
      <c r="VXO4" s="208"/>
      <c r="VXP4" s="208"/>
      <c r="VXQ4" s="208"/>
      <c r="VXR4" s="208"/>
      <c r="VXS4" s="208"/>
      <c r="VXT4" s="208"/>
      <c r="VXU4" s="208"/>
      <c r="VXV4" s="208"/>
      <c r="VXW4" s="208"/>
      <c r="VXX4" s="208"/>
      <c r="VXY4" s="208"/>
      <c r="VXZ4" s="208"/>
      <c r="VYA4" s="208"/>
      <c r="VYB4" s="208"/>
      <c r="VYC4" s="208"/>
      <c r="VYD4" s="208"/>
      <c r="VYE4" s="208"/>
      <c r="VYF4" s="208"/>
      <c r="VYG4" s="208"/>
      <c r="VYH4" s="208"/>
      <c r="VYI4" s="208"/>
      <c r="VYJ4" s="208"/>
      <c r="VYK4" s="208"/>
      <c r="VYL4" s="208"/>
      <c r="VYM4" s="208"/>
      <c r="VYN4" s="208"/>
      <c r="VYO4" s="208"/>
      <c r="VYP4" s="208"/>
      <c r="VYQ4" s="208"/>
      <c r="VYR4" s="208"/>
      <c r="VYS4" s="208"/>
      <c r="VYT4" s="208"/>
      <c r="VYU4" s="208"/>
      <c r="VYV4" s="208"/>
      <c r="VYW4" s="208"/>
      <c r="VYX4" s="208"/>
      <c r="VYY4" s="208"/>
      <c r="VYZ4" s="208"/>
      <c r="VZA4" s="208"/>
      <c r="VZB4" s="208"/>
      <c r="VZC4" s="208"/>
      <c r="VZD4" s="208"/>
      <c r="VZE4" s="208"/>
      <c r="VZF4" s="208"/>
      <c r="VZG4" s="208"/>
      <c r="VZH4" s="208"/>
      <c r="VZI4" s="208"/>
      <c r="VZJ4" s="208"/>
      <c r="VZK4" s="208"/>
      <c r="VZL4" s="208"/>
      <c r="VZM4" s="208"/>
      <c r="VZN4" s="208"/>
      <c r="VZO4" s="208"/>
      <c r="VZP4" s="208"/>
      <c r="VZQ4" s="208"/>
      <c r="VZR4" s="208"/>
      <c r="VZS4" s="208"/>
      <c r="VZT4" s="208"/>
      <c r="VZU4" s="208"/>
      <c r="VZV4" s="208"/>
      <c r="VZW4" s="208"/>
      <c r="VZX4" s="208"/>
      <c r="VZY4" s="208"/>
      <c r="VZZ4" s="208"/>
      <c r="WAA4" s="208"/>
      <c r="WAB4" s="208"/>
      <c r="WAC4" s="208"/>
      <c r="WAD4" s="208"/>
      <c r="WAE4" s="208"/>
      <c r="WAF4" s="208"/>
      <c r="WAG4" s="208"/>
      <c r="WAH4" s="208"/>
      <c r="WAI4" s="208"/>
      <c r="WAJ4" s="208"/>
      <c r="WAK4" s="208"/>
      <c r="WAL4" s="208"/>
      <c r="WAM4" s="208"/>
      <c r="WAN4" s="208"/>
      <c r="WAO4" s="208"/>
      <c r="WAP4" s="208"/>
      <c r="WAQ4" s="208"/>
      <c r="WAR4" s="208"/>
      <c r="WAS4" s="208"/>
      <c r="WAT4" s="208"/>
      <c r="WAU4" s="208"/>
      <c r="WAV4" s="208"/>
      <c r="WAW4" s="208"/>
      <c r="WAX4" s="208"/>
      <c r="WAY4" s="208"/>
      <c r="WAZ4" s="208"/>
      <c r="WBA4" s="208"/>
      <c r="WBB4" s="208"/>
      <c r="WBC4" s="208"/>
      <c r="WBD4" s="208"/>
      <c r="WBE4" s="208"/>
      <c r="WBF4" s="208"/>
      <c r="WBG4" s="208"/>
      <c r="WBH4" s="208"/>
      <c r="WBI4" s="208"/>
      <c r="WBJ4" s="208"/>
      <c r="WBK4" s="208"/>
      <c r="WBL4" s="208"/>
      <c r="WBM4" s="208"/>
      <c r="WBN4" s="208"/>
      <c r="WBO4" s="208"/>
      <c r="WBP4" s="208"/>
      <c r="WBQ4" s="208"/>
      <c r="WBR4" s="208"/>
      <c r="WBS4" s="208"/>
      <c r="WBT4" s="208"/>
      <c r="WBU4" s="208"/>
      <c r="WBV4" s="208"/>
      <c r="WBW4" s="208"/>
      <c r="WBX4" s="208"/>
      <c r="WBY4" s="208"/>
      <c r="WBZ4" s="208"/>
      <c r="WCA4" s="208"/>
      <c r="WCB4" s="208"/>
      <c r="WCC4" s="208"/>
      <c r="WCD4" s="208"/>
      <c r="WCE4" s="208"/>
      <c r="WCF4" s="208"/>
      <c r="WCG4" s="208"/>
      <c r="WCH4" s="208"/>
      <c r="WCI4" s="208"/>
      <c r="WCJ4" s="208"/>
      <c r="WCK4" s="208"/>
      <c r="WCL4" s="208"/>
      <c r="WCM4" s="208"/>
      <c r="WCN4" s="208"/>
      <c r="WCO4" s="208"/>
      <c r="WCP4" s="208"/>
      <c r="WCQ4" s="208"/>
      <c r="WCR4" s="208"/>
      <c r="WCS4" s="208"/>
      <c r="WCT4" s="208"/>
      <c r="WCU4" s="208"/>
      <c r="WCV4" s="208"/>
      <c r="WCW4" s="208"/>
      <c r="WCX4" s="208"/>
      <c r="WCY4" s="208"/>
      <c r="WCZ4" s="208"/>
      <c r="WDA4" s="208"/>
      <c r="WDB4" s="208"/>
      <c r="WDC4" s="208"/>
      <c r="WDD4" s="208"/>
      <c r="WDE4" s="208"/>
      <c r="WDF4" s="208"/>
      <c r="WDG4" s="208"/>
      <c r="WDH4" s="208"/>
      <c r="WDI4" s="208"/>
      <c r="WDJ4" s="208"/>
      <c r="WDK4" s="208"/>
      <c r="WDL4" s="208"/>
      <c r="WDM4" s="208"/>
      <c r="WDN4" s="208"/>
      <c r="WDO4" s="208"/>
      <c r="WDP4" s="208"/>
      <c r="WDQ4" s="208"/>
      <c r="WDR4" s="208"/>
      <c r="WDS4" s="208"/>
      <c r="WDT4" s="208"/>
      <c r="WDU4" s="208"/>
      <c r="WDV4" s="208"/>
      <c r="WDW4" s="208"/>
      <c r="WDX4" s="208"/>
      <c r="WDY4" s="208"/>
      <c r="WDZ4" s="208"/>
      <c r="WEA4" s="208"/>
      <c r="WEB4" s="208"/>
      <c r="WEC4" s="208"/>
      <c r="WED4" s="208"/>
      <c r="WEE4" s="208"/>
      <c r="WEF4" s="208"/>
      <c r="WEG4" s="208"/>
      <c r="WEH4" s="208"/>
      <c r="WEI4" s="208"/>
      <c r="WEJ4" s="208"/>
      <c r="WEK4" s="208"/>
      <c r="WEL4" s="208"/>
      <c r="WEM4" s="208"/>
      <c r="WEN4" s="208"/>
      <c r="WEO4" s="208"/>
      <c r="WEP4" s="208"/>
      <c r="WEQ4" s="208"/>
      <c r="WER4" s="208"/>
      <c r="WES4" s="208"/>
      <c r="WET4" s="208"/>
      <c r="WEU4" s="208"/>
      <c r="WEV4" s="208"/>
      <c r="WEW4" s="208"/>
      <c r="WEX4" s="208"/>
      <c r="WEY4" s="208"/>
      <c r="WEZ4" s="208"/>
      <c r="WFA4" s="208"/>
      <c r="WFB4" s="208"/>
      <c r="WFC4" s="208"/>
      <c r="WFD4" s="208"/>
      <c r="WFE4" s="208"/>
      <c r="WFF4" s="208"/>
      <c r="WFG4" s="208"/>
      <c r="WFH4" s="208"/>
      <c r="WFI4" s="208"/>
      <c r="WFJ4" s="208"/>
      <c r="WFK4" s="208"/>
      <c r="WFL4" s="208"/>
      <c r="WFM4" s="208"/>
      <c r="WFN4" s="208"/>
      <c r="WFO4" s="208"/>
      <c r="WFP4" s="208"/>
      <c r="WFQ4" s="208"/>
      <c r="WFR4" s="208"/>
      <c r="WFS4" s="208"/>
      <c r="WFT4" s="208"/>
      <c r="WFU4" s="208"/>
      <c r="WFV4" s="208"/>
      <c r="WFW4" s="208"/>
      <c r="WFX4" s="208"/>
      <c r="WFY4" s="208"/>
      <c r="WFZ4" s="208"/>
      <c r="WGA4" s="208"/>
      <c r="WGB4" s="208"/>
      <c r="WGC4" s="208"/>
      <c r="WGD4" s="208"/>
      <c r="WGE4" s="208"/>
      <c r="WGF4" s="208"/>
      <c r="WGG4" s="208"/>
      <c r="WGH4" s="208"/>
      <c r="WGI4" s="208"/>
      <c r="WGJ4" s="208"/>
      <c r="WGK4" s="208"/>
      <c r="WGL4" s="208"/>
      <c r="WGM4" s="208"/>
      <c r="WGN4" s="208"/>
      <c r="WGO4" s="208"/>
      <c r="WGP4" s="208"/>
      <c r="WGQ4" s="208"/>
      <c r="WGR4" s="208"/>
      <c r="WGS4" s="208"/>
      <c r="WGT4" s="208"/>
      <c r="WGU4" s="208"/>
      <c r="WGV4" s="208"/>
      <c r="WGW4" s="208"/>
      <c r="WGX4" s="208"/>
      <c r="WGY4" s="208"/>
      <c r="WGZ4" s="208"/>
      <c r="WHA4" s="208"/>
      <c r="WHB4" s="208"/>
      <c r="WHC4" s="208"/>
      <c r="WHD4" s="208"/>
      <c r="WHE4" s="208"/>
      <c r="WHF4" s="208"/>
      <c r="WHG4" s="208"/>
      <c r="WHH4" s="208"/>
      <c r="WHI4" s="208"/>
      <c r="WHJ4" s="208"/>
      <c r="WHK4" s="208"/>
      <c r="WHL4" s="208"/>
      <c r="WHM4" s="208"/>
      <c r="WHN4" s="208"/>
      <c r="WHO4" s="208"/>
      <c r="WHP4" s="208"/>
      <c r="WHQ4" s="208"/>
      <c r="WHR4" s="208"/>
      <c r="WHS4" s="208"/>
      <c r="WHT4" s="208"/>
      <c r="WHU4" s="208"/>
      <c r="WHV4" s="208"/>
      <c r="WHW4" s="208"/>
      <c r="WHX4" s="208"/>
      <c r="WHY4" s="208"/>
      <c r="WHZ4" s="208"/>
      <c r="WIA4" s="208"/>
      <c r="WIB4" s="208"/>
      <c r="WIC4" s="208"/>
      <c r="WID4" s="208"/>
      <c r="WIE4" s="208"/>
      <c r="WIF4" s="208"/>
      <c r="WIG4" s="208"/>
      <c r="WIH4" s="208"/>
      <c r="WII4" s="208"/>
      <c r="WIJ4" s="208"/>
      <c r="WIK4" s="208"/>
      <c r="WIL4" s="208"/>
      <c r="WIM4" s="208"/>
      <c r="WIN4" s="208"/>
      <c r="WIO4" s="208"/>
      <c r="WIP4" s="208"/>
      <c r="WIQ4" s="208"/>
      <c r="WIR4" s="208"/>
      <c r="WIS4" s="208"/>
      <c r="WIT4" s="208"/>
      <c r="WIU4" s="208"/>
      <c r="WIV4" s="208"/>
      <c r="WIW4" s="208"/>
      <c r="WIX4" s="208"/>
      <c r="WIY4" s="208"/>
      <c r="WIZ4" s="208"/>
      <c r="WJA4" s="208"/>
      <c r="WJB4" s="208"/>
      <c r="WJC4" s="208"/>
      <c r="WJD4" s="208"/>
      <c r="WJE4" s="208"/>
      <c r="WJF4" s="208"/>
      <c r="WJG4" s="208"/>
      <c r="WJH4" s="208"/>
      <c r="WJI4" s="208"/>
      <c r="WJJ4" s="208"/>
      <c r="WJK4" s="208"/>
      <c r="WJL4" s="208"/>
      <c r="WJM4" s="208"/>
      <c r="WJN4" s="208"/>
      <c r="WJO4" s="208"/>
      <c r="WJP4" s="208"/>
      <c r="WJQ4" s="208"/>
      <c r="WJR4" s="208"/>
      <c r="WJS4" s="208"/>
      <c r="WJT4" s="208"/>
      <c r="WJU4" s="208"/>
      <c r="WJV4" s="208"/>
      <c r="WJW4" s="208"/>
      <c r="WJX4" s="208"/>
      <c r="WJY4" s="208"/>
      <c r="WJZ4" s="208"/>
      <c r="WKA4" s="208"/>
      <c r="WKB4" s="208"/>
      <c r="WKC4" s="208"/>
      <c r="WKD4" s="208"/>
      <c r="WKE4" s="208"/>
      <c r="WKF4" s="208"/>
      <c r="WKG4" s="208"/>
      <c r="WKH4" s="208"/>
      <c r="WKI4" s="208"/>
      <c r="WKJ4" s="208"/>
      <c r="WKK4" s="208"/>
      <c r="WKL4" s="208"/>
      <c r="WKM4" s="208"/>
      <c r="WKN4" s="208"/>
      <c r="WKO4" s="208"/>
      <c r="WKP4" s="208"/>
      <c r="WKQ4" s="208"/>
      <c r="WKR4" s="208"/>
      <c r="WKS4" s="208"/>
      <c r="WKT4" s="208"/>
      <c r="WKU4" s="208"/>
      <c r="WKV4" s="208"/>
      <c r="WKW4" s="208"/>
      <c r="WKX4" s="208"/>
      <c r="WKY4" s="208"/>
      <c r="WKZ4" s="208"/>
      <c r="WLA4" s="208"/>
      <c r="WLB4" s="208"/>
      <c r="WLC4" s="208"/>
      <c r="WLD4" s="208"/>
      <c r="WLE4" s="208"/>
      <c r="WLF4" s="208"/>
      <c r="WLG4" s="208"/>
      <c r="WLH4" s="208"/>
      <c r="WLI4" s="208"/>
      <c r="WLJ4" s="208"/>
      <c r="WLK4" s="208"/>
      <c r="WLL4" s="208"/>
      <c r="WLM4" s="208"/>
      <c r="WLN4" s="208"/>
      <c r="WLO4" s="208"/>
      <c r="WLP4" s="208"/>
      <c r="WLQ4" s="208"/>
      <c r="WLR4" s="208"/>
      <c r="WLS4" s="208"/>
      <c r="WLT4" s="208"/>
      <c r="WLU4" s="208"/>
      <c r="WLV4" s="208"/>
      <c r="WLW4" s="208"/>
      <c r="WLX4" s="208"/>
      <c r="WLY4" s="208"/>
      <c r="WLZ4" s="208"/>
      <c r="WMA4" s="208"/>
      <c r="WMB4" s="208"/>
      <c r="WMC4" s="208"/>
      <c r="WMD4" s="208"/>
      <c r="WME4" s="208"/>
      <c r="WMF4" s="208"/>
      <c r="WMG4" s="208"/>
      <c r="WMH4" s="208"/>
      <c r="WMI4" s="208"/>
      <c r="WMJ4" s="208"/>
      <c r="WMK4" s="208"/>
      <c r="WML4" s="208"/>
      <c r="WMM4" s="208"/>
      <c r="WMN4" s="208"/>
      <c r="WMO4" s="208"/>
      <c r="WMP4" s="208"/>
      <c r="WMQ4" s="208"/>
      <c r="WMR4" s="208"/>
      <c r="WMS4" s="208"/>
      <c r="WMT4" s="208"/>
      <c r="WMU4" s="208"/>
      <c r="WMV4" s="208"/>
      <c r="WMW4" s="208"/>
      <c r="WMX4" s="208"/>
      <c r="WMY4" s="208"/>
      <c r="WMZ4" s="208"/>
      <c r="WNA4" s="208"/>
      <c r="WNB4" s="208"/>
      <c r="WNC4" s="208"/>
      <c r="WND4" s="208"/>
      <c r="WNE4" s="208"/>
      <c r="WNF4" s="208"/>
      <c r="WNG4" s="208"/>
      <c r="WNH4" s="208"/>
      <c r="WNI4" s="208"/>
      <c r="WNJ4" s="208"/>
      <c r="WNK4" s="208"/>
      <c r="WNL4" s="208"/>
      <c r="WNM4" s="208"/>
      <c r="WNN4" s="208"/>
      <c r="WNO4" s="208"/>
      <c r="WNP4" s="208"/>
      <c r="WNQ4" s="208"/>
      <c r="WNR4" s="208"/>
      <c r="WNS4" s="208"/>
      <c r="WNT4" s="208"/>
      <c r="WNU4" s="208"/>
      <c r="WNV4" s="208"/>
      <c r="WNW4" s="208"/>
      <c r="WNX4" s="208"/>
      <c r="WNY4" s="208"/>
      <c r="WNZ4" s="208"/>
      <c r="WOA4" s="208"/>
      <c r="WOB4" s="208"/>
      <c r="WOC4" s="208"/>
      <c r="WOD4" s="208"/>
      <c r="WOE4" s="208"/>
      <c r="WOF4" s="208"/>
      <c r="WOG4" s="208"/>
      <c r="WOH4" s="208"/>
      <c r="WOI4" s="208"/>
      <c r="WOJ4" s="208"/>
      <c r="WOK4" s="208"/>
      <c r="WOL4" s="208"/>
      <c r="WOM4" s="208"/>
      <c r="WON4" s="208"/>
      <c r="WOO4" s="208"/>
      <c r="WOP4" s="208"/>
      <c r="WOQ4" s="208"/>
      <c r="WOR4" s="208"/>
      <c r="WOS4" s="208"/>
      <c r="WOT4" s="208"/>
      <c r="WOU4" s="208"/>
      <c r="WOV4" s="208"/>
      <c r="WOW4" s="208"/>
      <c r="WOX4" s="208"/>
      <c r="WOY4" s="208"/>
      <c r="WOZ4" s="208"/>
      <c r="WPA4" s="208"/>
      <c r="WPB4" s="208"/>
      <c r="WPC4" s="208"/>
      <c r="WPD4" s="208"/>
      <c r="WPE4" s="208"/>
      <c r="WPF4" s="208"/>
      <c r="WPG4" s="208"/>
      <c r="WPH4" s="208"/>
      <c r="WPI4" s="208"/>
      <c r="WPJ4" s="208"/>
      <c r="WPK4" s="208"/>
      <c r="WPL4" s="208"/>
      <c r="WPM4" s="208"/>
      <c r="WPN4" s="208"/>
      <c r="WPO4" s="208"/>
      <c r="WPP4" s="208"/>
      <c r="WPQ4" s="208"/>
      <c r="WPR4" s="208"/>
      <c r="WPS4" s="208"/>
      <c r="WPT4" s="208"/>
      <c r="WPU4" s="208"/>
      <c r="WPV4" s="208"/>
      <c r="WPW4" s="208"/>
      <c r="WPX4" s="208"/>
      <c r="WPY4" s="208"/>
      <c r="WPZ4" s="208"/>
      <c r="WQA4" s="208"/>
      <c r="WQB4" s="208"/>
      <c r="WQC4" s="208"/>
      <c r="WQD4" s="208"/>
      <c r="WQE4" s="208"/>
      <c r="WQF4" s="208"/>
      <c r="WQG4" s="208"/>
      <c r="WQH4" s="208"/>
      <c r="WQI4" s="208"/>
      <c r="WQJ4" s="208"/>
      <c r="WQK4" s="208"/>
      <c r="WQL4" s="208"/>
      <c r="WQM4" s="208"/>
      <c r="WQN4" s="208"/>
      <c r="WQO4" s="208"/>
      <c r="WQP4" s="208"/>
      <c r="WQQ4" s="208"/>
      <c r="WQR4" s="208"/>
      <c r="WQS4" s="208"/>
      <c r="WQT4" s="208"/>
      <c r="WQU4" s="208"/>
      <c r="WQV4" s="208"/>
      <c r="WQW4" s="208"/>
      <c r="WQX4" s="208"/>
      <c r="WQY4" s="208"/>
      <c r="WQZ4" s="208"/>
      <c r="WRA4" s="208"/>
      <c r="WRB4" s="208"/>
      <c r="WRC4" s="208"/>
      <c r="WRD4" s="208"/>
      <c r="WRE4" s="208"/>
      <c r="WRF4" s="208"/>
      <c r="WRG4" s="208"/>
      <c r="WRH4" s="208"/>
      <c r="WRI4" s="208"/>
      <c r="WRJ4" s="208"/>
      <c r="WRK4" s="208"/>
      <c r="WRL4" s="208"/>
      <c r="WRM4" s="208"/>
      <c r="WRN4" s="208"/>
      <c r="WRO4" s="208"/>
      <c r="WRP4" s="208"/>
      <c r="WRQ4" s="208"/>
      <c r="WRR4" s="208"/>
      <c r="WRS4" s="208"/>
      <c r="WRT4" s="208"/>
      <c r="WRU4" s="208"/>
      <c r="WRV4" s="208"/>
      <c r="WRW4" s="208"/>
      <c r="WRX4" s="208"/>
      <c r="WRY4" s="208"/>
      <c r="WRZ4" s="208"/>
      <c r="WSA4" s="208"/>
      <c r="WSB4" s="208"/>
      <c r="WSC4" s="208"/>
      <c r="WSD4" s="208"/>
      <c r="WSE4" s="208"/>
      <c r="WSF4" s="208"/>
      <c r="WSG4" s="208"/>
      <c r="WSH4" s="208"/>
      <c r="WSI4" s="208"/>
      <c r="WSJ4" s="208"/>
      <c r="WSK4" s="208"/>
      <c r="WSL4" s="208"/>
      <c r="WSM4" s="208"/>
      <c r="WSN4" s="208"/>
      <c r="WSO4" s="208"/>
      <c r="WSP4" s="208"/>
      <c r="WSQ4" s="208"/>
      <c r="WSR4" s="208"/>
      <c r="WSS4" s="208"/>
      <c r="WST4" s="208"/>
      <c r="WSU4" s="208"/>
      <c r="WSV4" s="208"/>
      <c r="WSW4" s="208"/>
      <c r="WSX4" s="208"/>
      <c r="WSY4" s="208"/>
      <c r="WSZ4" s="208"/>
      <c r="WTA4" s="208"/>
      <c r="WTB4" s="208"/>
      <c r="WTC4" s="208"/>
      <c r="WTD4" s="208"/>
      <c r="WTE4" s="208"/>
      <c r="WTF4" s="208"/>
      <c r="WTG4" s="208"/>
      <c r="WTH4" s="208"/>
      <c r="WTI4" s="208"/>
      <c r="WTJ4" s="208"/>
      <c r="WTK4" s="208"/>
      <c r="WTL4" s="208"/>
      <c r="WTM4" s="208"/>
      <c r="WTN4" s="208"/>
      <c r="WTO4" s="208"/>
      <c r="WTP4" s="208"/>
      <c r="WTQ4" s="208"/>
      <c r="WTR4" s="208"/>
      <c r="WTS4" s="208"/>
      <c r="WTT4" s="208"/>
      <c r="WTU4" s="208"/>
      <c r="WTV4" s="208"/>
      <c r="WTW4" s="208"/>
      <c r="WTX4" s="208"/>
      <c r="WTY4" s="208"/>
      <c r="WTZ4" s="208"/>
      <c r="WUA4" s="208"/>
      <c r="WUB4" s="208"/>
      <c r="WUC4" s="208"/>
      <c r="WUD4" s="208"/>
      <c r="WUE4" s="208"/>
      <c r="WUF4" s="208"/>
      <c r="WUG4" s="208"/>
      <c r="WUH4" s="208"/>
      <c r="WUI4" s="208"/>
      <c r="WUJ4" s="208"/>
      <c r="WUK4" s="208"/>
      <c r="WUL4" s="208"/>
      <c r="WUM4" s="208"/>
      <c r="WUN4" s="208"/>
      <c r="WUO4" s="208"/>
      <c r="WUP4" s="208"/>
      <c r="WUQ4" s="208"/>
      <c r="WUR4" s="208"/>
      <c r="WUS4" s="208"/>
      <c r="WUT4" s="208"/>
      <c r="WUU4" s="208"/>
      <c r="WUV4" s="208"/>
      <c r="WUW4" s="208"/>
      <c r="WUX4" s="208"/>
      <c r="WUY4" s="208"/>
      <c r="WUZ4" s="208"/>
      <c r="WVA4" s="208"/>
      <c r="WVB4" s="208"/>
      <c r="WVC4" s="208"/>
      <c r="WVD4" s="208"/>
      <c r="WVE4" s="208"/>
      <c r="WVF4" s="208"/>
      <c r="WVG4" s="208"/>
      <c r="WVH4" s="208"/>
      <c r="WVI4" s="208"/>
      <c r="WVJ4" s="208"/>
      <c r="WVK4" s="208"/>
      <c r="WVL4" s="208"/>
      <c r="WVM4" s="208"/>
      <c r="WVN4" s="208"/>
      <c r="WVO4" s="208"/>
      <c r="WVP4" s="208"/>
      <c r="WVQ4" s="208"/>
      <c r="WVR4" s="208"/>
      <c r="WVS4" s="208"/>
      <c r="WVT4" s="208"/>
      <c r="WVU4" s="208"/>
      <c r="WVV4" s="208"/>
      <c r="WVW4" s="208"/>
      <c r="WVX4" s="208"/>
      <c r="WVY4" s="208"/>
      <c r="WVZ4" s="208"/>
      <c r="WWA4" s="208"/>
      <c r="WWB4" s="208"/>
      <c r="WWC4" s="208"/>
      <c r="WWD4" s="208"/>
      <c r="WWE4" s="208"/>
      <c r="WWF4" s="208"/>
      <c r="WWG4" s="208"/>
      <c r="WWH4" s="208"/>
      <c r="WWI4" s="208"/>
      <c r="WWJ4" s="208"/>
      <c r="WWK4" s="208"/>
      <c r="WWL4" s="208"/>
      <c r="WWM4" s="208"/>
      <c r="WWN4" s="208"/>
      <c r="WWO4" s="208"/>
      <c r="WWP4" s="208"/>
      <c r="WWQ4" s="208"/>
      <c r="WWR4" s="208"/>
      <c r="WWS4" s="208"/>
      <c r="WWT4" s="208"/>
      <c r="WWU4" s="208"/>
      <c r="WWV4" s="208"/>
      <c r="WWW4" s="208"/>
      <c r="WWX4" s="208"/>
      <c r="WWY4" s="208"/>
      <c r="WWZ4" s="208"/>
      <c r="WXA4" s="208"/>
      <c r="WXB4" s="208"/>
      <c r="WXC4" s="208"/>
      <c r="WXD4" s="208"/>
      <c r="WXE4" s="208"/>
      <c r="WXF4" s="208"/>
      <c r="WXG4" s="208"/>
      <c r="WXH4" s="208"/>
      <c r="WXI4" s="208"/>
      <c r="WXJ4" s="208"/>
      <c r="WXK4" s="208"/>
      <c r="WXL4" s="208"/>
      <c r="WXM4" s="208"/>
      <c r="WXN4" s="208"/>
      <c r="WXO4" s="208"/>
      <c r="WXP4" s="208"/>
      <c r="WXQ4" s="208"/>
      <c r="WXR4" s="208"/>
      <c r="WXS4" s="208"/>
      <c r="WXT4" s="208"/>
      <c r="WXU4" s="208"/>
      <c r="WXV4" s="208"/>
      <c r="WXW4" s="208"/>
      <c r="WXX4" s="208"/>
      <c r="WXY4" s="208"/>
      <c r="WXZ4" s="208"/>
      <c r="WYA4" s="208"/>
      <c r="WYB4" s="208"/>
      <c r="WYC4" s="208"/>
      <c r="WYD4" s="208"/>
      <c r="WYE4" s="208"/>
      <c r="WYF4" s="208"/>
      <c r="WYG4" s="208"/>
      <c r="WYH4" s="208"/>
      <c r="WYI4" s="208"/>
      <c r="WYJ4" s="208"/>
      <c r="WYK4" s="208"/>
      <c r="WYL4" s="208"/>
      <c r="WYM4" s="208"/>
      <c r="WYN4" s="208"/>
      <c r="WYO4" s="208"/>
      <c r="WYP4" s="208"/>
      <c r="WYQ4" s="208"/>
      <c r="WYR4" s="208"/>
      <c r="WYS4" s="208"/>
      <c r="WYT4" s="208"/>
      <c r="WYU4" s="208"/>
      <c r="WYV4" s="208"/>
      <c r="WYW4" s="208"/>
      <c r="WYX4" s="208"/>
      <c r="WYY4" s="208"/>
      <c r="WYZ4" s="208"/>
      <c r="WZA4" s="208"/>
      <c r="WZB4" s="208"/>
      <c r="WZC4" s="208"/>
      <c r="WZD4" s="208"/>
      <c r="WZE4" s="208"/>
      <c r="WZF4" s="208"/>
      <c r="WZG4" s="208"/>
      <c r="WZH4" s="208"/>
      <c r="WZI4" s="208"/>
      <c r="WZJ4" s="208"/>
      <c r="WZK4" s="208"/>
      <c r="WZL4" s="208"/>
      <c r="WZM4" s="208"/>
      <c r="WZN4" s="208"/>
      <c r="WZO4" s="208"/>
      <c r="WZP4" s="208"/>
      <c r="WZQ4" s="208"/>
      <c r="WZR4" s="208"/>
      <c r="WZS4" s="208"/>
      <c r="WZT4" s="208"/>
      <c r="WZU4" s="208"/>
      <c r="WZV4" s="208"/>
      <c r="WZW4" s="208"/>
      <c r="WZX4" s="208"/>
      <c r="WZY4" s="208"/>
      <c r="WZZ4" s="208"/>
      <c r="XAA4" s="208"/>
      <c r="XAB4" s="208"/>
      <c r="XAC4" s="208"/>
      <c r="XAD4" s="208"/>
      <c r="XAE4" s="208"/>
      <c r="XAF4" s="208"/>
      <c r="XAG4" s="208"/>
      <c r="XAH4" s="208"/>
      <c r="XAI4" s="208"/>
      <c r="XAJ4" s="208"/>
      <c r="XAK4" s="208"/>
      <c r="XAL4" s="208"/>
      <c r="XAM4" s="208"/>
      <c r="XAN4" s="208"/>
      <c r="XAO4" s="208"/>
      <c r="XAP4" s="208"/>
      <c r="XAQ4" s="208"/>
      <c r="XAR4" s="208"/>
      <c r="XAS4" s="208"/>
      <c r="XAT4" s="208"/>
      <c r="XAU4" s="208"/>
      <c r="XAV4" s="208"/>
      <c r="XAW4" s="208"/>
      <c r="XAX4" s="208"/>
      <c r="XAY4" s="208"/>
      <c r="XAZ4" s="208"/>
      <c r="XBA4" s="208"/>
      <c r="XBB4" s="208"/>
      <c r="XBC4" s="208"/>
      <c r="XBD4" s="208"/>
      <c r="XBE4" s="208"/>
      <c r="XBF4" s="208"/>
      <c r="XBG4" s="208"/>
      <c r="XBH4" s="208"/>
      <c r="XBI4" s="208"/>
      <c r="XBJ4" s="208"/>
      <c r="XBK4" s="208"/>
      <c r="XBL4" s="208"/>
      <c r="XBM4" s="208"/>
      <c r="XBN4" s="208"/>
      <c r="XBO4" s="208"/>
      <c r="XBP4" s="208"/>
      <c r="XBQ4" s="208"/>
      <c r="XBR4" s="208"/>
      <c r="XBS4" s="208"/>
      <c r="XBT4" s="208"/>
      <c r="XBU4" s="208"/>
      <c r="XBV4" s="208"/>
      <c r="XBW4" s="208"/>
      <c r="XBX4" s="208"/>
      <c r="XBY4" s="208"/>
      <c r="XBZ4" s="208"/>
      <c r="XCA4" s="208"/>
      <c r="XCB4" s="208"/>
      <c r="XCC4" s="208"/>
      <c r="XCD4" s="208"/>
      <c r="XCE4" s="208"/>
      <c r="XCF4" s="208"/>
      <c r="XCG4" s="208"/>
      <c r="XCH4" s="208"/>
      <c r="XCI4" s="208"/>
      <c r="XCJ4" s="208"/>
      <c r="XCK4" s="208"/>
      <c r="XCL4" s="208"/>
      <c r="XCM4" s="208"/>
      <c r="XCN4" s="208"/>
      <c r="XCO4" s="208"/>
      <c r="XCP4" s="208"/>
      <c r="XCQ4" s="208"/>
      <c r="XCR4" s="208"/>
      <c r="XCS4" s="208"/>
      <c r="XCT4" s="208"/>
      <c r="XCU4" s="208"/>
      <c r="XCV4" s="208"/>
      <c r="XCW4" s="208"/>
      <c r="XCX4" s="208"/>
      <c r="XCY4" s="208"/>
      <c r="XCZ4" s="208"/>
      <c r="XDA4" s="208"/>
      <c r="XDB4" s="208"/>
      <c r="XDC4" s="208"/>
      <c r="XDD4" s="208"/>
      <c r="XDE4" s="208"/>
      <c r="XDF4" s="208"/>
      <c r="XDG4" s="208"/>
      <c r="XDH4" s="208"/>
      <c r="XDI4" s="208"/>
      <c r="XDJ4" s="208"/>
      <c r="XDK4" s="208"/>
      <c r="XDL4" s="208"/>
      <c r="XDM4" s="208"/>
      <c r="XDN4" s="208"/>
      <c r="XDO4" s="208"/>
      <c r="XDP4" s="208"/>
      <c r="XDQ4" s="208"/>
      <c r="XDR4" s="208"/>
      <c r="XDS4" s="208"/>
      <c r="XDT4" s="208"/>
      <c r="XDU4" s="208"/>
      <c r="XDV4" s="208"/>
      <c r="XDW4" s="208"/>
      <c r="XDX4" s="208"/>
      <c r="XDY4" s="208"/>
      <c r="XDZ4" s="208"/>
      <c r="XEA4" s="208"/>
      <c r="XEB4" s="208"/>
      <c r="XEC4" s="208"/>
      <c r="XED4" s="208"/>
      <c r="XEE4" s="208"/>
      <c r="XEF4" s="208"/>
      <c r="XEG4" s="208"/>
      <c r="XEH4" s="208"/>
      <c r="XEI4" s="208"/>
      <c r="XEJ4" s="208"/>
      <c r="XEK4" s="208"/>
      <c r="XEL4" s="208"/>
      <c r="XEM4" s="208"/>
      <c r="XEN4" s="208"/>
      <c r="XEO4" s="208"/>
      <c r="XEP4" s="208"/>
      <c r="XEQ4" s="208"/>
      <c r="XER4" s="208"/>
      <c r="XES4" s="208"/>
      <c r="XET4" s="208"/>
      <c r="XEU4" s="208"/>
      <c r="XEV4" s="208"/>
      <c r="XEW4" s="208"/>
      <c r="XEX4" s="208"/>
      <c r="XEY4" s="208"/>
      <c r="XEZ4" s="208"/>
      <c r="XFA4" s="208"/>
    </row>
    <row r="5" spans="2:16381" ht="20.5" thickBot="1">
      <c r="B5" s="1490"/>
      <c r="C5" s="434"/>
      <c r="D5" s="434"/>
      <c r="E5" s="434"/>
      <c r="F5" s="435"/>
      <c r="G5" s="435"/>
      <c r="H5" s="435"/>
      <c r="I5" s="435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9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  <c r="IT5" s="208"/>
      <c r="IU5" s="208"/>
      <c r="IV5" s="208"/>
      <c r="IW5" s="208"/>
      <c r="IX5" s="208"/>
      <c r="IY5" s="208"/>
      <c r="IZ5" s="208"/>
      <c r="JA5" s="208"/>
      <c r="JB5" s="208"/>
      <c r="JC5" s="208"/>
      <c r="JD5" s="208"/>
      <c r="JE5" s="208"/>
      <c r="JF5" s="208"/>
      <c r="JG5" s="208"/>
      <c r="JH5" s="208"/>
      <c r="JI5" s="208"/>
      <c r="JJ5" s="208"/>
      <c r="JK5" s="208"/>
      <c r="JL5" s="208"/>
      <c r="JM5" s="208"/>
      <c r="JN5" s="208"/>
      <c r="JO5" s="208"/>
      <c r="JP5" s="208"/>
      <c r="JQ5" s="208"/>
      <c r="JR5" s="208"/>
      <c r="JS5" s="208"/>
      <c r="JT5" s="208"/>
      <c r="JU5" s="208"/>
      <c r="JV5" s="208"/>
      <c r="JW5" s="208"/>
      <c r="JX5" s="208"/>
      <c r="JY5" s="208"/>
      <c r="JZ5" s="208"/>
      <c r="KA5" s="208"/>
      <c r="KB5" s="208"/>
      <c r="KC5" s="208"/>
      <c r="KD5" s="208"/>
      <c r="KE5" s="208"/>
      <c r="KF5" s="208"/>
      <c r="KG5" s="208"/>
      <c r="KH5" s="208"/>
      <c r="KI5" s="208"/>
      <c r="KJ5" s="208"/>
      <c r="KK5" s="208"/>
      <c r="KL5" s="208"/>
      <c r="KM5" s="208"/>
      <c r="KN5" s="208"/>
      <c r="KO5" s="208"/>
      <c r="KP5" s="208"/>
      <c r="KQ5" s="208"/>
      <c r="KR5" s="208"/>
      <c r="KS5" s="208"/>
      <c r="KT5" s="208"/>
      <c r="KU5" s="208"/>
      <c r="KV5" s="208"/>
      <c r="KW5" s="208"/>
      <c r="KX5" s="208"/>
      <c r="KY5" s="208"/>
      <c r="KZ5" s="208"/>
      <c r="LA5" s="208"/>
      <c r="LB5" s="208"/>
      <c r="LC5" s="208"/>
      <c r="LD5" s="208"/>
      <c r="LE5" s="208"/>
      <c r="LF5" s="208"/>
      <c r="LG5" s="208"/>
      <c r="LH5" s="208"/>
      <c r="LI5" s="208"/>
      <c r="LJ5" s="208"/>
      <c r="LK5" s="208"/>
      <c r="LL5" s="208"/>
      <c r="LM5" s="208"/>
      <c r="LN5" s="208"/>
      <c r="LO5" s="208"/>
      <c r="LP5" s="208"/>
      <c r="LQ5" s="208"/>
      <c r="LR5" s="208"/>
      <c r="LS5" s="208"/>
      <c r="LT5" s="208"/>
      <c r="LU5" s="208"/>
      <c r="LV5" s="208"/>
      <c r="LW5" s="208"/>
      <c r="LX5" s="208"/>
      <c r="LY5" s="208"/>
      <c r="LZ5" s="208"/>
      <c r="MA5" s="208"/>
      <c r="MB5" s="208"/>
      <c r="MC5" s="208"/>
      <c r="MD5" s="208"/>
      <c r="ME5" s="208"/>
      <c r="MF5" s="208"/>
      <c r="MG5" s="208"/>
      <c r="MH5" s="208"/>
      <c r="MI5" s="208"/>
      <c r="MJ5" s="208"/>
      <c r="MK5" s="208"/>
      <c r="ML5" s="208"/>
      <c r="MM5" s="208"/>
      <c r="MN5" s="208"/>
      <c r="MO5" s="208"/>
      <c r="MP5" s="208"/>
      <c r="MQ5" s="208"/>
      <c r="MR5" s="208"/>
      <c r="MS5" s="208"/>
      <c r="MT5" s="208"/>
      <c r="MU5" s="208"/>
      <c r="MV5" s="208"/>
      <c r="MW5" s="208"/>
      <c r="MX5" s="208"/>
      <c r="MY5" s="208"/>
      <c r="MZ5" s="208"/>
      <c r="NA5" s="208"/>
      <c r="NB5" s="208"/>
      <c r="NC5" s="208"/>
      <c r="ND5" s="208"/>
      <c r="NE5" s="208"/>
      <c r="NF5" s="208"/>
      <c r="NG5" s="208"/>
      <c r="NH5" s="208"/>
      <c r="NI5" s="208"/>
      <c r="NJ5" s="208"/>
      <c r="NK5" s="208"/>
      <c r="NL5" s="208"/>
      <c r="NM5" s="208"/>
      <c r="NN5" s="208"/>
      <c r="NO5" s="208"/>
      <c r="NP5" s="208"/>
      <c r="NQ5" s="208"/>
      <c r="NR5" s="208"/>
      <c r="NS5" s="208"/>
      <c r="NT5" s="208"/>
      <c r="NU5" s="208"/>
      <c r="NV5" s="208"/>
      <c r="NW5" s="208"/>
      <c r="NX5" s="208"/>
      <c r="NY5" s="208"/>
      <c r="NZ5" s="208"/>
      <c r="OA5" s="208"/>
      <c r="OB5" s="208"/>
      <c r="OC5" s="208"/>
      <c r="OD5" s="208"/>
      <c r="OE5" s="208"/>
      <c r="OF5" s="208"/>
      <c r="OG5" s="208"/>
      <c r="OH5" s="208"/>
      <c r="OI5" s="208"/>
      <c r="OJ5" s="208"/>
      <c r="OK5" s="208"/>
      <c r="OL5" s="208"/>
      <c r="OM5" s="208"/>
      <c r="ON5" s="208"/>
      <c r="OO5" s="208"/>
      <c r="OP5" s="208"/>
      <c r="OQ5" s="208"/>
      <c r="OR5" s="208"/>
      <c r="OS5" s="208"/>
      <c r="OT5" s="208"/>
      <c r="OU5" s="208"/>
      <c r="OV5" s="208"/>
      <c r="OW5" s="208"/>
      <c r="OX5" s="208"/>
      <c r="OY5" s="208"/>
      <c r="OZ5" s="208"/>
      <c r="PA5" s="208"/>
      <c r="PB5" s="208"/>
      <c r="PC5" s="208"/>
      <c r="PD5" s="208"/>
      <c r="PE5" s="208"/>
      <c r="PF5" s="208"/>
      <c r="PG5" s="208"/>
      <c r="PH5" s="208"/>
      <c r="PI5" s="208"/>
      <c r="PJ5" s="208"/>
      <c r="PK5" s="208"/>
      <c r="PL5" s="208"/>
      <c r="PM5" s="208"/>
      <c r="PN5" s="208"/>
      <c r="PO5" s="208"/>
      <c r="PP5" s="208"/>
      <c r="PQ5" s="208"/>
      <c r="PR5" s="208"/>
      <c r="PS5" s="208"/>
      <c r="PT5" s="208"/>
      <c r="PU5" s="208"/>
      <c r="PV5" s="208"/>
      <c r="PW5" s="208"/>
      <c r="PX5" s="208"/>
      <c r="PY5" s="208"/>
      <c r="PZ5" s="208"/>
      <c r="QA5" s="208"/>
      <c r="QB5" s="208"/>
      <c r="QC5" s="208"/>
      <c r="QD5" s="208"/>
      <c r="QE5" s="208"/>
      <c r="QF5" s="208"/>
      <c r="QG5" s="208"/>
      <c r="QH5" s="208"/>
      <c r="QI5" s="208"/>
      <c r="QJ5" s="208"/>
      <c r="QK5" s="208"/>
      <c r="QL5" s="208"/>
      <c r="QM5" s="208"/>
      <c r="QN5" s="208"/>
      <c r="QO5" s="208"/>
      <c r="QP5" s="208"/>
      <c r="QQ5" s="208"/>
      <c r="QR5" s="208"/>
      <c r="QS5" s="208"/>
      <c r="QT5" s="208"/>
      <c r="QU5" s="208"/>
      <c r="QV5" s="208"/>
      <c r="QW5" s="208"/>
      <c r="QX5" s="208"/>
      <c r="QY5" s="208"/>
      <c r="QZ5" s="208"/>
      <c r="RA5" s="208"/>
      <c r="RB5" s="208"/>
      <c r="RC5" s="208"/>
      <c r="RD5" s="208"/>
      <c r="RE5" s="208"/>
      <c r="RF5" s="208"/>
      <c r="RG5" s="208"/>
      <c r="RH5" s="208"/>
      <c r="RI5" s="208"/>
      <c r="RJ5" s="208"/>
      <c r="RK5" s="208"/>
      <c r="RL5" s="208"/>
      <c r="RM5" s="208"/>
      <c r="RN5" s="208"/>
      <c r="RO5" s="208"/>
      <c r="RP5" s="208"/>
      <c r="RQ5" s="208"/>
      <c r="RR5" s="208"/>
      <c r="RS5" s="208"/>
      <c r="RT5" s="208"/>
      <c r="RU5" s="208"/>
      <c r="RV5" s="208"/>
      <c r="RW5" s="208"/>
      <c r="RX5" s="208"/>
      <c r="RY5" s="208"/>
      <c r="RZ5" s="208"/>
      <c r="SA5" s="208"/>
      <c r="SB5" s="208"/>
      <c r="SC5" s="208"/>
      <c r="SD5" s="208"/>
      <c r="SE5" s="208"/>
      <c r="SF5" s="208"/>
      <c r="SG5" s="208"/>
      <c r="SH5" s="208"/>
      <c r="SI5" s="208"/>
      <c r="SJ5" s="208"/>
      <c r="SK5" s="208"/>
      <c r="SL5" s="208"/>
      <c r="SM5" s="208"/>
      <c r="SN5" s="208"/>
      <c r="SO5" s="208"/>
      <c r="SP5" s="208"/>
      <c r="SQ5" s="208"/>
      <c r="SR5" s="208"/>
      <c r="SS5" s="208"/>
      <c r="ST5" s="208"/>
      <c r="SU5" s="208"/>
      <c r="SV5" s="208"/>
      <c r="SW5" s="208"/>
      <c r="SX5" s="208"/>
      <c r="SY5" s="208"/>
      <c r="SZ5" s="208"/>
      <c r="TA5" s="208"/>
      <c r="TB5" s="208"/>
      <c r="TC5" s="208"/>
      <c r="TD5" s="208"/>
      <c r="TE5" s="208"/>
      <c r="TF5" s="208"/>
      <c r="TG5" s="208"/>
      <c r="TH5" s="208"/>
      <c r="TI5" s="208"/>
      <c r="TJ5" s="208"/>
      <c r="TK5" s="208"/>
      <c r="TL5" s="208"/>
      <c r="TM5" s="208"/>
      <c r="TN5" s="208"/>
      <c r="TO5" s="208"/>
      <c r="TP5" s="208"/>
      <c r="TQ5" s="208"/>
      <c r="TR5" s="208"/>
      <c r="TS5" s="208"/>
      <c r="TT5" s="208"/>
      <c r="TU5" s="208"/>
      <c r="TV5" s="208"/>
      <c r="TW5" s="208"/>
      <c r="TX5" s="208"/>
      <c r="TY5" s="208"/>
      <c r="TZ5" s="208"/>
      <c r="UA5" s="208"/>
      <c r="UB5" s="208"/>
      <c r="UC5" s="208"/>
      <c r="UD5" s="208"/>
      <c r="UE5" s="208"/>
      <c r="UF5" s="208"/>
      <c r="UG5" s="208"/>
      <c r="UH5" s="208"/>
      <c r="UI5" s="208"/>
      <c r="UJ5" s="208"/>
      <c r="UK5" s="208"/>
      <c r="UL5" s="208"/>
      <c r="UM5" s="208"/>
      <c r="UN5" s="208"/>
      <c r="UO5" s="208"/>
      <c r="UP5" s="208"/>
      <c r="UQ5" s="208"/>
      <c r="UR5" s="208"/>
      <c r="US5" s="208"/>
      <c r="UT5" s="208"/>
      <c r="UU5" s="208"/>
      <c r="UV5" s="208"/>
      <c r="UW5" s="208"/>
      <c r="UX5" s="208"/>
      <c r="UY5" s="208"/>
      <c r="UZ5" s="208"/>
      <c r="VA5" s="208"/>
      <c r="VB5" s="208"/>
      <c r="VC5" s="208"/>
      <c r="VD5" s="208"/>
      <c r="VE5" s="208"/>
      <c r="VF5" s="208"/>
      <c r="VG5" s="208"/>
      <c r="VH5" s="208"/>
      <c r="VI5" s="208"/>
      <c r="VJ5" s="208"/>
      <c r="VK5" s="208"/>
      <c r="VL5" s="208"/>
      <c r="VM5" s="208"/>
      <c r="VN5" s="208"/>
      <c r="VO5" s="208"/>
      <c r="VP5" s="208"/>
      <c r="VQ5" s="208"/>
      <c r="VR5" s="208"/>
      <c r="VS5" s="208"/>
      <c r="VT5" s="208"/>
      <c r="VU5" s="208"/>
      <c r="VV5" s="208"/>
      <c r="VW5" s="208"/>
      <c r="VX5" s="208"/>
      <c r="VY5" s="208"/>
      <c r="VZ5" s="208"/>
      <c r="WA5" s="208"/>
      <c r="WB5" s="208"/>
      <c r="WC5" s="208"/>
      <c r="WD5" s="208"/>
      <c r="WE5" s="208"/>
      <c r="WF5" s="208"/>
      <c r="WG5" s="208"/>
      <c r="WH5" s="208"/>
      <c r="WI5" s="208"/>
      <c r="WJ5" s="208"/>
      <c r="WK5" s="208"/>
      <c r="WL5" s="208"/>
      <c r="WM5" s="208"/>
      <c r="WN5" s="208"/>
      <c r="WO5" s="208"/>
      <c r="WP5" s="208"/>
      <c r="WQ5" s="208"/>
      <c r="WR5" s="208"/>
      <c r="WS5" s="208"/>
      <c r="WT5" s="208"/>
      <c r="WU5" s="208"/>
      <c r="WV5" s="208"/>
      <c r="WW5" s="208"/>
      <c r="WX5" s="208"/>
      <c r="WY5" s="208"/>
      <c r="WZ5" s="208"/>
      <c r="XA5" s="208"/>
      <c r="XB5" s="208"/>
      <c r="XC5" s="208"/>
      <c r="XD5" s="208"/>
      <c r="XE5" s="208"/>
      <c r="XF5" s="208"/>
      <c r="XG5" s="208"/>
      <c r="XH5" s="208"/>
      <c r="XI5" s="208"/>
      <c r="XJ5" s="208"/>
      <c r="XK5" s="208"/>
      <c r="XL5" s="208"/>
      <c r="XM5" s="208"/>
      <c r="XN5" s="208"/>
      <c r="XO5" s="208"/>
      <c r="XP5" s="208"/>
      <c r="XQ5" s="208"/>
      <c r="XR5" s="208"/>
      <c r="XS5" s="208"/>
      <c r="XT5" s="208"/>
      <c r="XU5" s="208"/>
      <c r="XV5" s="208"/>
      <c r="XW5" s="208"/>
      <c r="XX5" s="208"/>
      <c r="XY5" s="208"/>
      <c r="XZ5" s="208"/>
      <c r="YA5" s="208"/>
      <c r="YB5" s="208"/>
      <c r="YC5" s="208"/>
      <c r="YD5" s="208"/>
      <c r="YE5" s="208"/>
      <c r="YF5" s="208"/>
      <c r="YG5" s="208"/>
      <c r="YH5" s="208"/>
      <c r="YI5" s="208"/>
      <c r="YJ5" s="208"/>
      <c r="YK5" s="208"/>
      <c r="YL5" s="208"/>
      <c r="YM5" s="208"/>
      <c r="YN5" s="208"/>
      <c r="YO5" s="208"/>
      <c r="YP5" s="208"/>
      <c r="YQ5" s="208"/>
      <c r="YR5" s="208"/>
      <c r="YS5" s="208"/>
      <c r="YT5" s="208"/>
      <c r="YU5" s="208"/>
      <c r="YV5" s="208"/>
      <c r="YW5" s="208"/>
      <c r="YX5" s="208"/>
      <c r="YY5" s="208"/>
      <c r="YZ5" s="208"/>
      <c r="ZA5" s="208"/>
      <c r="ZB5" s="208"/>
      <c r="ZC5" s="208"/>
      <c r="ZD5" s="208"/>
      <c r="ZE5" s="208"/>
      <c r="ZF5" s="208"/>
      <c r="ZG5" s="208"/>
      <c r="ZH5" s="208"/>
      <c r="ZI5" s="208"/>
      <c r="ZJ5" s="208"/>
      <c r="ZK5" s="208"/>
      <c r="ZL5" s="208"/>
      <c r="ZM5" s="208"/>
      <c r="ZN5" s="208"/>
      <c r="ZO5" s="208"/>
      <c r="ZP5" s="208"/>
      <c r="ZQ5" s="208"/>
      <c r="ZR5" s="208"/>
      <c r="ZS5" s="208"/>
      <c r="ZT5" s="208"/>
      <c r="ZU5" s="208"/>
      <c r="ZV5" s="208"/>
      <c r="ZW5" s="208"/>
      <c r="ZX5" s="208"/>
      <c r="ZY5" s="208"/>
      <c r="ZZ5" s="208"/>
      <c r="AAA5" s="208"/>
      <c r="AAB5" s="208"/>
      <c r="AAC5" s="208"/>
      <c r="AAD5" s="208"/>
      <c r="AAE5" s="208"/>
      <c r="AAF5" s="208"/>
      <c r="AAG5" s="208"/>
      <c r="AAH5" s="208"/>
      <c r="AAI5" s="208"/>
      <c r="AAJ5" s="208"/>
      <c r="AAK5" s="208"/>
      <c r="AAL5" s="208"/>
      <c r="AAM5" s="208"/>
      <c r="AAN5" s="208"/>
      <c r="AAO5" s="208"/>
      <c r="AAP5" s="208"/>
      <c r="AAQ5" s="208"/>
      <c r="AAR5" s="208"/>
      <c r="AAS5" s="208"/>
      <c r="AAT5" s="208"/>
      <c r="AAU5" s="208"/>
      <c r="AAV5" s="208"/>
      <c r="AAW5" s="208"/>
      <c r="AAX5" s="208"/>
      <c r="AAY5" s="208"/>
      <c r="AAZ5" s="208"/>
      <c r="ABA5" s="208"/>
      <c r="ABB5" s="208"/>
      <c r="ABC5" s="208"/>
      <c r="ABD5" s="208"/>
      <c r="ABE5" s="208"/>
      <c r="ABF5" s="208"/>
      <c r="ABG5" s="208"/>
      <c r="ABH5" s="208"/>
      <c r="ABI5" s="208"/>
      <c r="ABJ5" s="208"/>
      <c r="ABK5" s="208"/>
      <c r="ABL5" s="208"/>
      <c r="ABM5" s="208"/>
      <c r="ABN5" s="208"/>
      <c r="ABO5" s="208"/>
      <c r="ABP5" s="208"/>
      <c r="ABQ5" s="208"/>
      <c r="ABR5" s="208"/>
      <c r="ABS5" s="208"/>
      <c r="ABT5" s="208"/>
      <c r="ABU5" s="208"/>
      <c r="ABV5" s="208"/>
      <c r="ABW5" s="208"/>
      <c r="ABX5" s="208"/>
      <c r="ABY5" s="208"/>
      <c r="ABZ5" s="208"/>
      <c r="ACA5" s="208"/>
      <c r="ACB5" s="208"/>
      <c r="ACC5" s="208"/>
      <c r="ACD5" s="208"/>
      <c r="ACE5" s="208"/>
      <c r="ACF5" s="208"/>
      <c r="ACG5" s="208"/>
      <c r="ACH5" s="208"/>
      <c r="ACI5" s="208"/>
      <c r="ACJ5" s="208"/>
      <c r="ACK5" s="208"/>
      <c r="ACL5" s="208"/>
      <c r="ACM5" s="208"/>
      <c r="ACN5" s="208"/>
      <c r="ACO5" s="208"/>
      <c r="ACP5" s="208"/>
      <c r="ACQ5" s="208"/>
      <c r="ACR5" s="208"/>
      <c r="ACS5" s="208"/>
      <c r="ACT5" s="208"/>
      <c r="ACU5" s="208"/>
      <c r="ACV5" s="208"/>
      <c r="ACW5" s="208"/>
      <c r="ACX5" s="208"/>
      <c r="ACY5" s="208"/>
      <c r="ACZ5" s="208"/>
      <c r="ADA5" s="208"/>
      <c r="ADB5" s="208"/>
      <c r="ADC5" s="208"/>
      <c r="ADD5" s="208"/>
      <c r="ADE5" s="208"/>
      <c r="ADF5" s="208"/>
      <c r="ADG5" s="208"/>
      <c r="ADH5" s="208"/>
      <c r="ADI5" s="208"/>
      <c r="ADJ5" s="208"/>
      <c r="ADK5" s="208"/>
      <c r="ADL5" s="208"/>
      <c r="ADM5" s="208"/>
      <c r="ADN5" s="208"/>
      <c r="ADO5" s="208"/>
      <c r="ADP5" s="208"/>
      <c r="ADQ5" s="208"/>
      <c r="ADR5" s="208"/>
      <c r="ADS5" s="208"/>
      <c r="ADT5" s="208"/>
      <c r="ADU5" s="208"/>
      <c r="ADV5" s="208"/>
      <c r="ADW5" s="208"/>
      <c r="ADX5" s="208"/>
      <c r="ADY5" s="208"/>
      <c r="ADZ5" s="208"/>
      <c r="AEA5" s="208"/>
      <c r="AEB5" s="208"/>
      <c r="AEC5" s="208"/>
      <c r="AED5" s="208"/>
      <c r="AEE5" s="208"/>
      <c r="AEF5" s="208"/>
      <c r="AEG5" s="208"/>
      <c r="AEH5" s="208"/>
      <c r="AEI5" s="208"/>
      <c r="AEJ5" s="208"/>
      <c r="AEK5" s="208"/>
      <c r="AEL5" s="208"/>
      <c r="AEM5" s="208"/>
      <c r="AEN5" s="208"/>
      <c r="AEO5" s="208"/>
      <c r="AEP5" s="208"/>
      <c r="AEQ5" s="208"/>
      <c r="AER5" s="208"/>
      <c r="AES5" s="208"/>
      <c r="AET5" s="208"/>
      <c r="AEU5" s="208"/>
      <c r="AEV5" s="208"/>
      <c r="AEW5" s="208"/>
      <c r="AEX5" s="208"/>
      <c r="AEY5" s="208"/>
      <c r="AEZ5" s="208"/>
      <c r="AFA5" s="208"/>
      <c r="AFB5" s="208"/>
      <c r="AFC5" s="208"/>
      <c r="AFD5" s="208"/>
      <c r="AFE5" s="208"/>
      <c r="AFF5" s="208"/>
      <c r="AFG5" s="208"/>
      <c r="AFH5" s="208"/>
      <c r="AFI5" s="208"/>
      <c r="AFJ5" s="208"/>
      <c r="AFK5" s="208"/>
      <c r="AFL5" s="208"/>
      <c r="AFM5" s="208"/>
      <c r="AFN5" s="208"/>
      <c r="AFO5" s="208"/>
      <c r="AFP5" s="208"/>
      <c r="AFQ5" s="208"/>
      <c r="AFR5" s="208"/>
      <c r="AFS5" s="208"/>
      <c r="AFT5" s="208"/>
      <c r="AFU5" s="208"/>
      <c r="AFV5" s="208"/>
      <c r="AFW5" s="208"/>
      <c r="AFX5" s="208"/>
      <c r="AFY5" s="208"/>
      <c r="AFZ5" s="208"/>
      <c r="AGA5" s="208"/>
      <c r="AGB5" s="208"/>
      <c r="AGC5" s="208"/>
      <c r="AGD5" s="208"/>
      <c r="AGE5" s="208"/>
      <c r="AGF5" s="208"/>
      <c r="AGG5" s="208"/>
      <c r="AGH5" s="208"/>
      <c r="AGI5" s="208"/>
      <c r="AGJ5" s="208"/>
      <c r="AGK5" s="208"/>
      <c r="AGL5" s="208"/>
      <c r="AGM5" s="208"/>
      <c r="AGN5" s="208"/>
      <c r="AGO5" s="208"/>
      <c r="AGP5" s="208"/>
      <c r="AGQ5" s="208"/>
      <c r="AGR5" s="208"/>
      <c r="AGS5" s="208"/>
      <c r="AGT5" s="208"/>
      <c r="AGU5" s="208"/>
      <c r="AGV5" s="208"/>
      <c r="AGW5" s="208"/>
      <c r="AGX5" s="208"/>
      <c r="AGY5" s="208"/>
      <c r="AGZ5" s="208"/>
      <c r="AHA5" s="208"/>
      <c r="AHB5" s="208"/>
      <c r="AHC5" s="208"/>
      <c r="AHD5" s="208"/>
      <c r="AHE5" s="208"/>
      <c r="AHF5" s="208"/>
      <c r="AHG5" s="208"/>
      <c r="AHH5" s="208"/>
      <c r="AHI5" s="208"/>
      <c r="AHJ5" s="208"/>
      <c r="AHK5" s="208"/>
      <c r="AHL5" s="208"/>
      <c r="AHM5" s="208"/>
      <c r="AHN5" s="208"/>
      <c r="AHO5" s="208"/>
      <c r="AHP5" s="208"/>
      <c r="AHQ5" s="208"/>
      <c r="AHR5" s="208"/>
      <c r="AHS5" s="208"/>
      <c r="AHT5" s="208"/>
      <c r="AHU5" s="208"/>
      <c r="AHV5" s="208"/>
      <c r="AHW5" s="208"/>
      <c r="AHX5" s="208"/>
      <c r="AHY5" s="208"/>
      <c r="AHZ5" s="208"/>
      <c r="AIA5" s="208"/>
      <c r="AIB5" s="208"/>
      <c r="AIC5" s="208"/>
      <c r="AID5" s="208"/>
      <c r="AIE5" s="208"/>
      <c r="AIF5" s="208"/>
      <c r="AIG5" s="208"/>
      <c r="AIH5" s="208"/>
      <c r="AII5" s="208"/>
      <c r="AIJ5" s="208"/>
      <c r="AIK5" s="208"/>
      <c r="AIL5" s="208"/>
      <c r="AIM5" s="208"/>
      <c r="AIN5" s="208"/>
      <c r="AIO5" s="208"/>
      <c r="AIP5" s="208"/>
      <c r="AIQ5" s="208"/>
      <c r="AIR5" s="208"/>
      <c r="AIS5" s="208"/>
      <c r="AIT5" s="208"/>
      <c r="AIU5" s="208"/>
      <c r="AIV5" s="208"/>
      <c r="AIW5" s="208"/>
      <c r="AIX5" s="208"/>
      <c r="AIY5" s="208"/>
      <c r="AIZ5" s="208"/>
      <c r="AJA5" s="208"/>
      <c r="AJB5" s="208"/>
      <c r="AJC5" s="208"/>
      <c r="AJD5" s="208"/>
      <c r="AJE5" s="208"/>
      <c r="AJF5" s="208"/>
      <c r="AJG5" s="208"/>
      <c r="AJH5" s="208"/>
      <c r="AJI5" s="208"/>
      <c r="AJJ5" s="208"/>
      <c r="AJK5" s="208"/>
      <c r="AJL5" s="208"/>
      <c r="AJM5" s="208"/>
      <c r="AJN5" s="208"/>
      <c r="AJO5" s="208"/>
      <c r="AJP5" s="208"/>
      <c r="AJQ5" s="208"/>
      <c r="AJR5" s="208"/>
      <c r="AJS5" s="208"/>
      <c r="AJT5" s="208"/>
      <c r="AJU5" s="208"/>
      <c r="AJV5" s="208"/>
      <c r="AJW5" s="208"/>
      <c r="AJX5" s="208"/>
      <c r="AJY5" s="208"/>
      <c r="AJZ5" s="208"/>
      <c r="AKA5" s="208"/>
      <c r="AKB5" s="208"/>
      <c r="AKC5" s="208"/>
      <c r="AKD5" s="208"/>
      <c r="AKE5" s="208"/>
      <c r="AKF5" s="208"/>
      <c r="AKG5" s="208"/>
      <c r="AKH5" s="208"/>
      <c r="AKI5" s="208"/>
      <c r="AKJ5" s="208"/>
      <c r="AKK5" s="208"/>
      <c r="AKL5" s="208"/>
      <c r="AKM5" s="208"/>
      <c r="AKN5" s="208"/>
      <c r="AKO5" s="208"/>
      <c r="AKP5" s="208"/>
      <c r="AKQ5" s="208"/>
      <c r="AKR5" s="208"/>
      <c r="AKS5" s="208"/>
      <c r="AKT5" s="208"/>
      <c r="AKU5" s="208"/>
      <c r="AKV5" s="208"/>
      <c r="AKW5" s="208"/>
      <c r="AKX5" s="208"/>
      <c r="AKY5" s="208"/>
      <c r="AKZ5" s="208"/>
      <c r="ALA5" s="208"/>
      <c r="ALB5" s="208"/>
      <c r="ALC5" s="208"/>
      <c r="ALD5" s="208"/>
      <c r="ALE5" s="208"/>
      <c r="ALF5" s="208"/>
      <c r="ALG5" s="208"/>
      <c r="ALH5" s="208"/>
      <c r="ALI5" s="208"/>
      <c r="ALJ5" s="208"/>
      <c r="ALK5" s="208"/>
      <c r="ALL5" s="208"/>
      <c r="ALM5" s="208"/>
      <c r="ALN5" s="208"/>
      <c r="ALO5" s="208"/>
      <c r="ALP5" s="208"/>
      <c r="ALQ5" s="208"/>
      <c r="ALR5" s="208"/>
      <c r="ALS5" s="208"/>
      <c r="ALT5" s="208"/>
      <c r="ALU5" s="208"/>
      <c r="ALV5" s="208"/>
      <c r="ALW5" s="208"/>
      <c r="ALX5" s="208"/>
      <c r="ALY5" s="208"/>
      <c r="ALZ5" s="208"/>
      <c r="AMA5" s="208"/>
      <c r="AMB5" s="208"/>
      <c r="AMC5" s="208"/>
      <c r="AMD5" s="208"/>
      <c r="AME5" s="208"/>
      <c r="AMF5" s="208"/>
      <c r="AMG5" s="208"/>
      <c r="AMH5" s="208"/>
      <c r="AMI5" s="208"/>
      <c r="AMJ5" s="208"/>
      <c r="AMK5" s="208"/>
      <c r="AML5" s="208"/>
      <c r="AMM5" s="208"/>
      <c r="AMN5" s="208"/>
      <c r="AMO5" s="208"/>
      <c r="AMP5" s="208"/>
      <c r="AMQ5" s="208"/>
      <c r="AMR5" s="208"/>
      <c r="AMS5" s="208"/>
      <c r="AMT5" s="208"/>
      <c r="AMU5" s="208"/>
      <c r="AMV5" s="208"/>
      <c r="AMW5" s="208"/>
      <c r="AMX5" s="208"/>
      <c r="AMY5" s="208"/>
      <c r="AMZ5" s="208"/>
      <c r="ANA5" s="208"/>
      <c r="ANB5" s="208"/>
      <c r="ANC5" s="208"/>
      <c r="AND5" s="208"/>
      <c r="ANE5" s="208"/>
      <c r="ANF5" s="208"/>
      <c r="ANG5" s="208"/>
      <c r="ANH5" s="208"/>
      <c r="ANI5" s="208"/>
      <c r="ANJ5" s="208"/>
      <c r="ANK5" s="208"/>
      <c r="ANL5" s="208"/>
      <c r="ANM5" s="208"/>
      <c r="ANN5" s="208"/>
      <c r="ANO5" s="208"/>
      <c r="ANP5" s="208"/>
      <c r="ANQ5" s="208"/>
      <c r="ANR5" s="208"/>
      <c r="ANS5" s="208"/>
      <c r="ANT5" s="208"/>
      <c r="ANU5" s="208"/>
      <c r="ANV5" s="208"/>
      <c r="ANW5" s="208"/>
      <c r="ANX5" s="208"/>
      <c r="ANY5" s="208"/>
      <c r="ANZ5" s="208"/>
      <c r="AOA5" s="208"/>
      <c r="AOB5" s="208"/>
      <c r="AOC5" s="208"/>
      <c r="AOD5" s="208"/>
      <c r="AOE5" s="208"/>
      <c r="AOF5" s="208"/>
      <c r="AOG5" s="208"/>
      <c r="AOH5" s="208"/>
      <c r="AOI5" s="208"/>
      <c r="AOJ5" s="208"/>
      <c r="AOK5" s="208"/>
      <c r="AOL5" s="208"/>
      <c r="AOM5" s="208"/>
      <c r="AON5" s="208"/>
      <c r="AOO5" s="208"/>
      <c r="AOP5" s="208"/>
      <c r="AOQ5" s="208"/>
      <c r="AOR5" s="208"/>
      <c r="AOS5" s="208"/>
      <c r="AOT5" s="208"/>
      <c r="AOU5" s="208"/>
      <c r="AOV5" s="208"/>
      <c r="AOW5" s="208"/>
      <c r="AOX5" s="208"/>
      <c r="AOY5" s="208"/>
      <c r="AOZ5" s="208"/>
      <c r="APA5" s="208"/>
      <c r="APB5" s="208"/>
      <c r="APC5" s="208"/>
      <c r="APD5" s="208"/>
      <c r="APE5" s="208"/>
      <c r="APF5" s="208"/>
      <c r="APG5" s="208"/>
      <c r="APH5" s="208"/>
      <c r="API5" s="208"/>
      <c r="APJ5" s="208"/>
      <c r="APK5" s="208"/>
      <c r="APL5" s="208"/>
      <c r="APM5" s="208"/>
      <c r="APN5" s="208"/>
      <c r="APO5" s="208"/>
      <c r="APP5" s="208"/>
      <c r="APQ5" s="208"/>
      <c r="APR5" s="208"/>
      <c r="APS5" s="208"/>
      <c r="APT5" s="208"/>
      <c r="APU5" s="208"/>
      <c r="APV5" s="208"/>
      <c r="APW5" s="208"/>
      <c r="APX5" s="208"/>
      <c r="APY5" s="208"/>
      <c r="APZ5" s="208"/>
      <c r="AQA5" s="208"/>
      <c r="AQB5" s="208"/>
      <c r="AQC5" s="208"/>
      <c r="AQD5" s="208"/>
      <c r="AQE5" s="208"/>
      <c r="AQF5" s="208"/>
      <c r="AQG5" s="208"/>
      <c r="AQH5" s="208"/>
      <c r="AQI5" s="208"/>
      <c r="AQJ5" s="208"/>
      <c r="AQK5" s="208"/>
      <c r="AQL5" s="208"/>
      <c r="AQM5" s="208"/>
      <c r="AQN5" s="208"/>
      <c r="AQO5" s="208"/>
      <c r="AQP5" s="208"/>
      <c r="AQQ5" s="208"/>
      <c r="AQR5" s="208"/>
      <c r="AQS5" s="208"/>
      <c r="AQT5" s="208"/>
      <c r="AQU5" s="208"/>
      <c r="AQV5" s="208"/>
      <c r="AQW5" s="208"/>
      <c r="AQX5" s="208"/>
      <c r="AQY5" s="208"/>
      <c r="AQZ5" s="208"/>
      <c r="ARA5" s="208"/>
      <c r="ARB5" s="208"/>
      <c r="ARC5" s="208"/>
      <c r="ARD5" s="208"/>
      <c r="ARE5" s="208"/>
      <c r="ARF5" s="208"/>
      <c r="ARG5" s="208"/>
      <c r="ARH5" s="208"/>
      <c r="ARI5" s="208"/>
      <c r="ARJ5" s="208"/>
      <c r="ARK5" s="208"/>
      <c r="ARL5" s="208"/>
      <c r="ARM5" s="208"/>
      <c r="ARN5" s="208"/>
      <c r="ARO5" s="208"/>
      <c r="ARP5" s="208"/>
      <c r="ARQ5" s="208"/>
      <c r="ARR5" s="208"/>
      <c r="ARS5" s="208"/>
      <c r="ART5" s="208"/>
      <c r="ARU5" s="208"/>
      <c r="ARV5" s="208"/>
      <c r="ARW5" s="208"/>
      <c r="ARX5" s="208"/>
      <c r="ARY5" s="208"/>
      <c r="ARZ5" s="208"/>
      <c r="ASA5" s="208"/>
      <c r="ASB5" s="208"/>
      <c r="ASC5" s="208"/>
      <c r="ASD5" s="208"/>
      <c r="ASE5" s="208"/>
      <c r="ASF5" s="208"/>
      <c r="ASG5" s="208"/>
      <c r="ASH5" s="208"/>
      <c r="ASI5" s="208"/>
      <c r="ASJ5" s="208"/>
      <c r="ASK5" s="208"/>
      <c r="ASL5" s="208"/>
      <c r="ASM5" s="208"/>
      <c r="ASN5" s="208"/>
      <c r="ASO5" s="208"/>
      <c r="ASP5" s="208"/>
      <c r="ASQ5" s="208"/>
      <c r="ASR5" s="208"/>
      <c r="ASS5" s="208"/>
      <c r="AST5" s="208"/>
      <c r="ASU5" s="208"/>
      <c r="ASV5" s="208"/>
      <c r="ASW5" s="208"/>
      <c r="ASX5" s="208"/>
      <c r="ASY5" s="208"/>
      <c r="ASZ5" s="208"/>
      <c r="ATA5" s="208"/>
      <c r="ATB5" s="208"/>
      <c r="ATC5" s="208"/>
      <c r="ATD5" s="208"/>
      <c r="ATE5" s="208"/>
      <c r="ATF5" s="208"/>
      <c r="ATG5" s="208"/>
      <c r="ATH5" s="208"/>
      <c r="ATI5" s="208"/>
      <c r="ATJ5" s="208"/>
      <c r="ATK5" s="208"/>
      <c r="ATL5" s="208"/>
      <c r="ATM5" s="208"/>
      <c r="ATN5" s="208"/>
      <c r="ATO5" s="208"/>
      <c r="ATP5" s="208"/>
      <c r="ATQ5" s="208"/>
      <c r="ATR5" s="208"/>
      <c r="ATS5" s="208"/>
      <c r="ATT5" s="208"/>
      <c r="ATU5" s="208"/>
      <c r="ATV5" s="208"/>
      <c r="ATW5" s="208"/>
      <c r="ATX5" s="208"/>
      <c r="ATY5" s="208"/>
      <c r="ATZ5" s="208"/>
      <c r="AUA5" s="208"/>
      <c r="AUB5" s="208"/>
      <c r="AUC5" s="208"/>
      <c r="AUD5" s="208"/>
      <c r="AUE5" s="208"/>
      <c r="AUF5" s="208"/>
      <c r="AUG5" s="208"/>
      <c r="AUH5" s="208"/>
      <c r="AUI5" s="208"/>
      <c r="AUJ5" s="208"/>
      <c r="AUK5" s="208"/>
      <c r="AUL5" s="208"/>
      <c r="AUM5" s="208"/>
      <c r="AUN5" s="208"/>
      <c r="AUO5" s="208"/>
      <c r="AUP5" s="208"/>
      <c r="AUQ5" s="208"/>
      <c r="AUR5" s="208"/>
      <c r="AUS5" s="208"/>
      <c r="AUT5" s="208"/>
      <c r="AUU5" s="208"/>
      <c r="AUV5" s="208"/>
      <c r="AUW5" s="208"/>
      <c r="AUX5" s="208"/>
      <c r="AUY5" s="208"/>
      <c r="AUZ5" s="208"/>
      <c r="AVA5" s="208"/>
      <c r="AVB5" s="208"/>
      <c r="AVC5" s="208"/>
      <c r="AVD5" s="208"/>
      <c r="AVE5" s="208"/>
      <c r="AVF5" s="208"/>
      <c r="AVG5" s="208"/>
      <c r="AVH5" s="208"/>
      <c r="AVI5" s="208"/>
      <c r="AVJ5" s="208"/>
      <c r="AVK5" s="208"/>
      <c r="AVL5" s="208"/>
      <c r="AVM5" s="208"/>
      <c r="AVN5" s="208"/>
      <c r="AVO5" s="208"/>
      <c r="AVP5" s="208"/>
      <c r="AVQ5" s="208"/>
      <c r="AVR5" s="208"/>
      <c r="AVS5" s="208"/>
      <c r="AVT5" s="208"/>
      <c r="AVU5" s="208"/>
      <c r="AVV5" s="208"/>
      <c r="AVW5" s="208"/>
      <c r="AVX5" s="208"/>
      <c r="AVY5" s="208"/>
      <c r="AVZ5" s="208"/>
      <c r="AWA5" s="208"/>
      <c r="AWB5" s="208"/>
      <c r="AWC5" s="208"/>
      <c r="AWD5" s="208"/>
      <c r="AWE5" s="208"/>
      <c r="AWF5" s="208"/>
      <c r="AWG5" s="208"/>
      <c r="AWH5" s="208"/>
      <c r="AWI5" s="208"/>
      <c r="AWJ5" s="208"/>
      <c r="AWK5" s="208"/>
      <c r="AWL5" s="208"/>
      <c r="AWM5" s="208"/>
      <c r="AWN5" s="208"/>
      <c r="AWO5" s="208"/>
      <c r="AWP5" s="208"/>
      <c r="AWQ5" s="208"/>
      <c r="AWR5" s="208"/>
      <c r="AWS5" s="208"/>
      <c r="AWT5" s="208"/>
      <c r="AWU5" s="208"/>
      <c r="AWV5" s="208"/>
      <c r="AWW5" s="208"/>
      <c r="AWX5" s="208"/>
      <c r="AWY5" s="208"/>
      <c r="AWZ5" s="208"/>
      <c r="AXA5" s="208"/>
      <c r="AXB5" s="208"/>
      <c r="AXC5" s="208"/>
      <c r="AXD5" s="208"/>
      <c r="AXE5" s="208"/>
      <c r="AXF5" s="208"/>
      <c r="AXG5" s="208"/>
      <c r="AXH5" s="208"/>
      <c r="AXI5" s="208"/>
      <c r="AXJ5" s="208"/>
      <c r="AXK5" s="208"/>
      <c r="AXL5" s="208"/>
      <c r="AXM5" s="208"/>
      <c r="AXN5" s="208"/>
      <c r="AXO5" s="208"/>
      <c r="AXP5" s="208"/>
      <c r="AXQ5" s="208"/>
      <c r="AXR5" s="208"/>
      <c r="AXS5" s="208"/>
      <c r="AXT5" s="208"/>
      <c r="AXU5" s="208"/>
      <c r="AXV5" s="208"/>
      <c r="AXW5" s="208"/>
      <c r="AXX5" s="208"/>
      <c r="AXY5" s="208"/>
      <c r="AXZ5" s="208"/>
      <c r="AYA5" s="208"/>
      <c r="AYB5" s="208"/>
      <c r="AYC5" s="208"/>
      <c r="AYD5" s="208"/>
      <c r="AYE5" s="208"/>
      <c r="AYF5" s="208"/>
      <c r="AYG5" s="208"/>
      <c r="AYH5" s="208"/>
      <c r="AYI5" s="208"/>
      <c r="AYJ5" s="208"/>
      <c r="AYK5" s="208"/>
      <c r="AYL5" s="208"/>
      <c r="AYM5" s="208"/>
      <c r="AYN5" s="208"/>
      <c r="AYO5" s="208"/>
      <c r="AYP5" s="208"/>
      <c r="AYQ5" s="208"/>
      <c r="AYR5" s="208"/>
      <c r="AYS5" s="208"/>
      <c r="AYT5" s="208"/>
      <c r="AYU5" s="208"/>
      <c r="AYV5" s="208"/>
      <c r="AYW5" s="208"/>
      <c r="AYX5" s="208"/>
      <c r="AYY5" s="208"/>
      <c r="AYZ5" s="208"/>
      <c r="AZA5" s="208"/>
      <c r="AZB5" s="208"/>
      <c r="AZC5" s="208"/>
      <c r="AZD5" s="208"/>
      <c r="AZE5" s="208"/>
      <c r="AZF5" s="208"/>
      <c r="AZG5" s="208"/>
      <c r="AZH5" s="208"/>
      <c r="AZI5" s="208"/>
      <c r="AZJ5" s="208"/>
      <c r="AZK5" s="208"/>
      <c r="AZL5" s="208"/>
      <c r="AZM5" s="208"/>
      <c r="AZN5" s="208"/>
      <c r="AZO5" s="208"/>
      <c r="AZP5" s="208"/>
      <c r="AZQ5" s="208"/>
      <c r="AZR5" s="208"/>
      <c r="AZS5" s="208"/>
      <c r="AZT5" s="208"/>
      <c r="AZU5" s="208"/>
      <c r="AZV5" s="208"/>
      <c r="AZW5" s="208"/>
      <c r="AZX5" s="208"/>
      <c r="AZY5" s="208"/>
      <c r="AZZ5" s="208"/>
      <c r="BAA5" s="208"/>
      <c r="BAB5" s="208"/>
      <c r="BAC5" s="208"/>
      <c r="BAD5" s="208"/>
      <c r="BAE5" s="208"/>
      <c r="BAF5" s="208"/>
      <c r="BAG5" s="208"/>
      <c r="BAH5" s="208"/>
      <c r="BAI5" s="208"/>
      <c r="BAJ5" s="208"/>
      <c r="BAK5" s="208"/>
      <c r="BAL5" s="208"/>
      <c r="BAM5" s="208"/>
      <c r="BAN5" s="208"/>
      <c r="BAO5" s="208"/>
      <c r="BAP5" s="208"/>
      <c r="BAQ5" s="208"/>
      <c r="BAR5" s="208"/>
      <c r="BAS5" s="208"/>
      <c r="BAT5" s="208"/>
      <c r="BAU5" s="208"/>
      <c r="BAV5" s="208"/>
      <c r="BAW5" s="208"/>
      <c r="BAX5" s="208"/>
      <c r="BAY5" s="208"/>
      <c r="BAZ5" s="208"/>
      <c r="BBA5" s="208"/>
      <c r="BBB5" s="208"/>
      <c r="BBC5" s="208"/>
      <c r="BBD5" s="208"/>
      <c r="BBE5" s="208"/>
      <c r="BBF5" s="208"/>
      <c r="BBG5" s="208"/>
      <c r="BBH5" s="208"/>
      <c r="BBI5" s="208"/>
      <c r="BBJ5" s="208"/>
      <c r="BBK5" s="208"/>
      <c r="BBL5" s="208"/>
      <c r="BBM5" s="208"/>
      <c r="BBN5" s="208"/>
      <c r="BBO5" s="208"/>
      <c r="BBP5" s="208"/>
      <c r="BBQ5" s="208"/>
      <c r="BBR5" s="208"/>
      <c r="BBS5" s="208"/>
      <c r="BBT5" s="208"/>
      <c r="BBU5" s="208"/>
      <c r="BBV5" s="208"/>
      <c r="BBW5" s="208"/>
      <c r="BBX5" s="208"/>
      <c r="BBY5" s="208"/>
      <c r="BBZ5" s="208"/>
      <c r="BCA5" s="208"/>
      <c r="BCB5" s="208"/>
      <c r="BCC5" s="208"/>
      <c r="BCD5" s="208"/>
      <c r="BCE5" s="208"/>
      <c r="BCF5" s="208"/>
      <c r="BCG5" s="208"/>
      <c r="BCH5" s="208"/>
      <c r="BCI5" s="208"/>
      <c r="BCJ5" s="208"/>
      <c r="BCK5" s="208"/>
      <c r="BCL5" s="208"/>
      <c r="BCM5" s="208"/>
      <c r="BCN5" s="208"/>
      <c r="BCO5" s="208"/>
      <c r="BCP5" s="208"/>
      <c r="BCQ5" s="208"/>
      <c r="BCR5" s="208"/>
      <c r="BCS5" s="208"/>
      <c r="BCT5" s="208"/>
      <c r="BCU5" s="208"/>
      <c r="BCV5" s="208"/>
      <c r="BCW5" s="208"/>
      <c r="BCX5" s="208"/>
      <c r="BCY5" s="208"/>
      <c r="BCZ5" s="208"/>
      <c r="BDA5" s="208"/>
      <c r="BDB5" s="208"/>
      <c r="BDC5" s="208"/>
      <c r="BDD5" s="208"/>
      <c r="BDE5" s="208"/>
      <c r="BDF5" s="208"/>
      <c r="BDG5" s="208"/>
      <c r="BDH5" s="208"/>
      <c r="BDI5" s="208"/>
      <c r="BDJ5" s="208"/>
      <c r="BDK5" s="208"/>
      <c r="BDL5" s="208"/>
      <c r="BDM5" s="208"/>
      <c r="BDN5" s="208"/>
      <c r="BDO5" s="208"/>
      <c r="BDP5" s="208"/>
      <c r="BDQ5" s="208"/>
      <c r="BDR5" s="208"/>
      <c r="BDS5" s="208"/>
      <c r="BDT5" s="208"/>
      <c r="BDU5" s="208"/>
      <c r="BDV5" s="208"/>
      <c r="BDW5" s="208"/>
      <c r="BDX5" s="208"/>
      <c r="BDY5" s="208"/>
      <c r="BDZ5" s="208"/>
      <c r="BEA5" s="208"/>
      <c r="BEB5" s="208"/>
      <c r="BEC5" s="208"/>
      <c r="BED5" s="208"/>
      <c r="BEE5" s="208"/>
      <c r="BEF5" s="208"/>
      <c r="BEG5" s="208"/>
      <c r="BEH5" s="208"/>
      <c r="BEI5" s="208"/>
      <c r="BEJ5" s="208"/>
      <c r="BEK5" s="208"/>
      <c r="BEL5" s="208"/>
      <c r="BEM5" s="208"/>
      <c r="BEN5" s="208"/>
      <c r="BEO5" s="208"/>
      <c r="BEP5" s="208"/>
      <c r="BEQ5" s="208"/>
      <c r="BER5" s="208"/>
      <c r="BES5" s="208"/>
      <c r="BET5" s="208"/>
      <c r="BEU5" s="208"/>
      <c r="BEV5" s="208"/>
      <c r="BEW5" s="208"/>
      <c r="BEX5" s="208"/>
      <c r="BEY5" s="208"/>
      <c r="BEZ5" s="208"/>
      <c r="BFA5" s="208"/>
      <c r="BFB5" s="208"/>
      <c r="BFC5" s="208"/>
      <c r="BFD5" s="208"/>
      <c r="BFE5" s="208"/>
      <c r="BFF5" s="208"/>
      <c r="BFG5" s="208"/>
      <c r="BFH5" s="208"/>
      <c r="BFI5" s="208"/>
      <c r="BFJ5" s="208"/>
      <c r="BFK5" s="208"/>
      <c r="BFL5" s="208"/>
      <c r="BFM5" s="208"/>
      <c r="BFN5" s="208"/>
      <c r="BFO5" s="208"/>
      <c r="BFP5" s="208"/>
      <c r="BFQ5" s="208"/>
      <c r="BFR5" s="208"/>
      <c r="BFS5" s="208"/>
      <c r="BFT5" s="208"/>
      <c r="BFU5" s="208"/>
      <c r="BFV5" s="208"/>
      <c r="BFW5" s="208"/>
      <c r="BFX5" s="208"/>
      <c r="BFY5" s="208"/>
      <c r="BFZ5" s="208"/>
      <c r="BGA5" s="208"/>
      <c r="BGB5" s="208"/>
      <c r="BGC5" s="208"/>
      <c r="BGD5" s="208"/>
      <c r="BGE5" s="208"/>
      <c r="BGF5" s="208"/>
      <c r="BGG5" s="208"/>
      <c r="BGH5" s="208"/>
      <c r="BGI5" s="208"/>
      <c r="BGJ5" s="208"/>
      <c r="BGK5" s="208"/>
      <c r="BGL5" s="208"/>
      <c r="BGM5" s="208"/>
      <c r="BGN5" s="208"/>
      <c r="BGO5" s="208"/>
      <c r="BGP5" s="208"/>
      <c r="BGQ5" s="208"/>
      <c r="BGR5" s="208"/>
      <c r="BGS5" s="208"/>
      <c r="BGT5" s="208"/>
      <c r="BGU5" s="208"/>
      <c r="BGV5" s="208"/>
      <c r="BGW5" s="208"/>
      <c r="BGX5" s="208"/>
      <c r="BGY5" s="208"/>
      <c r="BGZ5" s="208"/>
      <c r="BHA5" s="208"/>
      <c r="BHB5" s="208"/>
      <c r="BHC5" s="208"/>
      <c r="BHD5" s="208"/>
      <c r="BHE5" s="208"/>
      <c r="BHF5" s="208"/>
      <c r="BHG5" s="208"/>
      <c r="BHH5" s="208"/>
      <c r="BHI5" s="208"/>
      <c r="BHJ5" s="208"/>
      <c r="BHK5" s="208"/>
      <c r="BHL5" s="208"/>
      <c r="BHM5" s="208"/>
      <c r="BHN5" s="208"/>
      <c r="BHO5" s="208"/>
      <c r="BHP5" s="208"/>
      <c r="BHQ5" s="208"/>
      <c r="BHR5" s="208"/>
      <c r="BHS5" s="208"/>
      <c r="BHT5" s="208"/>
      <c r="BHU5" s="208"/>
      <c r="BHV5" s="208"/>
      <c r="BHW5" s="208"/>
      <c r="BHX5" s="208"/>
      <c r="BHY5" s="208"/>
      <c r="BHZ5" s="208"/>
      <c r="BIA5" s="208"/>
      <c r="BIB5" s="208"/>
      <c r="BIC5" s="208"/>
      <c r="BID5" s="208"/>
      <c r="BIE5" s="208"/>
      <c r="BIF5" s="208"/>
      <c r="BIG5" s="208"/>
      <c r="BIH5" s="208"/>
      <c r="BII5" s="208"/>
      <c r="BIJ5" s="208"/>
      <c r="BIK5" s="208"/>
      <c r="BIL5" s="208"/>
      <c r="BIM5" s="208"/>
      <c r="BIN5" s="208"/>
      <c r="BIO5" s="208"/>
      <c r="BIP5" s="208"/>
      <c r="BIQ5" s="208"/>
      <c r="BIR5" s="208"/>
      <c r="BIS5" s="208"/>
      <c r="BIT5" s="208"/>
      <c r="BIU5" s="208"/>
      <c r="BIV5" s="208"/>
      <c r="BIW5" s="208"/>
      <c r="BIX5" s="208"/>
      <c r="BIY5" s="208"/>
      <c r="BIZ5" s="208"/>
      <c r="BJA5" s="208"/>
      <c r="BJB5" s="208"/>
      <c r="BJC5" s="208"/>
      <c r="BJD5" s="208"/>
      <c r="BJE5" s="208"/>
      <c r="BJF5" s="208"/>
      <c r="BJG5" s="208"/>
      <c r="BJH5" s="208"/>
      <c r="BJI5" s="208"/>
      <c r="BJJ5" s="208"/>
      <c r="BJK5" s="208"/>
      <c r="BJL5" s="208"/>
      <c r="BJM5" s="208"/>
      <c r="BJN5" s="208"/>
      <c r="BJO5" s="208"/>
      <c r="BJP5" s="208"/>
      <c r="BJQ5" s="208"/>
      <c r="BJR5" s="208"/>
      <c r="BJS5" s="208"/>
      <c r="BJT5" s="208"/>
      <c r="BJU5" s="208"/>
      <c r="BJV5" s="208"/>
      <c r="BJW5" s="208"/>
      <c r="BJX5" s="208"/>
      <c r="BJY5" s="208"/>
      <c r="BJZ5" s="208"/>
      <c r="BKA5" s="208"/>
      <c r="BKB5" s="208"/>
      <c r="BKC5" s="208"/>
      <c r="BKD5" s="208"/>
      <c r="BKE5" s="208"/>
      <c r="BKF5" s="208"/>
      <c r="BKG5" s="208"/>
      <c r="BKH5" s="208"/>
      <c r="BKI5" s="208"/>
      <c r="BKJ5" s="208"/>
      <c r="BKK5" s="208"/>
      <c r="BKL5" s="208"/>
      <c r="BKM5" s="208"/>
      <c r="BKN5" s="208"/>
      <c r="BKO5" s="208"/>
      <c r="BKP5" s="208"/>
      <c r="BKQ5" s="208"/>
      <c r="BKR5" s="208"/>
      <c r="BKS5" s="208"/>
      <c r="BKT5" s="208"/>
      <c r="BKU5" s="208"/>
      <c r="BKV5" s="208"/>
      <c r="BKW5" s="208"/>
      <c r="BKX5" s="208"/>
      <c r="BKY5" s="208"/>
      <c r="BKZ5" s="208"/>
      <c r="BLA5" s="208"/>
      <c r="BLB5" s="208"/>
      <c r="BLC5" s="208"/>
      <c r="BLD5" s="208"/>
      <c r="BLE5" s="208"/>
      <c r="BLF5" s="208"/>
      <c r="BLG5" s="208"/>
      <c r="BLH5" s="208"/>
      <c r="BLI5" s="208"/>
      <c r="BLJ5" s="208"/>
      <c r="BLK5" s="208"/>
      <c r="BLL5" s="208"/>
      <c r="BLM5" s="208"/>
      <c r="BLN5" s="208"/>
      <c r="BLO5" s="208"/>
      <c r="BLP5" s="208"/>
      <c r="BLQ5" s="208"/>
      <c r="BLR5" s="208"/>
      <c r="BLS5" s="208"/>
      <c r="BLT5" s="208"/>
      <c r="BLU5" s="208"/>
      <c r="BLV5" s="208"/>
      <c r="BLW5" s="208"/>
      <c r="BLX5" s="208"/>
      <c r="BLY5" s="208"/>
      <c r="BLZ5" s="208"/>
      <c r="BMA5" s="208"/>
      <c r="BMB5" s="208"/>
      <c r="BMC5" s="208"/>
      <c r="BMD5" s="208"/>
      <c r="BME5" s="208"/>
      <c r="BMF5" s="208"/>
      <c r="BMG5" s="208"/>
      <c r="BMH5" s="208"/>
      <c r="BMI5" s="208"/>
      <c r="BMJ5" s="208"/>
      <c r="BMK5" s="208"/>
      <c r="BML5" s="208"/>
      <c r="BMM5" s="208"/>
      <c r="BMN5" s="208"/>
      <c r="BMO5" s="208"/>
      <c r="BMP5" s="208"/>
      <c r="BMQ5" s="208"/>
      <c r="BMR5" s="208"/>
      <c r="BMS5" s="208"/>
      <c r="BMT5" s="208"/>
      <c r="BMU5" s="208"/>
      <c r="BMV5" s="208"/>
      <c r="BMW5" s="208"/>
      <c r="BMX5" s="208"/>
      <c r="BMY5" s="208"/>
      <c r="BMZ5" s="208"/>
      <c r="BNA5" s="208"/>
      <c r="BNB5" s="208"/>
      <c r="BNC5" s="208"/>
      <c r="BND5" s="208"/>
      <c r="BNE5" s="208"/>
      <c r="BNF5" s="208"/>
      <c r="BNG5" s="208"/>
      <c r="BNH5" s="208"/>
      <c r="BNI5" s="208"/>
      <c r="BNJ5" s="208"/>
      <c r="BNK5" s="208"/>
      <c r="BNL5" s="208"/>
      <c r="BNM5" s="208"/>
      <c r="BNN5" s="208"/>
      <c r="BNO5" s="208"/>
      <c r="BNP5" s="208"/>
      <c r="BNQ5" s="208"/>
      <c r="BNR5" s="208"/>
      <c r="BNS5" s="208"/>
      <c r="BNT5" s="208"/>
      <c r="BNU5" s="208"/>
      <c r="BNV5" s="208"/>
      <c r="BNW5" s="208"/>
      <c r="BNX5" s="208"/>
      <c r="BNY5" s="208"/>
      <c r="BNZ5" s="208"/>
      <c r="BOA5" s="208"/>
      <c r="BOB5" s="208"/>
      <c r="BOC5" s="208"/>
      <c r="BOD5" s="208"/>
      <c r="BOE5" s="208"/>
      <c r="BOF5" s="208"/>
      <c r="BOG5" s="208"/>
      <c r="BOH5" s="208"/>
      <c r="BOI5" s="208"/>
      <c r="BOJ5" s="208"/>
      <c r="BOK5" s="208"/>
      <c r="BOL5" s="208"/>
      <c r="BOM5" s="208"/>
      <c r="BON5" s="208"/>
      <c r="BOO5" s="208"/>
      <c r="BOP5" s="208"/>
      <c r="BOQ5" s="208"/>
      <c r="BOR5" s="208"/>
      <c r="BOS5" s="208"/>
      <c r="BOT5" s="208"/>
      <c r="BOU5" s="208"/>
      <c r="BOV5" s="208"/>
      <c r="BOW5" s="208"/>
      <c r="BOX5" s="208"/>
      <c r="BOY5" s="208"/>
      <c r="BOZ5" s="208"/>
      <c r="BPA5" s="208"/>
      <c r="BPB5" s="208"/>
      <c r="BPC5" s="208"/>
      <c r="BPD5" s="208"/>
      <c r="BPE5" s="208"/>
      <c r="BPF5" s="208"/>
      <c r="BPG5" s="208"/>
      <c r="BPH5" s="208"/>
      <c r="BPI5" s="208"/>
      <c r="BPJ5" s="208"/>
      <c r="BPK5" s="208"/>
      <c r="BPL5" s="208"/>
      <c r="BPM5" s="208"/>
      <c r="BPN5" s="208"/>
      <c r="BPO5" s="208"/>
      <c r="BPP5" s="208"/>
      <c r="BPQ5" s="208"/>
      <c r="BPR5" s="208"/>
      <c r="BPS5" s="208"/>
      <c r="BPT5" s="208"/>
      <c r="BPU5" s="208"/>
      <c r="BPV5" s="208"/>
      <c r="BPW5" s="208"/>
      <c r="BPX5" s="208"/>
      <c r="BPY5" s="208"/>
      <c r="BPZ5" s="208"/>
      <c r="BQA5" s="208"/>
      <c r="BQB5" s="208"/>
      <c r="BQC5" s="208"/>
      <c r="BQD5" s="208"/>
      <c r="BQE5" s="208"/>
      <c r="BQF5" s="208"/>
      <c r="BQG5" s="208"/>
      <c r="BQH5" s="208"/>
      <c r="BQI5" s="208"/>
      <c r="BQJ5" s="208"/>
      <c r="BQK5" s="208"/>
      <c r="BQL5" s="208"/>
      <c r="BQM5" s="208"/>
      <c r="BQN5" s="208"/>
      <c r="BQO5" s="208"/>
      <c r="BQP5" s="208"/>
      <c r="BQQ5" s="208"/>
      <c r="BQR5" s="208"/>
      <c r="BQS5" s="208"/>
      <c r="BQT5" s="208"/>
      <c r="BQU5" s="208"/>
      <c r="BQV5" s="208"/>
      <c r="BQW5" s="208"/>
      <c r="BQX5" s="208"/>
      <c r="BQY5" s="208"/>
      <c r="BQZ5" s="208"/>
      <c r="BRA5" s="208"/>
      <c r="BRB5" s="208"/>
      <c r="BRC5" s="208"/>
      <c r="BRD5" s="208"/>
      <c r="BRE5" s="208"/>
      <c r="BRF5" s="208"/>
      <c r="BRG5" s="208"/>
      <c r="BRH5" s="208"/>
      <c r="BRI5" s="208"/>
      <c r="BRJ5" s="208"/>
      <c r="BRK5" s="208"/>
      <c r="BRL5" s="208"/>
      <c r="BRM5" s="208"/>
      <c r="BRN5" s="208"/>
      <c r="BRO5" s="208"/>
      <c r="BRP5" s="208"/>
      <c r="BRQ5" s="208"/>
      <c r="BRR5" s="208"/>
      <c r="BRS5" s="208"/>
      <c r="BRT5" s="208"/>
      <c r="BRU5" s="208"/>
      <c r="BRV5" s="208"/>
      <c r="BRW5" s="208"/>
      <c r="BRX5" s="208"/>
      <c r="BRY5" s="208"/>
      <c r="BRZ5" s="208"/>
      <c r="BSA5" s="208"/>
      <c r="BSB5" s="208"/>
      <c r="BSC5" s="208"/>
      <c r="BSD5" s="208"/>
      <c r="BSE5" s="208"/>
      <c r="BSF5" s="208"/>
      <c r="BSG5" s="208"/>
      <c r="BSH5" s="208"/>
      <c r="BSI5" s="208"/>
      <c r="BSJ5" s="208"/>
      <c r="BSK5" s="208"/>
      <c r="BSL5" s="208"/>
      <c r="BSM5" s="208"/>
      <c r="BSN5" s="208"/>
      <c r="BSO5" s="208"/>
      <c r="BSP5" s="208"/>
      <c r="BSQ5" s="208"/>
      <c r="BSR5" s="208"/>
      <c r="BSS5" s="208"/>
      <c r="BST5" s="208"/>
      <c r="BSU5" s="208"/>
      <c r="BSV5" s="208"/>
      <c r="BSW5" s="208"/>
      <c r="BSX5" s="208"/>
      <c r="BSY5" s="208"/>
      <c r="BSZ5" s="208"/>
      <c r="BTA5" s="208"/>
      <c r="BTB5" s="208"/>
      <c r="BTC5" s="208"/>
      <c r="BTD5" s="208"/>
      <c r="BTE5" s="208"/>
      <c r="BTF5" s="208"/>
      <c r="BTG5" s="208"/>
      <c r="BTH5" s="208"/>
      <c r="BTI5" s="208"/>
      <c r="BTJ5" s="208"/>
      <c r="BTK5" s="208"/>
      <c r="BTL5" s="208"/>
      <c r="BTM5" s="208"/>
      <c r="BTN5" s="208"/>
      <c r="BTO5" s="208"/>
      <c r="BTP5" s="208"/>
      <c r="BTQ5" s="208"/>
      <c r="BTR5" s="208"/>
      <c r="BTS5" s="208"/>
      <c r="BTT5" s="208"/>
      <c r="BTU5" s="208"/>
      <c r="BTV5" s="208"/>
      <c r="BTW5" s="208"/>
      <c r="BTX5" s="208"/>
      <c r="BTY5" s="208"/>
      <c r="BTZ5" s="208"/>
      <c r="BUA5" s="208"/>
      <c r="BUB5" s="208"/>
      <c r="BUC5" s="208"/>
      <c r="BUD5" s="208"/>
      <c r="BUE5" s="208"/>
      <c r="BUF5" s="208"/>
      <c r="BUG5" s="208"/>
      <c r="BUH5" s="208"/>
      <c r="BUI5" s="208"/>
      <c r="BUJ5" s="208"/>
      <c r="BUK5" s="208"/>
      <c r="BUL5" s="208"/>
      <c r="BUM5" s="208"/>
      <c r="BUN5" s="208"/>
      <c r="BUO5" s="208"/>
      <c r="BUP5" s="208"/>
      <c r="BUQ5" s="208"/>
      <c r="BUR5" s="208"/>
      <c r="BUS5" s="208"/>
      <c r="BUT5" s="208"/>
      <c r="BUU5" s="208"/>
      <c r="BUV5" s="208"/>
      <c r="BUW5" s="208"/>
      <c r="BUX5" s="208"/>
      <c r="BUY5" s="208"/>
      <c r="BUZ5" s="208"/>
      <c r="BVA5" s="208"/>
      <c r="BVB5" s="208"/>
      <c r="BVC5" s="208"/>
      <c r="BVD5" s="208"/>
      <c r="BVE5" s="208"/>
      <c r="BVF5" s="208"/>
      <c r="BVG5" s="208"/>
      <c r="BVH5" s="208"/>
      <c r="BVI5" s="208"/>
      <c r="BVJ5" s="208"/>
      <c r="BVK5" s="208"/>
      <c r="BVL5" s="208"/>
      <c r="BVM5" s="208"/>
      <c r="BVN5" s="208"/>
      <c r="BVO5" s="208"/>
      <c r="BVP5" s="208"/>
      <c r="BVQ5" s="208"/>
      <c r="BVR5" s="208"/>
      <c r="BVS5" s="208"/>
      <c r="BVT5" s="208"/>
      <c r="BVU5" s="208"/>
      <c r="BVV5" s="208"/>
      <c r="BVW5" s="208"/>
      <c r="BVX5" s="208"/>
      <c r="BVY5" s="208"/>
      <c r="BVZ5" s="208"/>
      <c r="BWA5" s="208"/>
      <c r="BWB5" s="208"/>
      <c r="BWC5" s="208"/>
      <c r="BWD5" s="208"/>
      <c r="BWE5" s="208"/>
      <c r="BWF5" s="208"/>
      <c r="BWG5" s="208"/>
      <c r="BWH5" s="208"/>
      <c r="BWI5" s="208"/>
      <c r="BWJ5" s="208"/>
      <c r="BWK5" s="208"/>
      <c r="BWL5" s="208"/>
      <c r="BWM5" s="208"/>
      <c r="BWN5" s="208"/>
      <c r="BWO5" s="208"/>
      <c r="BWP5" s="208"/>
      <c r="BWQ5" s="208"/>
      <c r="BWR5" s="208"/>
      <c r="BWS5" s="208"/>
      <c r="BWT5" s="208"/>
      <c r="BWU5" s="208"/>
      <c r="BWV5" s="208"/>
      <c r="BWW5" s="208"/>
      <c r="BWX5" s="208"/>
      <c r="BWY5" s="208"/>
      <c r="BWZ5" s="208"/>
      <c r="BXA5" s="208"/>
      <c r="BXB5" s="208"/>
      <c r="BXC5" s="208"/>
      <c r="BXD5" s="208"/>
      <c r="BXE5" s="208"/>
      <c r="BXF5" s="208"/>
      <c r="BXG5" s="208"/>
      <c r="BXH5" s="208"/>
      <c r="BXI5" s="208"/>
      <c r="BXJ5" s="208"/>
      <c r="BXK5" s="208"/>
      <c r="BXL5" s="208"/>
      <c r="BXM5" s="208"/>
      <c r="BXN5" s="208"/>
      <c r="BXO5" s="208"/>
      <c r="BXP5" s="208"/>
      <c r="BXQ5" s="208"/>
      <c r="BXR5" s="208"/>
      <c r="BXS5" s="208"/>
      <c r="BXT5" s="208"/>
      <c r="BXU5" s="208"/>
      <c r="BXV5" s="208"/>
      <c r="BXW5" s="208"/>
      <c r="BXX5" s="208"/>
      <c r="BXY5" s="208"/>
      <c r="BXZ5" s="208"/>
      <c r="BYA5" s="208"/>
      <c r="BYB5" s="208"/>
      <c r="BYC5" s="208"/>
      <c r="BYD5" s="208"/>
      <c r="BYE5" s="208"/>
      <c r="BYF5" s="208"/>
      <c r="BYG5" s="208"/>
      <c r="BYH5" s="208"/>
      <c r="BYI5" s="208"/>
      <c r="BYJ5" s="208"/>
      <c r="BYK5" s="208"/>
      <c r="BYL5" s="208"/>
      <c r="BYM5" s="208"/>
      <c r="BYN5" s="208"/>
      <c r="BYO5" s="208"/>
      <c r="BYP5" s="208"/>
      <c r="BYQ5" s="208"/>
      <c r="BYR5" s="208"/>
      <c r="BYS5" s="208"/>
      <c r="BYT5" s="208"/>
      <c r="BYU5" s="208"/>
      <c r="BYV5" s="208"/>
      <c r="BYW5" s="208"/>
      <c r="BYX5" s="208"/>
      <c r="BYY5" s="208"/>
      <c r="BYZ5" s="208"/>
      <c r="BZA5" s="208"/>
      <c r="BZB5" s="208"/>
      <c r="BZC5" s="208"/>
      <c r="BZD5" s="208"/>
      <c r="BZE5" s="208"/>
      <c r="BZF5" s="208"/>
      <c r="BZG5" s="208"/>
      <c r="BZH5" s="208"/>
      <c r="BZI5" s="208"/>
      <c r="BZJ5" s="208"/>
      <c r="BZK5" s="208"/>
      <c r="BZL5" s="208"/>
      <c r="BZM5" s="208"/>
      <c r="BZN5" s="208"/>
      <c r="BZO5" s="208"/>
      <c r="BZP5" s="208"/>
      <c r="BZQ5" s="208"/>
      <c r="BZR5" s="208"/>
      <c r="BZS5" s="208"/>
      <c r="BZT5" s="208"/>
      <c r="BZU5" s="208"/>
      <c r="BZV5" s="208"/>
      <c r="BZW5" s="208"/>
      <c r="BZX5" s="208"/>
      <c r="BZY5" s="208"/>
      <c r="BZZ5" s="208"/>
      <c r="CAA5" s="208"/>
      <c r="CAB5" s="208"/>
      <c r="CAC5" s="208"/>
      <c r="CAD5" s="208"/>
      <c r="CAE5" s="208"/>
      <c r="CAF5" s="208"/>
      <c r="CAG5" s="208"/>
      <c r="CAH5" s="208"/>
      <c r="CAI5" s="208"/>
      <c r="CAJ5" s="208"/>
      <c r="CAK5" s="208"/>
      <c r="CAL5" s="208"/>
      <c r="CAM5" s="208"/>
      <c r="CAN5" s="208"/>
      <c r="CAO5" s="208"/>
      <c r="CAP5" s="208"/>
      <c r="CAQ5" s="208"/>
      <c r="CAR5" s="208"/>
      <c r="CAS5" s="208"/>
      <c r="CAT5" s="208"/>
      <c r="CAU5" s="208"/>
      <c r="CAV5" s="208"/>
      <c r="CAW5" s="208"/>
      <c r="CAX5" s="208"/>
      <c r="CAY5" s="208"/>
      <c r="CAZ5" s="208"/>
      <c r="CBA5" s="208"/>
      <c r="CBB5" s="208"/>
      <c r="CBC5" s="208"/>
      <c r="CBD5" s="208"/>
      <c r="CBE5" s="208"/>
      <c r="CBF5" s="208"/>
      <c r="CBG5" s="208"/>
      <c r="CBH5" s="208"/>
      <c r="CBI5" s="208"/>
      <c r="CBJ5" s="208"/>
      <c r="CBK5" s="208"/>
      <c r="CBL5" s="208"/>
      <c r="CBM5" s="208"/>
      <c r="CBN5" s="208"/>
      <c r="CBO5" s="208"/>
      <c r="CBP5" s="208"/>
      <c r="CBQ5" s="208"/>
      <c r="CBR5" s="208"/>
      <c r="CBS5" s="208"/>
      <c r="CBT5" s="208"/>
      <c r="CBU5" s="208"/>
      <c r="CBV5" s="208"/>
      <c r="CBW5" s="208"/>
      <c r="CBX5" s="208"/>
      <c r="CBY5" s="208"/>
      <c r="CBZ5" s="208"/>
      <c r="CCA5" s="208"/>
      <c r="CCB5" s="208"/>
      <c r="CCC5" s="208"/>
      <c r="CCD5" s="208"/>
      <c r="CCE5" s="208"/>
      <c r="CCF5" s="208"/>
      <c r="CCG5" s="208"/>
      <c r="CCH5" s="208"/>
      <c r="CCI5" s="208"/>
      <c r="CCJ5" s="208"/>
      <c r="CCK5" s="208"/>
      <c r="CCL5" s="208"/>
      <c r="CCM5" s="208"/>
      <c r="CCN5" s="208"/>
      <c r="CCO5" s="208"/>
      <c r="CCP5" s="208"/>
      <c r="CCQ5" s="208"/>
      <c r="CCR5" s="208"/>
      <c r="CCS5" s="208"/>
      <c r="CCT5" s="208"/>
      <c r="CCU5" s="208"/>
      <c r="CCV5" s="208"/>
      <c r="CCW5" s="208"/>
      <c r="CCX5" s="208"/>
      <c r="CCY5" s="208"/>
      <c r="CCZ5" s="208"/>
      <c r="CDA5" s="208"/>
      <c r="CDB5" s="208"/>
      <c r="CDC5" s="208"/>
      <c r="CDD5" s="208"/>
      <c r="CDE5" s="208"/>
      <c r="CDF5" s="208"/>
      <c r="CDG5" s="208"/>
      <c r="CDH5" s="208"/>
      <c r="CDI5" s="208"/>
      <c r="CDJ5" s="208"/>
      <c r="CDK5" s="208"/>
      <c r="CDL5" s="208"/>
      <c r="CDM5" s="208"/>
      <c r="CDN5" s="208"/>
      <c r="CDO5" s="208"/>
      <c r="CDP5" s="208"/>
      <c r="CDQ5" s="208"/>
      <c r="CDR5" s="208"/>
      <c r="CDS5" s="208"/>
      <c r="CDT5" s="208"/>
      <c r="CDU5" s="208"/>
      <c r="CDV5" s="208"/>
      <c r="CDW5" s="208"/>
      <c r="CDX5" s="208"/>
      <c r="CDY5" s="208"/>
      <c r="CDZ5" s="208"/>
      <c r="CEA5" s="208"/>
      <c r="CEB5" s="208"/>
      <c r="CEC5" s="208"/>
      <c r="CED5" s="208"/>
      <c r="CEE5" s="208"/>
      <c r="CEF5" s="208"/>
      <c r="CEG5" s="208"/>
      <c r="CEH5" s="208"/>
      <c r="CEI5" s="208"/>
      <c r="CEJ5" s="208"/>
      <c r="CEK5" s="208"/>
      <c r="CEL5" s="208"/>
      <c r="CEM5" s="208"/>
      <c r="CEN5" s="208"/>
      <c r="CEO5" s="208"/>
      <c r="CEP5" s="208"/>
      <c r="CEQ5" s="208"/>
      <c r="CER5" s="208"/>
      <c r="CES5" s="208"/>
      <c r="CET5" s="208"/>
      <c r="CEU5" s="208"/>
      <c r="CEV5" s="208"/>
      <c r="CEW5" s="208"/>
      <c r="CEX5" s="208"/>
      <c r="CEY5" s="208"/>
      <c r="CEZ5" s="208"/>
      <c r="CFA5" s="208"/>
      <c r="CFB5" s="208"/>
      <c r="CFC5" s="208"/>
      <c r="CFD5" s="208"/>
      <c r="CFE5" s="208"/>
      <c r="CFF5" s="208"/>
      <c r="CFG5" s="208"/>
      <c r="CFH5" s="208"/>
      <c r="CFI5" s="208"/>
      <c r="CFJ5" s="208"/>
      <c r="CFK5" s="208"/>
      <c r="CFL5" s="208"/>
      <c r="CFM5" s="208"/>
      <c r="CFN5" s="208"/>
      <c r="CFO5" s="208"/>
      <c r="CFP5" s="208"/>
      <c r="CFQ5" s="208"/>
      <c r="CFR5" s="208"/>
      <c r="CFS5" s="208"/>
      <c r="CFT5" s="208"/>
      <c r="CFU5" s="208"/>
      <c r="CFV5" s="208"/>
      <c r="CFW5" s="208"/>
      <c r="CFX5" s="208"/>
      <c r="CFY5" s="208"/>
      <c r="CFZ5" s="208"/>
      <c r="CGA5" s="208"/>
      <c r="CGB5" s="208"/>
      <c r="CGC5" s="208"/>
      <c r="CGD5" s="208"/>
      <c r="CGE5" s="208"/>
      <c r="CGF5" s="208"/>
      <c r="CGG5" s="208"/>
      <c r="CGH5" s="208"/>
      <c r="CGI5" s="208"/>
      <c r="CGJ5" s="208"/>
      <c r="CGK5" s="208"/>
      <c r="CGL5" s="208"/>
      <c r="CGM5" s="208"/>
      <c r="CGN5" s="208"/>
      <c r="CGO5" s="208"/>
      <c r="CGP5" s="208"/>
      <c r="CGQ5" s="208"/>
      <c r="CGR5" s="208"/>
      <c r="CGS5" s="208"/>
      <c r="CGT5" s="208"/>
      <c r="CGU5" s="208"/>
      <c r="CGV5" s="208"/>
      <c r="CGW5" s="208"/>
      <c r="CGX5" s="208"/>
      <c r="CGY5" s="208"/>
      <c r="CGZ5" s="208"/>
      <c r="CHA5" s="208"/>
      <c r="CHB5" s="208"/>
      <c r="CHC5" s="208"/>
      <c r="CHD5" s="208"/>
      <c r="CHE5" s="208"/>
      <c r="CHF5" s="208"/>
      <c r="CHG5" s="208"/>
      <c r="CHH5" s="208"/>
      <c r="CHI5" s="208"/>
      <c r="CHJ5" s="208"/>
      <c r="CHK5" s="208"/>
      <c r="CHL5" s="208"/>
      <c r="CHM5" s="208"/>
      <c r="CHN5" s="208"/>
      <c r="CHO5" s="208"/>
      <c r="CHP5" s="208"/>
      <c r="CHQ5" s="208"/>
      <c r="CHR5" s="208"/>
      <c r="CHS5" s="208"/>
      <c r="CHT5" s="208"/>
      <c r="CHU5" s="208"/>
      <c r="CHV5" s="208"/>
      <c r="CHW5" s="208"/>
      <c r="CHX5" s="208"/>
      <c r="CHY5" s="208"/>
      <c r="CHZ5" s="208"/>
      <c r="CIA5" s="208"/>
      <c r="CIB5" s="208"/>
      <c r="CIC5" s="208"/>
      <c r="CID5" s="208"/>
      <c r="CIE5" s="208"/>
      <c r="CIF5" s="208"/>
      <c r="CIG5" s="208"/>
      <c r="CIH5" s="208"/>
      <c r="CII5" s="208"/>
      <c r="CIJ5" s="208"/>
      <c r="CIK5" s="208"/>
      <c r="CIL5" s="208"/>
      <c r="CIM5" s="208"/>
      <c r="CIN5" s="208"/>
      <c r="CIO5" s="208"/>
      <c r="CIP5" s="208"/>
      <c r="CIQ5" s="208"/>
      <c r="CIR5" s="208"/>
      <c r="CIS5" s="208"/>
      <c r="CIT5" s="208"/>
      <c r="CIU5" s="208"/>
      <c r="CIV5" s="208"/>
      <c r="CIW5" s="208"/>
      <c r="CIX5" s="208"/>
      <c r="CIY5" s="208"/>
      <c r="CIZ5" s="208"/>
      <c r="CJA5" s="208"/>
      <c r="CJB5" s="208"/>
      <c r="CJC5" s="208"/>
      <c r="CJD5" s="208"/>
      <c r="CJE5" s="208"/>
      <c r="CJF5" s="208"/>
      <c r="CJG5" s="208"/>
      <c r="CJH5" s="208"/>
      <c r="CJI5" s="208"/>
      <c r="CJJ5" s="208"/>
      <c r="CJK5" s="208"/>
      <c r="CJL5" s="208"/>
      <c r="CJM5" s="208"/>
      <c r="CJN5" s="208"/>
      <c r="CJO5" s="208"/>
      <c r="CJP5" s="208"/>
      <c r="CJQ5" s="208"/>
      <c r="CJR5" s="208"/>
      <c r="CJS5" s="208"/>
      <c r="CJT5" s="208"/>
      <c r="CJU5" s="208"/>
      <c r="CJV5" s="208"/>
      <c r="CJW5" s="208"/>
      <c r="CJX5" s="208"/>
      <c r="CJY5" s="208"/>
      <c r="CJZ5" s="208"/>
      <c r="CKA5" s="208"/>
      <c r="CKB5" s="208"/>
      <c r="CKC5" s="208"/>
      <c r="CKD5" s="208"/>
      <c r="CKE5" s="208"/>
      <c r="CKF5" s="208"/>
      <c r="CKG5" s="208"/>
      <c r="CKH5" s="208"/>
      <c r="CKI5" s="208"/>
      <c r="CKJ5" s="208"/>
      <c r="CKK5" s="208"/>
      <c r="CKL5" s="208"/>
      <c r="CKM5" s="208"/>
      <c r="CKN5" s="208"/>
      <c r="CKO5" s="208"/>
      <c r="CKP5" s="208"/>
      <c r="CKQ5" s="208"/>
      <c r="CKR5" s="208"/>
      <c r="CKS5" s="208"/>
      <c r="CKT5" s="208"/>
      <c r="CKU5" s="208"/>
      <c r="CKV5" s="208"/>
      <c r="CKW5" s="208"/>
      <c r="CKX5" s="208"/>
      <c r="CKY5" s="208"/>
      <c r="CKZ5" s="208"/>
      <c r="CLA5" s="208"/>
      <c r="CLB5" s="208"/>
      <c r="CLC5" s="208"/>
      <c r="CLD5" s="208"/>
      <c r="CLE5" s="208"/>
      <c r="CLF5" s="208"/>
      <c r="CLG5" s="208"/>
      <c r="CLH5" s="208"/>
      <c r="CLI5" s="208"/>
      <c r="CLJ5" s="208"/>
      <c r="CLK5" s="208"/>
      <c r="CLL5" s="208"/>
      <c r="CLM5" s="208"/>
      <c r="CLN5" s="208"/>
      <c r="CLO5" s="208"/>
      <c r="CLP5" s="208"/>
      <c r="CLQ5" s="208"/>
      <c r="CLR5" s="208"/>
      <c r="CLS5" s="208"/>
      <c r="CLT5" s="208"/>
      <c r="CLU5" s="208"/>
      <c r="CLV5" s="208"/>
      <c r="CLW5" s="208"/>
      <c r="CLX5" s="208"/>
      <c r="CLY5" s="208"/>
      <c r="CLZ5" s="208"/>
      <c r="CMA5" s="208"/>
      <c r="CMB5" s="208"/>
      <c r="CMC5" s="208"/>
      <c r="CMD5" s="208"/>
      <c r="CME5" s="208"/>
      <c r="CMF5" s="208"/>
      <c r="CMG5" s="208"/>
      <c r="CMH5" s="208"/>
      <c r="CMI5" s="208"/>
      <c r="CMJ5" s="208"/>
      <c r="CMK5" s="208"/>
      <c r="CML5" s="208"/>
      <c r="CMM5" s="208"/>
      <c r="CMN5" s="208"/>
      <c r="CMO5" s="208"/>
      <c r="CMP5" s="208"/>
      <c r="CMQ5" s="208"/>
      <c r="CMR5" s="208"/>
      <c r="CMS5" s="208"/>
      <c r="CMT5" s="208"/>
      <c r="CMU5" s="208"/>
      <c r="CMV5" s="208"/>
      <c r="CMW5" s="208"/>
      <c r="CMX5" s="208"/>
      <c r="CMY5" s="208"/>
      <c r="CMZ5" s="208"/>
      <c r="CNA5" s="208"/>
      <c r="CNB5" s="208"/>
      <c r="CNC5" s="208"/>
      <c r="CND5" s="208"/>
      <c r="CNE5" s="208"/>
      <c r="CNF5" s="208"/>
      <c r="CNG5" s="208"/>
      <c r="CNH5" s="208"/>
      <c r="CNI5" s="208"/>
      <c r="CNJ5" s="208"/>
      <c r="CNK5" s="208"/>
      <c r="CNL5" s="208"/>
      <c r="CNM5" s="208"/>
      <c r="CNN5" s="208"/>
      <c r="CNO5" s="208"/>
      <c r="CNP5" s="208"/>
      <c r="CNQ5" s="208"/>
      <c r="CNR5" s="208"/>
      <c r="CNS5" s="208"/>
      <c r="CNT5" s="208"/>
      <c r="CNU5" s="208"/>
      <c r="CNV5" s="208"/>
      <c r="CNW5" s="208"/>
      <c r="CNX5" s="208"/>
      <c r="CNY5" s="208"/>
      <c r="CNZ5" s="208"/>
      <c r="COA5" s="208"/>
      <c r="COB5" s="208"/>
      <c r="COC5" s="208"/>
      <c r="COD5" s="208"/>
      <c r="COE5" s="208"/>
      <c r="COF5" s="208"/>
      <c r="COG5" s="208"/>
      <c r="COH5" s="208"/>
      <c r="COI5" s="208"/>
      <c r="COJ5" s="208"/>
      <c r="COK5" s="208"/>
      <c r="COL5" s="208"/>
      <c r="COM5" s="208"/>
      <c r="CON5" s="208"/>
      <c r="COO5" s="208"/>
      <c r="COP5" s="208"/>
      <c r="COQ5" s="208"/>
      <c r="COR5" s="208"/>
      <c r="COS5" s="208"/>
      <c r="COT5" s="208"/>
      <c r="COU5" s="208"/>
      <c r="COV5" s="208"/>
      <c r="COW5" s="208"/>
      <c r="COX5" s="208"/>
      <c r="COY5" s="208"/>
      <c r="COZ5" s="208"/>
      <c r="CPA5" s="208"/>
      <c r="CPB5" s="208"/>
      <c r="CPC5" s="208"/>
      <c r="CPD5" s="208"/>
      <c r="CPE5" s="208"/>
      <c r="CPF5" s="208"/>
      <c r="CPG5" s="208"/>
      <c r="CPH5" s="208"/>
      <c r="CPI5" s="208"/>
      <c r="CPJ5" s="208"/>
      <c r="CPK5" s="208"/>
      <c r="CPL5" s="208"/>
      <c r="CPM5" s="208"/>
      <c r="CPN5" s="208"/>
      <c r="CPO5" s="208"/>
      <c r="CPP5" s="208"/>
      <c r="CPQ5" s="208"/>
      <c r="CPR5" s="208"/>
      <c r="CPS5" s="208"/>
      <c r="CPT5" s="208"/>
      <c r="CPU5" s="208"/>
      <c r="CPV5" s="208"/>
      <c r="CPW5" s="208"/>
      <c r="CPX5" s="208"/>
      <c r="CPY5" s="208"/>
      <c r="CPZ5" s="208"/>
      <c r="CQA5" s="208"/>
      <c r="CQB5" s="208"/>
      <c r="CQC5" s="208"/>
      <c r="CQD5" s="208"/>
      <c r="CQE5" s="208"/>
      <c r="CQF5" s="208"/>
      <c r="CQG5" s="208"/>
      <c r="CQH5" s="208"/>
      <c r="CQI5" s="208"/>
      <c r="CQJ5" s="208"/>
      <c r="CQK5" s="208"/>
      <c r="CQL5" s="208"/>
      <c r="CQM5" s="208"/>
      <c r="CQN5" s="208"/>
      <c r="CQO5" s="208"/>
      <c r="CQP5" s="208"/>
      <c r="CQQ5" s="208"/>
      <c r="CQR5" s="208"/>
      <c r="CQS5" s="208"/>
      <c r="CQT5" s="208"/>
      <c r="CQU5" s="208"/>
      <c r="CQV5" s="208"/>
      <c r="CQW5" s="208"/>
      <c r="CQX5" s="208"/>
      <c r="CQY5" s="208"/>
      <c r="CQZ5" s="208"/>
      <c r="CRA5" s="208"/>
      <c r="CRB5" s="208"/>
      <c r="CRC5" s="208"/>
      <c r="CRD5" s="208"/>
      <c r="CRE5" s="208"/>
      <c r="CRF5" s="208"/>
      <c r="CRG5" s="208"/>
      <c r="CRH5" s="208"/>
      <c r="CRI5" s="208"/>
      <c r="CRJ5" s="208"/>
      <c r="CRK5" s="208"/>
      <c r="CRL5" s="208"/>
      <c r="CRM5" s="208"/>
      <c r="CRN5" s="208"/>
      <c r="CRO5" s="208"/>
      <c r="CRP5" s="208"/>
      <c r="CRQ5" s="208"/>
      <c r="CRR5" s="208"/>
      <c r="CRS5" s="208"/>
      <c r="CRT5" s="208"/>
      <c r="CRU5" s="208"/>
      <c r="CRV5" s="208"/>
      <c r="CRW5" s="208"/>
      <c r="CRX5" s="208"/>
      <c r="CRY5" s="208"/>
      <c r="CRZ5" s="208"/>
      <c r="CSA5" s="208"/>
      <c r="CSB5" s="208"/>
      <c r="CSC5" s="208"/>
      <c r="CSD5" s="208"/>
      <c r="CSE5" s="208"/>
      <c r="CSF5" s="208"/>
      <c r="CSG5" s="208"/>
      <c r="CSH5" s="208"/>
      <c r="CSI5" s="208"/>
      <c r="CSJ5" s="208"/>
      <c r="CSK5" s="208"/>
      <c r="CSL5" s="208"/>
      <c r="CSM5" s="208"/>
      <c r="CSN5" s="208"/>
      <c r="CSO5" s="208"/>
      <c r="CSP5" s="208"/>
      <c r="CSQ5" s="208"/>
      <c r="CSR5" s="208"/>
      <c r="CSS5" s="208"/>
      <c r="CST5" s="208"/>
      <c r="CSU5" s="208"/>
      <c r="CSV5" s="208"/>
      <c r="CSW5" s="208"/>
      <c r="CSX5" s="208"/>
      <c r="CSY5" s="208"/>
      <c r="CSZ5" s="208"/>
      <c r="CTA5" s="208"/>
      <c r="CTB5" s="208"/>
      <c r="CTC5" s="208"/>
      <c r="CTD5" s="208"/>
      <c r="CTE5" s="208"/>
      <c r="CTF5" s="208"/>
      <c r="CTG5" s="208"/>
      <c r="CTH5" s="208"/>
      <c r="CTI5" s="208"/>
      <c r="CTJ5" s="208"/>
      <c r="CTK5" s="208"/>
      <c r="CTL5" s="208"/>
      <c r="CTM5" s="208"/>
      <c r="CTN5" s="208"/>
      <c r="CTO5" s="208"/>
      <c r="CTP5" s="208"/>
      <c r="CTQ5" s="208"/>
      <c r="CTR5" s="208"/>
      <c r="CTS5" s="208"/>
      <c r="CTT5" s="208"/>
      <c r="CTU5" s="208"/>
      <c r="CTV5" s="208"/>
      <c r="CTW5" s="208"/>
      <c r="CTX5" s="208"/>
      <c r="CTY5" s="208"/>
      <c r="CTZ5" s="208"/>
      <c r="CUA5" s="208"/>
      <c r="CUB5" s="208"/>
      <c r="CUC5" s="208"/>
      <c r="CUD5" s="208"/>
      <c r="CUE5" s="208"/>
      <c r="CUF5" s="208"/>
      <c r="CUG5" s="208"/>
      <c r="CUH5" s="208"/>
      <c r="CUI5" s="208"/>
      <c r="CUJ5" s="208"/>
      <c r="CUK5" s="208"/>
      <c r="CUL5" s="208"/>
      <c r="CUM5" s="208"/>
      <c r="CUN5" s="208"/>
      <c r="CUO5" s="208"/>
      <c r="CUP5" s="208"/>
      <c r="CUQ5" s="208"/>
      <c r="CUR5" s="208"/>
      <c r="CUS5" s="208"/>
      <c r="CUT5" s="208"/>
      <c r="CUU5" s="208"/>
      <c r="CUV5" s="208"/>
      <c r="CUW5" s="208"/>
      <c r="CUX5" s="208"/>
      <c r="CUY5" s="208"/>
      <c r="CUZ5" s="208"/>
      <c r="CVA5" s="208"/>
      <c r="CVB5" s="208"/>
      <c r="CVC5" s="208"/>
      <c r="CVD5" s="208"/>
      <c r="CVE5" s="208"/>
      <c r="CVF5" s="208"/>
      <c r="CVG5" s="208"/>
      <c r="CVH5" s="208"/>
      <c r="CVI5" s="208"/>
      <c r="CVJ5" s="208"/>
      <c r="CVK5" s="208"/>
      <c r="CVL5" s="208"/>
      <c r="CVM5" s="208"/>
      <c r="CVN5" s="208"/>
      <c r="CVO5" s="208"/>
      <c r="CVP5" s="208"/>
      <c r="CVQ5" s="208"/>
      <c r="CVR5" s="208"/>
      <c r="CVS5" s="208"/>
      <c r="CVT5" s="208"/>
      <c r="CVU5" s="208"/>
      <c r="CVV5" s="208"/>
      <c r="CVW5" s="208"/>
      <c r="CVX5" s="208"/>
      <c r="CVY5" s="208"/>
      <c r="CVZ5" s="208"/>
      <c r="CWA5" s="208"/>
      <c r="CWB5" s="208"/>
      <c r="CWC5" s="208"/>
      <c r="CWD5" s="208"/>
      <c r="CWE5" s="208"/>
      <c r="CWF5" s="208"/>
      <c r="CWG5" s="208"/>
      <c r="CWH5" s="208"/>
      <c r="CWI5" s="208"/>
      <c r="CWJ5" s="208"/>
      <c r="CWK5" s="208"/>
      <c r="CWL5" s="208"/>
      <c r="CWM5" s="208"/>
      <c r="CWN5" s="208"/>
      <c r="CWO5" s="208"/>
      <c r="CWP5" s="208"/>
      <c r="CWQ5" s="208"/>
      <c r="CWR5" s="208"/>
      <c r="CWS5" s="208"/>
      <c r="CWT5" s="208"/>
      <c r="CWU5" s="208"/>
      <c r="CWV5" s="208"/>
      <c r="CWW5" s="208"/>
      <c r="CWX5" s="208"/>
      <c r="CWY5" s="208"/>
      <c r="CWZ5" s="208"/>
      <c r="CXA5" s="208"/>
      <c r="CXB5" s="208"/>
      <c r="CXC5" s="208"/>
      <c r="CXD5" s="208"/>
      <c r="CXE5" s="208"/>
      <c r="CXF5" s="208"/>
      <c r="CXG5" s="208"/>
      <c r="CXH5" s="208"/>
      <c r="CXI5" s="208"/>
      <c r="CXJ5" s="208"/>
      <c r="CXK5" s="208"/>
      <c r="CXL5" s="208"/>
      <c r="CXM5" s="208"/>
      <c r="CXN5" s="208"/>
      <c r="CXO5" s="208"/>
      <c r="CXP5" s="208"/>
      <c r="CXQ5" s="208"/>
      <c r="CXR5" s="208"/>
      <c r="CXS5" s="208"/>
      <c r="CXT5" s="208"/>
      <c r="CXU5" s="208"/>
      <c r="CXV5" s="208"/>
      <c r="CXW5" s="208"/>
      <c r="CXX5" s="208"/>
      <c r="CXY5" s="208"/>
      <c r="CXZ5" s="208"/>
      <c r="CYA5" s="208"/>
      <c r="CYB5" s="208"/>
      <c r="CYC5" s="208"/>
      <c r="CYD5" s="208"/>
      <c r="CYE5" s="208"/>
      <c r="CYF5" s="208"/>
      <c r="CYG5" s="208"/>
      <c r="CYH5" s="208"/>
      <c r="CYI5" s="208"/>
      <c r="CYJ5" s="208"/>
      <c r="CYK5" s="208"/>
      <c r="CYL5" s="208"/>
      <c r="CYM5" s="208"/>
      <c r="CYN5" s="208"/>
      <c r="CYO5" s="208"/>
      <c r="CYP5" s="208"/>
      <c r="CYQ5" s="208"/>
      <c r="CYR5" s="208"/>
      <c r="CYS5" s="208"/>
      <c r="CYT5" s="208"/>
      <c r="CYU5" s="208"/>
      <c r="CYV5" s="208"/>
      <c r="CYW5" s="208"/>
      <c r="CYX5" s="208"/>
      <c r="CYY5" s="208"/>
      <c r="CYZ5" s="208"/>
      <c r="CZA5" s="208"/>
      <c r="CZB5" s="208"/>
      <c r="CZC5" s="208"/>
      <c r="CZD5" s="208"/>
      <c r="CZE5" s="208"/>
      <c r="CZF5" s="208"/>
      <c r="CZG5" s="208"/>
      <c r="CZH5" s="208"/>
      <c r="CZI5" s="208"/>
      <c r="CZJ5" s="208"/>
      <c r="CZK5" s="208"/>
      <c r="CZL5" s="208"/>
      <c r="CZM5" s="208"/>
      <c r="CZN5" s="208"/>
      <c r="CZO5" s="208"/>
      <c r="CZP5" s="208"/>
      <c r="CZQ5" s="208"/>
      <c r="CZR5" s="208"/>
      <c r="CZS5" s="208"/>
      <c r="CZT5" s="208"/>
      <c r="CZU5" s="208"/>
      <c r="CZV5" s="208"/>
      <c r="CZW5" s="208"/>
      <c r="CZX5" s="208"/>
      <c r="CZY5" s="208"/>
      <c r="CZZ5" s="208"/>
      <c r="DAA5" s="208"/>
      <c r="DAB5" s="208"/>
      <c r="DAC5" s="208"/>
      <c r="DAD5" s="208"/>
      <c r="DAE5" s="208"/>
      <c r="DAF5" s="208"/>
      <c r="DAG5" s="208"/>
      <c r="DAH5" s="208"/>
      <c r="DAI5" s="208"/>
      <c r="DAJ5" s="208"/>
      <c r="DAK5" s="208"/>
      <c r="DAL5" s="208"/>
      <c r="DAM5" s="208"/>
      <c r="DAN5" s="208"/>
      <c r="DAO5" s="208"/>
      <c r="DAP5" s="208"/>
      <c r="DAQ5" s="208"/>
      <c r="DAR5" s="208"/>
      <c r="DAS5" s="208"/>
      <c r="DAT5" s="208"/>
      <c r="DAU5" s="208"/>
      <c r="DAV5" s="208"/>
      <c r="DAW5" s="208"/>
      <c r="DAX5" s="208"/>
      <c r="DAY5" s="208"/>
      <c r="DAZ5" s="208"/>
      <c r="DBA5" s="208"/>
      <c r="DBB5" s="208"/>
      <c r="DBC5" s="208"/>
      <c r="DBD5" s="208"/>
      <c r="DBE5" s="208"/>
      <c r="DBF5" s="208"/>
      <c r="DBG5" s="208"/>
      <c r="DBH5" s="208"/>
      <c r="DBI5" s="208"/>
      <c r="DBJ5" s="208"/>
      <c r="DBK5" s="208"/>
      <c r="DBL5" s="208"/>
      <c r="DBM5" s="208"/>
      <c r="DBN5" s="208"/>
      <c r="DBO5" s="208"/>
      <c r="DBP5" s="208"/>
      <c r="DBQ5" s="208"/>
      <c r="DBR5" s="208"/>
      <c r="DBS5" s="208"/>
      <c r="DBT5" s="208"/>
      <c r="DBU5" s="208"/>
      <c r="DBV5" s="208"/>
      <c r="DBW5" s="208"/>
      <c r="DBX5" s="208"/>
      <c r="DBY5" s="208"/>
      <c r="DBZ5" s="208"/>
      <c r="DCA5" s="208"/>
      <c r="DCB5" s="208"/>
      <c r="DCC5" s="208"/>
      <c r="DCD5" s="208"/>
      <c r="DCE5" s="208"/>
      <c r="DCF5" s="208"/>
      <c r="DCG5" s="208"/>
      <c r="DCH5" s="208"/>
      <c r="DCI5" s="208"/>
      <c r="DCJ5" s="208"/>
      <c r="DCK5" s="208"/>
      <c r="DCL5" s="208"/>
      <c r="DCM5" s="208"/>
      <c r="DCN5" s="208"/>
      <c r="DCO5" s="208"/>
      <c r="DCP5" s="208"/>
      <c r="DCQ5" s="208"/>
      <c r="DCR5" s="208"/>
      <c r="DCS5" s="208"/>
      <c r="DCT5" s="208"/>
      <c r="DCU5" s="208"/>
      <c r="DCV5" s="208"/>
      <c r="DCW5" s="208"/>
      <c r="DCX5" s="208"/>
      <c r="DCY5" s="208"/>
      <c r="DCZ5" s="208"/>
      <c r="DDA5" s="208"/>
      <c r="DDB5" s="208"/>
      <c r="DDC5" s="208"/>
      <c r="DDD5" s="208"/>
      <c r="DDE5" s="208"/>
      <c r="DDF5" s="208"/>
      <c r="DDG5" s="208"/>
      <c r="DDH5" s="208"/>
      <c r="DDI5" s="208"/>
      <c r="DDJ5" s="208"/>
      <c r="DDK5" s="208"/>
      <c r="DDL5" s="208"/>
      <c r="DDM5" s="208"/>
      <c r="DDN5" s="208"/>
      <c r="DDO5" s="208"/>
      <c r="DDP5" s="208"/>
      <c r="DDQ5" s="208"/>
      <c r="DDR5" s="208"/>
      <c r="DDS5" s="208"/>
      <c r="DDT5" s="208"/>
      <c r="DDU5" s="208"/>
      <c r="DDV5" s="208"/>
      <c r="DDW5" s="208"/>
      <c r="DDX5" s="208"/>
      <c r="DDY5" s="208"/>
      <c r="DDZ5" s="208"/>
      <c r="DEA5" s="208"/>
      <c r="DEB5" s="208"/>
      <c r="DEC5" s="208"/>
      <c r="DED5" s="208"/>
      <c r="DEE5" s="208"/>
      <c r="DEF5" s="208"/>
      <c r="DEG5" s="208"/>
      <c r="DEH5" s="208"/>
      <c r="DEI5" s="208"/>
      <c r="DEJ5" s="208"/>
      <c r="DEK5" s="208"/>
      <c r="DEL5" s="208"/>
      <c r="DEM5" s="208"/>
      <c r="DEN5" s="208"/>
      <c r="DEO5" s="208"/>
      <c r="DEP5" s="208"/>
      <c r="DEQ5" s="208"/>
      <c r="DER5" s="208"/>
      <c r="DES5" s="208"/>
      <c r="DET5" s="208"/>
      <c r="DEU5" s="208"/>
      <c r="DEV5" s="208"/>
      <c r="DEW5" s="208"/>
      <c r="DEX5" s="208"/>
      <c r="DEY5" s="208"/>
      <c r="DEZ5" s="208"/>
      <c r="DFA5" s="208"/>
      <c r="DFB5" s="208"/>
      <c r="DFC5" s="208"/>
      <c r="DFD5" s="208"/>
      <c r="DFE5" s="208"/>
      <c r="DFF5" s="208"/>
      <c r="DFG5" s="208"/>
      <c r="DFH5" s="208"/>
      <c r="DFI5" s="208"/>
      <c r="DFJ5" s="208"/>
      <c r="DFK5" s="208"/>
      <c r="DFL5" s="208"/>
      <c r="DFM5" s="208"/>
      <c r="DFN5" s="208"/>
      <c r="DFO5" s="208"/>
      <c r="DFP5" s="208"/>
      <c r="DFQ5" s="208"/>
      <c r="DFR5" s="208"/>
      <c r="DFS5" s="208"/>
      <c r="DFT5" s="208"/>
      <c r="DFU5" s="208"/>
      <c r="DFV5" s="208"/>
      <c r="DFW5" s="208"/>
      <c r="DFX5" s="208"/>
      <c r="DFY5" s="208"/>
      <c r="DFZ5" s="208"/>
      <c r="DGA5" s="208"/>
      <c r="DGB5" s="208"/>
      <c r="DGC5" s="208"/>
      <c r="DGD5" s="208"/>
      <c r="DGE5" s="208"/>
      <c r="DGF5" s="208"/>
      <c r="DGG5" s="208"/>
      <c r="DGH5" s="208"/>
      <c r="DGI5" s="208"/>
      <c r="DGJ5" s="208"/>
      <c r="DGK5" s="208"/>
      <c r="DGL5" s="208"/>
      <c r="DGM5" s="208"/>
      <c r="DGN5" s="208"/>
      <c r="DGO5" s="208"/>
      <c r="DGP5" s="208"/>
      <c r="DGQ5" s="208"/>
      <c r="DGR5" s="208"/>
      <c r="DGS5" s="208"/>
      <c r="DGT5" s="208"/>
      <c r="DGU5" s="208"/>
      <c r="DGV5" s="208"/>
      <c r="DGW5" s="208"/>
      <c r="DGX5" s="208"/>
      <c r="DGY5" s="208"/>
      <c r="DGZ5" s="208"/>
      <c r="DHA5" s="208"/>
      <c r="DHB5" s="208"/>
      <c r="DHC5" s="208"/>
      <c r="DHD5" s="208"/>
      <c r="DHE5" s="208"/>
      <c r="DHF5" s="208"/>
      <c r="DHG5" s="208"/>
      <c r="DHH5" s="208"/>
      <c r="DHI5" s="208"/>
      <c r="DHJ5" s="208"/>
      <c r="DHK5" s="208"/>
      <c r="DHL5" s="208"/>
      <c r="DHM5" s="208"/>
      <c r="DHN5" s="208"/>
      <c r="DHO5" s="208"/>
      <c r="DHP5" s="208"/>
      <c r="DHQ5" s="208"/>
      <c r="DHR5" s="208"/>
      <c r="DHS5" s="208"/>
      <c r="DHT5" s="208"/>
      <c r="DHU5" s="208"/>
      <c r="DHV5" s="208"/>
      <c r="DHW5" s="208"/>
      <c r="DHX5" s="208"/>
      <c r="DHY5" s="208"/>
      <c r="DHZ5" s="208"/>
      <c r="DIA5" s="208"/>
      <c r="DIB5" s="208"/>
      <c r="DIC5" s="208"/>
      <c r="DID5" s="208"/>
      <c r="DIE5" s="208"/>
      <c r="DIF5" s="208"/>
      <c r="DIG5" s="208"/>
      <c r="DIH5" s="208"/>
      <c r="DII5" s="208"/>
      <c r="DIJ5" s="208"/>
      <c r="DIK5" s="208"/>
      <c r="DIL5" s="208"/>
      <c r="DIM5" s="208"/>
      <c r="DIN5" s="208"/>
      <c r="DIO5" s="208"/>
      <c r="DIP5" s="208"/>
      <c r="DIQ5" s="208"/>
      <c r="DIR5" s="208"/>
      <c r="DIS5" s="208"/>
      <c r="DIT5" s="208"/>
      <c r="DIU5" s="208"/>
      <c r="DIV5" s="208"/>
      <c r="DIW5" s="208"/>
      <c r="DIX5" s="208"/>
      <c r="DIY5" s="208"/>
      <c r="DIZ5" s="208"/>
      <c r="DJA5" s="208"/>
      <c r="DJB5" s="208"/>
      <c r="DJC5" s="208"/>
      <c r="DJD5" s="208"/>
      <c r="DJE5" s="208"/>
      <c r="DJF5" s="208"/>
      <c r="DJG5" s="208"/>
      <c r="DJH5" s="208"/>
      <c r="DJI5" s="208"/>
      <c r="DJJ5" s="208"/>
      <c r="DJK5" s="208"/>
      <c r="DJL5" s="208"/>
      <c r="DJM5" s="208"/>
      <c r="DJN5" s="208"/>
      <c r="DJO5" s="208"/>
      <c r="DJP5" s="208"/>
      <c r="DJQ5" s="208"/>
      <c r="DJR5" s="208"/>
      <c r="DJS5" s="208"/>
      <c r="DJT5" s="208"/>
      <c r="DJU5" s="208"/>
      <c r="DJV5" s="208"/>
      <c r="DJW5" s="208"/>
      <c r="DJX5" s="208"/>
      <c r="DJY5" s="208"/>
      <c r="DJZ5" s="208"/>
      <c r="DKA5" s="208"/>
      <c r="DKB5" s="208"/>
      <c r="DKC5" s="208"/>
      <c r="DKD5" s="208"/>
      <c r="DKE5" s="208"/>
      <c r="DKF5" s="208"/>
      <c r="DKG5" s="208"/>
      <c r="DKH5" s="208"/>
      <c r="DKI5" s="208"/>
      <c r="DKJ5" s="208"/>
      <c r="DKK5" s="208"/>
      <c r="DKL5" s="208"/>
      <c r="DKM5" s="208"/>
      <c r="DKN5" s="208"/>
      <c r="DKO5" s="208"/>
      <c r="DKP5" s="208"/>
      <c r="DKQ5" s="208"/>
      <c r="DKR5" s="208"/>
      <c r="DKS5" s="208"/>
      <c r="DKT5" s="208"/>
      <c r="DKU5" s="208"/>
      <c r="DKV5" s="208"/>
      <c r="DKW5" s="208"/>
      <c r="DKX5" s="208"/>
      <c r="DKY5" s="208"/>
      <c r="DKZ5" s="208"/>
      <c r="DLA5" s="208"/>
      <c r="DLB5" s="208"/>
      <c r="DLC5" s="208"/>
      <c r="DLD5" s="208"/>
      <c r="DLE5" s="208"/>
      <c r="DLF5" s="208"/>
      <c r="DLG5" s="208"/>
      <c r="DLH5" s="208"/>
      <c r="DLI5" s="208"/>
      <c r="DLJ5" s="208"/>
      <c r="DLK5" s="208"/>
      <c r="DLL5" s="208"/>
      <c r="DLM5" s="208"/>
      <c r="DLN5" s="208"/>
      <c r="DLO5" s="208"/>
      <c r="DLP5" s="208"/>
      <c r="DLQ5" s="208"/>
      <c r="DLR5" s="208"/>
      <c r="DLS5" s="208"/>
      <c r="DLT5" s="208"/>
      <c r="DLU5" s="208"/>
      <c r="DLV5" s="208"/>
      <c r="DLW5" s="208"/>
      <c r="DLX5" s="208"/>
      <c r="DLY5" s="208"/>
      <c r="DLZ5" s="208"/>
      <c r="DMA5" s="208"/>
      <c r="DMB5" s="208"/>
      <c r="DMC5" s="208"/>
      <c r="DMD5" s="208"/>
      <c r="DME5" s="208"/>
      <c r="DMF5" s="208"/>
      <c r="DMG5" s="208"/>
      <c r="DMH5" s="208"/>
      <c r="DMI5" s="208"/>
      <c r="DMJ5" s="208"/>
      <c r="DMK5" s="208"/>
      <c r="DML5" s="208"/>
      <c r="DMM5" s="208"/>
      <c r="DMN5" s="208"/>
      <c r="DMO5" s="208"/>
      <c r="DMP5" s="208"/>
      <c r="DMQ5" s="208"/>
      <c r="DMR5" s="208"/>
      <c r="DMS5" s="208"/>
      <c r="DMT5" s="208"/>
      <c r="DMU5" s="208"/>
      <c r="DMV5" s="208"/>
      <c r="DMW5" s="208"/>
      <c r="DMX5" s="208"/>
      <c r="DMY5" s="208"/>
      <c r="DMZ5" s="208"/>
      <c r="DNA5" s="208"/>
      <c r="DNB5" s="208"/>
      <c r="DNC5" s="208"/>
      <c r="DND5" s="208"/>
      <c r="DNE5" s="208"/>
      <c r="DNF5" s="208"/>
      <c r="DNG5" s="208"/>
      <c r="DNH5" s="208"/>
      <c r="DNI5" s="208"/>
      <c r="DNJ5" s="208"/>
      <c r="DNK5" s="208"/>
      <c r="DNL5" s="208"/>
      <c r="DNM5" s="208"/>
      <c r="DNN5" s="208"/>
      <c r="DNO5" s="208"/>
      <c r="DNP5" s="208"/>
      <c r="DNQ5" s="208"/>
      <c r="DNR5" s="208"/>
      <c r="DNS5" s="208"/>
      <c r="DNT5" s="208"/>
      <c r="DNU5" s="208"/>
      <c r="DNV5" s="208"/>
      <c r="DNW5" s="208"/>
      <c r="DNX5" s="208"/>
      <c r="DNY5" s="208"/>
      <c r="DNZ5" s="208"/>
      <c r="DOA5" s="208"/>
      <c r="DOB5" s="208"/>
      <c r="DOC5" s="208"/>
      <c r="DOD5" s="208"/>
      <c r="DOE5" s="208"/>
      <c r="DOF5" s="208"/>
      <c r="DOG5" s="208"/>
      <c r="DOH5" s="208"/>
      <c r="DOI5" s="208"/>
      <c r="DOJ5" s="208"/>
      <c r="DOK5" s="208"/>
      <c r="DOL5" s="208"/>
      <c r="DOM5" s="208"/>
      <c r="DON5" s="208"/>
      <c r="DOO5" s="208"/>
      <c r="DOP5" s="208"/>
      <c r="DOQ5" s="208"/>
      <c r="DOR5" s="208"/>
      <c r="DOS5" s="208"/>
      <c r="DOT5" s="208"/>
      <c r="DOU5" s="208"/>
      <c r="DOV5" s="208"/>
      <c r="DOW5" s="208"/>
      <c r="DOX5" s="208"/>
      <c r="DOY5" s="208"/>
      <c r="DOZ5" s="208"/>
      <c r="DPA5" s="208"/>
      <c r="DPB5" s="208"/>
      <c r="DPC5" s="208"/>
      <c r="DPD5" s="208"/>
      <c r="DPE5" s="208"/>
      <c r="DPF5" s="208"/>
      <c r="DPG5" s="208"/>
      <c r="DPH5" s="208"/>
      <c r="DPI5" s="208"/>
      <c r="DPJ5" s="208"/>
      <c r="DPK5" s="208"/>
      <c r="DPL5" s="208"/>
      <c r="DPM5" s="208"/>
      <c r="DPN5" s="208"/>
      <c r="DPO5" s="208"/>
      <c r="DPP5" s="208"/>
      <c r="DPQ5" s="208"/>
      <c r="DPR5" s="208"/>
      <c r="DPS5" s="208"/>
      <c r="DPT5" s="208"/>
      <c r="DPU5" s="208"/>
      <c r="DPV5" s="208"/>
      <c r="DPW5" s="208"/>
      <c r="DPX5" s="208"/>
      <c r="DPY5" s="208"/>
      <c r="DPZ5" s="208"/>
      <c r="DQA5" s="208"/>
      <c r="DQB5" s="208"/>
      <c r="DQC5" s="208"/>
      <c r="DQD5" s="208"/>
      <c r="DQE5" s="208"/>
      <c r="DQF5" s="208"/>
      <c r="DQG5" s="208"/>
      <c r="DQH5" s="208"/>
      <c r="DQI5" s="208"/>
      <c r="DQJ5" s="208"/>
      <c r="DQK5" s="208"/>
      <c r="DQL5" s="208"/>
      <c r="DQM5" s="208"/>
      <c r="DQN5" s="208"/>
      <c r="DQO5" s="208"/>
      <c r="DQP5" s="208"/>
      <c r="DQQ5" s="208"/>
      <c r="DQR5" s="208"/>
      <c r="DQS5" s="208"/>
      <c r="DQT5" s="208"/>
      <c r="DQU5" s="208"/>
      <c r="DQV5" s="208"/>
      <c r="DQW5" s="208"/>
      <c r="DQX5" s="208"/>
      <c r="DQY5" s="208"/>
      <c r="DQZ5" s="208"/>
      <c r="DRA5" s="208"/>
      <c r="DRB5" s="208"/>
      <c r="DRC5" s="208"/>
      <c r="DRD5" s="208"/>
      <c r="DRE5" s="208"/>
      <c r="DRF5" s="208"/>
      <c r="DRG5" s="208"/>
      <c r="DRH5" s="208"/>
      <c r="DRI5" s="208"/>
      <c r="DRJ5" s="208"/>
      <c r="DRK5" s="208"/>
      <c r="DRL5" s="208"/>
      <c r="DRM5" s="208"/>
      <c r="DRN5" s="208"/>
      <c r="DRO5" s="208"/>
      <c r="DRP5" s="208"/>
      <c r="DRQ5" s="208"/>
      <c r="DRR5" s="208"/>
      <c r="DRS5" s="208"/>
      <c r="DRT5" s="208"/>
      <c r="DRU5" s="208"/>
      <c r="DRV5" s="208"/>
      <c r="DRW5" s="208"/>
      <c r="DRX5" s="208"/>
      <c r="DRY5" s="208"/>
      <c r="DRZ5" s="208"/>
      <c r="DSA5" s="208"/>
      <c r="DSB5" s="208"/>
      <c r="DSC5" s="208"/>
      <c r="DSD5" s="208"/>
      <c r="DSE5" s="208"/>
      <c r="DSF5" s="208"/>
      <c r="DSG5" s="208"/>
      <c r="DSH5" s="208"/>
      <c r="DSI5" s="208"/>
      <c r="DSJ5" s="208"/>
      <c r="DSK5" s="208"/>
      <c r="DSL5" s="208"/>
      <c r="DSM5" s="208"/>
      <c r="DSN5" s="208"/>
      <c r="DSO5" s="208"/>
      <c r="DSP5" s="208"/>
      <c r="DSQ5" s="208"/>
      <c r="DSR5" s="208"/>
      <c r="DSS5" s="208"/>
      <c r="DST5" s="208"/>
      <c r="DSU5" s="208"/>
      <c r="DSV5" s="208"/>
      <c r="DSW5" s="208"/>
      <c r="DSX5" s="208"/>
      <c r="DSY5" s="208"/>
      <c r="DSZ5" s="208"/>
      <c r="DTA5" s="208"/>
      <c r="DTB5" s="208"/>
      <c r="DTC5" s="208"/>
      <c r="DTD5" s="208"/>
      <c r="DTE5" s="208"/>
      <c r="DTF5" s="208"/>
      <c r="DTG5" s="208"/>
      <c r="DTH5" s="208"/>
      <c r="DTI5" s="208"/>
      <c r="DTJ5" s="208"/>
      <c r="DTK5" s="208"/>
      <c r="DTL5" s="208"/>
      <c r="DTM5" s="208"/>
      <c r="DTN5" s="208"/>
      <c r="DTO5" s="208"/>
      <c r="DTP5" s="208"/>
      <c r="DTQ5" s="208"/>
      <c r="DTR5" s="208"/>
      <c r="DTS5" s="208"/>
      <c r="DTT5" s="208"/>
      <c r="DTU5" s="208"/>
      <c r="DTV5" s="208"/>
      <c r="DTW5" s="208"/>
      <c r="DTX5" s="208"/>
      <c r="DTY5" s="208"/>
      <c r="DTZ5" s="208"/>
      <c r="DUA5" s="208"/>
      <c r="DUB5" s="208"/>
      <c r="DUC5" s="208"/>
      <c r="DUD5" s="208"/>
      <c r="DUE5" s="208"/>
      <c r="DUF5" s="208"/>
      <c r="DUG5" s="208"/>
      <c r="DUH5" s="208"/>
      <c r="DUI5" s="208"/>
      <c r="DUJ5" s="208"/>
      <c r="DUK5" s="208"/>
      <c r="DUL5" s="208"/>
      <c r="DUM5" s="208"/>
      <c r="DUN5" s="208"/>
      <c r="DUO5" s="208"/>
      <c r="DUP5" s="208"/>
      <c r="DUQ5" s="208"/>
      <c r="DUR5" s="208"/>
      <c r="DUS5" s="208"/>
      <c r="DUT5" s="208"/>
      <c r="DUU5" s="208"/>
      <c r="DUV5" s="208"/>
      <c r="DUW5" s="208"/>
      <c r="DUX5" s="208"/>
      <c r="DUY5" s="208"/>
      <c r="DUZ5" s="208"/>
      <c r="DVA5" s="208"/>
      <c r="DVB5" s="208"/>
      <c r="DVC5" s="208"/>
      <c r="DVD5" s="208"/>
      <c r="DVE5" s="208"/>
      <c r="DVF5" s="208"/>
      <c r="DVG5" s="208"/>
      <c r="DVH5" s="208"/>
      <c r="DVI5" s="208"/>
      <c r="DVJ5" s="208"/>
      <c r="DVK5" s="208"/>
      <c r="DVL5" s="208"/>
      <c r="DVM5" s="208"/>
      <c r="DVN5" s="208"/>
      <c r="DVO5" s="208"/>
      <c r="DVP5" s="208"/>
      <c r="DVQ5" s="208"/>
      <c r="DVR5" s="208"/>
      <c r="DVS5" s="208"/>
      <c r="DVT5" s="208"/>
      <c r="DVU5" s="208"/>
      <c r="DVV5" s="208"/>
      <c r="DVW5" s="208"/>
      <c r="DVX5" s="208"/>
      <c r="DVY5" s="208"/>
      <c r="DVZ5" s="208"/>
      <c r="DWA5" s="208"/>
      <c r="DWB5" s="208"/>
      <c r="DWC5" s="208"/>
      <c r="DWD5" s="208"/>
      <c r="DWE5" s="208"/>
      <c r="DWF5" s="208"/>
      <c r="DWG5" s="208"/>
      <c r="DWH5" s="208"/>
      <c r="DWI5" s="208"/>
      <c r="DWJ5" s="208"/>
      <c r="DWK5" s="208"/>
      <c r="DWL5" s="208"/>
      <c r="DWM5" s="208"/>
      <c r="DWN5" s="208"/>
      <c r="DWO5" s="208"/>
      <c r="DWP5" s="208"/>
      <c r="DWQ5" s="208"/>
      <c r="DWR5" s="208"/>
      <c r="DWS5" s="208"/>
      <c r="DWT5" s="208"/>
      <c r="DWU5" s="208"/>
      <c r="DWV5" s="208"/>
      <c r="DWW5" s="208"/>
      <c r="DWX5" s="208"/>
      <c r="DWY5" s="208"/>
      <c r="DWZ5" s="208"/>
      <c r="DXA5" s="208"/>
      <c r="DXB5" s="208"/>
      <c r="DXC5" s="208"/>
      <c r="DXD5" s="208"/>
      <c r="DXE5" s="208"/>
      <c r="DXF5" s="208"/>
      <c r="DXG5" s="208"/>
      <c r="DXH5" s="208"/>
      <c r="DXI5" s="208"/>
      <c r="DXJ5" s="208"/>
      <c r="DXK5" s="208"/>
      <c r="DXL5" s="208"/>
      <c r="DXM5" s="208"/>
      <c r="DXN5" s="208"/>
      <c r="DXO5" s="208"/>
      <c r="DXP5" s="208"/>
      <c r="DXQ5" s="208"/>
      <c r="DXR5" s="208"/>
      <c r="DXS5" s="208"/>
      <c r="DXT5" s="208"/>
      <c r="DXU5" s="208"/>
      <c r="DXV5" s="208"/>
      <c r="DXW5" s="208"/>
      <c r="DXX5" s="208"/>
      <c r="DXY5" s="208"/>
      <c r="DXZ5" s="208"/>
      <c r="DYA5" s="208"/>
      <c r="DYB5" s="208"/>
      <c r="DYC5" s="208"/>
      <c r="DYD5" s="208"/>
      <c r="DYE5" s="208"/>
      <c r="DYF5" s="208"/>
      <c r="DYG5" s="208"/>
      <c r="DYH5" s="208"/>
      <c r="DYI5" s="208"/>
      <c r="DYJ5" s="208"/>
      <c r="DYK5" s="208"/>
      <c r="DYL5" s="208"/>
      <c r="DYM5" s="208"/>
      <c r="DYN5" s="208"/>
      <c r="DYO5" s="208"/>
      <c r="DYP5" s="208"/>
      <c r="DYQ5" s="208"/>
      <c r="DYR5" s="208"/>
      <c r="DYS5" s="208"/>
      <c r="DYT5" s="208"/>
      <c r="DYU5" s="208"/>
      <c r="DYV5" s="208"/>
      <c r="DYW5" s="208"/>
      <c r="DYX5" s="208"/>
      <c r="DYY5" s="208"/>
      <c r="DYZ5" s="208"/>
      <c r="DZA5" s="208"/>
      <c r="DZB5" s="208"/>
      <c r="DZC5" s="208"/>
      <c r="DZD5" s="208"/>
      <c r="DZE5" s="208"/>
      <c r="DZF5" s="208"/>
      <c r="DZG5" s="208"/>
      <c r="DZH5" s="208"/>
      <c r="DZI5" s="208"/>
      <c r="DZJ5" s="208"/>
      <c r="DZK5" s="208"/>
      <c r="DZL5" s="208"/>
      <c r="DZM5" s="208"/>
      <c r="DZN5" s="208"/>
      <c r="DZO5" s="208"/>
      <c r="DZP5" s="208"/>
      <c r="DZQ5" s="208"/>
      <c r="DZR5" s="208"/>
      <c r="DZS5" s="208"/>
      <c r="DZT5" s="208"/>
      <c r="DZU5" s="208"/>
      <c r="DZV5" s="208"/>
      <c r="DZW5" s="208"/>
      <c r="DZX5" s="208"/>
      <c r="DZY5" s="208"/>
      <c r="DZZ5" s="208"/>
      <c r="EAA5" s="208"/>
      <c r="EAB5" s="208"/>
      <c r="EAC5" s="208"/>
      <c r="EAD5" s="208"/>
      <c r="EAE5" s="208"/>
      <c r="EAF5" s="208"/>
      <c r="EAG5" s="208"/>
      <c r="EAH5" s="208"/>
      <c r="EAI5" s="208"/>
      <c r="EAJ5" s="208"/>
      <c r="EAK5" s="208"/>
      <c r="EAL5" s="208"/>
      <c r="EAM5" s="208"/>
      <c r="EAN5" s="208"/>
      <c r="EAO5" s="208"/>
      <c r="EAP5" s="208"/>
      <c r="EAQ5" s="208"/>
      <c r="EAR5" s="208"/>
      <c r="EAS5" s="208"/>
      <c r="EAT5" s="208"/>
      <c r="EAU5" s="208"/>
      <c r="EAV5" s="208"/>
      <c r="EAW5" s="208"/>
      <c r="EAX5" s="208"/>
      <c r="EAY5" s="208"/>
      <c r="EAZ5" s="208"/>
      <c r="EBA5" s="208"/>
      <c r="EBB5" s="208"/>
      <c r="EBC5" s="208"/>
      <c r="EBD5" s="208"/>
      <c r="EBE5" s="208"/>
      <c r="EBF5" s="208"/>
      <c r="EBG5" s="208"/>
      <c r="EBH5" s="208"/>
      <c r="EBI5" s="208"/>
      <c r="EBJ5" s="208"/>
      <c r="EBK5" s="208"/>
      <c r="EBL5" s="208"/>
      <c r="EBM5" s="208"/>
      <c r="EBN5" s="208"/>
      <c r="EBO5" s="208"/>
      <c r="EBP5" s="208"/>
      <c r="EBQ5" s="208"/>
      <c r="EBR5" s="208"/>
      <c r="EBS5" s="208"/>
      <c r="EBT5" s="208"/>
      <c r="EBU5" s="208"/>
      <c r="EBV5" s="208"/>
      <c r="EBW5" s="208"/>
      <c r="EBX5" s="208"/>
      <c r="EBY5" s="208"/>
      <c r="EBZ5" s="208"/>
      <c r="ECA5" s="208"/>
      <c r="ECB5" s="208"/>
      <c r="ECC5" s="208"/>
      <c r="ECD5" s="208"/>
      <c r="ECE5" s="208"/>
      <c r="ECF5" s="208"/>
      <c r="ECG5" s="208"/>
      <c r="ECH5" s="208"/>
      <c r="ECI5" s="208"/>
      <c r="ECJ5" s="208"/>
      <c r="ECK5" s="208"/>
      <c r="ECL5" s="208"/>
      <c r="ECM5" s="208"/>
      <c r="ECN5" s="208"/>
      <c r="ECO5" s="208"/>
      <c r="ECP5" s="208"/>
      <c r="ECQ5" s="208"/>
      <c r="ECR5" s="208"/>
      <c r="ECS5" s="208"/>
      <c r="ECT5" s="208"/>
      <c r="ECU5" s="208"/>
      <c r="ECV5" s="208"/>
      <c r="ECW5" s="208"/>
      <c r="ECX5" s="208"/>
      <c r="ECY5" s="208"/>
      <c r="ECZ5" s="208"/>
      <c r="EDA5" s="208"/>
      <c r="EDB5" s="208"/>
      <c r="EDC5" s="208"/>
      <c r="EDD5" s="208"/>
      <c r="EDE5" s="208"/>
      <c r="EDF5" s="208"/>
      <c r="EDG5" s="208"/>
      <c r="EDH5" s="208"/>
      <c r="EDI5" s="208"/>
      <c r="EDJ5" s="208"/>
      <c r="EDK5" s="208"/>
      <c r="EDL5" s="208"/>
      <c r="EDM5" s="208"/>
      <c r="EDN5" s="208"/>
      <c r="EDO5" s="208"/>
      <c r="EDP5" s="208"/>
      <c r="EDQ5" s="208"/>
      <c r="EDR5" s="208"/>
      <c r="EDS5" s="208"/>
      <c r="EDT5" s="208"/>
      <c r="EDU5" s="208"/>
      <c r="EDV5" s="208"/>
      <c r="EDW5" s="208"/>
      <c r="EDX5" s="208"/>
      <c r="EDY5" s="208"/>
      <c r="EDZ5" s="208"/>
      <c r="EEA5" s="208"/>
      <c r="EEB5" s="208"/>
      <c r="EEC5" s="208"/>
      <c r="EED5" s="208"/>
      <c r="EEE5" s="208"/>
      <c r="EEF5" s="208"/>
      <c r="EEG5" s="208"/>
      <c r="EEH5" s="208"/>
      <c r="EEI5" s="208"/>
      <c r="EEJ5" s="208"/>
      <c r="EEK5" s="208"/>
      <c r="EEL5" s="208"/>
      <c r="EEM5" s="208"/>
      <c r="EEN5" s="208"/>
      <c r="EEO5" s="208"/>
      <c r="EEP5" s="208"/>
      <c r="EEQ5" s="208"/>
      <c r="EER5" s="208"/>
      <c r="EES5" s="208"/>
      <c r="EET5" s="208"/>
      <c r="EEU5" s="208"/>
      <c r="EEV5" s="208"/>
      <c r="EEW5" s="208"/>
      <c r="EEX5" s="208"/>
      <c r="EEY5" s="208"/>
      <c r="EEZ5" s="208"/>
      <c r="EFA5" s="208"/>
      <c r="EFB5" s="208"/>
      <c r="EFC5" s="208"/>
      <c r="EFD5" s="208"/>
      <c r="EFE5" s="208"/>
      <c r="EFF5" s="208"/>
      <c r="EFG5" s="208"/>
      <c r="EFH5" s="208"/>
      <c r="EFI5" s="208"/>
      <c r="EFJ5" s="208"/>
      <c r="EFK5" s="208"/>
      <c r="EFL5" s="208"/>
      <c r="EFM5" s="208"/>
      <c r="EFN5" s="208"/>
      <c r="EFO5" s="208"/>
      <c r="EFP5" s="208"/>
      <c r="EFQ5" s="208"/>
      <c r="EFR5" s="208"/>
      <c r="EFS5" s="208"/>
      <c r="EFT5" s="208"/>
      <c r="EFU5" s="208"/>
      <c r="EFV5" s="208"/>
      <c r="EFW5" s="208"/>
      <c r="EFX5" s="208"/>
      <c r="EFY5" s="208"/>
      <c r="EFZ5" s="208"/>
      <c r="EGA5" s="208"/>
      <c r="EGB5" s="208"/>
      <c r="EGC5" s="208"/>
      <c r="EGD5" s="208"/>
      <c r="EGE5" s="208"/>
      <c r="EGF5" s="208"/>
      <c r="EGG5" s="208"/>
      <c r="EGH5" s="208"/>
      <c r="EGI5" s="208"/>
      <c r="EGJ5" s="208"/>
      <c r="EGK5" s="208"/>
      <c r="EGL5" s="208"/>
      <c r="EGM5" s="208"/>
      <c r="EGN5" s="208"/>
      <c r="EGO5" s="208"/>
      <c r="EGP5" s="208"/>
      <c r="EGQ5" s="208"/>
      <c r="EGR5" s="208"/>
      <c r="EGS5" s="208"/>
      <c r="EGT5" s="208"/>
      <c r="EGU5" s="208"/>
      <c r="EGV5" s="208"/>
      <c r="EGW5" s="208"/>
      <c r="EGX5" s="208"/>
      <c r="EGY5" s="208"/>
      <c r="EGZ5" s="208"/>
      <c r="EHA5" s="208"/>
      <c r="EHB5" s="208"/>
      <c r="EHC5" s="208"/>
      <c r="EHD5" s="208"/>
      <c r="EHE5" s="208"/>
      <c r="EHF5" s="208"/>
      <c r="EHG5" s="208"/>
      <c r="EHH5" s="208"/>
      <c r="EHI5" s="208"/>
      <c r="EHJ5" s="208"/>
      <c r="EHK5" s="208"/>
      <c r="EHL5" s="208"/>
      <c r="EHM5" s="208"/>
      <c r="EHN5" s="208"/>
      <c r="EHO5" s="208"/>
      <c r="EHP5" s="208"/>
      <c r="EHQ5" s="208"/>
      <c r="EHR5" s="208"/>
      <c r="EHS5" s="208"/>
      <c r="EHT5" s="208"/>
      <c r="EHU5" s="208"/>
      <c r="EHV5" s="208"/>
      <c r="EHW5" s="208"/>
      <c r="EHX5" s="208"/>
      <c r="EHY5" s="208"/>
      <c r="EHZ5" s="208"/>
      <c r="EIA5" s="208"/>
      <c r="EIB5" s="208"/>
      <c r="EIC5" s="208"/>
      <c r="EID5" s="208"/>
      <c r="EIE5" s="208"/>
      <c r="EIF5" s="208"/>
      <c r="EIG5" s="208"/>
      <c r="EIH5" s="208"/>
      <c r="EII5" s="208"/>
      <c r="EIJ5" s="208"/>
      <c r="EIK5" s="208"/>
      <c r="EIL5" s="208"/>
      <c r="EIM5" s="208"/>
      <c r="EIN5" s="208"/>
      <c r="EIO5" s="208"/>
      <c r="EIP5" s="208"/>
      <c r="EIQ5" s="208"/>
      <c r="EIR5" s="208"/>
      <c r="EIS5" s="208"/>
      <c r="EIT5" s="208"/>
      <c r="EIU5" s="208"/>
      <c r="EIV5" s="208"/>
      <c r="EIW5" s="208"/>
      <c r="EIX5" s="208"/>
      <c r="EIY5" s="208"/>
      <c r="EIZ5" s="208"/>
      <c r="EJA5" s="208"/>
      <c r="EJB5" s="208"/>
      <c r="EJC5" s="208"/>
      <c r="EJD5" s="208"/>
      <c r="EJE5" s="208"/>
      <c r="EJF5" s="208"/>
      <c r="EJG5" s="208"/>
      <c r="EJH5" s="208"/>
      <c r="EJI5" s="208"/>
      <c r="EJJ5" s="208"/>
      <c r="EJK5" s="208"/>
      <c r="EJL5" s="208"/>
      <c r="EJM5" s="208"/>
      <c r="EJN5" s="208"/>
      <c r="EJO5" s="208"/>
      <c r="EJP5" s="208"/>
      <c r="EJQ5" s="208"/>
      <c r="EJR5" s="208"/>
      <c r="EJS5" s="208"/>
      <c r="EJT5" s="208"/>
      <c r="EJU5" s="208"/>
      <c r="EJV5" s="208"/>
      <c r="EJW5" s="208"/>
      <c r="EJX5" s="208"/>
      <c r="EJY5" s="208"/>
      <c r="EJZ5" s="208"/>
      <c r="EKA5" s="208"/>
      <c r="EKB5" s="208"/>
      <c r="EKC5" s="208"/>
      <c r="EKD5" s="208"/>
      <c r="EKE5" s="208"/>
      <c r="EKF5" s="208"/>
      <c r="EKG5" s="208"/>
      <c r="EKH5" s="208"/>
      <c r="EKI5" s="208"/>
      <c r="EKJ5" s="208"/>
      <c r="EKK5" s="208"/>
      <c r="EKL5" s="208"/>
      <c r="EKM5" s="208"/>
      <c r="EKN5" s="208"/>
      <c r="EKO5" s="208"/>
      <c r="EKP5" s="208"/>
      <c r="EKQ5" s="208"/>
      <c r="EKR5" s="208"/>
      <c r="EKS5" s="208"/>
      <c r="EKT5" s="208"/>
      <c r="EKU5" s="208"/>
      <c r="EKV5" s="208"/>
      <c r="EKW5" s="208"/>
      <c r="EKX5" s="208"/>
      <c r="EKY5" s="208"/>
      <c r="EKZ5" s="208"/>
      <c r="ELA5" s="208"/>
      <c r="ELB5" s="208"/>
      <c r="ELC5" s="208"/>
      <c r="ELD5" s="208"/>
      <c r="ELE5" s="208"/>
      <c r="ELF5" s="208"/>
      <c r="ELG5" s="208"/>
      <c r="ELH5" s="208"/>
      <c r="ELI5" s="208"/>
      <c r="ELJ5" s="208"/>
      <c r="ELK5" s="208"/>
      <c r="ELL5" s="208"/>
      <c r="ELM5" s="208"/>
      <c r="ELN5" s="208"/>
      <c r="ELO5" s="208"/>
      <c r="ELP5" s="208"/>
      <c r="ELQ5" s="208"/>
      <c r="ELR5" s="208"/>
      <c r="ELS5" s="208"/>
      <c r="ELT5" s="208"/>
      <c r="ELU5" s="208"/>
      <c r="ELV5" s="208"/>
      <c r="ELW5" s="208"/>
      <c r="ELX5" s="208"/>
      <c r="ELY5" s="208"/>
      <c r="ELZ5" s="208"/>
      <c r="EMA5" s="208"/>
      <c r="EMB5" s="208"/>
      <c r="EMC5" s="208"/>
      <c r="EMD5" s="208"/>
      <c r="EME5" s="208"/>
      <c r="EMF5" s="208"/>
      <c r="EMG5" s="208"/>
      <c r="EMH5" s="208"/>
      <c r="EMI5" s="208"/>
      <c r="EMJ5" s="208"/>
      <c r="EMK5" s="208"/>
      <c r="EML5" s="208"/>
      <c r="EMM5" s="208"/>
      <c r="EMN5" s="208"/>
      <c r="EMO5" s="208"/>
      <c r="EMP5" s="208"/>
      <c r="EMQ5" s="208"/>
      <c r="EMR5" s="208"/>
      <c r="EMS5" s="208"/>
      <c r="EMT5" s="208"/>
      <c r="EMU5" s="208"/>
      <c r="EMV5" s="208"/>
      <c r="EMW5" s="208"/>
      <c r="EMX5" s="208"/>
      <c r="EMY5" s="208"/>
      <c r="EMZ5" s="208"/>
      <c r="ENA5" s="208"/>
      <c r="ENB5" s="208"/>
      <c r="ENC5" s="208"/>
      <c r="END5" s="208"/>
      <c r="ENE5" s="208"/>
      <c r="ENF5" s="208"/>
      <c r="ENG5" s="208"/>
      <c r="ENH5" s="208"/>
      <c r="ENI5" s="208"/>
      <c r="ENJ5" s="208"/>
      <c r="ENK5" s="208"/>
      <c r="ENL5" s="208"/>
      <c r="ENM5" s="208"/>
      <c r="ENN5" s="208"/>
      <c r="ENO5" s="208"/>
      <c r="ENP5" s="208"/>
      <c r="ENQ5" s="208"/>
      <c r="ENR5" s="208"/>
      <c r="ENS5" s="208"/>
      <c r="ENT5" s="208"/>
      <c r="ENU5" s="208"/>
      <c r="ENV5" s="208"/>
      <c r="ENW5" s="208"/>
      <c r="ENX5" s="208"/>
      <c r="ENY5" s="208"/>
      <c r="ENZ5" s="208"/>
      <c r="EOA5" s="208"/>
      <c r="EOB5" s="208"/>
      <c r="EOC5" s="208"/>
      <c r="EOD5" s="208"/>
      <c r="EOE5" s="208"/>
      <c r="EOF5" s="208"/>
      <c r="EOG5" s="208"/>
      <c r="EOH5" s="208"/>
      <c r="EOI5" s="208"/>
      <c r="EOJ5" s="208"/>
      <c r="EOK5" s="208"/>
      <c r="EOL5" s="208"/>
      <c r="EOM5" s="208"/>
      <c r="EON5" s="208"/>
      <c r="EOO5" s="208"/>
      <c r="EOP5" s="208"/>
      <c r="EOQ5" s="208"/>
      <c r="EOR5" s="208"/>
      <c r="EOS5" s="208"/>
      <c r="EOT5" s="208"/>
      <c r="EOU5" s="208"/>
      <c r="EOV5" s="208"/>
      <c r="EOW5" s="208"/>
      <c r="EOX5" s="208"/>
      <c r="EOY5" s="208"/>
      <c r="EOZ5" s="208"/>
      <c r="EPA5" s="208"/>
      <c r="EPB5" s="208"/>
      <c r="EPC5" s="208"/>
      <c r="EPD5" s="208"/>
      <c r="EPE5" s="208"/>
      <c r="EPF5" s="208"/>
      <c r="EPG5" s="208"/>
      <c r="EPH5" s="208"/>
      <c r="EPI5" s="208"/>
      <c r="EPJ5" s="208"/>
      <c r="EPK5" s="208"/>
      <c r="EPL5" s="208"/>
      <c r="EPM5" s="208"/>
      <c r="EPN5" s="208"/>
      <c r="EPO5" s="208"/>
      <c r="EPP5" s="208"/>
      <c r="EPQ5" s="208"/>
      <c r="EPR5" s="208"/>
      <c r="EPS5" s="208"/>
      <c r="EPT5" s="208"/>
      <c r="EPU5" s="208"/>
      <c r="EPV5" s="208"/>
      <c r="EPW5" s="208"/>
      <c r="EPX5" s="208"/>
      <c r="EPY5" s="208"/>
      <c r="EPZ5" s="208"/>
      <c r="EQA5" s="208"/>
      <c r="EQB5" s="208"/>
      <c r="EQC5" s="208"/>
      <c r="EQD5" s="208"/>
      <c r="EQE5" s="208"/>
      <c r="EQF5" s="208"/>
      <c r="EQG5" s="208"/>
      <c r="EQH5" s="208"/>
      <c r="EQI5" s="208"/>
      <c r="EQJ5" s="208"/>
      <c r="EQK5" s="208"/>
      <c r="EQL5" s="208"/>
      <c r="EQM5" s="208"/>
      <c r="EQN5" s="208"/>
      <c r="EQO5" s="208"/>
      <c r="EQP5" s="208"/>
      <c r="EQQ5" s="208"/>
      <c r="EQR5" s="208"/>
      <c r="EQS5" s="208"/>
      <c r="EQT5" s="208"/>
      <c r="EQU5" s="208"/>
      <c r="EQV5" s="208"/>
      <c r="EQW5" s="208"/>
      <c r="EQX5" s="208"/>
      <c r="EQY5" s="208"/>
      <c r="EQZ5" s="208"/>
      <c r="ERA5" s="208"/>
      <c r="ERB5" s="208"/>
      <c r="ERC5" s="208"/>
      <c r="ERD5" s="208"/>
      <c r="ERE5" s="208"/>
      <c r="ERF5" s="208"/>
      <c r="ERG5" s="208"/>
      <c r="ERH5" s="208"/>
      <c r="ERI5" s="208"/>
      <c r="ERJ5" s="208"/>
      <c r="ERK5" s="208"/>
      <c r="ERL5" s="208"/>
      <c r="ERM5" s="208"/>
      <c r="ERN5" s="208"/>
      <c r="ERO5" s="208"/>
      <c r="ERP5" s="208"/>
      <c r="ERQ5" s="208"/>
      <c r="ERR5" s="208"/>
      <c r="ERS5" s="208"/>
      <c r="ERT5" s="208"/>
      <c r="ERU5" s="208"/>
      <c r="ERV5" s="208"/>
      <c r="ERW5" s="208"/>
      <c r="ERX5" s="208"/>
      <c r="ERY5" s="208"/>
      <c r="ERZ5" s="208"/>
      <c r="ESA5" s="208"/>
      <c r="ESB5" s="208"/>
      <c r="ESC5" s="208"/>
      <c r="ESD5" s="208"/>
      <c r="ESE5" s="208"/>
      <c r="ESF5" s="208"/>
      <c r="ESG5" s="208"/>
      <c r="ESH5" s="208"/>
      <c r="ESI5" s="208"/>
      <c r="ESJ5" s="208"/>
      <c r="ESK5" s="208"/>
      <c r="ESL5" s="208"/>
      <c r="ESM5" s="208"/>
      <c r="ESN5" s="208"/>
      <c r="ESO5" s="208"/>
      <c r="ESP5" s="208"/>
      <c r="ESQ5" s="208"/>
      <c r="ESR5" s="208"/>
      <c r="ESS5" s="208"/>
      <c r="EST5" s="208"/>
      <c r="ESU5" s="208"/>
      <c r="ESV5" s="208"/>
      <c r="ESW5" s="208"/>
      <c r="ESX5" s="208"/>
      <c r="ESY5" s="208"/>
      <c r="ESZ5" s="208"/>
      <c r="ETA5" s="208"/>
      <c r="ETB5" s="208"/>
      <c r="ETC5" s="208"/>
      <c r="ETD5" s="208"/>
      <c r="ETE5" s="208"/>
      <c r="ETF5" s="208"/>
      <c r="ETG5" s="208"/>
      <c r="ETH5" s="208"/>
      <c r="ETI5" s="208"/>
      <c r="ETJ5" s="208"/>
      <c r="ETK5" s="208"/>
      <c r="ETL5" s="208"/>
      <c r="ETM5" s="208"/>
      <c r="ETN5" s="208"/>
      <c r="ETO5" s="208"/>
      <c r="ETP5" s="208"/>
      <c r="ETQ5" s="208"/>
      <c r="ETR5" s="208"/>
      <c r="ETS5" s="208"/>
      <c r="ETT5" s="208"/>
      <c r="ETU5" s="208"/>
      <c r="ETV5" s="208"/>
      <c r="ETW5" s="208"/>
      <c r="ETX5" s="208"/>
      <c r="ETY5" s="208"/>
      <c r="ETZ5" s="208"/>
      <c r="EUA5" s="208"/>
      <c r="EUB5" s="208"/>
      <c r="EUC5" s="208"/>
      <c r="EUD5" s="208"/>
      <c r="EUE5" s="208"/>
      <c r="EUF5" s="208"/>
      <c r="EUG5" s="208"/>
      <c r="EUH5" s="208"/>
      <c r="EUI5" s="208"/>
      <c r="EUJ5" s="208"/>
      <c r="EUK5" s="208"/>
      <c r="EUL5" s="208"/>
      <c r="EUM5" s="208"/>
      <c r="EUN5" s="208"/>
      <c r="EUO5" s="208"/>
      <c r="EUP5" s="208"/>
      <c r="EUQ5" s="208"/>
      <c r="EUR5" s="208"/>
      <c r="EUS5" s="208"/>
      <c r="EUT5" s="208"/>
      <c r="EUU5" s="208"/>
      <c r="EUV5" s="208"/>
      <c r="EUW5" s="208"/>
      <c r="EUX5" s="208"/>
      <c r="EUY5" s="208"/>
      <c r="EUZ5" s="208"/>
      <c r="EVA5" s="208"/>
      <c r="EVB5" s="208"/>
      <c r="EVC5" s="208"/>
      <c r="EVD5" s="208"/>
      <c r="EVE5" s="208"/>
      <c r="EVF5" s="208"/>
      <c r="EVG5" s="208"/>
      <c r="EVH5" s="208"/>
      <c r="EVI5" s="208"/>
      <c r="EVJ5" s="208"/>
      <c r="EVK5" s="208"/>
      <c r="EVL5" s="208"/>
      <c r="EVM5" s="208"/>
      <c r="EVN5" s="208"/>
      <c r="EVO5" s="208"/>
      <c r="EVP5" s="208"/>
      <c r="EVQ5" s="208"/>
      <c r="EVR5" s="208"/>
      <c r="EVS5" s="208"/>
      <c r="EVT5" s="208"/>
      <c r="EVU5" s="208"/>
      <c r="EVV5" s="208"/>
      <c r="EVW5" s="208"/>
      <c r="EVX5" s="208"/>
      <c r="EVY5" s="208"/>
      <c r="EVZ5" s="208"/>
      <c r="EWA5" s="208"/>
      <c r="EWB5" s="208"/>
      <c r="EWC5" s="208"/>
      <c r="EWD5" s="208"/>
      <c r="EWE5" s="208"/>
      <c r="EWF5" s="208"/>
      <c r="EWG5" s="208"/>
      <c r="EWH5" s="208"/>
      <c r="EWI5" s="208"/>
      <c r="EWJ5" s="208"/>
      <c r="EWK5" s="208"/>
      <c r="EWL5" s="208"/>
      <c r="EWM5" s="208"/>
      <c r="EWN5" s="208"/>
      <c r="EWO5" s="208"/>
      <c r="EWP5" s="208"/>
      <c r="EWQ5" s="208"/>
      <c r="EWR5" s="208"/>
      <c r="EWS5" s="208"/>
      <c r="EWT5" s="208"/>
      <c r="EWU5" s="208"/>
      <c r="EWV5" s="208"/>
      <c r="EWW5" s="208"/>
      <c r="EWX5" s="208"/>
      <c r="EWY5" s="208"/>
      <c r="EWZ5" s="208"/>
      <c r="EXA5" s="208"/>
      <c r="EXB5" s="208"/>
      <c r="EXC5" s="208"/>
      <c r="EXD5" s="208"/>
      <c r="EXE5" s="208"/>
      <c r="EXF5" s="208"/>
      <c r="EXG5" s="208"/>
      <c r="EXH5" s="208"/>
      <c r="EXI5" s="208"/>
      <c r="EXJ5" s="208"/>
      <c r="EXK5" s="208"/>
      <c r="EXL5" s="208"/>
      <c r="EXM5" s="208"/>
      <c r="EXN5" s="208"/>
      <c r="EXO5" s="208"/>
      <c r="EXP5" s="208"/>
      <c r="EXQ5" s="208"/>
      <c r="EXR5" s="208"/>
      <c r="EXS5" s="208"/>
      <c r="EXT5" s="208"/>
      <c r="EXU5" s="208"/>
      <c r="EXV5" s="208"/>
      <c r="EXW5" s="208"/>
      <c r="EXX5" s="208"/>
      <c r="EXY5" s="208"/>
      <c r="EXZ5" s="208"/>
      <c r="EYA5" s="208"/>
      <c r="EYB5" s="208"/>
      <c r="EYC5" s="208"/>
      <c r="EYD5" s="208"/>
      <c r="EYE5" s="208"/>
      <c r="EYF5" s="208"/>
      <c r="EYG5" s="208"/>
      <c r="EYH5" s="208"/>
      <c r="EYI5" s="208"/>
      <c r="EYJ5" s="208"/>
      <c r="EYK5" s="208"/>
      <c r="EYL5" s="208"/>
      <c r="EYM5" s="208"/>
      <c r="EYN5" s="208"/>
      <c r="EYO5" s="208"/>
      <c r="EYP5" s="208"/>
      <c r="EYQ5" s="208"/>
      <c r="EYR5" s="208"/>
      <c r="EYS5" s="208"/>
      <c r="EYT5" s="208"/>
      <c r="EYU5" s="208"/>
      <c r="EYV5" s="208"/>
      <c r="EYW5" s="208"/>
      <c r="EYX5" s="208"/>
      <c r="EYY5" s="208"/>
      <c r="EYZ5" s="208"/>
      <c r="EZA5" s="208"/>
      <c r="EZB5" s="208"/>
      <c r="EZC5" s="208"/>
      <c r="EZD5" s="208"/>
      <c r="EZE5" s="208"/>
      <c r="EZF5" s="208"/>
      <c r="EZG5" s="208"/>
      <c r="EZH5" s="208"/>
      <c r="EZI5" s="208"/>
      <c r="EZJ5" s="208"/>
      <c r="EZK5" s="208"/>
      <c r="EZL5" s="208"/>
      <c r="EZM5" s="208"/>
      <c r="EZN5" s="208"/>
      <c r="EZO5" s="208"/>
      <c r="EZP5" s="208"/>
      <c r="EZQ5" s="208"/>
      <c r="EZR5" s="208"/>
      <c r="EZS5" s="208"/>
      <c r="EZT5" s="208"/>
      <c r="EZU5" s="208"/>
      <c r="EZV5" s="208"/>
      <c r="EZW5" s="208"/>
      <c r="EZX5" s="208"/>
      <c r="EZY5" s="208"/>
      <c r="EZZ5" s="208"/>
      <c r="FAA5" s="208"/>
      <c r="FAB5" s="208"/>
      <c r="FAC5" s="208"/>
      <c r="FAD5" s="208"/>
      <c r="FAE5" s="208"/>
      <c r="FAF5" s="208"/>
      <c r="FAG5" s="208"/>
      <c r="FAH5" s="208"/>
      <c r="FAI5" s="208"/>
      <c r="FAJ5" s="208"/>
      <c r="FAK5" s="208"/>
      <c r="FAL5" s="208"/>
      <c r="FAM5" s="208"/>
      <c r="FAN5" s="208"/>
      <c r="FAO5" s="208"/>
      <c r="FAP5" s="208"/>
      <c r="FAQ5" s="208"/>
      <c r="FAR5" s="208"/>
      <c r="FAS5" s="208"/>
      <c r="FAT5" s="208"/>
      <c r="FAU5" s="208"/>
      <c r="FAV5" s="208"/>
      <c r="FAW5" s="208"/>
      <c r="FAX5" s="208"/>
      <c r="FAY5" s="208"/>
      <c r="FAZ5" s="208"/>
      <c r="FBA5" s="208"/>
      <c r="FBB5" s="208"/>
      <c r="FBC5" s="208"/>
      <c r="FBD5" s="208"/>
      <c r="FBE5" s="208"/>
      <c r="FBF5" s="208"/>
      <c r="FBG5" s="208"/>
      <c r="FBH5" s="208"/>
      <c r="FBI5" s="208"/>
      <c r="FBJ5" s="208"/>
      <c r="FBK5" s="208"/>
      <c r="FBL5" s="208"/>
      <c r="FBM5" s="208"/>
      <c r="FBN5" s="208"/>
      <c r="FBO5" s="208"/>
      <c r="FBP5" s="208"/>
      <c r="FBQ5" s="208"/>
      <c r="FBR5" s="208"/>
      <c r="FBS5" s="208"/>
      <c r="FBT5" s="208"/>
      <c r="FBU5" s="208"/>
      <c r="FBV5" s="208"/>
      <c r="FBW5" s="208"/>
      <c r="FBX5" s="208"/>
      <c r="FBY5" s="208"/>
      <c r="FBZ5" s="208"/>
      <c r="FCA5" s="208"/>
      <c r="FCB5" s="208"/>
      <c r="FCC5" s="208"/>
      <c r="FCD5" s="208"/>
      <c r="FCE5" s="208"/>
      <c r="FCF5" s="208"/>
      <c r="FCG5" s="208"/>
      <c r="FCH5" s="208"/>
      <c r="FCI5" s="208"/>
      <c r="FCJ5" s="208"/>
      <c r="FCK5" s="208"/>
      <c r="FCL5" s="208"/>
      <c r="FCM5" s="208"/>
      <c r="FCN5" s="208"/>
      <c r="FCO5" s="208"/>
      <c r="FCP5" s="208"/>
      <c r="FCQ5" s="208"/>
      <c r="FCR5" s="208"/>
      <c r="FCS5" s="208"/>
      <c r="FCT5" s="208"/>
      <c r="FCU5" s="208"/>
      <c r="FCV5" s="208"/>
      <c r="FCW5" s="208"/>
      <c r="FCX5" s="208"/>
      <c r="FCY5" s="208"/>
      <c r="FCZ5" s="208"/>
      <c r="FDA5" s="208"/>
      <c r="FDB5" s="208"/>
      <c r="FDC5" s="208"/>
      <c r="FDD5" s="208"/>
      <c r="FDE5" s="208"/>
      <c r="FDF5" s="208"/>
      <c r="FDG5" s="208"/>
      <c r="FDH5" s="208"/>
      <c r="FDI5" s="208"/>
      <c r="FDJ5" s="208"/>
      <c r="FDK5" s="208"/>
      <c r="FDL5" s="208"/>
      <c r="FDM5" s="208"/>
      <c r="FDN5" s="208"/>
      <c r="FDO5" s="208"/>
      <c r="FDP5" s="208"/>
      <c r="FDQ5" s="208"/>
      <c r="FDR5" s="208"/>
      <c r="FDS5" s="208"/>
      <c r="FDT5" s="208"/>
      <c r="FDU5" s="208"/>
      <c r="FDV5" s="208"/>
      <c r="FDW5" s="208"/>
      <c r="FDX5" s="208"/>
      <c r="FDY5" s="208"/>
      <c r="FDZ5" s="208"/>
      <c r="FEA5" s="208"/>
      <c r="FEB5" s="208"/>
      <c r="FEC5" s="208"/>
      <c r="FED5" s="208"/>
      <c r="FEE5" s="208"/>
      <c r="FEF5" s="208"/>
      <c r="FEG5" s="208"/>
      <c r="FEH5" s="208"/>
      <c r="FEI5" s="208"/>
      <c r="FEJ5" s="208"/>
      <c r="FEK5" s="208"/>
      <c r="FEL5" s="208"/>
      <c r="FEM5" s="208"/>
      <c r="FEN5" s="208"/>
      <c r="FEO5" s="208"/>
      <c r="FEP5" s="208"/>
      <c r="FEQ5" s="208"/>
      <c r="FER5" s="208"/>
      <c r="FES5" s="208"/>
      <c r="FET5" s="208"/>
      <c r="FEU5" s="208"/>
      <c r="FEV5" s="208"/>
      <c r="FEW5" s="208"/>
      <c r="FEX5" s="208"/>
      <c r="FEY5" s="208"/>
      <c r="FEZ5" s="208"/>
      <c r="FFA5" s="208"/>
      <c r="FFB5" s="208"/>
      <c r="FFC5" s="208"/>
      <c r="FFD5" s="208"/>
      <c r="FFE5" s="208"/>
      <c r="FFF5" s="208"/>
      <c r="FFG5" s="208"/>
      <c r="FFH5" s="208"/>
      <c r="FFI5" s="208"/>
      <c r="FFJ5" s="208"/>
      <c r="FFK5" s="208"/>
      <c r="FFL5" s="208"/>
      <c r="FFM5" s="208"/>
      <c r="FFN5" s="208"/>
      <c r="FFO5" s="208"/>
      <c r="FFP5" s="208"/>
      <c r="FFQ5" s="208"/>
      <c r="FFR5" s="208"/>
      <c r="FFS5" s="208"/>
      <c r="FFT5" s="208"/>
      <c r="FFU5" s="208"/>
      <c r="FFV5" s="208"/>
      <c r="FFW5" s="208"/>
      <c r="FFX5" s="208"/>
      <c r="FFY5" s="208"/>
      <c r="FFZ5" s="208"/>
      <c r="FGA5" s="208"/>
      <c r="FGB5" s="208"/>
      <c r="FGC5" s="208"/>
      <c r="FGD5" s="208"/>
      <c r="FGE5" s="208"/>
      <c r="FGF5" s="208"/>
      <c r="FGG5" s="208"/>
      <c r="FGH5" s="208"/>
      <c r="FGI5" s="208"/>
      <c r="FGJ5" s="208"/>
      <c r="FGK5" s="208"/>
      <c r="FGL5" s="208"/>
      <c r="FGM5" s="208"/>
      <c r="FGN5" s="208"/>
      <c r="FGO5" s="208"/>
      <c r="FGP5" s="208"/>
      <c r="FGQ5" s="208"/>
      <c r="FGR5" s="208"/>
      <c r="FGS5" s="208"/>
      <c r="FGT5" s="208"/>
      <c r="FGU5" s="208"/>
      <c r="FGV5" s="208"/>
      <c r="FGW5" s="208"/>
      <c r="FGX5" s="208"/>
      <c r="FGY5" s="208"/>
      <c r="FGZ5" s="208"/>
      <c r="FHA5" s="208"/>
      <c r="FHB5" s="208"/>
      <c r="FHC5" s="208"/>
      <c r="FHD5" s="208"/>
      <c r="FHE5" s="208"/>
      <c r="FHF5" s="208"/>
      <c r="FHG5" s="208"/>
      <c r="FHH5" s="208"/>
      <c r="FHI5" s="208"/>
      <c r="FHJ5" s="208"/>
      <c r="FHK5" s="208"/>
      <c r="FHL5" s="208"/>
      <c r="FHM5" s="208"/>
      <c r="FHN5" s="208"/>
      <c r="FHO5" s="208"/>
      <c r="FHP5" s="208"/>
      <c r="FHQ5" s="208"/>
      <c r="FHR5" s="208"/>
      <c r="FHS5" s="208"/>
      <c r="FHT5" s="208"/>
      <c r="FHU5" s="208"/>
      <c r="FHV5" s="208"/>
      <c r="FHW5" s="208"/>
      <c r="FHX5" s="208"/>
      <c r="FHY5" s="208"/>
      <c r="FHZ5" s="208"/>
      <c r="FIA5" s="208"/>
      <c r="FIB5" s="208"/>
      <c r="FIC5" s="208"/>
      <c r="FID5" s="208"/>
      <c r="FIE5" s="208"/>
      <c r="FIF5" s="208"/>
      <c r="FIG5" s="208"/>
      <c r="FIH5" s="208"/>
      <c r="FII5" s="208"/>
      <c r="FIJ5" s="208"/>
      <c r="FIK5" s="208"/>
      <c r="FIL5" s="208"/>
      <c r="FIM5" s="208"/>
      <c r="FIN5" s="208"/>
      <c r="FIO5" s="208"/>
      <c r="FIP5" s="208"/>
      <c r="FIQ5" s="208"/>
      <c r="FIR5" s="208"/>
      <c r="FIS5" s="208"/>
      <c r="FIT5" s="208"/>
      <c r="FIU5" s="208"/>
      <c r="FIV5" s="208"/>
      <c r="FIW5" s="208"/>
      <c r="FIX5" s="208"/>
      <c r="FIY5" s="208"/>
      <c r="FIZ5" s="208"/>
      <c r="FJA5" s="208"/>
      <c r="FJB5" s="208"/>
      <c r="FJC5" s="208"/>
      <c r="FJD5" s="208"/>
      <c r="FJE5" s="208"/>
      <c r="FJF5" s="208"/>
      <c r="FJG5" s="208"/>
      <c r="FJH5" s="208"/>
      <c r="FJI5" s="208"/>
      <c r="FJJ5" s="208"/>
      <c r="FJK5" s="208"/>
      <c r="FJL5" s="208"/>
      <c r="FJM5" s="208"/>
      <c r="FJN5" s="208"/>
      <c r="FJO5" s="208"/>
      <c r="FJP5" s="208"/>
      <c r="FJQ5" s="208"/>
      <c r="FJR5" s="208"/>
      <c r="FJS5" s="208"/>
      <c r="FJT5" s="208"/>
      <c r="FJU5" s="208"/>
      <c r="FJV5" s="208"/>
      <c r="FJW5" s="208"/>
      <c r="FJX5" s="208"/>
      <c r="FJY5" s="208"/>
      <c r="FJZ5" s="208"/>
      <c r="FKA5" s="208"/>
      <c r="FKB5" s="208"/>
      <c r="FKC5" s="208"/>
      <c r="FKD5" s="208"/>
      <c r="FKE5" s="208"/>
      <c r="FKF5" s="208"/>
      <c r="FKG5" s="208"/>
      <c r="FKH5" s="208"/>
      <c r="FKI5" s="208"/>
      <c r="FKJ5" s="208"/>
      <c r="FKK5" s="208"/>
      <c r="FKL5" s="208"/>
      <c r="FKM5" s="208"/>
      <c r="FKN5" s="208"/>
      <c r="FKO5" s="208"/>
      <c r="FKP5" s="208"/>
      <c r="FKQ5" s="208"/>
      <c r="FKR5" s="208"/>
      <c r="FKS5" s="208"/>
      <c r="FKT5" s="208"/>
      <c r="FKU5" s="208"/>
      <c r="FKV5" s="208"/>
      <c r="FKW5" s="208"/>
      <c r="FKX5" s="208"/>
      <c r="FKY5" s="208"/>
      <c r="FKZ5" s="208"/>
      <c r="FLA5" s="208"/>
      <c r="FLB5" s="208"/>
      <c r="FLC5" s="208"/>
      <c r="FLD5" s="208"/>
      <c r="FLE5" s="208"/>
      <c r="FLF5" s="208"/>
      <c r="FLG5" s="208"/>
      <c r="FLH5" s="208"/>
      <c r="FLI5" s="208"/>
      <c r="FLJ5" s="208"/>
      <c r="FLK5" s="208"/>
      <c r="FLL5" s="208"/>
      <c r="FLM5" s="208"/>
      <c r="FLN5" s="208"/>
      <c r="FLO5" s="208"/>
      <c r="FLP5" s="208"/>
      <c r="FLQ5" s="208"/>
      <c r="FLR5" s="208"/>
      <c r="FLS5" s="208"/>
      <c r="FLT5" s="208"/>
      <c r="FLU5" s="208"/>
      <c r="FLV5" s="208"/>
      <c r="FLW5" s="208"/>
      <c r="FLX5" s="208"/>
      <c r="FLY5" s="208"/>
      <c r="FLZ5" s="208"/>
      <c r="FMA5" s="208"/>
      <c r="FMB5" s="208"/>
      <c r="FMC5" s="208"/>
      <c r="FMD5" s="208"/>
      <c r="FME5" s="208"/>
      <c r="FMF5" s="208"/>
      <c r="FMG5" s="208"/>
      <c r="FMH5" s="208"/>
      <c r="FMI5" s="208"/>
      <c r="FMJ5" s="208"/>
      <c r="FMK5" s="208"/>
      <c r="FML5" s="208"/>
      <c r="FMM5" s="208"/>
      <c r="FMN5" s="208"/>
      <c r="FMO5" s="208"/>
      <c r="FMP5" s="208"/>
      <c r="FMQ5" s="208"/>
      <c r="FMR5" s="208"/>
      <c r="FMS5" s="208"/>
      <c r="FMT5" s="208"/>
      <c r="FMU5" s="208"/>
      <c r="FMV5" s="208"/>
      <c r="FMW5" s="208"/>
      <c r="FMX5" s="208"/>
      <c r="FMY5" s="208"/>
      <c r="FMZ5" s="208"/>
      <c r="FNA5" s="208"/>
      <c r="FNB5" s="208"/>
      <c r="FNC5" s="208"/>
      <c r="FND5" s="208"/>
      <c r="FNE5" s="208"/>
      <c r="FNF5" s="208"/>
      <c r="FNG5" s="208"/>
      <c r="FNH5" s="208"/>
      <c r="FNI5" s="208"/>
      <c r="FNJ5" s="208"/>
      <c r="FNK5" s="208"/>
      <c r="FNL5" s="208"/>
      <c r="FNM5" s="208"/>
      <c r="FNN5" s="208"/>
      <c r="FNO5" s="208"/>
      <c r="FNP5" s="208"/>
      <c r="FNQ5" s="208"/>
      <c r="FNR5" s="208"/>
      <c r="FNS5" s="208"/>
      <c r="FNT5" s="208"/>
      <c r="FNU5" s="208"/>
      <c r="FNV5" s="208"/>
      <c r="FNW5" s="208"/>
      <c r="FNX5" s="208"/>
      <c r="FNY5" s="208"/>
      <c r="FNZ5" s="208"/>
      <c r="FOA5" s="208"/>
      <c r="FOB5" s="208"/>
      <c r="FOC5" s="208"/>
      <c r="FOD5" s="208"/>
      <c r="FOE5" s="208"/>
      <c r="FOF5" s="208"/>
      <c r="FOG5" s="208"/>
      <c r="FOH5" s="208"/>
      <c r="FOI5" s="208"/>
      <c r="FOJ5" s="208"/>
      <c r="FOK5" s="208"/>
      <c r="FOL5" s="208"/>
      <c r="FOM5" s="208"/>
      <c r="FON5" s="208"/>
      <c r="FOO5" s="208"/>
      <c r="FOP5" s="208"/>
      <c r="FOQ5" s="208"/>
      <c r="FOR5" s="208"/>
      <c r="FOS5" s="208"/>
      <c r="FOT5" s="208"/>
      <c r="FOU5" s="208"/>
      <c r="FOV5" s="208"/>
      <c r="FOW5" s="208"/>
      <c r="FOX5" s="208"/>
      <c r="FOY5" s="208"/>
      <c r="FOZ5" s="208"/>
      <c r="FPA5" s="208"/>
      <c r="FPB5" s="208"/>
      <c r="FPC5" s="208"/>
      <c r="FPD5" s="208"/>
      <c r="FPE5" s="208"/>
      <c r="FPF5" s="208"/>
      <c r="FPG5" s="208"/>
      <c r="FPH5" s="208"/>
      <c r="FPI5" s="208"/>
      <c r="FPJ5" s="208"/>
      <c r="FPK5" s="208"/>
      <c r="FPL5" s="208"/>
      <c r="FPM5" s="208"/>
      <c r="FPN5" s="208"/>
      <c r="FPO5" s="208"/>
      <c r="FPP5" s="208"/>
      <c r="FPQ5" s="208"/>
      <c r="FPR5" s="208"/>
      <c r="FPS5" s="208"/>
      <c r="FPT5" s="208"/>
      <c r="FPU5" s="208"/>
      <c r="FPV5" s="208"/>
      <c r="FPW5" s="208"/>
      <c r="FPX5" s="208"/>
      <c r="FPY5" s="208"/>
      <c r="FPZ5" s="208"/>
      <c r="FQA5" s="208"/>
      <c r="FQB5" s="208"/>
      <c r="FQC5" s="208"/>
      <c r="FQD5" s="208"/>
      <c r="FQE5" s="208"/>
      <c r="FQF5" s="208"/>
      <c r="FQG5" s="208"/>
      <c r="FQH5" s="208"/>
      <c r="FQI5" s="208"/>
      <c r="FQJ5" s="208"/>
      <c r="FQK5" s="208"/>
      <c r="FQL5" s="208"/>
      <c r="FQM5" s="208"/>
      <c r="FQN5" s="208"/>
      <c r="FQO5" s="208"/>
      <c r="FQP5" s="208"/>
      <c r="FQQ5" s="208"/>
      <c r="FQR5" s="208"/>
      <c r="FQS5" s="208"/>
      <c r="FQT5" s="208"/>
      <c r="FQU5" s="208"/>
      <c r="FQV5" s="208"/>
      <c r="FQW5" s="208"/>
      <c r="FQX5" s="208"/>
      <c r="FQY5" s="208"/>
      <c r="FQZ5" s="208"/>
      <c r="FRA5" s="208"/>
      <c r="FRB5" s="208"/>
      <c r="FRC5" s="208"/>
      <c r="FRD5" s="208"/>
      <c r="FRE5" s="208"/>
      <c r="FRF5" s="208"/>
      <c r="FRG5" s="208"/>
      <c r="FRH5" s="208"/>
      <c r="FRI5" s="208"/>
      <c r="FRJ5" s="208"/>
      <c r="FRK5" s="208"/>
      <c r="FRL5" s="208"/>
      <c r="FRM5" s="208"/>
      <c r="FRN5" s="208"/>
      <c r="FRO5" s="208"/>
      <c r="FRP5" s="208"/>
      <c r="FRQ5" s="208"/>
      <c r="FRR5" s="208"/>
      <c r="FRS5" s="208"/>
      <c r="FRT5" s="208"/>
      <c r="FRU5" s="208"/>
      <c r="FRV5" s="208"/>
      <c r="FRW5" s="208"/>
      <c r="FRX5" s="208"/>
      <c r="FRY5" s="208"/>
      <c r="FRZ5" s="208"/>
      <c r="FSA5" s="208"/>
      <c r="FSB5" s="208"/>
      <c r="FSC5" s="208"/>
      <c r="FSD5" s="208"/>
      <c r="FSE5" s="208"/>
      <c r="FSF5" s="208"/>
      <c r="FSG5" s="208"/>
      <c r="FSH5" s="208"/>
      <c r="FSI5" s="208"/>
      <c r="FSJ5" s="208"/>
      <c r="FSK5" s="208"/>
      <c r="FSL5" s="208"/>
      <c r="FSM5" s="208"/>
      <c r="FSN5" s="208"/>
      <c r="FSO5" s="208"/>
      <c r="FSP5" s="208"/>
      <c r="FSQ5" s="208"/>
      <c r="FSR5" s="208"/>
      <c r="FSS5" s="208"/>
      <c r="FST5" s="208"/>
      <c r="FSU5" s="208"/>
      <c r="FSV5" s="208"/>
      <c r="FSW5" s="208"/>
      <c r="FSX5" s="208"/>
      <c r="FSY5" s="208"/>
      <c r="FSZ5" s="208"/>
      <c r="FTA5" s="208"/>
      <c r="FTB5" s="208"/>
      <c r="FTC5" s="208"/>
      <c r="FTD5" s="208"/>
      <c r="FTE5" s="208"/>
      <c r="FTF5" s="208"/>
      <c r="FTG5" s="208"/>
      <c r="FTH5" s="208"/>
      <c r="FTI5" s="208"/>
      <c r="FTJ5" s="208"/>
      <c r="FTK5" s="208"/>
      <c r="FTL5" s="208"/>
      <c r="FTM5" s="208"/>
      <c r="FTN5" s="208"/>
      <c r="FTO5" s="208"/>
      <c r="FTP5" s="208"/>
      <c r="FTQ5" s="208"/>
      <c r="FTR5" s="208"/>
      <c r="FTS5" s="208"/>
      <c r="FTT5" s="208"/>
      <c r="FTU5" s="208"/>
      <c r="FTV5" s="208"/>
      <c r="FTW5" s="208"/>
      <c r="FTX5" s="208"/>
      <c r="FTY5" s="208"/>
      <c r="FTZ5" s="208"/>
      <c r="FUA5" s="208"/>
      <c r="FUB5" s="208"/>
      <c r="FUC5" s="208"/>
      <c r="FUD5" s="208"/>
      <c r="FUE5" s="208"/>
      <c r="FUF5" s="208"/>
      <c r="FUG5" s="208"/>
      <c r="FUH5" s="208"/>
      <c r="FUI5" s="208"/>
      <c r="FUJ5" s="208"/>
      <c r="FUK5" s="208"/>
      <c r="FUL5" s="208"/>
      <c r="FUM5" s="208"/>
      <c r="FUN5" s="208"/>
      <c r="FUO5" s="208"/>
      <c r="FUP5" s="208"/>
      <c r="FUQ5" s="208"/>
      <c r="FUR5" s="208"/>
      <c r="FUS5" s="208"/>
      <c r="FUT5" s="208"/>
      <c r="FUU5" s="208"/>
      <c r="FUV5" s="208"/>
      <c r="FUW5" s="208"/>
      <c r="FUX5" s="208"/>
      <c r="FUY5" s="208"/>
      <c r="FUZ5" s="208"/>
      <c r="FVA5" s="208"/>
      <c r="FVB5" s="208"/>
      <c r="FVC5" s="208"/>
      <c r="FVD5" s="208"/>
      <c r="FVE5" s="208"/>
      <c r="FVF5" s="208"/>
      <c r="FVG5" s="208"/>
      <c r="FVH5" s="208"/>
      <c r="FVI5" s="208"/>
      <c r="FVJ5" s="208"/>
      <c r="FVK5" s="208"/>
      <c r="FVL5" s="208"/>
      <c r="FVM5" s="208"/>
      <c r="FVN5" s="208"/>
      <c r="FVO5" s="208"/>
      <c r="FVP5" s="208"/>
      <c r="FVQ5" s="208"/>
      <c r="FVR5" s="208"/>
      <c r="FVS5" s="208"/>
      <c r="FVT5" s="208"/>
      <c r="FVU5" s="208"/>
      <c r="FVV5" s="208"/>
      <c r="FVW5" s="208"/>
      <c r="FVX5" s="208"/>
      <c r="FVY5" s="208"/>
      <c r="FVZ5" s="208"/>
      <c r="FWA5" s="208"/>
      <c r="FWB5" s="208"/>
      <c r="FWC5" s="208"/>
      <c r="FWD5" s="208"/>
      <c r="FWE5" s="208"/>
      <c r="FWF5" s="208"/>
      <c r="FWG5" s="208"/>
      <c r="FWH5" s="208"/>
      <c r="FWI5" s="208"/>
      <c r="FWJ5" s="208"/>
      <c r="FWK5" s="208"/>
      <c r="FWL5" s="208"/>
      <c r="FWM5" s="208"/>
      <c r="FWN5" s="208"/>
      <c r="FWO5" s="208"/>
      <c r="FWP5" s="208"/>
      <c r="FWQ5" s="208"/>
      <c r="FWR5" s="208"/>
      <c r="FWS5" s="208"/>
      <c r="FWT5" s="208"/>
      <c r="FWU5" s="208"/>
      <c r="FWV5" s="208"/>
      <c r="FWW5" s="208"/>
      <c r="FWX5" s="208"/>
      <c r="FWY5" s="208"/>
      <c r="FWZ5" s="208"/>
      <c r="FXA5" s="208"/>
      <c r="FXB5" s="208"/>
      <c r="FXC5" s="208"/>
      <c r="FXD5" s="208"/>
      <c r="FXE5" s="208"/>
      <c r="FXF5" s="208"/>
      <c r="FXG5" s="208"/>
      <c r="FXH5" s="208"/>
      <c r="FXI5" s="208"/>
      <c r="FXJ5" s="208"/>
      <c r="FXK5" s="208"/>
      <c r="FXL5" s="208"/>
      <c r="FXM5" s="208"/>
      <c r="FXN5" s="208"/>
      <c r="FXO5" s="208"/>
      <c r="FXP5" s="208"/>
      <c r="FXQ5" s="208"/>
      <c r="FXR5" s="208"/>
      <c r="FXS5" s="208"/>
      <c r="FXT5" s="208"/>
      <c r="FXU5" s="208"/>
      <c r="FXV5" s="208"/>
      <c r="FXW5" s="208"/>
      <c r="FXX5" s="208"/>
      <c r="FXY5" s="208"/>
      <c r="FXZ5" s="208"/>
      <c r="FYA5" s="208"/>
      <c r="FYB5" s="208"/>
      <c r="FYC5" s="208"/>
      <c r="FYD5" s="208"/>
      <c r="FYE5" s="208"/>
      <c r="FYF5" s="208"/>
      <c r="FYG5" s="208"/>
      <c r="FYH5" s="208"/>
      <c r="FYI5" s="208"/>
      <c r="FYJ5" s="208"/>
      <c r="FYK5" s="208"/>
      <c r="FYL5" s="208"/>
      <c r="FYM5" s="208"/>
      <c r="FYN5" s="208"/>
      <c r="FYO5" s="208"/>
      <c r="FYP5" s="208"/>
      <c r="FYQ5" s="208"/>
      <c r="FYR5" s="208"/>
      <c r="FYS5" s="208"/>
      <c r="FYT5" s="208"/>
      <c r="FYU5" s="208"/>
      <c r="FYV5" s="208"/>
      <c r="FYW5" s="208"/>
      <c r="FYX5" s="208"/>
      <c r="FYY5" s="208"/>
      <c r="FYZ5" s="208"/>
      <c r="FZA5" s="208"/>
      <c r="FZB5" s="208"/>
      <c r="FZC5" s="208"/>
      <c r="FZD5" s="208"/>
      <c r="FZE5" s="208"/>
      <c r="FZF5" s="208"/>
      <c r="FZG5" s="208"/>
      <c r="FZH5" s="208"/>
      <c r="FZI5" s="208"/>
      <c r="FZJ5" s="208"/>
      <c r="FZK5" s="208"/>
      <c r="FZL5" s="208"/>
      <c r="FZM5" s="208"/>
      <c r="FZN5" s="208"/>
      <c r="FZO5" s="208"/>
      <c r="FZP5" s="208"/>
      <c r="FZQ5" s="208"/>
      <c r="FZR5" s="208"/>
      <c r="FZS5" s="208"/>
      <c r="FZT5" s="208"/>
      <c r="FZU5" s="208"/>
      <c r="FZV5" s="208"/>
      <c r="FZW5" s="208"/>
      <c r="FZX5" s="208"/>
      <c r="FZY5" s="208"/>
      <c r="FZZ5" s="208"/>
      <c r="GAA5" s="208"/>
      <c r="GAB5" s="208"/>
      <c r="GAC5" s="208"/>
      <c r="GAD5" s="208"/>
      <c r="GAE5" s="208"/>
      <c r="GAF5" s="208"/>
      <c r="GAG5" s="208"/>
      <c r="GAH5" s="208"/>
      <c r="GAI5" s="208"/>
      <c r="GAJ5" s="208"/>
      <c r="GAK5" s="208"/>
      <c r="GAL5" s="208"/>
      <c r="GAM5" s="208"/>
      <c r="GAN5" s="208"/>
      <c r="GAO5" s="208"/>
      <c r="GAP5" s="208"/>
      <c r="GAQ5" s="208"/>
      <c r="GAR5" s="208"/>
      <c r="GAS5" s="208"/>
      <c r="GAT5" s="208"/>
      <c r="GAU5" s="208"/>
      <c r="GAV5" s="208"/>
      <c r="GAW5" s="208"/>
      <c r="GAX5" s="208"/>
      <c r="GAY5" s="208"/>
      <c r="GAZ5" s="208"/>
      <c r="GBA5" s="208"/>
      <c r="GBB5" s="208"/>
      <c r="GBC5" s="208"/>
      <c r="GBD5" s="208"/>
      <c r="GBE5" s="208"/>
      <c r="GBF5" s="208"/>
      <c r="GBG5" s="208"/>
      <c r="GBH5" s="208"/>
      <c r="GBI5" s="208"/>
      <c r="GBJ5" s="208"/>
      <c r="GBK5" s="208"/>
      <c r="GBL5" s="208"/>
      <c r="GBM5" s="208"/>
      <c r="GBN5" s="208"/>
      <c r="GBO5" s="208"/>
      <c r="GBP5" s="208"/>
      <c r="GBQ5" s="208"/>
      <c r="GBR5" s="208"/>
      <c r="GBS5" s="208"/>
      <c r="GBT5" s="208"/>
      <c r="GBU5" s="208"/>
      <c r="GBV5" s="208"/>
      <c r="GBW5" s="208"/>
      <c r="GBX5" s="208"/>
      <c r="GBY5" s="208"/>
      <c r="GBZ5" s="208"/>
      <c r="GCA5" s="208"/>
      <c r="GCB5" s="208"/>
      <c r="GCC5" s="208"/>
      <c r="GCD5" s="208"/>
      <c r="GCE5" s="208"/>
      <c r="GCF5" s="208"/>
      <c r="GCG5" s="208"/>
      <c r="GCH5" s="208"/>
      <c r="GCI5" s="208"/>
      <c r="GCJ5" s="208"/>
      <c r="GCK5" s="208"/>
      <c r="GCL5" s="208"/>
      <c r="GCM5" s="208"/>
      <c r="GCN5" s="208"/>
      <c r="GCO5" s="208"/>
      <c r="GCP5" s="208"/>
      <c r="GCQ5" s="208"/>
      <c r="GCR5" s="208"/>
      <c r="GCS5" s="208"/>
      <c r="GCT5" s="208"/>
      <c r="GCU5" s="208"/>
      <c r="GCV5" s="208"/>
      <c r="GCW5" s="208"/>
      <c r="GCX5" s="208"/>
      <c r="GCY5" s="208"/>
      <c r="GCZ5" s="208"/>
      <c r="GDA5" s="208"/>
      <c r="GDB5" s="208"/>
      <c r="GDC5" s="208"/>
      <c r="GDD5" s="208"/>
      <c r="GDE5" s="208"/>
      <c r="GDF5" s="208"/>
      <c r="GDG5" s="208"/>
      <c r="GDH5" s="208"/>
      <c r="GDI5" s="208"/>
      <c r="GDJ5" s="208"/>
      <c r="GDK5" s="208"/>
      <c r="GDL5" s="208"/>
      <c r="GDM5" s="208"/>
      <c r="GDN5" s="208"/>
      <c r="GDO5" s="208"/>
      <c r="GDP5" s="208"/>
      <c r="GDQ5" s="208"/>
      <c r="GDR5" s="208"/>
      <c r="GDS5" s="208"/>
      <c r="GDT5" s="208"/>
      <c r="GDU5" s="208"/>
      <c r="GDV5" s="208"/>
      <c r="GDW5" s="208"/>
      <c r="GDX5" s="208"/>
      <c r="GDY5" s="208"/>
      <c r="GDZ5" s="208"/>
      <c r="GEA5" s="208"/>
      <c r="GEB5" s="208"/>
      <c r="GEC5" s="208"/>
      <c r="GED5" s="208"/>
      <c r="GEE5" s="208"/>
      <c r="GEF5" s="208"/>
      <c r="GEG5" s="208"/>
      <c r="GEH5" s="208"/>
      <c r="GEI5" s="208"/>
      <c r="GEJ5" s="208"/>
      <c r="GEK5" s="208"/>
      <c r="GEL5" s="208"/>
      <c r="GEM5" s="208"/>
      <c r="GEN5" s="208"/>
      <c r="GEO5" s="208"/>
      <c r="GEP5" s="208"/>
      <c r="GEQ5" s="208"/>
      <c r="GER5" s="208"/>
      <c r="GES5" s="208"/>
      <c r="GET5" s="208"/>
      <c r="GEU5" s="208"/>
      <c r="GEV5" s="208"/>
      <c r="GEW5" s="208"/>
      <c r="GEX5" s="208"/>
      <c r="GEY5" s="208"/>
      <c r="GEZ5" s="208"/>
      <c r="GFA5" s="208"/>
      <c r="GFB5" s="208"/>
      <c r="GFC5" s="208"/>
      <c r="GFD5" s="208"/>
      <c r="GFE5" s="208"/>
      <c r="GFF5" s="208"/>
      <c r="GFG5" s="208"/>
      <c r="GFH5" s="208"/>
      <c r="GFI5" s="208"/>
      <c r="GFJ5" s="208"/>
      <c r="GFK5" s="208"/>
      <c r="GFL5" s="208"/>
      <c r="GFM5" s="208"/>
      <c r="GFN5" s="208"/>
      <c r="GFO5" s="208"/>
      <c r="GFP5" s="208"/>
      <c r="GFQ5" s="208"/>
      <c r="GFR5" s="208"/>
      <c r="GFS5" s="208"/>
      <c r="GFT5" s="208"/>
      <c r="GFU5" s="208"/>
      <c r="GFV5" s="208"/>
      <c r="GFW5" s="208"/>
      <c r="GFX5" s="208"/>
      <c r="GFY5" s="208"/>
      <c r="GFZ5" s="208"/>
      <c r="GGA5" s="208"/>
      <c r="GGB5" s="208"/>
      <c r="GGC5" s="208"/>
      <c r="GGD5" s="208"/>
      <c r="GGE5" s="208"/>
      <c r="GGF5" s="208"/>
      <c r="GGG5" s="208"/>
      <c r="GGH5" s="208"/>
      <c r="GGI5" s="208"/>
      <c r="GGJ5" s="208"/>
      <c r="GGK5" s="208"/>
      <c r="GGL5" s="208"/>
      <c r="GGM5" s="208"/>
      <c r="GGN5" s="208"/>
      <c r="GGO5" s="208"/>
      <c r="GGP5" s="208"/>
      <c r="GGQ5" s="208"/>
      <c r="GGR5" s="208"/>
      <c r="GGS5" s="208"/>
      <c r="GGT5" s="208"/>
      <c r="GGU5" s="208"/>
      <c r="GGV5" s="208"/>
      <c r="GGW5" s="208"/>
      <c r="GGX5" s="208"/>
      <c r="GGY5" s="208"/>
      <c r="GGZ5" s="208"/>
      <c r="GHA5" s="208"/>
      <c r="GHB5" s="208"/>
      <c r="GHC5" s="208"/>
      <c r="GHD5" s="208"/>
      <c r="GHE5" s="208"/>
      <c r="GHF5" s="208"/>
      <c r="GHG5" s="208"/>
      <c r="GHH5" s="208"/>
      <c r="GHI5" s="208"/>
      <c r="GHJ5" s="208"/>
      <c r="GHK5" s="208"/>
      <c r="GHL5" s="208"/>
      <c r="GHM5" s="208"/>
      <c r="GHN5" s="208"/>
      <c r="GHO5" s="208"/>
      <c r="GHP5" s="208"/>
      <c r="GHQ5" s="208"/>
      <c r="GHR5" s="208"/>
      <c r="GHS5" s="208"/>
      <c r="GHT5" s="208"/>
      <c r="GHU5" s="208"/>
      <c r="GHV5" s="208"/>
      <c r="GHW5" s="208"/>
      <c r="GHX5" s="208"/>
      <c r="GHY5" s="208"/>
      <c r="GHZ5" s="208"/>
      <c r="GIA5" s="208"/>
      <c r="GIB5" s="208"/>
      <c r="GIC5" s="208"/>
      <c r="GID5" s="208"/>
      <c r="GIE5" s="208"/>
      <c r="GIF5" s="208"/>
      <c r="GIG5" s="208"/>
      <c r="GIH5" s="208"/>
      <c r="GII5" s="208"/>
      <c r="GIJ5" s="208"/>
      <c r="GIK5" s="208"/>
      <c r="GIL5" s="208"/>
      <c r="GIM5" s="208"/>
      <c r="GIN5" s="208"/>
      <c r="GIO5" s="208"/>
      <c r="GIP5" s="208"/>
      <c r="GIQ5" s="208"/>
      <c r="GIR5" s="208"/>
      <c r="GIS5" s="208"/>
      <c r="GIT5" s="208"/>
      <c r="GIU5" s="208"/>
      <c r="GIV5" s="208"/>
      <c r="GIW5" s="208"/>
      <c r="GIX5" s="208"/>
      <c r="GIY5" s="208"/>
      <c r="GIZ5" s="208"/>
      <c r="GJA5" s="208"/>
      <c r="GJB5" s="208"/>
      <c r="GJC5" s="208"/>
      <c r="GJD5" s="208"/>
      <c r="GJE5" s="208"/>
      <c r="GJF5" s="208"/>
      <c r="GJG5" s="208"/>
      <c r="GJH5" s="208"/>
      <c r="GJI5" s="208"/>
      <c r="GJJ5" s="208"/>
      <c r="GJK5" s="208"/>
      <c r="GJL5" s="208"/>
      <c r="GJM5" s="208"/>
      <c r="GJN5" s="208"/>
      <c r="GJO5" s="208"/>
      <c r="GJP5" s="208"/>
      <c r="GJQ5" s="208"/>
      <c r="GJR5" s="208"/>
      <c r="GJS5" s="208"/>
      <c r="GJT5" s="208"/>
      <c r="GJU5" s="208"/>
      <c r="GJV5" s="208"/>
      <c r="GJW5" s="208"/>
      <c r="GJX5" s="208"/>
      <c r="GJY5" s="208"/>
      <c r="GJZ5" s="208"/>
      <c r="GKA5" s="208"/>
      <c r="GKB5" s="208"/>
      <c r="GKC5" s="208"/>
      <c r="GKD5" s="208"/>
      <c r="GKE5" s="208"/>
      <c r="GKF5" s="208"/>
      <c r="GKG5" s="208"/>
      <c r="GKH5" s="208"/>
      <c r="GKI5" s="208"/>
      <c r="GKJ5" s="208"/>
      <c r="GKK5" s="208"/>
      <c r="GKL5" s="208"/>
      <c r="GKM5" s="208"/>
      <c r="GKN5" s="208"/>
      <c r="GKO5" s="208"/>
      <c r="GKP5" s="208"/>
      <c r="GKQ5" s="208"/>
      <c r="GKR5" s="208"/>
      <c r="GKS5" s="208"/>
      <c r="GKT5" s="208"/>
      <c r="GKU5" s="208"/>
      <c r="GKV5" s="208"/>
      <c r="GKW5" s="208"/>
      <c r="GKX5" s="208"/>
      <c r="GKY5" s="208"/>
      <c r="GKZ5" s="208"/>
      <c r="GLA5" s="208"/>
      <c r="GLB5" s="208"/>
      <c r="GLC5" s="208"/>
      <c r="GLD5" s="208"/>
      <c r="GLE5" s="208"/>
      <c r="GLF5" s="208"/>
      <c r="GLG5" s="208"/>
      <c r="GLH5" s="208"/>
      <c r="GLI5" s="208"/>
      <c r="GLJ5" s="208"/>
      <c r="GLK5" s="208"/>
      <c r="GLL5" s="208"/>
      <c r="GLM5" s="208"/>
      <c r="GLN5" s="208"/>
      <c r="GLO5" s="208"/>
      <c r="GLP5" s="208"/>
      <c r="GLQ5" s="208"/>
      <c r="GLR5" s="208"/>
      <c r="GLS5" s="208"/>
      <c r="GLT5" s="208"/>
      <c r="GLU5" s="208"/>
      <c r="GLV5" s="208"/>
      <c r="GLW5" s="208"/>
      <c r="GLX5" s="208"/>
      <c r="GLY5" s="208"/>
      <c r="GLZ5" s="208"/>
      <c r="GMA5" s="208"/>
      <c r="GMB5" s="208"/>
      <c r="GMC5" s="208"/>
      <c r="GMD5" s="208"/>
      <c r="GME5" s="208"/>
      <c r="GMF5" s="208"/>
      <c r="GMG5" s="208"/>
      <c r="GMH5" s="208"/>
      <c r="GMI5" s="208"/>
      <c r="GMJ5" s="208"/>
      <c r="GMK5" s="208"/>
      <c r="GML5" s="208"/>
      <c r="GMM5" s="208"/>
      <c r="GMN5" s="208"/>
      <c r="GMO5" s="208"/>
      <c r="GMP5" s="208"/>
      <c r="GMQ5" s="208"/>
      <c r="GMR5" s="208"/>
      <c r="GMS5" s="208"/>
      <c r="GMT5" s="208"/>
      <c r="GMU5" s="208"/>
      <c r="GMV5" s="208"/>
      <c r="GMW5" s="208"/>
      <c r="GMX5" s="208"/>
      <c r="GMY5" s="208"/>
      <c r="GMZ5" s="208"/>
      <c r="GNA5" s="208"/>
      <c r="GNB5" s="208"/>
      <c r="GNC5" s="208"/>
      <c r="GND5" s="208"/>
      <c r="GNE5" s="208"/>
      <c r="GNF5" s="208"/>
      <c r="GNG5" s="208"/>
      <c r="GNH5" s="208"/>
      <c r="GNI5" s="208"/>
      <c r="GNJ5" s="208"/>
      <c r="GNK5" s="208"/>
      <c r="GNL5" s="208"/>
      <c r="GNM5" s="208"/>
      <c r="GNN5" s="208"/>
      <c r="GNO5" s="208"/>
      <c r="GNP5" s="208"/>
      <c r="GNQ5" s="208"/>
      <c r="GNR5" s="208"/>
      <c r="GNS5" s="208"/>
      <c r="GNT5" s="208"/>
      <c r="GNU5" s="208"/>
      <c r="GNV5" s="208"/>
      <c r="GNW5" s="208"/>
      <c r="GNX5" s="208"/>
      <c r="GNY5" s="208"/>
      <c r="GNZ5" s="208"/>
      <c r="GOA5" s="208"/>
      <c r="GOB5" s="208"/>
      <c r="GOC5" s="208"/>
      <c r="GOD5" s="208"/>
      <c r="GOE5" s="208"/>
      <c r="GOF5" s="208"/>
      <c r="GOG5" s="208"/>
      <c r="GOH5" s="208"/>
      <c r="GOI5" s="208"/>
      <c r="GOJ5" s="208"/>
      <c r="GOK5" s="208"/>
      <c r="GOL5" s="208"/>
      <c r="GOM5" s="208"/>
      <c r="GON5" s="208"/>
      <c r="GOO5" s="208"/>
      <c r="GOP5" s="208"/>
      <c r="GOQ5" s="208"/>
      <c r="GOR5" s="208"/>
      <c r="GOS5" s="208"/>
      <c r="GOT5" s="208"/>
      <c r="GOU5" s="208"/>
      <c r="GOV5" s="208"/>
      <c r="GOW5" s="208"/>
      <c r="GOX5" s="208"/>
      <c r="GOY5" s="208"/>
      <c r="GOZ5" s="208"/>
      <c r="GPA5" s="208"/>
      <c r="GPB5" s="208"/>
      <c r="GPC5" s="208"/>
      <c r="GPD5" s="208"/>
      <c r="GPE5" s="208"/>
      <c r="GPF5" s="208"/>
      <c r="GPG5" s="208"/>
      <c r="GPH5" s="208"/>
      <c r="GPI5" s="208"/>
      <c r="GPJ5" s="208"/>
      <c r="GPK5" s="208"/>
      <c r="GPL5" s="208"/>
      <c r="GPM5" s="208"/>
      <c r="GPN5" s="208"/>
      <c r="GPO5" s="208"/>
      <c r="GPP5" s="208"/>
      <c r="GPQ5" s="208"/>
      <c r="GPR5" s="208"/>
      <c r="GPS5" s="208"/>
      <c r="GPT5" s="208"/>
      <c r="GPU5" s="208"/>
      <c r="GPV5" s="208"/>
      <c r="GPW5" s="208"/>
      <c r="GPX5" s="208"/>
      <c r="GPY5" s="208"/>
      <c r="GPZ5" s="208"/>
      <c r="GQA5" s="208"/>
      <c r="GQB5" s="208"/>
      <c r="GQC5" s="208"/>
      <c r="GQD5" s="208"/>
      <c r="GQE5" s="208"/>
      <c r="GQF5" s="208"/>
      <c r="GQG5" s="208"/>
      <c r="GQH5" s="208"/>
      <c r="GQI5" s="208"/>
      <c r="GQJ5" s="208"/>
      <c r="GQK5" s="208"/>
      <c r="GQL5" s="208"/>
      <c r="GQM5" s="208"/>
      <c r="GQN5" s="208"/>
      <c r="GQO5" s="208"/>
      <c r="GQP5" s="208"/>
      <c r="GQQ5" s="208"/>
      <c r="GQR5" s="208"/>
      <c r="GQS5" s="208"/>
      <c r="GQT5" s="208"/>
      <c r="GQU5" s="208"/>
      <c r="GQV5" s="208"/>
      <c r="GQW5" s="208"/>
      <c r="GQX5" s="208"/>
      <c r="GQY5" s="208"/>
      <c r="GQZ5" s="208"/>
      <c r="GRA5" s="208"/>
      <c r="GRB5" s="208"/>
      <c r="GRC5" s="208"/>
      <c r="GRD5" s="208"/>
      <c r="GRE5" s="208"/>
      <c r="GRF5" s="208"/>
      <c r="GRG5" s="208"/>
      <c r="GRH5" s="208"/>
      <c r="GRI5" s="208"/>
      <c r="GRJ5" s="208"/>
      <c r="GRK5" s="208"/>
      <c r="GRL5" s="208"/>
      <c r="GRM5" s="208"/>
      <c r="GRN5" s="208"/>
      <c r="GRO5" s="208"/>
      <c r="GRP5" s="208"/>
      <c r="GRQ5" s="208"/>
      <c r="GRR5" s="208"/>
      <c r="GRS5" s="208"/>
      <c r="GRT5" s="208"/>
      <c r="GRU5" s="208"/>
      <c r="GRV5" s="208"/>
      <c r="GRW5" s="208"/>
      <c r="GRX5" s="208"/>
      <c r="GRY5" s="208"/>
      <c r="GRZ5" s="208"/>
      <c r="GSA5" s="208"/>
      <c r="GSB5" s="208"/>
      <c r="GSC5" s="208"/>
      <c r="GSD5" s="208"/>
      <c r="GSE5" s="208"/>
      <c r="GSF5" s="208"/>
      <c r="GSG5" s="208"/>
      <c r="GSH5" s="208"/>
      <c r="GSI5" s="208"/>
      <c r="GSJ5" s="208"/>
      <c r="GSK5" s="208"/>
      <c r="GSL5" s="208"/>
      <c r="GSM5" s="208"/>
      <c r="GSN5" s="208"/>
      <c r="GSO5" s="208"/>
      <c r="GSP5" s="208"/>
      <c r="GSQ5" s="208"/>
      <c r="GSR5" s="208"/>
      <c r="GSS5" s="208"/>
      <c r="GST5" s="208"/>
      <c r="GSU5" s="208"/>
      <c r="GSV5" s="208"/>
      <c r="GSW5" s="208"/>
      <c r="GSX5" s="208"/>
      <c r="GSY5" s="208"/>
      <c r="GSZ5" s="208"/>
      <c r="GTA5" s="208"/>
      <c r="GTB5" s="208"/>
      <c r="GTC5" s="208"/>
      <c r="GTD5" s="208"/>
      <c r="GTE5" s="208"/>
      <c r="GTF5" s="208"/>
      <c r="GTG5" s="208"/>
      <c r="GTH5" s="208"/>
      <c r="GTI5" s="208"/>
      <c r="GTJ5" s="208"/>
      <c r="GTK5" s="208"/>
      <c r="GTL5" s="208"/>
      <c r="GTM5" s="208"/>
      <c r="GTN5" s="208"/>
      <c r="GTO5" s="208"/>
      <c r="GTP5" s="208"/>
      <c r="GTQ5" s="208"/>
      <c r="GTR5" s="208"/>
      <c r="GTS5" s="208"/>
      <c r="GTT5" s="208"/>
      <c r="GTU5" s="208"/>
      <c r="GTV5" s="208"/>
      <c r="GTW5" s="208"/>
      <c r="GTX5" s="208"/>
      <c r="GTY5" s="208"/>
      <c r="GTZ5" s="208"/>
      <c r="GUA5" s="208"/>
      <c r="GUB5" s="208"/>
      <c r="GUC5" s="208"/>
      <c r="GUD5" s="208"/>
      <c r="GUE5" s="208"/>
      <c r="GUF5" s="208"/>
      <c r="GUG5" s="208"/>
      <c r="GUH5" s="208"/>
      <c r="GUI5" s="208"/>
      <c r="GUJ5" s="208"/>
      <c r="GUK5" s="208"/>
      <c r="GUL5" s="208"/>
      <c r="GUM5" s="208"/>
      <c r="GUN5" s="208"/>
      <c r="GUO5" s="208"/>
      <c r="GUP5" s="208"/>
      <c r="GUQ5" s="208"/>
      <c r="GUR5" s="208"/>
      <c r="GUS5" s="208"/>
      <c r="GUT5" s="208"/>
      <c r="GUU5" s="208"/>
      <c r="GUV5" s="208"/>
      <c r="GUW5" s="208"/>
      <c r="GUX5" s="208"/>
      <c r="GUY5" s="208"/>
      <c r="GUZ5" s="208"/>
      <c r="GVA5" s="208"/>
      <c r="GVB5" s="208"/>
      <c r="GVC5" s="208"/>
      <c r="GVD5" s="208"/>
      <c r="GVE5" s="208"/>
      <c r="GVF5" s="208"/>
      <c r="GVG5" s="208"/>
      <c r="GVH5" s="208"/>
      <c r="GVI5" s="208"/>
      <c r="GVJ5" s="208"/>
      <c r="GVK5" s="208"/>
      <c r="GVL5" s="208"/>
      <c r="GVM5" s="208"/>
      <c r="GVN5" s="208"/>
      <c r="GVO5" s="208"/>
      <c r="GVP5" s="208"/>
      <c r="GVQ5" s="208"/>
      <c r="GVR5" s="208"/>
      <c r="GVS5" s="208"/>
      <c r="GVT5" s="208"/>
      <c r="GVU5" s="208"/>
      <c r="GVV5" s="208"/>
      <c r="GVW5" s="208"/>
      <c r="GVX5" s="208"/>
      <c r="GVY5" s="208"/>
      <c r="GVZ5" s="208"/>
      <c r="GWA5" s="208"/>
      <c r="GWB5" s="208"/>
      <c r="GWC5" s="208"/>
      <c r="GWD5" s="208"/>
      <c r="GWE5" s="208"/>
      <c r="GWF5" s="208"/>
      <c r="GWG5" s="208"/>
      <c r="GWH5" s="208"/>
      <c r="GWI5" s="208"/>
      <c r="GWJ5" s="208"/>
      <c r="GWK5" s="208"/>
      <c r="GWL5" s="208"/>
      <c r="GWM5" s="208"/>
      <c r="GWN5" s="208"/>
      <c r="GWO5" s="208"/>
      <c r="GWP5" s="208"/>
      <c r="GWQ5" s="208"/>
      <c r="GWR5" s="208"/>
      <c r="GWS5" s="208"/>
      <c r="GWT5" s="208"/>
      <c r="GWU5" s="208"/>
      <c r="GWV5" s="208"/>
      <c r="GWW5" s="208"/>
      <c r="GWX5" s="208"/>
      <c r="GWY5" s="208"/>
      <c r="GWZ5" s="208"/>
      <c r="GXA5" s="208"/>
      <c r="GXB5" s="208"/>
      <c r="GXC5" s="208"/>
      <c r="GXD5" s="208"/>
      <c r="GXE5" s="208"/>
      <c r="GXF5" s="208"/>
      <c r="GXG5" s="208"/>
      <c r="GXH5" s="208"/>
      <c r="GXI5" s="208"/>
      <c r="GXJ5" s="208"/>
      <c r="GXK5" s="208"/>
      <c r="GXL5" s="208"/>
      <c r="GXM5" s="208"/>
      <c r="GXN5" s="208"/>
      <c r="GXO5" s="208"/>
      <c r="GXP5" s="208"/>
      <c r="GXQ5" s="208"/>
      <c r="GXR5" s="208"/>
      <c r="GXS5" s="208"/>
      <c r="GXT5" s="208"/>
      <c r="GXU5" s="208"/>
      <c r="GXV5" s="208"/>
      <c r="GXW5" s="208"/>
      <c r="GXX5" s="208"/>
      <c r="GXY5" s="208"/>
      <c r="GXZ5" s="208"/>
      <c r="GYA5" s="208"/>
      <c r="GYB5" s="208"/>
      <c r="GYC5" s="208"/>
      <c r="GYD5" s="208"/>
      <c r="GYE5" s="208"/>
      <c r="GYF5" s="208"/>
      <c r="GYG5" s="208"/>
      <c r="GYH5" s="208"/>
      <c r="GYI5" s="208"/>
      <c r="GYJ5" s="208"/>
      <c r="GYK5" s="208"/>
      <c r="GYL5" s="208"/>
      <c r="GYM5" s="208"/>
      <c r="GYN5" s="208"/>
      <c r="GYO5" s="208"/>
      <c r="GYP5" s="208"/>
      <c r="GYQ5" s="208"/>
      <c r="GYR5" s="208"/>
      <c r="GYS5" s="208"/>
      <c r="GYT5" s="208"/>
      <c r="GYU5" s="208"/>
      <c r="GYV5" s="208"/>
      <c r="GYW5" s="208"/>
      <c r="GYX5" s="208"/>
      <c r="GYY5" s="208"/>
      <c r="GYZ5" s="208"/>
      <c r="GZA5" s="208"/>
      <c r="GZB5" s="208"/>
      <c r="GZC5" s="208"/>
      <c r="GZD5" s="208"/>
      <c r="GZE5" s="208"/>
      <c r="GZF5" s="208"/>
      <c r="GZG5" s="208"/>
      <c r="GZH5" s="208"/>
      <c r="GZI5" s="208"/>
      <c r="GZJ5" s="208"/>
      <c r="GZK5" s="208"/>
      <c r="GZL5" s="208"/>
      <c r="GZM5" s="208"/>
      <c r="GZN5" s="208"/>
      <c r="GZO5" s="208"/>
      <c r="GZP5" s="208"/>
      <c r="GZQ5" s="208"/>
      <c r="GZR5" s="208"/>
      <c r="GZS5" s="208"/>
      <c r="GZT5" s="208"/>
      <c r="GZU5" s="208"/>
      <c r="GZV5" s="208"/>
      <c r="GZW5" s="208"/>
      <c r="GZX5" s="208"/>
      <c r="GZY5" s="208"/>
      <c r="GZZ5" s="208"/>
      <c r="HAA5" s="208"/>
      <c r="HAB5" s="208"/>
      <c r="HAC5" s="208"/>
      <c r="HAD5" s="208"/>
      <c r="HAE5" s="208"/>
      <c r="HAF5" s="208"/>
      <c r="HAG5" s="208"/>
      <c r="HAH5" s="208"/>
      <c r="HAI5" s="208"/>
      <c r="HAJ5" s="208"/>
      <c r="HAK5" s="208"/>
      <c r="HAL5" s="208"/>
      <c r="HAM5" s="208"/>
      <c r="HAN5" s="208"/>
      <c r="HAO5" s="208"/>
      <c r="HAP5" s="208"/>
      <c r="HAQ5" s="208"/>
      <c r="HAR5" s="208"/>
      <c r="HAS5" s="208"/>
      <c r="HAT5" s="208"/>
      <c r="HAU5" s="208"/>
      <c r="HAV5" s="208"/>
      <c r="HAW5" s="208"/>
      <c r="HAX5" s="208"/>
      <c r="HAY5" s="208"/>
      <c r="HAZ5" s="208"/>
      <c r="HBA5" s="208"/>
      <c r="HBB5" s="208"/>
      <c r="HBC5" s="208"/>
      <c r="HBD5" s="208"/>
      <c r="HBE5" s="208"/>
      <c r="HBF5" s="208"/>
      <c r="HBG5" s="208"/>
      <c r="HBH5" s="208"/>
      <c r="HBI5" s="208"/>
      <c r="HBJ5" s="208"/>
      <c r="HBK5" s="208"/>
      <c r="HBL5" s="208"/>
      <c r="HBM5" s="208"/>
      <c r="HBN5" s="208"/>
      <c r="HBO5" s="208"/>
      <c r="HBP5" s="208"/>
      <c r="HBQ5" s="208"/>
      <c r="HBR5" s="208"/>
      <c r="HBS5" s="208"/>
      <c r="HBT5" s="208"/>
      <c r="HBU5" s="208"/>
      <c r="HBV5" s="208"/>
      <c r="HBW5" s="208"/>
      <c r="HBX5" s="208"/>
      <c r="HBY5" s="208"/>
      <c r="HBZ5" s="208"/>
      <c r="HCA5" s="208"/>
      <c r="HCB5" s="208"/>
      <c r="HCC5" s="208"/>
      <c r="HCD5" s="208"/>
      <c r="HCE5" s="208"/>
      <c r="HCF5" s="208"/>
      <c r="HCG5" s="208"/>
      <c r="HCH5" s="208"/>
      <c r="HCI5" s="208"/>
      <c r="HCJ5" s="208"/>
      <c r="HCK5" s="208"/>
      <c r="HCL5" s="208"/>
      <c r="HCM5" s="208"/>
      <c r="HCN5" s="208"/>
      <c r="HCO5" s="208"/>
      <c r="HCP5" s="208"/>
      <c r="HCQ5" s="208"/>
      <c r="HCR5" s="208"/>
      <c r="HCS5" s="208"/>
      <c r="HCT5" s="208"/>
      <c r="HCU5" s="208"/>
      <c r="HCV5" s="208"/>
      <c r="HCW5" s="208"/>
      <c r="HCX5" s="208"/>
      <c r="HCY5" s="208"/>
      <c r="HCZ5" s="208"/>
      <c r="HDA5" s="208"/>
      <c r="HDB5" s="208"/>
      <c r="HDC5" s="208"/>
      <c r="HDD5" s="208"/>
      <c r="HDE5" s="208"/>
      <c r="HDF5" s="208"/>
      <c r="HDG5" s="208"/>
      <c r="HDH5" s="208"/>
      <c r="HDI5" s="208"/>
      <c r="HDJ5" s="208"/>
      <c r="HDK5" s="208"/>
      <c r="HDL5" s="208"/>
      <c r="HDM5" s="208"/>
      <c r="HDN5" s="208"/>
      <c r="HDO5" s="208"/>
      <c r="HDP5" s="208"/>
      <c r="HDQ5" s="208"/>
      <c r="HDR5" s="208"/>
      <c r="HDS5" s="208"/>
      <c r="HDT5" s="208"/>
      <c r="HDU5" s="208"/>
      <c r="HDV5" s="208"/>
      <c r="HDW5" s="208"/>
      <c r="HDX5" s="208"/>
      <c r="HDY5" s="208"/>
      <c r="HDZ5" s="208"/>
      <c r="HEA5" s="208"/>
      <c r="HEB5" s="208"/>
      <c r="HEC5" s="208"/>
      <c r="HED5" s="208"/>
      <c r="HEE5" s="208"/>
      <c r="HEF5" s="208"/>
      <c r="HEG5" s="208"/>
      <c r="HEH5" s="208"/>
      <c r="HEI5" s="208"/>
      <c r="HEJ5" s="208"/>
      <c r="HEK5" s="208"/>
      <c r="HEL5" s="208"/>
      <c r="HEM5" s="208"/>
      <c r="HEN5" s="208"/>
      <c r="HEO5" s="208"/>
      <c r="HEP5" s="208"/>
      <c r="HEQ5" s="208"/>
      <c r="HER5" s="208"/>
      <c r="HES5" s="208"/>
      <c r="HET5" s="208"/>
      <c r="HEU5" s="208"/>
      <c r="HEV5" s="208"/>
      <c r="HEW5" s="208"/>
      <c r="HEX5" s="208"/>
      <c r="HEY5" s="208"/>
      <c r="HEZ5" s="208"/>
      <c r="HFA5" s="208"/>
      <c r="HFB5" s="208"/>
      <c r="HFC5" s="208"/>
      <c r="HFD5" s="208"/>
      <c r="HFE5" s="208"/>
      <c r="HFF5" s="208"/>
      <c r="HFG5" s="208"/>
      <c r="HFH5" s="208"/>
      <c r="HFI5" s="208"/>
      <c r="HFJ5" s="208"/>
      <c r="HFK5" s="208"/>
      <c r="HFL5" s="208"/>
      <c r="HFM5" s="208"/>
      <c r="HFN5" s="208"/>
      <c r="HFO5" s="208"/>
      <c r="HFP5" s="208"/>
      <c r="HFQ5" s="208"/>
      <c r="HFR5" s="208"/>
      <c r="HFS5" s="208"/>
      <c r="HFT5" s="208"/>
      <c r="HFU5" s="208"/>
      <c r="HFV5" s="208"/>
      <c r="HFW5" s="208"/>
      <c r="HFX5" s="208"/>
      <c r="HFY5" s="208"/>
      <c r="HFZ5" s="208"/>
      <c r="HGA5" s="208"/>
      <c r="HGB5" s="208"/>
      <c r="HGC5" s="208"/>
      <c r="HGD5" s="208"/>
      <c r="HGE5" s="208"/>
      <c r="HGF5" s="208"/>
      <c r="HGG5" s="208"/>
      <c r="HGH5" s="208"/>
      <c r="HGI5" s="208"/>
      <c r="HGJ5" s="208"/>
      <c r="HGK5" s="208"/>
      <c r="HGL5" s="208"/>
      <c r="HGM5" s="208"/>
      <c r="HGN5" s="208"/>
      <c r="HGO5" s="208"/>
      <c r="HGP5" s="208"/>
      <c r="HGQ5" s="208"/>
      <c r="HGR5" s="208"/>
      <c r="HGS5" s="208"/>
      <c r="HGT5" s="208"/>
      <c r="HGU5" s="208"/>
      <c r="HGV5" s="208"/>
      <c r="HGW5" s="208"/>
      <c r="HGX5" s="208"/>
      <c r="HGY5" s="208"/>
      <c r="HGZ5" s="208"/>
      <c r="HHA5" s="208"/>
      <c r="HHB5" s="208"/>
      <c r="HHC5" s="208"/>
      <c r="HHD5" s="208"/>
      <c r="HHE5" s="208"/>
      <c r="HHF5" s="208"/>
      <c r="HHG5" s="208"/>
      <c r="HHH5" s="208"/>
      <c r="HHI5" s="208"/>
      <c r="HHJ5" s="208"/>
      <c r="HHK5" s="208"/>
      <c r="HHL5" s="208"/>
      <c r="HHM5" s="208"/>
      <c r="HHN5" s="208"/>
      <c r="HHO5" s="208"/>
      <c r="HHP5" s="208"/>
      <c r="HHQ5" s="208"/>
      <c r="HHR5" s="208"/>
      <c r="HHS5" s="208"/>
      <c r="HHT5" s="208"/>
      <c r="HHU5" s="208"/>
      <c r="HHV5" s="208"/>
      <c r="HHW5" s="208"/>
      <c r="HHX5" s="208"/>
      <c r="HHY5" s="208"/>
      <c r="HHZ5" s="208"/>
      <c r="HIA5" s="208"/>
      <c r="HIB5" s="208"/>
      <c r="HIC5" s="208"/>
      <c r="HID5" s="208"/>
      <c r="HIE5" s="208"/>
      <c r="HIF5" s="208"/>
      <c r="HIG5" s="208"/>
      <c r="HIH5" s="208"/>
      <c r="HII5" s="208"/>
      <c r="HIJ5" s="208"/>
      <c r="HIK5" s="208"/>
      <c r="HIL5" s="208"/>
      <c r="HIM5" s="208"/>
      <c r="HIN5" s="208"/>
      <c r="HIO5" s="208"/>
      <c r="HIP5" s="208"/>
      <c r="HIQ5" s="208"/>
      <c r="HIR5" s="208"/>
      <c r="HIS5" s="208"/>
      <c r="HIT5" s="208"/>
      <c r="HIU5" s="208"/>
      <c r="HIV5" s="208"/>
      <c r="HIW5" s="208"/>
      <c r="HIX5" s="208"/>
      <c r="HIY5" s="208"/>
      <c r="HIZ5" s="208"/>
      <c r="HJA5" s="208"/>
      <c r="HJB5" s="208"/>
      <c r="HJC5" s="208"/>
      <c r="HJD5" s="208"/>
      <c r="HJE5" s="208"/>
      <c r="HJF5" s="208"/>
      <c r="HJG5" s="208"/>
      <c r="HJH5" s="208"/>
      <c r="HJI5" s="208"/>
      <c r="HJJ5" s="208"/>
      <c r="HJK5" s="208"/>
      <c r="HJL5" s="208"/>
      <c r="HJM5" s="208"/>
      <c r="HJN5" s="208"/>
      <c r="HJO5" s="208"/>
      <c r="HJP5" s="208"/>
      <c r="HJQ5" s="208"/>
      <c r="HJR5" s="208"/>
      <c r="HJS5" s="208"/>
      <c r="HJT5" s="208"/>
      <c r="HJU5" s="208"/>
      <c r="HJV5" s="208"/>
      <c r="HJW5" s="208"/>
      <c r="HJX5" s="208"/>
      <c r="HJY5" s="208"/>
      <c r="HJZ5" s="208"/>
      <c r="HKA5" s="208"/>
      <c r="HKB5" s="208"/>
      <c r="HKC5" s="208"/>
      <c r="HKD5" s="208"/>
      <c r="HKE5" s="208"/>
      <c r="HKF5" s="208"/>
      <c r="HKG5" s="208"/>
      <c r="HKH5" s="208"/>
      <c r="HKI5" s="208"/>
      <c r="HKJ5" s="208"/>
      <c r="HKK5" s="208"/>
      <c r="HKL5" s="208"/>
      <c r="HKM5" s="208"/>
      <c r="HKN5" s="208"/>
      <c r="HKO5" s="208"/>
      <c r="HKP5" s="208"/>
      <c r="HKQ5" s="208"/>
      <c r="HKR5" s="208"/>
      <c r="HKS5" s="208"/>
      <c r="HKT5" s="208"/>
      <c r="HKU5" s="208"/>
      <c r="HKV5" s="208"/>
      <c r="HKW5" s="208"/>
      <c r="HKX5" s="208"/>
      <c r="HKY5" s="208"/>
      <c r="HKZ5" s="208"/>
      <c r="HLA5" s="208"/>
      <c r="HLB5" s="208"/>
      <c r="HLC5" s="208"/>
      <c r="HLD5" s="208"/>
      <c r="HLE5" s="208"/>
      <c r="HLF5" s="208"/>
      <c r="HLG5" s="208"/>
      <c r="HLH5" s="208"/>
      <c r="HLI5" s="208"/>
      <c r="HLJ5" s="208"/>
      <c r="HLK5" s="208"/>
      <c r="HLL5" s="208"/>
      <c r="HLM5" s="208"/>
      <c r="HLN5" s="208"/>
      <c r="HLO5" s="208"/>
      <c r="HLP5" s="208"/>
      <c r="HLQ5" s="208"/>
      <c r="HLR5" s="208"/>
      <c r="HLS5" s="208"/>
      <c r="HLT5" s="208"/>
      <c r="HLU5" s="208"/>
      <c r="HLV5" s="208"/>
      <c r="HLW5" s="208"/>
      <c r="HLX5" s="208"/>
      <c r="HLY5" s="208"/>
      <c r="HLZ5" s="208"/>
      <c r="HMA5" s="208"/>
      <c r="HMB5" s="208"/>
      <c r="HMC5" s="208"/>
      <c r="HMD5" s="208"/>
      <c r="HME5" s="208"/>
      <c r="HMF5" s="208"/>
      <c r="HMG5" s="208"/>
      <c r="HMH5" s="208"/>
      <c r="HMI5" s="208"/>
      <c r="HMJ5" s="208"/>
      <c r="HMK5" s="208"/>
      <c r="HML5" s="208"/>
      <c r="HMM5" s="208"/>
      <c r="HMN5" s="208"/>
      <c r="HMO5" s="208"/>
      <c r="HMP5" s="208"/>
      <c r="HMQ5" s="208"/>
      <c r="HMR5" s="208"/>
      <c r="HMS5" s="208"/>
      <c r="HMT5" s="208"/>
      <c r="HMU5" s="208"/>
      <c r="HMV5" s="208"/>
      <c r="HMW5" s="208"/>
      <c r="HMX5" s="208"/>
      <c r="HMY5" s="208"/>
      <c r="HMZ5" s="208"/>
      <c r="HNA5" s="208"/>
      <c r="HNB5" s="208"/>
      <c r="HNC5" s="208"/>
      <c r="HND5" s="208"/>
      <c r="HNE5" s="208"/>
      <c r="HNF5" s="208"/>
      <c r="HNG5" s="208"/>
      <c r="HNH5" s="208"/>
      <c r="HNI5" s="208"/>
      <c r="HNJ5" s="208"/>
      <c r="HNK5" s="208"/>
      <c r="HNL5" s="208"/>
      <c r="HNM5" s="208"/>
      <c r="HNN5" s="208"/>
      <c r="HNO5" s="208"/>
      <c r="HNP5" s="208"/>
      <c r="HNQ5" s="208"/>
      <c r="HNR5" s="208"/>
      <c r="HNS5" s="208"/>
      <c r="HNT5" s="208"/>
      <c r="HNU5" s="208"/>
      <c r="HNV5" s="208"/>
      <c r="HNW5" s="208"/>
      <c r="HNX5" s="208"/>
      <c r="HNY5" s="208"/>
      <c r="HNZ5" s="208"/>
      <c r="HOA5" s="208"/>
      <c r="HOB5" s="208"/>
      <c r="HOC5" s="208"/>
      <c r="HOD5" s="208"/>
      <c r="HOE5" s="208"/>
      <c r="HOF5" s="208"/>
      <c r="HOG5" s="208"/>
      <c r="HOH5" s="208"/>
      <c r="HOI5" s="208"/>
      <c r="HOJ5" s="208"/>
      <c r="HOK5" s="208"/>
      <c r="HOL5" s="208"/>
      <c r="HOM5" s="208"/>
      <c r="HON5" s="208"/>
      <c r="HOO5" s="208"/>
      <c r="HOP5" s="208"/>
      <c r="HOQ5" s="208"/>
      <c r="HOR5" s="208"/>
      <c r="HOS5" s="208"/>
      <c r="HOT5" s="208"/>
      <c r="HOU5" s="208"/>
      <c r="HOV5" s="208"/>
      <c r="HOW5" s="208"/>
      <c r="HOX5" s="208"/>
      <c r="HOY5" s="208"/>
      <c r="HOZ5" s="208"/>
      <c r="HPA5" s="208"/>
      <c r="HPB5" s="208"/>
      <c r="HPC5" s="208"/>
      <c r="HPD5" s="208"/>
      <c r="HPE5" s="208"/>
      <c r="HPF5" s="208"/>
      <c r="HPG5" s="208"/>
      <c r="HPH5" s="208"/>
      <c r="HPI5" s="208"/>
      <c r="HPJ5" s="208"/>
      <c r="HPK5" s="208"/>
      <c r="HPL5" s="208"/>
      <c r="HPM5" s="208"/>
      <c r="HPN5" s="208"/>
      <c r="HPO5" s="208"/>
      <c r="HPP5" s="208"/>
      <c r="HPQ5" s="208"/>
      <c r="HPR5" s="208"/>
      <c r="HPS5" s="208"/>
      <c r="HPT5" s="208"/>
      <c r="HPU5" s="208"/>
      <c r="HPV5" s="208"/>
      <c r="HPW5" s="208"/>
      <c r="HPX5" s="208"/>
      <c r="HPY5" s="208"/>
      <c r="HPZ5" s="208"/>
      <c r="HQA5" s="208"/>
      <c r="HQB5" s="208"/>
      <c r="HQC5" s="208"/>
      <c r="HQD5" s="208"/>
      <c r="HQE5" s="208"/>
      <c r="HQF5" s="208"/>
      <c r="HQG5" s="208"/>
      <c r="HQH5" s="208"/>
      <c r="HQI5" s="208"/>
      <c r="HQJ5" s="208"/>
      <c r="HQK5" s="208"/>
      <c r="HQL5" s="208"/>
      <c r="HQM5" s="208"/>
      <c r="HQN5" s="208"/>
      <c r="HQO5" s="208"/>
      <c r="HQP5" s="208"/>
      <c r="HQQ5" s="208"/>
      <c r="HQR5" s="208"/>
      <c r="HQS5" s="208"/>
      <c r="HQT5" s="208"/>
      <c r="HQU5" s="208"/>
      <c r="HQV5" s="208"/>
      <c r="HQW5" s="208"/>
      <c r="HQX5" s="208"/>
      <c r="HQY5" s="208"/>
      <c r="HQZ5" s="208"/>
      <c r="HRA5" s="208"/>
      <c r="HRB5" s="208"/>
      <c r="HRC5" s="208"/>
      <c r="HRD5" s="208"/>
      <c r="HRE5" s="208"/>
      <c r="HRF5" s="208"/>
      <c r="HRG5" s="208"/>
      <c r="HRH5" s="208"/>
      <c r="HRI5" s="208"/>
      <c r="HRJ5" s="208"/>
      <c r="HRK5" s="208"/>
      <c r="HRL5" s="208"/>
      <c r="HRM5" s="208"/>
      <c r="HRN5" s="208"/>
      <c r="HRO5" s="208"/>
      <c r="HRP5" s="208"/>
      <c r="HRQ5" s="208"/>
      <c r="HRR5" s="208"/>
      <c r="HRS5" s="208"/>
      <c r="HRT5" s="208"/>
      <c r="HRU5" s="208"/>
      <c r="HRV5" s="208"/>
      <c r="HRW5" s="208"/>
      <c r="HRX5" s="208"/>
      <c r="HRY5" s="208"/>
      <c r="HRZ5" s="208"/>
      <c r="HSA5" s="208"/>
      <c r="HSB5" s="208"/>
      <c r="HSC5" s="208"/>
      <c r="HSD5" s="208"/>
      <c r="HSE5" s="208"/>
      <c r="HSF5" s="208"/>
      <c r="HSG5" s="208"/>
      <c r="HSH5" s="208"/>
      <c r="HSI5" s="208"/>
      <c r="HSJ5" s="208"/>
      <c r="HSK5" s="208"/>
      <c r="HSL5" s="208"/>
      <c r="HSM5" s="208"/>
      <c r="HSN5" s="208"/>
      <c r="HSO5" s="208"/>
      <c r="HSP5" s="208"/>
      <c r="HSQ5" s="208"/>
      <c r="HSR5" s="208"/>
      <c r="HSS5" s="208"/>
      <c r="HST5" s="208"/>
      <c r="HSU5" s="208"/>
      <c r="HSV5" s="208"/>
      <c r="HSW5" s="208"/>
      <c r="HSX5" s="208"/>
      <c r="HSY5" s="208"/>
      <c r="HSZ5" s="208"/>
      <c r="HTA5" s="208"/>
      <c r="HTB5" s="208"/>
      <c r="HTC5" s="208"/>
      <c r="HTD5" s="208"/>
      <c r="HTE5" s="208"/>
      <c r="HTF5" s="208"/>
      <c r="HTG5" s="208"/>
      <c r="HTH5" s="208"/>
      <c r="HTI5" s="208"/>
      <c r="HTJ5" s="208"/>
      <c r="HTK5" s="208"/>
      <c r="HTL5" s="208"/>
      <c r="HTM5" s="208"/>
      <c r="HTN5" s="208"/>
      <c r="HTO5" s="208"/>
      <c r="HTP5" s="208"/>
      <c r="HTQ5" s="208"/>
      <c r="HTR5" s="208"/>
      <c r="HTS5" s="208"/>
      <c r="HTT5" s="208"/>
      <c r="HTU5" s="208"/>
      <c r="HTV5" s="208"/>
      <c r="HTW5" s="208"/>
      <c r="HTX5" s="208"/>
      <c r="HTY5" s="208"/>
      <c r="HTZ5" s="208"/>
      <c r="HUA5" s="208"/>
      <c r="HUB5" s="208"/>
      <c r="HUC5" s="208"/>
      <c r="HUD5" s="208"/>
      <c r="HUE5" s="208"/>
      <c r="HUF5" s="208"/>
      <c r="HUG5" s="208"/>
      <c r="HUH5" s="208"/>
      <c r="HUI5" s="208"/>
      <c r="HUJ5" s="208"/>
      <c r="HUK5" s="208"/>
      <c r="HUL5" s="208"/>
      <c r="HUM5" s="208"/>
      <c r="HUN5" s="208"/>
      <c r="HUO5" s="208"/>
      <c r="HUP5" s="208"/>
      <c r="HUQ5" s="208"/>
      <c r="HUR5" s="208"/>
      <c r="HUS5" s="208"/>
      <c r="HUT5" s="208"/>
      <c r="HUU5" s="208"/>
      <c r="HUV5" s="208"/>
      <c r="HUW5" s="208"/>
      <c r="HUX5" s="208"/>
      <c r="HUY5" s="208"/>
      <c r="HUZ5" s="208"/>
      <c r="HVA5" s="208"/>
      <c r="HVB5" s="208"/>
      <c r="HVC5" s="208"/>
      <c r="HVD5" s="208"/>
      <c r="HVE5" s="208"/>
      <c r="HVF5" s="208"/>
      <c r="HVG5" s="208"/>
      <c r="HVH5" s="208"/>
      <c r="HVI5" s="208"/>
      <c r="HVJ5" s="208"/>
      <c r="HVK5" s="208"/>
      <c r="HVL5" s="208"/>
      <c r="HVM5" s="208"/>
      <c r="HVN5" s="208"/>
      <c r="HVO5" s="208"/>
      <c r="HVP5" s="208"/>
      <c r="HVQ5" s="208"/>
      <c r="HVR5" s="208"/>
      <c r="HVS5" s="208"/>
      <c r="HVT5" s="208"/>
      <c r="HVU5" s="208"/>
      <c r="HVV5" s="208"/>
      <c r="HVW5" s="208"/>
      <c r="HVX5" s="208"/>
      <c r="HVY5" s="208"/>
      <c r="HVZ5" s="208"/>
      <c r="HWA5" s="208"/>
      <c r="HWB5" s="208"/>
      <c r="HWC5" s="208"/>
      <c r="HWD5" s="208"/>
      <c r="HWE5" s="208"/>
      <c r="HWF5" s="208"/>
      <c r="HWG5" s="208"/>
      <c r="HWH5" s="208"/>
      <c r="HWI5" s="208"/>
      <c r="HWJ5" s="208"/>
      <c r="HWK5" s="208"/>
      <c r="HWL5" s="208"/>
      <c r="HWM5" s="208"/>
      <c r="HWN5" s="208"/>
      <c r="HWO5" s="208"/>
      <c r="HWP5" s="208"/>
      <c r="HWQ5" s="208"/>
      <c r="HWR5" s="208"/>
      <c r="HWS5" s="208"/>
      <c r="HWT5" s="208"/>
      <c r="HWU5" s="208"/>
      <c r="HWV5" s="208"/>
      <c r="HWW5" s="208"/>
      <c r="HWX5" s="208"/>
      <c r="HWY5" s="208"/>
      <c r="HWZ5" s="208"/>
      <c r="HXA5" s="208"/>
      <c r="HXB5" s="208"/>
      <c r="HXC5" s="208"/>
      <c r="HXD5" s="208"/>
      <c r="HXE5" s="208"/>
      <c r="HXF5" s="208"/>
      <c r="HXG5" s="208"/>
      <c r="HXH5" s="208"/>
      <c r="HXI5" s="208"/>
      <c r="HXJ5" s="208"/>
      <c r="HXK5" s="208"/>
      <c r="HXL5" s="208"/>
      <c r="HXM5" s="208"/>
      <c r="HXN5" s="208"/>
      <c r="HXO5" s="208"/>
      <c r="HXP5" s="208"/>
      <c r="HXQ5" s="208"/>
      <c r="HXR5" s="208"/>
      <c r="HXS5" s="208"/>
      <c r="HXT5" s="208"/>
      <c r="HXU5" s="208"/>
      <c r="HXV5" s="208"/>
      <c r="HXW5" s="208"/>
      <c r="HXX5" s="208"/>
      <c r="HXY5" s="208"/>
      <c r="HXZ5" s="208"/>
      <c r="HYA5" s="208"/>
      <c r="HYB5" s="208"/>
      <c r="HYC5" s="208"/>
      <c r="HYD5" s="208"/>
      <c r="HYE5" s="208"/>
      <c r="HYF5" s="208"/>
      <c r="HYG5" s="208"/>
      <c r="HYH5" s="208"/>
      <c r="HYI5" s="208"/>
      <c r="HYJ5" s="208"/>
      <c r="HYK5" s="208"/>
      <c r="HYL5" s="208"/>
      <c r="HYM5" s="208"/>
      <c r="HYN5" s="208"/>
      <c r="HYO5" s="208"/>
      <c r="HYP5" s="208"/>
      <c r="HYQ5" s="208"/>
      <c r="HYR5" s="208"/>
      <c r="HYS5" s="208"/>
      <c r="HYT5" s="208"/>
      <c r="HYU5" s="208"/>
      <c r="HYV5" s="208"/>
      <c r="HYW5" s="208"/>
      <c r="HYX5" s="208"/>
      <c r="HYY5" s="208"/>
      <c r="HYZ5" s="208"/>
      <c r="HZA5" s="208"/>
      <c r="HZB5" s="208"/>
      <c r="HZC5" s="208"/>
      <c r="HZD5" s="208"/>
      <c r="HZE5" s="208"/>
      <c r="HZF5" s="208"/>
      <c r="HZG5" s="208"/>
      <c r="HZH5" s="208"/>
      <c r="HZI5" s="208"/>
      <c r="HZJ5" s="208"/>
      <c r="HZK5" s="208"/>
      <c r="HZL5" s="208"/>
      <c r="HZM5" s="208"/>
      <c r="HZN5" s="208"/>
      <c r="HZO5" s="208"/>
      <c r="HZP5" s="208"/>
      <c r="HZQ5" s="208"/>
      <c r="HZR5" s="208"/>
      <c r="HZS5" s="208"/>
      <c r="HZT5" s="208"/>
      <c r="HZU5" s="208"/>
      <c r="HZV5" s="208"/>
      <c r="HZW5" s="208"/>
      <c r="HZX5" s="208"/>
      <c r="HZY5" s="208"/>
      <c r="HZZ5" s="208"/>
      <c r="IAA5" s="208"/>
      <c r="IAB5" s="208"/>
      <c r="IAC5" s="208"/>
      <c r="IAD5" s="208"/>
      <c r="IAE5" s="208"/>
      <c r="IAF5" s="208"/>
      <c r="IAG5" s="208"/>
      <c r="IAH5" s="208"/>
      <c r="IAI5" s="208"/>
      <c r="IAJ5" s="208"/>
      <c r="IAK5" s="208"/>
      <c r="IAL5" s="208"/>
      <c r="IAM5" s="208"/>
      <c r="IAN5" s="208"/>
      <c r="IAO5" s="208"/>
      <c r="IAP5" s="208"/>
      <c r="IAQ5" s="208"/>
      <c r="IAR5" s="208"/>
      <c r="IAS5" s="208"/>
      <c r="IAT5" s="208"/>
      <c r="IAU5" s="208"/>
      <c r="IAV5" s="208"/>
      <c r="IAW5" s="208"/>
      <c r="IAX5" s="208"/>
      <c r="IAY5" s="208"/>
      <c r="IAZ5" s="208"/>
      <c r="IBA5" s="208"/>
      <c r="IBB5" s="208"/>
      <c r="IBC5" s="208"/>
      <c r="IBD5" s="208"/>
      <c r="IBE5" s="208"/>
      <c r="IBF5" s="208"/>
      <c r="IBG5" s="208"/>
      <c r="IBH5" s="208"/>
      <c r="IBI5" s="208"/>
      <c r="IBJ5" s="208"/>
      <c r="IBK5" s="208"/>
      <c r="IBL5" s="208"/>
      <c r="IBM5" s="208"/>
      <c r="IBN5" s="208"/>
      <c r="IBO5" s="208"/>
      <c r="IBP5" s="208"/>
      <c r="IBQ5" s="208"/>
      <c r="IBR5" s="208"/>
      <c r="IBS5" s="208"/>
      <c r="IBT5" s="208"/>
      <c r="IBU5" s="208"/>
      <c r="IBV5" s="208"/>
      <c r="IBW5" s="208"/>
      <c r="IBX5" s="208"/>
      <c r="IBY5" s="208"/>
      <c r="IBZ5" s="208"/>
      <c r="ICA5" s="208"/>
      <c r="ICB5" s="208"/>
      <c r="ICC5" s="208"/>
      <c r="ICD5" s="208"/>
      <c r="ICE5" s="208"/>
      <c r="ICF5" s="208"/>
      <c r="ICG5" s="208"/>
      <c r="ICH5" s="208"/>
      <c r="ICI5" s="208"/>
      <c r="ICJ5" s="208"/>
      <c r="ICK5" s="208"/>
      <c r="ICL5" s="208"/>
      <c r="ICM5" s="208"/>
      <c r="ICN5" s="208"/>
      <c r="ICO5" s="208"/>
      <c r="ICP5" s="208"/>
      <c r="ICQ5" s="208"/>
      <c r="ICR5" s="208"/>
      <c r="ICS5" s="208"/>
      <c r="ICT5" s="208"/>
      <c r="ICU5" s="208"/>
      <c r="ICV5" s="208"/>
      <c r="ICW5" s="208"/>
      <c r="ICX5" s="208"/>
      <c r="ICY5" s="208"/>
      <c r="ICZ5" s="208"/>
      <c r="IDA5" s="208"/>
      <c r="IDB5" s="208"/>
      <c r="IDC5" s="208"/>
      <c r="IDD5" s="208"/>
      <c r="IDE5" s="208"/>
      <c r="IDF5" s="208"/>
      <c r="IDG5" s="208"/>
      <c r="IDH5" s="208"/>
      <c r="IDI5" s="208"/>
      <c r="IDJ5" s="208"/>
      <c r="IDK5" s="208"/>
      <c r="IDL5" s="208"/>
      <c r="IDM5" s="208"/>
      <c r="IDN5" s="208"/>
      <c r="IDO5" s="208"/>
      <c r="IDP5" s="208"/>
      <c r="IDQ5" s="208"/>
      <c r="IDR5" s="208"/>
      <c r="IDS5" s="208"/>
      <c r="IDT5" s="208"/>
      <c r="IDU5" s="208"/>
      <c r="IDV5" s="208"/>
      <c r="IDW5" s="208"/>
      <c r="IDX5" s="208"/>
      <c r="IDY5" s="208"/>
      <c r="IDZ5" s="208"/>
      <c r="IEA5" s="208"/>
      <c r="IEB5" s="208"/>
      <c r="IEC5" s="208"/>
      <c r="IED5" s="208"/>
      <c r="IEE5" s="208"/>
      <c r="IEF5" s="208"/>
      <c r="IEG5" s="208"/>
      <c r="IEH5" s="208"/>
      <c r="IEI5" s="208"/>
      <c r="IEJ5" s="208"/>
      <c r="IEK5" s="208"/>
      <c r="IEL5" s="208"/>
      <c r="IEM5" s="208"/>
      <c r="IEN5" s="208"/>
      <c r="IEO5" s="208"/>
      <c r="IEP5" s="208"/>
      <c r="IEQ5" s="208"/>
      <c r="IER5" s="208"/>
      <c r="IES5" s="208"/>
      <c r="IET5" s="208"/>
      <c r="IEU5" s="208"/>
      <c r="IEV5" s="208"/>
      <c r="IEW5" s="208"/>
      <c r="IEX5" s="208"/>
      <c r="IEY5" s="208"/>
      <c r="IEZ5" s="208"/>
      <c r="IFA5" s="208"/>
      <c r="IFB5" s="208"/>
      <c r="IFC5" s="208"/>
      <c r="IFD5" s="208"/>
      <c r="IFE5" s="208"/>
      <c r="IFF5" s="208"/>
      <c r="IFG5" s="208"/>
      <c r="IFH5" s="208"/>
      <c r="IFI5" s="208"/>
      <c r="IFJ5" s="208"/>
      <c r="IFK5" s="208"/>
      <c r="IFL5" s="208"/>
      <c r="IFM5" s="208"/>
      <c r="IFN5" s="208"/>
      <c r="IFO5" s="208"/>
      <c r="IFP5" s="208"/>
      <c r="IFQ5" s="208"/>
      <c r="IFR5" s="208"/>
      <c r="IFS5" s="208"/>
      <c r="IFT5" s="208"/>
      <c r="IFU5" s="208"/>
      <c r="IFV5" s="208"/>
      <c r="IFW5" s="208"/>
      <c r="IFX5" s="208"/>
      <c r="IFY5" s="208"/>
      <c r="IFZ5" s="208"/>
      <c r="IGA5" s="208"/>
      <c r="IGB5" s="208"/>
      <c r="IGC5" s="208"/>
      <c r="IGD5" s="208"/>
      <c r="IGE5" s="208"/>
      <c r="IGF5" s="208"/>
      <c r="IGG5" s="208"/>
      <c r="IGH5" s="208"/>
      <c r="IGI5" s="208"/>
      <c r="IGJ5" s="208"/>
      <c r="IGK5" s="208"/>
      <c r="IGL5" s="208"/>
      <c r="IGM5" s="208"/>
      <c r="IGN5" s="208"/>
      <c r="IGO5" s="208"/>
      <c r="IGP5" s="208"/>
      <c r="IGQ5" s="208"/>
      <c r="IGR5" s="208"/>
      <c r="IGS5" s="208"/>
      <c r="IGT5" s="208"/>
      <c r="IGU5" s="208"/>
      <c r="IGV5" s="208"/>
      <c r="IGW5" s="208"/>
      <c r="IGX5" s="208"/>
      <c r="IGY5" s="208"/>
      <c r="IGZ5" s="208"/>
      <c r="IHA5" s="208"/>
      <c r="IHB5" s="208"/>
      <c r="IHC5" s="208"/>
      <c r="IHD5" s="208"/>
      <c r="IHE5" s="208"/>
      <c r="IHF5" s="208"/>
      <c r="IHG5" s="208"/>
      <c r="IHH5" s="208"/>
      <c r="IHI5" s="208"/>
      <c r="IHJ5" s="208"/>
      <c r="IHK5" s="208"/>
      <c r="IHL5" s="208"/>
      <c r="IHM5" s="208"/>
      <c r="IHN5" s="208"/>
      <c r="IHO5" s="208"/>
      <c r="IHP5" s="208"/>
      <c r="IHQ5" s="208"/>
      <c r="IHR5" s="208"/>
      <c r="IHS5" s="208"/>
      <c r="IHT5" s="208"/>
      <c r="IHU5" s="208"/>
      <c r="IHV5" s="208"/>
      <c r="IHW5" s="208"/>
      <c r="IHX5" s="208"/>
      <c r="IHY5" s="208"/>
      <c r="IHZ5" s="208"/>
      <c r="IIA5" s="208"/>
      <c r="IIB5" s="208"/>
      <c r="IIC5" s="208"/>
      <c r="IID5" s="208"/>
      <c r="IIE5" s="208"/>
      <c r="IIF5" s="208"/>
      <c r="IIG5" s="208"/>
      <c r="IIH5" s="208"/>
      <c r="III5" s="208"/>
      <c r="IIJ5" s="208"/>
      <c r="IIK5" s="208"/>
      <c r="IIL5" s="208"/>
      <c r="IIM5" s="208"/>
      <c r="IIN5" s="208"/>
      <c r="IIO5" s="208"/>
      <c r="IIP5" s="208"/>
      <c r="IIQ5" s="208"/>
      <c r="IIR5" s="208"/>
      <c r="IIS5" s="208"/>
      <c r="IIT5" s="208"/>
      <c r="IIU5" s="208"/>
      <c r="IIV5" s="208"/>
      <c r="IIW5" s="208"/>
      <c r="IIX5" s="208"/>
      <c r="IIY5" s="208"/>
      <c r="IIZ5" s="208"/>
      <c r="IJA5" s="208"/>
      <c r="IJB5" s="208"/>
      <c r="IJC5" s="208"/>
      <c r="IJD5" s="208"/>
      <c r="IJE5" s="208"/>
      <c r="IJF5" s="208"/>
      <c r="IJG5" s="208"/>
      <c r="IJH5" s="208"/>
      <c r="IJI5" s="208"/>
      <c r="IJJ5" s="208"/>
      <c r="IJK5" s="208"/>
      <c r="IJL5" s="208"/>
      <c r="IJM5" s="208"/>
      <c r="IJN5" s="208"/>
      <c r="IJO5" s="208"/>
      <c r="IJP5" s="208"/>
      <c r="IJQ5" s="208"/>
      <c r="IJR5" s="208"/>
      <c r="IJS5" s="208"/>
      <c r="IJT5" s="208"/>
      <c r="IJU5" s="208"/>
      <c r="IJV5" s="208"/>
      <c r="IJW5" s="208"/>
      <c r="IJX5" s="208"/>
      <c r="IJY5" s="208"/>
      <c r="IJZ5" s="208"/>
      <c r="IKA5" s="208"/>
      <c r="IKB5" s="208"/>
      <c r="IKC5" s="208"/>
      <c r="IKD5" s="208"/>
      <c r="IKE5" s="208"/>
      <c r="IKF5" s="208"/>
      <c r="IKG5" s="208"/>
      <c r="IKH5" s="208"/>
      <c r="IKI5" s="208"/>
      <c r="IKJ5" s="208"/>
      <c r="IKK5" s="208"/>
      <c r="IKL5" s="208"/>
      <c r="IKM5" s="208"/>
      <c r="IKN5" s="208"/>
      <c r="IKO5" s="208"/>
      <c r="IKP5" s="208"/>
      <c r="IKQ5" s="208"/>
      <c r="IKR5" s="208"/>
      <c r="IKS5" s="208"/>
      <c r="IKT5" s="208"/>
      <c r="IKU5" s="208"/>
      <c r="IKV5" s="208"/>
      <c r="IKW5" s="208"/>
      <c r="IKX5" s="208"/>
      <c r="IKY5" s="208"/>
      <c r="IKZ5" s="208"/>
      <c r="ILA5" s="208"/>
      <c r="ILB5" s="208"/>
      <c r="ILC5" s="208"/>
      <c r="ILD5" s="208"/>
      <c r="ILE5" s="208"/>
      <c r="ILF5" s="208"/>
      <c r="ILG5" s="208"/>
      <c r="ILH5" s="208"/>
      <c r="ILI5" s="208"/>
      <c r="ILJ5" s="208"/>
      <c r="ILK5" s="208"/>
      <c r="ILL5" s="208"/>
      <c r="ILM5" s="208"/>
      <c r="ILN5" s="208"/>
      <c r="ILO5" s="208"/>
      <c r="ILP5" s="208"/>
      <c r="ILQ5" s="208"/>
      <c r="ILR5" s="208"/>
      <c r="ILS5" s="208"/>
      <c r="ILT5" s="208"/>
      <c r="ILU5" s="208"/>
      <c r="ILV5" s="208"/>
      <c r="ILW5" s="208"/>
      <c r="ILX5" s="208"/>
      <c r="ILY5" s="208"/>
      <c r="ILZ5" s="208"/>
      <c r="IMA5" s="208"/>
      <c r="IMB5" s="208"/>
      <c r="IMC5" s="208"/>
      <c r="IMD5" s="208"/>
      <c r="IME5" s="208"/>
      <c r="IMF5" s="208"/>
      <c r="IMG5" s="208"/>
      <c r="IMH5" s="208"/>
      <c r="IMI5" s="208"/>
      <c r="IMJ5" s="208"/>
      <c r="IMK5" s="208"/>
      <c r="IML5" s="208"/>
      <c r="IMM5" s="208"/>
      <c r="IMN5" s="208"/>
      <c r="IMO5" s="208"/>
      <c r="IMP5" s="208"/>
      <c r="IMQ5" s="208"/>
      <c r="IMR5" s="208"/>
      <c r="IMS5" s="208"/>
      <c r="IMT5" s="208"/>
      <c r="IMU5" s="208"/>
      <c r="IMV5" s="208"/>
      <c r="IMW5" s="208"/>
      <c r="IMX5" s="208"/>
      <c r="IMY5" s="208"/>
      <c r="IMZ5" s="208"/>
      <c r="INA5" s="208"/>
      <c r="INB5" s="208"/>
      <c r="INC5" s="208"/>
      <c r="IND5" s="208"/>
      <c r="INE5" s="208"/>
      <c r="INF5" s="208"/>
      <c r="ING5" s="208"/>
      <c r="INH5" s="208"/>
      <c r="INI5" s="208"/>
      <c r="INJ5" s="208"/>
      <c r="INK5" s="208"/>
      <c r="INL5" s="208"/>
      <c r="INM5" s="208"/>
      <c r="INN5" s="208"/>
      <c r="INO5" s="208"/>
      <c r="INP5" s="208"/>
      <c r="INQ5" s="208"/>
      <c r="INR5" s="208"/>
      <c r="INS5" s="208"/>
      <c r="INT5" s="208"/>
      <c r="INU5" s="208"/>
      <c r="INV5" s="208"/>
      <c r="INW5" s="208"/>
      <c r="INX5" s="208"/>
      <c r="INY5" s="208"/>
      <c r="INZ5" s="208"/>
      <c r="IOA5" s="208"/>
      <c r="IOB5" s="208"/>
      <c r="IOC5" s="208"/>
      <c r="IOD5" s="208"/>
      <c r="IOE5" s="208"/>
      <c r="IOF5" s="208"/>
      <c r="IOG5" s="208"/>
      <c r="IOH5" s="208"/>
      <c r="IOI5" s="208"/>
      <c r="IOJ5" s="208"/>
      <c r="IOK5" s="208"/>
      <c r="IOL5" s="208"/>
      <c r="IOM5" s="208"/>
      <c r="ION5" s="208"/>
      <c r="IOO5" s="208"/>
      <c r="IOP5" s="208"/>
      <c r="IOQ5" s="208"/>
      <c r="IOR5" s="208"/>
      <c r="IOS5" s="208"/>
      <c r="IOT5" s="208"/>
      <c r="IOU5" s="208"/>
      <c r="IOV5" s="208"/>
      <c r="IOW5" s="208"/>
      <c r="IOX5" s="208"/>
      <c r="IOY5" s="208"/>
      <c r="IOZ5" s="208"/>
      <c r="IPA5" s="208"/>
      <c r="IPB5" s="208"/>
      <c r="IPC5" s="208"/>
      <c r="IPD5" s="208"/>
      <c r="IPE5" s="208"/>
      <c r="IPF5" s="208"/>
      <c r="IPG5" s="208"/>
      <c r="IPH5" s="208"/>
      <c r="IPI5" s="208"/>
      <c r="IPJ5" s="208"/>
      <c r="IPK5" s="208"/>
      <c r="IPL5" s="208"/>
      <c r="IPM5" s="208"/>
      <c r="IPN5" s="208"/>
      <c r="IPO5" s="208"/>
      <c r="IPP5" s="208"/>
      <c r="IPQ5" s="208"/>
      <c r="IPR5" s="208"/>
      <c r="IPS5" s="208"/>
      <c r="IPT5" s="208"/>
      <c r="IPU5" s="208"/>
      <c r="IPV5" s="208"/>
      <c r="IPW5" s="208"/>
      <c r="IPX5" s="208"/>
      <c r="IPY5" s="208"/>
      <c r="IPZ5" s="208"/>
      <c r="IQA5" s="208"/>
      <c r="IQB5" s="208"/>
      <c r="IQC5" s="208"/>
      <c r="IQD5" s="208"/>
      <c r="IQE5" s="208"/>
      <c r="IQF5" s="208"/>
      <c r="IQG5" s="208"/>
      <c r="IQH5" s="208"/>
      <c r="IQI5" s="208"/>
      <c r="IQJ5" s="208"/>
      <c r="IQK5" s="208"/>
      <c r="IQL5" s="208"/>
      <c r="IQM5" s="208"/>
      <c r="IQN5" s="208"/>
      <c r="IQO5" s="208"/>
      <c r="IQP5" s="208"/>
      <c r="IQQ5" s="208"/>
      <c r="IQR5" s="208"/>
      <c r="IQS5" s="208"/>
      <c r="IQT5" s="208"/>
      <c r="IQU5" s="208"/>
      <c r="IQV5" s="208"/>
      <c r="IQW5" s="208"/>
      <c r="IQX5" s="208"/>
      <c r="IQY5" s="208"/>
      <c r="IQZ5" s="208"/>
      <c r="IRA5" s="208"/>
      <c r="IRB5" s="208"/>
      <c r="IRC5" s="208"/>
      <c r="IRD5" s="208"/>
      <c r="IRE5" s="208"/>
      <c r="IRF5" s="208"/>
      <c r="IRG5" s="208"/>
      <c r="IRH5" s="208"/>
      <c r="IRI5" s="208"/>
      <c r="IRJ5" s="208"/>
      <c r="IRK5" s="208"/>
      <c r="IRL5" s="208"/>
      <c r="IRM5" s="208"/>
      <c r="IRN5" s="208"/>
      <c r="IRO5" s="208"/>
      <c r="IRP5" s="208"/>
      <c r="IRQ5" s="208"/>
      <c r="IRR5" s="208"/>
      <c r="IRS5" s="208"/>
      <c r="IRT5" s="208"/>
      <c r="IRU5" s="208"/>
      <c r="IRV5" s="208"/>
      <c r="IRW5" s="208"/>
      <c r="IRX5" s="208"/>
      <c r="IRY5" s="208"/>
      <c r="IRZ5" s="208"/>
      <c r="ISA5" s="208"/>
      <c r="ISB5" s="208"/>
      <c r="ISC5" s="208"/>
      <c r="ISD5" s="208"/>
      <c r="ISE5" s="208"/>
      <c r="ISF5" s="208"/>
      <c r="ISG5" s="208"/>
      <c r="ISH5" s="208"/>
      <c r="ISI5" s="208"/>
      <c r="ISJ5" s="208"/>
      <c r="ISK5" s="208"/>
      <c r="ISL5" s="208"/>
      <c r="ISM5" s="208"/>
      <c r="ISN5" s="208"/>
      <c r="ISO5" s="208"/>
      <c r="ISP5" s="208"/>
      <c r="ISQ5" s="208"/>
      <c r="ISR5" s="208"/>
      <c r="ISS5" s="208"/>
      <c r="IST5" s="208"/>
      <c r="ISU5" s="208"/>
      <c r="ISV5" s="208"/>
      <c r="ISW5" s="208"/>
      <c r="ISX5" s="208"/>
      <c r="ISY5" s="208"/>
      <c r="ISZ5" s="208"/>
      <c r="ITA5" s="208"/>
      <c r="ITB5" s="208"/>
      <c r="ITC5" s="208"/>
      <c r="ITD5" s="208"/>
      <c r="ITE5" s="208"/>
      <c r="ITF5" s="208"/>
      <c r="ITG5" s="208"/>
      <c r="ITH5" s="208"/>
      <c r="ITI5" s="208"/>
      <c r="ITJ5" s="208"/>
      <c r="ITK5" s="208"/>
      <c r="ITL5" s="208"/>
      <c r="ITM5" s="208"/>
      <c r="ITN5" s="208"/>
      <c r="ITO5" s="208"/>
      <c r="ITP5" s="208"/>
      <c r="ITQ5" s="208"/>
      <c r="ITR5" s="208"/>
      <c r="ITS5" s="208"/>
      <c r="ITT5" s="208"/>
      <c r="ITU5" s="208"/>
      <c r="ITV5" s="208"/>
      <c r="ITW5" s="208"/>
      <c r="ITX5" s="208"/>
      <c r="ITY5" s="208"/>
      <c r="ITZ5" s="208"/>
      <c r="IUA5" s="208"/>
      <c r="IUB5" s="208"/>
      <c r="IUC5" s="208"/>
      <c r="IUD5" s="208"/>
      <c r="IUE5" s="208"/>
      <c r="IUF5" s="208"/>
      <c r="IUG5" s="208"/>
      <c r="IUH5" s="208"/>
      <c r="IUI5" s="208"/>
      <c r="IUJ5" s="208"/>
      <c r="IUK5" s="208"/>
      <c r="IUL5" s="208"/>
      <c r="IUM5" s="208"/>
      <c r="IUN5" s="208"/>
      <c r="IUO5" s="208"/>
      <c r="IUP5" s="208"/>
      <c r="IUQ5" s="208"/>
      <c r="IUR5" s="208"/>
      <c r="IUS5" s="208"/>
      <c r="IUT5" s="208"/>
      <c r="IUU5" s="208"/>
      <c r="IUV5" s="208"/>
      <c r="IUW5" s="208"/>
      <c r="IUX5" s="208"/>
      <c r="IUY5" s="208"/>
      <c r="IUZ5" s="208"/>
      <c r="IVA5" s="208"/>
      <c r="IVB5" s="208"/>
      <c r="IVC5" s="208"/>
      <c r="IVD5" s="208"/>
      <c r="IVE5" s="208"/>
      <c r="IVF5" s="208"/>
      <c r="IVG5" s="208"/>
      <c r="IVH5" s="208"/>
      <c r="IVI5" s="208"/>
      <c r="IVJ5" s="208"/>
      <c r="IVK5" s="208"/>
      <c r="IVL5" s="208"/>
      <c r="IVM5" s="208"/>
      <c r="IVN5" s="208"/>
      <c r="IVO5" s="208"/>
      <c r="IVP5" s="208"/>
      <c r="IVQ5" s="208"/>
      <c r="IVR5" s="208"/>
      <c r="IVS5" s="208"/>
      <c r="IVT5" s="208"/>
      <c r="IVU5" s="208"/>
      <c r="IVV5" s="208"/>
      <c r="IVW5" s="208"/>
      <c r="IVX5" s="208"/>
      <c r="IVY5" s="208"/>
      <c r="IVZ5" s="208"/>
      <c r="IWA5" s="208"/>
      <c r="IWB5" s="208"/>
      <c r="IWC5" s="208"/>
      <c r="IWD5" s="208"/>
      <c r="IWE5" s="208"/>
      <c r="IWF5" s="208"/>
      <c r="IWG5" s="208"/>
      <c r="IWH5" s="208"/>
      <c r="IWI5" s="208"/>
      <c r="IWJ5" s="208"/>
      <c r="IWK5" s="208"/>
      <c r="IWL5" s="208"/>
      <c r="IWM5" s="208"/>
      <c r="IWN5" s="208"/>
      <c r="IWO5" s="208"/>
      <c r="IWP5" s="208"/>
      <c r="IWQ5" s="208"/>
      <c r="IWR5" s="208"/>
      <c r="IWS5" s="208"/>
      <c r="IWT5" s="208"/>
      <c r="IWU5" s="208"/>
      <c r="IWV5" s="208"/>
      <c r="IWW5" s="208"/>
      <c r="IWX5" s="208"/>
      <c r="IWY5" s="208"/>
      <c r="IWZ5" s="208"/>
      <c r="IXA5" s="208"/>
      <c r="IXB5" s="208"/>
      <c r="IXC5" s="208"/>
      <c r="IXD5" s="208"/>
      <c r="IXE5" s="208"/>
      <c r="IXF5" s="208"/>
      <c r="IXG5" s="208"/>
      <c r="IXH5" s="208"/>
      <c r="IXI5" s="208"/>
      <c r="IXJ5" s="208"/>
      <c r="IXK5" s="208"/>
      <c r="IXL5" s="208"/>
      <c r="IXM5" s="208"/>
      <c r="IXN5" s="208"/>
      <c r="IXO5" s="208"/>
      <c r="IXP5" s="208"/>
      <c r="IXQ5" s="208"/>
      <c r="IXR5" s="208"/>
      <c r="IXS5" s="208"/>
      <c r="IXT5" s="208"/>
      <c r="IXU5" s="208"/>
      <c r="IXV5" s="208"/>
      <c r="IXW5" s="208"/>
      <c r="IXX5" s="208"/>
      <c r="IXY5" s="208"/>
      <c r="IXZ5" s="208"/>
      <c r="IYA5" s="208"/>
      <c r="IYB5" s="208"/>
      <c r="IYC5" s="208"/>
      <c r="IYD5" s="208"/>
      <c r="IYE5" s="208"/>
      <c r="IYF5" s="208"/>
      <c r="IYG5" s="208"/>
      <c r="IYH5" s="208"/>
      <c r="IYI5" s="208"/>
      <c r="IYJ5" s="208"/>
      <c r="IYK5" s="208"/>
      <c r="IYL5" s="208"/>
      <c r="IYM5" s="208"/>
      <c r="IYN5" s="208"/>
      <c r="IYO5" s="208"/>
      <c r="IYP5" s="208"/>
      <c r="IYQ5" s="208"/>
      <c r="IYR5" s="208"/>
      <c r="IYS5" s="208"/>
      <c r="IYT5" s="208"/>
      <c r="IYU5" s="208"/>
      <c r="IYV5" s="208"/>
      <c r="IYW5" s="208"/>
      <c r="IYX5" s="208"/>
      <c r="IYY5" s="208"/>
      <c r="IYZ5" s="208"/>
      <c r="IZA5" s="208"/>
      <c r="IZB5" s="208"/>
      <c r="IZC5" s="208"/>
      <c r="IZD5" s="208"/>
      <c r="IZE5" s="208"/>
      <c r="IZF5" s="208"/>
      <c r="IZG5" s="208"/>
      <c r="IZH5" s="208"/>
      <c r="IZI5" s="208"/>
      <c r="IZJ5" s="208"/>
      <c r="IZK5" s="208"/>
      <c r="IZL5" s="208"/>
      <c r="IZM5" s="208"/>
      <c r="IZN5" s="208"/>
      <c r="IZO5" s="208"/>
      <c r="IZP5" s="208"/>
      <c r="IZQ5" s="208"/>
      <c r="IZR5" s="208"/>
      <c r="IZS5" s="208"/>
      <c r="IZT5" s="208"/>
      <c r="IZU5" s="208"/>
      <c r="IZV5" s="208"/>
      <c r="IZW5" s="208"/>
      <c r="IZX5" s="208"/>
      <c r="IZY5" s="208"/>
      <c r="IZZ5" s="208"/>
      <c r="JAA5" s="208"/>
      <c r="JAB5" s="208"/>
      <c r="JAC5" s="208"/>
      <c r="JAD5" s="208"/>
      <c r="JAE5" s="208"/>
      <c r="JAF5" s="208"/>
      <c r="JAG5" s="208"/>
      <c r="JAH5" s="208"/>
      <c r="JAI5" s="208"/>
      <c r="JAJ5" s="208"/>
      <c r="JAK5" s="208"/>
      <c r="JAL5" s="208"/>
      <c r="JAM5" s="208"/>
      <c r="JAN5" s="208"/>
      <c r="JAO5" s="208"/>
      <c r="JAP5" s="208"/>
      <c r="JAQ5" s="208"/>
      <c r="JAR5" s="208"/>
      <c r="JAS5" s="208"/>
      <c r="JAT5" s="208"/>
      <c r="JAU5" s="208"/>
      <c r="JAV5" s="208"/>
      <c r="JAW5" s="208"/>
      <c r="JAX5" s="208"/>
      <c r="JAY5" s="208"/>
      <c r="JAZ5" s="208"/>
      <c r="JBA5" s="208"/>
      <c r="JBB5" s="208"/>
      <c r="JBC5" s="208"/>
      <c r="JBD5" s="208"/>
      <c r="JBE5" s="208"/>
      <c r="JBF5" s="208"/>
      <c r="JBG5" s="208"/>
      <c r="JBH5" s="208"/>
      <c r="JBI5" s="208"/>
      <c r="JBJ5" s="208"/>
      <c r="JBK5" s="208"/>
      <c r="JBL5" s="208"/>
      <c r="JBM5" s="208"/>
      <c r="JBN5" s="208"/>
      <c r="JBO5" s="208"/>
      <c r="JBP5" s="208"/>
      <c r="JBQ5" s="208"/>
      <c r="JBR5" s="208"/>
      <c r="JBS5" s="208"/>
      <c r="JBT5" s="208"/>
      <c r="JBU5" s="208"/>
      <c r="JBV5" s="208"/>
      <c r="JBW5" s="208"/>
      <c r="JBX5" s="208"/>
      <c r="JBY5" s="208"/>
      <c r="JBZ5" s="208"/>
      <c r="JCA5" s="208"/>
      <c r="JCB5" s="208"/>
      <c r="JCC5" s="208"/>
      <c r="JCD5" s="208"/>
      <c r="JCE5" s="208"/>
      <c r="JCF5" s="208"/>
      <c r="JCG5" s="208"/>
      <c r="JCH5" s="208"/>
      <c r="JCI5" s="208"/>
      <c r="JCJ5" s="208"/>
      <c r="JCK5" s="208"/>
      <c r="JCL5" s="208"/>
      <c r="JCM5" s="208"/>
      <c r="JCN5" s="208"/>
      <c r="JCO5" s="208"/>
      <c r="JCP5" s="208"/>
      <c r="JCQ5" s="208"/>
      <c r="JCR5" s="208"/>
      <c r="JCS5" s="208"/>
      <c r="JCT5" s="208"/>
      <c r="JCU5" s="208"/>
      <c r="JCV5" s="208"/>
      <c r="JCW5" s="208"/>
      <c r="JCX5" s="208"/>
      <c r="JCY5" s="208"/>
      <c r="JCZ5" s="208"/>
      <c r="JDA5" s="208"/>
      <c r="JDB5" s="208"/>
      <c r="JDC5" s="208"/>
      <c r="JDD5" s="208"/>
      <c r="JDE5" s="208"/>
      <c r="JDF5" s="208"/>
      <c r="JDG5" s="208"/>
      <c r="JDH5" s="208"/>
      <c r="JDI5" s="208"/>
      <c r="JDJ5" s="208"/>
      <c r="JDK5" s="208"/>
      <c r="JDL5" s="208"/>
      <c r="JDM5" s="208"/>
      <c r="JDN5" s="208"/>
      <c r="JDO5" s="208"/>
      <c r="JDP5" s="208"/>
      <c r="JDQ5" s="208"/>
      <c r="JDR5" s="208"/>
      <c r="JDS5" s="208"/>
      <c r="JDT5" s="208"/>
      <c r="JDU5" s="208"/>
      <c r="JDV5" s="208"/>
      <c r="JDW5" s="208"/>
      <c r="JDX5" s="208"/>
      <c r="JDY5" s="208"/>
      <c r="JDZ5" s="208"/>
      <c r="JEA5" s="208"/>
      <c r="JEB5" s="208"/>
      <c r="JEC5" s="208"/>
      <c r="JED5" s="208"/>
      <c r="JEE5" s="208"/>
      <c r="JEF5" s="208"/>
      <c r="JEG5" s="208"/>
      <c r="JEH5" s="208"/>
      <c r="JEI5" s="208"/>
      <c r="JEJ5" s="208"/>
      <c r="JEK5" s="208"/>
      <c r="JEL5" s="208"/>
      <c r="JEM5" s="208"/>
      <c r="JEN5" s="208"/>
      <c r="JEO5" s="208"/>
      <c r="JEP5" s="208"/>
      <c r="JEQ5" s="208"/>
      <c r="JER5" s="208"/>
      <c r="JES5" s="208"/>
      <c r="JET5" s="208"/>
      <c r="JEU5" s="208"/>
      <c r="JEV5" s="208"/>
      <c r="JEW5" s="208"/>
      <c r="JEX5" s="208"/>
      <c r="JEY5" s="208"/>
      <c r="JEZ5" s="208"/>
      <c r="JFA5" s="208"/>
      <c r="JFB5" s="208"/>
      <c r="JFC5" s="208"/>
      <c r="JFD5" s="208"/>
      <c r="JFE5" s="208"/>
      <c r="JFF5" s="208"/>
      <c r="JFG5" s="208"/>
      <c r="JFH5" s="208"/>
      <c r="JFI5" s="208"/>
      <c r="JFJ5" s="208"/>
      <c r="JFK5" s="208"/>
      <c r="JFL5" s="208"/>
      <c r="JFM5" s="208"/>
      <c r="JFN5" s="208"/>
      <c r="JFO5" s="208"/>
      <c r="JFP5" s="208"/>
      <c r="JFQ5" s="208"/>
      <c r="JFR5" s="208"/>
      <c r="JFS5" s="208"/>
      <c r="JFT5" s="208"/>
      <c r="JFU5" s="208"/>
      <c r="JFV5" s="208"/>
      <c r="JFW5" s="208"/>
      <c r="JFX5" s="208"/>
      <c r="JFY5" s="208"/>
      <c r="JFZ5" s="208"/>
      <c r="JGA5" s="208"/>
      <c r="JGB5" s="208"/>
      <c r="JGC5" s="208"/>
      <c r="JGD5" s="208"/>
      <c r="JGE5" s="208"/>
      <c r="JGF5" s="208"/>
      <c r="JGG5" s="208"/>
      <c r="JGH5" s="208"/>
      <c r="JGI5" s="208"/>
      <c r="JGJ5" s="208"/>
      <c r="JGK5" s="208"/>
      <c r="JGL5" s="208"/>
      <c r="JGM5" s="208"/>
      <c r="JGN5" s="208"/>
      <c r="JGO5" s="208"/>
      <c r="JGP5" s="208"/>
      <c r="JGQ5" s="208"/>
      <c r="JGR5" s="208"/>
      <c r="JGS5" s="208"/>
      <c r="JGT5" s="208"/>
      <c r="JGU5" s="208"/>
      <c r="JGV5" s="208"/>
      <c r="JGW5" s="208"/>
      <c r="JGX5" s="208"/>
      <c r="JGY5" s="208"/>
      <c r="JGZ5" s="208"/>
      <c r="JHA5" s="208"/>
      <c r="JHB5" s="208"/>
      <c r="JHC5" s="208"/>
      <c r="JHD5" s="208"/>
      <c r="JHE5" s="208"/>
      <c r="JHF5" s="208"/>
      <c r="JHG5" s="208"/>
      <c r="JHH5" s="208"/>
      <c r="JHI5" s="208"/>
      <c r="JHJ5" s="208"/>
      <c r="JHK5" s="208"/>
      <c r="JHL5" s="208"/>
      <c r="JHM5" s="208"/>
      <c r="JHN5" s="208"/>
      <c r="JHO5" s="208"/>
      <c r="JHP5" s="208"/>
      <c r="JHQ5" s="208"/>
      <c r="JHR5" s="208"/>
      <c r="JHS5" s="208"/>
      <c r="JHT5" s="208"/>
      <c r="JHU5" s="208"/>
      <c r="JHV5" s="208"/>
      <c r="JHW5" s="208"/>
      <c r="JHX5" s="208"/>
      <c r="JHY5" s="208"/>
      <c r="JHZ5" s="208"/>
      <c r="JIA5" s="208"/>
      <c r="JIB5" s="208"/>
      <c r="JIC5" s="208"/>
      <c r="JID5" s="208"/>
      <c r="JIE5" s="208"/>
      <c r="JIF5" s="208"/>
      <c r="JIG5" s="208"/>
      <c r="JIH5" s="208"/>
      <c r="JII5" s="208"/>
      <c r="JIJ5" s="208"/>
      <c r="JIK5" s="208"/>
      <c r="JIL5" s="208"/>
      <c r="JIM5" s="208"/>
      <c r="JIN5" s="208"/>
      <c r="JIO5" s="208"/>
      <c r="JIP5" s="208"/>
      <c r="JIQ5" s="208"/>
      <c r="JIR5" s="208"/>
      <c r="JIS5" s="208"/>
      <c r="JIT5" s="208"/>
      <c r="JIU5" s="208"/>
      <c r="JIV5" s="208"/>
      <c r="JIW5" s="208"/>
      <c r="JIX5" s="208"/>
      <c r="JIY5" s="208"/>
      <c r="JIZ5" s="208"/>
      <c r="JJA5" s="208"/>
      <c r="JJB5" s="208"/>
      <c r="JJC5" s="208"/>
      <c r="JJD5" s="208"/>
      <c r="JJE5" s="208"/>
      <c r="JJF5" s="208"/>
      <c r="JJG5" s="208"/>
      <c r="JJH5" s="208"/>
      <c r="JJI5" s="208"/>
      <c r="JJJ5" s="208"/>
      <c r="JJK5" s="208"/>
      <c r="JJL5" s="208"/>
      <c r="JJM5" s="208"/>
      <c r="JJN5" s="208"/>
      <c r="JJO5" s="208"/>
      <c r="JJP5" s="208"/>
      <c r="JJQ5" s="208"/>
      <c r="JJR5" s="208"/>
      <c r="JJS5" s="208"/>
      <c r="JJT5" s="208"/>
      <c r="JJU5" s="208"/>
      <c r="JJV5" s="208"/>
      <c r="JJW5" s="208"/>
      <c r="JJX5" s="208"/>
      <c r="JJY5" s="208"/>
      <c r="JJZ5" s="208"/>
      <c r="JKA5" s="208"/>
      <c r="JKB5" s="208"/>
      <c r="JKC5" s="208"/>
      <c r="JKD5" s="208"/>
      <c r="JKE5" s="208"/>
      <c r="JKF5" s="208"/>
      <c r="JKG5" s="208"/>
      <c r="JKH5" s="208"/>
      <c r="JKI5" s="208"/>
      <c r="JKJ5" s="208"/>
      <c r="JKK5" s="208"/>
      <c r="JKL5" s="208"/>
      <c r="JKM5" s="208"/>
      <c r="JKN5" s="208"/>
      <c r="JKO5" s="208"/>
      <c r="JKP5" s="208"/>
      <c r="JKQ5" s="208"/>
      <c r="JKR5" s="208"/>
      <c r="JKS5" s="208"/>
      <c r="JKT5" s="208"/>
      <c r="JKU5" s="208"/>
      <c r="JKV5" s="208"/>
      <c r="JKW5" s="208"/>
      <c r="JKX5" s="208"/>
      <c r="JKY5" s="208"/>
      <c r="JKZ5" s="208"/>
      <c r="JLA5" s="208"/>
      <c r="JLB5" s="208"/>
      <c r="JLC5" s="208"/>
      <c r="JLD5" s="208"/>
      <c r="JLE5" s="208"/>
      <c r="JLF5" s="208"/>
      <c r="JLG5" s="208"/>
      <c r="JLH5" s="208"/>
      <c r="JLI5" s="208"/>
      <c r="JLJ5" s="208"/>
      <c r="JLK5" s="208"/>
      <c r="JLL5" s="208"/>
      <c r="JLM5" s="208"/>
      <c r="JLN5" s="208"/>
      <c r="JLO5" s="208"/>
      <c r="JLP5" s="208"/>
      <c r="JLQ5" s="208"/>
      <c r="JLR5" s="208"/>
      <c r="JLS5" s="208"/>
      <c r="JLT5" s="208"/>
      <c r="JLU5" s="208"/>
      <c r="JLV5" s="208"/>
      <c r="JLW5" s="208"/>
      <c r="JLX5" s="208"/>
      <c r="JLY5" s="208"/>
      <c r="JLZ5" s="208"/>
      <c r="JMA5" s="208"/>
      <c r="JMB5" s="208"/>
      <c r="JMC5" s="208"/>
      <c r="JMD5" s="208"/>
      <c r="JME5" s="208"/>
      <c r="JMF5" s="208"/>
      <c r="JMG5" s="208"/>
      <c r="JMH5" s="208"/>
      <c r="JMI5" s="208"/>
      <c r="JMJ5" s="208"/>
      <c r="JMK5" s="208"/>
      <c r="JML5" s="208"/>
      <c r="JMM5" s="208"/>
      <c r="JMN5" s="208"/>
      <c r="JMO5" s="208"/>
      <c r="JMP5" s="208"/>
      <c r="JMQ5" s="208"/>
      <c r="JMR5" s="208"/>
      <c r="JMS5" s="208"/>
      <c r="JMT5" s="208"/>
      <c r="JMU5" s="208"/>
      <c r="JMV5" s="208"/>
      <c r="JMW5" s="208"/>
      <c r="JMX5" s="208"/>
      <c r="JMY5" s="208"/>
      <c r="JMZ5" s="208"/>
      <c r="JNA5" s="208"/>
      <c r="JNB5" s="208"/>
      <c r="JNC5" s="208"/>
      <c r="JND5" s="208"/>
      <c r="JNE5" s="208"/>
      <c r="JNF5" s="208"/>
      <c r="JNG5" s="208"/>
      <c r="JNH5" s="208"/>
      <c r="JNI5" s="208"/>
      <c r="JNJ5" s="208"/>
      <c r="JNK5" s="208"/>
      <c r="JNL5" s="208"/>
      <c r="JNM5" s="208"/>
      <c r="JNN5" s="208"/>
      <c r="JNO5" s="208"/>
      <c r="JNP5" s="208"/>
      <c r="JNQ5" s="208"/>
      <c r="JNR5" s="208"/>
      <c r="JNS5" s="208"/>
      <c r="JNT5" s="208"/>
      <c r="JNU5" s="208"/>
      <c r="JNV5" s="208"/>
      <c r="JNW5" s="208"/>
      <c r="JNX5" s="208"/>
      <c r="JNY5" s="208"/>
      <c r="JNZ5" s="208"/>
      <c r="JOA5" s="208"/>
      <c r="JOB5" s="208"/>
      <c r="JOC5" s="208"/>
      <c r="JOD5" s="208"/>
      <c r="JOE5" s="208"/>
      <c r="JOF5" s="208"/>
      <c r="JOG5" s="208"/>
      <c r="JOH5" s="208"/>
      <c r="JOI5" s="208"/>
      <c r="JOJ5" s="208"/>
      <c r="JOK5" s="208"/>
      <c r="JOL5" s="208"/>
      <c r="JOM5" s="208"/>
      <c r="JON5" s="208"/>
      <c r="JOO5" s="208"/>
      <c r="JOP5" s="208"/>
      <c r="JOQ5" s="208"/>
      <c r="JOR5" s="208"/>
      <c r="JOS5" s="208"/>
      <c r="JOT5" s="208"/>
      <c r="JOU5" s="208"/>
      <c r="JOV5" s="208"/>
      <c r="JOW5" s="208"/>
      <c r="JOX5" s="208"/>
      <c r="JOY5" s="208"/>
      <c r="JOZ5" s="208"/>
      <c r="JPA5" s="208"/>
      <c r="JPB5" s="208"/>
      <c r="JPC5" s="208"/>
      <c r="JPD5" s="208"/>
      <c r="JPE5" s="208"/>
      <c r="JPF5" s="208"/>
      <c r="JPG5" s="208"/>
      <c r="JPH5" s="208"/>
      <c r="JPI5" s="208"/>
      <c r="JPJ5" s="208"/>
      <c r="JPK5" s="208"/>
      <c r="JPL5" s="208"/>
      <c r="JPM5" s="208"/>
      <c r="JPN5" s="208"/>
      <c r="JPO5" s="208"/>
      <c r="JPP5" s="208"/>
      <c r="JPQ5" s="208"/>
      <c r="JPR5" s="208"/>
      <c r="JPS5" s="208"/>
      <c r="JPT5" s="208"/>
      <c r="JPU5" s="208"/>
      <c r="JPV5" s="208"/>
      <c r="JPW5" s="208"/>
      <c r="JPX5" s="208"/>
      <c r="JPY5" s="208"/>
      <c r="JPZ5" s="208"/>
      <c r="JQA5" s="208"/>
      <c r="JQB5" s="208"/>
      <c r="JQC5" s="208"/>
      <c r="JQD5" s="208"/>
      <c r="JQE5" s="208"/>
      <c r="JQF5" s="208"/>
      <c r="JQG5" s="208"/>
      <c r="JQH5" s="208"/>
      <c r="JQI5" s="208"/>
      <c r="JQJ5" s="208"/>
      <c r="JQK5" s="208"/>
      <c r="JQL5" s="208"/>
      <c r="JQM5" s="208"/>
      <c r="JQN5" s="208"/>
      <c r="JQO5" s="208"/>
      <c r="JQP5" s="208"/>
      <c r="JQQ5" s="208"/>
      <c r="JQR5" s="208"/>
      <c r="JQS5" s="208"/>
      <c r="JQT5" s="208"/>
      <c r="JQU5" s="208"/>
      <c r="JQV5" s="208"/>
      <c r="JQW5" s="208"/>
      <c r="JQX5" s="208"/>
      <c r="JQY5" s="208"/>
      <c r="JQZ5" s="208"/>
      <c r="JRA5" s="208"/>
      <c r="JRB5" s="208"/>
      <c r="JRC5" s="208"/>
      <c r="JRD5" s="208"/>
      <c r="JRE5" s="208"/>
      <c r="JRF5" s="208"/>
      <c r="JRG5" s="208"/>
      <c r="JRH5" s="208"/>
      <c r="JRI5" s="208"/>
      <c r="JRJ5" s="208"/>
      <c r="JRK5" s="208"/>
      <c r="JRL5" s="208"/>
      <c r="JRM5" s="208"/>
      <c r="JRN5" s="208"/>
      <c r="JRO5" s="208"/>
      <c r="JRP5" s="208"/>
      <c r="JRQ5" s="208"/>
      <c r="JRR5" s="208"/>
      <c r="JRS5" s="208"/>
      <c r="JRT5" s="208"/>
      <c r="JRU5" s="208"/>
      <c r="JRV5" s="208"/>
      <c r="JRW5" s="208"/>
      <c r="JRX5" s="208"/>
      <c r="JRY5" s="208"/>
      <c r="JRZ5" s="208"/>
      <c r="JSA5" s="208"/>
      <c r="JSB5" s="208"/>
      <c r="JSC5" s="208"/>
      <c r="JSD5" s="208"/>
      <c r="JSE5" s="208"/>
      <c r="JSF5" s="208"/>
      <c r="JSG5" s="208"/>
      <c r="JSH5" s="208"/>
      <c r="JSI5" s="208"/>
      <c r="JSJ5" s="208"/>
      <c r="JSK5" s="208"/>
      <c r="JSL5" s="208"/>
      <c r="JSM5" s="208"/>
      <c r="JSN5" s="208"/>
      <c r="JSO5" s="208"/>
      <c r="JSP5" s="208"/>
      <c r="JSQ5" s="208"/>
      <c r="JSR5" s="208"/>
      <c r="JSS5" s="208"/>
      <c r="JST5" s="208"/>
      <c r="JSU5" s="208"/>
      <c r="JSV5" s="208"/>
      <c r="JSW5" s="208"/>
      <c r="JSX5" s="208"/>
      <c r="JSY5" s="208"/>
      <c r="JSZ5" s="208"/>
      <c r="JTA5" s="208"/>
      <c r="JTB5" s="208"/>
      <c r="JTC5" s="208"/>
      <c r="JTD5" s="208"/>
      <c r="JTE5" s="208"/>
      <c r="JTF5" s="208"/>
      <c r="JTG5" s="208"/>
      <c r="JTH5" s="208"/>
      <c r="JTI5" s="208"/>
      <c r="JTJ5" s="208"/>
      <c r="JTK5" s="208"/>
      <c r="JTL5" s="208"/>
      <c r="JTM5" s="208"/>
      <c r="JTN5" s="208"/>
      <c r="JTO5" s="208"/>
      <c r="JTP5" s="208"/>
      <c r="JTQ5" s="208"/>
      <c r="JTR5" s="208"/>
      <c r="JTS5" s="208"/>
      <c r="JTT5" s="208"/>
      <c r="JTU5" s="208"/>
      <c r="JTV5" s="208"/>
      <c r="JTW5" s="208"/>
      <c r="JTX5" s="208"/>
      <c r="JTY5" s="208"/>
      <c r="JTZ5" s="208"/>
      <c r="JUA5" s="208"/>
      <c r="JUB5" s="208"/>
      <c r="JUC5" s="208"/>
      <c r="JUD5" s="208"/>
      <c r="JUE5" s="208"/>
      <c r="JUF5" s="208"/>
      <c r="JUG5" s="208"/>
      <c r="JUH5" s="208"/>
      <c r="JUI5" s="208"/>
      <c r="JUJ5" s="208"/>
      <c r="JUK5" s="208"/>
      <c r="JUL5" s="208"/>
      <c r="JUM5" s="208"/>
      <c r="JUN5" s="208"/>
      <c r="JUO5" s="208"/>
      <c r="JUP5" s="208"/>
      <c r="JUQ5" s="208"/>
      <c r="JUR5" s="208"/>
      <c r="JUS5" s="208"/>
      <c r="JUT5" s="208"/>
      <c r="JUU5" s="208"/>
      <c r="JUV5" s="208"/>
      <c r="JUW5" s="208"/>
      <c r="JUX5" s="208"/>
      <c r="JUY5" s="208"/>
      <c r="JUZ5" s="208"/>
      <c r="JVA5" s="208"/>
      <c r="JVB5" s="208"/>
      <c r="JVC5" s="208"/>
      <c r="JVD5" s="208"/>
      <c r="JVE5" s="208"/>
      <c r="JVF5" s="208"/>
      <c r="JVG5" s="208"/>
      <c r="JVH5" s="208"/>
      <c r="JVI5" s="208"/>
      <c r="JVJ5" s="208"/>
      <c r="JVK5" s="208"/>
      <c r="JVL5" s="208"/>
      <c r="JVM5" s="208"/>
      <c r="JVN5" s="208"/>
      <c r="JVO5" s="208"/>
      <c r="JVP5" s="208"/>
      <c r="JVQ5" s="208"/>
      <c r="JVR5" s="208"/>
      <c r="JVS5" s="208"/>
      <c r="JVT5" s="208"/>
      <c r="JVU5" s="208"/>
      <c r="JVV5" s="208"/>
      <c r="JVW5" s="208"/>
      <c r="JVX5" s="208"/>
      <c r="JVY5" s="208"/>
      <c r="JVZ5" s="208"/>
      <c r="JWA5" s="208"/>
      <c r="JWB5" s="208"/>
      <c r="JWC5" s="208"/>
      <c r="JWD5" s="208"/>
      <c r="JWE5" s="208"/>
      <c r="JWF5" s="208"/>
      <c r="JWG5" s="208"/>
      <c r="JWH5" s="208"/>
      <c r="JWI5" s="208"/>
      <c r="JWJ5" s="208"/>
      <c r="JWK5" s="208"/>
      <c r="JWL5" s="208"/>
      <c r="JWM5" s="208"/>
      <c r="JWN5" s="208"/>
      <c r="JWO5" s="208"/>
      <c r="JWP5" s="208"/>
      <c r="JWQ5" s="208"/>
      <c r="JWR5" s="208"/>
      <c r="JWS5" s="208"/>
      <c r="JWT5" s="208"/>
      <c r="JWU5" s="208"/>
      <c r="JWV5" s="208"/>
      <c r="JWW5" s="208"/>
      <c r="JWX5" s="208"/>
      <c r="JWY5" s="208"/>
      <c r="JWZ5" s="208"/>
      <c r="JXA5" s="208"/>
      <c r="JXB5" s="208"/>
      <c r="JXC5" s="208"/>
      <c r="JXD5" s="208"/>
      <c r="JXE5" s="208"/>
      <c r="JXF5" s="208"/>
      <c r="JXG5" s="208"/>
      <c r="JXH5" s="208"/>
      <c r="JXI5" s="208"/>
      <c r="JXJ5" s="208"/>
      <c r="JXK5" s="208"/>
      <c r="JXL5" s="208"/>
      <c r="JXM5" s="208"/>
      <c r="JXN5" s="208"/>
      <c r="JXO5" s="208"/>
      <c r="JXP5" s="208"/>
      <c r="JXQ5" s="208"/>
      <c r="JXR5" s="208"/>
      <c r="JXS5" s="208"/>
      <c r="JXT5" s="208"/>
      <c r="JXU5" s="208"/>
      <c r="JXV5" s="208"/>
      <c r="JXW5" s="208"/>
      <c r="JXX5" s="208"/>
      <c r="JXY5" s="208"/>
      <c r="JXZ5" s="208"/>
      <c r="JYA5" s="208"/>
      <c r="JYB5" s="208"/>
      <c r="JYC5" s="208"/>
      <c r="JYD5" s="208"/>
      <c r="JYE5" s="208"/>
      <c r="JYF5" s="208"/>
      <c r="JYG5" s="208"/>
      <c r="JYH5" s="208"/>
      <c r="JYI5" s="208"/>
      <c r="JYJ5" s="208"/>
      <c r="JYK5" s="208"/>
      <c r="JYL5" s="208"/>
      <c r="JYM5" s="208"/>
      <c r="JYN5" s="208"/>
      <c r="JYO5" s="208"/>
      <c r="JYP5" s="208"/>
      <c r="JYQ5" s="208"/>
      <c r="JYR5" s="208"/>
      <c r="JYS5" s="208"/>
      <c r="JYT5" s="208"/>
      <c r="JYU5" s="208"/>
      <c r="JYV5" s="208"/>
      <c r="JYW5" s="208"/>
      <c r="JYX5" s="208"/>
      <c r="JYY5" s="208"/>
      <c r="JYZ5" s="208"/>
      <c r="JZA5" s="208"/>
      <c r="JZB5" s="208"/>
      <c r="JZC5" s="208"/>
      <c r="JZD5" s="208"/>
      <c r="JZE5" s="208"/>
      <c r="JZF5" s="208"/>
      <c r="JZG5" s="208"/>
      <c r="JZH5" s="208"/>
      <c r="JZI5" s="208"/>
      <c r="JZJ5" s="208"/>
      <c r="JZK5" s="208"/>
      <c r="JZL5" s="208"/>
      <c r="JZM5" s="208"/>
      <c r="JZN5" s="208"/>
      <c r="JZO5" s="208"/>
      <c r="JZP5" s="208"/>
      <c r="JZQ5" s="208"/>
      <c r="JZR5" s="208"/>
      <c r="JZS5" s="208"/>
      <c r="JZT5" s="208"/>
      <c r="JZU5" s="208"/>
      <c r="JZV5" s="208"/>
      <c r="JZW5" s="208"/>
      <c r="JZX5" s="208"/>
      <c r="JZY5" s="208"/>
      <c r="JZZ5" s="208"/>
      <c r="KAA5" s="208"/>
      <c r="KAB5" s="208"/>
      <c r="KAC5" s="208"/>
      <c r="KAD5" s="208"/>
      <c r="KAE5" s="208"/>
      <c r="KAF5" s="208"/>
      <c r="KAG5" s="208"/>
      <c r="KAH5" s="208"/>
      <c r="KAI5" s="208"/>
      <c r="KAJ5" s="208"/>
      <c r="KAK5" s="208"/>
      <c r="KAL5" s="208"/>
      <c r="KAM5" s="208"/>
      <c r="KAN5" s="208"/>
      <c r="KAO5" s="208"/>
      <c r="KAP5" s="208"/>
      <c r="KAQ5" s="208"/>
      <c r="KAR5" s="208"/>
      <c r="KAS5" s="208"/>
      <c r="KAT5" s="208"/>
      <c r="KAU5" s="208"/>
      <c r="KAV5" s="208"/>
      <c r="KAW5" s="208"/>
      <c r="KAX5" s="208"/>
      <c r="KAY5" s="208"/>
      <c r="KAZ5" s="208"/>
      <c r="KBA5" s="208"/>
      <c r="KBB5" s="208"/>
      <c r="KBC5" s="208"/>
      <c r="KBD5" s="208"/>
      <c r="KBE5" s="208"/>
      <c r="KBF5" s="208"/>
      <c r="KBG5" s="208"/>
      <c r="KBH5" s="208"/>
      <c r="KBI5" s="208"/>
      <c r="KBJ5" s="208"/>
      <c r="KBK5" s="208"/>
      <c r="KBL5" s="208"/>
      <c r="KBM5" s="208"/>
      <c r="KBN5" s="208"/>
      <c r="KBO5" s="208"/>
      <c r="KBP5" s="208"/>
      <c r="KBQ5" s="208"/>
      <c r="KBR5" s="208"/>
      <c r="KBS5" s="208"/>
      <c r="KBT5" s="208"/>
      <c r="KBU5" s="208"/>
      <c r="KBV5" s="208"/>
      <c r="KBW5" s="208"/>
      <c r="KBX5" s="208"/>
      <c r="KBY5" s="208"/>
      <c r="KBZ5" s="208"/>
      <c r="KCA5" s="208"/>
      <c r="KCB5" s="208"/>
      <c r="KCC5" s="208"/>
      <c r="KCD5" s="208"/>
      <c r="KCE5" s="208"/>
      <c r="KCF5" s="208"/>
      <c r="KCG5" s="208"/>
      <c r="KCH5" s="208"/>
      <c r="KCI5" s="208"/>
      <c r="KCJ5" s="208"/>
      <c r="KCK5" s="208"/>
      <c r="KCL5" s="208"/>
      <c r="KCM5" s="208"/>
      <c r="KCN5" s="208"/>
      <c r="KCO5" s="208"/>
      <c r="KCP5" s="208"/>
      <c r="KCQ5" s="208"/>
      <c r="KCR5" s="208"/>
      <c r="KCS5" s="208"/>
      <c r="KCT5" s="208"/>
      <c r="KCU5" s="208"/>
      <c r="KCV5" s="208"/>
      <c r="KCW5" s="208"/>
      <c r="KCX5" s="208"/>
      <c r="KCY5" s="208"/>
      <c r="KCZ5" s="208"/>
      <c r="KDA5" s="208"/>
      <c r="KDB5" s="208"/>
      <c r="KDC5" s="208"/>
      <c r="KDD5" s="208"/>
      <c r="KDE5" s="208"/>
      <c r="KDF5" s="208"/>
      <c r="KDG5" s="208"/>
      <c r="KDH5" s="208"/>
      <c r="KDI5" s="208"/>
      <c r="KDJ5" s="208"/>
      <c r="KDK5" s="208"/>
      <c r="KDL5" s="208"/>
      <c r="KDM5" s="208"/>
      <c r="KDN5" s="208"/>
      <c r="KDO5" s="208"/>
      <c r="KDP5" s="208"/>
      <c r="KDQ5" s="208"/>
      <c r="KDR5" s="208"/>
      <c r="KDS5" s="208"/>
      <c r="KDT5" s="208"/>
      <c r="KDU5" s="208"/>
      <c r="KDV5" s="208"/>
      <c r="KDW5" s="208"/>
      <c r="KDX5" s="208"/>
      <c r="KDY5" s="208"/>
      <c r="KDZ5" s="208"/>
      <c r="KEA5" s="208"/>
      <c r="KEB5" s="208"/>
      <c r="KEC5" s="208"/>
      <c r="KED5" s="208"/>
      <c r="KEE5" s="208"/>
      <c r="KEF5" s="208"/>
      <c r="KEG5" s="208"/>
      <c r="KEH5" s="208"/>
      <c r="KEI5" s="208"/>
      <c r="KEJ5" s="208"/>
      <c r="KEK5" s="208"/>
      <c r="KEL5" s="208"/>
      <c r="KEM5" s="208"/>
      <c r="KEN5" s="208"/>
      <c r="KEO5" s="208"/>
      <c r="KEP5" s="208"/>
      <c r="KEQ5" s="208"/>
      <c r="KER5" s="208"/>
      <c r="KES5" s="208"/>
      <c r="KET5" s="208"/>
      <c r="KEU5" s="208"/>
      <c r="KEV5" s="208"/>
      <c r="KEW5" s="208"/>
      <c r="KEX5" s="208"/>
      <c r="KEY5" s="208"/>
      <c r="KEZ5" s="208"/>
      <c r="KFA5" s="208"/>
      <c r="KFB5" s="208"/>
      <c r="KFC5" s="208"/>
      <c r="KFD5" s="208"/>
      <c r="KFE5" s="208"/>
      <c r="KFF5" s="208"/>
      <c r="KFG5" s="208"/>
      <c r="KFH5" s="208"/>
      <c r="KFI5" s="208"/>
      <c r="KFJ5" s="208"/>
      <c r="KFK5" s="208"/>
      <c r="KFL5" s="208"/>
      <c r="KFM5" s="208"/>
      <c r="KFN5" s="208"/>
      <c r="KFO5" s="208"/>
      <c r="KFP5" s="208"/>
      <c r="KFQ5" s="208"/>
      <c r="KFR5" s="208"/>
      <c r="KFS5" s="208"/>
      <c r="KFT5" s="208"/>
      <c r="KFU5" s="208"/>
      <c r="KFV5" s="208"/>
      <c r="KFW5" s="208"/>
      <c r="KFX5" s="208"/>
      <c r="KFY5" s="208"/>
      <c r="KFZ5" s="208"/>
      <c r="KGA5" s="208"/>
      <c r="KGB5" s="208"/>
      <c r="KGC5" s="208"/>
      <c r="KGD5" s="208"/>
      <c r="KGE5" s="208"/>
      <c r="KGF5" s="208"/>
      <c r="KGG5" s="208"/>
      <c r="KGH5" s="208"/>
      <c r="KGI5" s="208"/>
      <c r="KGJ5" s="208"/>
      <c r="KGK5" s="208"/>
      <c r="KGL5" s="208"/>
      <c r="KGM5" s="208"/>
      <c r="KGN5" s="208"/>
      <c r="KGO5" s="208"/>
      <c r="KGP5" s="208"/>
      <c r="KGQ5" s="208"/>
      <c r="KGR5" s="208"/>
      <c r="KGS5" s="208"/>
      <c r="KGT5" s="208"/>
      <c r="KGU5" s="208"/>
      <c r="KGV5" s="208"/>
      <c r="KGW5" s="208"/>
      <c r="KGX5" s="208"/>
      <c r="KGY5" s="208"/>
      <c r="KGZ5" s="208"/>
      <c r="KHA5" s="208"/>
      <c r="KHB5" s="208"/>
      <c r="KHC5" s="208"/>
      <c r="KHD5" s="208"/>
      <c r="KHE5" s="208"/>
      <c r="KHF5" s="208"/>
      <c r="KHG5" s="208"/>
      <c r="KHH5" s="208"/>
      <c r="KHI5" s="208"/>
      <c r="KHJ5" s="208"/>
      <c r="KHK5" s="208"/>
      <c r="KHL5" s="208"/>
      <c r="KHM5" s="208"/>
      <c r="KHN5" s="208"/>
      <c r="KHO5" s="208"/>
      <c r="KHP5" s="208"/>
      <c r="KHQ5" s="208"/>
      <c r="KHR5" s="208"/>
      <c r="KHS5" s="208"/>
      <c r="KHT5" s="208"/>
      <c r="KHU5" s="208"/>
      <c r="KHV5" s="208"/>
      <c r="KHW5" s="208"/>
      <c r="KHX5" s="208"/>
      <c r="KHY5" s="208"/>
      <c r="KHZ5" s="208"/>
      <c r="KIA5" s="208"/>
      <c r="KIB5" s="208"/>
      <c r="KIC5" s="208"/>
      <c r="KID5" s="208"/>
      <c r="KIE5" s="208"/>
      <c r="KIF5" s="208"/>
      <c r="KIG5" s="208"/>
      <c r="KIH5" s="208"/>
      <c r="KII5" s="208"/>
      <c r="KIJ5" s="208"/>
      <c r="KIK5" s="208"/>
      <c r="KIL5" s="208"/>
      <c r="KIM5" s="208"/>
      <c r="KIN5" s="208"/>
      <c r="KIO5" s="208"/>
      <c r="KIP5" s="208"/>
      <c r="KIQ5" s="208"/>
      <c r="KIR5" s="208"/>
      <c r="KIS5" s="208"/>
      <c r="KIT5" s="208"/>
      <c r="KIU5" s="208"/>
      <c r="KIV5" s="208"/>
      <c r="KIW5" s="208"/>
      <c r="KIX5" s="208"/>
      <c r="KIY5" s="208"/>
      <c r="KIZ5" s="208"/>
      <c r="KJA5" s="208"/>
      <c r="KJB5" s="208"/>
      <c r="KJC5" s="208"/>
      <c r="KJD5" s="208"/>
      <c r="KJE5" s="208"/>
      <c r="KJF5" s="208"/>
      <c r="KJG5" s="208"/>
      <c r="KJH5" s="208"/>
      <c r="KJI5" s="208"/>
      <c r="KJJ5" s="208"/>
      <c r="KJK5" s="208"/>
      <c r="KJL5" s="208"/>
      <c r="KJM5" s="208"/>
      <c r="KJN5" s="208"/>
      <c r="KJO5" s="208"/>
      <c r="KJP5" s="208"/>
      <c r="KJQ5" s="208"/>
      <c r="KJR5" s="208"/>
      <c r="KJS5" s="208"/>
      <c r="KJT5" s="208"/>
      <c r="KJU5" s="208"/>
      <c r="KJV5" s="208"/>
      <c r="KJW5" s="208"/>
      <c r="KJX5" s="208"/>
      <c r="KJY5" s="208"/>
      <c r="KJZ5" s="208"/>
      <c r="KKA5" s="208"/>
      <c r="KKB5" s="208"/>
      <c r="KKC5" s="208"/>
      <c r="KKD5" s="208"/>
      <c r="KKE5" s="208"/>
      <c r="KKF5" s="208"/>
      <c r="KKG5" s="208"/>
      <c r="KKH5" s="208"/>
      <c r="KKI5" s="208"/>
      <c r="KKJ5" s="208"/>
      <c r="KKK5" s="208"/>
      <c r="KKL5" s="208"/>
      <c r="KKM5" s="208"/>
      <c r="KKN5" s="208"/>
      <c r="KKO5" s="208"/>
      <c r="KKP5" s="208"/>
      <c r="KKQ5" s="208"/>
      <c r="KKR5" s="208"/>
      <c r="KKS5" s="208"/>
      <c r="KKT5" s="208"/>
      <c r="KKU5" s="208"/>
      <c r="KKV5" s="208"/>
      <c r="KKW5" s="208"/>
      <c r="KKX5" s="208"/>
      <c r="KKY5" s="208"/>
      <c r="KKZ5" s="208"/>
      <c r="KLA5" s="208"/>
      <c r="KLB5" s="208"/>
      <c r="KLC5" s="208"/>
      <c r="KLD5" s="208"/>
      <c r="KLE5" s="208"/>
      <c r="KLF5" s="208"/>
      <c r="KLG5" s="208"/>
      <c r="KLH5" s="208"/>
      <c r="KLI5" s="208"/>
      <c r="KLJ5" s="208"/>
      <c r="KLK5" s="208"/>
      <c r="KLL5" s="208"/>
      <c r="KLM5" s="208"/>
      <c r="KLN5" s="208"/>
      <c r="KLO5" s="208"/>
      <c r="KLP5" s="208"/>
      <c r="KLQ5" s="208"/>
      <c r="KLR5" s="208"/>
      <c r="KLS5" s="208"/>
      <c r="KLT5" s="208"/>
      <c r="KLU5" s="208"/>
      <c r="KLV5" s="208"/>
      <c r="KLW5" s="208"/>
      <c r="KLX5" s="208"/>
      <c r="KLY5" s="208"/>
      <c r="KLZ5" s="208"/>
      <c r="KMA5" s="208"/>
      <c r="KMB5" s="208"/>
      <c r="KMC5" s="208"/>
      <c r="KMD5" s="208"/>
      <c r="KME5" s="208"/>
      <c r="KMF5" s="208"/>
      <c r="KMG5" s="208"/>
      <c r="KMH5" s="208"/>
      <c r="KMI5" s="208"/>
      <c r="KMJ5" s="208"/>
      <c r="KMK5" s="208"/>
      <c r="KML5" s="208"/>
      <c r="KMM5" s="208"/>
      <c r="KMN5" s="208"/>
      <c r="KMO5" s="208"/>
      <c r="KMP5" s="208"/>
      <c r="KMQ5" s="208"/>
      <c r="KMR5" s="208"/>
      <c r="KMS5" s="208"/>
      <c r="KMT5" s="208"/>
      <c r="KMU5" s="208"/>
      <c r="KMV5" s="208"/>
      <c r="KMW5" s="208"/>
      <c r="KMX5" s="208"/>
      <c r="KMY5" s="208"/>
      <c r="KMZ5" s="208"/>
      <c r="KNA5" s="208"/>
      <c r="KNB5" s="208"/>
      <c r="KNC5" s="208"/>
      <c r="KND5" s="208"/>
      <c r="KNE5" s="208"/>
      <c r="KNF5" s="208"/>
      <c r="KNG5" s="208"/>
      <c r="KNH5" s="208"/>
      <c r="KNI5" s="208"/>
      <c r="KNJ5" s="208"/>
      <c r="KNK5" s="208"/>
      <c r="KNL5" s="208"/>
      <c r="KNM5" s="208"/>
      <c r="KNN5" s="208"/>
      <c r="KNO5" s="208"/>
      <c r="KNP5" s="208"/>
      <c r="KNQ5" s="208"/>
      <c r="KNR5" s="208"/>
      <c r="KNS5" s="208"/>
      <c r="KNT5" s="208"/>
      <c r="KNU5" s="208"/>
      <c r="KNV5" s="208"/>
      <c r="KNW5" s="208"/>
      <c r="KNX5" s="208"/>
      <c r="KNY5" s="208"/>
      <c r="KNZ5" s="208"/>
      <c r="KOA5" s="208"/>
      <c r="KOB5" s="208"/>
      <c r="KOC5" s="208"/>
      <c r="KOD5" s="208"/>
      <c r="KOE5" s="208"/>
      <c r="KOF5" s="208"/>
      <c r="KOG5" s="208"/>
      <c r="KOH5" s="208"/>
      <c r="KOI5" s="208"/>
      <c r="KOJ5" s="208"/>
      <c r="KOK5" s="208"/>
      <c r="KOL5" s="208"/>
      <c r="KOM5" s="208"/>
      <c r="KON5" s="208"/>
      <c r="KOO5" s="208"/>
      <c r="KOP5" s="208"/>
      <c r="KOQ5" s="208"/>
      <c r="KOR5" s="208"/>
      <c r="KOS5" s="208"/>
      <c r="KOT5" s="208"/>
      <c r="KOU5" s="208"/>
      <c r="KOV5" s="208"/>
      <c r="KOW5" s="208"/>
      <c r="KOX5" s="208"/>
      <c r="KOY5" s="208"/>
      <c r="KOZ5" s="208"/>
      <c r="KPA5" s="208"/>
      <c r="KPB5" s="208"/>
      <c r="KPC5" s="208"/>
      <c r="KPD5" s="208"/>
      <c r="KPE5" s="208"/>
      <c r="KPF5" s="208"/>
      <c r="KPG5" s="208"/>
      <c r="KPH5" s="208"/>
      <c r="KPI5" s="208"/>
      <c r="KPJ5" s="208"/>
      <c r="KPK5" s="208"/>
      <c r="KPL5" s="208"/>
      <c r="KPM5" s="208"/>
      <c r="KPN5" s="208"/>
      <c r="KPO5" s="208"/>
      <c r="KPP5" s="208"/>
      <c r="KPQ5" s="208"/>
      <c r="KPR5" s="208"/>
      <c r="KPS5" s="208"/>
      <c r="KPT5" s="208"/>
      <c r="KPU5" s="208"/>
      <c r="KPV5" s="208"/>
      <c r="KPW5" s="208"/>
      <c r="KPX5" s="208"/>
      <c r="KPY5" s="208"/>
      <c r="KPZ5" s="208"/>
      <c r="KQA5" s="208"/>
      <c r="KQB5" s="208"/>
      <c r="KQC5" s="208"/>
      <c r="KQD5" s="208"/>
      <c r="KQE5" s="208"/>
      <c r="KQF5" s="208"/>
      <c r="KQG5" s="208"/>
      <c r="KQH5" s="208"/>
      <c r="KQI5" s="208"/>
      <c r="KQJ5" s="208"/>
      <c r="KQK5" s="208"/>
      <c r="KQL5" s="208"/>
      <c r="KQM5" s="208"/>
      <c r="KQN5" s="208"/>
      <c r="KQO5" s="208"/>
      <c r="KQP5" s="208"/>
      <c r="KQQ5" s="208"/>
      <c r="KQR5" s="208"/>
      <c r="KQS5" s="208"/>
      <c r="KQT5" s="208"/>
      <c r="KQU5" s="208"/>
      <c r="KQV5" s="208"/>
      <c r="KQW5" s="208"/>
      <c r="KQX5" s="208"/>
      <c r="KQY5" s="208"/>
      <c r="KQZ5" s="208"/>
      <c r="KRA5" s="208"/>
      <c r="KRB5" s="208"/>
      <c r="KRC5" s="208"/>
      <c r="KRD5" s="208"/>
      <c r="KRE5" s="208"/>
      <c r="KRF5" s="208"/>
      <c r="KRG5" s="208"/>
      <c r="KRH5" s="208"/>
      <c r="KRI5" s="208"/>
      <c r="KRJ5" s="208"/>
      <c r="KRK5" s="208"/>
      <c r="KRL5" s="208"/>
      <c r="KRM5" s="208"/>
      <c r="KRN5" s="208"/>
      <c r="KRO5" s="208"/>
      <c r="KRP5" s="208"/>
      <c r="KRQ5" s="208"/>
      <c r="KRR5" s="208"/>
      <c r="KRS5" s="208"/>
      <c r="KRT5" s="208"/>
      <c r="KRU5" s="208"/>
      <c r="KRV5" s="208"/>
      <c r="KRW5" s="208"/>
      <c r="KRX5" s="208"/>
      <c r="KRY5" s="208"/>
      <c r="KRZ5" s="208"/>
      <c r="KSA5" s="208"/>
      <c r="KSB5" s="208"/>
      <c r="KSC5" s="208"/>
      <c r="KSD5" s="208"/>
      <c r="KSE5" s="208"/>
      <c r="KSF5" s="208"/>
      <c r="KSG5" s="208"/>
      <c r="KSH5" s="208"/>
      <c r="KSI5" s="208"/>
      <c r="KSJ5" s="208"/>
      <c r="KSK5" s="208"/>
      <c r="KSL5" s="208"/>
      <c r="KSM5" s="208"/>
      <c r="KSN5" s="208"/>
      <c r="KSO5" s="208"/>
      <c r="KSP5" s="208"/>
      <c r="KSQ5" s="208"/>
      <c r="KSR5" s="208"/>
      <c r="KSS5" s="208"/>
      <c r="KST5" s="208"/>
      <c r="KSU5" s="208"/>
      <c r="KSV5" s="208"/>
      <c r="KSW5" s="208"/>
      <c r="KSX5" s="208"/>
      <c r="KSY5" s="208"/>
      <c r="KSZ5" s="208"/>
      <c r="KTA5" s="208"/>
      <c r="KTB5" s="208"/>
      <c r="KTC5" s="208"/>
      <c r="KTD5" s="208"/>
      <c r="KTE5" s="208"/>
      <c r="KTF5" s="208"/>
      <c r="KTG5" s="208"/>
      <c r="KTH5" s="208"/>
      <c r="KTI5" s="208"/>
      <c r="KTJ5" s="208"/>
      <c r="KTK5" s="208"/>
      <c r="KTL5" s="208"/>
      <c r="KTM5" s="208"/>
      <c r="KTN5" s="208"/>
      <c r="KTO5" s="208"/>
      <c r="KTP5" s="208"/>
      <c r="KTQ5" s="208"/>
      <c r="KTR5" s="208"/>
      <c r="KTS5" s="208"/>
      <c r="KTT5" s="208"/>
      <c r="KTU5" s="208"/>
      <c r="KTV5" s="208"/>
      <c r="KTW5" s="208"/>
      <c r="KTX5" s="208"/>
      <c r="KTY5" s="208"/>
      <c r="KTZ5" s="208"/>
      <c r="KUA5" s="208"/>
      <c r="KUB5" s="208"/>
      <c r="KUC5" s="208"/>
      <c r="KUD5" s="208"/>
      <c r="KUE5" s="208"/>
      <c r="KUF5" s="208"/>
      <c r="KUG5" s="208"/>
      <c r="KUH5" s="208"/>
      <c r="KUI5" s="208"/>
      <c r="KUJ5" s="208"/>
      <c r="KUK5" s="208"/>
      <c r="KUL5" s="208"/>
      <c r="KUM5" s="208"/>
      <c r="KUN5" s="208"/>
      <c r="KUO5" s="208"/>
      <c r="KUP5" s="208"/>
      <c r="KUQ5" s="208"/>
      <c r="KUR5" s="208"/>
      <c r="KUS5" s="208"/>
      <c r="KUT5" s="208"/>
      <c r="KUU5" s="208"/>
      <c r="KUV5" s="208"/>
      <c r="KUW5" s="208"/>
      <c r="KUX5" s="208"/>
      <c r="KUY5" s="208"/>
      <c r="KUZ5" s="208"/>
      <c r="KVA5" s="208"/>
      <c r="KVB5" s="208"/>
      <c r="KVC5" s="208"/>
      <c r="KVD5" s="208"/>
      <c r="KVE5" s="208"/>
      <c r="KVF5" s="208"/>
      <c r="KVG5" s="208"/>
      <c r="KVH5" s="208"/>
      <c r="KVI5" s="208"/>
      <c r="KVJ5" s="208"/>
      <c r="KVK5" s="208"/>
      <c r="KVL5" s="208"/>
      <c r="KVM5" s="208"/>
      <c r="KVN5" s="208"/>
      <c r="KVO5" s="208"/>
      <c r="KVP5" s="208"/>
      <c r="KVQ5" s="208"/>
      <c r="KVR5" s="208"/>
      <c r="KVS5" s="208"/>
      <c r="KVT5" s="208"/>
      <c r="KVU5" s="208"/>
      <c r="KVV5" s="208"/>
      <c r="KVW5" s="208"/>
      <c r="KVX5" s="208"/>
      <c r="KVY5" s="208"/>
      <c r="KVZ5" s="208"/>
      <c r="KWA5" s="208"/>
      <c r="KWB5" s="208"/>
      <c r="KWC5" s="208"/>
      <c r="KWD5" s="208"/>
      <c r="KWE5" s="208"/>
      <c r="KWF5" s="208"/>
      <c r="KWG5" s="208"/>
      <c r="KWH5" s="208"/>
      <c r="KWI5" s="208"/>
      <c r="KWJ5" s="208"/>
      <c r="KWK5" s="208"/>
      <c r="KWL5" s="208"/>
      <c r="KWM5" s="208"/>
      <c r="KWN5" s="208"/>
      <c r="KWO5" s="208"/>
      <c r="KWP5" s="208"/>
      <c r="KWQ5" s="208"/>
      <c r="KWR5" s="208"/>
      <c r="KWS5" s="208"/>
      <c r="KWT5" s="208"/>
      <c r="KWU5" s="208"/>
      <c r="KWV5" s="208"/>
      <c r="KWW5" s="208"/>
      <c r="KWX5" s="208"/>
      <c r="KWY5" s="208"/>
      <c r="KWZ5" s="208"/>
      <c r="KXA5" s="208"/>
      <c r="KXB5" s="208"/>
      <c r="KXC5" s="208"/>
      <c r="KXD5" s="208"/>
      <c r="KXE5" s="208"/>
      <c r="KXF5" s="208"/>
      <c r="KXG5" s="208"/>
      <c r="KXH5" s="208"/>
      <c r="KXI5" s="208"/>
      <c r="KXJ5" s="208"/>
      <c r="KXK5" s="208"/>
      <c r="KXL5" s="208"/>
      <c r="KXM5" s="208"/>
      <c r="KXN5" s="208"/>
      <c r="KXO5" s="208"/>
      <c r="KXP5" s="208"/>
      <c r="KXQ5" s="208"/>
      <c r="KXR5" s="208"/>
      <c r="KXS5" s="208"/>
      <c r="KXT5" s="208"/>
      <c r="KXU5" s="208"/>
      <c r="KXV5" s="208"/>
      <c r="KXW5" s="208"/>
      <c r="KXX5" s="208"/>
      <c r="KXY5" s="208"/>
      <c r="KXZ5" s="208"/>
      <c r="KYA5" s="208"/>
      <c r="KYB5" s="208"/>
      <c r="KYC5" s="208"/>
      <c r="KYD5" s="208"/>
      <c r="KYE5" s="208"/>
      <c r="KYF5" s="208"/>
      <c r="KYG5" s="208"/>
      <c r="KYH5" s="208"/>
      <c r="KYI5" s="208"/>
      <c r="KYJ5" s="208"/>
      <c r="KYK5" s="208"/>
      <c r="KYL5" s="208"/>
      <c r="KYM5" s="208"/>
      <c r="KYN5" s="208"/>
      <c r="KYO5" s="208"/>
      <c r="KYP5" s="208"/>
      <c r="KYQ5" s="208"/>
      <c r="KYR5" s="208"/>
      <c r="KYS5" s="208"/>
      <c r="KYT5" s="208"/>
      <c r="KYU5" s="208"/>
      <c r="KYV5" s="208"/>
      <c r="KYW5" s="208"/>
      <c r="KYX5" s="208"/>
      <c r="KYY5" s="208"/>
      <c r="KYZ5" s="208"/>
      <c r="KZA5" s="208"/>
      <c r="KZB5" s="208"/>
      <c r="KZC5" s="208"/>
      <c r="KZD5" s="208"/>
      <c r="KZE5" s="208"/>
      <c r="KZF5" s="208"/>
      <c r="KZG5" s="208"/>
      <c r="KZH5" s="208"/>
      <c r="KZI5" s="208"/>
      <c r="KZJ5" s="208"/>
      <c r="KZK5" s="208"/>
      <c r="KZL5" s="208"/>
      <c r="KZM5" s="208"/>
      <c r="KZN5" s="208"/>
      <c r="KZO5" s="208"/>
      <c r="KZP5" s="208"/>
      <c r="KZQ5" s="208"/>
      <c r="KZR5" s="208"/>
      <c r="KZS5" s="208"/>
      <c r="KZT5" s="208"/>
      <c r="KZU5" s="208"/>
      <c r="KZV5" s="208"/>
      <c r="KZW5" s="208"/>
      <c r="KZX5" s="208"/>
      <c r="KZY5" s="208"/>
      <c r="KZZ5" s="208"/>
      <c r="LAA5" s="208"/>
      <c r="LAB5" s="208"/>
      <c r="LAC5" s="208"/>
      <c r="LAD5" s="208"/>
      <c r="LAE5" s="208"/>
      <c r="LAF5" s="208"/>
      <c r="LAG5" s="208"/>
      <c r="LAH5" s="208"/>
      <c r="LAI5" s="208"/>
      <c r="LAJ5" s="208"/>
      <c r="LAK5" s="208"/>
      <c r="LAL5" s="208"/>
      <c r="LAM5" s="208"/>
      <c r="LAN5" s="208"/>
      <c r="LAO5" s="208"/>
      <c r="LAP5" s="208"/>
      <c r="LAQ5" s="208"/>
      <c r="LAR5" s="208"/>
      <c r="LAS5" s="208"/>
      <c r="LAT5" s="208"/>
      <c r="LAU5" s="208"/>
      <c r="LAV5" s="208"/>
      <c r="LAW5" s="208"/>
      <c r="LAX5" s="208"/>
      <c r="LAY5" s="208"/>
      <c r="LAZ5" s="208"/>
      <c r="LBA5" s="208"/>
      <c r="LBB5" s="208"/>
      <c r="LBC5" s="208"/>
      <c r="LBD5" s="208"/>
      <c r="LBE5" s="208"/>
      <c r="LBF5" s="208"/>
      <c r="LBG5" s="208"/>
      <c r="LBH5" s="208"/>
      <c r="LBI5" s="208"/>
      <c r="LBJ5" s="208"/>
      <c r="LBK5" s="208"/>
      <c r="LBL5" s="208"/>
      <c r="LBM5" s="208"/>
      <c r="LBN5" s="208"/>
      <c r="LBO5" s="208"/>
      <c r="LBP5" s="208"/>
      <c r="LBQ5" s="208"/>
      <c r="LBR5" s="208"/>
      <c r="LBS5" s="208"/>
      <c r="LBT5" s="208"/>
      <c r="LBU5" s="208"/>
      <c r="LBV5" s="208"/>
      <c r="LBW5" s="208"/>
      <c r="LBX5" s="208"/>
      <c r="LBY5" s="208"/>
      <c r="LBZ5" s="208"/>
      <c r="LCA5" s="208"/>
      <c r="LCB5" s="208"/>
      <c r="LCC5" s="208"/>
      <c r="LCD5" s="208"/>
      <c r="LCE5" s="208"/>
      <c r="LCF5" s="208"/>
      <c r="LCG5" s="208"/>
      <c r="LCH5" s="208"/>
      <c r="LCI5" s="208"/>
      <c r="LCJ5" s="208"/>
      <c r="LCK5" s="208"/>
      <c r="LCL5" s="208"/>
      <c r="LCM5" s="208"/>
      <c r="LCN5" s="208"/>
      <c r="LCO5" s="208"/>
      <c r="LCP5" s="208"/>
      <c r="LCQ5" s="208"/>
      <c r="LCR5" s="208"/>
      <c r="LCS5" s="208"/>
      <c r="LCT5" s="208"/>
      <c r="LCU5" s="208"/>
      <c r="LCV5" s="208"/>
      <c r="LCW5" s="208"/>
      <c r="LCX5" s="208"/>
      <c r="LCY5" s="208"/>
      <c r="LCZ5" s="208"/>
      <c r="LDA5" s="208"/>
      <c r="LDB5" s="208"/>
      <c r="LDC5" s="208"/>
      <c r="LDD5" s="208"/>
      <c r="LDE5" s="208"/>
      <c r="LDF5" s="208"/>
      <c r="LDG5" s="208"/>
      <c r="LDH5" s="208"/>
      <c r="LDI5" s="208"/>
      <c r="LDJ5" s="208"/>
      <c r="LDK5" s="208"/>
      <c r="LDL5" s="208"/>
      <c r="LDM5" s="208"/>
      <c r="LDN5" s="208"/>
      <c r="LDO5" s="208"/>
      <c r="LDP5" s="208"/>
      <c r="LDQ5" s="208"/>
      <c r="LDR5" s="208"/>
      <c r="LDS5" s="208"/>
      <c r="LDT5" s="208"/>
      <c r="LDU5" s="208"/>
      <c r="LDV5" s="208"/>
      <c r="LDW5" s="208"/>
      <c r="LDX5" s="208"/>
      <c r="LDY5" s="208"/>
      <c r="LDZ5" s="208"/>
      <c r="LEA5" s="208"/>
      <c r="LEB5" s="208"/>
      <c r="LEC5" s="208"/>
      <c r="LED5" s="208"/>
      <c r="LEE5" s="208"/>
      <c r="LEF5" s="208"/>
      <c r="LEG5" s="208"/>
      <c r="LEH5" s="208"/>
      <c r="LEI5" s="208"/>
      <c r="LEJ5" s="208"/>
      <c r="LEK5" s="208"/>
      <c r="LEL5" s="208"/>
      <c r="LEM5" s="208"/>
      <c r="LEN5" s="208"/>
      <c r="LEO5" s="208"/>
      <c r="LEP5" s="208"/>
      <c r="LEQ5" s="208"/>
      <c r="LER5" s="208"/>
      <c r="LES5" s="208"/>
      <c r="LET5" s="208"/>
      <c r="LEU5" s="208"/>
      <c r="LEV5" s="208"/>
      <c r="LEW5" s="208"/>
      <c r="LEX5" s="208"/>
      <c r="LEY5" s="208"/>
      <c r="LEZ5" s="208"/>
      <c r="LFA5" s="208"/>
      <c r="LFB5" s="208"/>
      <c r="LFC5" s="208"/>
      <c r="LFD5" s="208"/>
      <c r="LFE5" s="208"/>
      <c r="LFF5" s="208"/>
      <c r="LFG5" s="208"/>
      <c r="LFH5" s="208"/>
      <c r="LFI5" s="208"/>
      <c r="LFJ5" s="208"/>
      <c r="LFK5" s="208"/>
      <c r="LFL5" s="208"/>
      <c r="LFM5" s="208"/>
      <c r="LFN5" s="208"/>
      <c r="LFO5" s="208"/>
      <c r="LFP5" s="208"/>
      <c r="LFQ5" s="208"/>
      <c r="LFR5" s="208"/>
      <c r="LFS5" s="208"/>
      <c r="LFT5" s="208"/>
      <c r="LFU5" s="208"/>
      <c r="LFV5" s="208"/>
      <c r="LFW5" s="208"/>
      <c r="LFX5" s="208"/>
      <c r="LFY5" s="208"/>
      <c r="LFZ5" s="208"/>
      <c r="LGA5" s="208"/>
      <c r="LGB5" s="208"/>
      <c r="LGC5" s="208"/>
      <c r="LGD5" s="208"/>
      <c r="LGE5" s="208"/>
      <c r="LGF5" s="208"/>
      <c r="LGG5" s="208"/>
      <c r="LGH5" s="208"/>
      <c r="LGI5" s="208"/>
      <c r="LGJ5" s="208"/>
      <c r="LGK5" s="208"/>
      <c r="LGL5" s="208"/>
      <c r="LGM5" s="208"/>
      <c r="LGN5" s="208"/>
      <c r="LGO5" s="208"/>
      <c r="LGP5" s="208"/>
      <c r="LGQ5" s="208"/>
      <c r="LGR5" s="208"/>
      <c r="LGS5" s="208"/>
      <c r="LGT5" s="208"/>
      <c r="LGU5" s="208"/>
      <c r="LGV5" s="208"/>
      <c r="LGW5" s="208"/>
      <c r="LGX5" s="208"/>
      <c r="LGY5" s="208"/>
      <c r="LGZ5" s="208"/>
      <c r="LHA5" s="208"/>
      <c r="LHB5" s="208"/>
      <c r="LHC5" s="208"/>
      <c r="LHD5" s="208"/>
      <c r="LHE5" s="208"/>
      <c r="LHF5" s="208"/>
      <c r="LHG5" s="208"/>
      <c r="LHH5" s="208"/>
      <c r="LHI5" s="208"/>
      <c r="LHJ5" s="208"/>
      <c r="LHK5" s="208"/>
      <c r="LHL5" s="208"/>
      <c r="LHM5" s="208"/>
      <c r="LHN5" s="208"/>
      <c r="LHO5" s="208"/>
      <c r="LHP5" s="208"/>
      <c r="LHQ5" s="208"/>
      <c r="LHR5" s="208"/>
      <c r="LHS5" s="208"/>
      <c r="LHT5" s="208"/>
      <c r="LHU5" s="208"/>
      <c r="LHV5" s="208"/>
      <c r="LHW5" s="208"/>
      <c r="LHX5" s="208"/>
      <c r="LHY5" s="208"/>
      <c r="LHZ5" s="208"/>
      <c r="LIA5" s="208"/>
      <c r="LIB5" s="208"/>
      <c r="LIC5" s="208"/>
      <c r="LID5" s="208"/>
      <c r="LIE5" s="208"/>
      <c r="LIF5" s="208"/>
      <c r="LIG5" s="208"/>
      <c r="LIH5" s="208"/>
      <c r="LII5" s="208"/>
      <c r="LIJ5" s="208"/>
      <c r="LIK5" s="208"/>
      <c r="LIL5" s="208"/>
      <c r="LIM5" s="208"/>
      <c r="LIN5" s="208"/>
      <c r="LIO5" s="208"/>
      <c r="LIP5" s="208"/>
      <c r="LIQ5" s="208"/>
      <c r="LIR5" s="208"/>
      <c r="LIS5" s="208"/>
      <c r="LIT5" s="208"/>
      <c r="LIU5" s="208"/>
      <c r="LIV5" s="208"/>
      <c r="LIW5" s="208"/>
      <c r="LIX5" s="208"/>
      <c r="LIY5" s="208"/>
      <c r="LIZ5" s="208"/>
      <c r="LJA5" s="208"/>
      <c r="LJB5" s="208"/>
      <c r="LJC5" s="208"/>
      <c r="LJD5" s="208"/>
      <c r="LJE5" s="208"/>
      <c r="LJF5" s="208"/>
      <c r="LJG5" s="208"/>
      <c r="LJH5" s="208"/>
      <c r="LJI5" s="208"/>
      <c r="LJJ5" s="208"/>
      <c r="LJK5" s="208"/>
      <c r="LJL5" s="208"/>
      <c r="LJM5" s="208"/>
      <c r="LJN5" s="208"/>
      <c r="LJO5" s="208"/>
      <c r="LJP5" s="208"/>
      <c r="LJQ5" s="208"/>
      <c r="LJR5" s="208"/>
      <c r="LJS5" s="208"/>
      <c r="LJT5" s="208"/>
      <c r="LJU5" s="208"/>
      <c r="LJV5" s="208"/>
      <c r="LJW5" s="208"/>
      <c r="LJX5" s="208"/>
      <c r="LJY5" s="208"/>
      <c r="LJZ5" s="208"/>
      <c r="LKA5" s="208"/>
      <c r="LKB5" s="208"/>
      <c r="LKC5" s="208"/>
      <c r="LKD5" s="208"/>
      <c r="LKE5" s="208"/>
      <c r="LKF5" s="208"/>
      <c r="LKG5" s="208"/>
      <c r="LKH5" s="208"/>
      <c r="LKI5" s="208"/>
      <c r="LKJ5" s="208"/>
      <c r="LKK5" s="208"/>
      <c r="LKL5" s="208"/>
      <c r="LKM5" s="208"/>
      <c r="LKN5" s="208"/>
      <c r="LKO5" s="208"/>
      <c r="LKP5" s="208"/>
      <c r="LKQ5" s="208"/>
      <c r="LKR5" s="208"/>
      <c r="LKS5" s="208"/>
      <c r="LKT5" s="208"/>
      <c r="LKU5" s="208"/>
      <c r="LKV5" s="208"/>
      <c r="LKW5" s="208"/>
      <c r="LKX5" s="208"/>
      <c r="LKY5" s="208"/>
      <c r="LKZ5" s="208"/>
      <c r="LLA5" s="208"/>
      <c r="LLB5" s="208"/>
      <c r="LLC5" s="208"/>
      <c r="LLD5" s="208"/>
      <c r="LLE5" s="208"/>
      <c r="LLF5" s="208"/>
      <c r="LLG5" s="208"/>
      <c r="LLH5" s="208"/>
      <c r="LLI5" s="208"/>
      <c r="LLJ5" s="208"/>
      <c r="LLK5" s="208"/>
      <c r="LLL5" s="208"/>
      <c r="LLM5" s="208"/>
      <c r="LLN5" s="208"/>
      <c r="LLO5" s="208"/>
      <c r="LLP5" s="208"/>
      <c r="LLQ5" s="208"/>
      <c r="LLR5" s="208"/>
      <c r="LLS5" s="208"/>
      <c r="LLT5" s="208"/>
      <c r="LLU5" s="208"/>
      <c r="LLV5" s="208"/>
      <c r="LLW5" s="208"/>
      <c r="LLX5" s="208"/>
      <c r="LLY5" s="208"/>
      <c r="LLZ5" s="208"/>
      <c r="LMA5" s="208"/>
      <c r="LMB5" s="208"/>
      <c r="LMC5" s="208"/>
      <c r="LMD5" s="208"/>
      <c r="LME5" s="208"/>
      <c r="LMF5" s="208"/>
      <c r="LMG5" s="208"/>
      <c r="LMH5" s="208"/>
      <c r="LMI5" s="208"/>
      <c r="LMJ5" s="208"/>
      <c r="LMK5" s="208"/>
      <c r="LML5" s="208"/>
      <c r="LMM5" s="208"/>
      <c r="LMN5" s="208"/>
      <c r="LMO5" s="208"/>
      <c r="LMP5" s="208"/>
      <c r="LMQ5" s="208"/>
      <c r="LMR5" s="208"/>
      <c r="LMS5" s="208"/>
      <c r="LMT5" s="208"/>
      <c r="LMU5" s="208"/>
      <c r="LMV5" s="208"/>
      <c r="LMW5" s="208"/>
      <c r="LMX5" s="208"/>
      <c r="LMY5" s="208"/>
      <c r="LMZ5" s="208"/>
      <c r="LNA5" s="208"/>
      <c r="LNB5" s="208"/>
      <c r="LNC5" s="208"/>
      <c r="LND5" s="208"/>
      <c r="LNE5" s="208"/>
      <c r="LNF5" s="208"/>
      <c r="LNG5" s="208"/>
      <c r="LNH5" s="208"/>
      <c r="LNI5" s="208"/>
      <c r="LNJ5" s="208"/>
      <c r="LNK5" s="208"/>
      <c r="LNL5" s="208"/>
      <c r="LNM5" s="208"/>
      <c r="LNN5" s="208"/>
      <c r="LNO5" s="208"/>
      <c r="LNP5" s="208"/>
      <c r="LNQ5" s="208"/>
      <c r="LNR5" s="208"/>
      <c r="LNS5" s="208"/>
      <c r="LNT5" s="208"/>
      <c r="LNU5" s="208"/>
      <c r="LNV5" s="208"/>
      <c r="LNW5" s="208"/>
      <c r="LNX5" s="208"/>
      <c r="LNY5" s="208"/>
      <c r="LNZ5" s="208"/>
      <c r="LOA5" s="208"/>
      <c r="LOB5" s="208"/>
      <c r="LOC5" s="208"/>
      <c r="LOD5" s="208"/>
      <c r="LOE5" s="208"/>
      <c r="LOF5" s="208"/>
      <c r="LOG5" s="208"/>
      <c r="LOH5" s="208"/>
      <c r="LOI5" s="208"/>
      <c r="LOJ5" s="208"/>
      <c r="LOK5" s="208"/>
      <c r="LOL5" s="208"/>
      <c r="LOM5" s="208"/>
      <c r="LON5" s="208"/>
      <c r="LOO5" s="208"/>
      <c r="LOP5" s="208"/>
      <c r="LOQ5" s="208"/>
      <c r="LOR5" s="208"/>
      <c r="LOS5" s="208"/>
      <c r="LOT5" s="208"/>
      <c r="LOU5" s="208"/>
      <c r="LOV5" s="208"/>
      <c r="LOW5" s="208"/>
      <c r="LOX5" s="208"/>
      <c r="LOY5" s="208"/>
      <c r="LOZ5" s="208"/>
      <c r="LPA5" s="208"/>
      <c r="LPB5" s="208"/>
      <c r="LPC5" s="208"/>
      <c r="LPD5" s="208"/>
      <c r="LPE5" s="208"/>
      <c r="LPF5" s="208"/>
      <c r="LPG5" s="208"/>
      <c r="LPH5" s="208"/>
      <c r="LPI5" s="208"/>
      <c r="LPJ5" s="208"/>
      <c r="LPK5" s="208"/>
      <c r="LPL5" s="208"/>
      <c r="LPM5" s="208"/>
      <c r="LPN5" s="208"/>
      <c r="LPO5" s="208"/>
      <c r="LPP5" s="208"/>
      <c r="LPQ5" s="208"/>
      <c r="LPR5" s="208"/>
      <c r="LPS5" s="208"/>
      <c r="LPT5" s="208"/>
      <c r="LPU5" s="208"/>
      <c r="LPV5" s="208"/>
      <c r="LPW5" s="208"/>
      <c r="LPX5" s="208"/>
      <c r="LPY5" s="208"/>
      <c r="LPZ5" s="208"/>
      <c r="LQA5" s="208"/>
      <c r="LQB5" s="208"/>
      <c r="LQC5" s="208"/>
      <c r="LQD5" s="208"/>
      <c r="LQE5" s="208"/>
      <c r="LQF5" s="208"/>
      <c r="LQG5" s="208"/>
      <c r="LQH5" s="208"/>
      <c r="LQI5" s="208"/>
      <c r="LQJ5" s="208"/>
      <c r="LQK5" s="208"/>
      <c r="LQL5" s="208"/>
      <c r="LQM5" s="208"/>
      <c r="LQN5" s="208"/>
      <c r="LQO5" s="208"/>
      <c r="LQP5" s="208"/>
      <c r="LQQ5" s="208"/>
      <c r="LQR5" s="208"/>
      <c r="LQS5" s="208"/>
      <c r="LQT5" s="208"/>
      <c r="LQU5" s="208"/>
      <c r="LQV5" s="208"/>
      <c r="LQW5" s="208"/>
      <c r="LQX5" s="208"/>
      <c r="LQY5" s="208"/>
      <c r="LQZ5" s="208"/>
      <c r="LRA5" s="208"/>
      <c r="LRB5" s="208"/>
      <c r="LRC5" s="208"/>
      <c r="LRD5" s="208"/>
      <c r="LRE5" s="208"/>
      <c r="LRF5" s="208"/>
      <c r="LRG5" s="208"/>
      <c r="LRH5" s="208"/>
      <c r="LRI5" s="208"/>
      <c r="LRJ5" s="208"/>
      <c r="LRK5" s="208"/>
      <c r="LRL5" s="208"/>
      <c r="LRM5" s="208"/>
      <c r="LRN5" s="208"/>
      <c r="LRO5" s="208"/>
      <c r="LRP5" s="208"/>
      <c r="LRQ5" s="208"/>
      <c r="LRR5" s="208"/>
      <c r="LRS5" s="208"/>
      <c r="LRT5" s="208"/>
      <c r="LRU5" s="208"/>
      <c r="LRV5" s="208"/>
      <c r="LRW5" s="208"/>
      <c r="LRX5" s="208"/>
      <c r="LRY5" s="208"/>
      <c r="LRZ5" s="208"/>
      <c r="LSA5" s="208"/>
      <c r="LSB5" s="208"/>
      <c r="LSC5" s="208"/>
      <c r="LSD5" s="208"/>
      <c r="LSE5" s="208"/>
      <c r="LSF5" s="208"/>
      <c r="LSG5" s="208"/>
      <c r="LSH5" s="208"/>
      <c r="LSI5" s="208"/>
      <c r="LSJ5" s="208"/>
      <c r="LSK5" s="208"/>
      <c r="LSL5" s="208"/>
      <c r="LSM5" s="208"/>
      <c r="LSN5" s="208"/>
      <c r="LSO5" s="208"/>
      <c r="LSP5" s="208"/>
      <c r="LSQ5" s="208"/>
      <c r="LSR5" s="208"/>
      <c r="LSS5" s="208"/>
      <c r="LST5" s="208"/>
      <c r="LSU5" s="208"/>
      <c r="LSV5" s="208"/>
      <c r="LSW5" s="208"/>
      <c r="LSX5" s="208"/>
      <c r="LSY5" s="208"/>
      <c r="LSZ5" s="208"/>
      <c r="LTA5" s="208"/>
      <c r="LTB5" s="208"/>
      <c r="LTC5" s="208"/>
      <c r="LTD5" s="208"/>
      <c r="LTE5" s="208"/>
      <c r="LTF5" s="208"/>
      <c r="LTG5" s="208"/>
      <c r="LTH5" s="208"/>
      <c r="LTI5" s="208"/>
      <c r="LTJ5" s="208"/>
      <c r="LTK5" s="208"/>
      <c r="LTL5" s="208"/>
      <c r="LTM5" s="208"/>
      <c r="LTN5" s="208"/>
      <c r="LTO5" s="208"/>
      <c r="LTP5" s="208"/>
      <c r="LTQ5" s="208"/>
      <c r="LTR5" s="208"/>
      <c r="LTS5" s="208"/>
      <c r="LTT5" s="208"/>
      <c r="LTU5" s="208"/>
      <c r="LTV5" s="208"/>
      <c r="LTW5" s="208"/>
      <c r="LTX5" s="208"/>
      <c r="LTY5" s="208"/>
      <c r="LTZ5" s="208"/>
      <c r="LUA5" s="208"/>
      <c r="LUB5" s="208"/>
      <c r="LUC5" s="208"/>
      <c r="LUD5" s="208"/>
      <c r="LUE5" s="208"/>
      <c r="LUF5" s="208"/>
      <c r="LUG5" s="208"/>
      <c r="LUH5" s="208"/>
      <c r="LUI5" s="208"/>
      <c r="LUJ5" s="208"/>
      <c r="LUK5" s="208"/>
      <c r="LUL5" s="208"/>
      <c r="LUM5" s="208"/>
      <c r="LUN5" s="208"/>
      <c r="LUO5" s="208"/>
      <c r="LUP5" s="208"/>
      <c r="LUQ5" s="208"/>
      <c r="LUR5" s="208"/>
      <c r="LUS5" s="208"/>
      <c r="LUT5" s="208"/>
      <c r="LUU5" s="208"/>
      <c r="LUV5" s="208"/>
      <c r="LUW5" s="208"/>
      <c r="LUX5" s="208"/>
      <c r="LUY5" s="208"/>
      <c r="LUZ5" s="208"/>
      <c r="LVA5" s="208"/>
      <c r="LVB5" s="208"/>
      <c r="LVC5" s="208"/>
      <c r="LVD5" s="208"/>
      <c r="LVE5" s="208"/>
      <c r="LVF5" s="208"/>
      <c r="LVG5" s="208"/>
      <c r="LVH5" s="208"/>
      <c r="LVI5" s="208"/>
      <c r="LVJ5" s="208"/>
      <c r="LVK5" s="208"/>
      <c r="LVL5" s="208"/>
      <c r="LVM5" s="208"/>
      <c r="LVN5" s="208"/>
      <c r="LVO5" s="208"/>
      <c r="LVP5" s="208"/>
      <c r="LVQ5" s="208"/>
      <c r="LVR5" s="208"/>
      <c r="LVS5" s="208"/>
      <c r="LVT5" s="208"/>
      <c r="LVU5" s="208"/>
      <c r="LVV5" s="208"/>
      <c r="LVW5" s="208"/>
      <c r="LVX5" s="208"/>
      <c r="LVY5" s="208"/>
      <c r="LVZ5" s="208"/>
      <c r="LWA5" s="208"/>
      <c r="LWB5" s="208"/>
      <c r="LWC5" s="208"/>
      <c r="LWD5" s="208"/>
      <c r="LWE5" s="208"/>
      <c r="LWF5" s="208"/>
      <c r="LWG5" s="208"/>
      <c r="LWH5" s="208"/>
      <c r="LWI5" s="208"/>
      <c r="LWJ5" s="208"/>
      <c r="LWK5" s="208"/>
      <c r="LWL5" s="208"/>
      <c r="LWM5" s="208"/>
      <c r="LWN5" s="208"/>
      <c r="LWO5" s="208"/>
      <c r="LWP5" s="208"/>
      <c r="LWQ5" s="208"/>
      <c r="LWR5" s="208"/>
      <c r="LWS5" s="208"/>
      <c r="LWT5" s="208"/>
      <c r="LWU5" s="208"/>
      <c r="LWV5" s="208"/>
      <c r="LWW5" s="208"/>
      <c r="LWX5" s="208"/>
      <c r="LWY5" s="208"/>
      <c r="LWZ5" s="208"/>
      <c r="LXA5" s="208"/>
      <c r="LXB5" s="208"/>
      <c r="LXC5" s="208"/>
      <c r="LXD5" s="208"/>
      <c r="LXE5" s="208"/>
      <c r="LXF5" s="208"/>
      <c r="LXG5" s="208"/>
      <c r="LXH5" s="208"/>
      <c r="LXI5" s="208"/>
      <c r="LXJ5" s="208"/>
      <c r="LXK5" s="208"/>
      <c r="LXL5" s="208"/>
      <c r="LXM5" s="208"/>
      <c r="LXN5" s="208"/>
      <c r="LXO5" s="208"/>
      <c r="LXP5" s="208"/>
      <c r="LXQ5" s="208"/>
      <c r="LXR5" s="208"/>
      <c r="LXS5" s="208"/>
      <c r="LXT5" s="208"/>
      <c r="LXU5" s="208"/>
      <c r="LXV5" s="208"/>
      <c r="LXW5" s="208"/>
      <c r="LXX5" s="208"/>
      <c r="LXY5" s="208"/>
      <c r="LXZ5" s="208"/>
      <c r="LYA5" s="208"/>
      <c r="LYB5" s="208"/>
      <c r="LYC5" s="208"/>
      <c r="LYD5" s="208"/>
      <c r="LYE5" s="208"/>
      <c r="LYF5" s="208"/>
      <c r="LYG5" s="208"/>
      <c r="LYH5" s="208"/>
      <c r="LYI5" s="208"/>
      <c r="LYJ5" s="208"/>
      <c r="LYK5" s="208"/>
      <c r="LYL5" s="208"/>
      <c r="LYM5" s="208"/>
      <c r="LYN5" s="208"/>
      <c r="LYO5" s="208"/>
      <c r="LYP5" s="208"/>
      <c r="LYQ5" s="208"/>
      <c r="LYR5" s="208"/>
      <c r="LYS5" s="208"/>
      <c r="LYT5" s="208"/>
      <c r="LYU5" s="208"/>
      <c r="LYV5" s="208"/>
      <c r="LYW5" s="208"/>
      <c r="LYX5" s="208"/>
      <c r="LYY5" s="208"/>
      <c r="LYZ5" s="208"/>
      <c r="LZA5" s="208"/>
      <c r="LZB5" s="208"/>
      <c r="LZC5" s="208"/>
      <c r="LZD5" s="208"/>
      <c r="LZE5" s="208"/>
      <c r="LZF5" s="208"/>
      <c r="LZG5" s="208"/>
      <c r="LZH5" s="208"/>
      <c r="LZI5" s="208"/>
      <c r="LZJ5" s="208"/>
      <c r="LZK5" s="208"/>
      <c r="LZL5" s="208"/>
      <c r="LZM5" s="208"/>
      <c r="LZN5" s="208"/>
      <c r="LZO5" s="208"/>
      <c r="LZP5" s="208"/>
      <c r="LZQ5" s="208"/>
      <c r="LZR5" s="208"/>
      <c r="LZS5" s="208"/>
      <c r="LZT5" s="208"/>
      <c r="LZU5" s="208"/>
      <c r="LZV5" s="208"/>
      <c r="LZW5" s="208"/>
      <c r="LZX5" s="208"/>
      <c r="LZY5" s="208"/>
      <c r="LZZ5" s="208"/>
      <c r="MAA5" s="208"/>
      <c r="MAB5" s="208"/>
      <c r="MAC5" s="208"/>
      <c r="MAD5" s="208"/>
      <c r="MAE5" s="208"/>
      <c r="MAF5" s="208"/>
      <c r="MAG5" s="208"/>
      <c r="MAH5" s="208"/>
      <c r="MAI5" s="208"/>
      <c r="MAJ5" s="208"/>
      <c r="MAK5" s="208"/>
      <c r="MAL5" s="208"/>
      <c r="MAM5" s="208"/>
      <c r="MAN5" s="208"/>
      <c r="MAO5" s="208"/>
      <c r="MAP5" s="208"/>
      <c r="MAQ5" s="208"/>
      <c r="MAR5" s="208"/>
      <c r="MAS5" s="208"/>
      <c r="MAT5" s="208"/>
      <c r="MAU5" s="208"/>
      <c r="MAV5" s="208"/>
      <c r="MAW5" s="208"/>
      <c r="MAX5" s="208"/>
      <c r="MAY5" s="208"/>
      <c r="MAZ5" s="208"/>
      <c r="MBA5" s="208"/>
      <c r="MBB5" s="208"/>
      <c r="MBC5" s="208"/>
      <c r="MBD5" s="208"/>
      <c r="MBE5" s="208"/>
      <c r="MBF5" s="208"/>
      <c r="MBG5" s="208"/>
      <c r="MBH5" s="208"/>
      <c r="MBI5" s="208"/>
      <c r="MBJ5" s="208"/>
      <c r="MBK5" s="208"/>
      <c r="MBL5" s="208"/>
      <c r="MBM5" s="208"/>
      <c r="MBN5" s="208"/>
      <c r="MBO5" s="208"/>
      <c r="MBP5" s="208"/>
      <c r="MBQ5" s="208"/>
      <c r="MBR5" s="208"/>
      <c r="MBS5" s="208"/>
      <c r="MBT5" s="208"/>
      <c r="MBU5" s="208"/>
      <c r="MBV5" s="208"/>
      <c r="MBW5" s="208"/>
      <c r="MBX5" s="208"/>
      <c r="MBY5" s="208"/>
      <c r="MBZ5" s="208"/>
      <c r="MCA5" s="208"/>
      <c r="MCB5" s="208"/>
      <c r="MCC5" s="208"/>
      <c r="MCD5" s="208"/>
      <c r="MCE5" s="208"/>
      <c r="MCF5" s="208"/>
      <c r="MCG5" s="208"/>
      <c r="MCH5" s="208"/>
      <c r="MCI5" s="208"/>
      <c r="MCJ5" s="208"/>
      <c r="MCK5" s="208"/>
      <c r="MCL5" s="208"/>
      <c r="MCM5" s="208"/>
      <c r="MCN5" s="208"/>
      <c r="MCO5" s="208"/>
      <c r="MCP5" s="208"/>
      <c r="MCQ5" s="208"/>
      <c r="MCR5" s="208"/>
      <c r="MCS5" s="208"/>
      <c r="MCT5" s="208"/>
      <c r="MCU5" s="208"/>
      <c r="MCV5" s="208"/>
      <c r="MCW5" s="208"/>
      <c r="MCX5" s="208"/>
      <c r="MCY5" s="208"/>
      <c r="MCZ5" s="208"/>
      <c r="MDA5" s="208"/>
      <c r="MDB5" s="208"/>
      <c r="MDC5" s="208"/>
      <c r="MDD5" s="208"/>
      <c r="MDE5" s="208"/>
      <c r="MDF5" s="208"/>
      <c r="MDG5" s="208"/>
      <c r="MDH5" s="208"/>
      <c r="MDI5" s="208"/>
      <c r="MDJ5" s="208"/>
      <c r="MDK5" s="208"/>
      <c r="MDL5" s="208"/>
      <c r="MDM5" s="208"/>
      <c r="MDN5" s="208"/>
      <c r="MDO5" s="208"/>
      <c r="MDP5" s="208"/>
      <c r="MDQ5" s="208"/>
      <c r="MDR5" s="208"/>
      <c r="MDS5" s="208"/>
      <c r="MDT5" s="208"/>
      <c r="MDU5" s="208"/>
      <c r="MDV5" s="208"/>
      <c r="MDW5" s="208"/>
      <c r="MDX5" s="208"/>
      <c r="MDY5" s="208"/>
      <c r="MDZ5" s="208"/>
      <c r="MEA5" s="208"/>
      <c r="MEB5" s="208"/>
      <c r="MEC5" s="208"/>
      <c r="MED5" s="208"/>
      <c r="MEE5" s="208"/>
      <c r="MEF5" s="208"/>
      <c r="MEG5" s="208"/>
      <c r="MEH5" s="208"/>
      <c r="MEI5" s="208"/>
      <c r="MEJ5" s="208"/>
      <c r="MEK5" s="208"/>
      <c r="MEL5" s="208"/>
      <c r="MEM5" s="208"/>
      <c r="MEN5" s="208"/>
      <c r="MEO5" s="208"/>
      <c r="MEP5" s="208"/>
      <c r="MEQ5" s="208"/>
      <c r="MER5" s="208"/>
      <c r="MES5" s="208"/>
      <c r="MET5" s="208"/>
      <c r="MEU5" s="208"/>
      <c r="MEV5" s="208"/>
      <c r="MEW5" s="208"/>
      <c r="MEX5" s="208"/>
      <c r="MEY5" s="208"/>
      <c r="MEZ5" s="208"/>
      <c r="MFA5" s="208"/>
      <c r="MFB5" s="208"/>
      <c r="MFC5" s="208"/>
      <c r="MFD5" s="208"/>
      <c r="MFE5" s="208"/>
      <c r="MFF5" s="208"/>
      <c r="MFG5" s="208"/>
      <c r="MFH5" s="208"/>
      <c r="MFI5" s="208"/>
      <c r="MFJ5" s="208"/>
      <c r="MFK5" s="208"/>
      <c r="MFL5" s="208"/>
      <c r="MFM5" s="208"/>
      <c r="MFN5" s="208"/>
      <c r="MFO5" s="208"/>
      <c r="MFP5" s="208"/>
      <c r="MFQ5" s="208"/>
      <c r="MFR5" s="208"/>
      <c r="MFS5" s="208"/>
      <c r="MFT5" s="208"/>
      <c r="MFU5" s="208"/>
      <c r="MFV5" s="208"/>
      <c r="MFW5" s="208"/>
      <c r="MFX5" s="208"/>
      <c r="MFY5" s="208"/>
      <c r="MFZ5" s="208"/>
      <c r="MGA5" s="208"/>
      <c r="MGB5" s="208"/>
      <c r="MGC5" s="208"/>
      <c r="MGD5" s="208"/>
      <c r="MGE5" s="208"/>
      <c r="MGF5" s="208"/>
      <c r="MGG5" s="208"/>
      <c r="MGH5" s="208"/>
      <c r="MGI5" s="208"/>
      <c r="MGJ5" s="208"/>
      <c r="MGK5" s="208"/>
      <c r="MGL5" s="208"/>
      <c r="MGM5" s="208"/>
      <c r="MGN5" s="208"/>
      <c r="MGO5" s="208"/>
      <c r="MGP5" s="208"/>
      <c r="MGQ5" s="208"/>
      <c r="MGR5" s="208"/>
      <c r="MGS5" s="208"/>
      <c r="MGT5" s="208"/>
      <c r="MGU5" s="208"/>
      <c r="MGV5" s="208"/>
      <c r="MGW5" s="208"/>
      <c r="MGX5" s="208"/>
      <c r="MGY5" s="208"/>
      <c r="MGZ5" s="208"/>
      <c r="MHA5" s="208"/>
      <c r="MHB5" s="208"/>
      <c r="MHC5" s="208"/>
      <c r="MHD5" s="208"/>
      <c r="MHE5" s="208"/>
      <c r="MHF5" s="208"/>
      <c r="MHG5" s="208"/>
      <c r="MHH5" s="208"/>
      <c r="MHI5" s="208"/>
      <c r="MHJ5" s="208"/>
      <c r="MHK5" s="208"/>
      <c r="MHL5" s="208"/>
      <c r="MHM5" s="208"/>
      <c r="MHN5" s="208"/>
      <c r="MHO5" s="208"/>
      <c r="MHP5" s="208"/>
      <c r="MHQ5" s="208"/>
      <c r="MHR5" s="208"/>
      <c r="MHS5" s="208"/>
      <c r="MHT5" s="208"/>
      <c r="MHU5" s="208"/>
      <c r="MHV5" s="208"/>
      <c r="MHW5" s="208"/>
      <c r="MHX5" s="208"/>
      <c r="MHY5" s="208"/>
      <c r="MHZ5" s="208"/>
      <c r="MIA5" s="208"/>
      <c r="MIB5" s="208"/>
      <c r="MIC5" s="208"/>
      <c r="MID5" s="208"/>
      <c r="MIE5" s="208"/>
      <c r="MIF5" s="208"/>
      <c r="MIG5" s="208"/>
      <c r="MIH5" s="208"/>
      <c r="MII5" s="208"/>
      <c r="MIJ5" s="208"/>
      <c r="MIK5" s="208"/>
      <c r="MIL5" s="208"/>
      <c r="MIM5" s="208"/>
      <c r="MIN5" s="208"/>
      <c r="MIO5" s="208"/>
      <c r="MIP5" s="208"/>
      <c r="MIQ5" s="208"/>
      <c r="MIR5" s="208"/>
      <c r="MIS5" s="208"/>
      <c r="MIT5" s="208"/>
      <c r="MIU5" s="208"/>
      <c r="MIV5" s="208"/>
      <c r="MIW5" s="208"/>
      <c r="MIX5" s="208"/>
      <c r="MIY5" s="208"/>
      <c r="MIZ5" s="208"/>
      <c r="MJA5" s="208"/>
      <c r="MJB5" s="208"/>
      <c r="MJC5" s="208"/>
      <c r="MJD5" s="208"/>
      <c r="MJE5" s="208"/>
      <c r="MJF5" s="208"/>
      <c r="MJG5" s="208"/>
      <c r="MJH5" s="208"/>
      <c r="MJI5" s="208"/>
      <c r="MJJ5" s="208"/>
      <c r="MJK5" s="208"/>
      <c r="MJL5" s="208"/>
      <c r="MJM5" s="208"/>
      <c r="MJN5" s="208"/>
      <c r="MJO5" s="208"/>
      <c r="MJP5" s="208"/>
      <c r="MJQ5" s="208"/>
      <c r="MJR5" s="208"/>
      <c r="MJS5" s="208"/>
      <c r="MJT5" s="208"/>
      <c r="MJU5" s="208"/>
      <c r="MJV5" s="208"/>
      <c r="MJW5" s="208"/>
      <c r="MJX5" s="208"/>
      <c r="MJY5" s="208"/>
      <c r="MJZ5" s="208"/>
      <c r="MKA5" s="208"/>
      <c r="MKB5" s="208"/>
      <c r="MKC5" s="208"/>
      <c r="MKD5" s="208"/>
      <c r="MKE5" s="208"/>
      <c r="MKF5" s="208"/>
      <c r="MKG5" s="208"/>
      <c r="MKH5" s="208"/>
      <c r="MKI5" s="208"/>
      <c r="MKJ5" s="208"/>
      <c r="MKK5" s="208"/>
      <c r="MKL5" s="208"/>
      <c r="MKM5" s="208"/>
      <c r="MKN5" s="208"/>
      <c r="MKO5" s="208"/>
      <c r="MKP5" s="208"/>
      <c r="MKQ5" s="208"/>
      <c r="MKR5" s="208"/>
      <c r="MKS5" s="208"/>
      <c r="MKT5" s="208"/>
      <c r="MKU5" s="208"/>
      <c r="MKV5" s="208"/>
      <c r="MKW5" s="208"/>
      <c r="MKX5" s="208"/>
      <c r="MKY5" s="208"/>
      <c r="MKZ5" s="208"/>
      <c r="MLA5" s="208"/>
      <c r="MLB5" s="208"/>
      <c r="MLC5" s="208"/>
      <c r="MLD5" s="208"/>
      <c r="MLE5" s="208"/>
      <c r="MLF5" s="208"/>
      <c r="MLG5" s="208"/>
      <c r="MLH5" s="208"/>
      <c r="MLI5" s="208"/>
      <c r="MLJ5" s="208"/>
      <c r="MLK5" s="208"/>
      <c r="MLL5" s="208"/>
      <c r="MLM5" s="208"/>
      <c r="MLN5" s="208"/>
      <c r="MLO5" s="208"/>
      <c r="MLP5" s="208"/>
      <c r="MLQ5" s="208"/>
      <c r="MLR5" s="208"/>
      <c r="MLS5" s="208"/>
      <c r="MLT5" s="208"/>
      <c r="MLU5" s="208"/>
      <c r="MLV5" s="208"/>
      <c r="MLW5" s="208"/>
      <c r="MLX5" s="208"/>
      <c r="MLY5" s="208"/>
      <c r="MLZ5" s="208"/>
      <c r="MMA5" s="208"/>
      <c r="MMB5" s="208"/>
      <c r="MMC5" s="208"/>
      <c r="MMD5" s="208"/>
      <c r="MME5" s="208"/>
      <c r="MMF5" s="208"/>
      <c r="MMG5" s="208"/>
      <c r="MMH5" s="208"/>
      <c r="MMI5" s="208"/>
      <c r="MMJ5" s="208"/>
      <c r="MMK5" s="208"/>
      <c r="MML5" s="208"/>
      <c r="MMM5" s="208"/>
      <c r="MMN5" s="208"/>
      <c r="MMO5" s="208"/>
      <c r="MMP5" s="208"/>
      <c r="MMQ5" s="208"/>
      <c r="MMR5" s="208"/>
      <c r="MMS5" s="208"/>
      <c r="MMT5" s="208"/>
      <c r="MMU5" s="208"/>
      <c r="MMV5" s="208"/>
      <c r="MMW5" s="208"/>
      <c r="MMX5" s="208"/>
      <c r="MMY5" s="208"/>
      <c r="MMZ5" s="208"/>
      <c r="MNA5" s="208"/>
      <c r="MNB5" s="208"/>
      <c r="MNC5" s="208"/>
      <c r="MND5" s="208"/>
      <c r="MNE5" s="208"/>
      <c r="MNF5" s="208"/>
      <c r="MNG5" s="208"/>
      <c r="MNH5" s="208"/>
      <c r="MNI5" s="208"/>
      <c r="MNJ5" s="208"/>
      <c r="MNK5" s="208"/>
      <c r="MNL5" s="208"/>
      <c r="MNM5" s="208"/>
      <c r="MNN5" s="208"/>
      <c r="MNO5" s="208"/>
      <c r="MNP5" s="208"/>
      <c r="MNQ5" s="208"/>
      <c r="MNR5" s="208"/>
      <c r="MNS5" s="208"/>
      <c r="MNT5" s="208"/>
      <c r="MNU5" s="208"/>
      <c r="MNV5" s="208"/>
      <c r="MNW5" s="208"/>
      <c r="MNX5" s="208"/>
      <c r="MNY5" s="208"/>
      <c r="MNZ5" s="208"/>
      <c r="MOA5" s="208"/>
      <c r="MOB5" s="208"/>
      <c r="MOC5" s="208"/>
      <c r="MOD5" s="208"/>
      <c r="MOE5" s="208"/>
      <c r="MOF5" s="208"/>
      <c r="MOG5" s="208"/>
      <c r="MOH5" s="208"/>
      <c r="MOI5" s="208"/>
      <c r="MOJ5" s="208"/>
      <c r="MOK5" s="208"/>
      <c r="MOL5" s="208"/>
      <c r="MOM5" s="208"/>
      <c r="MON5" s="208"/>
      <c r="MOO5" s="208"/>
      <c r="MOP5" s="208"/>
      <c r="MOQ5" s="208"/>
      <c r="MOR5" s="208"/>
      <c r="MOS5" s="208"/>
      <c r="MOT5" s="208"/>
      <c r="MOU5" s="208"/>
      <c r="MOV5" s="208"/>
      <c r="MOW5" s="208"/>
      <c r="MOX5" s="208"/>
      <c r="MOY5" s="208"/>
      <c r="MOZ5" s="208"/>
      <c r="MPA5" s="208"/>
      <c r="MPB5" s="208"/>
      <c r="MPC5" s="208"/>
      <c r="MPD5" s="208"/>
      <c r="MPE5" s="208"/>
      <c r="MPF5" s="208"/>
      <c r="MPG5" s="208"/>
      <c r="MPH5" s="208"/>
      <c r="MPI5" s="208"/>
      <c r="MPJ5" s="208"/>
      <c r="MPK5" s="208"/>
      <c r="MPL5" s="208"/>
      <c r="MPM5" s="208"/>
      <c r="MPN5" s="208"/>
      <c r="MPO5" s="208"/>
      <c r="MPP5" s="208"/>
      <c r="MPQ5" s="208"/>
      <c r="MPR5" s="208"/>
      <c r="MPS5" s="208"/>
      <c r="MPT5" s="208"/>
      <c r="MPU5" s="208"/>
      <c r="MPV5" s="208"/>
      <c r="MPW5" s="208"/>
      <c r="MPX5" s="208"/>
      <c r="MPY5" s="208"/>
      <c r="MPZ5" s="208"/>
      <c r="MQA5" s="208"/>
      <c r="MQB5" s="208"/>
      <c r="MQC5" s="208"/>
      <c r="MQD5" s="208"/>
      <c r="MQE5" s="208"/>
      <c r="MQF5" s="208"/>
      <c r="MQG5" s="208"/>
      <c r="MQH5" s="208"/>
      <c r="MQI5" s="208"/>
      <c r="MQJ5" s="208"/>
      <c r="MQK5" s="208"/>
      <c r="MQL5" s="208"/>
      <c r="MQM5" s="208"/>
      <c r="MQN5" s="208"/>
      <c r="MQO5" s="208"/>
      <c r="MQP5" s="208"/>
      <c r="MQQ5" s="208"/>
      <c r="MQR5" s="208"/>
      <c r="MQS5" s="208"/>
      <c r="MQT5" s="208"/>
      <c r="MQU5" s="208"/>
      <c r="MQV5" s="208"/>
      <c r="MQW5" s="208"/>
      <c r="MQX5" s="208"/>
      <c r="MQY5" s="208"/>
      <c r="MQZ5" s="208"/>
      <c r="MRA5" s="208"/>
      <c r="MRB5" s="208"/>
      <c r="MRC5" s="208"/>
      <c r="MRD5" s="208"/>
      <c r="MRE5" s="208"/>
      <c r="MRF5" s="208"/>
      <c r="MRG5" s="208"/>
      <c r="MRH5" s="208"/>
      <c r="MRI5" s="208"/>
      <c r="MRJ5" s="208"/>
      <c r="MRK5" s="208"/>
      <c r="MRL5" s="208"/>
      <c r="MRM5" s="208"/>
      <c r="MRN5" s="208"/>
      <c r="MRO5" s="208"/>
      <c r="MRP5" s="208"/>
      <c r="MRQ5" s="208"/>
      <c r="MRR5" s="208"/>
      <c r="MRS5" s="208"/>
      <c r="MRT5" s="208"/>
      <c r="MRU5" s="208"/>
      <c r="MRV5" s="208"/>
      <c r="MRW5" s="208"/>
      <c r="MRX5" s="208"/>
      <c r="MRY5" s="208"/>
      <c r="MRZ5" s="208"/>
      <c r="MSA5" s="208"/>
      <c r="MSB5" s="208"/>
      <c r="MSC5" s="208"/>
      <c r="MSD5" s="208"/>
      <c r="MSE5" s="208"/>
      <c r="MSF5" s="208"/>
      <c r="MSG5" s="208"/>
      <c r="MSH5" s="208"/>
      <c r="MSI5" s="208"/>
      <c r="MSJ5" s="208"/>
      <c r="MSK5" s="208"/>
      <c r="MSL5" s="208"/>
      <c r="MSM5" s="208"/>
      <c r="MSN5" s="208"/>
      <c r="MSO5" s="208"/>
      <c r="MSP5" s="208"/>
      <c r="MSQ5" s="208"/>
      <c r="MSR5" s="208"/>
      <c r="MSS5" s="208"/>
      <c r="MST5" s="208"/>
      <c r="MSU5" s="208"/>
      <c r="MSV5" s="208"/>
      <c r="MSW5" s="208"/>
      <c r="MSX5" s="208"/>
      <c r="MSY5" s="208"/>
      <c r="MSZ5" s="208"/>
      <c r="MTA5" s="208"/>
      <c r="MTB5" s="208"/>
      <c r="MTC5" s="208"/>
      <c r="MTD5" s="208"/>
      <c r="MTE5" s="208"/>
      <c r="MTF5" s="208"/>
      <c r="MTG5" s="208"/>
      <c r="MTH5" s="208"/>
      <c r="MTI5" s="208"/>
      <c r="MTJ5" s="208"/>
      <c r="MTK5" s="208"/>
      <c r="MTL5" s="208"/>
      <c r="MTM5" s="208"/>
      <c r="MTN5" s="208"/>
      <c r="MTO5" s="208"/>
      <c r="MTP5" s="208"/>
      <c r="MTQ5" s="208"/>
      <c r="MTR5" s="208"/>
      <c r="MTS5" s="208"/>
      <c r="MTT5" s="208"/>
      <c r="MTU5" s="208"/>
      <c r="MTV5" s="208"/>
      <c r="MTW5" s="208"/>
      <c r="MTX5" s="208"/>
      <c r="MTY5" s="208"/>
      <c r="MTZ5" s="208"/>
      <c r="MUA5" s="208"/>
      <c r="MUB5" s="208"/>
      <c r="MUC5" s="208"/>
      <c r="MUD5" s="208"/>
      <c r="MUE5" s="208"/>
      <c r="MUF5" s="208"/>
      <c r="MUG5" s="208"/>
      <c r="MUH5" s="208"/>
      <c r="MUI5" s="208"/>
      <c r="MUJ5" s="208"/>
      <c r="MUK5" s="208"/>
      <c r="MUL5" s="208"/>
      <c r="MUM5" s="208"/>
      <c r="MUN5" s="208"/>
      <c r="MUO5" s="208"/>
      <c r="MUP5" s="208"/>
      <c r="MUQ5" s="208"/>
      <c r="MUR5" s="208"/>
      <c r="MUS5" s="208"/>
      <c r="MUT5" s="208"/>
      <c r="MUU5" s="208"/>
      <c r="MUV5" s="208"/>
      <c r="MUW5" s="208"/>
      <c r="MUX5" s="208"/>
      <c r="MUY5" s="208"/>
      <c r="MUZ5" s="208"/>
      <c r="MVA5" s="208"/>
      <c r="MVB5" s="208"/>
      <c r="MVC5" s="208"/>
      <c r="MVD5" s="208"/>
      <c r="MVE5" s="208"/>
      <c r="MVF5" s="208"/>
      <c r="MVG5" s="208"/>
      <c r="MVH5" s="208"/>
      <c r="MVI5" s="208"/>
      <c r="MVJ5" s="208"/>
      <c r="MVK5" s="208"/>
      <c r="MVL5" s="208"/>
      <c r="MVM5" s="208"/>
      <c r="MVN5" s="208"/>
      <c r="MVO5" s="208"/>
      <c r="MVP5" s="208"/>
      <c r="MVQ5" s="208"/>
      <c r="MVR5" s="208"/>
      <c r="MVS5" s="208"/>
      <c r="MVT5" s="208"/>
      <c r="MVU5" s="208"/>
      <c r="MVV5" s="208"/>
      <c r="MVW5" s="208"/>
      <c r="MVX5" s="208"/>
      <c r="MVY5" s="208"/>
      <c r="MVZ5" s="208"/>
      <c r="MWA5" s="208"/>
      <c r="MWB5" s="208"/>
      <c r="MWC5" s="208"/>
      <c r="MWD5" s="208"/>
      <c r="MWE5" s="208"/>
      <c r="MWF5" s="208"/>
      <c r="MWG5" s="208"/>
      <c r="MWH5" s="208"/>
      <c r="MWI5" s="208"/>
      <c r="MWJ5" s="208"/>
      <c r="MWK5" s="208"/>
      <c r="MWL5" s="208"/>
      <c r="MWM5" s="208"/>
      <c r="MWN5" s="208"/>
      <c r="MWO5" s="208"/>
      <c r="MWP5" s="208"/>
      <c r="MWQ5" s="208"/>
      <c r="MWR5" s="208"/>
      <c r="MWS5" s="208"/>
      <c r="MWT5" s="208"/>
      <c r="MWU5" s="208"/>
      <c r="MWV5" s="208"/>
      <c r="MWW5" s="208"/>
      <c r="MWX5" s="208"/>
      <c r="MWY5" s="208"/>
      <c r="MWZ5" s="208"/>
      <c r="MXA5" s="208"/>
      <c r="MXB5" s="208"/>
      <c r="MXC5" s="208"/>
      <c r="MXD5" s="208"/>
      <c r="MXE5" s="208"/>
      <c r="MXF5" s="208"/>
      <c r="MXG5" s="208"/>
      <c r="MXH5" s="208"/>
      <c r="MXI5" s="208"/>
      <c r="MXJ5" s="208"/>
      <c r="MXK5" s="208"/>
      <c r="MXL5" s="208"/>
      <c r="MXM5" s="208"/>
      <c r="MXN5" s="208"/>
      <c r="MXO5" s="208"/>
      <c r="MXP5" s="208"/>
      <c r="MXQ5" s="208"/>
      <c r="MXR5" s="208"/>
      <c r="MXS5" s="208"/>
      <c r="MXT5" s="208"/>
      <c r="MXU5" s="208"/>
      <c r="MXV5" s="208"/>
      <c r="MXW5" s="208"/>
      <c r="MXX5" s="208"/>
      <c r="MXY5" s="208"/>
      <c r="MXZ5" s="208"/>
      <c r="MYA5" s="208"/>
      <c r="MYB5" s="208"/>
      <c r="MYC5" s="208"/>
      <c r="MYD5" s="208"/>
      <c r="MYE5" s="208"/>
      <c r="MYF5" s="208"/>
      <c r="MYG5" s="208"/>
      <c r="MYH5" s="208"/>
      <c r="MYI5" s="208"/>
      <c r="MYJ5" s="208"/>
      <c r="MYK5" s="208"/>
      <c r="MYL5" s="208"/>
      <c r="MYM5" s="208"/>
      <c r="MYN5" s="208"/>
      <c r="MYO5" s="208"/>
      <c r="MYP5" s="208"/>
      <c r="MYQ5" s="208"/>
      <c r="MYR5" s="208"/>
      <c r="MYS5" s="208"/>
      <c r="MYT5" s="208"/>
      <c r="MYU5" s="208"/>
      <c r="MYV5" s="208"/>
      <c r="MYW5" s="208"/>
      <c r="MYX5" s="208"/>
      <c r="MYY5" s="208"/>
      <c r="MYZ5" s="208"/>
      <c r="MZA5" s="208"/>
      <c r="MZB5" s="208"/>
      <c r="MZC5" s="208"/>
      <c r="MZD5" s="208"/>
      <c r="MZE5" s="208"/>
      <c r="MZF5" s="208"/>
      <c r="MZG5" s="208"/>
      <c r="MZH5" s="208"/>
      <c r="MZI5" s="208"/>
      <c r="MZJ5" s="208"/>
      <c r="MZK5" s="208"/>
      <c r="MZL5" s="208"/>
      <c r="MZM5" s="208"/>
      <c r="MZN5" s="208"/>
      <c r="MZO5" s="208"/>
      <c r="MZP5" s="208"/>
      <c r="MZQ5" s="208"/>
      <c r="MZR5" s="208"/>
      <c r="MZS5" s="208"/>
      <c r="MZT5" s="208"/>
      <c r="MZU5" s="208"/>
      <c r="MZV5" s="208"/>
      <c r="MZW5" s="208"/>
      <c r="MZX5" s="208"/>
      <c r="MZY5" s="208"/>
      <c r="MZZ5" s="208"/>
      <c r="NAA5" s="208"/>
      <c r="NAB5" s="208"/>
      <c r="NAC5" s="208"/>
      <c r="NAD5" s="208"/>
      <c r="NAE5" s="208"/>
      <c r="NAF5" s="208"/>
      <c r="NAG5" s="208"/>
      <c r="NAH5" s="208"/>
      <c r="NAI5" s="208"/>
      <c r="NAJ5" s="208"/>
      <c r="NAK5" s="208"/>
      <c r="NAL5" s="208"/>
      <c r="NAM5" s="208"/>
      <c r="NAN5" s="208"/>
      <c r="NAO5" s="208"/>
      <c r="NAP5" s="208"/>
      <c r="NAQ5" s="208"/>
      <c r="NAR5" s="208"/>
      <c r="NAS5" s="208"/>
      <c r="NAT5" s="208"/>
      <c r="NAU5" s="208"/>
      <c r="NAV5" s="208"/>
      <c r="NAW5" s="208"/>
      <c r="NAX5" s="208"/>
      <c r="NAY5" s="208"/>
      <c r="NAZ5" s="208"/>
      <c r="NBA5" s="208"/>
      <c r="NBB5" s="208"/>
      <c r="NBC5" s="208"/>
      <c r="NBD5" s="208"/>
      <c r="NBE5" s="208"/>
      <c r="NBF5" s="208"/>
      <c r="NBG5" s="208"/>
      <c r="NBH5" s="208"/>
      <c r="NBI5" s="208"/>
      <c r="NBJ5" s="208"/>
      <c r="NBK5" s="208"/>
      <c r="NBL5" s="208"/>
      <c r="NBM5" s="208"/>
      <c r="NBN5" s="208"/>
      <c r="NBO5" s="208"/>
      <c r="NBP5" s="208"/>
      <c r="NBQ5" s="208"/>
      <c r="NBR5" s="208"/>
      <c r="NBS5" s="208"/>
      <c r="NBT5" s="208"/>
      <c r="NBU5" s="208"/>
      <c r="NBV5" s="208"/>
      <c r="NBW5" s="208"/>
      <c r="NBX5" s="208"/>
      <c r="NBY5" s="208"/>
      <c r="NBZ5" s="208"/>
      <c r="NCA5" s="208"/>
      <c r="NCB5" s="208"/>
      <c r="NCC5" s="208"/>
      <c r="NCD5" s="208"/>
      <c r="NCE5" s="208"/>
      <c r="NCF5" s="208"/>
      <c r="NCG5" s="208"/>
      <c r="NCH5" s="208"/>
      <c r="NCI5" s="208"/>
      <c r="NCJ5" s="208"/>
      <c r="NCK5" s="208"/>
      <c r="NCL5" s="208"/>
      <c r="NCM5" s="208"/>
      <c r="NCN5" s="208"/>
      <c r="NCO5" s="208"/>
      <c r="NCP5" s="208"/>
      <c r="NCQ5" s="208"/>
      <c r="NCR5" s="208"/>
      <c r="NCS5" s="208"/>
      <c r="NCT5" s="208"/>
      <c r="NCU5" s="208"/>
      <c r="NCV5" s="208"/>
      <c r="NCW5" s="208"/>
      <c r="NCX5" s="208"/>
      <c r="NCY5" s="208"/>
      <c r="NCZ5" s="208"/>
      <c r="NDA5" s="208"/>
      <c r="NDB5" s="208"/>
      <c r="NDC5" s="208"/>
      <c r="NDD5" s="208"/>
      <c r="NDE5" s="208"/>
      <c r="NDF5" s="208"/>
      <c r="NDG5" s="208"/>
      <c r="NDH5" s="208"/>
      <c r="NDI5" s="208"/>
      <c r="NDJ5" s="208"/>
      <c r="NDK5" s="208"/>
      <c r="NDL5" s="208"/>
      <c r="NDM5" s="208"/>
      <c r="NDN5" s="208"/>
      <c r="NDO5" s="208"/>
      <c r="NDP5" s="208"/>
      <c r="NDQ5" s="208"/>
      <c r="NDR5" s="208"/>
      <c r="NDS5" s="208"/>
      <c r="NDT5" s="208"/>
      <c r="NDU5" s="208"/>
      <c r="NDV5" s="208"/>
      <c r="NDW5" s="208"/>
      <c r="NDX5" s="208"/>
      <c r="NDY5" s="208"/>
      <c r="NDZ5" s="208"/>
      <c r="NEA5" s="208"/>
      <c r="NEB5" s="208"/>
      <c r="NEC5" s="208"/>
      <c r="NED5" s="208"/>
      <c r="NEE5" s="208"/>
      <c r="NEF5" s="208"/>
      <c r="NEG5" s="208"/>
      <c r="NEH5" s="208"/>
      <c r="NEI5" s="208"/>
      <c r="NEJ5" s="208"/>
      <c r="NEK5" s="208"/>
      <c r="NEL5" s="208"/>
      <c r="NEM5" s="208"/>
      <c r="NEN5" s="208"/>
      <c r="NEO5" s="208"/>
      <c r="NEP5" s="208"/>
      <c r="NEQ5" s="208"/>
      <c r="NER5" s="208"/>
      <c r="NES5" s="208"/>
      <c r="NET5" s="208"/>
      <c r="NEU5" s="208"/>
      <c r="NEV5" s="208"/>
      <c r="NEW5" s="208"/>
      <c r="NEX5" s="208"/>
      <c r="NEY5" s="208"/>
      <c r="NEZ5" s="208"/>
      <c r="NFA5" s="208"/>
      <c r="NFB5" s="208"/>
      <c r="NFC5" s="208"/>
      <c r="NFD5" s="208"/>
      <c r="NFE5" s="208"/>
      <c r="NFF5" s="208"/>
      <c r="NFG5" s="208"/>
      <c r="NFH5" s="208"/>
      <c r="NFI5" s="208"/>
      <c r="NFJ5" s="208"/>
      <c r="NFK5" s="208"/>
      <c r="NFL5" s="208"/>
      <c r="NFM5" s="208"/>
      <c r="NFN5" s="208"/>
      <c r="NFO5" s="208"/>
      <c r="NFP5" s="208"/>
      <c r="NFQ5" s="208"/>
      <c r="NFR5" s="208"/>
      <c r="NFS5" s="208"/>
      <c r="NFT5" s="208"/>
      <c r="NFU5" s="208"/>
      <c r="NFV5" s="208"/>
      <c r="NFW5" s="208"/>
      <c r="NFX5" s="208"/>
      <c r="NFY5" s="208"/>
      <c r="NFZ5" s="208"/>
      <c r="NGA5" s="208"/>
      <c r="NGB5" s="208"/>
      <c r="NGC5" s="208"/>
      <c r="NGD5" s="208"/>
      <c r="NGE5" s="208"/>
      <c r="NGF5" s="208"/>
      <c r="NGG5" s="208"/>
      <c r="NGH5" s="208"/>
      <c r="NGI5" s="208"/>
      <c r="NGJ5" s="208"/>
      <c r="NGK5" s="208"/>
      <c r="NGL5" s="208"/>
      <c r="NGM5" s="208"/>
      <c r="NGN5" s="208"/>
      <c r="NGO5" s="208"/>
      <c r="NGP5" s="208"/>
      <c r="NGQ5" s="208"/>
      <c r="NGR5" s="208"/>
      <c r="NGS5" s="208"/>
      <c r="NGT5" s="208"/>
      <c r="NGU5" s="208"/>
      <c r="NGV5" s="208"/>
      <c r="NGW5" s="208"/>
      <c r="NGX5" s="208"/>
      <c r="NGY5" s="208"/>
      <c r="NGZ5" s="208"/>
      <c r="NHA5" s="208"/>
      <c r="NHB5" s="208"/>
      <c r="NHC5" s="208"/>
      <c r="NHD5" s="208"/>
      <c r="NHE5" s="208"/>
      <c r="NHF5" s="208"/>
      <c r="NHG5" s="208"/>
      <c r="NHH5" s="208"/>
      <c r="NHI5" s="208"/>
      <c r="NHJ5" s="208"/>
      <c r="NHK5" s="208"/>
      <c r="NHL5" s="208"/>
      <c r="NHM5" s="208"/>
      <c r="NHN5" s="208"/>
      <c r="NHO5" s="208"/>
      <c r="NHP5" s="208"/>
      <c r="NHQ5" s="208"/>
      <c r="NHR5" s="208"/>
      <c r="NHS5" s="208"/>
      <c r="NHT5" s="208"/>
      <c r="NHU5" s="208"/>
      <c r="NHV5" s="208"/>
      <c r="NHW5" s="208"/>
      <c r="NHX5" s="208"/>
      <c r="NHY5" s="208"/>
      <c r="NHZ5" s="208"/>
      <c r="NIA5" s="208"/>
      <c r="NIB5" s="208"/>
      <c r="NIC5" s="208"/>
      <c r="NID5" s="208"/>
      <c r="NIE5" s="208"/>
      <c r="NIF5" s="208"/>
      <c r="NIG5" s="208"/>
      <c r="NIH5" s="208"/>
      <c r="NII5" s="208"/>
      <c r="NIJ5" s="208"/>
      <c r="NIK5" s="208"/>
      <c r="NIL5" s="208"/>
      <c r="NIM5" s="208"/>
      <c r="NIN5" s="208"/>
      <c r="NIO5" s="208"/>
      <c r="NIP5" s="208"/>
      <c r="NIQ5" s="208"/>
      <c r="NIR5" s="208"/>
      <c r="NIS5" s="208"/>
      <c r="NIT5" s="208"/>
      <c r="NIU5" s="208"/>
      <c r="NIV5" s="208"/>
      <c r="NIW5" s="208"/>
      <c r="NIX5" s="208"/>
      <c r="NIY5" s="208"/>
      <c r="NIZ5" s="208"/>
      <c r="NJA5" s="208"/>
      <c r="NJB5" s="208"/>
      <c r="NJC5" s="208"/>
      <c r="NJD5" s="208"/>
      <c r="NJE5" s="208"/>
      <c r="NJF5" s="208"/>
      <c r="NJG5" s="208"/>
      <c r="NJH5" s="208"/>
      <c r="NJI5" s="208"/>
      <c r="NJJ5" s="208"/>
      <c r="NJK5" s="208"/>
      <c r="NJL5" s="208"/>
      <c r="NJM5" s="208"/>
      <c r="NJN5" s="208"/>
      <c r="NJO5" s="208"/>
      <c r="NJP5" s="208"/>
      <c r="NJQ5" s="208"/>
      <c r="NJR5" s="208"/>
      <c r="NJS5" s="208"/>
      <c r="NJT5" s="208"/>
      <c r="NJU5" s="208"/>
      <c r="NJV5" s="208"/>
      <c r="NJW5" s="208"/>
      <c r="NJX5" s="208"/>
      <c r="NJY5" s="208"/>
      <c r="NJZ5" s="208"/>
      <c r="NKA5" s="208"/>
      <c r="NKB5" s="208"/>
      <c r="NKC5" s="208"/>
      <c r="NKD5" s="208"/>
      <c r="NKE5" s="208"/>
      <c r="NKF5" s="208"/>
      <c r="NKG5" s="208"/>
      <c r="NKH5" s="208"/>
      <c r="NKI5" s="208"/>
      <c r="NKJ5" s="208"/>
      <c r="NKK5" s="208"/>
      <c r="NKL5" s="208"/>
      <c r="NKM5" s="208"/>
      <c r="NKN5" s="208"/>
      <c r="NKO5" s="208"/>
      <c r="NKP5" s="208"/>
      <c r="NKQ5" s="208"/>
      <c r="NKR5" s="208"/>
      <c r="NKS5" s="208"/>
      <c r="NKT5" s="208"/>
      <c r="NKU5" s="208"/>
      <c r="NKV5" s="208"/>
      <c r="NKW5" s="208"/>
      <c r="NKX5" s="208"/>
      <c r="NKY5" s="208"/>
      <c r="NKZ5" s="208"/>
      <c r="NLA5" s="208"/>
      <c r="NLB5" s="208"/>
      <c r="NLC5" s="208"/>
      <c r="NLD5" s="208"/>
      <c r="NLE5" s="208"/>
      <c r="NLF5" s="208"/>
      <c r="NLG5" s="208"/>
      <c r="NLH5" s="208"/>
      <c r="NLI5" s="208"/>
      <c r="NLJ5" s="208"/>
      <c r="NLK5" s="208"/>
      <c r="NLL5" s="208"/>
      <c r="NLM5" s="208"/>
      <c r="NLN5" s="208"/>
      <c r="NLO5" s="208"/>
      <c r="NLP5" s="208"/>
      <c r="NLQ5" s="208"/>
      <c r="NLR5" s="208"/>
      <c r="NLS5" s="208"/>
      <c r="NLT5" s="208"/>
      <c r="NLU5" s="208"/>
      <c r="NLV5" s="208"/>
      <c r="NLW5" s="208"/>
      <c r="NLX5" s="208"/>
      <c r="NLY5" s="208"/>
      <c r="NLZ5" s="208"/>
      <c r="NMA5" s="208"/>
      <c r="NMB5" s="208"/>
      <c r="NMC5" s="208"/>
      <c r="NMD5" s="208"/>
      <c r="NME5" s="208"/>
      <c r="NMF5" s="208"/>
      <c r="NMG5" s="208"/>
      <c r="NMH5" s="208"/>
      <c r="NMI5" s="208"/>
      <c r="NMJ5" s="208"/>
      <c r="NMK5" s="208"/>
      <c r="NML5" s="208"/>
      <c r="NMM5" s="208"/>
      <c r="NMN5" s="208"/>
      <c r="NMO5" s="208"/>
      <c r="NMP5" s="208"/>
      <c r="NMQ5" s="208"/>
      <c r="NMR5" s="208"/>
      <c r="NMS5" s="208"/>
      <c r="NMT5" s="208"/>
      <c r="NMU5" s="208"/>
      <c r="NMV5" s="208"/>
      <c r="NMW5" s="208"/>
      <c r="NMX5" s="208"/>
      <c r="NMY5" s="208"/>
      <c r="NMZ5" s="208"/>
      <c r="NNA5" s="208"/>
      <c r="NNB5" s="208"/>
      <c r="NNC5" s="208"/>
      <c r="NND5" s="208"/>
      <c r="NNE5" s="208"/>
      <c r="NNF5" s="208"/>
      <c r="NNG5" s="208"/>
      <c r="NNH5" s="208"/>
      <c r="NNI5" s="208"/>
      <c r="NNJ5" s="208"/>
      <c r="NNK5" s="208"/>
      <c r="NNL5" s="208"/>
      <c r="NNM5" s="208"/>
      <c r="NNN5" s="208"/>
      <c r="NNO5" s="208"/>
      <c r="NNP5" s="208"/>
      <c r="NNQ5" s="208"/>
      <c r="NNR5" s="208"/>
      <c r="NNS5" s="208"/>
      <c r="NNT5" s="208"/>
      <c r="NNU5" s="208"/>
      <c r="NNV5" s="208"/>
      <c r="NNW5" s="208"/>
      <c r="NNX5" s="208"/>
      <c r="NNY5" s="208"/>
      <c r="NNZ5" s="208"/>
      <c r="NOA5" s="208"/>
      <c r="NOB5" s="208"/>
      <c r="NOC5" s="208"/>
      <c r="NOD5" s="208"/>
      <c r="NOE5" s="208"/>
      <c r="NOF5" s="208"/>
      <c r="NOG5" s="208"/>
      <c r="NOH5" s="208"/>
      <c r="NOI5" s="208"/>
      <c r="NOJ5" s="208"/>
      <c r="NOK5" s="208"/>
      <c r="NOL5" s="208"/>
      <c r="NOM5" s="208"/>
      <c r="NON5" s="208"/>
      <c r="NOO5" s="208"/>
      <c r="NOP5" s="208"/>
      <c r="NOQ5" s="208"/>
      <c r="NOR5" s="208"/>
      <c r="NOS5" s="208"/>
      <c r="NOT5" s="208"/>
      <c r="NOU5" s="208"/>
      <c r="NOV5" s="208"/>
      <c r="NOW5" s="208"/>
      <c r="NOX5" s="208"/>
      <c r="NOY5" s="208"/>
      <c r="NOZ5" s="208"/>
      <c r="NPA5" s="208"/>
      <c r="NPB5" s="208"/>
      <c r="NPC5" s="208"/>
      <c r="NPD5" s="208"/>
      <c r="NPE5" s="208"/>
      <c r="NPF5" s="208"/>
      <c r="NPG5" s="208"/>
      <c r="NPH5" s="208"/>
      <c r="NPI5" s="208"/>
      <c r="NPJ5" s="208"/>
      <c r="NPK5" s="208"/>
      <c r="NPL5" s="208"/>
      <c r="NPM5" s="208"/>
      <c r="NPN5" s="208"/>
      <c r="NPO5" s="208"/>
      <c r="NPP5" s="208"/>
      <c r="NPQ5" s="208"/>
      <c r="NPR5" s="208"/>
      <c r="NPS5" s="208"/>
      <c r="NPT5" s="208"/>
      <c r="NPU5" s="208"/>
      <c r="NPV5" s="208"/>
      <c r="NPW5" s="208"/>
      <c r="NPX5" s="208"/>
      <c r="NPY5" s="208"/>
      <c r="NPZ5" s="208"/>
      <c r="NQA5" s="208"/>
      <c r="NQB5" s="208"/>
      <c r="NQC5" s="208"/>
      <c r="NQD5" s="208"/>
      <c r="NQE5" s="208"/>
      <c r="NQF5" s="208"/>
      <c r="NQG5" s="208"/>
      <c r="NQH5" s="208"/>
      <c r="NQI5" s="208"/>
      <c r="NQJ5" s="208"/>
      <c r="NQK5" s="208"/>
      <c r="NQL5" s="208"/>
      <c r="NQM5" s="208"/>
      <c r="NQN5" s="208"/>
      <c r="NQO5" s="208"/>
      <c r="NQP5" s="208"/>
      <c r="NQQ5" s="208"/>
      <c r="NQR5" s="208"/>
      <c r="NQS5" s="208"/>
      <c r="NQT5" s="208"/>
      <c r="NQU5" s="208"/>
      <c r="NQV5" s="208"/>
      <c r="NQW5" s="208"/>
      <c r="NQX5" s="208"/>
      <c r="NQY5" s="208"/>
      <c r="NQZ5" s="208"/>
      <c r="NRA5" s="208"/>
      <c r="NRB5" s="208"/>
      <c r="NRC5" s="208"/>
      <c r="NRD5" s="208"/>
      <c r="NRE5" s="208"/>
      <c r="NRF5" s="208"/>
      <c r="NRG5" s="208"/>
      <c r="NRH5" s="208"/>
      <c r="NRI5" s="208"/>
      <c r="NRJ5" s="208"/>
      <c r="NRK5" s="208"/>
      <c r="NRL5" s="208"/>
      <c r="NRM5" s="208"/>
      <c r="NRN5" s="208"/>
      <c r="NRO5" s="208"/>
      <c r="NRP5" s="208"/>
      <c r="NRQ5" s="208"/>
      <c r="NRR5" s="208"/>
      <c r="NRS5" s="208"/>
      <c r="NRT5" s="208"/>
      <c r="NRU5" s="208"/>
      <c r="NRV5" s="208"/>
      <c r="NRW5" s="208"/>
      <c r="NRX5" s="208"/>
      <c r="NRY5" s="208"/>
      <c r="NRZ5" s="208"/>
      <c r="NSA5" s="208"/>
      <c r="NSB5" s="208"/>
      <c r="NSC5" s="208"/>
      <c r="NSD5" s="208"/>
      <c r="NSE5" s="208"/>
      <c r="NSF5" s="208"/>
      <c r="NSG5" s="208"/>
      <c r="NSH5" s="208"/>
      <c r="NSI5" s="208"/>
      <c r="NSJ5" s="208"/>
      <c r="NSK5" s="208"/>
      <c r="NSL5" s="208"/>
      <c r="NSM5" s="208"/>
      <c r="NSN5" s="208"/>
      <c r="NSO5" s="208"/>
      <c r="NSP5" s="208"/>
      <c r="NSQ5" s="208"/>
      <c r="NSR5" s="208"/>
      <c r="NSS5" s="208"/>
      <c r="NST5" s="208"/>
      <c r="NSU5" s="208"/>
      <c r="NSV5" s="208"/>
      <c r="NSW5" s="208"/>
      <c r="NSX5" s="208"/>
      <c r="NSY5" s="208"/>
      <c r="NSZ5" s="208"/>
      <c r="NTA5" s="208"/>
      <c r="NTB5" s="208"/>
      <c r="NTC5" s="208"/>
      <c r="NTD5" s="208"/>
      <c r="NTE5" s="208"/>
      <c r="NTF5" s="208"/>
      <c r="NTG5" s="208"/>
      <c r="NTH5" s="208"/>
      <c r="NTI5" s="208"/>
      <c r="NTJ5" s="208"/>
      <c r="NTK5" s="208"/>
      <c r="NTL5" s="208"/>
      <c r="NTM5" s="208"/>
      <c r="NTN5" s="208"/>
      <c r="NTO5" s="208"/>
      <c r="NTP5" s="208"/>
      <c r="NTQ5" s="208"/>
      <c r="NTR5" s="208"/>
      <c r="NTS5" s="208"/>
      <c r="NTT5" s="208"/>
      <c r="NTU5" s="208"/>
      <c r="NTV5" s="208"/>
      <c r="NTW5" s="208"/>
      <c r="NTX5" s="208"/>
      <c r="NTY5" s="208"/>
      <c r="NTZ5" s="208"/>
      <c r="NUA5" s="208"/>
      <c r="NUB5" s="208"/>
      <c r="NUC5" s="208"/>
      <c r="NUD5" s="208"/>
      <c r="NUE5" s="208"/>
      <c r="NUF5" s="208"/>
      <c r="NUG5" s="208"/>
      <c r="NUH5" s="208"/>
      <c r="NUI5" s="208"/>
      <c r="NUJ5" s="208"/>
      <c r="NUK5" s="208"/>
      <c r="NUL5" s="208"/>
      <c r="NUM5" s="208"/>
      <c r="NUN5" s="208"/>
      <c r="NUO5" s="208"/>
      <c r="NUP5" s="208"/>
      <c r="NUQ5" s="208"/>
      <c r="NUR5" s="208"/>
      <c r="NUS5" s="208"/>
      <c r="NUT5" s="208"/>
      <c r="NUU5" s="208"/>
      <c r="NUV5" s="208"/>
      <c r="NUW5" s="208"/>
      <c r="NUX5" s="208"/>
      <c r="NUY5" s="208"/>
      <c r="NUZ5" s="208"/>
      <c r="NVA5" s="208"/>
      <c r="NVB5" s="208"/>
      <c r="NVC5" s="208"/>
      <c r="NVD5" s="208"/>
      <c r="NVE5" s="208"/>
      <c r="NVF5" s="208"/>
      <c r="NVG5" s="208"/>
      <c r="NVH5" s="208"/>
      <c r="NVI5" s="208"/>
      <c r="NVJ5" s="208"/>
      <c r="NVK5" s="208"/>
      <c r="NVL5" s="208"/>
      <c r="NVM5" s="208"/>
      <c r="NVN5" s="208"/>
      <c r="NVO5" s="208"/>
      <c r="NVP5" s="208"/>
      <c r="NVQ5" s="208"/>
      <c r="NVR5" s="208"/>
      <c r="NVS5" s="208"/>
      <c r="NVT5" s="208"/>
      <c r="NVU5" s="208"/>
      <c r="NVV5" s="208"/>
      <c r="NVW5" s="208"/>
      <c r="NVX5" s="208"/>
      <c r="NVY5" s="208"/>
      <c r="NVZ5" s="208"/>
      <c r="NWA5" s="208"/>
      <c r="NWB5" s="208"/>
      <c r="NWC5" s="208"/>
      <c r="NWD5" s="208"/>
      <c r="NWE5" s="208"/>
      <c r="NWF5" s="208"/>
      <c r="NWG5" s="208"/>
      <c r="NWH5" s="208"/>
      <c r="NWI5" s="208"/>
      <c r="NWJ5" s="208"/>
      <c r="NWK5" s="208"/>
      <c r="NWL5" s="208"/>
      <c r="NWM5" s="208"/>
      <c r="NWN5" s="208"/>
      <c r="NWO5" s="208"/>
      <c r="NWP5" s="208"/>
      <c r="NWQ5" s="208"/>
      <c r="NWR5" s="208"/>
      <c r="NWS5" s="208"/>
      <c r="NWT5" s="208"/>
      <c r="NWU5" s="208"/>
      <c r="NWV5" s="208"/>
      <c r="NWW5" s="208"/>
      <c r="NWX5" s="208"/>
      <c r="NWY5" s="208"/>
      <c r="NWZ5" s="208"/>
      <c r="NXA5" s="208"/>
      <c r="NXB5" s="208"/>
      <c r="NXC5" s="208"/>
      <c r="NXD5" s="208"/>
      <c r="NXE5" s="208"/>
      <c r="NXF5" s="208"/>
      <c r="NXG5" s="208"/>
      <c r="NXH5" s="208"/>
      <c r="NXI5" s="208"/>
      <c r="NXJ5" s="208"/>
      <c r="NXK5" s="208"/>
      <c r="NXL5" s="208"/>
      <c r="NXM5" s="208"/>
      <c r="NXN5" s="208"/>
      <c r="NXO5" s="208"/>
      <c r="NXP5" s="208"/>
      <c r="NXQ5" s="208"/>
      <c r="NXR5" s="208"/>
      <c r="NXS5" s="208"/>
      <c r="NXT5" s="208"/>
      <c r="NXU5" s="208"/>
      <c r="NXV5" s="208"/>
      <c r="NXW5" s="208"/>
      <c r="NXX5" s="208"/>
      <c r="NXY5" s="208"/>
      <c r="NXZ5" s="208"/>
      <c r="NYA5" s="208"/>
      <c r="NYB5" s="208"/>
      <c r="NYC5" s="208"/>
      <c r="NYD5" s="208"/>
      <c r="NYE5" s="208"/>
      <c r="NYF5" s="208"/>
      <c r="NYG5" s="208"/>
      <c r="NYH5" s="208"/>
      <c r="NYI5" s="208"/>
      <c r="NYJ5" s="208"/>
      <c r="NYK5" s="208"/>
      <c r="NYL5" s="208"/>
      <c r="NYM5" s="208"/>
      <c r="NYN5" s="208"/>
      <c r="NYO5" s="208"/>
      <c r="NYP5" s="208"/>
      <c r="NYQ5" s="208"/>
      <c r="NYR5" s="208"/>
      <c r="NYS5" s="208"/>
      <c r="NYT5" s="208"/>
      <c r="NYU5" s="208"/>
      <c r="NYV5" s="208"/>
      <c r="NYW5" s="208"/>
      <c r="NYX5" s="208"/>
      <c r="NYY5" s="208"/>
      <c r="NYZ5" s="208"/>
      <c r="NZA5" s="208"/>
      <c r="NZB5" s="208"/>
      <c r="NZC5" s="208"/>
      <c r="NZD5" s="208"/>
      <c r="NZE5" s="208"/>
      <c r="NZF5" s="208"/>
      <c r="NZG5" s="208"/>
      <c r="NZH5" s="208"/>
      <c r="NZI5" s="208"/>
      <c r="NZJ5" s="208"/>
      <c r="NZK5" s="208"/>
      <c r="NZL5" s="208"/>
      <c r="NZM5" s="208"/>
      <c r="NZN5" s="208"/>
      <c r="NZO5" s="208"/>
      <c r="NZP5" s="208"/>
      <c r="NZQ5" s="208"/>
      <c r="NZR5" s="208"/>
      <c r="NZS5" s="208"/>
      <c r="NZT5" s="208"/>
      <c r="NZU5" s="208"/>
      <c r="NZV5" s="208"/>
      <c r="NZW5" s="208"/>
      <c r="NZX5" s="208"/>
      <c r="NZY5" s="208"/>
      <c r="NZZ5" s="208"/>
      <c r="OAA5" s="208"/>
      <c r="OAB5" s="208"/>
      <c r="OAC5" s="208"/>
      <c r="OAD5" s="208"/>
      <c r="OAE5" s="208"/>
      <c r="OAF5" s="208"/>
      <c r="OAG5" s="208"/>
      <c r="OAH5" s="208"/>
      <c r="OAI5" s="208"/>
      <c r="OAJ5" s="208"/>
      <c r="OAK5" s="208"/>
      <c r="OAL5" s="208"/>
      <c r="OAM5" s="208"/>
      <c r="OAN5" s="208"/>
      <c r="OAO5" s="208"/>
      <c r="OAP5" s="208"/>
      <c r="OAQ5" s="208"/>
      <c r="OAR5" s="208"/>
      <c r="OAS5" s="208"/>
      <c r="OAT5" s="208"/>
      <c r="OAU5" s="208"/>
      <c r="OAV5" s="208"/>
      <c r="OAW5" s="208"/>
      <c r="OAX5" s="208"/>
      <c r="OAY5" s="208"/>
      <c r="OAZ5" s="208"/>
      <c r="OBA5" s="208"/>
      <c r="OBB5" s="208"/>
      <c r="OBC5" s="208"/>
      <c r="OBD5" s="208"/>
      <c r="OBE5" s="208"/>
      <c r="OBF5" s="208"/>
      <c r="OBG5" s="208"/>
      <c r="OBH5" s="208"/>
      <c r="OBI5" s="208"/>
      <c r="OBJ5" s="208"/>
      <c r="OBK5" s="208"/>
      <c r="OBL5" s="208"/>
      <c r="OBM5" s="208"/>
      <c r="OBN5" s="208"/>
      <c r="OBO5" s="208"/>
      <c r="OBP5" s="208"/>
      <c r="OBQ5" s="208"/>
      <c r="OBR5" s="208"/>
      <c r="OBS5" s="208"/>
      <c r="OBT5" s="208"/>
      <c r="OBU5" s="208"/>
      <c r="OBV5" s="208"/>
      <c r="OBW5" s="208"/>
      <c r="OBX5" s="208"/>
      <c r="OBY5" s="208"/>
      <c r="OBZ5" s="208"/>
      <c r="OCA5" s="208"/>
      <c r="OCB5" s="208"/>
      <c r="OCC5" s="208"/>
      <c r="OCD5" s="208"/>
      <c r="OCE5" s="208"/>
      <c r="OCF5" s="208"/>
      <c r="OCG5" s="208"/>
      <c r="OCH5" s="208"/>
      <c r="OCI5" s="208"/>
      <c r="OCJ5" s="208"/>
      <c r="OCK5" s="208"/>
      <c r="OCL5" s="208"/>
      <c r="OCM5" s="208"/>
      <c r="OCN5" s="208"/>
      <c r="OCO5" s="208"/>
      <c r="OCP5" s="208"/>
      <c r="OCQ5" s="208"/>
      <c r="OCR5" s="208"/>
      <c r="OCS5" s="208"/>
      <c r="OCT5" s="208"/>
      <c r="OCU5" s="208"/>
      <c r="OCV5" s="208"/>
      <c r="OCW5" s="208"/>
      <c r="OCX5" s="208"/>
      <c r="OCY5" s="208"/>
      <c r="OCZ5" s="208"/>
      <c r="ODA5" s="208"/>
      <c r="ODB5" s="208"/>
      <c r="ODC5" s="208"/>
      <c r="ODD5" s="208"/>
      <c r="ODE5" s="208"/>
      <c r="ODF5" s="208"/>
      <c r="ODG5" s="208"/>
      <c r="ODH5" s="208"/>
      <c r="ODI5" s="208"/>
      <c r="ODJ5" s="208"/>
      <c r="ODK5" s="208"/>
      <c r="ODL5" s="208"/>
      <c r="ODM5" s="208"/>
      <c r="ODN5" s="208"/>
      <c r="ODO5" s="208"/>
      <c r="ODP5" s="208"/>
      <c r="ODQ5" s="208"/>
      <c r="ODR5" s="208"/>
      <c r="ODS5" s="208"/>
      <c r="ODT5" s="208"/>
      <c r="ODU5" s="208"/>
      <c r="ODV5" s="208"/>
      <c r="ODW5" s="208"/>
      <c r="ODX5" s="208"/>
      <c r="ODY5" s="208"/>
      <c r="ODZ5" s="208"/>
      <c r="OEA5" s="208"/>
      <c r="OEB5" s="208"/>
      <c r="OEC5" s="208"/>
      <c r="OED5" s="208"/>
      <c r="OEE5" s="208"/>
      <c r="OEF5" s="208"/>
      <c r="OEG5" s="208"/>
      <c r="OEH5" s="208"/>
      <c r="OEI5" s="208"/>
      <c r="OEJ5" s="208"/>
      <c r="OEK5" s="208"/>
      <c r="OEL5" s="208"/>
      <c r="OEM5" s="208"/>
      <c r="OEN5" s="208"/>
      <c r="OEO5" s="208"/>
      <c r="OEP5" s="208"/>
      <c r="OEQ5" s="208"/>
      <c r="OER5" s="208"/>
      <c r="OES5" s="208"/>
      <c r="OET5" s="208"/>
      <c r="OEU5" s="208"/>
      <c r="OEV5" s="208"/>
      <c r="OEW5" s="208"/>
      <c r="OEX5" s="208"/>
      <c r="OEY5" s="208"/>
      <c r="OEZ5" s="208"/>
      <c r="OFA5" s="208"/>
      <c r="OFB5" s="208"/>
      <c r="OFC5" s="208"/>
      <c r="OFD5" s="208"/>
      <c r="OFE5" s="208"/>
      <c r="OFF5" s="208"/>
      <c r="OFG5" s="208"/>
      <c r="OFH5" s="208"/>
      <c r="OFI5" s="208"/>
      <c r="OFJ5" s="208"/>
      <c r="OFK5" s="208"/>
      <c r="OFL5" s="208"/>
      <c r="OFM5" s="208"/>
      <c r="OFN5" s="208"/>
      <c r="OFO5" s="208"/>
      <c r="OFP5" s="208"/>
      <c r="OFQ5" s="208"/>
      <c r="OFR5" s="208"/>
      <c r="OFS5" s="208"/>
      <c r="OFT5" s="208"/>
      <c r="OFU5" s="208"/>
      <c r="OFV5" s="208"/>
      <c r="OFW5" s="208"/>
      <c r="OFX5" s="208"/>
      <c r="OFY5" s="208"/>
      <c r="OFZ5" s="208"/>
      <c r="OGA5" s="208"/>
      <c r="OGB5" s="208"/>
      <c r="OGC5" s="208"/>
      <c r="OGD5" s="208"/>
      <c r="OGE5" s="208"/>
      <c r="OGF5" s="208"/>
      <c r="OGG5" s="208"/>
      <c r="OGH5" s="208"/>
      <c r="OGI5" s="208"/>
      <c r="OGJ5" s="208"/>
      <c r="OGK5" s="208"/>
      <c r="OGL5" s="208"/>
      <c r="OGM5" s="208"/>
      <c r="OGN5" s="208"/>
      <c r="OGO5" s="208"/>
      <c r="OGP5" s="208"/>
      <c r="OGQ5" s="208"/>
      <c r="OGR5" s="208"/>
      <c r="OGS5" s="208"/>
      <c r="OGT5" s="208"/>
      <c r="OGU5" s="208"/>
      <c r="OGV5" s="208"/>
      <c r="OGW5" s="208"/>
      <c r="OGX5" s="208"/>
      <c r="OGY5" s="208"/>
      <c r="OGZ5" s="208"/>
      <c r="OHA5" s="208"/>
      <c r="OHB5" s="208"/>
      <c r="OHC5" s="208"/>
      <c r="OHD5" s="208"/>
      <c r="OHE5" s="208"/>
      <c r="OHF5" s="208"/>
      <c r="OHG5" s="208"/>
      <c r="OHH5" s="208"/>
      <c r="OHI5" s="208"/>
      <c r="OHJ5" s="208"/>
      <c r="OHK5" s="208"/>
      <c r="OHL5" s="208"/>
      <c r="OHM5" s="208"/>
      <c r="OHN5" s="208"/>
      <c r="OHO5" s="208"/>
      <c r="OHP5" s="208"/>
      <c r="OHQ5" s="208"/>
      <c r="OHR5" s="208"/>
      <c r="OHS5" s="208"/>
      <c r="OHT5" s="208"/>
      <c r="OHU5" s="208"/>
      <c r="OHV5" s="208"/>
      <c r="OHW5" s="208"/>
      <c r="OHX5" s="208"/>
      <c r="OHY5" s="208"/>
      <c r="OHZ5" s="208"/>
      <c r="OIA5" s="208"/>
      <c r="OIB5" s="208"/>
      <c r="OIC5" s="208"/>
      <c r="OID5" s="208"/>
      <c r="OIE5" s="208"/>
      <c r="OIF5" s="208"/>
      <c r="OIG5" s="208"/>
      <c r="OIH5" s="208"/>
      <c r="OII5" s="208"/>
      <c r="OIJ5" s="208"/>
      <c r="OIK5" s="208"/>
      <c r="OIL5" s="208"/>
      <c r="OIM5" s="208"/>
      <c r="OIN5" s="208"/>
      <c r="OIO5" s="208"/>
      <c r="OIP5" s="208"/>
      <c r="OIQ5" s="208"/>
      <c r="OIR5" s="208"/>
      <c r="OIS5" s="208"/>
      <c r="OIT5" s="208"/>
      <c r="OIU5" s="208"/>
      <c r="OIV5" s="208"/>
      <c r="OIW5" s="208"/>
      <c r="OIX5" s="208"/>
      <c r="OIY5" s="208"/>
      <c r="OIZ5" s="208"/>
      <c r="OJA5" s="208"/>
      <c r="OJB5" s="208"/>
      <c r="OJC5" s="208"/>
      <c r="OJD5" s="208"/>
      <c r="OJE5" s="208"/>
      <c r="OJF5" s="208"/>
      <c r="OJG5" s="208"/>
      <c r="OJH5" s="208"/>
      <c r="OJI5" s="208"/>
      <c r="OJJ5" s="208"/>
      <c r="OJK5" s="208"/>
      <c r="OJL5" s="208"/>
      <c r="OJM5" s="208"/>
      <c r="OJN5" s="208"/>
      <c r="OJO5" s="208"/>
      <c r="OJP5" s="208"/>
      <c r="OJQ5" s="208"/>
      <c r="OJR5" s="208"/>
      <c r="OJS5" s="208"/>
      <c r="OJT5" s="208"/>
      <c r="OJU5" s="208"/>
      <c r="OJV5" s="208"/>
      <c r="OJW5" s="208"/>
      <c r="OJX5" s="208"/>
      <c r="OJY5" s="208"/>
      <c r="OJZ5" s="208"/>
      <c r="OKA5" s="208"/>
      <c r="OKB5" s="208"/>
      <c r="OKC5" s="208"/>
      <c r="OKD5" s="208"/>
      <c r="OKE5" s="208"/>
      <c r="OKF5" s="208"/>
      <c r="OKG5" s="208"/>
      <c r="OKH5" s="208"/>
      <c r="OKI5" s="208"/>
      <c r="OKJ5" s="208"/>
      <c r="OKK5" s="208"/>
      <c r="OKL5" s="208"/>
      <c r="OKM5" s="208"/>
      <c r="OKN5" s="208"/>
      <c r="OKO5" s="208"/>
      <c r="OKP5" s="208"/>
      <c r="OKQ5" s="208"/>
      <c r="OKR5" s="208"/>
      <c r="OKS5" s="208"/>
      <c r="OKT5" s="208"/>
      <c r="OKU5" s="208"/>
      <c r="OKV5" s="208"/>
      <c r="OKW5" s="208"/>
      <c r="OKX5" s="208"/>
      <c r="OKY5" s="208"/>
      <c r="OKZ5" s="208"/>
      <c r="OLA5" s="208"/>
      <c r="OLB5" s="208"/>
      <c r="OLC5" s="208"/>
      <c r="OLD5" s="208"/>
      <c r="OLE5" s="208"/>
      <c r="OLF5" s="208"/>
      <c r="OLG5" s="208"/>
      <c r="OLH5" s="208"/>
      <c r="OLI5" s="208"/>
      <c r="OLJ5" s="208"/>
      <c r="OLK5" s="208"/>
      <c r="OLL5" s="208"/>
      <c r="OLM5" s="208"/>
      <c r="OLN5" s="208"/>
      <c r="OLO5" s="208"/>
      <c r="OLP5" s="208"/>
      <c r="OLQ5" s="208"/>
      <c r="OLR5" s="208"/>
      <c r="OLS5" s="208"/>
      <c r="OLT5" s="208"/>
      <c r="OLU5" s="208"/>
      <c r="OLV5" s="208"/>
      <c r="OLW5" s="208"/>
      <c r="OLX5" s="208"/>
      <c r="OLY5" s="208"/>
      <c r="OLZ5" s="208"/>
      <c r="OMA5" s="208"/>
      <c r="OMB5" s="208"/>
      <c r="OMC5" s="208"/>
      <c r="OMD5" s="208"/>
      <c r="OME5" s="208"/>
      <c r="OMF5" s="208"/>
      <c r="OMG5" s="208"/>
      <c r="OMH5" s="208"/>
      <c r="OMI5" s="208"/>
      <c r="OMJ5" s="208"/>
      <c r="OMK5" s="208"/>
      <c r="OML5" s="208"/>
      <c r="OMM5" s="208"/>
      <c r="OMN5" s="208"/>
      <c r="OMO5" s="208"/>
      <c r="OMP5" s="208"/>
      <c r="OMQ5" s="208"/>
      <c r="OMR5" s="208"/>
      <c r="OMS5" s="208"/>
      <c r="OMT5" s="208"/>
      <c r="OMU5" s="208"/>
      <c r="OMV5" s="208"/>
      <c r="OMW5" s="208"/>
      <c r="OMX5" s="208"/>
      <c r="OMY5" s="208"/>
      <c r="OMZ5" s="208"/>
      <c r="ONA5" s="208"/>
      <c r="ONB5" s="208"/>
      <c r="ONC5" s="208"/>
      <c r="OND5" s="208"/>
      <c r="ONE5" s="208"/>
      <c r="ONF5" s="208"/>
      <c r="ONG5" s="208"/>
      <c r="ONH5" s="208"/>
      <c r="ONI5" s="208"/>
      <c r="ONJ5" s="208"/>
      <c r="ONK5" s="208"/>
      <c r="ONL5" s="208"/>
      <c r="ONM5" s="208"/>
      <c r="ONN5" s="208"/>
      <c r="ONO5" s="208"/>
      <c r="ONP5" s="208"/>
      <c r="ONQ5" s="208"/>
      <c r="ONR5" s="208"/>
      <c r="ONS5" s="208"/>
      <c r="ONT5" s="208"/>
      <c r="ONU5" s="208"/>
      <c r="ONV5" s="208"/>
      <c r="ONW5" s="208"/>
      <c r="ONX5" s="208"/>
      <c r="ONY5" s="208"/>
      <c r="ONZ5" s="208"/>
      <c r="OOA5" s="208"/>
      <c r="OOB5" s="208"/>
      <c r="OOC5" s="208"/>
      <c r="OOD5" s="208"/>
      <c r="OOE5" s="208"/>
      <c r="OOF5" s="208"/>
      <c r="OOG5" s="208"/>
      <c r="OOH5" s="208"/>
      <c r="OOI5" s="208"/>
      <c r="OOJ5" s="208"/>
      <c r="OOK5" s="208"/>
      <c r="OOL5" s="208"/>
      <c r="OOM5" s="208"/>
      <c r="OON5" s="208"/>
      <c r="OOO5" s="208"/>
      <c r="OOP5" s="208"/>
      <c r="OOQ5" s="208"/>
      <c r="OOR5" s="208"/>
      <c r="OOS5" s="208"/>
      <c r="OOT5" s="208"/>
      <c r="OOU5" s="208"/>
      <c r="OOV5" s="208"/>
      <c r="OOW5" s="208"/>
      <c r="OOX5" s="208"/>
      <c r="OOY5" s="208"/>
      <c r="OOZ5" s="208"/>
      <c r="OPA5" s="208"/>
      <c r="OPB5" s="208"/>
      <c r="OPC5" s="208"/>
      <c r="OPD5" s="208"/>
      <c r="OPE5" s="208"/>
      <c r="OPF5" s="208"/>
      <c r="OPG5" s="208"/>
      <c r="OPH5" s="208"/>
      <c r="OPI5" s="208"/>
      <c r="OPJ5" s="208"/>
      <c r="OPK5" s="208"/>
      <c r="OPL5" s="208"/>
      <c r="OPM5" s="208"/>
      <c r="OPN5" s="208"/>
      <c r="OPO5" s="208"/>
      <c r="OPP5" s="208"/>
      <c r="OPQ5" s="208"/>
      <c r="OPR5" s="208"/>
      <c r="OPS5" s="208"/>
      <c r="OPT5" s="208"/>
      <c r="OPU5" s="208"/>
      <c r="OPV5" s="208"/>
      <c r="OPW5" s="208"/>
      <c r="OPX5" s="208"/>
      <c r="OPY5" s="208"/>
      <c r="OPZ5" s="208"/>
      <c r="OQA5" s="208"/>
      <c r="OQB5" s="208"/>
      <c r="OQC5" s="208"/>
      <c r="OQD5" s="208"/>
      <c r="OQE5" s="208"/>
      <c r="OQF5" s="208"/>
      <c r="OQG5" s="208"/>
      <c r="OQH5" s="208"/>
      <c r="OQI5" s="208"/>
      <c r="OQJ5" s="208"/>
      <c r="OQK5" s="208"/>
      <c r="OQL5" s="208"/>
      <c r="OQM5" s="208"/>
      <c r="OQN5" s="208"/>
      <c r="OQO5" s="208"/>
      <c r="OQP5" s="208"/>
      <c r="OQQ5" s="208"/>
      <c r="OQR5" s="208"/>
      <c r="OQS5" s="208"/>
      <c r="OQT5" s="208"/>
      <c r="OQU5" s="208"/>
      <c r="OQV5" s="208"/>
      <c r="OQW5" s="208"/>
      <c r="OQX5" s="208"/>
      <c r="OQY5" s="208"/>
      <c r="OQZ5" s="208"/>
      <c r="ORA5" s="208"/>
      <c r="ORB5" s="208"/>
      <c r="ORC5" s="208"/>
      <c r="ORD5" s="208"/>
      <c r="ORE5" s="208"/>
      <c r="ORF5" s="208"/>
      <c r="ORG5" s="208"/>
      <c r="ORH5" s="208"/>
      <c r="ORI5" s="208"/>
      <c r="ORJ5" s="208"/>
      <c r="ORK5" s="208"/>
      <c r="ORL5" s="208"/>
      <c r="ORM5" s="208"/>
      <c r="ORN5" s="208"/>
      <c r="ORO5" s="208"/>
      <c r="ORP5" s="208"/>
      <c r="ORQ5" s="208"/>
      <c r="ORR5" s="208"/>
      <c r="ORS5" s="208"/>
      <c r="ORT5" s="208"/>
      <c r="ORU5" s="208"/>
      <c r="ORV5" s="208"/>
      <c r="ORW5" s="208"/>
      <c r="ORX5" s="208"/>
      <c r="ORY5" s="208"/>
      <c r="ORZ5" s="208"/>
      <c r="OSA5" s="208"/>
      <c r="OSB5" s="208"/>
      <c r="OSC5" s="208"/>
      <c r="OSD5" s="208"/>
      <c r="OSE5" s="208"/>
      <c r="OSF5" s="208"/>
      <c r="OSG5" s="208"/>
      <c r="OSH5" s="208"/>
      <c r="OSI5" s="208"/>
      <c r="OSJ5" s="208"/>
      <c r="OSK5" s="208"/>
      <c r="OSL5" s="208"/>
      <c r="OSM5" s="208"/>
      <c r="OSN5" s="208"/>
      <c r="OSO5" s="208"/>
      <c r="OSP5" s="208"/>
      <c r="OSQ5" s="208"/>
      <c r="OSR5" s="208"/>
      <c r="OSS5" s="208"/>
      <c r="OST5" s="208"/>
      <c r="OSU5" s="208"/>
      <c r="OSV5" s="208"/>
      <c r="OSW5" s="208"/>
      <c r="OSX5" s="208"/>
      <c r="OSY5" s="208"/>
      <c r="OSZ5" s="208"/>
      <c r="OTA5" s="208"/>
      <c r="OTB5" s="208"/>
      <c r="OTC5" s="208"/>
      <c r="OTD5" s="208"/>
      <c r="OTE5" s="208"/>
      <c r="OTF5" s="208"/>
      <c r="OTG5" s="208"/>
      <c r="OTH5" s="208"/>
      <c r="OTI5" s="208"/>
      <c r="OTJ5" s="208"/>
      <c r="OTK5" s="208"/>
      <c r="OTL5" s="208"/>
      <c r="OTM5" s="208"/>
      <c r="OTN5" s="208"/>
      <c r="OTO5" s="208"/>
      <c r="OTP5" s="208"/>
      <c r="OTQ5" s="208"/>
      <c r="OTR5" s="208"/>
      <c r="OTS5" s="208"/>
      <c r="OTT5" s="208"/>
      <c r="OTU5" s="208"/>
      <c r="OTV5" s="208"/>
      <c r="OTW5" s="208"/>
      <c r="OTX5" s="208"/>
      <c r="OTY5" s="208"/>
      <c r="OTZ5" s="208"/>
      <c r="OUA5" s="208"/>
      <c r="OUB5" s="208"/>
      <c r="OUC5" s="208"/>
      <c r="OUD5" s="208"/>
      <c r="OUE5" s="208"/>
      <c r="OUF5" s="208"/>
      <c r="OUG5" s="208"/>
      <c r="OUH5" s="208"/>
      <c r="OUI5" s="208"/>
      <c r="OUJ5" s="208"/>
      <c r="OUK5" s="208"/>
      <c r="OUL5" s="208"/>
      <c r="OUM5" s="208"/>
      <c r="OUN5" s="208"/>
      <c r="OUO5" s="208"/>
      <c r="OUP5" s="208"/>
      <c r="OUQ5" s="208"/>
      <c r="OUR5" s="208"/>
      <c r="OUS5" s="208"/>
      <c r="OUT5" s="208"/>
      <c r="OUU5" s="208"/>
      <c r="OUV5" s="208"/>
      <c r="OUW5" s="208"/>
      <c r="OUX5" s="208"/>
      <c r="OUY5" s="208"/>
      <c r="OUZ5" s="208"/>
      <c r="OVA5" s="208"/>
      <c r="OVB5" s="208"/>
      <c r="OVC5" s="208"/>
      <c r="OVD5" s="208"/>
      <c r="OVE5" s="208"/>
      <c r="OVF5" s="208"/>
      <c r="OVG5" s="208"/>
      <c r="OVH5" s="208"/>
      <c r="OVI5" s="208"/>
      <c r="OVJ5" s="208"/>
      <c r="OVK5" s="208"/>
      <c r="OVL5" s="208"/>
      <c r="OVM5" s="208"/>
      <c r="OVN5" s="208"/>
      <c r="OVO5" s="208"/>
      <c r="OVP5" s="208"/>
      <c r="OVQ5" s="208"/>
      <c r="OVR5" s="208"/>
      <c r="OVS5" s="208"/>
      <c r="OVT5" s="208"/>
      <c r="OVU5" s="208"/>
      <c r="OVV5" s="208"/>
      <c r="OVW5" s="208"/>
      <c r="OVX5" s="208"/>
      <c r="OVY5" s="208"/>
      <c r="OVZ5" s="208"/>
      <c r="OWA5" s="208"/>
      <c r="OWB5" s="208"/>
      <c r="OWC5" s="208"/>
      <c r="OWD5" s="208"/>
      <c r="OWE5" s="208"/>
      <c r="OWF5" s="208"/>
      <c r="OWG5" s="208"/>
      <c r="OWH5" s="208"/>
      <c r="OWI5" s="208"/>
      <c r="OWJ5" s="208"/>
      <c r="OWK5" s="208"/>
      <c r="OWL5" s="208"/>
      <c r="OWM5" s="208"/>
      <c r="OWN5" s="208"/>
      <c r="OWO5" s="208"/>
      <c r="OWP5" s="208"/>
      <c r="OWQ5" s="208"/>
      <c r="OWR5" s="208"/>
      <c r="OWS5" s="208"/>
      <c r="OWT5" s="208"/>
      <c r="OWU5" s="208"/>
      <c r="OWV5" s="208"/>
      <c r="OWW5" s="208"/>
      <c r="OWX5" s="208"/>
      <c r="OWY5" s="208"/>
      <c r="OWZ5" s="208"/>
      <c r="OXA5" s="208"/>
      <c r="OXB5" s="208"/>
      <c r="OXC5" s="208"/>
      <c r="OXD5" s="208"/>
      <c r="OXE5" s="208"/>
      <c r="OXF5" s="208"/>
      <c r="OXG5" s="208"/>
      <c r="OXH5" s="208"/>
      <c r="OXI5" s="208"/>
      <c r="OXJ5" s="208"/>
      <c r="OXK5" s="208"/>
      <c r="OXL5" s="208"/>
      <c r="OXM5" s="208"/>
      <c r="OXN5" s="208"/>
      <c r="OXO5" s="208"/>
      <c r="OXP5" s="208"/>
      <c r="OXQ5" s="208"/>
      <c r="OXR5" s="208"/>
      <c r="OXS5" s="208"/>
      <c r="OXT5" s="208"/>
      <c r="OXU5" s="208"/>
      <c r="OXV5" s="208"/>
      <c r="OXW5" s="208"/>
      <c r="OXX5" s="208"/>
      <c r="OXY5" s="208"/>
      <c r="OXZ5" s="208"/>
      <c r="OYA5" s="208"/>
      <c r="OYB5" s="208"/>
      <c r="OYC5" s="208"/>
      <c r="OYD5" s="208"/>
      <c r="OYE5" s="208"/>
      <c r="OYF5" s="208"/>
      <c r="OYG5" s="208"/>
      <c r="OYH5" s="208"/>
      <c r="OYI5" s="208"/>
      <c r="OYJ5" s="208"/>
      <c r="OYK5" s="208"/>
      <c r="OYL5" s="208"/>
      <c r="OYM5" s="208"/>
      <c r="OYN5" s="208"/>
      <c r="OYO5" s="208"/>
      <c r="OYP5" s="208"/>
      <c r="OYQ5" s="208"/>
      <c r="OYR5" s="208"/>
      <c r="OYS5" s="208"/>
      <c r="OYT5" s="208"/>
      <c r="OYU5" s="208"/>
      <c r="OYV5" s="208"/>
      <c r="OYW5" s="208"/>
      <c r="OYX5" s="208"/>
      <c r="OYY5" s="208"/>
      <c r="OYZ5" s="208"/>
      <c r="OZA5" s="208"/>
      <c r="OZB5" s="208"/>
      <c r="OZC5" s="208"/>
      <c r="OZD5" s="208"/>
      <c r="OZE5" s="208"/>
      <c r="OZF5" s="208"/>
      <c r="OZG5" s="208"/>
      <c r="OZH5" s="208"/>
      <c r="OZI5" s="208"/>
      <c r="OZJ5" s="208"/>
      <c r="OZK5" s="208"/>
      <c r="OZL5" s="208"/>
      <c r="OZM5" s="208"/>
      <c r="OZN5" s="208"/>
      <c r="OZO5" s="208"/>
      <c r="OZP5" s="208"/>
      <c r="OZQ5" s="208"/>
      <c r="OZR5" s="208"/>
      <c r="OZS5" s="208"/>
      <c r="OZT5" s="208"/>
      <c r="OZU5" s="208"/>
      <c r="OZV5" s="208"/>
      <c r="OZW5" s="208"/>
      <c r="OZX5" s="208"/>
      <c r="OZY5" s="208"/>
      <c r="OZZ5" s="208"/>
      <c r="PAA5" s="208"/>
      <c r="PAB5" s="208"/>
      <c r="PAC5" s="208"/>
      <c r="PAD5" s="208"/>
      <c r="PAE5" s="208"/>
      <c r="PAF5" s="208"/>
      <c r="PAG5" s="208"/>
      <c r="PAH5" s="208"/>
      <c r="PAI5" s="208"/>
      <c r="PAJ5" s="208"/>
      <c r="PAK5" s="208"/>
      <c r="PAL5" s="208"/>
      <c r="PAM5" s="208"/>
      <c r="PAN5" s="208"/>
      <c r="PAO5" s="208"/>
      <c r="PAP5" s="208"/>
      <c r="PAQ5" s="208"/>
      <c r="PAR5" s="208"/>
      <c r="PAS5" s="208"/>
      <c r="PAT5" s="208"/>
      <c r="PAU5" s="208"/>
      <c r="PAV5" s="208"/>
      <c r="PAW5" s="208"/>
      <c r="PAX5" s="208"/>
      <c r="PAY5" s="208"/>
      <c r="PAZ5" s="208"/>
      <c r="PBA5" s="208"/>
      <c r="PBB5" s="208"/>
      <c r="PBC5" s="208"/>
      <c r="PBD5" s="208"/>
      <c r="PBE5" s="208"/>
      <c r="PBF5" s="208"/>
      <c r="PBG5" s="208"/>
      <c r="PBH5" s="208"/>
      <c r="PBI5" s="208"/>
      <c r="PBJ5" s="208"/>
      <c r="PBK5" s="208"/>
      <c r="PBL5" s="208"/>
      <c r="PBM5" s="208"/>
      <c r="PBN5" s="208"/>
      <c r="PBO5" s="208"/>
      <c r="PBP5" s="208"/>
      <c r="PBQ5" s="208"/>
      <c r="PBR5" s="208"/>
      <c r="PBS5" s="208"/>
      <c r="PBT5" s="208"/>
      <c r="PBU5" s="208"/>
      <c r="PBV5" s="208"/>
      <c r="PBW5" s="208"/>
      <c r="PBX5" s="208"/>
      <c r="PBY5" s="208"/>
      <c r="PBZ5" s="208"/>
      <c r="PCA5" s="208"/>
      <c r="PCB5" s="208"/>
      <c r="PCC5" s="208"/>
      <c r="PCD5" s="208"/>
      <c r="PCE5" s="208"/>
      <c r="PCF5" s="208"/>
      <c r="PCG5" s="208"/>
      <c r="PCH5" s="208"/>
      <c r="PCI5" s="208"/>
      <c r="PCJ5" s="208"/>
      <c r="PCK5" s="208"/>
      <c r="PCL5" s="208"/>
      <c r="PCM5" s="208"/>
      <c r="PCN5" s="208"/>
      <c r="PCO5" s="208"/>
      <c r="PCP5" s="208"/>
      <c r="PCQ5" s="208"/>
      <c r="PCR5" s="208"/>
      <c r="PCS5" s="208"/>
      <c r="PCT5" s="208"/>
      <c r="PCU5" s="208"/>
      <c r="PCV5" s="208"/>
      <c r="PCW5" s="208"/>
      <c r="PCX5" s="208"/>
      <c r="PCY5" s="208"/>
      <c r="PCZ5" s="208"/>
      <c r="PDA5" s="208"/>
      <c r="PDB5" s="208"/>
      <c r="PDC5" s="208"/>
      <c r="PDD5" s="208"/>
      <c r="PDE5" s="208"/>
      <c r="PDF5" s="208"/>
      <c r="PDG5" s="208"/>
      <c r="PDH5" s="208"/>
      <c r="PDI5" s="208"/>
      <c r="PDJ5" s="208"/>
      <c r="PDK5" s="208"/>
      <c r="PDL5" s="208"/>
      <c r="PDM5" s="208"/>
      <c r="PDN5" s="208"/>
      <c r="PDO5" s="208"/>
      <c r="PDP5" s="208"/>
      <c r="PDQ5" s="208"/>
      <c r="PDR5" s="208"/>
      <c r="PDS5" s="208"/>
      <c r="PDT5" s="208"/>
      <c r="PDU5" s="208"/>
      <c r="PDV5" s="208"/>
      <c r="PDW5" s="208"/>
      <c r="PDX5" s="208"/>
      <c r="PDY5" s="208"/>
      <c r="PDZ5" s="208"/>
      <c r="PEA5" s="208"/>
      <c r="PEB5" s="208"/>
      <c r="PEC5" s="208"/>
      <c r="PED5" s="208"/>
      <c r="PEE5" s="208"/>
      <c r="PEF5" s="208"/>
      <c r="PEG5" s="208"/>
      <c r="PEH5" s="208"/>
      <c r="PEI5" s="208"/>
      <c r="PEJ5" s="208"/>
      <c r="PEK5" s="208"/>
      <c r="PEL5" s="208"/>
      <c r="PEM5" s="208"/>
      <c r="PEN5" s="208"/>
      <c r="PEO5" s="208"/>
      <c r="PEP5" s="208"/>
      <c r="PEQ5" s="208"/>
      <c r="PER5" s="208"/>
      <c r="PES5" s="208"/>
      <c r="PET5" s="208"/>
      <c r="PEU5" s="208"/>
      <c r="PEV5" s="208"/>
      <c r="PEW5" s="208"/>
      <c r="PEX5" s="208"/>
      <c r="PEY5" s="208"/>
      <c r="PEZ5" s="208"/>
      <c r="PFA5" s="208"/>
      <c r="PFB5" s="208"/>
      <c r="PFC5" s="208"/>
      <c r="PFD5" s="208"/>
      <c r="PFE5" s="208"/>
      <c r="PFF5" s="208"/>
      <c r="PFG5" s="208"/>
      <c r="PFH5" s="208"/>
      <c r="PFI5" s="208"/>
      <c r="PFJ5" s="208"/>
      <c r="PFK5" s="208"/>
      <c r="PFL5" s="208"/>
      <c r="PFM5" s="208"/>
      <c r="PFN5" s="208"/>
      <c r="PFO5" s="208"/>
      <c r="PFP5" s="208"/>
      <c r="PFQ5" s="208"/>
      <c r="PFR5" s="208"/>
      <c r="PFS5" s="208"/>
      <c r="PFT5" s="208"/>
      <c r="PFU5" s="208"/>
      <c r="PFV5" s="208"/>
      <c r="PFW5" s="208"/>
      <c r="PFX5" s="208"/>
      <c r="PFY5" s="208"/>
      <c r="PFZ5" s="208"/>
      <c r="PGA5" s="208"/>
      <c r="PGB5" s="208"/>
      <c r="PGC5" s="208"/>
      <c r="PGD5" s="208"/>
      <c r="PGE5" s="208"/>
      <c r="PGF5" s="208"/>
      <c r="PGG5" s="208"/>
      <c r="PGH5" s="208"/>
      <c r="PGI5" s="208"/>
      <c r="PGJ5" s="208"/>
      <c r="PGK5" s="208"/>
      <c r="PGL5" s="208"/>
      <c r="PGM5" s="208"/>
      <c r="PGN5" s="208"/>
      <c r="PGO5" s="208"/>
      <c r="PGP5" s="208"/>
      <c r="PGQ5" s="208"/>
      <c r="PGR5" s="208"/>
      <c r="PGS5" s="208"/>
      <c r="PGT5" s="208"/>
      <c r="PGU5" s="208"/>
      <c r="PGV5" s="208"/>
      <c r="PGW5" s="208"/>
      <c r="PGX5" s="208"/>
      <c r="PGY5" s="208"/>
      <c r="PGZ5" s="208"/>
      <c r="PHA5" s="208"/>
      <c r="PHB5" s="208"/>
      <c r="PHC5" s="208"/>
      <c r="PHD5" s="208"/>
      <c r="PHE5" s="208"/>
      <c r="PHF5" s="208"/>
      <c r="PHG5" s="208"/>
      <c r="PHH5" s="208"/>
      <c r="PHI5" s="208"/>
      <c r="PHJ5" s="208"/>
      <c r="PHK5" s="208"/>
      <c r="PHL5" s="208"/>
      <c r="PHM5" s="208"/>
      <c r="PHN5" s="208"/>
      <c r="PHO5" s="208"/>
      <c r="PHP5" s="208"/>
      <c r="PHQ5" s="208"/>
      <c r="PHR5" s="208"/>
      <c r="PHS5" s="208"/>
      <c r="PHT5" s="208"/>
      <c r="PHU5" s="208"/>
      <c r="PHV5" s="208"/>
      <c r="PHW5" s="208"/>
      <c r="PHX5" s="208"/>
      <c r="PHY5" s="208"/>
      <c r="PHZ5" s="208"/>
      <c r="PIA5" s="208"/>
      <c r="PIB5" s="208"/>
      <c r="PIC5" s="208"/>
      <c r="PID5" s="208"/>
      <c r="PIE5" s="208"/>
      <c r="PIF5" s="208"/>
      <c r="PIG5" s="208"/>
      <c r="PIH5" s="208"/>
      <c r="PII5" s="208"/>
      <c r="PIJ5" s="208"/>
      <c r="PIK5" s="208"/>
      <c r="PIL5" s="208"/>
      <c r="PIM5" s="208"/>
      <c r="PIN5" s="208"/>
      <c r="PIO5" s="208"/>
      <c r="PIP5" s="208"/>
      <c r="PIQ5" s="208"/>
      <c r="PIR5" s="208"/>
      <c r="PIS5" s="208"/>
      <c r="PIT5" s="208"/>
      <c r="PIU5" s="208"/>
      <c r="PIV5" s="208"/>
      <c r="PIW5" s="208"/>
      <c r="PIX5" s="208"/>
      <c r="PIY5" s="208"/>
      <c r="PIZ5" s="208"/>
      <c r="PJA5" s="208"/>
      <c r="PJB5" s="208"/>
      <c r="PJC5" s="208"/>
      <c r="PJD5" s="208"/>
      <c r="PJE5" s="208"/>
      <c r="PJF5" s="208"/>
      <c r="PJG5" s="208"/>
      <c r="PJH5" s="208"/>
      <c r="PJI5" s="208"/>
      <c r="PJJ5" s="208"/>
      <c r="PJK5" s="208"/>
      <c r="PJL5" s="208"/>
      <c r="PJM5" s="208"/>
      <c r="PJN5" s="208"/>
      <c r="PJO5" s="208"/>
      <c r="PJP5" s="208"/>
      <c r="PJQ5" s="208"/>
      <c r="PJR5" s="208"/>
      <c r="PJS5" s="208"/>
      <c r="PJT5" s="208"/>
      <c r="PJU5" s="208"/>
      <c r="PJV5" s="208"/>
      <c r="PJW5" s="208"/>
      <c r="PJX5" s="208"/>
      <c r="PJY5" s="208"/>
      <c r="PJZ5" s="208"/>
      <c r="PKA5" s="208"/>
      <c r="PKB5" s="208"/>
      <c r="PKC5" s="208"/>
      <c r="PKD5" s="208"/>
      <c r="PKE5" s="208"/>
      <c r="PKF5" s="208"/>
      <c r="PKG5" s="208"/>
      <c r="PKH5" s="208"/>
      <c r="PKI5" s="208"/>
      <c r="PKJ5" s="208"/>
      <c r="PKK5" s="208"/>
      <c r="PKL5" s="208"/>
      <c r="PKM5" s="208"/>
      <c r="PKN5" s="208"/>
      <c r="PKO5" s="208"/>
      <c r="PKP5" s="208"/>
      <c r="PKQ5" s="208"/>
      <c r="PKR5" s="208"/>
      <c r="PKS5" s="208"/>
      <c r="PKT5" s="208"/>
      <c r="PKU5" s="208"/>
      <c r="PKV5" s="208"/>
      <c r="PKW5" s="208"/>
      <c r="PKX5" s="208"/>
      <c r="PKY5" s="208"/>
      <c r="PKZ5" s="208"/>
      <c r="PLA5" s="208"/>
      <c r="PLB5" s="208"/>
      <c r="PLC5" s="208"/>
      <c r="PLD5" s="208"/>
      <c r="PLE5" s="208"/>
      <c r="PLF5" s="208"/>
      <c r="PLG5" s="208"/>
      <c r="PLH5" s="208"/>
      <c r="PLI5" s="208"/>
      <c r="PLJ5" s="208"/>
      <c r="PLK5" s="208"/>
      <c r="PLL5" s="208"/>
      <c r="PLM5" s="208"/>
      <c r="PLN5" s="208"/>
      <c r="PLO5" s="208"/>
      <c r="PLP5" s="208"/>
      <c r="PLQ5" s="208"/>
      <c r="PLR5" s="208"/>
      <c r="PLS5" s="208"/>
      <c r="PLT5" s="208"/>
      <c r="PLU5" s="208"/>
      <c r="PLV5" s="208"/>
      <c r="PLW5" s="208"/>
      <c r="PLX5" s="208"/>
      <c r="PLY5" s="208"/>
      <c r="PLZ5" s="208"/>
      <c r="PMA5" s="208"/>
      <c r="PMB5" s="208"/>
      <c r="PMC5" s="208"/>
      <c r="PMD5" s="208"/>
      <c r="PME5" s="208"/>
      <c r="PMF5" s="208"/>
      <c r="PMG5" s="208"/>
      <c r="PMH5" s="208"/>
      <c r="PMI5" s="208"/>
      <c r="PMJ5" s="208"/>
      <c r="PMK5" s="208"/>
      <c r="PML5" s="208"/>
      <c r="PMM5" s="208"/>
      <c r="PMN5" s="208"/>
      <c r="PMO5" s="208"/>
      <c r="PMP5" s="208"/>
      <c r="PMQ5" s="208"/>
      <c r="PMR5" s="208"/>
      <c r="PMS5" s="208"/>
      <c r="PMT5" s="208"/>
      <c r="PMU5" s="208"/>
      <c r="PMV5" s="208"/>
      <c r="PMW5" s="208"/>
      <c r="PMX5" s="208"/>
      <c r="PMY5" s="208"/>
      <c r="PMZ5" s="208"/>
      <c r="PNA5" s="208"/>
      <c r="PNB5" s="208"/>
      <c r="PNC5" s="208"/>
      <c r="PND5" s="208"/>
      <c r="PNE5" s="208"/>
      <c r="PNF5" s="208"/>
      <c r="PNG5" s="208"/>
      <c r="PNH5" s="208"/>
      <c r="PNI5" s="208"/>
      <c r="PNJ5" s="208"/>
      <c r="PNK5" s="208"/>
      <c r="PNL5" s="208"/>
      <c r="PNM5" s="208"/>
      <c r="PNN5" s="208"/>
      <c r="PNO5" s="208"/>
      <c r="PNP5" s="208"/>
      <c r="PNQ5" s="208"/>
      <c r="PNR5" s="208"/>
      <c r="PNS5" s="208"/>
      <c r="PNT5" s="208"/>
      <c r="PNU5" s="208"/>
      <c r="PNV5" s="208"/>
      <c r="PNW5" s="208"/>
      <c r="PNX5" s="208"/>
      <c r="PNY5" s="208"/>
      <c r="PNZ5" s="208"/>
      <c r="POA5" s="208"/>
      <c r="POB5" s="208"/>
      <c r="POC5" s="208"/>
      <c r="POD5" s="208"/>
      <c r="POE5" s="208"/>
      <c r="POF5" s="208"/>
      <c r="POG5" s="208"/>
      <c r="POH5" s="208"/>
      <c r="POI5" s="208"/>
      <c r="POJ5" s="208"/>
      <c r="POK5" s="208"/>
      <c r="POL5" s="208"/>
      <c r="POM5" s="208"/>
      <c r="PON5" s="208"/>
      <c r="POO5" s="208"/>
      <c r="POP5" s="208"/>
      <c r="POQ5" s="208"/>
      <c r="POR5" s="208"/>
      <c r="POS5" s="208"/>
      <c r="POT5" s="208"/>
      <c r="POU5" s="208"/>
      <c r="POV5" s="208"/>
      <c r="POW5" s="208"/>
      <c r="POX5" s="208"/>
      <c r="POY5" s="208"/>
      <c r="POZ5" s="208"/>
      <c r="PPA5" s="208"/>
      <c r="PPB5" s="208"/>
      <c r="PPC5" s="208"/>
      <c r="PPD5" s="208"/>
      <c r="PPE5" s="208"/>
      <c r="PPF5" s="208"/>
      <c r="PPG5" s="208"/>
      <c r="PPH5" s="208"/>
      <c r="PPI5" s="208"/>
      <c r="PPJ5" s="208"/>
      <c r="PPK5" s="208"/>
      <c r="PPL5" s="208"/>
      <c r="PPM5" s="208"/>
      <c r="PPN5" s="208"/>
      <c r="PPO5" s="208"/>
      <c r="PPP5" s="208"/>
      <c r="PPQ5" s="208"/>
      <c r="PPR5" s="208"/>
      <c r="PPS5" s="208"/>
      <c r="PPT5" s="208"/>
      <c r="PPU5" s="208"/>
      <c r="PPV5" s="208"/>
      <c r="PPW5" s="208"/>
      <c r="PPX5" s="208"/>
      <c r="PPY5" s="208"/>
      <c r="PPZ5" s="208"/>
      <c r="PQA5" s="208"/>
      <c r="PQB5" s="208"/>
      <c r="PQC5" s="208"/>
      <c r="PQD5" s="208"/>
      <c r="PQE5" s="208"/>
      <c r="PQF5" s="208"/>
      <c r="PQG5" s="208"/>
      <c r="PQH5" s="208"/>
      <c r="PQI5" s="208"/>
      <c r="PQJ5" s="208"/>
      <c r="PQK5" s="208"/>
      <c r="PQL5" s="208"/>
      <c r="PQM5" s="208"/>
      <c r="PQN5" s="208"/>
      <c r="PQO5" s="208"/>
      <c r="PQP5" s="208"/>
      <c r="PQQ5" s="208"/>
      <c r="PQR5" s="208"/>
      <c r="PQS5" s="208"/>
      <c r="PQT5" s="208"/>
      <c r="PQU5" s="208"/>
      <c r="PQV5" s="208"/>
      <c r="PQW5" s="208"/>
      <c r="PQX5" s="208"/>
      <c r="PQY5" s="208"/>
      <c r="PQZ5" s="208"/>
      <c r="PRA5" s="208"/>
      <c r="PRB5" s="208"/>
      <c r="PRC5" s="208"/>
      <c r="PRD5" s="208"/>
      <c r="PRE5" s="208"/>
      <c r="PRF5" s="208"/>
      <c r="PRG5" s="208"/>
      <c r="PRH5" s="208"/>
      <c r="PRI5" s="208"/>
      <c r="PRJ5" s="208"/>
      <c r="PRK5" s="208"/>
      <c r="PRL5" s="208"/>
      <c r="PRM5" s="208"/>
      <c r="PRN5" s="208"/>
      <c r="PRO5" s="208"/>
      <c r="PRP5" s="208"/>
      <c r="PRQ5" s="208"/>
      <c r="PRR5" s="208"/>
      <c r="PRS5" s="208"/>
      <c r="PRT5" s="208"/>
      <c r="PRU5" s="208"/>
      <c r="PRV5" s="208"/>
      <c r="PRW5" s="208"/>
      <c r="PRX5" s="208"/>
      <c r="PRY5" s="208"/>
      <c r="PRZ5" s="208"/>
      <c r="PSA5" s="208"/>
      <c r="PSB5" s="208"/>
      <c r="PSC5" s="208"/>
      <c r="PSD5" s="208"/>
      <c r="PSE5" s="208"/>
      <c r="PSF5" s="208"/>
      <c r="PSG5" s="208"/>
      <c r="PSH5" s="208"/>
      <c r="PSI5" s="208"/>
      <c r="PSJ5" s="208"/>
      <c r="PSK5" s="208"/>
      <c r="PSL5" s="208"/>
      <c r="PSM5" s="208"/>
      <c r="PSN5" s="208"/>
      <c r="PSO5" s="208"/>
      <c r="PSP5" s="208"/>
      <c r="PSQ5" s="208"/>
      <c r="PSR5" s="208"/>
      <c r="PSS5" s="208"/>
      <c r="PST5" s="208"/>
      <c r="PSU5" s="208"/>
      <c r="PSV5" s="208"/>
      <c r="PSW5" s="208"/>
      <c r="PSX5" s="208"/>
      <c r="PSY5" s="208"/>
      <c r="PSZ5" s="208"/>
      <c r="PTA5" s="208"/>
      <c r="PTB5" s="208"/>
      <c r="PTC5" s="208"/>
      <c r="PTD5" s="208"/>
      <c r="PTE5" s="208"/>
      <c r="PTF5" s="208"/>
      <c r="PTG5" s="208"/>
      <c r="PTH5" s="208"/>
      <c r="PTI5" s="208"/>
      <c r="PTJ5" s="208"/>
      <c r="PTK5" s="208"/>
      <c r="PTL5" s="208"/>
      <c r="PTM5" s="208"/>
      <c r="PTN5" s="208"/>
      <c r="PTO5" s="208"/>
      <c r="PTP5" s="208"/>
      <c r="PTQ5" s="208"/>
      <c r="PTR5" s="208"/>
      <c r="PTS5" s="208"/>
      <c r="PTT5" s="208"/>
      <c r="PTU5" s="208"/>
      <c r="PTV5" s="208"/>
      <c r="PTW5" s="208"/>
      <c r="PTX5" s="208"/>
      <c r="PTY5" s="208"/>
      <c r="PTZ5" s="208"/>
      <c r="PUA5" s="208"/>
      <c r="PUB5" s="208"/>
      <c r="PUC5" s="208"/>
      <c r="PUD5" s="208"/>
      <c r="PUE5" s="208"/>
      <c r="PUF5" s="208"/>
      <c r="PUG5" s="208"/>
      <c r="PUH5" s="208"/>
      <c r="PUI5" s="208"/>
      <c r="PUJ5" s="208"/>
      <c r="PUK5" s="208"/>
      <c r="PUL5" s="208"/>
      <c r="PUM5" s="208"/>
      <c r="PUN5" s="208"/>
      <c r="PUO5" s="208"/>
      <c r="PUP5" s="208"/>
      <c r="PUQ5" s="208"/>
      <c r="PUR5" s="208"/>
      <c r="PUS5" s="208"/>
      <c r="PUT5" s="208"/>
      <c r="PUU5" s="208"/>
      <c r="PUV5" s="208"/>
      <c r="PUW5" s="208"/>
      <c r="PUX5" s="208"/>
      <c r="PUY5" s="208"/>
      <c r="PUZ5" s="208"/>
      <c r="PVA5" s="208"/>
      <c r="PVB5" s="208"/>
      <c r="PVC5" s="208"/>
      <c r="PVD5" s="208"/>
      <c r="PVE5" s="208"/>
      <c r="PVF5" s="208"/>
      <c r="PVG5" s="208"/>
      <c r="PVH5" s="208"/>
      <c r="PVI5" s="208"/>
      <c r="PVJ5" s="208"/>
      <c r="PVK5" s="208"/>
      <c r="PVL5" s="208"/>
      <c r="PVM5" s="208"/>
      <c r="PVN5" s="208"/>
      <c r="PVO5" s="208"/>
      <c r="PVP5" s="208"/>
      <c r="PVQ5" s="208"/>
      <c r="PVR5" s="208"/>
      <c r="PVS5" s="208"/>
      <c r="PVT5" s="208"/>
      <c r="PVU5" s="208"/>
      <c r="PVV5" s="208"/>
      <c r="PVW5" s="208"/>
      <c r="PVX5" s="208"/>
      <c r="PVY5" s="208"/>
      <c r="PVZ5" s="208"/>
      <c r="PWA5" s="208"/>
      <c r="PWB5" s="208"/>
      <c r="PWC5" s="208"/>
      <c r="PWD5" s="208"/>
      <c r="PWE5" s="208"/>
      <c r="PWF5" s="208"/>
      <c r="PWG5" s="208"/>
      <c r="PWH5" s="208"/>
      <c r="PWI5" s="208"/>
      <c r="PWJ5" s="208"/>
      <c r="PWK5" s="208"/>
      <c r="PWL5" s="208"/>
      <c r="PWM5" s="208"/>
      <c r="PWN5" s="208"/>
      <c r="PWO5" s="208"/>
      <c r="PWP5" s="208"/>
      <c r="PWQ5" s="208"/>
      <c r="PWR5" s="208"/>
      <c r="PWS5" s="208"/>
      <c r="PWT5" s="208"/>
      <c r="PWU5" s="208"/>
      <c r="PWV5" s="208"/>
      <c r="PWW5" s="208"/>
      <c r="PWX5" s="208"/>
      <c r="PWY5" s="208"/>
      <c r="PWZ5" s="208"/>
      <c r="PXA5" s="208"/>
      <c r="PXB5" s="208"/>
      <c r="PXC5" s="208"/>
      <c r="PXD5" s="208"/>
      <c r="PXE5" s="208"/>
      <c r="PXF5" s="208"/>
      <c r="PXG5" s="208"/>
      <c r="PXH5" s="208"/>
      <c r="PXI5" s="208"/>
      <c r="PXJ5" s="208"/>
      <c r="PXK5" s="208"/>
      <c r="PXL5" s="208"/>
      <c r="PXM5" s="208"/>
      <c r="PXN5" s="208"/>
      <c r="PXO5" s="208"/>
      <c r="PXP5" s="208"/>
      <c r="PXQ5" s="208"/>
      <c r="PXR5" s="208"/>
      <c r="PXS5" s="208"/>
      <c r="PXT5" s="208"/>
      <c r="PXU5" s="208"/>
      <c r="PXV5" s="208"/>
      <c r="PXW5" s="208"/>
      <c r="PXX5" s="208"/>
      <c r="PXY5" s="208"/>
      <c r="PXZ5" s="208"/>
      <c r="PYA5" s="208"/>
      <c r="PYB5" s="208"/>
      <c r="PYC5" s="208"/>
      <c r="PYD5" s="208"/>
      <c r="PYE5" s="208"/>
      <c r="PYF5" s="208"/>
      <c r="PYG5" s="208"/>
      <c r="PYH5" s="208"/>
      <c r="PYI5" s="208"/>
      <c r="PYJ5" s="208"/>
      <c r="PYK5" s="208"/>
      <c r="PYL5" s="208"/>
      <c r="PYM5" s="208"/>
      <c r="PYN5" s="208"/>
      <c r="PYO5" s="208"/>
      <c r="PYP5" s="208"/>
      <c r="PYQ5" s="208"/>
      <c r="PYR5" s="208"/>
      <c r="PYS5" s="208"/>
      <c r="PYT5" s="208"/>
      <c r="PYU5" s="208"/>
      <c r="PYV5" s="208"/>
      <c r="PYW5" s="208"/>
      <c r="PYX5" s="208"/>
      <c r="PYY5" s="208"/>
      <c r="PYZ5" s="208"/>
      <c r="PZA5" s="208"/>
      <c r="PZB5" s="208"/>
      <c r="PZC5" s="208"/>
      <c r="PZD5" s="208"/>
      <c r="PZE5" s="208"/>
      <c r="PZF5" s="208"/>
      <c r="PZG5" s="208"/>
      <c r="PZH5" s="208"/>
      <c r="PZI5" s="208"/>
      <c r="PZJ5" s="208"/>
      <c r="PZK5" s="208"/>
      <c r="PZL5" s="208"/>
      <c r="PZM5" s="208"/>
      <c r="PZN5" s="208"/>
      <c r="PZO5" s="208"/>
      <c r="PZP5" s="208"/>
      <c r="PZQ5" s="208"/>
      <c r="PZR5" s="208"/>
      <c r="PZS5" s="208"/>
      <c r="PZT5" s="208"/>
      <c r="PZU5" s="208"/>
      <c r="PZV5" s="208"/>
      <c r="PZW5" s="208"/>
      <c r="PZX5" s="208"/>
      <c r="PZY5" s="208"/>
      <c r="PZZ5" s="208"/>
      <c r="QAA5" s="208"/>
      <c r="QAB5" s="208"/>
      <c r="QAC5" s="208"/>
      <c r="QAD5" s="208"/>
      <c r="QAE5" s="208"/>
      <c r="QAF5" s="208"/>
      <c r="QAG5" s="208"/>
      <c r="QAH5" s="208"/>
      <c r="QAI5" s="208"/>
      <c r="QAJ5" s="208"/>
      <c r="QAK5" s="208"/>
      <c r="QAL5" s="208"/>
      <c r="QAM5" s="208"/>
      <c r="QAN5" s="208"/>
      <c r="QAO5" s="208"/>
      <c r="QAP5" s="208"/>
      <c r="QAQ5" s="208"/>
      <c r="QAR5" s="208"/>
      <c r="QAS5" s="208"/>
      <c r="QAT5" s="208"/>
      <c r="QAU5" s="208"/>
      <c r="QAV5" s="208"/>
      <c r="QAW5" s="208"/>
      <c r="QAX5" s="208"/>
      <c r="QAY5" s="208"/>
      <c r="QAZ5" s="208"/>
      <c r="QBA5" s="208"/>
      <c r="QBB5" s="208"/>
      <c r="QBC5" s="208"/>
      <c r="QBD5" s="208"/>
      <c r="QBE5" s="208"/>
      <c r="QBF5" s="208"/>
      <c r="QBG5" s="208"/>
      <c r="QBH5" s="208"/>
      <c r="QBI5" s="208"/>
      <c r="QBJ5" s="208"/>
      <c r="QBK5" s="208"/>
      <c r="QBL5" s="208"/>
      <c r="QBM5" s="208"/>
      <c r="QBN5" s="208"/>
      <c r="QBO5" s="208"/>
      <c r="QBP5" s="208"/>
      <c r="QBQ5" s="208"/>
      <c r="QBR5" s="208"/>
      <c r="QBS5" s="208"/>
      <c r="QBT5" s="208"/>
      <c r="QBU5" s="208"/>
      <c r="QBV5" s="208"/>
      <c r="QBW5" s="208"/>
      <c r="QBX5" s="208"/>
      <c r="QBY5" s="208"/>
      <c r="QBZ5" s="208"/>
      <c r="QCA5" s="208"/>
      <c r="QCB5" s="208"/>
      <c r="QCC5" s="208"/>
      <c r="QCD5" s="208"/>
      <c r="QCE5" s="208"/>
      <c r="QCF5" s="208"/>
      <c r="QCG5" s="208"/>
      <c r="QCH5" s="208"/>
      <c r="QCI5" s="208"/>
      <c r="QCJ5" s="208"/>
      <c r="QCK5" s="208"/>
      <c r="QCL5" s="208"/>
      <c r="QCM5" s="208"/>
      <c r="QCN5" s="208"/>
      <c r="QCO5" s="208"/>
      <c r="QCP5" s="208"/>
      <c r="QCQ5" s="208"/>
      <c r="QCR5" s="208"/>
      <c r="QCS5" s="208"/>
      <c r="QCT5" s="208"/>
      <c r="QCU5" s="208"/>
      <c r="QCV5" s="208"/>
      <c r="QCW5" s="208"/>
      <c r="QCX5" s="208"/>
      <c r="QCY5" s="208"/>
      <c r="QCZ5" s="208"/>
      <c r="QDA5" s="208"/>
      <c r="QDB5" s="208"/>
      <c r="QDC5" s="208"/>
      <c r="QDD5" s="208"/>
      <c r="QDE5" s="208"/>
      <c r="QDF5" s="208"/>
      <c r="QDG5" s="208"/>
      <c r="QDH5" s="208"/>
      <c r="QDI5" s="208"/>
      <c r="QDJ5" s="208"/>
      <c r="QDK5" s="208"/>
      <c r="QDL5" s="208"/>
      <c r="QDM5" s="208"/>
      <c r="QDN5" s="208"/>
      <c r="QDO5" s="208"/>
      <c r="QDP5" s="208"/>
      <c r="QDQ5" s="208"/>
      <c r="QDR5" s="208"/>
      <c r="QDS5" s="208"/>
      <c r="QDT5" s="208"/>
      <c r="QDU5" s="208"/>
      <c r="QDV5" s="208"/>
      <c r="QDW5" s="208"/>
      <c r="QDX5" s="208"/>
      <c r="QDY5" s="208"/>
      <c r="QDZ5" s="208"/>
      <c r="QEA5" s="208"/>
      <c r="QEB5" s="208"/>
      <c r="QEC5" s="208"/>
      <c r="QED5" s="208"/>
      <c r="QEE5" s="208"/>
      <c r="QEF5" s="208"/>
      <c r="QEG5" s="208"/>
      <c r="QEH5" s="208"/>
      <c r="QEI5" s="208"/>
      <c r="QEJ5" s="208"/>
      <c r="QEK5" s="208"/>
      <c r="QEL5" s="208"/>
      <c r="QEM5" s="208"/>
      <c r="QEN5" s="208"/>
      <c r="QEO5" s="208"/>
      <c r="QEP5" s="208"/>
      <c r="QEQ5" s="208"/>
      <c r="QER5" s="208"/>
      <c r="QES5" s="208"/>
      <c r="QET5" s="208"/>
      <c r="QEU5" s="208"/>
      <c r="QEV5" s="208"/>
      <c r="QEW5" s="208"/>
      <c r="QEX5" s="208"/>
      <c r="QEY5" s="208"/>
      <c r="QEZ5" s="208"/>
      <c r="QFA5" s="208"/>
      <c r="QFB5" s="208"/>
      <c r="QFC5" s="208"/>
      <c r="QFD5" s="208"/>
      <c r="QFE5" s="208"/>
      <c r="QFF5" s="208"/>
      <c r="QFG5" s="208"/>
      <c r="QFH5" s="208"/>
      <c r="QFI5" s="208"/>
      <c r="QFJ5" s="208"/>
      <c r="QFK5" s="208"/>
      <c r="QFL5" s="208"/>
      <c r="QFM5" s="208"/>
      <c r="QFN5" s="208"/>
      <c r="QFO5" s="208"/>
      <c r="QFP5" s="208"/>
      <c r="QFQ5" s="208"/>
      <c r="QFR5" s="208"/>
      <c r="QFS5" s="208"/>
      <c r="QFT5" s="208"/>
      <c r="QFU5" s="208"/>
      <c r="QFV5" s="208"/>
      <c r="QFW5" s="208"/>
      <c r="QFX5" s="208"/>
      <c r="QFY5" s="208"/>
      <c r="QFZ5" s="208"/>
      <c r="QGA5" s="208"/>
      <c r="QGB5" s="208"/>
      <c r="QGC5" s="208"/>
      <c r="QGD5" s="208"/>
      <c r="QGE5" s="208"/>
      <c r="QGF5" s="208"/>
      <c r="QGG5" s="208"/>
      <c r="QGH5" s="208"/>
      <c r="QGI5" s="208"/>
      <c r="QGJ5" s="208"/>
      <c r="QGK5" s="208"/>
      <c r="QGL5" s="208"/>
      <c r="QGM5" s="208"/>
      <c r="QGN5" s="208"/>
      <c r="QGO5" s="208"/>
      <c r="QGP5" s="208"/>
      <c r="QGQ5" s="208"/>
      <c r="QGR5" s="208"/>
      <c r="QGS5" s="208"/>
      <c r="QGT5" s="208"/>
      <c r="QGU5" s="208"/>
      <c r="QGV5" s="208"/>
      <c r="QGW5" s="208"/>
      <c r="QGX5" s="208"/>
      <c r="QGY5" s="208"/>
      <c r="QGZ5" s="208"/>
      <c r="QHA5" s="208"/>
      <c r="QHB5" s="208"/>
      <c r="QHC5" s="208"/>
      <c r="QHD5" s="208"/>
      <c r="QHE5" s="208"/>
      <c r="QHF5" s="208"/>
      <c r="QHG5" s="208"/>
      <c r="QHH5" s="208"/>
      <c r="QHI5" s="208"/>
      <c r="QHJ5" s="208"/>
      <c r="QHK5" s="208"/>
      <c r="QHL5" s="208"/>
      <c r="QHM5" s="208"/>
      <c r="QHN5" s="208"/>
      <c r="QHO5" s="208"/>
      <c r="QHP5" s="208"/>
      <c r="QHQ5" s="208"/>
      <c r="QHR5" s="208"/>
      <c r="QHS5" s="208"/>
      <c r="QHT5" s="208"/>
      <c r="QHU5" s="208"/>
      <c r="QHV5" s="208"/>
      <c r="QHW5" s="208"/>
      <c r="QHX5" s="208"/>
      <c r="QHY5" s="208"/>
      <c r="QHZ5" s="208"/>
      <c r="QIA5" s="208"/>
      <c r="QIB5" s="208"/>
      <c r="QIC5" s="208"/>
      <c r="QID5" s="208"/>
      <c r="QIE5" s="208"/>
      <c r="QIF5" s="208"/>
      <c r="QIG5" s="208"/>
      <c r="QIH5" s="208"/>
      <c r="QII5" s="208"/>
      <c r="QIJ5" s="208"/>
      <c r="QIK5" s="208"/>
      <c r="QIL5" s="208"/>
      <c r="QIM5" s="208"/>
      <c r="QIN5" s="208"/>
      <c r="QIO5" s="208"/>
      <c r="QIP5" s="208"/>
      <c r="QIQ5" s="208"/>
      <c r="QIR5" s="208"/>
      <c r="QIS5" s="208"/>
      <c r="QIT5" s="208"/>
      <c r="QIU5" s="208"/>
      <c r="QIV5" s="208"/>
      <c r="QIW5" s="208"/>
      <c r="QIX5" s="208"/>
      <c r="QIY5" s="208"/>
      <c r="QIZ5" s="208"/>
      <c r="QJA5" s="208"/>
      <c r="QJB5" s="208"/>
      <c r="QJC5" s="208"/>
      <c r="QJD5" s="208"/>
      <c r="QJE5" s="208"/>
      <c r="QJF5" s="208"/>
      <c r="QJG5" s="208"/>
      <c r="QJH5" s="208"/>
      <c r="QJI5" s="208"/>
      <c r="QJJ5" s="208"/>
      <c r="QJK5" s="208"/>
      <c r="QJL5" s="208"/>
      <c r="QJM5" s="208"/>
      <c r="QJN5" s="208"/>
      <c r="QJO5" s="208"/>
      <c r="QJP5" s="208"/>
      <c r="QJQ5" s="208"/>
      <c r="QJR5" s="208"/>
      <c r="QJS5" s="208"/>
      <c r="QJT5" s="208"/>
      <c r="QJU5" s="208"/>
      <c r="QJV5" s="208"/>
      <c r="QJW5" s="208"/>
      <c r="QJX5" s="208"/>
      <c r="QJY5" s="208"/>
      <c r="QJZ5" s="208"/>
      <c r="QKA5" s="208"/>
      <c r="QKB5" s="208"/>
      <c r="QKC5" s="208"/>
      <c r="QKD5" s="208"/>
      <c r="QKE5" s="208"/>
      <c r="QKF5" s="208"/>
      <c r="QKG5" s="208"/>
      <c r="QKH5" s="208"/>
      <c r="QKI5" s="208"/>
      <c r="QKJ5" s="208"/>
      <c r="QKK5" s="208"/>
      <c r="QKL5" s="208"/>
      <c r="QKM5" s="208"/>
      <c r="QKN5" s="208"/>
      <c r="QKO5" s="208"/>
      <c r="QKP5" s="208"/>
      <c r="QKQ5" s="208"/>
      <c r="QKR5" s="208"/>
      <c r="QKS5" s="208"/>
      <c r="QKT5" s="208"/>
      <c r="QKU5" s="208"/>
      <c r="QKV5" s="208"/>
      <c r="QKW5" s="208"/>
      <c r="QKX5" s="208"/>
      <c r="QKY5" s="208"/>
      <c r="QKZ5" s="208"/>
      <c r="QLA5" s="208"/>
      <c r="QLB5" s="208"/>
      <c r="QLC5" s="208"/>
      <c r="QLD5" s="208"/>
      <c r="QLE5" s="208"/>
      <c r="QLF5" s="208"/>
      <c r="QLG5" s="208"/>
      <c r="QLH5" s="208"/>
      <c r="QLI5" s="208"/>
      <c r="QLJ5" s="208"/>
      <c r="QLK5" s="208"/>
      <c r="QLL5" s="208"/>
      <c r="QLM5" s="208"/>
      <c r="QLN5" s="208"/>
      <c r="QLO5" s="208"/>
      <c r="QLP5" s="208"/>
      <c r="QLQ5" s="208"/>
      <c r="QLR5" s="208"/>
      <c r="QLS5" s="208"/>
      <c r="QLT5" s="208"/>
      <c r="QLU5" s="208"/>
      <c r="QLV5" s="208"/>
      <c r="QLW5" s="208"/>
      <c r="QLX5" s="208"/>
      <c r="QLY5" s="208"/>
      <c r="QLZ5" s="208"/>
      <c r="QMA5" s="208"/>
      <c r="QMB5" s="208"/>
      <c r="QMC5" s="208"/>
      <c r="QMD5" s="208"/>
      <c r="QME5" s="208"/>
      <c r="QMF5" s="208"/>
      <c r="QMG5" s="208"/>
      <c r="QMH5" s="208"/>
      <c r="QMI5" s="208"/>
      <c r="QMJ5" s="208"/>
      <c r="QMK5" s="208"/>
      <c r="QML5" s="208"/>
      <c r="QMM5" s="208"/>
      <c r="QMN5" s="208"/>
      <c r="QMO5" s="208"/>
      <c r="QMP5" s="208"/>
      <c r="QMQ5" s="208"/>
      <c r="QMR5" s="208"/>
      <c r="QMS5" s="208"/>
      <c r="QMT5" s="208"/>
      <c r="QMU5" s="208"/>
      <c r="QMV5" s="208"/>
      <c r="QMW5" s="208"/>
      <c r="QMX5" s="208"/>
      <c r="QMY5" s="208"/>
      <c r="QMZ5" s="208"/>
      <c r="QNA5" s="208"/>
      <c r="QNB5" s="208"/>
      <c r="QNC5" s="208"/>
      <c r="QND5" s="208"/>
      <c r="QNE5" s="208"/>
      <c r="QNF5" s="208"/>
      <c r="QNG5" s="208"/>
      <c r="QNH5" s="208"/>
      <c r="QNI5" s="208"/>
      <c r="QNJ5" s="208"/>
      <c r="QNK5" s="208"/>
      <c r="QNL5" s="208"/>
      <c r="QNM5" s="208"/>
      <c r="QNN5" s="208"/>
      <c r="QNO5" s="208"/>
      <c r="QNP5" s="208"/>
      <c r="QNQ5" s="208"/>
      <c r="QNR5" s="208"/>
      <c r="QNS5" s="208"/>
      <c r="QNT5" s="208"/>
      <c r="QNU5" s="208"/>
      <c r="QNV5" s="208"/>
      <c r="QNW5" s="208"/>
      <c r="QNX5" s="208"/>
      <c r="QNY5" s="208"/>
      <c r="QNZ5" s="208"/>
      <c r="QOA5" s="208"/>
      <c r="QOB5" s="208"/>
      <c r="QOC5" s="208"/>
      <c r="QOD5" s="208"/>
      <c r="QOE5" s="208"/>
      <c r="QOF5" s="208"/>
      <c r="QOG5" s="208"/>
      <c r="QOH5" s="208"/>
      <c r="QOI5" s="208"/>
      <c r="QOJ5" s="208"/>
      <c r="QOK5" s="208"/>
      <c r="QOL5" s="208"/>
      <c r="QOM5" s="208"/>
      <c r="QON5" s="208"/>
      <c r="QOO5" s="208"/>
      <c r="QOP5" s="208"/>
      <c r="QOQ5" s="208"/>
      <c r="QOR5" s="208"/>
      <c r="QOS5" s="208"/>
      <c r="QOT5" s="208"/>
      <c r="QOU5" s="208"/>
      <c r="QOV5" s="208"/>
      <c r="QOW5" s="208"/>
      <c r="QOX5" s="208"/>
      <c r="QOY5" s="208"/>
      <c r="QOZ5" s="208"/>
      <c r="QPA5" s="208"/>
      <c r="QPB5" s="208"/>
      <c r="QPC5" s="208"/>
      <c r="QPD5" s="208"/>
      <c r="QPE5" s="208"/>
      <c r="QPF5" s="208"/>
      <c r="QPG5" s="208"/>
      <c r="QPH5" s="208"/>
      <c r="QPI5" s="208"/>
      <c r="QPJ5" s="208"/>
      <c r="QPK5" s="208"/>
      <c r="QPL5" s="208"/>
      <c r="QPM5" s="208"/>
      <c r="QPN5" s="208"/>
      <c r="QPO5" s="208"/>
      <c r="QPP5" s="208"/>
      <c r="QPQ5" s="208"/>
      <c r="QPR5" s="208"/>
      <c r="QPS5" s="208"/>
      <c r="QPT5" s="208"/>
      <c r="QPU5" s="208"/>
      <c r="QPV5" s="208"/>
      <c r="QPW5" s="208"/>
      <c r="QPX5" s="208"/>
      <c r="QPY5" s="208"/>
      <c r="QPZ5" s="208"/>
      <c r="QQA5" s="208"/>
      <c r="QQB5" s="208"/>
      <c r="QQC5" s="208"/>
      <c r="QQD5" s="208"/>
      <c r="QQE5" s="208"/>
      <c r="QQF5" s="208"/>
      <c r="QQG5" s="208"/>
      <c r="QQH5" s="208"/>
      <c r="QQI5" s="208"/>
      <c r="QQJ5" s="208"/>
      <c r="QQK5" s="208"/>
      <c r="QQL5" s="208"/>
      <c r="QQM5" s="208"/>
      <c r="QQN5" s="208"/>
      <c r="QQO5" s="208"/>
      <c r="QQP5" s="208"/>
      <c r="QQQ5" s="208"/>
      <c r="QQR5" s="208"/>
      <c r="QQS5" s="208"/>
      <c r="QQT5" s="208"/>
      <c r="QQU5" s="208"/>
      <c r="QQV5" s="208"/>
      <c r="QQW5" s="208"/>
      <c r="QQX5" s="208"/>
      <c r="QQY5" s="208"/>
      <c r="QQZ5" s="208"/>
      <c r="QRA5" s="208"/>
      <c r="QRB5" s="208"/>
      <c r="QRC5" s="208"/>
      <c r="QRD5" s="208"/>
      <c r="QRE5" s="208"/>
      <c r="QRF5" s="208"/>
      <c r="QRG5" s="208"/>
      <c r="QRH5" s="208"/>
      <c r="QRI5" s="208"/>
      <c r="QRJ5" s="208"/>
      <c r="QRK5" s="208"/>
      <c r="QRL5" s="208"/>
      <c r="QRM5" s="208"/>
      <c r="QRN5" s="208"/>
      <c r="QRO5" s="208"/>
      <c r="QRP5" s="208"/>
      <c r="QRQ5" s="208"/>
      <c r="QRR5" s="208"/>
      <c r="QRS5" s="208"/>
      <c r="QRT5" s="208"/>
      <c r="QRU5" s="208"/>
      <c r="QRV5" s="208"/>
      <c r="QRW5" s="208"/>
      <c r="QRX5" s="208"/>
      <c r="QRY5" s="208"/>
      <c r="QRZ5" s="208"/>
      <c r="QSA5" s="208"/>
      <c r="QSB5" s="208"/>
      <c r="QSC5" s="208"/>
      <c r="QSD5" s="208"/>
      <c r="QSE5" s="208"/>
      <c r="QSF5" s="208"/>
      <c r="QSG5" s="208"/>
      <c r="QSH5" s="208"/>
      <c r="QSI5" s="208"/>
      <c r="QSJ5" s="208"/>
      <c r="QSK5" s="208"/>
      <c r="QSL5" s="208"/>
      <c r="QSM5" s="208"/>
      <c r="QSN5" s="208"/>
      <c r="QSO5" s="208"/>
      <c r="QSP5" s="208"/>
      <c r="QSQ5" s="208"/>
      <c r="QSR5" s="208"/>
      <c r="QSS5" s="208"/>
      <c r="QST5" s="208"/>
      <c r="QSU5" s="208"/>
      <c r="QSV5" s="208"/>
      <c r="QSW5" s="208"/>
      <c r="QSX5" s="208"/>
      <c r="QSY5" s="208"/>
      <c r="QSZ5" s="208"/>
      <c r="QTA5" s="208"/>
      <c r="QTB5" s="208"/>
      <c r="QTC5" s="208"/>
      <c r="QTD5" s="208"/>
      <c r="QTE5" s="208"/>
      <c r="QTF5" s="208"/>
      <c r="QTG5" s="208"/>
      <c r="QTH5" s="208"/>
      <c r="QTI5" s="208"/>
      <c r="QTJ5" s="208"/>
      <c r="QTK5" s="208"/>
      <c r="QTL5" s="208"/>
      <c r="QTM5" s="208"/>
      <c r="QTN5" s="208"/>
      <c r="QTO5" s="208"/>
      <c r="QTP5" s="208"/>
      <c r="QTQ5" s="208"/>
      <c r="QTR5" s="208"/>
      <c r="QTS5" s="208"/>
      <c r="QTT5" s="208"/>
      <c r="QTU5" s="208"/>
      <c r="QTV5" s="208"/>
      <c r="QTW5" s="208"/>
      <c r="QTX5" s="208"/>
      <c r="QTY5" s="208"/>
      <c r="QTZ5" s="208"/>
      <c r="QUA5" s="208"/>
      <c r="QUB5" s="208"/>
      <c r="QUC5" s="208"/>
      <c r="QUD5" s="208"/>
      <c r="QUE5" s="208"/>
      <c r="QUF5" s="208"/>
      <c r="QUG5" s="208"/>
      <c r="QUH5" s="208"/>
      <c r="QUI5" s="208"/>
      <c r="QUJ5" s="208"/>
      <c r="QUK5" s="208"/>
      <c r="QUL5" s="208"/>
      <c r="QUM5" s="208"/>
      <c r="QUN5" s="208"/>
      <c r="QUO5" s="208"/>
      <c r="QUP5" s="208"/>
      <c r="QUQ5" s="208"/>
      <c r="QUR5" s="208"/>
      <c r="QUS5" s="208"/>
      <c r="QUT5" s="208"/>
      <c r="QUU5" s="208"/>
      <c r="QUV5" s="208"/>
      <c r="QUW5" s="208"/>
      <c r="QUX5" s="208"/>
      <c r="QUY5" s="208"/>
      <c r="QUZ5" s="208"/>
      <c r="QVA5" s="208"/>
      <c r="QVB5" s="208"/>
      <c r="QVC5" s="208"/>
      <c r="QVD5" s="208"/>
      <c r="QVE5" s="208"/>
      <c r="QVF5" s="208"/>
      <c r="QVG5" s="208"/>
      <c r="QVH5" s="208"/>
      <c r="QVI5" s="208"/>
      <c r="QVJ5" s="208"/>
      <c r="QVK5" s="208"/>
      <c r="QVL5" s="208"/>
      <c r="QVM5" s="208"/>
      <c r="QVN5" s="208"/>
      <c r="QVO5" s="208"/>
      <c r="QVP5" s="208"/>
      <c r="QVQ5" s="208"/>
      <c r="QVR5" s="208"/>
      <c r="QVS5" s="208"/>
      <c r="QVT5" s="208"/>
      <c r="QVU5" s="208"/>
      <c r="QVV5" s="208"/>
      <c r="QVW5" s="208"/>
      <c r="QVX5" s="208"/>
      <c r="QVY5" s="208"/>
      <c r="QVZ5" s="208"/>
      <c r="QWA5" s="208"/>
      <c r="QWB5" s="208"/>
      <c r="QWC5" s="208"/>
      <c r="QWD5" s="208"/>
      <c r="QWE5" s="208"/>
      <c r="QWF5" s="208"/>
      <c r="QWG5" s="208"/>
      <c r="QWH5" s="208"/>
      <c r="QWI5" s="208"/>
      <c r="QWJ5" s="208"/>
      <c r="QWK5" s="208"/>
      <c r="QWL5" s="208"/>
      <c r="QWM5" s="208"/>
      <c r="QWN5" s="208"/>
      <c r="QWO5" s="208"/>
      <c r="QWP5" s="208"/>
      <c r="QWQ5" s="208"/>
      <c r="QWR5" s="208"/>
      <c r="QWS5" s="208"/>
      <c r="QWT5" s="208"/>
      <c r="QWU5" s="208"/>
      <c r="QWV5" s="208"/>
      <c r="QWW5" s="208"/>
      <c r="QWX5" s="208"/>
      <c r="QWY5" s="208"/>
      <c r="QWZ5" s="208"/>
      <c r="QXA5" s="208"/>
      <c r="QXB5" s="208"/>
      <c r="QXC5" s="208"/>
      <c r="QXD5" s="208"/>
      <c r="QXE5" s="208"/>
      <c r="QXF5" s="208"/>
      <c r="QXG5" s="208"/>
      <c r="QXH5" s="208"/>
      <c r="QXI5" s="208"/>
      <c r="QXJ5" s="208"/>
      <c r="QXK5" s="208"/>
      <c r="QXL5" s="208"/>
      <c r="QXM5" s="208"/>
      <c r="QXN5" s="208"/>
      <c r="QXO5" s="208"/>
      <c r="QXP5" s="208"/>
      <c r="QXQ5" s="208"/>
      <c r="QXR5" s="208"/>
      <c r="QXS5" s="208"/>
      <c r="QXT5" s="208"/>
      <c r="QXU5" s="208"/>
      <c r="QXV5" s="208"/>
      <c r="QXW5" s="208"/>
      <c r="QXX5" s="208"/>
      <c r="QXY5" s="208"/>
      <c r="QXZ5" s="208"/>
      <c r="QYA5" s="208"/>
      <c r="QYB5" s="208"/>
      <c r="QYC5" s="208"/>
      <c r="QYD5" s="208"/>
      <c r="QYE5" s="208"/>
      <c r="QYF5" s="208"/>
      <c r="QYG5" s="208"/>
      <c r="QYH5" s="208"/>
      <c r="QYI5" s="208"/>
      <c r="QYJ5" s="208"/>
      <c r="QYK5" s="208"/>
      <c r="QYL5" s="208"/>
      <c r="QYM5" s="208"/>
      <c r="QYN5" s="208"/>
      <c r="QYO5" s="208"/>
      <c r="QYP5" s="208"/>
      <c r="QYQ5" s="208"/>
      <c r="QYR5" s="208"/>
      <c r="QYS5" s="208"/>
      <c r="QYT5" s="208"/>
      <c r="QYU5" s="208"/>
      <c r="QYV5" s="208"/>
      <c r="QYW5" s="208"/>
      <c r="QYX5" s="208"/>
      <c r="QYY5" s="208"/>
      <c r="QYZ5" s="208"/>
      <c r="QZA5" s="208"/>
      <c r="QZB5" s="208"/>
      <c r="QZC5" s="208"/>
      <c r="QZD5" s="208"/>
      <c r="QZE5" s="208"/>
      <c r="QZF5" s="208"/>
      <c r="QZG5" s="208"/>
      <c r="QZH5" s="208"/>
      <c r="QZI5" s="208"/>
      <c r="QZJ5" s="208"/>
      <c r="QZK5" s="208"/>
      <c r="QZL5" s="208"/>
      <c r="QZM5" s="208"/>
      <c r="QZN5" s="208"/>
      <c r="QZO5" s="208"/>
      <c r="QZP5" s="208"/>
      <c r="QZQ5" s="208"/>
      <c r="QZR5" s="208"/>
      <c r="QZS5" s="208"/>
      <c r="QZT5" s="208"/>
      <c r="QZU5" s="208"/>
      <c r="QZV5" s="208"/>
      <c r="QZW5" s="208"/>
      <c r="QZX5" s="208"/>
      <c r="QZY5" s="208"/>
      <c r="QZZ5" s="208"/>
      <c r="RAA5" s="208"/>
      <c r="RAB5" s="208"/>
      <c r="RAC5" s="208"/>
      <c r="RAD5" s="208"/>
      <c r="RAE5" s="208"/>
      <c r="RAF5" s="208"/>
      <c r="RAG5" s="208"/>
      <c r="RAH5" s="208"/>
      <c r="RAI5" s="208"/>
      <c r="RAJ5" s="208"/>
      <c r="RAK5" s="208"/>
      <c r="RAL5" s="208"/>
      <c r="RAM5" s="208"/>
      <c r="RAN5" s="208"/>
      <c r="RAO5" s="208"/>
      <c r="RAP5" s="208"/>
      <c r="RAQ5" s="208"/>
      <c r="RAR5" s="208"/>
      <c r="RAS5" s="208"/>
      <c r="RAT5" s="208"/>
      <c r="RAU5" s="208"/>
      <c r="RAV5" s="208"/>
      <c r="RAW5" s="208"/>
      <c r="RAX5" s="208"/>
      <c r="RAY5" s="208"/>
      <c r="RAZ5" s="208"/>
      <c r="RBA5" s="208"/>
      <c r="RBB5" s="208"/>
      <c r="RBC5" s="208"/>
      <c r="RBD5" s="208"/>
      <c r="RBE5" s="208"/>
      <c r="RBF5" s="208"/>
      <c r="RBG5" s="208"/>
      <c r="RBH5" s="208"/>
      <c r="RBI5" s="208"/>
      <c r="RBJ5" s="208"/>
      <c r="RBK5" s="208"/>
      <c r="RBL5" s="208"/>
      <c r="RBM5" s="208"/>
      <c r="RBN5" s="208"/>
      <c r="RBO5" s="208"/>
      <c r="RBP5" s="208"/>
      <c r="RBQ5" s="208"/>
      <c r="RBR5" s="208"/>
      <c r="RBS5" s="208"/>
      <c r="RBT5" s="208"/>
      <c r="RBU5" s="208"/>
      <c r="RBV5" s="208"/>
      <c r="RBW5" s="208"/>
      <c r="RBX5" s="208"/>
      <c r="RBY5" s="208"/>
      <c r="RBZ5" s="208"/>
      <c r="RCA5" s="208"/>
      <c r="RCB5" s="208"/>
      <c r="RCC5" s="208"/>
      <c r="RCD5" s="208"/>
      <c r="RCE5" s="208"/>
      <c r="RCF5" s="208"/>
      <c r="RCG5" s="208"/>
      <c r="RCH5" s="208"/>
      <c r="RCI5" s="208"/>
      <c r="RCJ5" s="208"/>
      <c r="RCK5" s="208"/>
      <c r="RCL5" s="208"/>
      <c r="RCM5" s="208"/>
      <c r="RCN5" s="208"/>
      <c r="RCO5" s="208"/>
      <c r="RCP5" s="208"/>
      <c r="RCQ5" s="208"/>
      <c r="RCR5" s="208"/>
      <c r="RCS5" s="208"/>
      <c r="RCT5" s="208"/>
      <c r="RCU5" s="208"/>
      <c r="RCV5" s="208"/>
      <c r="RCW5" s="208"/>
      <c r="RCX5" s="208"/>
      <c r="RCY5" s="208"/>
      <c r="RCZ5" s="208"/>
      <c r="RDA5" s="208"/>
      <c r="RDB5" s="208"/>
      <c r="RDC5" s="208"/>
      <c r="RDD5" s="208"/>
      <c r="RDE5" s="208"/>
      <c r="RDF5" s="208"/>
      <c r="RDG5" s="208"/>
      <c r="RDH5" s="208"/>
      <c r="RDI5" s="208"/>
      <c r="RDJ5" s="208"/>
      <c r="RDK5" s="208"/>
      <c r="RDL5" s="208"/>
      <c r="RDM5" s="208"/>
      <c r="RDN5" s="208"/>
      <c r="RDO5" s="208"/>
      <c r="RDP5" s="208"/>
      <c r="RDQ5" s="208"/>
      <c r="RDR5" s="208"/>
      <c r="RDS5" s="208"/>
      <c r="RDT5" s="208"/>
      <c r="RDU5" s="208"/>
      <c r="RDV5" s="208"/>
      <c r="RDW5" s="208"/>
      <c r="RDX5" s="208"/>
      <c r="RDY5" s="208"/>
      <c r="RDZ5" s="208"/>
      <c r="REA5" s="208"/>
      <c r="REB5" s="208"/>
      <c r="REC5" s="208"/>
      <c r="RED5" s="208"/>
      <c r="REE5" s="208"/>
      <c r="REF5" s="208"/>
      <c r="REG5" s="208"/>
      <c r="REH5" s="208"/>
      <c r="REI5" s="208"/>
      <c r="REJ5" s="208"/>
      <c r="REK5" s="208"/>
      <c r="REL5" s="208"/>
      <c r="REM5" s="208"/>
      <c r="REN5" s="208"/>
      <c r="REO5" s="208"/>
      <c r="REP5" s="208"/>
      <c r="REQ5" s="208"/>
      <c r="RER5" s="208"/>
      <c r="RES5" s="208"/>
      <c r="RET5" s="208"/>
      <c r="REU5" s="208"/>
      <c r="REV5" s="208"/>
      <c r="REW5" s="208"/>
      <c r="REX5" s="208"/>
      <c r="REY5" s="208"/>
      <c r="REZ5" s="208"/>
      <c r="RFA5" s="208"/>
      <c r="RFB5" s="208"/>
      <c r="RFC5" s="208"/>
      <c r="RFD5" s="208"/>
      <c r="RFE5" s="208"/>
      <c r="RFF5" s="208"/>
      <c r="RFG5" s="208"/>
      <c r="RFH5" s="208"/>
      <c r="RFI5" s="208"/>
      <c r="RFJ5" s="208"/>
      <c r="RFK5" s="208"/>
      <c r="RFL5" s="208"/>
      <c r="RFM5" s="208"/>
      <c r="RFN5" s="208"/>
      <c r="RFO5" s="208"/>
      <c r="RFP5" s="208"/>
      <c r="RFQ5" s="208"/>
      <c r="RFR5" s="208"/>
      <c r="RFS5" s="208"/>
      <c r="RFT5" s="208"/>
      <c r="RFU5" s="208"/>
      <c r="RFV5" s="208"/>
      <c r="RFW5" s="208"/>
      <c r="RFX5" s="208"/>
      <c r="RFY5" s="208"/>
      <c r="RFZ5" s="208"/>
      <c r="RGA5" s="208"/>
      <c r="RGB5" s="208"/>
      <c r="RGC5" s="208"/>
      <c r="RGD5" s="208"/>
      <c r="RGE5" s="208"/>
      <c r="RGF5" s="208"/>
      <c r="RGG5" s="208"/>
      <c r="RGH5" s="208"/>
      <c r="RGI5" s="208"/>
      <c r="RGJ5" s="208"/>
      <c r="RGK5" s="208"/>
      <c r="RGL5" s="208"/>
      <c r="RGM5" s="208"/>
      <c r="RGN5" s="208"/>
      <c r="RGO5" s="208"/>
      <c r="RGP5" s="208"/>
      <c r="RGQ5" s="208"/>
      <c r="RGR5" s="208"/>
      <c r="RGS5" s="208"/>
      <c r="RGT5" s="208"/>
      <c r="RGU5" s="208"/>
      <c r="RGV5" s="208"/>
      <c r="RGW5" s="208"/>
      <c r="RGX5" s="208"/>
      <c r="RGY5" s="208"/>
      <c r="RGZ5" s="208"/>
      <c r="RHA5" s="208"/>
      <c r="RHB5" s="208"/>
      <c r="RHC5" s="208"/>
      <c r="RHD5" s="208"/>
      <c r="RHE5" s="208"/>
      <c r="RHF5" s="208"/>
      <c r="RHG5" s="208"/>
      <c r="RHH5" s="208"/>
      <c r="RHI5" s="208"/>
      <c r="RHJ5" s="208"/>
      <c r="RHK5" s="208"/>
      <c r="RHL5" s="208"/>
      <c r="RHM5" s="208"/>
      <c r="RHN5" s="208"/>
      <c r="RHO5" s="208"/>
      <c r="RHP5" s="208"/>
      <c r="RHQ5" s="208"/>
      <c r="RHR5" s="208"/>
      <c r="RHS5" s="208"/>
      <c r="RHT5" s="208"/>
      <c r="RHU5" s="208"/>
      <c r="RHV5" s="208"/>
      <c r="RHW5" s="208"/>
      <c r="RHX5" s="208"/>
      <c r="RHY5" s="208"/>
      <c r="RHZ5" s="208"/>
      <c r="RIA5" s="208"/>
      <c r="RIB5" s="208"/>
      <c r="RIC5" s="208"/>
      <c r="RID5" s="208"/>
      <c r="RIE5" s="208"/>
      <c r="RIF5" s="208"/>
      <c r="RIG5" s="208"/>
      <c r="RIH5" s="208"/>
      <c r="RII5" s="208"/>
      <c r="RIJ5" s="208"/>
      <c r="RIK5" s="208"/>
      <c r="RIL5" s="208"/>
      <c r="RIM5" s="208"/>
      <c r="RIN5" s="208"/>
      <c r="RIO5" s="208"/>
      <c r="RIP5" s="208"/>
      <c r="RIQ5" s="208"/>
      <c r="RIR5" s="208"/>
      <c r="RIS5" s="208"/>
      <c r="RIT5" s="208"/>
      <c r="RIU5" s="208"/>
      <c r="RIV5" s="208"/>
      <c r="RIW5" s="208"/>
      <c r="RIX5" s="208"/>
      <c r="RIY5" s="208"/>
      <c r="RIZ5" s="208"/>
      <c r="RJA5" s="208"/>
      <c r="RJB5" s="208"/>
      <c r="RJC5" s="208"/>
      <c r="RJD5" s="208"/>
      <c r="RJE5" s="208"/>
      <c r="RJF5" s="208"/>
      <c r="RJG5" s="208"/>
      <c r="RJH5" s="208"/>
      <c r="RJI5" s="208"/>
      <c r="RJJ5" s="208"/>
      <c r="RJK5" s="208"/>
      <c r="RJL5" s="208"/>
      <c r="RJM5" s="208"/>
      <c r="RJN5" s="208"/>
      <c r="RJO5" s="208"/>
      <c r="RJP5" s="208"/>
      <c r="RJQ5" s="208"/>
      <c r="RJR5" s="208"/>
      <c r="RJS5" s="208"/>
      <c r="RJT5" s="208"/>
      <c r="RJU5" s="208"/>
      <c r="RJV5" s="208"/>
      <c r="RJW5" s="208"/>
      <c r="RJX5" s="208"/>
      <c r="RJY5" s="208"/>
      <c r="RJZ5" s="208"/>
      <c r="RKA5" s="208"/>
      <c r="RKB5" s="208"/>
      <c r="RKC5" s="208"/>
      <c r="RKD5" s="208"/>
      <c r="RKE5" s="208"/>
      <c r="RKF5" s="208"/>
      <c r="RKG5" s="208"/>
      <c r="RKH5" s="208"/>
      <c r="RKI5" s="208"/>
      <c r="RKJ5" s="208"/>
      <c r="RKK5" s="208"/>
      <c r="RKL5" s="208"/>
      <c r="RKM5" s="208"/>
      <c r="RKN5" s="208"/>
      <c r="RKO5" s="208"/>
      <c r="RKP5" s="208"/>
      <c r="RKQ5" s="208"/>
      <c r="RKR5" s="208"/>
      <c r="RKS5" s="208"/>
      <c r="RKT5" s="208"/>
      <c r="RKU5" s="208"/>
      <c r="RKV5" s="208"/>
      <c r="RKW5" s="208"/>
      <c r="RKX5" s="208"/>
      <c r="RKY5" s="208"/>
      <c r="RKZ5" s="208"/>
      <c r="RLA5" s="208"/>
      <c r="RLB5" s="208"/>
      <c r="RLC5" s="208"/>
      <c r="RLD5" s="208"/>
      <c r="RLE5" s="208"/>
      <c r="RLF5" s="208"/>
      <c r="RLG5" s="208"/>
      <c r="RLH5" s="208"/>
      <c r="RLI5" s="208"/>
      <c r="RLJ5" s="208"/>
      <c r="RLK5" s="208"/>
      <c r="RLL5" s="208"/>
      <c r="RLM5" s="208"/>
      <c r="RLN5" s="208"/>
      <c r="RLO5" s="208"/>
      <c r="RLP5" s="208"/>
      <c r="RLQ5" s="208"/>
      <c r="RLR5" s="208"/>
      <c r="RLS5" s="208"/>
      <c r="RLT5" s="208"/>
      <c r="RLU5" s="208"/>
      <c r="RLV5" s="208"/>
      <c r="RLW5" s="208"/>
      <c r="RLX5" s="208"/>
      <c r="RLY5" s="208"/>
      <c r="RLZ5" s="208"/>
      <c r="RMA5" s="208"/>
      <c r="RMB5" s="208"/>
      <c r="RMC5" s="208"/>
      <c r="RMD5" s="208"/>
      <c r="RME5" s="208"/>
      <c r="RMF5" s="208"/>
      <c r="RMG5" s="208"/>
      <c r="RMH5" s="208"/>
      <c r="RMI5" s="208"/>
      <c r="RMJ5" s="208"/>
      <c r="RMK5" s="208"/>
      <c r="RML5" s="208"/>
      <c r="RMM5" s="208"/>
      <c r="RMN5" s="208"/>
      <c r="RMO5" s="208"/>
      <c r="RMP5" s="208"/>
      <c r="RMQ5" s="208"/>
      <c r="RMR5" s="208"/>
      <c r="RMS5" s="208"/>
      <c r="RMT5" s="208"/>
      <c r="RMU5" s="208"/>
      <c r="RMV5" s="208"/>
      <c r="RMW5" s="208"/>
      <c r="RMX5" s="208"/>
      <c r="RMY5" s="208"/>
      <c r="RMZ5" s="208"/>
      <c r="RNA5" s="208"/>
      <c r="RNB5" s="208"/>
      <c r="RNC5" s="208"/>
      <c r="RND5" s="208"/>
      <c r="RNE5" s="208"/>
      <c r="RNF5" s="208"/>
      <c r="RNG5" s="208"/>
      <c r="RNH5" s="208"/>
      <c r="RNI5" s="208"/>
      <c r="RNJ5" s="208"/>
      <c r="RNK5" s="208"/>
      <c r="RNL5" s="208"/>
      <c r="RNM5" s="208"/>
      <c r="RNN5" s="208"/>
      <c r="RNO5" s="208"/>
      <c r="RNP5" s="208"/>
      <c r="RNQ5" s="208"/>
      <c r="RNR5" s="208"/>
      <c r="RNS5" s="208"/>
      <c r="RNT5" s="208"/>
      <c r="RNU5" s="208"/>
      <c r="RNV5" s="208"/>
      <c r="RNW5" s="208"/>
      <c r="RNX5" s="208"/>
      <c r="RNY5" s="208"/>
      <c r="RNZ5" s="208"/>
      <c r="ROA5" s="208"/>
      <c r="ROB5" s="208"/>
      <c r="ROC5" s="208"/>
      <c r="ROD5" s="208"/>
      <c r="ROE5" s="208"/>
      <c r="ROF5" s="208"/>
      <c r="ROG5" s="208"/>
      <c r="ROH5" s="208"/>
      <c r="ROI5" s="208"/>
      <c r="ROJ5" s="208"/>
      <c r="ROK5" s="208"/>
      <c r="ROL5" s="208"/>
      <c r="ROM5" s="208"/>
      <c r="RON5" s="208"/>
      <c r="ROO5" s="208"/>
      <c r="ROP5" s="208"/>
      <c r="ROQ5" s="208"/>
      <c r="ROR5" s="208"/>
      <c r="ROS5" s="208"/>
      <c r="ROT5" s="208"/>
      <c r="ROU5" s="208"/>
      <c r="ROV5" s="208"/>
      <c r="ROW5" s="208"/>
      <c r="ROX5" s="208"/>
      <c r="ROY5" s="208"/>
      <c r="ROZ5" s="208"/>
      <c r="RPA5" s="208"/>
      <c r="RPB5" s="208"/>
      <c r="RPC5" s="208"/>
      <c r="RPD5" s="208"/>
      <c r="RPE5" s="208"/>
      <c r="RPF5" s="208"/>
      <c r="RPG5" s="208"/>
      <c r="RPH5" s="208"/>
      <c r="RPI5" s="208"/>
      <c r="RPJ5" s="208"/>
      <c r="RPK5" s="208"/>
      <c r="RPL5" s="208"/>
      <c r="RPM5" s="208"/>
      <c r="RPN5" s="208"/>
      <c r="RPO5" s="208"/>
      <c r="RPP5" s="208"/>
      <c r="RPQ5" s="208"/>
      <c r="RPR5" s="208"/>
      <c r="RPS5" s="208"/>
      <c r="RPT5" s="208"/>
      <c r="RPU5" s="208"/>
      <c r="RPV5" s="208"/>
      <c r="RPW5" s="208"/>
      <c r="RPX5" s="208"/>
      <c r="RPY5" s="208"/>
      <c r="RPZ5" s="208"/>
      <c r="RQA5" s="208"/>
      <c r="RQB5" s="208"/>
      <c r="RQC5" s="208"/>
      <c r="RQD5" s="208"/>
      <c r="RQE5" s="208"/>
      <c r="RQF5" s="208"/>
      <c r="RQG5" s="208"/>
      <c r="RQH5" s="208"/>
      <c r="RQI5" s="208"/>
      <c r="RQJ5" s="208"/>
      <c r="RQK5" s="208"/>
      <c r="RQL5" s="208"/>
      <c r="RQM5" s="208"/>
      <c r="RQN5" s="208"/>
      <c r="RQO5" s="208"/>
      <c r="RQP5" s="208"/>
      <c r="RQQ5" s="208"/>
      <c r="RQR5" s="208"/>
      <c r="RQS5" s="208"/>
      <c r="RQT5" s="208"/>
      <c r="RQU5" s="208"/>
      <c r="RQV5" s="208"/>
      <c r="RQW5" s="208"/>
      <c r="RQX5" s="208"/>
      <c r="RQY5" s="208"/>
      <c r="RQZ5" s="208"/>
      <c r="RRA5" s="208"/>
      <c r="RRB5" s="208"/>
      <c r="RRC5" s="208"/>
      <c r="RRD5" s="208"/>
      <c r="RRE5" s="208"/>
      <c r="RRF5" s="208"/>
      <c r="RRG5" s="208"/>
      <c r="RRH5" s="208"/>
      <c r="RRI5" s="208"/>
      <c r="RRJ5" s="208"/>
      <c r="RRK5" s="208"/>
      <c r="RRL5" s="208"/>
      <c r="RRM5" s="208"/>
      <c r="RRN5" s="208"/>
      <c r="RRO5" s="208"/>
      <c r="RRP5" s="208"/>
      <c r="RRQ5" s="208"/>
      <c r="RRR5" s="208"/>
      <c r="RRS5" s="208"/>
      <c r="RRT5" s="208"/>
      <c r="RRU5" s="208"/>
      <c r="RRV5" s="208"/>
      <c r="RRW5" s="208"/>
      <c r="RRX5" s="208"/>
      <c r="RRY5" s="208"/>
      <c r="RRZ5" s="208"/>
      <c r="RSA5" s="208"/>
      <c r="RSB5" s="208"/>
      <c r="RSC5" s="208"/>
      <c r="RSD5" s="208"/>
      <c r="RSE5" s="208"/>
      <c r="RSF5" s="208"/>
      <c r="RSG5" s="208"/>
      <c r="RSH5" s="208"/>
      <c r="RSI5" s="208"/>
      <c r="RSJ5" s="208"/>
      <c r="RSK5" s="208"/>
      <c r="RSL5" s="208"/>
      <c r="RSM5" s="208"/>
      <c r="RSN5" s="208"/>
      <c r="RSO5" s="208"/>
      <c r="RSP5" s="208"/>
      <c r="RSQ5" s="208"/>
      <c r="RSR5" s="208"/>
      <c r="RSS5" s="208"/>
      <c r="RST5" s="208"/>
      <c r="RSU5" s="208"/>
      <c r="RSV5" s="208"/>
      <c r="RSW5" s="208"/>
      <c r="RSX5" s="208"/>
      <c r="RSY5" s="208"/>
      <c r="RSZ5" s="208"/>
      <c r="RTA5" s="208"/>
      <c r="RTB5" s="208"/>
      <c r="RTC5" s="208"/>
      <c r="RTD5" s="208"/>
      <c r="RTE5" s="208"/>
      <c r="RTF5" s="208"/>
      <c r="RTG5" s="208"/>
      <c r="RTH5" s="208"/>
      <c r="RTI5" s="208"/>
      <c r="RTJ5" s="208"/>
      <c r="RTK5" s="208"/>
      <c r="RTL5" s="208"/>
      <c r="RTM5" s="208"/>
      <c r="RTN5" s="208"/>
      <c r="RTO5" s="208"/>
      <c r="RTP5" s="208"/>
      <c r="RTQ5" s="208"/>
      <c r="RTR5" s="208"/>
      <c r="RTS5" s="208"/>
      <c r="RTT5" s="208"/>
      <c r="RTU5" s="208"/>
      <c r="RTV5" s="208"/>
      <c r="RTW5" s="208"/>
      <c r="RTX5" s="208"/>
      <c r="RTY5" s="208"/>
      <c r="RTZ5" s="208"/>
      <c r="RUA5" s="208"/>
      <c r="RUB5" s="208"/>
      <c r="RUC5" s="208"/>
      <c r="RUD5" s="208"/>
      <c r="RUE5" s="208"/>
      <c r="RUF5" s="208"/>
      <c r="RUG5" s="208"/>
      <c r="RUH5" s="208"/>
      <c r="RUI5" s="208"/>
      <c r="RUJ5" s="208"/>
      <c r="RUK5" s="208"/>
      <c r="RUL5" s="208"/>
      <c r="RUM5" s="208"/>
      <c r="RUN5" s="208"/>
      <c r="RUO5" s="208"/>
      <c r="RUP5" s="208"/>
      <c r="RUQ5" s="208"/>
      <c r="RUR5" s="208"/>
      <c r="RUS5" s="208"/>
      <c r="RUT5" s="208"/>
      <c r="RUU5" s="208"/>
      <c r="RUV5" s="208"/>
      <c r="RUW5" s="208"/>
      <c r="RUX5" s="208"/>
      <c r="RUY5" s="208"/>
      <c r="RUZ5" s="208"/>
      <c r="RVA5" s="208"/>
      <c r="RVB5" s="208"/>
      <c r="RVC5" s="208"/>
      <c r="RVD5" s="208"/>
      <c r="RVE5" s="208"/>
      <c r="RVF5" s="208"/>
      <c r="RVG5" s="208"/>
      <c r="RVH5" s="208"/>
      <c r="RVI5" s="208"/>
      <c r="RVJ5" s="208"/>
      <c r="RVK5" s="208"/>
      <c r="RVL5" s="208"/>
      <c r="RVM5" s="208"/>
      <c r="RVN5" s="208"/>
      <c r="RVO5" s="208"/>
      <c r="RVP5" s="208"/>
      <c r="RVQ5" s="208"/>
      <c r="RVR5" s="208"/>
      <c r="RVS5" s="208"/>
      <c r="RVT5" s="208"/>
      <c r="RVU5" s="208"/>
      <c r="RVV5" s="208"/>
      <c r="RVW5" s="208"/>
      <c r="RVX5" s="208"/>
      <c r="RVY5" s="208"/>
      <c r="RVZ5" s="208"/>
      <c r="RWA5" s="208"/>
      <c r="RWB5" s="208"/>
      <c r="RWC5" s="208"/>
      <c r="RWD5" s="208"/>
      <c r="RWE5" s="208"/>
      <c r="RWF5" s="208"/>
      <c r="RWG5" s="208"/>
      <c r="RWH5" s="208"/>
      <c r="RWI5" s="208"/>
      <c r="RWJ5" s="208"/>
      <c r="RWK5" s="208"/>
      <c r="RWL5" s="208"/>
      <c r="RWM5" s="208"/>
      <c r="RWN5" s="208"/>
      <c r="RWO5" s="208"/>
      <c r="RWP5" s="208"/>
      <c r="RWQ5" s="208"/>
      <c r="RWR5" s="208"/>
      <c r="RWS5" s="208"/>
      <c r="RWT5" s="208"/>
      <c r="RWU5" s="208"/>
      <c r="RWV5" s="208"/>
      <c r="RWW5" s="208"/>
      <c r="RWX5" s="208"/>
      <c r="RWY5" s="208"/>
      <c r="RWZ5" s="208"/>
      <c r="RXA5" s="208"/>
      <c r="RXB5" s="208"/>
      <c r="RXC5" s="208"/>
      <c r="RXD5" s="208"/>
      <c r="RXE5" s="208"/>
      <c r="RXF5" s="208"/>
      <c r="RXG5" s="208"/>
      <c r="RXH5" s="208"/>
      <c r="RXI5" s="208"/>
      <c r="RXJ5" s="208"/>
      <c r="RXK5" s="208"/>
      <c r="RXL5" s="208"/>
      <c r="RXM5" s="208"/>
      <c r="RXN5" s="208"/>
      <c r="RXO5" s="208"/>
      <c r="RXP5" s="208"/>
      <c r="RXQ5" s="208"/>
      <c r="RXR5" s="208"/>
      <c r="RXS5" s="208"/>
      <c r="RXT5" s="208"/>
      <c r="RXU5" s="208"/>
      <c r="RXV5" s="208"/>
      <c r="RXW5" s="208"/>
      <c r="RXX5" s="208"/>
      <c r="RXY5" s="208"/>
      <c r="RXZ5" s="208"/>
      <c r="RYA5" s="208"/>
      <c r="RYB5" s="208"/>
      <c r="RYC5" s="208"/>
      <c r="RYD5" s="208"/>
      <c r="RYE5" s="208"/>
      <c r="RYF5" s="208"/>
      <c r="RYG5" s="208"/>
      <c r="RYH5" s="208"/>
      <c r="RYI5" s="208"/>
      <c r="RYJ5" s="208"/>
      <c r="RYK5" s="208"/>
      <c r="RYL5" s="208"/>
      <c r="RYM5" s="208"/>
      <c r="RYN5" s="208"/>
      <c r="RYO5" s="208"/>
      <c r="RYP5" s="208"/>
      <c r="RYQ5" s="208"/>
      <c r="RYR5" s="208"/>
      <c r="RYS5" s="208"/>
      <c r="RYT5" s="208"/>
      <c r="RYU5" s="208"/>
      <c r="RYV5" s="208"/>
      <c r="RYW5" s="208"/>
      <c r="RYX5" s="208"/>
      <c r="RYY5" s="208"/>
      <c r="RYZ5" s="208"/>
      <c r="RZA5" s="208"/>
      <c r="RZB5" s="208"/>
      <c r="RZC5" s="208"/>
      <c r="RZD5" s="208"/>
      <c r="RZE5" s="208"/>
      <c r="RZF5" s="208"/>
      <c r="RZG5" s="208"/>
      <c r="RZH5" s="208"/>
      <c r="RZI5" s="208"/>
      <c r="RZJ5" s="208"/>
      <c r="RZK5" s="208"/>
      <c r="RZL5" s="208"/>
      <c r="RZM5" s="208"/>
      <c r="RZN5" s="208"/>
      <c r="RZO5" s="208"/>
      <c r="RZP5" s="208"/>
      <c r="RZQ5" s="208"/>
      <c r="RZR5" s="208"/>
      <c r="RZS5" s="208"/>
      <c r="RZT5" s="208"/>
      <c r="RZU5" s="208"/>
      <c r="RZV5" s="208"/>
      <c r="RZW5" s="208"/>
      <c r="RZX5" s="208"/>
      <c r="RZY5" s="208"/>
      <c r="RZZ5" s="208"/>
      <c r="SAA5" s="208"/>
      <c r="SAB5" s="208"/>
      <c r="SAC5" s="208"/>
      <c r="SAD5" s="208"/>
      <c r="SAE5" s="208"/>
      <c r="SAF5" s="208"/>
      <c r="SAG5" s="208"/>
      <c r="SAH5" s="208"/>
      <c r="SAI5" s="208"/>
      <c r="SAJ5" s="208"/>
      <c r="SAK5" s="208"/>
      <c r="SAL5" s="208"/>
      <c r="SAM5" s="208"/>
      <c r="SAN5" s="208"/>
      <c r="SAO5" s="208"/>
      <c r="SAP5" s="208"/>
      <c r="SAQ5" s="208"/>
      <c r="SAR5" s="208"/>
      <c r="SAS5" s="208"/>
      <c r="SAT5" s="208"/>
      <c r="SAU5" s="208"/>
      <c r="SAV5" s="208"/>
      <c r="SAW5" s="208"/>
      <c r="SAX5" s="208"/>
      <c r="SAY5" s="208"/>
      <c r="SAZ5" s="208"/>
      <c r="SBA5" s="208"/>
      <c r="SBB5" s="208"/>
      <c r="SBC5" s="208"/>
      <c r="SBD5" s="208"/>
      <c r="SBE5" s="208"/>
      <c r="SBF5" s="208"/>
      <c r="SBG5" s="208"/>
      <c r="SBH5" s="208"/>
      <c r="SBI5" s="208"/>
      <c r="SBJ5" s="208"/>
      <c r="SBK5" s="208"/>
      <c r="SBL5" s="208"/>
      <c r="SBM5" s="208"/>
      <c r="SBN5" s="208"/>
      <c r="SBO5" s="208"/>
      <c r="SBP5" s="208"/>
      <c r="SBQ5" s="208"/>
      <c r="SBR5" s="208"/>
      <c r="SBS5" s="208"/>
      <c r="SBT5" s="208"/>
      <c r="SBU5" s="208"/>
      <c r="SBV5" s="208"/>
      <c r="SBW5" s="208"/>
      <c r="SBX5" s="208"/>
      <c r="SBY5" s="208"/>
      <c r="SBZ5" s="208"/>
      <c r="SCA5" s="208"/>
      <c r="SCB5" s="208"/>
      <c r="SCC5" s="208"/>
      <c r="SCD5" s="208"/>
      <c r="SCE5" s="208"/>
      <c r="SCF5" s="208"/>
      <c r="SCG5" s="208"/>
      <c r="SCH5" s="208"/>
      <c r="SCI5" s="208"/>
      <c r="SCJ5" s="208"/>
      <c r="SCK5" s="208"/>
      <c r="SCL5" s="208"/>
      <c r="SCM5" s="208"/>
      <c r="SCN5" s="208"/>
      <c r="SCO5" s="208"/>
      <c r="SCP5" s="208"/>
      <c r="SCQ5" s="208"/>
      <c r="SCR5" s="208"/>
      <c r="SCS5" s="208"/>
      <c r="SCT5" s="208"/>
      <c r="SCU5" s="208"/>
      <c r="SCV5" s="208"/>
      <c r="SCW5" s="208"/>
      <c r="SCX5" s="208"/>
      <c r="SCY5" s="208"/>
      <c r="SCZ5" s="208"/>
      <c r="SDA5" s="208"/>
      <c r="SDB5" s="208"/>
      <c r="SDC5" s="208"/>
      <c r="SDD5" s="208"/>
      <c r="SDE5" s="208"/>
      <c r="SDF5" s="208"/>
      <c r="SDG5" s="208"/>
      <c r="SDH5" s="208"/>
      <c r="SDI5" s="208"/>
      <c r="SDJ5" s="208"/>
      <c r="SDK5" s="208"/>
      <c r="SDL5" s="208"/>
      <c r="SDM5" s="208"/>
      <c r="SDN5" s="208"/>
      <c r="SDO5" s="208"/>
      <c r="SDP5" s="208"/>
      <c r="SDQ5" s="208"/>
      <c r="SDR5" s="208"/>
      <c r="SDS5" s="208"/>
      <c r="SDT5" s="208"/>
      <c r="SDU5" s="208"/>
      <c r="SDV5" s="208"/>
      <c r="SDW5" s="208"/>
      <c r="SDX5" s="208"/>
      <c r="SDY5" s="208"/>
      <c r="SDZ5" s="208"/>
      <c r="SEA5" s="208"/>
      <c r="SEB5" s="208"/>
      <c r="SEC5" s="208"/>
      <c r="SED5" s="208"/>
      <c r="SEE5" s="208"/>
      <c r="SEF5" s="208"/>
      <c r="SEG5" s="208"/>
      <c r="SEH5" s="208"/>
      <c r="SEI5" s="208"/>
      <c r="SEJ5" s="208"/>
      <c r="SEK5" s="208"/>
      <c r="SEL5" s="208"/>
      <c r="SEM5" s="208"/>
      <c r="SEN5" s="208"/>
      <c r="SEO5" s="208"/>
      <c r="SEP5" s="208"/>
      <c r="SEQ5" s="208"/>
      <c r="SER5" s="208"/>
      <c r="SES5" s="208"/>
      <c r="SET5" s="208"/>
      <c r="SEU5" s="208"/>
      <c r="SEV5" s="208"/>
      <c r="SEW5" s="208"/>
      <c r="SEX5" s="208"/>
      <c r="SEY5" s="208"/>
      <c r="SEZ5" s="208"/>
      <c r="SFA5" s="208"/>
      <c r="SFB5" s="208"/>
      <c r="SFC5" s="208"/>
      <c r="SFD5" s="208"/>
      <c r="SFE5" s="208"/>
      <c r="SFF5" s="208"/>
      <c r="SFG5" s="208"/>
      <c r="SFH5" s="208"/>
      <c r="SFI5" s="208"/>
      <c r="SFJ5" s="208"/>
      <c r="SFK5" s="208"/>
      <c r="SFL5" s="208"/>
      <c r="SFM5" s="208"/>
      <c r="SFN5" s="208"/>
      <c r="SFO5" s="208"/>
      <c r="SFP5" s="208"/>
      <c r="SFQ5" s="208"/>
      <c r="SFR5" s="208"/>
      <c r="SFS5" s="208"/>
      <c r="SFT5" s="208"/>
      <c r="SFU5" s="208"/>
      <c r="SFV5" s="208"/>
      <c r="SFW5" s="208"/>
      <c r="SFX5" s="208"/>
      <c r="SFY5" s="208"/>
      <c r="SFZ5" s="208"/>
      <c r="SGA5" s="208"/>
      <c r="SGB5" s="208"/>
      <c r="SGC5" s="208"/>
      <c r="SGD5" s="208"/>
      <c r="SGE5" s="208"/>
      <c r="SGF5" s="208"/>
      <c r="SGG5" s="208"/>
      <c r="SGH5" s="208"/>
      <c r="SGI5" s="208"/>
      <c r="SGJ5" s="208"/>
      <c r="SGK5" s="208"/>
      <c r="SGL5" s="208"/>
      <c r="SGM5" s="208"/>
      <c r="SGN5" s="208"/>
      <c r="SGO5" s="208"/>
      <c r="SGP5" s="208"/>
      <c r="SGQ5" s="208"/>
      <c r="SGR5" s="208"/>
      <c r="SGS5" s="208"/>
      <c r="SGT5" s="208"/>
      <c r="SGU5" s="208"/>
      <c r="SGV5" s="208"/>
      <c r="SGW5" s="208"/>
      <c r="SGX5" s="208"/>
      <c r="SGY5" s="208"/>
      <c r="SGZ5" s="208"/>
      <c r="SHA5" s="208"/>
      <c r="SHB5" s="208"/>
      <c r="SHC5" s="208"/>
      <c r="SHD5" s="208"/>
      <c r="SHE5" s="208"/>
      <c r="SHF5" s="208"/>
      <c r="SHG5" s="208"/>
      <c r="SHH5" s="208"/>
      <c r="SHI5" s="208"/>
      <c r="SHJ5" s="208"/>
      <c r="SHK5" s="208"/>
      <c r="SHL5" s="208"/>
      <c r="SHM5" s="208"/>
      <c r="SHN5" s="208"/>
      <c r="SHO5" s="208"/>
      <c r="SHP5" s="208"/>
      <c r="SHQ5" s="208"/>
      <c r="SHR5" s="208"/>
      <c r="SHS5" s="208"/>
      <c r="SHT5" s="208"/>
      <c r="SHU5" s="208"/>
      <c r="SHV5" s="208"/>
      <c r="SHW5" s="208"/>
      <c r="SHX5" s="208"/>
      <c r="SHY5" s="208"/>
      <c r="SHZ5" s="208"/>
      <c r="SIA5" s="208"/>
      <c r="SIB5" s="208"/>
      <c r="SIC5" s="208"/>
      <c r="SID5" s="208"/>
      <c r="SIE5" s="208"/>
      <c r="SIF5" s="208"/>
      <c r="SIG5" s="208"/>
      <c r="SIH5" s="208"/>
      <c r="SII5" s="208"/>
      <c r="SIJ5" s="208"/>
      <c r="SIK5" s="208"/>
      <c r="SIL5" s="208"/>
      <c r="SIM5" s="208"/>
      <c r="SIN5" s="208"/>
      <c r="SIO5" s="208"/>
      <c r="SIP5" s="208"/>
      <c r="SIQ5" s="208"/>
      <c r="SIR5" s="208"/>
      <c r="SIS5" s="208"/>
      <c r="SIT5" s="208"/>
      <c r="SIU5" s="208"/>
      <c r="SIV5" s="208"/>
      <c r="SIW5" s="208"/>
      <c r="SIX5" s="208"/>
      <c r="SIY5" s="208"/>
      <c r="SIZ5" s="208"/>
      <c r="SJA5" s="208"/>
      <c r="SJB5" s="208"/>
      <c r="SJC5" s="208"/>
      <c r="SJD5" s="208"/>
      <c r="SJE5" s="208"/>
      <c r="SJF5" s="208"/>
      <c r="SJG5" s="208"/>
      <c r="SJH5" s="208"/>
      <c r="SJI5" s="208"/>
      <c r="SJJ5" s="208"/>
      <c r="SJK5" s="208"/>
      <c r="SJL5" s="208"/>
      <c r="SJM5" s="208"/>
      <c r="SJN5" s="208"/>
      <c r="SJO5" s="208"/>
      <c r="SJP5" s="208"/>
      <c r="SJQ5" s="208"/>
      <c r="SJR5" s="208"/>
      <c r="SJS5" s="208"/>
      <c r="SJT5" s="208"/>
      <c r="SJU5" s="208"/>
      <c r="SJV5" s="208"/>
      <c r="SJW5" s="208"/>
      <c r="SJX5" s="208"/>
      <c r="SJY5" s="208"/>
      <c r="SJZ5" s="208"/>
      <c r="SKA5" s="208"/>
      <c r="SKB5" s="208"/>
      <c r="SKC5" s="208"/>
      <c r="SKD5" s="208"/>
      <c r="SKE5" s="208"/>
      <c r="SKF5" s="208"/>
      <c r="SKG5" s="208"/>
      <c r="SKH5" s="208"/>
      <c r="SKI5" s="208"/>
      <c r="SKJ5" s="208"/>
      <c r="SKK5" s="208"/>
      <c r="SKL5" s="208"/>
      <c r="SKM5" s="208"/>
      <c r="SKN5" s="208"/>
      <c r="SKO5" s="208"/>
      <c r="SKP5" s="208"/>
      <c r="SKQ5" s="208"/>
      <c r="SKR5" s="208"/>
      <c r="SKS5" s="208"/>
      <c r="SKT5" s="208"/>
      <c r="SKU5" s="208"/>
      <c r="SKV5" s="208"/>
      <c r="SKW5" s="208"/>
      <c r="SKX5" s="208"/>
      <c r="SKY5" s="208"/>
      <c r="SKZ5" s="208"/>
      <c r="SLA5" s="208"/>
      <c r="SLB5" s="208"/>
      <c r="SLC5" s="208"/>
      <c r="SLD5" s="208"/>
      <c r="SLE5" s="208"/>
      <c r="SLF5" s="208"/>
      <c r="SLG5" s="208"/>
      <c r="SLH5" s="208"/>
      <c r="SLI5" s="208"/>
      <c r="SLJ5" s="208"/>
      <c r="SLK5" s="208"/>
      <c r="SLL5" s="208"/>
      <c r="SLM5" s="208"/>
      <c r="SLN5" s="208"/>
      <c r="SLO5" s="208"/>
      <c r="SLP5" s="208"/>
      <c r="SLQ5" s="208"/>
      <c r="SLR5" s="208"/>
      <c r="SLS5" s="208"/>
      <c r="SLT5" s="208"/>
      <c r="SLU5" s="208"/>
      <c r="SLV5" s="208"/>
      <c r="SLW5" s="208"/>
      <c r="SLX5" s="208"/>
      <c r="SLY5" s="208"/>
      <c r="SLZ5" s="208"/>
      <c r="SMA5" s="208"/>
      <c r="SMB5" s="208"/>
      <c r="SMC5" s="208"/>
      <c r="SMD5" s="208"/>
      <c r="SME5" s="208"/>
      <c r="SMF5" s="208"/>
      <c r="SMG5" s="208"/>
      <c r="SMH5" s="208"/>
      <c r="SMI5" s="208"/>
      <c r="SMJ5" s="208"/>
      <c r="SMK5" s="208"/>
      <c r="SML5" s="208"/>
      <c r="SMM5" s="208"/>
      <c r="SMN5" s="208"/>
      <c r="SMO5" s="208"/>
      <c r="SMP5" s="208"/>
      <c r="SMQ5" s="208"/>
      <c r="SMR5" s="208"/>
      <c r="SMS5" s="208"/>
      <c r="SMT5" s="208"/>
      <c r="SMU5" s="208"/>
      <c r="SMV5" s="208"/>
      <c r="SMW5" s="208"/>
      <c r="SMX5" s="208"/>
      <c r="SMY5" s="208"/>
      <c r="SMZ5" s="208"/>
      <c r="SNA5" s="208"/>
      <c r="SNB5" s="208"/>
      <c r="SNC5" s="208"/>
      <c r="SND5" s="208"/>
      <c r="SNE5" s="208"/>
      <c r="SNF5" s="208"/>
      <c r="SNG5" s="208"/>
      <c r="SNH5" s="208"/>
      <c r="SNI5" s="208"/>
      <c r="SNJ5" s="208"/>
      <c r="SNK5" s="208"/>
      <c r="SNL5" s="208"/>
      <c r="SNM5" s="208"/>
      <c r="SNN5" s="208"/>
      <c r="SNO5" s="208"/>
      <c r="SNP5" s="208"/>
      <c r="SNQ5" s="208"/>
      <c r="SNR5" s="208"/>
      <c r="SNS5" s="208"/>
      <c r="SNT5" s="208"/>
      <c r="SNU5" s="208"/>
      <c r="SNV5" s="208"/>
      <c r="SNW5" s="208"/>
      <c r="SNX5" s="208"/>
      <c r="SNY5" s="208"/>
      <c r="SNZ5" s="208"/>
      <c r="SOA5" s="208"/>
      <c r="SOB5" s="208"/>
      <c r="SOC5" s="208"/>
      <c r="SOD5" s="208"/>
      <c r="SOE5" s="208"/>
      <c r="SOF5" s="208"/>
      <c r="SOG5" s="208"/>
      <c r="SOH5" s="208"/>
      <c r="SOI5" s="208"/>
      <c r="SOJ5" s="208"/>
      <c r="SOK5" s="208"/>
      <c r="SOL5" s="208"/>
      <c r="SOM5" s="208"/>
      <c r="SON5" s="208"/>
      <c r="SOO5" s="208"/>
      <c r="SOP5" s="208"/>
      <c r="SOQ5" s="208"/>
      <c r="SOR5" s="208"/>
      <c r="SOS5" s="208"/>
      <c r="SOT5" s="208"/>
      <c r="SOU5" s="208"/>
      <c r="SOV5" s="208"/>
      <c r="SOW5" s="208"/>
      <c r="SOX5" s="208"/>
      <c r="SOY5" s="208"/>
      <c r="SOZ5" s="208"/>
      <c r="SPA5" s="208"/>
      <c r="SPB5" s="208"/>
      <c r="SPC5" s="208"/>
      <c r="SPD5" s="208"/>
      <c r="SPE5" s="208"/>
      <c r="SPF5" s="208"/>
      <c r="SPG5" s="208"/>
      <c r="SPH5" s="208"/>
      <c r="SPI5" s="208"/>
      <c r="SPJ5" s="208"/>
      <c r="SPK5" s="208"/>
      <c r="SPL5" s="208"/>
      <c r="SPM5" s="208"/>
      <c r="SPN5" s="208"/>
      <c r="SPO5" s="208"/>
      <c r="SPP5" s="208"/>
      <c r="SPQ5" s="208"/>
      <c r="SPR5" s="208"/>
      <c r="SPS5" s="208"/>
      <c r="SPT5" s="208"/>
      <c r="SPU5" s="208"/>
      <c r="SPV5" s="208"/>
      <c r="SPW5" s="208"/>
      <c r="SPX5" s="208"/>
      <c r="SPY5" s="208"/>
      <c r="SPZ5" s="208"/>
      <c r="SQA5" s="208"/>
      <c r="SQB5" s="208"/>
      <c r="SQC5" s="208"/>
      <c r="SQD5" s="208"/>
      <c r="SQE5" s="208"/>
      <c r="SQF5" s="208"/>
      <c r="SQG5" s="208"/>
      <c r="SQH5" s="208"/>
      <c r="SQI5" s="208"/>
      <c r="SQJ5" s="208"/>
      <c r="SQK5" s="208"/>
      <c r="SQL5" s="208"/>
      <c r="SQM5" s="208"/>
      <c r="SQN5" s="208"/>
      <c r="SQO5" s="208"/>
      <c r="SQP5" s="208"/>
      <c r="SQQ5" s="208"/>
      <c r="SQR5" s="208"/>
      <c r="SQS5" s="208"/>
      <c r="SQT5" s="208"/>
      <c r="SQU5" s="208"/>
      <c r="SQV5" s="208"/>
      <c r="SQW5" s="208"/>
      <c r="SQX5" s="208"/>
      <c r="SQY5" s="208"/>
      <c r="SQZ5" s="208"/>
      <c r="SRA5" s="208"/>
      <c r="SRB5" s="208"/>
      <c r="SRC5" s="208"/>
      <c r="SRD5" s="208"/>
      <c r="SRE5" s="208"/>
      <c r="SRF5" s="208"/>
      <c r="SRG5" s="208"/>
      <c r="SRH5" s="208"/>
      <c r="SRI5" s="208"/>
      <c r="SRJ5" s="208"/>
      <c r="SRK5" s="208"/>
      <c r="SRL5" s="208"/>
      <c r="SRM5" s="208"/>
      <c r="SRN5" s="208"/>
      <c r="SRO5" s="208"/>
      <c r="SRP5" s="208"/>
      <c r="SRQ5" s="208"/>
      <c r="SRR5" s="208"/>
      <c r="SRS5" s="208"/>
      <c r="SRT5" s="208"/>
      <c r="SRU5" s="208"/>
      <c r="SRV5" s="208"/>
      <c r="SRW5" s="208"/>
      <c r="SRX5" s="208"/>
      <c r="SRY5" s="208"/>
      <c r="SRZ5" s="208"/>
      <c r="SSA5" s="208"/>
      <c r="SSB5" s="208"/>
      <c r="SSC5" s="208"/>
      <c r="SSD5" s="208"/>
      <c r="SSE5" s="208"/>
      <c r="SSF5" s="208"/>
      <c r="SSG5" s="208"/>
      <c r="SSH5" s="208"/>
      <c r="SSI5" s="208"/>
      <c r="SSJ5" s="208"/>
      <c r="SSK5" s="208"/>
      <c r="SSL5" s="208"/>
      <c r="SSM5" s="208"/>
      <c r="SSN5" s="208"/>
      <c r="SSO5" s="208"/>
      <c r="SSP5" s="208"/>
      <c r="SSQ5" s="208"/>
      <c r="SSR5" s="208"/>
      <c r="SSS5" s="208"/>
      <c r="SST5" s="208"/>
      <c r="SSU5" s="208"/>
      <c r="SSV5" s="208"/>
      <c r="SSW5" s="208"/>
      <c r="SSX5" s="208"/>
      <c r="SSY5" s="208"/>
      <c r="SSZ5" s="208"/>
      <c r="STA5" s="208"/>
      <c r="STB5" s="208"/>
      <c r="STC5" s="208"/>
      <c r="STD5" s="208"/>
      <c r="STE5" s="208"/>
      <c r="STF5" s="208"/>
      <c r="STG5" s="208"/>
      <c r="STH5" s="208"/>
      <c r="STI5" s="208"/>
      <c r="STJ5" s="208"/>
      <c r="STK5" s="208"/>
      <c r="STL5" s="208"/>
      <c r="STM5" s="208"/>
      <c r="STN5" s="208"/>
      <c r="STO5" s="208"/>
      <c r="STP5" s="208"/>
      <c r="STQ5" s="208"/>
      <c r="STR5" s="208"/>
      <c r="STS5" s="208"/>
      <c r="STT5" s="208"/>
      <c r="STU5" s="208"/>
      <c r="STV5" s="208"/>
      <c r="STW5" s="208"/>
      <c r="STX5" s="208"/>
      <c r="STY5" s="208"/>
      <c r="STZ5" s="208"/>
      <c r="SUA5" s="208"/>
      <c r="SUB5" s="208"/>
      <c r="SUC5" s="208"/>
      <c r="SUD5" s="208"/>
      <c r="SUE5" s="208"/>
      <c r="SUF5" s="208"/>
      <c r="SUG5" s="208"/>
      <c r="SUH5" s="208"/>
      <c r="SUI5" s="208"/>
      <c r="SUJ5" s="208"/>
      <c r="SUK5" s="208"/>
      <c r="SUL5" s="208"/>
      <c r="SUM5" s="208"/>
      <c r="SUN5" s="208"/>
      <c r="SUO5" s="208"/>
      <c r="SUP5" s="208"/>
      <c r="SUQ5" s="208"/>
      <c r="SUR5" s="208"/>
      <c r="SUS5" s="208"/>
      <c r="SUT5" s="208"/>
      <c r="SUU5" s="208"/>
      <c r="SUV5" s="208"/>
      <c r="SUW5" s="208"/>
      <c r="SUX5" s="208"/>
      <c r="SUY5" s="208"/>
      <c r="SUZ5" s="208"/>
      <c r="SVA5" s="208"/>
      <c r="SVB5" s="208"/>
      <c r="SVC5" s="208"/>
      <c r="SVD5" s="208"/>
      <c r="SVE5" s="208"/>
      <c r="SVF5" s="208"/>
      <c r="SVG5" s="208"/>
      <c r="SVH5" s="208"/>
      <c r="SVI5" s="208"/>
      <c r="SVJ5" s="208"/>
      <c r="SVK5" s="208"/>
      <c r="SVL5" s="208"/>
      <c r="SVM5" s="208"/>
      <c r="SVN5" s="208"/>
      <c r="SVO5" s="208"/>
      <c r="SVP5" s="208"/>
      <c r="SVQ5" s="208"/>
      <c r="SVR5" s="208"/>
      <c r="SVS5" s="208"/>
      <c r="SVT5" s="208"/>
      <c r="SVU5" s="208"/>
      <c r="SVV5" s="208"/>
      <c r="SVW5" s="208"/>
      <c r="SVX5" s="208"/>
      <c r="SVY5" s="208"/>
      <c r="SVZ5" s="208"/>
      <c r="SWA5" s="208"/>
      <c r="SWB5" s="208"/>
      <c r="SWC5" s="208"/>
      <c r="SWD5" s="208"/>
      <c r="SWE5" s="208"/>
      <c r="SWF5" s="208"/>
      <c r="SWG5" s="208"/>
      <c r="SWH5" s="208"/>
      <c r="SWI5" s="208"/>
      <c r="SWJ5" s="208"/>
      <c r="SWK5" s="208"/>
      <c r="SWL5" s="208"/>
      <c r="SWM5" s="208"/>
      <c r="SWN5" s="208"/>
      <c r="SWO5" s="208"/>
      <c r="SWP5" s="208"/>
      <c r="SWQ5" s="208"/>
      <c r="SWR5" s="208"/>
      <c r="SWS5" s="208"/>
      <c r="SWT5" s="208"/>
      <c r="SWU5" s="208"/>
      <c r="SWV5" s="208"/>
      <c r="SWW5" s="208"/>
      <c r="SWX5" s="208"/>
      <c r="SWY5" s="208"/>
      <c r="SWZ5" s="208"/>
      <c r="SXA5" s="208"/>
      <c r="SXB5" s="208"/>
      <c r="SXC5" s="208"/>
      <c r="SXD5" s="208"/>
      <c r="SXE5" s="208"/>
      <c r="SXF5" s="208"/>
      <c r="SXG5" s="208"/>
      <c r="SXH5" s="208"/>
      <c r="SXI5" s="208"/>
      <c r="SXJ5" s="208"/>
      <c r="SXK5" s="208"/>
      <c r="SXL5" s="208"/>
      <c r="SXM5" s="208"/>
      <c r="SXN5" s="208"/>
      <c r="SXO5" s="208"/>
      <c r="SXP5" s="208"/>
      <c r="SXQ5" s="208"/>
      <c r="SXR5" s="208"/>
      <c r="SXS5" s="208"/>
      <c r="SXT5" s="208"/>
      <c r="SXU5" s="208"/>
      <c r="SXV5" s="208"/>
      <c r="SXW5" s="208"/>
      <c r="SXX5" s="208"/>
      <c r="SXY5" s="208"/>
      <c r="SXZ5" s="208"/>
      <c r="SYA5" s="208"/>
      <c r="SYB5" s="208"/>
      <c r="SYC5" s="208"/>
      <c r="SYD5" s="208"/>
      <c r="SYE5" s="208"/>
      <c r="SYF5" s="208"/>
      <c r="SYG5" s="208"/>
      <c r="SYH5" s="208"/>
      <c r="SYI5" s="208"/>
      <c r="SYJ5" s="208"/>
      <c r="SYK5" s="208"/>
      <c r="SYL5" s="208"/>
      <c r="SYM5" s="208"/>
      <c r="SYN5" s="208"/>
      <c r="SYO5" s="208"/>
      <c r="SYP5" s="208"/>
      <c r="SYQ5" s="208"/>
      <c r="SYR5" s="208"/>
      <c r="SYS5" s="208"/>
      <c r="SYT5" s="208"/>
      <c r="SYU5" s="208"/>
      <c r="SYV5" s="208"/>
      <c r="SYW5" s="208"/>
      <c r="SYX5" s="208"/>
      <c r="SYY5" s="208"/>
      <c r="SYZ5" s="208"/>
      <c r="SZA5" s="208"/>
      <c r="SZB5" s="208"/>
      <c r="SZC5" s="208"/>
      <c r="SZD5" s="208"/>
      <c r="SZE5" s="208"/>
      <c r="SZF5" s="208"/>
      <c r="SZG5" s="208"/>
      <c r="SZH5" s="208"/>
      <c r="SZI5" s="208"/>
      <c r="SZJ5" s="208"/>
      <c r="SZK5" s="208"/>
      <c r="SZL5" s="208"/>
      <c r="SZM5" s="208"/>
      <c r="SZN5" s="208"/>
      <c r="SZO5" s="208"/>
      <c r="SZP5" s="208"/>
      <c r="SZQ5" s="208"/>
      <c r="SZR5" s="208"/>
      <c r="SZS5" s="208"/>
      <c r="SZT5" s="208"/>
      <c r="SZU5" s="208"/>
      <c r="SZV5" s="208"/>
      <c r="SZW5" s="208"/>
      <c r="SZX5" s="208"/>
      <c r="SZY5" s="208"/>
      <c r="SZZ5" s="208"/>
      <c r="TAA5" s="208"/>
      <c r="TAB5" s="208"/>
      <c r="TAC5" s="208"/>
      <c r="TAD5" s="208"/>
      <c r="TAE5" s="208"/>
      <c r="TAF5" s="208"/>
      <c r="TAG5" s="208"/>
      <c r="TAH5" s="208"/>
      <c r="TAI5" s="208"/>
      <c r="TAJ5" s="208"/>
      <c r="TAK5" s="208"/>
      <c r="TAL5" s="208"/>
      <c r="TAM5" s="208"/>
      <c r="TAN5" s="208"/>
      <c r="TAO5" s="208"/>
      <c r="TAP5" s="208"/>
      <c r="TAQ5" s="208"/>
      <c r="TAR5" s="208"/>
      <c r="TAS5" s="208"/>
      <c r="TAT5" s="208"/>
      <c r="TAU5" s="208"/>
      <c r="TAV5" s="208"/>
      <c r="TAW5" s="208"/>
      <c r="TAX5" s="208"/>
      <c r="TAY5" s="208"/>
      <c r="TAZ5" s="208"/>
      <c r="TBA5" s="208"/>
      <c r="TBB5" s="208"/>
      <c r="TBC5" s="208"/>
      <c r="TBD5" s="208"/>
      <c r="TBE5" s="208"/>
      <c r="TBF5" s="208"/>
      <c r="TBG5" s="208"/>
      <c r="TBH5" s="208"/>
      <c r="TBI5" s="208"/>
      <c r="TBJ5" s="208"/>
      <c r="TBK5" s="208"/>
      <c r="TBL5" s="208"/>
      <c r="TBM5" s="208"/>
      <c r="TBN5" s="208"/>
      <c r="TBO5" s="208"/>
      <c r="TBP5" s="208"/>
      <c r="TBQ5" s="208"/>
      <c r="TBR5" s="208"/>
      <c r="TBS5" s="208"/>
      <c r="TBT5" s="208"/>
      <c r="TBU5" s="208"/>
      <c r="TBV5" s="208"/>
      <c r="TBW5" s="208"/>
      <c r="TBX5" s="208"/>
      <c r="TBY5" s="208"/>
      <c r="TBZ5" s="208"/>
      <c r="TCA5" s="208"/>
      <c r="TCB5" s="208"/>
      <c r="TCC5" s="208"/>
      <c r="TCD5" s="208"/>
      <c r="TCE5" s="208"/>
      <c r="TCF5" s="208"/>
      <c r="TCG5" s="208"/>
      <c r="TCH5" s="208"/>
      <c r="TCI5" s="208"/>
      <c r="TCJ5" s="208"/>
      <c r="TCK5" s="208"/>
      <c r="TCL5" s="208"/>
      <c r="TCM5" s="208"/>
      <c r="TCN5" s="208"/>
      <c r="TCO5" s="208"/>
      <c r="TCP5" s="208"/>
      <c r="TCQ5" s="208"/>
      <c r="TCR5" s="208"/>
      <c r="TCS5" s="208"/>
      <c r="TCT5" s="208"/>
      <c r="TCU5" s="208"/>
      <c r="TCV5" s="208"/>
      <c r="TCW5" s="208"/>
      <c r="TCX5" s="208"/>
      <c r="TCY5" s="208"/>
      <c r="TCZ5" s="208"/>
      <c r="TDA5" s="208"/>
      <c r="TDB5" s="208"/>
      <c r="TDC5" s="208"/>
      <c r="TDD5" s="208"/>
      <c r="TDE5" s="208"/>
      <c r="TDF5" s="208"/>
      <c r="TDG5" s="208"/>
      <c r="TDH5" s="208"/>
      <c r="TDI5" s="208"/>
      <c r="TDJ5" s="208"/>
      <c r="TDK5" s="208"/>
      <c r="TDL5" s="208"/>
      <c r="TDM5" s="208"/>
      <c r="TDN5" s="208"/>
      <c r="TDO5" s="208"/>
      <c r="TDP5" s="208"/>
      <c r="TDQ5" s="208"/>
      <c r="TDR5" s="208"/>
      <c r="TDS5" s="208"/>
      <c r="TDT5" s="208"/>
      <c r="TDU5" s="208"/>
      <c r="TDV5" s="208"/>
      <c r="TDW5" s="208"/>
      <c r="TDX5" s="208"/>
      <c r="TDY5" s="208"/>
      <c r="TDZ5" s="208"/>
      <c r="TEA5" s="208"/>
      <c r="TEB5" s="208"/>
      <c r="TEC5" s="208"/>
      <c r="TED5" s="208"/>
      <c r="TEE5" s="208"/>
      <c r="TEF5" s="208"/>
      <c r="TEG5" s="208"/>
      <c r="TEH5" s="208"/>
      <c r="TEI5" s="208"/>
      <c r="TEJ5" s="208"/>
      <c r="TEK5" s="208"/>
      <c r="TEL5" s="208"/>
      <c r="TEM5" s="208"/>
      <c r="TEN5" s="208"/>
      <c r="TEO5" s="208"/>
      <c r="TEP5" s="208"/>
      <c r="TEQ5" s="208"/>
      <c r="TER5" s="208"/>
      <c r="TES5" s="208"/>
      <c r="TET5" s="208"/>
      <c r="TEU5" s="208"/>
      <c r="TEV5" s="208"/>
      <c r="TEW5" s="208"/>
      <c r="TEX5" s="208"/>
      <c r="TEY5" s="208"/>
      <c r="TEZ5" s="208"/>
      <c r="TFA5" s="208"/>
      <c r="TFB5" s="208"/>
      <c r="TFC5" s="208"/>
      <c r="TFD5" s="208"/>
      <c r="TFE5" s="208"/>
      <c r="TFF5" s="208"/>
      <c r="TFG5" s="208"/>
      <c r="TFH5" s="208"/>
      <c r="TFI5" s="208"/>
      <c r="TFJ5" s="208"/>
      <c r="TFK5" s="208"/>
      <c r="TFL5" s="208"/>
      <c r="TFM5" s="208"/>
      <c r="TFN5" s="208"/>
      <c r="TFO5" s="208"/>
      <c r="TFP5" s="208"/>
      <c r="TFQ5" s="208"/>
      <c r="TFR5" s="208"/>
      <c r="TFS5" s="208"/>
      <c r="TFT5" s="208"/>
      <c r="TFU5" s="208"/>
      <c r="TFV5" s="208"/>
      <c r="TFW5" s="208"/>
      <c r="TFX5" s="208"/>
      <c r="TFY5" s="208"/>
      <c r="TFZ5" s="208"/>
      <c r="TGA5" s="208"/>
      <c r="TGB5" s="208"/>
      <c r="TGC5" s="208"/>
      <c r="TGD5" s="208"/>
      <c r="TGE5" s="208"/>
      <c r="TGF5" s="208"/>
      <c r="TGG5" s="208"/>
      <c r="TGH5" s="208"/>
      <c r="TGI5" s="208"/>
      <c r="TGJ5" s="208"/>
      <c r="TGK5" s="208"/>
      <c r="TGL5" s="208"/>
      <c r="TGM5" s="208"/>
      <c r="TGN5" s="208"/>
      <c r="TGO5" s="208"/>
      <c r="TGP5" s="208"/>
      <c r="TGQ5" s="208"/>
      <c r="TGR5" s="208"/>
      <c r="TGS5" s="208"/>
      <c r="TGT5" s="208"/>
      <c r="TGU5" s="208"/>
      <c r="TGV5" s="208"/>
      <c r="TGW5" s="208"/>
      <c r="TGX5" s="208"/>
      <c r="TGY5" s="208"/>
      <c r="TGZ5" s="208"/>
      <c r="THA5" s="208"/>
      <c r="THB5" s="208"/>
      <c r="THC5" s="208"/>
      <c r="THD5" s="208"/>
      <c r="THE5" s="208"/>
      <c r="THF5" s="208"/>
      <c r="THG5" s="208"/>
      <c r="THH5" s="208"/>
      <c r="THI5" s="208"/>
      <c r="THJ5" s="208"/>
      <c r="THK5" s="208"/>
      <c r="THL5" s="208"/>
      <c r="THM5" s="208"/>
      <c r="THN5" s="208"/>
      <c r="THO5" s="208"/>
      <c r="THP5" s="208"/>
      <c r="THQ5" s="208"/>
      <c r="THR5" s="208"/>
      <c r="THS5" s="208"/>
      <c r="THT5" s="208"/>
      <c r="THU5" s="208"/>
      <c r="THV5" s="208"/>
      <c r="THW5" s="208"/>
      <c r="THX5" s="208"/>
      <c r="THY5" s="208"/>
      <c r="THZ5" s="208"/>
      <c r="TIA5" s="208"/>
      <c r="TIB5" s="208"/>
      <c r="TIC5" s="208"/>
      <c r="TID5" s="208"/>
      <c r="TIE5" s="208"/>
      <c r="TIF5" s="208"/>
      <c r="TIG5" s="208"/>
      <c r="TIH5" s="208"/>
      <c r="TII5" s="208"/>
      <c r="TIJ5" s="208"/>
      <c r="TIK5" s="208"/>
      <c r="TIL5" s="208"/>
      <c r="TIM5" s="208"/>
      <c r="TIN5" s="208"/>
      <c r="TIO5" s="208"/>
      <c r="TIP5" s="208"/>
      <c r="TIQ5" s="208"/>
      <c r="TIR5" s="208"/>
      <c r="TIS5" s="208"/>
      <c r="TIT5" s="208"/>
      <c r="TIU5" s="208"/>
      <c r="TIV5" s="208"/>
      <c r="TIW5" s="208"/>
      <c r="TIX5" s="208"/>
      <c r="TIY5" s="208"/>
      <c r="TIZ5" s="208"/>
      <c r="TJA5" s="208"/>
      <c r="TJB5" s="208"/>
      <c r="TJC5" s="208"/>
      <c r="TJD5" s="208"/>
      <c r="TJE5" s="208"/>
      <c r="TJF5" s="208"/>
      <c r="TJG5" s="208"/>
      <c r="TJH5" s="208"/>
      <c r="TJI5" s="208"/>
      <c r="TJJ5" s="208"/>
      <c r="TJK5" s="208"/>
      <c r="TJL5" s="208"/>
      <c r="TJM5" s="208"/>
      <c r="TJN5" s="208"/>
      <c r="TJO5" s="208"/>
      <c r="TJP5" s="208"/>
      <c r="TJQ5" s="208"/>
      <c r="TJR5" s="208"/>
      <c r="TJS5" s="208"/>
      <c r="TJT5" s="208"/>
      <c r="TJU5" s="208"/>
      <c r="TJV5" s="208"/>
      <c r="TJW5" s="208"/>
      <c r="TJX5" s="208"/>
      <c r="TJY5" s="208"/>
      <c r="TJZ5" s="208"/>
      <c r="TKA5" s="208"/>
      <c r="TKB5" s="208"/>
      <c r="TKC5" s="208"/>
      <c r="TKD5" s="208"/>
      <c r="TKE5" s="208"/>
      <c r="TKF5" s="208"/>
      <c r="TKG5" s="208"/>
      <c r="TKH5" s="208"/>
      <c r="TKI5" s="208"/>
      <c r="TKJ5" s="208"/>
      <c r="TKK5" s="208"/>
      <c r="TKL5" s="208"/>
      <c r="TKM5" s="208"/>
      <c r="TKN5" s="208"/>
      <c r="TKO5" s="208"/>
      <c r="TKP5" s="208"/>
      <c r="TKQ5" s="208"/>
      <c r="TKR5" s="208"/>
      <c r="TKS5" s="208"/>
      <c r="TKT5" s="208"/>
      <c r="TKU5" s="208"/>
      <c r="TKV5" s="208"/>
      <c r="TKW5" s="208"/>
      <c r="TKX5" s="208"/>
      <c r="TKY5" s="208"/>
      <c r="TKZ5" s="208"/>
      <c r="TLA5" s="208"/>
      <c r="TLB5" s="208"/>
      <c r="TLC5" s="208"/>
      <c r="TLD5" s="208"/>
      <c r="TLE5" s="208"/>
      <c r="TLF5" s="208"/>
      <c r="TLG5" s="208"/>
      <c r="TLH5" s="208"/>
      <c r="TLI5" s="208"/>
      <c r="TLJ5" s="208"/>
      <c r="TLK5" s="208"/>
      <c r="TLL5" s="208"/>
      <c r="TLM5" s="208"/>
      <c r="TLN5" s="208"/>
      <c r="TLO5" s="208"/>
      <c r="TLP5" s="208"/>
      <c r="TLQ5" s="208"/>
      <c r="TLR5" s="208"/>
      <c r="TLS5" s="208"/>
      <c r="TLT5" s="208"/>
      <c r="TLU5" s="208"/>
      <c r="TLV5" s="208"/>
      <c r="TLW5" s="208"/>
      <c r="TLX5" s="208"/>
      <c r="TLY5" s="208"/>
      <c r="TLZ5" s="208"/>
      <c r="TMA5" s="208"/>
      <c r="TMB5" s="208"/>
      <c r="TMC5" s="208"/>
      <c r="TMD5" s="208"/>
      <c r="TME5" s="208"/>
      <c r="TMF5" s="208"/>
      <c r="TMG5" s="208"/>
      <c r="TMH5" s="208"/>
      <c r="TMI5" s="208"/>
      <c r="TMJ5" s="208"/>
      <c r="TMK5" s="208"/>
      <c r="TML5" s="208"/>
      <c r="TMM5" s="208"/>
      <c r="TMN5" s="208"/>
      <c r="TMO5" s="208"/>
      <c r="TMP5" s="208"/>
      <c r="TMQ5" s="208"/>
      <c r="TMR5" s="208"/>
      <c r="TMS5" s="208"/>
      <c r="TMT5" s="208"/>
      <c r="TMU5" s="208"/>
      <c r="TMV5" s="208"/>
      <c r="TMW5" s="208"/>
      <c r="TMX5" s="208"/>
      <c r="TMY5" s="208"/>
      <c r="TMZ5" s="208"/>
      <c r="TNA5" s="208"/>
      <c r="TNB5" s="208"/>
      <c r="TNC5" s="208"/>
      <c r="TND5" s="208"/>
      <c r="TNE5" s="208"/>
      <c r="TNF5" s="208"/>
      <c r="TNG5" s="208"/>
      <c r="TNH5" s="208"/>
      <c r="TNI5" s="208"/>
      <c r="TNJ5" s="208"/>
      <c r="TNK5" s="208"/>
      <c r="TNL5" s="208"/>
      <c r="TNM5" s="208"/>
      <c r="TNN5" s="208"/>
      <c r="TNO5" s="208"/>
      <c r="TNP5" s="208"/>
      <c r="TNQ5" s="208"/>
      <c r="TNR5" s="208"/>
      <c r="TNS5" s="208"/>
      <c r="TNT5" s="208"/>
      <c r="TNU5" s="208"/>
      <c r="TNV5" s="208"/>
      <c r="TNW5" s="208"/>
      <c r="TNX5" s="208"/>
      <c r="TNY5" s="208"/>
      <c r="TNZ5" s="208"/>
      <c r="TOA5" s="208"/>
      <c r="TOB5" s="208"/>
      <c r="TOC5" s="208"/>
      <c r="TOD5" s="208"/>
      <c r="TOE5" s="208"/>
      <c r="TOF5" s="208"/>
      <c r="TOG5" s="208"/>
      <c r="TOH5" s="208"/>
      <c r="TOI5" s="208"/>
      <c r="TOJ5" s="208"/>
      <c r="TOK5" s="208"/>
      <c r="TOL5" s="208"/>
      <c r="TOM5" s="208"/>
      <c r="TON5" s="208"/>
      <c r="TOO5" s="208"/>
      <c r="TOP5" s="208"/>
      <c r="TOQ5" s="208"/>
      <c r="TOR5" s="208"/>
      <c r="TOS5" s="208"/>
      <c r="TOT5" s="208"/>
      <c r="TOU5" s="208"/>
      <c r="TOV5" s="208"/>
      <c r="TOW5" s="208"/>
      <c r="TOX5" s="208"/>
      <c r="TOY5" s="208"/>
      <c r="TOZ5" s="208"/>
      <c r="TPA5" s="208"/>
      <c r="TPB5" s="208"/>
      <c r="TPC5" s="208"/>
      <c r="TPD5" s="208"/>
      <c r="TPE5" s="208"/>
      <c r="TPF5" s="208"/>
      <c r="TPG5" s="208"/>
      <c r="TPH5" s="208"/>
      <c r="TPI5" s="208"/>
      <c r="TPJ5" s="208"/>
      <c r="TPK5" s="208"/>
      <c r="TPL5" s="208"/>
      <c r="TPM5" s="208"/>
      <c r="TPN5" s="208"/>
      <c r="TPO5" s="208"/>
      <c r="TPP5" s="208"/>
      <c r="TPQ5" s="208"/>
      <c r="TPR5" s="208"/>
      <c r="TPS5" s="208"/>
      <c r="TPT5" s="208"/>
      <c r="TPU5" s="208"/>
      <c r="TPV5" s="208"/>
      <c r="TPW5" s="208"/>
      <c r="TPX5" s="208"/>
      <c r="TPY5" s="208"/>
      <c r="TPZ5" s="208"/>
      <c r="TQA5" s="208"/>
      <c r="TQB5" s="208"/>
      <c r="TQC5" s="208"/>
      <c r="TQD5" s="208"/>
      <c r="TQE5" s="208"/>
      <c r="TQF5" s="208"/>
      <c r="TQG5" s="208"/>
      <c r="TQH5" s="208"/>
      <c r="TQI5" s="208"/>
      <c r="TQJ5" s="208"/>
      <c r="TQK5" s="208"/>
      <c r="TQL5" s="208"/>
      <c r="TQM5" s="208"/>
      <c r="TQN5" s="208"/>
      <c r="TQO5" s="208"/>
      <c r="TQP5" s="208"/>
      <c r="TQQ5" s="208"/>
      <c r="TQR5" s="208"/>
      <c r="TQS5" s="208"/>
      <c r="TQT5" s="208"/>
      <c r="TQU5" s="208"/>
      <c r="TQV5" s="208"/>
      <c r="TQW5" s="208"/>
      <c r="TQX5" s="208"/>
      <c r="TQY5" s="208"/>
      <c r="TQZ5" s="208"/>
      <c r="TRA5" s="208"/>
      <c r="TRB5" s="208"/>
      <c r="TRC5" s="208"/>
      <c r="TRD5" s="208"/>
      <c r="TRE5" s="208"/>
      <c r="TRF5" s="208"/>
      <c r="TRG5" s="208"/>
      <c r="TRH5" s="208"/>
      <c r="TRI5" s="208"/>
      <c r="TRJ5" s="208"/>
      <c r="TRK5" s="208"/>
      <c r="TRL5" s="208"/>
      <c r="TRM5" s="208"/>
      <c r="TRN5" s="208"/>
      <c r="TRO5" s="208"/>
      <c r="TRP5" s="208"/>
      <c r="TRQ5" s="208"/>
      <c r="TRR5" s="208"/>
      <c r="TRS5" s="208"/>
      <c r="TRT5" s="208"/>
      <c r="TRU5" s="208"/>
      <c r="TRV5" s="208"/>
      <c r="TRW5" s="208"/>
      <c r="TRX5" s="208"/>
      <c r="TRY5" s="208"/>
      <c r="TRZ5" s="208"/>
      <c r="TSA5" s="208"/>
      <c r="TSB5" s="208"/>
      <c r="TSC5" s="208"/>
      <c r="TSD5" s="208"/>
      <c r="TSE5" s="208"/>
      <c r="TSF5" s="208"/>
      <c r="TSG5" s="208"/>
      <c r="TSH5" s="208"/>
      <c r="TSI5" s="208"/>
      <c r="TSJ5" s="208"/>
      <c r="TSK5" s="208"/>
      <c r="TSL5" s="208"/>
      <c r="TSM5" s="208"/>
      <c r="TSN5" s="208"/>
      <c r="TSO5" s="208"/>
      <c r="TSP5" s="208"/>
      <c r="TSQ5" s="208"/>
      <c r="TSR5" s="208"/>
      <c r="TSS5" s="208"/>
      <c r="TST5" s="208"/>
      <c r="TSU5" s="208"/>
      <c r="TSV5" s="208"/>
      <c r="TSW5" s="208"/>
      <c r="TSX5" s="208"/>
      <c r="TSY5" s="208"/>
      <c r="TSZ5" s="208"/>
      <c r="TTA5" s="208"/>
      <c r="TTB5" s="208"/>
      <c r="TTC5" s="208"/>
      <c r="TTD5" s="208"/>
      <c r="TTE5" s="208"/>
      <c r="TTF5" s="208"/>
      <c r="TTG5" s="208"/>
      <c r="TTH5" s="208"/>
      <c r="TTI5" s="208"/>
      <c r="TTJ5" s="208"/>
      <c r="TTK5" s="208"/>
      <c r="TTL5" s="208"/>
      <c r="TTM5" s="208"/>
      <c r="TTN5" s="208"/>
      <c r="TTO5" s="208"/>
      <c r="TTP5" s="208"/>
      <c r="TTQ5" s="208"/>
      <c r="TTR5" s="208"/>
      <c r="TTS5" s="208"/>
      <c r="TTT5" s="208"/>
      <c r="TTU5" s="208"/>
      <c r="TTV5" s="208"/>
      <c r="TTW5" s="208"/>
      <c r="TTX5" s="208"/>
      <c r="TTY5" s="208"/>
      <c r="TTZ5" s="208"/>
      <c r="TUA5" s="208"/>
      <c r="TUB5" s="208"/>
      <c r="TUC5" s="208"/>
      <c r="TUD5" s="208"/>
      <c r="TUE5" s="208"/>
      <c r="TUF5" s="208"/>
      <c r="TUG5" s="208"/>
      <c r="TUH5" s="208"/>
      <c r="TUI5" s="208"/>
      <c r="TUJ5" s="208"/>
      <c r="TUK5" s="208"/>
      <c r="TUL5" s="208"/>
      <c r="TUM5" s="208"/>
      <c r="TUN5" s="208"/>
      <c r="TUO5" s="208"/>
      <c r="TUP5" s="208"/>
      <c r="TUQ5" s="208"/>
      <c r="TUR5" s="208"/>
      <c r="TUS5" s="208"/>
      <c r="TUT5" s="208"/>
      <c r="TUU5" s="208"/>
      <c r="TUV5" s="208"/>
      <c r="TUW5" s="208"/>
      <c r="TUX5" s="208"/>
      <c r="TUY5" s="208"/>
      <c r="TUZ5" s="208"/>
      <c r="TVA5" s="208"/>
      <c r="TVB5" s="208"/>
      <c r="TVC5" s="208"/>
      <c r="TVD5" s="208"/>
      <c r="TVE5" s="208"/>
      <c r="TVF5" s="208"/>
      <c r="TVG5" s="208"/>
      <c r="TVH5" s="208"/>
      <c r="TVI5" s="208"/>
      <c r="TVJ5" s="208"/>
      <c r="TVK5" s="208"/>
      <c r="TVL5" s="208"/>
      <c r="TVM5" s="208"/>
      <c r="TVN5" s="208"/>
      <c r="TVO5" s="208"/>
      <c r="TVP5" s="208"/>
      <c r="TVQ5" s="208"/>
      <c r="TVR5" s="208"/>
      <c r="TVS5" s="208"/>
      <c r="TVT5" s="208"/>
      <c r="TVU5" s="208"/>
      <c r="TVV5" s="208"/>
      <c r="TVW5" s="208"/>
      <c r="TVX5" s="208"/>
      <c r="TVY5" s="208"/>
      <c r="TVZ5" s="208"/>
      <c r="TWA5" s="208"/>
      <c r="TWB5" s="208"/>
      <c r="TWC5" s="208"/>
      <c r="TWD5" s="208"/>
      <c r="TWE5" s="208"/>
      <c r="TWF5" s="208"/>
      <c r="TWG5" s="208"/>
      <c r="TWH5" s="208"/>
      <c r="TWI5" s="208"/>
      <c r="TWJ5" s="208"/>
      <c r="TWK5" s="208"/>
      <c r="TWL5" s="208"/>
      <c r="TWM5" s="208"/>
      <c r="TWN5" s="208"/>
      <c r="TWO5" s="208"/>
      <c r="TWP5" s="208"/>
      <c r="TWQ5" s="208"/>
      <c r="TWR5" s="208"/>
      <c r="TWS5" s="208"/>
      <c r="TWT5" s="208"/>
      <c r="TWU5" s="208"/>
      <c r="TWV5" s="208"/>
      <c r="TWW5" s="208"/>
      <c r="TWX5" s="208"/>
      <c r="TWY5" s="208"/>
      <c r="TWZ5" s="208"/>
      <c r="TXA5" s="208"/>
      <c r="TXB5" s="208"/>
      <c r="TXC5" s="208"/>
      <c r="TXD5" s="208"/>
      <c r="TXE5" s="208"/>
      <c r="TXF5" s="208"/>
      <c r="TXG5" s="208"/>
      <c r="TXH5" s="208"/>
      <c r="TXI5" s="208"/>
      <c r="TXJ5" s="208"/>
      <c r="TXK5" s="208"/>
      <c r="TXL5" s="208"/>
      <c r="TXM5" s="208"/>
      <c r="TXN5" s="208"/>
      <c r="TXO5" s="208"/>
      <c r="TXP5" s="208"/>
      <c r="TXQ5" s="208"/>
      <c r="TXR5" s="208"/>
      <c r="TXS5" s="208"/>
      <c r="TXT5" s="208"/>
      <c r="TXU5" s="208"/>
      <c r="TXV5" s="208"/>
      <c r="TXW5" s="208"/>
      <c r="TXX5" s="208"/>
      <c r="TXY5" s="208"/>
      <c r="TXZ5" s="208"/>
      <c r="TYA5" s="208"/>
      <c r="TYB5" s="208"/>
      <c r="TYC5" s="208"/>
      <c r="TYD5" s="208"/>
      <c r="TYE5" s="208"/>
      <c r="TYF5" s="208"/>
      <c r="TYG5" s="208"/>
      <c r="TYH5" s="208"/>
      <c r="TYI5" s="208"/>
      <c r="TYJ5" s="208"/>
      <c r="TYK5" s="208"/>
      <c r="TYL5" s="208"/>
      <c r="TYM5" s="208"/>
      <c r="TYN5" s="208"/>
      <c r="TYO5" s="208"/>
      <c r="TYP5" s="208"/>
      <c r="TYQ5" s="208"/>
      <c r="TYR5" s="208"/>
      <c r="TYS5" s="208"/>
      <c r="TYT5" s="208"/>
      <c r="TYU5" s="208"/>
      <c r="TYV5" s="208"/>
      <c r="TYW5" s="208"/>
      <c r="TYX5" s="208"/>
      <c r="TYY5" s="208"/>
      <c r="TYZ5" s="208"/>
      <c r="TZA5" s="208"/>
      <c r="TZB5" s="208"/>
      <c r="TZC5" s="208"/>
      <c r="TZD5" s="208"/>
      <c r="TZE5" s="208"/>
      <c r="TZF5" s="208"/>
      <c r="TZG5" s="208"/>
      <c r="TZH5" s="208"/>
      <c r="TZI5" s="208"/>
      <c r="TZJ5" s="208"/>
      <c r="TZK5" s="208"/>
      <c r="TZL5" s="208"/>
      <c r="TZM5" s="208"/>
      <c r="TZN5" s="208"/>
      <c r="TZO5" s="208"/>
      <c r="TZP5" s="208"/>
      <c r="TZQ5" s="208"/>
      <c r="TZR5" s="208"/>
      <c r="TZS5" s="208"/>
      <c r="TZT5" s="208"/>
      <c r="TZU5" s="208"/>
      <c r="TZV5" s="208"/>
      <c r="TZW5" s="208"/>
      <c r="TZX5" s="208"/>
      <c r="TZY5" s="208"/>
      <c r="TZZ5" s="208"/>
      <c r="UAA5" s="208"/>
      <c r="UAB5" s="208"/>
      <c r="UAC5" s="208"/>
      <c r="UAD5" s="208"/>
      <c r="UAE5" s="208"/>
      <c r="UAF5" s="208"/>
      <c r="UAG5" s="208"/>
      <c r="UAH5" s="208"/>
      <c r="UAI5" s="208"/>
      <c r="UAJ5" s="208"/>
      <c r="UAK5" s="208"/>
      <c r="UAL5" s="208"/>
      <c r="UAM5" s="208"/>
      <c r="UAN5" s="208"/>
      <c r="UAO5" s="208"/>
      <c r="UAP5" s="208"/>
      <c r="UAQ5" s="208"/>
      <c r="UAR5" s="208"/>
      <c r="UAS5" s="208"/>
      <c r="UAT5" s="208"/>
      <c r="UAU5" s="208"/>
      <c r="UAV5" s="208"/>
      <c r="UAW5" s="208"/>
      <c r="UAX5" s="208"/>
      <c r="UAY5" s="208"/>
      <c r="UAZ5" s="208"/>
      <c r="UBA5" s="208"/>
      <c r="UBB5" s="208"/>
      <c r="UBC5" s="208"/>
      <c r="UBD5" s="208"/>
      <c r="UBE5" s="208"/>
      <c r="UBF5" s="208"/>
      <c r="UBG5" s="208"/>
      <c r="UBH5" s="208"/>
      <c r="UBI5" s="208"/>
      <c r="UBJ5" s="208"/>
      <c r="UBK5" s="208"/>
      <c r="UBL5" s="208"/>
      <c r="UBM5" s="208"/>
      <c r="UBN5" s="208"/>
      <c r="UBO5" s="208"/>
      <c r="UBP5" s="208"/>
      <c r="UBQ5" s="208"/>
      <c r="UBR5" s="208"/>
      <c r="UBS5" s="208"/>
      <c r="UBT5" s="208"/>
      <c r="UBU5" s="208"/>
      <c r="UBV5" s="208"/>
      <c r="UBW5" s="208"/>
      <c r="UBX5" s="208"/>
      <c r="UBY5" s="208"/>
      <c r="UBZ5" s="208"/>
      <c r="UCA5" s="208"/>
      <c r="UCB5" s="208"/>
      <c r="UCC5" s="208"/>
      <c r="UCD5" s="208"/>
      <c r="UCE5" s="208"/>
      <c r="UCF5" s="208"/>
      <c r="UCG5" s="208"/>
      <c r="UCH5" s="208"/>
      <c r="UCI5" s="208"/>
      <c r="UCJ5" s="208"/>
      <c r="UCK5" s="208"/>
      <c r="UCL5" s="208"/>
      <c r="UCM5" s="208"/>
      <c r="UCN5" s="208"/>
      <c r="UCO5" s="208"/>
      <c r="UCP5" s="208"/>
      <c r="UCQ5" s="208"/>
      <c r="UCR5" s="208"/>
      <c r="UCS5" s="208"/>
      <c r="UCT5" s="208"/>
      <c r="UCU5" s="208"/>
      <c r="UCV5" s="208"/>
      <c r="UCW5" s="208"/>
      <c r="UCX5" s="208"/>
      <c r="UCY5" s="208"/>
      <c r="UCZ5" s="208"/>
      <c r="UDA5" s="208"/>
      <c r="UDB5" s="208"/>
      <c r="UDC5" s="208"/>
      <c r="UDD5" s="208"/>
      <c r="UDE5" s="208"/>
      <c r="UDF5" s="208"/>
      <c r="UDG5" s="208"/>
      <c r="UDH5" s="208"/>
      <c r="UDI5" s="208"/>
      <c r="UDJ5" s="208"/>
      <c r="UDK5" s="208"/>
      <c r="UDL5" s="208"/>
      <c r="UDM5" s="208"/>
      <c r="UDN5" s="208"/>
      <c r="UDO5" s="208"/>
      <c r="UDP5" s="208"/>
      <c r="UDQ5" s="208"/>
      <c r="UDR5" s="208"/>
      <c r="UDS5" s="208"/>
      <c r="UDT5" s="208"/>
      <c r="UDU5" s="208"/>
      <c r="UDV5" s="208"/>
      <c r="UDW5" s="208"/>
      <c r="UDX5" s="208"/>
      <c r="UDY5" s="208"/>
      <c r="UDZ5" s="208"/>
      <c r="UEA5" s="208"/>
      <c r="UEB5" s="208"/>
      <c r="UEC5" s="208"/>
      <c r="UED5" s="208"/>
      <c r="UEE5" s="208"/>
      <c r="UEF5" s="208"/>
      <c r="UEG5" s="208"/>
      <c r="UEH5" s="208"/>
      <c r="UEI5" s="208"/>
      <c r="UEJ5" s="208"/>
      <c r="UEK5" s="208"/>
      <c r="UEL5" s="208"/>
      <c r="UEM5" s="208"/>
      <c r="UEN5" s="208"/>
      <c r="UEO5" s="208"/>
      <c r="UEP5" s="208"/>
      <c r="UEQ5" s="208"/>
      <c r="UER5" s="208"/>
      <c r="UES5" s="208"/>
      <c r="UET5" s="208"/>
      <c r="UEU5" s="208"/>
      <c r="UEV5" s="208"/>
      <c r="UEW5" s="208"/>
      <c r="UEX5" s="208"/>
      <c r="UEY5" s="208"/>
      <c r="UEZ5" s="208"/>
      <c r="UFA5" s="208"/>
      <c r="UFB5" s="208"/>
      <c r="UFC5" s="208"/>
      <c r="UFD5" s="208"/>
      <c r="UFE5" s="208"/>
      <c r="UFF5" s="208"/>
      <c r="UFG5" s="208"/>
      <c r="UFH5" s="208"/>
      <c r="UFI5" s="208"/>
      <c r="UFJ5" s="208"/>
      <c r="UFK5" s="208"/>
      <c r="UFL5" s="208"/>
      <c r="UFM5" s="208"/>
      <c r="UFN5" s="208"/>
      <c r="UFO5" s="208"/>
      <c r="UFP5" s="208"/>
      <c r="UFQ5" s="208"/>
      <c r="UFR5" s="208"/>
      <c r="UFS5" s="208"/>
      <c r="UFT5" s="208"/>
      <c r="UFU5" s="208"/>
      <c r="UFV5" s="208"/>
      <c r="UFW5" s="208"/>
      <c r="UFX5" s="208"/>
      <c r="UFY5" s="208"/>
      <c r="UFZ5" s="208"/>
      <c r="UGA5" s="208"/>
      <c r="UGB5" s="208"/>
      <c r="UGC5" s="208"/>
      <c r="UGD5" s="208"/>
      <c r="UGE5" s="208"/>
      <c r="UGF5" s="208"/>
      <c r="UGG5" s="208"/>
      <c r="UGH5" s="208"/>
      <c r="UGI5" s="208"/>
      <c r="UGJ5" s="208"/>
      <c r="UGK5" s="208"/>
      <c r="UGL5" s="208"/>
      <c r="UGM5" s="208"/>
      <c r="UGN5" s="208"/>
      <c r="UGO5" s="208"/>
      <c r="UGP5" s="208"/>
      <c r="UGQ5" s="208"/>
      <c r="UGR5" s="208"/>
      <c r="UGS5" s="208"/>
      <c r="UGT5" s="208"/>
      <c r="UGU5" s="208"/>
      <c r="UGV5" s="208"/>
      <c r="UGW5" s="208"/>
      <c r="UGX5" s="208"/>
      <c r="UGY5" s="208"/>
      <c r="UGZ5" s="208"/>
      <c r="UHA5" s="208"/>
      <c r="UHB5" s="208"/>
      <c r="UHC5" s="208"/>
      <c r="UHD5" s="208"/>
      <c r="UHE5" s="208"/>
      <c r="UHF5" s="208"/>
      <c r="UHG5" s="208"/>
      <c r="UHH5" s="208"/>
      <c r="UHI5" s="208"/>
      <c r="UHJ5" s="208"/>
      <c r="UHK5" s="208"/>
      <c r="UHL5" s="208"/>
      <c r="UHM5" s="208"/>
      <c r="UHN5" s="208"/>
      <c r="UHO5" s="208"/>
      <c r="UHP5" s="208"/>
      <c r="UHQ5" s="208"/>
      <c r="UHR5" s="208"/>
      <c r="UHS5" s="208"/>
      <c r="UHT5" s="208"/>
      <c r="UHU5" s="208"/>
      <c r="UHV5" s="208"/>
      <c r="UHW5" s="208"/>
      <c r="UHX5" s="208"/>
      <c r="UHY5" s="208"/>
      <c r="UHZ5" s="208"/>
      <c r="UIA5" s="208"/>
      <c r="UIB5" s="208"/>
      <c r="UIC5" s="208"/>
      <c r="UID5" s="208"/>
      <c r="UIE5" s="208"/>
      <c r="UIF5" s="208"/>
      <c r="UIG5" s="208"/>
      <c r="UIH5" s="208"/>
      <c r="UII5" s="208"/>
      <c r="UIJ5" s="208"/>
      <c r="UIK5" s="208"/>
      <c r="UIL5" s="208"/>
      <c r="UIM5" s="208"/>
      <c r="UIN5" s="208"/>
      <c r="UIO5" s="208"/>
      <c r="UIP5" s="208"/>
      <c r="UIQ5" s="208"/>
      <c r="UIR5" s="208"/>
      <c r="UIS5" s="208"/>
      <c r="UIT5" s="208"/>
      <c r="UIU5" s="208"/>
      <c r="UIV5" s="208"/>
      <c r="UIW5" s="208"/>
      <c r="UIX5" s="208"/>
      <c r="UIY5" s="208"/>
      <c r="UIZ5" s="208"/>
      <c r="UJA5" s="208"/>
      <c r="UJB5" s="208"/>
      <c r="UJC5" s="208"/>
      <c r="UJD5" s="208"/>
      <c r="UJE5" s="208"/>
      <c r="UJF5" s="208"/>
      <c r="UJG5" s="208"/>
      <c r="UJH5" s="208"/>
      <c r="UJI5" s="208"/>
      <c r="UJJ5" s="208"/>
      <c r="UJK5" s="208"/>
      <c r="UJL5" s="208"/>
      <c r="UJM5" s="208"/>
      <c r="UJN5" s="208"/>
      <c r="UJO5" s="208"/>
      <c r="UJP5" s="208"/>
      <c r="UJQ5" s="208"/>
      <c r="UJR5" s="208"/>
      <c r="UJS5" s="208"/>
      <c r="UJT5" s="208"/>
      <c r="UJU5" s="208"/>
      <c r="UJV5" s="208"/>
      <c r="UJW5" s="208"/>
      <c r="UJX5" s="208"/>
      <c r="UJY5" s="208"/>
      <c r="UJZ5" s="208"/>
      <c r="UKA5" s="208"/>
      <c r="UKB5" s="208"/>
      <c r="UKC5" s="208"/>
      <c r="UKD5" s="208"/>
      <c r="UKE5" s="208"/>
      <c r="UKF5" s="208"/>
      <c r="UKG5" s="208"/>
      <c r="UKH5" s="208"/>
      <c r="UKI5" s="208"/>
      <c r="UKJ5" s="208"/>
      <c r="UKK5" s="208"/>
      <c r="UKL5" s="208"/>
      <c r="UKM5" s="208"/>
      <c r="UKN5" s="208"/>
      <c r="UKO5" s="208"/>
      <c r="UKP5" s="208"/>
      <c r="UKQ5" s="208"/>
      <c r="UKR5" s="208"/>
      <c r="UKS5" s="208"/>
      <c r="UKT5" s="208"/>
      <c r="UKU5" s="208"/>
      <c r="UKV5" s="208"/>
      <c r="UKW5" s="208"/>
      <c r="UKX5" s="208"/>
      <c r="UKY5" s="208"/>
      <c r="UKZ5" s="208"/>
      <c r="ULA5" s="208"/>
      <c r="ULB5" s="208"/>
      <c r="ULC5" s="208"/>
      <c r="ULD5" s="208"/>
      <c r="ULE5" s="208"/>
      <c r="ULF5" s="208"/>
      <c r="ULG5" s="208"/>
      <c r="ULH5" s="208"/>
      <c r="ULI5" s="208"/>
      <c r="ULJ5" s="208"/>
      <c r="ULK5" s="208"/>
      <c r="ULL5" s="208"/>
      <c r="ULM5" s="208"/>
      <c r="ULN5" s="208"/>
      <c r="ULO5" s="208"/>
      <c r="ULP5" s="208"/>
      <c r="ULQ5" s="208"/>
      <c r="ULR5" s="208"/>
      <c r="ULS5" s="208"/>
      <c r="ULT5" s="208"/>
      <c r="ULU5" s="208"/>
      <c r="ULV5" s="208"/>
      <c r="ULW5" s="208"/>
      <c r="ULX5" s="208"/>
      <c r="ULY5" s="208"/>
      <c r="ULZ5" s="208"/>
      <c r="UMA5" s="208"/>
      <c r="UMB5" s="208"/>
      <c r="UMC5" s="208"/>
      <c r="UMD5" s="208"/>
      <c r="UME5" s="208"/>
      <c r="UMF5" s="208"/>
      <c r="UMG5" s="208"/>
      <c r="UMH5" s="208"/>
      <c r="UMI5" s="208"/>
      <c r="UMJ5" s="208"/>
      <c r="UMK5" s="208"/>
      <c r="UML5" s="208"/>
      <c r="UMM5" s="208"/>
      <c r="UMN5" s="208"/>
      <c r="UMO5" s="208"/>
      <c r="UMP5" s="208"/>
      <c r="UMQ5" s="208"/>
      <c r="UMR5" s="208"/>
      <c r="UMS5" s="208"/>
      <c r="UMT5" s="208"/>
      <c r="UMU5" s="208"/>
      <c r="UMV5" s="208"/>
      <c r="UMW5" s="208"/>
      <c r="UMX5" s="208"/>
      <c r="UMY5" s="208"/>
      <c r="UMZ5" s="208"/>
      <c r="UNA5" s="208"/>
      <c r="UNB5" s="208"/>
      <c r="UNC5" s="208"/>
      <c r="UND5" s="208"/>
      <c r="UNE5" s="208"/>
      <c r="UNF5" s="208"/>
      <c r="UNG5" s="208"/>
      <c r="UNH5" s="208"/>
      <c r="UNI5" s="208"/>
      <c r="UNJ5" s="208"/>
      <c r="UNK5" s="208"/>
      <c r="UNL5" s="208"/>
      <c r="UNM5" s="208"/>
      <c r="UNN5" s="208"/>
      <c r="UNO5" s="208"/>
      <c r="UNP5" s="208"/>
      <c r="UNQ5" s="208"/>
      <c r="UNR5" s="208"/>
      <c r="UNS5" s="208"/>
      <c r="UNT5" s="208"/>
      <c r="UNU5" s="208"/>
      <c r="UNV5" s="208"/>
      <c r="UNW5" s="208"/>
      <c r="UNX5" s="208"/>
      <c r="UNY5" s="208"/>
      <c r="UNZ5" s="208"/>
      <c r="UOA5" s="208"/>
      <c r="UOB5" s="208"/>
      <c r="UOC5" s="208"/>
      <c r="UOD5" s="208"/>
      <c r="UOE5" s="208"/>
      <c r="UOF5" s="208"/>
      <c r="UOG5" s="208"/>
      <c r="UOH5" s="208"/>
      <c r="UOI5" s="208"/>
      <c r="UOJ5" s="208"/>
      <c r="UOK5" s="208"/>
      <c r="UOL5" s="208"/>
      <c r="UOM5" s="208"/>
      <c r="UON5" s="208"/>
      <c r="UOO5" s="208"/>
      <c r="UOP5" s="208"/>
      <c r="UOQ5" s="208"/>
      <c r="UOR5" s="208"/>
      <c r="UOS5" s="208"/>
      <c r="UOT5" s="208"/>
      <c r="UOU5" s="208"/>
      <c r="UOV5" s="208"/>
      <c r="UOW5" s="208"/>
      <c r="UOX5" s="208"/>
      <c r="UOY5" s="208"/>
      <c r="UOZ5" s="208"/>
      <c r="UPA5" s="208"/>
      <c r="UPB5" s="208"/>
      <c r="UPC5" s="208"/>
      <c r="UPD5" s="208"/>
      <c r="UPE5" s="208"/>
      <c r="UPF5" s="208"/>
      <c r="UPG5" s="208"/>
      <c r="UPH5" s="208"/>
      <c r="UPI5" s="208"/>
      <c r="UPJ5" s="208"/>
      <c r="UPK5" s="208"/>
      <c r="UPL5" s="208"/>
      <c r="UPM5" s="208"/>
      <c r="UPN5" s="208"/>
      <c r="UPO5" s="208"/>
      <c r="UPP5" s="208"/>
      <c r="UPQ5" s="208"/>
      <c r="UPR5" s="208"/>
      <c r="UPS5" s="208"/>
      <c r="UPT5" s="208"/>
      <c r="UPU5" s="208"/>
      <c r="UPV5" s="208"/>
      <c r="UPW5" s="208"/>
      <c r="UPX5" s="208"/>
      <c r="UPY5" s="208"/>
      <c r="UPZ5" s="208"/>
      <c r="UQA5" s="208"/>
      <c r="UQB5" s="208"/>
      <c r="UQC5" s="208"/>
      <c r="UQD5" s="208"/>
      <c r="UQE5" s="208"/>
      <c r="UQF5" s="208"/>
      <c r="UQG5" s="208"/>
      <c r="UQH5" s="208"/>
      <c r="UQI5" s="208"/>
      <c r="UQJ5" s="208"/>
      <c r="UQK5" s="208"/>
      <c r="UQL5" s="208"/>
      <c r="UQM5" s="208"/>
      <c r="UQN5" s="208"/>
      <c r="UQO5" s="208"/>
      <c r="UQP5" s="208"/>
      <c r="UQQ5" s="208"/>
      <c r="UQR5" s="208"/>
      <c r="UQS5" s="208"/>
      <c r="UQT5" s="208"/>
      <c r="UQU5" s="208"/>
      <c r="UQV5" s="208"/>
      <c r="UQW5" s="208"/>
      <c r="UQX5" s="208"/>
      <c r="UQY5" s="208"/>
      <c r="UQZ5" s="208"/>
      <c r="URA5" s="208"/>
      <c r="URB5" s="208"/>
      <c r="URC5" s="208"/>
      <c r="URD5" s="208"/>
      <c r="URE5" s="208"/>
      <c r="URF5" s="208"/>
      <c r="URG5" s="208"/>
      <c r="URH5" s="208"/>
      <c r="URI5" s="208"/>
      <c r="URJ5" s="208"/>
      <c r="URK5" s="208"/>
      <c r="URL5" s="208"/>
      <c r="URM5" s="208"/>
      <c r="URN5" s="208"/>
      <c r="URO5" s="208"/>
      <c r="URP5" s="208"/>
      <c r="URQ5" s="208"/>
      <c r="URR5" s="208"/>
      <c r="URS5" s="208"/>
      <c r="URT5" s="208"/>
      <c r="URU5" s="208"/>
      <c r="URV5" s="208"/>
      <c r="URW5" s="208"/>
      <c r="URX5" s="208"/>
      <c r="URY5" s="208"/>
      <c r="URZ5" s="208"/>
      <c r="USA5" s="208"/>
      <c r="USB5" s="208"/>
      <c r="USC5" s="208"/>
      <c r="USD5" s="208"/>
      <c r="USE5" s="208"/>
      <c r="USF5" s="208"/>
      <c r="USG5" s="208"/>
      <c r="USH5" s="208"/>
      <c r="USI5" s="208"/>
      <c r="USJ5" s="208"/>
      <c r="USK5" s="208"/>
      <c r="USL5" s="208"/>
      <c r="USM5" s="208"/>
      <c r="USN5" s="208"/>
      <c r="USO5" s="208"/>
      <c r="USP5" s="208"/>
      <c r="USQ5" s="208"/>
      <c r="USR5" s="208"/>
      <c r="USS5" s="208"/>
      <c r="UST5" s="208"/>
      <c r="USU5" s="208"/>
      <c r="USV5" s="208"/>
      <c r="USW5" s="208"/>
      <c r="USX5" s="208"/>
      <c r="USY5" s="208"/>
      <c r="USZ5" s="208"/>
      <c r="UTA5" s="208"/>
      <c r="UTB5" s="208"/>
      <c r="UTC5" s="208"/>
      <c r="UTD5" s="208"/>
      <c r="UTE5" s="208"/>
      <c r="UTF5" s="208"/>
      <c r="UTG5" s="208"/>
      <c r="UTH5" s="208"/>
      <c r="UTI5" s="208"/>
      <c r="UTJ5" s="208"/>
      <c r="UTK5" s="208"/>
      <c r="UTL5" s="208"/>
      <c r="UTM5" s="208"/>
      <c r="UTN5" s="208"/>
      <c r="UTO5" s="208"/>
      <c r="UTP5" s="208"/>
      <c r="UTQ5" s="208"/>
      <c r="UTR5" s="208"/>
      <c r="UTS5" s="208"/>
      <c r="UTT5" s="208"/>
      <c r="UTU5" s="208"/>
      <c r="UTV5" s="208"/>
      <c r="UTW5" s="208"/>
      <c r="UTX5" s="208"/>
      <c r="UTY5" s="208"/>
      <c r="UTZ5" s="208"/>
      <c r="UUA5" s="208"/>
      <c r="UUB5" s="208"/>
      <c r="UUC5" s="208"/>
      <c r="UUD5" s="208"/>
      <c r="UUE5" s="208"/>
      <c r="UUF5" s="208"/>
      <c r="UUG5" s="208"/>
      <c r="UUH5" s="208"/>
      <c r="UUI5" s="208"/>
      <c r="UUJ5" s="208"/>
      <c r="UUK5" s="208"/>
      <c r="UUL5" s="208"/>
      <c r="UUM5" s="208"/>
      <c r="UUN5" s="208"/>
      <c r="UUO5" s="208"/>
      <c r="UUP5" s="208"/>
      <c r="UUQ5" s="208"/>
      <c r="UUR5" s="208"/>
      <c r="UUS5" s="208"/>
      <c r="UUT5" s="208"/>
      <c r="UUU5" s="208"/>
      <c r="UUV5" s="208"/>
      <c r="UUW5" s="208"/>
      <c r="UUX5" s="208"/>
      <c r="UUY5" s="208"/>
      <c r="UUZ5" s="208"/>
      <c r="UVA5" s="208"/>
      <c r="UVB5" s="208"/>
      <c r="UVC5" s="208"/>
      <c r="UVD5" s="208"/>
      <c r="UVE5" s="208"/>
      <c r="UVF5" s="208"/>
      <c r="UVG5" s="208"/>
      <c r="UVH5" s="208"/>
      <c r="UVI5" s="208"/>
      <c r="UVJ5" s="208"/>
      <c r="UVK5" s="208"/>
      <c r="UVL5" s="208"/>
      <c r="UVM5" s="208"/>
      <c r="UVN5" s="208"/>
      <c r="UVO5" s="208"/>
      <c r="UVP5" s="208"/>
      <c r="UVQ5" s="208"/>
      <c r="UVR5" s="208"/>
      <c r="UVS5" s="208"/>
      <c r="UVT5" s="208"/>
      <c r="UVU5" s="208"/>
      <c r="UVV5" s="208"/>
      <c r="UVW5" s="208"/>
      <c r="UVX5" s="208"/>
      <c r="UVY5" s="208"/>
      <c r="UVZ5" s="208"/>
      <c r="UWA5" s="208"/>
      <c r="UWB5" s="208"/>
      <c r="UWC5" s="208"/>
      <c r="UWD5" s="208"/>
      <c r="UWE5" s="208"/>
      <c r="UWF5" s="208"/>
      <c r="UWG5" s="208"/>
      <c r="UWH5" s="208"/>
      <c r="UWI5" s="208"/>
      <c r="UWJ5" s="208"/>
      <c r="UWK5" s="208"/>
      <c r="UWL5" s="208"/>
      <c r="UWM5" s="208"/>
      <c r="UWN5" s="208"/>
      <c r="UWO5" s="208"/>
      <c r="UWP5" s="208"/>
      <c r="UWQ5" s="208"/>
      <c r="UWR5" s="208"/>
      <c r="UWS5" s="208"/>
      <c r="UWT5" s="208"/>
      <c r="UWU5" s="208"/>
      <c r="UWV5" s="208"/>
      <c r="UWW5" s="208"/>
      <c r="UWX5" s="208"/>
      <c r="UWY5" s="208"/>
      <c r="UWZ5" s="208"/>
      <c r="UXA5" s="208"/>
      <c r="UXB5" s="208"/>
      <c r="UXC5" s="208"/>
      <c r="UXD5" s="208"/>
      <c r="UXE5" s="208"/>
      <c r="UXF5" s="208"/>
      <c r="UXG5" s="208"/>
      <c r="UXH5" s="208"/>
      <c r="UXI5" s="208"/>
      <c r="UXJ5" s="208"/>
      <c r="UXK5" s="208"/>
      <c r="UXL5" s="208"/>
      <c r="UXM5" s="208"/>
      <c r="UXN5" s="208"/>
      <c r="UXO5" s="208"/>
      <c r="UXP5" s="208"/>
      <c r="UXQ5" s="208"/>
      <c r="UXR5" s="208"/>
      <c r="UXS5" s="208"/>
      <c r="UXT5" s="208"/>
      <c r="UXU5" s="208"/>
      <c r="UXV5" s="208"/>
      <c r="UXW5" s="208"/>
      <c r="UXX5" s="208"/>
      <c r="UXY5" s="208"/>
      <c r="UXZ5" s="208"/>
      <c r="UYA5" s="208"/>
      <c r="UYB5" s="208"/>
      <c r="UYC5" s="208"/>
      <c r="UYD5" s="208"/>
      <c r="UYE5" s="208"/>
      <c r="UYF5" s="208"/>
      <c r="UYG5" s="208"/>
      <c r="UYH5" s="208"/>
      <c r="UYI5" s="208"/>
      <c r="UYJ5" s="208"/>
      <c r="UYK5" s="208"/>
      <c r="UYL5" s="208"/>
      <c r="UYM5" s="208"/>
      <c r="UYN5" s="208"/>
      <c r="UYO5" s="208"/>
      <c r="UYP5" s="208"/>
      <c r="UYQ5" s="208"/>
      <c r="UYR5" s="208"/>
      <c r="UYS5" s="208"/>
      <c r="UYT5" s="208"/>
      <c r="UYU5" s="208"/>
      <c r="UYV5" s="208"/>
      <c r="UYW5" s="208"/>
      <c r="UYX5" s="208"/>
      <c r="UYY5" s="208"/>
      <c r="UYZ5" s="208"/>
      <c r="UZA5" s="208"/>
      <c r="UZB5" s="208"/>
      <c r="UZC5" s="208"/>
      <c r="UZD5" s="208"/>
      <c r="UZE5" s="208"/>
      <c r="UZF5" s="208"/>
      <c r="UZG5" s="208"/>
      <c r="UZH5" s="208"/>
      <c r="UZI5" s="208"/>
      <c r="UZJ5" s="208"/>
      <c r="UZK5" s="208"/>
      <c r="UZL5" s="208"/>
      <c r="UZM5" s="208"/>
      <c r="UZN5" s="208"/>
      <c r="UZO5" s="208"/>
      <c r="UZP5" s="208"/>
      <c r="UZQ5" s="208"/>
      <c r="UZR5" s="208"/>
      <c r="UZS5" s="208"/>
      <c r="UZT5" s="208"/>
      <c r="UZU5" s="208"/>
      <c r="UZV5" s="208"/>
      <c r="UZW5" s="208"/>
      <c r="UZX5" s="208"/>
      <c r="UZY5" s="208"/>
      <c r="UZZ5" s="208"/>
      <c r="VAA5" s="208"/>
      <c r="VAB5" s="208"/>
      <c r="VAC5" s="208"/>
      <c r="VAD5" s="208"/>
      <c r="VAE5" s="208"/>
      <c r="VAF5" s="208"/>
      <c r="VAG5" s="208"/>
      <c r="VAH5" s="208"/>
      <c r="VAI5" s="208"/>
      <c r="VAJ5" s="208"/>
      <c r="VAK5" s="208"/>
      <c r="VAL5" s="208"/>
      <c r="VAM5" s="208"/>
      <c r="VAN5" s="208"/>
      <c r="VAO5" s="208"/>
      <c r="VAP5" s="208"/>
      <c r="VAQ5" s="208"/>
      <c r="VAR5" s="208"/>
      <c r="VAS5" s="208"/>
      <c r="VAT5" s="208"/>
      <c r="VAU5" s="208"/>
      <c r="VAV5" s="208"/>
      <c r="VAW5" s="208"/>
      <c r="VAX5" s="208"/>
      <c r="VAY5" s="208"/>
      <c r="VAZ5" s="208"/>
      <c r="VBA5" s="208"/>
      <c r="VBB5" s="208"/>
      <c r="VBC5" s="208"/>
      <c r="VBD5" s="208"/>
      <c r="VBE5" s="208"/>
      <c r="VBF5" s="208"/>
      <c r="VBG5" s="208"/>
      <c r="VBH5" s="208"/>
      <c r="VBI5" s="208"/>
      <c r="VBJ5" s="208"/>
      <c r="VBK5" s="208"/>
      <c r="VBL5" s="208"/>
      <c r="VBM5" s="208"/>
      <c r="VBN5" s="208"/>
      <c r="VBO5" s="208"/>
      <c r="VBP5" s="208"/>
      <c r="VBQ5" s="208"/>
      <c r="VBR5" s="208"/>
      <c r="VBS5" s="208"/>
      <c r="VBT5" s="208"/>
      <c r="VBU5" s="208"/>
      <c r="VBV5" s="208"/>
      <c r="VBW5" s="208"/>
      <c r="VBX5" s="208"/>
      <c r="VBY5" s="208"/>
      <c r="VBZ5" s="208"/>
      <c r="VCA5" s="208"/>
      <c r="VCB5" s="208"/>
      <c r="VCC5" s="208"/>
      <c r="VCD5" s="208"/>
      <c r="VCE5" s="208"/>
      <c r="VCF5" s="208"/>
      <c r="VCG5" s="208"/>
      <c r="VCH5" s="208"/>
      <c r="VCI5" s="208"/>
      <c r="VCJ5" s="208"/>
      <c r="VCK5" s="208"/>
      <c r="VCL5" s="208"/>
      <c r="VCM5" s="208"/>
      <c r="VCN5" s="208"/>
      <c r="VCO5" s="208"/>
      <c r="VCP5" s="208"/>
      <c r="VCQ5" s="208"/>
      <c r="VCR5" s="208"/>
      <c r="VCS5" s="208"/>
      <c r="VCT5" s="208"/>
      <c r="VCU5" s="208"/>
      <c r="VCV5" s="208"/>
      <c r="VCW5" s="208"/>
      <c r="VCX5" s="208"/>
      <c r="VCY5" s="208"/>
      <c r="VCZ5" s="208"/>
      <c r="VDA5" s="208"/>
      <c r="VDB5" s="208"/>
      <c r="VDC5" s="208"/>
      <c r="VDD5" s="208"/>
      <c r="VDE5" s="208"/>
      <c r="VDF5" s="208"/>
      <c r="VDG5" s="208"/>
      <c r="VDH5" s="208"/>
      <c r="VDI5" s="208"/>
      <c r="VDJ5" s="208"/>
      <c r="VDK5" s="208"/>
      <c r="VDL5" s="208"/>
      <c r="VDM5" s="208"/>
      <c r="VDN5" s="208"/>
      <c r="VDO5" s="208"/>
      <c r="VDP5" s="208"/>
      <c r="VDQ5" s="208"/>
      <c r="VDR5" s="208"/>
      <c r="VDS5" s="208"/>
      <c r="VDT5" s="208"/>
      <c r="VDU5" s="208"/>
      <c r="VDV5" s="208"/>
      <c r="VDW5" s="208"/>
      <c r="VDX5" s="208"/>
      <c r="VDY5" s="208"/>
      <c r="VDZ5" s="208"/>
      <c r="VEA5" s="208"/>
      <c r="VEB5" s="208"/>
      <c r="VEC5" s="208"/>
      <c r="VED5" s="208"/>
      <c r="VEE5" s="208"/>
      <c r="VEF5" s="208"/>
      <c r="VEG5" s="208"/>
      <c r="VEH5" s="208"/>
      <c r="VEI5" s="208"/>
      <c r="VEJ5" s="208"/>
      <c r="VEK5" s="208"/>
      <c r="VEL5" s="208"/>
      <c r="VEM5" s="208"/>
      <c r="VEN5" s="208"/>
      <c r="VEO5" s="208"/>
      <c r="VEP5" s="208"/>
      <c r="VEQ5" s="208"/>
      <c r="VER5" s="208"/>
      <c r="VES5" s="208"/>
      <c r="VET5" s="208"/>
      <c r="VEU5" s="208"/>
      <c r="VEV5" s="208"/>
      <c r="VEW5" s="208"/>
      <c r="VEX5" s="208"/>
      <c r="VEY5" s="208"/>
      <c r="VEZ5" s="208"/>
      <c r="VFA5" s="208"/>
      <c r="VFB5" s="208"/>
      <c r="VFC5" s="208"/>
      <c r="VFD5" s="208"/>
      <c r="VFE5" s="208"/>
      <c r="VFF5" s="208"/>
      <c r="VFG5" s="208"/>
      <c r="VFH5" s="208"/>
      <c r="VFI5" s="208"/>
      <c r="VFJ5" s="208"/>
      <c r="VFK5" s="208"/>
      <c r="VFL5" s="208"/>
      <c r="VFM5" s="208"/>
      <c r="VFN5" s="208"/>
      <c r="VFO5" s="208"/>
      <c r="VFP5" s="208"/>
      <c r="VFQ5" s="208"/>
      <c r="VFR5" s="208"/>
      <c r="VFS5" s="208"/>
      <c r="VFT5" s="208"/>
      <c r="VFU5" s="208"/>
      <c r="VFV5" s="208"/>
      <c r="VFW5" s="208"/>
      <c r="VFX5" s="208"/>
      <c r="VFY5" s="208"/>
      <c r="VFZ5" s="208"/>
      <c r="VGA5" s="208"/>
      <c r="VGB5" s="208"/>
      <c r="VGC5" s="208"/>
      <c r="VGD5" s="208"/>
      <c r="VGE5" s="208"/>
      <c r="VGF5" s="208"/>
      <c r="VGG5" s="208"/>
      <c r="VGH5" s="208"/>
      <c r="VGI5" s="208"/>
      <c r="VGJ5" s="208"/>
      <c r="VGK5" s="208"/>
      <c r="VGL5" s="208"/>
      <c r="VGM5" s="208"/>
      <c r="VGN5" s="208"/>
      <c r="VGO5" s="208"/>
      <c r="VGP5" s="208"/>
      <c r="VGQ5" s="208"/>
      <c r="VGR5" s="208"/>
      <c r="VGS5" s="208"/>
      <c r="VGT5" s="208"/>
      <c r="VGU5" s="208"/>
      <c r="VGV5" s="208"/>
      <c r="VGW5" s="208"/>
      <c r="VGX5" s="208"/>
      <c r="VGY5" s="208"/>
      <c r="VGZ5" s="208"/>
      <c r="VHA5" s="208"/>
      <c r="VHB5" s="208"/>
      <c r="VHC5" s="208"/>
      <c r="VHD5" s="208"/>
      <c r="VHE5" s="208"/>
      <c r="VHF5" s="208"/>
      <c r="VHG5" s="208"/>
      <c r="VHH5" s="208"/>
      <c r="VHI5" s="208"/>
      <c r="VHJ5" s="208"/>
      <c r="VHK5" s="208"/>
      <c r="VHL5" s="208"/>
      <c r="VHM5" s="208"/>
      <c r="VHN5" s="208"/>
      <c r="VHO5" s="208"/>
      <c r="VHP5" s="208"/>
      <c r="VHQ5" s="208"/>
      <c r="VHR5" s="208"/>
      <c r="VHS5" s="208"/>
      <c r="VHT5" s="208"/>
      <c r="VHU5" s="208"/>
      <c r="VHV5" s="208"/>
      <c r="VHW5" s="208"/>
      <c r="VHX5" s="208"/>
      <c r="VHY5" s="208"/>
      <c r="VHZ5" s="208"/>
      <c r="VIA5" s="208"/>
      <c r="VIB5" s="208"/>
      <c r="VIC5" s="208"/>
      <c r="VID5" s="208"/>
      <c r="VIE5" s="208"/>
      <c r="VIF5" s="208"/>
      <c r="VIG5" s="208"/>
      <c r="VIH5" s="208"/>
      <c r="VII5" s="208"/>
      <c r="VIJ5" s="208"/>
      <c r="VIK5" s="208"/>
      <c r="VIL5" s="208"/>
      <c r="VIM5" s="208"/>
      <c r="VIN5" s="208"/>
      <c r="VIO5" s="208"/>
      <c r="VIP5" s="208"/>
      <c r="VIQ5" s="208"/>
      <c r="VIR5" s="208"/>
      <c r="VIS5" s="208"/>
      <c r="VIT5" s="208"/>
      <c r="VIU5" s="208"/>
      <c r="VIV5" s="208"/>
      <c r="VIW5" s="208"/>
      <c r="VIX5" s="208"/>
      <c r="VIY5" s="208"/>
      <c r="VIZ5" s="208"/>
      <c r="VJA5" s="208"/>
      <c r="VJB5" s="208"/>
      <c r="VJC5" s="208"/>
      <c r="VJD5" s="208"/>
      <c r="VJE5" s="208"/>
      <c r="VJF5" s="208"/>
      <c r="VJG5" s="208"/>
      <c r="VJH5" s="208"/>
      <c r="VJI5" s="208"/>
      <c r="VJJ5" s="208"/>
      <c r="VJK5" s="208"/>
      <c r="VJL5" s="208"/>
      <c r="VJM5" s="208"/>
      <c r="VJN5" s="208"/>
      <c r="VJO5" s="208"/>
      <c r="VJP5" s="208"/>
      <c r="VJQ5" s="208"/>
      <c r="VJR5" s="208"/>
      <c r="VJS5" s="208"/>
      <c r="VJT5" s="208"/>
      <c r="VJU5" s="208"/>
      <c r="VJV5" s="208"/>
      <c r="VJW5" s="208"/>
      <c r="VJX5" s="208"/>
      <c r="VJY5" s="208"/>
      <c r="VJZ5" s="208"/>
      <c r="VKA5" s="208"/>
      <c r="VKB5" s="208"/>
      <c r="VKC5" s="208"/>
      <c r="VKD5" s="208"/>
      <c r="VKE5" s="208"/>
      <c r="VKF5" s="208"/>
      <c r="VKG5" s="208"/>
      <c r="VKH5" s="208"/>
      <c r="VKI5" s="208"/>
      <c r="VKJ5" s="208"/>
      <c r="VKK5" s="208"/>
      <c r="VKL5" s="208"/>
      <c r="VKM5" s="208"/>
      <c r="VKN5" s="208"/>
      <c r="VKO5" s="208"/>
      <c r="VKP5" s="208"/>
      <c r="VKQ5" s="208"/>
      <c r="VKR5" s="208"/>
      <c r="VKS5" s="208"/>
      <c r="VKT5" s="208"/>
      <c r="VKU5" s="208"/>
      <c r="VKV5" s="208"/>
      <c r="VKW5" s="208"/>
      <c r="VKX5" s="208"/>
      <c r="VKY5" s="208"/>
      <c r="VKZ5" s="208"/>
      <c r="VLA5" s="208"/>
      <c r="VLB5" s="208"/>
      <c r="VLC5" s="208"/>
      <c r="VLD5" s="208"/>
      <c r="VLE5" s="208"/>
      <c r="VLF5" s="208"/>
      <c r="VLG5" s="208"/>
      <c r="VLH5" s="208"/>
      <c r="VLI5" s="208"/>
      <c r="VLJ5" s="208"/>
      <c r="VLK5" s="208"/>
      <c r="VLL5" s="208"/>
      <c r="VLM5" s="208"/>
      <c r="VLN5" s="208"/>
      <c r="VLO5" s="208"/>
      <c r="VLP5" s="208"/>
      <c r="VLQ5" s="208"/>
      <c r="VLR5" s="208"/>
      <c r="VLS5" s="208"/>
      <c r="VLT5" s="208"/>
      <c r="VLU5" s="208"/>
      <c r="VLV5" s="208"/>
      <c r="VLW5" s="208"/>
      <c r="VLX5" s="208"/>
      <c r="VLY5" s="208"/>
      <c r="VLZ5" s="208"/>
      <c r="VMA5" s="208"/>
      <c r="VMB5" s="208"/>
      <c r="VMC5" s="208"/>
      <c r="VMD5" s="208"/>
      <c r="VME5" s="208"/>
      <c r="VMF5" s="208"/>
      <c r="VMG5" s="208"/>
      <c r="VMH5" s="208"/>
      <c r="VMI5" s="208"/>
      <c r="VMJ5" s="208"/>
      <c r="VMK5" s="208"/>
      <c r="VML5" s="208"/>
      <c r="VMM5" s="208"/>
      <c r="VMN5" s="208"/>
      <c r="VMO5" s="208"/>
      <c r="VMP5" s="208"/>
      <c r="VMQ5" s="208"/>
      <c r="VMR5" s="208"/>
      <c r="VMS5" s="208"/>
      <c r="VMT5" s="208"/>
      <c r="VMU5" s="208"/>
      <c r="VMV5" s="208"/>
      <c r="VMW5" s="208"/>
      <c r="VMX5" s="208"/>
      <c r="VMY5" s="208"/>
      <c r="VMZ5" s="208"/>
      <c r="VNA5" s="208"/>
      <c r="VNB5" s="208"/>
      <c r="VNC5" s="208"/>
      <c r="VND5" s="208"/>
      <c r="VNE5" s="208"/>
      <c r="VNF5" s="208"/>
      <c r="VNG5" s="208"/>
      <c r="VNH5" s="208"/>
      <c r="VNI5" s="208"/>
      <c r="VNJ5" s="208"/>
      <c r="VNK5" s="208"/>
      <c r="VNL5" s="208"/>
      <c r="VNM5" s="208"/>
      <c r="VNN5" s="208"/>
      <c r="VNO5" s="208"/>
      <c r="VNP5" s="208"/>
      <c r="VNQ5" s="208"/>
      <c r="VNR5" s="208"/>
      <c r="VNS5" s="208"/>
      <c r="VNT5" s="208"/>
      <c r="VNU5" s="208"/>
      <c r="VNV5" s="208"/>
      <c r="VNW5" s="208"/>
      <c r="VNX5" s="208"/>
      <c r="VNY5" s="208"/>
      <c r="VNZ5" s="208"/>
      <c r="VOA5" s="208"/>
      <c r="VOB5" s="208"/>
      <c r="VOC5" s="208"/>
      <c r="VOD5" s="208"/>
      <c r="VOE5" s="208"/>
      <c r="VOF5" s="208"/>
      <c r="VOG5" s="208"/>
      <c r="VOH5" s="208"/>
      <c r="VOI5" s="208"/>
      <c r="VOJ5" s="208"/>
      <c r="VOK5" s="208"/>
      <c r="VOL5" s="208"/>
      <c r="VOM5" s="208"/>
      <c r="VON5" s="208"/>
      <c r="VOO5" s="208"/>
      <c r="VOP5" s="208"/>
      <c r="VOQ5" s="208"/>
      <c r="VOR5" s="208"/>
      <c r="VOS5" s="208"/>
      <c r="VOT5" s="208"/>
      <c r="VOU5" s="208"/>
      <c r="VOV5" s="208"/>
      <c r="VOW5" s="208"/>
      <c r="VOX5" s="208"/>
      <c r="VOY5" s="208"/>
      <c r="VOZ5" s="208"/>
      <c r="VPA5" s="208"/>
      <c r="VPB5" s="208"/>
      <c r="VPC5" s="208"/>
      <c r="VPD5" s="208"/>
      <c r="VPE5" s="208"/>
      <c r="VPF5" s="208"/>
      <c r="VPG5" s="208"/>
      <c r="VPH5" s="208"/>
      <c r="VPI5" s="208"/>
      <c r="VPJ5" s="208"/>
      <c r="VPK5" s="208"/>
      <c r="VPL5" s="208"/>
      <c r="VPM5" s="208"/>
      <c r="VPN5" s="208"/>
      <c r="VPO5" s="208"/>
      <c r="VPP5" s="208"/>
      <c r="VPQ5" s="208"/>
      <c r="VPR5" s="208"/>
      <c r="VPS5" s="208"/>
      <c r="VPT5" s="208"/>
      <c r="VPU5" s="208"/>
      <c r="VPV5" s="208"/>
      <c r="VPW5" s="208"/>
      <c r="VPX5" s="208"/>
      <c r="VPY5" s="208"/>
      <c r="VPZ5" s="208"/>
      <c r="VQA5" s="208"/>
      <c r="VQB5" s="208"/>
      <c r="VQC5" s="208"/>
      <c r="VQD5" s="208"/>
      <c r="VQE5" s="208"/>
      <c r="VQF5" s="208"/>
      <c r="VQG5" s="208"/>
      <c r="VQH5" s="208"/>
      <c r="VQI5" s="208"/>
      <c r="VQJ5" s="208"/>
      <c r="VQK5" s="208"/>
      <c r="VQL5" s="208"/>
      <c r="VQM5" s="208"/>
      <c r="VQN5" s="208"/>
      <c r="VQO5" s="208"/>
      <c r="VQP5" s="208"/>
      <c r="VQQ5" s="208"/>
      <c r="VQR5" s="208"/>
      <c r="VQS5" s="208"/>
      <c r="VQT5" s="208"/>
      <c r="VQU5" s="208"/>
      <c r="VQV5" s="208"/>
      <c r="VQW5" s="208"/>
      <c r="VQX5" s="208"/>
      <c r="VQY5" s="208"/>
      <c r="VQZ5" s="208"/>
      <c r="VRA5" s="208"/>
      <c r="VRB5" s="208"/>
      <c r="VRC5" s="208"/>
      <c r="VRD5" s="208"/>
      <c r="VRE5" s="208"/>
      <c r="VRF5" s="208"/>
      <c r="VRG5" s="208"/>
      <c r="VRH5" s="208"/>
      <c r="VRI5" s="208"/>
      <c r="VRJ5" s="208"/>
      <c r="VRK5" s="208"/>
      <c r="VRL5" s="208"/>
      <c r="VRM5" s="208"/>
      <c r="VRN5" s="208"/>
      <c r="VRO5" s="208"/>
      <c r="VRP5" s="208"/>
      <c r="VRQ5" s="208"/>
      <c r="VRR5" s="208"/>
      <c r="VRS5" s="208"/>
      <c r="VRT5" s="208"/>
      <c r="VRU5" s="208"/>
      <c r="VRV5" s="208"/>
      <c r="VRW5" s="208"/>
      <c r="VRX5" s="208"/>
      <c r="VRY5" s="208"/>
      <c r="VRZ5" s="208"/>
      <c r="VSA5" s="208"/>
      <c r="VSB5" s="208"/>
      <c r="VSC5" s="208"/>
      <c r="VSD5" s="208"/>
      <c r="VSE5" s="208"/>
      <c r="VSF5" s="208"/>
      <c r="VSG5" s="208"/>
      <c r="VSH5" s="208"/>
      <c r="VSI5" s="208"/>
      <c r="VSJ5" s="208"/>
      <c r="VSK5" s="208"/>
      <c r="VSL5" s="208"/>
      <c r="VSM5" s="208"/>
      <c r="VSN5" s="208"/>
      <c r="VSO5" s="208"/>
      <c r="VSP5" s="208"/>
      <c r="VSQ5" s="208"/>
      <c r="VSR5" s="208"/>
      <c r="VSS5" s="208"/>
      <c r="VST5" s="208"/>
      <c r="VSU5" s="208"/>
      <c r="VSV5" s="208"/>
      <c r="VSW5" s="208"/>
      <c r="VSX5" s="208"/>
      <c r="VSY5" s="208"/>
      <c r="VSZ5" s="208"/>
      <c r="VTA5" s="208"/>
      <c r="VTB5" s="208"/>
      <c r="VTC5" s="208"/>
      <c r="VTD5" s="208"/>
      <c r="VTE5" s="208"/>
      <c r="VTF5" s="208"/>
      <c r="VTG5" s="208"/>
      <c r="VTH5" s="208"/>
      <c r="VTI5" s="208"/>
      <c r="VTJ5" s="208"/>
      <c r="VTK5" s="208"/>
      <c r="VTL5" s="208"/>
      <c r="VTM5" s="208"/>
      <c r="VTN5" s="208"/>
      <c r="VTO5" s="208"/>
      <c r="VTP5" s="208"/>
      <c r="VTQ5" s="208"/>
      <c r="VTR5" s="208"/>
      <c r="VTS5" s="208"/>
      <c r="VTT5" s="208"/>
      <c r="VTU5" s="208"/>
      <c r="VTV5" s="208"/>
      <c r="VTW5" s="208"/>
      <c r="VTX5" s="208"/>
      <c r="VTY5" s="208"/>
      <c r="VTZ5" s="208"/>
      <c r="VUA5" s="208"/>
      <c r="VUB5" s="208"/>
      <c r="VUC5" s="208"/>
      <c r="VUD5" s="208"/>
      <c r="VUE5" s="208"/>
      <c r="VUF5" s="208"/>
      <c r="VUG5" s="208"/>
      <c r="VUH5" s="208"/>
      <c r="VUI5" s="208"/>
      <c r="VUJ5" s="208"/>
      <c r="VUK5" s="208"/>
      <c r="VUL5" s="208"/>
      <c r="VUM5" s="208"/>
      <c r="VUN5" s="208"/>
      <c r="VUO5" s="208"/>
      <c r="VUP5" s="208"/>
      <c r="VUQ5" s="208"/>
      <c r="VUR5" s="208"/>
      <c r="VUS5" s="208"/>
      <c r="VUT5" s="208"/>
      <c r="VUU5" s="208"/>
      <c r="VUV5" s="208"/>
      <c r="VUW5" s="208"/>
      <c r="VUX5" s="208"/>
      <c r="VUY5" s="208"/>
      <c r="VUZ5" s="208"/>
      <c r="VVA5" s="208"/>
      <c r="VVB5" s="208"/>
      <c r="VVC5" s="208"/>
      <c r="VVD5" s="208"/>
      <c r="VVE5" s="208"/>
      <c r="VVF5" s="208"/>
      <c r="VVG5" s="208"/>
      <c r="VVH5" s="208"/>
      <c r="VVI5" s="208"/>
      <c r="VVJ5" s="208"/>
      <c r="VVK5" s="208"/>
      <c r="VVL5" s="208"/>
      <c r="VVM5" s="208"/>
      <c r="VVN5" s="208"/>
      <c r="VVO5" s="208"/>
      <c r="VVP5" s="208"/>
      <c r="VVQ5" s="208"/>
      <c r="VVR5" s="208"/>
      <c r="VVS5" s="208"/>
      <c r="VVT5" s="208"/>
      <c r="VVU5" s="208"/>
      <c r="VVV5" s="208"/>
      <c r="VVW5" s="208"/>
      <c r="VVX5" s="208"/>
      <c r="VVY5" s="208"/>
      <c r="VVZ5" s="208"/>
      <c r="VWA5" s="208"/>
      <c r="VWB5" s="208"/>
      <c r="VWC5" s="208"/>
      <c r="VWD5" s="208"/>
      <c r="VWE5" s="208"/>
      <c r="VWF5" s="208"/>
      <c r="VWG5" s="208"/>
      <c r="VWH5" s="208"/>
      <c r="VWI5" s="208"/>
      <c r="VWJ5" s="208"/>
      <c r="VWK5" s="208"/>
      <c r="VWL5" s="208"/>
      <c r="VWM5" s="208"/>
      <c r="VWN5" s="208"/>
      <c r="VWO5" s="208"/>
      <c r="VWP5" s="208"/>
      <c r="VWQ5" s="208"/>
      <c r="VWR5" s="208"/>
      <c r="VWS5" s="208"/>
      <c r="VWT5" s="208"/>
      <c r="VWU5" s="208"/>
      <c r="VWV5" s="208"/>
      <c r="VWW5" s="208"/>
      <c r="VWX5" s="208"/>
      <c r="VWY5" s="208"/>
      <c r="VWZ5" s="208"/>
      <c r="VXA5" s="208"/>
      <c r="VXB5" s="208"/>
      <c r="VXC5" s="208"/>
      <c r="VXD5" s="208"/>
      <c r="VXE5" s="208"/>
      <c r="VXF5" s="208"/>
      <c r="VXG5" s="208"/>
      <c r="VXH5" s="208"/>
      <c r="VXI5" s="208"/>
      <c r="VXJ5" s="208"/>
      <c r="VXK5" s="208"/>
      <c r="VXL5" s="208"/>
      <c r="VXM5" s="208"/>
      <c r="VXN5" s="208"/>
      <c r="VXO5" s="208"/>
      <c r="VXP5" s="208"/>
      <c r="VXQ5" s="208"/>
      <c r="VXR5" s="208"/>
      <c r="VXS5" s="208"/>
      <c r="VXT5" s="208"/>
      <c r="VXU5" s="208"/>
      <c r="VXV5" s="208"/>
      <c r="VXW5" s="208"/>
      <c r="VXX5" s="208"/>
      <c r="VXY5" s="208"/>
      <c r="VXZ5" s="208"/>
      <c r="VYA5" s="208"/>
      <c r="VYB5" s="208"/>
      <c r="VYC5" s="208"/>
      <c r="VYD5" s="208"/>
      <c r="VYE5" s="208"/>
      <c r="VYF5" s="208"/>
      <c r="VYG5" s="208"/>
      <c r="VYH5" s="208"/>
      <c r="VYI5" s="208"/>
      <c r="VYJ5" s="208"/>
      <c r="VYK5" s="208"/>
      <c r="VYL5" s="208"/>
      <c r="VYM5" s="208"/>
      <c r="VYN5" s="208"/>
      <c r="VYO5" s="208"/>
      <c r="VYP5" s="208"/>
      <c r="VYQ5" s="208"/>
      <c r="VYR5" s="208"/>
      <c r="VYS5" s="208"/>
      <c r="VYT5" s="208"/>
      <c r="VYU5" s="208"/>
      <c r="VYV5" s="208"/>
      <c r="VYW5" s="208"/>
      <c r="VYX5" s="208"/>
      <c r="VYY5" s="208"/>
      <c r="VYZ5" s="208"/>
      <c r="VZA5" s="208"/>
      <c r="VZB5" s="208"/>
      <c r="VZC5" s="208"/>
      <c r="VZD5" s="208"/>
      <c r="VZE5" s="208"/>
      <c r="VZF5" s="208"/>
      <c r="VZG5" s="208"/>
      <c r="VZH5" s="208"/>
      <c r="VZI5" s="208"/>
      <c r="VZJ5" s="208"/>
      <c r="VZK5" s="208"/>
      <c r="VZL5" s="208"/>
      <c r="VZM5" s="208"/>
      <c r="VZN5" s="208"/>
      <c r="VZO5" s="208"/>
      <c r="VZP5" s="208"/>
      <c r="VZQ5" s="208"/>
      <c r="VZR5" s="208"/>
      <c r="VZS5" s="208"/>
      <c r="VZT5" s="208"/>
      <c r="VZU5" s="208"/>
      <c r="VZV5" s="208"/>
      <c r="VZW5" s="208"/>
      <c r="VZX5" s="208"/>
      <c r="VZY5" s="208"/>
      <c r="VZZ5" s="208"/>
      <c r="WAA5" s="208"/>
      <c r="WAB5" s="208"/>
      <c r="WAC5" s="208"/>
      <c r="WAD5" s="208"/>
      <c r="WAE5" s="208"/>
      <c r="WAF5" s="208"/>
      <c r="WAG5" s="208"/>
      <c r="WAH5" s="208"/>
      <c r="WAI5" s="208"/>
      <c r="WAJ5" s="208"/>
      <c r="WAK5" s="208"/>
      <c r="WAL5" s="208"/>
      <c r="WAM5" s="208"/>
      <c r="WAN5" s="208"/>
      <c r="WAO5" s="208"/>
      <c r="WAP5" s="208"/>
      <c r="WAQ5" s="208"/>
      <c r="WAR5" s="208"/>
      <c r="WAS5" s="208"/>
      <c r="WAT5" s="208"/>
      <c r="WAU5" s="208"/>
      <c r="WAV5" s="208"/>
      <c r="WAW5" s="208"/>
      <c r="WAX5" s="208"/>
      <c r="WAY5" s="208"/>
      <c r="WAZ5" s="208"/>
      <c r="WBA5" s="208"/>
      <c r="WBB5" s="208"/>
      <c r="WBC5" s="208"/>
      <c r="WBD5" s="208"/>
      <c r="WBE5" s="208"/>
      <c r="WBF5" s="208"/>
      <c r="WBG5" s="208"/>
      <c r="WBH5" s="208"/>
      <c r="WBI5" s="208"/>
      <c r="WBJ5" s="208"/>
      <c r="WBK5" s="208"/>
      <c r="WBL5" s="208"/>
      <c r="WBM5" s="208"/>
      <c r="WBN5" s="208"/>
      <c r="WBO5" s="208"/>
      <c r="WBP5" s="208"/>
      <c r="WBQ5" s="208"/>
      <c r="WBR5" s="208"/>
      <c r="WBS5" s="208"/>
      <c r="WBT5" s="208"/>
      <c r="WBU5" s="208"/>
      <c r="WBV5" s="208"/>
      <c r="WBW5" s="208"/>
      <c r="WBX5" s="208"/>
      <c r="WBY5" s="208"/>
      <c r="WBZ5" s="208"/>
      <c r="WCA5" s="208"/>
      <c r="WCB5" s="208"/>
      <c r="WCC5" s="208"/>
      <c r="WCD5" s="208"/>
      <c r="WCE5" s="208"/>
      <c r="WCF5" s="208"/>
      <c r="WCG5" s="208"/>
      <c r="WCH5" s="208"/>
      <c r="WCI5" s="208"/>
      <c r="WCJ5" s="208"/>
      <c r="WCK5" s="208"/>
      <c r="WCL5" s="208"/>
      <c r="WCM5" s="208"/>
      <c r="WCN5" s="208"/>
      <c r="WCO5" s="208"/>
      <c r="WCP5" s="208"/>
      <c r="WCQ5" s="208"/>
      <c r="WCR5" s="208"/>
      <c r="WCS5" s="208"/>
      <c r="WCT5" s="208"/>
      <c r="WCU5" s="208"/>
      <c r="WCV5" s="208"/>
      <c r="WCW5" s="208"/>
      <c r="WCX5" s="208"/>
      <c r="WCY5" s="208"/>
      <c r="WCZ5" s="208"/>
      <c r="WDA5" s="208"/>
      <c r="WDB5" s="208"/>
      <c r="WDC5" s="208"/>
      <c r="WDD5" s="208"/>
      <c r="WDE5" s="208"/>
      <c r="WDF5" s="208"/>
      <c r="WDG5" s="208"/>
      <c r="WDH5" s="208"/>
      <c r="WDI5" s="208"/>
      <c r="WDJ5" s="208"/>
      <c r="WDK5" s="208"/>
      <c r="WDL5" s="208"/>
      <c r="WDM5" s="208"/>
      <c r="WDN5" s="208"/>
      <c r="WDO5" s="208"/>
      <c r="WDP5" s="208"/>
      <c r="WDQ5" s="208"/>
      <c r="WDR5" s="208"/>
      <c r="WDS5" s="208"/>
      <c r="WDT5" s="208"/>
      <c r="WDU5" s="208"/>
      <c r="WDV5" s="208"/>
      <c r="WDW5" s="208"/>
      <c r="WDX5" s="208"/>
      <c r="WDY5" s="208"/>
      <c r="WDZ5" s="208"/>
      <c r="WEA5" s="208"/>
      <c r="WEB5" s="208"/>
      <c r="WEC5" s="208"/>
      <c r="WED5" s="208"/>
      <c r="WEE5" s="208"/>
      <c r="WEF5" s="208"/>
      <c r="WEG5" s="208"/>
      <c r="WEH5" s="208"/>
      <c r="WEI5" s="208"/>
      <c r="WEJ5" s="208"/>
      <c r="WEK5" s="208"/>
      <c r="WEL5" s="208"/>
      <c r="WEM5" s="208"/>
      <c r="WEN5" s="208"/>
      <c r="WEO5" s="208"/>
      <c r="WEP5" s="208"/>
      <c r="WEQ5" s="208"/>
      <c r="WER5" s="208"/>
      <c r="WES5" s="208"/>
      <c r="WET5" s="208"/>
      <c r="WEU5" s="208"/>
      <c r="WEV5" s="208"/>
      <c r="WEW5" s="208"/>
      <c r="WEX5" s="208"/>
      <c r="WEY5" s="208"/>
      <c r="WEZ5" s="208"/>
      <c r="WFA5" s="208"/>
      <c r="WFB5" s="208"/>
      <c r="WFC5" s="208"/>
      <c r="WFD5" s="208"/>
      <c r="WFE5" s="208"/>
      <c r="WFF5" s="208"/>
      <c r="WFG5" s="208"/>
      <c r="WFH5" s="208"/>
      <c r="WFI5" s="208"/>
      <c r="WFJ5" s="208"/>
      <c r="WFK5" s="208"/>
      <c r="WFL5" s="208"/>
      <c r="WFM5" s="208"/>
      <c r="WFN5" s="208"/>
      <c r="WFO5" s="208"/>
      <c r="WFP5" s="208"/>
      <c r="WFQ5" s="208"/>
      <c r="WFR5" s="208"/>
      <c r="WFS5" s="208"/>
      <c r="WFT5" s="208"/>
      <c r="WFU5" s="208"/>
      <c r="WFV5" s="208"/>
      <c r="WFW5" s="208"/>
      <c r="WFX5" s="208"/>
      <c r="WFY5" s="208"/>
      <c r="WFZ5" s="208"/>
      <c r="WGA5" s="208"/>
      <c r="WGB5" s="208"/>
      <c r="WGC5" s="208"/>
      <c r="WGD5" s="208"/>
      <c r="WGE5" s="208"/>
      <c r="WGF5" s="208"/>
      <c r="WGG5" s="208"/>
      <c r="WGH5" s="208"/>
      <c r="WGI5" s="208"/>
      <c r="WGJ5" s="208"/>
      <c r="WGK5" s="208"/>
      <c r="WGL5" s="208"/>
      <c r="WGM5" s="208"/>
      <c r="WGN5" s="208"/>
      <c r="WGO5" s="208"/>
      <c r="WGP5" s="208"/>
      <c r="WGQ5" s="208"/>
      <c r="WGR5" s="208"/>
      <c r="WGS5" s="208"/>
      <c r="WGT5" s="208"/>
      <c r="WGU5" s="208"/>
      <c r="WGV5" s="208"/>
      <c r="WGW5" s="208"/>
      <c r="WGX5" s="208"/>
      <c r="WGY5" s="208"/>
      <c r="WGZ5" s="208"/>
      <c r="WHA5" s="208"/>
      <c r="WHB5" s="208"/>
      <c r="WHC5" s="208"/>
      <c r="WHD5" s="208"/>
      <c r="WHE5" s="208"/>
      <c r="WHF5" s="208"/>
      <c r="WHG5" s="208"/>
      <c r="WHH5" s="208"/>
      <c r="WHI5" s="208"/>
      <c r="WHJ5" s="208"/>
      <c r="WHK5" s="208"/>
      <c r="WHL5" s="208"/>
      <c r="WHM5" s="208"/>
      <c r="WHN5" s="208"/>
      <c r="WHO5" s="208"/>
      <c r="WHP5" s="208"/>
      <c r="WHQ5" s="208"/>
      <c r="WHR5" s="208"/>
      <c r="WHS5" s="208"/>
      <c r="WHT5" s="208"/>
      <c r="WHU5" s="208"/>
      <c r="WHV5" s="208"/>
      <c r="WHW5" s="208"/>
      <c r="WHX5" s="208"/>
      <c r="WHY5" s="208"/>
      <c r="WHZ5" s="208"/>
      <c r="WIA5" s="208"/>
      <c r="WIB5" s="208"/>
      <c r="WIC5" s="208"/>
      <c r="WID5" s="208"/>
      <c r="WIE5" s="208"/>
      <c r="WIF5" s="208"/>
      <c r="WIG5" s="208"/>
      <c r="WIH5" s="208"/>
      <c r="WII5" s="208"/>
      <c r="WIJ5" s="208"/>
      <c r="WIK5" s="208"/>
      <c r="WIL5" s="208"/>
      <c r="WIM5" s="208"/>
      <c r="WIN5" s="208"/>
      <c r="WIO5" s="208"/>
      <c r="WIP5" s="208"/>
      <c r="WIQ5" s="208"/>
      <c r="WIR5" s="208"/>
      <c r="WIS5" s="208"/>
      <c r="WIT5" s="208"/>
      <c r="WIU5" s="208"/>
      <c r="WIV5" s="208"/>
      <c r="WIW5" s="208"/>
      <c r="WIX5" s="208"/>
      <c r="WIY5" s="208"/>
      <c r="WIZ5" s="208"/>
      <c r="WJA5" s="208"/>
      <c r="WJB5" s="208"/>
      <c r="WJC5" s="208"/>
      <c r="WJD5" s="208"/>
      <c r="WJE5" s="208"/>
      <c r="WJF5" s="208"/>
      <c r="WJG5" s="208"/>
      <c r="WJH5" s="208"/>
      <c r="WJI5" s="208"/>
      <c r="WJJ5" s="208"/>
      <c r="WJK5" s="208"/>
      <c r="WJL5" s="208"/>
      <c r="WJM5" s="208"/>
      <c r="WJN5" s="208"/>
      <c r="WJO5" s="208"/>
      <c r="WJP5" s="208"/>
      <c r="WJQ5" s="208"/>
      <c r="WJR5" s="208"/>
      <c r="WJS5" s="208"/>
      <c r="WJT5" s="208"/>
      <c r="WJU5" s="208"/>
      <c r="WJV5" s="208"/>
      <c r="WJW5" s="208"/>
      <c r="WJX5" s="208"/>
      <c r="WJY5" s="208"/>
      <c r="WJZ5" s="208"/>
      <c r="WKA5" s="208"/>
      <c r="WKB5" s="208"/>
      <c r="WKC5" s="208"/>
      <c r="WKD5" s="208"/>
      <c r="WKE5" s="208"/>
      <c r="WKF5" s="208"/>
      <c r="WKG5" s="208"/>
      <c r="WKH5" s="208"/>
      <c r="WKI5" s="208"/>
      <c r="WKJ5" s="208"/>
      <c r="WKK5" s="208"/>
      <c r="WKL5" s="208"/>
      <c r="WKM5" s="208"/>
      <c r="WKN5" s="208"/>
      <c r="WKO5" s="208"/>
      <c r="WKP5" s="208"/>
      <c r="WKQ5" s="208"/>
      <c r="WKR5" s="208"/>
      <c r="WKS5" s="208"/>
      <c r="WKT5" s="208"/>
      <c r="WKU5" s="208"/>
      <c r="WKV5" s="208"/>
      <c r="WKW5" s="208"/>
      <c r="WKX5" s="208"/>
      <c r="WKY5" s="208"/>
      <c r="WKZ5" s="208"/>
      <c r="WLA5" s="208"/>
      <c r="WLB5" s="208"/>
      <c r="WLC5" s="208"/>
      <c r="WLD5" s="208"/>
      <c r="WLE5" s="208"/>
      <c r="WLF5" s="208"/>
      <c r="WLG5" s="208"/>
      <c r="WLH5" s="208"/>
      <c r="WLI5" s="208"/>
      <c r="WLJ5" s="208"/>
      <c r="WLK5" s="208"/>
      <c r="WLL5" s="208"/>
      <c r="WLM5" s="208"/>
      <c r="WLN5" s="208"/>
      <c r="WLO5" s="208"/>
      <c r="WLP5" s="208"/>
      <c r="WLQ5" s="208"/>
      <c r="WLR5" s="208"/>
      <c r="WLS5" s="208"/>
      <c r="WLT5" s="208"/>
      <c r="WLU5" s="208"/>
      <c r="WLV5" s="208"/>
      <c r="WLW5" s="208"/>
      <c r="WLX5" s="208"/>
      <c r="WLY5" s="208"/>
      <c r="WLZ5" s="208"/>
      <c r="WMA5" s="208"/>
      <c r="WMB5" s="208"/>
      <c r="WMC5" s="208"/>
      <c r="WMD5" s="208"/>
      <c r="WME5" s="208"/>
      <c r="WMF5" s="208"/>
      <c r="WMG5" s="208"/>
      <c r="WMH5" s="208"/>
      <c r="WMI5" s="208"/>
      <c r="WMJ5" s="208"/>
      <c r="WMK5" s="208"/>
      <c r="WML5" s="208"/>
      <c r="WMM5" s="208"/>
      <c r="WMN5" s="208"/>
      <c r="WMO5" s="208"/>
      <c r="WMP5" s="208"/>
      <c r="WMQ5" s="208"/>
      <c r="WMR5" s="208"/>
      <c r="WMS5" s="208"/>
      <c r="WMT5" s="208"/>
      <c r="WMU5" s="208"/>
      <c r="WMV5" s="208"/>
      <c r="WMW5" s="208"/>
      <c r="WMX5" s="208"/>
      <c r="WMY5" s="208"/>
      <c r="WMZ5" s="208"/>
      <c r="WNA5" s="208"/>
      <c r="WNB5" s="208"/>
      <c r="WNC5" s="208"/>
      <c r="WND5" s="208"/>
      <c r="WNE5" s="208"/>
      <c r="WNF5" s="208"/>
      <c r="WNG5" s="208"/>
      <c r="WNH5" s="208"/>
      <c r="WNI5" s="208"/>
      <c r="WNJ5" s="208"/>
      <c r="WNK5" s="208"/>
      <c r="WNL5" s="208"/>
      <c r="WNM5" s="208"/>
      <c r="WNN5" s="208"/>
      <c r="WNO5" s="208"/>
      <c r="WNP5" s="208"/>
      <c r="WNQ5" s="208"/>
      <c r="WNR5" s="208"/>
      <c r="WNS5" s="208"/>
      <c r="WNT5" s="208"/>
      <c r="WNU5" s="208"/>
      <c r="WNV5" s="208"/>
      <c r="WNW5" s="208"/>
      <c r="WNX5" s="208"/>
      <c r="WNY5" s="208"/>
      <c r="WNZ5" s="208"/>
      <c r="WOA5" s="208"/>
      <c r="WOB5" s="208"/>
      <c r="WOC5" s="208"/>
      <c r="WOD5" s="208"/>
      <c r="WOE5" s="208"/>
      <c r="WOF5" s="208"/>
      <c r="WOG5" s="208"/>
      <c r="WOH5" s="208"/>
      <c r="WOI5" s="208"/>
      <c r="WOJ5" s="208"/>
      <c r="WOK5" s="208"/>
      <c r="WOL5" s="208"/>
      <c r="WOM5" s="208"/>
      <c r="WON5" s="208"/>
      <c r="WOO5" s="208"/>
      <c r="WOP5" s="208"/>
      <c r="WOQ5" s="208"/>
      <c r="WOR5" s="208"/>
      <c r="WOS5" s="208"/>
      <c r="WOT5" s="208"/>
      <c r="WOU5" s="208"/>
      <c r="WOV5" s="208"/>
      <c r="WOW5" s="208"/>
      <c r="WOX5" s="208"/>
      <c r="WOY5" s="208"/>
      <c r="WOZ5" s="208"/>
      <c r="WPA5" s="208"/>
      <c r="WPB5" s="208"/>
      <c r="WPC5" s="208"/>
      <c r="WPD5" s="208"/>
      <c r="WPE5" s="208"/>
      <c r="WPF5" s="208"/>
      <c r="WPG5" s="208"/>
      <c r="WPH5" s="208"/>
      <c r="WPI5" s="208"/>
      <c r="WPJ5" s="208"/>
      <c r="WPK5" s="208"/>
      <c r="WPL5" s="208"/>
      <c r="WPM5" s="208"/>
      <c r="WPN5" s="208"/>
      <c r="WPO5" s="208"/>
      <c r="WPP5" s="208"/>
      <c r="WPQ5" s="208"/>
      <c r="WPR5" s="208"/>
      <c r="WPS5" s="208"/>
      <c r="WPT5" s="208"/>
      <c r="WPU5" s="208"/>
      <c r="WPV5" s="208"/>
      <c r="WPW5" s="208"/>
      <c r="WPX5" s="208"/>
      <c r="WPY5" s="208"/>
      <c r="WPZ5" s="208"/>
      <c r="WQA5" s="208"/>
      <c r="WQB5" s="208"/>
      <c r="WQC5" s="208"/>
      <c r="WQD5" s="208"/>
      <c r="WQE5" s="208"/>
      <c r="WQF5" s="208"/>
      <c r="WQG5" s="208"/>
      <c r="WQH5" s="208"/>
      <c r="WQI5" s="208"/>
      <c r="WQJ5" s="208"/>
      <c r="WQK5" s="208"/>
      <c r="WQL5" s="208"/>
      <c r="WQM5" s="208"/>
      <c r="WQN5" s="208"/>
      <c r="WQO5" s="208"/>
      <c r="WQP5" s="208"/>
      <c r="WQQ5" s="208"/>
      <c r="WQR5" s="208"/>
      <c r="WQS5" s="208"/>
      <c r="WQT5" s="208"/>
      <c r="WQU5" s="208"/>
      <c r="WQV5" s="208"/>
      <c r="WQW5" s="208"/>
      <c r="WQX5" s="208"/>
      <c r="WQY5" s="208"/>
      <c r="WQZ5" s="208"/>
      <c r="WRA5" s="208"/>
      <c r="WRB5" s="208"/>
      <c r="WRC5" s="208"/>
      <c r="WRD5" s="208"/>
      <c r="WRE5" s="208"/>
      <c r="WRF5" s="208"/>
      <c r="WRG5" s="208"/>
      <c r="WRH5" s="208"/>
      <c r="WRI5" s="208"/>
      <c r="WRJ5" s="208"/>
      <c r="WRK5" s="208"/>
      <c r="WRL5" s="208"/>
      <c r="WRM5" s="208"/>
      <c r="WRN5" s="208"/>
      <c r="WRO5" s="208"/>
      <c r="WRP5" s="208"/>
      <c r="WRQ5" s="208"/>
      <c r="WRR5" s="208"/>
      <c r="WRS5" s="208"/>
      <c r="WRT5" s="208"/>
      <c r="WRU5" s="208"/>
      <c r="WRV5" s="208"/>
      <c r="WRW5" s="208"/>
      <c r="WRX5" s="208"/>
      <c r="WRY5" s="208"/>
      <c r="WRZ5" s="208"/>
      <c r="WSA5" s="208"/>
      <c r="WSB5" s="208"/>
      <c r="WSC5" s="208"/>
      <c r="WSD5" s="208"/>
      <c r="WSE5" s="208"/>
      <c r="WSF5" s="208"/>
      <c r="WSG5" s="208"/>
      <c r="WSH5" s="208"/>
      <c r="WSI5" s="208"/>
      <c r="WSJ5" s="208"/>
      <c r="WSK5" s="208"/>
      <c r="WSL5" s="208"/>
      <c r="WSM5" s="208"/>
      <c r="WSN5" s="208"/>
      <c r="WSO5" s="208"/>
      <c r="WSP5" s="208"/>
      <c r="WSQ5" s="208"/>
      <c r="WSR5" s="208"/>
      <c r="WSS5" s="208"/>
      <c r="WST5" s="208"/>
      <c r="WSU5" s="208"/>
      <c r="WSV5" s="208"/>
      <c r="WSW5" s="208"/>
      <c r="WSX5" s="208"/>
      <c r="WSY5" s="208"/>
      <c r="WSZ5" s="208"/>
      <c r="WTA5" s="208"/>
      <c r="WTB5" s="208"/>
      <c r="WTC5" s="208"/>
      <c r="WTD5" s="208"/>
      <c r="WTE5" s="208"/>
      <c r="WTF5" s="208"/>
      <c r="WTG5" s="208"/>
      <c r="WTH5" s="208"/>
      <c r="WTI5" s="208"/>
      <c r="WTJ5" s="208"/>
      <c r="WTK5" s="208"/>
      <c r="WTL5" s="208"/>
      <c r="WTM5" s="208"/>
      <c r="WTN5" s="208"/>
      <c r="WTO5" s="208"/>
      <c r="WTP5" s="208"/>
      <c r="WTQ5" s="208"/>
      <c r="WTR5" s="208"/>
      <c r="WTS5" s="208"/>
      <c r="WTT5" s="208"/>
      <c r="WTU5" s="208"/>
      <c r="WTV5" s="208"/>
      <c r="WTW5" s="208"/>
      <c r="WTX5" s="208"/>
      <c r="WTY5" s="208"/>
      <c r="WTZ5" s="208"/>
      <c r="WUA5" s="208"/>
      <c r="WUB5" s="208"/>
      <c r="WUC5" s="208"/>
      <c r="WUD5" s="208"/>
      <c r="WUE5" s="208"/>
      <c r="WUF5" s="208"/>
      <c r="WUG5" s="208"/>
      <c r="WUH5" s="208"/>
      <c r="WUI5" s="208"/>
      <c r="WUJ5" s="208"/>
      <c r="WUK5" s="208"/>
      <c r="WUL5" s="208"/>
      <c r="WUM5" s="208"/>
      <c r="WUN5" s="208"/>
      <c r="WUO5" s="208"/>
      <c r="WUP5" s="208"/>
      <c r="WUQ5" s="208"/>
      <c r="WUR5" s="208"/>
      <c r="WUS5" s="208"/>
      <c r="WUT5" s="208"/>
      <c r="WUU5" s="208"/>
      <c r="WUV5" s="208"/>
      <c r="WUW5" s="208"/>
      <c r="WUX5" s="208"/>
      <c r="WUY5" s="208"/>
      <c r="WUZ5" s="208"/>
      <c r="WVA5" s="208"/>
      <c r="WVB5" s="208"/>
      <c r="WVC5" s="208"/>
      <c r="WVD5" s="208"/>
      <c r="WVE5" s="208"/>
      <c r="WVF5" s="208"/>
      <c r="WVG5" s="208"/>
      <c r="WVH5" s="208"/>
      <c r="WVI5" s="208"/>
      <c r="WVJ5" s="208"/>
      <c r="WVK5" s="208"/>
      <c r="WVL5" s="208"/>
      <c r="WVM5" s="208"/>
      <c r="WVN5" s="208"/>
      <c r="WVO5" s="208"/>
      <c r="WVP5" s="208"/>
      <c r="WVQ5" s="208"/>
      <c r="WVR5" s="208"/>
      <c r="WVS5" s="208"/>
      <c r="WVT5" s="208"/>
      <c r="WVU5" s="208"/>
      <c r="WVV5" s="208"/>
      <c r="WVW5" s="208"/>
      <c r="WVX5" s="208"/>
      <c r="WVY5" s="208"/>
      <c r="WVZ5" s="208"/>
      <c r="WWA5" s="208"/>
      <c r="WWB5" s="208"/>
      <c r="WWC5" s="208"/>
      <c r="WWD5" s="208"/>
      <c r="WWE5" s="208"/>
      <c r="WWF5" s="208"/>
      <c r="WWG5" s="208"/>
      <c r="WWH5" s="208"/>
      <c r="WWI5" s="208"/>
      <c r="WWJ5" s="208"/>
      <c r="WWK5" s="208"/>
      <c r="WWL5" s="208"/>
      <c r="WWM5" s="208"/>
      <c r="WWN5" s="208"/>
      <c r="WWO5" s="208"/>
      <c r="WWP5" s="208"/>
      <c r="WWQ5" s="208"/>
      <c r="WWR5" s="208"/>
      <c r="WWS5" s="208"/>
      <c r="WWT5" s="208"/>
      <c r="WWU5" s="208"/>
      <c r="WWV5" s="208"/>
      <c r="WWW5" s="208"/>
      <c r="WWX5" s="208"/>
      <c r="WWY5" s="208"/>
      <c r="WWZ5" s="208"/>
      <c r="WXA5" s="208"/>
      <c r="WXB5" s="208"/>
      <c r="WXC5" s="208"/>
      <c r="WXD5" s="208"/>
      <c r="WXE5" s="208"/>
      <c r="WXF5" s="208"/>
      <c r="WXG5" s="208"/>
      <c r="WXH5" s="208"/>
      <c r="WXI5" s="208"/>
      <c r="WXJ5" s="208"/>
      <c r="WXK5" s="208"/>
      <c r="WXL5" s="208"/>
      <c r="WXM5" s="208"/>
      <c r="WXN5" s="208"/>
      <c r="WXO5" s="208"/>
      <c r="WXP5" s="208"/>
      <c r="WXQ5" s="208"/>
      <c r="WXR5" s="208"/>
      <c r="WXS5" s="208"/>
      <c r="WXT5" s="208"/>
      <c r="WXU5" s="208"/>
      <c r="WXV5" s="208"/>
      <c r="WXW5" s="208"/>
      <c r="WXX5" s="208"/>
      <c r="WXY5" s="208"/>
      <c r="WXZ5" s="208"/>
      <c r="WYA5" s="208"/>
      <c r="WYB5" s="208"/>
      <c r="WYC5" s="208"/>
      <c r="WYD5" s="208"/>
      <c r="WYE5" s="208"/>
      <c r="WYF5" s="208"/>
      <c r="WYG5" s="208"/>
      <c r="WYH5" s="208"/>
      <c r="WYI5" s="208"/>
      <c r="WYJ5" s="208"/>
      <c r="WYK5" s="208"/>
      <c r="WYL5" s="208"/>
      <c r="WYM5" s="208"/>
      <c r="WYN5" s="208"/>
      <c r="WYO5" s="208"/>
      <c r="WYP5" s="208"/>
      <c r="WYQ5" s="208"/>
      <c r="WYR5" s="208"/>
      <c r="WYS5" s="208"/>
      <c r="WYT5" s="208"/>
      <c r="WYU5" s="208"/>
      <c r="WYV5" s="208"/>
      <c r="WYW5" s="208"/>
      <c r="WYX5" s="208"/>
      <c r="WYY5" s="208"/>
      <c r="WYZ5" s="208"/>
      <c r="WZA5" s="208"/>
      <c r="WZB5" s="208"/>
      <c r="WZC5" s="208"/>
      <c r="WZD5" s="208"/>
      <c r="WZE5" s="208"/>
      <c r="WZF5" s="208"/>
      <c r="WZG5" s="208"/>
      <c r="WZH5" s="208"/>
      <c r="WZI5" s="208"/>
      <c r="WZJ5" s="208"/>
      <c r="WZK5" s="208"/>
      <c r="WZL5" s="208"/>
      <c r="WZM5" s="208"/>
      <c r="WZN5" s="208"/>
      <c r="WZO5" s="208"/>
      <c r="WZP5" s="208"/>
      <c r="WZQ5" s="208"/>
      <c r="WZR5" s="208"/>
      <c r="WZS5" s="208"/>
      <c r="WZT5" s="208"/>
      <c r="WZU5" s="208"/>
      <c r="WZV5" s="208"/>
      <c r="WZW5" s="208"/>
      <c r="WZX5" s="208"/>
      <c r="WZY5" s="208"/>
      <c r="WZZ5" s="208"/>
      <c r="XAA5" s="208"/>
      <c r="XAB5" s="208"/>
      <c r="XAC5" s="208"/>
      <c r="XAD5" s="208"/>
      <c r="XAE5" s="208"/>
      <c r="XAF5" s="208"/>
      <c r="XAG5" s="208"/>
      <c r="XAH5" s="208"/>
      <c r="XAI5" s="208"/>
      <c r="XAJ5" s="208"/>
      <c r="XAK5" s="208"/>
      <c r="XAL5" s="208"/>
      <c r="XAM5" s="208"/>
      <c r="XAN5" s="208"/>
      <c r="XAO5" s="208"/>
      <c r="XAP5" s="208"/>
      <c r="XAQ5" s="208"/>
      <c r="XAR5" s="208"/>
      <c r="XAS5" s="208"/>
      <c r="XAT5" s="208"/>
      <c r="XAU5" s="208"/>
      <c r="XAV5" s="208"/>
      <c r="XAW5" s="208"/>
      <c r="XAX5" s="208"/>
      <c r="XAY5" s="208"/>
      <c r="XAZ5" s="208"/>
      <c r="XBA5" s="208"/>
      <c r="XBB5" s="208"/>
      <c r="XBC5" s="208"/>
      <c r="XBD5" s="208"/>
      <c r="XBE5" s="208"/>
      <c r="XBF5" s="208"/>
      <c r="XBG5" s="208"/>
      <c r="XBH5" s="208"/>
      <c r="XBI5" s="208"/>
      <c r="XBJ5" s="208"/>
      <c r="XBK5" s="208"/>
      <c r="XBL5" s="208"/>
      <c r="XBM5" s="208"/>
      <c r="XBN5" s="208"/>
      <c r="XBO5" s="208"/>
      <c r="XBP5" s="208"/>
      <c r="XBQ5" s="208"/>
      <c r="XBR5" s="208"/>
      <c r="XBS5" s="208"/>
      <c r="XBT5" s="208"/>
      <c r="XBU5" s="208"/>
      <c r="XBV5" s="208"/>
      <c r="XBW5" s="208"/>
      <c r="XBX5" s="208"/>
      <c r="XBY5" s="208"/>
      <c r="XBZ5" s="208"/>
      <c r="XCA5" s="208"/>
      <c r="XCB5" s="208"/>
      <c r="XCC5" s="208"/>
      <c r="XCD5" s="208"/>
      <c r="XCE5" s="208"/>
      <c r="XCF5" s="208"/>
      <c r="XCG5" s="208"/>
      <c r="XCH5" s="208"/>
      <c r="XCI5" s="208"/>
      <c r="XCJ5" s="208"/>
      <c r="XCK5" s="208"/>
      <c r="XCL5" s="208"/>
      <c r="XCM5" s="208"/>
      <c r="XCN5" s="208"/>
      <c r="XCO5" s="208"/>
      <c r="XCP5" s="208"/>
      <c r="XCQ5" s="208"/>
      <c r="XCR5" s="208"/>
      <c r="XCS5" s="208"/>
      <c r="XCT5" s="208"/>
      <c r="XCU5" s="208"/>
      <c r="XCV5" s="208"/>
      <c r="XCW5" s="208"/>
      <c r="XCX5" s="208"/>
      <c r="XCY5" s="208"/>
      <c r="XCZ5" s="208"/>
      <c r="XDA5" s="208"/>
      <c r="XDB5" s="208"/>
      <c r="XDC5" s="208"/>
      <c r="XDD5" s="208"/>
      <c r="XDE5" s="208"/>
      <c r="XDF5" s="208"/>
      <c r="XDG5" s="208"/>
      <c r="XDH5" s="208"/>
      <c r="XDI5" s="208"/>
      <c r="XDJ5" s="208"/>
      <c r="XDK5" s="208"/>
      <c r="XDL5" s="208"/>
      <c r="XDM5" s="208"/>
      <c r="XDN5" s="208"/>
      <c r="XDO5" s="208"/>
      <c r="XDP5" s="208"/>
      <c r="XDQ5" s="208"/>
      <c r="XDR5" s="208"/>
      <c r="XDS5" s="208"/>
      <c r="XDT5" s="208"/>
      <c r="XDU5" s="208"/>
      <c r="XDV5" s="208"/>
      <c r="XDW5" s="208"/>
      <c r="XDX5" s="208"/>
      <c r="XDY5" s="208"/>
      <c r="XDZ5" s="208"/>
      <c r="XEA5" s="208"/>
      <c r="XEB5" s="208"/>
      <c r="XEC5" s="208"/>
      <c r="XED5" s="208"/>
      <c r="XEE5" s="208"/>
      <c r="XEF5" s="208"/>
      <c r="XEG5" s="208"/>
      <c r="XEH5" s="208"/>
      <c r="XEI5" s="208"/>
      <c r="XEJ5" s="208"/>
      <c r="XEK5" s="208"/>
      <c r="XEL5" s="208"/>
      <c r="XEM5" s="208"/>
      <c r="XEN5" s="208"/>
      <c r="XEO5" s="208"/>
      <c r="XEP5" s="208"/>
      <c r="XEQ5" s="208"/>
      <c r="XER5" s="208"/>
      <c r="XES5" s="208"/>
      <c r="XET5" s="208"/>
      <c r="XEU5" s="208"/>
      <c r="XEV5" s="208"/>
      <c r="XEW5" s="208"/>
      <c r="XEX5" s="208"/>
      <c r="XEY5" s="208"/>
      <c r="XEZ5" s="208"/>
      <c r="XFA5" s="208"/>
    </row>
    <row r="6" spans="2:16381" ht="17.5">
      <c r="B6" s="366"/>
      <c r="C6" s="367"/>
      <c r="D6" s="366"/>
      <c r="E6" s="366"/>
      <c r="F6" s="373"/>
      <c r="G6" s="1107"/>
      <c r="H6" s="366"/>
      <c r="I6" s="366"/>
      <c r="J6" s="366"/>
      <c r="K6" s="366"/>
      <c r="L6" s="366"/>
      <c r="M6" s="366"/>
      <c r="N6" s="366"/>
      <c r="O6" s="366" t="s">
        <v>1204</v>
      </c>
      <c r="P6" s="1053">
        <v>5.31979396445195E-2</v>
      </c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6"/>
      <c r="DA6" s="366"/>
      <c r="DB6" s="366"/>
      <c r="DC6" s="366"/>
      <c r="DD6" s="366"/>
      <c r="DE6" s="366"/>
      <c r="DF6" s="366"/>
      <c r="DG6" s="366"/>
      <c r="DH6" s="366"/>
      <c r="DI6" s="366"/>
      <c r="DJ6" s="366"/>
      <c r="DK6" s="366"/>
      <c r="DL6" s="366"/>
      <c r="DM6" s="366"/>
      <c r="DN6" s="366"/>
      <c r="DO6" s="366"/>
      <c r="DP6" s="366"/>
      <c r="DQ6" s="366"/>
      <c r="DR6" s="366"/>
      <c r="DS6" s="366"/>
      <c r="DT6" s="366"/>
      <c r="DU6" s="366"/>
      <c r="DV6" s="366"/>
      <c r="DW6" s="366"/>
      <c r="DX6" s="366"/>
      <c r="DY6" s="366"/>
      <c r="DZ6" s="366"/>
      <c r="EA6" s="366"/>
      <c r="EB6" s="366"/>
      <c r="EC6" s="366"/>
      <c r="ED6" s="366"/>
      <c r="EE6" s="366"/>
      <c r="EF6" s="366"/>
      <c r="EG6" s="366"/>
      <c r="EH6" s="366"/>
      <c r="EI6" s="366"/>
      <c r="EJ6" s="366"/>
      <c r="EK6" s="366"/>
      <c r="EL6" s="366"/>
      <c r="EM6" s="366"/>
      <c r="EN6" s="366"/>
      <c r="EO6" s="366"/>
      <c r="EP6" s="366"/>
      <c r="EQ6" s="366"/>
      <c r="ER6" s="366"/>
      <c r="ES6" s="366"/>
      <c r="ET6" s="366"/>
      <c r="EU6" s="366"/>
      <c r="EV6" s="366"/>
      <c r="EW6" s="366"/>
      <c r="EX6" s="366"/>
      <c r="EY6" s="366"/>
      <c r="EZ6" s="366"/>
      <c r="FA6" s="366"/>
      <c r="FB6" s="366"/>
      <c r="FC6" s="366"/>
      <c r="FD6" s="366"/>
      <c r="FE6" s="366"/>
      <c r="FF6" s="366"/>
      <c r="FG6" s="366"/>
      <c r="FH6" s="366"/>
      <c r="FI6" s="366"/>
      <c r="FJ6" s="366"/>
      <c r="FK6" s="366"/>
      <c r="FL6" s="366"/>
      <c r="FM6" s="366"/>
      <c r="FN6" s="366"/>
      <c r="FO6" s="366"/>
      <c r="FP6" s="366"/>
      <c r="FQ6" s="366"/>
      <c r="FR6" s="366"/>
      <c r="FS6" s="366"/>
      <c r="FT6" s="366"/>
      <c r="FU6" s="366"/>
      <c r="FV6" s="366"/>
      <c r="FW6" s="366"/>
      <c r="FX6" s="366"/>
      <c r="FY6" s="366"/>
      <c r="FZ6" s="366"/>
      <c r="GA6" s="366"/>
      <c r="GB6" s="366"/>
      <c r="GC6" s="366"/>
      <c r="GD6" s="366"/>
      <c r="GE6" s="366"/>
      <c r="GF6" s="366"/>
      <c r="GG6" s="366"/>
      <c r="GH6" s="366"/>
      <c r="GI6" s="366"/>
      <c r="GJ6" s="366"/>
      <c r="GK6" s="366"/>
      <c r="GL6" s="366"/>
      <c r="GM6" s="366"/>
      <c r="GN6" s="366"/>
      <c r="GO6" s="366"/>
      <c r="GP6" s="366"/>
      <c r="GQ6" s="366"/>
      <c r="GR6" s="366"/>
      <c r="GS6" s="366"/>
      <c r="GT6" s="366"/>
      <c r="GU6" s="366"/>
      <c r="GV6" s="366"/>
      <c r="GW6" s="366"/>
      <c r="GX6" s="366"/>
      <c r="GY6" s="366"/>
      <c r="GZ6" s="366"/>
      <c r="HA6" s="366"/>
      <c r="HB6" s="366"/>
      <c r="HC6" s="366"/>
      <c r="HD6" s="366"/>
      <c r="HE6" s="366"/>
      <c r="HF6" s="366"/>
      <c r="HG6" s="366"/>
      <c r="HH6" s="366"/>
      <c r="HI6" s="366"/>
      <c r="HJ6" s="366"/>
      <c r="HK6" s="366"/>
      <c r="HL6" s="366"/>
      <c r="HM6" s="366"/>
      <c r="HN6" s="366"/>
      <c r="HO6" s="366"/>
      <c r="HP6" s="366"/>
      <c r="HQ6" s="366"/>
      <c r="HR6" s="366"/>
      <c r="HS6" s="366"/>
      <c r="HT6" s="366"/>
      <c r="HU6" s="366"/>
      <c r="HV6" s="366"/>
      <c r="HW6" s="366"/>
      <c r="HX6" s="366"/>
      <c r="HY6" s="366"/>
      <c r="HZ6" s="366"/>
      <c r="IA6" s="366"/>
      <c r="IB6" s="366"/>
      <c r="IC6" s="366"/>
      <c r="ID6" s="366"/>
      <c r="IE6" s="366"/>
      <c r="IF6" s="366"/>
      <c r="IG6" s="366"/>
      <c r="IH6" s="366"/>
      <c r="II6" s="366"/>
      <c r="IJ6" s="366"/>
      <c r="IK6" s="366"/>
      <c r="IL6" s="366"/>
      <c r="IM6" s="366"/>
      <c r="IN6" s="366"/>
      <c r="IO6" s="366"/>
      <c r="IP6" s="366"/>
      <c r="IQ6" s="366"/>
      <c r="IR6" s="366"/>
      <c r="IS6" s="366"/>
      <c r="IT6" s="366"/>
      <c r="IU6" s="366"/>
      <c r="IV6" s="366"/>
      <c r="IW6" s="366"/>
      <c r="IX6" s="366"/>
      <c r="IY6" s="366"/>
      <c r="IZ6" s="366"/>
      <c r="JA6" s="366"/>
      <c r="JB6" s="366"/>
      <c r="JC6" s="366"/>
      <c r="JD6" s="366"/>
      <c r="JE6" s="366"/>
      <c r="JF6" s="366"/>
      <c r="JG6" s="366"/>
      <c r="JH6" s="366"/>
      <c r="JI6" s="366"/>
      <c r="JJ6" s="366"/>
      <c r="JK6" s="366"/>
      <c r="JL6" s="366"/>
      <c r="JM6" s="366"/>
      <c r="JN6" s="366"/>
      <c r="JO6" s="366"/>
      <c r="JP6" s="366"/>
      <c r="JQ6" s="366"/>
      <c r="JR6" s="366"/>
      <c r="JS6" s="366"/>
      <c r="JT6" s="366"/>
      <c r="JU6" s="366"/>
      <c r="JV6" s="366"/>
      <c r="JW6" s="366"/>
      <c r="JX6" s="366"/>
      <c r="JY6" s="366"/>
      <c r="JZ6" s="366"/>
      <c r="KA6" s="366"/>
      <c r="KB6" s="366"/>
      <c r="KC6" s="366"/>
      <c r="KD6" s="366"/>
      <c r="KE6" s="366"/>
      <c r="KF6" s="366"/>
      <c r="KG6" s="366"/>
      <c r="KH6" s="366"/>
      <c r="KI6" s="366"/>
      <c r="KJ6" s="366"/>
      <c r="KK6" s="366"/>
      <c r="KL6" s="366"/>
      <c r="KM6" s="366"/>
      <c r="KN6" s="366"/>
      <c r="KO6" s="366"/>
      <c r="KP6" s="366"/>
      <c r="KQ6" s="366"/>
      <c r="KR6" s="366"/>
      <c r="KS6" s="366"/>
      <c r="KT6" s="366"/>
      <c r="KU6" s="366"/>
      <c r="KV6" s="366"/>
      <c r="KW6" s="366"/>
      <c r="KX6" s="366"/>
      <c r="KY6" s="366"/>
      <c r="KZ6" s="366"/>
      <c r="LA6" s="366"/>
      <c r="LB6" s="366"/>
      <c r="LC6" s="366"/>
      <c r="LD6" s="366"/>
      <c r="LE6" s="366"/>
      <c r="LF6" s="366"/>
      <c r="LG6" s="366"/>
      <c r="LH6" s="366"/>
      <c r="LI6" s="366"/>
      <c r="LJ6" s="366"/>
      <c r="LK6" s="366"/>
      <c r="LL6" s="366"/>
      <c r="LM6" s="366"/>
      <c r="LN6" s="366"/>
      <c r="LO6" s="366"/>
      <c r="LP6" s="366"/>
      <c r="LQ6" s="366"/>
      <c r="LR6" s="366"/>
      <c r="LS6" s="366"/>
      <c r="LT6" s="366"/>
      <c r="LU6" s="366"/>
      <c r="LV6" s="366"/>
      <c r="LW6" s="366"/>
      <c r="LX6" s="366"/>
      <c r="LY6" s="366"/>
      <c r="LZ6" s="366"/>
      <c r="MA6" s="366"/>
      <c r="MB6" s="366"/>
      <c r="MC6" s="366"/>
      <c r="MD6" s="366"/>
      <c r="ME6" s="366"/>
      <c r="MF6" s="366"/>
      <c r="MG6" s="366"/>
      <c r="MH6" s="366"/>
      <c r="MI6" s="366"/>
      <c r="MJ6" s="366"/>
      <c r="MK6" s="366"/>
      <c r="ML6" s="366"/>
      <c r="MM6" s="366"/>
      <c r="MN6" s="366"/>
      <c r="MO6" s="366"/>
      <c r="MP6" s="366"/>
      <c r="MQ6" s="366"/>
      <c r="MR6" s="366"/>
      <c r="MS6" s="366"/>
      <c r="MT6" s="366"/>
      <c r="MU6" s="366"/>
      <c r="MV6" s="366"/>
      <c r="MW6" s="366"/>
      <c r="MX6" s="366"/>
      <c r="MY6" s="366"/>
      <c r="MZ6" s="366"/>
      <c r="NA6" s="366"/>
      <c r="NB6" s="366"/>
      <c r="NC6" s="366"/>
      <c r="ND6" s="366"/>
      <c r="NE6" s="366"/>
      <c r="NF6" s="366"/>
      <c r="NG6" s="366"/>
      <c r="NH6" s="366"/>
      <c r="NI6" s="366"/>
      <c r="NJ6" s="366"/>
      <c r="NK6" s="366"/>
      <c r="NL6" s="366"/>
      <c r="NM6" s="366"/>
      <c r="NN6" s="366"/>
      <c r="NO6" s="366"/>
      <c r="NP6" s="366"/>
      <c r="NQ6" s="366"/>
      <c r="NR6" s="366"/>
      <c r="NS6" s="366"/>
      <c r="NT6" s="366"/>
      <c r="NU6" s="366"/>
      <c r="NV6" s="366"/>
      <c r="NW6" s="366"/>
      <c r="NX6" s="366"/>
      <c r="NY6" s="366"/>
      <c r="NZ6" s="366"/>
      <c r="OA6" s="366"/>
      <c r="OB6" s="366"/>
      <c r="OC6" s="366"/>
      <c r="OD6" s="366"/>
      <c r="OE6" s="366"/>
      <c r="OF6" s="366"/>
      <c r="OG6" s="366"/>
      <c r="OH6" s="366"/>
      <c r="OI6" s="366"/>
      <c r="OJ6" s="366"/>
      <c r="OK6" s="366"/>
      <c r="OL6" s="366"/>
      <c r="OM6" s="366"/>
      <c r="ON6" s="366"/>
      <c r="OO6" s="366"/>
      <c r="OP6" s="366"/>
      <c r="OQ6" s="366"/>
      <c r="OR6" s="366"/>
      <c r="OS6" s="366"/>
      <c r="OT6" s="366"/>
      <c r="OU6" s="366"/>
      <c r="OV6" s="366"/>
      <c r="OW6" s="366"/>
      <c r="OX6" s="366"/>
      <c r="OY6" s="366"/>
      <c r="OZ6" s="366"/>
      <c r="PA6" s="366"/>
      <c r="PB6" s="366"/>
      <c r="PC6" s="366"/>
      <c r="PD6" s="366"/>
      <c r="PE6" s="366"/>
      <c r="PF6" s="366"/>
      <c r="PG6" s="366"/>
      <c r="PH6" s="366"/>
      <c r="PI6" s="366"/>
      <c r="PJ6" s="366"/>
      <c r="PK6" s="366"/>
      <c r="PL6" s="366"/>
      <c r="PM6" s="366"/>
      <c r="PN6" s="366"/>
      <c r="PO6" s="366"/>
      <c r="PP6" s="366"/>
      <c r="PQ6" s="366"/>
      <c r="PR6" s="366"/>
      <c r="PS6" s="366"/>
      <c r="PT6" s="366"/>
      <c r="PU6" s="366"/>
      <c r="PV6" s="366"/>
      <c r="PW6" s="366"/>
      <c r="PX6" s="366"/>
      <c r="PY6" s="366"/>
      <c r="PZ6" s="366"/>
      <c r="QA6" s="366"/>
      <c r="QB6" s="366"/>
      <c r="QC6" s="366"/>
      <c r="QD6" s="366"/>
      <c r="QE6" s="366"/>
      <c r="QF6" s="366"/>
      <c r="QG6" s="366"/>
      <c r="QH6" s="366"/>
      <c r="QI6" s="366"/>
      <c r="QJ6" s="366"/>
      <c r="QK6" s="366"/>
      <c r="QL6" s="366"/>
      <c r="QM6" s="366"/>
      <c r="QN6" s="366"/>
      <c r="QO6" s="366"/>
      <c r="QP6" s="366"/>
      <c r="QQ6" s="366"/>
      <c r="QR6" s="366"/>
      <c r="QS6" s="366"/>
      <c r="QT6" s="366"/>
      <c r="QU6" s="366"/>
      <c r="QV6" s="366"/>
      <c r="QW6" s="366"/>
      <c r="QX6" s="366"/>
      <c r="QY6" s="366"/>
      <c r="QZ6" s="366"/>
      <c r="RA6" s="366"/>
      <c r="RB6" s="366"/>
      <c r="RC6" s="366"/>
      <c r="RD6" s="366"/>
      <c r="RE6" s="366"/>
      <c r="RF6" s="366"/>
      <c r="RG6" s="366"/>
      <c r="RH6" s="366"/>
      <c r="RI6" s="366"/>
      <c r="RJ6" s="366"/>
      <c r="RK6" s="366"/>
      <c r="RL6" s="366"/>
      <c r="RM6" s="366"/>
      <c r="RN6" s="366"/>
      <c r="RO6" s="366"/>
      <c r="RP6" s="366"/>
      <c r="RQ6" s="366"/>
      <c r="RR6" s="366"/>
      <c r="RS6" s="366"/>
      <c r="RT6" s="366"/>
      <c r="RU6" s="366"/>
      <c r="RV6" s="366"/>
      <c r="RW6" s="366"/>
      <c r="RX6" s="366"/>
      <c r="RY6" s="366"/>
      <c r="RZ6" s="366"/>
      <c r="SA6" s="366"/>
      <c r="SB6" s="366"/>
      <c r="SC6" s="366"/>
      <c r="SD6" s="366"/>
      <c r="SE6" s="366"/>
      <c r="SF6" s="366"/>
      <c r="SG6" s="366"/>
      <c r="SH6" s="366"/>
      <c r="SI6" s="366"/>
      <c r="SJ6" s="366"/>
      <c r="SK6" s="366"/>
      <c r="SL6" s="366"/>
      <c r="SM6" s="366"/>
      <c r="SN6" s="366"/>
      <c r="SO6" s="366"/>
      <c r="SP6" s="366"/>
      <c r="SQ6" s="366"/>
      <c r="SR6" s="366"/>
      <c r="SS6" s="366"/>
      <c r="ST6" s="366"/>
      <c r="SU6" s="366"/>
      <c r="SV6" s="366"/>
      <c r="SW6" s="366"/>
      <c r="SX6" s="366"/>
      <c r="SY6" s="366"/>
      <c r="SZ6" s="366"/>
      <c r="TA6" s="366"/>
      <c r="TB6" s="366"/>
      <c r="TC6" s="366"/>
      <c r="TD6" s="366"/>
      <c r="TE6" s="366"/>
      <c r="TF6" s="366"/>
      <c r="TG6" s="366"/>
      <c r="TH6" s="366"/>
      <c r="TI6" s="366"/>
      <c r="TJ6" s="366"/>
      <c r="TK6" s="366"/>
      <c r="TL6" s="366"/>
      <c r="TM6" s="366"/>
      <c r="TN6" s="366"/>
      <c r="TO6" s="366"/>
      <c r="TP6" s="366"/>
      <c r="TQ6" s="366"/>
      <c r="TR6" s="366"/>
      <c r="TS6" s="366"/>
      <c r="TT6" s="366"/>
      <c r="TU6" s="366"/>
      <c r="TV6" s="366"/>
      <c r="TW6" s="366"/>
      <c r="TX6" s="366"/>
      <c r="TY6" s="366"/>
      <c r="TZ6" s="366"/>
      <c r="UA6" s="366"/>
      <c r="UB6" s="366"/>
      <c r="UC6" s="366"/>
      <c r="UD6" s="366"/>
      <c r="UE6" s="366"/>
      <c r="UF6" s="366"/>
      <c r="UG6" s="366"/>
      <c r="UH6" s="366"/>
      <c r="UI6" s="366"/>
      <c r="UJ6" s="366"/>
      <c r="UK6" s="366"/>
      <c r="UL6" s="366"/>
      <c r="UM6" s="366"/>
      <c r="UN6" s="366"/>
      <c r="UO6" s="366"/>
      <c r="UP6" s="366"/>
      <c r="UQ6" s="366"/>
      <c r="UR6" s="366"/>
      <c r="US6" s="366"/>
      <c r="UT6" s="366"/>
      <c r="UU6" s="366"/>
      <c r="UV6" s="366"/>
      <c r="UW6" s="366"/>
      <c r="UX6" s="366"/>
      <c r="UY6" s="366"/>
      <c r="UZ6" s="366"/>
      <c r="VA6" s="366"/>
      <c r="VB6" s="366"/>
      <c r="VC6" s="366"/>
      <c r="VD6" s="366"/>
      <c r="VE6" s="366"/>
      <c r="VF6" s="366"/>
      <c r="VG6" s="366"/>
      <c r="VH6" s="366"/>
      <c r="VI6" s="366"/>
      <c r="VJ6" s="366"/>
      <c r="VK6" s="366"/>
      <c r="VL6" s="366"/>
      <c r="VM6" s="366"/>
      <c r="VN6" s="366"/>
      <c r="VO6" s="366"/>
      <c r="VP6" s="366"/>
      <c r="VQ6" s="366"/>
      <c r="VR6" s="366"/>
      <c r="VS6" s="366"/>
      <c r="VT6" s="366"/>
      <c r="VU6" s="366"/>
      <c r="VV6" s="366"/>
      <c r="VW6" s="366"/>
      <c r="VX6" s="366"/>
      <c r="VY6" s="366"/>
      <c r="VZ6" s="366"/>
      <c r="WA6" s="366"/>
      <c r="WB6" s="366"/>
      <c r="WC6" s="366"/>
      <c r="WD6" s="366"/>
      <c r="WE6" s="366"/>
      <c r="WF6" s="366"/>
      <c r="WG6" s="366"/>
      <c r="WH6" s="366"/>
      <c r="WI6" s="366"/>
      <c r="WJ6" s="366"/>
      <c r="WK6" s="366"/>
      <c r="WL6" s="366"/>
      <c r="WM6" s="366"/>
      <c r="WN6" s="366"/>
      <c r="WO6" s="366"/>
      <c r="WP6" s="366"/>
      <c r="WQ6" s="366"/>
      <c r="WR6" s="366"/>
      <c r="WS6" s="366"/>
      <c r="WT6" s="366"/>
      <c r="WU6" s="366"/>
      <c r="WV6" s="366"/>
      <c r="WW6" s="366"/>
      <c r="WX6" s="366"/>
      <c r="WY6" s="366"/>
      <c r="WZ6" s="366"/>
      <c r="XA6" s="366"/>
      <c r="XB6" s="366"/>
      <c r="XC6" s="366"/>
      <c r="XD6" s="366"/>
      <c r="XE6" s="366"/>
      <c r="XF6" s="366"/>
      <c r="XG6" s="366"/>
      <c r="XH6" s="366"/>
      <c r="XI6" s="366"/>
      <c r="XJ6" s="366"/>
      <c r="XK6" s="366"/>
      <c r="XL6" s="366"/>
      <c r="XM6" s="366"/>
      <c r="XN6" s="366"/>
      <c r="XO6" s="366"/>
      <c r="XP6" s="366"/>
      <c r="XQ6" s="366"/>
      <c r="XR6" s="366"/>
      <c r="XS6" s="366"/>
      <c r="XT6" s="366"/>
      <c r="XU6" s="366"/>
      <c r="XV6" s="366"/>
      <c r="XW6" s="366"/>
      <c r="XX6" s="366"/>
      <c r="XY6" s="366"/>
      <c r="XZ6" s="366"/>
      <c r="YA6" s="366"/>
      <c r="YB6" s="366"/>
      <c r="YC6" s="366"/>
      <c r="YD6" s="366"/>
      <c r="YE6" s="366"/>
      <c r="YF6" s="366"/>
      <c r="YG6" s="366"/>
      <c r="YH6" s="366"/>
      <c r="YI6" s="366"/>
      <c r="YJ6" s="366"/>
      <c r="YK6" s="366"/>
      <c r="YL6" s="366"/>
      <c r="YM6" s="366"/>
      <c r="YN6" s="366"/>
      <c r="YO6" s="366"/>
      <c r="YP6" s="366"/>
      <c r="YQ6" s="366"/>
      <c r="YR6" s="366"/>
      <c r="YS6" s="366"/>
      <c r="YT6" s="366"/>
      <c r="YU6" s="366"/>
      <c r="YV6" s="366"/>
      <c r="YW6" s="366"/>
      <c r="YX6" s="366"/>
      <c r="YY6" s="366"/>
      <c r="YZ6" s="366"/>
      <c r="ZA6" s="366"/>
      <c r="ZB6" s="366"/>
      <c r="ZC6" s="366"/>
      <c r="ZD6" s="366"/>
      <c r="ZE6" s="366"/>
      <c r="ZF6" s="366"/>
      <c r="ZG6" s="366"/>
      <c r="ZH6" s="366"/>
      <c r="ZI6" s="366"/>
      <c r="ZJ6" s="366"/>
      <c r="ZK6" s="366"/>
      <c r="ZL6" s="366"/>
      <c r="ZM6" s="366"/>
      <c r="ZN6" s="366"/>
      <c r="ZO6" s="366"/>
      <c r="ZP6" s="366"/>
      <c r="ZQ6" s="366"/>
      <c r="ZR6" s="366"/>
      <c r="ZS6" s="366"/>
      <c r="ZT6" s="366"/>
      <c r="ZU6" s="366"/>
      <c r="ZV6" s="366"/>
      <c r="ZW6" s="366"/>
      <c r="ZX6" s="366"/>
      <c r="ZY6" s="366"/>
      <c r="ZZ6" s="366"/>
      <c r="AAA6" s="366"/>
      <c r="AAB6" s="366"/>
      <c r="AAC6" s="366"/>
      <c r="AAD6" s="366"/>
      <c r="AAE6" s="366"/>
      <c r="AAF6" s="366"/>
      <c r="AAG6" s="366"/>
      <c r="AAH6" s="366"/>
      <c r="AAI6" s="366"/>
      <c r="AAJ6" s="366"/>
      <c r="AAK6" s="366"/>
      <c r="AAL6" s="366"/>
      <c r="AAM6" s="366"/>
      <c r="AAN6" s="366"/>
      <c r="AAO6" s="366"/>
      <c r="AAP6" s="366"/>
      <c r="AAQ6" s="366"/>
      <c r="AAR6" s="366"/>
      <c r="AAS6" s="366"/>
      <c r="AAT6" s="366"/>
      <c r="AAU6" s="366"/>
      <c r="AAV6" s="366"/>
      <c r="AAW6" s="366"/>
      <c r="AAX6" s="366"/>
      <c r="AAY6" s="366"/>
      <c r="AAZ6" s="366"/>
      <c r="ABA6" s="366"/>
      <c r="ABB6" s="366"/>
      <c r="ABC6" s="366"/>
      <c r="ABD6" s="366"/>
      <c r="ABE6" s="366"/>
      <c r="ABF6" s="366"/>
      <c r="ABG6" s="366"/>
      <c r="ABH6" s="366"/>
      <c r="ABI6" s="366"/>
      <c r="ABJ6" s="366"/>
      <c r="ABK6" s="366"/>
      <c r="ABL6" s="366"/>
      <c r="ABM6" s="366"/>
      <c r="ABN6" s="366"/>
      <c r="ABO6" s="366"/>
      <c r="ABP6" s="366"/>
      <c r="ABQ6" s="366"/>
      <c r="ABR6" s="366"/>
      <c r="ABS6" s="366"/>
      <c r="ABT6" s="366"/>
      <c r="ABU6" s="366"/>
      <c r="ABV6" s="366"/>
      <c r="ABW6" s="366"/>
      <c r="ABX6" s="366"/>
      <c r="ABY6" s="366"/>
      <c r="ABZ6" s="366"/>
      <c r="ACA6" s="366"/>
      <c r="ACB6" s="366"/>
      <c r="ACC6" s="366"/>
      <c r="ACD6" s="366"/>
      <c r="ACE6" s="366"/>
      <c r="ACF6" s="366"/>
      <c r="ACG6" s="366"/>
      <c r="ACH6" s="366"/>
      <c r="ACI6" s="366"/>
      <c r="ACJ6" s="366"/>
      <c r="ACK6" s="366"/>
      <c r="ACL6" s="366"/>
      <c r="ACM6" s="366"/>
      <c r="ACN6" s="366"/>
      <c r="ACO6" s="366"/>
      <c r="ACP6" s="366"/>
      <c r="ACQ6" s="366"/>
      <c r="ACR6" s="366"/>
      <c r="ACS6" s="366"/>
      <c r="ACT6" s="366"/>
      <c r="ACU6" s="366"/>
      <c r="ACV6" s="366"/>
      <c r="ACW6" s="366"/>
      <c r="ACX6" s="366"/>
      <c r="ACY6" s="366"/>
      <c r="ACZ6" s="366"/>
      <c r="ADA6" s="366"/>
      <c r="ADB6" s="366"/>
      <c r="ADC6" s="366"/>
      <c r="ADD6" s="366"/>
      <c r="ADE6" s="366"/>
      <c r="ADF6" s="366"/>
      <c r="ADG6" s="366"/>
      <c r="ADH6" s="366"/>
      <c r="ADI6" s="366"/>
      <c r="ADJ6" s="366"/>
      <c r="ADK6" s="366"/>
      <c r="ADL6" s="366"/>
      <c r="ADM6" s="366"/>
      <c r="ADN6" s="366"/>
      <c r="ADO6" s="366"/>
      <c r="ADP6" s="366"/>
      <c r="ADQ6" s="366"/>
      <c r="ADR6" s="366"/>
      <c r="ADS6" s="366"/>
      <c r="ADT6" s="366"/>
      <c r="ADU6" s="366"/>
      <c r="ADV6" s="366"/>
      <c r="ADW6" s="366"/>
      <c r="ADX6" s="366"/>
      <c r="ADY6" s="366"/>
      <c r="ADZ6" s="366"/>
      <c r="AEA6" s="366"/>
      <c r="AEB6" s="366"/>
      <c r="AEC6" s="366"/>
      <c r="AED6" s="366"/>
      <c r="AEE6" s="366"/>
      <c r="AEF6" s="366"/>
      <c r="AEG6" s="366"/>
      <c r="AEH6" s="366"/>
      <c r="AEI6" s="366"/>
      <c r="AEJ6" s="366"/>
      <c r="AEK6" s="366"/>
      <c r="AEL6" s="366"/>
      <c r="AEM6" s="366"/>
      <c r="AEN6" s="366"/>
      <c r="AEO6" s="366"/>
      <c r="AEP6" s="366"/>
      <c r="AEQ6" s="366"/>
      <c r="AER6" s="366"/>
      <c r="AES6" s="366"/>
      <c r="AET6" s="366"/>
      <c r="AEU6" s="366"/>
      <c r="AEV6" s="366"/>
      <c r="AEW6" s="366"/>
      <c r="AEX6" s="366"/>
      <c r="AEY6" s="366"/>
      <c r="AEZ6" s="366"/>
      <c r="AFA6" s="366"/>
      <c r="AFB6" s="366"/>
      <c r="AFC6" s="366"/>
      <c r="AFD6" s="366"/>
      <c r="AFE6" s="366"/>
      <c r="AFF6" s="366"/>
      <c r="AFG6" s="366"/>
      <c r="AFH6" s="366"/>
      <c r="AFI6" s="366"/>
      <c r="AFJ6" s="366"/>
      <c r="AFK6" s="366"/>
      <c r="AFL6" s="366"/>
      <c r="AFM6" s="366"/>
      <c r="AFN6" s="366"/>
      <c r="AFO6" s="366"/>
      <c r="AFP6" s="366"/>
      <c r="AFQ6" s="366"/>
      <c r="AFR6" s="366"/>
      <c r="AFS6" s="366"/>
      <c r="AFT6" s="366"/>
      <c r="AFU6" s="366"/>
      <c r="AFV6" s="366"/>
      <c r="AFW6" s="366"/>
      <c r="AFX6" s="366"/>
      <c r="AFY6" s="366"/>
      <c r="AFZ6" s="366"/>
      <c r="AGA6" s="366"/>
      <c r="AGB6" s="366"/>
      <c r="AGC6" s="366"/>
      <c r="AGD6" s="366"/>
      <c r="AGE6" s="366"/>
      <c r="AGF6" s="366"/>
      <c r="AGG6" s="366"/>
      <c r="AGH6" s="366"/>
      <c r="AGI6" s="366"/>
      <c r="AGJ6" s="366"/>
      <c r="AGK6" s="366"/>
      <c r="AGL6" s="366"/>
      <c r="AGM6" s="366"/>
      <c r="AGN6" s="366"/>
      <c r="AGO6" s="366"/>
      <c r="AGP6" s="366"/>
      <c r="AGQ6" s="366"/>
      <c r="AGR6" s="366"/>
      <c r="AGS6" s="366"/>
      <c r="AGT6" s="366"/>
      <c r="AGU6" s="366"/>
      <c r="AGV6" s="366"/>
      <c r="AGW6" s="366"/>
      <c r="AGX6" s="366"/>
      <c r="AGY6" s="366"/>
      <c r="AGZ6" s="366"/>
      <c r="AHA6" s="366"/>
      <c r="AHB6" s="366"/>
      <c r="AHC6" s="366"/>
      <c r="AHD6" s="366"/>
      <c r="AHE6" s="366"/>
      <c r="AHF6" s="366"/>
      <c r="AHG6" s="366"/>
      <c r="AHH6" s="366"/>
      <c r="AHI6" s="366"/>
      <c r="AHJ6" s="366"/>
      <c r="AHK6" s="366"/>
      <c r="AHL6" s="366"/>
      <c r="AHM6" s="366"/>
      <c r="AHN6" s="366"/>
      <c r="AHO6" s="366"/>
      <c r="AHP6" s="366"/>
      <c r="AHQ6" s="366"/>
      <c r="AHR6" s="366"/>
      <c r="AHS6" s="366"/>
      <c r="AHT6" s="366"/>
      <c r="AHU6" s="366"/>
      <c r="AHV6" s="366"/>
      <c r="AHW6" s="366"/>
      <c r="AHX6" s="366"/>
      <c r="AHY6" s="366"/>
      <c r="AHZ6" s="366"/>
      <c r="AIA6" s="366"/>
      <c r="AIB6" s="366"/>
      <c r="AIC6" s="366"/>
      <c r="AID6" s="366"/>
      <c r="AIE6" s="366"/>
      <c r="AIF6" s="366"/>
      <c r="AIG6" s="366"/>
      <c r="AIH6" s="366"/>
      <c r="AII6" s="366"/>
      <c r="AIJ6" s="366"/>
      <c r="AIK6" s="366"/>
      <c r="AIL6" s="366"/>
      <c r="AIM6" s="366"/>
      <c r="AIN6" s="366"/>
      <c r="AIO6" s="366"/>
      <c r="AIP6" s="366"/>
      <c r="AIQ6" s="366"/>
      <c r="AIR6" s="366"/>
      <c r="AIS6" s="366"/>
      <c r="AIT6" s="366"/>
      <c r="AIU6" s="366"/>
      <c r="AIV6" s="366"/>
      <c r="AIW6" s="366"/>
      <c r="AIX6" s="366"/>
      <c r="AIY6" s="366"/>
      <c r="AIZ6" s="366"/>
      <c r="AJA6" s="366"/>
      <c r="AJB6" s="366"/>
      <c r="AJC6" s="366"/>
      <c r="AJD6" s="366"/>
      <c r="AJE6" s="366"/>
      <c r="AJF6" s="366"/>
      <c r="AJG6" s="366"/>
      <c r="AJH6" s="366"/>
      <c r="AJI6" s="366"/>
      <c r="AJJ6" s="366"/>
      <c r="AJK6" s="366"/>
      <c r="AJL6" s="366"/>
      <c r="AJM6" s="366"/>
      <c r="AJN6" s="366"/>
      <c r="AJO6" s="366"/>
      <c r="AJP6" s="366"/>
      <c r="AJQ6" s="366"/>
      <c r="AJR6" s="366"/>
      <c r="AJS6" s="366"/>
      <c r="AJT6" s="366"/>
      <c r="AJU6" s="366"/>
      <c r="AJV6" s="366"/>
      <c r="AJW6" s="366"/>
      <c r="AJX6" s="366"/>
      <c r="AJY6" s="366"/>
      <c r="AJZ6" s="366"/>
      <c r="AKA6" s="366"/>
      <c r="AKB6" s="366"/>
      <c r="AKC6" s="366"/>
      <c r="AKD6" s="366"/>
      <c r="AKE6" s="366"/>
      <c r="AKF6" s="366"/>
      <c r="AKG6" s="366"/>
      <c r="AKH6" s="366"/>
      <c r="AKI6" s="366"/>
      <c r="AKJ6" s="366"/>
      <c r="AKK6" s="366"/>
      <c r="AKL6" s="366"/>
      <c r="AKM6" s="366"/>
      <c r="AKN6" s="366"/>
      <c r="AKO6" s="366"/>
      <c r="AKP6" s="366"/>
      <c r="AKQ6" s="366"/>
      <c r="AKR6" s="366"/>
      <c r="AKS6" s="366"/>
      <c r="AKT6" s="366"/>
      <c r="AKU6" s="366"/>
      <c r="AKV6" s="366"/>
      <c r="AKW6" s="366"/>
      <c r="AKX6" s="366"/>
      <c r="AKY6" s="366"/>
      <c r="AKZ6" s="366"/>
      <c r="ALA6" s="366"/>
      <c r="ALB6" s="366"/>
      <c r="ALC6" s="366"/>
      <c r="ALD6" s="366"/>
      <c r="ALE6" s="366"/>
      <c r="ALF6" s="366"/>
      <c r="ALG6" s="366"/>
      <c r="ALH6" s="366"/>
      <c r="ALI6" s="366"/>
      <c r="ALJ6" s="366"/>
      <c r="ALK6" s="366"/>
      <c r="ALL6" s="366"/>
      <c r="ALM6" s="366"/>
      <c r="ALN6" s="366"/>
      <c r="ALO6" s="366"/>
      <c r="ALP6" s="366"/>
      <c r="ALQ6" s="366"/>
      <c r="ALR6" s="366"/>
      <c r="ALS6" s="366"/>
      <c r="ALT6" s="366"/>
      <c r="ALU6" s="366"/>
      <c r="ALV6" s="366"/>
      <c r="ALW6" s="366"/>
      <c r="ALX6" s="366"/>
      <c r="ALY6" s="366"/>
      <c r="ALZ6" s="366"/>
      <c r="AMA6" s="366"/>
      <c r="AMB6" s="366"/>
      <c r="AMC6" s="366"/>
      <c r="AMD6" s="366"/>
      <c r="AME6" s="366"/>
      <c r="AMF6" s="366"/>
      <c r="AMG6" s="366"/>
      <c r="AMH6" s="366"/>
      <c r="AMI6" s="366"/>
      <c r="AMJ6" s="366"/>
      <c r="AMK6" s="366"/>
      <c r="AML6" s="366"/>
      <c r="AMM6" s="366"/>
      <c r="AMN6" s="366"/>
      <c r="AMO6" s="366"/>
      <c r="AMP6" s="366"/>
      <c r="AMQ6" s="366"/>
      <c r="AMR6" s="366"/>
      <c r="AMS6" s="366"/>
      <c r="AMT6" s="366"/>
      <c r="AMU6" s="366"/>
      <c r="AMV6" s="366"/>
      <c r="AMW6" s="366"/>
      <c r="AMX6" s="366"/>
      <c r="AMY6" s="366"/>
      <c r="AMZ6" s="366"/>
      <c r="ANA6" s="366"/>
      <c r="ANB6" s="366"/>
      <c r="ANC6" s="366"/>
      <c r="AND6" s="366"/>
      <c r="ANE6" s="366"/>
      <c r="ANF6" s="366"/>
      <c r="ANG6" s="366"/>
      <c r="ANH6" s="366"/>
      <c r="ANI6" s="366"/>
      <c r="ANJ6" s="366"/>
      <c r="ANK6" s="366"/>
      <c r="ANL6" s="366"/>
      <c r="ANM6" s="366"/>
      <c r="ANN6" s="366"/>
      <c r="ANO6" s="366"/>
      <c r="ANP6" s="366"/>
      <c r="ANQ6" s="366"/>
      <c r="ANR6" s="366"/>
      <c r="ANS6" s="366"/>
      <c r="ANT6" s="366"/>
      <c r="ANU6" s="366"/>
      <c r="ANV6" s="366"/>
      <c r="ANW6" s="366"/>
      <c r="ANX6" s="366"/>
      <c r="ANY6" s="366"/>
      <c r="ANZ6" s="366"/>
      <c r="AOA6" s="366"/>
      <c r="AOB6" s="366"/>
      <c r="AOC6" s="366"/>
      <c r="AOD6" s="366"/>
      <c r="AOE6" s="366"/>
      <c r="AOF6" s="366"/>
      <c r="AOG6" s="366"/>
      <c r="AOH6" s="366"/>
      <c r="AOI6" s="366"/>
      <c r="AOJ6" s="366"/>
      <c r="AOK6" s="366"/>
      <c r="AOL6" s="366"/>
      <c r="AOM6" s="366"/>
      <c r="AON6" s="366"/>
      <c r="AOO6" s="366"/>
      <c r="AOP6" s="366"/>
      <c r="AOQ6" s="366"/>
      <c r="AOR6" s="366"/>
      <c r="AOS6" s="366"/>
      <c r="AOT6" s="366"/>
      <c r="AOU6" s="366"/>
      <c r="AOV6" s="366"/>
      <c r="AOW6" s="366"/>
      <c r="AOX6" s="366"/>
      <c r="AOY6" s="366"/>
      <c r="AOZ6" s="366"/>
      <c r="APA6" s="366"/>
      <c r="APB6" s="366"/>
      <c r="APC6" s="366"/>
      <c r="APD6" s="366"/>
      <c r="APE6" s="366"/>
      <c r="APF6" s="366"/>
      <c r="APG6" s="366"/>
      <c r="APH6" s="366"/>
      <c r="API6" s="366"/>
      <c r="APJ6" s="366"/>
      <c r="APK6" s="366"/>
      <c r="APL6" s="366"/>
      <c r="APM6" s="366"/>
      <c r="APN6" s="366"/>
      <c r="APO6" s="366"/>
      <c r="APP6" s="366"/>
      <c r="APQ6" s="366"/>
      <c r="APR6" s="366"/>
      <c r="APS6" s="366"/>
      <c r="APT6" s="366"/>
      <c r="APU6" s="366"/>
      <c r="APV6" s="366"/>
      <c r="APW6" s="366"/>
      <c r="APX6" s="366"/>
      <c r="APY6" s="366"/>
      <c r="APZ6" s="366"/>
      <c r="AQA6" s="366"/>
      <c r="AQB6" s="366"/>
      <c r="AQC6" s="366"/>
      <c r="AQD6" s="366"/>
      <c r="AQE6" s="366"/>
      <c r="AQF6" s="366"/>
      <c r="AQG6" s="366"/>
      <c r="AQH6" s="366"/>
      <c r="AQI6" s="366"/>
      <c r="AQJ6" s="366"/>
      <c r="AQK6" s="366"/>
      <c r="AQL6" s="366"/>
      <c r="AQM6" s="366"/>
      <c r="AQN6" s="366"/>
      <c r="AQO6" s="366"/>
      <c r="AQP6" s="366"/>
      <c r="AQQ6" s="366"/>
      <c r="AQR6" s="366"/>
      <c r="AQS6" s="366"/>
      <c r="AQT6" s="366"/>
      <c r="AQU6" s="366"/>
      <c r="AQV6" s="366"/>
      <c r="AQW6" s="366"/>
      <c r="AQX6" s="366"/>
      <c r="AQY6" s="366"/>
      <c r="AQZ6" s="366"/>
      <c r="ARA6" s="366"/>
      <c r="ARB6" s="366"/>
      <c r="ARC6" s="366"/>
      <c r="ARD6" s="366"/>
      <c r="ARE6" s="366"/>
      <c r="ARF6" s="366"/>
      <c r="ARG6" s="366"/>
      <c r="ARH6" s="366"/>
      <c r="ARI6" s="366"/>
      <c r="ARJ6" s="366"/>
      <c r="ARK6" s="366"/>
      <c r="ARL6" s="366"/>
      <c r="ARM6" s="366"/>
      <c r="ARN6" s="366"/>
      <c r="ARO6" s="366"/>
      <c r="ARP6" s="366"/>
      <c r="ARQ6" s="366"/>
      <c r="ARR6" s="366"/>
      <c r="ARS6" s="366"/>
      <c r="ART6" s="366"/>
      <c r="ARU6" s="366"/>
      <c r="ARV6" s="366"/>
      <c r="ARW6" s="366"/>
      <c r="ARX6" s="366"/>
      <c r="ARY6" s="366"/>
      <c r="ARZ6" s="366"/>
      <c r="ASA6" s="366"/>
      <c r="ASB6" s="366"/>
      <c r="ASC6" s="366"/>
      <c r="ASD6" s="366"/>
      <c r="ASE6" s="366"/>
      <c r="ASF6" s="366"/>
      <c r="ASG6" s="366"/>
      <c r="ASH6" s="366"/>
      <c r="ASI6" s="366"/>
      <c r="ASJ6" s="366"/>
      <c r="ASK6" s="366"/>
      <c r="ASL6" s="366"/>
      <c r="ASM6" s="366"/>
      <c r="ASN6" s="366"/>
      <c r="ASO6" s="366"/>
      <c r="ASP6" s="366"/>
      <c r="ASQ6" s="366"/>
      <c r="ASR6" s="366"/>
      <c r="ASS6" s="366"/>
      <c r="AST6" s="366"/>
      <c r="ASU6" s="366"/>
      <c r="ASV6" s="366"/>
      <c r="ASW6" s="366"/>
      <c r="ASX6" s="366"/>
      <c r="ASY6" s="366"/>
      <c r="ASZ6" s="366"/>
      <c r="ATA6" s="366"/>
      <c r="ATB6" s="366"/>
      <c r="ATC6" s="366"/>
      <c r="ATD6" s="366"/>
      <c r="ATE6" s="366"/>
      <c r="ATF6" s="366"/>
      <c r="ATG6" s="366"/>
      <c r="ATH6" s="366"/>
      <c r="ATI6" s="366"/>
      <c r="ATJ6" s="366"/>
      <c r="ATK6" s="366"/>
      <c r="ATL6" s="366"/>
      <c r="ATM6" s="366"/>
      <c r="ATN6" s="366"/>
      <c r="ATO6" s="366"/>
      <c r="ATP6" s="366"/>
      <c r="ATQ6" s="366"/>
      <c r="ATR6" s="366"/>
      <c r="ATS6" s="366"/>
      <c r="ATT6" s="366"/>
      <c r="ATU6" s="366"/>
      <c r="ATV6" s="366"/>
      <c r="ATW6" s="366"/>
      <c r="ATX6" s="366"/>
      <c r="ATY6" s="366"/>
      <c r="ATZ6" s="366"/>
      <c r="AUA6" s="366"/>
      <c r="AUB6" s="366"/>
      <c r="AUC6" s="366"/>
      <c r="AUD6" s="366"/>
      <c r="AUE6" s="366"/>
      <c r="AUF6" s="366"/>
      <c r="AUG6" s="366"/>
      <c r="AUH6" s="366"/>
      <c r="AUI6" s="366"/>
      <c r="AUJ6" s="366"/>
      <c r="AUK6" s="366"/>
      <c r="AUL6" s="366"/>
      <c r="AUM6" s="366"/>
      <c r="AUN6" s="366"/>
      <c r="AUO6" s="366"/>
      <c r="AUP6" s="366"/>
      <c r="AUQ6" s="366"/>
      <c r="AUR6" s="366"/>
      <c r="AUS6" s="366"/>
      <c r="AUT6" s="366"/>
      <c r="AUU6" s="366"/>
      <c r="AUV6" s="366"/>
      <c r="AUW6" s="366"/>
      <c r="AUX6" s="366"/>
      <c r="AUY6" s="366"/>
      <c r="AUZ6" s="366"/>
      <c r="AVA6" s="366"/>
      <c r="AVB6" s="366"/>
      <c r="AVC6" s="366"/>
      <c r="AVD6" s="366"/>
      <c r="AVE6" s="366"/>
      <c r="AVF6" s="366"/>
      <c r="AVG6" s="366"/>
      <c r="AVH6" s="366"/>
      <c r="AVI6" s="366"/>
      <c r="AVJ6" s="366"/>
      <c r="AVK6" s="366"/>
      <c r="AVL6" s="366"/>
      <c r="AVM6" s="366"/>
      <c r="AVN6" s="366"/>
      <c r="AVO6" s="366"/>
      <c r="AVP6" s="366"/>
      <c r="AVQ6" s="366"/>
      <c r="AVR6" s="366"/>
      <c r="AVS6" s="366"/>
      <c r="AVT6" s="366"/>
      <c r="AVU6" s="366"/>
      <c r="AVV6" s="366"/>
      <c r="AVW6" s="366"/>
      <c r="AVX6" s="366"/>
      <c r="AVY6" s="366"/>
      <c r="AVZ6" s="366"/>
      <c r="AWA6" s="366"/>
      <c r="AWB6" s="366"/>
      <c r="AWC6" s="366"/>
      <c r="AWD6" s="366"/>
      <c r="AWE6" s="366"/>
      <c r="AWF6" s="366"/>
      <c r="AWG6" s="366"/>
      <c r="AWH6" s="366"/>
      <c r="AWI6" s="366"/>
      <c r="AWJ6" s="366"/>
      <c r="AWK6" s="366"/>
      <c r="AWL6" s="366"/>
      <c r="AWM6" s="366"/>
      <c r="AWN6" s="366"/>
      <c r="AWO6" s="366"/>
      <c r="AWP6" s="366"/>
      <c r="AWQ6" s="366"/>
      <c r="AWR6" s="366"/>
      <c r="AWS6" s="366"/>
      <c r="AWT6" s="366"/>
      <c r="AWU6" s="366"/>
      <c r="AWV6" s="366"/>
      <c r="AWW6" s="366"/>
      <c r="AWX6" s="366"/>
      <c r="AWY6" s="366"/>
      <c r="AWZ6" s="366"/>
      <c r="AXA6" s="366"/>
      <c r="AXB6" s="366"/>
      <c r="AXC6" s="366"/>
      <c r="AXD6" s="366"/>
      <c r="AXE6" s="366"/>
      <c r="AXF6" s="366"/>
      <c r="AXG6" s="366"/>
      <c r="AXH6" s="366"/>
      <c r="AXI6" s="366"/>
      <c r="AXJ6" s="366"/>
      <c r="AXK6" s="366"/>
      <c r="AXL6" s="366"/>
      <c r="AXM6" s="366"/>
      <c r="AXN6" s="366"/>
      <c r="AXO6" s="366"/>
      <c r="AXP6" s="366"/>
      <c r="AXQ6" s="366"/>
      <c r="AXR6" s="366"/>
      <c r="AXS6" s="366"/>
      <c r="AXT6" s="366"/>
      <c r="AXU6" s="366"/>
      <c r="AXV6" s="366"/>
      <c r="AXW6" s="366"/>
      <c r="AXX6" s="366"/>
      <c r="AXY6" s="366"/>
      <c r="AXZ6" s="366"/>
      <c r="AYA6" s="366"/>
      <c r="AYB6" s="366"/>
      <c r="AYC6" s="366"/>
      <c r="AYD6" s="366"/>
      <c r="AYE6" s="366"/>
      <c r="AYF6" s="366"/>
      <c r="AYG6" s="366"/>
      <c r="AYH6" s="366"/>
      <c r="AYI6" s="366"/>
      <c r="AYJ6" s="366"/>
      <c r="AYK6" s="366"/>
      <c r="AYL6" s="366"/>
      <c r="AYM6" s="366"/>
      <c r="AYN6" s="366"/>
      <c r="AYO6" s="366"/>
      <c r="AYP6" s="366"/>
      <c r="AYQ6" s="366"/>
      <c r="AYR6" s="366"/>
      <c r="AYS6" s="366"/>
      <c r="AYT6" s="366"/>
      <c r="AYU6" s="366"/>
      <c r="AYV6" s="366"/>
      <c r="AYW6" s="366"/>
      <c r="AYX6" s="366"/>
      <c r="AYY6" s="366"/>
      <c r="AYZ6" s="366"/>
      <c r="AZA6" s="366"/>
      <c r="AZB6" s="366"/>
      <c r="AZC6" s="366"/>
      <c r="AZD6" s="366"/>
      <c r="AZE6" s="366"/>
      <c r="AZF6" s="366"/>
      <c r="AZG6" s="366"/>
      <c r="AZH6" s="366"/>
      <c r="AZI6" s="366"/>
      <c r="AZJ6" s="366"/>
      <c r="AZK6" s="366"/>
      <c r="AZL6" s="366"/>
      <c r="AZM6" s="366"/>
      <c r="AZN6" s="366"/>
      <c r="AZO6" s="366"/>
      <c r="AZP6" s="366"/>
      <c r="AZQ6" s="366"/>
      <c r="AZR6" s="366"/>
      <c r="AZS6" s="366"/>
      <c r="AZT6" s="366"/>
      <c r="AZU6" s="366"/>
      <c r="AZV6" s="366"/>
      <c r="AZW6" s="366"/>
      <c r="AZX6" s="366"/>
      <c r="AZY6" s="366"/>
      <c r="AZZ6" s="366"/>
      <c r="BAA6" s="366"/>
      <c r="BAB6" s="366"/>
      <c r="BAC6" s="366"/>
      <c r="BAD6" s="366"/>
      <c r="BAE6" s="366"/>
      <c r="BAF6" s="366"/>
      <c r="BAG6" s="366"/>
      <c r="BAH6" s="366"/>
      <c r="BAI6" s="366"/>
      <c r="BAJ6" s="366"/>
      <c r="BAK6" s="366"/>
      <c r="BAL6" s="366"/>
      <c r="BAM6" s="366"/>
      <c r="BAN6" s="366"/>
      <c r="BAO6" s="366"/>
      <c r="BAP6" s="366"/>
      <c r="BAQ6" s="366"/>
      <c r="BAR6" s="366"/>
      <c r="BAS6" s="366"/>
      <c r="BAT6" s="366"/>
      <c r="BAU6" s="366"/>
      <c r="BAV6" s="366"/>
      <c r="BAW6" s="366"/>
      <c r="BAX6" s="366"/>
      <c r="BAY6" s="366"/>
      <c r="BAZ6" s="366"/>
      <c r="BBA6" s="366"/>
      <c r="BBB6" s="366"/>
      <c r="BBC6" s="366"/>
      <c r="BBD6" s="366"/>
      <c r="BBE6" s="366"/>
      <c r="BBF6" s="366"/>
      <c r="BBG6" s="366"/>
      <c r="BBH6" s="366"/>
      <c r="BBI6" s="366"/>
      <c r="BBJ6" s="366"/>
      <c r="BBK6" s="366"/>
      <c r="BBL6" s="366"/>
      <c r="BBM6" s="366"/>
      <c r="BBN6" s="366"/>
      <c r="BBO6" s="366"/>
      <c r="BBP6" s="366"/>
      <c r="BBQ6" s="366"/>
      <c r="BBR6" s="366"/>
      <c r="BBS6" s="366"/>
      <c r="BBT6" s="366"/>
      <c r="BBU6" s="366"/>
      <c r="BBV6" s="366"/>
      <c r="BBW6" s="366"/>
      <c r="BBX6" s="366"/>
      <c r="BBY6" s="366"/>
      <c r="BBZ6" s="366"/>
      <c r="BCA6" s="366"/>
      <c r="BCB6" s="366"/>
      <c r="BCC6" s="366"/>
      <c r="BCD6" s="366"/>
      <c r="BCE6" s="366"/>
      <c r="BCF6" s="366"/>
      <c r="BCG6" s="366"/>
      <c r="BCH6" s="366"/>
      <c r="BCI6" s="366"/>
      <c r="BCJ6" s="366"/>
      <c r="BCK6" s="366"/>
      <c r="BCL6" s="366"/>
      <c r="BCM6" s="366"/>
      <c r="BCN6" s="366"/>
      <c r="BCO6" s="366"/>
      <c r="BCP6" s="366"/>
      <c r="BCQ6" s="366"/>
      <c r="BCR6" s="366"/>
      <c r="BCS6" s="366"/>
      <c r="BCT6" s="366"/>
      <c r="BCU6" s="366"/>
      <c r="BCV6" s="366"/>
      <c r="BCW6" s="366"/>
      <c r="BCX6" s="366"/>
      <c r="BCY6" s="366"/>
      <c r="BCZ6" s="366"/>
      <c r="BDA6" s="366"/>
      <c r="BDB6" s="366"/>
      <c r="BDC6" s="366"/>
      <c r="BDD6" s="366"/>
      <c r="BDE6" s="366"/>
      <c r="BDF6" s="366"/>
      <c r="BDG6" s="366"/>
      <c r="BDH6" s="366"/>
      <c r="BDI6" s="366"/>
      <c r="BDJ6" s="366"/>
      <c r="BDK6" s="366"/>
      <c r="BDL6" s="366"/>
      <c r="BDM6" s="366"/>
      <c r="BDN6" s="366"/>
      <c r="BDO6" s="366"/>
      <c r="BDP6" s="366"/>
      <c r="BDQ6" s="366"/>
      <c r="BDR6" s="366"/>
      <c r="BDS6" s="366"/>
      <c r="BDT6" s="366"/>
      <c r="BDU6" s="366"/>
      <c r="BDV6" s="366"/>
      <c r="BDW6" s="366"/>
      <c r="BDX6" s="366"/>
      <c r="BDY6" s="366"/>
      <c r="BDZ6" s="366"/>
      <c r="BEA6" s="366"/>
      <c r="BEB6" s="366"/>
      <c r="BEC6" s="366"/>
      <c r="BED6" s="366"/>
      <c r="BEE6" s="366"/>
      <c r="BEF6" s="366"/>
      <c r="BEG6" s="366"/>
      <c r="BEH6" s="366"/>
      <c r="BEI6" s="366"/>
      <c r="BEJ6" s="366"/>
      <c r="BEK6" s="366"/>
      <c r="BEL6" s="366"/>
      <c r="BEM6" s="366"/>
      <c r="BEN6" s="366"/>
      <c r="BEO6" s="366"/>
      <c r="BEP6" s="366"/>
      <c r="BEQ6" s="366"/>
      <c r="BER6" s="366"/>
      <c r="BES6" s="366"/>
      <c r="BET6" s="366"/>
      <c r="BEU6" s="366"/>
      <c r="BEV6" s="366"/>
      <c r="BEW6" s="366"/>
      <c r="BEX6" s="366"/>
      <c r="BEY6" s="366"/>
      <c r="BEZ6" s="366"/>
      <c r="BFA6" s="366"/>
      <c r="BFB6" s="366"/>
      <c r="BFC6" s="366"/>
      <c r="BFD6" s="366"/>
      <c r="BFE6" s="366"/>
      <c r="BFF6" s="366"/>
      <c r="BFG6" s="366"/>
      <c r="BFH6" s="366"/>
      <c r="BFI6" s="366"/>
      <c r="BFJ6" s="366"/>
      <c r="BFK6" s="366"/>
      <c r="BFL6" s="366"/>
      <c r="BFM6" s="366"/>
      <c r="BFN6" s="366"/>
      <c r="BFO6" s="366"/>
      <c r="BFP6" s="366"/>
      <c r="BFQ6" s="366"/>
      <c r="BFR6" s="366"/>
      <c r="BFS6" s="366"/>
      <c r="BFT6" s="366"/>
      <c r="BFU6" s="366"/>
      <c r="BFV6" s="366"/>
      <c r="BFW6" s="366"/>
      <c r="BFX6" s="366"/>
      <c r="BFY6" s="366"/>
      <c r="BFZ6" s="366"/>
      <c r="BGA6" s="366"/>
      <c r="BGB6" s="366"/>
      <c r="BGC6" s="366"/>
      <c r="BGD6" s="366"/>
      <c r="BGE6" s="366"/>
      <c r="BGF6" s="366"/>
      <c r="BGG6" s="366"/>
      <c r="BGH6" s="366"/>
      <c r="BGI6" s="366"/>
      <c r="BGJ6" s="366"/>
      <c r="BGK6" s="366"/>
      <c r="BGL6" s="366"/>
      <c r="BGM6" s="366"/>
      <c r="BGN6" s="366"/>
      <c r="BGO6" s="366"/>
      <c r="BGP6" s="366"/>
      <c r="BGQ6" s="366"/>
      <c r="BGR6" s="366"/>
      <c r="BGS6" s="366"/>
      <c r="BGT6" s="366"/>
      <c r="BGU6" s="366"/>
      <c r="BGV6" s="366"/>
      <c r="BGW6" s="366"/>
      <c r="BGX6" s="366"/>
      <c r="BGY6" s="366"/>
      <c r="BGZ6" s="366"/>
      <c r="BHA6" s="366"/>
      <c r="BHB6" s="366"/>
      <c r="BHC6" s="366"/>
      <c r="BHD6" s="366"/>
      <c r="BHE6" s="366"/>
      <c r="BHF6" s="366"/>
      <c r="BHG6" s="366"/>
      <c r="BHH6" s="366"/>
      <c r="BHI6" s="366"/>
      <c r="BHJ6" s="366"/>
      <c r="BHK6" s="366"/>
      <c r="BHL6" s="366"/>
      <c r="BHM6" s="366"/>
      <c r="BHN6" s="366"/>
      <c r="BHO6" s="366"/>
      <c r="BHP6" s="366"/>
      <c r="BHQ6" s="366"/>
      <c r="BHR6" s="366"/>
      <c r="BHS6" s="366"/>
      <c r="BHT6" s="366"/>
      <c r="BHU6" s="366"/>
      <c r="BHV6" s="366"/>
      <c r="BHW6" s="366"/>
      <c r="BHX6" s="366"/>
      <c r="BHY6" s="366"/>
      <c r="BHZ6" s="366"/>
      <c r="BIA6" s="366"/>
      <c r="BIB6" s="366"/>
      <c r="BIC6" s="366"/>
      <c r="BID6" s="366"/>
      <c r="BIE6" s="366"/>
      <c r="BIF6" s="366"/>
      <c r="BIG6" s="366"/>
      <c r="BIH6" s="366"/>
      <c r="BII6" s="366"/>
      <c r="BIJ6" s="366"/>
      <c r="BIK6" s="366"/>
      <c r="BIL6" s="366"/>
      <c r="BIM6" s="366"/>
      <c r="BIN6" s="366"/>
      <c r="BIO6" s="366"/>
      <c r="BIP6" s="366"/>
      <c r="BIQ6" s="366"/>
      <c r="BIR6" s="366"/>
      <c r="BIS6" s="366"/>
      <c r="BIT6" s="366"/>
      <c r="BIU6" s="366"/>
      <c r="BIV6" s="366"/>
      <c r="BIW6" s="366"/>
      <c r="BIX6" s="366"/>
      <c r="BIY6" s="366"/>
      <c r="BIZ6" s="366"/>
      <c r="BJA6" s="366"/>
      <c r="BJB6" s="366"/>
      <c r="BJC6" s="366"/>
      <c r="BJD6" s="366"/>
      <c r="BJE6" s="366"/>
      <c r="BJF6" s="366"/>
      <c r="BJG6" s="366"/>
      <c r="BJH6" s="366"/>
      <c r="BJI6" s="366"/>
      <c r="BJJ6" s="366"/>
      <c r="BJK6" s="366"/>
      <c r="BJL6" s="366"/>
      <c r="BJM6" s="366"/>
      <c r="BJN6" s="366"/>
      <c r="BJO6" s="366"/>
      <c r="BJP6" s="366"/>
      <c r="BJQ6" s="366"/>
      <c r="BJR6" s="366"/>
      <c r="BJS6" s="366"/>
      <c r="BJT6" s="366"/>
      <c r="BJU6" s="366"/>
      <c r="BJV6" s="366"/>
      <c r="BJW6" s="366"/>
      <c r="BJX6" s="366"/>
      <c r="BJY6" s="366"/>
      <c r="BJZ6" s="366"/>
      <c r="BKA6" s="366"/>
      <c r="BKB6" s="366"/>
      <c r="BKC6" s="366"/>
      <c r="BKD6" s="366"/>
      <c r="BKE6" s="366"/>
      <c r="BKF6" s="366"/>
      <c r="BKG6" s="366"/>
      <c r="BKH6" s="366"/>
      <c r="BKI6" s="366"/>
      <c r="BKJ6" s="366"/>
      <c r="BKK6" s="366"/>
      <c r="BKL6" s="366"/>
      <c r="BKM6" s="366"/>
      <c r="BKN6" s="366"/>
      <c r="BKO6" s="366"/>
      <c r="BKP6" s="366"/>
      <c r="BKQ6" s="366"/>
      <c r="BKR6" s="366"/>
      <c r="BKS6" s="366"/>
      <c r="BKT6" s="366"/>
      <c r="BKU6" s="366"/>
      <c r="BKV6" s="366"/>
      <c r="BKW6" s="366"/>
      <c r="BKX6" s="366"/>
      <c r="BKY6" s="366"/>
      <c r="BKZ6" s="366"/>
      <c r="BLA6" s="366"/>
      <c r="BLB6" s="366"/>
      <c r="BLC6" s="366"/>
      <c r="BLD6" s="366"/>
      <c r="BLE6" s="366"/>
      <c r="BLF6" s="366"/>
      <c r="BLG6" s="366"/>
      <c r="BLH6" s="366"/>
      <c r="BLI6" s="366"/>
      <c r="BLJ6" s="366"/>
      <c r="BLK6" s="366"/>
      <c r="BLL6" s="366"/>
      <c r="BLM6" s="366"/>
      <c r="BLN6" s="366"/>
      <c r="BLO6" s="366"/>
      <c r="BLP6" s="366"/>
      <c r="BLQ6" s="366"/>
      <c r="BLR6" s="366"/>
      <c r="BLS6" s="366"/>
      <c r="BLT6" s="366"/>
      <c r="BLU6" s="366"/>
      <c r="BLV6" s="366"/>
      <c r="BLW6" s="366"/>
      <c r="BLX6" s="366"/>
      <c r="BLY6" s="366"/>
      <c r="BLZ6" s="366"/>
      <c r="BMA6" s="366"/>
      <c r="BMB6" s="366"/>
      <c r="BMC6" s="366"/>
      <c r="BMD6" s="366"/>
      <c r="BME6" s="366"/>
      <c r="BMF6" s="366"/>
      <c r="BMG6" s="366"/>
      <c r="BMH6" s="366"/>
      <c r="BMI6" s="366"/>
      <c r="BMJ6" s="366"/>
      <c r="BMK6" s="366"/>
      <c r="BML6" s="366"/>
      <c r="BMM6" s="366"/>
      <c r="BMN6" s="366"/>
      <c r="BMO6" s="366"/>
      <c r="BMP6" s="366"/>
      <c r="BMQ6" s="366"/>
      <c r="BMR6" s="366"/>
      <c r="BMS6" s="366"/>
      <c r="BMT6" s="366"/>
      <c r="BMU6" s="366"/>
      <c r="BMV6" s="366"/>
      <c r="BMW6" s="366"/>
      <c r="BMX6" s="366"/>
      <c r="BMY6" s="366"/>
      <c r="BMZ6" s="366"/>
      <c r="BNA6" s="366"/>
      <c r="BNB6" s="366"/>
      <c r="BNC6" s="366"/>
      <c r="BND6" s="366"/>
      <c r="BNE6" s="366"/>
      <c r="BNF6" s="366"/>
      <c r="BNG6" s="366"/>
      <c r="BNH6" s="366"/>
      <c r="BNI6" s="366"/>
      <c r="BNJ6" s="366"/>
      <c r="BNK6" s="366"/>
      <c r="BNL6" s="366"/>
      <c r="BNM6" s="366"/>
      <c r="BNN6" s="366"/>
      <c r="BNO6" s="366"/>
      <c r="BNP6" s="366"/>
      <c r="BNQ6" s="366"/>
      <c r="BNR6" s="366"/>
      <c r="BNS6" s="366"/>
      <c r="BNT6" s="366"/>
      <c r="BNU6" s="366"/>
      <c r="BNV6" s="366"/>
      <c r="BNW6" s="366"/>
      <c r="BNX6" s="366"/>
      <c r="BNY6" s="366"/>
      <c r="BNZ6" s="366"/>
      <c r="BOA6" s="366"/>
      <c r="BOB6" s="366"/>
      <c r="BOC6" s="366"/>
      <c r="BOD6" s="366"/>
      <c r="BOE6" s="366"/>
      <c r="BOF6" s="366"/>
      <c r="BOG6" s="366"/>
      <c r="BOH6" s="366"/>
      <c r="BOI6" s="366"/>
      <c r="BOJ6" s="366"/>
      <c r="BOK6" s="366"/>
      <c r="BOL6" s="366"/>
      <c r="BOM6" s="366"/>
      <c r="BON6" s="366"/>
      <c r="BOO6" s="366"/>
      <c r="BOP6" s="366"/>
      <c r="BOQ6" s="366"/>
      <c r="BOR6" s="366"/>
      <c r="BOS6" s="366"/>
      <c r="BOT6" s="366"/>
      <c r="BOU6" s="366"/>
      <c r="BOV6" s="366"/>
      <c r="BOW6" s="366"/>
      <c r="BOX6" s="366"/>
      <c r="BOY6" s="366"/>
      <c r="BOZ6" s="366"/>
      <c r="BPA6" s="366"/>
      <c r="BPB6" s="366"/>
      <c r="BPC6" s="366"/>
      <c r="BPD6" s="366"/>
      <c r="BPE6" s="366"/>
      <c r="BPF6" s="366"/>
      <c r="BPG6" s="366"/>
      <c r="BPH6" s="366"/>
      <c r="BPI6" s="366"/>
      <c r="BPJ6" s="366"/>
      <c r="BPK6" s="366"/>
      <c r="BPL6" s="366"/>
      <c r="BPM6" s="366"/>
      <c r="BPN6" s="366"/>
      <c r="BPO6" s="366"/>
      <c r="BPP6" s="366"/>
      <c r="BPQ6" s="366"/>
      <c r="BPR6" s="366"/>
      <c r="BPS6" s="366"/>
      <c r="BPT6" s="366"/>
      <c r="BPU6" s="366"/>
      <c r="BPV6" s="366"/>
      <c r="BPW6" s="366"/>
      <c r="BPX6" s="366"/>
      <c r="BPY6" s="366"/>
      <c r="BPZ6" s="366"/>
      <c r="BQA6" s="366"/>
      <c r="BQB6" s="366"/>
      <c r="BQC6" s="366"/>
      <c r="BQD6" s="366"/>
      <c r="BQE6" s="366"/>
      <c r="BQF6" s="366"/>
      <c r="BQG6" s="366"/>
      <c r="BQH6" s="366"/>
      <c r="BQI6" s="366"/>
      <c r="BQJ6" s="366"/>
      <c r="BQK6" s="366"/>
      <c r="BQL6" s="366"/>
      <c r="BQM6" s="366"/>
      <c r="BQN6" s="366"/>
      <c r="BQO6" s="366"/>
      <c r="BQP6" s="366"/>
      <c r="BQQ6" s="366"/>
      <c r="BQR6" s="366"/>
      <c r="BQS6" s="366"/>
      <c r="BQT6" s="366"/>
      <c r="BQU6" s="366"/>
      <c r="BQV6" s="366"/>
      <c r="BQW6" s="366"/>
      <c r="BQX6" s="366"/>
      <c r="BQY6" s="366"/>
      <c r="BQZ6" s="366"/>
      <c r="BRA6" s="366"/>
      <c r="BRB6" s="366"/>
      <c r="BRC6" s="366"/>
      <c r="BRD6" s="366"/>
      <c r="BRE6" s="366"/>
      <c r="BRF6" s="366"/>
      <c r="BRG6" s="366"/>
      <c r="BRH6" s="366"/>
      <c r="BRI6" s="366"/>
      <c r="BRJ6" s="366"/>
      <c r="BRK6" s="366"/>
      <c r="BRL6" s="366"/>
      <c r="BRM6" s="366"/>
      <c r="BRN6" s="366"/>
      <c r="BRO6" s="366"/>
      <c r="BRP6" s="366"/>
      <c r="BRQ6" s="366"/>
      <c r="BRR6" s="366"/>
      <c r="BRS6" s="366"/>
      <c r="BRT6" s="366"/>
      <c r="BRU6" s="366"/>
      <c r="BRV6" s="366"/>
      <c r="BRW6" s="366"/>
      <c r="BRX6" s="366"/>
      <c r="BRY6" s="366"/>
      <c r="BRZ6" s="366"/>
      <c r="BSA6" s="366"/>
      <c r="BSB6" s="366"/>
      <c r="BSC6" s="366"/>
      <c r="BSD6" s="366"/>
      <c r="BSE6" s="366"/>
      <c r="BSF6" s="366"/>
      <c r="BSG6" s="366"/>
      <c r="BSH6" s="366"/>
      <c r="BSI6" s="366"/>
      <c r="BSJ6" s="366"/>
      <c r="BSK6" s="366"/>
      <c r="BSL6" s="366"/>
      <c r="BSM6" s="366"/>
      <c r="BSN6" s="366"/>
      <c r="BSO6" s="366"/>
      <c r="BSP6" s="366"/>
      <c r="BSQ6" s="366"/>
      <c r="BSR6" s="366"/>
      <c r="BSS6" s="366"/>
      <c r="BST6" s="366"/>
      <c r="BSU6" s="366"/>
      <c r="BSV6" s="366"/>
      <c r="BSW6" s="366"/>
      <c r="BSX6" s="366"/>
      <c r="BSY6" s="366"/>
      <c r="BSZ6" s="366"/>
      <c r="BTA6" s="366"/>
      <c r="BTB6" s="366"/>
      <c r="BTC6" s="366"/>
      <c r="BTD6" s="366"/>
      <c r="BTE6" s="366"/>
      <c r="BTF6" s="366"/>
      <c r="BTG6" s="366"/>
      <c r="BTH6" s="366"/>
      <c r="BTI6" s="366"/>
      <c r="BTJ6" s="366"/>
      <c r="BTK6" s="366"/>
      <c r="BTL6" s="366"/>
      <c r="BTM6" s="366"/>
      <c r="BTN6" s="366"/>
      <c r="BTO6" s="366"/>
      <c r="BTP6" s="366"/>
      <c r="BTQ6" s="366"/>
      <c r="BTR6" s="366"/>
      <c r="BTS6" s="366"/>
      <c r="BTT6" s="366"/>
      <c r="BTU6" s="366"/>
      <c r="BTV6" s="366"/>
      <c r="BTW6" s="366"/>
      <c r="BTX6" s="366"/>
      <c r="BTY6" s="366"/>
      <c r="BTZ6" s="366"/>
      <c r="BUA6" s="366"/>
      <c r="BUB6" s="366"/>
      <c r="BUC6" s="366"/>
      <c r="BUD6" s="366"/>
      <c r="BUE6" s="366"/>
      <c r="BUF6" s="366"/>
      <c r="BUG6" s="366"/>
      <c r="BUH6" s="366"/>
      <c r="BUI6" s="366"/>
      <c r="BUJ6" s="366"/>
      <c r="BUK6" s="366"/>
      <c r="BUL6" s="366"/>
      <c r="BUM6" s="366"/>
      <c r="BUN6" s="366"/>
      <c r="BUO6" s="366"/>
      <c r="BUP6" s="366"/>
      <c r="BUQ6" s="366"/>
      <c r="BUR6" s="366"/>
      <c r="BUS6" s="366"/>
      <c r="BUT6" s="366"/>
      <c r="BUU6" s="366"/>
      <c r="BUV6" s="366"/>
      <c r="BUW6" s="366"/>
      <c r="BUX6" s="366"/>
      <c r="BUY6" s="366"/>
      <c r="BUZ6" s="366"/>
      <c r="BVA6" s="366"/>
      <c r="BVB6" s="366"/>
      <c r="BVC6" s="366"/>
      <c r="BVD6" s="366"/>
      <c r="BVE6" s="366"/>
      <c r="BVF6" s="366"/>
      <c r="BVG6" s="366"/>
      <c r="BVH6" s="366"/>
      <c r="BVI6" s="366"/>
      <c r="BVJ6" s="366"/>
      <c r="BVK6" s="366"/>
      <c r="BVL6" s="366"/>
      <c r="BVM6" s="366"/>
      <c r="BVN6" s="366"/>
      <c r="BVO6" s="366"/>
      <c r="BVP6" s="366"/>
      <c r="BVQ6" s="366"/>
      <c r="BVR6" s="366"/>
      <c r="BVS6" s="366"/>
      <c r="BVT6" s="366"/>
      <c r="BVU6" s="366"/>
      <c r="BVV6" s="366"/>
      <c r="BVW6" s="366"/>
      <c r="BVX6" s="366"/>
      <c r="BVY6" s="366"/>
      <c r="BVZ6" s="366"/>
      <c r="BWA6" s="366"/>
      <c r="BWB6" s="366"/>
      <c r="BWC6" s="366"/>
      <c r="BWD6" s="366"/>
      <c r="BWE6" s="366"/>
      <c r="BWF6" s="366"/>
      <c r="BWG6" s="366"/>
      <c r="BWH6" s="366"/>
      <c r="BWI6" s="366"/>
      <c r="BWJ6" s="366"/>
      <c r="BWK6" s="366"/>
      <c r="BWL6" s="366"/>
      <c r="BWM6" s="366"/>
      <c r="BWN6" s="366"/>
      <c r="BWO6" s="366"/>
      <c r="BWP6" s="366"/>
      <c r="BWQ6" s="366"/>
      <c r="BWR6" s="366"/>
      <c r="BWS6" s="366"/>
      <c r="BWT6" s="366"/>
      <c r="BWU6" s="366"/>
      <c r="BWV6" s="366"/>
      <c r="BWW6" s="366"/>
      <c r="BWX6" s="366"/>
      <c r="BWY6" s="366"/>
      <c r="BWZ6" s="366"/>
      <c r="BXA6" s="366"/>
      <c r="BXB6" s="366"/>
      <c r="BXC6" s="366"/>
      <c r="BXD6" s="366"/>
      <c r="BXE6" s="366"/>
      <c r="BXF6" s="366"/>
      <c r="BXG6" s="366"/>
      <c r="BXH6" s="366"/>
      <c r="BXI6" s="366"/>
      <c r="BXJ6" s="366"/>
      <c r="BXK6" s="366"/>
      <c r="BXL6" s="366"/>
      <c r="BXM6" s="366"/>
      <c r="BXN6" s="366"/>
      <c r="BXO6" s="366"/>
      <c r="BXP6" s="366"/>
      <c r="BXQ6" s="366"/>
      <c r="BXR6" s="366"/>
      <c r="BXS6" s="366"/>
      <c r="BXT6" s="366"/>
      <c r="BXU6" s="366"/>
      <c r="BXV6" s="366"/>
      <c r="BXW6" s="366"/>
      <c r="BXX6" s="366"/>
      <c r="BXY6" s="366"/>
      <c r="BXZ6" s="366"/>
      <c r="BYA6" s="366"/>
      <c r="BYB6" s="366"/>
      <c r="BYC6" s="366"/>
      <c r="BYD6" s="366"/>
      <c r="BYE6" s="366"/>
      <c r="BYF6" s="366"/>
      <c r="BYG6" s="366"/>
      <c r="BYH6" s="366"/>
      <c r="BYI6" s="366"/>
      <c r="BYJ6" s="366"/>
      <c r="BYK6" s="366"/>
      <c r="BYL6" s="366"/>
      <c r="BYM6" s="366"/>
      <c r="BYN6" s="366"/>
      <c r="BYO6" s="366"/>
      <c r="BYP6" s="366"/>
      <c r="BYQ6" s="366"/>
      <c r="BYR6" s="366"/>
      <c r="BYS6" s="366"/>
      <c r="BYT6" s="366"/>
      <c r="BYU6" s="366"/>
      <c r="BYV6" s="366"/>
      <c r="BYW6" s="366"/>
      <c r="BYX6" s="366"/>
      <c r="BYY6" s="366"/>
      <c r="BYZ6" s="366"/>
      <c r="BZA6" s="366"/>
      <c r="BZB6" s="366"/>
      <c r="BZC6" s="366"/>
      <c r="BZD6" s="366"/>
      <c r="BZE6" s="366"/>
      <c r="BZF6" s="366"/>
      <c r="BZG6" s="366"/>
      <c r="BZH6" s="366"/>
      <c r="BZI6" s="366"/>
      <c r="BZJ6" s="366"/>
      <c r="BZK6" s="366"/>
      <c r="BZL6" s="366"/>
      <c r="BZM6" s="366"/>
      <c r="BZN6" s="366"/>
      <c r="BZO6" s="366"/>
      <c r="BZP6" s="366"/>
      <c r="BZQ6" s="366"/>
      <c r="BZR6" s="366"/>
      <c r="BZS6" s="366"/>
      <c r="BZT6" s="366"/>
      <c r="BZU6" s="366"/>
      <c r="BZV6" s="366"/>
      <c r="BZW6" s="366"/>
      <c r="BZX6" s="366"/>
      <c r="BZY6" s="366"/>
      <c r="BZZ6" s="366"/>
      <c r="CAA6" s="366"/>
      <c r="CAB6" s="366"/>
      <c r="CAC6" s="366"/>
      <c r="CAD6" s="366"/>
      <c r="CAE6" s="366"/>
      <c r="CAF6" s="366"/>
      <c r="CAG6" s="366"/>
      <c r="CAH6" s="366"/>
      <c r="CAI6" s="366"/>
      <c r="CAJ6" s="366"/>
      <c r="CAK6" s="366"/>
      <c r="CAL6" s="366"/>
      <c r="CAM6" s="366"/>
      <c r="CAN6" s="366"/>
      <c r="CAO6" s="366"/>
      <c r="CAP6" s="366"/>
      <c r="CAQ6" s="366"/>
      <c r="CAR6" s="366"/>
      <c r="CAS6" s="366"/>
      <c r="CAT6" s="366"/>
      <c r="CAU6" s="366"/>
      <c r="CAV6" s="366"/>
      <c r="CAW6" s="366"/>
      <c r="CAX6" s="366"/>
      <c r="CAY6" s="366"/>
      <c r="CAZ6" s="366"/>
      <c r="CBA6" s="366"/>
      <c r="CBB6" s="366"/>
      <c r="CBC6" s="366"/>
      <c r="CBD6" s="366"/>
      <c r="CBE6" s="366"/>
      <c r="CBF6" s="366"/>
      <c r="CBG6" s="366"/>
      <c r="CBH6" s="366"/>
      <c r="CBI6" s="366"/>
      <c r="CBJ6" s="366"/>
      <c r="CBK6" s="366"/>
      <c r="CBL6" s="366"/>
      <c r="CBM6" s="366"/>
      <c r="CBN6" s="366"/>
      <c r="CBO6" s="366"/>
      <c r="CBP6" s="366"/>
      <c r="CBQ6" s="366"/>
      <c r="CBR6" s="366"/>
      <c r="CBS6" s="366"/>
      <c r="CBT6" s="366"/>
      <c r="CBU6" s="366"/>
      <c r="CBV6" s="366"/>
      <c r="CBW6" s="366"/>
      <c r="CBX6" s="366"/>
      <c r="CBY6" s="366"/>
      <c r="CBZ6" s="366"/>
      <c r="CCA6" s="366"/>
      <c r="CCB6" s="366"/>
      <c r="CCC6" s="366"/>
      <c r="CCD6" s="366"/>
      <c r="CCE6" s="366"/>
      <c r="CCF6" s="366"/>
      <c r="CCG6" s="366"/>
      <c r="CCH6" s="366"/>
      <c r="CCI6" s="366"/>
      <c r="CCJ6" s="366"/>
      <c r="CCK6" s="366"/>
      <c r="CCL6" s="366"/>
      <c r="CCM6" s="366"/>
      <c r="CCN6" s="366"/>
      <c r="CCO6" s="366"/>
      <c r="CCP6" s="366"/>
      <c r="CCQ6" s="366"/>
      <c r="CCR6" s="366"/>
      <c r="CCS6" s="366"/>
      <c r="CCT6" s="366"/>
      <c r="CCU6" s="366"/>
      <c r="CCV6" s="366"/>
      <c r="CCW6" s="366"/>
      <c r="CCX6" s="366"/>
      <c r="CCY6" s="366"/>
      <c r="CCZ6" s="366"/>
      <c r="CDA6" s="366"/>
      <c r="CDB6" s="366"/>
      <c r="CDC6" s="366"/>
      <c r="CDD6" s="366"/>
      <c r="CDE6" s="366"/>
      <c r="CDF6" s="366"/>
      <c r="CDG6" s="366"/>
      <c r="CDH6" s="366"/>
      <c r="CDI6" s="366"/>
      <c r="CDJ6" s="366"/>
      <c r="CDK6" s="366"/>
      <c r="CDL6" s="366"/>
      <c r="CDM6" s="366"/>
      <c r="CDN6" s="366"/>
      <c r="CDO6" s="366"/>
      <c r="CDP6" s="366"/>
      <c r="CDQ6" s="366"/>
      <c r="CDR6" s="366"/>
      <c r="CDS6" s="366"/>
      <c r="CDT6" s="366"/>
      <c r="CDU6" s="366"/>
      <c r="CDV6" s="366"/>
      <c r="CDW6" s="366"/>
      <c r="CDX6" s="366"/>
      <c r="CDY6" s="366"/>
      <c r="CDZ6" s="366"/>
      <c r="CEA6" s="366"/>
      <c r="CEB6" s="366"/>
      <c r="CEC6" s="366"/>
      <c r="CED6" s="366"/>
      <c r="CEE6" s="366"/>
      <c r="CEF6" s="366"/>
      <c r="CEG6" s="366"/>
      <c r="CEH6" s="366"/>
      <c r="CEI6" s="366"/>
      <c r="CEJ6" s="366"/>
      <c r="CEK6" s="366"/>
      <c r="CEL6" s="366"/>
      <c r="CEM6" s="366"/>
      <c r="CEN6" s="366"/>
      <c r="CEO6" s="366"/>
      <c r="CEP6" s="366"/>
      <c r="CEQ6" s="366"/>
      <c r="CER6" s="366"/>
      <c r="CES6" s="366"/>
      <c r="CET6" s="366"/>
      <c r="CEU6" s="366"/>
      <c r="CEV6" s="366"/>
      <c r="CEW6" s="366"/>
      <c r="CEX6" s="366"/>
      <c r="CEY6" s="366"/>
      <c r="CEZ6" s="366"/>
      <c r="CFA6" s="366"/>
      <c r="CFB6" s="366"/>
      <c r="CFC6" s="366"/>
      <c r="CFD6" s="366"/>
      <c r="CFE6" s="366"/>
      <c r="CFF6" s="366"/>
      <c r="CFG6" s="366"/>
      <c r="CFH6" s="366"/>
      <c r="CFI6" s="366"/>
      <c r="CFJ6" s="366"/>
      <c r="CFK6" s="366"/>
      <c r="CFL6" s="366"/>
      <c r="CFM6" s="366"/>
      <c r="CFN6" s="366"/>
      <c r="CFO6" s="366"/>
      <c r="CFP6" s="366"/>
      <c r="CFQ6" s="366"/>
      <c r="CFR6" s="366"/>
      <c r="CFS6" s="366"/>
      <c r="CFT6" s="366"/>
      <c r="CFU6" s="366"/>
      <c r="CFV6" s="366"/>
      <c r="CFW6" s="366"/>
      <c r="CFX6" s="366"/>
      <c r="CFY6" s="366"/>
      <c r="CFZ6" s="366"/>
      <c r="CGA6" s="366"/>
      <c r="CGB6" s="366"/>
      <c r="CGC6" s="366"/>
      <c r="CGD6" s="366"/>
      <c r="CGE6" s="366"/>
      <c r="CGF6" s="366"/>
      <c r="CGG6" s="366"/>
      <c r="CGH6" s="366"/>
      <c r="CGI6" s="366"/>
      <c r="CGJ6" s="366"/>
      <c r="CGK6" s="366"/>
      <c r="CGL6" s="366"/>
      <c r="CGM6" s="366"/>
      <c r="CGN6" s="366"/>
      <c r="CGO6" s="366"/>
      <c r="CGP6" s="366"/>
      <c r="CGQ6" s="366"/>
      <c r="CGR6" s="366"/>
      <c r="CGS6" s="366"/>
      <c r="CGT6" s="366"/>
      <c r="CGU6" s="366"/>
      <c r="CGV6" s="366"/>
      <c r="CGW6" s="366"/>
      <c r="CGX6" s="366"/>
      <c r="CGY6" s="366"/>
      <c r="CGZ6" s="366"/>
      <c r="CHA6" s="366"/>
      <c r="CHB6" s="366"/>
      <c r="CHC6" s="366"/>
      <c r="CHD6" s="366"/>
      <c r="CHE6" s="366"/>
      <c r="CHF6" s="366"/>
      <c r="CHG6" s="366"/>
      <c r="CHH6" s="366"/>
      <c r="CHI6" s="366"/>
      <c r="CHJ6" s="366"/>
      <c r="CHK6" s="366"/>
      <c r="CHL6" s="366"/>
      <c r="CHM6" s="366"/>
      <c r="CHN6" s="366"/>
      <c r="CHO6" s="366"/>
      <c r="CHP6" s="366"/>
      <c r="CHQ6" s="366"/>
      <c r="CHR6" s="366"/>
      <c r="CHS6" s="366"/>
      <c r="CHT6" s="366"/>
      <c r="CHU6" s="366"/>
      <c r="CHV6" s="366"/>
      <c r="CHW6" s="366"/>
      <c r="CHX6" s="366"/>
      <c r="CHY6" s="366"/>
      <c r="CHZ6" s="366"/>
      <c r="CIA6" s="366"/>
      <c r="CIB6" s="366"/>
      <c r="CIC6" s="366"/>
      <c r="CID6" s="366"/>
      <c r="CIE6" s="366"/>
      <c r="CIF6" s="366"/>
      <c r="CIG6" s="366"/>
      <c r="CIH6" s="366"/>
      <c r="CII6" s="366"/>
      <c r="CIJ6" s="366"/>
      <c r="CIK6" s="366"/>
      <c r="CIL6" s="366"/>
      <c r="CIM6" s="366"/>
      <c r="CIN6" s="366"/>
      <c r="CIO6" s="366"/>
      <c r="CIP6" s="366"/>
      <c r="CIQ6" s="366"/>
      <c r="CIR6" s="366"/>
      <c r="CIS6" s="366"/>
      <c r="CIT6" s="366"/>
      <c r="CIU6" s="366"/>
      <c r="CIV6" s="366"/>
      <c r="CIW6" s="366"/>
      <c r="CIX6" s="366"/>
      <c r="CIY6" s="366"/>
      <c r="CIZ6" s="366"/>
      <c r="CJA6" s="366"/>
      <c r="CJB6" s="366"/>
      <c r="CJC6" s="366"/>
      <c r="CJD6" s="366"/>
      <c r="CJE6" s="366"/>
      <c r="CJF6" s="366"/>
      <c r="CJG6" s="366"/>
      <c r="CJH6" s="366"/>
      <c r="CJI6" s="366"/>
      <c r="CJJ6" s="366"/>
      <c r="CJK6" s="366"/>
      <c r="CJL6" s="366"/>
      <c r="CJM6" s="366"/>
      <c r="CJN6" s="366"/>
      <c r="CJO6" s="366"/>
      <c r="CJP6" s="366"/>
      <c r="CJQ6" s="366"/>
      <c r="CJR6" s="366"/>
      <c r="CJS6" s="366"/>
      <c r="CJT6" s="366"/>
      <c r="CJU6" s="366"/>
      <c r="CJV6" s="366"/>
      <c r="CJW6" s="366"/>
      <c r="CJX6" s="366"/>
      <c r="CJY6" s="366"/>
      <c r="CJZ6" s="366"/>
      <c r="CKA6" s="366"/>
      <c r="CKB6" s="366"/>
      <c r="CKC6" s="366"/>
      <c r="CKD6" s="366"/>
      <c r="CKE6" s="366"/>
      <c r="CKF6" s="366"/>
      <c r="CKG6" s="366"/>
      <c r="CKH6" s="366"/>
      <c r="CKI6" s="366"/>
      <c r="CKJ6" s="366"/>
      <c r="CKK6" s="366"/>
      <c r="CKL6" s="366"/>
      <c r="CKM6" s="366"/>
      <c r="CKN6" s="366"/>
      <c r="CKO6" s="366"/>
      <c r="CKP6" s="366"/>
      <c r="CKQ6" s="366"/>
      <c r="CKR6" s="366"/>
      <c r="CKS6" s="366"/>
      <c r="CKT6" s="366"/>
      <c r="CKU6" s="366"/>
      <c r="CKV6" s="366"/>
      <c r="CKW6" s="366"/>
      <c r="CKX6" s="366"/>
      <c r="CKY6" s="366"/>
      <c r="CKZ6" s="366"/>
      <c r="CLA6" s="366"/>
      <c r="CLB6" s="366"/>
      <c r="CLC6" s="366"/>
      <c r="CLD6" s="366"/>
      <c r="CLE6" s="366"/>
      <c r="CLF6" s="366"/>
      <c r="CLG6" s="366"/>
      <c r="CLH6" s="366"/>
      <c r="CLI6" s="366"/>
      <c r="CLJ6" s="366"/>
      <c r="CLK6" s="366"/>
      <c r="CLL6" s="366"/>
      <c r="CLM6" s="366"/>
      <c r="CLN6" s="366"/>
      <c r="CLO6" s="366"/>
      <c r="CLP6" s="366"/>
      <c r="CLQ6" s="366"/>
      <c r="CLR6" s="366"/>
      <c r="CLS6" s="366"/>
      <c r="CLT6" s="366"/>
      <c r="CLU6" s="366"/>
      <c r="CLV6" s="366"/>
      <c r="CLW6" s="366"/>
      <c r="CLX6" s="366"/>
      <c r="CLY6" s="366"/>
      <c r="CLZ6" s="366"/>
      <c r="CMA6" s="366"/>
      <c r="CMB6" s="366"/>
      <c r="CMC6" s="366"/>
      <c r="CMD6" s="366"/>
      <c r="CME6" s="366"/>
      <c r="CMF6" s="366"/>
      <c r="CMG6" s="366"/>
      <c r="CMH6" s="366"/>
      <c r="CMI6" s="366"/>
      <c r="CMJ6" s="366"/>
      <c r="CMK6" s="366"/>
      <c r="CML6" s="366"/>
      <c r="CMM6" s="366"/>
      <c r="CMN6" s="366"/>
      <c r="CMO6" s="366"/>
      <c r="CMP6" s="366"/>
      <c r="CMQ6" s="366"/>
      <c r="CMR6" s="366"/>
      <c r="CMS6" s="366"/>
      <c r="CMT6" s="366"/>
      <c r="CMU6" s="366"/>
      <c r="CMV6" s="366"/>
      <c r="CMW6" s="366"/>
      <c r="CMX6" s="366"/>
      <c r="CMY6" s="366"/>
      <c r="CMZ6" s="366"/>
      <c r="CNA6" s="366"/>
      <c r="CNB6" s="366"/>
      <c r="CNC6" s="366"/>
      <c r="CND6" s="366"/>
      <c r="CNE6" s="366"/>
      <c r="CNF6" s="366"/>
      <c r="CNG6" s="366"/>
      <c r="CNH6" s="366"/>
      <c r="CNI6" s="366"/>
      <c r="CNJ6" s="366"/>
      <c r="CNK6" s="366"/>
      <c r="CNL6" s="366"/>
      <c r="CNM6" s="366"/>
      <c r="CNN6" s="366"/>
      <c r="CNO6" s="366"/>
      <c r="CNP6" s="366"/>
      <c r="CNQ6" s="366"/>
      <c r="CNR6" s="366"/>
      <c r="CNS6" s="366"/>
      <c r="CNT6" s="366"/>
      <c r="CNU6" s="366"/>
      <c r="CNV6" s="366"/>
      <c r="CNW6" s="366"/>
      <c r="CNX6" s="366"/>
      <c r="CNY6" s="366"/>
      <c r="CNZ6" s="366"/>
      <c r="COA6" s="366"/>
      <c r="COB6" s="366"/>
      <c r="COC6" s="366"/>
      <c r="COD6" s="366"/>
      <c r="COE6" s="366"/>
      <c r="COF6" s="366"/>
      <c r="COG6" s="366"/>
      <c r="COH6" s="366"/>
      <c r="COI6" s="366"/>
      <c r="COJ6" s="366"/>
      <c r="COK6" s="366"/>
      <c r="COL6" s="366"/>
      <c r="COM6" s="366"/>
      <c r="CON6" s="366"/>
      <c r="COO6" s="366"/>
      <c r="COP6" s="366"/>
      <c r="COQ6" s="366"/>
      <c r="COR6" s="366"/>
      <c r="COS6" s="366"/>
      <c r="COT6" s="366"/>
      <c r="COU6" s="366"/>
      <c r="COV6" s="366"/>
      <c r="COW6" s="366"/>
      <c r="COX6" s="366"/>
      <c r="COY6" s="366"/>
      <c r="COZ6" s="366"/>
      <c r="CPA6" s="366"/>
      <c r="CPB6" s="366"/>
      <c r="CPC6" s="366"/>
      <c r="CPD6" s="366"/>
      <c r="CPE6" s="366"/>
      <c r="CPF6" s="366"/>
      <c r="CPG6" s="366"/>
      <c r="CPH6" s="366"/>
      <c r="CPI6" s="366"/>
      <c r="CPJ6" s="366"/>
      <c r="CPK6" s="366"/>
      <c r="CPL6" s="366"/>
      <c r="CPM6" s="366"/>
      <c r="CPN6" s="366"/>
      <c r="CPO6" s="366"/>
      <c r="CPP6" s="366"/>
      <c r="CPQ6" s="366"/>
      <c r="CPR6" s="366"/>
      <c r="CPS6" s="366"/>
      <c r="CPT6" s="366"/>
      <c r="CPU6" s="366"/>
      <c r="CPV6" s="366"/>
      <c r="CPW6" s="366"/>
      <c r="CPX6" s="366"/>
      <c r="CPY6" s="366"/>
      <c r="CPZ6" s="366"/>
      <c r="CQA6" s="366"/>
      <c r="CQB6" s="366"/>
      <c r="CQC6" s="366"/>
      <c r="CQD6" s="366"/>
      <c r="CQE6" s="366"/>
      <c r="CQF6" s="366"/>
      <c r="CQG6" s="366"/>
      <c r="CQH6" s="366"/>
      <c r="CQI6" s="366"/>
      <c r="CQJ6" s="366"/>
      <c r="CQK6" s="366"/>
      <c r="CQL6" s="366"/>
      <c r="CQM6" s="366"/>
      <c r="CQN6" s="366"/>
      <c r="CQO6" s="366"/>
      <c r="CQP6" s="366"/>
      <c r="CQQ6" s="366"/>
      <c r="CQR6" s="366"/>
      <c r="CQS6" s="366"/>
      <c r="CQT6" s="366"/>
      <c r="CQU6" s="366"/>
      <c r="CQV6" s="366"/>
      <c r="CQW6" s="366"/>
      <c r="CQX6" s="366"/>
      <c r="CQY6" s="366"/>
      <c r="CQZ6" s="366"/>
      <c r="CRA6" s="366"/>
      <c r="CRB6" s="366"/>
      <c r="CRC6" s="366"/>
      <c r="CRD6" s="366"/>
      <c r="CRE6" s="366"/>
      <c r="CRF6" s="366"/>
      <c r="CRG6" s="366"/>
      <c r="CRH6" s="366"/>
      <c r="CRI6" s="366"/>
      <c r="CRJ6" s="366"/>
      <c r="CRK6" s="366"/>
      <c r="CRL6" s="366"/>
      <c r="CRM6" s="366"/>
      <c r="CRN6" s="366"/>
      <c r="CRO6" s="366"/>
      <c r="CRP6" s="366"/>
      <c r="CRQ6" s="366"/>
      <c r="CRR6" s="366"/>
      <c r="CRS6" s="366"/>
      <c r="CRT6" s="366"/>
      <c r="CRU6" s="366"/>
      <c r="CRV6" s="366"/>
      <c r="CRW6" s="366"/>
      <c r="CRX6" s="366"/>
      <c r="CRY6" s="366"/>
      <c r="CRZ6" s="366"/>
      <c r="CSA6" s="366"/>
      <c r="CSB6" s="366"/>
      <c r="CSC6" s="366"/>
      <c r="CSD6" s="366"/>
      <c r="CSE6" s="366"/>
      <c r="CSF6" s="366"/>
      <c r="CSG6" s="366"/>
      <c r="CSH6" s="366"/>
      <c r="CSI6" s="366"/>
      <c r="CSJ6" s="366"/>
      <c r="CSK6" s="366"/>
      <c r="CSL6" s="366"/>
      <c r="CSM6" s="366"/>
      <c r="CSN6" s="366"/>
      <c r="CSO6" s="366"/>
      <c r="CSP6" s="366"/>
      <c r="CSQ6" s="366"/>
      <c r="CSR6" s="366"/>
      <c r="CSS6" s="366"/>
      <c r="CST6" s="366"/>
      <c r="CSU6" s="366"/>
      <c r="CSV6" s="366"/>
      <c r="CSW6" s="366"/>
      <c r="CSX6" s="366"/>
      <c r="CSY6" s="366"/>
      <c r="CSZ6" s="366"/>
      <c r="CTA6" s="366"/>
      <c r="CTB6" s="366"/>
      <c r="CTC6" s="366"/>
      <c r="CTD6" s="366"/>
      <c r="CTE6" s="366"/>
      <c r="CTF6" s="366"/>
      <c r="CTG6" s="366"/>
      <c r="CTH6" s="366"/>
      <c r="CTI6" s="366"/>
      <c r="CTJ6" s="366"/>
      <c r="CTK6" s="366"/>
      <c r="CTL6" s="366"/>
      <c r="CTM6" s="366"/>
      <c r="CTN6" s="366"/>
      <c r="CTO6" s="366"/>
      <c r="CTP6" s="366"/>
      <c r="CTQ6" s="366"/>
      <c r="CTR6" s="366"/>
      <c r="CTS6" s="366"/>
      <c r="CTT6" s="366"/>
      <c r="CTU6" s="366"/>
      <c r="CTV6" s="366"/>
      <c r="CTW6" s="366"/>
      <c r="CTX6" s="366"/>
      <c r="CTY6" s="366"/>
      <c r="CTZ6" s="366"/>
      <c r="CUA6" s="366"/>
      <c r="CUB6" s="366"/>
      <c r="CUC6" s="366"/>
      <c r="CUD6" s="366"/>
      <c r="CUE6" s="366"/>
      <c r="CUF6" s="366"/>
      <c r="CUG6" s="366"/>
      <c r="CUH6" s="366"/>
      <c r="CUI6" s="366"/>
      <c r="CUJ6" s="366"/>
      <c r="CUK6" s="366"/>
      <c r="CUL6" s="366"/>
      <c r="CUM6" s="366"/>
      <c r="CUN6" s="366"/>
      <c r="CUO6" s="366"/>
      <c r="CUP6" s="366"/>
      <c r="CUQ6" s="366"/>
      <c r="CUR6" s="366"/>
      <c r="CUS6" s="366"/>
      <c r="CUT6" s="366"/>
      <c r="CUU6" s="366"/>
      <c r="CUV6" s="366"/>
      <c r="CUW6" s="366"/>
      <c r="CUX6" s="366"/>
      <c r="CUY6" s="366"/>
      <c r="CUZ6" s="366"/>
      <c r="CVA6" s="366"/>
      <c r="CVB6" s="366"/>
      <c r="CVC6" s="366"/>
      <c r="CVD6" s="366"/>
      <c r="CVE6" s="366"/>
      <c r="CVF6" s="366"/>
      <c r="CVG6" s="366"/>
      <c r="CVH6" s="366"/>
      <c r="CVI6" s="366"/>
      <c r="CVJ6" s="366"/>
      <c r="CVK6" s="366"/>
      <c r="CVL6" s="366"/>
      <c r="CVM6" s="366"/>
      <c r="CVN6" s="366"/>
      <c r="CVO6" s="366"/>
      <c r="CVP6" s="366"/>
      <c r="CVQ6" s="366"/>
      <c r="CVR6" s="366"/>
      <c r="CVS6" s="366"/>
      <c r="CVT6" s="366"/>
      <c r="CVU6" s="366"/>
      <c r="CVV6" s="366"/>
      <c r="CVW6" s="366"/>
      <c r="CVX6" s="366"/>
      <c r="CVY6" s="366"/>
      <c r="CVZ6" s="366"/>
      <c r="CWA6" s="366"/>
      <c r="CWB6" s="366"/>
      <c r="CWC6" s="366"/>
      <c r="CWD6" s="366"/>
      <c r="CWE6" s="366"/>
      <c r="CWF6" s="366"/>
      <c r="CWG6" s="366"/>
      <c r="CWH6" s="366"/>
      <c r="CWI6" s="366"/>
      <c r="CWJ6" s="366"/>
      <c r="CWK6" s="366"/>
      <c r="CWL6" s="366"/>
      <c r="CWM6" s="366"/>
      <c r="CWN6" s="366"/>
      <c r="CWO6" s="366"/>
      <c r="CWP6" s="366"/>
      <c r="CWQ6" s="366"/>
      <c r="CWR6" s="366"/>
      <c r="CWS6" s="366"/>
      <c r="CWT6" s="366"/>
      <c r="CWU6" s="366"/>
      <c r="CWV6" s="366"/>
      <c r="CWW6" s="366"/>
      <c r="CWX6" s="366"/>
      <c r="CWY6" s="366"/>
      <c r="CWZ6" s="366"/>
      <c r="CXA6" s="366"/>
      <c r="CXB6" s="366"/>
      <c r="CXC6" s="366"/>
      <c r="CXD6" s="366"/>
      <c r="CXE6" s="366"/>
      <c r="CXF6" s="366"/>
      <c r="CXG6" s="366"/>
      <c r="CXH6" s="366"/>
      <c r="CXI6" s="366"/>
      <c r="CXJ6" s="366"/>
      <c r="CXK6" s="366"/>
      <c r="CXL6" s="366"/>
      <c r="CXM6" s="366"/>
      <c r="CXN6" s="366"/>
      <c r="CXO6" s="366"/>
      <c r="CXP6" s="366"/>
      <c r="CXQ6" s="366"/>
      <c r="CXR6" s="366"/>
      <c r="CXS6" s="366"/>
      <c r="CXT6" s="366"/>
      <c r="CXU6" s="366"/>
      <c r="CXV6" s="366"/>
      <c r="CXW6" s="366"/>
      <c r="CXX6" s="366"/>
      <c r="CXY6" s="366"/>
      <c r="CXZ6" s="366"/>
      <c r="CYA6" s="366"/>
      <c r="CYB6" s="366"/>
      <c r="CYC6" s="366"/>
      <c r="CYD6" s="366"/>
      <c r="CYE6" s="366"/>
      <c r="CYF6" s="366"/>
      <c r="CYG6" s="366"/>
      <c r="CYH6" s="366"/>
      <c r="CYI6" s="366"/>
      <c r="CYJ6" s="366"/>
      <c r="CYK6" s="366"/>
      <c r="CYL6" s="366"/>
      <c r="CYM6" s="366"/>
      <c r="CYN6" s="366"/>
      <c r="CYO6" s="366"/>
      <c r="CYP6" s="366"/>
      <c r="CYQ6" s="366"/>
      <c r="CYR6" s="366"/>
      <c r="CYS6" s="366"/>
      <c r="CYT6" s="366"/>
      <c r="CYU6" s="366"/>
      <c r="CYV6" s="366"/>
      <c r="CYW6" s="366"/>
      <c r="CYX6" s="366"/>
      <c r="CYY6" s="366"/>
      <c r="CYZ6" s="366"/>
      <c r="CZA6" s="366"/>
      <c r="CZB6" s="366"/>
      <c r="CZC6" s="366"/>
      <c r="CZD6" s="366"/>
      <c r="CZE6" s="366"/>
      <c r="CZF6" s="366"/>
      <c r="CZG6" s="366"/>
      <c r="CZH6" s="366"/>
      <c r="CZI6" s="366"/>
      <c r="CZJ6" s="366"/>
      <c r="CZK6" s="366"/>
      <c r="CZL6" s="366"/>
      <c r="CZM6" s="366"/>
      <c r="CZN6" s="366"/>
      <c r="CZO6" s="366"/>
      <c r="CZP6" s="366"/>
      <c r="CZQ6" s="366"/>
      <c r="CZR6" s="366"/>
      <c r="CZS6" s="366"/>
      <c r="CZT6" s="366"/>
      <c r="CZU6" s="366"/>
      <c r="CZV6" s="366"/>
      <c r="CZW6" s="366"/>
      <c r="CZX6" s="366"/>
      <c r="CZY6" s="366"/>
      <c r="CZZ6" s="366"/>
      <c r="DAA6" s="366"/>
      <c r="DAB6" s="366"/>
      <c r="DAC6" s="366"/>
      <c r="DAD6" s="366"/>
      <c r="DAE6" s="366"/>
      <c r="DAF6" s="366"/>
      <c r="DAG6" s="366"/>
      <c r="DAH6" s="366"/>
      <c r="DAI6" s="366"/>
      <c r="DAJ6" s="366"/>
      <c r="DAK6" s="366"/>
      <c r="DAL6" s="366"/>
      <c r="DAM6" s="366"/>
      <c r="DAN6" s="366"/>
      <c r="DAO6" s="366"/>
      <c r="DAP6" s="366"/>
      <c r="DAQ6" s="366"/>
      <c r="DAR6" s="366"/>
      <c r="DAS6" s="366"/>
      <c r="DAT6" s="366"/>
      <c r="DAU6" s="366"/>
      <c r="DAV6" s="366"/>
      <c r="DAW6" s="366"/>
      <c r="DAX6" s="366"/>
      <c r="DAY6" s="366"/>
      <c r="DAZ6" s="366"/>
      <c r="DBA6" s="366"/>
      <c r="DBB6" s="366"/>
      <c r="DBC6" s="366"/>
      <c r="DBD6" s="366"/>
      <c r="DBE6" s="366"/>
      <c r="DBF6" s="366"/>
      <c r="DBG6" s="366"/>
      <c r="DBH6" s="366"/>
      <c r="DBI6" s="366"/>
      <c r="DBJ6" s="366"/>
      <c r="DBK6" s="366"/>
      <c r="DBL6" s="366"/>
      <c r="DBM6" s="366"/>
      <c r="DBN6" s="366"/>
      <c r="DBO6" s="366"/>
      <c r="DBP6" s="366"/>
      <c r="DBQ6" s="366"/>
      <c r="DBR6" s="366"/>
      <c r="DBS6" s="366"/>
      <c r="DBT6" s="366"/>
      <c r="DBU6" s="366"/>
      <c r="DBV6" s="366"/>
      <c r="DBW6" s="366"/>
      <c r="DBX6" s="366"/>
      <c r="DBY6" s="366"/>
      <c r="DBZ6" s="366"/>
      <c r="DCA6" s="366"/>
      <c r="DCB6" s="366"/>
      <c r="DCC6" s="366"/>
      <c r="DCD6" s="366"/>
      <c r="DCE6" s="366"/>
      <c r="DCF6" s="366"/>
      <c r="DCG6" s="366"/>
      <c r="DCH6" s="366"/>
      <c r="DCI6" s="366"/>
      <c r="DCJ6" s="366"/>
      <c r="DCK6" s="366"/>
      <c r="DCL6" s="366"/>
      <c r="DCM6" s="366"/>
      <c r="DCN6" s="366"/>
      <c r="DCO6" s="366"/>
      <c r="DCP6" s="366"/>
      <c r="DCQ6" s="366"/>
      <c r="DCR6" s="366"/>
      <c r="DCS6" s="366"/>
      <c r="DCT6" s="366"/>
      <c r="DCU6" s="366"/>
      <c r="DCV6" s="366"/>
      <c r="DCW6" s="366"/>
      <c r="DCX6" s="366"/>
      <c r="DCY6" s="366"/>
      <c r="DCZ6" s="366"/>
      <c r="DDA6" s="366"/>
      <c r="DDB6" s="366"/>
      <c r="DDC6" s="366"/>
      <c r="DDD6" s="366"/>
      <c r="DDE6" s="366"/>
      <c r="DDF6" s="366"/>
      <c r="DDG6" s="366"/>
      <c r="DDH6" s="366"/>
      <c r="DDI6" s="366"/>
      <c r="DDJ6" s="366"/>
      <c r="DDK6" s="366"/>
      <c r="DDL6" s="366"/>
      <c r="DDM6" s="366"/>
      <c r="DDN6" s="366"/>
      <c r="DDO6" s="366"/>
      <c r="DDP6" s="366"/>
      <c r="DDQ6" s="366"/>
      <c r="DDR6" s="366"/>
      <c r="DDS6" s="366"/>
      <c r="DDT6" s="366"/>
      <c r="DDU6" s="366"/>
      <c r="DDV6" s="366"/>
      <c r="DDW6" s="366"/>
      <c r="DDX6" s="366"/>
      <c r="DDY6" s="366"/>
      <c r="DDZ6" s="366"/>
      <c r="DEA6" s="366"/>
      <c r="DEB6" s="366"/>
      <c r="DEC6" s="366"/>
      <c r="DED6" s="366"/>
      <c r="DEE6" s="366"/>
      <c r="DEF6" s="366"/>
      <c r="DEG6" s="366"/>
      <c r="DEH6" s="366"/>
      <c r="DEI6" s="366"/>
      <c r="DEJ6" s="366"/>
      <c r="DEK6" s="366"/>
      <c r="DEL6" s="366"/>
      <c r="DEM6" s="366"/>
      <c r="DEN6" s="366"/>
      <c r="DEO6" s="366"/>
      <c r="DEP6" s="366"/>
      <c r="DEQ6" s="366"/>
      <c r="DER6" s="366"/>
      <c r="DES6" s="366"/>
      <c r="DET6" s="366"/>
      <c r="DEU6" s="366"/>
      <c r="DEV6" s="366"/>
      <c r="DEW6" s="366"/>
      <c r="DEX6" s="366"/>
      <c r="DEY6" s="366"/>
      <c r="DEZ6" s="366"/>
      <c r="DFA6" s="366"/>
      <c r="DFB6" s="366"/>
      <c r="DFC6" s="366"/>
      <c r="DFD6" s="366"/>
      <c r="DFE6" s="366"/>
      <c r="DFF6" s="366"/>
      <c r="DFG6" s="366"/>
      <c r="DFH6" s="366"/>
      <c r="DFI6" s="366"/>
      <c r="DFJ6" s="366"/>
      <c r="DFK6" s="366"/>
      <c r="DFL6" s="366"/>
      <c r="DFM6" s="366"/>
      <c r="DFN6" s="366"/>
      <c r="DFO6" s="366"/>
      <c r="DFP6" s="366"/>
      <c r="DFQ6" s="366"/>
      <c r="DFR6" s="366"/>
      <c r="DFS6" s="366"/>
      <c r="DFT6" s="366"/>
      <c r="DFU6" s="366"/>
      <c r="DFV6" s="366"/>
      <c r="DFW6" s="366"/>
      <c r="DFX6" s="366"/>
      <c r="DFY6" s="366"/>
      <c r="DFZ6" s="366"/>
      <c r="DGA6" s="366"/>
      <c r="DGB6" s="366"/>
      <c r="DGC6" s="366"/>
      <c r="DGD6" s="366"/>
      <c r="DGE6" s="366"/>
      <c r="DGF6" s="366"/>
      <c r="DGG6" s="366"/>
      <c r="DGH6" s="366"/>
      <c r="DGI6" s="366"/>
      <c r="DGJ6" s="366"/>
      <c r="DGK6" s="366"/>
      <c r="DGL6" s="366"/>
      <c r="DGM6" s="366"/>
      <c r="DGN6" s="366"/>
      <c r="DGO6" s="366"/>
      <c r="DGP6" s="366"/>
      <c r="DGQ6" s="366"/>
      <c r="DGR6" s="366"/>
      <c r="DGS6" s="366"/>
      <c r="DGT6" s="366"/>
      <c r="DGU6" s="366"/>
      <c r="DGV6" s="366"/>
      <c r="DGW6" s="366"/>
      <c r="DGX6" s="366"/>
      <c r="DGY6" s="366"/>
      <c r="DGZ6" s="366"/>
      <c r="DHA6" s="366"/>
      <c r="DHB6" s="366"/>
      <c r="DHC6" s="366"/>
      <c r="DHD6" s="366"/>
      <c r="DHE6" s="366"/>
      <c r="DHF6" s="366"/>
      <c r="DHG6" s="366"/>
      <c r="DHH6" s="366"/>
      <c r="DHI6" s="366"/>
      <c r="DHJ6" s="366"/>
      <c r="DHK6" s="366"/>
      <c r="DHL6" s="366"/>
      <c r="DHM6" s="366"/>
      <c r="DHN6" s="366"/>
      <c r="DHO6" s="366"/>
      <c r="DHP6" s="366"/>
      <c r="DHQ6" s="366"/>
      <c r="DHR6" s="366"/>
      <c r="DHS6" s="366"/>
      <c r="DHT6" s="366"/>
      <c r="DHU6" s="366"/>
      <c r="DHV6" s="366"/>
      <c r="DHW6" s="366"/>
      <c r="DHX6" s="366"/>
      <c r="DHY6" s="366"/>
      <c r="DHZ6" s="366"/>
      <c r="DIA6" s="366"/>
      <c r="DIB6" s="366"/>
      <c r="DIC6" s="366"/>
      <c r="DID6" s="366"/>
      <c r="DIE6" s="366"/>
      <c r="DIF6" s="366"/>
      <c r="DIG6" s="366"/>
      <c r="DIH6" s="366"/>
      <c r="DII6" s="366"/>
      <c r="DIJ6" s="366"/>
      <c r="DIK6" s="366"/>
      <c r="DIL6" s="366"/>
      <c r="DIM6" s="366"/>
      <c r="DIN6" s="366"/>
      <c r="DIO6" s="366"/>
      <c r="DIP6" s="366"/>
      <c r="DIQ6" s="366"/>
      <c r="DIR6" s="366"/>
      <c r="DIS6" s="366"/>
      <c r="DIT6" s="366"/>
      <c r="DIU6" s="366"/>
      <c r="DIV6" s="366"/>
      <c r="DIW6" s="366"/>
      <c r="DIX6" s="366"/>
      <c r="DIY6" s="366"/>
      <c r="DIZ6" s="366"/>
      <c r="DJA6" s="366"/>
      <c r="DJB6" s="366"/>
      <c r="DJC6" s="366"/>
      <c r="DJD6" s="366"/>
      <c r="DJE6" s="366"/>
      <c r="DJF6" s="366"/>
      <c r="DJG6" s="366"/>
      <c r="DJH6" s="366"/>
      <c r="DJI6" s="366"/>
      <c r="DJJ6" s="366"/>
      <c r="DJK6" s="366"/>
      <c r="DJL6" s="366"/>
      <c r="DJM6" s="366"/>
      <c r="DJN6" s="366"/>
      <c r="DJO6" s="366"/>
      <c r="DJP6" s="366"/>
      <c r="DJQ6" s="366"/>
      <c r="DJR6" s="366"/>
      <c r="DJS6" s="366"/>
      <c r="DJT6" s="366"/>
      <c r="DJU6" s="366"/>
      <c r="DJV6" s="366"/>
      <c r="DJW6" s="366"/>
      <c r="DJX6" s="366"/>
      <c r="DJY6" s="366"/>
      <c r="DJZ6" s="366"/>
      <c r="DKA6" s="366"/>
      <c r="DKB6" s="366"/>
      <c r="DKC6" s="366"/>
      <c r="DKD6" s="366"/>
      <c r="DKE6" s="366"/>
      <c r="DKF6" s="366"/>
      <c r="DKG6" s="366"/>
      <c r="DKH6" s="366"/>
      <c r="DKI6" s="366"/>
      <c r="DKJ6" s="366"/>
      <c r="DKK6" s="366"/>
      <c r="DKL6" s="366"/>
      <c r="DKM6" s="366"/>
      <c r="DKN6" s="366"/>
      <c r="DKO6" s="366"/>
      <c r="DKP6" s="366"/>
      <c r="DKQ6" s="366"/>
      <c r="DKR6" s="366"/>
      <c r="DKS6" s="366"/>
      <c r="DKT6" s="366"/>
      <c r="DKU6" s="366"/>
      <c r="DKV6" s="366"/>
      <c r="DKW6" s="366"/>
      <c r="DKX6" s="366"/>
      <c r="DKY6" s="366"/>
      <c r="DKZ6" s="366"/>
      <c r="DLA6" s="366"/>
      <c r="DLB6" s="366"/>
      <c r="DLC6" s="366"/>
      <c r="DLD6" s="366"/>
      <c r="DLE6" s="366"/>
      <c r="DLF6" s="366"/>
      <c r="DLG6" s="366"/>
      <c r="DLH6" s="366"/>
      <c r="DLI6" s="366"/>
      <c r="DLJ6" s="366"/>
      <c r="DLK6" s="366"/>
      <c r="DLL6" s="366"/>
      <c r="DLM6" s="366"/>
      <c r="DLN6" s="366"/>
      <c r="DLO6" s="366"/>
      <c r="DLP6" s="366"/>
      <c r="DLQ6" s="366"/>
      <c r="DLR6" s="366"/>
      <c r="DLS6" s="366"/>
      <c r="DLT6" s="366"/>
      <c r="DLU6" s="366"/>
      <c r="DLV6" s="366"/>
      <c r="DLW6" s="366"/>
      <c r="DLX6" s="366"/>
      <c r="DLY6" s="366"/>
      <c r="DLZ6" s="366"/>
      <c r="DMA6" s="366"/>
      <c r="DMB6" s="366"/>
      <c r="DMC6" s="366"/>
      <c r="DMD6" s="366"/>
      <c r="DME6" s="366"/>
      <c r="DMF6" s="366"/>
      <c r="DMG6" s="366"/>
      <c r="DMH6" s="366"/>
      <c r="DMI6" s="366"/>
      <c r="DMJ6" s="366"/>
      <c r="DMK6" s="366"/>
      <c r="DML6" s="366"/>
      <c r="DMM6" s="366"/>
      <c r="DMN6" s="366"/>
      <c r="DMO6" s="366"/>
      <c r="DMP6" s="366"/>
      <c r="DMQ6" s="366"/>
      <c r="DMR6" s="366"/>
      <c r="DMS6" s="366"/>
      <c r="DMT6" s="366"/>
      <c r="DMU6" s="366"/>
      <c r="DMV6" s="366"/>
      <c r="DMW6" s="366"/>
      <c r="DMX6" s="366"/>
      <c r="DMY6" s="366"/>
      <c r="DMZ6" s="366"/>
      <c r="DNA6" s="366"/>
      <c r="DNB6" s="366"/>
      <c r="DNC6" s="366"/>
      <c r="DND6" s="366"/>
      <c r="DNE6" s="366"/>
      <c r="DNF6" s="366"/>
      <c r="DNG6" s="366"/>
      <c r="DNH6" s="366"/>
      <c r="DNI6" s="366"/>
      <c r="DNJ6" s="366"/>
      <c r="DNK6" s="366"/>
      <c r="DNL6" s="366"/>
      <c r="DNM6" s="366"/>
      <c r="DNN6" s="366"/>
      <c r="DNO6" s="366"/>
      <c r="DNP6" s="366"/>
      <c r="DNQ6" s="366"/>
      <c r="DNR6" s="366"/>
      <c r="DNS6" s="366"/>
      <c r="DNT6" s="366"/>
      <c r="DNU6" s="366"/>
      <c r="DNV6" s="366"/>
      <c r="DNW6" s="366"/>
      <c r="DNX6" s="366"/>
      <c r="DNY6" s="366"/>
      <c r="DNZ6" s="366"/>
      <c r="DOA6" s="366"/>
      <c r="DOB6" s="366"/>
      <c r="DOC6" s="366"/>
      <c r="DOD6" s="366"/>
      <c r="DOE6" s="366"/>
      <c r="DOF6" s="366"/>
      <c r="DOG6" s="366"/>
      <c r="DOH6" s="366"/>
      <c r="DOI6" s="366"/>
      <c r="DOJ6" s="366"/>
      <c r="DOK6" s="366"/>
      <c r="DOL6" s="366"/>
      <c r="DOM6" s="366"/>
      <c r="DON6" s="366"/>
      <c r="DOO6" s="366"/>
      <c r="DOP6" s="366"/>
      <c r="DOQ6" s="366"/>
      <c r="DOR6" s="366"/>
      <c r="DOS6" s="366"/>
      <c r="DOT6" s="366"/>
      <c r="DOU6" s="366"/>
      <c r="DOV6" s="366"/>
      <c r="DOW6" s="366"/>
      <c r="DOX6" s="366"/>
      <c r="DOY6" s="366"/>
      <c r="DOZ6" s="366"/>
      <c r="DPA6" s="366"/>
      <c r="DPB6" s="366"/>
      <c r="DPC6" s="366"/>
      <c r="DPD6" s="366"/>
      <c r="DPE6" s="366"/>
      <c r="DPF6" s="366"/>
      <c r="DPG6" s="366"/>
      <c r="DPH6" s="366"/>
      <c r="DPI6" s="366"/>
      <c r="DPJ6" s="366"/>
      <c r="DPK6" s="366"/>
      <c r="DPL6" s="366"/>
      <c r="DPM6" s="366"/>
      <c r="DPN6" s="366"/>
      <c r="DPO6" s="366"/>
      <c r="DPP6" s="366"/>
      <c r="DPQ6" s="366"/>
      <c r="DPR6" s="366"/>
      <c r="DPS6" s="366"/>
      <c r="DPT6" s="366"/>
      <c r="DPU6" s="366"/>
      <c r="DPV6" s="366"/>
      <c r="DPW6" s="366"/>
      <c r="DPX6" s="366"/>
      <c r="DPY6" s="366"/>
      <c r="DPZ6" s="366"/>
      <c r="DQA6" s="366"/>
      <c r="DQB6" s="366"/>
      <c r="DQC6" s="366"/>
      <c r="DQD6" s="366"/>
      <c r="DQE6" s="366"/>
      <c r="DQF6" s="366"/>
      <c r="DQG6" s="366"/>
      <c r="DQH6" s="366"/>
      <c r="DQI6" s="366"/>
      <c r="DQJ6" s="366"/>
      <c r="DQK6" s="366"/>
      <c r="DQL6" s="366"/>
      <c r="DQM6" s="366"/>
      <c r="DQN6" s="366"/>
      <c r="DQO6" s="366"/>
      <c r="DQP6" s="366"/>
      <c r="DQQ6" s="366"/>
      <c r="DQR6" s="366"/>
      <c r="DQS6" s="366"/>
      <c r="DQT6" s="366"/>
      <c r="DQU6" s="366"/>
      <c r="DQV6" s="366"/>
      <c r="DQW6" s="366"/>
      <c r="DQX6" s="366"/>
      <c r="DQY6" s="366"/>
      <c r="DQZ6" s="366"/>
      <c r="DRA6" s="366"/>
      <c r="DRB6" s="366"/>
      <c r="DRC6" s="366"/>
      <c r="DRD6" s="366"/>
      <c r="DRE6" s="366"/>
      <c r="DRF6" s="366"/>
      <c r="DRG6" s="366"/>
      <c r="DRH6" s="366"/>
      <c r="DRI6" s="366"/>
      <c r="DRJ6" s="366"/>
      <c r="DRK6" s="366"/>
      <c r="DRL6" s="366"/>
      <c r="DRM6" s="366"/>
      <c r="DRN6" s="366"/>
      <c r="DRO6" s="366"/>
      <c r="DRP6" s="366"/>
      <c r="DRQ6" s="366"/>
      <c r="DRR6" s="366"/>
      <c r="DRS6" s="366"/>
      <c r="DRT6" s="366"/>
      <c r="DRU6" s="366"/>
      <c r="DRV6" s="366"/>
      <c r="DRW6" s="366"/>
      <c r="DRX6" s="366"/>
      <c r="DRY6" s="366"/>
      <c r="DRZ6" s="366"/>
      <c r="DSA6" s="366"/>
      <c r="DSB6" s="366"/>
      <c r="DSC6" s="366"/>
      <c r="DSD6" s="366"/>
      <c r="DSE6" s="366"/>
      <c r="DSF6" s="366"/>
      <c r="DSG6" s="366"/>
      <c r="DSH6" s="366"/>
      <c r="DSI6" s="366"/>
      <c r="DSJ6" s="366"/>
      <c r="DSK6" s="366"/>
      <c r="DSL6" s="366"/>
      <c r="DSM6" s="366"/>
      <c r="DSN6" s="366"/>
      <c r="DSO6" s="366"/>
      <c r="DSP6" s="366"/>
      <c r="DSQ6" s="366"/>
      <c r="DSR6" s="366"/>
      <c r="DSS6" s="366"/>
      <c r="DST6" s="366"/>
      <c r="DSU6" s="366"/>
      <c r="DSV6" s="366"/>
      <c r="DSW6" s="366"/>
      <c r="DSX6" s="366"/>
      <c r="DSY6" s="366"/>
      <c r="DSZ6" s="366"/>
      <c r="DTA6" s="366"/>
      <c r="DTB6" s="366"/>
      <c r="DTC6" s="366"/>
      <c r="DTD6" s="366"/>
      <c r="DTE6" s="366"/>
      <c r="DTF6" s="366"/>
      <c r="DTG6" s="366"/>
      <c r="DTH6" s="366"/>
      <c r="DTI6" s="366"/>
      <c r="DTJ6" s="366"/>
      <c r="DTK6" s="366"/>
      <c r="DTL6" s="366"/>
      <c r="DTM6" s="366"/>
      <c r="DTN6" s="366"/>
      <c r="DTO6" s="366"/>
      <c r="DTP6" s="366"/>
      <c r="DTQ6" s="366"/>
      <c r="DTR6" s="366"/>
      <c r="DTS6" s="366"/>
      <c r="DTT6" s="366"/>
      <c r="DTU6" s="366"/>
      <c r="DTV6" s="366"/>
      <c r="DTW6" s="366"/>
      <c r="DTX6" s="366"/>
      <c r="DTY6" s="366"/>
      <c r="DTZ6" s="366"/>
      <c r="DUA6" s="366"/>
      <c r="DUB6" s="366"/>
      <c r="DUC6" s="366"/>
      <c r="DUD6" s="366"/>
      <c r="DUE6" s="366"/>
      <c r="DUF6" s="366"/>
      <c r="DUG6" s="366"/>
      <c r="DUH6" s="366"/>
      <c r="DUI6" s="366"/>
      <c r="DUJ6" s="366"/>
      <c r="DUK6" s="366"/>
      <c r="DUL6" s="366"/>
      <c r="DUM6" s="366"/>
      <c r="DUN6" s="366"/>
      <c r="DUO6" s="366"/>
      <c r="DUP6" s="366"/>
      <c r="DUQ6" s="366"/>
      <c r="DUR6" s="366"/>
      <c r="DUS6" s="366"/>
      <c r="DUT6" s="366"/>
      <c r="DUU6" s="366"/>
      <c r="DUV6" s="366"/>
      <c r="DUW6" s="366"/>
      <c r="DUX6" s="366"/>
      <c r="DUY6" s="366"/>
      <c r="DUZ6" s="366"/>
      <c r="DVA6" s="366"/>
      <c r="DVB6" s="366"/>
      <c r="DVC6" s="366"/>
      <c r="DVD6" s="366"/>
      <c r="DVE6" s="366"/>
      <c r="DVF6" s="366"/>
      <c r="DVG6" s="366"/>
      <c r="DVH6" s="366"/>
      <c r="DVI6" s="366"/>
      <c r="DVJ6" s="366"/>
      <c r="DVK6" s="366"/>
      <c r="DVL6" s="366"/>
      <c r="DVM6" s="366"/>
      <c r="DVN6" s="366"/>
      <c r="DVO6" s="366"/>
      <c r="DVP6" s="366"/>
      <c r="DVQ6" s="366"/>
      <c r="DVR6" s="366"/>
      <c r="DVS6" s="366"/>
      <c r="DVT6" s="366"/>
      <c r="DVU6" s="366"/>
      <c r="DVV6" s="366"/>
      <c r="DVW6" s="366"/>
      <c r="DVX6" s="366"/>
      <c r="DVY6" s="366"/>
      <c r="DVZ6" s="366"/>
      <c r="DWA6" s="366"/>
      <c r="DWB6" s="366"/>
      <c r="DWC6" s="366"/>
      <c r="DWD6" s="366"/>
      <c r="DWE6" s="366"/>
      <c r="DWF6" s="366"/>
      <c r="DWG6" s="366"/>
      <c r="DWH6" s="366"/>
      <c r="DWI6" s="366"/>
      <c r="DWJ6" s="366"/>
      <c r="DWK6" s="366"/>
      <c r="DWL6" s="366"/>
      <c r="DWM6" s="366"/>
      <c r="DWN6" s="366"/>
      <c r="DWO6" s="366"/>
      <c r="DWP6" s="366"/>
      <c r="DWQ6" s="366"/>
      <c r="DWR6" s="366"/>
      <c r="DWS6" s="366"/>
      <c r="DWT6" s="366"/>
      <c r="DWU6" s="366"/>
      <c r="DWV6" s="366"/>
      <c r="DWW6" s="366"/>
      <c r="DWX6" s="366"/>
      <c r="DWY6" s="366"/>
      <c r="DWZ6" s="366"/>
      <c r="DXA6" s="366"/>
      <c r="DXB6" s="366"/>
      <c r="DXC6" s="366"/>
      <c r="DXD6" s="366"/>
      <c r="DXE6" s="366"/>
      <c r="DXF6" s="366"/>
      <c r="DXG6" s="366"/>
      <c r="DXH6" s="366"/>
      <c r="DXI6" s="366"/>
      <c r="DXJ6" s="366"/>
      <c r="DXK6" s="366"/>
      <c r="DXL6" s="366"/>
      <c r="DXM6" s="366"/>
      <c r="DXN6" s="366"/>
      <c r="DXO6" s="366"/>
      <c r="DXP6" s="366"/>
      <c r="DXQ6" s="366"/>
      <c r="DXR6" s="366"/>
      <c r="DXS6" s="366"/>
      <c r="DXT6" s="366"/>
      <c r="DXU6" s="366"/>
      <c r="DXV6" s="366"/>
      <c r="DXW6" s="366"/>
      <c r="DXX6" s="366"/>
      <c r="DXY6" s="366"/>
      <c r="DXZ6" s="366"/>
      <c r="DYA6" s="366"/>
      <c r="DYB6" s="366"/>
      <c r="DYC6" s="366"/>
      <c r="DYD6" s="366"/>
      <c r="DYE6" s="366"/>
      <c r="DYF6" s="366"/>
      <c r="DYG6" s="366"/>
      <c r="DYH6" s="366"/>
      <c r="DYI6" s="366"/>
      <c r="DYJ6" s="366"/>
      <c r="DYK6" s="366"/>
      <c r="DYL6" s="366"/>
      <c r="DYM6" s="366"/>
      <c r="DYN6" s="366"/>
      <c r="DYO6" s="366"/>
      <c r="DYP6" s="366"/>
      <c r="DYQ6" s="366"/>
      <c r="DYR6" s="366"/>
      <c r="DYS6" s="366"/>
      <c r="DYT6" s="366"/>
      <c r="DYU6" s="366"/>
      <c r="DYV6" s="366"/>
      <c r="DYW6" s="366"/>
      <c r="DYX6" s="366"/>
      <c r="DYY6" s="366"/>
      <c r="DYZ6" s="366"/>
      <c r="DZA6" s="366"/>
      <c r="DZB6" s="366"/>
      <c r="DZC6" s="366"/>
      <c r="DZD6" s="366"/>
      <c r="DZE6" s="366"/>
      <c r="DZF6" s="366"/>
      <c r="DZG6" s="366"/>
      <c r="DZH6" s="366"/>
      <c r="DZI6" s="366"/>
      <c r="DZJ6" s="366"/>
      <c r="DZK6" s="366"/>
      <c r="DZL6" s="366"/>
      <c r="DZM6" s="366"/>
      <c r="DZN6" s="366"/>
      <c r="DZO6" s="366"/>
      <c r="DZP6" s="366"/>
      <c r="DZQ6" s="366"/>
      <c r="DZR6" s="366"/>
      <c r="DZS6" s="366"/>
      <c r="DZT6" s="366"/>
      <c r="DZU6" s="366"/>
      <c r="DZV6" s="366"/>
      <c r="DZW6" s="366"/>
      <c r="DZX6" s="366"/>
      <c r="DZY6" s="366"/>
      <c r="DZZ6" s="366"/>
      <c r="EAA6" s="366"/>
      <c r="EAB6" s="366"/>
      <c r="EAC6" s="366"/>
      <c r="EAD6" s="366"/>
      <c r="EAE6" s="366"/>
      <c r="EAF6" s="366"/>
      <c r="EAG6" s="366"/>
      <c r="EAH6" s="366"/>
      <c r="EAI6" s="366"/>
      <c r="EAJ6" s="366"/>
      <c r="EAK6" s="366"/>
      <c r="EAL6" s="366"/>
      <c r="EAM6" s="366"/>
      <c r="EAN6" s="366"/>
      <c r="EAO6" s="366"/>
      <c r="EAP6" s="366"/>
      <c r="EAQ6" s="366"/>
      <c r="EAR6" s="366"/>
      <c r="EAS6" s="366"/>
      <c r="EAT6" s="366"/>
      <c r="EAU6" s="366"/>
      <c r="EAV6" s="366"/>
      <c r="EAW6" s="366"/>
      <c r="EAX6" s="366"/>
      <c r="EAY6" s="366"/>
      <c r="EAZ6" s="366"/>
      <c r="EBA6" s="366"/>
      <c r="EBB6" s="366"/>
      <c r="EBC6" s="366"/>
      <c r="EBD6" s="366"/>
      <c r="EBE6" s="366"/>
      <c r="EBF6" s="366"/>
      <c r="EBG6" s="366"/>
      <c r="EBH6" s="366"/>
      <c r="EBI6" s="366"/>
      <c r="EBJ6" s="366"/>
      <c r="EBK6" s="366"/>
      <c r="EBL6" s="366"/>
      <c r="EBM6" s="366"/>
      <c r="EBN6" s="366"/>
      <c r="EBO6" s="366"/>
      <c r="EBP6" s="366"/>
      <c r="EBQ6" s="366"/>
      <c r="EBR6" s="366"/>
      <c r="EBS6" s="366"/>
      <c r="EBT6" s="366"/>
      <c r="EBU6" s="366"/>
      <c r="EBV6" s="366"/>
      <c r="EBW6" s="366"/>
      <c r="EBX6" s="366"/>
      <c r="EBY6" s="366"/>
      <c r="EBZ6" s="366"/>
      <c r="ECA6" s="366"/>
      <c r="ECB6" s="366"/>
      <c r="ECC6" s="366"/>
      <c r="ECD6" s="366"/>
      <c r="ECE6" s="366"/>
      <c r="ECF6" s="366"/>
      <c r="ECG6" s="366"/>
      <c r="ECH6" s="366"/>
      <c r="ECI6" s="366"/>
      <c r="ECJ6" s="366"/>
      <c r="ECK6" s="366"/>
      <c r="ECL6" s="366"/>
      <c r="ECM6" s="366"/>
      <c r="ECN6" s="366"/>
      <c r="ECO6" s="366"/>
      <c r="ECP6" s="366"/>
      <c r="ECQ6" s="366"/>
      <c r="ECR6" s="366"/>
      <c r="ECS6" s="366"/>
      <c r="ECT6" s="366"/>
      <c r="ECU6" s="366"/>
      <c r="ECV6" s="366"/>
      <c r="ECW6" s="366"/>
      <c r="ECX6" s="366"/>
      <c r="ECY6" s="366"/>
      <c r="ECZ6" s="366"/>
      <c r="EDA6" s="366"/>
      <c r="EDB6" s="366"/>
      <c r="EDC6" s="366"/>
      <c r="EDD6" s="366"/>
      <c r="EDE6" s="366"/>
      <c r="EDF6" s="366"/>
      <c r="EDG6" s="366"/>
      <c r="EDH6" s="366"/>
      <c r="EDI6" s="366"/>
      <c r="EDJ6" s="366"/>
      <c r="EDK6" s="366"/>
      <c r="EDL6" s="366"/>
      <c r="EDM6" s="366"/>
      <c r="EDN6" s="366"/>
      <c r="EDO6" s="366"/>
      <c r="EDP6" s="366"/>
      <c r="EDQ6" s="366"/>
      <c r="EDR6" s="366"/>
      <c r="EDS6" s="366"/>
      <c r="EDT6" s="366"/>
      <c r="EDU6" s="366"/>
      <c r="EDV6" s="366"/>
      <c r="EDW6" s="366"/>
      <c r="EDX6" s="366"/>
      <c r="EDY6" s="366"/>
      <c r="EDZ6" s="366"/>
      <c r="EEA6" s="366"/>
      <c r="EEB6" s="366"/>
      <c r="EEC6" s="366"/>
      <c r="EED6" s="366"/>
      <c r="EEE6" s="366"/>
      <c r="EEF6" s="366"/>
      <c r="EEG6" s="366"/>
      <c r="EEH6" s="366"/>
      <c r="EEI6" s="366"/>
      <c r="EEJ6" s="366"/>
      <c r="EEK6" s="366"/>
      <c r="EEL6" s="366"/>
      <c r="EEM6" s="366"/>
      <c r="EEN6" s="366"/>
      <c r="EEO6" s="366"/>
      <c r="EEP6" s="366"/>
      <c r="EEQ6" s="366"/>
      <c r="EER6" s="366"/>
      <c r="EES6" s="366"/>
      <c r="EET6" s="366"/>
      <c r="EEU6" s="366"/>
      <c r="EEV6" s="366"/>
      <c r="EEW6" s="366"/>
      <c r="EEX6" s="366"/>
      <c r="EEY6" s="366"/>
      <c r="EEZ6" s="366"/>
      <c r="EFA6" s="366"/>
      <c r="EFB6" s="366"/>
      <c r="EFC6" s="366"/>
      <c r="EFD6" s="366"/>
      <c r="EFE6" s="366"/>
      <c r="EFF6" s="366"/>
      <c r="EFG6" s="366"/>
      <c r="EFH6" s="366"/>
      <c r="EFI6" s="366"/>
      <c r="EFJ6" s="366"/>
      <c r="EFK6" s="366"/>
      <c r="EFL6" s="366"/>
      <c r="EFM6" s="366"/>
      <c r="EFN6" s="366"/>
      <c r="EFO6" s="366"/>
      <c r="EFP6" s="366"/>
      <c r="EFQ6" s="366"/>
      <c r="EFR6" s="366"/>
      <c r="EFS6" s="366"/>
      <c r="EFT6" s="366"/>
      <c r="EFU6" s="366"/>
      <c r="EFV6" s="366"/>
      <c r="EFW6" s="366"/>
      <c r="EFX6" s="366"/>
      <c r="EFY6" s="366"/>
      <c r="EFZ6" s="366"/>
      <c r="EGA6" s="366"/>
      <c r="EGB6" s="366"/>
      <c r="EGC6" s="366"/>
      <c r="EGD6" s="366"/>
      <c r="EGE6" s="366"/>
      <c r="EGF6" s="366"/>
      <c r="EGG6" s="366"/>
      <c r="EGH6" s="366"/>
      <c r="EGI6" s="366"/>
      <c r="EGJ6" s="366"/>
      <c r="EGK6" s="366"/>
      <c r="EGL6" s="366"/>
      <c r="EGM6" s="366"/>
      <c r="EGN6" s="366"/>
      <c r="EGO6" s="366"/>
      <c r="EGP6" s="366"/>
      <c r="EGQ6" s="366"/>
      <c r="EGR6" s="366"/>
      <c r="EGS6" s="366"/>
      <c r="EGT6" s="366"/>
      <c r="EGU6" s="366"/>
      <c r="EGV6" s="366"/>
      <c r="EGW6" s="366"/>
      <c r="EGX6" s="366"/>
      <c r="EGY6" s="366"/>
      <c r="EGZ6" s="366"/>
      <c r="EHA6" s="366"/>
      <c r="EHB6" s="366"/>
      <c r="EHC6" s="366"/>
      <c r="EHD6" s="366"/>
      <c r="EHE6" s="366"/>
      <c r="EHF6" s="366"/>
      <c r="EHG6" s="366"/>
      <c r="EHH6" s="366"/>
      <c r="EHI6" s="366"/>
      <c r="EHJ6" s="366"/>
      <c r="EHK6" s="366"/>
      <c r="EHL6" s="366"/>
      <c r="EHM6" s="366"/>
      <c r="EHN6" s="366"/>
      <c r="EHO6" s="366"/>
      <c r="EHP6" s="366"/>
      <c r="EHQ6" s="366"/>
      <c r="EHR6" s="366"/>
      <c r="EHS6" s="366"/>
      <c r="EHT6" s="366"/>
      <c r="EHU6" s="366"/>
      <c r="EHV6" s="366"/>
      <c r="EHW6" s="366"/>
      <c r="EHX6" s="366"/>
      <c r="EHY6" s="366"/>
      <c r="EHZ6" s="366"/>
      <c r="EIA6" s="366"/>
      <c r="EIB6" s="366"/>
      <c r="EIC6" s="366"/>
      <c r="EID6" s="366"/>
      <c r="EIE6" s="366"/>
      <c r="EIF6" s="366"/>
      <c r="EIG6" s="366"/>
      <c r="EIH6" s="366"/>
      <c r="EII6" s="366"/>
      <c r="EIJ6" s="366"/>
      <c r="EIK6" s="366"/>
      <c r="EIL6" s="366"/>
      <c r="EIM6" s="366"/>
      <c r="EIN6" s="366"/>
      <c r="EIO6" s="366"/>
      <c r="EIP6" s="366"/>
      <c r="EIQ6" s="366"/>
      <c r="EIR6" s="366"/>
      <c r="EIS6" s="366"/>
      <c r="EIT6" s="366"/>
      <c r="EIU6" s="366"/>
      <c r="EIV6" s="366"/>
      <c r="EIW6" s="366"/>
      <c r="EIX6" s="366"/>
      <c r="EIY6" s="366"/>
      <c r="EIZ6" s="366"/>
      <c r="EJA6" s="366"/>
      <c r="EJB6" s="366"/>
      <c r="EJC6" s="366"/>
      <c r="EJD6" s="366"/>
      <c r="EJE6" s="366"/>
      <c r="EJF6" s="366"/>
      <c r="EJG6" s="366"/>
      <c r="EJH6" s="366"/>
      <c r="EJI6" s="366"/>
      <c r="EJJ6" s="366"/>
      <c r="EJK6" s="366"/>
      <c r="EJL6" s="366"/>
      <c r="EJM6" s="366"/>
      <c r="EJN6" s="366"/>
      <c r="EJO6" s="366"/>
      <c r="EJP6" s="366"/>
      <c r="EJQ6" s="366"/>
      <c r="EJR6" s="366"/>
      <c r="EJS6" s="366"/>
      <c r="EJT6" s="366"/>
      <c r="EJU6" s="366"/>
      <c r="EJV6" s="366"/>
      <c r="EJW6" s="366"/>
      <c r="EJX6" s="366"/>
      <c r="EJY6" s="366"/>
      <c r="EJZ6" s="366"/>
      <c r="EKA6" s="366"/>
      <c r="EKB6" s="366"/>
      <c r="EKC6" s="366"/>
      <c r="EKD6" s="366"/>
      <c r="EKE6" s="366"/>
      <c r="EKF6" s="366"/>
      <c r="EKG6" s="366"/>
      <c r="EKH6" s="366"/>
      <c r="EKI6" s="366"/>
      <c r="EKJ6" s="366"/>
      <c r="EKK6" s="366"/>
      <c r="EKL6" s="366"/>
      <c r="EKM6" s="366"/>
      <c r="EKN6" s="366"/>
      <c r="EKO6" s="366"/>
      <c r="EKP6" s="366"/>
      <c r="EKQ6" s="366"/>
      <c r="EKR6" s="366"/>
      <c r="EKS6" s="366"/>
      <c r="EKT6" s="366"/>
      <c r="EKU6" s="366"/>
      <c r="EKV6" s="366"/>
      <c r="EKW6" s="366"/>
      <c r="EKX6" s="366"/>
      <c r="EKY6" s="366"/>
      <c r="EKZ6" s="366"/>
      <c r="ELA6" s="366"/>
      <c r="ELB6" s="366"/>
      <c r="ELC6" s="366"/>
      <c r="ELD6" s="366"/>
      <c r="ELE6" s="366"/>
      <c r="ELF6" s="366"/>
      <c r="ELG6" s="366"/>
      <c r="ELH6" s="366"/>
      <c r="ELI6" s="366"/>
      <c r="ELJ6" s="366"/>
      <c r="ELK6" s="366"/>
      <c r="ELL6" s="366"/>
      <c r="ELM6" s="366"/>
      <c r="ELN6" s="366"/>
      <c r="ELO6" s="366"/>
      <c r="ELP6" s="366"/>
      <c r="ELQ6" s="366"/>
      <c r="ELR6" s="366"/>
      <c r="ELS6" s="366"/>
      <c r="ELT6" s="366"/>
      <c r="ELU6" s="366"/>
      <c r="ELV6" s="366"/>
      <c r="ELW6" s="366"/>
      <c r="ELX6" s="366"/>
      <c r="ELY6" s="366"/>
      <c r="ELZ6" s="366"/>
      <c r="EMA6" s="366"/>
      <c r="EMB6" s="366"/>
      <c r="EMC6" s="366"/>
      <c r="EMD6" s="366"/>
      <c r="EME6" s="366"/>
      <c r="EMF6" s="366"/>
      <c r="EMG6" s="366"/>
      <c r="EMH6" s="366"/>
      <c r="EMI6" s="366"/>
      <c r="EMJ6" s="366"/>
      <c r="EMK6" s="366"/>
      <c r="EML6" s="366"/>
      <c r="EMM6" s="366"/>
      <c r="EMN6" s="366"/>
      <c r="EMO6" s="366"/>
      <c r="EMP6" s="366"/>
      <c r="EMQ6" s="366"/>
      <c r="EMR6" s="366"/>
      <c r="EMS6" s="366"/>
      <c r="EMT6" s="366"/>
      <c r="EMU6" s="366"/>
      <c r="EMV6" s="366"/>
      <c r="EMW6" s="366"/>
      <c r="EMX6" s="366"/>
      <c r="EMY6" s="366"/>
      <c r="EMZ6" s="366"/>
      <c r="ENA6" s="366"/>
      <c r="ENB6" s="366"/>
      <c r="ENC6" s="366"/>
      <c r="END6" s="366"/>
      <c r="ENE6" s="366"/>
      <c r="ENF6" s="366"/>
      <c r="ENG6" s="366"/>
      <c r="ENH6" s="366"/>
      <c r="ENI6" s="366"/>
      <c r="ENJ6" s="366"/>
      <c r="ENK6" s="366"/>
      <c r="ENL6" s="366"/>
      <c r="ENM6" s="366"/>
      <c r="ENN6" s="366"/>
      <c r="ENO6" s="366"/>
      <c r="ENP6" s="366"/>
      <c r="ENQ6" s="366"/>
      <c r="ENR6" s="366"/>
      <c r="ENS6" s="366"/>
      <c r="ENT6" s="366"/>
      <c r="ENU6" s="366"/>
      <c r="ENV6" s="366"/>
      <c r="ENW6" s="366"/>
      <c r="ENX6" s="366"/>
      <c r="ENY6" s="366"/>
      <c r="ENZ6" s="366"/>
      <c r="EOA6" s="366"/>
      <c r="EOB6" s="366"/>
      <c r="EOC6" s="366"/>
      <c r="EOD6" s="366"/>
      <c r="EOE6" s="366"/>
      <c r="EOF6" s="366"/>
      <c r="EOG6" s="366"/>
      <c r="EOH6" s="366"/>
      <c r="EOI6" s="366"/>
      <c r="EOJ6" s="366"/>
      <c r="EOK6" s="366"/>
      <c r="EOL6" s="366"/>
      <c r="EOM6" s="366"/>
      <c r="EON6" s="366"/>
      <c r="EOO6" s="366"/>
      <c r="EOP6" s="366"/>
      <c r="EOQ6" s="366"/>
      <c r="EOR6" s="366"/>
      <c r="EOS6" s="366"/>
      <c r="EOT6" s="366"/>
      <c r="EOU6" s="366"/>
      <c r="EOV6" s="366"/>
      <c r="EOW6" s="366"/>
      <c r="EOX6" s="366"/>
      <c r="EOY6" s="366"/>
      <c r="EOZ6" s="366"/>
      <c r="EPA6" s="366"/>
      <c r="EPB6" s="366"/>
      <c r="EPC6" s="366"/>
      <c r="EPD6" s="366"/>
      <c r="EPE6" s="366"/>
      <c r="EPF6" s="366"/>
      <c r="EPG6" s="366"/>
      <c r="EPH6" s="366"/>
      <c r="EPI6" s="366"/>
      <c r="EPJ6" s="366"/>
      <c r="EPK6" s="366"/>
      <c r="EPL6" s="366"/>
      <c r="EPM6" s="366"/>
      <c r="EPN6" s="366"/>
      <c r="EPO6" s="366"/>
      <c r="EPP6" s="366"/>
      <c r="EPQ6" s="366"/>
      <c r="EPR6" s="366"/>
      <c r="EPS6" s="366"/>
      <c r="EPT6" s="366"/>
      <c r="EPU6" s="366"/>
      <c r="EPV6" s="366"/>
      <c r="EPW6" s="366"/>
      <c r="EPX6" s="366"/>
      <c r="EPY6" s="366"/>
      <c r="EPZ6" s="366"/>
      <c r="EQA6" s="366"/>
      <c r="EQB6" s="366"/>
      <c r="EQC6" s="366"/>
      <c r="EQD6" s="366"/>
      <c r="EQE6" s="366"/>
      <c r="EQF6" s="366"/>
      <c r="EQG6" s="366"/>
      <c r="EQH6" s="366"/>
      <c r="EQI6" s="366"/>
      <c r="EQJ6" s="366"/>
      <c r="EQK6" s="366"/>
      <c r="EQL6" s="366"/>
      <c r="EQM6" s="366"/>
      <c r="EQN6" s="366"/>
      <c r="EQO6" s="366"/>
      <c r="EQP6" s="366"/>
      <c r="EQQ6" s="366"/>
      <c r="EQR6" s="366"/>
      <c r="EQS6" s="366"/>
      <c r="EQT6" s="366"/>
      <c r="EQU6" s="366"/>
      <c r="EQV6" s="366"/>
      <c r="EQW6" s="366"/>
      <c r="EQX6" s="366"/>
      <c r="EQY6" s="366"/>
      <c r="EQZ6" s="366"/>
      <c r="ERA6" s="366"/>
      <c r="ERB6" s="366"/>
      <c r="ERC6" s="366"/>
      <c r="ERD6" s="366"/>
      <c r="ERE6" s="366"/>
      <c r="ERF6" s="366"/>
      <c r="ERG6" s="366"/>
      <c r="ERH6" s="366"/>
      <c r="ERI6" s="366"/>
      <c r="ERJ6" s="366"/>
      <c r="ERK6" s="366"/>
      <c r="ERL6" s="366"/>
      <c r="ERM6" s="366"/>
      <c r="ERN6" s="366"/>
      <c r="ERO6" s="366"/>
      <c r="ERP6" s="366"/>
      <c r="ERQ6" s="366"/>
      <c r="ERR6" s="366"/>
      <c r="ERS6" s="366"/>
      <c r="ERT6" s="366"/>
      <c r="ERU6" s="366"/>
      <c r="ERV6" s="366"/>
      <c r="ERW6" s="366"/>
      <c r="ERX6" s="366"/>
      <c r="ERY6" s="366"/>
      <c r="ERZ6" s="366"/>
      <c r="ESA6" s="366"/>
      <c r="ESB6" s="366"/>
      <c r="ESC6" s="366"/>
      <c r="ESD6" s="366"/>
      <c r="ESE6" s="366"/>
      <c r="ESF6" s="366"/>
      <c r="ESG6" s="366"/>
      <c r="ESH6" s="366"/>
      <c r="ESI6" s="366"/>
      <c r="ESJ6" s="366"/>
      <c r="ESK6" s="366"/>
      <c r="ESL6" s="366"/>
      <c r="ESM6" s="366"/>
      <c r="ESN6" s="366"/>
      <c r="ESO6" s="366"/>
      <c r="ESP6" s="366"/>
      <c r="ESQ6" s="366"/>
      <c r="ESR6" s="366"/>
      <c r="ESS6" s="366"/>
      <c r="EST6" s="366"/>
      <c r="ESU6" s="366"/>
      <c r="ESV6" s="366"/>
      <c r="ESW6" s="366"/>
      <c r="ESX6" s="366"/>
      <c r="ESY6" s="366"/>
      <c r="ESZ6" s="366"/>
      <c r="ETA6" s="366"/>
      <c r="ETB6" s="366"/>
      <c r="ETC6" s="366"/>
      <c r="ETD6" s="366"/>
      <c r="ETE6" s="366"/>
      <c r="ETF6" s="366"/>
      <c r="ETG6" s="366"/>
      <c r="ETH6" s="366"/>
      <c r="ETI6" s="366"/>
      <c r="ETJ6" s="366"/>
      <c r="ETK6" s="366"/>
      <c r="ETL6" s="366"/>
      <c r="ETM6" s="366"/>
      <c r="ETN6" s="366"/>
      <c r="ETO6" s="366"/>
      <c r="ETP6" s="366"/>
      <c r="ETQ6" s="366"/>
      <c r="ETR6" s="366"/>
      <c r="ETS6" s="366"/>
      <c r="ETT6" s="366"/>
      <c r="ETU6" s="366"/>
      <c r="ETV6" s="366"/>
      <c r="ETW6" s="366"/>
      <c r="ETX6" s="366"/>
      <c r="ETY6" s="366"/>
      <c r="ETZ6" s="366"/>
      <c r="EUA6" s="366"/>
      <c r="EUB6" s="366"/>
      <c r="EUC6" s="366"/>
      <c r="EUD6" s="366"/>
      <c r="EUE6" s="366"/>
      <c r="EUF6" s="366"/>
      <c r="EUG6" s="366"/>
      <c r="EUH6" s="366"/>
      <c r="EUI6" s="366"/>
      <c r="EUJ6" s="366"/>
      <c r="EUK6" s="366"/>
      <c r="EUL6" s="366"/>
      <c r="EUM6" s="366"/>
      <c r="EUN6" s="366"/>
      <c r="EUO6" s="366"/>
      <c r="EUP6" s="366"/>
      <c r="EUQ6" s="366"/>
      <c r="EUR6" s="366"/>
      <c r="EUS6" s="366"/>
      <c r="EUT6" s="366"/>
      <c r="EUU6" s="366"/>
      <c r="EUV6" s="366"/>
      <c r="EUW6" s="366"/>
      <c r="EUX6" s="366"/>
      <c r="EUY6" s="366"/>
      <c r="EUZ6" s="366"/>
      <c r="EVA6" s="366"/>
      <c r="EVB6" s="366"/>
      <c r="EVC6" s="366"/>
      <c r="EVD6" s="366"/>
      <c r="EVE6" s="366"/>
      <c r="EVF6" s="366"/>
      <c r="EVG6" s="366"/>
      <c r="EVH6" s="366"/>
      <c r="EVI6" s="366"/>
      <c r="EVJ6" s="366"/>
      <c r="EVK6" s="366"/>
      <c r="EVL6" s="366"/>
      <c r="EVM6" s="366"/>
      <c r="EVN6" s="366"/>
      <c r="EVO6" s="366"/>
      <c r="EVP6" s="366"/>
      <c r="EVQ6" s="366"/>
      <c r="EVR6" s="366"/>
      <c r="EVS6" s="366"/>
      <c r="EVT6" s="366"/>
      <c r="EVU6" s="366"/>
      <c r="EVV6" s="366"/>
      <c r="EVW6" s="366"/>
      <c r="EVX6" s="366"/>
      <c r="EVY6" s="366"/>
      <c r="EVZ6" s="366"/>
      <c r="EWA6" s="366"/>
      <c r="EWB6" s="366"/>
      <c r="EWC6" s="366"/>
      <c r="EWD6" s="366"/>
      <c r="EWE6" s="366"/>
      <c r="EWF6" s="366"/>
      <c r="EWG6" s="366"/>
      <c r="EWH6" s="366"/>
      <c r="EWI6" s="366"/>
      <c r="EWJ6" s="366"/>
      <c r="EWK6" s="366"/>
      <c r="EWL6" s="366"/>
      <c r="EWM6" s="366"/>
      <c r="EWN6" s="366"/>
      <c r="EWO6" s="366"/>
      <c r="EWP6" s="366"/>
      <c r="EWQ6" s="366"/>
      <c r="EWR6" s="366"/>
      <c r="EWS6" s="366"/>
      <c r="EWT6" s="366"/>
      <c r="EWU6" s="366"/>
      <c r="EWV6" s="366"/>
      <c r="EWW6" s="366"/>
      <c r="EWX6" s="366"/>
      <c r="EWY6" s="366"/>
      <c r="EWZ6" s="366"/>
      <c r="EXA6" s="366"/>
      <c r="EXB6" s="366"/>
      <c r="EXC6" s="366"/>
      <c r="EXD6" s="366"/>
      <c r="EXE6" s="366"/>
      <c r="EXF6" s="366"/>
      <c r="EXG6" s="366"/>
      <c r="EXH6" s="366"/>
      <c r="EXI6" s="366"/>
      <c r="EXJ6" s="366"/>
      <c r="EXK6" s="366"/>
      <c r="EXL6" s="366"/>
      <c r="EXM6" s="366"/>
      <c r="EXN6" s="366"/>
      <c r="EXO6" s="366"/>
      <c r="EXP6" s="366"/>
      <c r="EXQ6" s="366"/>
      <c r="EXR6" s="366"/>
      <c r="EXS6" s="366"/>
      <c r="EXT6" s="366"/>
      <c r="EXU6" s="366"/>
      <c r="EXV6" s="366"/>
      <c r="EXW6" s="366"/>
      <c r="EXX6" s="366"/>
      <c r="EXY6" s="366"/>
      <c r="EXZ6" s="366"/>
      <c r="EYA6" s="366"/>
      <c r="EYB6" s="366"/>
      <c r="EYC6" s="366"/>
      <c r="EYD6" s="366"/>
      <c r="EYE6" s="366"/>
      <c r="EYF6" s="366"/>
      <c r="EYG6" s="366"/>
      <c r="EYH6" s="366"/>
      <c r="EYI6" s="366"/>
      <c r="EYJ6" s="366"/>
      <c r="EYK6" s="366"/>
      <c r="EYL6" s="366"/>
      <c r="EYM6" s="366"/>
      <c r="EYN6" s="366"/>
      <c r="EYO6" s="366"/>
      <c r="EYP6" s="366"/>
      <c r="EYQ6" s="366"/>
      <c r="EYR6" s="366"/>
      <c r="EYS6" s="366"/>
      <c r="EYT6" s="366"/>
      <c r="EYU6" s="366"/>
      <c r="EYV6" s="366"/>
      <c r="EYW6" s="366"/>
      <c r="EYX6" s="366"/>
      <c r="EYY6" s="366"/>
      <c r="EYZ6" s="366"/>
      <c r="EZA6" s="366"/>
      <c r="EZB6" s="366"/>
      <c r="EZC6" s="366"/>
      <c r="EZD6" s="366"/>
      <c r="EZE6" s="366"/>
      <c r="EZF6" s="366"/>
      <c r="EZG6" s="366"/>
      <c r="EZH6" s="366"/>
      <c r="EZI6" s="366"/>
      <c r="EZJ6" s="366"/>
      <c r="EZK6" s="366"/>
      <c r="EZL6" s="366"/>
      <c r="EZM6" s="366"/>
      <c r="EZN6" s="366"/>
      <c r="EZO6" s="366"/>
      <c r="EZP6" s="366"/>
      <c r="EZQ6" s="366"/>
      <c r="EZR6" s="366"/>
      <c r="EZS6" s="366"/>
      <c r="EZT6" s="366"/>
      <c r="EZU6" s="366"/>
      <c r="EZV6" s="366"/>
      <c r="EZW6" s="366"/>
      <c r="EZX6" s="366"/>
      <c r="EZY6" s="366"/>
      <c r="EZZ6" s="366"/>
      <c r="FAA6" s="366"/>
      <c r="FAB6" s="366"/>
      <c r="FAC6" s="366"/>
      <c r="FAD6" s="366"/>
      <c r="FAE6" s="366"/>
      <c r="FAF6" s="366"/>
      <c r="FAG6" s="366"/>
      <c r="FAH6" s="366"/>
      <c r="FAI6" s="366"/>
      <c r="FAJ6" s="366"/>
      <c r="FAK6" s="366"/>
      <c r="FAL6" s="366"/>
      <c r="FAM6" s="366"/>
      <c r="FAN6" s="366"/>
      <c r="FAO6" s="366"/>
      <c r="FAP6" s="366"/>
      <c r="FAQ6" s="366"/>
      <c r="FAR6" s="366"/>
      <c r="FAS6" s="366"/>
      <c r="FAT6" s="366"/>
      <c r="FAU6" s="366"/>
      <c r="FAV6" s="366"/>
      <c r="FAW6" s="366"/>
      <c r="FAX6" s="366"/>
      <c r="FAY6" s="366"/>
      <c r="FAZ6" s="366"/>
      <c r="FBA6" s="366"/>
      <c r="FBB6" s="366"/>
      <c r="FBC6" s="366"/>
      <c r="FBD6" s="366"/>
      <c r="FBE6" s="366"/>
      <c r="FBF6" s="366"/>
      <c r="FBG6" s="366"/>
      <c r="FBH6" s="366"/>
      <c r="FBI6" s="366"/>
      <c r="FBJ6" s="366"/>
      <c r="FBK6" s="366"/>
      <c r="FBL6" s="366"/>
      <c r="FBM6" s="366"/>
      <c r="FBN6" s="366"/>
      <c r="FBO6" s="366"/>
      <c r="FBP6" s="366"/>
      <c r="FBQ6" s="366"/>
      <c r="FBR6" s="366"/>
      <c r="FBS6" s="366"/>
      <c r="FBT6" s="366"/>
      <c r="FBU6" s="366"/>
      <c r="FBV6" s="366"/>
      <c r="FBW6" s="366"/>
      <c r="FBX6" s="366"/>
      <c r="FBY6" s="366"/>
      <c r="FBZ6" s="366"/>
      <c r="FCA6" s="366"/>
      <c r="FCB6" s="366"/>
      <c r="FCC6" s="366"/>
      <c r="FCD6" s="366"/>
      <c r="FCE6" s="366"/>
      <c r="FCF6" s="366"/>
      <c r="FCG6" s="366"/>
      <c r="FCH6" s="366"/>
      <c r="FCI6" s="366"/>
      <c r="FCJ6" s="366"/>
      <c r="FCK6" s="366"/>
      <c r="FCL6" s="366"/>
      <c r="FCM6" s="366"/>
      <c r="FCN6" s="366"/>
      <c r="FCO6" s="366"/>
      <c r="FCP6" s="366"/>
      <c r="FCQ6" s="366"/>
      <c r="FCR6" s="366"/>
      <c r="FCS6" s="366"/>
      <c r="FCT6" s="366"/>
      <c r="FCU6" s="366"/>
      <c r="FCV6" s="366"/>
      <c r="FCW6" s="366"/>
      <c r="FCX6" s="366"/>
      <c r="FCY6" s="366"/>
      <c r="FCZ6" s="366"/>
      <c r="FDA6" s="366"/>
      <c r="FDB6" s="366"/>
      <c r="FDC6" s="366"/>
      <c r="FDD6" s="366"/>
      <c r="FDE6" s="366"/>
      <c r="FDF6" s="366"/>
      <c r="FDG6" s="366"/>
      <c r="FDH6" s="366"/>
      <c r="FDI6" s="366"/>
      <c r="FDJ6" s="366"/>
      <c r="FDK6" s="366"/>
      <c r="FDL6" s="366"/>
      <c r="FDM6" s="366"/>
      <c r="FDN6" s="366"/>
      <c r="FDO6" s="366"/>
      <c r="FDP6" s="366"/>
      <c r="FDQ6" s="366"/>
      <c r="FDR6" s="366"/>
      <c r="FDS6" s="366"/>
      <c r="FDT6" s="366"/>
      <c r="FDU6" s="366"/>
      <c r="FDV6" s="366"/>
      <c r="FDW6" s="366"/>
      <c r="FDX6" s="366"/>
      <c r="FDY6" s="366"/>
      <c r="FDZ6" s="366"/>
      <c r="FEA6" s="366"/>
      <c r="FEB6" s="366"/>
      <c r="FEC6" s="366"/>
      <c r="FED6" s="366"/>
      <c r="FEE6" s="366"/>
      <c r="FEF6" s="366"/>
      <c r="FEG6" s="366"/>
      <c r="FEH6" s="366"/>
      <c r="FEI6" s="366"/>
      <c r="FEJ6" s="366"/>
      <c r="FEK6" s="366"/>
      <c r="FEL6" s="366"/>
      <c r="FEM6" s="366"/>
      <c r="FEN6" s="366"/>
      <c r="FEO6" s="366"/>
      <c r="FEP6" s="366"/>
      <c r="FEQ6" s="366"/>
      <c r="FER6" s="366"/>
      <c r="FES6" s="366"/>
      <c r="FET6" s="366"/>
      <c r="FEU6" s="366"/>
      <c r="FEV6" s="366"/>
      <c r="FEW6" s="366"/>
      <c r="FEX6" s="366"/>
      <c r="FEY6" s="366"/>
      <c r="FEZ6" s="366"/>
      <c r="FFA6" s="366"/>
      <c r="FFB6" s="366"/>
      <c r="FFC6" s="366"/>
      <c r="FFD6" s="366"/>
      <c r="FFE6" s="366"/>
      <c r="FFF6" s="366"/>
      <c r="FFG6" s="366"/>
      <c r="FFH6" s="366"/>
      <c r="FFI6" s="366"/>
      <c r="FFJ6" s="366"/>
      <c r="FFK6" s="366"/>
      <c r="FFL6" s="366"/>
      <c r="FFM6" s="366"/>
      <c r="FFN6" s="366"/>
      <c r="FFO6" s="366"/>
      <c r="FFP6" s="366"/>
      <c r="FFQ6" s="366"/>
      <c r="FFR6" s="366"/>
      <c r="FFS6" s="366"/>
      <c r="FFT6" s="366"/>
      <c r="FFU6" s="366"/>
      <c r="FFV6" s="366"/>
      <c r="FFW6" s="366"/>
      <c r="FFX6" s="366"/>
      <c r="FFY6" s="366"/>
      <c r="FFZ6" s="366"/>
      <c r="FGA6" s="366"/>
      <c r="FGB6" s="366"/>
      <c r="FGC6" s="366"/>
      <c r="FGD6" s="366"/>
      <c r="FGE6" s="366"/>
      <c r="FGF6" s="366"/>
      <c r="FGG6" s="366"/>
      <c r="FGH6" s="366"/>
      <c r="FGI6" s="366"/>
      <c r="FGJ6" s="366"/>
      <c r="FGK6" s="366"/>
      <c r="FGL6" s="366"/>
      <c r="FGM6" s="366"/>
      <c r="FGN6" s="366"/>
      <c r="FGO6" s="366"/>
      <c r="FGP6" s="366"/>
      <c r="FGQ6" s="366"/>
      <c r="FGR6" s="366"/>
      <c r="FGS6" s="366"/>
      <c r="FGT6" s="366"/>
      <c r="FGU6" s="366"/>
      <c r="FGV6" s="366"/>
      <c r="FGW6" s="366"/>
      <c r="FGX6" s="366"/>
      <c r="FGY6" s="366"/>
      <c r="FGZ6" s="366"/>
      <c r="FHA6" s="366"/>
      <c r="FHB6" s="366"/>
      <c r="FHC6" s="366"/>
      <c r="FHD6" s="366"/>
      <c r="FHE6" s="366"/>
      <c r="FHF6" s="366"/>
      <c r="FHG6" s="366"/>
      <c r="FHH6" s="366"/>
      <c r="FHI6" s="366"/>
      <c r="FHJ6" s="366"/>
      <c r="FHK6" s="366"/>
      <c r="FHL6" s="366"/>
      <c r="FHM6" s="366"/>
      <c r="FHN6" s="366"/>
      <c r="FHO6" s="366"/>
      <c r="FHP6" s="366"/>
      <c r="FHQ6" s="366"/>
      <c r="FHR6" s="366"/>
      <c r="FHS6" s="366"/>
      <c r="FHT6" s="366"/>
      <c r="FHU6" s="366"/>
      <c r="FHV6" s="366"/>
      <c r="FHW6" s="366"/>
      <c r="FHX6" s="366"/>
      <c r="FHY6" s="366"/>
      <c r="FHZ6" s="366"/>
      <c r="FIA6" s="366"/>
      <c r="FIB6" s="366"/>
      <c r="FIC6" s="366"/>
      <c r="FID6" s="366"/>
      <c r="FIE6" s="366"/>
      <c r="FIF6" s="366"/>
      <c r="FIG6" s="366"/>
      <c r="FIH6" s="366"/>
      <c r="FII6" s="366"/>
      <c r="FIJ6" s="366"/>
      <c r="FIK6" s="366"/>
      <c r="FIL6" s="366"/>
      <c r="FIM6" s="366"/>
      <c r="FIN6" s="366"/>
      <c r="FIO6" s="366"/>
      <c r="FIP6" s="366"/>
      <c r="FIQ6" s="366"/>
      <c r="FIR6" s="366"/>
      <c r="FIS6" s="366"/>
      <c r="FIT6" s="366"/>
      <c r="FIU6" s="366"/>
      <c r="FIV6" s="366"/>
      <c r="FIW6" s="366"/>
      <c r="FIX6" s="366"/>
      <c r="FIY6" s="366"/>
      <c r="FIZ6" s="366"/>
      <c r="FJA6" s="366"/>
      <c r="FJB6" s="366"/>
      <c r="FJC6" s="366"/>
      <c r="FJD6" s="366"/>
      <c r="FJE6" s="366"/>
      <c r="FJF6" s="366"/>
      <c r="FJG6" s="366"/>
      <c r="FJH6" s="366"/>
      <c r="FJI6" s="366"/>
      <c r="FJJ6" s="366"/>
      <c r="FJK6" s="366"/>
      <c r="FJL6" s="366"/>
      <c r="FJM6" s="366"/>
      <c r="FJN6" s="366"/>
      <c r="FJO6" s="366"/>
      <c r="FJP6" s="366"/>
      <c r="FJQ6" s="366"/>
      <c r="FJR6" s="366"/>
      <c r="FJS6" s="366"/>
      <c r="FJT6" s="366"/>
      <c r="FJU6" s="366"/>
      <c r="FJV6" s="366"/>
      <c r="FJW6" s="366"/>
      <c r="FJX6" s="366"/>
      <c r="FJY6" s="366"/>
      <c r="FJZ6" s="366"/>
      <c r="FKA6" s="366"/>
      <c r="FKB6" s="366"/>
      <c r="FKC6" s="366"/>
      <c r="FKD6" s="366"/>
      <c r="FKE6" s="366"/>
      <c r="FKF6" s="366"/>
      <c r="FKG6" s="366"/>
      <c r="FKH6" s="366"/>
      <c r="FKI6" s="366"/>
      <c r="FKJ6" s="366"/>
      <c r="FKK6" s="366"/>
      <c r="FKL6" s="366"/>
      <c r="FKM6" s="366"/>
      <c r="FKN6" s="366"/>
      <c r="FKO6" s="366"/>
      <c r="FKP6" s="366"/>
      <c r="FKQ6" s="366"/>
      <c r="FKR6" s="366"/>
      <c r="FKS6" s="366"/>
      <c r="FKT6" s="366"/>
      <c r="FKU6" s="366"/>
      <c r="FKV6" s="366"/>
      <c r="FKW6" s="366"/>
      <c r="FKX6" s="366"/>
      <c r="FKY6" s="366"/>
      <c r="FKZ6" s="366"/>
      <c r="FLA6" s="366"/>
      <c r="FLB6" s="366"/>
      <c r="FLC6" s="366"/>
      <c r="FLD6" s="366"/>
      <c r="FLE6" s="366"/>
      <c r="FLF6" s="366"/>
      <c r="FLG6" s="366"/>
      <c r="FLH6" s="366"/>
      <c r="FLI6" s="366"/>
      <c r="FLJ6" s="366"/>
      <c r="FLK6" s="366"/>
      <c r="FLL6" s="366"/>
      <c r="FLM6" s="366"/>
      <c r="FLN6" s="366"/>
      <c r="FLO6" s="366"/>
      <c r="FLP6" s="366"/>
      <c r="FLQ6" s="366"/>
      <c r="FLR6" s="366"/>
      <c r="FLS6" s="366"/>
      <c r="FLT6" s="366"/>
      <c r="FLU6" s="366"/>
      <c r="FLV6" s="366"/>
      <c r="FLW6" s="366"/>
      <c r="FLX6" s="366"/>
      <c r="FLY6" s="366"/>
      <c r="FLZ6" s="366"/>
      <c r="FMA6" s="366"/>
      <c r="FMB6" s="366"/>
      <c r="FMC6" s="366"/>
      <c r="FMD6" s="366"/>
      <c r="FME6" s="366"/>
      <c r="FMF6" s="366"/>
      <c r="FMG6" s="366"/>
      <c r="FMH6" s="366"/>
      <c r="FMI6" s="366"/>
      <c r="FMJ6" s="366"/>
      <c r="FMK6" s="366"/>
      <c r="FML6" s="366"/>
      <c r="FMM6" s="366"/>
      <c r="FMN6" s="366"/>
      <c r="FMO6" s="366"/>
      <c r="FMP6" s="366"/>
      <c r="FMQ6" s="366"/>
      <c r="FMR6" s="366"/>
      <c r="FMS6" s="366"/>
      <c r="FMT6" s="366"/>
      <c r="FMU6" s="366"/>
      <c r="FMV6" s="366"/>
      <c r="FMW6" s="366"/>
      <c r="FMX6" s="366"/>
      <c r="FMY6" s="366"/>
      <c r="FMZ6" s="366"/>
      <c r="FNA6" s="366"/>
      <c r="FNB6" s="366"/>
      <c r="FNC6" s="366"/>
      <c r="FND6" s="366"/>
      <c r="FNE6" s="366"/>
      <c r="FNF6" s="366"/>
      <c r="FNG6" s="366"/>
      <c r="FNH6" s="366"/>
      <c r="FNI6" s="366"/>
      <c r="FNJ6" s="366"/>
      <c r="FNK6" s="366"/>
      <c r="FNL6" s="366"/>
      <c r="FNM6" s="366"/>
      <c r="FNN6" s="366"/>
      <c r="FNO6" s="366"/>
      <c r="FNP6" s="366"/>
      <c r="FNQ6" s="366"/>
      <c r="FNR6" s="366"/>
      <c r="FNS6" s="366"/>
      <c r="FNT6" s="366"/>
      <c r="FNU6" s="366"/>
      <c r="FNV6" s="366"/>
      <c r="FNW6" s="366"/>
      <c r="FNX6" s="366"/>
      <c r="FNY6" s="366"/>
      <c r="FNZ6" s="366"/>
      <c r="FOA6" s="366"/>
      <c r="FOB6" s="366"/>
      <c r="FOC6" s="366"/>
      <c r="FOD6" s="366"/>
      <c r="FOE6" s="366"/>
      <c r="FOF6" s="366"/>
      <c r="FOG6" s="366"/>
      <c r="FOH6" s="366"/>
      <c r="FOI6" s="366"/>
      <c r="FOJ6" s="366"/>
      <c r="FOK6" s="366"/>
      <c r="FOL6" s="366"/>
      <c r="FOM6" s="366"/>
      <c r="FON6" s="366"/>
      <c r="FOO6" s="366"/>
      <c r="FOP6" s="366"/>
      <c r="FOQ6" s="366"/>
      <c r="FOR6" s="366"/>
      <c r="FOS6" s="366"/>
      <c r="FOT6" s="366"/>
      <c r="FOU6" s="366"/>
      <c r="FOV6" s="366"/>
      <c r="FOW6" s="366"/>
      <c r="FOX6" s="366"/>
      <c r="FOY6" s="366"/>
      <c r="FOZ6" s="366"/>
      <c r="FPA6" s="366"/>
      <c r="FPB6" s="366"/>
      <c r="FPC6" s="366"/>
      <c r="FPD6" s="366"/>
      <c r="FPE6" s="366"/>
      <c r="FPF6" s="366"/>
      <c r="FPG6" s="366"/>
      <c r="FPH6" s="366"/>
      <c r="FPI6" s="366"/>
      <c r="FPJ6" s="366"/>
      <c r="FPK6" s="366"/>
      <c r="FPL6" s="366"/>
      <c r="FPM6" s="366"/>
      <c r="FPN6" s="366"/>
      <c r="FPO6" s="366"/>
      <c r="FPP6" s="366"/>
      <c r="FPQ6" s="366"/>
      <c r="FPR6" s="366"/>
      <c r="FPS6" s="366"/>
      <c r="FPT6" s="366"/>
      <c r="FPU6" s="366"/>
      <c r="FPV6" s="366"/>
      <c r="FPW6" s="366"/>
      <c r="FPX6" s="366"/>
      <c r="FPY6" s="366"/>
      <c r="FPZ6" s="366"/>
      <c r="FQA6" s="366"/>
      <c r="FQB6" s="366"/>
      <c r="FQC6" s="366"/>
      <c r="FQD6" s="366"/>
      <c r="FQE6" s="366"/>
      <c r="FQF6" s="366"/>
      <c r="FQG6" s="366"/>
      <c r="FQH6" s="366"/>
      <c r="FQI6" s="366"/>
      <c r="FQJ6" s="366"/>
      <c r="FQK6" s="366"/>
      <c r="FQL6" s="366"/>
      <c r="FQM6" s="366"/>
      <c r="FQN6" s="366"/>
      <c r="FQO6" s="366"/>
      <c r="FQP6" s="366"/>
      <c r="FQQ6" s="366"/>
      <c r="FQR6" s="366"/>
      <c r="FQS6" s="366"/>
      <c r="FQT6" s="366"/>
      <c r="FQU6" s="366"/>
      <c r="FQV6" s="366"/>
      <c r="FQW6" s="366"/>
      <c r="FQX6" s="366"/>
      <c r="FQY6" s="366"/>
      <c r="FQZ6" s="366"/>
      <c r="FRA6" s="366"/>
      <c r="FRB6" s="366"/>
      <c r="FRC6" s="366"/>
      <c r="FRD6" s="366"/>
      <c r="FRE6" s="366"/>
      <c r="FRF6" s="366"/>
      <c r="FRG6" s="366"/>
      <c r="FRH6" s="366"/>
      <c r="FRI6" s="366"/>
      <c r="FRJ6" s="366"/>
      <c r="FRK6" s="366"/>
      <c r="FRL6" s="366"/>
      <c r="FRM6" s="366"/>
      <c r="FRN6" s="366"/>
      <c r="FRO6" s="366"/>
      <c r="FRP6" s="366"/>
      <c r="FRQ6" s="366"/>
      <c r="FRR6" s="366"/>
      <c r="FRS6" s="366"/>
      <c r="FRT6" s="366"/>
      <c r="FRU6" s="366"/>
      <c r="FRV6" s="366"/>
      <c r="FRW6" s="366"/>
      <c r="FRX6" s="366"/>
      <c r="FRY6" s="366"/>
      <c r="FRZ6" s="366"/>
      <c r="FSA6" s="366"/>
      <c r="FSB6" s="366"/>
      <c r="FSC6" s="366"/>
      <c r="FSD6" s="366"/>
      <c r="FSE6" s="366"/>
      <c r="FSF6" s="366"/>
      <c r="FSG6" s="366"/>
      <c r="FSH6" s="366"/>
      <c r="FSI6" s="366"/>
      <c r="FSJ6" s="366"/>
      <c r="FSK6" s="366"/>
      <c r="FSL6" s="366"/>
      <c r="FSM6" s="366"/>
      <c r="FSN6" s="366"/>
      <c r="FSO6" s="366"/>
      <c r="FSP6" s="366"/>
      <c r="FSQ6" s="366"/>
      <c r="FSR6" s="366"/>
      <c r="FSS6" s="366"/>
      <c r="FST6" s="366"/>
      <c r="FSU6" s="366"/>
      <c r="FSV6" s="366"/>
      <c r="FSW6" s="366"/>
      <c r="FSX6" s="366"/>
      <c r="FSY6" s="366"/>
      <c r="FSZ6" s="366"/>
      <c r="FTA6" s="366"/>
      <c r="FTB6" s="366"/>
      <c r="FTC6" s="366"/>
      <c r="FTD6" s="366"/>
      <c r="FTE6" s="366"/>
      <c r="FTF6" s="366"/>
      <c r="FTG6" s="366"/>
      <c r="FTH6" s="366"/>
      <c r="FTI6" s="366"/>
      <c r="FTJ6" s="366"/>
      <c r="FTK6" s="366"/>
      <c r="FTL6" s="366"/>
      <c r="FTM6" s="366"/>
      <c r="FTN6" s="366"/>
      <c r="FTO6" s="366"/>
      <c r="FTP6" s="366"/>
      <c r="FTQ6" s="366"/>
      <c r="FTR6" s="366"/>
      <c r="FTS6" s="366"/>
      <c r="FTT6" s="366"/>
      <c r="FTU6" s="366"/>
      <c r="FTV6" s="366"/>
      <c r="FTW6" s="366"/>
      <c r="FTX6" s="366"/>
      <c r="FTY6" s="366"/>
      <c r="FTZ6" s="366"/>
      <c r="FUA6" s="366"/>
      <c r="FUB6" s="366"/>
      <c r="FUC6" s="366"/>
      <c r="FUD6" s="366"/>
      <c r="FUE6" s="366"/>
      <c r="FUF6" s="366"/>
      <c r="FUG6" s="366"/>
      <c r="FUH6" s="366"/>
      <c r="FUI6" s="366"/>
      <c r="FUJ6" s="366"/>
      <c r="FUK6" s="366"/>
      <c r="FUL6" s="366"/>
      <c r="FUM6" s="366"/>
      <c r="FUN6" s="366"/>
      <c r="FUO6" s="366"/>
      <c r="FUP6" s="366"/>
      <c r="FUQ6" s="366"/>
      <c r="FUR6" s="366"/>
      <c r="FUS6" s="366"/>
      <c r="FUT6" s="366"/>
      <c r="FUU6" s="366"/>
      <c r="FUV6" s="366"/>
      <c r="FUW6" s="366"/>
      <c r="FUX6" s="366"/>
      <c r="FUY6" s="366"/>
      <c r="FUZ6" s="366"/>
      <c r="FVA6" s="366"/>
      <c r="FVB6" s="366"/>
      <c r="FVC6" s="366"/>
      <c r="FVD6" s="366"/>
      <c r="FVE6" s="366"/>
      <c r="FVF6" s="366"/>
      <c r="FVG6" s="366"/>
      <c r="FVH6" s="366"/>
      <c r="FVI6" s="366"/>
      <c r="FVJ6" s="366"/>
      <c r="FVK6" s="366"/>
      <c r="FVL6" s="366"/>
      <c r="FVM6" s="366"/>
      <c r="FVN6" s="366"/>
      <c r="FVO6" s="366"/>
      <c r="FVP6" s="366"/>
      <c r="FVQ6" s="366"/>
      <c r="FVR6" s="366"/>
      <c r="FVS6" s="366"/>
      <c r="FVT6" s="366"/>
      <c r="FVU6" s="366"/>
      <c r="FVV6" s="366"/>
      <c r="FVW6" s="366"/>
      <c r="FVX6" s="366"/>
      <c r="FVY6" s="366"/>
      <c r="FVZ6" s="366"/>
      <c r="FWA6" s="366"/>
      <c r="FWB6" s="366"/>
      <c r="FWC6" s="366"/>
      <c r="FWD6" s="366"/>
      <c r="FWE6" s="366"/>
      <c r="FWF6" s="366"/>
      <c r="FWG6" s="366"/>
      <c r="FWH6" s="366"/>
      <c r="FWI6" s="366"/>
      <c r="FWJ6" s="366"/>
      <c r="FWK6" s="366"/>
      <c r="FWL6" s="366"/>
      <c r="FWM6" s="366"/>
      <c r="FWN6" s="366"/>
      <c r="FWO6" s="366"/>
      <c r="FWP6" s="366"/>
      <c r="FWQ6" s="366"/>
      <c r="FWR6" s="366"/>
      <c r="FWS6" s="366"/>
      <c r="FWT6" s="366"/>
      <c r="FWU6" s="366"/>
      <c r="FWV6" s="366"/>
      <c r="FWW6" s="366"/>
      <c r="FWX6" s="366"/>
      <c r="FWY6" s="366"/>
      <c r="FWZ6" s="366"/>
      <c r="FXA6" s="366"/>
      <c r="FXB6" s="366"/>
      <c r="FXC6" s="366"/>
      <c r="FXD6" s="366"/>
      <c r="FXE6" s="366"/>
      <c r="FXF6" s="366"/>
      <c r="FXG6" s="366"/>
      <c r="FXH6" s="366"/>
      <c r="FXI6" s="366"/>
      <c r="FXJ6" s="366"/>
      <c r="FXK6" s="366"/>
      <c r="FXL6" s="366"/>
      <c r="FXM6" s="366"/>
      <c r="FXN6" s="366"/>
      <c r="FXO6" s="366"/>
      <c r="FXP6" s="366"/>
      <c r="FXQ6" s="366"/>
      <c r="FXR6" s="366"/>
      <c r="FXS6" s="366"/>
      <c r="FXT6" s="366"/>
      <c r="FXU6" s="366"/>
      <c r="FXV6" s="366"/>
      <c r="FXW6" s="366"/>
      <c r="FXX6" s="366"/>
      <c r="FXY6" s="366"/>
      <c r="FXZ6" s="366"/>
      <c r="FYA6" s="366"/>
      <c r="FYB6" s="366"/>
      <c r="FYC6" s="366"/>
      <c r="FYD6" s="366"/>
      <c r="FYE6" s="366"/>
      <c r="FYF6" s="366"/>
      <c r="FYG6" s="366"/>
      <c r="FYH6" s="366"/>
      <c r="FYI6" s="366"/>
      <c r="FYJ6" s="366"/>
      <c r="FYK6" s="366"/>
      <c r="FYL6" s="366"/>
      <c r="FYM6" s="366"/>
      <c r="FYN6" s="366"/>
      <c r="FYO6" s="366"/>
      <c r="FYP6" s="366"/>
      <c r="FYQ6" s="366"/>
      <c r="FYR6" s="366"/>
      <c r="FYS6" s="366"/>
      <c r="FYT6" s="366"/>
      <c r="FYU6" s="366"/>
      <c r="FYV6" s="366"/>
      <c r="FYW6" s="366"/>
      <c r="FYX6" s="366"/>
      <c r="FYY6" s="366"/>
      <c r="FYZ6" s="366"/>
      <c r="FZA6" s="366"/>
      <c r="FZB6" s="366"/>
      <c r="FZC6" s="366"/>
      <c r="FZD6" s="366"/>
      <c r="FZE6" s="366"/>
      <c r="FZF6" s="366"/>
      <c r="FZG6" s="366"/>
      <c r="FZH6" s="366"/>
      <c r="FZI6" s="366"/>
      <c r="FZJ6" s="366"/>
      <c r="FZK6" s="366"/>
      <c r="FZL6" s="366"/>
      <c r="FZM6" s="366"/>
      <c r="FZN6" s="366"/>
      <c r="FZO6" s="366"/>
      <c r="FZP6" s="366"/>
      <c r="FZQ6" s="366"/>
      <c r="FZR6" s="366"/>
      <c r="FZS6" s="366"/>
      <c r="FZT6" s="366"/>
      <c r="FZU6" s="366"/>
      <c r="FZV6" s="366"/>
      <c r="FZW6" s="366"/>
      <c r="FZX6" s="366"/>
      <c r="FZY6" s="366"/>
      <c r="FZZ6" s="366"/>
      <c r="GAA6" s="366"/>
      <c r="GAB6" s="366"/>
      <c r="GAC6" s="366"/>
      <c r="GAD6" s="366"/>
      <c r="GAE6" s="366"/>
      <c r="GAF6" s="366"/>
      <c r="GAG6" s="366"/>
      <c r="GAH6" s="366"/>
      <c r="GAI6" s="366"/>
      <c r="GAJ6" s="366"/>
      <c r="GAK6" s="366"/>
      <c r="GAL6" s="366"/>
      <c r="GAM6" s="366"/>
      <c r="GAN6" s="366"/>
      <c r="GAO6" s="366"/>
      <c r="GAP6" s="366"/>
      <c r="GAQ6" s="366"/>
      <c r="GAR6" s="366"/>
      <c r="GAS6" s="366"/>
      <c r="GAT6" s="366"/>
      <c r="GAU6" s="366"/>
      <c r="GAV6" s="366"/>
      <c r="GAW6" s="366"/>
      <c r="GAX6" s="366"/>
      <c r="GAY6" s="366"/>
      <c r="GAZ6" s="366"/>
      <c r="GBA6" s="366"/>
      <c r="GBB6" s="366"/>
      <c r="GBC6" s="366"/>
      <c r="GBD6" s="366"/>
      <c r="GBE6" s="366"/>
      <c r="GBF6" s="366"/>
      <c r="GBG6" s="366"/>
      <c r="GBH6" s="366"/>
      <c r="GBI6" s="366"/>
      <c r="GBJ6" s="366"/>
      <c r="GBK6" s="366"/>
      <c r="GBL6" s="366"/>
      <c r="GBM6" s="366"/>
      <c r="GBN6" s="366"/>
      <c r="GBO6" s="366"/>
      <c r="GBP6" s="366"/>
      <c r="GBQ6" s="366"/>
      <c r="GBR6" s="366"/>
      <c r="GBS6" s="366"/>
      <c r="GBT6" s="366"/>
      <c r="GBU6" s="366"/>
      <c r="GBV6" s="366"/>
      <c r="GBW6" s="366"/>
      <c r="GBX6" s="366"/>
      <c r="GBY6" s="366"/>
      <c r="GBZ6" s="366"/>
      <c r="GCA6" s="366"/>
      <c r="GCB6" s="366"/>
      <c r="GCC6" s="366"/>
      <c r="GCD6" s="366"/>
      <c r="GCE6" s="366"/>
      <c r="GCF6" s="366"/>
      <c r="GCG6" s="366"/>
      <c r="GCH6" s="366"/>
      <c r="GCI6" s="366"/>
      <c r="GCJ6" s="366"/>
      <c r="GCK6" s="366"/>
      <c r="GCL6" s="366"/>
      <c r="GCM6" s="366"/>
      <c r="GCN6" s="366"/>
      <c r="GCO6" s="366"/>
      <c r="GCP6" s="366"/>
      <c r="GCQ6" s="366"/>
      <c r="GCR6" s="366"/>
      <c r="GCS6" s="366"/>
      <c r="GCT6" s="366"/>
      <c r="GCU6" s="366"/>
      <c r="GCV6" s="366"/>
      <c r="GCW6" s="366"/>
      <c r="GCX6" s="366"/>
      <c r="GCY6" s="366"/>
      <c r="GCZ6" s="366"/>
      <c r="GDA6" s="366"/>
      <c r="GDB6" s="366"/>
      <c r="GDC6" s="366"/>
      <c r="GDD6" s="366"/>
      <c r="GDE6" s="366"/>
      <c r="GDF6" s="366"/>
      <c r="GDG6" s="366"/>
      <c r="GDH6" s="366"/>
      <c r="GDI6" s="366"/>
      <c r="GDJ6" s="366"/>
      <c r="GDK6" s="366"/>
      <c r="GDL6" s="366"/>
      <c r="GDM6" s="366"/>
      <c r="GDN6" s="366"/>
      <c r="GDO6" s="366"/>
      <c r="GDP6" s="366"/>
      <c r="GDQ6" s="366"/>
      <c r="GDR6" s="366"/>
      <c r="GDS6" s="366"/>
      <c r="GDT6" s="366"/>
      <c r="GDU6" s="366"/>
      <c r="GDV6" s="366"/>
      <c r="GDW6" s="366"/>
      <c r="GDX6" s="366"/>
      <c r="GDY6" s="366"/>
      <c r="GDZ6" s="366"/>
      <c r="GEA6" s="366"/>
      <c r="GEB6" s="366"/>
      <c r="GEC6" s="366"/>
      <c r="GED6" s="366"/>
      <c r="GEE6" s="366"/>
      <c r="GEF6" s="366"/>
      <c r="GEG6" s="366"/>
      <c r="GEH6" s="366"/>
      <c r="GEI6" s="366"/>
      <c r="GEJ6" s="366"/>
      <c r="GEK6" s="366"/>
      <c r="GEL6" s="366"/>
      <c r="GEM6" s="366"/>
      <c r="GEN6" s="366"/>
      <c r="GEO6" s="366"/>
      <c r="GEP6" s="366"/>
      <c r="GEQ6" s="366"/>
      <c r="GER6" s="366"/>
      <c r="GES6" s="366"/>
      <c r="GET6" s="366"/>
      <c r="GEU6" s="366"/>
      <c r="GEV6" s="366"/>
      <c r="GEW6" s="366"/>
      <c r="GEX6" s="366"/>
      <c r="GEY6" s="366"/>
      <c r="GEZ6" s="366"/>
      <c r="GFA6" s="366"/>
      <c r="GFB6" s="366"/>
      <c r="GFC6" s="366"/>
      <c r="GFD6" s="366"/>
      <c r="GFE6" s="366"/>
      <c r="GFF6" s="366"/>
      <c r="GFG6" s="366"/>
      <c r="GFH6" s="366"/>
      <c r="GFI6" s="366"/>
      <c r="GFJ6" s="366"/>
      <c r="GFK6" s="366"/>
      <c r="GFL6" s="366"/>
      <c r="GFM6" s="366"/>
      <c r="GFN6" s="366"/>
      <c r="GFO6" s="366"/>
      <c r="GFP6" s="366"/>
      <c r="GFQ6" s="366"/>
      <c r="GFR6" s="366"/>
      <c r="GFS6" s="366"/>
      <c r="GFT6" s="366"/>
      <c r="GFU6" s="366"/>
      <c r="GFV6" s="366"/>
      <c r="GFW6" s="366"/>
      <c r="GFX6" s="366"/>
      <c r="GFY6" s="366"/>
      <c r="GFZ6" s="366"/>
      <c r="GGA6" s="366"/>
      <c r="GGB6" s="366"/>
      <c r="GGC6" s="366"/>
      <c r="GGD6" s="366"/>
      <c r="GGE6" s="366"/>
      <c r="GGF6" s="366"/>
      <c r="GGG6" s="366"/>
      <c r="GGH6" s="366"/>
      <c r="GGI6" s="366"/>
      <c r="GGJ6" s="366"/>
      <c r="GGK6" s="366"/>
      <c r="GGL6" s="366"/>
      <c r="GGM6" s="366"/>
      <c r="GGN6" s="366"/>
      <c r="GGO6" s="366"/>
      <c r="GGP6" s="366"/>
      <c r="GGQ6" s="366"/>
      <c r="GGR6" s="366"/>
      <c r="GGS6" s="366"/>
      <c r="GGT6" s="366"/>
      <c r="GGU6" s="366"/>
      <c r="GGV6" s="366"/>
      <c r="GGW6" s="366"/>
      <c r="GGX6" s="366"/>
      <c r="GGY6" s="366"/>
      <c r="GGZ6" s="366"/>
      <c r="GHA6" s="366"/>
      <c r="GHB6" s="366"/>
      <c r="GHC6" s="366"/>
      <c r="GHD6" s="366"/>
      <c r="GHE6" s="366"/>
      <c r="GHF6" s="366"/>
      <c r="GHG6" s="366"/>
      <c r="GHH6" s="366"/>
      <c r="GHI6" s="366"/>
      <c r="GHJ6" s="366"/>
      <c r="GHK6" s="366"/>
      <c r="GHL6" s="366"/>
      <c r="GHM6" s="366"/>
      <c r="GHN6" s="366"/>
      <c r="GHO6" s="366"/>
      <c r="GHP6" s="366"/>
      <c r="GHQ6" s="366"/>
      <c r="GHR6" s="366"/>
      <c r="GHS6" s="366"/>
      <c r="GHT6" s="366"/>
      <c r="GHU6" s="366"/>
      <c r="GHV6" s="366"/>
      <c r="GHW6" s="366"/>
      <c r="GHX6" s="366"/>
      <c r="GHY6" s="366"/>
      <c r="GHZ6" s="366"/>
      <c r="GIA6" s="366"/>
      <c r="GIB6" s="366"/>
      <c r="GIC6" s="366"/>
      <c r="GID6" s="366"/>
      <c r="GIE6" s="366"/>
      <c r="GIF6" s="366"/>
      <c r="GIG6" s="366"/>
      <c r="GIH6" s="366"/>
      <c r="GII6" s="366"/>
      <c r="GIJ6" s="366"/>
      <c r="GIK6" s="366"/>
      <c r="GIL6" s="366"/>
      <c r="GIM6" s="366"/>
      <c r="GIN6" s="366"/>
      <c r="GIO6" s="366"/>
      <c r="GIP6" s="366"/>
      <c r="GIQ6" s="366"/>
      <c r="GIR6" s="366"/>
      <c r="GIS6" s="366"/>
      <c r="GIT6" s="366"/>
      <c r="GIU6" s="366"/>
      <c r="GIV6" s="366"/>
      <c r="GIW6" s="366"/>
      <c r="GIX6" s="366"/>
      <c r="GIY6" s="366"/>
      <c r="GIZ6" s="366"/>
      <c r="GJA6" s="366"/>
      <c r="GJB6" s="366"/>
      <c r="GJC6" s="366"/>
      <c r="GJD6" s="366"/>
      <c r="GJE6" s="366"/>
      <c r="GJF6" s="366"/>
      <c r="GJG6" s="366"/>
      <c r="GJH6" s="366"/>
      <c r="GJI6" s="366"/>
      <c r="GJJ6" s="366"/>
      <c r="GJK6" s="366"/>
      <c r="GJL6" s="366"/>
      <c r="GJM6" s="366"/>
      <c r="GJN6" s="366"/>
      <c r="GJO6" s="366"/>
      <c r="GJP6" s="366"/>
      <c r="GJQ6" s="366"/>
      <c r="GJR6" s="366"/>
      <c r="GJS6" s="366"/>
      <c r="GJT6" s="366"/>
      <c r="GJU6" s="366"/>
      <c r="GJV6" s="366"/>
      <c r="GJW6" s="366"/>
      <c r="GJX6" s="366"/>
      <c r="GJY6" s="366"/>
      <c r="GJZ6" s="366"/>
      <c r="GKA6" s="366"/>
      <c r="GKB6" s="366"/>
      <c r="GKC6" s="366"/>
      <c r="GKD6" s="366"/>
      <c r="GKE6" s="366"/>
      <c r="GKF6" s="366"/>
      <c r="GKG6" s="366"/>
      <c r="GKH6" s="366"/>
      <c r="GKI6" s="366"/>
      <c r="GKJ6" s="366"/>
      <c r="GKK6" s="366"/>
      <c r="GKL6" s="366"/>
      <c r="GKM6" s="366"/>
      <c r="GKN6" s="366"/>
      <c r="GKO6" s="366"/>
      <c r="GKP6" s="366"/>
      <c r="GKQ6" s="366"/>
      <c r="GKR6" s="366"/>
      <c r="GKS6" s="366"/>
      <c r="GKT6" s="366"/>
      <c r="GKU6" s="366"/>
      <c r="GKV6" s="366"/>
      <c r="GKW6" s="366"/>
      <c r="GKX6" s="366"/>
      <c r="GKY6" s="366"/>
      <c r="GKZ6" s="366"/>
      <c r="GLA6" s="366"/>
      <c r="GLB6" s="366"/>
      <c r="GLC6" s="366"/>
      <c r="GLD6" s="366"/>
      <c r="GLE6" s="366"/>
      <c r="GLF6" s="366"/>
      <c r="GLG6" s="366"/>
      <c r="GLH6" s="366"/>
      <c r="GLI6" s="366"/>
      <c r="GLJ6" s="366"/>
      <c r="GLK6" s="366"/>
      <c r="GLL6" s="366"/>
      <c r="GLM6" s="366"/>
      <c r="GLN6" s="366"/>
      <c r="GLO6" s="366"/>
      <c r="GLP6" s="366"/>
      <c r="GLQ6" s="366"/>
      <c r="GLR6" s="366"/>
      <c r="GLS6" s="366"/>
      <c r="GLT6" s="366"/>
      <c r="GLU6" s="366"/>
      <c r="GLV6" s="366"/>
      <c r="GLW6" s="366"/>
      <c r="GLX6" s="366"/>
      <c r="GLY6" s="366"/>
      <c r="GLZ6" s="366"/>
      <c r="GMA6" s="366"/>
      <c r="GMB6" s="366"/>
      <c r="GMC6" s="366"/>
      <c r="GMD6" s="366"/>
      <c r="GME6" s="366"/>
      <c r="GMF6" s="366"/>
      <c r="GMG6" s="366"/>
      <c r="GMH6" s="366"/>
      <c r="GMI6" s="366"/>
      <c r="GMJ6" s="366"/>
      <c r="GMK6" s="366"/>
      <c r="GML6" s="366"/>
      <c r="GMM6" s="366"/>
      <c r="GMN6" s="366"/>
      <c r="GMO6" s="366"/>
      <c r="GMP6" s="366"/>
      <c r="GMQ6" s="366"/>
      <c r="GMR6" s="366"/>
      <c r="GMS6" s="366"/>
      <c r="GMT6" s="366"/>
      <c r="GMU6" s="366"/>
      <c r="GMV6" s="366"/>
      <c r="GMW6" s="366"/>
      <c r="GMX6" s="366"/>
      <c r="GMY6" s="366"/>
      <c r="GMZ6" s="366"/>
      <c r="GNA6" s="366"/>
      <c r="GNB6" s="366"/>
      <c r="GNC6" s="366"/>
      <c r="GND6" s="366"/>
      <c r="GNE6" s="366"/>
      <c r="GNF6" s="366"/>
      <c r="GNG6" s="366"/>
      <c r="GNH6" s="366"/>
      <c r="GNI6" s="366"/>
      <c r="GNJ6" s="366"/>
      <c r="GNK6" s="366"/>
      <c r="GNL6" s="366"/>
      <c r="GNM6" s="366"/>
      <c r="GNN6" s="366"/>
      <c r="GNO6" s="366"/>
      <c r="GNP6" s="366"/>
      <c r="GNQ6" s="366"/>
      <c r="GNR6" s="366"/>
      <c r="GNS6" s="366"/>
      <c r="GNT6" s="366"/>
      <c r="GNU6" s="366"/>
      <c r="GNV6" s="366"/>
      <c r="GNW6" s="366"/>
      <c r="GNX6" s="366"/>
      <c r="GNY6" s="366"/>
      <c r="GNZ6" s="366"/>
      <c r="GOA6" s="366"/>
      <c r="GOB6" s="366"/>
      <c r="GOC6" s="366"/>
      <c r="GOD6" s="366"/>
      <c r="GOE6" s="366"/>
      <c r="GOF6" s="366"/>
      <c r="GOG6" s="366"/>
      <c r="GOH6" s="366"/>
      <c r="GOI6" s="366"/>
      <c r="GOJ6" s="366"/>
      <c r="GOK6" s="366"/>
      <c r="GOL6" s="366"/>
      <c r="GOM6" s="366"/>
      <c r="GON6" s="366"/>
      <c r="GOO6" s="366"/>
      <c r="GOP6" s="366"/>
      <c r="GOQ6" s="366"/>
      <c r="GOR6" s="366"/>
      <c r="GOS6" s="366"/>
      <c r="GOT6" s="366"/>
      <c r="GOU6" s="366"/>
      <c r="GOV6" s="366"/>
      <c r="GOW6" s="366"/>
      <c r="GOX6" s="366"/>
      <c r="GOY6" s="366"/>
      <c r="GOZ6" s="366"/>
      <c r="GPA6" s="366"/>
      <c r="GPB6" s="366"/>
      <c r="GPC6" s="366"/>
      <c r="GPD6" s="366"/>
      <c r="GPE6" s="366"/>
      <c r="GPF6" s="366"/>
      <c r="GPG6" s="366"/>
      <c r="GPH6" s="366"/>
      <c r="GPI6" s="366"/>
      <c r="GPJ6" s="366"/>
      <c r="GPK6" s="366"/>
      <c r="GPL6" s="366"/>
      <c r="GPM6" s="366"/>
      <c r="GPN6" s="366"/>
      <c r="GPO6" s="366"/>
      <c r="GPP6" s="366"/>
      <c r="GPQ6" s="366"/>
      <c r="GPR6" s="366"/>
      <c r="GPS6" s="366"/>
      <c r="GPT6" s="366"/>
      <c r="GPU6" s="366"/>
      <c r="GPV6" s="366"/>
      <c r="GPW6" s="366"/>
      <c r="GPX6" s="366"/>
      <c r="GPY6" s="366"/>
      <c r="GPZ6" s="366"/>
      <c r="GQA6" s="366"/>
      <c r="GQB6" s="366"/>
      <c r="GQC6" s="366"/>
      <c r="GQD6" s="366"/>
      <c r="GQE6" s="366"/>
      <c r="GQF6" s="366"/>
      <c r="GQG6" s="366"/>
      <c r="GQH6" s="366"/>
      <c r="GQI6" s="366"/>
      <c r="GQJ6" s="366"/>
      <c r="GQK6" s="366"/>
      <c r="GQL6" s="366"/>
      <c r="GQM6" s="366"/>
      <c r="GQN6" s="366"/>
      <c r="GQO6" s="366"/>
      <c r="GQP6" s="366"/>
      <c r="GQQ6" s="366"/>
      <c r="GQR6" s="366"/>
      <c r="GQS6" s="366"/>
      <c r="GQT6" s="366"/>
      <c r="GQU6" s="366"/>
      <c r="GQV6" s="366"/>
      <c r="GQW6" s="366"/>
      <c r="GQX6" s="366"/>
      <c r="GQY6" s="366"/>
      <c r="GQZ6" s="366"/>
      <c r="GRA6" s="366"/>
      <c r="GRB6" s="366"/>
      <c r="GRC6" s="366"/>
      <c r="GRD6" s="366"/>
      <c r="GRE6" s="366"/>
      <c r="GRF6" s="366"/>
      <c r="GRG6" s="366"/>
      <c r="GRH6" s="366"/>
      <c r="GRI6" s="366"/>
      <c r="GRJ6" s="366"/>
      <c r="GRK6" s="366"/>
      <c r="GRL6" s="366"/>
      <c r="GRM6" s="366"/>
      <c r="GRN6" s="366"/>
      <c r="GRO6" s="366"/>
      <c r="GRP6" s="366"/>
      <c r="GRQ6" s="366"/>
      <c r="GRR6" s="366"/>
      <c r="GRS6" s="366"/>
      <c r="GRT6" s="366"/>
      <c r="GRU6" s="366"/>
      <c r="GRV6" s="366"/>
      <c r="GRW6" s="366"/>
      <c r="GRX6" s="366"/>
      <c r="GRY6" s="366"/>
      <c r="GRZ6" s="366"/>
      <c r="GSA6" s="366"/>
      <c r="GSB6" s="366"/>
      <c r="GSC6" s="366"/>
      <c r="GSD6" s="366"/>
      <c r="GSE6" s="366"/>
      <c r="GSF6" s="366"/>
      <c r="GSG6" s="366"/>
      <c r="GSH6" s="366"/>
      <c r="GSI6" s="366"/>
      <c r="GSJ6" s="366"/>
      <c r="GSK6" s="366"/>
      <c r="GSL6" s="366"/>
      <c r="GSM6" s="366"/>
      <c r="GSN6" s="366"/>
      <c r="GSO6" s="366"/>
      <c r="GSP6" s="366"/>
      <c r="GSQ6" s="366"/>
      <c r="GSR6" s="366"/>
      <c r="GSS6" s="366"/>
      <c r="GST6" s="366"/>
      <c r="GSU6" s="366"/>
      <c r="GSV6" s="366"/>
      <c r="GSW6" s="366"/>
      <c r="GSX6" s="366"/>
      <c r="GSY6" s="366"/>
      <c r="GSZ6" s="366"/>
      <c r="GTA6" s="366"/>
      <c r="GTB6" s="366"/>
      <c r="GTC6" s="366"/>
      <c r="GTD6" s="366"/>
      <c r="GTE6" s="366"/>
      <c r="GTF6" s="366"/>
      <c r="GTG6" s="366"/>
      <c r="GTH6" s="366"/>
      <c r="GTI6" s="366"/>
      <c r="GTJ6" s="366"/>
      <c r="GTK6" s="366"/>
      <c r="GTL6" s="366"/>
      <c r="GTM6" s="366"/>
      <c r="GTN6" s="366"/>
      <c r="GTO6" s="366"/>
      <c r="GTP6" s="366"/>
      <c r="GTQ6" s="366"/>
      <c r="GTR6" s="366"/>
      <c r="GTS6" s="366"/>
      <c r="GTT6" s="366"/>
      <c r="GTU6" s="366"/>
      <c r="GTV6" s="366"/>
      <c r="GTW6" s="366"/>
      <c r="GTX6" s="366"/>
      <c r="GTY6" s="366"/>
      <c r="GTZ6" s="366"/>
      <c r="GUA6" s="366"/>
      <c r="GUB6" s="366"/>
      <c r="GUC6" s="366"/>
      <c r="GUD6" s="366"/>
      <c r="GUE6" s="366"/>
      <c r="GUF6" s="366"/>
      <c r="GUG6" s="366"/>
      <c r="GUH6" s="366"/>
      <c r="GUI6" s="366"/>
      <c r="GUJ6" s="366"/>
      <c r="GUK6" s="366"/>
      <c r="GUL6" s="366"/>
      <c r="GUM6" s="366"/>
      <c r="GUN6" s="366"/>
      <c r="GUO6" s="366"/>
      <c r="GUP6" s="366"/>
      <c r="GUQ6" s="366"/>
      <c r="GUR6" s="366"/>
      <c r="GUS6" s="366"/>
      <c r="GUT6" s="366"/>
      <c r="GUU6" s="366"/>
      <c r="GUV6" s="366"/>
      <c r="GUW6" s="366"/>
      <c r="GUX6" s="366"/>
      <c r="GUY6" s="366"/>
      <c r="GUZ6" s="366"/>
      <c r="GVA6" s="366"/>
      <c r="GVB6" s="366"/>
      <c r="GVC6" s="366"/>
      <c r="GVD6" s="366"/>
      <c r="GVE6" s="366"/>
      <c r="GVF6" s="366"/>
      <c r="GVG6" s="366"/>
      <c r="GVH6" s="366"/>
      <c r="GVI6" s="366"/>
      <c r="GVJ6" s="366"/>
      <c r="GVK6" s="366"/>
      <c r="GVL6" s="366"/>
      <c r="GVM6" s="366"/>
      <c r="GVN6" s="366"/>
      <c r="GVO6" s="366"/>
      <c r="GVP6" s="366"/>
      <c r="GVQ6" s="366"/>
      <c r="GVR6" s="366"/>
      <c r="GVS6" s="366"/>
      <c r="GVT6" s="366"/>
      <c r="GVU6" s="366"/>
      <c r="GVV6" s="366"/>
      <c r="GVW6" s="366"/>
      <c r="GVX6" s="366"/>
      <c r="GVY6" s="366"/>
      <c r="GVZ6" s="366"/>
      <c r="GWA6" s="366"/>
      <c r="GWB6" s="366"/>
      <c r="GWC6" s="366"/>
      <c r="GWD6" s="366"/>
      <c r="GWE6" s="366"/>
      <c r="GWF6" s="366"/>
      <c r="GWG6" s="366"/>
      <c r="GWH6" s="366"/>
      <c r="GWI6" s="366"/>
      <c r="GWJ6" s="366"/>
      <c r="GWK6" s="366"/>
      <c r="GWL6" s="366"/>
      <c r="GWM6" s="366"/>
      <c r="GWN6" s="366"/>
      <c r="GWO6" s="366"/>
      <c r="GWP6" s="366"/>
      <c r="GWQ6" s="366"/>
      <c r="GWR6" s="366"/>
      <c r="GWS6" s="366"/>
      <c r="GWT6" s="366"/>
      <c r="GWU6" s="366"/>
      <c r="GWV6" s="366"/>
      <c r="GWW6" s="366"/>
      <c r="GWX6" s="366"/>
      <c r="GWY6" s="366"/>
      <c r="GWZ6" s="366"/>
      <c r="GXA6" s="366"/>
      <c r="GXB6" s="366"/>
      <c r="GXC6" s="366"/>
      <c r="GXD6" s="366"/>
      <c r="GXE6" s="366"/>
      <c r="GXF6" s="366"/>
      <c r="GXG6" s="366"/>
      <c r="GXH6" s="366"/>
      <c r="GXI6" s="366"/>
      <c r="GXJ6" s="366"/>
      <c r="GXK6" s="366"/>
      <c r="GXL6" s="366"/>
      <c r="GXM6" s="366"/>
      <c r="GXN6" s="366"/>
      <c r="GXO6" s="366"/>
      <c r="GXP6" s="366"/>
      <c r="GXQ6" s="366"/>
      <c r="GXR6" s="366"/>
      <c r="GXS6" s="366"/>
      <c r="GXT6" s="366"/>
      <c r="GXU6" s="366"/>
      <c r="GXV6" s="366"/>
      <c r="GXW6" s="366"/>
      <c r="GXX6" s="366"/>
      <c r="GXY6" s="366"/>
      <c r="GXZ6" s="366"/>
      <c r="GYA6" s="366"/>
      <c r="GYB6" s="366"/>
      <c r="GYC6" s="366"/>
      <c r="GYD6" s="366"/>
      <c r="GYE6" s="366"/>
      <c r="GYF6" s="366"/>
      <c r="GYG6" s="366"/>
      <c r="GYH6" s="366"/>
      <c r="GYI6" s="366"/>
      <c r="GYJ6" s="366"/>
      <c r="GYK6" s="366"/>
      <c r="GYL6" s="366"/>
      <c r="GYM6" s="366"/>
      <c r="GYN6" s="366"/>
      <c r="GYO6" s="366"/>
      <c r="GYP6" s="366"/>
      <c r="GYQ6" s="366"/>
      <c r="GYR6" s="366"/>
      <c r="GYS6" s="366"/>
      <c r="GYT6" s="366"/>
      <c r="GYU6" s="366"/>
      <c r="GYV6" s="366"/>
      <c r="GYW6" s="366"/>
      <c r="GYX6" s="366"/>
      <c r="GYY6" s="366"/>
      <c r="GYZ6" s="366"/>
      <c r="GZA6" s="366"/>
      <c r="GZB6" s="366"/>
      <c r="GZC6" s="366"/>
      <c r="GZD6" s="366"/>
      <c r="GZE6" s="366"/>
      <c r="GZF6" s="366"/>
      <c r="GZG6" s="366"/>
      <c r="GZH6" s="366"/>
      <c r="GZI6" s="366"/>
      <c r="GZJ6" s="366"/>
      <c r="GZK6" s="366"/>
      <c r="GZL6" s="366"/>
      <c r="GZM6" s="366"/>
      <c r="GZN6" s="366"/>
      <c r="GZO6" s="366"/>
      <c r="GZP6" s="366"/>
      <c r="GZQ6" s="366"/>
      <c r="GZR6" s="366"/>
      <c r="GZS6" s="366"/>
      <c r="GZT6" s="366"/>
      <c r="GZU6" s="366"/>
      <c r="GZV6" s="366"/>
      <c r="GZW6" s="366"/>
      <c r="GZX6" s="366"/>
      <c r="GZY6" s="366"/>
      <c r="GZZ6" s="366"/>
      <c r="HAA6" s="366"/>
      <c r="HAB6" s="366"/>
      <c r="HAC6" s="366"/>
      <c r="HAD6" s="366"/>
      <c r="HAE6" s="366"/>
      <c r="HAF6" s="366"/>
      <c r="HAG6" s="366"/>
      <c r="HAH6" s="366"/>
      <c r="HAI6" s="366"/>
      <c r="HAJ6" s="366"/>
      <c r="HAK6" s="366"/>
      <c r="HAL6" s="366"/>
      <c r="HAM6" s="366"/>
      <c r="HAN6" s="366"/>
      <c r="HAO6" s="366"/>
      <c r="HAP6" s="366"/>
      <c r="HAQ6" s="366"/>
      <c r="HAR6" s="366"/>
      <c r="HAS6" s="366"/>
      <c r="HAT6" s="366"/>
      <c r="HAU6" s="366"/>
      <c r="HAV6" s="366"/>
      <c r="HAW6" s="366"/>
      <c r="HAX6" s="366"/>
      <c r="HAY6" s="366"/>
      <c r="HAZ6" s="366"/>
      <c r="HBA6" s="366"/>
      <c r="HBB6" s="366"/>
      <c r="HBC6" s="366"/>
      <c r="HBD6" s="366"/>
      <c r="HBE6" s="366"/>
      <c r="HBF6" s="366"/>
      <c r="HBG6" s="366"/>
      <c r="HBH6" s="366"/>
      <c r="HBI6" s="366"/>
      <c r="HBJ6" s="366"/>
      <c r="HBK6" s="366"/>
      <c r="HBL6" s="366"/>
      <c r="HBM6" s="366"/>
      <c r="HBN6" s="366"/>
      <c r="HBO6" s="366"/>
      <c r="HBP6" s="366"/>
      <c r="HBQ6" s="366"/>
      <c r="HBR6" s="366"/>
      <c r="HBS6" s="366"/>
      <c r="HBT6" s="366"/>
      <c r="HBU6" s="366"/>
      <c r="HBV6" s="366"/>
      <c r="HBW6" s="366"/>
      <c r="HBX6" s="366"/>
      <c r="HBY6" s="366"/>
      <c r="HBZ6" s="366"/>
      <c r="HCA6" s="366"/>
      <c r="HCB6" s="366"/>
      <c r="HCC6" s="366"/>
      <c r="HCD6" s="366"/>
      <c r="HCE6" s="366"/>
      <c r="HCF6" s="366"/>
      <c r="HCG6" s="366"/>
      <c r="HCH6" s="366"/>
      <c r="HCI6" s="366"/>
      <c r="HCJ6" s="366"/>
      <c r="HCK6" s="366"/>
      <c r="HCL6" s="366"/>
      <c r="HCM6" s="366"/>
      <c r="HCN6" s="366"/>
      <c r="HCO6" s="366"/>
      <c r="HCP6" s="366"/>
      <c r="HCQ6" s="366"/>
      <c r="HCR6" s="366"/>
      <c r="HCS6" s="366"/>
      <c r="HCT6" s="366"/>
      <c r="HCU6" s="366"/>
      <c r="HCV6" s="366"/>
      <c r="HCW6" s="366"/>
      <c r="HCX6" s="366"/>
      <c r="HCY6" s="366"/>
      <c r="HCZ6" s="366"/>
      <c r="HDA6" s="366"/>
      <c r="HDB6" s="366"/>
      <c r="HDC6" s="366"/>
      <c r="HDD6" s="366"/>
      <c r="HDE6" s="366"/>
      <c r="HDF6" s="366"/>
      <c r="HDG6" s="366"/>
      <c r="HDH6" s="366"/>
      <c r="HDI6" s="366"/>
      <c r="HDJ6" s="366"/>
      <c r="HDK6" s="366"/>
      <c r="HDL6" s="366"/>
      <c r="HDM6" s="366"/>
      <c r="HDN6" s="366"/>
      <c r="HDO6" s="366"/>
      <c r="HDP6" s="366"/>
      <c r="HDQ6" s="366"/>
      <c r="HDR6" s="366"/>
      <c r="HDS6" s="366"/>
      <c r="HDT6" s="366"/>
      <c r="HDU6" s="366"/>
      <c r="HDV6" s="366"/>
      <c r="HDW6" s="366"/>
      <c r="HDX6" s="366"/>
      <c r="HDY6" s="366"/>
      <c r="HDZ6" s="366"/>
      <c r="HEA6" s="366"/>
      <c r="HEB6" s="366"/>
      <c r="HEC6" s="366"/>
      <c r="HED6" s="366"/>
      <c r="HEE6" s="366"/>
      <c r="HEF6" s="366"/>
      <c r="HEG6" s="366"/>
      <c r="HEH6" s="366"/>
      <c r="HEI6" s="366"/>
      <c r="HEJ6" s="366"/>
      <c r="HEK6" s="366"/>
      <c r="HEL6" s="366"/>
      <c r="HEM6" s="366"/>
      <c r="HEN6" s="366"/>
      <c r="HEO6" s="366"/>
      <c r="HEP6" s="366"/>
      <c r="HEQ6" s="366"/>
      <c r="HER6" s="366"/>
      <c r="HES6" s="366"/>
      <c r="HET6" s="366"/>
      <c r="HEU6" s="366"/>
      <c r="HEV6" s="366"/>
      <c r="HEW6" s="366"/>
      <c r="HEX6" s="366"/>
      <c r="HEY6" s="366"/>
      <c r="HEZ6" s="366"/>
      <c r="HFA6" s="366"/>
      <c r="HFB6" s="366"/>
      <c r="HFC6" s="366"/>
      <c r="HFD6" s="366"/>
      <c r="HFE6" s="366"/>
      <c r="HFF6" s="366"/>
      <c r="HFG6" s="366"/>
      <c r="HFH6" s="366"/>
      <c r="HFI6" s="366"/>
      <c r="HFJ6" s="366"/>
      <c r="HFK6" s="366"/>
      <c r="HFL6" s="366"/>
      <c r="HFM6" s="366"/>
      <c r="HFN6" s="366"/>
      <c r="HFO6" s="366"/>
      <c r="HFP6" s="366"/>
      <c r="HFQ6" s="366"/>
      <c r="HFR6" s="366"/>
      <c r="HFS6" s="366"/>
      <c r="HFT6" s="366"/>
      <c r="HFU6" s="366"/>
      <c r="HFV6" s="366"/>
      <c r="HFW6" s="366"/>
      <c r="HFX6" s="366"/>
      <c r="HFY6" s="366"/>
      <c r="HFZ6" s="366"/>
      <c r="HGA6" s="366"/>
      <c r="HGB6" s="366"/>
      <c r="HGC6" s="366"/>
      <c r="HGD6" s="366"/>
      <c r="HGE6" s="366"/>
      <c r="HGF6" s="366"/>
      <c r="HGG6" s="366"/>
      <c r="HGH6" s="366"/>
      <c r="HGI6" s="366"/>
      <c r="HGJ6" s="366"/>
      <c r="HGK6" s="366"/>
      <c r="HGL6" s="366"/>
      <c r="HGM6" s="366"/>
      <c r="HGN6" s="366"/>
      <c r="HGO6" s="366"/>
      <c r="HGP6" s="366"/>
      <c r="HGQ6" s="366"/>
      <c r="HGR6" s="366"/>
      <c r="HGS6" s="366"/>
      <c r="HGT6" s="366"/>
      <c r="HGU6" s="366"/>
      <c r="HGV6" s="366"/>
      <c r="HGW6" s="366"/>
      <c r="HGX6" s="366"/>
      <c r="HGY6" s="366"/>
      <c r="HGZ6" s="366"/>
      <c r="HHA6" s="366"/>
      <c r="HHB6" s="366"/>
      <c r="HHC6" s="366"/>
      <c r="HHD6" s="366"/>
      <c r="HHE6" s="366"/>
      <c r="HHF6" s="366"/>
      <c r="HHG6" s="366"/>
      <c r="HHH6" s="366"/>
      <c r="HHI6" s="366"/>
      <c r="HHJ6" s="366"/>
      <c r="HHK6" s="366"/>
      <c r="HHL6" s="366"/>
      <c r="HHM6" s="366"/>
      <c r="HHN6" s="366"/>
      <c r="HHO6" s="366"/>
      <c r="HHP6" s="366"/>
      <c r="HHQ6" s="366"/>
      <c r="HHR6" s="366"/>
      <c r="HHS6" s="366"/>
      <c r="HHT6" s="366"/>
      <c r="HHU6" s="366"/>
      <c r="HHV6" s="366"/>
      <c r="HHW6" s="366"/>
      <c r="HHX6" s="366"/>
      <c r="HHY6" s="366"/>
      <c r="HHZ6" s="366"/>
      <c r="HIA6" s="366"/>
      <c r="HIB6" s="366"/>
      <c r="HIC6" s="366"/>
      <c r="HID6" s="366"/>
      <c r="HIE6" s="366"/>
      <c r="HIF6" s="366"/>
      <c r="HIG6" s="366"/>
      <c r="HIH6" s="366"/>
      <c r="HII6" s="366"/>
      <c r="HIJ6" s="366"/>
      <c r="HIK6" s="366"/>
      <c r="HIL6" s="366"/>
      <c r="HIM6" s="366"/>
      <c r="HIN6" s="366"/>
      <c r="HIO6" s="366"/>
      <c r="HIP6" s="366"/>
      <c r="HIQ6" s="366"/>
      <c r="HIR6" s="366"/>
      <c r="HIS6" s="366"/>
      <c r="HIT6" s="366"/>
      <c r="HIU6" s="366"/>
      <c r="HIV6" s="366"/>
      <c r="HIW6" s="366"/>
      <c r="HIX6" s="366"/>
      <c r="HIY6" s="366"/>
      <c r="HIZ6" s="366"/>
      <c r="HJA6" s="366"/>
      <c r="HJB6" s="366"/>
      <c r="HJC6" s="366"/>
      <c r="HJD6" s="366"/>
      <c r="HJE6" s="366"/>
      <c r="HJF6" s="366"/>
      <c r="HJG6" s="366"/>
      <c r="HJH6" s="366"/>
      <c r="HJI6" s="366"/>
      <c r="HJJ6" s="366"/>
      <c r="HJK6" s="366"/>
      <c r="HJL6" s="366"/>
      <c r="HJM6" s="366"/>
      <c r="HJN6" s="366"/>
      <c r="HJO6" s="366"/>
      <c r="HJP6" s="366"/>
      <c r="HJQ6" s="366"/>
      <c r="HJR6" s="366"/>
      <c r="HJS6" s="366"/>
      <c r="HJT6" s="366"/>
      <c r="HJU6" s="366"/>
      <c r="HJV6" s="366"/>
      <c r="HJW6" s="366"/>
      <c r="HJX6" s="366"/>
      <c r="HJY6" s="366"/>
      <c r="HJZ6" s="366"/>
      <c r="HKA6" s="366"/>
      <c r="HKB6" s="366"/>
      <c r="HKC6" s="366"/>
      <c r="HKD6" s="366"/>
      <c r="HKE6" s="366"/>
      <c r="HKF6" s="366"/>
      <c r="HKG6" s="366"/>
      <c r="HKH6" s="366"/>
      <c r="HKI6" s="366"/>
      <c r="HKJ6" s="366"/>
      <c r="HKK6" s="366"/>
      <c r="HKL6" s="366"/>
      <c r="HKM6" s="366"/>
      <c r="HKN6" s="366"/>
      <c r="HKO6" s="366"/>
      <c r="HKP6" s="366"/>
      <c r="HKQ6" s="366"/>
      <c r="HKR6" s="366"/>
      <c r="HKS6" s="366"/>
      <c r="HKT6" s="366"/>
      <c r="HKU6" s="366"/>
      <c r="HKV6" s="366"/>
      <c r="HKW6" s="366"/>
      <c r="HKX6" s="366"/>
      <c r="HKY6" s="366"/>
      <c r="HKZ6" s="366"/>
      <c r="HLA6" s="366"/>
      <c r="HLB6" s="366"/>
      <c r="HLC6" s="366"/>
      <c r="HLD6" s="366"/>
      <c r="HLE6" s="366"/>
      <c r="HLF6" s="366"/>
      <c r="HLG6" s="366"/>
      <c r="HLH6" s="366"/>
      <c r="HLI6" s="366"/>
      <c r="HLJ6" s="366"/>
      <c r="HLK6" s="366"/>
      <c r="HLL6" s="366"/>
      <c r="HLM6" s="366"/>
      <c r="HLN6" s="366"/>
      <c r="HLO6" s="366"/>
      <c r="HLP6" s="366"/>
      <c r="HLQ6" s="366"/>
      <c r="HLR6" s="366"/>
      <c r="HLS6" s="366"/>
      <c r="HLT6" s="366"/>
      <c r="HLU6" s="366"/>
      <c r="HLV6" s="366"/>
      <c r="HLW6" s="366"/>
      <c r="HLX6" s="366"/>
      <c r="HLY6" s="366"/>
      <c r="HLZ6" s="366"/>
      <c r="HMA6" s="366"/>
      <c r="HMB6" s="366"/>
      <c r="HMC6" s="366"/>
      <c r="HMD6" s="366"/>
      <c r="HME6" s="366"/>
      <c r="HMF6" s="366"/>
      <c r="HMG6" s="366"/>
      <c r="HMH6" s="366"/>
      <c r="HMI6" s="366"/>
      <c r="HMJ6" s="366"/>
      <c r="HMK6" s="366"/>
      <c r="HML6" s="366"/>
      <c r="HMM6" s="366"/>
      <c r="HMN6" s="366"/>
      <c r="HMO6" s="366"/>
      <c r="HMP6" s="366"/>
      <c r="HMQ6" s="366"/>
      <c r="HMR6" s="366"/>
      <c r="HMS6" s="366"/>
      <c r="HMT6" s="366"/>
      <c r="HMU6" s="366"/>
      <c r="HMV6" s="366"/>
      <c r="HMW6" s="366"/>
      <c r="HMX6" s="366"/>
      <c r="HMY6" s="366"/>
      <c r="HMZ6" s="366"/>
      <c r="HNA6" s="366"/>
      <c r="HNB6" s="366"/>
      <c r="HNC6" s="366"/>
      <c r="HND6" s="366"/>
      <c r="HNE6" s="366"/>
      <c r="HNF6" s="366"/>
      <c r="HNG6" s="366"/>
      <c r="HNH6" s="366"/>
      <c r="HNI6" s="366"/>
      <c r="HNJ6" s="366"/>
      <c r="HNK6" s="366"/>
      <c r="HNL6" s="366"/>
      <c r="HNM6" s="366"/>
      <c r="HNN6" s="366"/>
      <c r="HNO6" s="366"/>
      <c r="HNP6" s="366"/>
      <c r="HNQ6" s="366"/>
      <c r="HNR6" s="366"/>
      <c r="HNS6" s="366"/>
      <c r="HNT6" s="366"/>
      <c r="HNU6" s="366"/>
      <c r="HNV6" s="366"/>
      <c r="HNW6" s="366"/>
      <c r="HNX6" s="366"/>
      <c r="HNY6" s="366"/>
      <c r="HNZ6" s="366"/>
      <c r="HOA6" s="366"/>
      <c r="HOB6" s="366"/>
      <c r="HOC6" s="366"/>
      <c r="HOD6" s="366"/>
      <c r="HOE6" s="366"/>
      <c r="HOF6" s="366"/>
      <c r="HOG6" s="366"/>
      <c r="HOH6" s="366"/>
      <c r="HOI6" s="366"/>
      <c r="HOJ6" s="366"/>
      <c r="HOK6" s="366"/>
      <c r="HOL6" s="366"/>
      <c r="HOM6" s="366"/>
      <c r="HON6" s="366"/>
      <c r="HOO6" s="366"/>
      <c r="HOP6" s="366"/>
      <c r="HOQ6" s="366"/>
      <c r="HOR6" s="366"/>
      <c r="HOS6" s="366"/>
      <c r="HOT6" s="366"/>
      <c r="HOU6" s="366"/>
      <c r="HOV6" s="366"/>
      <c r="HOW6" s="366"/>
      <c r="HOX6" s="366"/>
      <c r="HOY6" s="366"/>
      <c r="HOZ6" s="366"/>
      <c r="HPA6" s="366"/>
      <c r="HPB6" s="366"/>
      <c r="HPC6" s="366"/>
      <c r="HPD6" s="366"/>
      <c r="HPE6" s="366"/>
      <c r="HPF6" s="366"/>
      <c r="HPG6" s="366"/>
      <c r="HPH6" s="366"/>
      <c r="HPI6" s="366"/>
      <c r="HPJ6" s="366"/>
      <c r="HPK6" s="366"/>
      <c r="HPL6" s="366"/>
      <c r="HPM6" s="366"/>
      <c r="HPN6" s="366"/>
      <c r="HPO6" s="366"/>
      <c r="HPP6" s="366"/>
      <c r="HPQ6" s="366"/>
      <c r="HPR6" s="366"/>
      <c r="HPS6" s="366"/>
      <c r="HPT6" s="366"/>
      <c r="HPU6" s="366"/>
      <c r="HPV6" s="366"/>
      <c r="HPW6" s="366"/>
      <c r="HPX6" s="366"/>
      <c r="HPY6" s="366"/>
      <c r="HPZ6" s="366"/>
      <c r="HQA6" s="366"/>
      <c r="HQB6" s="366"/>
      <c r="HQC6" s="366"/>
      <c r="HQD6" s="366"/>
      <c r="HQE6" s="366"/>
      <c r="HQF6" s="366"/>
      <c r="HQG6" s="366"/>
      <c r="HQH6" s="366"/>
      <c r="HQI6" s="366"/>
      <c r="HQJ6" s="366"/>
      <c r="HQK6" s="366"/>
      <c r="HQL6" s="366"/>
      <c r="HQM6" s="366"/>
      <c r="HQN6" s="366"/>
      <c r="HQO6" s="366"/>
      <c r="HQP6" s="366"/>
      <c r="HQQ6" s="366"/>
      <c r="HQR6" s="366"/>
      <c r="HQS6" s="366"/>
      <c r="HQT6" s="366"/>
      <c r="HQU6" s="366"/>
      <c r="HQV6" s="366"/>
      <c r="HQW6" s="366"/>
      <c r="HQX6" s="366"/>
      <c r="HQY6" s="366"/>
      <c r="HQZ6" s="366"/>
      <c r="HRA6" s="366"/>
      <c r="HRB6" s="366"/>
      <c r="HRC6" s="366"/>
      <c r="HRD6" s="366"/>
      <c r="HRE6" s="366"/>
      <c r="HRF6" s="366"/>
      <c r="HRG6" s="366"/>
      <c r="HRH6" s="366"/>
      <c r="HRI6" s="366"/>
      <c r="HRJ6" s="366"/>
      <c r="HRK6" s="366"/>
      <c r="HRL6" s="366"/>
      <c r="HRM6" s="366"/>
      <c r="HRN6" s="366"/>
      <c r="HRO6" s="366"/>
      <c r="HRP6" s="366"/>
      <c r="HRQ6" s="366"/>
      <c r="HRR6" s="366"/>
      <c r="HRS6" s="366"/>
      <c r="HRT6" s="366"/>
      <c r="HRU6" s="366"/>
      <c r="HRV6" s="366"/>
      <c r="HRW6" s="366"/>
      <c r="HRX6" s="366"/>
      <c r="HRY6" s="366"/>
      <c r="HRZ6" s="366"/>
      <c r="HSA6" s="366"/>
      <c r="HSB6" s="366"/>
      <c r="HSC6" s="366"/>
      <c r="HSD6" s="366"/>
      <c r="HSE6" s="366"/>
      <c r="HSF6" s="366"/>
      <c r="HSG6" s="366"/>
      <c r="HSH6" s="366"/>
      <c r="HSI6" s="366"/>
      <c r="HSJ6" s="366"/>
      <c r="HSK6" s="366"/>
      <c r="HSL6" s="366"/>
      <c r="HSM6" s="366"/>
      <c r="HSN6" s="366"/>
      <c r="HSO6" s="366"/>
      <c r="HSP6" s="366"/>
      <c r="HSQ6" s="366"/>
      <c r="HSR6" s="366"/>
      <c r="HSS6" s="366"/>
      <c r="HST6" s="366"/>
      <c r="HSU6" s="366"/>
      <c r="HSV6" s="366"/>
      <c r="HSW6" s="366"/>
      <c r="HSX6" s="366"/>
      <c r="HSY6" s="366"/>
      <c r="HSZ6" s="366"/>
      <c r="HTA6" s="366"/>
      <c r="HTB6" s="366"/>
      <c r="HTC6" s="366"/>
      <c r="HTD6" s="366"/>
      <c r="HTE6" s="366"/>
      <c r="HTF6" s="366"/>
      <c r="HTG6" s="366"/>
      <c r="HTH6" s="366"/>
      <c r="HTI6" s="366"/>
      <c r="HTJ6" s="366"/>
      <c r="HTK6" s="366"/>
      <c r="HTL6" s="366"/>
      <c r="HTM6" s="366"/>
      <c r="HTN6" s="366"/>
      <c r="HTO6" s="366"/>
      <c r="HTP6" s="366"/>
      <c r="HTQ6" s="366"/>
      <c r="HTR6" s="366"/>
      <c r="HTS6" s="366"/>
      <c r="HTT6" s="366"/>
      <c r="HTU6" s="366"/>
      <c r="HTV6" s="366"/>
      <c r="HTW6" s="366"/>
      <c r="HTX6" s="366"/>
      <c r="HTY6" s="366"/>
      <c r="HTZ6" s="366"/>
      <c r="HUA6" s="366"/>
      <c r="HUB6" s="366"/>
      <c r="HUC6" s="366"/>
      <c r="HUD6" s="366"/>
      <c r="HUE6" s="366"/>
      <c r="HUF6" s="366"/>
      <c r="HUG6" s="366"/>
      <c r="HUH6" s="366"/>
      <c r="HUI6" s="366"/>
      <c r="HUJ6" s="366"/>
      <c r="HUK6" s="366"/>
      <c r="HUL6" s="366"/>
      <c r="HUM6" s="366"/>
      <c r="HUN6" s="366"/>
      <c r="HUO6" s="366"/>
      <c r="HUP6" s="366"/>
      <c r="HUQ6" s="366"/>
      <c r="HUR6" s="366"/>
      <c r="HUS6" s="366"/>
      <c r="HUT6" s="366"/>
      <c r="HUU6" s="366"/>
      <c r="HUV6" s="366"/>
      <c r="HUW6" s="366"/>
      <c r="HUX6" s="366"/>
      <c r="HUY6" s="366"/>
      <c r="HUZ6" s="366"/>
      <c r="HVA6" s="366"/>
      <c r="HVB6" s="366"/>
      <c r="HVC6" s="366"/>
      <c r="HVD6" s="366"/>
      <c r="HVE6" s="366"/>
      <c r="HVF6" s="366"/>
      <c r="HVG6" s="366"/>
      <c r="HVH6" s="366"/>
      <c r="HVI6" s="366"/>
      <c r="HVJ6" s="366"/>
      <c r="HVK6" s="366"/>
      <c r="HVL6" s="366"/>
      <c r="HVM6" s="366"/>
      <c r="HVN6" s="366"/>
      <c r="HVO6" s="366"/>
      <c r="HVP6" s="366"/>
      <c r="HVQ6" s="366"/>
      <c r="HVR6" s="366"/>
      <c r="HVS6" s="366"/>
      <c r="HVT6" s="366"/>
      <c r="HVU6" s="366"/>
      <c r="HVV6" s="366"/>
      <c r="HVW6" s="366"/>
      <c r="HVX6" s="366"/>
      <c r="HVY6" s="366"/>
      <c r="HVZ6" s="366"/>
      <c r="HWA6" s="366"/>
      <c r="HWB6" s="366"/>
      <c r="HWC6" s="366"/>
      <c r="HWD6" s="366"/>
      <c r="HWE6" s="366"/>
      <c r="HWF6" s="366"/>
      <c r="HWG6" s="366"/>
      <c r="HWH6" s="366"/>
      <c r="HWI6" s="366"/>
      <c r="HWJ6" s="366"/>
      <c r="HWK6" s="366"/>
      <c r="HWL6" s="366"/>
      <c r="HWM6" s="366"/>
      <c r="HWN6" s="366"/>
      <c r="HWO6" s="366"/>
      <c r="HWP6" s="366"/>
      <c r="HWQ6" s="366"/>
      <c r="HWR6" s="366"/>
      <c r="HWS6" s="366"/>
      <c r="HWT6" s="366"/>
      <c r="HWU6" s="366"/>
      <c r="HWV6" s="366"/>
      <c r="HWW6" s="366"/>
      <c r="HWX6" s="366"/>
      <c r="HWY6" s="366"/>
      <c r="HWZ6" s="366"/>
      <c r="HXA6" s="366"/>
      <c r="HXB6" s="366"/>
      <c r="HXC6" s="366"/>
      <c r="HXD6" s="366"/>
      <c r="HXE6" s="366"/>
      <c r="HXF6" s="366"/>
      <c r="HXG6" s="366"/>
      <c r="HXH6" s="366"/>
      <c r="HXI6" s="366"/>
      <c r="HXJ6" s="366"/>
      <c r="HXK6" s="366"/>
      <c r="HXL6" s="366"/>
      <c r="HXM6" s="366"/>
      <c r="HXN6" s="366"/>
      <c r="HXO6" s="366"/>
      <c r="HXP6" s="366"/>
      <c r="HXQ6" s="366"/>
      <c r="HXR6" s="366"/>
      <c r="HXS6" s="366"/>
      <c r="HXT6" s="366"/>
      <c r="HXU6" s="366"/>
      <c r="HXV6" s="366"/>
      <c r="HXW6" s="366"/>
      <c r="HXX6" s="366"/>
      <c r="HXY6" s="366"/>
      <c r="HXZ6" s="366"/>
      <c r="HYA6" s="366"/>
      <c r="HYB6" s="366"/>
      <c r="HYC6" s="366"/>
      <c r="HYD6" s="366"/>
      <c r="HYE6" s="366"/>
      <c r="HYF6" s="366"/>
      <c r="HYG6" s="366"/>
      <c r="HYH6" s="366"/>
      <c r="HYI6" s="366"/>
      <c r="HYJ6" s="366"/>
      <c r="HYK6" s="366"/>
      <c r="HYL6" s="366"/>
      <c r="HYM6" s="366"/>
      <c r="HYN6" s="366"/>
      <c r="HYO6" s="366"/>
      <c r="HYP6" s="366"/>
      <c r="HYQ6" s="366"/>
      <c r="HYR6" s="366"/>
      <c r="HYS6" s="366"/>
      <c r="HYT6" s="366"/>
      <c r="HYU6" s="366"/>
      <c r="HYV6" s="366"/>
      <c r="HYW6" s="366"/>
      <c r="HYX6" s="366"/>
      <c r="HYY6" s="366"/>
      <c r="HYZ6" s="366"/>
      <c r="HZA6" s="366"/>
      <c r="HZB6" s="366"/>
      <c r="HZC6" s="366"/>
      <c r="HZD6" s="366"/>
      <c r="HZE6" s="366"/>
      <c r="HZF6" s="366"/>
      <c r="HZG6" s="366"/>
      <c r="HZH6" s="366"/>
      <c r="HZI6" s="366"/>
      <c r="HZJ6" s="366"/>
      <c r="HZK6" s="366"/>
      <c r="HZL6" s="366"/>
      <c r="HZM6" s="366"/>
      <c r="HZN6" s="366"/>
      <c r="HZO6" s="366"/>
      <c r="HZP6" s="366"/>
      <c r="HZQ6" s="366"/>
      <c r="HZR6" s="366"/>
      <c r="HZS6" s="366"/>
      <c r="HZT6" s="366"/>
      <c r="HZU6" s="366"/>
      <c r="HZV6" s="366"/>
      <c r="HZW6" s="366"/>
      <c r="HZX6" s="366"/>
      <c r="HZY6" s="366"/>
      <c r="HZZ6" s="366"/>
      <c r="IAA6" s="366"/>
      <c r="IAB6" s="366"/>
      <c r="IAC6" s="366"/>
      <c r="IAD6" s="366"/>
      <c r="IAE6" s="366"/>
      <c r="IAF6" s="366"/>
      <c r="IAG6" s="366"/>
      <c r="IAH6" s="366"/>
      <c r="IAI6" s="366"/>
      <c r="IAJ6" s="366"/>
      <c r="IAK6" s="366"/>
      <c r="IAL6" s="366"/>
      <c r="IAM6" s="366"/>
      <c r="IAN6" s="366"/>
      <c r="IAO6" s="366"/>
      <c r="IAP6" s="366"/>
      <c r="IAQ6" s="366"/>
      <c r="IAR6" s="366"/>
      <c r="IAS6" s="366"/>
      <c r="IAT6" s="366"/>
      <c r="IAU6" s="366"/>
      <c r="IAV6" s="366"/>
      <c r="IAW6" s="366"/>
      <c r="IAX6" s="366"/>
      <c r="IAY6" s="366"/>
      <c r="IAZ6" s="366"/>
      <c r="IBA6" s="366"/>
      <c r="IBB6" s="366"/>
      <c r="IBC6" s="366"/>
      <c r="IBD6" s="366"/>
      <c r="IBE6" s="366"/>
      <c r="IBF6" s="366"/>
      <c r="IBG6" s="366"/>
      <c r="IBH6" s="366"/>
      <c r="IBI6" s="366"/>
      <c r="IBJ6" s="366"/>
      <c r="IBK6" s="366"/>
      <c r="IBL6" s="366"/>
      <c r="IBM6" s="366"/>
      <c r="IBN6" s="366"/>
      <c r="IBO6" s="366"/>
      <c r="IBP6" s="366"/>
      <c r="IBQ6" s="366"/>
      <c r="IBR6" s="366"/>
      <c r="IBS6" s="366"/>
      <c r="IBT6" s="366"/>
      <c r="IBU6" s="366"/>
      <c r="IBV6" s="366"/>
      <c r="IBW6" s="366"/>
      <c r="IBX6" s="366"/>
      <c r="IBY6" s="366"/>
      <c r="IBZ6" s="366"/>
      <c r="ICA6" s="366"/>
      <c r="ICB6" s="366"/>
      <c r="ICC6" s="366"/>
      <c r="ICD6" s="366"/>
      <c r="ICE6" s="366"/>
      <c r="ICF6" s="366"/>
      <c r="ICG6" s="366"/>
      <c r="ICH6" s="366"/>
      <c r="ICI6" s="366"/>
      <c r="ICJ6" s="366"/>
      <c r="ICK6" s="366"/>
      <c r="ICL6" s="366"/>
      <c r="ICM6" s="366"/>
      <c r="ICN6" s="366"/>
      <c r="ICO6" s="366"/>
      <c r="ICP6" s="366"/>
      <c r="ICQ6" s="366"/>
      <c r="ICR6" s="366"/>
      <c r="ICS6" s="366"/>
      <c r="ICT6" s="366"/>
      <c r="ICU6" s="366"/>
      <c r="ICV6" s="366"/>
      <c r="ICW6" s="366"/>
      <c r="ICX6" s="366"/>
      <c r="ICY6" s="366"/>
      <c r="ICZ6" s="366"/>
      <c r="IDA6" s="366"/>
      <c r="IDB6" s="366"/>
      <c r="IDC6" s="366"/>
      <c r="IDD6" s="366"/>
      <c r="IDE6" s="366"/>
      <c r="IDF6" s="366"/>
      <c r="IDG6" s="366"/>
      <c r="IDH6" s="366"/>
      <c r="IDI6" s="366"/>
      <c r="IDJ6" s="366"/>
      <c r="IDK6" s="366"/>
      <c r="IDL6" s="366"/>
      <c r="IDM6" s="366"/>
      <c r="IDN6" s="366"/>
      <c r="IDO6" s="366"/>
      <c r="IDP6" s="366"/>
      <c r="IDQ6" s="366"/>
      <c r="IDR6" s="366"/>
      <c r="IDS6" s="366"/>
      <c r="IDT6" s="366"/>
      <c r="IDU6" s="366"/>
      <c r="IDV6" s="366"/>
      <c r="IDW6" s="366"/>
      <c r="IDX6" s="366"/>
      <c r="IDY6" s="366"/>
      <c r="IDZ6" s="366"/>
      <c r="IEA6" s="366"/>
      <c r="IEB6" s="366"/>
      <c r="IEC6" s="366"/>
      <c r="IED6" s="366"/>
      <c r="IEE6" s="366"/>
      <c r="IEF6" s="366"/>
      <c r="IEG6" s="366"/>
      <c r="IEH6" s="366"/>
      <c r="IEI6" s="366"/>
      <c r="IEJ6" s="366"/>
      <c r="IEK6" s="366"/>
      <c r="IEL6" s="366"/>
      <c r="IEM6" s="366"/>
      <c r="IEN6" s="366"/>
      <c r="IEO6" s="366"/>
      <c r="IEP6" s="366"/>
      <c r="IEQ6" s="366"/>
      <c r="IER6" s="366"/>
      <c r="IES6" s="366"/>
      <c r="IET6" s="366"/>
      <c r="IEU6" s="366"/>
      <c r="IEV6" s="366"/>
      <c r="IEW6" s="366"/>
      <c r="IEX6" s="366"/>
      <c r="IEY6" s="366"/>
      <c r="IEZ6" s="366"/>
      <c r="IFA6" s="366"/>
      <c r="IFB6" s="366"/>
      <c r="IFC6" s="366"/>
      <c r="IFD6" s="366"/>
      <c r="IFE6" s="366"/>
      <c r="IFF6" s="366"/>
      <c r="IFG6" s="366"/>
      <c r="IFH6" s="366"/>
      <c r="IFI6" s="366"/>
      <c r="IFJ6" s="366"/>
      <c r="IFK6" s="366"/>
      <c r="IFL6" s="366"/>
      <c r="IFM6" s="366"/>
      <c r="IFN6" s="366"/>
      <c r="IFO6" s="366"/>
      <c r="IFP6" s="366"/>
      <c r="IFQ6" s="366"/>
      <c r="IFR6" s="366"/>
      <c r="IFS6" s="366"/>
      <c r="IFT6" s="366"/>
      <c r="IFU6" s="366"/>
      <c r="IFV6" s="366"/>
      <c r="IFW6" s="366"/>
      <c r="IFX6" s="366"/>
      <c r="IFY6" s="366"/>
      <c r="IFZ6" s="366"/>
      <c r="IGA6" s="366"/>
      <c r="IGB6" s="366"/>
      <c r="IGC6" s="366"/>
      <c r="IGD6" s="366"/>
      <c r="IGE6" s="366"/>
      <c r="IGF6" s="366"/>
      <c r="IGG6" s="366"/>
      <c r="IGH6" s="366"/>
      <c r="IGI6" s="366"/>
      <c r="IGJ6" s="366"/>
      <c r="IGK6" s="366"/>
      <c r="IGL6" s="366"/>
      <c r="IGM6" s="366"/>
      <c r="IGN6" s="366"/>
      <c r="IGO6" s="366"/>
      <c r="IGP6" s="366"/>
      <c r="IGQ6" s="366"/>
      <c r="IGR6" s="366"/>
      <c r="IGS6" s="366"/>
      <c r="IGT6" s="366"/>
      <c r="IGU6" s="366"/>
      <c r="IGV6" s="366"/>
      <c r="IGW6" s="366"/>
      <c r="IGX6" s="366"/>
      <c r="IGY6" s="366"/>
      <c r="IGZ6" s="366"/>
      <c r="IHA6" s="366"/>
      <c r="IHB6" s="366"/>
      <c r="IHC6" s="366"/>
      <c r="IHD6" s="366"/>
      <c r="IHE6" s="366"/>
      <c r="IHF6" s="366"/>
      <c r="IHG6" s="366"/>
      <c r="IHH6" s="366"/>
      <c r="IHI6" s="366"/>
      <c r="IHJ6" s="366"/>
      <c r="IHK6" s="366"/>
      <c r="IHL6" s="366"/>
      <c r="IHM6" s="366"/>
      <c r="IHN6" s="366"/>
      <c r="IHO6" s="366"/>
      <c r="IHP6" s="366"/>
      <c r="IHQ6" s="366"/>
      <c r="IHR6" s="366"/>
      <c r="IHS6" s="366"/>
      <c r="IHT6" s="366"/>
      <c r="IHU6" s="366"/>
      <c r="IHV6" s="366"/>
      <c r="IHW6" s="366"/>
      <c r="IHX6" s="366"/>
      <c r="IHY6" s="366"/>
      <c r="IHZ6" s="366"/>
      <c r="IIA6" s="366"/>
      <c r="IIB6" s="366"/>
      <c r="IIC6" s="366"/>
      <c r="IID6" s="366"/>
      <c r="IIE6" s="366"/>
      <c r="IIF6" s="366"/>
      <c r="IIG6" s="366"/>
      <c r="IIH6" s="366"/>
      <c r="III6" s="366"/>
      <c r="IIJ6" s="366"/>
      <c r="IIK6" s="366"/>
      <c r="IIL6" s="366"/>
      <c r="IIM6" s="366"/>
      <c r="IIN6" s="366"/>
      <c r="IIO6" s="366"/>
      <c r="IIP6" s="366"/>
      <c r="IIQ6" s="366"/>
      <c r="IIR6" s="366"/>
      <c r="IIS6" s="366"/>
      <c r="IIT6" s="366"/>
      <c r="IIU6" s="366"/>
      <c r="IIV6" s="366"/>
      <c r="IIW6" s="366"/>
      <c r="IIX6" s="366"/>
      <c r="IIY6" s="366"/>
      <c r="IIZ6" s="366"/>
      <c r="IJA6" s="366"/>
      <c r="IJB6" s="366"/>
      <c r="IJC6" s="366"/>
      <c r="IJD6" s="366"/>
      <c r="IJE6" s="366"/>
      <c r="IJF6" s="366"/>
      <c r="IJG6" s="366"/>
      <c r="IJH6" s="366"/>
      <c r="IJI6" s="366"/>
      <c r="IJJ6" s="366"/>
      <c r="IJK6" s="366"/>
      <c r="IJL6" s="366"/>
      <c r="IJM6" s="366"/>
      <c r="IJN6" s="366"/>
      <c r="IJO6" s="366"/>
      <c r="IJP6" s="366"/>
      <c r="IJQ6" s="366"/>
      <c r="IJR6" s="366"/>
      <c r="IJS6" s="366"/>
      <c r="IJT6" s="366"/>
      <c r="IJU6" s="366"/>
      <c r="IJV6" s="366"/>
      <c r="IJW6" s="366"/>
      <c r="IJX6" s="366"/>
      <c r="IJY6" s="366"/>
      <c r="IJZ6" s="366"/>
      <c r="IKA6" s="366"/>
      <c r="IKB6" s="366"/>
      <c r="IKC6" s="366"/>
      <c r="IKD6" s="366"/>
      <c r="IKE6" s="366"/>
      <c r="IKF6" s="366"/>
      <c r="IKG6" s="366"/>
      <c r="IKH6" s="366"/>
      <c r="IKI6" s="366"/>
      <c r="IKJ6" s="366"/>
      <c r="IKK6" s="366"/>
      <c r="IKL6" s="366"/>
      <c r="IKM6" s="366"/>
      <c r="IKN6" s="366"/>
      <c r="IKO6" s="366"/>
      <c r="IKP6" s="366"/>
      <c r="IKQ6" s="366"/>
      <c r="IKR6" s="366"/>
      <c r="IKS6" s="366"/>
      <c r="IKT6" s="366"/>
      <c r="IKU6" s="366"/>
      <c r="IKV6" s="366"/>
      <c r="IKW6" s="366"/>
      <c r="IKX6" s="366"/>
      <c r="IKY6" s="366"/>
      <c r="IKZ6" s="366"/>
      <c r="ILA6" s="366"/>
      <c r="ILB6" s="366"/>
      <c r="ILC6" s="366"/>
      <c r="ILD6" s="366"/>
      <c r="ILE6" s="366"/>
      <c r="ILF6" s="366"/>
      <c r="ILG6" s="366"/>
      <c r="ILH6" s="366"/>
      <c r="ILI6" s="366"/>
      <c r="ILJ6" s="366"/>
      <c r="ILK6" s="366"/>
      <c r="ILL6" s="366"/>
      <c r="ILM6" s="366"/>
      <c r="ILN6" s="366"/>
      <c r="ILO6" s="366"/>
      <c r="ILP6" s="366"/>
      <c r="ILQ6" s="366"/>
      <c r="ILR6" s="366"/>
      <c r="ILS6" s="366"/>
      <c r="ILT6" s="366"/>
      <c r="ILU6" s="366"/>
      <c r="ILV6" s="366"/>
      <c r="ILW6" s="366"/>
      <c r="ILX6" s="366"/>
      <c r="ILY6" s="366"/>
      <c r="ILZ6" s="366"/>
      <c r="IMA6" s="366"/>
      <c r="IMB6" s="366"/>
      <c r="IMC6" s="366"/>
      <c r="IMD6" s="366"/>
      <c r="IME6" s="366"/>
      <c r="IMF6" s="366"/>
      <c r="IMG6" s="366"/>
      <c r="IMH6" s="366"/>
      <c r="IMI6" s="366"/>
      <c r="IMJ6" s="366"/>
      <c r="IMK6" s="366"/>
      <c r="IML6" s="366"/>
      <c r="IMM6" s="366"/>
      <c r="IMN6" s="366"/>
      <c r="IMO6" s="366"/>
      <c r="IMP6" s="366"/>
      <c r="IMQ6" s="366"/>
      <c r="IMR6" s="366"/>
      <c r="IMS6" s="366"/>
      <c r="IMT6" s="366"/>
      <c r="IMU6" s="366"/>
      <c r="IMV6" s="366"/>
      <c r="IMW6" s="366"/>
      <c r="IMX6" s="366"/>
      <c r="IMY6" s="366"/>
      <c r="IMZ6" s="366"/>
      <c r="INA6" s="366"/>
      <c r="INB6" s="366"/>
      <c r="INC6" s="366"/>
      <c r="IND6" s="366"/>
      <c r="INE6" s="366"/>
      <c r="INF6" s="366"/>
      <c r="ING6" s="366"/>
      <c r="INH6" s="366"/>
      <c r="INI6" s="366"/>
      <c r="INJ6" s="366"/>
      <c r="INK6" s="366"/>
      <c r="INL6" s="366"/>
      <c r="INM6" s="366"/>
      <c r="INN6" s="366"/>
      <c r="INO6" s="366"/>
      <c r="INP6" s="366"/>
      <c r="INQ6" s="366"/>
      <c r="INR6" s="366"/>
      <c r="INS6" s="366"/>
      <c r="INT6" s="366"/>
      <c r="INU6" s="366"/>
      <c r="INV6" s="366"/>
      <c r="INW6" s="366"/>
      <c r="INX6" s="366"/>
      <c r="INY6" s="366"/>
      <c r="INZ6" s="366"/>
      <c r="IOA6" s="366"/>
      <c r="IOB6" s="366"/>
      <c r="IOC6" s="366"/>
      <c r="IOD6" s="366"/>
      <c r="IOE6" s="366"/>
      <c r="IOF6" s="366"/>
      <c r="IOG6" s="366"/>
      <c r="IOH6" s="366"/>
      <c r="IOI6" s="366"/>
      <c r="IOJ6" s="366"/>
      <c r="IOK6" s="366"/>
      <c r="IOL6" s="366"/>
      <c r="IOM6" s="366"/>
      <c r="ION6" s="366"/>
      <c r="IOO6" s="366"/>
      <c r="IOP6" s="366"/>
      <c r="IOQ6" s="366"/>
      <c r="IOR6" s="366"/>
      <c r="IOS6" s="366"/>
      <c r="IOT6" s="366"/>
      <c r="IOU6" s="366"/>
      <c r="IOV6" s="366"/>
      <c r="IOW6" s="366"/>
      <c r="IOX6" s="366"/>
      <c r="IOY6" s="366"/>
      <c r="IOZ6" s="366"/>
      <c r="IPA6" s="366"/>
      <c r="IPB6" s="366"/>
      <c r="IPC6" s="366"/>
      <c r="IPD6" s="366"/>
      <c r="IPE6" s="366"/>
      <c r="IPF6" s="366"/>
      <c r="IPG6" s="366"/>
      <c r="IPH6" s="366"/>
      <c r="IPI6" s="366"/>
      <c r="IPJ6" s="366"/>
      <c r="IPK6" s="366"/>
      <c r="IPL6" s="366"/>
      <c r="IPM6" s="366"/>
      <c r="IPN6" s="366"/>
      <c r="IPO6" s="366"/>
      <c r="IPP6" s="366"/>
      <c r="IPQ6" s="366"/>
      <c r="IPR6" s="366"/>
      <c r="IPS6" s="366"/>
      <c r="IPT6" s="366"/>
      <c r="IPU6" s="366"/>
      <c r="IPV6" s="366"/>
      <c r="IPW6" s="366"/>
      <c r="IPX6" s="366"/>
      <c r="IPY6" s="366"/>
      <c r="IPZ6" s="366"/>
      <c r="IQA6" s="366"/>
      <c r="IQB6" s="366"/>
      <c r="IQC6" s="366"/>
      <c r="IQD6" s="366"/>
      <c r="IQE6" s="366"/>
      <c r="IQF6" s="366"/>
      <c r="IQG6" s="366"/>
      <c r="IQH6" s="366"/>
      <c r="IQI6" s="366"/>
      <c r="IQJ6" s="366"/>
      <c r="IQK6" s="366"/>
      <c r="IQL6" s="366"/>
      <c r="IQM6" s="366"/>
      <c r="IQN6" s="366"/>
      <c r="IQO6" s="366"/>
      <c r="IQP6" s="366"/>
      <c r="IQQ6" s="366"/>
      <c r="IQR6" s="366"/>
      <c r="IQS6" s="366"/>
      <c r="IQT6" s="366"/>
      <c r="IQU6" s="366"/>
      <c r="IQV6" s="366"/>
      <c r="IQW6" s="366"/>
      <c r="IQX6" s="366"/>
      <c r="IQY6" s="366"/>
      <c r="IQZ6" s="366"/>
      <c r="IRA6" s="366"/>
      <c r="IRB6" s="366"/>
      <c r="IRC6" s="366"/>
      <c r="IRD6" s="366"/>
      <c r="IRE6" s="366"/>
      <c r="IRF6" s="366"/>
      <c r="IRG6" s="366"/>
      <c r="IRH6" s="366"/>
      <c r="IRI6" s="366"/>
      <c r="IRJ6" s="366"/>
      <c r="IRK6" s="366"/>
      <c r="IRL6" s="366"/>
      <c r="IRM6" s="366"/>
      <c r="IRN6" s="366"/>
      <c r="IRO6" s="366"/>
      <c r="IRP6" s="366"/>
      <c r="IRQ6" s="366"/>
      <c r="IRR6" s="366"/>
      <c r="IRS6" s="366"/>
      <c r="IRT6" s="366"/>
      <c r="IRU6" s="366"/>
      <c r="IRV6" s="366"/>
      <c r="IRW6" s="366"/>
      <c r="IRX6" s="366"/>
      <c r="IRY6" s="366"/>
      <c r="IRZ6" s="366"/>
      <c r="ISA6" s="366"/>
      <c r="ISB6" s="366"/>
      <c r="ISC6" s="366"/>
      <c r="ISD6" s="366"/>
      <c r="ISE6" s="366"/>
      <c r="ISF6" s="366"/>
      <c r="ISG6" s="366"/>
      <c r="ISH6" s="366"/>
      <c r="ISI6" s="366"/>
      <c r="ISJ6" s="366"/>
      <c r="ISK6" s="366"/>
      <c r="ISL6" s="366"/>
      <c r="ISM6" s="366"/>
      <c r="ISN6" s="366"/>
      <c r="ISO6" s="366"/>
      <c r="ISP6" s="366"/>
      <c r="ISQ6" s="366"/>
      <c r="ISR6" s="366"/>
      <c r="ISS6" s="366"/>
      <c r="IST6" s="366"/>
      <c r="ISU6" s="366"/>
      <c r="ISV6" s="366"/>
      <c r="ISW6" s="366"/>
      <c r="ISX6" s="366"/>
      <c r="ISY6" s="366"/>
      <c r="ISZ6" s="366"/>
      <c r="ITA6" s="366"/>
      <c r="ITB6" s="366"/>
      <c r="ITC6" s="366"/>
      <c r="ITD6" s="366"/>
      <c r="ITE6" s="366"/>
      <c r="ITF6" s="366"/>
      <c r="ITG6" s="366"/>
      <c r="ITH6" s="366"/>
      <c r="ITI6" s="366"/>
      <c r="ITJ6" s="366"/>
      <c r="ITK6" s="366"/>
      <c r="ITL6" s="366"/>
      <c r="ITM6" s="366"/>
      <c r="ITN6" s="366"/>
      <c r="ITO6" s="366"/>
      <c r="ITP6" s="366"/>
      <c r="ITQ6" s="366"/>
      <c r="ITR6" s="366"/>
      <c r="ITS6" s="366"/>
      <c r="ITT6" s="366"/>
      <c r="ITU6" s="366"/>
      <c r="ITV6" s="366"/>
      <c r="ITW6" s="366"/>
      <c r="ITX6" s="366"/>
      <c r="ITY6" s="366"/>
      <c r="ITZ6" s="366"/>
      <c r="IUA6" s="366"/>
      <c r="IUB6" s="366"/>
      <c r="IUC6" s="366"/>
      <c r="IUD6" s="366"/>
      <c r="IUE6" s="366"/>
      <c r="IUF6" s="366"/>
      <c r="IUG6" s="366"/>
      <c r="IUH6" s="366"/>
      <c r="IUI6" s="366"/>
      <c r="IUJ6" s="366"/>
      <c r="IUK6" s="366"/>
      <c r="IUL6" s="366"/>
      <c r="IUM6" s="366"/>
      <c r="IUN6" s="366"/>
      <c r="IUO6" s="366"/>
      <c r="IUP6" s="366"/>
      <c r="IUQ6" s="366"/>
      <c r="IUR6" s="366"/>
      <c r="IUS6" s="366"/>
      <c r="IUT6" s="366"/>
      <c r="IUU6" s="366"/>
      <c r="IUV6" s="366"/>
      <c r="IUW6" s="366"/>
      <c r="IUX6" s="366"/>
      <c r="IUY6" s="366"/>
      <c r="IUZ6" s="366"/>
      <c r="IVA6" s="366"/>
      <c r="IVB6" s="366"/>
      <c r="IVC6" s="366"/>
      <c r="IVD6" s="366"/>
      <c r="IVE6" s="366"/>
      <c r="IVF6" s="366"/>
      <c r="IVG6" s="366"/>
      <c r="IVH6" s="366"/>
      <c r="IVI6" s="366"/>
      <c r="IVJ6" s="366"/>
      <c r="IVK6" s="366"/>
      <c r="IVL6" s="366"/>
      <c r="IVM6" s="366"/>
      <c r="IVN6" s="366"/>
      <c r="IVO6" s="366"/>
      <c r="IVP6" s="366"/>
      <c r="IVQ6" s="366"/>
      <c r="IVR6" s="366"/>
      <c r="IVS6" s="366"/>
      <c r="IVT6" s="366"/>
      <c r="IVU6" s="366"/>
      <c r="IVV6" s="366"/>
      <c r="IVW6" s="366"/>
      <c r="IVX6" s="366"/>
      <c r="IVY6" s="366"/>
      <c r="IVZ6" s="366"/>
      <c r="IWA6" s="366"/>
      <c r="IWB6" s="366"/>
      <c r="IWC6" s="366"/>
      <c r="IWD6" s="366"/>
      <c r="IWE6" s="366"/>
      <c r="IWF6" s="366"/>
      <c r="IWG6" s="366"/>
      <c r="IWH6" s="366"/>
      <c r="IWI6" s="366"/>
      <c r="IWJ6" s="366"/>
      <c r="IWK6" s="366"/>
      <c r="IWL6" s="366"/>
      <c r="IWM6" s="366"/>
      <c r="IWN6" s="366"/>
      <c r="IWO6" s="366"/>
      <c r="IWP6" s="366"/>
      <c r="IWQ6" s="366"/>
      <c r="IWR6" s="366"/>
      <c r="IWS6" s="366"/>
      <c r="IWT6" s="366"/>
      <c r="IWU6" s="366"/>
      <c r="IWV6" s="366"/>
      <c r="IWW6" s="366"/>
      <c r="IWX6" s="366"/>
      <c r="IWY6" s="366"/>
      <c r="IWZ6" s="366"/>
      <c r="IXA6" s="366"/>
      <c r="IXB6" s="366"/>
      <c r="IXC6" s="366"/>
      <c r="IXD6" s="366"/>
      <c r="IXE6" s="366"/>
      <c r="IXF6" s="366"/>
      <c r="IXG6" s="366"/>
      <c r="IXH6" s="366"/>
      <c r="IXI6" s="366"/>
      <c r="IXJ6" s="366"/>
      <c r="IXK6" s="366"/>
      <c r="IXL6" s="366"/>
      <c r="IXM6" s="366"/>
      <c r="IXN6" s="366"/>
      <c r="IXO6" s="366"/>
      <c r="IXP6" s="366"/>
      <c r="IXQ6" s="366"/>
      <c r="IXR6" s="366"/>
      <c r="IXS6" s="366"/>
      <c r="IXT6" s="366"/>
      <c r="IXU6" s="366"/>
      <c r="IXV6" s="366"/>
      <c r="IXW6" s="366"/>
      <c r="IXX6" s="366"/>
      <c r="IXY6" s="366"/>
      <c r="IXZ6" s="366"/>
      <c r="IYA6" s="366"/>
      <c r="IYB6" s="366"/>
      <c r="IYC6" s="366"/>
      <c r="IYD6" s="366"/>
      <c r="IYE6" s="366"/>
      <c r="IYF6" s="366"/>
      <c r="IYG6" s="366"/>
      <c r="IYH6" s="366"/>
      <c r="IYI6" s="366"/>
      <c r="IYJ6" s="366"/>
      <c r="IYK6" s="366"/>
      <c r="IYL6" s="366"/>
      <c r="IYM6" s="366"/>
      <c r="IYN6" s="366"/>
      <c r="IYO6" s="366"/>
      <c r="IYP6" s="366"/>
      <c r="IYQ6" s="366"/>
      <c r="IYR6" s="366"/>
      <c r="IYS6" s="366"/>
      <c r="IYT6" s="366"/>
      <c r="IYU6" s="366"/>
      <c r="IYV6" s="366"/>
      <c r="IYW6" s="366"/>
      <c r="IYX6" s="366"/>
      <c r="IYY6" s="366"/>
      <c r="IYZ6" s="366"/>
      <c r="IZA6" s="366"/>
      <c r="IZB6" s="366"/>
      <c r="IZC6" s="366"/>
      <c r="IZD6" s="366"/>
      <c r="IZE6" s="366"/>
      <c r="IZF6" s="366"/>
      <c r="IZG6" s="366"/>
      <c r="IZH6" s="366"/>
      <c r="IZI6" s="366"/>
      <c r="IZJ6" s="366"/>
      <c r="IZK6" s="366"/>
      <c r="IZL6" s="366"/>
      <c r="IZM6" s="366"/>
      <c r="IZN6" s="366"/>
      <c r="IZO6" s="366"/>
      <c r="IZP6" s="366"/>
      <c r="IZQ6" s="366"/>
      <c r="IZR6" s="366"/>
      <c r="IZS6" s="366"/>
      <c r="IZT6" s="366"/>
      <c r="IZU6" s="366"/>
      <c r="IZV6" s="366"/>
      <c r="IZW6" s="366"/>
      <c r="IZX6" s="366"/>
      <c r="IZY6" s="366"/>
      <c r="IZZ6" s="366"/>
      <c r="JAA6" s="366"/>
      <c r="JAB6" s="366"/>
      <c r="JAC6" s="366"/>
      <c r="JAD6" s="366"/>
      <c r="JAE6" s="366"/>
      <c r="JAF6" s="366"/>
      <c r="JAG6" s="366"/>
      <c r="JAH6" s="366"/>
      <c r="JAI6" s="366"/>
      <c r="JAJ6" s="366"/>
      <c r="JAK6" s="366"/>
      <c r="JAL6" s="366"/>
      <c r="JAM6" s="366"/>
      <c r="JAN6" s="366"/>
      <c r="JAO6" s="366"/>
      <c r="JAP6" s="366"/>
      <c r="JAQ6" s="366"/>
      <c r="JAR6" s="366"/>
      <c r="JAS6" s="366"/>
      <c r="JAT6" s="366"/>
      <c r="JAU6" s="366"/>
      <c r="JAV6" s="366"/>
      <c r="JAW6" s="366"/>
      <c r="JAX6" s="366"/>
      <c r="JAY6" s="366"/>
      <c r="JAZ6" s="366"/>
      <c r="JBA6" s="366"/>
      <c r="JBB6" s="366"/>
      <c r="JBC6" s="366"/>
      <c r="JBD6" s="366"/>
      <c r="JBE6" s="366"/>
      <c r="JBF6" s="366"/>
      <c r="JBG6" s="366"/>
      <c r="JBH6" s="366"/>
      <c r="JBI6" s="366"/>
      <c r="JBJ6" s="366"/>
      <c r="JBK6" s="366"/>
      <c r="JBL6" s="366"/>
      <c r="JBM6" s="366"/>
      <c r="JBN6" s="366"/>
      <c r="JBO6" s="366"/>
      <c r="JBP6" s="366"/>
      <c r="JBQ6" s="366"/>
      <c r="JBR6" s="366"/>
      <c r="JBS6" s="366"/>
      <c r="JBT6" s="366"/>
      <c r="JBU6" s="366"/>
      <c r="JBV6" s="366"/>
      <c r="JBW6" s="366"/>
      <c r="JBX6" s="366"/>
      <c r="JBY6" s="366"/>
      <c r="JBZ6" s="366"/>
      <c r="JCA6" s="366"/>
      <c r="JCB6" s="366"/>
      <c r="JCC6" s="366"/>
      <c r="JCD6" s="366"/>
      <c r="JCE6" s="366"/>
      <c r="JCF6" s="366"/>
      <c r="JCG6" s="366"/>
      <c r="JCH6" s="366"/>
      <c r="JCI6" s="366"/>
      <c r="JCJ6" s="366"/>
      <c r="JCK6" s="366"/>
      <c r="JCL6" s="366"/>
      <c r="JCM6" s="366"/>
      <c r="JCN6" s="366"/>
      <c r="JCO6" s="366"/>
      <c r="JCP6" s="366"/>
      <c r="JCQ6" s="366"/>
      <c r="JCR6" s="366"/>
      <c r="JCS6" s="366"/>
      <c r="JCT6" s="366"/>
      <c r="JCU6" s="366"/>
      <c r="JCV6" s="366"/>
      <c r="JCW6" s="366"/>
      <c r="JCX6" s="366"/>
      <c r="JCY6" s="366"/>
      <c r="JCZ6" s="366"/>
      <c r="JDA6" s="366"/>
      <c r="JDB6" s="366"/>
      <c r="JDC6" s="366"/>
      <c r="JDD6" s="366"/>
      <c r="JDE6" s="366"/>
      <c r="JDF6" s="366"/>
      <c r="JDG6" s="366"/>
      <c r="JDH6" s="366"/>
      <c r="JDI6" s="366"/>
      <c r="JDJ6" s="366"/>
      <c r="JDK6" s="366"/>
      <c r="JDL6" s="366"/>
      <c r="JDM6" s="366"/>
      <c r="JDN6" s="366"/>
      <c r="JDO6" s="366"/>
      <c r="JDP6" s="366"/>
      <c r="JDQ6" s="366"/>
      <c r="JDR6" s="366"/>
      <c r="JDS6" s="366"/>
      <c r="JDT6" s="366"/>
      <c r="JDU6" s="366"/>
      <c r="JDV6" s="366"/>
      <c r="JDW6" s="366"/>
      <c r="JDX6" s="366"/>
      <c r="JDY6" s="366"/>
      <c r="JDZ6" s="366"/>
      <c r="JEA6" s="366"/>
      <c r="JEB6" s="366"/>
      <c r="JEC6" s="366"/>
      <c r="JED6" s="366"/>
      <c r="JEE6" s="366"/>
      <c r="JEF6" s="366"/>
      <c r="JEG6" s="366"/>
      <c r="JEH6" s="366"/>
      <c r="JEI6" s="366"/>
      <c r="JEJ6" s="366"/>
      <c r="JEK6" s="366"/>
      <c r="JEL6" s="366"/>
      <c r="JEM6" s="366"/>
      <c r="JEN6" s="366"/>
      <c r="JEO6" s="366"/>
      <c r="JEP6" s="366"/>
      <c r="JEQ6" s="366"/>
      <c r="JER6" s="366"/>
      <c r="JES6" s="366"/>
      <c r="JET6" s="366"/>
      <c r="JEU6" s="366"/>
      <c r="JEV6" s="366"/>
      <c r="JEW6" s="366"/>
      <c r="JEX6" s="366"/>
      <c r="JEY6" s="366"/>
      <c r="JEZ6" s="366"/>
      <c r="JFA6" s="366"/>
      <c r="JFB6" s="366"/>
      <c r="JFC6" s="366"/>
      <c r="JFD6" s="366"/>
      <c r="JFE6" s="366"/>
      <c r="JFF6" s="366"/>
      <c r="JFG6" s="366"/>
      <c r="JFH6" s="366"/>
      <c r="JFI6" s="366"/>
      <c r="JFJ6" s="366"/>
      <c r="JFK6" s="366"/>
      <c r="JFL6" s="366"/>
      <c r="JFM6" s="366"/>
      <c r="JFN6" s="366"/>
      <c r="JFO6" s="366"/>
      <c r="JFP6" s="366"/>
      <c r="JFQ6" s="366"/>
      <c r="JFR6" s="366"/>
      <c r="JFS6" s="366"/>
      <c r="JFT6" s="366"/>
      <c r="JFU6" s="366"/>
      <c r="JFV6" s="366"/>
      <c r="JFW6" s="366"/>
      <c r="JFX6" s="366"/>
      <c r="JFY6" s="366"/>
      <c r="JFZ6" s="366"/>
      <c r="JGA6" s="366"/>
      <c r="JGB6" s="366"/>
      <c r="JGC6" s="366"/>
      <c r="JGD6" s="366"/>
      <c r="JGE6" s="366"/>
      <c r="JGF6" s="366"/>
      <c r="JGG6" s="366"/>
      <c r="JGH6" s="366"/>
      <c r="JGI6" s="366"/>
      <c r="JGJ6" s="366"/>
      <c r="JGK6" s="366"/>
      <c r="JGL6" s="366"/>
      <c r="JGM6" s="366"/>
      <c r="JGN6" s="366"/>
      <c r="JGO6" s="366"/>
      <c r="JGP6" s="366"/>
      <c r="JGQ6" s="366"/>
      <c r="JGR6" s="366"/>
      <c r="JGS6" s="366"/>
      <c r="JGT6" s="366"/>
      <c r="JGU6" s="366"/>
      <c r="JGV6" s="366"/>
      <c r="JGW6" s="366"/>
      <c r="JGX6" s="366"/>
      <c r="JGY6" s="366"/>
      <c r="JGZ6" s="366"/>
      <c r="JHA6" s="366"/>
      <c r="JHB6" s="366"/>
      <c r="JHC6" s="366"/>
      <c r="JHD6" s="366"/>
      <c r="JHE6" s="366"/>
      <c r="JHF6" s="366"/>
      <c r="JHG6" s="366"/>
      <c r="JHH6" s="366"/>
      <c r="JHI6" s="366"/>
      <c r="JHJ6" s="366"/>
      <c r="JHK6" s="366"/>
      <c r="JHL6" s="366"/>
      <c r="JHM6" s="366"/>
      <c r="JHN6" s="366"/>
      <c r="JHO6" s="366"/>
      <c r="JHP6" s="366"/>
      <c r="JHQ6" s="366"/>
      <c r="JHR6" s="366"/>
      <c r="JHS6" s="366"/>
      <c r="JHT6" s="366"/>
      <c r="JHU6" s="366"/>
      <c r="JHV6" s="366"/>
      <c r="JHW6" s="366"/>
      <c r="JHX6" s="366"/>
      <c r="JHY6" s="366"/>
      <c r="JHZ6" s="366"/>
      <c r="JIA6" s="366"/>
      <c r="JIB6" s="366"/>
      <c r="JIC6" s="366"/>
      <c r="JID6" s="366"/>
      <c r="JIE6" s="366"/>
      <c r="JIF6" s="366"/>
      <c r="JIG6" s="366"/>
      <c r="JIH6" s="366"/>
      <c r="JII6" s="366"/>
      <c r="JIJ6" s="366"/>
      <c r="JIK6" s="366"/>
      <c r="JIL6" s="366"/>
      <c r="JIM6" s="366"/>
      <c r="JIN6" s="366"/>
      <c r="JIO6" s="366"/>
      <c r="JIP6" s="366"/>
      <c r="JIQ6" s="366"/>
      <c r="JIR6" s="366"/>
      <c r="JIS6" s="366"/>
      <c r="JIT6" s="366"/>
      <c r="JIU6" s="366"/>
      <c r="JIV6" s="366"/>
      <c r="JIW6" s="366"/>
      <c r="JIX6" s="366"/>
      <c r="JIY6" s="366"/>
      <c r="JIZ6" s="366"/>
      <c r="JJA6" s="366"/>
      <c r="JJB6" s="366"/>
      <c r="JJC6" s="366"/>
      <c r="JJD6" s="366"/>
      <c r="JJE6" s="366"/>
      <c r="JJF6" s="366"/>
      <c r="JJG6" s="366"/>
      <c r="JJH6" s="366"/>
      <c r="JJI6" s="366"/>
      <c r="JJJ6" s="366"/>
      <c r="JJK6" s="366"/>
      <c r="JJL6" s="366"/>
      <c r="JJM6" s="366"/>
      <c r="JJN6" s="366"/>
      <c r="JJO6" s="366"/>
      <c r="JJP6" s="366"/>
      <c r="JJQ6" s="366"/>
      <c r="JJR6" s="366"/>
      <c r="JJS6" s="366"/>
      <c r="JJT6" s="366"/>
      <c r="JJU6" s="366"/>
      <c r="JJV6" s="366"/>
      <c r="JJW6" s="366"/>
      <c r="JJX6" s="366"/>
      <c r="JJY6" s="366"/>
      <c r="JJZ6" s="366"/>
      <c r="JKA6" s="366"/>
      <c r="JKB6" s="366"/>
      <c r="JKC6" s="366"/>
      <c r="JKD6" s="366"/>
      <c r="JKE6" s="366"/>
      <c r="JKF6" s="366"/>
      <c r="JKG6" s="366"/>
      <c r="JKH6" s="366"/>
      <c r="JKI6" s="366"/>
      <c r="JKJ6" s="366"/>
      <c r="JKK6" s="366"/>
      <c r="JKL6" s="366"/>
      <c r="JKM6" s="366"/>
      <c r="JKN6" s="366"/>
      <c r="JKO6" s="366"/>
      <c r="JKP6" s="366"/>
      <c r="JKQ6" s="366"/>
      <c r="JKR6" s="366"/>
      <c r="JKS6" s="366"/>
      <c r="JKT6" s="366"/>
      <c r="JKU6" s="366"/>
      <c r="JKV6" s="366"/>
      <c r="JKW6" s="366"/>
      <c r="JKX6" s="366"/>
      <c r="JKY6" s="366"/>
      <c r="JKZ6" s="366"/>
      <c r="JLA6" s="366"/>
      <c r="JLB6" s="366"/>
      <c r="JLC6" s="366"/>
      <c r="JLD6" s="366"/>
      <c r="JLE6" s="366"/>
      <c r="JLF6" s="366"/>
      <c r="JLG6" s="366"/>
      <c r="JLH6" s="366"/>
      <c r="JLI6" s="366"/>
      <c r="JLJ6" s="366"/>
      <c r="JLK6" s="366"/>
      <c r="JLL6" s="366"/>
      <c r="JLM6" s="366"/>
      <c r="JLN6" s="366"/>
      <c r="JLO6" s="366"/>
      <c r="JLP6" s="366"/>
      <c r="JLQ6" s="366"/>
      <c r="JLR6" s="366"/>
      <c r="JLS6" s="366"/>
      <c r="JLT6" s="366"/>
      <c r="JLU6" s="366"/>
      <c r="JLV6" s="366"/>
      <c r="JLW6" s="366"/>
      <c r="JLX6" s="366"/>
      <c r="JLY6" s="366"/>
      <c r="JLZ6" s="366"/>
      <c r="JMA6" s="366"/>
      <c r="JMB6" s="366"/>
      <c r="JMC6" s="366"/>
      <c r="JMD6" s="366"/>
      <c r="JME6" s="366"/>
      <c r="JMF6" s="366"/>
      <c r="JMG6" s="366"/>
      <c r="JMH6" s="366"/>
      <c r="JMI6" s="366"/>
      <c r="JMJ6" s="366"/>
      <c r="JMK6" s="366"/>
      <c r="JML6" s="366"/>
      <c r="JMM6" s="366"/>
      <c r="JMN6" s="366"/>
      <c r="JMO6" s="366"/>
      <c r="JMP6" s="366"/>
      <c r="JMQ6" s="366"/>
      <c r="JMR6" s="366"/>
      <c r="JMS6" s="366"/>
      <c r="JMT6" s="366"/>
      <c r="JMU6" s="366"/>
      <c r="JMV6" s="366"/>
      <c r="JMW6" s="366"/>
      <c r="JMX6" s="366"/>
      <c r="JMY6" s="366"/>
      <c r="JMZ6" s="366"/>
      <c r="JNA6" s="366"/>
      <c r="JNB6" s="366"/>
      <c r="JNC6" s="366"/>
      <c r="JND6" s="366"/>
      <c r="JNE6" s="366"/>
      <c r="JNF6" s="366"/>
      <c r="JNG6" s="366"/>
      <c r="JNH6" s="366"/>
      <c r="JNI6" s="366"/>
      <c r="JNJ6" s="366"/>
      <c r="JNK6" s="366"/>
      <c r="JNL6" s="366"/>
      <c r="JNM6" s="366"/>
      <c r="JNN6" s="366"/>
      <c r="JNO6" s="366"/>
      <c r="JNP6" s="366"/>
      <c r="JNQ6" s="366"/>
      <c r="JNR6" s="366"/>
      <c r="JNS6" s="366"/>
      <c r="JNT6" s="366"/>
      <c r="JNU6" s="366"/>
      <c r="JNV6" s="366"/>
      <c r="JNW6" s="366"/>
      <c r="JNX6" s="366"/>
      <c r="JNY6" s="366"/>
      <c r="JNZ6" s="366"/>
      <c r="JOA6" s="366"/>
      <c r="JOB6" s="366"/>
      <c r="JOC6" s="366"/>
      <c r="JOD6" s="366"/>
      <c r="JOE6" s="366"/>
      <c r="JOF6" s="366"/>
      <c r="JOG6" s="366"/>
      <c r="JOH6" s="366"/>
      <c r="JOI6" s="366"/>
      <c r="JOJ6" s="366"/>
      <c r="JOK6" s="366"/>
      <c r="JOL6" s="366"/>
      <c r="JOM6" s="366"/>
      <c r="JON6" s="366"/>
      <c r="JOO6" s="366"/>
      <c r="JOP6" s="366"/>
      <c r="JOQ6" s="366"/>
      <c r="JOR6" s="366"/>
      <c r="JOS6" s="366"/>
      <c r="JOT6" s="366"/>
      <c r="JOU6" s="366"/>
      <c r="JOV6" s="366"/>
      <c r="JOW6" s="366"/>
      <c r="JOX6" s="366"/>
      <c r="JOY6" s="366"/>
      <c r="JOZ6" s="366"/>
      <c r="JPA6" s="366"/>
      <c r="JPB6" s="366"/>
      <c r="JPC6" s="366"/>
      <c r="JPD6" s="366"/>
      <c r="JPE6" s="366"/>
      <c r="JPF6" s="366"/>
      <c r="JPG6" s="366"/>
      <c r="JPH6" s="366"/>
      <c r="JPI6" s="366"/>
      <c r="JPJ6" s="366"/>
      <c r="JPK6" s="366"/>
      <c r="JPL6" s="366"/>
      <c r="JPM6" s="366"/>
      <c r="JPN6" s="366"/>
      <c r="JPO6" s="366"/>
      <c r="JPP6" s="366"/>
      <c r="JPQ6" s="366"/>
      <c r="JPR6" s="366"/>
      <c r="JPS6" s="366"/>
      <c r="JPT6" s="366"/>
      <c r="JPU6" s="366"/>
      <c r="JPV6" s="366"/>
      <c r="JPW6" s="366"/>
      <c r="JPX6" s="366"/>
      <c r="JPY6" s="366"/>
      <c r="JPZ6" s="366"/>
      <c r="JQA6" s="366"/>
      <c r="JQB6" s="366"/>
      <c r="JQC6" s="366"/>
      <c r="JQD6" s="366"/>
      <c r="JQE6" s="366"/>
      <c r="JQF6" s="366"/>
      <c r="JQG6" s="366"/>
      <c r="JQH6" s="366"/>
      <c r="JQI6" s="366"/>
      <c r="JQJ6" s="366"/>
      <c r="JQK6" s="366"/>
      <c r="JQL6" s="366"/>
      <c r="JQM6" s="366"/>
      <c r="JQN6" s="366"/>
      <c r="JQO6" s="366"/>
      <c r="JQP6" s="366"/>
      <c r="JQQ6" s="366"/>
      <c r="JQR6" s="366"/>
      <c r="JQS6" s="366"/>
      <c r="JQT6" s="366"/>
      <c r="JQU6" s="366"/>
      <c r="JQV6" s="366"/>
      <c r="JQW6" s="366"/>
      <c r="JQX6" s="366"/>
      <c r="JQY6" s="366"/>
      <c r="JQZ6" s="366"/>
      <c r="JRA6" s="366"/>
      <c r="JRB6" s="366"/>
      <c r="JRC6" s="366"/>
      <c r="JRD6" s="366"/>
      <c r="JRE6" s="366"/>
      <c r="JRF6" s="366"/>
      <c r="JRG6" s="366"/>
      <c r="JRH6" s="366"/>
      <c r="JRI6" s="366"/>
      <c r="JRJ6" s="366"/>
      <c r="JRK6" s="366"/>
      <c r="JRL6" s="366"/>
      <c r="JRM6" s="366"/>
      <c r="JRN6" s="366"/>
      <c r="JRO6" s="366"/>
      <c r="JRP6" s="366"/>
      <c r="JRQ6" s="366"/>
      <c r="JRR6" s="366"/>
      <c r="JRS6" s="366"/>
      <c r="JRT6" s="366"/>
      <c r="JRU6" s="366"/>
      <c r="JRV6" s="366"/>
      <c r="JRW6" s="366"/>
      <c r="JRX6" s="366"/>
      <c r="JRY6" s="366"/>
      <c r="JRZ6" s="366"/>
      <c r="JSA6" s="366"/>
      <c r="JSB6" s="366"/>
      <c r="JSC6" s="366"/>
      <c r="JSD6" s="366"/>
      <c r="JSE6" s="366"/>
      <c r="JSF6" s="366"/>
      <c r="JSG6" s="366"/>
      <c r="JSH6" s="366"/>
      <c r="JSI6" s="366"/>
      <c r="JSJ6" s="366"/>
      <c r="JSK6" s="366"/>
      <c r="JSL6" s="366"/>
      <c r="JSM6" s="366"/>
      <c r="JSN6" s="366"/>
      <c r="JSO6" s="366"/>
      <c r="JSP6" s="366"/>
      <c r="JSQ6" s="366"/>
      <c r="JSR6" s="366"/>
      <c r="JSS6" s="366"/>
      <c r="JST6" s="366"/>
      <c r="JSU6" s="366"/>
      <c r="JSV6" s="366"/>
      <c r="JSW6" s="366"/>
      <c r="JSX6" s="366"/>
      <c r="JSY6" s="366"/>
      <c r="JSZ6" s="366"/>
      <c r="JTA6" s="366"/>
      <c r="JTB6" s="366"/>
      <c r="JTC6" s="366"/>
      <c r="JTD6" s="366"/>
      <c r="JTE6" s="366"/>
      <c r="JTF6" s="366"/>
      <c r="JTG6" s="366"/>
      <c r="JTH6" s="366"/>
      <c r="JTI6" s="366"/>
      <c r="JTJ6" s="366"/>
      <c r="JTK6" s="366"/>
      <c r="JTL6" s="366"/>
      <c r="JTM6" s="366"/>
      <c r="JTN6" s="366"/>
      <c r="JTO6" s="366"/>
      <c r="JTP6" s="366"/>
      <c r="JTQ6" s="366"/>
      <c r="JTR6" s="366"/>
      <c r="JTS6" s="366"/>
      <c r="JTT6" s="366"/>
      <c r="JTU6" s="366"/>
      <c r="JTV6" s="366"/>
      <c r="JTW6" s="366"/>
      <c r="JTX6" s="366"/>
      <c r="JTY6" s="366"/>
      <c r="JTZ6" s="366"/>
      <c r="JUA6" s="366"/>
      <c r="JUB6" s="366"/>
      <c r="JUC6" s="366"/>
      <c r="JUD6" s="366"/>
      <c r="JUE6" s="366"/>
      <c r="JUF6" s="366"/>
      <c r="JUG6" s="366"/>
      <c r="JUH6" s="366"/>
      <c r="JUI6" s="366"/>
      <c r="JUJ6" s="366"/>
      <c r="JUK6" s="366"/>
      <c r="JUL6" s="366"/>
      <c r="JUM6" s="366"/>
      <c r="JUN6" s="366"/>
      <c r="JUO6" s="366"/>
      <c r="JUP6" s="366"/>
      <c r="JUQ6" s="366"/>
      <c r="JUR6" s="366"/>
      <c r="JUS6" s="366"/>
      <c r="JUT6" s="366"/>
      <c r="JUU6" s="366"/>
      <c r="JUV6" s="366"/>
      <c r="JUW6" s="366"/>
      <c r="JUX6" s="366"/>
      <c r="JUY6" s="366"/>
      <c r="JUZ6" s="366"/>
      <c r="JVA6" s="366"/>
      <c r="JVB6" s="366"/>
      <c r="JVC6" s="366"/>
      <c r="JVD6" s="366"/>
      <c r="JVE6" s="366"/>
      <c r="JVF6" s="366"/>
      <c r="JVG6" s="366"/>
      <c r="JVH6" s="366"/>
      <c r="JVI6" s="366"/>
      <c r="JVJ6" s="366"/>
      <c r="JVK6" s="366"/>
      <c r="JVL6" s="366"/>
      <c r="JVM6" s="366"/>
      <c r="JVN6" s="366"/>
      <c r="JVO6" s="366"/>
      <c r="JVP6" s="366"/>
      <c r="JVQ6" s="366"/>
      <c r="JVR6" s="366"/>
      <c r="JVS6" s="366"/>
      <c r="JVT6" s="366"/>
      <c r="JVU6" s="366"/>
      <c r="JVV6" s="366"/>
      <c r="JVW6" s="366"/>
      <c r="JVX6" s="366"/>
      <c r="JVY6" s="366"/>
      <c r="JVZ6" s="366"/>
      <c r="JWA6" s="366"/>
      <c r="JWB6" s="366"/>
      <c r="JWC6" s="366"/>
      <c r="JWD6" s="366"/>
      <c r="JWE6" s="366"/>
      <c r="JWF6" s="366"/>
      <c r="JWG6" s="366"/>
      <c r="JWH6" s="366"/>
      <c r="JWI6" s="366"/>
      <c r="JWJ6" s="366"/>
      <c r="JWK6" s="366"/>
      <c r="JWL6" s="366"/>
      <c r="JWM6" s="366"/>
      <c r="JWN6" s="366"/>
      <c r="JWO6" s="366"/>
      <c r="JWP6" s="366"/>
      <c r="JWQ6" s="366"/>
      <c r="JWR6" s="366"/>
      <c r="JWS6" s="366"/>
      <c r="JWT6" s="366"/>
      <c r="JWU6" s="366"/>
      <c r="JWV6" s="366"/>
      <c r="JWW6" s="366"/>
      <c r="JWX6" s="366"/>
      <c r="JWY6" s="366"/>
      <c r="JWZ6" s="366"/>
      <c r="JXA6" s="366"/>
      <c r="JXB6" s="366"/>
      <c r="JXC6" s="366"/>
      <c r="JXD6" s="366"/>
      <c r="JXE6" s="366"/>
      <c r="JXF6" s="366"/>
      <c r="JXG6" s="366"/>
      <c r="JXH6" s="366"/>
      <c r="JXI6" s="366"/>
      <c r="JXJ6" s="366"/>
      <c r="JXK6" s="366"/>
      <c r="JXL6" s="366"/>
      <c r="JXM6" s="366"/>
      <c r="JXN6" s="366"/>
      <c r="JXO6" s="366"/>
      <c r="JXP6" s="366"/>
      <c r="JXQ6" s="366"/>
      <c r="JXR6" s="366"/>
      <c r="JXS6" s="366"/>
      <c r="JXT6" s="366"/>
      <c r="JXU6" s="366"/>
      <c r="JXV6" s="366"/>
      <c r="JXW6" s="366"/>
      <c r="JXX6" s="366"/>
      <c r="JXY6" s="366"/>
      <c r="JXZ6" s="366"/>
      <c r="JYA6" s="366"/>
      <c r="JYB6" s="366"/>
      <c r="JYC6" s="366"/>
      <c r="JYD6" s="366"/>
      <c r="JYE6" s="366"/>
      <c r="JYF6" s="366"/>
      <c r="JYG6" s="366"/>
      <c r="JYH6" s="366"/>
      <c r="JYI6" s="366"/>
      <c r="JYJ6" s="366"/>
      <c r="JYK6" s="366"/>
      <c r="JYL6" s="366"/>
      <c r="JYM6" s="366"/>
      <c r="JYN6" s="366"/>
      <c r="JYO6" s="366"/>
      <c r="JYP6" s="366"/>
      <c r="JYQ6" s="366"/>
      <c r="JYR6" s="366"/>
      <c r="JYS6" s="366"/>
      <c r="JYT6" s="366"/>
      <c r="JYU6" s="366"/>
      <c r="JYV6" s="366"/>
      <c r="JYW6" s="366"/>
      <c r="JYX6" s="366"/>
      <c r="JYY6" s="366"/>
      <c r="JYZ6" s="366"/>
      <c r="JZA6" s="366"/>
      <c r="JZB6" s="366"/>
      <c r="JZC6" s="366"/>
      <c r="JZD6" s="366"/>
      <c r="JZE6" s="366"/>
      <c r="JZF6" s="366"/>
      <c r="JZG6" s="366"/>
      <c r="JZH6" s="366"/>
      <c r="JZI6" s="366"/>
      <c r="JZJ6" s="366"/>
      <c r="JZK6" s="366"/>
      <c r="JZL6" s="366"/>
      <c r="JZM6" s="366"/>
      <c r="JZN6" s="366"/>
      <c r="JZO6" s="366"/>
      <c r="JZP6" s="366"/>
      <c r="JZQ6" s="366"/>
      <c r="JZR6" s="366"/>
      <c r="JZS6" s="366"/>
      <c r="JZT6" s="366"/>
      <c r="JZU6" s="366"/>
      <c r="JZV6" s="366"/>
      <c r="JZW6" s="366"/>
      <c r="JZX6" s="366"/>
      <c r="JZY6" s="366"/>
      <c r="JZZ6" s="366"/>
      <c r="KAA6" s="366"/>
      <c r="KAB6" s="366"/>
      <c r="KAC6" s="366"/>
      <c r="KAD6" s="366"/>
      <c r="KAE6" s="366"/>
      <c r="KAF6" s="366"/>
      <c r="KAG6" s="366"/>
      <c r="KAH6" s="366"/>
      <c r="KAI6" s="366"/>
      <c r="KAJ6" s="366"/>
      <c r="KAK6" s="366"/>
      <c r="KAL6" s="366"/>
      <c r="KAM6" s="366"/>
      <c r="KAN6" s="366"/>
      <c r="KAO6" s="366"/>
      <c r="KAP6" s="366"/>
      <c r="KAQ6" s="366"/>
      <c r="KAR6" s="366"/>
      <c r="KAS6" s="366"/>
      <c r="KAT6" s="366"/>
      <c r="KAU6" s="366"/>
      <c r="KAV6" s="366"/>
      <c r="KAW6" s="366"/>
      <c r="KAX6" s="366"/>
      <c r="KAY6" s="366"/>
      <c r="KAZ6" s="366"/>
      <c r="KBA6" s="366"/>
      <c r="KBB6" s="366"/>
      <c r="KBC6" s="366"/>
      <c r="KBD6" s="366"/>
      <c r="KBE6" s="366"/>
      <c r="KBF6" s="366"/>
      <c r="KBG6" s="366"/>
      <c r="KBH6" s="366"/>
      <c r="KBI6" s="366"/>
      <c r="KBJ6" s="366"/>
      <c r="KBK6" s="366"/>
      <c r="KBL6" s="366"/>
      <c r="KBM6" s="366"/>
      <c r="KBN6" s="366"/>
      <c r="KBO6" s="366"/>
      <c r="KBP6" s="366"/>
      <c r="KBQ6" s="366"/>
      <c r="KBR6" s="366"/>
      <c r="KBS6" s="366"/>
      <c r="KBT6" s="366"/>
      <c r="KBU6" s="366"/>
      <c r="KBV6" s="366"/>
      <c r="KBW6" s="366"/>
      <c r="KBX6" s="366"/>
      <c r="KBY6" s="366"/>
      <c r="KBZ6" s="366"/>
      <c r="KCA6" s="366"/>
      <c r="KCB6" s="366"/>
      <c r="KCC6" s="366"/>
      <c r="KCD6" s="366"/>
      <c r="KCE6" s="366"/>
      <c r="KCF6" s="366"/>
      <c r="KCG6" s="366"/>
      <c r="KCH6" s="366"/>
      <c r="KCI6" s="366"/>
      <c r="KCJ6" s="366"/>
      <c r="KCK6" s="366"/>
      <c r="KCL6" s="366"/>
      <c r="KCM6" s="366"/>
      <c r="KCN6" s="366"/>
      <c r="KCO6" s="366"/>
      <c r="KCP6" s="366"/>
      <c r="KCQ6" s="366"/>
      <c r="KCR6" s="366"/>
      <c r="KCS6" s="366"/>
      <c r="KCT6" s="366"/>
      <c r="KCU6" s="366"/>
      <c r="KCV6" s="366"/>
      <c r="KCW6" s="366"/>
      <c r="KCX6" s="366"/>
      <c r="KCY6" s="366"/>
      <c r="KCZ6" s="366"/>
      <c r="KDA6" s="366"/>
      <c r="KDB6" s="366"/>
      <c r="KDC6" s="366"/>
      <c r="KDD6" s="366"/>
      <c r="KDE6" s="366"/>
      <c r="KDF6" s="366"/>
      <c r="KDG6" s="366"/>
      <c r="KDH6" s="366"/>
      <c r="KDI6" s="366"/>
      <c r="KDJ6" s="366"/>
      <c r="KDK6" s="366"/>
      <c r="KDL6" s="366"/>
      <c r="KDM6" s="366"/>
      <c r="KDN6" s="366"/>
      <c r="KDO6" s="366"/>
      <c r="KDP6" s="366"/>
      <c r="KDQ6" s="366"/>
      <c r="KDR6" s="366"/>
      <c r="KDS6" s="366"/>
      <c r="KDT6" s="366"/>
      <c r="KDU6" s="366"/>
      <c r="KDV6" s="366"/>
      <c r="KDW6" s="366"/>
      <c r="KDX6" s="366"/>
      <c r="KDY6" s="366"/>
      <c r="KDZ6" s="366"/>
      <c r="KEA6" s="366"/>
      <c r="KEB6" s="366"/>
      <c r="KEC6" s="366"/>
      <c r="KED6" s="366"/>
      <c r="KEE6" s="366"/>
      <c r="KEF6" s="366"/>
      <c r="KEG6" s="366"/>
      <c r="KEH6" s="366"/>
      <c r="KEI6" s="366"/>
      <c r="KEJ6" s="366"/>
      <c r="KEK6" s="366"/>
      <c r="KEL6" s="366"/>
      <c r="KEM6" s="366"/>
      <c r="KEN6" s="366"/>
      <c r="KEO6" s="366"/>
      <c r="KEP6" s="366"/>
      <c r="KEQ6" s="366"/>
      <c r="KER6" s="366"/>
      <c r="KES6" s="366"/>
      <c r="KET6" s="366"/>
      <c r="KEU6" s="366"/>
      <c r="KEV6" s="366"/>
      <c r="KEW6" s="366"/>
      <c r="KEX6" s="366"/>
      <c r="KEY6" s="366"/>
      <c r="KEZ6" s="366"/>
      <c r="KFA6" s="366"/>
      <c r="KFB6" s="366"/>
      <c r="KFC6" s="366"/>
      <c r="KFD6" s="366"/>
      <c r="KFE6" s="366"/>
      <c r="KFF6" s="366"/>
      <c r="KFG6" s="366"/>
      <c r="KFH6" s="366"/>
      <c r="KFI6" s="366"/>
      <c r="KFJ6" s="366"/>
      <c r="KFK6" s="366"/>
      <c r="KFL6" s="366"/>
      <c r="KFM6" s="366"/>
      <c r="KFN6" s="366"/>
      <c r="KFO6" s="366"/>
      <c r="KFP6" s="366"/>
      <c r="KFQ6" s="366"/>
      <c r="KFR6" s="366"/>
      <c r="KFS6" s="366"/>
      <c r="KFT6" s="366"/>
      <c r="KFU6" s="366"/>
      <c r="KFV6" s="366"/>
      <c r="KFW6" s="366"/>
      <c r="KFX6" s="366"/>
      <c r="KFY6" s="366"/>
      <c r="KFZ6" s="366"/>
      <c r="KGA6" s="366"/>
      <c r="KGB6" s="366"/>
      <c r="KGC6" s="366"/>
      <c r="KGD6" s="366"/>
      <c r="KGE6" s="366"/>
      <c r="KGF6" s="366"/>
      <c r="KGG6" s="366"/>
      <c r="KGH6" s="366"/>
      <c r="KGI6" s="366"/>
      <c r="KGJ6" s="366"/>
      <c r="KGK6" s="366"/>
      <c r="KGL6" s="366"/>
      <c r="KGM6" s="366"/>
      <c r="KGN6" s="366"/>
      <c r="KGO6" s="366"/>
      <c r="KGP6" s="366"/>
      <c r="KGQ6" s="366"/>
      <c r="KGR6" s="366"/>
      <c r="KGS6" s="366"/>
      <c r="KGT6" s="366"/>
      <c r="KGU6" s="366"/>
      <c r="KGV6" s="366"/>
      <c r="KGW6" s="366"/>
      <c r="KGX6" s="366"/>
      <c r="KGY6" s="366"/>
      <c r="KGZ6" s="366"/>
      <c r="KHA6" s="366"/>
      <c r="KHB6" s="366"/>
      <c r="KHC6" s="366"/>
      <c r="KHD6" s="366"/>
      <c r="KHE6" s="366"/>
      <c r="KHF6" s="366"/>
      <c r="KHG6" s="366"/>
      <c r="KHH6" s="366"/>
      <c r="KHI6" s="366"/>
      <c r="KHJ6" s="366"/>
      <c r="KHK6" s="366"/>
      <c r="KHL6" s="366"/>
      <c r="KHM6" s="366"/>
      <c r="KHN6" s="366"/>
      <c r="KHO6" s="366"/>
      <c r="KHP6" s="366"/>
      <c r="KHQ6" s="366"/>
      <c r="KHR6" s="366"/>
      <c r="KHS6" s="366"/>
      <c r="KHT6" s="366"/>
      <c r="KHU6" s="366"/>
      <c r="KHV6" s="366"/>
      <c r="KHW6" s="366"/>
      <c r="KHX6" s="366"/>
      <c r="KHY6" s="366"/>
      <c r="KHZ6" s="366"/>
      <c r="KIA6" s="366"/>
      <c r="KIB6" s="366"/>
      <c r="KIC6" s="366"/>
      <c r="KID6" s="366"/>
      <c r="KIE6" s="366"/>
      <c r="KIF6" s="366"/>
      <c r="KIG6" s="366"/>
      <c r="KIH6" s="366"/>
      <c r="KII6" s="366"/>
      <c r="KIJ6" s="366"/>
      <c r="KIK6" s="366"/>
      <c r="KIL6" s="366"/>
      <c r="KIM6" s="366"/>
      <c r="KIN6" s="366"/>
      <c r="KIO6" s="366"/>
      <c r="KIP6" s="366"/>
      <c r="KIQ6" s="366"/>
      <c r="KIR6" s="366"/>
      <c r="KIS6" s="366"/>
      <c r="KIT6" s="366"/>
      <c r="KIU6" s="366"/>
      <c r="KIV6" s="366"/>
      <c r="KIW6" s="366"/>
      <c r="KIX6" s="366"/>
      <c r="KIY6" s="366"/>
      <c r="KIZ6" s="366"/>
      <c r="KJA6" s="366"/>
      <c r="KJB6" s="366"/>
      <c r="KJC6" s="366"/>
      <c r="KJD6" s="366"/>
      <c r="KJE6" s="366"/>
      <c r="KJF6" s="366"/>
      <c r="KJG6" s="366"/>
      <c r="KJH6" s="366"/>
      <c r="KJI6" s="366"/>
      <c r="KJJ6" s="366"/>
      <c r="KJK6" s="366"/>
      <c r="KJL6" s="366"/>
      <c r="KJM6" s="366"/>
      <c r="KJN6" s="366"/>
      <c r="KJO6" s="366"/>
      <c r="KJP6" s="366"/>
      <c r="KJQ6" s="366"/>
      <c r="KJR6" s="366"/>
      <c r="KJS6" s="366"/>
      <c r="KJT6" s="366"/>
      <c r="KJU6" s="366"/>
      <c r="KJV6" s="366"/>
      <c r="KJW6" s="366"/>
      <c r="KJX6" s="366"/>
      <c r="KJY6" s="366"/>
      <c r="KJZ6" s="366"/>
      <c r="KKA6" s="366"/>
      <c r="KKB6" s="366"/>
      <c r="KKC6" s="366"/>
      <c r="KKD6" s="366"/>
      <c r="KKE6" s="366"/>
      <c r="KKF6" s="366"/>
      <c r="KKG6" s="366"/>
      <c r="KKH6" s="366"/>
      <c r="KKI6" s="366"/>
      <c r="KKJ6" s="366"/>
      <c r="KKK6" s="366"/>
      <c r="KKL6" s="366"/>
      <c r="KKM6" s="366"/>
      <c r="KKN6" s="366"/>
      <c r="KKO6" s="366"/>
      <c r="KKP6" s="366"/>
      <c r="KKQ6" s="366"/>
      <c r="KKR6" s="366"/>
      <c r="KKS6" s="366"/>
      <c r="KKT6" s="366"/>
      <c r="KKU6" s="366"/>
      <c r="KKV6" s="366"/>
      <c r="KKW6" s="366"/>
      <c r="KKX6" s="366"/>
      <c r="KKY6" s="366"/>
      <c r="KKZ6" s="366"/>
      <c r="KLA6" s="366"/>
      <c r="KLB6" s="366"/>
      <c r="KLC6" s="366"/>
      <c r="KLD6" s="366"/>
      <c r="KLE6" s="366"/>
      <c r="KLF6" s="366"/>
      <c r="KLG6" s="366"/>
      <c r="KLH6" s="366"/>
      <c r="KLI6" s="366"/>
      <c r="KLJ6" s="366"/>
      <c r="KLK6" s="366"/>
      <c r="KLL6" s="366"/>
      <c r="KLM6" s="366"/>
      <c r="KLN6" s="366"/>
      <c r="KLO6" s="366"/>
      <c r="KLP6" s="366"/>
      <c r="KLQ6" s="366"/>
      <c r="KLR6" s="366"/>
      <c r="KLS6" s="366"/>
      <c r="KLT6" s="366"/>
      <c r="KLU6" s="366"/>
      <c r="KLV6" s="366"/>
      <c r="KLW6" s="366"/>
      <c r="KLX6" s="366"/>
      <c r="KLY6" s="366"/>
      <c r="KLZ6" s="366"/>
      <c r="KMA6" s="366"/>
      <c r="KMB6" s="366"/>
      <c r="KMC6" s="366"/>
      <c r="KMD6" s="366"/>
      <c r="KME6" s="366"/>
      <c r="KMF6" s="366"/>
      <c r="KMG6" s="366"/>
      <c r="KMH6" s="366"/>
      <c r="KMI6" s="366"/>
      <c r="KMJ6" s="366"/>
      <c r="KMK6" s="366"/>
      <c r="KML6" s="366"/>
      <c r="KMM6" s="366"/>
      <c r="KMN6" s="366"/>
      <c r="KMO6" s="366"/>
      <c r="KMP6" s="366"/>
      <c r="KMQ6" s="366"/>
      <c r="KMR6" s="366"/>
      <c r="KMS6" s="366"/>
      <c r="KMT6" s="366"/>
      <c r="KMU6" s="366"/>
      <c r="KMV6" s="366"/>
      <c r="KMW6" s="366"/>
      <c r="KMX6" s="366"/>
      <c r="KMY6" s="366"/>
      <c r="KMZ6" s="366"/>
      <c r="KNA6" s="366"/>
      <c r="KNB6" s="366"/>
      <c r="KNC6" s="366"/>
      <c r="KND6" s="366"/>
      <c r="KNE6" s="366"/>
      <c r="KNF6" s="366"/>
      <c r="KNG6" s="366"/>
      <c r="KNH6" s="366"/>
      <c r="KNI6" s="366"/>
      <c r="KNJ6" s="366"/>
      <c r="KNK6" s="366"/>
      <c r="KNL6" s="366"/>
      <c r="KNM6" s="366"/>
      <c r="KNN6" s="366"/>
      <c r="KNO6" s="366"/>
      <c r="KNP6" s="366"/>
      <c r="KNQ6" s="366"/>
      <c r="KNR6" s="366"/>
      <c r="KNS6" s="366"/>
      <c r="KNT6" s="366"/>
      <c r="KNU6" s="366"/>
      <c r="KNV6" s="366"/>
      <c r="KNW6" s="366"/>
      <c r="KNX6" s="366"/>
      <c r="KNY6" s="366"/>
      <c r="KNZ6" s="366"/>
      <c r="KOA6" s="366"/>
      <c r="KOB6" s="366"/>
      <c r="KOC6" s="366"/>
      <c r="KOD6" s="366"/>
      <c r="KOE6" s="366"/>
      <c r="KOF6" s="366"/>
      <c r="KOG6" s="366"/>
      <c r="KOH6" s="366"/>
      <c r="KOI6" s="366"/>
      <c r="KOJ6" s="366"/>
      <c r="KOK6" s="366"/>
      <c r="KOL6" s="366"/>
      <c r="KOM6" s="366"/>
      <c r="KON6" s="366"/>
      <c r="KOO6" s="366"/>
      <c r="KOP6" s="366"/>
      <c r="KOQ6" s="366"/>
      <c r="KOR6" s="366"/>
      <c r="KOS6" s="366"/>
      <c r="KOT6" s="366"/>
      <c r="KOU6" s="366"/>
      <c r="KOV6" s="366"/>
      <c r="KOW6" s="366"/>
      <c r="KOX6" s="366"/>
      <c r="KOY6" s="366"/>
      <c r="KOZ6" s="366"/>
      <c r="KPA6" s="366"/>
      <c r="KPB6" s="366"/>
      <c r="KPC6" s="366"/>
      <c r="KPD6" s="366"/>
      <c r="KPE6" s="366"/>
      <c r="KPF6" s="366"/>
      <c r="KPG6" s="366"/>
      <c r="KPH6" s="366"/>
      <c r="KPI6" s="366"/>
      <c r="KPJ6" s="366"/>
      <c r="KPK6" s="366"/>
      <c r="KPL6" s="366"/>
      <c r="KPM6" s="366"/>
      <c r="KPN6" s="366"/>
      <c r="KPO6" s="366"/>
      <c r="KPP6" s="366"/>
      <c r="KPQ6" s="366"/>
      <c r="KPR6" s="366"/>
      <c r="KPS6" s="366"/>
      <c r="KPT6" s="366"/>
      <c r="KPU6" s="366"/>
      <c r="KPV6" s="366"/>
      <c r="KPW6" s="366"/>
      <c r="KPX6" s="366"/>
      <c r="KPY6" s="366"/>
      <c r="KPZ6" s="366"/>
      <c r="KQA6" s="366"/>
      <c r="KQB6" s="366"/>
      <c r="KQC6" s="366"/>
      <c r="KQD6" s="366"/>
      <c r="KQE6" s="366"/>
      <c r="KQF6" s="366"/>
      <c r="KQG6" s="366"/>
      <c r="KQH6" s="366"/>
      <c r="KQI6" s="366"/>
      <c r="KQJ6" s="366"/>
      <c r="KQK6" s="366"/>
      <c r="KQL6" s="366"/>
      <c r="KQM6" s="366"/>
      <c r="KQN6" s="366"/>
      <c r="KQO6" s="366"/>
      <c r="KQP6" s="366"/>
      <c r="KQQ6" s="366"/>
      <c r="KQR6" s="366"/>
      <c r="KQS6" s="366"/>
      <c r="KQT6" s="366"/>
      <c r="KQU6" s="366"/>
      <c r="KQV6" s="366"/>
      <c r="KQW6" s="366"/>
      <c r="KQX6" s="366"/>
      <c r="KQY6" s="366"/>
      <c r="KQZ6" s="366"/>
      <c r="KRA6" s="366"/>
      <c r="KRB6" s="366"/>
      <c r="KRC6" s="366"/>
      <c r="KRD6" s="366"/>
      <c r="KRE6" s="366"/>
      <c r="KRF6" s="366"/>
      <c r="KRG6" s="366"/>
      <c r="KRH6" s="366"/>
      <c r="KRI6" s="366"/>
      <c r="KRJ6" s="366"/>
      <c r="KRK6" s="366"/>
      <c r="KRL6" s="366"/>
      <c r="KRM6" s="366"/>
      <c r="KRN6" s="366"/>
      <c r="KRO6" s="366"/>
      <c r="KRP6" s="366"/>
      <c r="KRQ6" s="366"/>
      <c r="KRR6" s="366"/>
      <c r="KRS6" s="366"/>
      <c r="KRT6" s="366"/>
      <c r="KRU6" s="366"/>
      <c r="KRV6" s="366"/>
      <c r="KRW6" s="366"/>
      <c r="KRX6" s="366"/>
      <c r="KRY6" s="366"/>
      <c r="KRZ6" s="366"/>
      <c r="KSA6" s="366"/>
      <c r="KSB6" s="366"/>
      <c r="KSC6" s="366"/>
      <c r="KSD6" s="366"/>
      <c r="KSE6" s="366"/>
      <c r="KSF6" s="366"/>
      <c r="KSG6" s="366"/>
      <c r="KSH6" s="366"/>
      <c r="KSI6" s="366"/>
      <c r="KSJ6" s="366"/>
      <c r="KSK6" s="366"/>
      <c r="KSL6" s="366"/>
      <c r="KSM6" s="366"/>
      <c r="KSN6" s="366"/>
      <c r="KSO6" s="366"/>
      <c r="KSP6" s="366"/>
      <c r="KSQ6" s="366"/>
      <c r="KSR6" s="366"/>
      <c r="KSS6" s="366"/>
      <c r="KST6" s="366"/>
      <c r="KSU6" s="366"/>
      <c r="KSV6" s="366"/>
      <c r="KSW6" s="366"/>
      <c r="KSX6" s="366"/>
      <c r="KSY6" s="366"/>
      <c r="KSZ6" s="366"/>
      <c r="KTA6" s="366"/>
      <c r="KTB6" s="366"/>
      <c r="KTC6" s="366"/>
      <c r="KTD6" s="366"/>
      <c r="KTE6" s="366"/>
      <c r="KTF6" s="366"/>
      <c r="KTG6" s="366"/>
      <c r="KTH6" s="366"/>
      <c r="KTI6" s="366"/>
      <c r="KTJ6" s="366"/>
      <c r="KTK6" s="366"/>
      <c r="KTL6" s="366"/>
      <c r="KTM6" s="366"/>
      <c r="KTN6" s="366"/>
      <c r="KTO6" s="366"/>
      <c r="KTP6" s="366"/>
      <c r="KTQ6" s="366"/>
      <c r="KTR6" s="366"/>
      <c r="KTS6" s="366"/>
      <c r="KTT6" s="366"/>
      <c r="KTU6" s="366"/>
      <c r="KTV6" s="366"/>
      <c r="KTW6" s="366"/>
      <c r="KTX6" s="366"/>
      <c r="KTY6" s="366"/>
      <c r="KTZ6" s="366"/>
      <c r="KUA6" s="366"/>
      <c r="KUB6" s="366"/>
      <c r="KUC6" s="366"/>
      <c r="KUD6" s="366"/>
      <c r="KUE6" s="366"/>
      <c r="KUF6" s="366"/>
      <c r="KUG6" s="366"/>
      <c r="KUH6" s="366"/>
      <c r="KUI6" s="366"/>
      <c r="KUJ6" s="366"/>
      <c r="KUK6" s="366"/>
      <c r="KUL6" s="366"/>
      <c r="KUM6" s="366"/>
      <c r="KUN6" s="366"/>
      <c r="KUO6" s="366"/>
      <c r="KUP6" s="366"/>
      <c r="KUQ6" s="366"/>
      <c r="KUR6" s="366"/>
      <c r="KUS6" s="366"/>
      <c r="KUT6" s="366"/>
      <c r="KUU6" s="366"/>
      <c r="KUV6" s="366"/>
      <c r="KUW6" s="366"/>
      <c r="KUX6" s="366"/>
      <c r="KUY6" s="366"/>
      <c r="KUZ6" s="366"/>
      <c r="KVA6" s="366"/>
      <c r="KVB6" s="366"/>
      <c r="KVC6" s="366"/>
      <c r="KVD6" s="366"/>
      <c r="KVE6" s="366"/>
      <c r="KVF6" s="366"/>
      <c r="KVG6" s="366"/>
      <c r="KVH6" s="366"/>
      <c r="KVI6" s="366"/>
      <c r="KVJ6" s="366"/>
      <c r="KVK6" s="366"/>
      <c r="KVL6" s="366"/>
      <c r="KVM6" s="366"/>
      <c r="KVN6" s="366"/>
      <c r="KVO6" s="366"/>
      <c r="KVP6" s="366"/>
      <c r="KVQ6" s="366"/>
      <c r="KVR6" s="366"/>
      <c r="KVS6" s="366"/>
      <c r="KVT6" s="366"/>
      <c r="KVU6" s="366"/>
      <c r="KVV6" s="366"/>
      <c r="KVW6" s="366"/>
      <c r="KVX6" s="366"/>
      <c r="KVY6" s="366"/>
      <c r="KVZ6" s="366"/>
      <c r="KWA6" s="366"/>
      <c r="KWB6" s="366"/>
      <c r="KWC6" s="366"/>
      <c r="KWD6" s="366"/>
      <c r="KWE6" s="366"/>
      <c r="KWF6" s="366"/>
      <c r="KWG6" s="366"/>
      <c r="KWH6" s="366"/>
      <c r="KWI6" s="366"/>
      <c r="KWJ6" s="366"/>
      <c r="KWK6" s="366"/>
      <c r="KWL6" s="366"/>
      <c r="KWM6" s="366"/>
      <c r="KWN6" s="366"/>
      <c r="KWO6" s="366"/>
      <c r="KWP6" s="366"/>
      <c r="KWQ6" s="366"/>
      <c r="KWR6" s="366"/>
      <c r="KWS6" s="366"/>
      <c r="KWT6" s="366"/>
      <c r="KWU6" s="366"/>
      <c r="KWV6" s="366"/>
      <c r="KWW6" s="366"/>
      <c r="KWX6" s="366"/>
      <c r="KWY6" s="366"/>
      <c r="KWZ6" s="366"/>
      <c r="KXA6" s="366"/>
      <c r="KXB6" s="366"/>
      <c r="KXC6" s="366"/>
      <c r="KXD6" s="366"/>
      <c r="KXE6" s="366"/>
      <c r="KXF6" s="366"/>
      <c r="KXG6" s="366"/>
      <c r="KXH6" s="366"/>
      <c r="KXI6" s="366"/>
      <c r="KXJ6" s="366"/>
      <c r="KXK6" s="366"/>
      <c r="KXL6" s="366"/>
      <c r="KXM6" s="366"/>
      <c r="KXN6" s="366"/>
      <c r="KXO6" s="366"/>
      <c r="KXP6" s="366"/>
      <c r="KXQ6" s="366"/>
      <c r="KXR6" s="366"/>
      <c r="KXS6" s="366"/>
      <c r="KXT6" s="366"/>
      <c r="KXU6" s="366"/>
      <c r="KXV6" s="366"/>
      <c r="KXW6" s="366"/>
      <c r="KXX6" s="366"/>
      <c r="KXY6" s="366"/>
      <c r="KXZ6" s="366"/>
      <c r="KYA6" s="366"/>
      <c r="KYB6" s="366"/>
      <c r="KYC6" s="366"/>
      <c r="KYD6" s="366"/>
      <c r="KYE6" s="366"/>
      <c r="KYF6" s="366"/>
      <c r="KYG6" s="366"/>
      <c r="KYH6" s="366"/>
      <c r="KYI6" s="366"/>
      <c r="KYJ6" s="366"/>
      <c r="KYK6" s="366"/>
      <c r="KYL6" s="366"/>
      <c r="KYM6" s="366"/>
      <c r="KYN6" s="366"/>
      <c r="KYO6" s="366"/>
      <c r="KYP6" s="366"/>
      <c r="KYQ6" s="366"/>
      <c r="KYR6" s="366"/>
      <c r="KYS6" s="366"/>
      <c r="KYT6" s="366"/>
      <c r="KYU6" s="366"/>
      <c r="KYV6" s="366"/>
      <c r="KYW6" s="366"/>
      <c r="KYX6" s="366"/>
      <c r="KYY6" s="366"/>
      <c r="KYZ6" s="366"/>
      <c r="KZA6" s="366"/>
      <c r="KZB6" s="366"/>
      <c r="KZC6" s="366"/>
      <c r="KZD6" s="366"/>
      <c r="KZE6" s="366"/>
      <c r="KZF6" s="366"/>
      <c r="KZG6" s="366"/>
      <c r="KZH6" s="366"/>
      <c r="KZI6" s="366"/>
      <c r="KZJ6" s="366"/>
      <c r="KZK6" s="366"/>
      <c r="KZL6" s="366"/>
      <c r="KZM6" s="366"/>
      <c r="KZN6" s="366"/>
      <c r="KZO6" s="366"/>
      <c r="KZP6" s="366"/>
      <c r="KZQ6" s="366"/>
      <c r="KZR6" s="366"/>
      <c r="KZS6" s="366"/>
      <c r="KZT6" s="366"/>
      <c r="KZU6" s="366"/>
      <c r="KZV6" s="366"/>
      <c r="KZW6" s="366"/>
      <c r="KZX6" s="366"/>
      <c r="KZY6" s="366"/>
      <c r="KZZ6" s="366"/>
      <c r="LAA6" s="366"/>
      <c r="LAB6" s="366"/>
      <c r="LAC6" s="366"/>
      <c r="LAD6" s="366"/>
      <c r="LAE6" s="366"/>
      <c r="LAF6" s="366"/>
      <c r="LAG6" s="366"/>
      <c r="LAH6" s="366"/>
      <c r="LAI6" s="366"/>
      <c r="LAJ6" s="366"/>
      <c r="LAK6" s="366"/>
      <c r="LAL6" s="366"/>
      <c r="LAM6" s="366"/>
      <c r="LAN6" s="366"/>
      <c r="LAO6" s="366"/>
      <c r="LAP6" s="366"/>
      <c r="LAQ6" s="366"/>
      <c r="LAR6" s="366"/>
      <c r="LAS6" s="366"/>
      <c r="LAT6" s="366"/>
      <c r="LAU6" s="366"/>
      <c r="LAV6" s="366"/>
      <c r="LAW6" s="366"/>
      <c r="LAX6" s="366"/>
      <c r="LAY6" s="366"/>
      <c r="LAZ6" s="366"/>
      <c r="LBA6" s="366"/>
      <c r="LBB6" s="366"/>
      <c r="LBC6" s="366"/>
      <c r="LBD6" s="366"/>
      <c r="LBE6" s="366"/>
      <c r="LBF6" s="366"/>
      <c r="LBG6" s="366"/>
      <c r="LBH6" s="366"/>
      <c r="LBI6" s="366"/>
      <c r="LBJ6" s="366"/>
      <c r="LBK6" s="366"/>
      <c r="LBL6" s="366"/>
      <c r="LBM6" s="366"/>
      <c r="LBN6" s="366"/>
      <c r="LBO6" s="366"/>
      <c r="LBP6" s="366"/>
      <c r="LBQ6" s="366"/>
      <c r="LBR6" s="366"/>
      <c r="LBS6" s="366"/>
      <c r="LBT6" s="366"/>
      <c r="LBU6" s="366"/>
      <c r="LBV6" s="366"/>
      <c r="LBW6" s="366"/>
      <c r="LBX6" s="366"/>
      <c r="LBY6" s="366"/>
      <c r="LBZ6" s="366"/>
      <c r="LCA6" s="366"/>
      <c r="LCB6" s="366"/>
      <c r="LCC6" s="366"/>
      <c r="LCD6" s="366"/>
      <c r="LCE6" s="366"/>
      <c r="LCF6" s="366"/>
      <c r="LCG6" s="366"/>
      <c r="LCH6" s="366"/>
      <c r="LCI6" s="366"/>
      <c r="LCJ6" s="366"/>
      <c r="LCK6" s="366"/>
      <c r="LCL6" s="366"/>
      <c r="LCM6" s="366"/>
      <c r="LCN6" s="366"/>
      <c r="LCO6" s="366"/>
      <c r="LCP6" s="366"/>
      <c r="LCQ6" s="366"/>
      <c r="LCR6" s="366"/>
      <c r="LCS6" s="366"/>
      <c r="LCT6" s="366"/>
      <c r="LCU6" s="366"/>
      <c r="LCV6" s="366"/>
      <c r="LCW6" s="366"/>
      <c r="LCX6" s="366"/>
      <c r="LCY6" s="366"/>
      <c r="LCZ6" s="366"/>
      <c r="LDA6" s="366"/>
      <c r="LDB6" s="366"/>
      <c r="LDC6" s="366"/>
      <c r="LDD6" s="366"/>
      <c r="LDE6" s="366"/>
      <c r="LDF6" s="366"/>
      <c r="LDG6" s="366"/>
      <c r="LDH6" s="366"/>
      <c r="LDI6" s="366"/>
      <c r="LDJ6" s="366"/>
      <c r="LDK6" s="366"/>
      <c r="LDL6" s="366"/>
      <c r="LDM6" s="366"/>
      <c r="LDN6" s="366"/>
      <c r="LDO6" s="366"/>
      <c r="LDP6" s="366"/>
      <c r="LDQ6" s="366"/>
      <c r="LDR6" s="366"/>
      <c r="LDS6" s="366"/>
      <c r="LDT6" s="366"/>
      <c r="LDU6" s="366"/>
      <c r="LDV6" s="366"/>
      <c r="LDW6" s="366"/>
      <c r="LDX6" s="366"/>
      <c r="LDY6" s="366"/>
      <c r="LDZ6" s="366"/>
      <c r="LEA6" s="366"/>
      <c r="LEB6" s="366"/>
      <c r="LEC6" s="366"/>
      <c r="LED6" s="366"/>
      <c r="LEE6" s="366"/>
      <c r="LEF6" s="366"/>
      <c r="LEG6" s="366"/>
      <c r="LEH6" s="366"/>
      <c r="LEI6" s="366"/>
      <c r="LEJ6" s="366"/>
      <c r="LEK6" s="366"/>
      <c r="LEL6" s="366"/>
      <c r="LEM6" s="366"/>
      <c r="LEN6" s="366"/>
      <c r="LEO6" s="366"/>
      <c r="LEP6" s="366"/>
      <c r="LEQ6" s="366"/>
      <c r="LER6" s="366"/>
      <c r="LES6" s="366"/>
      <c r="LET6" s="366"/>
      <c r="LEU6" s="366"/>
      <c r="LEV6" s="366"/>
      <c r="LEW6" s="366"/>
      <c r="LEX6" s="366"/>
      <c r="LEY6" s="366"/>
      <c r="LEZ6" s="366"/>
      <c r="LFA6" s="366"/>
      <c r="LFB6" s="366"/>
      <c r="LFC6" s="366"/>
      <c r="LFD6" s="366"/>
      <c r="LFE6" s="366"/>
      <c r="LFF6" s="366"/>
      <c r="LFG6" s="366"/>
      <c r="LFH6" s="366"/>
      <c r="LFI6" s="366"/>
      <c r="LFJ6" s="366"/>
      <c r="LFK6" s="366"/>
      <c r="LFL6" s="366"/>
      <c r="LFM6" s="366"/>
      <c r="LFN6" s="366"/>
      <c r="LFO6" s="366"/>
      <c r="LFP6" s="366"/>
      <c r="LFQ6" s="366"/>
      <c r="LFR6" s="366"/>
      <c r="LFS6" s="366"/>
      <c r="LFT6" s="366"/>
      <c r="LFU6" s="366"/>
      <c r="LFV6" s="366"/>
      <c r="LFW6" s="366"/>
      <c r="LFX6" s="366"/>
      <c r="LFY6" s="366"/>
      <c r="LFZ6" s="366"/>
      <c r="LGA6" s="366"/>
      <c r="LGB6" s="366"/>
      <c r="LGC6" s="366"/>
      <c r="LGD6" s="366"/>
      <c r="LGE6" s="366"/>
      <c r="LGF6" s="366"/>
      <c r="LGG6" s="366"/>
      <c r="LGH6" s="366"/>
      <c r="LGI6" s="366"/>
      <c r="LGJ6" s="366"/>
      <c r="LGK6" s="366"/>
      <c r="LGL6" s="366"/>
      <c r="LGM6" s="366"/>
      <c r="LGN6" s="366"/>
      <c r="LGO6" s="366"/>
      <c r="LGP6" s="366"/>
      <c r="LGQ6" s="366"/>
      <c r="LGR6" s="366"/>
      <c r="LGS6" s="366"/>
      <c r="LGT6" s="366"/>
      <c r="LGU6" s="366"/>
      <c r="LGV6" s="366"/>
      <c r="LGW6" s="366"/>
      <c r="LGX6" s="366"/>
      <c r="LGY6" s="366"/>
      <c r="LGZ6" s="366"/>
      <c r="LHA6" s="366"/>
      <c r="LHB6" s="366"/>
      <c r="LHC6" s="366"/>
      <c r="LHD6" s="366"/>
      <c r="LHE6" s="366"/>
      <c r="LHF6" s="366"/>
      <c r="LHG6" s="366"/>
      <c r="LHH6" s="366"/>
      <c r="LHI6" s="366"/>
      <c r="LHJ6" s="366"/>
      <c r="LHK6" s="366"/>
      <c r="LHL6" s="366"/>
      <c r="LHM6" s="366"/>
      <c r="LHN6" s="366"/>
      <c r="LHO6" s="366"/>
      <c r="LHP6" s="366"/>
      <c r="LHQ6" s="366"/>
      <c r="LHR6" s="366"/>
      <c r="LHS6" s="366"/>
      <c r="LHT6" s="366"/>
      <c r="LHU6" s="366"/>
      <c r="LHV6" s="366"/>
      <c r="LHW6" s="366"/>
      <c r="LHX6" s="366"/>
      <c r="LHY6" s="366"/>
      <c r="LHZ6" s="366"/>
      <c r="LIA6" s="366"/>
      <c r="LIB6" s="366"/>
      <c r="LIC6" s="366"/>
      <c r="LID6" s="366"/>
      <c r="LIE6" s="366"/>
      <c r="LIF6" s="366"/>
      <c r="LIG6" s="366"/>
      <c r="LIH6" s="366"/>
      <c r="LII6" s="366"/>
      <c r="LIJ6" s="366"/>
      <c r="LIK6" s="366"/>
      <c r="LIL6" s="366"/>
      <c r="LIM6" s="366"/>
      <c r="LIN6" s="366"/>
      <c r="LIO6" s="366"/>
      <c r="LIP6" s="366"/>
      <c r="LIQ6" s="366"/>
      <c r="LIR6" s="366"/>
      <c r="LIS6" s="366"/>
      <c r="LIT6" s="366"/>
      <c r="LIU6" s="366"/>
      <c r="LIV6" s="366"/>
      <c r="LIW6" s="366"/>
      <c r="LIX6" s="366"/>
      <c r="LIY6" s="366"/>
      <c r="LIZ6" s="366"/>
      <c r="LJA6" s="366"/>
      <c r="LJB6" s="366"/>
      <c r="LJC6" s="366"/>
      <c r="LJD6" s="366"/>
      <c r="LJE6" s="366"/>
      <c r="LJF6" s="366"/>
      <c r="LJG6" s="366"/>
      <c r="LJH6" s="366"/>
      <c r="LJI6" s="366"/>
      <c r="LJJ6" s="366"/>
      <c r="LJK6" s="366"/>
      <c r="LJL6" s="366"/>
      <c r="LJM6" s="366"/>
      <c r="LJN6" s="366"/>
      <c r="LJO6" s="366"/>
      <c r="LJP6" s="366"/>
      <c r="LJQ6" s="366"/>
      <c r="LJR6" s="366"/>
      <c r="LJS6" s="366"/>
      <c r="LJT6" s="366"/>
      <c r="LJU6" s="366"/>
      <c r="LJV6" s="366"/>
      <c r="LJW6" s="366"/>
      <c r="LJX6" s="366"/>
      <c r="LJY6" s="366"/>
      <c r="LJZ6" s="366"/>
      <c r="LKA6" s="366"/>
      <c r="LKB6" s="366"/>
      <c r="LKC6" s="366"/>
      <c r="LKD6" s="366"/>
      <c r="LKE6" s="366"/>
      <c r="LKF6" s="366"/>
      <c r="LKG6" s="366"/>
      <c r="LKH6" s="366"/>
      <c r="LKI6" s="366"/>
      <c r="LKJ6" s="366"/>
      <c r="LKK6" s="366"/>
      <c r="LKL6" s="366"/>
      <c r="LKM6" s="366"/>
      <c r="LKN6" s="366"/>
      <c r="LKO6" s="366"/>
      <c r="LKP6" s="366"/>
      <c r="LKQ6" s="366"/>
      <c r="LKR6" s="366"/>
      <c r="LKS6" s="366"/>
      <c r="LKT6" s="366"/>
      <c r="LKU6" s="366"/>
      <c r="LKV6" s="366"/>
      <c r="LKW6" s="366"/>
      <c r="LKX6" s="366"/>
      <c r="LKY6" s="366"/>
      <c r="LKZ6" s="366"/>
      <c r="LLA6" s="366"/>
      <c r="LLB6" s="366"/>
      <c r="LLC6" s="366"/>
      <c r="LLD6" s="366"/>
      <c r="LLE6" s="366"/>
      <c r="LLF6" s="366"/>
      <c r="LLG6" s="366"/>
      <c r="LLH6" s="366"/>
      <c r="LLI6" s="366"/>
      <c r="LLJ6" s="366"/>
      <c r="LLK6" s="366"/>
      <c r="LLL6" s="366"/>
      <c r="LLM6" s="366"/>
      <c r="LLN6" s="366"/>
      <c r="LLO6" s="366"/>
      <c r="LLP6" s="366"/>
      <c r="LLQ6" s="366"/>
      <c r="LLR6" s="366"/>
      <c r="LLS6" s="366"/>
      <c r="LLT6" s="366"/>
      <c r="LLU6" s="366"/>
      <c r="LLV6" s="366"/>
      <c r="LLW6" s="366"/>
      <c r="LLX6" s="366"/>
      <c r="LLY6" s="366"/>
      <c r="LLZ6" s="366"/>
      <c r="LMA6" s="366"/>
      <c r="LMB6" s="366"/>
      <c r="LMC6" s="366"/>
      <c r="LMD6" s="366"/>
      <c r="LME6" s="366"/>
      <c r="LMF6" s="366"/>
      <c r="LMG6" s="366"/>
      <c r="LMH6" s="366"/>
      <c r="LMI6" s="366"/>
      <c r="LMJ6" s="366"/>
      <c r="LMK6" s="366"/>
      <c r="LML6" s="366"/>
      <c r="LMM6" s="366"/>
      <c r="LMN6" s="366"/>
      <c r="LMO6" s="366"/>
      <c r="LMP6" s="366"/>
      <c r="LMQ6" s="366"/>
      <c r="LMR6" s="366"/>
      <c r="LMS6" s="366"/>
      <c r="LMT6" s="366"/>
      <c r="LMU6" s="366"/>
      <c r="LMV6" s="366"/>
      <c r="LMW6" s="366"/>
      <c r="LMX6" s="366"/>
      <c r="LMY6" s="366"/>
      <c r="LMZ6" s="366"/>
      <c r="LNA6" s="366"/>
      <c r="LNB6" s="366"/>
      <c r="LNC6" s="366"/>
      <c r="LND6" s="366"/>
      <c r="LNE6" s="366"/>
      <c r="LNF6" s="366"/>
      <c r="LNG6" s="366"/>
      <c r="LNH6" s="366"/>
      <c r="LNI6" s="366"/>
      <c r="LNJ6" s="366"/>
      <c r="LNK6" s="366"/>
      <c r="LNL6" s="366"/>
      <c r="LNM6" s="366"/>
      <c r="LNN6" s="366"/>
      <c r="LNO6" s="366"/>
      <c r="LNP6" s="366"/>
      <c r="LNQ6" s="366"/>
      <c r="LNR6" s="366"/>
      <c r="LNS6" s="366"/>
      <c r="LNT6" s="366"/>
      <c r="LNU6" s="366"/>
      <c r="LNV6" s="366"/>
      <c r="LNW6" s="366"/>
      <c r="LNX6" s="366"/>
      <c r="LNY6" s="366"/>
      <c r="LNZ6" s="366"/>
      <c r="LOA6" s="366"/>
      <c r="LOB6" s="366"/>
      <c r="LOC6" s="366"/>
      <c r="LOD6" s="366"/>
      <c r="LOE6" s="366"/>
      <c r="LOF6" s="366"/>
      <c r="LOG6" s="366"/>
      <c r="LOH6" s="366"/>
      <c r="LOI6" s="366"/>
      <c r="LOJ6" s="366"/>
      <c r="LOK6" s="366"/>
      <c r="LOL6" s="366"/>
      <c r="LOM6" s="366"/>
      <c r="LON6" s="366"/>
      <c r="LOO6" s="366"/>
      <c r="LOP6" s="366"/>
      <c r="LOQ6" s="366"/>
      <c r="LOR6" s="366"/>
      <c r="LOS6" s="366"/>
      <c r="LOT6" s="366"/>
      <c r="LOU6" s="366"/>
      <c r="LOV6" s="366"/>
      <c r="LOW6" s="366"/>
      <c r="LOX6" s="366"/>
      <c r="LOY6" s="366"/>
      <c r="LOZ6" s="366"/>
      <c r="LPA6" s="366"/>
      <c r="LPB6" s="366"/>
      <c r="LPC6" s="366"/>
      <c r="LPD6" s="366"/>
      <c r="LPE6" s="366"/>
      <c r="LPF6" s="366"/>
      <c r="LPG6" s="366"/>
      <c r="LPH6" s="366"/>
      <c r="LPI6" s="366"/>
      <c r="LPJ6" s="366"/>
      <c r="LPK6" s="366"/>
      <c r="LPL6" s="366"/>
      <c r="LPM6" s="366"/>
      <c r="LPN6" s="366"/>
      <c r="LPO6" s="366"/>
      <c r="LPP6" s="366"/>
      <c r="LPQ6" s="366"/>
      <c r="LPR6" s="366"/>
      <c r="LPS6" s="366"/>
      <c r="LPT6" s="366"/>
      <c r="LPU6" s="366"/>
      <c r="LPV6" s="366"/>
      <c r="LPW6" s="366"/>
      <c r="LPX6" s="366"/>
      <c r="LPY6" s="366"/>
      <c r="LPZ6" s="366"/>
      <c r="LQA6" s="366"/>
      <c r="LQB6" s="366"/>
      <c r="LQC6" s="366"/>
      <c r="LQD6" s="366"/>
      <c r="LQE6" s="366"/>
      <c r="LQF6" s="366"/>
      <c r="LQG6" s="366"/>
      <c r="LQH6" s="366"/>
      <c r="LQI6" s="366"/>
      <c r="LQJ6" s="366"/>
      <c r="LQK6" s="366"/>
      <c r="LQL6" s="366"/>
      <c r="LQM6" s="366"/>
      <c r="LQN6" s="366"/>
      <c r="LQO6" s="366"/>
      <c r="LQP6" s="366"/>
      <c r="LQQ6" s="366"/>
      <c r="LQR6" s="366"/>
      <c r="LQS6" s="366"/>
      <c r="LQT6" s="366"/>
      <c r="LQU6" s="366"/>
      <c r="LQV6" s="366"/>
      <c r="LQW6" s="366"/>
      <c r="LQX6" s="366"/>
      <c r="LQY6" s="366"/>
      <c r="LQZ6" s="366"/>
      <c r="LRA6" s="366"/>
      <c r="LRB6" s="366"/>
      <c r="LRC6" s="366"/>
      <c r="LRD6" s="366"/>
      <c r="LRE6" s="366"/>
      <c r="LRF6" s="366"/>
      <c r="LRG6" s="366"/>
      <c r="LRH6" s="366"/>
      <c r="LRI6" s="366"/>
      <c r="LRJ6" s="366"/>
      <c r="LRK6" s="366"/>
      <c r="LRL6" s="366"/>
      <c r="LRM6" s="366"/>
      <c r="LRN6" s="366"/>
      <c r="LRO6" s="366"/>
      <c r="LRP6" s="366"/>
      <c r="LRQ6" s="366"/>
      <c r="LRR6" s="366"/>
      <c r="LRS6" s="366"/>
      <c r="LRT6" s="366"/>
      <c r="LRU6" s="366"/>
      <c r="LRV6" s="366"/>
      <c r="LRW6" s="366"/>
      <c r="LRX6" s="366"/>
      <c r="LRY6" s="366"/>
      <c r="LRZ6" s="366"/>
      <c r="LSA6" s="366"/>
      <c r="LSB6" s="366"/>
      <c r="LSC6" s="366"/>
      <c r="LSD6" s="366"/>
      <c r="LSE6" s="366"/>
      <c r="LSF6" s="366"/>
      <c r="LSG6" s="366"/>
      <c r="LSH6" s="366"/>
      <c r="LSI6" s="366"/>
      <c r="LSJ6" s="366"/>
      <c r="LSK6" s="366"/>
      <c r="LSL6" s="366"/>
      <c r="LSM6" s="366"/>
      <c r="LSN6" s="366"/>
      <c r="LSO6" s="366"/>
      <c r="LSP6" s="366"/>
      <c r="LSQ6" s="366"/>
      <c r="LSR6" s="366"/>
      <c r="LSS6" s="366"/>
      <c r="LST6" s="366"/>
      <c r="LSU6" s="366"/>
      <c r="LSV6" s="366"/>
      <c r="LSW6" s="366"/>
      <c r="LSX6" s="366"/>
      <c r="LSY6" s="366"/>
      <c r="LSZ6" s="366"/>
      <c r="LTA6" s="366"/>
      <c r="LTB6" s="366"/>
      <c r="LTC6" s="366"/>
      <c r="LTD6" s="366"/>
      <c r="LTE6" s="366"/>
      <c r="LTF6" s="366"/>
      <c r="LTG6" s="366"/>
      <c r="LTH6" s="366"/>
      <c r="LTI6" s="366"/>
      <c r="LTJ6" s="366"/>
      <c r="LTK6" s="366"/>
      <c r="LTL6" s="366"/>
      <c r="LTM6" s="366"/>
      <c r="LTN6" s="366"/>
      <c r="LTO6" s="366"/>
      <c r="LTP6" s="366"/>
      <c r="LTQ6" s="366"/>
      <c r="LTR6" s="366"/>
      <c r="LTS6" s="366"/>
      <c r="LTT6" s="366"/>
      <c r="LTU6" s="366"/>
      <c r="LTV6" s="366"/>
      <c r="LTW6" s="366"/>
      <c r="LTX6" s="366"/>
      <c r="LTY6" s="366"/>
      <c r="LTZ6" s="366"/>
      <c r="LUA6" s="366"/>
      <c r="LUB6" s="366"/>
      <c r="LUC6" s="366"/>
      <c r="LUD6" s="366"/>
      <c r="LUE6" s="366"/>
      <c r="LUF6" s="366"/>
      <c r="LUG6" s="366"/>
      <c r="LUH6" s="366"/>
      <c r="LUI6" s="366"/>
      <c r="LUJ6" s="366"/>
      <c r="LUK6" s="366"/>
      <c r="LUL6" s="366"/>
      <c r="LUM6" s="366"/>
      <c r="LUN6" s="366"/>
      <c r="LUO6" s="366"/>
      <c r="LUP6" s="366"/>
      <c r="LUQ6" s="366"/>
      <c r="LUR6" s="366"/>
      <c r="LUS6" s="366"/>
      <c r="LUT6" s="366"/>
      <c r="LUU6" s="366"/>
      <c r="LUV6" s="366"/>
      <c r="LUW6" s="366"/>
      <c r="LUX6" s="366"/>
      <c r="LUY6" s="366"/>
      <c r="LUZ6" s="366"/>
      <c r="LVA6" s="366"/>
      <c r="LVB6" s="366"/>
      <c r="LVC6" s="366"/>
      <c r="LVD6" s="366"/>
      <c r="LVE6" s="366"/>
      <c r="LVF6" s="366"/>
      <c r="LVG6" s="366"/>
      <c r="LVH6" s="366"/>
      <c r="LVI6" s="366"/>
      <c r="LVJ6" s="366"/>
      <c r="LVK6" s="366"/>
      <c r="LVL6" s="366"/>
      <c r="LVM6" s="366"/>
      <c r="LVN6" s="366"/>
      <c r="LVO6" s="366"/>
      <c r="LVP6" s="366"/>
      <c r="LVQ6" s="366"/>
      <c r="LVR6" s="366"/>
      <c r="LVS6" s="366"/>
      <c r="LVT6" s="366"/>
      <c r="LVU6" s="366"/>
      <c r="LVV6" s="366"/>
      <c r="LVW6" s="366"/>
      <c r="LVX6" s="366"/>
      <c r="LVY6" s="366"/>
      <c r="LVZ6" s="366"/>
      <c r="LWA6" s="366"/>
      <c r="LWB6" s="366"/>
      <c r="LWC6" s="366"/>
      <c r="LWD6" s="366"/>
      <c r="LWE6" s="366"/>
      <c r="LWF6" s="366"/>
      <c r="LWG6" s="366"/>
      <c r="LWH6" s="366"/>
      <c r="LWI6" s="366"/>
      <c r="LWJ6" s="366"/>
      <c r="LWK6" s="366"/>
      <c r="LWL6" s="366"/>
      <c r="LWM6" s="366"/>
      <c r="LWN6" s="366"/>
      <c r="LWO6" s="366"/>
      <c r="LWP6" s="366"/>
      <c r="LWQ6" s="366"/>
      <c r="LWR6" s="366"/>
      <c r="LWS6" s="366"/>
      <c r="LWT6" s="366"/>
      <c r="LWU6" s="366"/>
      <c r="LWV6" s="366"/>
      <c r="LWW6" s="366"/>
      <c r="LWX6" s="366"/>
      <c r="LWY6" s="366"/>
      <c r="LWZ6" s="366"/>
      <c r="LXA6" s="366"/>
      <c r="LXB6" s="366"/>
      <c r="LXC6" s="366"/>
      <c r="LXD6" s="366"/>
      <c r="LXE6" s="366"/>
      <c r="LXF6" s="366"/>
      <c r="LXG6" s="366"/>
      <c r="LXH6" s="366"/>
      <c r="LXI6" s="366"/>
      <c r="LXJ6" s="366"/>
      <c r="LXK6" s="366"/>
      <c r="LXL6" s="366"/>
      <c r="LXM6" s="366"/>
      <c r="LXN6" s="366"/>
      <c r="LXO6" s="366"/>
      <c r="LXP6" s="366"/>
      <c r="LXQ6" s="366"/>
      <c r="LXR6" s="366"/>
      <c r="LXS6" s="366"/>
      <c r="LXT6" s="366"/>
      <c r="LXU6" s="366"/>
      <c r="LXV6" s="366"/>
      <c r="LXW6" s="366"/>
      <c r="LXX6" s="366"/>
      <c r="LXY6" s="366"/>
      <c r="LXZ6" s="366"/>
      <c r="LYA6" s="366"/>
      <c r="LYB6" s="366"/>
      <c r="LYC6" s="366"/>
      <c r="LYD6" s="366"/>
      <c r="LYE6" s="366"/>
      <c r="LYF6" s="366"/>
      <c r="LYG6" s="366"/>
      <c r="LYH6" s="366"/>
      <c r="LYI6" s="366"/>
      <c r="LYJ6" s="366"/>
      <c r="LYK6" s="366"/>
      <c r="LYL6" s="366"/>
      <c r="LYM6" s="366"/>
      <c r="LYN6" s="366"/>
      <c r="LYO6" s="366"/>
      <c r="LYP6" s="366"/>
      <c r="LYQ6" s="366"/>
      <c r="LYR6" s="366"/>
      <c r="LYS6" s="366"/>
      <c r="LYT6" s="366"/>
      <c r="LYU6" s="366"/>
      <c r="LYV6" s="366"/>
      <c r="LYW6" s="366"/>
      <c r="LYX6" s="366"/>
      <c r="LYY6" s="366"/>
      <c r="LYZ6" s="366"/>
      <c r="LZA6" s="366"/>
      <c r="LZB6" s="366"/>
      <c r="LZC6" s="366"/>
      <c r="LZD6" s="366"/>
      <c r="LZE6" s="366"/>
      <c r="LZF6" s="366"/>
      <c r="LZG6" s="366"/>
      <c r="LZH6" s="366"/>
      <c r="LZI6" s="366"/>
      <c r="LZJ6" s="366"/>
      <c r="LZK6" s="366"/>
      <c r="LZL6" s="366"/>
      <c r="LZM6" s="366"/>
      <c r="LZN6" s="366"/>
      <c r="LZO6" s="366"/>
      <c r="LZP6" s="366"/>
      <c r="LZQ6" s="366"/>
      <c r="LZR6" s="366"/>
      <c r="LZS6" s="366"/>
      <c r="LZT6" s="366"/>
      <c r="LZU6" s="366"/>
      <c r="LZV6" s="366"/>
      <c r="LZW6" s="366"/>
      <c r="LZX6" s="366"/>
      <c r="LZY6" s="366"/>
      <c r="LZZ6" s="366"/>
      <c r="MAA6" s="366"/>
      <c r="MAB6" s="366"/>
      <c r="MAC6" s="366"/>
      <c r="MAD6" s="366"/>
      <c r="MAE6" s="366"/>
      <c r="MAF6" s="366"/>
      <c r="MAG6" s="366"/>
      <c r="MAH6" s="366"/>
      <c r="MAI6" s="366"/>
      <c r="MAJ6" s="366"/>
      <c r="MAK6" s="366"/>
      <c r="MAL6" s="366"/>
      <c r="MAM6" s="366"/>
      <c r="MAN6" s="366"/>
      <c r="MAO6" s="366"/>
      <c r="MAP6" s="366"/>
      <c r="MAQ6" s="366"/>
      <c r="MAR6" s="366"/>
      <c r="MAS6" s="366"/>
      <c r="MAT6" s="366"/>
      <c r="MAU6" s="366"/>
      <c r="MAV6" s="366"/>
      <c r="MAW6" s="366"/>
      <c r="MAX6" s="366"/>
      <c r="MAY6" s="366"/>
      <c r="MAZ6" s="366"/>
      <c r="MBA6" s="366"/>
      <c r="MBB6" s="366"/>
      <c r="MBC6" s="366"/>
      <c r="MBD6" s="366"/>
      <c r="MBE6" s="366"/>
      <c r="MBF6" s="366"/>
      <c r="MBG6" s="366"/>
      <c r="MBH6" s="366"/>
      <c r="MBI6" s="366"/>
      <c r="MBJ6" s="366"/>
      <c r="MBK6" s="366"/>
      <c r="MBL6" s="366"/>
      <c r="MBM6" s="366"/>
      <c r="MBN6" s="366"/>
      <c r="MBO6" s="366"/>
      <c r="MBP6" s="366"/>
      <c r="MBQ6" s="366"/>
      <c r="MBR6" s="366"/>
      <c r="MBS6" s="366"/>
      <c r="MBT6" s="366"/>
      <c r="MBU6" s="366"/>
      <c r="MBV6" s="366"/>
      <c r="MBW6" s="366"/>
      <c r="MBX6" s="366"/>
      <c r="MBY6" s="366"/>
      <c r="MBZ6" s="366"/>
      <c r="MCA6" s="366"/>
      <c r="MCB6" s="366"/>
      <c r="MCC6" s="366"/>
      <c r="MCD6" s="366"/>
      <c r="MCE6" s="366"/>
      <c r="MCF6" s="366"/>
      <c r="MCG6" s="366"/>
      <c r="MCH6" s="366"/>
      <c r="MCI6" s="366"/>
      <c r="MCJ6" s="366"/>
      <c r="MCK6" s="366"/>
      <c r="MCL6" s="366"/>
      <c r="MCM6" s="366"/>
      <c r="MCN6" s="366"/>
      <c r="MCO6" s="366"/>
      <c r="MCP6" s="366"/>
      <c r="MCQ6" s="366"/>
      <c r="MCR6" s="366"/>
      <c r="MCS6" s="366"/>
      <c r="MCT6" s="366"/>
      <c r="MCU6" s="366"/>
      <c r="MCV6" s="366"/>
      <c r="MCW6" s="366"/>
      <c r="MCX6" s="366"/>
      <c r="MCY6" s="366"/>
      <c r="MCZ6" s="366"/>
      <c r="MDA6" s="366"/>
      <c r="MDB6" s="366"/>
      <c r="MDC6" s="366"/>
      <c r="MDD6" s="366"/>
      <c r="MDE6" s="366"/>
      <c r="MDF6" s="366"/>
      <c r="MDG6" s="366"/>
      <c r="MDH6" s="366"/>
      <c r="MDI6" s="366"/>
      <c r="MDJ6" s="366"/>
      <c r="MDK6" s="366"/>
      <c r="MDL6" s="366"/>
      <c r="MDM6" s="366"/>
      <c r="MDN6" s="366"/>
      <c r="MDO6" s="366"/>
      <c r="MDP6" s="366"/>
      <c r="MDQ6" s="366"/>
      <c r="MDR6" s="366"/>
      <c r="MDS6" s="366"/>
      <c r="MDT6" s="366"/>
      <c r="MDU6" s="366"/>
      <c r="MDV6" s="366"/>
      <c r="MDW6" s="366"/>
      <c r="MDX6" s="366"/>
      <c r="MDY6" s="366"/>
      <c r="MDZ6" s="366"/>
      <c r="MEA6" s="366"/>
      <c r="MEB6" s="366"/>
      <c r="MEC6" s="366"/>
      <c r="MED6" s="366"/>
      <c r="MEE6" s="366"/>
      <c r="MEF6" s="366"/>
      <c r="MEG6" s="366"/>
      <c r="MEH6" s="366"/>
      <c r="MEI6" s="366"/>
      <c r="MEJ6" s="366"/>
      <c r="MEK6" s="366"/>
      <c r="MEL6" s="366"/>
      <c r="MEM6" s="366"/>
      <c r="MEN6" s="366"/>
      <c r="MEO6" s="366"/>
      <c r="MEP6" s="366"/>
      <c r="MEQ6" s="366"/>
      <c r="MER6" s="366"/>
      <c r="MES6" s="366"/>
      <c r="MET6" s="366"/>
      <c r="MEU6" s="366"/>
      <c r="MEV6" s="366"/>
      <c r="MEW6" s="366"/>
      <c r="MEX6" s="366"/>
      <c r="MEY6" s="366"/>
      <c r="MEZ6" s="366"/>
      <c r="MFA6" s="366"/>
      <c r="MFB6" s="366"/>
      <c r="MFC6" s="366"/>
      <c r="MFD6" s="366"/>
      <c r="MFE6" s="366"/>
      <c r="MFF6" s="366"/>
      <c r="MFG6" s="366"/>
      <c r="MFH6" s="366"/>
      <c r="MFI6" s="366"/>
      <c r="MFJ6" s="366"/>
      <c r="MFK6" s="366"/>
      <c r="MFL6" s="366"/>
      <c r="MFM6" s="366"/>
      <c r="MFN6" s="366"/>
      <c r="MFO6" s="366"/>
      <c r="MFP6" s="366"/>
      <c r="MFQ6" s="366"/>
      <c r="MFR6" s="366"/>
      <c r="MFS6" s="366"/>
      <c r="MFT6" s="366"/>
      <c r="MFU6" s="366"/>
      <c r="MFV6" s="366"/>
      <c r="MFW6" s="366"/>
      <c r="MFX6" s="366"/>
      <c r="MFY6" s="366"/>
      <c r="MFZ6" s="366"/>
      <c r="MGA6" s="366"/>
      <c r="MGB6" s="366"/>
      <c r="MGC6" s="366"/>
      <c r="MGD6" s="366"/>
      <c r="MGE6" s="366"/>
      <c r="MGF6" s="366"/>
      <c r="MGG6" s="366"/>
      <c r="MGH6" s="366"/>
      <c r="MGI6" s="366"/>
      <c r="MGJ6" s="366"/>
      <c r="MGK6" s="366"/>
      <c r="MGL6" s="366"/>
      <c r="MGM6" s="366"/>
      <c r="MGN6" s="366"/>
      <c r="MGO6" s="366"/>
      <c r="MGP6" s="366"/>
      <c r="MGQ6" s="366"/>
      <c r="MGR6" s="366"/>
      <c r="MGS6" s="366"/>
      <c r="MGT6" s="366"/>
      <c r="MGU6" s="366"/>
      <c r="MGV6" s="366"/>
      <c r="MGW6" s="366"/>
      <c r="MGX6" s="366"/>
      <c r="MGY6" s="366"/>
      <c r="MGZ6" s="366"/>
      <c r="MHA6" s="366"/>
      <c r="MHB6" s="366"/>
      <c r="MHC6" s="366"/>
      <c r="MHD6" s="366"/>
      <c r="MHE6" s="366"/>
      <c r="MHF6" s="366"/>
      <c r="MHG6" s="366"/>
      <c r="MHH6" s="366"/>
      <c r="MHI6" s="366"/>
      <c r="MHJ6" s="366"/>
      <c r="MHK6" s="366"/>
      <c r="MHL6" s="366"/>
      <c r="MHM6" s="366"/>
      <c r="MHN6" s="366"/>
      <c r="MHO6" s="366"/>
      <c r="MHP6" s="366"/>
      <c r="MHQ6" s="366"/>
      <c r="MHR6" s="366"/>
      <c r="MHS6" s="366"/>
      <c r="MHT6" s="366"/>
      <c r="MHU6" s="366"/>
      <c r="MHV6" s="366"/>
      <c r="MHW6" s="366"/>
      <c r="MHX6" s="366"/>
      <c r="MHY6" s="366"/>
      <c r="MHZ6" s="366"/>
      <c r="MIA6" s="366"/>
      <c r="MIB6" s="366"/>
      <c r="MIC6" s="366"/>
      <c r="MID6" s="366"/>
      <c r="MIE6" s="366"/>
      <c r="MIF6" s="366"/>
      <c r="MIG6" s="366"/>
      <c r="MIH6" s="366"/>
      <c r="MII6" s="366"/>
      <c r="MIJ6" s="366"/>
      <c r="MIK6" s="366"/>
      <c r="MIL6" s="366"/>
      <c r="MIM6" s="366"/>
      <c r="MIN6" s="366"/>
      <c r="MIO6" s="366"/>
      <c r="MIP6" s="366"/>
      <c r="MIQ6" s="366"/>
      <c r="MIR6" s="366"/>
      <c r="MIS6" s="366"/>
      <c r="MIT6" s="366"/>
      <c r="MIU6" s="366"/>
      <c r="MIV6" s="366"/>
      <c r="MIW6" s="366"/>
      <c r="MIX6" s="366"/>
      <c r="MIY6" s="366"/>
      <c r="MIZ6" s="366"/>
      <c r="MJA6" s="366"/>
      <c r="MJB6" s="366"/>
      <c r="MJC6" s="366"/>
      <c r="MJD6" s="366"/>
      <c r="MJE6" s="366"/>
      <c r="MJF6" s="366"/>
      <c r="MJG6" s="366"/>
      <c r="MJH6" s="366"/>
      <c r="MJI6" s="366"/>
      <c r="MJJ6" s="366"/>
      <c r="MJK6" s="366"/>
      <c r="MJL6" s="366"/>
      <c r="MJM6" s="366"/>
      <c r="MJN6" s="366"/>
      <c r="MJO6" s="366"/>
      <c r="MJP6" s="366"/>
      <c r="MJQ6" s="366"/>
      <c r="MJR6" s="366"/>
      <c r="MJS6" s="366"/>
      <c r="MJT6" s="366"/>
      <c r="MJU6" s="366"/>
      <c r="MJV6" s="366"/>
      <c r="MJW6" s="366"/>
      <c r="MJX6" s="366"/>
      <c r="MJY6" s="366"/>
      <c r="MJZ6" s="366"/>
      <c r="MKA6" s="366"/>
      <c r="MKB6" s="366"/>
      <c r="MKC6" s="366"/>
      <c r="MKD6" s="366"/>
      <c r="MKE6" s="366"/>
      <c r="MKF6" s="366"/>
      <c r="MKG6" s="366"/>
      <c r="MKH6" s="366"/>
      <c r="MKI6" s="366"/>
      <c r="MKJ6" s="366"/>
      <c r="MKK6" s="366"/>
      <c r="MKL6" s="366"/>
      <c r="MKM6" s="366"/>
      <c r="MKN6" s="366"/>
      <c r="MKO6" s="366"/>
      <c r="MKP6" s="366"/>
      <c r="MKQ6" s="366"/>
      <c r="MKR6" s="366"/>
      <c r="MKS6" s="366"/>
      <c r="MKT6" s="366"/>
      <c r="MKU6" s="366"/>
      <c r="MKV6" s="366"/>
      <c r="MKW6" s="366"/>
      <c r="MKX6" s="366"/>
      <c r="MKY6" s="366"/>
      <c r="MKZ6" s="366"/>
      <c r="MLA6" s="366"/>
      <c r="MLB6" s="366"/>
      <c r="MLC6" s="366"/>
      <c r="MLD6" s="366"/>
      <c r="MLE6" s="366"/>
      <c r="MLF6" s="366"/>
      <c r="MLG6" s="366"/>
      <c r="MLH6" s="366"/>
      <c r="MLI6" s="366"/>
      <c r="MLJ6" s="366"/>
      <c r="MLK6" s="366"/>
      <c r="MLL6" s="366"/>
      <c r="MLM6" s="366"/>
      <c r="MLN6" s="366"/>
      <c r="MLO6" s="366"/>
      <c r="MLP6" s="366"/>
      <c r="MLQ6" s="366"/>
      <c r="MLR6" s="366"/>
      <c r="MLS6" s="366"/>
      <c r="MLT6" s="366"/>
      <c r="MLU6" s="366"/>
      <c r="MLV6" s="366"/>
      <c r="MLW6" s="366"/>
      <c r="MLX6" s="366"/>
      <c r="MLY6" s="366"/>
      <c r="MLZ6" s="366"/>
      <c r="MMA6" s="366"/>
      <c r="MMB6" s="366"/>
      <c r="MMC6" s="366"/>
      <c r="MMD6" s="366"/>
      <c r="MME6" s="366"/>
      <c r="MMF6" s="366"/>
      <c r="MMG6" s="366"/>
      <c r="MMH6" s="366"/>
      <c r="MMI6" s="366"/>
      <c r="MMJ6" s="366"/>
      <c r="MMK6" s="366"/>
      <c r="MML6" s="366"/>
      <c r="MMM6" s="366"/>
      <c r="MMN6" s="366"/>
      <c r="MMO6" s="366"/>
      <c r="MMP6" s="366"/>
      <c r="MMQ6" s="366"/>
      <c r="MMR6" s="366"/>
      <c r="MMS6" s="366"/>
      <c r="MMT6" s="366"/>
      <c r="MMU6" s="366"/>
      <c r="MMV6" s="366"/>
      <c r="MMW6" s="366"/>
      <c r="MMX6" s="366"/>
      <c r="MMY6" s="366"/>
      <c r="MMZ6" s="366"/>
      <c r="MNA6" s="366"/>
      <c r="MNB6" s="366"/>
      <c r="MNC6" s="366"/>
      <c r="MND6" s="366"/>
      <c r="MNE6" s="366"/>
      <c r="MNF6" s="366"/>
      <c r="MNG6" s="366"/>
      <c r="MNH6" s="366"/>
      <c r="MNI6" s="366"/>
      <c r="MNJ6" s="366"/>
      <c r="MNK6" s="366"/>
      <c r="MNL6" s="366"/>
      <c r="MNM6" s="366"/>
      <c r="MNN6" s="366"/>
      <c r="MNO6" s="366"/>
      <c r="MNP6" s="366"/>
      <c r="MNQ6" s="366"/>
      <c r="MNR6" s="366"/>
      <c r="MNS6" s="366"/>
      <c r="MNT6" s="366"/>
      <c r="MNU6" s="366"/>
      <c r="MNV6" s="366"/>
      <c r="MNW6" s="366"/>
      <c r="MNX6" s="366"/>
      <c r="MNY6" s="366"/>
      <c r="MNZ6" s="366"/>
      <c r="MOA6" s="366"/>
      <c r="MOB6" s="366"/>
      <c r="MOC6" s="366"/>
      <c r="MOD6" s="366"/>
      <c r="MOE6" s="366"/>
      <c r="MOF6" s="366"/>
      <c r="MOG6" s="366"/>
      <c r="MOH6" s="366"/>
      <c r="MOI6" s="366"/>
      <c r="MOJ6" s="366"/>
      <c r="MOK6" s="366"/>
      <c r="MOL6" s="366"/>
      <c r="MOM6" s="366"/>
      <c r="MON6" s="366"/>
      <c r="MOO6" s="366"/>
      <c r="MOP6" s="366"/>
      <c r="MOQ6" s="366"/>
      <c r="MOR6" s="366"/>
      <c r="MOS6" s="366"/>
      <c r="MOT6" s="366"/>
      <c r="MOU6" s="366"/>
      <c r="MOV6" s="366"/>
      <c r="MOW6" s="366"/>
      <c r="MOX6" s="366"/>
      <c r="MOY6" s="366"/>
      <c r="MOZ6" s="366"/>
      <c r="MPA6" s="366"/>
      <c r="MPB6" s="366"/>
      <c r="MPC6" s="366"/>
      <c r="MPD6" s="366"/>
      <c r="MPE6" s="366"/>
      <c r="MPF6" s="366"/>
      <c r="MPG6" s="366"/>
      <c r="MPH6" s="366"/>
      <c r="MPI6" s="366"/>
      <c r="MPJ6" s="366"/>
      <c r="MPK6" s="366"/>
      <c r="MPL6" s="366"/>
      <c r="MPM6" s="366"/>
      <c r="MPN6" s="366"/>
      <c r="MPO6" s="366"/>
      <c r="MPP6" s="366"/>
      <c r="MPQ6" s="366"/>
      <c r="MPR6" s="366"/>
      <c r="MPS6" s="366"/>
      <c r="MPT6" s="366"/>
      <c r="MPU6" s="366"/>
      <c r="MPV6" s="366"/>
      <c r="MPW6" s="366"/>
      <c r="MPX6" s="366"/>
      <c r="MPY6" s="366"/>
      <c r="MPZ6" s="366"/>
      <c r="MQA6" s="366"/>
      <c r="MQB6" s="366"/>
      <c r="MQC6" s="366"/>
      <c r="MQD6" s="366"/>
      <c r="MQE6" s="366"/>
      <c r="MQF6" s="366"/>
      <c r="MQG6" s="366"/>
      <c r="MQH6" s="366"/>
      <c r="MQI6" s="366"/>
      <c r="MQJ6" s="366"/>
      <c r="MQK6" s="366"/>
      <c r="MQL6" s="366"/>
      <c r="MQM6" s="366"/>
      <c r="MQN6" s="366"/>
      <c r="MQO6" s="366"/>
      <c r="MQP6" s="366"/>
      <c r="MQQ6" s="366"/>
      <c r="MQR6" s="366"/>
      <c r="MQS6" s="366"/>
      <c r="MQT6" s="366"/>
      <c r="MQU6" s="366"/>
      <c r="MQV6" s="366"/>
      <c r="MQW6" s="366"/>
      <c r="MQX6" s="366"/>
      <c r="MQY6" s="366"/>
      <c r="MQZ6" s="366"/>
      <c r="MRA6" s="366"/>
      <c r="MRB6" s="366"/>
      <c r="MRC6" s="366"/>
      <c r="MRD6" s="366"/>
      <c r="MRE6" s="366"/>
      <c r="MRF6" s="366"/>
      <c r="MRG6" s="366"/>
      <c r="MRH6" s="366"/>
      <c r="MRI6" s="366"/>
      <c r="MRJ6" s="366"/>
      <c r="MRK6" s="366"/>
      <c r="MRL6" s="366"/>
      <c r="MRM6" s="366"/>
      <c r="MRN6" s="366"/>
      <c r="MRO6" s="366"/>
      <c r="MRP6" s="366"/>
      <c r="MRQ6" s="366"/>
      <c r="MRR6" s="366"/>
      <c r="MRS6" s="366"/>
      <c r="MRT6" s="366"/>
      <c r="MRU6" s="366"/>
      <c r="MRV6" s="366"/>
      <c r="MRW6" s="366"/>
      <c r="MRX6" s="366"/>
      <c r="MRY6" s="366"/>
      <c r="MRZ6" s="366"/>
      <c r="MSA6" s="366"/>
      <c r="MSB6" s="366"/>
      <c r="MSC6" s="366"/>
      <c r="MSD6" s="366"/>
      <c r="MSE6" s="366"/>
      <c r="MSF6" s="366"/>
      <c r="MSG6" s="366"/>
      <c r="MSH6" s="366"/>
      <c r="MSI6" s="366"/>
      <c r="MSJ6" s="366"/>
      <c r="MSK6" s="366"/>
      <c r="MSL6" s="366"/>
      <c r="MSM6" s="366"/>
      <c r="MSN6" s="366"/>
      <c r="MSO6" s="366"/>
      <c r="MSP6" s="366"/>
      <c r="MSQ6" s="366"/>
      <c r="MSR6" s="366"/>
      <c r="MSS6" s="366"/>
      <c r="MST6" s="366"/>
      <c r="MSU6" s="366"/>
      <c r="MSV6" s="366"/>
      <c r="MSW6" s="366"/>
      <c r="MSX6" s="366"/>
      <c r="MSY6" s="366"/>
      <c r="MSZ6" s="366"/>
      <c r="MTA6" s="366"/>
      <c r="MTB6" s="366"/>
      <c r="MTC6" s="366"/>
      <c r="MTD6" s="366"/>
      <c r="MTE6" s="366"/>
      <c r="MTF6" s="366"/>
      <c r="MTG6" s="366"/>
      <c r="MTH6" s="366"/>
      <c r="MTI6" s="366"/>
      <c r="MTJ6" s="366"/>
      <c r="MTK6" s="366"/>
      <c r="MTL6" s="366"/>
      <c r="MTM6" s="366"/>
      <c r="MTN6" s="366"/>
      <c r="MTO6" s="366"/>
      <c r="MTP6" s="366"/>
      <c r="MTQ6" s="366"/>
      <c r="MTR6" s="366"/>
      <c r="MTS6" s="366"/>
      <c r="MTT6" s="366"/>
      <c r="MTU6" s="366"/>
      <c r="MTV6" s="366"/>
      <c r="MTW6" s="366"/>
      <c r="MTX6" s="366"/>
      <c r="MTY6" s="366"/>
      <c r="MTZ6" s="366"/>
      <c r="MUA6" s="366"/>
      <c r="MUB6" s="366"/>
      <c r="MUC6" s="366"/>
      <c r="MUD6" s="366"/>
      <c r="MUE6" s="366"/>
      <c r="MUF6" s="366"/>
      <c r="MUG6" s="366"/>
      <c r="MUH6" s="366"/>
      <c r="MUI6" s="366"/>
      <c r="MUJ6" s="366"/>
      <c r="MUK6" s="366"/>
      <c r="MUL6" s="366"/>
      <c r="MUM6" s="366"/>
      <c r="MUN6" s="366"/>
      <c r="MUO6" s="366"/>
      <c r="MUP6" s="366"/>
      <c r="MUQ6" s="366"/>
      <c r="MUR6" s="366"/>
      <c r="MUS6" s="366"/>
      <c r="MUT6" s="366"/>
      <c r="MUU6" s="366"/>
      <c r="MUV6" s="366"/>
      <c r="MUW6" s="366"/>
      <c r="MUX6" s="366"/>
      <c r="MUY6" s="366"/>
      <c r="MUZ6" s="366"/>
      <c r="MVA6" s="366"/>
      <c r="MVB6" s="366"/>
      <c r="MVC6" s="366"/>
      <c r="MVD6" s="366"/>
      <c r="MVE6" s="366"/>
      <c r="MVF6" s="366"/>
      <c r="MVG6" s="366"/>
      <c r="MVH6" s="366"/>
      <c r="MVI6" s="366"/>
      <c r="MVJ6" s="366"/>
      <c r="MVK6" s="366"/>
      <c r="MVL6" s="366"/>
      <c r="MVM6" s="366"/>
      <c r="MVN6" s="366"/>
      <c r="MVO6" s="366"/>
      <c r="MVP6" s="366"/>
      <c r="MVQ6" s="366"/>
      <c r="MVR6" s="366"/>
      <c r="MVS6" s="366"/>
      <c r="MVT6" s="366"/>
      <c r="MVU6" s="366"/>
      <c r="MVV6" s="366"/>
      <c r="MVW6" s="366"/>
      <c r="MVX6" s="366"/>
      <c r="MVY6" s="366"/>
      <c r="MVZ6" s="366"/>
      <c r="MWA6" s="366"/>
      <c r="MWB6" s="366"/>
      <c r="MWC6" s="366"/>
      <c r="MWD6" s="366"/>
      <c r="MWE6" s="366"/>
      <c r="MWF6" s="366"/>
      <c r="MWG6" s="366"/>
      <c r="MWH6" s="366"/>
      <c r="MWI6" s="366"/>
      <c r="MWJ6" s="366"/>
      <c r="MWK6" s="366"/>
      <c r="MWL6" s="366"/>
      <c r="MWM6" s="366"/>
      <c r="MWN6" s="366"/>
      <c r="MWO6" s="366"/>
      <c r="MWP6" s="366"/>
      <c r="MWQ6" s="366"/>
      <c r="MWR6" s="366"/>
      <c r="MWS6" s="366"/>
      <c r="MWT6" s="366"/>
      <c r="MWU6" s="366"/>
      <c r="MWV6" s="366"/>
      <c r="MWW6" s="366"/>
      <c r="MWX6" s="366"/>
      <c r="MWY6" s="366"/>
      <c r="MWZ6" s="366"/>
      <c r="MXA6" s="366"/>
      <c r="MXB6" s="366"/>
      <c r="MXC6" s="366"/>
      <c r="MXD6" s="366"/>
      <c r="MXE6" s="366"/>
      <c r="MXF6" s="366"/>
      <c r="MXG6" s="366"/>
      <c r="MXH6" s="366"/>
      <c r="MXI6" s="366"/>
      <c r="MXJ6" s="366"/>
      <c r="MXK6" s="366"/>
      <c r="MXL6" s="366"/>
      <c r="MXM6" s="366"/>
      <c r="MXN6" s="366"/>
      <c r="MXO6" s="366"/>
      <c r="MXP6" s="366"/>
      <c r="MXQ6" s="366"/>
      <c r="MXR6" s="366"/>
      <c r="MXS6" s="366"/>
      <c r="MXT6" s="366"/>
      <c r="MXU6" s="366"/>
      <c r="MXV6" s="366"/>
      <c r="MXW6" s="366"/>
      <c r="MXX6" s="366"/>
      <c r="MXY6" s="366"/>
      <c r="MXZ6" s="366"/>
      <c r="MYA6" s="366"/>
      <c r="MYB6" s="366"/>
      <c r="MYC6" s="366"/>
      <c r="MYD6" s="366"/>
      <c r="MYE6" s="366"/>
      <c r="MYF6" s="366"/>
      <c r="MYG6" s="366"/>
      <c r="MYH6" s="366"/>
      <c r="MYI6" s="366"/>
      <c r="MYJ6" s="366"/>
      <c r="MYK6" s="366"/>
      <c r="MYL6" s="366"/>
      <c r="MYM6" s="366"/>
      <c r="MYN6" s="366"/>
      <c r="MYO6" s="366"/>
      <c r="MYP6" s="366"/>
      <c r="MYQ6" s="366"/>
      <c r="MYR6" s="366"/>
      <c r="MYS6" s="366"/>
      <c r="MYT6" s="366"/>
      <c r="MYU6" s="366"/>
      <c r="MYV6" s="366"/>
      <c r="MYW6" s="366"/>
      <c r="MYX6" s="366"/>
      <c r="MYY6" s="366"/>
      <c r="MYZ6" s="366"/>
      <c r="MZA6" s="366"/>
      <c r="MZB6" s="366"/>
      <c r="MZC6" s="366"/>
      <c r="MZD6" s="366"/>
      <c r="MZE6" s="366"/>
      <c r="MZF6" s="366"/>
      <c r="MZG6" s="366"/>
      <c r="MZH6" s="366"/>
      <c r="MZI6" s="366"/>
      <c r="MZJ6" s="366"/>
      <c r="MZK6" s="366"/>
      <c r="MZL6" s="366"/>
      <c r="MZM6" s="366"/>
      <c r="MZN6" s="366"/>
      <c r="MZO6" s="366"/>
      <c r="MZP6" s="366"/>
      <c r="MZQ6" s="366"/>
      <c r="MZR6" s="366"/>
      <c r="MZS6" s="366"/>
      <c r="MZT6" s="366"/>
      <c r="MZU6" s="366"/>
      <c r="MZV6" s="366"/>
      <c r="MZW6" s="366"/>
      <c r="MZX6" s="366"/>
      <c r="MZY6" s="366"/>
      <c r="MZZ6" s="366"/>
      <c r="NAA6" s="366"/>
      <c r="NAB6" s="366"/>
      <c r="NAC6" s="366"/>
      <c r="NAD6" s="366"/>
      <c r="NAE6" s="366"/>
      <c r="NAF6" s="366"/>
      <c r="NAG6" s="366"/>
      <c r="NAH6" s="366"/>
      <c r="NAI6" s="366"/>
      <c r="NAJ6" s="366"/>
      <c r="NAK6" s="366"/>
      <c r="NAL6" s="366"/>
      <c r="NAM6" s="366"/>
      <c r="NAN6" s="366"/>
      <c r="NAO6" s="366"/>
      <c r="NAP6" s="366"/>
      <c r="NAQ6" s="366"/>
      <c r="NAR6" s="366"/>
      <c r="NAS6" s="366"/>
      <c r="NAT6" s="366"/>
      <c r="NAU6" s="366"/>
      <c r="NAV6" s="366"/>
      <c r="NAW6" s="366"/>
      <c r="NAX6" s="366"/>
      <c r="NAY6" s="366"/>
      <c r="NAZ6" s="366"/>
      <c r="NBA6" s="366"/>
      <c r="NBB6" s="366"/>
      <c r="NBC6" s="366"/>
      <c r="NBD6" s="366"/>
      <c r="NBE6" s="366"/>
      <c r="NBF6" s="366"/>
      <c r="NBG6" s="366"/>
      <c r="NBH6" s="366"/>
      <c r="NBI6" s="366"/>
      <c r="NBJ6" s="366"/>
      <c r="NBK6" s="366"/>
      <c r="NBL6" s="366"/>
      <c r="NBM6" s="366"/>
      <c r="NBN6" s="366"/>
      <c r="NBO6" s="366"/>
      <c r="NBP6" s="366"/>
      <c r="NBQ6" s="366"/>
      <c r="NBR6" s="366"/>
      <c r="NBS6" s="366"/>
      <c r="NBT6" s="366"/>
      <c r="NBU6" s="366"/>
      <c r="NBV6" s="366"/>
      <c r="NBW6" s="366"/>
      <c r="NBX6" s="366"/>
      <c r="NBY6" s="366"/>
      <c r="NBZ6" s="366"/>
      <c r="NCA6" s="366"/>
      <c r="NCB6" s="366"/>
      <c r="NCC6" s="366"/>
      <c r="NCD6" s="366"/>
      <c r="NCE6" s="366"/>
      <c r="NCF6" s="366"/>
      <c r="NCG6" s="366"/>
      <c r="NCH6" s="366"/>
      <c r="NCI6" s="366"/>
      <c r="NCJ6" s="366"/>
      <c r="NCK6" s="366"/>
      <c r="NCL6" s="366"/>
      <c r="NCM6" s="366"/>
      <c r="NCN6" s="366"/>
      <c r="NCO6" s="366"/>
      <c r="NCP6" s="366"/>
      <c r="NCQ6" s="366"/>
      <c r="NCR6" s="366"/>
      <c r="NCS6" s="366"/>
      <c r="NCT6" s="366"/>
      <c r="NCU6" s="366"/>
      <c r="NCV6" s="366"/>
      <c r="NCW6" s="366"/>
      <c r="NCX6" s="366"/>
      <c r="NCY6" s="366"/>
      <c r="NCZ6" s="366"/>
      <c r="NDA6" s="366"/>
      <c r="NDB6" s="366"/>
      <c r="NDC6" s="366"/>
      <c r="NDD6" s="366"/>
      <c r="NDE6" s="366"/>
      <c r="NDF6" s="366"/>
      <c r="NDG6" s="366"/>
      <c r="NDH6" s="366"/>
      <c r="NDI6" s="366"/>
      <c r="NDJ6" s="366"/>
      <c r="NDK6" s="366"/>
      <c r="NDL6" s="366"/>
      <c r="NDM6" s="366"/>
      <c r="NDN6" s="366"/>
      <c r="NDO6" s="366"/>
      <c r="NDP6" s="366"/>
      <c r="NDQ6" s="366"/>
      <c r="NDR6" s="366"/>
      <c r="NDS6" s="366"/>
      <c r="NDT6" s="366"/>
      <c r="NDU6" s="366"/>
      <c r="NDV6" s="366"/>
      <c r="NDW6" s="366"/>
      <c r="NDX6" s="366"/>
      <c r="NDY6" s="366"/>
      <c r="NDZ6" s="366"/>
      <c r="NEA6" s="366"/>
      <c r="NEB6" s="366"/>
      <c r="NEC6" s="366"/>
      <c r="NED6" s="366"/>
      <c r="NEE6" s="366"/>
      <c r="NEF6" s="366"/>
      <c r="NEG6" s="366"/>
      <c r="NEH6" s="366"/>
      <c r="NEI6" s="366"/>
      <c r="NEJ6" s="366"/>
      <c r="NEK6" s="366"/>
      <c r="NEL6" s="366"/>
      <c r="NEM6" s="366"/>
      <c r="NEN6" s="366"/>
      <c r="NEO6" s="366"/>
      <c r="NEP6" s="366"/>
      <c r="NEQ6" s="366"/>
      <c r="NER6" s="366"/>
      <c r="NES6" s="366"/>
      <c r="NET6" s="366"/>
      <c r="NEU6" s="366"/>
      <c r="NEV6" s="366"/>
      <c r="NEW6" s="366"/>
      <c r="NEX6" s="366"/>
      <c r="NEY6" s="366"/>
      <c r="NEZ6" s="366"/>
      <c r="NFA6" s="366"/>
      <c r="NFB6" s="366"/>
      <c r="NFC6" s="366"/>
      <c r="NFD6" s="366"/>
      <c r="NFE6" s="366"/>
      <c r="NFF6" s="366"/>
      <c r="NFG6" s="366"/>
      <c r="NFH6" s="366"/>
      <c r="NFI6" s="366"/>
      <c r="NFJ6" s="366"/>
      <c r="NFK6" s="366"/>
      <c r="NFL6" s="366"/>
      <c r="NFM6" s="366"/>
      <c r="NFN6" s="366"/>
      <c r="NFO6" s="366"/>
      <c r="NFP6" s="366"/>
      <c r="NFQ6" s="366"/>
      <c r="NFR6" s="366"/>
      <c r="NFS6" s="366"/>
      <c r="NFT6" s="366"/>
      <c r="NFU6" s="366"/>
      <c r="NFV6" s="366"/>
      <c r="NFW6" s="366"/>
      <c r="NFX6" s="366"/>
      <c r="NFY6" s="366"/>
      <c r="NFZ6" s="366"/>
      <c r="NGA6" s="366"/>
      <c r="NGB6" s="366"/>
      <c r="NGC6" s="366"/>
      <c r="NGD6" s="366"/>
      <c r="NGE6" s="366"/>
      <c r="NGF6" s="366"/>
      <c r="NGG6" s="366"/>
      <c r="NGH6" s="366"/>
      <c r="NGI6" s="366"/>
      <c r="NGJ6" s="366"/>
      <c r="NGK6" s="366"/>
      <c r="NGL6" s="366"/>
      <c r="NGM6" s="366"/>
      <c r="NGN6" s="366"/>
      <c r="NGO6" s="366"/>
      <c r="NGP6" s="366"/>
      <c r="NGQ6" s="366"/>
      <c r="NGR6" s="366"/>
      <c r="NGS6" s="366"/>
      <c r="NGT6" s="366"/>
      <c r="NGU6" s="366"/>
      <c r="NGV6" s="366"/>
      <c r="NGW6" s="366"/>
      <c r="NGX6" s="366"/>
      <c r="NGY6" s="366"/>
      <c r="NGZ6" s="366"/>
      <c r="NHA6" s="366"/>
      <c r="NHB6" s="366"/>
      <c r="NHC6" s="366"/>
      <c r="NHD6" s="366"/>
      <c r="NHE6" s="366"/>
      <c r="NHF6" s="366"/>
      <c r="NHG6" s="366"/>
      <c r="NHH6" s="366"/>
      <c r="NHI6" s="366"/>
      <c r="NHJ6" s="366"/>
      <c r="NHK6" s="366"/>
      <c r="NHL6" s="366"/>
      <c r="NHM6" s="366"/>
      <c r="NHN6" s="366"/>
      <c r="NHO6" s="366"/>
      <c r="NHP6" s="366"/>
      <c r="NHQ6" s="366"/>
      <c r="NHR6" s="366"/>
      <c r="NHS6" s="366"/>
      <c r="NHT6" s="366"/>
      <c r="NHU6" s="366"/>
      <c r="NHV6" s="366"/>
      <c r="NHW6" s="366"/>
      <c r="NHX6" s="366"/>
      <c r="NHY6" s="366"/>
      <c r="NHZ6" s="366"/>
      <c r="NIA6" s="366"/>
      <c r="NIB6" s="366"/>
      <c r="NIC6" s="366"/>
      <c r="NID6" s="366"/>
      <c r="NIE6" s="366"/>
      <c r="NIF6" s="366"/>
      <c r="NIG6" s="366"/>
      <c r="NIH6" s="366"/>
      <c r="NII6" s="366"/>
      <c r="NIJ6" s="366"/>
      <c r="NIK6" s="366"/>
      <c r="NIL6" s="366"/>
      <c r="NIM6" s="366"/>
      <c r="NIN6" s="366"/>
      <c r="NIO6" s="366"/>
      <c r="NIP6" s="366"/>
      <c r="NIQ6" s="366"/>
      <c r="NIR6" s="366"/>
      <c r="NIS6" s="366"/>
      <c r="NIT6" s="366"/>
      <c r="NIU6" s="366"/>
      <c r="NIV6" s="366"/>
      <c r="NIW6" s="366"/>
      <c r="NIX6" s="366"/>
      <c r="NIY6" s="366"/>
      <c r="NIZ6" s="366"/>
      <c r="NJA6" s="366"/>
      <c r="NJB6" s="366"/>
      <c r="NJC6" s="366"/>
      <c r="NJD6" s="366"/>
      <c r="NJE6" s="366"/>
      <c r="NJF6" s="366"/>
      <c r="NJG6" s="366"/>
      <c r="NJH6" s="366"/>
      <c r="NJI6" s="366"/>
      <c r="NJJ6" s="366"/>
      <c r="NJK6" s="366"/>
      <c r="NJL6" s="366"/>
      <c r="NJM6" s="366"/>
      <c r="NJN6" s="366"/>
      <c r="NJO6" s="366"/>
      <c r="NJP6" s="366"/>
      <c r="NJQ6" s="366"/>
      <c r="NJR6" s="366"/>
      <c r="NJS6" s="366"/>
      <c r="NJT6" s="366"/>
      <c r="NJU6" s="366"/>
      <c r="NJV6" s="366"/>
      <c r="NJW6" s="366"/>
      <c r="NJX6" s="366"/>
      <c r="NJY6" s="366"/>
      <c r="NJZ6" s="366"/>
      <c r="NKA6" s="366"/>
      <c r="NKB6" s="366"/>
      <c r="NKC6" s="366"/>
      <c r="NKD6" s="366"/>
      <c r="NKE6" s="366"/>
      <c r="NKF6" s="366"/>
      <c r="NKG6" s="366"/>
      <c r="NKH6" s="366"/>
      <c r="NKI6" s="366"/>
      <c r="NKJ6" s="366"/>
      <c r="NKK6" s="366"/>
      <c r="NKL6" s="366"/>
      <c r="NKM6" s="366"/>
      <c r="NKN6" s="366"/>
      <c r="NKO6" s="366"/>
      <c r="NKP6" s="366"/>
      <c r="NKQ6" s="366"/>
      <c r="NKR6" s="366"/>
      <c r="NKS6" s="366"/>
      <c r="NKT6" s="366"/>
      <c r="NKU6" s="366"/>
      <c r="NKV6" s="366"/>
      <c r="NKW6" s="366"/>
      <c r="NKX6" s="366"/>
      <c r="NKY6" s="366"/>
      <c r="NKZ6" s="366"/>
      <c r="NLA6" s="366"/>
      <c r="NLB6" s="366"/>
      <c r="NLC6" s="366"/>
      <c r="NLD6" s="366"/>
      <c r="NLE6" s="366"/>
      <c r="NLF6" s="366"/>
      <c r="NLG6" s="366"/>
      <c r="NLH6" s="366"/>
      <c r="NLI6" s="366"/>
      <c r="NLJ6" s="366"/>
      <c r="NLK6" s="366"/>
      <c r="NLL6" s="366"/>
      <c r="NLM6" s="366"/>
      <c r="NLN6" s="366"/>
      <c r="NLO6" s="366"/>
      <c r="NLP6" s="366"/>
      <c r="NLQ6" s="366"/>
      <c r="NLR6" s="366"/>
      <c r="NLS6" s="366"/>
      <c r="NLT6" s="366"/>
      <c r="NLU6" s="366"/>
      <c r="NLV6" s="366"/>
      <c r="NLW6" s="366"/>
      <c r="NLX6" s="366"/>
      <c r="NLY6" s="366"/>
      <c r="NLZ6" s="366"/>
      <c r="NMA6" s="366"/>
      <c r="NMB6" s="366"/>
      <c r="NMC6" s="366"/>
      <c r="NMD6" s="366"/>
      <c r="NME6" s="366"/>
      <c r="NMF6" s="366"/>
      <c r="NMG6" s="366"/>
      <c r="NMH6" s="366"/>
      <c r="NMI6" s="366"/>
      <c r="NMJ6" s="366"/>
      <c r="NMK6" s="366"/>
      <c r="NML6" s="366"/>
      <c r="NMM6" s="366"/>
      <c r="NMN6" s="366"/>
      <c r="NMO6" s="366"/>
      <c r="NMP6" s="366"/>
      <c r="NMQ6" s="366"/>
      <c r="NMR6" s="366"/>
      <c r="NMS6" s="366"/>
      <c r="NMT6" s="366"/>
      <c r="NMU6" s="366"/>
      <c r="NMV6" s="366"/>
      <c r="NMW6" s="366"/>
      <c r="NMX6" s="366"/>
      <c r="NMY6" s="366"/>
      <c r="NMZ6" s="366"/>
      <c r="NNA6" s="366"/>
      <c r="NNB6" s="366"/>
      <c r="NNC6" s="366"/>
      <c r="NND6" s="366"/>
      <c r="NNE6" s="366"/>
      <c r="NNF6" s="366"/>
      <c r="NNG6" s="366"/>
      <c r="NNH6" s="366"/>
      <c r="NNI6" s="366"/>
      <c r="NNJ6" s="366"/>
      <c r="NNK6" s="366"/>
      <c r="NNL6" s="366"/>
      <c r="NNM6" s="366"/>
      <c r="NNN6" s="366"/>
      <c r="NNO6" s="366"/>
      <c r="NNP6" s="366"/>
      <c r="NNQ6" s="366"/>
      <c r="NNR6" s="366"/>
      <c r="NNS6" s="366"/>
      <c r="NNT6" s="366"/>
      <c r="NNU6" s="366"/>
      <c r="NNV6" s="366"/>
      <c r="NNW6" s="366"/>
      <c r="NNX6" s="366"/>
      <c r="NNY6" s="366"/>
      <c r="NNZ6" s="366"/>
      <c r="NOA6" s="366"/>
      <c r="NOB6" s="366"/>
      <c r="NOC6" s="366"/>
      <c r="NOD6" s="366"/>
      <c r="NOE6" s="366"/>
      <c r="NOF6" s="366"/>
      <c r="NOG6" s="366"/>
      <c r="NOH6" s="366"/>
      <c r="NOI6" s="366"/>
      <c r="NOJ6" s="366"/>
      <c r="NOK6" s="366"/>
      <c r="NOL6" s="366"/>
      <c r="NOM6" s="366"/>
      <c r="NON6" s="366"/>
      <c r="NOO6" s="366"/>
      <c r="NOP6" s="366"/>
      <c r="NOQ6" s="366"/>
      <c r="NOR6" s="366"/>
      <c r="NOS6" s="366"/>
      <c r="NOT6" s="366"/>
      <c r="NOU6" s="366"/>
      <c r="NOV6" s="366"/>
      <c r="NOW6" s="366"/>
      <c r="NOX6" s="366"/>
      <c r="NOY6" s="366"/>
      <c r="NOZ6" s="366"/>
      <c r="NPA6" s="366"/>
      <c r="NPB6" s="366"/>
      <c r="NPC6" s="366"/>
      <c r="NPD6" s="366"/>
      <c r="NPE6" s="366"/>
      <c r="NPF6" s="366"/>
      <c r="NPG6" s="366"/>
      <c r="NPH6" s="366"/>
      <c r="NPI6" s="366"/>
      <c r="NPJ6" s="366"/>
      <c r="NPK6" s="366"/>
      <c r="NPL6" s="366"/>
      <c r="NPM6" s="366"/>
      <c r="NPN6" s="366"/>
      <c r="NPO6" s="366"/>
      <c r="NPP6" s="366"/>
      <c r="NPQ6" s="366"/>
      <c r="NPR6" s="366"/>
      <c r="NPS6" s="366"/>
      <c r="NPT6" s="366"/>
      <c r="NPU6" s="366"/>
      <c r="NPV6" s="366"/>
      <c r="NPW6" s="366"/>
      <c r="NPX6" s="366"/>
      <c r="NPY6" s="366"/>
      <c r="NPZ6" s="366"/>
      <c r="NQA6" s="366"/>
      <c r="NQB6" s="366"/>
      <c r="NQC6" s="366"/>
      <c r="NQD6" s="366"/>
      <c r="NQE6" s="366"/>
      <c r="NQF6" s="366"/>
      <c r="NQG6" s="366"/>
      <c r="NQH6" s="366"/>
      <c r="NQI6" s="366"/>
      <c r="NQJ6" s="366"/>
      <c r="NQK6" s="366"/>
      <c r="NQL6" s="366"/>
      <c r="NQM6" s="366"/>
      <c r="NQN6" s="366"/>
      <c r="NQO6" s="366"/>
      <c r="NQP6" s="366"/>
      <c r="NQQ6" s="366"/>
      <c r="NQR6" s="366"/>
      <c r="NQS6" s="366"/>
      <c r="NQT6" s="366"/>
      <c r="NQU6" s="366"/>
      <c r="NQV6" s="366"/>
      <c r="NQW6" s="366"/>
      <c r="NQX6" s="366"/>
      <c r="NQY6" s="366"/>
      <c r="NQZ6" s="366"/>
      <c r="NRA6" s="366"/>
      <c r="NRB6" s="366"/>
      <c r="NRC6" s="366"/>
      <c r="NRD6" s="366"/>
      <c r="NRE6" s="366"/>
      <c r="NRF6" s="366"/>
      <c r="NRG6" s="366"/>
      <c r="NRH6" s="366"/>
      <c r="NRI6" s="366"/>
      <c r="NRJ6" s="366"/>
      <c r="NRK6" s="366"/>
      <c r="NRL6" s="366"/>
      <c r="NRM6" s="366"/>
      <c r="NRN6" s="366"/>
      <c r="NRO6" s="366"/>
      <c r="NRP6" s="366"/>
      <c r="NRQ6" s="366"/>
      <c r="NRR6" s="366"/>
      <c r="NRS6" s="366"/>
      <c r="NRT6" s="366"/>
      <c r="NRU6" s="366"/>
      <c r="NRV6" s="366"/>
      <c r="NRW6" s="366"/>
      <c r="NRX6" s="366"/>
      <c r="NRY6" s="366"/>
      <c r="NRZ6" s="366"/>
      <c r="NSA6" s="366"/>
      <c r="NSB6" s="366"/>
      <c r="NSC6" s="366"/>
      <c r="NSD6" s="366"/>
      <c r="NSE6" s="366"/>
      <c r="NSF6" s="366"/>
      <c r="NSG6" s="366"/>
      <c r="NSH6" s="366"/>
      <c r="NSI6" s="366"/>
      <c r="NSJ6" s="366"/>
      <c r="NSK6" s="366"/>
      <c r="NSL6" s="366"/>
      <c r="NSM6" s="366"/>
      <c r="NSN6" s="366"/>
      <c r="NSO6" s="366"/>
      <c r="NSP6" s="366"/>
      <c r="NSQ6" s="366"/>
      <c r="NSR6" s="366"/>
      <c r="NSS6" s="366"/>
      <c r="NST6" s="366"/>
      <c r="NSU6" s="366"/>
      <c r="NSV6" s="366"/>
      <c r="NSW6" s="366"/>
      <c r="NSX6" s="366"/>
      <c r="NSY6" s="366"/>
      <c r="NSZ6" s="366"/>
      <c r="NTA6" s="366"/>
      <c r="NTB6" s="366"/>
      <c r="NTC6" s="366"/>
      <c r="NTD6" s="366"/>
      <c r="NTE6" s="366"/>
      <c r="NTF6" s="366"/>
      <c r="NTG6" s="366"/>
      <c r="NTH6" s="366"/>
      <c r="NTI6" s="366"/>
      <c r="NTJ6" s="366"/>
      <c r="NTK6" s="366"/>
      <c r="NTL6" s="366"/>
      <c r="NTM6" s="366"/>
      <c r="NTN6" s="366"/>
      <c r="NTO6" s="366"/>
      <c r="NTP6" s="366"/>
      <c r="NTQ6" s="366"/>
      <c r="NTR6" s="366"/>
      <c r="NTS6" s="366"/>
      <c r="NTT6" s="366"/>
      <c r="NTU6" s="366"/>
      <c r="NTV6" s="366"/>
      <c r="NTW6" s="366"/>
      <c r="NTX6" s="366"/>
      <c r="NTY6" s="366"/>
      <c r="NTZ6" s="366"/>
      <c r="NUA6" s="366"/>
      <c r="NUB6" s="366"/>
      <c r="NUC6" s="366"/>
      <c r="NUD6" s="366"/>
      <c r="NUE6" s="366"/>
      <c r="NUF6" s="366"/>
      <c r="NUG6" s="366"/>
      <c r="NUH6" s="366"/>
      <c r="NUI6" s="366"/>
      <c r="NUJ6" s="366"/>
      <c r="NUK6" s="366"/>
      <c r="NUL6" s="366"/>
      <c r="NUM6" s="366"/>
      <c r="NUN6" s="366"/>
      <c r="NUO6" s="366"/>
      <c r="NUP6" s="366"/>
      <c r="NUQ6" s="366"/>
      <c r="NUR6" s="366"/>
      <c r="NUS6" s="366"/>
      <c r="NUT6" s="366"/>
      <c r="NUU6" s="366"/>
      <c r="NUV6" s="366"/>
      <c r="NUW6" s="366"/>
      <c r="NUX6" s="366"/>
      <c r="NUY6" s="366"/>
      <c r="NUZ6" s="366"/>
      <c r="NVA6" s="366"/>
      <c r="NVB6" s="366"/>
      <c r="NVC6" s="366"/>
      <c r="NVD6" s="366"/>
      <c r="NVE6" s="366"/>
      <c r="NVF6" s="366"/>
      <c r="NVG6" s="366"/>
      <c r="NVH6" s="366"/>
      <c r="NVI6" s="366"/>
      <c r="NVJ6" s="366"/>
      <c r="NVK6" s="366"/>
      <c r="NVL6" s="366"/>
      <c r="NVM6" s="366"/>
      <c r="NVN6" s="366"/>
      <c r="NVO6" s="366"/>
      <c r="NVP6" s="366"/>
      <c r="NVQ6" s="366"/>
      <c r="NVR6" s="366"/>
      <c r="NVS6" s="366"/>
      <c r="NVT6" s="366"/>
      <c r="NVU6" s="366"/>
      <c r="NVV6" s="366"/>
      <c r="NVW6" s="366"/>
      <c r="NVX6" s="366"/>
      <c r="NVY6" s="366"/>
      <c r="NVZ6" s="366"/>
      <c r="NWA6" s="366"/>
      <c r="NWB6" s="366"/>
      <c r="NWC6" s="366"/>
      <c r="NWD6" s="366"/>
      <c r="NWE6" s="366"/>
      <c r="NWF6" s="366"/>
      <c r="NWG6" s="366"/>
      <c r="NWH6" s="366"/>
      <c r="NWI6" s="366"/>
      <c r="NWJ6" s="366"/>
      <c r="NWK6" s="366"/>
      <c r="NWL6" s="366"/>
      <c r="NWM6" s="366"/>
      <c r="NWN6" s="366"/>
      <c r="NWO6" s="366"/>
      <c r="NWP6" s="366"/>
      <c r="NWQ6" s="366"/>
      <c r="NWR6" s="366"/>
      <c r="NWS6" s="366"/>
      <c r="NWT6" s="366"/>
      <c r="NWU6" s="366"/>
      <c r="NWV6" s="366"/>
      <c r="NWW6" s="366"/>
      <c r="NWX6" s="366"/>
      <c r="NWY6" s="366"/>
      <c r="NWZ6" s="366"/>
      <c r="NXA6" s="366"/>
      <c r="NXB6" s="366"/>
      <c r="NXC6" s="366"/>
      <c r="NXD6" s="366"/>
      <c r="NXE6" s="366"/>
      <c r="NXF6" s="366"/>
      <c r="NXG6" s="366"/>
      <c r="NXH6" s="366"/>
      <c r="NXI6" s="366"/>
      <c r="NXJ6" s="366"/>
      <c r="NXK6" s="366"/>
      <c r="NXL6" s="366"/>
      <c r="NXM6" s="366"/>
      <c r="NXN6" s="366"/>
      <c r="NXO6" s="366"/>
      <c r="NXP6" s="366"/>
      <c r="NXQ6" s="366"/>
      <c r="NXR6" s="366"/>
      <c r="NXS6" s="366"/>
      <c r="NXT6" s="366"/>
      <c r="NXU6" s="366"/>
      <c r="NXV6" s="366"/>
      <c r="NXW6" s="366"/>
      <c r="NXX6" s="366"/>
      <c r="NXY6" s="366"/>
      <c r="NXZ6" s="366"/>
      <c r="NYA6" s="366"/>
      <c r="NYB6" s="366"/>
      <c r="NYC6" s="366"/>
      <c r="NYD6" s="366"/>
      <c r="NYE6" s="366"/>
      <c r="NYF6" s="366"/>
      <c r="NYG6" s="366"/>
      <c r="NYH6" s="366"/>
      <c r="NYI6" s="366"/>
      <c r="NYJ6" s="366"/>
      <c r="NYK6" s="366"/>
      <c r="NYL6" s="366"/>
      <c r="NYM6" s="366"/>
      <c r="NYN6" s="366"/>
      <c r="NYO6" s="366"/>
      <c r="NYP6" s="366"/>
      <c r="NYQ6" s="366"/>
      <c r="NYR6" s="366"/>
      <c r="NYS6" s="366"/>
      <c r="NYT6" s="366"/>
      <c r="NYU6" s="366"/>
      <c r="NYV6" s="366"/>
      <c r="NYW6" s="366"/>
      <c r="NYX6" s="366"/>
      <c r="NYY6" s="366"/>
      <c r="NYZ6" s="366"/>
      <c r="NZA6" s="366"/>
      <c r="NZB6" s="366"/>
      <c r="NZC6" s="366"/>
      <c r="NZD6" s="366"/>
      <c r="NZE6" s="366"/>
      <c r="NZF6" s="366"/>
      <c r="NZG6" s="366"/>
      <c r="NZH6" s="366"/>
      <c r="NZI6" s="366"/>
      <c r="NZJ6" s="366"/>
      <c r="NZK6" s="366"/>
      <c r="NZL6" s="366"/>
      <c r="NZM6" s="366"/>
      <c r="NZN6" s="366"/>
      <c r="NZO6" s="366"/>
      <c r="NZP6" s="366"/>
      <c r="NZQ6" s="366"/>
      <c r="NZR6" s="366"/>
      <c r="NZS6" s="366"/>
      <c r="NZT6" s="366"/>
      <c r="NZU6" s="366"/>
      <c r="NZV6" s="366"/>
      <c r="NZW6" s="366"/>
      <c r="NZX6" s="366"/>
      <c r="NZY6" s="366"/>
      <c r="NZZ6" s="366"/>
      <c r="OAA6" s="366"/>
      <c r="OAB6" s="366"/>
      <c r="OAC6" s="366"/>
      <c r="OAD6" s="366"/>
      <c r="OAE6" s="366"/>
      <c r="OAF6" s="366"/>
      <c r="OAG6" s="366"/>
      <c r="OAH6" s="366"/>
      <c r="OAI6" s="366"/>
      <c r="OAJ6" s="366"/>
      <c r="OAK6" s="366"/>
      <c r="OAL6" s="366"/>
      <c r="OAM6" s="366"/>
      <c r="OAN6" s="366"/>
      <c r="OAO6" s="366"/>
      <c r="OAP6" s="366"/>
      <c r="OAQ6" s="366"/>
      <c r="OAR6" s="366"/>
      <c r="OAS6" s="366"/>
      <c r="OAT6" s="366"/>
      <c r="OAU6" s="366"/>
      <c r="OAV6" s="366"/>
      <c r="OAW6" s="366"/>
      <c r="OAX6" s="366"/>
      <c r="OAY6" s="366"/>
      <c r="OAZ6" s="366"/>
      <c r="OBA6" s="366"/>
      <c r="OBB6" s="366"/>
      <c r="OBC6" s="366"/>
      <c r="OBD6" s="366"/>
      <c r="OBE6" s="366"/>
      <c r="OBF6" s="366"/>
      <c r="OBG6" s="366"/>
      <c r="OBH6" s="366"/>
      <c r="OBI6" s="366"/>
      <c r="OBJ6" s="366"/>
      <c r="OBK6" s="366"/>
      <c r="OBL6" s="366"/>
      <c r="OBM6" s="366"/>
      <c r="OBN6" s="366"/>
      <c r="OBO6" s="366"/>
      <c r="OBP6" s="366"/>
      <c r="OBQ6" s="366"/>
      <c r="OBR6" s="366"/>
      <c r="OBS6" s="366"/>
      <c r="OBT6" s="366"/>
      <c r="OBU6" s="366"/>
      <c r="OBV6" s="366"/>
      <c r="OBW6" s="366"/>
      <c r="OBX6" s="366"/>
      <c r="OBY6" s="366"/>
      <c r="OBZ6" s="366"/>
      <c r="OCA6" s="366"/>
      <c r="OCB6" s="366"/>
      <c r="OCC6" s="366"/>
      <c r="OCD6" s="366"/>
      <c r="OCE6" s="366"/>
      <c r="OCF6" s="366"/>
      <c r="OCG6" s="366"/>
      <c r="OCH6" s="366"/>
      <c r="OCI6" s="366"/>
      <c r="OCJ6" s="366"/>
      <c r="OCK6" s="366"/>
      <c r="OCL6" s="366"/>
      <c r="OCM6" s="366"/>
      <c r="OCN6" s="366"/>
      <c r="OCO6" s="366"/>
      <c r="OCP6" s="366"/>
      <c r="OCQ6" s="366"/>
      <c r="OCR6" s="366"/>
      <c r="OCS6" s="366"/>
      <c r="OCT6" s="366"/>
      <c r="OCU6" s="366"/>
      <c r="OCV6" s="366"/>
      <c r="OCW6" s="366"/>
      <c r="OCX6" s="366"/>
      <c r="OCY6" s="366"/>
      <c r="OCZ6" s="366"/>
      <c r="ODA6" s="366"/>
      <c r="ODB6" s="366"/>
      <c r="ODC6" s="366"/>
      <c r="ODD6" s="366"/>
      <c r="ODE6" s="366"/>
      <c r="ODF6" s="366"/>
      <c r="ODG6" s="366"/>
      <c r="ODH6" s="366"/>
      <c r="ODI6" s="366"/>
      <c r="ODJ6" s="366"/>
      <c r="ODK6" s="366"/>
      <c r="ODL6" s="366"/>
      <c r="ODM6" s="366"/>
      <c r="ODN6" s="366"/>
      <c r="ODO6" s="366"/>
      <c r="ODP6" s="366"/>
      <c r="ODQ6" s="366"/>
      <c r="ODR6" s="366"/>
      <c r="ODS6" s="366"/>
      <c r="ODT6" s="366"/>
      <c r="ODU6" s="366"/>
      <c r="ODV6" s="366"/>
      <c r="ODW6" s="366"/>
      <c r="ODX6" s="366"/>
      <c r="ODY6" s="366"/>
      <c r="ODZ6" s="366"/>
      <c r="OEA6" s="366"/>
      <c r="OEB6" s="366"/>
      <c r="OEC6" s="366"/>
      <c r="OED6" s="366"/>
      <c r="OEE6" s="366"/>
      <c r="OEF6" s="366"/>
      <c r="OEG6" s="366"/>
      <c r="OEH6" s="366"/>
      <c r="OEI6" s="366"/>
      <c r="OEJ6" s="366"/>
      <c r="OEK6" s="366"/>
      <c r="OEL6" s="366"/>
      <c r="OEM6" s="366"/>
      <c r="OEN6" s="366"/>
      <c r="OEO6" s="366"/>
      <c r="OEP6" s="366"/>
      <c r="OEQ6" s="366"/>
      <c r="OER6" s="366"/>
      <c r="OES6" s="366"/>
      <c r="OET6" s="366"/>
      <c r="OEU6" s="366"/>
      <c r="OEV6" s="366"/>
      <c r="OEW6" s="366"/>
      <c r="OEX6" s="366"/>
      <c r="OEY6" s="366"/>
      <c r="OEZ6" s="366"/>
      <c r="OFA6" s="366"/>
      <c r="OFB6" s="366"/>
      <c r="OFC6" s="366"/>
      <c r="OFD6" s="366"/>
      <c r="OFE6" s="366"/>
      <c r="OFF6" s="366"/>
      <c r="OFG6" s="366"/>
      <c r="OFH6" s="366"/>
      <c r="OFI6" s="366"/>
      <c r="OFJ6" s="366"/>
      <c r="OFK6" s="366"/>
      <c r="OFL6" s="366"/>
      <c r="OFM6" s="366"/>
      <c r="OFN6" s="366"/>
      <c r="OFO6" s="366"/>
      <c r="OFP6" s="366"/>
      <c r="OFQ6" s="366"/>
      <c r="OFR6" s="366"/>
      <c r="OFS6" s="366"/>
      <c r="OFT6" s="366"/>
      <c r="OFU6" s="366"/>
      <c r="OFV6" s="366"/>
      <c r="OFW6" s="366"/>
      <c r="OFX6" s="366"/>
      <c r="OFY6" s="366"/>
      <c r="OFZ6" s="366"/>
      <c r="OGA6" s="366"/>
      <c r="OGB6" s="366"/>
      <c r="OGC6" s="366"/>
      <c r="OGD6" s="366"/>
      <c r="OGE6" s="366"/>
      <c r="OGF6" s="366"/>
      <c r="OGG6" s="366"/>
      <c r="OGH6" s="366"/>
      <c r="OGI6" s="366"/>
      <c r="OGJ6" s="366"/>
      <c r="OGK6" s="366"/>
      <c r="OGL6" s="366"/>
      <c r="OGM6" s="366"/>
      <c r="OGN6" s="366"/>
      <c r="OGO6" s="366"/>
      <c r="OGP6" s="366"/>
      <c r="OGQ6" s="366"/>
      <c r="OGR6" s="366"/>
      <c r="OGS6" s="366"/>
      <c r="OGT6" s="366"/>
      <c r="OGU6" s="366"/>
      <c r="OGV6" s="366"/>
      <c r="OGW6" s="366"/>
      <c r="OGX6" s="366"/>
      <c r="OGY6" s="366"/>
      <c r="OGZ6" s="366"/>
      <c r="OHA6" s="366"/>
      <c r="OHB6" s="366"/>
      <c r="OHC6" s="366"/>
      <c r="OHD6" s="366"/>
      <c r="OHE6" s="366"/>
      <c r="OHF6" s="366"/>
      <c r="OHG6" s="366"/>
      <c r="OHH6" s="366"/>
      <c r="OHI6" s="366"/>
      <c r="OHJ6" s="366"/>
      <c r="OHK6" s="366"/>
      <c r="OHL6" s="366"/>
      <c r="OHM6" s="366"/>
      <c r="OHN6" s="366"/>
      <c r="OHO6" s="366"/>
      <c r="OHP6" s="366"/>
      <c r="OHQ6" s="366"/>
      <c r="OHR6" s="366"/>
      <c r="OHS6" s="366"/>
      <c r="OHT6" s="366"/>
      <c r="OHU6" s="366"/>
      <c r="OHV6" s="366"/>
      <c r="OHW6" s="366"/>
      <c r="OHX6" s="366"/>
      <c r="OHY6" s="366"/>
      <c r="OHZ6" s="366"/>
      <c r="OIA6" s="366"/>
      <c r="OIB6" s="366"/>
      <c r="OIC6" s="366"/>
      <c r="OID6" s="366"/>
      <c r="OIE6" s="366"/>
      <c r="OIF6" s="366"/>
      <c r="OIG6" s="366"/>
      <c r="OIH6" s="366"/>
      <c r="OII6" s="366"/>
      <c r="OIJ6" s="366"/>
      <c r="OIK6" s="366"/>
      <c r="OIL6" s="366"/>
      <c r="OIM6" s="366"/>
      <c r="OIN6" s="366"/>
      <c r="OIO6" s="366"/>
      <c r="OIP6" s="366"/>
      <c r="OIQ6" s="366"/>
      <c r="OIR6" s="366"/>
      <c r="OIS6" s="366"/>
      <c r="OIT6" s="366"/>
      <c r="OIU6" s="366"/>
      <c r="OIV6" s="366"/>
      <c r="OIW6" s="366"/>
      <c r="OIX6" s="366"/>
      <c r="OIY6" s="366"/>
      <c r="OIZ6" s="366"/>
      <c r="OJA6" s="366"/>
      <c r="OJB6" s="366"/>
      <c r="OJC6" s="366"/>
      <c r="OJD6" s="366"/>
      <c r="OJE6" s="366"/>
      <c r="OJF6" s="366"/>
      <c r="OJG6" s="366"/>
      <c r="OJH6" s="366"/>
      <c r="OJI6" s="366"/>
      <c r="OJJ6" s="366"/>
      <c r="OJK6" s="366"/>
      <c r="OJL6" s="366"/>
      <c r="OJM6" s="366"/>
      <c r="OJN6" s="366"/>
      <c r="OJO6" s="366"/>
      <c r="OJP6" s="366"/>
      <c r="OJQ6" s="366"/>
      <c r="OJR6" s="366"/>
      <c r="OJS6" s="366"/>
      <c r="OJT6" s="366"/>
      <c r="OJU6" s="366"/>
      <c r="OJV6" s="366"/>
      <c r="OJW6" s="366"/>
      <c r="OJX6" s="366"/>
      <c r="OJY6" s="366"/>
      <c r="OJZ6" s="366"/>
      <c r="OKA6" s="366"/>
      <c r="OKB6" s="366"/>
      <c r="OKC6" s="366"/>
      <c r="OKD6" s="366"/>
      <c r="OKE6" s="366"/>
      <c r="OKF6" s="366"/>
      <c r="OKG6" s="366"/>
      <c r="OKH6" s="366"/>
      <c r="OKI6" s="366"/>
      <c r="OKJ6" s="366"/>
      <c r="OKK6" s="366"/>
      <c r="OKL6" s="366"/>
      <c r="OKM6" s="366"/>
      <c r="OKN6" s="366"/>
      <c r="OKO6" s="366"/>
      <c r="OKP6" s="366"/>
      <c r="OKQ6" s="366"/>
      <c r="OKR6" s="366"/>
      <c r="OKS6" s="366"/>
      <c r="OKT6" s="366"/>
      <c r="OKU6" s="366"/>
      <c r="OKV6" s="366"/>
      <c r="OKW6" s="366"/>
      <c r="OKX6" s="366"/>
      <c r="OKY6" s="366"/>
      <c r="OKZ6" s="366"/>
      <c r="OLA6" s="366"/>
      <c r="OLB6" s="366"/>
      <c r="OLC6" s="366"/>
      <c r="OLD6" s="366"/>
      <c r="OLE6" s="366"/>
      <c r="OLF6" s="366"/>
      <c r="OLG6" s="366"/>
      <c r="OLH6" s="366"/>
      <c r="OLI6" s="366"/>
      <c r="OLJ6" s="366"/>
      <c r="OLK6" s="366"/>
      <c r="OLL6" s="366"/>
      <c r="OLM6" s="366"/>
      <c r="OLN6" s="366"/>
      <c r="OLO6" s="366"/>
      <c r="OLP6" s="366"/>
      <c r="OLQ6" s="366"/>
      <c r="OLR6" s="366"/>
      <c r="OLS6" s="366"/>
      <c r="OLT6" s="366"/>
      <c r="OLU6" s="366"/>
      <c r="OLV6" s="366"/>
      <c r="OLW6" s="366"/>
      <c r="OLX6" s="366"/>
      <c r="OLY6" s="366"/>
      <c r="OLZ6" s="366"/>
      <c r="OMA6" s="366"/>
      <c r="OMB6" s="366"/>
      <c r="OMC6" s="366"/>
      <c r="OMD6" s="366"/>
      <c r="OME6" s="366"/>
      <c r="OMF6" s="366"/>
      <c r="OMG6" s="366"/>
      <c r="OMH6" s="366"/>
      <c r="OMI6" s="366"/>
      <c r="OMJ6" s="366"/>
      <c r="OMK6" s="366"/>
      <c r="OML6" s="366"/>
      <c r="OMM6" s="366"/>
      <c r="OMN6" s="366"/>
      <c r="OMO6" s="366"/>
      <c r="OMP6" s="366"/>
      <c r="OMQ6" s="366"/>
      <c r="OMR6" s="366"/>
      <c r="OMS6" s="366"/>
      <c r="OMT6" s="366"/>
      <c r="OMU6" s="366"/>
      <c r="OMV6" s="366"/>
      <c r="OMW6" s="366"/>
      <c r="OMX6" s="366"/>
      <c r="OMY6" s="366"/>
      <c r="OMZ6" s="366"/>
      <c r="ONA6" s="366"/>
      <c r="ONB6" s="366"/>
      <c r="ONC6" s="366"/>
      <c r="OND6" s="366"/>
      <c r="ONE6" s="366"/>
      <c r="ONF6" s="366"/>
      <c r="ONG6" s="366"/>
      <c r="ONH6" s="366"/>
      <c r="ONI6" s="366"/>
      <c r="ONJ6" s="366"/>
      <c r="ONK6" s="366"/>
      <c r="ONL6" s="366"/>
      <c r="ONM6" s="366"/>
      <c r="ONN6" s="366"/>
      <c r="ONO6" s="366"/>
      <c r="ONP6" s="366"/>
      <c r="ONQ6" s="366"/>
      <c r="ONR6" s="366"/>
      <c r="ONS6" s="366"/>
      <c r="ONT6" s="366"/>
      <c r="ONU6" s="366"/>
      <c r="ONV6" s="366"/>
      <c r="ONW6" s="366"/>
      <c r="ONX6" s="366"/>
      <c r="ONY6" s="366"/>
      <c r="ONZ6" s="366"/>
      <c r="OOA6" s="366"/>
      <c r="OOB6" s="366"/>
      <c r="OOC6" s="366"/>
      <c r="OOD6" s="366"/>
      <c r="OOE6" s="366"/>
      <c r="OOF6" s="366"/>
      <c r="OOG6" s="366"/>
      <c r="OOH6" s="366"/>
      <c r="OOI6" s="366"/>
      <c r="OOJ6" s="366"/>
      <c r="OOK6" s="366"/>
      <c r="OOL6" s="366"/>
      <c r="OOM6" s="366"/>
      <c r="OON6" s="366"/>
      <c r="OOO6" s="366"/>
      <c r="OOP6" s="366"/>
      <c r="OOQ6" s="366"/>
      <c r="OOR6" s="366"/>
      <c r="OOS6" s="366"/>
      <c r="OOT6" s="366"/>
      <c r="OOU6" s="366"/>
      <c r="OOV6" s="366"/>
      <c r="OOW6" s="366"/>
      <c r="OOX6" s="366"/>
      <c r="OOY6" s="366"/>
      <c r="OOZ6" s="366"/>
      <c r="OPA6" s="366"/>
      <c r="OPB6" s="366"/>
      <c r="OPC6" s="366"/>
      <c r="OPD6" s="366"/>
      <c r="OPE6" s="366"/>
      <c r="OPF6" s="366"/>
      <c r="OPG6" s="366"/>
      <c r="OPH6" s="366"/>
      <c r="OPI6" s="366"/>
      <c r="OPJ6" s="366"/>
      <c r="OPK6" s="366"/>
      <c r="OPL6" s="366"/>
      <c r="OPM6" s="366"/>
      <c r="OPN6" s="366"/>
      <c r="OPO6" s="366"/>
      <c r="OPP6" s="366"/>
      <c r="OPQ6" s="366"/>
      <c r="OPR6" s="366"/>
      <c r="OPS6" s="366"/>
      <c r="OPT6" s="366"/>
      <c r="OPU6" s="366"/>
      <c r="OPV6" s="366"/>
      <c r="OPW6" s="366"/>
      <c r="OPX6" s="366"/>
      <c r="OPY6" s="366"/>
      <c r="OPZ6" s="366"/>
      <c r="OQA6" s="366"/>
      <c r="OQB6" s="366"/>
      <c r="OQC6" s="366"/>
      <c r="OQD6" s="366"/>
      <c r="OQE6" s="366"/>
      <c r="OQF6" s="366"/>
      <c r="OQG6" s="366"/>
      <c r="OQH6" s="366"/>
      <c r="OQI6" s="366"/>
      <c r="OQJ6" s="366"/>
      <c r="OQK6" s="366"/>
      <c r="OQL6" s="366"/>
      <c r="OQM6" s="366"/>
      <c r="OQN6" s="366"/>
      <c r="OQO6" s="366"/>
      <c r="OQP6" s="366"/>
      <c r="OQQ6" s="366"/>
      <c r="OQR6" s="366"/>
      <c r="OQS6" s="366"/>
      <c r="OQT6" s="366"/>
      <c r="OQU6" s="366"/>
      <c r="OQV6" s="366"/>
      <c r="OQW6" s="366"/>
      <c r="OQX6" s="366"/>
      <c r="OQY6" s="366"/>
      <c r="OQZ6" s="366"/>
      <c r="ORA6" s="366"/>
      <c r="ORB6" s="366"/>
      <c r="ORC6" s="366"/>
      <c r="ORD6" s="366"/>
      <c r="ORE6" s="366"/>
      <c r="ORF6" s="366"/>
      <c r="ORG6" s="366"/>
      <c r="ORH6" s="366"/>
      <c r="ORI6" s="366"/>
      <c r="ORJ6" s="366"/>
      <c r="ORK6" s="366"/>
      <c r="ORL6" s="366"/>
      <c r="ORM6" s="366"/>
      <c r="ORN6" s="366"/>
      <c r="ORO6" s="366"/>
      <c r="ORP6" s="366"/>
      <c r="ORQ6" s="366"/>
      <c r="ORR6" s="366"/>
      <c r="ORS6" s="366"/>
      <c r="ORT6" s="366"/>
      <c r="ORU6" s="366"/>
      <c r="ORV6" s="366"/>
      <c r="ORW6" s="366"/>
      <c r="ORX6" s="366"/>
      <c r="ORY6" s="366"/>
      <c r="ORZ6" s="366"/>
      <c r="OSA6" s="366"/>
      <c r="OSB6" s="366"/>
      <c r="OSC6" s="366"/>
      <c r="OSD6" s="366"/>
      <c r="OSE6" s="366"/>
      <c r="OSF6" s="366"/>
      <c r="OSG6" s="366"/>
      <c r="OSH6" s="366"/>
      <c r="OSI6" s="366"/>
      <c r="OSJ6" s="366"/>
      <c r="OSK6" s="366"/>
      <c r="OSL6" s="366"/>
      <c r="OSM6" s="366"/>
      <c r="OSN6" s="366"/>
      <c r="OSO6" s="366"/>
      <c r="OSP6" s="366"/>
      <c r="OSQ6" s="366"/>
      <c r="OSR6" s="366"/>
      <c r="OSS6" s="366"/>
      <c r="OST6" s="366"/>
      <c r="OSU6" s="366"/>
      <c r="OSV6" s="366"/>
      <c r="OSW6" s="366"/>
      <c r="OSX6" s="366"/>
      <c r="OSY6" s="366"/>
      <c r="OSZ6" s="366"/>
      <c r="OTA6" s="366"/>
      <c r="OTB6" s="366"/>
      <c r="OTC6" s="366"/>
      <c r="OTD6" s="366"/>
      <c r="OTE6" s="366"/>
      <c r="OTF6" s="366"/>
      <c r="OTG6" s="366"/>
      <c r="OTH6" s="366"/>
      <c r="OTI6" s="366"/>
      <c r="OTJ6" s="366"/>
      <c r="OTK6" s="366"/>
      <c r="OTL6" s="366"/>
      <c r="OTM6" s="366"/>
      <c r="OTN6" s="366"/>
      <c r="OTO6" s="366"/>
      <c r="OTP6" s="366"/>
      <c r="OTQ6" s="366"/>
      <c r="OTR6" s="366"/>
      <c r="OTS6" s="366"/>
      <c r="OTT6" s="366"/>
      <c r="OTU6" s="366"/>
      <c r="OTV6" s="366"/>
      <c r="OTW6" s="366"/>
      <c r="OTX6" s="366"/>
      <c r="OTY6" s="366"/>
      <c r="OTZ6" s="366"/>
      <c r="OUA6" s="366"/>
      <c r="OUB6" s="366"/>
      <c r="OUC6" s="366"/>
      <c r="OUD6" s="366"/>
      <c r="OUE6" s="366"/>
      <c r="OUF6" s="366"/>
      <c r="OUG6" s="366"/>
      <c r="OUH6" s="366"/>
      <c r="OUI6" s="366"/>
      <c r="OUJ6" s="366"/>
      <c r="OUK6" s="366"/>
      <c r="OUL6" s="366"/>
      <c r="OUM6" s="366"/>
      <c r="OUN6" s="366"/>
      <c r="OUO6" s="366"/>
      <c r="OUP6" s="366"/>
      <c r="OUQ6" s="366"/>
      <c r="OUR6" s="366"/>
      <c r="OUS6" s="366"/>
      <c r="OUT6" s="366"/>
      <c r="OUU6" s="366"/>
      <c r="OUV6" s="366"/>
      <c r="OUW6" s="366"/>
      <c r="OUX6" s="366"/>
      <c r="OUY6" s="366"/>
      <c r="OUZ6" s="366"/>
      <c r="OVA6" s="366"/>
      <c r="OVB6" s="366"/>
      <c r="OVC6" s="366"/>
      <c r="OVD6" s="366"/>
      <c r="OVE6" s="366"/>
      <c r="OVF6" s="366"/>
      <c r="OVG6" s="366"/>
      <c r="OVH6" s="366"/>
      <c r="OVI6" s="366"/>
      <c r="OVJ6" s="366"/>
      <c r="OVK6" s="366"/>
      <c r="OVL6" s="366"/>
      <c r="OVM6" s="366"/>
      <c r="OVN6" s="366"/>
      <c r="OVO6" s="366"/>
      <c r="OVP6" s="366"/>
      <c r="OVQ6" s="366"/>
      <c r="OVR6" s="366"/>
      <c r="OVS6" s="366"/>
      <c r="OVT6" s="366"/>
      <c r="OVU6" s="366"/>
      <c r="OVV6" s="366"/>
      <c r="OVW6" s="366"/>
      <c r="OVX6" s="366"/>
      <c r="OVY6" s="366"/>
      <c r="OVZ6" s="366"/>
      <c r="OWA6" s="366"/>
      <c r="OWB6" s="366"/>
      <c r="OWC6" s="366"/>
      <c r="OWD6" s="366"/>
      <c r="OWE6" s="366"/>
      <c r="OWF6" s="366"/>
      <c r="OWG6" s="366"/>
      <c r="OWH6" s="366"/>
      <c r="OWI6" s="366"/>
      <c r="OWJ6" s="366"/>
      <c r="OWK6" s="366"/>
      <c r="OWL6" s="366"/>
      <c r="OWM6" s="366"/>
      <c r="OWN6" s="366"/>
      <c r="OWO6" s="366"/>
      <c r="OWP6" s="366"/>
      <c r="OWQ6" s="366"/>
      <c r="OWR6" s="366"/>
      <c r="OWS6" s="366"/>
      <c r="OWT6" s="366"/>
      <c r="OWU6" s="366"/>
      <c r="OWV6" s="366"/>
      <c r="OWW6" s="366"/>
      <c r="OWX6" s="366"/>
      <c r="OWY6" s="366"/>
      <c r="OWZ6" s="366"/>
      <c r="OXA6" s="366"/>
      <c r="OXB6" s="366"/>
      <c r="OXC6" s="366"/>
      <c r="OXD6" s="366"/>
      <c r="OXE6" s="366"/>
      <c r="OXF6" s="366"/>
      <c r="OXG6" s="366"/>
      <c r="OXH6" s="366"/>
      <c r="OXI6" s="366"/>
      <c r="OXJ6" s="366"/>
      <c r="OXK6" s="366"/>
      <c r="OXL6" s="366"/>
      <c r="OXM6" s="366"/>
      <c r="OXN6" s="366"/>
      <c r="OXO6" s="366"/>
      <c r="OXP6" s="366"/>
      <c r="OXQ6" s="366"/>
      <c r="OXR6" s="366"/>
      <c r="OXS6" s="366"/>
      <c r="OXT6" s="366"/>
      <c r="OXU6" s="366"/>
      <c r="OXV6" s="366"/>
      <c r="OXW6" s="366"/>
      <c r="OXX6" s="366"/>
      <c r="OXY6" s="366"/>
      <c r="OXZ6" s="366"/>
      <c r="OYA6" s="366"/>
      <c r="OYB6" s="366"/>
      <c r="OYC6" s="366"/>
      <c r="OYD6" s="366"/>
      <c r="OYE6" s="366"/>
      <c r="OYF6" s="366"/>
      <c r="OYG6" s="366"/>
      <c r="OYH6" s="366"/>
      <c r="OYI6" s="366"/>
      <c r="OYJ6" s="366"/>
      <c r="OYK6" s="366"/>
      <c r="OYL6" s="366"/>
      <c r="OYM6" s="366"/>
      <c r="OYN6" s="366"/>
      <c r="OYO6" s="366"/>
      <c r="OYP6" s="366"/>
      <c r="OYQ6" s="366"/>
      <c r="OYR6" s="366"/>
      <c r="OYS6" s="366"/>
      <c r="OYT6" s="366"/>
      <c r="OYU6" s="366"/>
      <c r="OYV6" s="366"/>
      <c r="OYW6" s="366"/>
      <c r="OYX6" s="366"/>
      <c r="OYY6" s="366"/>
      <c r="OYZ6" s="366"/>
      <c r="OZA6" s="366"/>
      <c r="OZB6" s="366"/>
      <c r="OZC6" s="366"/>
      <c r="OZD6" s="366"/>
      <c r="OZE6" s="366"/>
      <c r="OZF6" s="366"/>
      <c r="OZG6" s="366"/>
      <c r="OZH6" s="366"/>
      <c r="OZI6" s="366"/>
      <c r="OZJ6" s="366"/>
      <c r="OZK6" s="366"/>
      <c r="OZL6" s="366"/>
      <c r="OZM6" s="366"/>
      <c r="OZN6" s="366"/>
      <c r="OZO6" s="366"/>
      <c r="OZP6" s="366"/>
      <c r="OZQ6" s="366"/>
      <c r="OZR6" s="366"/>
      <c r="OZS6" s="366"/>
      <c r="OZT6" s="366"/>
      <c r="OZU6" s="366"/>
      <c r="OZV6" s="366"/>
      <c r="OZW6" s="366"/>
      <c r="OZX6" s="366"/>
      <c r="OZY6" s="366"/>
      <c r="OZZ6" s="366"/>
      <c r="PAA6" s="366"/>
      <c r="PAB6" s="366"/>
      <c r="PAC6" s="366"/>
      <c r="PAD6" s="366"/>
      <c r="PAE6" s="366"/>
      <c r="PAF6" s="366"/>
      <c r="PAG6" s="366"/>
      <c r="PAH6" s="366"/>
      <c r="PAI6" s="366"/>
      <c r="PAJ6" s="366"/>
      <c r="PAK6" s="366"/>
      <c r="PAL6" s="366"/>
      <c r="PAM6" s="366"/>
      <c r="PAN6" s="366"/>
      <c r="PAO6" s="366"/>
      <c r="PAP6" s="366"/>
      <c r="PAQ6" s="366"/>
      <c r="PAR6" s="366"/>
      <c r="PAS6" s="366"/>
      <c r="PAT6" s="366"/>
      <c r="PAU6" s="366"/>
      <c r="PAV6" s="366"/>
      <c r="PAW6" s="366"/>
      <c r="PAX6" s="366"/>
      <c r="PAY6" s="366"/>
      <c r="PAZ6" s="366"/>
      <c r="PBA6" s="366"/>
      <c r="PBB6" s="366"/>
      <c r="PBC6" s="366"/>
      <c r="PBD6" s="366"/>
      <c r="PBE6" s="366"/>
      <c r="PBF6" s="366"/>
      <c r="PBG6" s="366"/>
      <c r="PBH6" s="366"/>
      <c r="PBI6" s="366"/>
      <c r="PBJ6" s="366"/>
      <c r="PBK6" s="366"/>
      <c r="PBL6" s="366"/>
      <c r="PBM6" s="366"/>
      <c r="PBN6" s="366"/>
      <c r="PBO6" s="366"/>
      <c r="PBP6" s="366"/>
      <c r="PBQ6" s="366"/>
      <c r="PBR6" s="366"/>
      <c r="PBS6" s="366"/>
      <c r="PBT6" s="366"/>
      <c r="PBU6" s="366"/>
      <c r="PBV6" s="366"/>
      <c r="PBW6" s="366"/>
      <c r="PBX6" s="366"/>
      <c r="PBY6" s="366"/>
      <c r="PBZ6" s="366"/>
      <c r="PCA6" s="366"/>
      <c r="PCB6" s="366"/>
      <c r="PCC6" s="366"/>
      <c r="PCD6" s="366"/>
      <c r="PCE6" s="366"/>
      <c r="PCF6" s="366"/>
      <c r="PCG6" s="366"/>
      <c r="PCH6" s="366"/>
      <c r="PCI6" s="366"/>
      <c r="PCJ6" s="366"/>
      <c r="PCK6" s="366"/>
      <c r="PCL6" s="366"/>
      <c r="PCM6" s="366"/>
      <c r="PCN6" s="366"/>
      <c r="PCO6" s="366"/>
      <c r="PCP6" s="366"/>
      <c r="PCQ6" s="366"/>
      <c r="PCR6" s="366"/>
      <c r="PCS6" s="366"/>
      <c r="PCT6" s="366"/>
      <c r="PCU6" s="366"/>
      <c r="PCV6" s="366"/>
      <c r="PCW6" s="366"/>
      <c r="PCX6" s="366"/>
      <c r="PCY6" s="366"/>
      <c r="PCZ6" s="366"/>
      <c r="PDA6" s="366"/>
      <c r="PDB6" s="366"/>
      <c r="PDC6" s="366"/>
      <c r="PDD6" s="366"/>
      <c r="PDE6" s="366"/>
      <c r="PDF6" s="366"/>
      <c r="PDG6" s="366"/>
      <c r="PDH6" s="366"/>
      <c r="PDI6" s="366"/>
      <c r="PDJ6" s="366"/>
      <c r="PDK6" s="366"/>
      <c r="PDL6" s="366"/>
      <c r="PDM6" s="366"/>
      <c r="PDN6" s="366"/>
      <c r="PDO6" s="366"/>
      <c r="PDP6" s="366"/>
      <c r="PDQ6" s="366"/>
      <c r="PDR6" s="366"/>
      <c r="PDS6" s="366"/>
      <c r="PDT6" s="366"/>
      <c r="PDU6" s="366"/>
      <c r="PDV6" s="366"/>
      <c r="PDW6" s="366"/>
      <c r="PDX6" s="366"/>
      <c r="PDY6" s="366"/>
      <c r="PDZ6" s="366"/>
      <c r="PEA6" s="366"/>
      <c r="PEB6" s="366"/>
      <c r="PEC6" s="366"/>
      <c r="PED6" s="366"/>
      <c r="PEE6" s="366"/>
      <c r="PEF6" s="366"/>
      <c r="PEG6" s="366"/>
      <c r="PEH6" s="366"/>
      <c r="PEI6" s="366"/>
      <c r="PEJ6" s="366"/>
      <c r="PEK6" s="366"/>
      <c r="PEL6" s="366"/>
      <c r="PEM6" s="366"/>
      <c r="PEN6" s="366"/>
      <c r="PEO6" s="366"/>
      <c r="PEP6" s="366"/>
      <c r="PEQ6" s="366"/>
      <c r="PER6" s="366"/>
      <c r="PES6" s="366"/>
      <c r="PET6" s="366"/>
      <c r="PEU6" s="366"/>
      <c r="PEV6" s="366"/>
      <c r="PEW6" s="366"/>
      <c r="PEX6" s="366"/>
      <c r="PEY6" s="366"/>
      <c r="PEZ6" s="366"/>
      <c r="PFA6" s="366"/>
      <c r="PFB6" s="366"/>
      <c r="PFC6" s="366"/>
      <c r="PFD6" s="366"/>
      <c r="PFE6" s="366"/>
      <c r="PFF6" s="366"/>
      <c r="PFG6" s="366"/>
      <c r="PFH6" s="366"/>
      <c r="PFI6" s="366"/>
      <c r="PFJ6" s="366"/>
      <c r="PFK6" s="366"/>
      <c r="PFL6" s="366"/>
      <c r="PFM6" s="366"/>
      <c r="PFN6" s="366"/>
      <c r="PFO6" s="366"/>
      <c r="PFP6" s="366"/>
      <c r="PFQ6" s="366"/>
      <c r="PFR6" s="366"/>
      <c r="PFS6" s="366"/>
      <c r="PFT6" s="366"/>
      <c r="PFU6" s="366"/>
      <c r="PFV6" s="366"/>
      <c r="PFW6" s="366"/>
      <c r="PFX6" s="366"/>
      <c r="PFY6" s="366"/>
      <c r="PFZ6" s="366"/>
      <c r="PGA6" s="366"/>
      <c r="PGB6" s="366"/>
      <c r="PGC6" s="366"/>
      <c r="PGD6" s="366"/>
      <c r="PGE6" s="366"/>
      <c r="PGF6" s="366"/>
      <c r="PGG6" s="366"/>
      <c r="PGH6" s="366"/>
      <c r="PGI6" s="366"/>
      <c r="PGJ6" s="366"/>
      <c r="PGK6" s="366"/>
      <c r="PGL6" s="366"/>
      <c r="PGM6" s="366"/>
      <c r="PGN6" s="366"/>
      <c r="PGO6" s="366"/>
      <c r="PGP6" s="366"/>
      <c r="PGQ6" s="366"/>
      <c r="PGR6" s="366"/>
      <c r="PGS6" s="366"/>
      <c r="PGT6" s="366"/>
      <c r="PGU6" s="366"/>
      <c r="PGV6" s="366"/>
      <c r="PGW6" s="366"/>
      <c r="PGX6" s="366"/>
      <c r="PGY6" s="366"/>
      <c r="PGZ6" s="366"/>
      <c r="PHA6" s="366"/>
      <c r="PHB6" s="366"/>
      <c r="PHC6" s="366"/>
      <c r="PHD6" s="366"/>
      <c r="PHE6" s="366"/>
      <c r="PHF6" s="366"/>
      <c r="PHG6" s="366"/>
      <c r="PHH6" s="366"/>
      <c r="PHI6" s="366"/>
      <c r="PHJ6" s="366"/>
      <c r="PHK6" s="366"/>
      <c r="PHL6" s="366"/>
      <c r="PHM6" s="366"/>
      <c r="PHN6" s="366"/>
      <c r="PHO6" s="366"/>
      <c r="PHP6" s="366"/>
      <c r="PHQ6" s="366"/>
      <c r="PHR6" s="366"/>
      <c r="PHS6" s="366"/>
      <c r="PHT6" s="366"/>
      <c r="PHU6" s="366"/>
      <c r="PHV6" s="366"/>
      <c r="PHW6" s="366"/>
      <c r="PHX6" s="366"/>
      <c r="PHY6" s="366"/>
      <c r="PHZ6" s="366"/>
      <c r="PIA6" s="366"/>
      <c r="PIB6" s="366"/>
      <c r="PIC6" s="366"/>
      <c r="PID6" s="366"/>
      <c r="PIE6" s="366"/>
      <c r="PIF6" s="366"/>
      <c r="PIG6" s="366"/>
      <c r="PIH6" s="366"/>
      <c r="PII6" s="366"/>
      <c r="PIJ6" s="366"/>
      <c r="PIK6" s="366"/>
      <c r="PIL6" s="366"/>
      <c r="PIM6" s="366"/>
      <c r="PIN6" s="366"/>
      <c r="PIO6" s="366"/>
      <c r="PIP6" s="366"/>
      <c r="PIQ6" s="366"/>
      <c r="PIR6" s="366"/>
      <c r="PIS6" s="366"/>
      <c r="PIT6" s="366"/>
      <c r="PIU6" s="366"/>
      <c r="PIV6" s="366"/>
      <c r="PIW6" s="366"/>
      <c r="PIX6" s="366"/>
      <c r="PIY6" s="366"/>
      <c r="PIZ6" s="366"/>
      <c r="PJA6" s="366"/>
      <c r="PJB6" s="366"/>
      <c r="PJC6" s="366"/>
      <c r="PJD6" s="366"/>
      <c r="PJE6" s="366"/>
      <c r="PJF6" s="366"/>
      <c r="PJG6" s="366"/>
      <c r="PJH6" s="366"/>
      <c r="PJI6" s="366"/>
      <c r="PJJ6" s="366"/>
      <c r="PJK6" s="366"/>
      <c r="PJL6" s="366"/>
      <c r="PJM6" s="366"/>
      <c r="PJN6" s="366"/>
      <c r="PJO6" s="366"/>
      <c r="PJP6" s="366"/>
      <c r="PJQ6" s="366"/>
      <c r="PJR6" s="366"/>
      <c r="PJS6" s="366"/>
      <c r="PJT6" s="366"/>
      <c r="PJU6" s="366"/>
      <c r="PJV6" s="366"/>
      <c r="PJW6" s="366"/>
      <c r="PJX6" s="366"/>
      <c r="PJY6" s="366"/>
      <c r="PJZ6" s="366"/>
      <c r="PKA6" s="366"/>
      <c r="PKB6" s="366"/>
      <c r="PKC6" s="366"/>
      <c r="PKD6" s="366"/>
      <c r="PKE6" s="366"/>
      <c r="PKF6" s="366"/>
      <c r="PKG6" s="366"/>
      <c r="PKH6" s="366"/>
      <c r="PKI6" s="366"/>
      <c r="PKJ6" s="366"/>
      <c r="PKK6" s="366"/>
      <c r="PKL6" s="366"/>
      <c r="PKM6" s="366"/>
      <c r="PKN6" s="366"/>
      <c r="PKO6" s="366"/>
      <c r="PKP6" s="366"/>
      <c r="PKQ6" s="366"/>
      <c r="PKR6" s="366"/>
      <c r="PKS6" s="366"/>
      <c r="PKT6" s="366"/>
      <c r="PKU6" s="366"/>
      <c r="PKV6" s="366"/>
      <c r="PKW6" s="366"/>
      <c r="PKX6" s="366"/>
      <c r="PKY6" s="366"/>
      <c r="PKZ6" s="366"/>
      <c r="PLA6" s="366"/>
      <c r="PLB6" s="366"/>
      <c r="PLC6" s="366"/>
      <c r="PLD6" s="366"/>
      <c r="PLE6" s="366"/>
      <c r="PLF6" s="366"/>
      <c r="PLG6" s="366"/>
      <c r="PLH6" s="366"/>
      <c r="PLI6" s="366"/>
      <c r="PLJ6" s="366"/>
      <c r="PLK6" s="366"/>
      <c r="PLL6" s="366"/>
      <c r="PLM6" s="366"/>
      <c r="PLN6" s="366"/>
      <c r="PLO6" s="366"/>
      <c r="PLP6" s="366"/>
      <c r="PLQ6" s="366"/>
      <c r="PLR6" s="366"/>
      <c r="PLS6" s="366"/>
      <c r="PLT6" s="366"/>
      <c r="PLU6" s="366"/>
      <c r="PLV6" s="366"/>
      <c r="PLW6" s="366"/>
      <c r="PLX6" s="366"/>
      <c r="PLY6" s="366"/>
      <c r="PLZ6" s="366"/>
      <c r="PMA6" s="366"/>
      <c r="PMB6" s="366"/>
      <c r="PMC6" s="366"/>
      <c r="PMD6" s="366"/>
      <c r="PME6" s="366"/>
      <c r="PMF6" s="366"/>
      <c r="PMG6" s="366"/>
      <c r="PMH6" s="366"/>
      <c r="PMI6" s="366"/>
      <c r="PMJ6" s="366"/>
      <c r="PMK6" s="366"/>
      <c r="PML6" s="366"/>
      <c r="PMM6" s="366"/>
      <c r="PMN6" s="366"/>
      <c r="PMO6" s="366"/>
      <c r="PMP6" s="366"/>
      <c r="PMQ6" s="366"/>
      <c r="PMR6" s="366"/>
      <c r="PMS6" s="366"/>
      <c r="PMT6" s="366"/>
      <c r="PMU6" s="366"/>
      <c r="PMV6" s="366"/>
      <c r="PMW6" s="366"/>
      <c r="PMX6" s="366"/>
      <c r="PMY6" s="366"/>
      <c r="PMZ6" s="366"/>
      <c r="PNA6" s="366"/>
      <c r="PNB6" s="366"/>
      <c r="PNC6" s="366"/>
      <c r="PND6" s="366"/>
      <c r="PNE6" s="366"/>
      <c r="PNF6" s="366"/>
      <c r="PNG6" s="366"/>
      <c r="PNH6" s="366"/>
      <c r="PNI6" s="366"/>
      <c r="PNJ6" s="366"/>
      <c r="PNK6" s="366"/>
      <c r="PNL6" s="366"/>
      <c r="PNM6" s="366"/>
      <c r="PNN6" s="366"/>
      <c r="PNO6" s="366"/>
      <c r="PNP6" s="366"/>
      <c r="PNQ6" s="366"/>
      <c r="PNR6" s="366"/>
      <c r="PNS6" s="366"/>
      <c r="PNT6" s="366"/>
      <c r="PNU6" s="366"/>
      <c r="PNV6" s="366"/>
      <c r="PNW6" s="366"/>
      <c r="PNX6" s="366"/>
      <c r="PNY6" s="366"/>
      <c r="PNZ6" s="366"/>
      <c r="POA6" s="366"/>
      <c r="POB6" s="366"/>
      <c r="POC6" s="366"/>
      <c r="POD6" s="366"/>
      <c r="POE6" s="366"/>
      <c r="POF6" s="366"/>
      <c r="POG6" s="366"/>
      <c r="POH6" s="366"/>
      <c r="POI6" s="366"/>
      <c r="POJ6" s="366"/>
      <c r="POK6" s="366"/>
      <c r="POL6" s="366"/>
      <c r="POM6" s="366"/>
      <c r="PON6" s="366"/>
      <c r="POO6" s="366"/>
      <c r="POP6" s="366"/>
      <c r="POQ6" s="366"/>
      <c r="POR6" s="366"/>
      <c r="POS6" s="366"/>
      <c r="POT6" s="366"/>
      <c r="POU6" s="366"/>
      <c r="POV6" s="366"/>
      <c r="POW6" s="366"/>
      <c r="POX6" s="366"/>
      <c r="POY6" s="366"/>
      <c r="POZ6" s="366"/>
      <c r="PPA6" s="366"/>
      <c r="PPB6" s="366"/>
      <c r="PPC6" s="366"/>
      <c r="PPD6" s="366"/>
      <c r="PPE6" s="366"/>
      <c r="PPF6" s="366"/>
      <c r="PPG6" s="366"/>
      <c r="PPH6" s="366"/>
      <c r="PPI6" s="366"/>
      <c r="PPJ6" s="366"/>
      <c r="PPK6" s="366"/>
      <c r="PPL6" s="366"/>
      <c r="PPM6" s="366"/>
      <c r="PPN6" s="366"/>
      <c r="PPO6" s="366"/>
      <c r="PPP6" s="366"/>
      <c r="PPQ6" s="366"/>
      <c r="PPR6" s="366"/>
      <c r="PPS6" s="366"/>
      <c r="PPT6" s="366"/>
      <c r="PPU6" s="366"/>
      <c r="PPV6" s="366"/>
      <c r="PPW6" s="366"/>
      <c r="PPX6" s="366"/>
      <c r="PPY6" s="366"/>
      <c r="PPZ6" s="366"/>
      <c r="PQA6" s="366"/>
      <c r="PQB6" s="366"/>
      <c r="PQC6" s="366"/>
      <c r="PQD6" s="366"/>
      <c r="PQE6" s="366"/>
      <c r="PQF6" s="366"/>
      <c r="PQG6" s="366"/>
      <c r="PQH6" s="366"/>
      <c r="PQI6" s="366"/>
      <c r="PQJ6" s="366"/>
      <c r="PQK6" s="366"/>
      <c r="PQL6" s="366"/>
      <c r="PQM6" s="366"/>
      <c r="PQN6" s="366"/>
      <c r="PQO6" s="366"/>
      <c r="PQP6" s="366"/>
      <c r="PQQ6" s="366"/>
      <c r="PQR6" s="366"/>
      <c r="PQS6" s="366"/>
      <c r="PQT6" s="366"/>
      <c r="PQU6" s="366"/>
      <c r="PQV6" s="366"/>
      <c r="PQW6" s="366"/>
      <c r="PQX6" s="366"/>
      <c r="PQY6" s="366"/>
      <c r="PQZ6" s="366"/>
      <c r="PRA6" s="366"/>
      <c r="PRB6" s="366"/>
      <c r="PRC6" s="366"/>
      <c r="PRD6" s="366"/>
      <c r="PRE6" s="366"/>
      <c r="PRF6" s="366"/>
      <c r="PRG6" s="366"/>
      <c r="PRH6" s="366"/>
      <c r="PRI6" s="366"/>
      <c r="PRJ6" s="366"/>
      <c r="PRK6" s="366"/>
      <c r="PRL6" s="366"/>
      <c r="PRM6" s="366"/>
      <c r="PRN6" s="366"/>
      <c r="PRO6" s="366"/>
      <c r="PRP6" s="366"/>
      <c r="PRQ6" s="366"/>
      <c r="PRR6" s="366"/>
      <c r="PRS6" s="366"/>
      <c r="PRT6" s="366"/>
      <c r="PRU6" s="366"/>
      <c r="PRV6" s="366"/>
      <c r="PRW6" s="366"/>
      <c r="PRX6" s="366"/>
      <c r="PRY6" s="366"/>
      <c r="PRZ6" s="366"/>
      <c r="PSA6" s="366"/>
      <c r="PSB6" s="366"/>
      <c r="PSC6" s="366"/>
      <c r="PSD6" s="366"/>
      <c r="PSE6" s="366"/>
      <c r="PSF6" s="366"/>
      <c r="PSG6" s="366"/>
      <c r="PSH6" s="366"/>
      <c r="PSI6" s="366"/>
      <c r="PSJ6" s="366"/>
      <c r="PSK6" s="366"/>
      <c r="PSL6" s="366"/>
      <c r="PSM6" s="366"/>
      <c r="PSN6" s="366"/>
      <c r="PSO6" s="366"/>
      <c r="PSP6" s="366"/>
      <c r="PSQ6" s="366"/>
      <c r="PSR6" s="366"/>
      <c r="PSS6" s="366"/>
      <c r="PST6" s="366"/>
      <c r="PSU6" s="366"/>
      <c r="PSV6" s="366"/>
      <c r="PSW6" s="366"/>
      <c r="PSX6" s="366"/>
      <c r="PSY6" s="366"/>
      <c r="PSZ6" s="366"/>
      <c r="PTA6" s="366"/>
      <c r="PTB6" s="366"/>
      <c r="PTC6" s="366"/>
      <c r="PTD6" s="366"/>
      <c r="PTE6" s="366"/>
      <c r="PTF6" s="366"/>
      <c r="PTG6" s="366"/>
      <c r="PTH6" s="366"/>
      <c r="PTI6" s="366"/>
      <c r="PTJ6" s="366"/>
      <c r="PTK6" s="366"/>
      <c r="PTL6" s="366"/>
      <c r="PTM6" s="366"/>
      <c r="PTN6" s="366"/>
      <c r="PTO6" s="366"/>
      <c r="PTP6" s="366"/>
      <c r="PTQ6" s="366"/>
      <c r="PTR6" s="366"/>
      <c r="PTS6" s="366"/>
      <c r="PTT6" s="366"/>
      <c r="PTU6" s="366"/>
      <c r="PTV6" s="366"/>
      <c r="PTW6" s="366"/>
      <c r="PTX6" s="366"/>
      <c r="PTY6" s="366"/>
      <c r="PTZ6" s="366"/>
      <c r="PUA6" s="366"/>
      <c r="PUB6" s="366"/>
      <c r="PUC6" s="366"/>
      <c r="PUD6" s="366"/>
      <c r="PUE6" s="366"/>
      <c r="PUF6" s="366"/>
      <c r="PUG6" s="366"/>
      <c r="PUH6" s="366"/>
      <c r="PUI6" s="366"/>
      <c r="PUJ6" s="366"/>
      <c r="PUK6" s="366"/>
      <c r="PUL6" s="366"/>
      <c r="PUM6" s="366"/>
      <c r="PUN6" s="366"/>
      <c r="PUO6" s="366"/>
      <c r="PUP6" s="366"/>
      <c r="PUQ6" s="366"/>
      <c r="PUR6" s="366"/>
      <c r="PUS6" s="366"/>
      <c r="PUT6" s="366"/>
      <c r="PUU6" s="366"/>
      <c r="PUV6" s="366"/>
      <c r="PUW6" s="366"/>
      <c r="PUX6" s="366"/>
      <c r="PUY6" s="366"/>
      <c r="PUZ6" s="366"/>
      <c r="PVA6" s="366"/>
      <c r="PVB6" s="366"/>
      <c r="PVC6" s="366"/>
      <c r="PVD6" s="366"/>
      <c r="PVE6" s="366"/>
      <c r="PVF6" s="366"/>
      <c r="PVG6" s="366"/>
      <c r="PVH6" s="366"/>
      <c r="PVI6" s="366"/>
      <c r="PVJ6" s="366"/>
      <c r="PVK6" s="366"/>
      <c r="PVL6" s="366"/>
      <c r="PVM6" s="366"/>
      <c r="PVN6" s="366"/>
      <c r="PVO6" s="366"/>
      <c r="PVP6" s="366"/>
      <c r="PVQ6" s="366"/>
      <c r="PVR6" s="366"/>
      <c r="PVS6" s="366"/>
      <c r="PVT6" s="366"/>
      <c r="PVU6" s="366"/>
      <c r="PVV6" s="366"/>
      <c r="PVW6" s="366"/>
      <c r="PVX6" s="366"/>
      <c r="PVY6" s="366"/>
      <c r="PVZ6" s="366"/>
      <c r="PWA6" s="366"/>
      <c r="PWB6" s="366"/>
      <c r="PWC6" s="366"/>
      <c r="PWD6" s="366"/>
      <c r="PWE6" s="366"/>
      <c r="PWF6" s="366"/>
      <c r="PWG6" s="366"/>
      <c r="PWH6" s="366"/>
      <c r="PWI6" s="366"/>
      <c r="PWJ6" s="366"/>
      <c r="PWK6" s="366"/>
      <c r="PWL6" s="366"/>
      <c r="PWM6" s="366"/>
      <c r="PWN6" s="366"/>
      <c r="PWO6" s="366"/>
      <c r="PWP6" s="366"/>
      <c r="PWQ6" s="366"/>
      <c r="PWR6" s="366"/>
      <c r="PWS6" s="366"/>
      <c r="PWT6" s="366"/>
      <c r="PWU6" s="366"/>
      <c r="PWV6" s="366"/>
      <c r="PWW6" s="366"/>
      <c r="PWX6" s="366"/>
      <c r="PWY6" s="366"/>
      <c r="PWZ6" s="366"/>
      <c r="PXA6" s="366"/>
      <c r="PXB6" s="366"/>
      <c r="PXC6" s="366"/>
      <c r="PXD6" s="366"/>
      <c r="PXE6" s="366"/>
      <c r="PXF6" s="366"/>
      <c r="PXG6" s="366"/>
      <c r="PXH6" s="366"/>
      <c r="PXI6" s="366"/>
      <c r="PXJ6" s="366"/>
      <c r="PXK6" s="366"/>
      <c r="PXL6" s="366"/>
      <c r="PXM6" s="366"/>
      <c r="PXN6" s="366"/>
      <c r="PXO6" s="366"/>
      <c r="PXP6" s="366"/>
      <c r="PXQ6" s="366"/>
      <c r="PXR6" s="366"/>
      <c r="PXS6" s="366"/>
      <c r="PXT6" s="366"/>
      <c r="PXU6" s="366"/>
      <c r="PXV6" s="366"/>
      <c r="PXW6" s="366"/>
      <c r="PXX6" s="366"/>
      <c r="PXY6" s="366"/>
      <c r="PXZ6" s="366"/>
      <c r="PYA6" s="366"/>
      <c r="PYB6" s="366"/>
      <c r="PYC6" s="366"/>
      <c r="PYD6" s="366"/>
      <c r="PYE6" s="366"/>
      <c r="PYF6" s="366"/>
      <c r="PYG6" s="366"/>
      <c r="PYH6" s="366"/>
      <c r="PYI6" s="366"/>
      <c r="PYJ6" s="366"/>
      <c r="PYK6" s="366"/>
      <c r="PYL6" s="366"/>
      <c r="PYM6" s="366"/>
      <c r="PYN6" s="366"/>
      <c r="PYO6" s="366"/>
      <c r="PYP6" s="366"/>
      <c r="PYQ6" s="366"/>
      <c r="PYR6" s="366"/>
      <c r="PYS6" s="366"/>
      <c r="PYT6" s="366"/>
      <c r="PYU6" s="366"/>
      <c r="PYV6" s="366"/>
      <c r="PYW6" s="366"/>
      <c r="PYX6" s="366"/>
      <c r="PYY6" s="366"/>
      <c r="PYZ6" s="366"/>
      <c r="PZA6" s="366"/>
      <c r="PZB6" s="366"/>
      <c r="PZC6" s="366"/>
      <c r="PZD6" s="366"/>
      <c r="PZE6" s="366"/>
      <c r="PZF6" s="366"/>
      <c r="PZG6" s="366"/>
      <c r="PZH6" s="366"/>
      <c r="PZI6" s="366"/>
      <c r="PZJ6" s="366"/>
      <c r="PZK6" s="366"/>
      <c r="PZL6" s="366"/>
      <c r="PZM6" s="366"/>
      <c r="PZN6" s="366"/>
      <c r="PZO6" s="366"/>
      <c r="PZP6" s="366"/>
      <c r="PZQ6" s="366"/>
      <c r="PZR6" s="366"/>
      <c r="PZS6" s="366"/>
      <c r="PZT6" s="366"/>
      <c r="PZU6" s="366"/>
      <c r="PZV6" s="366"/>
      <c r="PZW6" s="366"/>
      <c r="PZX6" s="366"/>
      <c r="PZY6" s="366"/>
      <c r="PZZ6" s="366"/>
      <c r="QAA6" s="366"/>
      <c r="QAB6" s="366"/>
      <c r="QAC6" s="366"/>
      <c r="QAD6" s="366"/>
      <c r="QAE6" s="366"/>
      <c r="QAF6" s="366"/>
      <c r="QAG6" s="366"/>
      <c r="QAH6" s="366"/>
      <c r="QAI6" s="366"/>
      <c r="QAJ6" s="366"/>
      <c r="QAK6" s="366"/>
      <c r="QAL6" s="366"/>
      <c r="QAM6" s="366"/>
      <c r="QAN6" s="366"/>
      <c r="QAO6" s="366"/>
      <c r="QAP6" s="366"/>
      <c r="QAQ6" s="366"/>
      <c r="QAR6" s="366"/>
      <c r="QAS6" s="366"/>
      <c r="QAT6" s="366"/>
      <c r="QAU6" s="366"/>
      <c r="QAV6" s="366"/>
      <c r="QAW6" s="366"/>
      <c r="QAX6" s="366"/>
      <c r="QAY6" s="366"/>
      <c r="QAZ6" s="366"/>
      <c r="QBA6" s="366"/>
      <c r="QBB6" s="366"/>
      <c r="QBC6" s="366"/>
      <c r="QBD6" s="366"/>
      <c r="QBE6" s="366"/>
      <c r="QBF6" s="366"/>
      <c r="QBG6" s="366"/>
      <c r="QBH6" s="366"/>
      <c r="QBI6" s="366"/>
      <c r="QBJ6" s="366"/>
      <c r="QBK6" s="366"/>
      <c r="QBL6" s="366"/>
      <c r="QBM6" s="366"/>
      <c r="QBN6" s="366"/>
      <c r="QBO6" s="366"/>
      <c r="QBP6" s="366"/>
      <c r="QBQ6" s="366"/>
      <c r="QBR6" s="366"/>
      <c r="QBS6" s="366"/>
      <c r="QBT6" s="366"/>
      <c r="QBU6" s="366"/>
      <c r="QBV6" s="366"/>
      <c r="QBW6" s="366"/>
      <c r="QBX6" s="366"/>
      <c r="QBY6" s="366"/>
      <c r="QBZ6" s="366"/>
      <c r="QCA6" s="366"/>
      <c r="QCB6" s="366"/>
      <c r="QCC6" s="366"/>
      <c r="QCD6" s="366"/>
      <c r="QCE6" s="366"/>
      <c r="QCF6" s="366"/>
      <c r="QCG6" s="366"/>
      <c r="QCH6" s="366"/>
      <c r="QCI6" s="366"/>
      <c r="QCJ6" s="366"/>
      <c r="QCK6" s="366"/>
      <c r="QCL6" s="366"/>
      <c r="QCM6" s="366"/>
      <c r="QCN6" s="366"/>
      <c r="QCO6" s="366"/>
      <c r="QCP6" s="366"/>
      <c r="QCQ6" s="366"/>
      <c r="QCR6" s="366"/>
      <c r="QCS6" s="366"/>
      <c r="QCT6" s="366"/>
      <c r="QCU6" s="366"/>
      <c r="QCV6" s="366"/>
      <c r="QCW6" s="366"/>
      <c r="QCX6" s="366"/>
      <c r="QCY6" s="366"/>
      <c r="QCZ6" s="366"/>
      <c r="QDA6" s="366"/>
      <c r="QDB6" s="366"/>
      <c r="QDC6" s="366"/>
      <c r="QDD6" s="366"/>
      <c r="QDE6" s="366"/>
      <c r="QDF6" s="366"/>
      <c r="QDG6" s="366"/>
      <c r="QDH6" s="366"/>
      <c r="QDI6" s="366"/>
      <c r="QDJ6" s="366"/>
      <c r="QDK6" s="366"/>
      <c r="QDL6" s="366"/>
      <c r="QDM6" s="366"/>
      <c r="QDN6" s="366"/>
      <c r="QDO6" s="366"/>
      <c r="QDP6" s="366"/>
      <c r="QDQ6" s="366"/>
      <c r="QDR6" s="366"/>
      <c r="QDS6" s="366"/>
      <c r="QDT6" s="366"/>
      <c r="QDU6" s="366"/>
      <c r="QDV6" s="366"/>
      <c r="QDW6" s="366"/>
      <c r="QDX6" s="366"/>
      <c r="QDY6" s="366"/>
      <c r="QDZ6" s="366"/>
      <c r="QEA6" s="366"/>
      <c r="QEB6" s="366"/>
      <c r="QEC6" s="366"/>
      <c r="QED6" s="366"/>
      <c r="QEE6" s="366"/>
      <c r="QEF6" s="366"/>
      <c r="QEG6" s="366"/>
      <c r="QEH6" s="366"/>
      <c r="QEI6" s="366"/>
      <c r="QEJ6" s="366"/>
      <c r="QEK6" s="366"/>
      <c r="QEL6" s="366"/>
      <c r="QEM6" s="366"/>
      <c r="QEN6" s="366"/>
      <c r="QEO6" s="366"/>
      <c r="QEP6" s="366"/>
      <c r="QEQ6" s="366"/>
      <c r="QER6" s="366"/>
      <c r="QES6" s="366"/>
      <c r="QET6" s="366"/>
      <c r="QEU6" s="366"/>
      <c r="QEV6" s="366"/>
      <c r="QEW6" s="366"/>
      <c r="QEX6" s="366"/>
      <c r="QEY6" s="366"/>
      <c r="QEZ6" s="366"/>
      <c r="QFA6" s="366"/>
      <c r="QFB6" s="366"/>
      <c r="QFC6" s="366"/>
      <c r="QFD6" s="366"/>
      <c r="QFE6" s="366"/>
      <c r="QFF6" s="366"/>
      <c r="QFG6" s="366"/>
      <c r="QFH6" s="366"/>
      <c r="QFI6" s="366"/>
      <c r="QFJ6" s="366"/>
      <c r="QFK6" s="366"/>
      <c r="QFL6" s="366"/>
      <c r="QFM6" s="366"/>
      <c r="QFN6" s="366"/>
      <c r="QFO6" s="366"/>
      <c r="QFP6" s="366"/>
      <c r="QFQ6" s="366"/>
      <c r="QFR6" s="366"/>
      <c r="QFS6" s="366"/>
      <c r="QFT6" s="366"/>
      <c r="QFU6" s="366"/>
      <c r="QFV6" s="366"/>
      <c r="QFW6" s="366"/>
      <c r="QFX6" s="366"/>
      <c r="QFY6" s="366"/>
      <c r="QFZ6" s="366"/>
      <c r="QGA6" s="366"/>
      <c r="QGB6" s="366"/>
      <c r="QGC6" s="366"/>
      <c r="QGD6" s="366"/>
      <c r="QGE6" s="366"/>
      <c r="QGF6" s="366"/>
      <c r="QGG6" s="366"/>
      <c r="QGH6" s="366"/>
      <c r="QGI6" s="366"/>
      <c r="QGJ6" s="366"/>
      <c r="QGK6" s="366"/>
      <c r="QGL6" s="366"/>
      <c r="QGM6" s="366"/>
      <c r="QGN6" s="366"/>
      <c r="QGO6" s="366"/>
      <c r="QGP6" s="366"/>
      <c r="QGQ6" s="366"/>
      <c r="QGR6" s="366"/>
      <c r="QGS6" s="366"/>
      <c r="QGT6" s="366"/>
      <c r="QGU6" s="366"/>
      <c r="QGV6" s="366"/>
      <c r="QGW6" s="366"/>
      <c r="QGX6" s="366"/>
      <c r="QGY6" s="366"/>
      <c r="QGZ6" s="366"/>
      <c r="QHA6" s="366"/>
      <c r="QHB6" s="366"/>
      <c r="QHC6" s="366"/>
      <c r="QHD6" s="366"/>
      <c r="QHE6" s="366"/>
      <c r="QHF6" s="366"/>
      <c r="QHG6" s="366"/>
      <c r="QHH6" s="366"/>
      <c r="QHI6" s="366"/>
      <c r="QHJ6" s="366"/>
      <c r="QHK6" s="366"/>
      <c r="QHL6" s="366"/>
      <c r="QHM6" s="366"/>
      <c r="QHN6" s="366"/>
      <c r="QHO6" s="366"/>
      <c r="QHP6" s="366"/>
      <c r="QHQ6" s="366"/>
      <c r="QHR6" s="366"/>
      <c r="QHS6" s="366"/>
      <c r="QHT6" s="366"/>
      <c r="QHU6" s="366"/>
      <c r="QHV6" s="366"/>
      <c r="QHW6" s="366"/>
      <c r="QHX6" s="366"/>
      <c r="QHY6" s="366"/>
      <c r="QHZ6" s="366"/>
      <c r="QIA6" s="366"/>
      <c r="QIB6" s="366"/>
      <c r="QIC6" s="366"/>
      <c r="QID6" s="366"/>
      <c r="QIE6" s="366"/>
      <c r="QIF6" s="366"/>
      <c r="QIG6" s="366"/>
      <c r="QIH6" s="366"/>
      <c r="QII6" s="366"/>
      <c r="QIJ6" s="366"/>
      <c r="QIK6" s="366"/>
      <c r="QIL6" s="366"/>
      <c r="QIM6" s="366"/>
      <c r="QIN6" s="366"/>
      <c r="QIO6" s="366"/>
      <c r="QIP6" s="366"/>
      <c r="QIQ6" s="366"/>
      <c r="QIR6" s="366"/>
      <c r="QIS6" s="366"/>
      <c r="QIT6" s="366"/>
      <c r="QIU6" s="366"/>
      <c r="QIV6" s="366"/>
      <c r="QIW6" s="366"/>
      <c r="QIX6" s="366"/>
      <c r="QIY6" s="366"/>
      <c r="QIZ6" s="366"/>
      <c r="QJA6" s="366"/>
      <c r="QJB6" s="366"/>
      <c r="QJC6" s="366"/>
      <c r="QJD6" s="366"/>
      <c r="QJE6" s="366"/>
      <c r="QJF6" s="366"/>
      <c r="QJG6" s="366"/>
      <c r="QJH6" s="366"/>
      <c r="QJI6" s="366"/>
      <c r="QJJ6" s="366"/>
      <c r="QJK6" s="366"/>
      <c r="QJL6" s="366"/>
      <c r="QJM6" s="366"/>
      <c r="QJN6" s="366"/>
      <c r="QJO6" s="366"/>
      <c r="QJP6" s="366"/>
      <c r="QJQ6" s="366"/>
      <c r="QJR6" s="366"/>
      <c r="QJS6" s="366"/>
      <c r="QJT6" s="366"/>
      <c r="QJU6" s="366"/>
      <c r="QJV6" s="366"/>
      <c r="QJW6" s="366"/>
      <c r="QJX6" s="366"/>
      <c r="QJY6" s="366"/>
      <c r="QJZ6" s="366"/>
      <c r="QKA6" s="366"/>
      <c r="QKB6" s="366"/>
      <c r="QKC6" s="366"/>
      <c r="QKD6" s="366"/>
      <c r="QKE6" s="366"/>
      <c r="QKF6" s="366"/>
      <c r="QKG6" s="366"/>
      <c r="QKH6" s="366"/>
      <c r="QKI6" s="366"/>
      <c r="QKJ6" s="366"/>
      <c r="QKK6" s="366"/>
      <c r="QKL6" s="366"/>
      <c r="QKM6" s="366"/>
      <c r="QKN6" s="366"/>
      <c r="QKO6" s="366"/>
      <c r="QKP6" s="366"/>
      <c r="QKQ6" s="366"/>
      <c r="QKR6" s="366"/>
      <c r="QKS6" s="366"/>
      <c r="QKT6" s="366"/>
      <c r="QKU6" s="366"/>
      <c r="QKV6" s="366"/>
      <c r="QKW6" s="366"/>
      <c r="QKX6" s="366"/>
      <c r="QKY6" s="366"/>
      <c r="QKZ6" s="366"/>
      <c r="QLA6" s="366"/>
      <c r="QLB6" s="366"/>
      <c r="QLC6" s="366"/>
      <c r="QLD6" s="366"/>
      <c r="QLE6" s="366"/>
      <c r="QLF6" s="366"/>
      <c r="QLG6" s="366"/>
      <c r="QLH6" s="366"/>
      <c r="QLI6" s="366"/>
      <c r="QLJ6" s="366"/>
      <c r="QLK6" s="366"/>
      <c r="QLL6" s="366"/>
      <c r="QLM6" s="366"/>
      <c r="QLN6" s="366"/>
      <c r="QLO6" s="366"/>
      <c r="QLP6" s="366"/>
      <c r="QLQ6" s="366"/>
      <c r="QLR6" s="366"/>
      <c r="QLS6" s="366"/>
      <c r="QLT6" s="366"/>
      <c r="QLU6" s="366"/>
      <c r="QLV6" s="366"/>
      <c r="QLW6" s="366"/>
      <c r="QLX6" s="366"/>
      <c r="QLY6" s="366"/>
      <c r="QLZ6" s="366"/>
      <c r="QMA6" s="366"/>
      <c r="QMB6" s="366"/>
      <c r="QMC6" s="366"/>
      <c r="QMD6" s="366"/>
      <c r="QME6" s="366"/>
      <c r="QMF6" s="366"/>
      <c r="QMG6" s="366"/>
      <c r="QMH6" s="366"/>
      <c r="QMI6" s="366"/>
      <c r="QMJ6" s="366"/>
      <c r="QMK6" s="366"/>
      <c r="QML6" s="366"/>
      <c r="QMM6" s="366"/>
      <c r="QMN6" s="366"/>
      <c r="QMO6" s="366"/>
      <c r="QMP6" s="366"/>
      <c r="QMQ6" s="366"/>
      <c r="QMR6" s="366"/>
      <c r="QMS6" s="366"/>
      <c r="QMT6" s="366"/>
      <c r="QMU6" s="366"/>
      <c r="QMV6" s="366"/>
      <c r="QMW6" s="366"/>
      <c r="QMX6" s="366"/>
      <c r="QMY6" s="366"/>
      <c r="QMZ6" s="366"/>
      <c r="QNA6" s="366"/>
      <c r="QNB6" s="366"/>
      <c r="QNC6" s="366"/>
      <c r="QND6" s="366"/>
      <c r="QNE6" s="366"/>
      <c r="QNF6" s="366"/>
      <c r="QNG6" s="366"/>
      <c r="QNH6" s="366"/>
      <c r="QNI6" s="366"/>
      <c r="QNJ6" s="366"/>
      <c r="QNK6" s="366"/>
      <c r="QNL6" s="366"/>
      <c r="QNM6" s="366"/>
      <c r="QNN6" s="366"/>
      <c r="QNO6" s="366"/>
      <c r="QNP6" s="366"/>
      <c r="QNQ6" s="366"/>
      <c r="QNR6" s="366"/>
      <c r="QNS6" s="366"/>
      <c r="QNT6" s="366"/>
      <c r="QNU6" s="366"/>
      <c r="QNV6" s="366"/>
      <c r="QNW6" s="366"/>
      <c r="QNX6" s="366"/>
      <c r="QNY6" s="366"/>
      <c r="QNZ6" s="366"/>
      <c r="QOA6" s="366"/>
      <c r="QOB6" s="366"/>
      <c r="QOC6" s="366"/>
      <c r="QOD6" s="366"/>
      <c r="QOE6" s="366"/>
      <c r="QOF6" s="366"/>
      <c r="QOG6" s="366"/>
      <c r="QOH6" s="366"/>
      <c r="QOI6" s="366"/>
      <c r="QOJ6" s="366"/>
      <c r="QOK6" s="366"/>
      <c r="QOL6" s="366"/>
      <c r="QOM6" s="366"/>
      <c r="QON6" s="366"/>
      <c r="QOO6" s="366"/>
      <c r="QOP6" s="366"/>
      <c r="QOQ6" s="366"/>
      <c r="QOR6" s="366"/>
      <c r="QOS6" s="366"/>
      <c r="QOT6" s="366"/>
      <c r="QOU6" s="366"/>
      <c r="QOV6" s="366"/>
      <c r="QOW6" s="366"/>
      <c r="QOX6" s="366"/>
      <c r="QOY6" s="366"/>
      <c r="QOZ6" s="366"/>
      <c r="QPA6" s="366"/>
      <c r="QPB6" s="366"/>
      <c r="QPC6" s="366"/>
      <c r="QPD6" s="366"/>
      <c r="QPE6" s="366"/>
      <c r="QPF6" s="366"/>
      <c r="QPG6" s="366"/>
      <c r="QPH6" s="366"/>
      <c r="QPI6" s="366"/>
      <c r="QPJ6" s="366"/>
      <c r="QPK6" s="366"/>
      <c r="QPL6" s="366"/>
      <c r="QPM6" s="366"/>
      <c r="QPN6" s="366"/>
      <c r="QPO6" s="366"/>
      <c r="QPP6" s="366"/>
      <c r="QPQ6" s="366"/>
      <c r="QPR6" s="366"/>
      <c r="QPS6" s="366"/>
      <c r="QPT6" s="366"/>
      <c r="QPU6" s="366"/>
      <c r="QPV6" s="366"/>
      <c r="QPW6" s="366"/>
      <c r="QPX6" s="366"/>
      <c r="QPY6" s="366"/>
      <c r="QPZ6" s="366"/>
      <c r="QQA6" s="366"/>
      <c r="QQB6" s="366"/>
      <c r="QQC6" s="366"/>
      <c r="QQD6" s="366"/>
      <c r="QQE6" s="366"/>
      <c r="QQF6" s="366"/>
      <c r="QQG6" s="366"/>
      <c r="QQH6" s="366"/>
      <c r="QQI6" s="366"/>
      <c r="QQJ6" s="366"/>
      <c r="QQK6" s="366"/>
      <c r="QQL6" s="366"/>
      <c r="QQM6" s="366"/>
      <c r="QQN6" s="366"/>
      <c r="QQO6" s="366"/>
      <c r="QQP6" s="366"/>
      <c r="QQQ6" s="366"/>
      <c r="QQR6" s="366"/>
      <c r="QQS6" s="366"/>
      <c r="QQT6" s="366"/>
      <c r="QQU6" s="366"/>
      <c r="QQV6" s="366"/>
      <c r="QQW6" s="366"/>
      <c r="QQX6" s="366"/>
      <c r="QQY6" s="366"/>
      <c r="QQZ6" s="366"/>
      <c r="QRA6" s="366"/>
      <c r="QRB6" s="366"/>
      <c r="QRC6" s="366"/>
      <c r="QRD6" s="366"/>
      <c r="QRE6" s="366"/>
      <c r="QRF6" s="366"/>
      <c r="QRG6" s="366"/>
      <c r="QRH6" s="366"/>
      <c r="QRI6" s="366"/>
      <c r="QRJ6" s="366"/>
      <c r="QRK6" s="366"/>
      <c r="QRL6" s="366"/>
      <c r="QRM6" s="366"/>
      <c r="QRN6" s="366"/>
      <c r="QRO6" s="366"/>
      <c r="QRP6" s="366"/>
      <c r="QRQ6" s="366"/>
      <c r="QRR6" s="366"/>
      <c r="QRS6" s="366"/>
      <c r="QRT6" s="366"/>
      <c r="QRU6" s="366"/>
      <c r="QRV6" s="366"/>
      <c r="QRW6" s="366"/>
      <c r="QRX6" s="366"/>
      <c r="QRY6" s="366"/>
      <c r="QRZ6" s="366"/>
      <c r="QSA6" s="366"/>
      <c r="QSB6" s="366"/>
      <c r="QSC6" s="366"/>
      <c r="QSD6" s="366"/>
      <c r="QSE6" s="366"/>
      <c r="QSF6" s="366"/>
      <c r="QSG6" s="366"/>
      <c r="QSH6" s="366"/>
      <c r="QSI6" s="366"/>
      <c r="QSJ6" s="366"/>
      <c r="QSK6" s="366"/>
      <c r="QSL6" s="366"/>
      <c r="QSM6" s="366"/>
      <c r="QSN6" s="366"/>
      <c r="QSO6" s="366"/>
      <c r="QSP6" s="366"/>
      <c r="QSQ6" s="366"/>
      <c r="QSR6" s="366"/>
      <c r="QSS6" s="366"/>
      <c r="QST6" s="366"/>
      <c r="QSU6" s="366"/>
      <c r="QSV6" s="366"/>
      <c r="QSW6" s="366"/>
      <c r="QSX6" s="366"/>
      <c r="QSY6" s="366"/>
      <c r="QSZ6" s="366"/>
      <c r="QTA6" s="366"/>
      <c r="QTB6" s="366"/>
      <c r="QTC6" s="366"/>
      <c r="QTD6" s="366"/>
      <c r="QTE6" s="366"/>
      <c r="QTF6" s="366"/>
      <c r="QTG6" s="366"/>
      <c r="QTH6" s="366"/>
      <c r="QTI6" s="366"/>
      <c r="QTJ6" s="366"/>
      <c r="QTK6" s="366"/>
      <c r="QTL6" s="366"/>
      <c r="QTM6" s="366"/>
      <c r="QTN6" s="366"/>
      <c r="QTO6" s="366"/>
      <c r="QTP6" s="366"/>
      <c r="QTQ6" s="366"/>
      <c r="QTR6" s="366"/>
      <c r="QTS6" s="366"/>
      <c r="QTT6" s="366"/>
      <c r="QTU6" s="366"/>
      <c r="QTV6" s="366"/>
      <c r="QTW6" s="366"/>
      <c r="QTX6" s="366"/>
      <c r="QTY6" s="366"/>
      <c r="QTZ6" s="366"/>
      <c r="QUA6" s="366"/>
      <c r="QUB6" s="366"/>
      <c r="QUC6" s="366"/>
      <c r="QUD6" s="366"/>
      <c r="QUE6" s="366"/>
      <c r="QUF6" s="366"/>
      <c r="QUG6" s="366"/>
      <c r="QUH6" s="366"/>
      <c r="QUI6" s="366"/>
      <c r="QUJ6" s="366"/>
      <c r="QUK6" s="366"/>
      <c r="QUL6" s="366"/>
      <c r="QUM6" s="366"/>
      <c r="QUN6" s="366"/>
      <c r="QUO6" s="366"/>
      <c r="QUP6" s="366"/>
      <c r="QUQ6" s="366"/>
      <c r="QUR6" s="366"/>
      <c r="QUS6" s="366"/>
      <c r="QUT6" s="366"/>
      <c r="QUU6" s="366"/>
      <c r="QUV6" s="366"/>
      <c r="QUW6" s="366"/>
      <c r="QUX6" s="366"/>
      <c r="QUY6" s="366"/>
      <c r="QUZ6" s="366"/>
      <c r="QVA6" s="366"/>
      <c r="QVB6" s="366"/>
      <c r="QVC6" s="366"/>
      <c r="QVD6" s="366"/>
      <c r="QVE6" s="366"/>
      <c r="QVF6" s="366"/>
      <c r="QVG6" s="366"/>
      <c r="QVH6" s="366"/>
      <c r="QVI6" s="366"/>
      <c r="QVJ6" s="366"/>
      <c r="QVK6" s="366"/>
      <c r="QVL6" s="366"/>
      <c r="QVM6" s="366"/>
      <c r="QVN6" s="366"/>
      <c r="QVO6" s="366"/>
      <c r="QVP6" s="366"/>
      <c r="QVQ6" s="366"/>
      <c r="QVR6" s="366"/>
      <c r="QVS6" s="366"/>
      <c r="QVT6" s="366"/>
      <c r="QVU6" s="366"/>
      <c r="QVV6" s="366"/>
      <c r="QVW6" s="366"/>
      <c r="QVX6" s="366"/>
      <c r="QVY6" s="366"/>
      <c r="QVZ6" s="366"/>
      <c r="QWA6" s="366"/>
      <c r="QWB6" s="366"/>
      <c r="QWC6" s="366"/>
      <c r="QWD6" s="366"/>
      <c r="QWE6" s="366"/>
      <c r="QWF6" s="366"/>
      <c r="QWG6" s="366"/>
      <c r="QWH6" s="366"/>
      <c r="QWI6" s="366"/>
      <c r="QWJ6" s="366"/>
      <c r="QWK6" s="366"/>
      <c r="QWL6" s="366"/>
      <c r="QWM6" s="366"/>
      <c r="QWN6" s="366"/>
      <c r="QWO6" s="366"/>
      <c r="QWP6" s="366"/>
      <c r="QWQ6" s="366"/>
      <c r="QWR6" s="366"/>
      <c r="QWS6" s="366"/>
      <c r="QWT6" s="366"/>
      <c r="QWU6" s="366"/>
      <c r="QWV6" s="366"/>
      <c r="QWW6" s="366"/>
      <c r="QWX6" s="366"/>
      <c r="QWY6" s="366"/>
      <c r="QWZ6" s="366"/>
      <c r="QXA6" s="366"/>
      <c r="QXB6" s="366"/>
      <c r="QXC6" s="366"/>
      <c r="QXD6" s="366"/>
      <c r="QXE6" s="366"/>
      <c r="QXF6" s="366"/>
      <c r="QXG6" s="366"/>
      <c r="QXH6" s="366"/>
      <c r="QXI6" s="366"/>
      <c r="QXJ6" s="366"/>
      <c r="QXK6" s="366"/>
      <c r="QXL6" s="366"/>
      <c r="QXM6" s="366"/>
      <c r="QXN6" s="366"/>
      <c r="QXO6" s="366"/>
      <c r="QXP6" s="366"/>
      <c r="QXQ6" s="366"/>
      <c r="QXR6" s="366"/>
      <c r="QXS6" s="366"/>
      <c r="QXT6" s="366"/>
      <c r="QXU6" s="366"/>
      <c r="QXV6" s="366"/>
      <c r="QXW6" s="366"/>
      <c r="QXX6" s="366"/>
      <c r="QXY6" s="366"/>
      <c r="QXZ6" s="366"/>
      <c r="QYA6" s="366"/>
      <c r="QYB6" s="366"/>
      <c r="QYC6" s="366"/>
      <c r="QYD6" s="366"/>
      <c r="QYE6" s="366"/>
      <c r="QYF6" s="366"/>
      <c r="QYG6" s="366"/>
      <c r="QYH6" s="366"/>
      <c r="QYI6" s="366"/>
      <c r="QYJ6" s="366"/>
      <c r="QYK6" s="366"/>
      <c r="QYL6" s="366"/>
      <c r="QYM6" s="366"/>
      <c r="QYN6" s="366"/>
      <c r="QYO6" s="366"/>
      <c r="QYP6" s="366"/>
      <c r="QYQ6" s="366"/>
      <c r="QYR6" s="366"/>
      <c r="QYS6" s="366"/>
      <c r="QYT6" s="366"/>
      <c r="QYU6" s="366"/>
      <c r="QYV6" s="366"/>
      <c r="QYW6" s="366"/>
      <c r="QYX6" s="366"/>
      <c r="QYY6" s="366"/>
      <c r="QYZ6" s="366"/>
      <c r="QZA6" s="366"/>
      <c r="QZB6" s="366"/>
      <c r="QZC6" s="366"/>
      <c r="QZD6" s="366"/>
      <c r="QZE6" s="366"/>
      <c r="QZF6" s="366"/>
      <c r="QZG6" s="366"/>
      <c r="QZH6" s="366"/>
      <c r="QZI6" s="366"/>
      <c r="QZJ6" s="366"/>
      <c r="QZK6" s="366"/>
      <c r="QZL6" s="366"/>
      <c r="QZM6" s="366"/>
      <c r="QZN6" s="366"/>
      <c r="QZO6" s="366"/>
      <c r="QZP6" s="366"/>
      <c r="QZQ6" s="366"/>
      <c r="QZR6" s="366"/>
      <c r="QZS6" s="366"/>
      <c r="QZT6" s="366"/>
      <c r="QZU6" s="366"/>
      <c r="QZV6" s="366"/>
      <c r="QZW6" s="366"/>
      <c r="QZX6" s="366"/>
      <c r="QZY6" s="366"/>
      <c r="QZZ6" s="366"/>
      <c r="RAA6" s="366"/>
      <c r="RAB6" s="366"/>
      <c r="RAC6" s="366"/>
      <c r="RAD6" s="366"/>
      <c r="RAE6" s="366"/>
      <c r="RAF6" s="366"/>
      <c r="RAG6" s="366"/>
      <c r="RAH6" s="366"/>
      <c r="RAI6" s="366"/>
      <c r="RAJ6" s="366"/>
      <c r="RAK6" s="366"/>
      <c r="RAL6" s="366"/>
      <c r="RAM6" s="366"/>
      <c r="RAN6" s="366"/>
      <c r="RAO6" s="366"/>
      <c r="RAP6" s="366"/>
      <c r="RAQ6" s="366"/>
      <c r="RAR6" s="366"/>
      <c r="RAS6" s="366"/>
      <c r="RAT6" s="366"/>
      <c r="RAU6" s="366"/>
      <c r="RAV6" s="366"/>
      <c r="RAW6" s="366"/>
      <c r="RAX6" s="366"/>
      <c r="RAY6" s="366"/>
      <c r="RAZ6" s="366"/>
      <c r="RBA6" s="366"/>
      <c r="RBB6" s="366"/>
      <c r="RBC6" s="366"/>
      <c r="RBD6" s="366"/>
      <c r="RBE6" s="366"/>
      <c r="RBF6" s="366"/>
      <c r="RBG6" s="366"/>
      <c r="RBH6" s="366"/>
      <c r="RBI6" s="366"/>
      <c r="RBJ6" s="366"/>
      <c r="RBK6" s="366"/>
      <c r="RBL6" s="366"/>
      <c r="RBM6" s="366"/>
      <c r="RBN6" s="366"/>
      <c r="RBO6" s="366"/>
      <c r="RBP6" s="366"/>
      <c r="RBQ6" s="366"/>
      <c r="RBR6" s="366"/>
      <c r="RBS6" s="366"/>
      <c r="RBT6" s="366"/>
      <c r="RBU6" s="366"/>
      <c r="RBV6" s="366"/>
      <c r="RBW6" s="366"/>
      <c r="RBX6" s="366"/>
      <c r="RBY6" s="366"/>
      <c r="RBZ6" s="366"/>
      <c r="RCA6" s="366"/>
      <c r="RCB6" s="366"/>
      <c r="RCC6" s="366"/>
      <c r="RCD6" s="366"/>
      <c r="RCE6" s="366"/>
      <c r="RCF6" s="366"/>
      <c r="RCG6" s="366"/>
      <c r="RCH6" s="366"/>
      <c r="RCI6" s="366"/>
      <c r="RCJ6" s="366"/>
      <c r="RCK6" s="366"/>
      <c r="RCL6" s="366"/>
      <c r="RCM6" s="366"/>
      <c r="RCN6" s="366"/>
      <c r="RCO6" s="366"/>
      <c r="RCP6" s="366"/>
      <c r="RCQ6" s="366"/>
      <c r="RCR6" s="366"/>
      <c r="RCS6" s="366"/>
      <c r="RCT6" s="366"/>
      <c r="RCU6" s="366"/>
      <c r="RCV6" s="366"/>
      <c r="RCW6" s="366"/>
      <c r="RCX6" s="366"/>
      <c r="RCY6" s="366"/>
      <c r="RCZ6" s="366"/>
      <c r="RDA6" s="366"/>
      <c r="RDB6" s="366"/>
      <c r="RDC6" s="366"/>
      <c r="RDD6" s="366"/>
      <c r="RDE6" s="366"/>
      <c r="RDF6" s="366"/>
      <c r="RDG6" s="366"/>
      <c r="RDH6" s="366"/>
      <c r="RDI6" s="366"/>
      <c r="RDJ6" s="366"/>
      <c r="RDK6" s="366"/>
      <c r="RDL6" s="366"/>
      <c r="RDM6" s="366"/>
      <c r="RDN6" s="366"/>
      <c r="RDO6" s="366"/>
      <c r="RDP6" s="366"/>
      <c r="RDQ6" s="366"/>
      <c r="RDR6" s="366"/>
      <c r="RDS6" s="366"/>
      <c r="RDT6" s="366"/>
      <c r="RDU6" s="366"/>
      <c r="RDV6" s="366"/>
      <c r="RDW6" s="366"/>
      <c r="RDX6" s="366"/>
      <c r="RDY6" s="366"/>
      <c r="RDZ6" s="366"/>
      <c r="REA6" s="366"/>
      <c r="REB6" s="366"/>
      <c r="REC6" s="366"/>
      <c r="RED6" s="366"/>
      <c r="REE6" s="366"/>
      <c r="REF6" s="366"/>
      <c r="REG6" s="366"/>
      <c r="REH6" s="366"/>
      <c r="REI6" s="366"/>
      <c r="REJ6" s="366"/>
      <c r="REK6" s="366"/>
      <c r="REL6" s="366"/>
      <c r="REM6" s="366"/>
      <c r="REN6" s="366"/>
      <c r="REO6" s="366"/>
      <c r="REP6" s="366"/>
      <c r="REQ6" s="366"/>
      <c r="RER6" s="366"/>
      <c r="RES6" s="366"/>
      <c r="RET6" s="366"/>
      <c r="REU6" s="366"/>
      <c r="REV6" s="366"/>
      <c r="REW6" s="366"/>
      <c r="REX6" s="366"/>
      <c r="REY6" s="366"/>
      <c r="REZ6" s="366"/>
      <c r="RFA6" s="366"/>
      <c r="RFB6" s="366"/>
      <c r="RFC6" s="366"/>
      <c r="RFD6" s="366"/>
      <c r="RFE6" s="366"/>
      <c r="RFF6" s="366"/>
      <c r="RFG6" s="366"/>
      <c r="RFH6" s="366"/>
      <c r="RFI6" s="366"/>
      <c r="RFJ6" s="366"/>
      <c r="RFK6" s="366"/>
      <c r="RFL6" s="366"/>
      <c r="RFM6" s="366"/>
      <c r="RFN6" s="366"/>
      <c r="RFO6" s="366"/>
      <c r="RFP6" s="366"/>
      <c r="RFQ6" s="366"/>
      <c r="RFR6" s="366"/>
      <c r="RFS6" s="366"/>
      <c r="RFT6" s="366"/>
      <c r="RFU6" s="366"/>
      <c r="RFV6" s="366"/>
      <c r="RFW6" s="366"/>
      <c r="RFX6" s="366"/>
      <c r="RFY6" s="366"/>
      <c r="RFZ6" s="366"/>
      <c r="RGA6" s="366"/>
      <c r="RGB6" s="366"/>
      <c r="RGC6" s="366"/>
      <c r="RGD6" s="366"/>
      <c r="RGE6" s="366"/>
      <c r="RGF6" s="366"/>
      <c r="RGG6" s="366"/>
      <c r="RGH6" s="366"/>
      <c r="RGI6" s="366"/>
      <c r="RGJ6" s="366"/>
      <c r="RGK6" s="366"/>
      <c r="RGL6" s="366"/>
      <c r="RGM6" s="366"/>
      <c r="RGN6" s="366"/>
      <c r="RGO6" s="366"/>
      <c r="RGP6" s="366"/>
      <c r="RGQ6" s="366"/>
      <c r="RGR6" s="366"/>
      <c r="RGS6" s="366"/>
      <c r="RGT6" s="366"/>
      <c r="RGU6" s="366"/>
      <c r="RGV6" s="366"/>
      <c r="RGW6" s="366"/>
      <c r="RGX6" s="366"/>
      <c r="RGY6" s="366"/>
      <c r="RGZ6" s="366"/>
      <c r="RHA6" s="366"/>
      <c r="RHB6" s="366"/>
      <c r="RHC6" s="366"/>
      <c r="RHD6" s="366"/>
      <c r="RHE6" s="366"/>
      <c r="RHF6" s="366"/>
      <c r="RHG6" s="366"/>
      <c r="RHH6" s="366"/>
      <c r="RHI6" s="366"/>
      <c r="RHJ6" s="366"/>
      <c r="RHK6" s="366"/>
      <c r="RHL6" s="366"/>
      <c r="RHM6" s="366"/>
      <c r="RHN6" s="366"/>
      <c r="RHO6" s="366"/>
      <c r="RHP6" s="366"/>
      <c r="RHQ6" s="366"/>
      <c r="RHR6" s="366"/>
      <c r="RHS6" s="366"/>
      <c r="RHT6" s="366"/>
      <c r="RHU6" s="366"/>
      <c r="RHV6" s="366"/>
      <c r="RHW6" s="366"/>
      <c r="RHX6" s="366"/>
      <c r="RHY6" s="366"/>
      <c r="RHZ6" s="366"/>
      <c r="RIA6" s="366"/>
      <c r="RIB6" s="366"/>
      <c r="RIC6" s="366"/>
      <c r="RID6" s="366"/>
      <c r="RIE6" s="366"/>
      <c r="RIF6" s="366"/>
      <c r="RIG6" s="366"/>
      <c r="RIH6" s="366"/>
      <c r="RII6" s="366"/>
      <c r="RIJ6" s="366"/>
      <c r="RIK6" s="366"/>
      <c r="RIL6" s="366"/>
      <c r="RIM6" s="366"/>
      <c r="RIN6" s="366"/>
      <c r="RIO6" s="366"/>
      <c r="RIP6" s="366"/>
      <c r="RIQ6" s="366"/>
      <c r="RIR6" s="366"/>
      <c r="RIS6" s="366"/>
      <c r="RIT6" s="366"/>
      <c r="RIU6" s="366"/>
      <c r="RIV6" s="366"/>
      <c r="RIW6" s="366"/>
      <c r="RIX6" s="366"/>
      <c r="RIY6" s="366"/>
      <c r="RIZ6" s="366"/>
      <c r="RJA6" s="366"/>
      <c r="RJB6" s="366"/>
      <c r="RJC6" s="366"/>
      <c r="RJD6" s="366"/>
      <c r="RJE6" s="366"/>
      <c r="RJF6" s="366"/>
      <c r="RJG6" s="366"/>
      <c r="RJH6" s="366"/>
      <c r="RJI6" s="366"/>
      <c r="RJJ6" s="366"/>
      <c r="RJK6" s="366"/>
      <c r="RJL6" s="366"/>
      <c r="RJM6" s="366"/>
      <c r="RJN6" s="366"/>
      <c r="RJO6" s="366"/>
      <c r="RJP6" s="366"/>
      <c r="RJQ6" s="366"/>
      <c r="RJR6" s="366"/>
      <c r="RJS6" s="366"/>
      <c r="RJT6" s="366"/>
      <c r="RJU6" s="366"/>
      <c r="RJV6" s="366"/>
      <c r="RJW6" s="366"/>
      <c r="RJX6" s="366"/>
      <c r="RJY6" s="366"/>
      <c r="RJZ6" s="366"/>
      <c r="RKA6" s="366"/>
      <c r="RKB6" s="366"/>
      <c r="RKC6" s="366"/>
      <c r="RKD6" s="366"/>
      <c r="RKE6" s="366"/>
      <c r="RKF6" s="366"/>
      <c r="RKG6" s="366"/>
      <c r="RKH6" s="366"/>
      <c r="RKI6" s="366"/>
      <c r="RKJ6" s="366"/>
      <c r="RKK6" s="366"/>
      <c r="RKL6" s="366"/>
      <c r="RKM6" s="366"/>
      <c r="RKN6" s="366"/>
      <c r="RKO6" s="366"/>
      <c r="RKP6" s="366"/>
      <c r="RKQ6" s="366"/>
      <c r="RKR6" s="366"/>
      <c r="RKS6" s="366"/>
      <c r="RKT6" s="366"/>
      <c r="RKU6" s="366"/>
      <c r="RKV6" s="366"/>
      <c r="RKW6" s="366"/>
      <c r="RKX6" s="366"/>
      <c r="RKY6" s="366"/>
      <c r="RKZ6" s="366"/>
      <c r="RLA6" s="366"/>
      <c r="RLB6" s="366"/>
      <c r="RLC6" s="366"/>
      <c r="RLD6" s="366"/>
      <c r="RLE6" s="366"/>
      <c r="RLF6" s="366"/>
      <c r="RLG6" s="366"/>
      <c r="RLH6" s="366"/>
      <c r="RLI6" s="366"/>
      <c r="RLJ6" s="366"/>
      <c r="RLK6" s="366"/>
      <c r="RLL6" s="366"/>
      <c r="RLM6" s="366"/>
      <c r="RLN6" s="366"/>
      <c r="RLO6" s="366"/>
      <c r="RLP6" s="366"/>
      <c r="RLQ6" s="366"/>
      <c r="RLR6" s="366"/>
      <c r="RLS6" s="366"/>
      <c r="RLT6" s="366"/>
      <c r="RLU6" s="366"/>
      <c r="RLV6" s="366"/>
      <c r="RLW6" s="366"/>
      <c r="RLX6" s="366"/>
      <c r="RLY6" s="366"/>
      <c r="RLZ6" s="366"/>
      <c r="RMA6" s="366"/>
      <c r="RMB6" s="366"/>
      <c r="RMC6" s="366"/>
      <c r="RMD6" s="366"/>
      <c r="RME6" s="366"/>
      <c r="RMF6" s="366"/>
      <c r="RMG6" s="366"/>
      <c r="RMH6" s="366"/>
      <c r="RMI6" s="366"/>
      <c r="RMJ6" s="366"/>
      <c r="RMK6" s="366"/>
      <c r="RML6" s="366"/>
      <c r="RMM6" s="366"/>
      <c r="RMN6" s="366"/>
      <c r="RMO6" s="366"/>
      <c r="RMP6" s="366"/>
      <c r="RMQ6" s="366"/>
      <c r="RMR6" s="366"/>
      <c r="RMS6" s="366"/>
      <c r="RMT6" s="366"/>
      <c r="RMU6" s="366"/>
      <c r="RMV6" s="366"/>
      <c r="RMW6" s="366"/>
      <c r="RMX6" s="366"/>
      <c r="RMY6" s="366"/>
      <c r="RMZ6" s="366"/>
      <c r="RNA6" s="366"/>
      <c r="RNB6" s="366"/>
      <c r="RNC6" s="366"/>
      <c r="RND6" s="366"/>
      <c r="RNE6" s="366"/>
      <c r="RNF6" s="366"/>
      <c r="RNG6" s="366"/>
      <c r="RNH6" s="366"/>
      <c r="RNI6" s="366"/>
      <c r="RNJ6" s="366"/>
      <c r="RNK6" s="366"/>
      <c r="RNL6" s="366"/>
      <c r="RNM6" s="366"/>
      <c r="RNN6" s="366"/>
      <c r="RNO6" s="366"/>
      <c r="RNP6" s="366"/>
      <c r="RNQ6" s="366"/>
      <c r="RNR6" s="366"/>
      <c r="RNS6" s="366"/>
      <c r="RNT6" s="366"/>
      <c r="RNU6" s="366"/>
      <c r="RNV6" s="366"/>
      <c r="RNW6" s="366"/>
      <c r="RNX6" s="366"/>
      <c r="RNY6" s="366"/>
      <c r="RNZ6" s="366"/>
      <c r="ROA6" s="366"/>
      <c r="ROB6" s="366"/>
      <c r="ROC6" s="366"/>
      <c r="ROD6" s="366"/>
      <c r="ROE6" s="366"/>
      <c r="ROF6" s="366"/>
      <c r="ROG6" s="366"/>
      <c r="ROH6" s="366"/>
      <c r="ROI6" s="366"/>
      <c r="ROJ6" s="366"/>
      <c r="ROK6" s="366"/>
      <c r="ROL6" s="366"/>
      <c r="ROM6" s="366"/>
      <c r="RON6" s="366"/>
      <c r="ROO6" s="366"/>
      <c r="ROP6" s="366"/>
      <c r="ROQ6" s="366"/>
      <c r="ROR6" s="366"/>
      <c r="ROS6" s="366"/>
      <c r="ROT6" s="366"/>
      <c r="ROU6" s="366"/>
      <c r="ROV6" s="366"/>
      <c r="ROW6" s="366"/>
      <c r="ROX6" s="366"/>
      <c r="ROY6" s="366"/>
      <c r="ROZ6" s="366"/>
      <c r="RPA6" s="366"/>
      <c r="RPB6" s="366"/>
      <c r="RPC6" s="366"/>
      <c r="RPD6" s="366"/>
      <c r="RPE6" s="366"/>
      <c r="RPF6" s="366"/>
      <c r="RPG6" s="366"/>
      <c r="RPH6" s="366"/>
      <c r="RPI6" s="366"/>
      <c r="RPJ6" s="366"/>
      <c r="RPK6" s="366"/>
      <c r="RPL6" s="366"/>
      <c r="RPM6" s="366"/>
      <c r="RPN6" s="366"/>
      <c r="RPO6" s="366"/>
      <c r="RPP6" s="366"/>
      <c r="RPQ6" s="366"/>
      <c r="RPR6" s="366"/>
      <c r="RPS6" s="366"/>
      <c r="RPT6" s="366"/>
      <c r="RPU6" s="366"/>
      <c r="RPV6" s="366"/>
      <c r="RPW6" s="366"/>
      <c r="RPX6" s="366"/>
      <c r="RPY6" s="366"/>
      <c r="RPZ6" s="366"/>
      <c r="RQA6" s="366"/>
      <c r="RQB6" s="366"/>
      <c r="RQC6" s="366"/>
      <c r="RQD6" s="366"/>
      <c r="RQE6" s="366"/>
      <c r="RQF6" s="366"/>
      <c r="RQG6" s="366"/>
      <c r="RQH6" s="366"/>
      <c r="RQI6" s="366"/>
      <c r="RQJ6" s="366"/>
      <c r="RQK6" s="366"/>
      <c r="RQL6" s="366"/>
      <c r="RQM6" s="366"/>
      <c r="RQN6" s="366"/>
      <c r="RQO6" s="366"/>
      <c r="RQP6" s="366"/>
      <c r="RQQ6" s="366"/>
      <c r="RQR6" s="366"/>
      <c r="RQS6" s="366"/>
      <c r="RQT6" s="366"/>
      <c r="RQU6" s="366"/>
      <c r="RQV6" s="366"/>
      <c r="RQW6" s="366"/>
      <c r="RQX6" s="366"/>
      <c r="RQY6" s="366"/>
      <c r="RQZ6" s="366"/>
      <c r="RRA6" s="366"/>
      <c r="RRB6" s="366"/>
      <c r="RRC6" s="366"/>
      <c r="RRD6" s="366"/>
      <c r="RRE6" s="366"/>
      <c r="RRF6" s="366"/>
      <c r="RRG6" s="366"/>
      <c r="RRH6" s="366"/>
      <c r="RRI6" s="366"/>
      <c r="RRJ6" s="366"/>
      <c r="RRK6" s="366"/>
      <c r="RRL6" s="366"/>
      <c r="RRM6" s="366"/>
      <c r="RRN6" s="366"/>
      <c r="RRO6" s="366"/>
      <c r="RRP6" s="366"/>
      <c r="RRQ6" s="366"/>
      <c r="RRR6" s="366"/>
      <c r="RRS6" s="366"/>
      <c r="RRT6" s="366"/>
      <c r="RRU6" s="366"/>
      <c r="RRV6" s="366"/>
      <c r="RRW6" s="366"/>
      <c r="RRX6" s="366"/>
      <c r="RRY6" s="366"/>
      <c r="RRZ6" s="366"/>
      <c r="RSA6" s="366"/>
      <c r="RSB6" s="366"/>
      <c r="RSC6" s="366"/>
      <c r="RSD6" s="366"/>
      <c r="RSE6" s="366"/>
      <c r="RSF6" s="366"/>
      <c r="RSG6" s="366"/>
      <c r="RSH6" s="366"/>
      <c r="RSI6" s="366"/>
      <c r="RSJ6" s="366"/>
      <c r="RSK6" s="366"/>
      <c r="RSL6" s="366"/>
      <c r="RSM6" s="366"/>
      <c r="RSN6" s="366"/>
      <c r="RSO6" s="366"/>
      <c r="RSP6" s="366"/>
      <c r="RSQ6" s="366"/>
      <c r="RSR6" s="366"/>
      <c r="RSS6" s="366"/>
      <c r="RST6" s="366"/>
      <c r="RSU6" s="366"/>
      <c r="RSV6" s="366"/>
      <c r="RSW6" s="366"/>
      <c r="RSX6" s="366"/>
      <c r="RSY6" s="366"/>
      <c r="RSZ6" s="366"/>
      <c r="RTA6" s="366"/>
      <c r="RTB6" s="366"/>
      <c r="RTC6" s="366"/>
      <c r="RTD6" s="366"/>
      <c r="RTE6" s="366"/>
      <c r="RTF6" s="366"/>
      <c r="RTG6" s="366"/>
      <c r="RTH6" s="366"/>
      <c r="RTI6" s="366"/>
      <c r="RTJ6" s="366"/>
      <c r="RTK6" s="366"/>
      <c r="RTL6" s="366"/>
      <c r="RTM6" s="366"/>
      <c r="RTN6" s="366"/>
      <c r="RTO6" s="366"/>
      <c r="RTP6" s="366"/>
      <c r="RTQ6" s="366"/>
      <c r="RTR6" s="366"/>
      <c r="RTS6" s="366"/>
      <c r="RTT6" s="366"/>
      <c r="RTU6" s="366"/>
      <c r="RTV6" s="366"/>
      <c r="RTW6" s="366"/>
      <c r="RTX6" s="366"/>
      <c r="RTY6" s="366"/>
      <c r="RTZ6" s="366"/>
      <c r="RUA6" s="366"/>
      <c r="RUB6" s="366"/>
      <c r="RUC6" s="366"/>
      <c r="RUD6" s="366"/>
      <c r="RUE6" s="366"/>
      <c r="RUF6" s="366"/>
      <c r="RUG6" s="366"/>
      <c r="RUH6" s="366"/>
      <c r="RUI6" s="366"/>
      <c r="RUJ6" s="366"/>
      <c r="RUK6" s="366"/>
      <c r="RUL6" s="366"/>
      <c r="RUM6" s="366"/>
      <c r="RUN6" s="366"/>
      <c r="RUO6" s="366"/>
      <c r="RUP6" s="366"/>
      <c r="RUQ6" s="366"/>
      <c r="RUR6" s="366"/>
      <c r="RUS6" s="366"/>
      <c r="RUT6" s="366"/>
      <c r="RUU6" s="366"/>
      <c r="RUV6" s="366"/>
      <c r="RUW6" s="366"/>
      <c r="RUX6" s="366"/>
      <c r="RUY6" s="366"/>
      <c r="RUZ6" s="366"/>
      <c r="RVA6" s="366"/>
      <c r="RVB6" s="366"/>
      <c r="RVC6" s="366"/>
      <c r="RVD6" s="366"/>
      <c r="RVE6" s="366"/>
      <c r="RVF6" s="366"/>
      <c r="RVG6" s="366"/>
      <c r="RVH6" s="366"/>
      <c r="RVI6" s="366"/>
      <c r="RVJ6" s="366"/>
      <c r="RVK6" s="366"/>
      <c r="RVL6" s="366"/>
      <c r="RVM6" s="366"/>
      <c r="RVN6" s="366"/>
      <c r="RVO6" s="366"/>
      <c r="RVP6" s="366"/>
      <c r="RVQ6" s="366"/>
      <c r="RVR6" s="366"/>
      <c r="RVS6" s="366"/>
      <c r="RVT6" s="366"/>
      <c r="RVU6" s="366"/>
      <c r="RVV6" s="366"/>
      <c r="RVW6" s="366"/>
      <c r="RVX6" s="366"/>
      <c r="RVY6" s="366"/>
      <c r="RVZ6" s="366"/>
      <c r="RWA6" s="366"/>
      <c r="RWB6" s="366"/>
      <c r="RWC6" s="366"/>
      <c r="RWD6" s="366"/>
      <c r="RWE6" s="366"/>
      <c r="RWF6" s="366"/>
      <c r="RWG6" s="366"/>
      <c r="RWH6" s="366"/>
      <c r="RWI6" s="366"/>
      <c r="RWJ6" s="366"/>
      <c r="RWK6" s="366"/>
      <c r="RWL6" s="366"/>
      <c r="RWM6" s="366"/>
      <c r="RWN6" s="366"/>
      <c r="RWO6" s="366"/>
      <c r="RWP6" s="366"/>
      <c r="RWQ6" s="366"/>
      <c r="RWR6" s="366"/>
      <c r="RWS6" s="366"/>
      <c r="RWT6" s="366"/>
      <c r="RWU6" s="366"/>
      <c r="RWV6" s="366"/>
      <c r="RWW6" s="366"/>
      <c r="RWX6" s="366"/>
      <c r="RWY6" s="366"/>
      <c r="RWZ6" s="366"/>
      <c r="RXA6" s="366"/>
      <c r="RXB6" s="366"/>
      <c r="RXC6" s="366"/>
      <c r="RXD6" s="366"/>
      <c r="RXE6" s="366"/>
      <c r="RXF6" s="366"/>
      <c r="RXG6" s="366"/>
      <c r="RXH6" s="366"/>
      <c r="RXI6" s="366"/>
      <c r="RXJ6" s="366"/>
      <c r="RXK6" s="366"/>
      <c r="RXL6" s="366"/>
      <c r="RXM6" s="366"/>
      <c r="RXN6" s="366"/>
      <c r="RXO6" s="366"/>
      <c r="RXP6" s="366"/>
      <c r="RXQ6" s="366"/>
      <c r="RXR6" s="366"/>
      <c r="RXS6" s="366"/>
      <c r="RXT6" s="366"/>
      <c r="RXU6" s="366"/>
      <c r="RXV6" s="366"/>
      <c r="RXW6" s="366"/>
      <c r="RXX6" s="366"/>
      <c r="RXY6" s="366"/>
      <c r="RXZ6" s="366"/>
      <c r="RYA6" s="366"/>
      <c r="RYB6" s="366"/>
      <c r="RYC6" s="366"/>
      <c r="RYD6" s="366"/>
      <c r="RYE6" s="366"/>
      <c r="RYF6" s="366"/>
      <c r="RYG6" s="366"/>
      <c r="RYH6" s="366"/>
      <c r="RYI6" s="366"/>
      <c r="RYJ6" s="366"/>
      <c r="RYK6" s="366"/>
      <c r="RYL6" s="366"/>
      <c r="RYM6" s="366"/>
      <c r="RYN6" s="366"/>
      <c r="RYO6" s="366"/>
      <c r="RYP6" s="366"/>
      <c r="RYQ6" s="366"/>
      <c r="RYR6" s="366"/>
      <c r="RYS6" s="366"/>
      <c r="RYT6" s="366"/>
      <c r="RYU6" s="366"/>
      <c r="RYV6" s="366"/>
      <c r="RYW6" s="366"/>
      <c r="RYX6" s="366"/>
      <c r="RYY6" s="366"/>
      <c r="RYZ6" s="366"/>
      <c r="RZA6" s="366"/>
      <c r="RZB6" s="366"/>
      <c r="RZC6" s="366"/>
      <c r="RZD6" s="366"/>
      <c r="RZE6" s="366"/>
      <c r="RZF6" s="366"/>
      <c r="RZG6" s="366"/>
      <c r="RZH6" s="366"/>
      <c r="RZI6" s="366"/>
      <c r="RZJ6" s="366"/>
      <c r="RZK6" s="366"/>
      <c r="RZL6" s="366"/>
      <c r="RZM6" s="366"/>
      <c r="RZN6" s="366"/>
      <c r="RZO6" s="366"/>
      <c r="RZP6" s="366"/>
      <c r="RZQ6" s="366"/>
      <c r="RZR6" s="366"/>
      <c r="RZS6" s="366"/>
      <c r="RZT6" s="366"/>
      <c r="RZU6" s="366"/>
      <c r="RZV6" s="366"/>
      <c r="RZW6" s="366"/>
      <c r="RZX6" s="366"/>
      <c r="RZY6" s="366"/>
      <c r="RZZ6" s="366"/>
      <c r="SAA6" s="366"/>
      <c r="SAB6" s="366"/>
      <c r="SAC6" s="366"/>
      <c r="SAD6" s="366"/>
      <c r="SAE6" s="366"/>
      <c r="SAF6" s="366"/>
      <c r="SAG6" s="366"/>
      <c r="SAH6" s="366"/>
      <c r="SAI6" s="366"/>
      <c r="SAJ6" s="366"/>
      <c r="SAK6" s="366"/>
      <c r="SAL6" s="366"/>
      <c r="SAM6" s="366"/>
      <c r="SAN6" s="366"/>
      <c r="SAO6" s="366"/>
      <c r="SAP6" s="366"/>
      <c r="SAQ6" s="366"/>
      <c r="SAR6" s="366"/>
      <c r="SAS6" s="366"/>
      <c r="SAT6" s="366"/>
      <c r="SAU6" s="366"/>
      <c r="SAV6" s="366"/>
      <c r="SAW6" s="366"/>
      <c r="SAX6" s="366"/>
      <c r="SAY6" s="366"/>
      <c r="SAZ6" s="366"/>
      <c r="SBA6" s="366"/>
      <c r="SBB6" s="366"/>
      <c r="SBC6" s="366"/>
      <c r="SBD6" s="366"/>
      <c r="SBE6" s="366"/>
      <c r="SBF6" s="366"/>
      <c r="SBG6" s="366"/>
      <c r="SBH6" s="366"/>
      <c r="SBI6" s="366"/>
      <c r="SBJ6" s="366"/>
      <c r="SBK6" s="366"/>
      <c r="SBL6" s="366"/>
      <c r="SBM6" s="366"/>
      <c r="SBN6" s="366"/>
      <c r="SBO6" s="366"/>
      <c r="SBP6" s="366"/>
      <c r="SBQ6" s="366"/>
      <c r="SBR6" s="366"/>
      <c r="SBS6" s="366"/>
      <c r="SBT6" s="366"/>
      <c r="SBU6" s="366"/>
      <c r="SBV6" s="366"/>
      <c r="SBW6" s="366"/>
      <c r="SBX6" s="366"/>
      <c r="SBY6" s="366"/>
      <c r="SBZ6" s="366"/>
      <c r="SCA6" s="366"/>
      <c r="SCB6" s="366"/>
      <c r="SCC6" s="366"/>
      <c r="SCD6" s="366"/>
      <c r="SCE6" s="366"/>
      <c r="SCF6" s="366"/>
      <c r="SCG6" s="366"/>
      <c r="SCH6" s="366"/>
      <c r="SCI6" s="366"/>
      <c r="SCJ6" s="366"/>
      <c r="SCK6" s="366"/>
      <c r="SCL6" s="366"/>
      <c r="SCM6" s="366"/>
      <c r="SCN6" s="366"/>
      <c r="SCO6" s="366"/>
      <c r="SCP6" s="366"/>
      <c r="SCQ6" s="366"/>
      <c r="SCR6" s="366"/>
      <c r="SCS6" s="366"/>
      <c r="SCT6" s="366"/>
      <c r="SCU6" s="366"/>
      <c r="SCV6" s="366"/>
      <c r="SCW6" s="366"/>
      <c r="SCX6" s="366"/>
      <c r="SCY6" s="366"/>
      <c r="SCZ6" s="366"/>
      <c r="SDA6" s="366"/>
      <c r="SDB6" s="366"/>
      <c r="SDC6" s="366"/>
      <c r="SDD6" s="366"/>
      <c r="SDE6" s="366"/>
      <c r="SDF6" s="366"/>
      <c r="SDG6" s="366"/>
      <c r="SDH6" s="366"/>
      <c r="SDI6" s="366"/>
      <c r="SDJ6" s="366"/>
      <c r="SDK6" s="366"/>
      <c r="SDL6" s="366"/>
      <c r="SDM6" s="366"/>
      <c r="SDN6" s="366"/>
      <c r="SDO6" s="366"/>
      <c r="SDP6" s="366"/>
      <c r="SDQ6" s="366"/>
      <c r="SDR6" s="366"/>
      <c r="SDS6" s="366"/>
      <c r="SDT6" s="366"/>
      <c r="SDU6" s="366"/>
      <c r="SDV6" s="366"/>
      <c r="SDW6" s="366"/>
      <c r="SDX6" s="366"/>
      <c r="SDY6" s="366"/>
      <c r="SDZ6" s="366"/>
      <c r="SEA6" s="366"/>
      <c r="SEB6" s="366"/>
      <c r="SEC6" s="366"/>
      <c r="SED6" s="366"/>
      <c r="SEE6" s="366"/>
      <c r="SEF6" s="366"/>
      <c r="SEG6" s="366"/>
      <c r="SEH6" s="366"/>
      <c r="SEI6" s="366"/>
      <c r="SEJ6" s="366"/>
      <c r="SEK6" s="366"/>
      <c r="SEL6" s="366"/>
      <c r="SEM6" s="366"/>
      <c r="SEN6" s="366"/>
      <c r="SEO6" s="366"/>
      <c r="SEP6" s="366"/>
      <c r="SEQ6" s="366"/>
      <c r="SER6" s="366"/>
      <c r="SES6" s="366"/>
      <c r="SET6" s="366"/>
      <c r="SEU6" s="366"/>
      <c r="SEV6" s="366"/>
      <c r="SEW6" s="366"/>
      <c r="SEX6" s="366"/>
      <c r="SEY6" s="366"/>
      <c r="SEZ6" s="366"/>
      <c r="SFA6" s="366"/>
      <c r="SFB6" s="366"/>
      <c r="SFC6" s="366"/>
      <c r="SFD6" s="366"/>
      <c r="SFE6" s="366"/>
      <c r="SFF6" s="366"/>
      <c r="SFG6" s="366"/>
      <c r="SFH6" s="366"/>
      <c r="SFI6" s="366"/>
      <c r="SFJ6" s="366"/>
      <c r="SFK6" s="366"/>
      <c r="SFL6" s="366"/>
      <c r="SFM6" s="366"/>
      <c r="SFN6" s="366"/>
      <c r="SFO6" s="366"/>
      <c r="SFP6" s="366"/>
      <c r="SFQ6" s="366"/>
      <c r="SFR6" s="366"/>
      <c r="SFS6" s="366"/>
      <c r="SFT6" s="366"/>
      <c r="SFU6" s="366"/>
      <c r="SFV6" s="366"/>
      <c r="SFW6" s="366"/>
      <c r="SFX6" s="366"/>
      <c r="SFY6" s="366"/>
      <c r="SFZ6" s="366"/>
      <c r="SGA6" s="366"/>
      <c r="SGB6" s="366"/>
      <c r="SGC6" s="366"/>
      <c r="SGD6" s="366"/>
      <c r="SGE6" s="366"/>
      <c r="SGF6" s="366"/>
      <c r="SGG6" s="366"/>
      <c r="SGH6" s="366"/>
      <c r="SGI6" s="366"/>
      <c r="SGJ6" s="366"/>
      <c r="SGK6" s="366"/>
      <c r="SGL6" s="366"/>
      <c r="SGM6" s="366"/>
      <c r="SGN6" s="366"/>
      <c r="SGO6" s="366"/>
      <c r="SGP6" s="366"/>
      <c r="SGQ6" s="366"/>
      <c r="SGR6" s="366"/>
      <c r="SGS6" s="366"/>
      <c r="SGT6" s="366"/>
      <c r="SGU6" s="366"/>
      <c r="SGV6" s="366"/>
      <c r="SGW6" s="366"/>
      <c r="SGX6" s="366"/>
      <c r="SGY6" s="366"/>
      <c r="SGZ6" s="366"/>
      <c r="SHA6" s="366"/>
      <c r="SHB6" s="366"/>
      <c r="SHC6" s="366"/>
      <c r="SHD6" s="366"/>
      <c r="SHE6" s="366"/>
      <c r="SHF6" s="366"/>
      <c r="SHG6" s="366"/>
      <c r="SHH6" s="366"/>
      <c r="SHI6" s="366"/>
      <c r="SHJ6" s="366"/>
      <c r="SHK6" s="366"/>
      <c r="SHL6" s="366"/>
      <c r="SHM6" s="366"/>
      <c r="SHN6" s="366"/>
      <c r="SHO6" s="366"/>
      <c r="SHP6" s="366"/>
      <c r="SHQ6" s="366"/>
      <c r="SHR6" s="366"/>
      <c r="SHS6" s="366"/>
      <c r="SHT6" s="366"/>
      <c r="SHU6" s="366"/>
      <c r="SHV6" s="366"/>
      <c r="SHW6" s="366"/>
      <c r="SHX6" s="366"/>
      <c r="SHY6" s="366"/>
      <c r="SHZ6" s="366"/>
      <c r="SIA6" s="366"/>
      <c r="SIB6" s="366"/>
      <c r="SIC6" s="366"/>
      <c r="SID6" s="366"/>
      <c r="SIE6" s="366"/>
      <c r="SIF6" s="366"/>
      <c r="SIG6" s="366"/>
      <c r="SIH6" s="366"/>
      <c r="SII6" s="366"/>
      <c r="SIJ6" s="366"/>
      <c r="SIK6" s="366"/>
      <c r="SIL6" s="366"/>
      <c r="SIM6" s="366"/>
      <c r="SIN6" s="366"/>
      <c r="SIO6" s="366"/>
      <c r="SIP6" s="366"/>
      <c r="SIQ6" s="366"/>
      <c r="SIR6" s="366"/>
      <c r="SIS6" s="366"/>
      <c r="SIT6" s="366"/>
      <c r="SIU6" s="366"/>
      <c r="SIV6" s="366"/>
      <c r="SIW6" s="366"/>
      <c r="SIX6" s="366"/>
      <c r="SIY6" s="366"/>
      <c r="SIZ6" s="366"/>
      <c r="SJA6" s="366"/>
      <c r="SJB6" s="366"/>
      <c r="SJC6" s="366"/>
      <c r="SJD6" s="366"/>
      <c r="SJE6" s="366"/>
      <c r="SJF6" s="366"/>
      <c r="SJG6" s="366"/>
      <c r="SJH6" s="366"/>
      <c r="SJI6" s="366"/>
      <c r="SJJ6" s="366"/>
      <c r="SJK6" s="366"/>
      <c r="SJL6" s="366"/>
      <c r="SJM6" s="366"/>
      <c r="SJN6" s="366"/>
      <c r="SJO6" s="366"/>
      <c r="SJP6" s="366"/>
      <c r="SJQ6" s="366"/>
      <c r="SJR6" s="366"/>
      <c r="SJS6" s="366"/>
      <c r="SJT6" s="366"/>
      <c r="SJU6" s="366"/>
      <c r="SJV6" s="366"/>
      <c r="SJW6" s="366"/>
      <c r="SJX6" s="366"/>
      <c r="SJY6" s="366"/>
      <c r="SJZ6" s="366"/>
      <c r="SKA6" s="366"/>
      <c r="SKB6" s="366"/>
      <c r="SKC6" s="366"/>
      <c r="SKD6" s="366"/>
      <c r="SKE6" s="366"/>
      <c r="SKF6" s="366"/>
      <c r="SKG6" s="366"/>
      <c r="SKH6" s="366"/>
      <c r="SKI6" s="366"/>
      <c r="SKJ6" s="366"/>
      <c r="SKK6" s="366"/>
      <c r="SKL6" s="366"/>
      <c r="SKM6" s="366"/>
      <c r="SKN6" s="366"/>
      <c r="SKO6" s="366"/>
      <c r="SKP6" s="366"/>
      <c r="SKQ6" s="366"/>
      <c r="SKR6" s="366"/>
      <c r="SKS6" s="366"/>
      <c r="SKT6" s="366"/>
      <c r="SKU6" s="366"/>
      <c r="SKV6" s="366"/>
      <c r="SKW6" s="366"/>
      <c r="SKX6" s="366"/>
      <c r="SKY6" s="366"/>
      <c r="SKZ6" s="366"/>
      <c r="SLA6" s="366"/>
      <c r="SLB6" s="366"/>
      <c r="SLC6" s="366"/>
      <c r="SLD6" s="366"/>
      <c r="SLE6" s="366"/>
      <c r="SLF6" s="366"/>
      <c r="SLG6" s="366"/>
      <c r="SLH6" s="366"/>
      <c r="SLI6" s="366"/>
      <c r="SLJ6" s="366"/>
      <c r="SLK6" s="366"/>
      <c r="SLL6" s="366"/>
      <c r="SLM6" s="366"/>
      <c r="SLN6" s="366"/>
      <c r="SLO6" s="366"/>
      <c r="SLP6" s="366"/>
      <c r="SLQ6" s="366"/>
      <c r="SLR6" s="366"/>
      <c r="SLS6" s="366"/>
      <c r="SLT6" s="366"/>
      <c r="SLU6" s="366"/>
      <c r="SLV6" s="366"/>
      <c r="SLW6" s="366"/>
      <c r="SLX6" s="366"/>
      <c r="SLY6" s="366"/>
      <c r="SLZ6" s="366"/>
      <c r="SMA6" s="366"/>
      <c r="SMB6" s="366"/>
      <c r="SMC6" s="366"/>
      <c r="SMD6" s="366"/>
      <c r="SME6" s="366"/>
      <c r="SMF6" s="366"/>
      <c r="SMG6" s="366"/>
      <c r="SMH6" s="366"/>
      <c r="SMI6" s="366"/>
      <c r="SMJ6" s="366"/>
      <c r="SMK6" s="366"/>
      <c r="SML6" s="366"/>
      <c r="SMM6" s="366"/>
      <c r="SMN6" s="366"/>
      <c r="SMO6" s="366"/>
      <c r="SMP6" s="366"/>
      <c r="SMQ6" s="366"/>
      <c r="SMR6" s="366"/>
      <c r="SMS6" s="366"/>
      <c r="SMT6" s="366"/>
      <c r="SMU6" s="366"/>
      <c r="SMV6" s="366"/>
      <c r="SMW6" s="366"/>
      <c r="SMX6" s="366"/>
      <c r="SMY6" s="366"/>
      <c r="SMZ6" s="366"/>
      <c r="SNA6" s="366"/>
      <c r="SNB6" s="366"/>
      <c r="SNC6" s="366"/>
      <c r="SND6" s="366"/>
      <c r="SNE6" s="366"/>
      <c r="SNF6" s="366"/>
      <c r="SNG6" s="366"/>
      <c r="SNH6" s="366"/>
      <c r="SNI6" s="366"/>
      <c r="SNJ6" s="366"/>
      <c r="SNK6" s="366"/>
      <c r="SNL6" s="366"/>
      <c r="SNM6" s="366"/>
      <c r="SNN6" s="366"/>
      <c r="SNO6" s="366"/>
      <c r="SNP6" s="366"/>
      <c r="SNQ6" s="366"/>
      <c r="SNR6" s="366"/>
      <c r="SNS6" s="366"/>
      <c r="SNT6" s="366"/>
      <c r="SNU6" s="366"/>
      <c r="SNV6" s="366"/>
      <c r="SNW6" s="366"/>
      <c r="SNX6" s="366"/>
      <c r="SNY6" s="366"/>
      <c r="SNZ6" s="366"/>
      <c r="SOA6" s="366"/>
      <c r="SOB6" s="366"/>
      <c r="SOC6" s="366"/>
      <c r="SOD6" s="366"/>
      <c r="SOE6" s="366"/>
      <c r="SOF6" s="366"/>
      <c r="SOG6" s="366"/>
      <c r="SOH6" s="366"/>
      <c r="SOI6" s="366"/>
      <c r="SOJ6" s="366"/>
      <c r="SOK6" s="366"/>
      <c r="SOL6" s="366"/>
      <c r="SOM6" s="366"/>
      <c r="SON6" s="366"/>
      <c r="SOO6" s="366"/>
      <c r="SOP6" s="366"/>
      <c r="SOQ6" s="366"/>
      <c r="SOR6" s="366"/>
      <c r="SOS6" s="366"/>
      <c r="SOT6" s="366"/>
      <c r="SOU6" s="366"/>
      <c r="SOV6" s="366"/>
      <c r="SOW6" s="366"/>
      <c r="SOX6" s="366"/>
      <c r="SOY6" s="366"/>
      <c r="SOZ6" s="366"/>
      <c r="SPA6" s="366"/>
      <c r="SPB6" s="366"/>
      <c r="SPC6" s="366"/>
      <c r="SPD6" s="366"/>
      <c r="SPE6" s="366"/>
      <c r="SPF6" s="366"/>
      <c r="SPG6" s="366"/>
      <c r="SPH6" s="366"/>
      <c r="SPI6" s="366"/>
      <c r="SPJ6" s="366"/>
      <c r="SPK6" s="366"/>
      <c r="SPL6" s="366"/>
      <c r="SPM6" s="366"/>
      <c r="SPN6" s="366"/>
      <c r="SPO6" s="366"/>
      <c r="SPP6" s="366"/>
      <c r="SPQ6" s="366"/>
      <c r="SPR6" s="366"/>
      <c r="SPS6" s="366"/>
      <c r="SPT6" s="366"/>
      <c r="SPU6" s="366"/>
      <c r="SPV6" s="366"/>
      <c r="SPW6" s="366"/>
      <c r="SPX6" s="366"/>
      <c r="SPY6" s="366"/>
      <c r="SPZ6" s="366"/>
      <c r="SQA6" s="366"/>
      <c r="SQB6" s="366"/>
      <c r="SQC6" s="366"/>
      <c r="SQD6" s="366"/>
      <c r="SQE6" s="366"/>
      <c r="SQF6" s="366"/>
      <c r="SQG6" s="366"/>
      <c r="SQH6" s="366"/>
      <c r="SQI6" s="366"/>
      <c r="SQJ6" s="366"/>
      <c r="SQK6" s="366"/>
      <c r="SQL6" s="366"/>
      <c r="SQM6" s="366"/>
      <c r="SQN6" s="366"/>
      <c r="SQO6" s="366"/>
      <c r="SQP6" s="366"/>
      <c r="SQQ6" s="366"/>
      <c r="SQR6" s="366"/>
      <c r="SQS6" s="366"/>
      <c r="SQT6" s="366"/>
      <c r="SQU6" s="366"/>
      <c r="SQV6" s="366"/>
      <c r="SQW6" s="366"/>
      <c r="SQX6" s="366"/>
      <c r="SQY6" s="366"/>
      <c r="SQZ6" s="366"/>
      <c r="SRA6" s="366"/>
      <c r="SRB6" s="366"/>
      <c r="SRC6" s="366"/>
      <c r="SRD6" s="366"/>
      <c r="SRE6" s="366"/>
      <c r="SRF6" s="366"/>
      <c r="SRG6" s="366"/>
      <c r="SRH6" s="366"/>
      <c r="SRI6" s="366"/>
      <c r="SRJ6" s="366"/>
      <c r="SRK6" s="366"/>
      <c r="SRL6" s="366"/>
      <c r="SRM6" s="366"/>
      <c r="SRN6" s="366"/>
      <c r="SRO6" s="366"/>
      <c r="SRP6" s="366"/>
      <c r="SRQ6" s="366"/>
      <c r="SRR6" s="366"/>
      <c r="SRS6" s="366"/>
      <c r="SRT6" s="366"/>
      <c r="SRU6" s="366"/>
      <c r="SRV6" s="366"/>
      <c r="SRW6" s="366"/>
      <c r="SRX6" s="366"/>
      <c r="SRY6" s="366"/>
      <c r="SRZ6" s="366"/>
      <c r="SSA6" s="366"/>
      <c r="SSB6" s="366"/>
      <c r="SSC6" s="366"/>
      <c r="SSD6" s="366"/>
      <c r="SSE6" s="366"/>
      <c r="SSF6" s="366"/>
      <c r="SSG6" s="366"/>
      <c r="SSH6" s="366"/>
      <c r="SSI6" s="366"/>
      <c r="SSJ6" s="366"/>
      <c r="SSK6" s="366"/>
      <c r="SSL6" s="366"/>
      <c r="SSM6" s="366"/>
      <c r="SSN6" s="366"/>
      <c r="SSO6" s="366"/>
      <c r="SSP6" s="366"/>
      <c r="SSQ6" s="366"/>
      <c r="SSR6" s="366"/>
      <c r="SSS6" s="366"/>
      <c r="SST6" s="366"/>
      <c r="SSU6" s="366"/>
      <c r="SSV6" s="366"/>
      <c r="SSW6" s="366"/>
      <c r="SSX6" s="366"/>
      <c r="SSY6" s="366"/>
      <c r="SSZ6" s="366"/>
      <c r="STA6" s="366"/>
      <c r="STB6" s="366"/>
      <c r="STC6" s="366"/>
      <c r="STD6" s="366"/>
      <c r="STE6" s="366"/>
      <c r="STF6" s="366"/>
      <c r="STG6" s="366"/>
      <c r="STH6" s="366"/>
      <c r="STI6" s="366"/>
      <c r="STJ6" s="366"/>
      <c r="STK6" s="366"/>
      <c r="STL6" s="366"/>
      <c r="STM6" s="366"/>
      <c r="STN6" s="366"/>
      <c r="STO6" s="366"/>
      <c r="STP6" s="366"/>
      <c r="STQ6" s="366"/>
      <c r="STR6" s="366"/>
      <c r="STS6" s="366"/>
      <c r="STT6" s="366"/>
      <c r="STU6" s="366"/>
      <c r="STV6" s="366"/>
      <c r="STW6" s="366"/>
      <c r="STX6" s="366"/>
      <c r="STY6" s="366"/>
      <c r="STZ6" s="366"/>
      <c r="SUA6" s="366"/>
      <c r="SUB6" s="366"/>
      <c r="SUC6" s="366"/>
      <c r="SUD6" s="366"/>
      <c r="SUE6" s="366"/>
      <c r="SUF6" s="366"/>
      <c r="SUG6" s="366"/>
      <c r="SUH6" s="366"/>
      <c r="SUI6" s="366"/>
      <c r="SUJ6" s="366"/>
      <c r="SUK6" s="366"/>
      <c r="SUL6" s="366"/>
      <c r="SUM6" s="366"/>
      <c r="SUN6" s="366"/>
      <c r="SUO6" s="366"/>
      <c r="SUP6" s="366"/>
      <c r="SUQ6" s="366"/>
      <c r="SUR6" s="366"/>
      <c r="SUS6" s="366"/>
      <c r="SUT6" s="366"/>
      <c r="SUU6" s="366"/>
      <c r="SUV6" s="366"/>
      <c r="SUW6" s="366"/>
      <c r="SUX6" s="366"/>
      <c r="SUY6" s="366"/>
      <c r="SUZ6" s="366"/>
      <c r="SVA6" s="366"/>
      <c r="SVB6" s="366"/>
      <c r="SVC6" s="366"/>
      <c r="SVD6" s="366"/>
      <c r="SVE6" s="366"/>
      <c r="SVF6" s="366"/>
      <c r="SVG6" s="366"/>
      <c r="SVH6" s="366"/>
      <c r="SVI6" s="366"/>
      <c r="SVJ6" s="366"/>
      <c r="SVK6" s="366"/>
      <c r="SVL6" s="366"/>
      <c r="SVM6" s="366"/>
      <c r="SVN6" s="366"/>
      <c r="SVO6" s="366"/>
      <c r="SVP6" s="366"/>
      <c r="SVQ6" s="366"/>
      <c r="SVR6" s="366"/>
      <c r="SVS6" s="366"/>
      <c r="SVT6" s="366"/>
      <c r="SVU6" s="366"/>
      <c r="SVV6" s="366"/>
      <c r="SVW6" s="366"/>
      <c r="SVX6" s="366"/>
      <c r="SVY6" s="366"/>
      <c r="SVZ6" s="366"/>
      <c r="SWA6" s="366"/>
      <c r="SWB6" s="366"/>
      <c r="SWC6" s="366"/>
      <c r="SWD6" s="366"/>
      <c r="SWE6" s="366"/>
      <c r="SWF6" s="366"/>
      <c r="SWG6" s="366"/>
      <c r="SWH6" s="366"/>
      <c r="SWI6" s="366"/>
      <c r="SWJ6" s="366"/>
      <c r="SWK6" s="366"/>
      <c r="SWL6" s="366"/>
      <c r="SWM6" s="366"/>
      <c r="SWN6" s="366"/>
      <c r="SWO6" s="366"/>
      <c r="SWP6" s="366"/>
      <c r="SWQ6" s="366"/>
      <c r="SWR6" s="366"/>
      <c r="SWS6" s="366"/>
      <c r="SWT6" s="366"/>
      <c r="SWU6" s="366"/>
      <c r="SWV6" s="366"/>
      <c r="SWW6" s="366"/>
      <c r="SWX6" s="366"/>
      <c r="SWY6" s="366"/>
      <c r="SWZ6" s="366"/>
      <c r="SXA6" s="366"/>
      <c r="SXB6" s="366"/>
      <c r="SXC6" s="366"/>
      <c r="SXD6" s="366"/>
      <c r="SXE6" s="366"/>
      <c r="SXF6" s="366"/>
      <c r="SXG6" s="366"/>
      <c r="SXH6" s="366"/>
      <c r="SXI6" s="366"/>
      <c r="SXJ6" s="366"/>
      <c r="SXK6" s="366"/>
      <c r="SXL6" s="366"/>
      <c r="SXM6" s="366"/>
      <c r="SXN6" s="366"/>
      <c r="SXO6" s="366"/>
      <c r="SXP6" s="366"/>
      <c r="SXQ6" s="366"/>
      <c r="SXR6" s="366"/>
      <c r="SXS6" s="366"/>
      <c r="SXT6" s="366"/>
      <c r="SXU6" s="366"/>
      <c r="SXV6" s="366"/>
      <c r="SXW6" s="366"/>
      <c r="SXX6" s="366"/>
      <c r="SXY6" s="366"/>
      <c r="SXZ6" s="366"/>
      <c r="SYA6" s="366"/>
      <c r="SYB6" s="366"/>
      <c r="SYC6" s="366"/>
      <c r="SYD6" s="366"/>
      <c r="SYE6" s="366"/>
      <c r="SYF6" s="366"/>
      <c r="SYG6" s="366"/>
      <c r="SYH6" s="366"/>
      <c r="SYI6" s="366"/>
      <c r="SYJ6" s="366"/>
      <c r="SYK6" s="366"/>
      <c r="SYL6" s="366"/>
      <c r="SYM6" s="366"/>
      <c r="SYN6" s="366"/>
      <c r="SYO6" s="366"/>
      <c r="SYP6" s="366"/>
      <c r="SYQ6" s="366"/>
      <c r="SYR6" s="366"/>
      <c r="SYS6" s="366"/>
      <c r="SYT6" s="366"/>
      <c r="SYU6" s="366"/>
      <c r="SYV6" s="366"/>
      <c r="SYW6" s="366"/>
      <c r="SYX6" s="366"/>
      <c r="SYY6" s="366"/>
      <c r="SYZ6" s="366"/>
      <c r="SZA6" s="366"/>
      <c r="SZB6" s="366"/>
      <c r="SZC6" s="366"/>
      <c r="SZD6" s="366"/>
      <c r="SZE6" s="366"/>
      <c r="SZF6" s="366"/>
      <c r="SZG6" s="366"/>
      <c r="SZH6" s="366"/>
      <c r="SZI6" s="366"/>
      <c r="SZJ6" s="366"/>
      <c r="SZK6" s="366"/>
      <c r="SZL6" s="366"/>
      <c r="SZM6" s="366"/>
      <c r="SZN6" s="366"/>
      <c r="SZO6" s="366"/>
      <c r="SZP6" s="366"/>
      <c r="SZQ6" s="366"/>
      <c r="SZR6" s="366"/>
      <c r="SZS6" s="366"/>
      <c r="SZT6" s="366"/>
      <c r="SZU6" s="366"/>
      <c r="SZV6" s="366"/>
      <c r="SZW6" s="366"/>
      <c r="SZX6" s="366"/>
      <c r="SZY6" s="366"/>
      <c r="SZZ6" s="366"/>
      <c r="TAA6" s="366"/>
      <c r="TAB6" s="366"/>
      <c r="TAC6" s="366"/>
      <c r="TAD6" s="366"/>
      <c r="TAE6" s="366"/>
      <c r="TAF6" s="366"/>
      <c r="TAG6" s="366"/>
      <c r="TAH6" s="366"/>
      <c r="TAI6" s="366"/>
      <c r="TAJ6" s="366"/>
      <c r="TAK6" s="366"/>
      <c r="TAL6" s="366"/>
      <c r="TAM6" s="366"/>
      <c r="TAN6" s="366"/>
      <c r="TAO6" s="366"/>
      <c r="TAP6" s="366"/>
      <c r="TAQ6" s="366"/>
      <c r="TAR6" s="366"/>
      <c r="TAS6" s="366"/>
      <c r="TAT6" s="366"/>
      <c r="TAU6" s="366"/>
      <c r="TAV6" s="366"/>
      <c r="TAW6" s="366"/>
      <c r="TAX6" s="366"/>
      <c r="TAY6" s="366"/>
      <c r="TAZ6" s="366"/>
      <c r="TBA6" s="366"/>
      <c r="TBB6" s="366"/>
      <c r="TBC6" s="366"/>
      <c r="TBD6" s="366"/>
      <c r="TBE6" s="366"/>
      <c r="TBF6" s="366"/>
      <c r="TBG6" s="366"/>
      <c r="TBH6" s="366"/>
      <c r="TBI6" s="366"/>
      <c r="TBJ6" s="366"/>
      <c r="TBK6" s="366"/>
      <c r="TBL6" s="366"/>
      <c r="TBM6" s="366"/>
      <c r="TBN6" s="366"/>
      <c r="TBO6" s="366"/>
      <c r="TBP6" s="366"/>
      <c r="TBQ6" s="366"/>
      <c r="TBR6" s="366"/>
      <c r="TBS6" s="366"/>
      <c r="TBT6" s="366"/>
      <c r="TBU6" s="366"/>
      <c r="TBV6" s="366"/>
      <c r="TBW6" s="366"/>
      <c r="TBX6" s="366"/>
      <c r="TBY6" s="366"/>
      <c r="TBZ6" s="366"/>
      <c r="TCA6" s="366"/>
      <c r="TCB6" s="366"/>
      <c r="TCC6" s="366"/>
      <c r="TCD6" s="366"/>
      <c r="TCE6" s="366"/>
      <c r="TCF6" s="366"/>
      <c r="TCG6" s="366"/>
      <c r="TCH6" s="366"/>
      <c r="TCI6" s="366"/>
      <c r="TCJ6" s="366"/>
      <c r="TCK6" s="366"/>
      <c r="TCL6" s="366"/>
      <c r="TCM6" s="366"/>
      <c r="TCN6" s="366"/>
      <c r="TCO6" s="366"/>
      <c r="TCP6" s="366"/>
      <c r="TCQ6" s="366"/>
      <c r="TCR6" s="366"/>
      <c r="TCS6" s="366"/>
      <c r="TCT6" s="366"/>
      <c r="TCU6" s="366"/>
      <c r="TCV6" s="366"/>
      <c r="TCW6" s="366"/>
      <c r="TCX6" s="366"/>
      <c r="TCY6" s="366"/>
      <c r="TCZ6" s="366"/>
      <c r="TDA6" s="366"/>
      <c r="TDB6" s="366"/>
      <c r="TDC6" s="366"/>
      <c r="TDD6" s="366"/>
      <c r="TDE6" s="366"/>
      <c r="TDF6" s="366"/>
      <c r="TDG6" s="366"/>
      <c r="TDH6" s="366"/>
      <c r="TDI6" s="366"/>
      <c r="TDJ6" s="366"/>
      <c r="TDK6" s="366"/>
      <c r="TDL6" s="366"/>
      <c r="TDM6" s="366"/>
      <c r="TDN6" s="366"/>
      <c r="TDO6" s="366"/>
      <c r="TDP6" s="366"/>
      <c r="TDQ6" s="366"/>
      <c r="TDR6" s="366"/>
      <c r="TDS6" s="366"/>
      <c r="TDT6" s="366"/>
      <c r="TDU6" s="366"/>
      <c r="TDV6" s="366"/>
      <c r="TDW6" s="366"/>
      <c r="TDX6" s="366"/>
      <c r="TDY6" s="366"/>
      <c r="TDZ6" s="366"/>
      <c r="TEA6" s="366"/>
      <c r="TEB6" s="366"/>
      <c r="TEC6" s="366"/>
      <c r="TED6" s="366"/>
      <c r="TEE6" s="366"/>
      <c r="TEF6" s="366"/>
      <c r="TEG6" s="366"/>
      <c r="TEH6" s="366"/>
      <c r="TEI6" s="366"/>
      <c r="TEJ6" s="366"/>
      <c r="TEK6" s="366"/>
      <c r="TEL6" s="366"/>
      <c r="TEM6" s="366"/>
      <c r="TEN6" s="366"/>
      <c r="TEO6" s="366"/>
      <c r="TEP6" s="366"/>
      <c r="TEQ6" s="366"/>
      <c r="TER6" s="366"/>
      <c r="TES6" s="366"/>
      <c r="TET6" s="366"/>
      <c r="TEU6" s="366"/>
      <c r="TEV6" s="366"/>
      <c r="TEW6" s="366"/>
      <c r="TEX6" s="366"/>
      <c r="TEY6" s="366"/>
      <c r="TEZ6" s="366"/>
      <c r="TFA6" s="366"/>
      <c r="TFB6" s="366"/>
      <c r="TFC6" s="366"/>
      <c r="TFD6" s="366"/>
      <c r="TFE6" s="366"/>
      <c r="TFF6" s="366"/>
      <c r="TFG6" s="366"/>
      <c r="TFH6" s="366"/>
      <c r="TFI6" s="366"/>
      <c r="TFJ6" s="366"/>
      <c r="TFK6" s="366"/>
      <c r="TFL6" s="366"/>
      <c r="TFM6" s="366"/>
      <c r="TFN6" s="366"/>
      <c r="TFO6" s="366"/>
      <c r="TFP6" s="366"/>
      <c r="TFQ6" s="366"/>
      <c r="TFR6" s="366"/>
      <c r="TFS6" s="366"/>
      <c r="TFT6" s="366"/>
      <c r="TFU6" s="366"/>
      <c r="TFV6" s="366"/>
      <c r="TFW6" s="366"/>
      <c r="TFX6" s="366"/>
      <c r="TFY6" s="366"/>
      <c r="TFZ6" s="366"/>
      <c r="TGA6" s="366"/>
      <c r="TGB6" s="366"/>
      <c r="TGC6" s="366"/>
      <c r="TGD6" s="366"/>
      <c r="TGE6" s="366"/>
      <c r="TGF6" s="366"/>
      <c r="TGG6" s="366"/>
      <c r="TGH6" s="366"/>
      <c r="TGI6" s="366"/>
      <c r="TGJ6" s="366"/>
      <c r="TGK6" s="366"/>
      <c r="TGL6" s="366"/>
      <c r="TGM6" s="366"/>
      <c r="TGN6" s="366"/>
      <c r="TGO6" s="366"/>
      <c r="TGP6" s="366"/>
      <c r="TGQ6" s="366"/>
      <c r="TGR6" s="366"/>
      <c r="TGS6" s="366"/>
      <c r="TGT6" s="366"/>
      <c r="TGU6" s="366"/>
      <c r="TGV6" s="366"/>
      <c r="TGW6" s="366"/>
      <c r="TGX6" s="366"/>
      <c r="TGY6" s="366"/>
      <c r="TGZ6" s="366"/>
      <c r="THA6" s="366"/>
      <c r="THB6" s="366"/>
      <c r="THC6" s="366"/>
      <c r="THD6" s="366"/>
      <c r="THE6" s="366"/>
      <c r="THF6" s="366"/>
      <c r="THG6" s="366"/>
      <c r="THH6" s="366"/>
      <c r="THI6" s="366"/>
      <c r="THJ6" s="366"/>
      <c r="THK6" s="366"/>
      <c r="THL6" s="366"/>
      <c r="THM6" s="366"/>
      <c r="THN6" s="366"/>
      <c r="THO6" s="366"/>
      <c r="THP6" s="366"/>
      <c r="THQ6" s="366"/>
      <c r="THR6" s="366"/>
      <c r="THS6" s="366"/>
      <c r="THT6" s="366"/>
      <c r="THU6" s="366"/>
      <c r="THV6" s="366"/>
      <c r="THW6" s="366"/>
      <c r="THX6" s="366"/>
      <c r="THY6" s="366"/>
      <c r="THZ6" s="366"/>
      <c r="TIA6" s="366"/>
      <c r="TIB6" s="366"/>
      <c r="TIC6" s="366"/>
      <c r="TID6" s="366"/>
      <c r="TIE6" s="366"/>
      <c r="TIF6" s="366"/>
      <c r="TIG6" s="366"/>
      <c r="TIH6" s="366"/>
      <c r="TII6" s="366"/>
      <c r="TIJ6" s="366"/>
      <c r="TIK6" s="366"/>
      <c r="TIL6" s="366"/>
      <c r="TIM6" s="366"/>
      <c r="TIN6" s="366"/>
      <c r="TIO6" s="366"/>
      <c r="TIP6" s="366"/>
      <c r="TIQ6" s="366"/>
      <c r="TIR6" s="366"/>
      <c r="TIS6" s="366"/>
      <c r="TIT6" s="366"/>
      <c r="TIU6" s="366"/>
      <c r="TIV6" s="366"/>
      <c r="TIW6" s="366"/>
      <c r="TIX6" s="366"/>
      <c r="TIY6" s="366"/>
      <c r="TIZ6" s="366"/>
      <c r="TJA6" s="366"/>
      <c r="TJB6" s="366"/>
      <c r="TJC6" s="366"/>
      <c r="TJD6" s="366"/>
      <c r="TJE6" s="366"/>
      <c r="TJF6" s="366"/>
      <c r="TJG6" s="366"/>
      <c r="TJH6" s="366"/>
      <c r="TJI6" s="366"/>
      <c r="TJJ6" s="366"/>
      <c r="TJK6" s="366"/>
      <c r="TJL6" s="366"/>
      <c r="TJM6" s="366"/>
      <c r="TJN6" s="366"/>
      <c r="TJO6" s="366"/>
      <c r="TJP6" s="366"/>
      <c r="TJQ6" s="366"/>
      <c r="TJR6" s="366"/>
      <c r="TJS6" s="366"/>
      <c r="TJT6" s="366"/>
      <c r="TJU6" s="366"/>
      <c r="TJV6" s="366"/>
      <c r="TJW6" s="366"/>
      <c r="TJX6" s="366"/>
      <c r="TJY6" s="366"/>
      <c r="TJZ6" s="366"/>
      <c r="TKA6" s="366"/>
      <c r="TKB6" s="366"/>
      <c r="TKC6" s="366"/>
      <c r="TKD6" s="366"/>
      <c r="TKE6" s="366"/>
      <c r="TKF6" s="366"/>
      <c r="TKG6" s="366"/>
      <c r="TKH6" s="366"/>
      <c r="TKI6" s="366"/>
      <c r="TKJ6" s="366"/>
      <c r="TKK6" s="366"/>
      <c r="TKL6" s="366"/>
      <c r="TKM6" s="366"/>
      <c r="TKN6" s="366"/>
      <c r="TKO6" s="366"/>
      <c r="TKP6" s="366"/>
      <c r="TKQ6" s="366"/>
      <c r="TKR6" s="366"/>
      <c r="TKS6" s="366"/>
      <c r="TKT6" s="366"/>
      <c r="TKU6" s="366"/>
      <c r="TKV6" s="366"/>
      <c r="TKW6" s="366"/>
      <c r="TKX6" s="366"/>
      <c r="TKY6" s="366"/>
      <c r="TKZ6" s="366"/>
      <c r="TLA6" s="366"/>
      <c r="TLB6" s="366"/>
      <c r="TLC6" s="366"/>
      <c r="TLD6" s="366"/>
      <c r="TLE6" s="366"/>
      <c r="TLF6" s="366"/>
      <c r="TLG6" s="366"/>
      <c r="TLH6" s="366"/>
      <c r="TLI6" s="366"/>
      <c r="TLJ6" s="366"/>
      <c r="TLK6" s="366"/>
      <c r="TLL6" s="366"/>
      <c r="TLM6" s="366"/>
      <c r="TLN6" s="366"/>
      <c r="TLO6" s="366"/>
      <c r="TLP6" s="366"/>
      <c r="TLQ6" s="366"/>
      <c r="TLR6" s="366"/>
      <c r="TLS6" s="366"/>
      <c r="TLT6" s="366"/>
      <c r="TLU6" s="366"/>
      <c r="TLV6" s="366"/>
      <c r="TLW6" s="366"/>
      <c r="TLX6" s="366"/>
      <c r="TLY6" s="366"/>
      <c r="TLZ6" s="366"/>
      <c r="TMA6" s="366"/>
      <c r="TMB6" s="366"/>
      <c r="TMC6" s="366"/>
      <c r="TMD6" s="366"/>
      <c r="TME6" s="366"/>
      <c r="TMF6" s="366"/>
      <c r="TMG6" s="366"/>
      <c r="TMH6" s="366"/>
      <c r="TMI6" s="366"/>
      <c r="TMJ6" s="366"/>
      <c r="TMK6" s="366"/>
      <c r="TML6" s="366"/>
      <c r="TMM6" s="366"/>
      <c r="TMN6" s="366"/>
      <c r="TMO6" s="366"/>
      <c r="TMP6" s="366"/>
      <c r="TMQ6" s="366"/>
      <c r="TMR6" s="366"/>
      <c r="TMS6" s="366"/>
      <c r="TMT6" s="366"/>
      <c r="TMU6" s="366"/>
      <c r="TMV6" s="366"/>
      <c r="TMW6" s="366"/>
      <c r="TMX6" s="366"/>
      <c r="TMY6" s="366"/>
      <c r="TMZ6" s="366"/>
      <c r="TNA6" s="366"/>
      <c r="TNB6" s="366"/>
      <c r="TNC6" s="366"/>
      <c r="TND6" s="366"/>
      <c r="TNE6" s="366"/>
      <c r="TNF6" s="366"/>
      <c r="TNG6" s="366"/>
      <c r="TNH6" s="366"/>
      <c r="TNI6" s="366"/>
      <c r="TNJ6" s="366"/>
      <c r="TNK6" s="366"/>
      <c r="TNL6" s="366"/>
      <c r="TNM6" s="366"/>
      <c r="TNN6" s="366"/>
      <c r="TNO6" s="366"/>
      <c r="TNP6" s="366"/>
      <c r="TNQ6" s="366"/>
      <c r="TNR6" s="366"/>
      <c r="TNS6" s="366"/>
      <c r="TNT6" s="366"/>
      <c r="TNU6" s="366"/>
      <c r="TNV6" s="366"/>
      <c r="TNW6" s="366"/>
      <c r="TNX6" s="366"/>
      <c r="TNY6" s="366"/>
      <c r="TNZ6" s="366"/>
      <c r="TOA6" s="366"/>
      <c r="TOB6" s="366"/>
      <c r="TOC6" s="366"/>
      <c r="TOD6" s="366"/>
      <c r="TOE6" s="366"/>
      <c r="TOF6" s="366"/>
      <c r="TOG6" s="366"/>
      <c r="TOH6" s="366"/>
      <c r="TOI6" s="366"/>
      <c r="TOJ6" s="366"/>
      <c r="TOK6" s="366"/>
      <c r="TOL6" s="366"/>
      <c r="TOM6" s="366"/>
      <c r="TON6" s="366"/>
      <c r="TOO6" s="366"/>
      <c r="TOP6" s="366"/>
      <c r="TOQ6" s="366"/>
      <c r="TOR6" s="366"/>
      <c r="TOS6" s="366"/>
      <c r="TOT6" s="366"/>
      <c r="TOU6" s="366"/>
      <c r="TOV6" s="366"/>
      <c r="TOW6" s="366"/>
      <c r="TOX6" s="366"/>
      <c r="TOY6" s="366"/>
      <c r="TOZ6" s="366"/>
      <c r="TPA6" s="366"/>
      <c r="TPB6" s="366"/>
      <c r="TPC6" s="366"/>
      <c r="TPD6" s="366"/>
      <c r="TPE6" s="366"/>
      <c r="TPF6" s="366"/>
      <c r="TPG6" s="366"/>
      <c r="TPH6" s="366"/>
      <c r="TPI6" s="366"/>
      <c r="TPJ6" s="366"/>
      <c r="TPK6" s="366"/>
      <c r="TPL6" s="366"/>
      <c r="TPM6" s="366"/>
      <c r="TPN6" s="366"/>
      <c r="TPO6" s="366"/>
      <c r="TPP6" s="366"/>
      <c r="TPQ6" s="366"/>
      <c r="TPR6" s="366"/>
      <c r="TPS6" s="366"/>
      <c r="TPT6" s="366"/>
      <c r="TPU6" s="366"/>
      <c r="TPV6" s="366"/>
      <c r="TPW6" s="366"/>
      <c r="TPX6" s="366"/>
      <c r="TPY6" s="366"/>
      <c r="TPZ6" s="366"/>
      <c r="TQA6" s="366"/>
      <c r="TQB6" s="366"/>
      <c r="TQC6" s="366"/>
      <c r="TQD6" s="366"/>
      <c r="TQE6" s="366"/>
      <c r="TQF6" s="366"/>
      <c r="TQG6" s="366"/>
      <c r="TQH6" s="366"/>
      <c r="TQI6" s="366"/>
      <c r="TQJ6" s="366"/>
      <c r="TQK6" s="366"/>
      <c r="TQL6" s="366"/>
      <c r="TQM6" s="366"/>
      <c r="TQN6" s="366"/>
      <c r="TQO6" s="366"/>
      <c r="TQP6" s="366"/>
      <c r="TQQ6" s="366"/>
      <c r="TQR6" s="366"/>
      <c r="TQS6" s="366"/>
      <c r="TQT6" s="366"/>
      <c r="TQU6" s="366"/>
      <c r="TQV6" s="366"/>
      <c r="TQW6" s="366"/>
      <c r="TQX6" s="366"/>
      <c r="TQY6" s="366"/>
      <c r="TQZ6" s="366"/>
      <c r="TRA6" s="366"/>
      <c r="TRB6" s="366"/>
      <c r="TRC6" s="366"/>
      <c r="TRD6" s="366"/>
      <c r="TRE6" s="366"/>
      <c r="TRF6" s="366"/>
      <c r="TRG6" s="366"/>
      <c r="TRH6" s="366"/>
      <c r="TRI6" s="366"/>
      <c r="TRJ6" s="366"/>
      <c r="TRK6" s="366"/>
      <c r="TRL6" s="366"/>
      <c r="TRM6" s="366"/>
      <c r="TRN6" s="366"/>
      <c r="TRO6" s="366"/>
      <c r="TRP6" s="366"/>
      <c r="TRQ6" s="366"/>
      <c r="TRR6" s="366"/>
      <c r="TRS6" s="366"/>
      <c r="TRT6" s="366"/>
      <c r="TRU6" s="366"/>
      <c r="TRV6" s="366"/>
      <c r="TRW6" s="366"/>
      <c r="TRX6" s="366"/>
      <c r="TRY6" s="366"/>
      <c r="TRZ6" s="366"/>
      <c r="TSA6" s="366"/>
      <c r="TSB6" s="366"/>
      <c r="TSC6" s="366"/>
      <c r="TSD6" s="366"/>
      <c r="TSE6" s="366"/>
      <c r="TSF6" s="366"/>
      <c r="TSG6" s="366"/>
      <c r="TSH6" s="366"/>
      <c r="TSI6" s="366"/>
      <c r="TSJ6" s="366"/>
      <c r="TSK6" s="366"/>
      <c r="TSL6" s="366"/>
      <c r="TSM6" s="366"/>
      <c r="TSN6" s="366"/>
      <c r="TSO6" s="366"/>
      <c r="TSP6" s="366"/>
      <c r="TSQ6" s="366"/>
      <c r="TSR6" s="366"/>
      <c r="TSS6" s="366"/>
      <c r="TST6" s="366"/>
      <c r="TSU6" s="366"/>
      <c r="TSV6" s="366"/>
      <c r="TSW6" s="366"/>
      <c r="TSX6" s="366"/>
      <c r="TSY6" s="366"/>
      <c r="TSZ6" s="366"/>
      <c r="TTA6" s="366"/>
      <c r="TTB6" s="366"/>
      <c r="TTC6" s="366"/>
      <c r="TTD6" s="366"/>
      <c r="TTE6" s="366"/>
      <c r="TTF6" s="366"/>
      <c r="TTG6" s="366"/>
      <c r="TTH6" s="366"/>
      <c r="TTI6" s="366"/>
      <c r="TTJ6" s="366"/>
      <c r="TTK6" s="366"/>
      <c r="TTL6" s="366"/>
      <c r="TTM6" s="366"/>
      <c r="TTN6" s="366"/>
      <c r="TTO6" s="366"/>
      <c r="TTP6" s="366"/>
      <c r="TTQ6" s="366"/>
      <c r="TTR6" s="366"/>
      <c r="TTS6" s="366"/>
      <c r="TTT6" s="366"/>
      <c r="TTU6" s="366"/>
      <c r="TTV6" s="366"/>
      <c r="TTW6" s="366"/>
      <c r="TTX6" s="366"/>
      <c r="TTY6" s="366"/>
      <c r="TTZ6" s="366"/>
      <c r="TUA6" s="366"/>
      <c r="TUB6" s="366"/>
      <c r="TUC6" s="366"/>
      <c r="TUD6" s="366"/>
      <c r="TUE6" s="366"/>
      <c r="TUF6" s="366"/>
      <c r="TUG6" s="366"/>
      <c r="TUH6" s="366"/>
      <c r="TUI6" s="366"/>
      <c r="TUJ6" s="366"/>
      <c r="TUK6" s="366"/>
      <c r="TUL6" s="366"/>
      <c r="TUM6" s="366"/>
      <c r="TUN6" s="366"/>
      <c r="TUO6" s="366"/>
      <c r="TUP6" s="366"/>
      <c r="TUQ6" s="366"/>
      <c r="TUR6" s="366"/>
      <c r="TUS6" s="366"/>
      <c r="TUT6" s="366"/>
      <c r="TUU6" s="366"/>
      <c r="TUV6" s="366"/>
      <c r="TUW6" s="366"/>
      <c r="TUX6" s="366"/>
      <c r="TUY6" s="366"/>
      <c r="TUZ6" s="366"/>
      <c r="TVA6" s="366"/>
      <c r="TVB6" s="366"/>
      <c r="TVC6" s="366"/>
      <c r="TVD6" s="366"/>
      <c r="TVE6" s="366"/>
      <c r="TVF6" s="366"/>
      <c r="TVG6" s="366"/>
      <c r="TVH6" s="366"/>
      <c r="TVI6" s="366"/>
      <c r="TVJ6" s="366"/>
      <c r="TVK6" s="366"/>
      <c r="TVL6" s="366"/>
      <c r="TVM6" s="366"/>
      <c r="TVN6" s="366"/>
      <c r="TVO6" s="366"/>
      <c r="TVP6" s="366"/>
      <c r="TVQ6" s="366"/>
      <c r="TVR6" s="366"/>
      <c r="TVS6" s="366"/>
      <c r="TVT6" s="366"/>
      <c r="TVU6" s="366"/>
      <c r="TVV6" s="366"/>
      <c r="TVW6" s="366"/>
      <c r="TVX6" s="366"/>
      <c r="TVY6" s="366"/>
      <c r="TVZ6" s="366"/>
      <c r="TWA6" s="366"/>
      <c r="TWB6" s="366"/>
      <c r="TWC6" s="366"/>
      <c r="TWD6" s="366"/>
      <c r="TWE6" s="366"/>
      <c r="TWF6" s="366"/>
      <c r="TWG6" s="366"/>
      <c r="TWH6" s="366"/>
      <c r="TWI6" s="366"/>
      <c r="TWJ6" s="366"/>
      <c r="TWK6" s="366"/>
      <c r="TWL6" s="366"/>
      <c r="TWM6" s="366"/>
      <c r="TWN6" s="366"/>
      <c r="TWO6" s="366"/>
      <c r="TWP6" s="366"/>
      <c r="TWQ6" s="366"/>
      <c r="TWR6" s="366"/>
      <c r="TWS6" s="366"/>
      <c r="TWT6" s="366"/>
      <c r="TWU6" s="366"/>
      <c r="TWV6" s="366"/>
      <c r="TWW6" s="366"/>
      <c r="TWX6" s="366"/>
      <c r="TWY6" s="366"/>
      <c r="TWZ6" s="366"/>
      <c r="TXA6" s="366"/>
      <c r="TXB6" s="366"/>
      <c r="TXC6" s="366"/>
      <c r="TXD6" s="366"/>
      <c r="TXE6" s="366"/>
      <c r="TXF6" s="366"/>
      <c r="TXG6" s="366"/>
      <c r="TXH6" s="366"/>
      <c r="TXI6" s="366"/>
      <c r="TXJ6" s="366"/>
      <c r="TXK6" s="366"/>
      <c r="TXL6" s="366"/>
      <c r="TXM6" s="366"/>
      <c r="TXN6" s="366"/>
      <c r="TXO6" s="366"/>
      <c r="TXP6" s="366"/>
      <c r="TXQ6" s="366"/>
      <c r="TXR6" s="366"/>
      <c r="TXS6" s="366"/>
      <c r="TXT6" s="366"/>
      <c r="TXU6" s="366"/>
      <c r="TXV6" s="366"/>
      <c r="TXW6" s="366"/>
      <c r="TXX6" s="366"/>
      <c r="TXY6" s="366"/>
      <c r="TXZ6" s="366"/>
      <c r="TYA6" s="366"/>
      <c r="TYB6" s="366"/>
      <c r="TYC6" s="366"/>
      <c r="TYD6" s="366"/>
      <c r="TYE6" s="366"/>
      <c r="TYF6" s="366"/>
      <c r="TYG6" s="366"/>
      <c r="TYH6" s="366"/>
      <c r="TYI6" s="366"/>
      <c r="TYJ6" s="366"/>
      <c r="TYK6" s="366"/>
      <c r="TYL6" s="366"/>
      <c r="TYM6" s="366"/>
      <c r="TYN6" s="366"/>
      <c r="TYO6" s="366"/>
      <c r="TYP6" s="366"/>
      <c r="TYQ6" s="366"/>
      <c r="TYR6" s="366"/>
      <c r="TYS6" s="366"/>
      <c r="TYT6" s="366"/>
      <c r="TYU6" s="366"/>
      <c r="TYV6" s="366"/>
      <c r="TYW6" s="366"/>
      <c r="TYX6" s="366"/>
      <c r="TYY6" s="366"/>
      <c r="TYZ6" s="366"/>
      <c r="TZA6" s="366"/>
      <c r="TZB6" s="366"/>
      <c r="TZC6" s="366"/>
      <c r="TZD6" s="366"/>
      <c r="TZE6" s="366"/>
      <c r="TZF6" s="366"/>
      <c r="TZG6" s="366"/>
      <c r="TZH6" s="366"/>
      <c r="TZI6" s="366"/>
      <c r="TZJ6" s="366"/>
      <c r="TZK6" s="366"/>
      <c r="TZL6" s="366"/>
      <c r="TZM6" s="366"/>
      <c r="TZN6" s="366"/>
      <c r="TZO6" s="366"/>
      <c r="TZP6" s="366"/>
      <c r="TZQ6" s="366"/>
      <c r="TZR6" s="366"/>
      <c r="TZS6" s="366"/>
      <c r="TZT6" s="366"/>
      <c r="TZU6" s="366"/>
      <c r="TZV6" s="366"/>
      <c r="TZW6" s="366"/>
      <c r="TZX6" s="366"/>
      <c r="TZY6" s="366"/>
      <c r="TZZ6" s="366"/>
      <c r="UAA6" s="366"/>
      <c r="UAB6" s="366"/>
      <c r="UAC6" s="366"/>
      <c r="UAD6" s="366"/>
      <c r="UAE6" s="366"/>
      <c r="UAF6" s="366"/>
      <c r="UAG6" s="366"/>
      <c r="UAH6" s="366"/>
      <c r="UAI6" s="366"/>
      <c r="UAJ6" s="366"/>
      <c r="UAK6" s="366"/>
      <c r="UAL6" s="366"/>
      <c r="UAM6" s="366"/>
      <c r="UAN6" s="366"/>
      <c r="UAO6" s="366"/>
      <c r="UAP6" s="366"/>
      <c r="UAQ6" s="366"/>
      <c r="UAR6" s="366"/>
      <c r="UAS6" s="366"/>
      <c r="UAT6" s="366"/>
      <c r="UAU6" s="366"/>
      <c r="UAV6" s="366"/>
      <c r="UAW6" s="366"/>
      <c r="UAX6" s="366"/>
      <c r="UAY6" s="366"/>
      <c r="UAZ6" s="366"/>
      <c r="UBA6" s="366"/>
      <c r="UBB6" s="366"/>
      <c r="UBC6" s="366"/>
      <c r="UBD6" s="366"/>
      <c r="UBE6" s="366"/>
      <c r="UBF6" s="366"/>
      <c r="UBG6" s="366"/>
      <c r="UBH6" s="366"/>
      <c r="UBI6" s="366"/>
      <c r="UBJ6" s="366"/>
      <c r="UBK6" s="366"/>
      <c r="UBL6" s="366"/>
      <c r="UBM6" s="366"/>
      <c r="UBN6" s="366"/>
      <c r="UBO6" s="366"/>
      <c r="UBP6" s="366"/>
      <c r="UBQ6" s="366"/>
      <c r="UBR6" s="366"/>
      <c r="UBS6" s="366"/>
      <c r="UBT6" s="366"/>
      <c r="UBU6" s="366"/>
      <c r="UBV6" s="366"/>
      <c r="UBW6" s="366"/>
      <c r="UBX6" s="366"/>
      <c r="UBY6" s="366"/>
      <c r="UBZ6" s="366"/>
      <c r="UCA6" s="366"/>
      <c r="UCB6" s="366"/>
      <c r="UCC6" s="366"/>
      <c r="UCD6" s="366"/>
      <c r="UCE6" s="366"/>
      <c r="UCF6" s="366"/>
      <c r="UCG6" s="366"/>
      <c r="UCH6" s="366"/>
      <c r="UCI6" s="366"/>
      <c r="UCJ6" s="366"/>
      <c r="UCK6" s="366"/>
      <c r="UCL6" s="366"/>
      <c r="UCM6" s="366"/>
      <c r="UCN6" s="366"/>
      <c r="UCO6" s="366"/>
      <c r="UCP6" s="366"/>
      <c r="UCQ6" s="366"/>
      <c r="UCR6" s="366"/>
      <c r="UCS6" s="366"/>
      <c r="UCT6" s="366"/>
      <c r="UCU6" s="366"/>
      <c r="UCV6" s="366"/>
      <c r="UCW6" s="366"/>
      <c r="UCX6" s="366"/>
      <c r="UCY6" s="366"/>
      <c r="UCZ6" s="366"/>
      <c r="UDA6" s="366"/>
      <c r="UDB6" s="366"/>
      <c r="UDC6" s="366"/>
      <c r="UDD6" s="366"/>
      <c r="UDE6" s="366"/>
      <c r="UDF6" s="366"/>
      <c r="UDG6" s="366"/>
      <c r="UDH6" s="366"/>
      <c r="UDI6" s="366"/>
      <c r="UDJ6" s="366"/>
      <c r="UDK6" s="366"/>
      <c r="UDL6" s="366"/>
      <c r="UDM6" s="366"/>
      <c r="UDN6" s="366"/>
      <c r="UDO6" s="366"/>
      <c r="UDP6" s="366"/>
      <c r="UDQ6" s="366"/>
      <c r="UDR6" s="366"/>
      <c r="UDS6" s="366"/>
      <c r="UDT6" s="366"/>
      <c r="UDU6" s="366"/>
      <c r="UDV6" s="366"/>
      <c r="UDW6" s="366"/>
      <c r="UDX6" s="366"/>
      <c r="UDY6" s="366"/>
      <c r="UDZ6" s="366"/>
      <c r="UEA6" s="366"/>
      <c r="UEB6" s="366"/>
      <c r="UEC6" s="366"/>
      <c r="UED6" s="366"/>
      <c r="UEE6" s="366"/>
      <c r="UEF6" s="366"/>
      <c r="UEG6" s="366"/>
      <c r="UEH6" s="366"/>
      <c r="UEI6" s="366"/>
      <c r="UEJ6" s="366"/>
      <c r="UEK6" s="366"/>
      <c r="UEL6" s="366"/>
      <c r="UEM6" s="366"/>
      <c r="UEN6" s="366"/>
      <c r="UEO6" s="366"/>
      <c r="UEP6" s="366"/>
      <c r="UEQ6" s="366"/>
      <c r="UER6" s="366"/>
      <c r="UES6" s="366"/>
      <c r="UET6" s="366"/>
      <c r="UEU6" s="366"/>
      <c r="UEV6" s="366"/>
      <c r="UEW6" s="366"/>
      <c r="UEX6" s="366"/>
      <c r="UEY6" s="366"/>
      <c r="UEZ6" s="366"/>
      <c r="UFA6" s="366"/>
      <c r="UFB6" s="366"/>
      <c r="UFC6" s="366"/>
      <c r="UFD6" s="366"/>
      <c r="UFE6" s="366"/>
      <c r="UFF6" s="366"/>
      <c r="UFG6" s="366"/>
      <c r="UFH6" s="366"/>
      <c r="UFI6" s="366"/>
      <c r="UFJ6" s="366"/>
      <c r="UFK6" s="366"/>
      <c r="UFL6" s="366"/>
      <c r="UFM6" s="366"/>
      <c r="UFN6" s="366"/>
      <c r="UFO6" s="366"/>
      <c r="UFP6" s="366"/>
      <c r="UFQ6" s="366"/>
      <c r="UFR6" s="366"/>
      <c r="UFS6" s="366"/>
      <c r="UFT6" s="366"/>
      <c r="UFU6" s="366"/>
      <c r="UFV6" s="366"/>
      <c r="UFW6" s="366"/>
      <c r="UFX6" s="366"/>
      <c r="UFY6" s="366"/>
      <c r="UFZ6" s="366"/>
      <c r="UGA6" s="366"/>
      <c r="UGB6" s="366"/>
      <c r="UGC6" s="366"/>
      <c r="UGD6" s="366"/>
      <c r="UGE6" s="366"/>
      <c r="UGF6" s="366"/>
      <c r="UGG6" s="366"/>
      <c r="UGH6" s="366"/>
      <c r="UGI6" s="366"/>
      <c r="UGJ6" s="366"/>
      <c r="UGK6" s="366"/>
      <c r="UGL6" s="366"/>
      <c r="UGM6" s="366"/>
      <c r="UGN6" s="366"/>
      <c r="UGO6" s="366"/>
      <c r="UGP6" s="366"/>
      <c r="UGQ6" s="366"/>
      <c r="UGR6" s="366"/>
      <c r="UGS6" s="366"/>
      <c r="UGT6" s="366"/>
      <c r="UGU6" s="366"/>
      <c r="UGV6" s="366"/>
      <c r="UGW6" s="366"/>
      <c r="UGX6" s="366"/>
      <c r="UGY6" s="366"/>
      <c r="UGZ6" s="366"/>
      <c r="UHA6" s="366"/>
      <c r="UHB6" s="366"/>
      <c r="UHC6" s="366"/>
      <c r="UHD6" s="366"/>
      <c r="UHE6" s="366"/>
      <c r="UHF6" s="366"/>
      <c r="UHG6" s="366"/>
      <c r="UHH6" s="366"/>
      <c r="UHI6" s="366"/>
      <c r="UHJ6" s="366"/>
      <c r="UHK6" s="366"/>
      <c r="UHL6" s="366"/>
      <c r="UHM6" s="366"/>
      <c r="UHN6" s="366"/>
      <c r="UHO6" s="366"/>
      <c r="UHP6" s="366"/>
      <c r="UHQ6" s="366"/>
      <c r="UHR6" s="366"/>
      <c r="UHS6" s="366"/>
      <c r="UHT6" s="366"/>
      <c r="UHU6" s="366"/>
      <c r="UHV6" s="366"/>
      <c r="UHW6" s="366"/>
      <c r="UHX6" s="366"/>
      <c r="UHY6" s="366"/>
      <c r="UHZ6" s="366"/>
      <c r="UIA6" s="366"/>
      <c r="UIB6" s="366"/>
      <c r="UIC6" s="366"/>
      <c r="UID6" s="366"/>
      <c r="UIE6" s="366"/>
      <c r="UIF6" s="366"/>
      <c r="UIG6" s="366"/>
      <c r="UIH6" s="366"/>
      <c r="UII6" s="366"/>
      <c r="UIJ6" s="366"/>
      <c r="UIK6" s="366"/>
      <c r="UIL6" s="366"/>
      <c r="UIM6" s="366"/>
      <c r="UIN6" s="366"/>
      <c r="UIO6" s="366"/>
      <c r="UIP6" s="366"/>
      <c r="UIQ6" s="366"/>
      <c r="UIR6" s="366"/>
      <c r="UIS6" s="366"/>
      <c r="UIT6" s="366"/>
      <c r="UIU6" s="366"/>
      <c r="UIV6" s="366"/>
      <c r="UIW6" s="366"/>
      <c r="UIX6" s="366"/>
      <c r="UIY6" s="366"/>
      <c r="UIZ6" s="366"/>
      <c r="UJA6" s="366"/>
      <c r="UJB6" s="366"/>
      <c r="UJC6" s="366"/>
      <c r="UJD6" s="366"/>
      <c r="UJE6" s="366"/>
      <c r="UJF6" s="366"/>
      <c r="UJG6" s="366"/>
      <c r="UJH6" s="366"/>
      <c r="UJI6" s="366"/>
      <c r="UJJ6" s="366"/>
      <c r="UJK6" s="366"/>
      <c r="UJL6" s="366"/>
      <c r="UJM6" s="366"/>
      <c r="UJN6" s="366"/>
      <c r="UJO6" s="366"/>
      <c r="UJP6" s="366"/>
      <c r="UJQ6" s="366"/>
      <c r="UJR6" s="366"/>
      <c r="UJS6" s="366"/>
      <c r="UJT6" s="366"/>
      <c r="UJU6" s="366"/>
      <c r="UJV6" s="366"/>
      <c r="UJW6" s="366"/>
      <c r="UJX6" s="366"/>
      <c r="UJY6" s="366"/>
      <c r="UJZ6" s="366"/>
      <c r="UKA6" s="366"/>
      <c r="UKB6" s="366"/>
      <c r="UKC6" s="366"/>
      <c r="UKD6" s="366"/>
      <c r="UKE6" s="366"/>
      <c r="UKF6" s="366"/>
      <c r="UKG6" s="366"/>
      <c r="UKH6" s="366"/>
      <c r="UKI6" s="366"/>
      <c r="UKJ6" s="366"/>
      <c r="UKK6" s="366"/>
      <c r="UKL6" s="366"/>
      <c r="UKM6" s="366"/>
      <c r="UKN6" s="366"/>
      <c r="UKO6" s="366"/>
      <c r="UKP6" s="366"/>
      <c r="UKQ6" s="366"/>
      <c r="UKR6" s="366"/>
      <c r="UKS6" s="366"/>
      <c r="UKT6" s="366"/>
      <c r="UKU6" s="366"/>
      <c r="UKV6" s="366"/>
      <c r="UKW6" s="366"/>
      <c r="UKX6" s="366"/>
      <c r="UKY6" s="366"/>
      <c r="UKZ6" s="366"/>
      <c r="ULA6" s="366"/>
      <c r="ULB6" s="366"/>
      <c r="ULC6" s="366"/>
      <c r="ULD6" s="366"/>
      <c r="ULE6" s="366"/>
      <c r="ULF6" s="366"/>
      <c r="ULG6" s="366"/>
      <c r="ULH6" s="366"/>
      <c r="ULI6" s="366"/>
      <c r="ULJ6" s="366"/>
      <c r="ULK6" s="366"/>
      <c r="ULL6" s="366"/>
      <c r="ULM6" s="366"/>
      <c r="ULN6" s="366"/>
      <c r="ULO6" s="366"/>
      <c r="ULP6" s="366"/>
      <c r="ULQ6" s="366"/>
      <c r="ULR6" s="366"/>
      <c r="ULS6" s="366"/>
      <c r="ULT6" s="366"/>
      <c r="ULU6" s="366"/>
      <c r="ULV6" s="366"/>
      <c r="ULW6" s="366"/>
      <c r="ULX6" s="366"/>
      <c r="ULY6" s="366"/>
      <c r="ULZ6" s="366"/>
      <c r="UMA6" s="366"/>
      <c r="UMB6" s="366"/>
      <c r="UMC6" s="366"/>
      <c r="UMD6" s="366"/>
      <c r="UME6" s="366"/>
      <c r="UMF6" s="366"/>
      <c r="UMG6" s="366"/>
      <c r="UMH6" s="366"/>
      <c r="UMI6" s="366"/>
      <c r="UMJ6" s="366"/>
      <c r="UMK6" s="366"/>
      <c r="UML6" s="366"/>
      <c r="UMM6" s="366"/>
      <c r="UMN6" s="366"/>
      <c r="UMO6" s="366"/>
      <c r="UMP6" s="366"/>
      <c r="UMQ6" s="366"/>
      <c r="UMR6" s="366"/>
      <c r="UMS6" s="366"/>
      <c r="UMT6" s="366"/>
      <c r="UMU6" s="366"/>
      <c r="UMV6" s="366"/>
      <c r="UMW6" s="366"/>
      <c r="UMX6" s="366"/>
      <c r="UMY6" s="366"/>
      <c r="UMZ6" s="366"/>
      <c r="UNA6" s="366"/>
      <c r="UNB6" s="366"/>
      <c r="UNC6" s="366"/>
      <c r="UND6" s="366"/>
      <c r="UNE6" s="366"/>
      <c r="UNF6" s="366"/>
      <c r="UNG6" s="366"/>
      <c r="UNH6" s="366"/>
      <c r="UNI6" s="366"/>
      <c r="UNJ6" s="366"/>
      <c r="UNK6" s="366"/>
      <c r="UNL6" s="366"/>
      <c r="UNM6" s="366"/>
      <c r="UNN6" s="366"/>
      <c r="UNO6" s="366"/>
      <c r="UNP6" s="366"/>
      <c r="UNQ6" s="366"/>
      <c r="UNR6" s="366"/>
      <c r="UNS6" s="366"/>
      <c r="UNT6" s="366"/>
      <c r="UNU6" s="366"/>
      <c r="UNV6" s="366"/>
      <c r="UNW6" s="366"/>
      <c r="UNX6" s="366"/>
      <c r="UNY6" s="366"/>
      <c r="UNZ6" s="366"/>
      <c r="UOA6" s="366"/>
      <c r="UOB6" s="366"/>
      <c r="UOC6" s="366"/>
      <c r="UOD6" s="366"/>
      <c r="UOE6" s="366"/>
      <c r="UOF6" s="366"/>
      <c r="UOG6" s="366"/>
      <c r="UOH6" s="366"/>
      <c r="UOI6" s="366"/>
      <c r="UOJ6" s="366"/>
      <c r="UOK6" s="366"/>
      <c r="UOL6" s="366"/>
      <c r="UOM6" s="366"/>
      <c r="UON6" s="366"/>
      <c r="UOO6" s="366"/>
      <c r="UOP6" s="366"/>
      <c r="UOQ6" s="366"/>
      <c r="UOR6" s="366"/>
      <c r="UOS6" s="366"/>
      <c r="UOT6" s="366"/>
      <c r="UOU6" s="366"/>
      <c r="UOV6" s="366"/>
      <c r="UOW6" s="366"/>
      <c r="UOX6" s="366"/>
      <c r="UOY6" s="366"/>
      <c r="UOZ6" s="366"/>
      <c r="UPA6" s="366"/>
      <c r="UPB6" s="366"/>
      <c r="UPC6" s="366"/>
      <c r="UPD6" s="366"/>
      <c r="UPE6" s="366"/>
      <c r="UPF6" s="366"/>
      <c r="UPG6" s="366"/>
      <c r="UPH6" s="366"/>
      <c r="UPI6" s="366"/>
      <c r="UPJ6" s="366"/>
      <c r="UPK6" s="366"/>
      <c r="UPL6" s="366"/>
      <c r="UPM6" s="366"/>
      <c r="UPN6" s="366"/>
      <c r="UPO6" s="366"/>
      <c r="UPP6" s="366"/>
      <c r="UPQ6" s="366"/>
      <c r="UPR6" s="366"/>
      <c r="UPS6" s="366"/>
      <c r="UPT6" s="366"/>
      <c r="UPU6" s="366"/>
      <c r="UPV6" s="366"/>
      <c r="UPW6" s="366"/>
      <c r="UPX6" s="366"/>
      <c r="UPY6" s="366"/>
      <c r="UPZ6" s="366"/>
      <c r="UQA6" s="366"/>
      <c r="UQB6" s="366"/>
      <c r="UQC6" s="366"/>
      <c r="UQD6" s="366"/>
      <c r="UQE6" s="366"/>
      <c r="UQF6" s="366"/>
      <c r="UQG6" s="366"/>
      <c r="UQH6" s="366"/>
      <c r="UQI6" s="366"/>
      <c r="UQJ6" s="366"/>
      <c r="UQK6" s="366"/>
      <c r="UQL6" s="366"/>
      <c r="UQM6" s="366"/>
      <c r="UQN6" s="366"/>
      <c r="UQO6" s="366"/>
      <c r="UQP6" s="366"/>
      <c r="UQQ6" s="366"/>
      <c r="UQR6" s="366"/>
      <c r="UQS6" s="366"/>
      <c r="UQT6" s="366"/>
      <c r="UQU6" s="366"/>
      <c r="UQV6" s="366"/>
      <c r="UQW6" s="366"/>
      <c r="UQX6" s="366"/>
      <c r="UQY6" s="366"/>
      <c r="UQZ6" s="366"/>
      <c r="URA6" s="366"/>
      <c r="URB6" s="366"/>
      <c r="URC6" s="366"/>
      <c r="URD6" s="366"/>
      <c r="URE6" s="366"/>
      <c r="URF6" s="366"/>
      <c r="URG6" s="366"/>
      <c r="URH6" s="366"/>
      <c r="URI6" s="366"/>
      <c r="URJ6" s="366"/>
      <c r="URK6" s="366"/>
      <c r="URL6" s="366"/>
      <c r="URM6" s="366"/>
      <c r="URN6" s="366"/>
      <c r="URO6" s="366"/>
      <c r="URP6" s="366"/>
      <c r="URQ6" s="366"/>
      <c r="URR6" s="366"/>
      <c r="URS6" s="366"/>
      <c r="URT6" s="366"/>
      <c r="URU6" s="366"/>
      <c r="URV6" s="366"/>
      <c r="URW6" s="366"/>
      <c r="URX6" s="366"/>
      <c r="URY6" s="366"/>
      <c r="URZ6" s="366"/>
      <c r="USA6" s="366"/>
      <c r="USB6" s="366"/>
      <c r="USC6" s="366"/>
      <c r="USD6" s="366"/>
      <c r="USE6" s="366"/>
      <c r="USF6" s="366"/>
      <c r="USG6" s="366"/>
      <c r="USH6" s="366"/>
      <c r="USI6" s="366"/>
      <c r="USJ6" s="366"/>
      <c r="USK6" s="366"/>
      <c r="USL6" s="366"/>
      <c r="USM6" s="366"/>
      <c r="USN6" s="366"/>
      <c r="USO6" s="366"/>
      <c r="USP6" s="366"/>
      <c r="USQ6" s="366"/>
      <c r="USR6" s="366"/>
      <c r="USS6" s="366"/>
      <c r="UST6" s="366"/>
      <c r="USU6" s="366"/>
      <c r="USV6" s="366"/>
      <c r="USW6" s="366"/>
      <c r="USX6" s="366"/>
      <c r="USY6" s="366"/>
      <c r="USZ6" s="366"/>
      <c r="UTA6" s="366"/>
      <c r="UTB6" s="366"/>
      <c r="UTC6" s="366"/>
      <c r="UTD6" s="366"/>
      <c r="UTE6" s="366"/>
      <c r="UTF6" s="366"/>
      <c r="UTG6" s="366"/>
      <c r="UTH6" s="366"/>
      <c r="UTI6" s="366"/>
      <c r="UTJ6" s="366"/>
      <c r="UTK6" s="366"/>
      <c r="UTL6" s="366"/>
      <c r="UTM6" s="366"/>
      <c r="UTN6" s="366"/>
      <c r="UTO6" s="366"/>
      <c r="UTP6" s="366"/>
      <c r="UTQ6" s="366"/>
      <c r="UTR6" s="366"/>
      <c r="UTS6" s="366"/>
      <c r="UTT6" s="366"/>
      <c r="UTU6" s="366"/>
      <c r="UTV6" s="366"/>
      <c r="UTW6" s="366"/>
      <c r="UTX6" s="366"/>
      <c r="UTY6" s="366"/>
      <c r="UTZ6" s="366"/>
      <c r="UUA6" s="366"/>
      <c r="UUB6" s="366"/>
      <c r="UUC6" s="366"/>
      <c r="UUD6" s="366"/>
      <c r="UUE6" s="366"/>
      <c r="UUF6" s="366"/>
      <c r="UUG6" s="366"/>
      <c r="UUH6" s="366"/>
      <c r="UUI6" s="366"/>
      <c r="UUJ6" s="366"/>
      <c r="UUK6" s="366"/>
      <c r="UUL6" s="366"/>
      <c r="UUM6" s="366"/>
      <c r="UUN6" s="366"/>
      <c r="UUO6" s="366"/>
      <c r="UUP6" s="366"/>
      <c r="UUQ6" s="366"/>
      <c r="UUR6" s="366"/>
      <c r="UUS6" s="366"/>
      <c r="UUT6" s="366"/>
      <c r="UUU6" s="366"/>
      <c r="UUV6" s="366"/>
      <c r="UUW6" s="366"/>
      <c r="UUX6" s="366"/>
      <c r="UUY6" s="366"/>
      <c r="UUZ6" s="366"/>
      <c r="UVA6" s="366"/>
      <c r="UVB6" s="366"/>
      <c r="UVC6" s="366"/>
      <c r="UVD6" s="366"/>
      <c r="UVE6" s="366"/>
      <c r="UVF6" s="366"/>
      <c r="UVG6" s="366"/>
      <c r="UVH6" s="366"/>
      <c r="UVI6" s="366"/>
      <c r="UVJ6" s="366"/>
      <c r="UVK6" s="366"/>
      <c r="UVL6" s="366"/>
      <c r="UVM6" s="366"/>
      <c r="UVN6" s="366"/>
      <c r="UVO6" s="366"/>
      <c r="UVP6" s="366"/>
      <c r="UVQ6" s="366"/>
      <c r="UVR6" s="366"/>
      <c r="UVS6" s="366"/>
      <c r="UVT6" s="366"/>
      <c r="UVU6" s="366"/>
      <c r="UVV6" s="366"/>
      <c r="UVW6" s="366"/>
      <c r="UVX6" s="366"/>
      <c r="UVY6" s="366"/>
      <c r="UVZ6" s="366"/>
      <c r="UWA6" s="366"/>
      <c r="UWB6" s="366"/>
      <c r="UWC6" s="366"/>
      <c r="UWD6" s="366"/>
      <c r="UWE6" s="366"/>
      <c r="UWF6" s="366"/>
      <c r="UWG6" s="366"/>
      <c r="UWH6" s="366"/>
      <c r="UWI6" s="366"/>
      <c r="UWJ6" s="366"/>
      <c r="UWK6" s="366"/>
      <c r="UWL6" s="366"/>
      <c r="UWM6" s="366"/>
      <c r="UWN6" s="366"/>
      <c r="UWO6" s="366"/>
      <c r="UWP6" s="366"/>
      <c r="UWQ6" s="366"/>
      <c r="UWR6" s="366"/>
      <c r="UWS6" s="366"/>
      <c r="UWT6" s="366"/>
      <c r="UWU6" s="366"/>
      <c r="UWV6" s="366"/>
      <c r="UWW6" s="366"/>
      <c r="UWX6" s="366"/>
      <c r="UWY6" s="366"/>
      <c r="UWZ6" s="366"/>
      <c r="UXA6" s="366"/>
      <c r="UXB6" s="366"/>
      <c r="UXC6" s="366"/>
      <c r="UXD6" s="366"/>
      <c r="UXE6" s="366"/>
      <c r="UXF6" s="366"/>
      <c r="UXG6" s="366"/>
      <c r="UXH6" s="366"/>
      <c r="UXI6" s="366"/>
      <c r="UXJ6" s="366"/>
      <c r="UXK6" s="366"/>
      <c r="UXL6" s="366"/>
      <c r="UXM6" s="366"/>
      <c r="UXN6" s="366"/>
      <c r="UXO6" s="366"/>
      <c r="UXP6" s="366"/>
      <c r="UXQ6" s="366"/>
      <c r="UXR6" s="366"/>
      <c r="UXS6" s="366"/>
      <c r="UXT6" s="366"/>
      <c r="UXU6" s="366"/>
      <c r="UXV6" s="366"/>
      <c r="UXW6" s="366"/>
      <c r="UXX6" s="366"/>
      <c r="UXY6" s="366"/>
      <c r="UXZ6" s="366"/>
      <c r="UYA6" s="366"/>
      <c r="UYB6" s="366"/>
      <c r="UYC6" s="366"/>
      <c r="UYD6" s="366"/>
      <c r="UYE6" s="366"/>
      <c r="UYF6" s="366"/>
      <c r="UYG6" s="366"/>
      <c r="UYH6" s="366"/>
      <c r="UYI6" s="366"/>
      <c r="UYJ6" s="366"/>
      <c r="UYK6" s="366"/>
      <c r="UYL6" s="366"/>
      <c r="UYM6" s="366"/>
      <c r="UYN6" s="366"/>
      <c r="UYO6" s="366"/>
      <c r="UYP6" s="366"/>
      <c r="UYQ6" s="366"/>
      <c r="UYR6" s="366"/>
      <c r="UYS6" s="366"/>
      <c r="UYT6" s="366"/>
      <c r="UYU6" s="366"/>
      <c r="UYV6" s="366"/>
      <c r="UYW6" s="366"/>
      <c r="UYX6" s="366"/>
      <c r="UYY6" s="366"/>
      <c r="UYZ6" s="366"/>
      <c r="UZA6" s="366"/>
      <c r="UZB6" s="366"/>
      <c r="UZC6" s="366"/>
      <c r="UZD6" s="366"/>
      <c r="UZE6" s="366"/>
      <c r="UZF6" s="366"/>
      <c r="UZG6" s="366"/>
      <c r="UZH6" s="366"/>
      <c r="UZI6" s="366"/>
      <c r="UZJ6" s="366"/>
      <c r="UZK6" s="366"/>
      <c r="UZL6" s="366"/>
      <c r="UZM6" s="366"/>
      <c r="UZN6" s="366"/>
      <c r="UZO6" s="366"/>
      <c r="UZP6" s="366"/>
      <c r="UZQ6" s="366"/>
      <c r="UZR6" s="366"/>
      <c r="UZS6" s="366"/>
      <c r="UZT6" s="366"/>
      <c r="UZU6" s="366"/>
      <c r="UZV6" s="366"/>
      <c r="UZW6" s="366"/>
      <c r="UZX6" s="366"/>
      <c r="UZY6" s="366"/>
      <c r="UZZ6" s="366"/>
      <c r="VAA6" s="366"/>
      <c r="VAB6" s="366"/>
      <c r="VAC6" s="366"/>
      <c r="VAD6" s="366"/>
      <c r="VAE6" s="366"/>
      <c r="VAF6" s="366"/>
      <c r="VAG6" s="366"/>
      <c r="VAH6" s="366"/>
      <c r="VAI6" s="366"/>
      <c r="VAJ6" s="366"/>
      <c r="VAK6" s="366"/>
      <c r="VAL6" s="366"/>
      <c r="VAM6" s="366"/>
      <c r="VAN6" s="366"/>
      <c r="VAO6" s="366"/>
      <c r="VAP6" s="366"/>
      <c r="VAQ6" s="366"/>
      <c r="VAR6" s="366"/>
      <c r="VAS6" s="366"/>
      <c r="VAT6" s="366"/>
      <c r="VAU6" s="366"/>
      <c r="VAV6" s="366"/>
      <c r="VAW6" s="366"/>
      <c r="VAX6" s="366"/>
      <c r="VAY6" s="366"/>
      <c r="VAZ6" s="366"/>
      <c r="VBA6" s="366"/>
      <c r="VBB6" s="366"/>
      <c r="VBC6" s="366"/>
      <c r="VBD6" s="366"/>
      <c r="VBE6" s="366"/>
      <c r="VBF6" s="366"/>
      <c r="VBG6" s="366"/>
      <c r="VBH6" s="366"/>
      <c r="VBI6" s="366"/>
      <c r="VBJ6" s="366"/>
      <c r="VBK6" s="366"/>
      <c r="VBL6" s="366"/>
      <c r="VBM6" s="366"/>
      <c r="VBN6" s="366"/>
      <c r="VBO6" s="366"/>
      <c r="VBP6" s="366"/>
      <c r="VBQ6" s="366"/>
      <c r="VBR6" s="366"/>
      <c r="VBS6" s="366"/>
      <c r="VBT6" s="366"/>
      <c r="VBU6" s="366"/>
      <c r="VBV6" s="366"/>
      <c r="VBW6" s="366"/>
      <c r="VBX6" s="366"/>
      <c r="VBY6" s="366"/>
      <c r="VBZ6" s="366"/>
      <c r="VCA6" s="366"/>
      <c r="VCB6" s="366"/>
      <c r="VCC6" s="366"/>
      <c r="VCD6" s="366"/>
      <c r="VCE6" s="366"/>
      <c r="VCF6" s="366"/>
      <c r="VCG6" s="366"/>
      <c r="VCH6" s="366"/>
      <c r="VCI6" s="366"/>
      <c r="VCJ6" s="366"/>
      <c r="VCK6" s="366"/>
      <c r="VCL6" s="366"/>
      <c r="VCM6" s="366"/>
      <c r="VCN6" s="366"/>
      <c r="VCO6" s="366"/>
      <c r="VCP6" s="366"/>
      <c r="VCQ6" s="366"/>
      <c r="VCR6" s="366"/>
      <c r="VCS6" s="366"/>
      <c r="VCT6" s="366"/>
      <c r="VCU6" s="366"/>
      <c r="VCV6" s="366"/>
      <c r="VCW6" s="366"/>
      <c r="VCX6" s="366"/>
      <c r="VCY6" s="366"/>
      <c r="VCZ6" s="366"/>
      <c r="VDA6" s="366"/>
      <c r="VDB6" s="366"/>
      <c r="VDC6" s="366"/>
      <c r="VDD6" s="366"/>
      <c r="VDE6" s="366"/>
      <c r="VDF6" s="366"/>
      <c r="VDG6" s="366"/>
      <c r="VDH6" s="366"/>
      <c r="VDI6" s="366"/>
      <c r="VDJ6" s="366"/>
      <c r="VDK6" s="366"/>
      <c r="VDL6" s="366"/>
      <c r="VDM6" s="366"/>
      <c r="VDN6" s="366"/>
      <c r="VDO6" s="366"/>
      <c r="VDP6" s="366"/>
      <c r="VDQ6" s="366"/>
      <c r="VDR6" s="366"/>
      <c r="VDS6" s="366"/>
      <c r="VDT6" s="366"/>
      <c r="VDU6" s="366"/>
      <c r="VDV6" s="366"/>
      <c r="VDW6" s="366"/>
      <c r="VDX6" s="366"/>
      <c r="VDY6" s="366"/>
      <c r="VDZ6" s="366"/>
      <c r="VEA6" s="366"/>
      <c r="VEB6" s="366"/>
      <c r="VEC6" s="366"/>
      <c r="VED6" s="366"/>
      <c r="VEE6" s="366"/>
      <c r="VEF6" s="366"/>
      <c r="VEG6" s="366"/>
      <c r="VEH6" s="366"/>
      <c r="VEI6" s="366"/>
      <c r="VEJ6" s="366"/>
      <c r="VEK6" s="366"/>
      <c r="VEL6" s="366"/>
      <c r="VEM6" s="366"/>
      <c r="VEN6" s="366"/>
      <c r="VEO6" s="366"/>
      <c r="VEP6" s="366"/>
      <c r="VEQ6" s="366"/>
      <c r="VER6" s="366"/>
      <c r="VES6" s="366"/>
      <c r="VET6" s="366"/>
      <c r="VEU6" s="366"/>
      <c r="VEV6" s="366"/>
      <c r="VEW6" s="366"/>
      <c r="VEX6" s="366"/>
      <c r="VEY6" s="366"/>
      <c r="VEZ6" s="366"/>
      <c r="VFA6" s="366"/>
      <c r="VFB6" s="366"/>
      <c r="VFC6" s="366"/>
      <c r="VFD6" s="366"/>
      <c r="VFE6" s="366"/>
      <c r="VFF6" s="366"/>
      <c r="VFG6" s="366"/>
      <c r="VFH6" s="366"/>
      <c r="VFI6" s="366"/>
      <c r="VFJ6" s="366"/>
      <c r="VFK6" s="366"/>
      <c r="VFL6" s="366"/>
      <c r="VFM6" s="366"/>
      <c r="VFN6" s="366"/>
      <c r="VFO6" s="366"/>
      <c r="VFP6" s="366"/>
      <c r="VFQ6" s="366"/>
      <c r="VFR6" s="366"/>
      <c r="VFS6" s="366"/>
      <c r="VFT6" s="366"/>
      <c r="VFU6" s="366"/>
      <c r="VFV6" s="366"/>
      <c r="VFW6" s="366"/>
      <c r="VFX6" s="366"/>
      <c r="VFY6" s="366"/>
      <c r="VFZ6" s="366"/>
      <c r="VGA6" s="366"/>
      <c r="VGB6" s="366"/>
      <c r="VGC6" s="366"/>
      <c r="VGD6" s="366"/>
      <c r="VGE6" s="366"/>
      <c r="VGF6" s="366"/>
      <c r="VGG6" s="366"/>
      <c r="VGH6" s="366"/>
      <c r="VGI6" s="366"/>
      <c r="VGJ6" s="366"/>
      <c r="VGK6" s="366"/>
      <c r="VGL6" s="366"/>
      <c r="VGM6" s="366"/>
      <c r="VGN6" s="366"/>
      <c r="VGO6" s="366"/>
      <c r="VGP6" s="366"/>
      <c r="VGQ6" s="366"/>
      <c r="VGR6" s="366"/>
      <c r="VGS6" s="366"/>
      <c r="VGT6" s="366"/>
      <c r="VGU6" s="366"/>
      <c r="VGV6" s="366"/>
      <c r="VGW6" s="366"/>
      <c r="VGX6" s="366"/>
      <c r="VGY6" s="366"/>
      <c r="VGZ6" s="366"/>
      <c r="VHA6" s="366"/>
      <c r="VHB6" s="366"/>
      <c r="VHC6" s="366"/>
      <c r="VHD6" s="366"/>
      <c r="VHE6" s="366"/>
      <c r="VHF6" s="366"/>
      <c r="VHG6" s="366"/>
      <c r="VHH6" s="366"/>
      <c r="VHI6" s="366"/>
      <c r="VHJ6" s="366"/>
      <c r="VHK6" s="366"/>
      <c r="VHL6" s="366"/>
      <c r="VHM6" s="366"/>
      <c r="VHN6" s="366"/>
      <c r="VHO6" s="366"/>
      <c r="VHP6" s="366"/>
      <c r="VHQ6" s="366"/>
      <c r="VHR6" s="366"/>
      <c r="VHS6" s="366"/>
      <c r="VHT6" s="366"/>
      <c r="VHU6" s="366"/>
      <c r="VHV6" s="366"/>
      <c r="VHW6" s="366"/>
      <c r="VHX6" s="366"/>
      <c r="VHY6" s="366"/>
      <c r="VHZ6" s="366"/>
      <c r="VIA6" s="366"/>
      <c r="VIB6" s="366"/>
      <c r="VIC6" s="366"/>
      <c r="VID6" s="366"/>
      <c r="VIE6" s="366"/>
      <c r="VIF6" s="366"/>
      <c r="VIG6" s="366"/>
      <c r="VIH6" s="366"/>
      <c r="VII6" s="366"/>
      <c r="VIJ6" s="366"/>
      <c r="VIK6" s="366"/>
      <c r="VIL6" s="366"/>
      <c r="VIM6" s="366"/>
      <c r="VIN6" s="366"/>
      <c r="VIO6" s="366"/>
      <c r="VIP6" s="366"/>
      <c r="VIQ6" s="366"/>
      <c r="VIR6" s="366"/>
      <c r="VIS6" s="366"/>
      <c r="VIT6" s="366"/>
      <c r="VIU6" s="366"/>
      <c r="VIV6" s="366"/>
      <c r="VIW6" s="366"/>
      <c r="VIX6" s="366"/>
      <c r="VIY6" s="366"/>
      <c r="VIZ6" s="366"/>
      <c r="VJA6" s="366"/>
      <c r="VJB6" s="366"/>
      <c r="VJC6" s="366"/>
      <c r="VJD6" s="366"/>
      <c r="VJE6" s="366"/>
      <c r="VJF6" s="366"/>
      <c r="VJG6" s="366"/>
      <c r="VJH6" s="366"/>
      <c r="VJI6" s="366"/>
      <c r="VJJ6" s="366"/>
      <c r="VJK6" s="366"/>
      <c r="VJL6" s="366"/>
      <c r="VJM6" s="366"/>
      <c r="VJN6" s="366"/>
      <c r="VJO6" s="366"/>
      <c r="VJP6" s="366"/>
      <c r="VJQ6" s="366"/>
      <c r="VJR6" s="366"/>
      <c r="VJS6" s="366"/>
      <c r="VJT6" s="366"/>
      <c r="VJU6" s="366"/>
      <c r="VJV6" s="366"/>
      <c r="VJW6" s="366"/>
      <c r="VJX6" s="366"/>
      <c r="VJY6" s="366"/>
      <c r="VJZ6" s="366"/>
      <c r="VKA6" s="366"/>
      <c r="VKB6" s="366"/>
      <c r="VKC6" s="366"/>
      <c r="VKD6" s="366"/>
      <c r="VKE6" s="366"/>
      <c r="VKF6" s="366"/>
      <c r="VKG6" s="366"/>
      <c r="VKH6" s="366"/>
      <c r="VKI6" s="366"/>
      <c r="VKJ6" s="366"/>
      <c r="VKK6" s="366"/>
      <c r="VKL6" s="366"/>
      <c r="VKM6" s="366"/>
      <c r="VKN6" s="366"/>
      <c r="VKO6" s="366"/>
      <c r="VKP6" s="366"/>
      <c r="VKQ6" s="366"/>
      <c r="VKR6" s="366"/>
      <c r="VKS6" s="366"/>
      <c r="VKT6" s="366"/>
      <c r="VKU6" s="366"/>
      <c r="VKV6" s="366"/>
      <c r="VKW6" s="366"/>
      <c r="VKX6" s="366"/>
      <c r="VKY6" s="366"/>
      <c r="VKZ6" s="366"/>
      <c r="VLA6" s="366"/>
      <c r="VLB6" s="366"/>
      <c r="VLC6" s="366"/>
      <c r="VLD6" s="366"/>
      <c r="VLE6" s="366"/>
      <c r="VLF6" s="366"/>
      <c r="VLG6" s="366"/>
      <c r="VLH6" s="366"/>
      <c r="VLI6" s="366"/>
      <c r="VLJ6" s="366"/>
      <c r="VLK6" s="366"/>
      <c r="VLL6" s="366"/>
      <c r="VLM6" s="366"/>
      <c r="VLN6" s="366"/>
      <c r="VLO6" s="366"/>
      <c r="VLP6" s="366"/>
      <c r="VLQ6" s="366"/>
      <c r="VLR6" s="366"/>
      <c r="VLS6" s="366"/>
      <c r="VLT6" s="366"/>
      <c r="VLU6" s="366"/>
      <c r="VLV6" s="366"/>
      <c r="VLW6" s="366"/>
      <c r="VLX6" s="366"/>
      <c r="VLY6" s="366"/>
      <c r="VLZ6" s="366"/>
      <c r="VMA6" s="366"/>
      <c r="VMB6" s="366"/>
      <c r="VMC6" s="366"/>
      <c r="VMD6" s="366"/>
      <c r="VME6" s="366"/>
      <c r="VMF6" s="366"/>
      <c r="VMG6" s="366"/>
      <c r="VMH6" s="366"/>
      <c r="VMI6" s="366"/>
      <c r="VMJ6" s="366"/>
      <c r="VMK6" s="366"/>
      <c r="VML6" s="366"/>
      <c r="VMM6" s="366"/>
      <c r="VMN6" s="366"/>
      <c r="VMO6" s="366"/>
      <c r="VMP6" s="366"/>
      <c r="VMQ6" s="366"/>
      <c r="VMR6" s="366"/>
      <c r="VMS6" s="366"/>
      <c r="VMT6" s="366"/>
      <c r="VMU6" s="366"/>
      <c r="VMV6" s="366"/>
      <c r="VMW6" s="366"/>
      <c r="VMX6" s="366"/>
      <c r="VMY6" s="366"/>
      <c r="VMZ6" s="366"/>
      <c r="VNA6" s="366"/>
      <c r="VNB6" s="366"/>
      <c r="VNC6" s="366"/>
      <c r="VND6" s="366"/>
      <c r="VNE6" s="366"/>
      <c r="VNF6" s="366"/>
      <c r="VNG6" s="366"/>
      <c r="VNH6" s="366"/>
      <c r="VNI6" s="366"/>
      <c r="VNJ6" s="366"/>
      <c r="VNK6" s="366"/>
      <c r="VNL6" s="366"/>
      <c r="VNM6" s="366"/>
      <c r="VNN6" s="366"/>
      <c r="VNO6" s="366"/>
      <c r="VNP6" s="366"/>
      <c r="VNQ6" s="366"/>
      <c r="VNR6" s="366"/>
      <c r="VNS6" s="366"/>
      <c r="VNT6" s="366"/>
      <c r="VNU6" s="366"/>
      <c r="VNV6" s="366"/>
      <c r="VNW6" s="366"/>
      <c r="VNX6" s="366"/>
      <c r="VNY6" s="366"/>
      <c r="VNZ6" s="366"/>
      <c r="VOA6" s="366"/>
      <c r="VOB6" s="366"/>
      <c r="VOC6" s="366"/>
      <c r="VOD6" s="366"/>
      <c r="VOE6" s="366"/>
      <c r="VOF6" s="366"/>
      <c r="VOG6" s="366"/>
      <c r="VOH6" s="366"/>
      <c r="VOI6" s="366"/>
      <c r="VOJ6" s="366"/>
      <c r="VOK6" s="366"/>
      <c r="VOL6" s="366"/>
      <c r="VOM6" s="366"/>
      <c r="VON6" s="366"/>
      <c r="VOO6" s="366"/>
      <c r="VOP6" s="366"/>
      <c r="VOQ6" s="366"/>
      <c r="VOR6" s="366"/>
      <c r="VOS6" s="366"/>
      <c r="VOT6" s="366"/>
      <c r="VOU6" s="366"/>
      <c r="VOV6" s="366"/>
      <c r="VOW6" s="366"/>
      <c r="VOX6" s="366"/>
      <c r="VOY6" s="366"/>
      <c r="VOZ6" s="366"/>
      <c r="VPA6" s="366"/>
      <c r="VPB6" s="366"/>
      <c r="VPC6" s="366"/>
      <c r="VPD6" s="366"/>
      <c r="VPE6" s="366"/>
      <c r="VPF6" s="366"/>
      <c r="VPG6" s="366"/>
      <c r="VPH6" s="366"/>
      <c r="VPI6" s="366"/>
      <c r="VPJ6" s="366"/>
      <c r="VPK6" s="366"/>
      <c r="VPL6" s="366"/>
      <c r="VPM6" s="366"/>
      <c r="VPN6" s="366"/>
      <c r="VPO6" s="366"/>
      <c r="VPP6" s="366"/>
      <c r="VPQ6" s="366"/>
      <c r="VPR6" s="366"/>
      <c r="VPS6" s="366"/>
      <c r="VPT6" s="366"/>
      <c r="VPU6" s="366"/>
      <c r="VPV6" s="366"/>
      <c r="VPW6" s="366"/>
      <c r="VPX6" s="366"/>
      <c r="VPY6" s="366"/>
      <c r="VPZ6" s="366"/>
      <c r="VQA6" s="366"/>
      <c r="VQB6" s="366"/>
      <c r="VQC6" s="366"/>
      <c r="VQD6" s="366"/>
      <c r="VQE6" s="366"/>
      <c r="VQF6" s="366"/>
      <c r="VQG6" s="366"/>
      <c r="VQH6" s="366"/>
      <c r="VQI6" s="366"/>
      <c r="VQJ6" s="366"/>
      <c r="VQK6" s="366"/>
      <c r="VQL6" s="366"/>
      <c r="VQM6" s="366"/>
      <c r="VQN6" s="366"/>
      <c r="VQO6" s="366"/>
      <c r="VQP6" s="366"/>
      <c r="VQQ6" s="366"/>
      <c r="VQR6" s="366"/>
      <c r="VQS6" s="366"/>
      <c r="VQT6" s="366"/>
      <c r="VQU6" s="366"/>
      <c r="VQV6" s="366"/>
      <c r="VQW6" s="366"/>
      <c r="VQX6" s="366"/>
      <c r="VQY6" s="366"/>
      <c r="VQZ6" s="366"/>
      <c r="VRA6" s="366"/>
      <c r="VRB6" s="366"/>
      <c r="VRC6" s="366"/>
      <c r="VRD6" s="366"/>
      <c r="VRE6" s="366"/>
      <c r="VRF6" s="366"/>
      <c r="VRG6" s="366"/>
      <c r="VRH6" s="366"/>
      <c r="VRI6" s="366"/>
      <c r="VRJ6" s="366"/>
      <c r="VRK6" s="366"/>
      <c r="VRL6" s="366"/>
      <c r="VRM6" s="366"/>
      <c r="VRN6" s="366"/>
      <c r="VRO6" s="366"/>
      <c r="VRP6" s="366"/>
      <c r="VRQ6" s="366"/>
      <c r="VRR6" s="366"/>
      <c r="VRS6" s="366"/>
      <c r="VRT6" s="366"/>
      <c r="VRU6" s="366"/>
      <c r="VRV6" s="366"/>
      <c r="VRW6" s="366"/>
      <c r="VRX6" s="366"/>
      <c r="VRY6" s="366"/>
      <c r="VRZ6" s="366"/>
      <c r="VSA6" s="366"/>
      <c r="VSB6" s="366"/>
      <c r="VSC6" s="366"/>
      <c r="VSD6" s="366"/>
      <c r="VSE6" s="366"/>
      <c r="VSF6" s="366"/>
      <c r="VSG6" s="366"/>
      <c r="VSH6" s="366"/>
      <c r="VSI6" s="366"/>
      <c r="VSJ6" s="366"/>
      <c r="VSK6" s="366"/>
      <c r="VSL6" s="366"/>
      <c r="VSM6" s="366"/>
      <c r="VSN6" s="366"/>
      <c r="VSO6" s="366"/>
      <c r="VSP6" s="366"/>
      <c r="VSQ6" s="366"/>
      <c r="VSR6" s="366"/>
      <c r="VSS6" s="366"/>
      <c r="VST6" s="366"/>
      <c r="VSU6" s="366"/>
      <c r="VSV6" s="366"/>
      <c r="VSW6" s="366"/>
      <c r="VSX6" s="366"/>
      <c r="VSY6" s="366"/>
      <c r="VSZ6" s="366"/>
      <c r="VTA6" s="366"/>
      <c r="VTB6" s="366"/>
      <c r="VTC6" s="366"/>
      <c r="VTD6" s="366"/>
      <c r="VTE6" s="366"/>
      <c r="VTF6" s="366"/>
      <c r="VTG6" s="366"/>
      <c r="VTH6" s="366"/>
      <c r="VTI6" s="366"/>
      <c r="VTJ6" s="366"/>
      <c r="VTK6" s="366"/>
      <c r="VTL6" s="366"/>
      <c r="VTM6" s="366"/>
      <c r="VTN6" s="366"/>
      <c r="VTO6" s="366"/>
      <c r="VTP6" s="366"/>
      <c r="VTQ6" s="366"/>
      <c r="VTR6" s="366"/>
      <c r="VTS6" s="366"/>
      <c r="VTT6" s="366"/>
      <c r="VTU6" s="366"/>
      <c r="VTV6" s="366"/>
      <c r="VTW6" s="366"/>
      <c r="VTX6" s="366"/>
      <c r="VTY6" s="366"/>
      <c r="VTZ6" s="366"/>
      <c r="VUA6" s="366"/>
      <c r="VUB6" s="366"/>
      <c r="VUC6" s="366"/>
      <c r="VUD6" s="366"/>
      <c r="VUE6" s="366"/>
      <c r="VUF6" s="366"/>
      <c r="VUG6" s="366"/>
      <c r="VUH6" s="366"/>
      <c r="VUI6" s="366"/>
      <c r="VUJ6" s="366"/>
      <c r="VUK6" s="366"/>
      <c r="VUL6" s="366"/>
      <c r="VUM6" s="366"/>
      <c r="VUN6" s="366"/>
      <c r="VUO6" s="366"/>
      <c r="VUP6" s="366"/>
      <c r="VUQ6" s="366"/>
      <c r="VUR6" s="366"/>
      <c r="VUS6" s="366"/>
      <c r="VUT6" s="366"/>
      <c r="VUU6" s="366"/>
      <c r="VUV6" s="366"/>
      <c r="VUW6" s="366"/>
      <c r="VUX6" s="366"/>
      <c r="VUY6" s="366"/>
      <c r="VUZ6" s="366"/>
      <c r="VVA6" s="366"/>
      <c r="VVB6" s="366"/>
      <c r="VVC6" s="366"/>
      <c r="VVD6" s="366"/>
      <c r="VVE6" s="366"/>
      <c r="VVF6" s="366"/>
      <c r="VVG6" s="366"/>
      <c r="VVH6" s="366"/>
      <c r="VVI6" s="366"/>
      <c r="VVJ6" s="366"/>
      <c r="VVK6" s="366"/>
      <c r="VVL6" s="366"/>
      <c r="VVM6" s="366"/>
      <c r="VVN6" s="366"/>
      <c r="VVO6" s="366"/>
      <c r="VVP6" s="366"/>
      <c r="VVQ6" s="366"/>
      <c r="VVR6" s="366"/>
      <c r="VVS6" s="366"/>
      <c r="VVT6" s="366"/>
      <c r="VVU6" s="366"/>
      <c r="VVV6" s="366"/>
      <c r="VVW6" s="366"/>
      <c r="VVX6" s="366"/>
      <c r="VVY6" s="366"/>
      <c r="VVZ6" s="366"/>
      <c r="VWA6" s="366"/>
      <c r="VWB6" s="366"/>
      <c r="VWC6" s="366"/>
      <c r="VWD6" s="366"/>
      <c r="VWE6" s="366"/>
      <c r="VWF6" s="366"/>
      <c r="VWG6" s="366"/>
      <c r="VWH6" s="366"/>
      <c r="VWI6" s="366"/>
      <c r="VWJ6" s="366"/>
      <c r="VWK6" s="366"/>
      <c r="VWL6" s="366"/>
      <c r="VWM6" s="366"/>
      <c r="VWN6" s="366"/>
      <c r="VWO6" s="366"/>
      <c r="VWP6" s="366"/>
      <c r="VWQ6" s="366"/>
      <c r="VWR6" s="366"/>
      <c r="VWS6" s="366"/>
      <c r="VWT6" s="366"/>
      <c r="VWU6" s="366"/>
      <c r="VWV6" s="366"/>
      <c r="VWW6" s="366"/>
      <c r="VWX6" s="366"/>
      <c r="VWY6" s="366"/>
      <c r="VWZ6" s="366"/>
      <c r="VXA6" s="366"/>
      <c r="VXB6" s="366"/>
      <c r="VXC6" s="366"/>
      <c r="VXD6" s="366"/>
      <c r="VXE6" s="366"/>
      <c r="VXF6" s="366"/>
      <c r="VXG6" s="366"/>
      <c r="VXH6" s="366"/>
      <c r="VXI6" s="366"/>
      <c r="VXJ6" s="366"/>
      <c r="VXK6" s="366"/>
      <c r="VXL6" s="366"/>
      <c r="VXM6" s="366"/>
      <c r="VXN6" s="366"/>
      <c r="VXO6" s="366"/>
      <c r="VXP6" s="366"/>
      <c r="VXQ6" s="366"/>
      <c r="VXR6" s="366"/>
      <c r="VXS6" s="366"/>
      <c r="VXT6" s="366"/>
      <c r="VXU6" s="366"/>
      <c r="VXV6" s="366"/>
      <c r="VXW6" s="366"/>
      <c r="VXX6" s="366"/>
      <c r="VXY6" s="366"/>
      <c r="VXZ6" s="366"/>
      <c r="VYA6" s="366"/>
      <c r="VYB6" s="366"/>
      <c r="VYC6" s="366"/>
      <c r="VYD6" s="366"/>
      <c r="VYE6" s="366"/>
      <c r="VYF6" s="366"/>
      <c r="VYG6" s="366"/>
      <c r="VYH6" s="366"/>
      <c r="VYI6" s="366"/>
      <c r="VYJ6" s="366"/>
      <c r="VYK6" s="366"/>
      <c r="VYL6" s="366"/>
      <c r="VYM6" s="366"/>
      <c r="VYN6" s="366"/>
      <c r="VYO6" s="366"/>
      <c r="VYP6" s="366"/>
      <c r="VYQ6" s="366"/>
      <c r="VYR6" s="366"/>
      <c r="VYS6" s="366"/>
      <c r="VYT6" s="366"/>
      <c r="VYU6" s="366"/>
      <c r="VYV6" s="366"/>
      <c r="VYW6" s="366"/>
      <c r="VYX6" s="366"/>
      <c r="VYY6" s="366"/>
      <c r="VYZ6" s="366"/>
      <c r="VZA6" s="366"/>
      <c r="VZB6" s="366"/>
      <c r="VZC6" s="366"/>
      <c r="VZD6" s="366"/>
      <c r="VZE6" s="366"/>
      <c r="VZF6" s="366"/>
      <c r="VZG6" s="366"/>
      <c r="VZH6" s="366"/>
      <c r="VZI6" s="366"/>
      <c r="VZJ6" s="366"/>
      <c r="VZK6" s="366"/>
      <c r="VZL6" s="366"/>
      <c r="VZM6" s="366"/>
      <c r="VZN6" s="366"/>
      <c r="VZO6" s="366"/>
      <c r="VZP6" s="366"/>
      <c r="VZQ6" s="366"/>
      <c r="VZR6" s="366"/>
      <c r="VZS6" s="366"/>
      <c r="VZT6" s="366"/>
      <c r="VZU6" s="366"/>
      <c r="VZV6" s="366"/>
      <c r="VZW6" s="366"/>
      <c r="VZX6" s="366"/>
      <c r="VZY6" s="366"/>
      <c r="VZZ6" s="366"/>
      <c r="WAA6" s="366"/>
      <c r="WAB6" s="366"/>
      <c r="WAC6" s="366"/>
      <c r="WAD6" s="366"/>
      <c r="WAE6" s="366"/>
      <c r="WAF6" s="366"/>
      <c r="WAG6" s="366"/>
      <c r="WAH6" s="366"/>
      <c r="WAI6" s="366"/>
      <c r="WAJ6" s="366"/>
      <c r="WAK6" s="366"/>
      <c r="WAL6" s="366"/>
      <c r="WAM6" s="366"/>
      <c r="WAN6" s="366"/>
      <c r="WAO6" s="366"/>
      <c r="WAP6" s="366"/>
      <c r="WAQ6" s="366"/>
      <c r="WAR6" s="366"/>
      <c r="WAS6" s="366"/>
      <c r="WAT6" s="366"/>
      <c r="WAU6" s="366"/>
      <c r="WAV6" s="366"/>
      <c r="WAW6" s="366"/>
      <c r="WAX6" s="366"/>
      <c r="WAY6" s="366"/>
      <c r="WAZ6" s="366"/>
      <c r="WBA6" s="366"/>
      <c r="WBB6" s="366"/>
      <c r="WBC6" s="366"/>
      <c r="WBD6" s="366"/>
      <c r="WBE6" s="366"/>
      <c r="WBF6" s="366"/>
      <c r="WBG6" s="366"/>
      <c r="WBH6" s="366"/>
      <c r="WBI6" s="366"/>
      <c r="WBJ6" s="366"/>
      <c r="WBK6" s="366"/>
      <c r="WBL6" s="366"/>
      <c r="WBM6" s="366"/>
      <c r="WBN6" s="366"/>
      <c r="WBO6" s="366"/>
      <c r="WBP6" s="366"/>
      <c r="WBQ6" s="366"/>
      <c r="WBR6" s="366"/>
      <c r="WBS6" s="366"/>
      <c r="WBT6" s="366"/>
      <c r="WBU6" s="366"/>
      <c r="WBV6" s="366"/>
      <c r="WBW6" s="366"/>
      <c r="WBX6" s="366"/>
      <c r="WBY6" s="366"/>
      <c r="WBZ6" s="366"/>
      <c r="WCA6" s="366"/>
      <c r="WCB6" s="366"/>
      <c r="WCC6" s="366"/>
      <c r="WCD6" s="366"/>
      <c r="WCE6" s="366"/>
      <c r="WCF6" s="366"/>
      <c r="WCG6" s="366"/>
      <c r="WCH6" s="366"/>
      <c r="WCI6" s="366"/>
      <c r="WCJ6" s="366"/>
      <c r="WCK6" s="366"/>
      <c r="WCL6" s="366"/>
      <c r="WCM6" s="366"/>
      <c r="WCN6" s="366"/>
      <c r="WCO6" s="366"/>
      <c r="WCP6" s="366"/>
      <c r="WCQ6" s="366"/>
      <c r="WCR6" s="366"/>
      <c r="WCS6" s="366"/>
      <c r="WCT6" s="366"/>
      <c r="WCU6" s="366"/>
      <c r="WCV6" s="366"/>
      <c r="WCW6" s="366"/>
      <c r="WCX6" s="366"/>
      <c r="WCY6" s="366"/>
      <c r="WCZ6" s="366"/>
      <c r="WDA6" s="366"/>
      <c r="WDB6" s="366"/>
      <c r="WDC6" s="366"/>
      <c r="WDD6" s="366"/>
      <c r="WDE6" s="366"/>
      <c r="WDF6" s="366"/>
      <c r="WDG6" s="366"/>
      <c r="WDH6" s="366"/>
      <c r="WDI6" s="366"/>
      <c r="WDJ6" s="366"/>
      <c r="WDK6" s="366"/>
      <c r="WDL6" s="366"/>
      <c r="WDM6" s="366"/>
      <c r="WDN6" s="366"/>
      <c r="WDO6" s="366"/>
      <c r="WDP6" s="366"/>
      <c r="WDQ6" s="366"/>
      <c r="WDR6" s="366"/>
      <c r="WDS6" s="366"/>
      <c r="WDT6" s="366"/>
      <c r="WDU6" s="366"/>
      <c r="WDV6" s="366"/>
      <c r="WDW6" s="366"/>
      <c r="WDX6" s="366"/>
      <c r="WDY6" s="366"/>
      <c r="WDZ6" s="366"/>
      <c r="WEA6" s="366"/>
      <c r="WEB6" s="366"/>
      <c r="WEC6" s="366"/>
      <c r="WED6" s="366"/>
      <c r="WEE6" s="366"/>
      <c r="WEF6" s="366"/>
      <c r="WEG6" s="366"/>
      <c r="WEH6" s="366"/>
      <c r="WEI6" s="366"/>
      <c r="WEJ6" s="366"/>
      <c r="WEK6" s="366"/>
      <c r="WEL6" s="366"/>
      <c r="WEM6" s="366"/>
      <c r="WEN6" s="366"/>
      <c r="WEO6" s="366"/>
      <c r="WEP6" s="366"/>
      <c r="WEQ6" s="366"/>
      <c r="WER6" s="366"/>
      <c r="WES6" s="366"/>
      <c r="WET6" s="366"/>
      <c r="WEU6" s="366"/>
      <c r="WEV6" s="366"/>
      <c r="WEW6" s="366"/>
      <c r="WEX6" s="366"/>
      <c r="WEY6" s="366"/>
      <c r="WEZ6" s="366"/>
      <c r="WFA6" s="366"/>
      <c r="WFB6" s="366"/>
      <c r="WFC6" s="366"/>
      <c r="WFD6" s="366"/>
      <c r="WFE6" s="366"/>
      <c r="WFF6" s="366"/>
      <c r="WFG6" s="366"/>
      <c r="WFH6" s="366"/>
      <c r="WFI6" s="366"/>
      <c r="WFJ6" s="366"/>
      <c r="WFK6" s="366"/>
      <c r="WFL6" s="366"/>
      <c r="WFM6" s="366"/>
      <c r="WFN6" s="366"/>
      <c r="WFO6" s="366"/>
      <c r="WFP6" s="366"/>
      <c r="WFQ6" s="366"/>
      <c r="WFR6" s="366"/>
      <c r="WFS6" s="366"/>
      <c r="WFT6" s="366"/>
      <c r="WFU6" s="366"/>
      <c r="WFV6" s="366"/>
      <c r="WFW6" s="366"/>
      <c r="WFX6" s="366"/>
      <c r="WFY6" s="366"/>
      <c r="WFZ6" s="366"/>
      <c r="WGA6" s="366"/>
      <c r="WGB6" s="366"/>
      <c r="WGC6" s="366"/>
      <c r="WGD6" s="366"/>
      <c r="WGE6" s="366"/>
      <c r="WGF6" s="366"/>
      <c r="WGG6" s="366"/>
      <c r="WGH6" s="366"/>
      <c r="WGI6" s="366"/>
      <c r="WGJ6" s="366"/>
      <c r="WGK6" s="366"/>
      <c r="WGL6" s="366"/>
      <c r="WGM6" s="366"/>
      <c r="WGN6" s="366"/>
      <c r="WGO6" s="366"/>
      <c r="WGP6" s="366"/>
      <c r="WGQ6" s="366"/>
      <c r="WGR6" s="366"/>
      <c r="WGS6" s="366"/>
      <c r="WGT6" s="366"/>
      <c r="WGU6" s="366"/>
      <c r="WGV6" s="366"/>
      <c r="WGW6" s="366"/>
      <c r="WGX6" s="366"/>
      <c r="WGY6" s="366"/>
      <c r="WGZ6" s="366"/>
      <c r="WHA6" s="366"/>
      <c r="WHB6" s="366"/>
      <c r="WHC6" s="366"/>
      <c r="WHD6" s="366"/>
      <c r="WHE6" s="366"/>
      <c r="WHF6" s="366"/>
      <c r="WHG6" s="366"/>
      <c r="WHH6" s="366"/>
      <c r="WHI6" s="366"/>
      <c r="WHJ6" s="366"/>
      <c r="WHK6" s="366"/>
      <c r="WHL6" s="366"/>
      <c r="WHM6" s="366"/>
      <c r="WHN6" s="366"/>
      <c r="WHO6" s="366"/>
      <c r="WHP6" s="366"/>
      <c r="WHQ6" s="366"/>
      <c r="WHR6" s="366"/>
      <c r="WHS6" s="366"/>
      <c r="WHT6" s="366"/>
      <c r="WHU6" s="366"/>
      <c r="WHV6" s="366"/>
      <c r="WHW6" s="366"/>
      <c r="WHX6" s="366"/>
      <c r="WHY6" s="366"/>
      <c r="WHZ6" s="366"/>
      <c r="WIA6" s="366"/>
      <c r="WIB6" s="366"/>
      <c r="WIC6" s="366"/>
      <c r="WID6" s="366"/>
      <c r="WIE6" s="366"/>
      <c r="WIF6" s="366"/>
      <c r="WIG6" s="366"/>
      <c r="WIH6" s="366"/>
      <c r="WII6" s="366"/>
      <c r="WIJ6" s="366"/>
      <c r="WIK6" s="366"/>
      <c r="WIL6" s="366"/>
      <c r="WIM6" s="366"/>
      <c r="WIN6" s="366"/>
      <c r="WIO6" s="366"/>
      <c r="WIP6" s="366"/>
      <c r="WIQ6" s="366"/>
      <c r="WIR6" s="366"/>
      <c r="WIS6" s="366"/>
      <c r="WIT6" s="366"/>
      <c r="WIU6" s="366"/>
      <c r="WIV6" s="366"/>
      <c r="WIW6" s="366"/>
      <c r="WIX6" s="366"/>
      <c r="WIY6" s="366"/>
      <c r="WIZ6" s="366"/>
      <c r="WJA6" s="366"/>
      <c r="WJB6" s="366"/>
      <c r="WJC6" s="366"/>
      <c r="WJD6" s="366"/>
      <c r="WJE6" s="366"/>
      <c r="WJF6" s="366"/>
      <c r="WJG6" s="366"/>
      <c r="WJH6" s="366"/>
      <c r="WJI6" s="366"/>
      <c r="WJJ6" s="366"/>
      <c r="WJK6" s="366"/>
      <c r="WJL6" s="366"/>
      <c r="WJM6" s="366"/>
      <c r="WJN6" s="366"/>
      <c r="WJO6" s="366"/>
      <c r="WJP6" s="366"/>
      <c r="WJQ6" s="366"/>
      <c r="WJR6" s="366"/>
      <c r="WJS6" s="366"/>
      <c r="WJT6" s="366"/>
      <c r="WJU6" s="366"/>
      <c r="WJV6" s="366"/>
      <c r="WJW6" s="366"/>
      <c r="WJX6" s="366"/>
      <c r="WJY6" s="366"/>
      <c r="WJZ6" s="366"/>
      <c r="WKA6" s="366"/>
      <c r="WKB6" s="366"/>
      <c r="WKC6" s="366"/>
      <c r="WKD6" s="366"/>
      <c r="WKE6" s="366"/>
      <c r="WKF6" s="366"/>
      <c r="WKG6" s="366"/>
      <c r="WKH6" s="366"/>
      <c r="WKI6" s="366"/>
      <c r="WKJ6" s="366"/>
      <c r="WKK6" s="366"/>
      <c r="WKL6" s="366"/>
      <c r="WKM6" s="366"/>
      <c r="WKN6" s="366"/>
      <c r="WKO6" s="366"/>
      <c r="WKP6" s="366"/>
      <c r="WKQ6" s="366"/>
      <c r="WKR6" s="366"/>
      <c r="WKS6" s="366"/>
      <c r="WKT6" s="366"/>
      <c r="WKU6" s="366"/>
      <c r="WKV6" s="366"/>
      <c r="WKW6" s="366"/>
      <c r="WKX6" s="366"/>
      <c r="WKY6" s="366"/>
      <c r="WKZ6" s="366"/>
      <c r="WLA6" s="366"/>
      <c r="WLB6" s="366"/>
      <c r="WLC6" s="366"/>
      <c r="WLD6" s="366"/>
      <c r="WLE6" s="366"/>
      <c r="WLF6" s="366"/>
      <c r="WLG6" s="366"/>
      <c r="WLH6" s="366"/>
      <c r="WLI6" s="366"/>
      <c r="WLJ6" s="366"/>
      <c r="WLK6" s="366"/>
      <c r="WLL6" s="366"/>
      <c r="WLM6" s="366"/>
      <c r="WLN6" s="366"/>
      <c r="WLO6" s="366"/>
      <c r="WLP6" s="366"/>
      <c r="WLQ6" s="366"/>
      <c r="WLR6" s="366"/>
      <c r="WLS6" s="366"/>
      <c r="WLT6" s="366"/>
      <c r="WLU6" s="366"/>
      <c r="WLV6" s="366"/>
      <c r="WLW6" s="366"/>
      <c r="WLX6" s="366"/>
      <c r="WLY6" s="366"/>
      <c r="WLZ6" s="366"/>
      <c r="WMA6" s="366"/>
      <c r="WMB6" s="366"/>
      <c r="WMC6" s="366"/>
      <c r="WMD6" s="366"/>
      <c r="WME6" s="366"/>
      <c r="WMF6" s="366"/>
      <c r="WMG6" s="366"/>
      <c r="WMH6" s="366"/>
      <c r="WMI6" s="366"/>
      <c r="WMJ6" s="366"/>
      <c r="WMK6" s="366"/>
      <c r="WML6" s="366"/>
      <c r="WMM6" s="366"/>
      <c r="WMN6" s="366"/>
      <c r="WMO6" s="366"/>
      <c r="WMP6" s="366"/>
      <c r="WMQ6" s="366"/>
      <c r="WMR6" s="366"/>
      <c r="WMS6" s="366"/>
      <c r="WMT6" s="366"/>
      <c r="WMU6" s="366"/>
      <c r="WMV6" s="366"/>
      <c r="WMW6" s="366"/>
      <c r="WMX6" s="366"/>
      <c r="WMY6" s="366"/>
      <c r="WMZ6" s="366"/>
      <c r="WNA6" s="366"/>
      <c r="WNB6" s="366"/>
      <c r="WNC6" s="366"/>
      <c r="WND6" s="366"/>
      <c r="WNE6" s="366"/>
      <c r="WNF6" s="366"/>
      <c r="WNG6" s="366"/>
      <c r="WNH6" s="366"/>
      <c r="WNI6" s="366"/>
      <c r="WNJ6" s="366"/>
      <c r="WNK6" s="366"/>
      <c r="WNL6" s="366"/>
      <c r="WNM6" s="366"/>
      <c r="WNN6" s="366"/>
      <c r="WNO6" s="366"/>
      <c r="WNP6" s="366"/>
      <c r="WNQ6" s="366"/>
      <c r="WNR6" s="366"/>
      <c r="WNS6" s="366"/>
      <c r="WNT6" s="366"/>
      <c r="WNU6" s="366"/>
      <c r="WNV6" s="366"/>
      <c r="WNW6" s="366"/>
      <c r="WNX6" s="366"/>
      <c r="WNY6" s="366"/>
      <c r="WNZ6" s="366"/>
      <c r="WOA6" s="366"/>
      <c r="WOB6" s="366"/>
      <c r="WOC6" s="366"/>
      <c r="WOD6" s="366"/>
      <c r="WOE6" s="366"/>
      <c r="WOF6" s="366"/>
      <c r="WOG6" s="366"/>
      <c r="WOH6" s="366"/>
      <c r="WOI6" s="366"/>
      <c r="WOJ6" s="366"/>
      <c r="WOK6" s="366"/>
      <c r="WOL6" s="366"/>
      <c r="WOM6" s="366"/>
      <c r="WON6" s="366"/>
      <c r="WOO6" s="366"/>
      <c r="WOP6" s="366"/>
      <c r="WOQ6" s="366"/>
      <c r="WOR6" s="366"/>
      <c r="WOS6" s="366"/>
      <c r="WOT6" s="366"/>
      <c r="WOU6" s="366"/>
      <c r="WOV6" s="366"/>
      <c r="WOW6" s="366"/>
      <c r="WOX6" s="366"/>
      <c r="WOY6" s="366"/>
      <c r="WOZ6" s="366"/>
      <c r="WPA6" s="366"/>
      <c r="WPB6" s="366"/>
      <c r="WPC6" s="366"/>
      <c r="WPD6" s="366"/>
      <c r="WPE6" s="366"/>
      <c r="WPF6" s="366"/>
      <c r="WPG6" s="366"/>
      <c r="WPH6" s="366"/>
      <c r="WPI6" s="366"/>
      <c r="WPJ6" s="366"/>
      <c r="WPK6" s="366"/>
      <c r="WPL6" s="366"/>
      <c r="WPM6" s="366"/>
      <c r="WPN6" s="366"/>
      <c r="WPO6" s="366"/>
      <c r="WPP6" s="366"/>
      <c r="WPQ6" s="366"/>
      <c r="WPR6" s="366"/>
      <c r="WPS6" s="366"/>
      <c r="WPT6" s="366"/>
      <c r="WPU6" s="366"/>
      <c r="WPV6" s="366"/>
      <c r="WPW6" s="366"/>
      <c r="WPX6" s="366"/>
      <c r="WPY6" s="366"/>
      <c r="WPZ6" s="366"/>
      <c r="WQA6" s="366"/>
      <c r="WQB6" s="366"/>
      <c r="WQC6" s="366"/>
      <c r="WQD6" s="366"/>
      <c r="WQE6" s="366"/>
      <c r="WQF6" s="366"/>
      <c r="WQG6" s="366"/>
      <c r="WQH6" s="366"/>
      <c r="WQI6" s="366"/>
      <c r="WQJ6" s="366"/>
      <c r="WQK6" s="366"/>
      <c r="WQL6" s="366"/>
      <c r="WQM6" s="366"/>
      <c r="WQN6" s="366"/>
      <c r="WQO6" s="366"/>
      <c r="WQP6" s="366"/>
      <c r="WQQ6" s="366"/>
      <c r="WQR6" s="366"/>
      <c r="WQS6" s="366"/>
      <c r="WQT6" s="366"/>
      <c r="WQU6" s="366"/>
      <c r="WQV6" s="366"/>
      <c r="WQW6" s="366"/>
      <c r="WQX6" s="366"/>
      <c r="WQY6" s="366"/>
      <c r="WQZ6" s="366"/>
      <c r="WRA6" s="366"/>
      <c r="WRB6" s="366"/>
      <c r="WRC6" s="366"/>
      <c r="WRD6" s="366"/>
      <c r="WRE6" s="366"/>
      <c r="WRF6" s="366"/>
      <c r="WRG6" s="366"/>
      <c r="WRH6" s="366"/>
      <c r="WRI6" s="366"/>
      <c r="WRJ6" s="366"/>
      <c r="WRK6" s="366"/>
      <c r="WRL6" s="366"/>
      <c r="WRM6" s="366"/>
      <c r="WRN6" s="366"/>
      <c r="WRO6" s="366"/>
      <c r="WRP6" s="366"/>
      <c r="WRQ6" s="366"/>
      <c r="WRR6" s="366"/>
      <c r="WRS6" s="366"/>
      <c r="WRT6" s="366"/>
      <c r="WRU6" s="366"/>
      <c r="WRV6" s="366"/>
      <c r="WRW6" s="366"/>
      <c r="WRX6" s="366"/>
      <c r="WRY6" s="366"/>
      <c r="WRZ6" s="366"/>
      <c r="WSA6" s="366"/>
      <c r="WSB6" s="366"/>
      <c r="WSC6" s="366"/>
      <c r="WSD6" s="366"/>
      <c r="WSE6" s="366"/>
      <c r="WSF6" s="366"/>
      <c r="WSG6" s="366"/>
      <c r="WSH6" s="366"/>
      <c r="WSI6" s="366"/>
      <c r="WSJ6" s="366"/>
      <c r="WSK6" s="366"/>
      <c r="WSL6" s="366"/>
      <c r="WSM6" s="366"/>
      <c r="WSN6" s="366"/>
      <c r="WSO6" s="366"/>
      <c r="WSP6" s="366"/>
      <c r="WSQ6" s="366"/>
      <c r="WSR6" s="366"/>
      <c r="WSS6" s="366"/>
      <c r="WST6" s="366"/>
      <c r="WSU6" s="366"/>
      <c r="WSV6" s="366"/>
      <c r="WSW6" s="366"/>
      <c r="WSX6" s="366"/>
      <c r="WSY6" s="366"/>
      <c r="WSZ6" s="366"/>
      <c r="WTA6" s="366"/>
      <c r="WTB6" s="366"/>
      <c r="WTC6" s="366"/>
      <c r="WTD6" s="366"/>
      <c r="WTE6" s="366"/>
      <c r="WTF6" s="366"/>
      <c r="WTG6" s="366"/>
      <c r="WTH6" s="366"/>
      <c r="WTI6" s="366"/>
      <c r="WTJ6" s="366"/>
      <c r="WTK6" s="366"/>
      <c r="WTL6" s="366"/>
      <c r="WTM6" s="366"/>
      <c r="WTN6" s="366"/>
      <c r="WTO6" s="366"/>
      <c r="WTP6" s="366"/>
      <c r="WTQ6" s="366"/>
      <c r="WTR6" s="366"/>
      <c r="WTS6" s="366"/>
      <c r="WTT6" s="366"/>
      <c r="WTU6" s="366"/>
      <c r="WTV6" s="366"/>
      <c r="WTW6" s="366"/>
      <c r="WTX6" s="366"/>
      <c r="WTY6" s="366"/>
      <c r="WTZ6" s="366"/>
      <c r="WUA6" s="366"/>
      <c r="WUB6" s="366"/>
      <c r="WUC6" s="366"/>
      <c r="WUD6" s="366"/>
      <c r="WUE6" s="366"/>
      <c r="WUF6" s="366"/>
      <c r="WUG6" s="366"/>
      <c r="WUH6" s="366"/>
      <c r="WUI6" s="366"/>
      <c r="WUJ6" s="366"/>
      <c r="WUK6" s="366"/>
      <c r="WUL6" s="366"/>
      <c r="WUM6" s="366"/>
      <c r="WUN6" s="366"/>
      <c r="WUO6" s="366"/>
      <c r="WUP6" s="366"/>
      <c r="WUQ6" s="366"/>
      <c r="WUR6" s="366"/>
      <c r="WUS6" s="366"/>
      <c r="WUT6" s="366"/>
      <c r="WUU6" s="366"/>
      <c r="WUV6" s="366"/>
      <c r="WUW6" s="366"/>
      <c r="WUX6" s="366"/>
      <c r="WUY6" s="366"/>
      <c r="WUZ6" s="366"/>
      <c r="WVA6" s="366"/>
      <c r="WVB6" s="366"/>
      <c r="WVC6" s="366"/>
      <c r="WVD6" s="366"/>
      <c r="WVE6" s="366"/>
      <c r="WVF6" s="366"/>
      <c r="WVG6" s="366"/>
      <c r="WVH6" s="366"/>
      <c r="WVI6" s="366"/>
      <c r="WVJ6" s="366"/>
      <c r="WVK6" s="366"/>
      <c r="WVL6" s="366"/>
      <c r="WVM6" s="366"/>
      <c r="WVN6" s="366"/>
      <c r="WVO6" s="366"/>
      <c r="WVP6" s="366"/>
      <c r="WVQ6" s="366"/>
      <c r="WVR6" s="366"/>
      <c r="WVS6" s="366"/>
      <c r="WVT6" s="366"/>
      <c r="WVU6" s="366"/>
      <c r="WVV6" s="366"/>
      <c r="WVW6" s="366"/>
      <c r="WVX6" s="366"/>
      <c r="WVY6" s="366"/>
      <c r="WVZ6" s="366"/>
      <c r="WWA6" s="366"/>
      <c r="WWB6" s="366"/>
      <c r="WWC6" s="366"/>
      <c r="WWD6" s="366"/>
      <c r="WWE6" s="366"/>
      <c r="WWF6" s="366"/>
      <c r="WWG6" s="366"/>
      <c r="WWH6" s="366"/>
      <c r="WWI6" s="366"/>
      <c r="WWJ6" s="366"/>
      <c r="WWK6" s="366"/>
      <c r="WWL6" s="366"/>
      <c r="WWM6" s="366"/>
      <c r="WWN6" s="366"/>
      <c r="WWO6" s="366"/>
      <c r="WWP6" s="366"/>
      <c r="WWQ6" s="366"/>
      <c r="WWR6" s="366"/>
      <c r="WWS6" s="366"/>
      <c r="WWT6" s="366"/>
      <c r="WWU6" s="366"/>
      <c r="WWV6" s="366"/>
      <c r="WWW6" s="366"/>
      <c r="WWX6" s="366"/>
      <c r="WWY6" s="366"/>
      <c r="WWZ6" s="366"/>
      <c r="WXA6" s="366"/>
      <c r="WXB6" s="366"/>
      <c r="WXC6" s="366"/>
      <c r="WXD6" s="366"/>
      <c r="WXE6" s="366"/>
      <c r="WXF6" s="366"/>
      <c r="WXG6" s="366"/>
      <c r="WXH6" s="366"/>
      <c r="WXI6" s="366"/>
      <c r="WXJ6" s="366"/>
      <c r="WXK6" s="366"/>
      <c r="WXL6" s="366"/>
      <c r="WXM6" s="366"/>
      <c r="WXN6" s="366"/>
      <c r="WXO6" s="366"/>
      <c r="WXP6" s="366"/>
      <c r="WXQ6" s="366"/>
      <c r="WXR6" s="366"/>
      <c r="WXS6" s="366"/>
      <c r="WXT6" s="366"/>
      <c r="WXU6" s="366"/>
      <c r="WXV6" s="366"/>
      <c r="WXW6" s="366"/>
      <c r="WXX6" s="366"/>
      <c r="WXY6" s="366"/>
      <c r="WXZ6" s="366"/>
      <c r="WYA6" s="366"/>
      <c r="WYB6" s="366"/>
      <c r="WYC6" s="366"/>
      <c r="WYD6" s="366"/>
      <c r="WYE6" s="366"/>
      <c r="WYF6" s="366"/>
      <c r="WYG6" s="366"/>
      <c r="WYH6" s="366"/>
      <c r="WYI6" s="366"/>
      <c r="WYJ6" s="366"/>
      <c r="WYK6" s="366"/>
      <c r="WYL6" s="366"/>
      <c r="WYM6" s="366"/>
      <c r="WYN6" s="366"/>
      <c r="WYO6" s="366"/>
      <c r="WYP6" s="366"/>
      <c r="WYQ6" s="366"/>
      <c r="WYR6" s="366"/>
      <c r="WYS6" s="366"/>
      <c r="WYT6" s="366"/>
      <c r="WYU6" s="366"/>
      <c r="WYV6" s="366"/>
      <c r="WYW6" s="366"/>
      <c r="WYX6" s="366"/>
      <c r="WYY6" s="366"/>
      <c r="WYZ6" s="366"/>
      <c r="WZA6" s="366"/>
      <c r="WZB6" s="366"/>
      <c r="WZC6" s="366"/>
      <c r="WZD6" s="366"/>
      <c r="WZE6" s="366"/>
      <c r="WZF6" s="366"/>
      <c r="WZG6" s="366"/>
      <c r="WZH6" s="366"/>
      <c r="WZI6" s="366"/>
      <c r="WZJ6" s="366"/>
      <c r="WZK6" s="366"/>
      <c r="WZL6" s="366"/>
      <c r="WZM6" s="366"/>
      <c r="WZN6" s="366"/>
      <c r="WZO6" s="366"/>
      <c r="WZP6" s="366"/>
      <c r="WZQ6" s="366"/>
      <c r="WZR6" s="366"/>
      <c r="WZS6" s="366"/>
      <c r="WZT6" s="366"/>
      <c r="WZU6" s="366"/>
      <c r="WZV6" s="366"/>
      <c r="WZW6" s="366"/>
      <c r="WZX6" s="366"/>
      <c r="WZY6" s="366"/>
      <c r="WZZ6" s="366"/>
      <c r="XAA6" s="366"/>
      <c r="XAB6" s="366"/>
      <c r="XAC6" s="366"/>
      <c r="XAD6" s="366"/>
      <c r="XAE6" s="366"/>
      <c r="XAF6" s="366"/>
      <c r="XAG6" s="366"/>
      <c r="XAH6" s="366"/>
      <c r="XAI6" s="366"/>
      <c r="XAJ6" s="366"/>
      <c r="XAK6" s="366"/>
      <c r="XAL6" s="366"/>
      <c r="XAM6" s="366"/>
      <c r="XAN6" s="366"/>
      <c r="XAO6" s="366"/>
      <c r="XAP6" s="366"/>
      <c r="XAQ6" s="366"/>
      <c r="XAR6" s="366"/>
      <c r="XAS6" s="366"/>
      <c r="XAT6" s="366"/>
      <c r="XAU6" s="366"/>
      <c r="XAV6" s="366"/>
      <c r="XAW6" s="366"/>
      <c r="XAX6" s="366"/>
      <c r="XAY6" s="366"/>
      <c r="XAZ6" s="366"/>
      <c r="XBA6" s="366"/>
      <c r="XBB6" s="366"/>
      <c r="XBC6" s="366"/>
      <c r="XBD6" s="366"/>
      <c r="XBE6" s="366"/>
      <c r="XBF6" s="366"/>
      <c r="XBG6" s="366"/>
      <c r="XBH6" s="366"/>
      <c r="XBI6" s="366"/>
      <c r="XBJ6" s="366"/>
      <c r="XBK6" s="366"/>
      <c r="XBL6" s="366"/>
      <c r="XBM6" s="366"/>
      <c r="XBN6" s="366"/>
      <c r="XBO6" s="366"/>
      <c r="XBP6" s="366"/>
      <c r="XBQ6" s="366"/>
      <c r="XBR6" s="366"/>
      <c r="XBS6" s="366"/>
      <c r="XBT6" s="366"/>
      <c r="XBU6" s="366"/>
      <c r="XBV6" s="366"/>
      <c r="XBW6" s="366"/>
      <c r="XBX6" s="366"/>
      <c r="XBY6" s="366"/>
      <c r="XBZ6" s="366"/>
      <c r="XCA6" s="366"/>
      <c r="XCB6" s="366"/>
      <c r="XCC6" s="366"/>
      <c r="XCD6" s="366"/>
      <c r="XCE6" s="366"/>
      <c r="XCF6" s="366"/>
      <c r="XCG6" s="366"/>
      <c r="XCH6" s="366"/>
      <c r="XCI6" s="366"/>
      <c r="XCJ6" s="366"/>
      <c r="XCK6" s="366"/>
      <c r="XCL6" s="366"/>
      <c r="XCM6" s="366"/>
      <c r="XCN6" s="366"/>
      <c r="XCO6" s="366"/>
      <c r="XCP6" s="366"/>
      <c r="XCQ6" s="366"/>
      <c r="XCR6" s="366"/>
      <c r="XCS6" s="366"/>
      <c r="XCT6" s="366"/>
      <c r="XCU6" s="366"/>
      <c r="XCV6" s="366"/>
      <c r="XCW6" s="366"/>
      <c r="XCX6" s="366"/>
      <c r="XCY6" s="366"/>
      <c r="XCZ6" s="366"/>
      <c r="XDA6" s="366"/>
      <c r="XDB6" s="366"/>
      <c r="XDC6" s="366"/>
      <c r="XDD6" s="366"/>
      <c r="XDE6" s="366"/>
      <c r="XDF6" s="366"/>
      <c r="XDG6" s="366"/>
      <c r="XDH6" s="366"/>
      <c r="XDI6" s="366"/>
      <c r="XDJ6" s="366"/>
      <c r="XDK6" s="366"/>
      <c r="XDL6" s="366"/>
      <c r="XDM6" s="366"/>
      <c r="XDN6" s="366"/>
      <c r="XDO6" s="366"/>
      <c r="XDP6" s="366"/>
      <c r="XDQ6" s="366"/>
      <c r="XDR6" s="366"/>
      <c r="XDS6" s="366"/>
      <c r="XDT6" s="366"/>
      <c r="XDU6" s="366"/>
      <c r="XDV6" s="366"/>
      <c r="XDW6" s="366"/>
      <c r="XDX6" s="366"/>
      <c r="XDY6" s="366"/>
      <c r="XDZ6" s="366"/>
      <c r="XEA6" s="366"/>
      <c r="XEB6" s="366"/>
      <c r="XEC6" s="366"/>
      <c r="XED6" s="366"/>
      <c r="XEE6" s="366"/>
      <c r="XEF6" s="366"/>
      <c r="XEG6" s="366"/>
      <c r="XEH6" s="366"/>
      <c r="XEI6" s="366"/>
      <c r="XEJ6" s="366"/>
      <c r="XEK6" s="366"/>
      <c r="XEL6" s="366"/>
      <c r="XEM6" s="366"/>
      <c r="XEN6" s="366"/>
      <c r="XEO6" s="366"/>
      <c r="XEP6" s="366"/>
      <c r="XEQ6" s="366"/>
      <c r="XER6" s="366"/>
      <c r="XES6" s="366"/>
      <c r="XET6" s="366"/>
      <c r="XEU6" s="366"/>
      <c r="XEV6" s="366"/>
      <c r="XEW6" s="366"/>
      <c r="XEX6" s="366"/>
      <c r="XEY6" s="366"/>
      <c r="XEZ6" s="366"/>
      <c r="XFA6" s="366"/>
    </row>
    <row r="7" spans="2:16381" ht="20">
      <c r="B7" s="417" t="s">
        <v>1074</v>
      </c>
      <c r="C7" s="436"/>
      <c r="D7" s="436"/>
      <c r="E7" s="437"/>
      <c r="F7" s="437"/>
      <c r="G7" s="1407"/>
      <c r="H7" s="437"/>
      <c r="I7" s="437"/>
      <c r="J7" s="891"/>
      <c r="K7" s="437"/>
      <c r="L7" s="437"/>
      <c r="M7" s="437"/>
      <c r="N7" s="437"/>
      <c r="O7" s="1067" t="s">
        <v>1205</v>
      </c>
      <c r="P7" s="1068">
        <v>7.0213522847539095E-2</v>
      </c>
      <c r="Q7" s="439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366"/>
      <c r="AN7" s="418"/>
      <c r="AO7" s="418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8"/>
      <c r="BC7" s="418"/>
      <c r="BD7" s="418"/>
      <c r="BE7" s="418"/>
      <c r="BF7" s="418"/>
      <c r="BG7" s="418"/>
      <c r="BH7" s="418"/>
      <c r="BI7" s="418"/>
      <c r="BJ7" s="418"/>
      <c r="BK7" s="418"/>
      <c r="BL7" s="418"/>
      <c r="BM7" s="418"/>
      <c r="BN7" s="418"/>
      <c r="BO7" s="418"/>
      <c r="BP7" s="418"/>
      <c r="BQ7" s="418"/>
      <c r="BR7" s="418"/>
      <c r="BS7" s="418"/>
      <c r="BT7" s="418"/>
      <c r="BU7" s="418"/>
      <c r="BV7" s="418"/>
      <c r="BW7" s="418"/>
      <c r="BX7" s="418"/>
      <c r="BY7" s="418"/>
      <c r="BZ7" s="418"/>
      <c r="CA7" s="418"/>
      <c r="CB7" s="418"/>
      <c r="CC7" s="418"/>
      <c r="CD7" s="418"/>
      <c r="CE7" s="418"/>
      <c r="CF7" s="418"/>
      <c r="CG7" s="418"/>
      <c r="CH7" s="418"/>
      <c r="CI7" s="418"/>
      <c r="CJ7" s="418"/>
      <c r="CK7" s="418"/>
      <c r="CL7" s="418"/>
      <c r="CM7" s="418"/>
      <c r="CN7" s="418"/>
      <c r="CO7" s="418"/>
      <c r="CP7" s="418"/>
      <c r="CQ7" s="418"/>
      <c r="CR7" s="418"/>
      <c r="CS7" s="418"/>
      <c r="CT7" s="418"/>
      <c r="CU7" s="418"/>
      <c r="CV7" s="418"/>
      <c r="CW7" s="418"/>
      <c r="CX7" s="418"/>
      <c r="CY7" s="418"/>
      <c r="CZ7" s="418"/>
      <c r="DA7" s="418"/>
      <c r="DB7" s="418"/>
      <c r="DC7" s="418"/>
      <c r="DD7" s="418"/>
      <c r="DE7" s="418"/>
      <c r="DF7" s="418"/>
      <c r="DG7" s="418"/>
      <c r="DH7" s="418"/>
      <c r="DI7" s="418"/>
      <c r="DJ7" s="418"/>
      <c r="DK7" s="418"/>
      <c r="DL7" s="418"/>
      <c r="DM7" s="418"/>
      <c r="DN7" s="418"/>
      <c r="DO7" s="418"/>
      <c r="DP7" s="418"/>
      <c r="DQ7" s="418"/>
      <c r="DR7" s="418"/>
      <c r="DS7" s="418"/>
      <c r="DT7" s="418"/>
      <c r="DU7" s="418"/>
      <c r="DV7" s="418"/>
      <c r="DW7" s="418"/>
      <c r="DX7" s="418"/>
      <c r="DY7" s="418"/>
      <c r="DZ7" s="418"/>
      <c r="EA7" s="418"/>
      <c r="EB7" s="418"/>
      <c r="EC7" s="418"/>
      <c r="ED7" s="418"/>
      <c r="EE7" s="418"/>
      <c r="EF7" s="418"/>
      <c r="EG7" s="418"/>
      <c r="EH7" s="418"/>
      <c r="EI7" s="418"/>
      <c r="EJ7" s="418"/>
      <c r="EK7" s="418"/>
      <c r="EL7" s="418"/>
      <c r="EM7" s="418"/>
      <c r="EN7" s="418"/>
      <c r="EO7" s="418"/>
      <c r="EP7" s="418"/>
      <c r="EQ7" s="418"/>
      <c r="ER7" s="418"/>
      <c r="ES7" s="418"/>
      <c r="ET7" s="418"/>
      <c r="EU7" s="418"/>
      <c r="EV7" s="418"/>
      <c r="EW7" s="418"/>
      <c r="EX7" s="418"/>
      <c r="EY7" s="418"/>
      <c r="EZ7" s="418"/>
      <c r="FA7" s="418"/>
      <c r="FB7" s="418"/>
      <c r="FC7" s="418"/>
      <c r="FD7" s="418"/>
      <c r="FE7" s="418"/>
      <c r="FF7" s="418"/>
      <c r="FG7" s="418"/>
      <c r="FH7" s="418"/>
      <c r="FI7" s="418"/>
      <c r="FJ7" s="418"/>
      <c r="FK7" s="418"/>
      <c r="FL7" s="418"/>
      <c r="FM7" s="418"/>
      <c r="FN7" s="418"/>
      <c r="FO7" s="418"/>
      <c r="FP7" s="418"/>
      <c r="FQ7" s="418"/>
      <c r="FR7" s="418"/>
      <c r="FS7" s="418"/>
      <c r="FT7" s="418"/>
      <c r="FU7" s="418"/>
      <c r="FV7" s="418"/>
      <c r="FW7" s="418"/>
      <c r="FX7" s="418"/>
      <c r="FY7" s="418"/>
      <c r="FZ7" s="418"/>
      <c r="GA7" s="418"/>
      <c r="GB7" s="418"/>
      <c r="GC7" s="418"/>
      <c r="GD7" s="418"/>
      <c r="GE7" s="418"/>
      <c r="GF7" s="418"/>
      <c r="GG7" s="418"/>
      <c r="GH7" s="418"/>
      <c r="GI7" s="418"/>
      <c r="GJ7" s="418"/>
      <c r="GK7" s="418"/>
      <c r="GL7" s="418"/>
      <c r="GM7" s="418"/>
      <c r="GN7" s="418"/>
      <c r="GO7" s="418"/>
      <c r="GP7" s="418"/>
      <c r="GQ7" s="418"/>
      <c r="GR7" s="418"/>
      <c r="GS7" s="418"/>
      <c r="GT7" s="418"/>
      <c r="GU7" s="418"/>
      <c r="GV7" s="418"/>
      <c r="GW7" s="418"/>
      <c r="GX7" s="418"/>
      <c r="GY7" s="418"/>
      <c r="GZ7" s="418"/>
      <c r="HA7" s="418"/>
      <c r="HB7" s="418"/>
      <c r="HC7" s="418"/>
      <c r="HD7" s="418"/>
      <c r="HE7" s="418"/>
      <c r="HF7" s="418"/>
      <c r="HG7" s="418"/>
      <c r="HH7" s="418"/>
      <c r="HI7" s="418"/>
      <c r="HJ7" s="418"/>
      <c r="HK7" s="418"/>
      <c r="HL7" s="418"/>
      <c r="HM7" s="418"/>
      <c r="HN7" s="418"/>
      <c r="HO7" s="418"/>
      <c r="HP7" s="418"/>
      <c r="HQ7" s="418"/>
      <c r="HR7" s="418"/>
      <c r="HS7" s="418"/>
      <c r="HT7" s="418"/>
      <c r="HU7" s="418"/>
      <c r="HV7" s="418"/>
      <c r="HW7" s="418"/>
      <c r="HX7" s="418"/>
      <c r="HY7" s="418"/>
      <c r="HZ7" s="418"/>
      <c r="IA7" s="418"/>
      <c r="IB7" s="418"/>
      <c r="IC7" s="418"/>
      <c r="ID7" s="418"/>
      <c r="IE7" s="418"/>
      <c r="IF7" s="418"/>
      <c r="IG7" s="418"/>
      <c r="IH7" s="418"/>
      <c r="II7" s="418"/>
      <c r="IJ7" s="418"/>
      <c r="IK7" s="418"/>
      <c r="IL7" s="418"/>
      <c r="IM7" s="418"/>
      <c r="IN7" s="418"/>
      <c r="IO7" s="418"/>
      <c r="IP7" s="418"/>
      <c r="IQ7" s="418"/>
      <c r="IR7" s="418"/>
      <c r="IS7" s="418"/>
      <c r="IT7" s="418"/>
      <c r="IU7" s="418"/>
      <c r="IV7" s="418"/>
      <c r="IW7" s="418"/>
      <c r="IX7" s="418"/>
      <c r="IY7" s="418"/>
      <c r="IZ7" s="418"/>
      <c r="JA7" s="418"/>
      <c r="JB7" s="418"/>
      <c r="JC7" s="418"/>
      <c r="JD7" s="418"/>
      <c r="JE7" s="418"/>
      <c r="JF7" s="418"/>
      <c r="JG7" s="418"/>
      <c r="JH7" s="418"/>
      <c r="JI7" s="418"/>
      <c r="JJ7" s="418"/>
      <c r="JK7" s="418"/>
      <c r="JL7" s="418"/>
      <c r="JM7" s="418"/>
      <c r="JN7" s="418"/>
      <c r="JO7" s="418"/>
      <c r="JP7" s="418"/>
      <c r="JQ7" s="418"/>
      <c r="JR7" s="418"/>
      <c r="JS7" s="418"/>
      <c r="JT7" s="418"/>
      <c r="JU7" s="418"/>
      <c r="JV7" s="418"/>
      <c r="JW7" s="418"/>
      <c r="JX7" s="418"/>
      <c r="JY7" s="418"/>
      <c r="JZ7" s="418"/>
      <c r="KA7" s="418"/>
      <c r="KB7" s="418"/>
      <c r="KC7" s="418"/>
      <c r="KD7" s="418"/>
      <c r="KE7" s="418"/>
      <c r="KF7" s="418"/>
      <c r="KG7" s="418"/>
      <c r="KH7" s="418"/>
      <c r="KI7" s="418"/>
      <c r="KJ7" s="418"/>
      <c r="KK7" s="418"/>
      <c r="KL7" s="418"/>
      <c r="KM7" s="418"/>
      <c r="KN7" s="418"/>
      <c r="KO7" s="418"/>
      <c r="KP7" s="418"/>
      <c r="KQ7" s="418"/>
      <c r="KR7" s="418"/>
      <c r="KS7" s="418"/>
      <c r="KT7" s="418"/>
      <c r="KU7" s="418"/>
      <c r="KV7" s="418"/>
      <c r="KW7" s="418"/>
      <c r="KX7" s="418"/>
      <c r="KY7" s="418"/>
      <c r="KZ7" s="418"/>
      <c r="LA7" s="418"/>
      <c r="LB7" s="418"/>
      <c r="LC7" s="418"/>
      <c r="LD7" s="418"/>
      <c r="LE7" s="418"/>
      <c r="LF7" s="418"/>
      <c r="LG7" s="418"/>
      <c r="LH7" s="418"/>
      <c r="LI7" s="418"/>
      <c r="LJ7" s="418"/>
      <c r="LK7" s="418"/>
      <c r="LL7" s="418"/>
      <c r="LM7" s="418"/>
      <c r="LN7" s="418"/>
      <c r="LO7" s="418"/>
      <c r="LP7" s="418"/>
      <c r="LQ7" s="418"/>
      <c r="LR7" s="418"/>
      <c r="LS7" s="418"/>
      <c r="LT7" s="418"/>
      <c r="LU7" s="418"/>
      <c r="LV7" s="418"/>
      <c r="LW7" s="418"/>
      <c r="LX7" s="418"/>
      <c r="LY7" s="418"/>
      <c r="LZ7" s="418"/>
      <c r="MA7" s="418"/>
      <c r="MB7" s="418"/>
      <c r="MC7" s="418"/>
      <c r="MD7" s="418"/>
      <c r="ME7" s="418"/>
      <c r="MF7" s="418"/>
      <c r="MG7" s="418"/>
      <c r="MH7" s="418"/>
      <c r="MI7" s="418"/>
      <c r="MJ7" s="418"/>
      <c r="MK7" s="418"/>
      <c r="ML7" s="418"/>
      <c r="MM7" s="418"/>
      <c r="MN7" s="418"/>
      <c r="MO7" s="418"/>
      <c r="MP7" s="418"/>
      <c r="MQ7" s="418"/>
      <c r="MR7" s="418"/>
      <c r="MS7" s="418"/>
      <c r="MT7" s="418"/>
      <c r="MU7" s="418"/>
      <c r="MV7" s="418"/>
      <c r="MW7" s="418"/>
      <c r="MX7" s="418"/>
      <c r="MY7" s="418"/>
      <c r="MZ7" s="418"/>
      <c r="NA7" s="418"/>
      <c r="NB7" s="418"/>
      <c r="NC7" s="418"/>
      <c r="ND7" s="418"/>
      <c r="NE7" s="418"/>
      <c r="NF7" s="418"/>
      <c r="NG7" s="418"/>
      <c r="NH7" s="418"/>
      <c r="NI7" s="418"/>
      <c r="NJ7" s="418"/>
      <c r="NK7" s="418"/>
      <c r="NL7" s="418"/>
      <c r="NM7" s="418"/>
      <c r="NN7" s="418"/>
      <c r="NO7" s="418"/>
      <c r="NP7" s="418"/>
      <c r="NQ7" s="418"/>
      <c r="NR7" s="418"/>
      <c r="NS7" s="418"/>
      <c r="NT7" s="418"/>
      <c r="NU7" s="418"/>
      <c r="NV7" s="418"/>
      <c r="NW7" s="418"/>
      <c r="NX7" s="418"/>
      <c r="NY7" s="418"/>
      <c r="NZ7" s="418"/>
      <c r="OA7" s="418"/>
      <c r="OB7" s="418"/>
      <c r="OC7" s="418"/>
      <c r="OD7" s="418"/>
      <c r="OE7" s="418"/>
      <c r="OF7" s="418"/>
      <c r="OG7" s="418"/>
      <c r="OH7" s="418"/>
      <c r="OI7" s="418"/>
      <c r="OJ7" s="418"/>
      <c r="OK7" s="418"/>
      <c r="OL7" s="418"/>
      <c r="OM7" s="418"/>
      <c r="ON7" s="418"/>
      <c r="OO7" s="418"/>
      <c r="OP7" s="418"/>
      <c r="OQ7" s="418"/>
      <c r="OR7" s="418"/>
      <c r="OS7" s="418"/>
      <c r="OT7" s="418"/>
      <c r="OU7" s="418"/>
      <c r="OV7" s="418"/>
      <c r="OW7" s="418"/>
      <c r="OX7" s="418"/>
      <c r="OY7" s="418"/>
      <c r="OZ7" s="418"/>
      <c r="PA7" s="418"/>
      <c r="PB7" s="418"/>
      <c r="PC7" s="418"/>
      <c r="PD7" s="418"/>
      <c r="PE7" s="418"/>
      <c r="PF7" s="418"/>
      <c r="PG7" s="418"/>
      <c r="PH7" s="418"/>
      <c r="PI7" s="418"/>
      <c r="PJ7" s="418"/>
      <c r="PK7" s="418"/>
      <c r="PL7" s="418"/>
      <c r="PM7" s="418"/>
      <c r="PN7" s="418"/>
      <c r="PO7" s="418"/>
      <c r="PP7" s="418"/>
      <c r="PQ7" s="418"/>
      <c r="PR7" s="418"/>
      <c r="PS7" s="418"/>
      <c r="PT7" s="418"/>
      <c r="PU7" s="418"/>
      <c r="PV7" s="418"/>
      <c r="PW7" s="418"/>
      <c r="PX7" s="418"/>
      <c r="PY7" s="418"/>
      <c r="PZ7" s="418"/>
      <c r="QA7" s="418"/>
      <c r="QB7" s="418"/>
      <c r="QC7" s="418"/>
      <c r="QD7" s="418"/>
      <c r="QE7" s="418"/>
      <c r="QF7" s="418"/>
      <c r="QG7" s="418"/>
      <c r="QH7" s="418"/>
      <c r="QI7" s="418"/>
      <c r="QJ7" s="418"/>
      <c r="QK7" s="418"/>
      <c r="QL7" s="418"/>
      <c r="QM7" s="418"/>
      <c r="QN7" s="418"/>
      <c r="QO7" s="418"/>
      <c r="QP7" s="418"/>
      <c r="QQ7" s="418"/>
      <c r="QR7" s="418"/>
      <c r="QS7" s="418"/>
      <c r="QT7" s="418"/>
      <c r="QU7" s="418"/>
      <c r="QV7" s="418"/>
      <c r="QW7" s="418"/>
      <c r="QX7" s="418"/>
      <c r="QY7" s="418"/>
      <c r="QZ7" s="418"/>
      <c r="RA7" s="418"/>
      <c r="RB7" s="418"/>
      <c r="RC7" s="418"/>
      <c r="RD7" s="418"/>
      <c r="RE7" s="418"/>
      <c r="RF7" s="418"/>
      <c r="RG7" s="418"/>
      <c r="RH7" s="418"/>
      <c r="RI7" s="418"/>
      <c r="RJ7" s="418"/>
      <c r="RK7" s="418"/>
      <c r="RL7" s="418"/>
      <c r="RM7" s="418"/>
      <c r="RN7" s="418"/>
      <c r="RO7" s="418"/>
      <c r="RP7" s="418"/>
      <c r="RQ7" s="418"/>
      <c r="RR7" s="418"/>
      <c r="RS7" s="418"/>
      <c r="RT7" s="418"/>
      <c r="RU7" s="418"/>
      <c r="RV7" s="418"/>
      <c r="RW7" s="418"/>
      <c r="RX7" s="418"/>
      <c r="RY7" s="418"/>
      <c r="RZ7" s="418"/>
      <c r="SA7" s="418"/>
      <c r="SB7" s="418"/>
      <c r="SC7" s="418"/>
      <c r="SD7" s="418"/>
      <c r="SE7" s="418"/>
      <c r="SF7" s="418"/>
      <c r="SG7" s="418"/>
      <c r="SH7" s="418"/>
      <c r="SI7" s="418"/>
      <c r="SJ7" s="418"/>
      <c r="SK7" s="418"/>
      <c r="SL7" s="418"/>
      <c r="SM7" s="418"/>
      <c r="SN7" s="418"/>
      <c r="SO7" s="418"/>
      <c r="SP7" s="418"/>
      <c r="SQ7" s="418"/>
      <c r="SR7" s="418"/>
      <c r="SS7" s="418"/>
      <c r="ST7" s="418"/>
      <c r="SU7" s="418"/>
      <c r="SV7" s="418"/>
      <c r="SW7" s="418"/>
      <c r="SX7" s="418"/>
      <c r="SY7" s="418"/>
      <c r="SZ7" s="418"/>
      <c r="TA7" s="418"/>
      <c r="TB7" s="418"/>
      <c r="TC7" s="418"/>
      <c r="TD7" s="418"/>
      <c r="TE7" s="418"/>
      <c r="TF7" s="418"/>
      <c r="TG7" s="418"/>
      <c r="TH7" s="418"/>
      <c r="TI7" s="418"/>
      <c r="TJ7" s="418"/>
      <c r="TK7" s="418"/>
      <c r="TL7" s="418"/>
      <c r="TM7" s="418"/>
      <c r="TN7" s="418"/>
      <c r="TO7" s="418"/>
      <c r="TP7" s="418"/>
      <c r="TQ7" s="418"/>
      <c r="TR7" s="418"/>
      <c r="TS7" s="418"/>
      <c r="TT7" s="418"/>
      <c r="TU7" s="418"/>
      <c r="TV7" s="418"/>
      <c r="TW7" s="418"/>
      <c r="TX7" s="418"/>
      <c r="TY7" s="418"/>
      <c r="TZ7" s="418"/>
      <c r="UA7" s="418"/>
      <c r="UB7" s="418"/>
      <c r="UC7" s="418"/>
      <c r="UD7" s="418"/>
      <c r="UE7" s="418"/>
      <c r="UF7" s="418"/>
      <c r="UG7" s="418"/>
      <c r="UH7" s="418"/>
      <c r="UI7" s="418"/>
      <c r="UJ7" s="418"/>
      <c r="UK7" s="418"/>
      <c r="UL7" s="418"/>
      <c r="UM7" s="418"/>
      <c r="UN7" s="418"/>
      <c r="UO7" s="418"/>
      <c r="UP7" s="418"/>
      <c r="UQ7" s="418"/>
      <c r="UR7" s="418"/>
      <c r="US7" s="418"/>
      <c r="UT7" s="418"/>
      <c r="UU7" s="418"/>
      <c r="UV7" s="418"/>
      <c r="UW7" s="418"/>
      <c r="UX7" s="418"/>
      <c r="UY7" s="418"/>
      <c r="UZ7" s="418"/>
      <c r="VA7" s="418"/>
      <c r="VB7" s="418"/>
      <c r="VC7" s="418"/>
      <c r="VD7" s="418"/>
      <c r="VE7" s="418"/>
      <c r="VF7" s="418"/>
      <c r="VG7" s="418"/>
      <c r="VH7" s="418"/>
      <c r="VI7" s="418"/>
      <c r="VJ7" s="418"/>
      <c r="VK7" s="418"/>
      <c r="VL7" s="418"/>
      <c r="VM7" s="418"/>
      <c r="VN7" s="418"/>
      <c r="VO7" s="418"/>
      <c r="VP7" s="418"/>
      <c r="VQ7" s="418"/>
      <c r="VR7" s="418"/>
      <c r="VS7" s="418"/>
      <c r="VT7" s="418"/>
      <c r="VU7" s="418"/>
      <c r="VV7" s="418"/>
      <c r="VW7" s="418"/>
      <c r="VX7" s="418"/>
      <c r="VY7" s="418"/>
      <c r="VZ7" s="418"/>
      <c r="WA7" s="418"/>
      <c r="WB7" s="418"/>
      <c r="WC7" s="418"/>
      <c r="WD7" s="418"/>
      <c r="WE7" s="418"/>
      <c r="WF7" s="418"/>
      <c r="WG7" s="418"/>
      <c r="WH7" s="418"/>
      <c r="WI7" s="418"/>
      <c r="WJ7" s="418"/>
      <c r="WK7" s="418"/>
      <c r="WL7" s="418"/>
      <c r="WM7" s="418"/>
      <c r="WN7" s="418"/>
      <c r="WO7" s="418"/>
      <c r="WP7" s="418"/>
      <c r="WQ7" s="418"/>
      <c r="WR7" s="418"/>
      <c r="WS7" s="418"/>
      <c r="WT7" s="418"/>
      <c r="WU7" s="418"/>
      <c r="WV7" s="418"/>
      <c r="WW7" s="418"/>
      <c r="WX7" s="418"/>
      <c r="WY7" s="418"/>
      <c r="WZ7" s="418"/>
      <c r="XA7" s="418"/>
      <c r="XB7" s="418"/>
      <c r="XC7" s="418"/>
      <c r="XD7" s="418"/>
      <c r="XE7" s="418"/>
      <c r="XF7" s="418"/>
      <c r="XG7" s="418"/>
      <c r="XH7" s="418"/>
      <c r="XI7" s="418"/>
      <c r="XJ7" s="418"/>
      <c r="XK7" s="418"/>
      <c r="XL7" s="418"/>
      <c r="XM7" s="418"/>
      <c r="XN7" s="418"/>
      <c r="XO7" s="418"/>
      <c r="XP7" s="418"/>
      <c r="XQ7" s="418"/>
      <c r="XR7" s="418"/>
      <c r="XS7" s="418"/>
      <c r="XT7" s="418"/>
      <c r="XU7" s="418"/>
      <c r="XV7" s="418"/>
      <c r="XW7" s="418"/>
      <c r="XX7" s="418"/>
      <c r="XY7" s="418"/>
      <c r="XZ7" s="418"/>
      <c r="YA7" s="418"/>
      <c r="YB7" s="418"/>
      <c r="YC7" s="418"/>
      <c r="YD7" s="418"/>
      <c r="YE7" s="418"/>
      <c r="YF7" s="418"/>
      <c r="YG7" s="418"/>
      <c r="YH7" s="418"/>
      <c r="YI7" s="418"/>
      <c r="YJ7" s="418"/>
      <c r="YK7" s="418"/>
      <c r="YL7" s="418"/>
      <c r="YM7" s="418"/>
      <c r="YN7" s="418"/>
      <c r="YO7" s="418"/>
      <c r="YP7" s="418"/>
      <c r="YQ7" s="418"/>
      <c r="YR7" s="418"/>
      <c r="YS7" s="418"/>
      <c r="YT7" s="418"/>
      <c r="YU7" s="418"/>
      <c r="YV7" s="418"/>
      <c r="YW7" s="418"/>
      <c r="YX7" s="418"/>
      <c r="YY7" s="418"/>
      <c r="YZ7" s="418"/>
      <c r="ZA7" s="418"/>
      <c r="ZB7" s="418"/>
      <c r="ZC7" s="418"/>
      <c r="ZD7" s="418"/>
      <c r="ZE7" s="418"/>
      <c r="ZF7" s="418"/>
      <c r="ZG7" s="418"/>
      <c r="ZH7" s="418"/>
      <c r="ZI7" s="418"/>
      <c r="ZJ7" s="418"/>
      <c r="ZK7" s="418"/>
      <c r="ZL7" s="418"/>
      <c r="ZM7" s="418"/>
      <c r="ZN7" s="418"/>
      <c r="ZO7" s="418"/>
      <c r="ZP7" s="418"/>
      <c r="ZQ7" s="418"/>
      <c r="ZR7" s="418"/>
      <c r="ZS7" s="418"/>
      <c r="ZT7" s="418"/>
      <c r="ZU7" s="418"/>
      <c r="ZV7" s="418"/>
      <c r="ZW7" s="418"/>
      <c r="ZX7" s="418"/>
      <c r="ZY7" s="418"/>
      <c r="ZZ7" s="418"/>
      <c r="AAA7" s="418"/>
      <c r="AAB7" s="418"/>
      <c r="AAC7" s="418"/>
      <c r="AAD7" s="418"/>
      <c r="AAE7" s="418"/>
      <c r="AAF7" s="418"/>
      <c r="AAG7" s="418"/>
      <c r="AAH7" s="418"/>
      <c r="AAI7" s="418"/>
      <c r="AAJ7" s="418"/>
      <c r="AAK7" s="418"/>
      <c r="AAL7" s="418"/>
      <c r="AAM7" s="418"/>
      <c r="AAN7" s="418"/>
      <c r="AAO7" s="418"/>
      <c r="AAP7" s="418"/>
      <c r="AAQ7" s="418"/>
      <c r="AAR7" s="418"/>
      <c r="AAS7" s="418"/>
      <c r="AAT7" s="418"/>
      <c r="AAU7" s="418"/>
      <c r="AAV7" s="418"/>
      <c r="AAW7" s="418"/>
      <c r="AAX7" s="418"/>
      <c r="AAY7" s="418"/>
      <c r="AAZ7" s="418"/>
      <c r="ABA7" s="418"/>
      <c r="ABB7" s="418"/>
      <c r="ABC7" s="418"/>
      <c r="ABD7" s="418"/>
      <c r="ABE7" s="418"/>
      <c r="ABF7" s="418"/>
      <c r="ABG7" s="418"/>
      <c r="ABH7" s="418"/>
      <c r="ABI7" s="418"/>
      <c r="ABJ7" s="418"/>
      <c r="ABK7" s="418"/>
      <c r="ABL7" s="418"/>
      <c r="ABM7" s="418"/>
      <c r="ABN7" s="418"/>
      <c r="ABO7" s="418"/>
      <c r="ABP7" s="418"/>
      <c r="ABQ7" s="418"/>
      <c r="ABR7" s="418"/>
      <c r="ABS7" s="418"/>
      <c r="ABT7" s="418"/>
      <c r="ABU7" s="418"/>
      <c r="ABV7" s="418"/>
      <c r="ABW7" s="418"/>
      <c r="ABX7" s="418"/>
      <c r="ABY7" s="418"/>
      <c r="ABZ7" s="418"/>
      <c r="ACA7" s="418"/>
      <c r="ACB7" s="418"/>
      <c r="ACC7" s="418"/>
      <c r="ACD7" s="418"/>
      <c r="ACE7" s="418"/>
      <c r="ACF7" s="418"/>
      <c r="ACG7" s="418"/>
      <c r="ACH7" s="418"/>
      <c r="ACI7" s="418"/>
      <c r="ACJ7" s="418"/>
      <c r="ACK7" s="418"/>
      <c r="ACL7" s="418"/>
      <c r="ACM7" s="418"/>
      <c r="ACN7" s="418"/>
      <c r="ACO7" s="418"/>
      <c r="ACP7" s="418"/>
      <c r="ACQ7" s="418"/>
      <c r="ACR7" s="418"/>
      <c r="ACS7" s="418"/>
      <c r="ACT7" s="418"/>
      <c r="ACU7" s="418"/>
      <c r="ACV7" s="418"/>
      <c r="ACW7" s="418"/>
      <c r="ACX7" s="418"/>
      <c r="ACY7" s="418"/>
      <c r="ACZ7" s="418"/>
      <c r="ADA7" s="418"/>
      <c r="ADB7" s="418"/>
      <c r="ADC7" s="418"/>
      <c r="ADD7" s="418"/>
      <c r="ADE7" s="418"/>
      <c r="ADF7" s="418"/>
      <c r="ADG7" s="418"/>
      <c r="ADH7" s="418"/>
      <c r="ADI7" s="418"/>
      <c r="ADJ7" s="418"/>
      <c r="ADK7" s="418"/>
      <c r="ADL7" s="418"/>
      <c r="ADM7" s="418"/>
      <c r="ADN7" s="418"/>
      <c r="ADO7" s="418"/>
      <c r="ADP7" s="418"/>
      <c r="ADQ7" s="418"/>
      <c r="ADR7" s="418"/>
      <c r="ADS7" s="418"/>
      <c r="ADT7" s="418"/>
      <c r="ADU7" s="418"/>
      <c r="ADV7" s="418"/>
      <c r="ADW7" s="418"/>
      <c r="ADX7" s="418"/>
      <c r="ADY7" s="418"/>
      <c r="ADZ7" s="418"/>
      <c r="AEA7" s="418"/>
      <c r="AEB7" s="418"/>
      <c r="AEC7" s="418"/>
      <c r="AED7" s="418"/>
      <c r="AEE7" s="418"/>
      <c r="AEF7" s="418"/>
      <c r="AEG7" s="418"/>
      <c r="AEH7" s="418"/>
      <c r="AEI7" s="418"/>
      <c r="AEJ7" s="418"/>
      <c r="AEK7" s="418"/>
      <c r="AEL7" s="418"/>
      <c r="AEM7" s="418"/>
      <c r="AEN7" s="418"/>
      <c r="AEO7" s="418"/>
      <c r="AEP7" s="418"/>
      <c r="AEQ7" s="418"/>
      <c r="AER7" s="418"/>
      <c r="AES7" s="418"/>
      <c r="AET7" s="418"/>
      <c r="AEU7" s="418"/>
      <c r="AEV7" s="418"/>
      <c r="AEW7" s="418"/>
      <c r="AEX7" s="418"/>
      <c r="AEY7" s="418"/>
      <c r="AEZ7" s="418"/>
      <c r="AFA7" s="418"/>
      <c r="AFB7" s="418"/>
      <c r="AFC7" s="418"/>
      <c r="AFD7" s="418"/>
      <c r="AFE7" s="418"/>
      <c r="AFF7" s="418"/>
      <c r="AFG7" s="418"/>
      <c r="AFH7" s="418"/>
      <c r="AFI7" s="418"/>
      <c r="AFJ7" s="418"/>
      <c r="AFK7" s="418"/>
      <c r="AFL7" s="418"/>
      <c r="AFM7" s="418"/>
      <c r="AFN7" s="418"/>
      <c r="AFO7" s="418"/>
      <c r="AFP7" s="418"/>
      <c r="AFQ7" s="418"/>
      <c r="AFR7" s="418"/>
      <c r="AFS7" s="418"/>
      <c r="AFT7" s="418"/>
      <c r="AFU7" s="418"/>
      <c r="AFV7" s="418"/>
      <c r="AFW7" s="418"/>
      <c r="AFX7" s="418"/>
      <c r="AFY7" s="418"/>
      <c r="AFZ7" s="418"/>
      <c r="AGA7" s="418"/>
      <c r="AGB7" s="418"/>
      <c r="AGC7" s="418"/>
      <c r="AGD7" s="418"/>
      <c r="AGE7" s="418"/>
      <c r="AGF7" s="418"/>
      <c r="AGG7" s="418"/>
      <c r="AGH7" s="418"/>
      <c r="AGI7" s="418"/>
      <c r="AGJ7" s="418"/>
      <c r="AGK7" s="418"/>
      <c r="AGL7" s="418"/>
      <c r="AGM7" s="418"/>
      <c r="AGN7" s="418"/>
      <c r="AGO7" s="418"/>
      <c r="AGP7" s="418"/>
      <c r="AGQ7" s="418"/>
      <c r="AGR7" s="418"/>
      <c r="AGS7" s="418"/>
      <c r="AGT7" s="418"/>
      <c r="AGU7" s="418"/>
      <c r="AGV7" s="418"/>
      <c r="AGW7" s="418"/>
      <c r="AGX7" s="418"/>
      <c r="AGY7" s="418"/>
      <c r="AGZ7" s="418"/>
      <c r="AHA7" s="418"/>
      <c r="AHB7" s="418"/>
      <c r="AHC7" s="418"/>
      <c r="AHD7" s="418"/>
      <c r="AHE7" s="418"/>
      <c r="AHF7" s="418"/>
      <c r="AHG7" s="418"/>
      <c r="AHH7" s="418"/>
      <c r="AHI7" s="418"/>
      <c r="AHJ7" s="418"/>
      <c r="AHK7" s="418"/>
      <c r="AHL7" s="418"/>
      <c r="AHM7" s="418"/>
      <c r="AHN7" s="418"/>
      <c r="AHO7" s="418"/>
      <c r="AHP7" s="418"/>
      <c r="AHQ7" s="418"/>
      <c r="AHR7" s="418"/>
      <c r="AHS7" s="418"/>
      <c r="AHT7" s="418"/>
      <c r="AHU7" s="418"/>
      <c r="AHV7" s="418"/>
      <c r="AHW7" s="418"/>
      <c r="AHX7" s="418"/>
      <c r="AHY7" s="418"/>
      <c r="AHZ7" s="418"/>
      <c r="AIA7" s="418"/>
      <c r="AIB7" s="418"/>
      <c r="AIC7" s="418"/>
      <c r="AID7" s="418"/>
      <c r="AIE7" s="418"/>
      <c r="AIF7" s="418"/>
      <c r="AIG7" s="418"/>
      <c r="AIH7" s="418"/>
      <c r="AII7" s="418"/>
      <c r="AIJ7" s="418"/>
      <c r="AIK7" s="418"/>
      <c r="AIL7" s="418"/>
      <c r="AIM7" s="418"/>
      <c r="AIN7" s="418"/>
      <c r="AIO7" s="418"/>
      <c r="AIP7" s="418"/>
      <c r="AIQ7" s="418"/>
      <c r="AIR7" s="418"/>
      <c r="AIS7" s="418"/>
      <c r="AIT7" s="418"/>
      <c r="AIU7" s="418"/>
      <c r="AIV7" s="418"/>
      <c r="AIW7" s="418"/>
      <c r="AIX7" s="418"/>
      <c r="AIY7" s="418"/>
      <c r="AIZ7" s="418"/>
      <c r="AJA7" s="418"/>
      <c r="AJB7" s="418"/>
      <c r="AJC7" s="418"/>
      <c r="AJD7" s="418"/>
      <c r="AJE7" s="418"/>
      <c r="AJF7" s="418"/>
      <c r="AJG7" s="418"/>
      <c r="AJH7" s="418"/>
      <c r="AJI7" s="418"/>
      <c r="AJJ7" s="418"/>
      <c r="AJK7" s="418"/>
      <c r="AJL7" s="418"/>
      <c r="AJM7" s="418"/>
      <c r="AJN7" s="418"/>
      <c r="AJO7" s="418"/>
      <c r="AJP7" s="418"/>
      <c r="AJQ7" s="418"/>
      <c r="AJR7" s="418"/>
      <c r="AJS7" s="418"/>
      <c r="AJT7" s="418"/>
      <c r="AJU7" s="418"/>
      <c r="AJV7" s="418"/>
      <c r="AJW7" s="418"/>
      <c r="AJX7" s="418"/>
      <c r="AJY7" s="418"/>
      <c r="AJZ7" s="418"/>
      <c r="AKA7" s="418"/>
      <c r="AKB7" s="418"/>
      <c r="AKC7" s="418"/>
      <c r="AKD7" s="418"/>
      <c r="AKE7" s="418"/>
      <c r="AKF7" s="418"/>
      <c r="AKG7" s="418"/>
      <c r="AKH7" s="418"/>
      <c r="AKI7" s="418"/>
      <c r="AKJ7" s="418"/>
      <c r="AKK7" s="418"/>
      <c r="AKL7" s="418"/>
      <c r="AKM7" s="418"/>
      <c r="AKN7" s="418"/>
      <c r="AKO7" s="418"/>
      <c r="AKP7" s="418"/>
      <c r="AKQ7" s="418"/>
      <c r="AKR7" s="418"/>
      <c r="AKS7" s="418"/>
      <c r="AKT7" s="418"/>
      <c r="AKU7" s="418"/>
      <c r="AKV7" s="418"/>
      <c r="AKW7" s="418"/>
      <c r="AKX7" s="418"/>
      <c r="AKY7" s="418"/>
      <c r="AKZ7" s="418"/>
      <c r="ALA7" s="418"/>
      <c r="ALB7" s="418"/>
      <c r="ALC7" s="418"/>
      <c r="ALD7" s="418"/>
      <c r="ALE7" s="418"/>
      <c r="ALF7" s="418"/>
      <c r="ALG7" s="418"/>
      <c r="ALH7" s="418"/>
      <c r="ALI7" s="418"/>
      <c r="ALJ7" s="418"/>
      <c r="ALK7" s="418"/>
      <c r="ALL7" s="418"/>
      <c r="ALM7" s="418"/>
      <c r="ALN7" s="418"/>
      <c r="ALO7" s="418"/>
      <c r="ALP7" s="418"/>
      <c r="ALQ7" s="418"/>
      <c r="ALR7" s="418"/>
      <c r="ALS7" s="418"/>
      <c r="ALT7" s="418"/>
      <c r="ALU7" s="418"/>
      <c r="ALV7" s="418"/>
      <c r="ALW7" s="418"/>
      <c r="ALX7" s="418"/>
      <c r="ALY7" s="418"/>
      <c r="ALZ7" s="418"/>
      <c r="AMA7" s="418"/>
      <c r="AMB7" s="418"/>
      <c r="AMC7" s="418"/>
      <c r="AMD7" s="418"/>
      <c r="AME7" s="418"/>
      <c r="AMF7" s="418"/>
      <c r="AMG7" s="418"/>
      <c r="AMH7" s="418"/>
      <c r="AMI7" s="418"/>
      <c r="AMJ7" s="418"/>
      <c r="AMK7" s="418"/>
      <c r="AML7" s="418"/>
      <c r="AMM7" s="418"/>
      <c r="AMN7" s="418"/>
      <c r="AMO7" s="418"/>
      <c r="AMP7" s="418"/>
      <c r="AMQ7" s="418"/>
      <c r="AMR7" s="418"/>
      <c r="AMS7" s="418"/>
      <c r="AMT7" s="418"/>
      <c r="AMU7" s="418"/>
      <c r="AMV7" s="418"/>
      <c r="AMW7" s="418"/>
      <c r="AMX7" s="418"/>
      <c r="AMY7" s="418"/>
      <c r="AMZ7" s="418"/>
      <c r="ANA7" s="418"/>
      <c r="ANB7" s="418"/>
      <c r="ANC7" s="418"/>
      <c r="AND7" s="418"/>
      <c r="ANE7" s="418"/>
      <c r="ANF7" s="418"/>
      <c r="ANG7" s="418"/>
      <c r="ANH7" s="418"/>
      <c r="ANI7" s="418"/>
      <c r="ANJ7" s="418"/>
      <c r="ANK7" s="418"/>
      <c r="ANL7" s="418"/>
      <c r="ANM7" s="418"/>
      <c r="ANN7" s="418"/>
      <c r="ANO7" s="418"/>
      <c r="ANP7" s="418"/>
      <c r="ANQ7" s="418"/>
      <c r="ANR7" s="418"/>
      <c r="ANS7" s="418"/>
      <c r="ANT7" s="418"/>
      <c r="ANU7" s="418"/>
      <c r="ANV7" s="418"/>
      <c r="ANW7" s="418"/>
      <c r="ANX7" s="418"/>
      <c r="ANY7" s="418"/>
      <c r="ANZ7" s="418"/>
      <c r="AOA7" s="418"/>
      <c r="AOB7" s="418"/>
      <c r="AOC7" s="418"/>
      <c r="AOD7" s="418"/>
      <c r="AOE7" s="418"/>
      <c r="AOF7" s="418"/>
      <c r="AOG7" s="418"/>
      <c r="AOH7" s="418"/>
      <c r="AOI7" s="418"/>
      <c r="AOJ7" s="418"/>
      <c r="AOK7" s="418"/>
      <c r="AOL7" s="418"/>
      <c r="AOM7" s="418"/>
      <c r="AON7" s="418"/>
      <c r="AOO7" s="418"/>
      <c r="AOP7" s="418"/>
      <c r="AOQ7" s="418"/>
      <c r="AOR7" s="418"/>
      <c r="AOS7" s="418"/>
      <c r="AOT7" s="418"/>
      <c r="AOU7" s="418"/>
      <c r="AOV7" s="418"/>
      <c r="AOW7" s="418"/>
      <c r="AOX7" s="418"/>
      <c r="AOY7" s="418"/>
      <c r="AOZ7" s="418"/>
      <c r="APA7" s="418"/>
      <c r="APB7" s="418"/>
      <c r="APC7" s="418"/>
      <c r="APD7" s="418"/>
      <c r="APE7" s="418"/>
      <c r="APF7" s="418"/>
      <c r="APG7" s="418"/>
      <c r="APH7" s="418"/>
      <c r="API7" s="418"/>
      <c r="APJ7" s="418"/>
      <c r="APK7" s="418"/>
      <c r="APL7" s="418"/>
      <c r="APM7" s="418"/>
      <c r="APN7" s="418"/>
      <c r="APO7" s="418"/>
      <c r="APP7" s="418"/>
      <c r="APQ7" s="418"/>
      <c r="APR7" s="418"/>
      <c r="APS7" s="418"/>
      <c r="APT7" s="418"/>
      <c r="APU7" s="418"/>
      <c r="APV7" s="418"/>
      <c r="APW7" s="418"/>
      <c r="APX7" s="418"/>
      <c r="APY7" s="418"/>
      <c r="APZ7" s="418"/>
      <c r="AQA7" s="418"/>
      <c r="AQB7" s="418"/>
      <c r="AQC7" s="418"/>
      <c r="AQD7" s="418"/>
      <c r="AQE7" s="418"/>
      <c r="AQF7" s="418"/>
      <c r="AQG7" s="418"/>
      <c r="AQH7" s="418"/>
      <c r="AQI7" s="418"/>
      <c r="AQJ7" s="418"/>
      <c r="AQK7" s="418"/>
      <c r="AQL7" s="418"/>
      <c r="AQM7" s="418"/>
      <c r="AQN7" s="418"/>
      <c r="AQO7" s="418"/>
      <c r="AQP7" s="418"/>
      <c r="AQQ7" s="418"/>
      <c r="AQR7" s="418"/>
      <c r="AQS7" s="418"/>
      <c r="AQT7" s="418"/>
      <c r="AQU7" s="418"/>
      <c r="AQV7" s="418"/>
      <c r="AQW7" s="418"/>
      <c r="AQX7" s="418"/>
      <c r="AQY7" s="418"/>
      <c r="AQZ7" s="418"/>
      <c r="ARA7" s="418"/>
      <c r="ARB7" s="418"/>
      <c r="ARC7" s="418"/>
      <c r="ARD7" s="418"/>
      <c r="ARE7" s="418"/>
      <c r="ARF7" s="418"/>
      <c r="ARG7" s="418"/>
      <c r="ARH7" s="418"/>
      <c r="ARI7" s="418"/>
      <c r="ARJ7" s="418"/>
      <c r="ARK7" s="418"/>
      <c r="ARL7" s="418"/>
      <c r="ARM7" s="418"/>
      <c r="ARN7" s="418"/>
      <c r="ARO7" s="418"/>
      <c r="ARP7" s="418"/>
      <c r="ARQ7" s="418"/>
      <c r="ARR7" s="418"/>
      <c r="ARS7" s="418"/>
      <c r="ART7" s="418"/>
      <c r="ARU7" s="418"/>
      <c r="ARV7" s="418"/>
      <c r="ARW7" s="418"/>
      <c r="ARX7" s="418"/>
      <c r="ARY7" s="418"/>
      <c r="ARZ7" s="418"/>
      <c r="ASA7" s="418"/>
      <c r="ASB7" s="418"/>
      <c r="ASC7" s="418"/>
      <c r="ASD7" s="418"/>
      <c r="ASE7" s="418"/>
      <c r="ASF7" s="418"/>
      <c r="ASG7" s="418"/>
      <c r="ASH7" s="418"/>
      <c r="ASI7" s="418"/>
      <c r="ASJ7" s="418"/>
      <c r="ASK7" s="418"/>
      <c r="ASL7" s="418"/>
      <c r="ASM7" s="418"/>
      <c r="ASN7" s="418"/>
      <c r="ASO7" s="418"/>
      <c r="ASP7" s="418"/>
      <c r="ASQ7" s="418"/>
      <c r="ASR7" s="418"/>
      <c r="ASS7" s="418"/>
      <c r="AST7" s="418"/>
      <c r="ASU7" s="418"/>
      <c r="ASV7" s="418"/>
      <c r="ASW7" s="418"/>
      <c r="ASX7" s="418"/>
      <c r="ASY7" s="418"/>
      <c r="ASZ7" s="418"/>
      <c r="ATA7" s="418"/>
      <c r="ATB7" s="418"/>
      <c r="ATC7" s="418"/>
      <c r="ATD7" s="418"/>
      <c r="ATE7" s="418"/>
      <c r="ATF7" s="418"/>
      <c r="ATG7" s="418"/>
      <c r="ATH7" s="418"/>
      <c r="ATI7" s="418"/>
      <c r="ATJ7" s="418"/>
      <c r="ATK7" s="418"/>
      <c r="ATL7" s="418"/>
      <c r="ATM7" s="418"/>
      <c r="ATN7" s="418"/>
      <c r="ATO7" s="418"/>
      <c r="ATP7" s="418"/>
      <c r="ATQ7" s="418"/>
      <c r="ATR7" s="418"/>
      <c r="ATS7" s="418"/>
      <c r="ATT7" s="418"/>
      <c r="ATU7" s="418"/>
      <c r="ATV7" s="418"/>
      <c r="ATW7" s="418"/>
      <c r="ATX7" s="418"/>
      <c r="ATY7" s="418"/>
      <c r="ATZ7" s="418"/>
      <c r="AUA7" s="418"/>
      <c r="AUB7" s="418"/>
      <c r="AUC7" s="418"/>
      <c r="AUD7" s="418"/>
      <c r="AUE7" s="418"/>
      <c r="AUF7" s="418"/>
      <c r="AUG7" s="418"/>
      <c r="AUH7" s="418"/>
      <c r="AUI7" s="418"/>
      <c r="AUJ7" s="418"/>
      <c r="AUK7" s="418"/>
      <c r="AUL7" s="418"/>
      <c r="AUM7" s="418"/>
      <c r="AUN7" s="418"/>
      <c r="AUO7" s="418"/>
      <c r="AUP7" s="418"/>
      <c r="AUQ7" s="418"/>
      <c r="AUR7" s="418"/>
      <c r="AUS7" s="418"/>
      <c r="AUT7" s="418"/>
      <c r="AUU7" s="418"/>
      <c r="AUV7" s="418"/>
      <c r="AUW7" s="418"/>
      <c r="AUX7" s="418"/>
      <c r="AUY7" s="418"/>
      <c r="AUZ7" s="418"/>
      <c r="AVA7" s="418"/>
      <c r="AVB7" s="418"/>
      <c r="AVC7" s="418"/>
      <c r="AVD7" s="418"/>
      <c r="AVE7" s="418"/>
      <c r="AVF7" s="418"/>
      <c r="AVG7" s="418"/>
      <c r="AVH7" s="418"/>
      <c r="AVI7" s="418"/>
      <c r="AVJ7" s="418"/>
      <c r="AVK7" s="418"/>
      <c r="AVL7" s="418"/>
      <c r="AVM7" s="418"/>
      <c r="AVN7" s="418"/>
      <c r="AVO7" s="418"/>
      <c r="AVP7" s="418"/>
      <c r="AVQ7" s="418"/>
      <c r="AVR7" s="418"/>
      <c r="AVS7" s="418"/>
      <c r="AVT7" s="418"/>
      <c r="AVU7" s="418"/>
      <c r="AVV7" s="418"/>
      <c r="AVW7" s="418"/>
      <c r="AVX7" s="418"/>
      <c r="AVY7" s="418"/>
      <c r="AVZ7" s="418"/>
      <c r="AWA7" s="418"/>
      <c r="AWB7" s="418"/>
      <c r="AWC7" s="418"/>
      <c r="AWD7" s="418"/>
      <c r="AWE7" s="418"/>
      <c r="AWF7" s="418"/>
      <c r="AWG7" s="418"/>
      <c r="AWH7" s="418"/>
      <c r="AWI7" s="418"/>
      <c r="AWJ7" s="418"/>
      <c r="AWK7" s="418"/>
      <c r="AWL7" s="418"/>
      <c r="AWM7" s="418"/>
      <c r="AWN7" s="418"/>
      <c r="AWO7" s="418"/>
      <c r="AWP7" s="418"/>
      <c r="AWQ7" s="418"/>
      <c r="AWR7" s="418"/>
      <c r="AWS7" s="418"/>
      <c r="AWT7" s="418"/>
      <c r="AWU7" s="418"/>
      <c r="AWV7" s="418"/>
      <c r="AWW7" s="418"/>
      <c r="AWX7" s="418"/>
      <c r="AWY7" s="418"/>
      <c r="AWZ7" s="418"/>
      <c r="AXA7" s="418"/>
      <c r="AXB7" s="418"/>
      <c r="AXC7" s="418"/>
      <c r="AXD7" s="418"/>
      <c r="AXE7" s="418"/>
      <c r="AXF7" s="418"/>
      <c r="AXG7" s="418"/>
      <c r="AXH7" s="418"/>
      <c r="AXI7" s="418"/>
      <c r="AXJ7" s="418"/>
      <c r="AXK7" s="418"/>
      <c r="AXL7" s="418"/>
      <c r="AXM7" s="418"/>
      <c r="AXN7" s="418"/>
      <c r="AXO7" s="418"/>
      <c r="AXP7" s="418"/>
      <c r="AXQ7" s="418"/>
      <c r="AXR7" s="418"/>
      <c r="AXS7" s="418"/>
      <c r="AXT7" s="418"/>
      <c r="AXU7" s="418"/>
      <c r="AXV7" s="418"/>
      <c r="AXW7" s="418"/>
      <c r="AXX7" s="418"/>
      <c r="AXY7" s="418"/>
      <c r="AXZ7" s="418"/>
      <c r="AYA7" s="418"/>
      <c r="AYB7" s="418"/>
      <c r="AYC7" s="418"/>
      <c r="AYD7" s="418"/>
      <c r="AYE7" s="418"/>
      <c r="AYF7" s="418"/>
      <c r="AYG7" s="418"/>
      <c r="AYH7" s="418"/>
      <c r="AYI7" s="418"/>
      <c r="AYJ7" s="418"/>
      <c r="AYK7" s="418"/>
      <c r="AYL7" s="418"/>
      <c r="AYM7" s="418"/>
      <c r="AYN7" s="418"/>
      <c r="AYO7" s="418"/>
      <c r="AYP7" s="418"/>
      <c r="AYQ7" s="418"/>
      <c r="AYR7" s="418"/>
      <c r="AYS7" s="418"/>
      <c r="AYT7" s="418"/>
      <c r="AYU7" s="418"/>
      <c r="AYV7" s="418"/>
      <c r="AYW7" s="418"/>
      <c r="AYX7" s="418"/>
      <c r="AYY7" s="418"/>
      <c r="AYZ7" s="418"/>
      <c r="AZA7" s="418"/>
      <c r="AZB7" s="418"/>
      <c r="AZC7" s="418"/>
      <c r="AZD7" s="418"/>
      <c r="AZE7" s="418"/>
      <c r="AZF7" s="418"/>
      <c r="AZG7" s="418"/>
      <c r="AZH7" s="418"/>
      <c r="AZI7" s="418"/>
      <c r="AZJ7" s="418"/>
      <c r="AZK7" s="418"/>
      <c r="AZL7" s="418"/>
      <c r="AZM7" s="418"/>
      <c r="AZN7" s="418"/>
      <c r="AZO7" s="418"/>
      <c r="AZP7" s="418"/>
      <c r="AZQ7" s="418"/>
      <c r="AZR7" s="418"/>
      <c r="AZS7" s="418"/>
      <c r="AZT7" s="418"/>
      <c r="AZU7" s="418"/>
      <c r="AZV7" s="418"/>
      <c r="AZW7" s="418"/>
      <c r="AZX7" s="418"/>
      <c r="AZY7" s="418"/>
      <c r="AZZ7" s="418"/>
      <c r="BAA7" s="418"/>
      <c r="BAB7" s="418"/>
      <c r="BAC7" s="418"/>
      <c r="BAD7" s="418"/>
      <c r="BAE7" s="418"/>
      <c r="BAF7" s="418"/>
      <c r="BAG7" s="418"/>
      <c r="BAH7" s="418"/>
      <c r="BAI7" s="418"/>
      <c r="BAJ7" s="418"/>
      <c r="BAK7" s="418"/>
      <c r="BAL7" s="418"/>
      <c r="BAM7" s="418"/>
      <c r="BAN7" s="418"/>
      <c r="BAO7" s="418"/>
      <c r="BAP7" s="418"/>
      <c r="BAQ7" s="418"/>
      <c r="BAR7" s="418"/>
      <c r="BAS7" s="418"/>
      <c r="BAT7" s="418"/>
      <c r="BAU7" s="418"/>
      <c r="BAV7" s="418"/>
      <c r="BAW7" s="418"/>
      <c r="BAX7" s="418"/>
      <c r="BAY7" s="418"/>
      <c r="BAZ7" s="418"/>
      <c r="BBA7" s="418"/>
      <c r="BBB7" s="418"/>
      <c r="BBC7" s="418"/>
      <c r="BBD7" s="418"/>
      <c r="BBE7" s="418"/>
      <c r="BBF7" s="418"/>
      <c r="BBG7" s="418"/>
      <c r="BBH7" s="418"/>
      <c r="BBI7" s="418"/>
      <c r="BBJ7" s="418"/>
      <c r="BBK7" s="418"/>
      <c r="BBL7" s="418"/>
      <c r="BBM7" s="418"/>
      <c r="BBN7" s="418"/>
      <c r="BBO7" s="418"/>
      <c r="BBP7" s="418"/>
      <c r="BBQ7" s="418"/>
      <c r="BBR7" s="418"/>
      <c r="BBS7" s="418"/>
      <c r="BBT7" s="418"/>
      <c r="BBU7" s="418"/>
      <c r="BBV7" s="418"/>
      <c r="BBW7" s="418"/>
      <c r="BBX7" s="418"/>
      <c r="BBY7" s="418"/>
      <c r="BBZ7" s="418"/>
      <c r="BCA7" s="418"/>
      <c r="BCB7" s="418"/>
      <c r="BCC7" s="418"/>
      <c r="BCD7" s="418"/>
      <c r="BCE7" s="418"/>
      <c r="BCF7" s="418"/>
      <c r="BCG7" s="418"/>
      <c r="BCH7" s="418"/>
      <c r="BCI7" s="418"/>
      <c r="BCJ7" s="418"/>
      <c r="BCK7" s="418"/>
      <c r="BCL7" s="418"/>
      <c r="BCM7" s="418"/>
      <c r="BCN7" s="418"/>
      <c r="BCO7" s="418"/>
      <c r="BCP7" s="418"/>
      <c r="BCQ7" s="418"/>
      <c r="BCR7" s="418"/>
      <c r="BCS7" s="418"/>
      <c r="BCT7" s="418"/>
      <c r="BCU7" s="418"/>
      <c r="BCV7" s="418"/>
      <c r="BCW7" s="418"/>
      <c r="BCX7" s="418"/>
      <c r="BCY7" s="418"/>
      <c r="BCZ7" s="418"/>
      <c r="BDA7" s="418"/>
      <c r="BDB7" s="418"/>
      <c r="BDC7" s="418"/>
      <c r="BDD7" s="418"/>
      <c r="BDE7" s="418"/>
      <c r="BDF7" s="418"/>
      <c r="BDG7" s="418"/>
      <c r="BDH7" s="418"/>
      <c r="BDI7" s="418"/>
      <c r="BDJ7" s="418"/>
      <c r="BDK7" s="418"/>
      <c r="BDL7" s="418"/>
      <c r="BDM7" s="418"/>
      <c r="BDN7" s="418"/>
      <c r="BDO7" s="418"/>
      <c r="BDP7" s="418"/>
      <c r="BDQ7" s="418"/>
      <c r="BDR7" s="418"/>
      <c r="BDS7" s="418"/>
      <c r="BDT7" s="418"/>
      <c r="BDU7" s="418"/>
      <c r="BDV7" s="418"/>
      <c r="BDW7" s="418"/>
      <c r="BDX7" s="418"/>
      <c r="BDY7" s="418"/>
      <c r="BDZ7" s="418"/>
      <c r="BEA7" s="418"/>
      <c r="BEB7" s="418"/>
      <c r="BEC7" s="418"/>
      <c r="BED7" s="418"/>
      <c r="BEE7" s="418"/>
      <c r="BEF7" s="418"/>
      <c r="BEG7" s="418"/>
      <c r="BEH7" s="418"/>
      <c r="BEI7" s="418"/>
      <c r="BEJ7" s="418"/>
      <c r="BEK7" s="418"/>
      <c r="BEL7" s="418"/>
      <c r="BEM7" s="418"/>
      <c r="BEN7" s="418"/>
      <c r="BEO7" s="418"/>
      <c r="BEP7" s="418"/>
      <c r="BEQ7" s="418"/>
      <c r="BER7" s="418"/>
      <c r="BES7" s="418"/>
      <c r="BET7" s="418"/>
      <c r="BEU7" s="418"/>
      <c r="BEV7" s="418"/>
      <c r="BEW7" s="418"/>
      <c r="BEX7" s="418"/>
      <c r="BEY7" s="418"/>
      <c r="BEZ7" s="418"/>
      <c r="BFA7" s="418"/>
      <c r="BFB7" s="418"/>
      <c r="BFC7" s="418"/>
      <c r="BFD7" s="418"/>
      <c r="BFE7" s="418"/>
      <c r="BFF7" s="418"/>
      <c r="BFG7" s="418"/>
      <c r="BFH7" s="418"/>
      <c r="BFI7" s="418"/>
      <c r="BFJ7" s="418"/>
      <c r="BFK7" s="418"/>
      <c r="BFL7" s="418"/>
      <c r="BFM7" s="418"/>
      <c r="BFN7" s="418"/>
      <c r="BFO7" s="418"/>
      <c r="BFP7" s="418"/>
      <c r="BFQ7" s="418"/>
      <c r="BFR7" s="418"/>
      <c r="BFS7" s="418"/>
      <c r="BFT7" s="418"/>
      <c r="BFU7" s="418"/>
      <c r="BFV7" s="418"/>
      <c r="BFW7" s="418"/>
      <c r="BFX7" s="418"/>
      <c r="BFY7" s="418"/>
      <c r="BFZ7" s="418"/>
      <c r="BGA7" s="418"/>
      <c r="BGB7" s="418"/>
      <c r="BGC7" s="418"/>
      <c r="BGD7" s="418"/>
      <c r="BGE7" s="418"/>
      <c r="BGF7" s="418"/>
      <c r="BGG7" s="418"/>
      <c r="BGH7" s="418"/>
      <c r="BGI7" s="418"/>
      <c r="BGJ7" s="418"/>
      <c r="BGK7" s="418"/>
      <c r="BGL7" s="418"/>
      <c r="BGM7" s="418"/>
      <c r="BGN7" s="418"/>
      <c r="BGO7" s="418"/>
      <c r="BGP7" s="418"/>
      <c r="BGQ7" s="418"/>
      <c r="BGR7" s="418"/>
      <c r="BGS7" s="418"/>
      <c r="BGT7" s="418"/>
      <c r="BGU7" s="418"/>
      <c r="BGV7" s="418"/>
      <c r="BGW7" s="418"/>
      <c r="BGX7" s="418"/>
      <c r="BGY7" s="418"/>
      <c r="BGZ7" s="418"/>
      <c r="BHA7" s="418"/>
      <c r="BHB7" s="418"/>
      <c r="BHC7" s="418"/>
      <c r="BHD7" s="418"/>
      <c r="BHE7" s="418"/>
      <c r="BHF7" s="418"/>
      <c r="BHG7" s="418"/>
      <c r="BHH7" s="418"/>
      <c r="BHI7" s="418"/>
      <c r="BHJ7" s="418"/>
      <c r="BHK7" s="418"/>
      <c r="BHL7" s="418"/>
      <c r="BHM7" s="418"/>
      <c r="BHN7" s="418"/>
      <c r="BHO7" s="418"/>
      <c r="BHP7" s="418"/>
      <c r="BHQ7" s="418"/>
      <c r="BHR7" s="418"/>
      <c r="BHS7" s="418"/>
      <c r="BHT7" s="418"/>
      <c r="BHU7" s="418"/>
      <c r="BHV7" s="418"/>
      <c r="BHW7" s="418"/>
      <c r="BHX7" s="418"/>
      <c r="BHY7" s="418"/>
      <c r="BHZ7" s="418"/>
      <c r="BIA7" s="418"/>
      <c r="BIB7" s="418"/>
      <c r="BIC7" s="418"/>
      <c r="BID7" s="418"/>
      <c r="BIE7" s="418"/>
      <c r="BIF7" s="418"/>
      <c r="BIG7" s="418"/>
      <c r="BIH7" s="418"/>
      <c r="BII7" s="418"/>
      <c r="BIJ7" s="418"/>
      <c r="BIK7" s="418"/>
      <c r="BIL7" s="418"/>
      <c r="BIM7" s="418"/>
      <c r="BIN7" s="418"/>
      <c r="BIO7" s="418"/>
      <c r="BIP7" s="418"/>
      <c r="BIQ7" s="418"/>
      <c r="BIR7" s="418"/>
      <c r="BIS7" s="418"/>
      <c r="BIT7" s="418"/>
      <c r="BIU7" s="418"/>
      <c r="BIV7" s="418"/>
      <c r="BIW7" s="418"/>
      <c r="BIX7" s="418"/>
      <c r="BIY7" s="418"/>
      <c r="BIZ7" s="418"/>
      <c r="BJA7" s="418"/>
      <c r="BJB7" s="418"/>
      <c r="BJC7" s="418"/>
      <c r="BJD7" s="418"/>
      <c r="BJE7" s="418"/>
      <c r="BJF7" s="418"/>
      <c r="BJG7" s="418"/>
      <c r="BJH7" s="418"/>
      <c r="BJI7" s="418"/>
      <c r="BJJ7" s="418"/>
      <c r="BJK7" s="418"/>
      <c r="BJL7" s="418"/>
      <c r="BJM7" s="418"/>
      <c r="BJN7" s="418"/>
      <c r="BJO7" s="418"/>
      <c r="BJP7" s="418"/>
      <c r="BJQ7" s="418"/>
      <c r="BJR7" s="418"/>
      <c r="BJS7" s="418"/>
      <c r="BJT7" s="418"/>
      <c r="BJU7" s="418"/>
      <c r="BJV7" s="418"/>
      <c r="BJW7" s="418"/>
      <c r="BJX7" s="418"/>
      <c r="BJY7" s="418"/>
      <c r="BJZ7" s="418"/>
      <c r="BKA7" s="418"/>
      <c r="BKB7" s="418"/>
      <c r="BKC7" s="418"/>
      <c r="BKD7" s="418"/>
      <c r="BKE7" s="418"/>
      <c r="BKF7" s="418"/>
      <c r="BKG7" s="418"/>
      <c r="BKH7" s="418"/>
      <c r="BKI7" s="418"/>
      <c r="BKJ7" s="418"/>
      <c r="BKK7" s="418"/>
      <c r="BKL7" s="418"/>
      <c r="BKM7" s="418"/>
      <c r="BKN7" s="418"/>
      <c r="BKO7" s="418"/>
      <c r="BKP7" s="418"/>
      <c r="BKQ7" s="418"/>
      <c r="BKR7" s="418"/>
      <c r="BKS7" s="418"/>
      <c r="BKT7" s="418"/>
      <c r="BKU7" s="418"/>
      <c r="BKV7" s="418"/>
      <c r="BKW7" s="418"/>
      <c r="BKX7" s="418"/>
      <c r="BKY7" s="418"/>
      <c r="BKZ7" s="418"/>
      <c r="BLA7" s="418"/>
      <c r="BLB7" s="418"/>
      <c r="BLC7" s="418"/>
      <c r="BLD7" s="418"/>
      <c r="BLE7" s="418"/>
      <c r="BLF7" s="418"/>
      <c r="BLG7" s="418"/>
      <c r="BLH7" s="418"/>
      <c r="BLI7" s="418"/>
      <c r="BLJ7" s="418"/>
      <c r="BLK7" s="418"/>
      <c r="BLL7" s="418"/>
      <c r="BLM7" s="418"/>
      <c r="BLN7" s="418"/>
      <c r="BLO7" s="418"/>
      <c r="BLP7" s="418"/>
      <c r="BLQ7" s="418"/>
      <c r="BLR7" s="418"/>
      <c r="BLS7" s="418"/>
      <c r="BLT7" s="418"/>
      <c r="BLU7" s="418"/>
      <c r="BLV7" s="418"/>
      <c r="BLW7" s="418"/>
      <c r="BLX7" s="418"/>
      <c r="BLY7" s="418"/>
      <c r="BLZ7" s="418"/>
      <c r="BMA7" s="418"/>
      <c r="BMB7" s="418"/>
      <c r="BMC7" s="418"/>
      <c r="BMD7" s="418"/>
      <c r="BME7" s="418"/>
      <c r="BMF7" s="418"/>
      <c r="BMG7" s="418"/>
      <c r="BMH7" s="418"/>
      <c r="BMI7" s="418"/>
      <c r="BMJ7" s="418"/>
      <c r="BMK7" s="418"/>
      <c r="BML7" s="418"/>
      <c r="BMM7" s="418"/>
      <c r="BMN7" s="418"/>
      <c r="BMO7" s="418"/>
      <c r="BMP7" s="418"/>
      <c r="BMQ7" s="418"/>
      <c r="BMR7" s="418"/>
      <c r="BMS7" s="418"/>
      <c r="BMT7" s="418"/>
      <c r="BMU7" s="418"/>
      <c r="BMV7" s="418"/>
      <c r="BMW7" s="418"/>
      <c r="BMX7" s="418"/>
      <c r="BMY7" s="418"/>
      <c r="BMZ7" s="418"/>
      <c r="BNA7" s="418"/>
      <c r="BNB7" s="418"/>
      <c r="BNC7" s="418"/>
      <c r="BND7" s="418"/>
      <c r="BNE7" s="418"/>
      <c r="BNF7" s="418"/>
      <c r="BNG7" s="418"/>
      <c r="BNH7" s="418"/>
      <c r="BNI7" s="418"/>
      <c r="BNJ7" s="418"/>
      <c r="BNK7" s="418"/>
      <c r="BNL7" s="418"/>
      <c r="BNM7" s="418"/>
      <c r="BNN7" s="418"/>
      <c r="BNO7" s="418"/>
      <c r="BNP7" s="418"/>
      <c r="BNQ7" s="418"/>
      <c r="BNR7" s="418"/>
      <c r="BNS7" s="418"/>
      <c r="BNT7" s="418"/>
      <c r="BNU7" s="418"/>
      <c r="BNV7" s="418"/>
      <c r="BNW7" s="418"/>
      <c r="BNX7" s="418"/>
      <c r="BNY7" s="418"/>
      <c r="BNZ7" s="418"/>
      <c r="BOA7" s="418"/>
      <c r="BOB7" s="418"/>
      <c r="BOC7" s="418"/>
      <c r="BOD7" s="418"/>
      <c r="BOE7" s="418"/>
      <c r="BOF7" s="418"/>
      <c r="BOG7" s="418"/>
      <c r="BOH7" s="418"/>
      <c r="BOI7" s="418"/>
      <c r="BOJ7" s="418"/>
      <c r="BOK7" s="418"/>
      <c r="BOL7" s="418"/>
      <c r="BOM7" s="418"/>
      <c r="BON7" s="418"/>
      <c r="BOO7" s="418"/>
      <c r="BOP7" s="418"/>
      <c r="BOQ7" s="418"/>
      <c r="BOR7" s="418"/>
      <c r="BOS7" s="418"/>
      <c r="BOT7" s="418"/>
      <c r="BOU7" s="418"/>
      <c r="BOV7" s="418"/>
      <c r="BOW7" s="418"/>
      <c r="BOX7" s="418"/>
      <c r="BOY7" s="418"/>
      <c r="BOZ7" s="418"/>
      <c r="BPA7" s="418"/>
      <c r="BPB7" s="418"/>
      <c r="BPC7" s="418"/>
      <c r="BPD7" s="418"/>
      <c r="BPE7" s="418"/>
      <c r="BPF7" s="418"/>
      <c r="BPG7" s="418"/>
      <c r="BPH7" s="418"/>
      <c r="BPI7" s="418"/>
      <c r="BPJ7" s="418"/>
      <c r="BPK7" s="418"/>
      <c r="BPL7" s="418"/>
      <c r="BPM7" s="418"/>
      <c r="BPN7" s="418"/>
      <c r="BPO7" s="418"/>
      <c r="BPP7" s="418"/>
      <c r="BPQ7" s="418"/>
      <c r="BPR7" s="418"/>
      <c r="BPS7" s="418"/>
      <c r="BPT7" s="418"/>
      <c r="BPU7" s="418"/>
      <c r="BPV7" s="418"/>
      <c r="BPW7" s="418"/>
      <c r="BPX7" s="418"/>
      <c r="BPY7" s="418"/>
      <c r="BPZ7" s="418"/>
      <c r="BQA7" s="418"/>
      <c r="BQB7" s="418"/>
      <c r="BQC7" s="418"/>
      <c r="BQD7" s="418"/>
      <c r="BQE7" s="418"/>
      <c r="BQF7" s="418"/>
      <c r="BQG7" s="418"/>
      <c r="BQH7" s="418"/>
      <c r="BQI7" s="418"/>
      <c r="BQJ7" s="418"/>
      <c r="BQK7" s="418"/>
      <c r="BQL7" s="418"/>
      <c r="BQM7" s="418"/>
      <c r="BQN7" s="418"/>
      <c r="BQO7" s="418"/>
      <c r="BQP7" s="418"/>
      <c r="BQQ7" s="418"/>
      <c r="BQR7" s="418"/>
      <c r="BQS7" s="418"/>
      <c r="BQT7" s="418"/>
      <c r="BQU7" s="418"/>
      <c r="BQV7" s="418"/>
      <c r="BQW7" s="418"/>
      <c r="BQX7" s="418"/>
      <c r="BQY7" s="418"/>
      <c r="BQZ7" s="418"/>
      <c r="BRA7" s="418"/>
      <c r="BRB7" s="418"/>
      <c r="BRC7" s="418"/>
      <c r="BRD7" s="418"/>
      <c r="BRE7" s="418"/>
      <c r="BRF7" s="418"/>
      <c r="BRG7" s="418"/>
      <c r="BRH7" s="418"/>
      <c r="BRI7" s="418"/>
      <c r="BRJ7" s="418"/>
      <c r="BRK7" s="418"/>
      <c r="BRL7" s="418"/>
      <c r="BRM7" s="418"/>
      <c r="BRN7" s="418"/>
      <c r="BRO7" s="418"/>
      <c r="BRP7" s="418"/>
      <c r="BRQ7" s="418"/>
      <c r="BRR7" s="418"/>
      <c r="BRS7" s="418"/>
      <c r="BRT7" s="418"/>
      <c r="BRU7" s="418"/>
      <c r="BRV7" s="418"/>
      <c r="BRW7" s="418"/>
      <c r="BRX7" s="418"/>
      <c r="BRY7" s="418"/>
      <c r="BRZ7" s="418"/>
      <c r="BSA7" s="418"/>
      <c r="BSB7" s="418"/>
      <c r="BSC7" s="418"/>
      <c r="BSD7" s="418"/>
      <c r="BSE7" s="418"/>
      <c r="BSF7" s="418"/>
      <c r="BSG7" s="418"/>
      <c r="BSH7" s="418"/>
      <c r="BSI7" s="418"/>
      <c r="BSJ7" s="418"/>
      <c r="BSK7" s="418"/>
      <c r="BSL7" s="418"/>
      <c r="BSM7" s="418"/>
      <c r="BSN7" s="418"/>
      <c r="BSO7" s="418"/>
      <c r="BSP7" s="418"/>
      <c r="BSQ7" s="418"/>
      <c r="BSR7" s="418"/>
      <c r="BSS7" s="418"/>
      <c r="BST7" s="418"/>
      <c r="BSU7" s="418"/>
      <c r="BSV7" s="418"/>
      <c r="BSW7" s="418"/>
      <c r="BSX7" s="418"/>
      <c r="BSY7" s="418"/>
      <c r="BSZ7" s="418"/>
      <c r="BTA7" s="418"/>
      <c r="BTB7" s="418"/>
      <c r="BTC7" s="418"/>
      <c r="BTD7" s="418"/>
      <c r="BTE7" s="418"/>
      <c r="BTF7" s="418"/>
      <c r="BTG7" s="418"/>
      <c r="BTH7" s="418"/>
      <c r="BTI7" s="418"/>
      <c r="BTJ7" s="418"/>
      <c r="BTK7" s="418"/>
      <c r="BTL7" s="418"/>
      <c r="BTM7" s="418"/>
      <c r="BTN7" s="418"/>
      <c r="BTO7" s="418"/>
      <c r="BTP7" s="418"/>
      <c r="BTQ7" s="418"/>
      <c r="BTR7" s="418"/>
      <c r="BTS7" s="418"/>
      <c r="BTT7" s="418"/>
      <c r="BTU7" s="418"/>
      <c r="BTV7" s="418"/>
      <c r="BTW7" s="418"/>
      <c r="BTX7" s="418"/>
      <c r="BTY7" s="418"/>
      <c r="BTZ7" s="418"/>
      <c r="BUA7" s="418"/>
      <c r="BUB7" s="418"/>
      <c r="BUC7" s="418"/>
      <c r="BUD7" s="418"/>
      <c r="BUE7" s="418"/>
      <c r="BUF7" s="418"/>
      <c r="BUG7" s="418"/>
      <c r="BUH7" s="418"/>
      <c r="BUI7" s="418"/>
      <c r="BUJ7" s="418"/>
      <c r="BUK7" s="418"/>
      <c r="BUL7" s="418"/>
      <c r="BUM7" s="418"/>
      <c r="BUN7" s="418"/>
      <c r="BUO7" s="418"/>
      <c r="BUP7" s="418"/>
      <c r="BUQ7" s="418"/>
      <c r="BUR7" s="418"/>
      <c r="BUS7" s="418"/>
      <c r="BUT7" s="418"/>
      <c r="BUU7" s="418"/>
      <c r="BUV7" s="418"/>
      <c r="BUW7" s="418"/>
      <c r="BUX7" s="418"/>
      <c r="BUY7" s="418"/>
      <c r="BUZ7" s="418"/>
      <c r="BVA7" s="418"/>
      <c r="BVB7" s="418"/>
      <c r="BVC7" s="418"/>
      <c r="BVD7" s="418"/>
      <c r="BVE7" s="418"/>
      <c r="BVF7" s="418"/>
      <c r="BVG7" s="418"/>
      <c r="BVH7" s="418"/>
      <c r="BVI7" s="418"/>
      <c r="BVJ7" s="418"/>
      <c r="BVK7" s="418"/>
      <c r="BVL7" s="418"/>
      <c r="BVM7" s="418"/>
      <c r="BVN7" s="418"/>
      <c r="BVO7" s="418"/>
      <c r="BVP7" s="418"/>
      <c r="BVQ7" s="418"/>
      <c r="BVR7" s="418"/>
      <c r="BVS7" s="418"/>
      <c r="BVT7" s="418"/>
      <c r="BVU7" s="418"/>
      <c r="BVV7" s="418"/>
      <c r="BVW7" s="418"/>
      <c r="BVX7" s="418"/>
      <c r="BVY7" s="418"/>
      <c r="BVZ7" s="418"/>
      <c r="BWA7" s="418"/>
      <c r="BWB7" s="418"/>
      <c r="BWC7" s="418"/>
      <c r="BWD7" s="418"/>
      <c r="BWE7" s="418"/>
      <c r="BWF7" s="418"/>
      <c r="BWG7" s="418"/>
      <c r="BWH7" s="418"/>
      <c r="BWI7" s="418"/>
      <c r="BWJ7" s="418"/>
      <c r="BWK7" s="418"/>
      <c r="BWL7" s="418"/>
      <c r="BWM7" s="418"/>
      <c r="BWN7" s="418"/>
      <c r="BWO7" s="418"/>
      <c r="BWP7" s="418"/>
      <c r="BWQ7" s="418"/>
      <c r="BWR7" s="418"/>
      <c r="BWS7" s="418"/>
      <c r="BWT7" s="418"/>
      <c r="BWU7" s="418"/>
      <c r="BWV7" s="418"/>
      <c r="BWW7" s="418"/>
      <c r="BWX7" s="418"/>
      <c r="BWY7" s="418"/>
      <c r="BWZ7" s="418"/>
      <c r="BXA7" s="418"/>
      <c r="BXB7" s="418"/>
      <c r="BXC7" s="418"/>
      <c r="BXD7" s="418"/>
      <c r="BXE7" s="418"/>
      <c r="BXF7" s="418"/>
      <c r="BXG7" s="418"/>
      <c r="BXH7" s="418"/>
      <c r="BXI7" s="418"/>
      <c r="BXJ7" s="418"/>
      <c r="BXK7" s="418"/>
      <c r="BXL7" s="418"/>
      <c r="BXM7" s="418"/>
      <c r="BXN7" s="418"/>
      <c r="BXO7" s="418"/>
      <c r="BXP7" s="418"/>
      <c r="BXQ7" s="418"/>
      <c r="BXR7" s="418"/>
      <c r="BXS7" s="418"/>
      <c r="BXT7" s="418"/>
      <c r="BXU7" s="418"/>
      <c r="BXV7" s="418"/>
      <c r="BXW7" s="418"/>
      <c r="BXX7" s="418"/>
      <c r="BXY7" s="418"/>
      <c r="BXZ7" s="418"/>
      <c r="BYA7" s="418"/>
      <c r="BYB7" s="418"/>
      <c r="BYC7" s="418"/>
      <c r="BYD7" s="418"/>
      <c r="BYE7" s="418"/>
      <c r="BYF7" s="418"/>
      <c r="BYG7" s="418"/>
      <c r="BYH7" s="418"/>
      <c r="BYI7" s="418"/>
      <c r="BYJ7" s="418"/>
      <c r="BYK7" s="418"/>
      <c r="BYL7" s="418"/>
      <c r="BYM7" s="418"/>
      <c r="BYN7" s="418"/>
      <c r="BYO7" s="418"/>
      <c r="BYP7" s="418"/>
      <c r="BYQ7" s="418"/>
      <c r="BYR7" s="418"/>
      <c r="BYS7" s="418"/>
      <c r="BYT7" s="418"/>
      <c r="BYU7" s="418"/>
      <c r="BYV7" s="418"/>
      <c r="BYW7" s="418"/>
      <c r="BYX7" s="418"/>
      <c r="BYY7" s="418"/>
      <c r="BYZ7" s="418"/>
      <c r="BZA7" s="418"/>
      <c r="BZB7" s="418"/>
      <c r="BZC7" s="418"/>
      <c r="BZD7" s="418"/>
      <c r="BZE7" s="418"/>
      <c r="BZF7" s="418"/>
      <c r="BZG7" s="418"/>
      <c r="BZH7" s="418"/>
      <c r="BZI7" s="418"/>
      <c r="BZJ7" s="418"/>
      <c r="BZK7" s="418"/>
      <c r="BZL7" s="418"/>
      <c r="BZM7" s="418"/>
      <c r="BZN7" s="418"/>
      <c r="BZO7" s="418"/>
      <c r="BZP7" s="418"/>
      <c r="BZQ7" s="418"/>
      <c r="BZR7" s="418"/>
      <c r="BZS7" s="418"/>
      <c r="BZT7" s="418"/>
      <c r="BZU7" s="418"/>
      <c r="BZV7" s="418"/>
      <c r="BZW7" s="418"/>
      <c r="BZX7" s="418"/>
      <c r="BZY7" s="418"/>
      <c r="BZZ7" s="418"/>
      <c r="CAA7" s="418"/>
      <c r="CAB7" s="418"/>
      <c r="CAC7" s="418"/>
      <c r="CAD7" s="418"/>
      <c r="CAE7" s="418"/>
      <c r="CAF7" s="418"/>
      <c r="CAG7" s="418"/>
      <c r="CAH7" s="418"/>
      <c r="CAI7" s="418"/>
      <c r="CAJ7" s="418"/>
      <c r="CAK7" s="418"/>
      <c r="CAL7" s="418"/>
      <c r="CAM7" s="418"/>
      <c r="CAN7" s="418"/>
      <c r="CAO7" s="418"/>
      <c r="CAP7" s="418"/>
      <c r="CAQ7" s="418"/>
      <c r="CAR7" s="418"/>
      <c r="CAS7" s="418"/>
      <c r="CAT7" s="418"/>
      <c r="CAU7" s="418"/>
      <c r="CAV7" s="418"/>
      <c r="CAW7" s="418"/>
      <c r="CAX7" s="418"/>
      <c r="CAY7" s="418"/>
      <c r="CAZ7" s="418"/>
      <c r="CBA7" s="418"/>
      <c r="CBB7" s="418"/>
      <c r="CBC7" s="418"/>
      <c r="CBD7" s="418"/>
      <c r="CBE7" s="418"/>
      <c r="CBF7" s="418"/>
      <c r="CBG7" s="418"/>
      <c r="CBH7" s="418"/>
      <c r="CBI7" s="418"/>
      <c r="CBJ7" s="418"/>
      <c r="CBK7" s="418"/>
      <c r="CBL7" s="418"/>
      <c r="CBM7" s="418"/>
      <c r="CBN7" s="418"/>
      <c r="CBO7" s="418"/>
      <c r="CBP7" s="418"/>
      <c r="CBQ7" s="418"/>
      <c r="CBR7" s="418"/>
      <c r="CBS7" s="418"/>
      <c r="CBT7" s="418"/>
      <c r="CBU7" s="418"/>
      <c r="CBV7" s="418"/>
      <c r="CBW7" s="418"/>
      <c r="CBX7" s="418"/>
      <c r="CBY7" s="418"/>
      <c r="CBZ7" s="418"/>
      <c r="CCA7" s="418"/>
      <c r="CCB7" s="418"/>
      <c r="CCC7" s="418"/>
      <c r="CCD7" s="418"/>
      <c r="CCE7" s="418"/>
      <c r="CCF7" s="418"/>
      <c r="CCG7" s="418"/>
      <c r="CCH7" s="418"/>
      <c r="CCI7" s="418"/>
      <c r="CCJ7" s="418"/>
      <c r="CCK7" s="418"/>
      <c r="CCL7" s="418"/>
      <c r="CCM7" s="418"/>
      <c r="CCN7" s="418"/>
      <c r="CCO7" s="418"/>
      <c r="CCP7" s="418"/>
      <c r="CCQ7" s="418"/>
      <c r="CCR7" s="418"/>
      <c r="CCS7" s="418"/>
      <c r="CCT7" s="418"/>
      <c r="CCU7" s="418"/>
      <c r="CCV7" s="418"/>
      <c r="CCW7" s="418"/>
      <c r="CCX7" s="418"/>
      <c r="CCY7" s="418"/>
      <c r="CCZ7" s="418"/>
      <c r="CDA7" s="418"/>
      <c r="CDB7" s="418"/>
      <c r="CDC7" s="418"/>
      <c r="CDD7" s="418"/>
      <c r="CDE7" s="418"/>
      <c r="CDF7" s="418"/>
      <c r="CDG7" s="418"/>
      <c r="CDH7" s="418"/>
      <c r="CDI7" s="418"/>
      <c r="CDJ7" s="418"/>
      <c r="CDK7" s="418"/>
      <c r="CDL7" s="418"/>
      <c r="CDM7" s="418"/>
      <c r="CDN7" s="418"/>
      <c r="CDO7" s="418"/>
      <c r="CDP7" s="418"/>
      <c r="CDQ7" s="418"/>
      <c r="CDR7" s="418"/>
      <c r="CDS7" s="418"/>
      <c r="CDT7" s="418"/>
      <c r="CDU7" s="418"/>
      <c r="CDV7" s="418"/>
      <c r="CDW7" s="418"/>
      <c r="CDX7" s="418"/>
      <c r="CDY7" s="418"/>
      <c r="CDZ7" s="418"/>
      <c r="CEA7" s="418"/>
      <c r="CEB7" s="418"/>
      <c r="CEC7" s="418"/>
      <c r="CED7" s="418"/>
      <c r="CEE7" s="418"/>
      <c r="CEF7" s="418"/>
      <c r="CEG7" s="418"/>
      <c r="CEH7" s="418"/>
      <c r="CEI7" s="418"/>
      <c r="CEJ7" s="418"/>
      <c r="CEK7" s="418"/>
      <c r="CEL7" s="418"/>
      <c r="CEM7" s="418"/>
      <c r="CEN7" s="418"/>
      <c r="CEO7" s="418"/>
      <c r="CEP7" s="418"/>
      <c r="CEQ7" s="418"/>
      <c r="CER7" s="418"/>
      <c r="CES7" s="418"/>
      <c r="CET7" s="418"/>
      <c r="CEU7" s="418"/>
      <c r="CEV7" s="418"/>
      <c r="CEW7" s="418"/>
      <c r="CEX7" s="418"/>
      <c r="CEY7" s="418"/>
      <c r="CEZ7" s="418"/>
      <c r="CFA7" s="418"/>
      <c r="CFB7" s="418"/>
      <c r="CFC7" s="418"/>
      <c r="CFD7" s="418"/>
      <c r="CFE7" s="418"/>
      <c r="CFF7" s="418"/>
      <c r="CFG7" s="418"/>
      <c r="CFH7" s="418"/>
      <c r="CFI7" s="418"/>
      <c r="CFJ7" s="418"/>
      <c r="CFK7" s="418"/>
      <c r="CFL7" s="418"/>
      <c r="CFM7" s="418"/>
      <c r="CFN7" s="418"/>
      <c r="CFO7" s="418"/>
      <c r="CFP7" s="418"/>
      <c r="CFQ7" s="418"/>
      <c r="CFR7" s="418"/>
      <c r="CFS7" s="418"/>
      <c r="CFT7" s="418"/>
      <c r="CFU7" s="418"/>
      <c r="CFV7" s="418"/>
      <c r="CFW7" s="418"/>
      <c r="CFX7" s="418"/>
      <c r="CFY7" s="418"/>
      <c r="CFZ7" s="418"/>
      <c r="CGA7" s="418"/>
      <c r="CGB7" s="418"/>
      <c r="CGC7" s="418"/>
      <c r="CGD7" s="418"/>
      <c r="CGE7" s="418"/>
      <c r="CGF7" s="418"/>
      <c r="CGG7" s="418"/>
      <c r="CGH7" s="418"/>
      <c r="CGI7" s="418"/>
      <c r="CGJ7" s="418"/>
      <c r="CGK7" s="418"/>
      <c r="CGL7" s="418"/>
      <c r="CGM7" s="418"/>
      <c r="CGN7" s="418"/>
      <c r="CGO7" s="418"/>
      <c r="CGP7" s="418"/>
      <c r="CGQ7" s="418"/>
      <c r="CGR7" s="418"/>
      <c r="CGS7" s="418"/>
      <c r="CGT7" s="418"/>
      <c r="CGU7" s="418"/>
      <c r="CGV7" s="418"/>
      <c r="CGW7" s="418"/>
      <c r="CGX7" s="418"/>
      <c r="CGY7" s="418"/>
      <c r="CGZ7" s="418"/>
      <c r="CHA7" s="418"/>
      <c r="CHB7" s="418"/>
      <c r="CHC7" s="418"/>
      <c r="CHD7" s="418"/>
      <c r="CHE7" s="418"/>
      <c r="CHF7" s="418"/>
      <c r="CHG7" s="418"/>
      <c r="CHH7" s="418"/>
      <c r="CHI7" s="418"/>
      <c r="CHJ7" s="418"/>
      <c r="CHK7" s="418"/>
      <c r="CHL7" s="418"/>
      <c r="CHM7" s="418"/>
      <c r="CHN7" s="418"/>
      <c r="CHO7" s="418"/>
      <c r="CHP7" s="418"/>
      <c r="CHQ7" s="418"/>
      <c r="CHR7" s="418"/>
      <c r="CHS7" s="418"/>
      <c r="CHT7" s="418"/>
      <c r="CHU7" s="418"/>
      <c r="CHV7" s="418"/>
      <c r="CHW7" s="418"/>
      <c r="CHX7" s="418"/>
      <c r="CHY7" s="418"/>
      <c r="CHZ7" s="418"/>
      <c r="CIA7" s="418"/>
      <c r="CIB7" s="418"/>
      <c r="CIC7" s="418"/>
      <c r="CID7" s="418"/>
      <c r="CIE7" s="418"/>
      <c r="CIF7" s="418"/>
      <c r="CIG7" s="418"/>
      <c r="CIH7" s="418"/>
      <c r="CII7" s="418"/>
      <c r="CIJ7" s="418"/>
      <c r="CIK7" s="418"/>
      <c r="CIL7" s="418"/>
      <c r="CIM7" s="418"/>
      <c r="CIN7" s="418"/>
      <c r="CIO7" s="418"/>
      <c r="CIP7" s="418"/>
      <c r="CIQ7" s="418"/>
      <c r="CIR7" s="418"/>
      <c r="CIS7" s="418"/>
      <c r="CIT7" s="418"/>
      <c r="CIU7" s="418"/>
      <c r="CIV7" s="418"/>
      <c r="CIW7" s="418"/>
      <c r="CIX7" s="418"/>
      <c r="CIY7" s="418"/>
      <c r="CIZ7" s="418"/>
      <c r="CJA7" s="418"/>
      <c r="CJB7" s="418"/>
      <c r="CJC7" s="418"/>
      <c r="CJD7" s="418"/>
      <c r="CJE7" s="418"/>
      <c r="CJF7" s="418"/>
      <c r="CJG7" s="418"/>
      <c r="CJH7" s="418"/>
      <c r="CJI7" s="418"/>
      <c r="CJJ7" s="418"/>
      <c r="CJK7" s="418"/>
      <c r="CJL7" s="418"/>
      <c r="CJM7" s="418"/>
      <c r="CJN7" s="418"/>
      <c r="CJO7" s="418"/>
      <c r="CJP7" s="418"/>
      <c r="CJQ7" s="418"/>
      <c r="CJR7" s="418"/>
      <c r="CJS7" s="418"/>
      <c r="CJT7" s="418"/>
      <c r="CJU7" s="418"/>
      <c r="CJV7" s="418"/>
      <c r="CJW7" s="418"/>
      <c r="CJX7" s="418"/>
      <c r="CJY7" s="418"/>
      <c r="CJZ7" s="418"/>
      <c r="CKA7" s="418"/>
      <c r="CKB7" s="418"/>
      <c r="CKC7" s="418"/>
      <c r="CKD7" s="418"/>
      <c r="CKE7" s="418"/>
      <c r="CKF7" s="418"/>
      <c r="CKG7" s="418"/>
      <c r="CKH7" s="418"/>
      <c r="CKI7" s="418"/>
      <c r="CKJ7" s="418"/>
      <c r="CKK7" s="418"/>
      <c r="CKL7" s="418"/>
      <c r="CKM7" s="418"/>
      <c r="CKN7" s="418"/>
      <c r="CKO7" s="418"/>
      <c r="CKP7" s="418"/>
      <c r="CKQ7" s="418"/>
      <c r="CKR7" s="418"/>
      <c r="CKS7" s="418"/>
      <c r="CKT7" s="418"/>
      <c r="CKU7" s="418"/>
      <c r="CKV7" s="418"/>
      <c r="CKW7" s="418"/>
      <c r="CKX7" s="418"/>
      <c r="CKY7" s="418"/>
      <c r="CKZ7" s="418"/>
      <c r="CLA7" s="418"/>
      <c r="CLB7" s="418"/>
      <c r="CLC7" s="418"/>
      <c r="CLD7" s="418"/>
      <c r="CLE7" s="418"/>
      <c r="CLF7" s="418"/>
      <c r="CLG7" s="418"/>
      <c r="CLH7" s="418"/>
      <c r="CLI7" s="418"/>
      <c r="CLJ7" s="418"/>
      <c r="CLK7" s="418"/>
      <c r="CLL7" s="418"/>
      <c r="CLM7" s="418"/>
      <c r="CLN7" s="418"/>
      <c r="CLO7" s="418"/>
      <c r="CLP7" s="418"/>
      <c r="CLQ7" s="418"/>
      <c r="CLR7" s="418"/>
      <c r="CLS7" s="418"/>
      <c r="CLT7" s="418"/>
      <c r="CLU7" s="418"/>
      <c r="CLV7" s="418"/>
      <c r="CLW7" s="418"/>
      <c r="CLX7" s="418"/>
      <c r="CLY7" s="418"/>
      <c r="CLZ7" s="418"/>
      <c r="CMA7" s="418"/>
      <c r="CMB7" s="418"/>
      <c r="CMC7" s="418"/>
      <c r="CMD7" s="418"/>
      <c r="CME7" s="418"/>
      <c r="CMF7" s="418"/>
      <c r="CMG7" s="418"/>
      <c r="CMH7" s="418"/>
      <c r="CMI7" s="418"/>
      <c r="CMJ7" s="418"/>
      <c r="CMK7" s="418"/>
      <c r="CML7" s="418"/>
      <c r="CMM7" s="418"/>
      <c r="CMN7" s="418"/>
      <c r="CMO7" s="418"/>
      <c r="CMP7" s="418"/>
      <c r="CMQ7" s="418"/>
      <c r="CMR7" s="418"/>
      <c r="CMS7" s="418"/>
      <c r="CMT7" s="418"/>
      <c r="CMU7" s="418"/>
      <c r="CMV7" s="418"/>
      <c r="CMW7" s="418"/>
      <c r="CMX7" s="418"/>
      <c r="CMY7" s="418"/>
      <c r="CMZ7" s="418"/>
      <c r="CNA7" s="418"/>
      <c r="CNB7" s="418"/>
      <c r="CNC7" s="418"/>
      <c r="CND7" s="418"/>
      <c r="CNE7" s="418"/>
      <c r="CNF7" s="418"/>
      <c r="CNG7" s="418"/>
      <c r="CNH7" s="418"/>
      <c r="CNI7" s="418"/>
      <c r="CNJ7" s="418"/>
      <c r="CNK7" s="418"/>
      <c r="CNL7" s="418"/>
      <c r="CNM7" s="418"/>
      <c r="CNN7" s="418"/>
      <c r="CNO7" s="418"/>
      <c r="CNP7" s="418"/>
      <c r="CNQ7" s="418"/>
      <c r="CNR7" s="418"/>
      <c r="CNS7" s="418"/>
      <c r="CNT7" s="418"/>
      <c r="CNU7" s="418"/>
      <c r="CNV7" s="418"/>
      <c r="CNW7" s="418"/>
      <c r="CNX7" s="418"/>
      <c r="CNY7" s="418"/>
      <c r="CNZ7" s="418"/>
      <c r="COA7" s="418"/>
      <c r="COB7" s="418"/>
      <c r="COC7" s="418"/>
      <c r="COD7" s="418"/>
      <c r="COE7" s="418"/>
      <c r="COF7" s="418"/>
      <c r="COG7" s="418"/>
      <c r="COH7" s="418"/>
      <c r="COI7" s="418"/>
      <c r="COJ7" s="418"/>
      <c r="COK7" s="418"/>
      <c r="COL7" s="418"/>
      <c r="COM7" s="418"/>
      <c r="CON7" s="418"/>
      <c r="COO7" s="418"/>
      <c r="COP7" s="418"/>
      <c r="COQ7" s="418"/>
      <c r="COR7" s="418"/>
      <c r="COS7" s="418"/>
      <c r="COT7" s="418"/>
      <c r="COU7" s="418"/>
      <c r="COV7" s="418"/>
      <c r="COW7" s="418"/>
      <c r="COX7" s="418"/>
      <c r="COY7" s="418"/>
      <c r="COZ7" s="418"/>
      <c r="CPA7" s="418"/>
      <c r="CPB7" s="418"/>
      <c r="CPC7" s="418"/>
      <c r="CPD7" s="418"/>
      <c r="CPE7" s="418"/>
      <c r="CPF7" s="418"/>
      <c r="CPG7" s="418"/>
      <c r="CPH7" s="418"/>
      <c r="CPI7" s="418"/>
      <c r="CPJ7" s="418"/>
      <c r="CPK7" s="418"/>
      <c r="CPL7" s="418"/>
      <c r="CPM7" s="418"/>
      <c r="CPN7" s="418"/>
      <c r="CPO7" s="418"/>
      <c r="CPP7" s="418"/>
      <c r="CPQ7" s="418"/>
      <c r="CPR7" s="418"/>
      <c r="CPS7" s="418"/>
      <c r="CPT7" s="418"/>
      <c r="CPU7" s="418"/>
      <c r="CPV7" s="418"/>
      <c r="CPW7" s="418"/>
      <c r="CPX7" s="418"/>
      <c r="CPY7" s="418"/>
      <c r="CPZ7" s="418"/>
      <c r="CQA7" s="418"/>
      <c r="CQB7" s="418"/>
      <c r="CQC7" s="418"/>
      <c r="CQD7" s="418"/>
      <c r="CQE7" s="418"/>
      <c r="CQF7" s="418"/>
      <c r="CQG7" s="418"/>
      <c r="CQH7" s="418"/>
      <c r="CQI7" s="418"/>
      <c r="CQJ7" s="418"/>
      <c r="CQK7" s="418"/>
      <c r="CQL7" s="418"/>
      <c r="CQM7" s="418"/>
      <c r="CQN7" s="418"/>
      <c r="CQO7" s="418"/>
      <c r="CQP7" s="418"/>
      <c r="CQQ7" s="418"/>
      <c r="CQR7" s="418"/>
      <c r="CQS7" s="418"/>
      <c r="CQT7" s="418"/>
      <c r="CQU7" s="418"/>
      <c r="CQV7" s="418"/>
      <c r="CQW7" s="418"/>
      <c r="CQX7" s="418"/>
      <c r="CQY7" s="418"/>
      <c r="CQZ7" s="418"/>
      <c r="CRA7" s="418"/>
      <c r="CRB7" s="418"/>
      <c r="CRC7" s="418"/>
      <c r="CRD7" s="418"/>
      <c r="CRE7" s="418"/>
      <c r="CRF7" s="418"/>
      <c r="CRG7" s="418"/>
      <c r="CRH7" s="418"/>
      <c r="CRI7" s="418"/>
      <c r="CRJ7" s="418"/>
      <c r="CRK7" s="418"/>
      <c r="CRL7" s="418"/>
      <c r="CRM7" s="418"/>
      <c r="CRN7" s="418"/>
      <c r="CRO7" s="418"/>
      <c r="CRP7" s="418"/>
      <c r="CRQ7" s="418"/>
      <c r="CRR7" s="418"/>
      <c r="CRS7" s="418"/>
      <c r="CRT7" s="418"/>
      <c r="CRU7" s="418"/>
      <c r="CRV7" s="418"/>
      <c r="CRW7" s="418"/>
      <c r="CRX7" s="418"/>
      <c r="CRY7" s="418"/>
      <c r="CRZ7" s="418"/>
      <c r="CSA7" s="418"/>
      <c r="CSB7" s="418"/>
      <c r="CSC7" s="418"/>
      <c r="CSD7" s="418"/>
      <c r="CSE7" s="418"/>
      <c r="CSF7" s="418"/>
      <c r="CSG7" s="418"/>
      <c r="CSH7" s="418"/>
      <c r="CSI7" s="418"/>
      <c r="CSJ7" s="418"/>
      <c r="CSK7" s="418"/>
      <c r="CSL7" s="418"/>
      <c r="CSM7" s="418"/>
      <c r="CSN7" s="418"/>
      <c r="CSO7" s="418"/>
      <c r="CSP7" s="418"/>
      <c r="CSQ7" s="418"/>
      <c r="CSR7" s="418"/>
      <c r="CSS7" s="418"/>
      <c r="CST7" s="418"/>
      <c r="CSU7" s="418"/>
      <c r="CSV7" s="418"/>
      <c r="CSW7" s="418"/>
      <c r="CSX7" s="418"/>
      <c r="CSY7" s="418"/>
      <c r="CSZ7" s="418"/>
      <c r="CTA7" s="418"/>
      <c r="CTB7" s="418"/>
      <c r="CTC7" s="418"/>
      <c r="CTD7" s="418"/>
      <c r="CTE7" s="418"/>
      <c r="CTF7" s="418"/>
      <c r="CTG7" s="418"/>
      <c r="CTH7" s="418"/>
      <c r="CTI7" s="418"/>
      <c r="CTJ7" s="418"/>
      <c r="CTK7" s="418"/>
      <c r="CTL7" s="418"/>
      <c r="CTM7" s="418"/>
      <c r="CTN7" s="418"/>
      <c r="CTO7" s="418"/>
      <c r="CTP7" s="418"/>
      <c r="CTQ7" s="418"/>
      <c r="CTR7" s="418"/>
      <c r="CTS7" s="418"/>
      <c r="CTT7" s="418"/>
      <c r="CTU7" s="418"/>
      <c r="CTV7" s="418"/>
      <c r="CTW7" s="418"/>
      <c r="CTX7" s="418"/>
      <c r="CTY7" s="418"/>
      <c r="CTZ7" s="418"/>
      <c r="CUA7" s="418"/>
      <c r="CUB7" s="418"/>
      <c r="CUC7" s="418"/>
      <c r="CUD7" s="418"/>
      <c r="CUE7" s="418"/>
      <c r="CUF7" s="418"/>
      <c r="CUG7" s="418"/>
      <c r="CUH7" s="418"/>
      <c r="CUI7" s="418"/>
      <c r="CUJ7" s="418"/>
      <c r="CUK7" s="418"/>
      <c r="CUL7" s="418"/>
      <c r="CUM7" s="418"/>
      <c r="CUN7" s="418"/>
      <c r="CUO7" s="418"/>
      <c r="CUP7" s="418"/>
      <c r="CUQ7" s="418"/>
      <c r="CUR7" s="418"/>
      <c r="CUS7" s="418"/>
      <c r="CUT7" s="418"/>
      <c r="CUU7" s="418"/>
      <c r="CUV7" s="418"/>
      <c r="CUW7" s="418"/>
      <c r="CUX7" s="418"/>
      <c r="CUY7" s="418"/>
      <c r="CUZ7" s="418"/>
      <c r="CVA7" s="418"/>
      <c r="CVB7" s="418"/>
      <c r="CVC7" s="418"/>
      <c r="CVD7" s="418"/>
      <c r="CVE7" s="418"/>
      <c r="CVF7" s="418"/>
      <c r="CVG7" s="418"/>
      <c r="CVH7" s="418"/>
      <c r="CVI7" s="418"/>
      <c r="CVJ7" s="418"/>
      <c r="CVK7" s="418"/>
      <c r="CVL7" s="418"/>
      <c r="CVM7" s="418"/>
      <c r="CVN7" s="418"/>
      <c r="CVO7" s="418"/>
      <c r="CVP7" s="418"/>
      <c r="CVQ7" s="418"/>
      <c r="CVR7" s="418"/>
      <c r="CVS7" s="418"/>
      <c r="CVT7" s="418"/>
      <c r="CVU7" s="418"/>
      <c r="CVV7" s="418"/>
      <c r="CVW7" s="418"/>
      <c r="CVX7" s="418"/>
      <c r="CVY7" s="418"/>
      <c r="CVZ7" s="418"/>
      <c r="CWA7" s="418"/>
      <c r="CWB7" s="418"/>
      <c r="CWC7" s="418"/>
      <c r="CWD7" s="418"/>
      <c r="CWE7" s="418"/>
      <c r="CWF7" s="418"/>
      <c r="CWG7" s="418"/>
      <c r="CWH7" s="418"/>
      <c r="CWI7" s="418"/>
      <c r="CWJ7" s="418"/>
      <c r="CWK7" s="418"/>
      <c r="CWL7" s="418"/>
      <c r="CWM7" s="418"/>
      <c r="CWN7" s="418"/>
      <c r="CWO7" s="418"/>
      <c r="CWP7" s="418"/>
      <c r="CWQ7" s="418"/>
      <c r="CWR7" s="418"/>
      <c r="CWS7" s="418"/>
      <c r="CWT7" s="418"/>
      <c r="CWU7" s="418"/>
      <c r="CWV7" s="418"/>
      <c r="CWW7" s="418"/>
      <c r="CWX7" s="418"/>
      <c r="CWY7" s="418"/>
      <c r="CWZ7" s="418"/>
      <c r="CXA7" s="418"/>
      <c r="CXB7" s="418"/>
      <c r="CXC7" s="418"/>
      <c r="CXD7" s="418"/>
      <c r="CXE7" s="418"/>
      <c r="CXF7" s="418"/>
      <c r="CXG7" s="418"/>
      <c r="CXH7" s="418"/>
      <c r="CXI7" s="418"/>
      <c r="CXJ7" s="418"/>
      <c r="CXK7" s="418"/>
      <c r="CXL7" s="418"/>
      <c r="CXM7" s="418"/>
      <c r="CXN7" s="418"/>
      <c r="CXO7" s="418"/>
      <c r="CXP7" s="418"/>
      <c r="CXQ7" s="418"/>
      <c r="CXR7" s="418"/>
      <c r="CXS7" s="418"/>
      <c r="CXT7" s="418"/>
      <c r="CXU7" s="418"/>
      <c r="CXV7" s="418"/>
      <c r="CXW7" s="418"/>
      <c r="CXX7" s="418"/>
      <c r="CXY7" s="418"/>
      <c r="CXZ7" s="418"/>
      <c r="CYA7" s="418"/>
      <c r="CYB7" s="418"/>
      <c r="CYC7" s="418"/>
      <c r="CYD7" s="418"/>
      <c r="CYE7" s="418"/>
      <c r="CYF7" s="418"/>
      <c r="CYG7" s="418"/>
      <c r="CYH7" s="418"/>
      <c r="CYI7" s="418"/>
      <c r="CYJ7" s="418"/>
      <c r="CYK7" s="418"/>
      <c r="CYL7" s="418"/>
      <c r="CYM7" s="418"/>
      <c r="CYN7" s="418"/>
      <c r="CYO7" s="418"/>
      <c r="CYP7" s="418"/>
      <c r="CYQ7" s="418"/>
      <c r="CYR7" s="418"/>
      <c r="CYS7" s="418"/>
      <c r="CYT7" s="418"/>
      <c r="CYU7" s="418"/>
      <c r="CYV7" s="418"/>
      <c r="CYW7" s="418"/>
      <c r="CYX7" s="418"/>
      <c r="CYY7" s="418"/>
      <c r="CYZ7" s="418"/>
      <c r="CZA7" s="418"/>
      <c r="CZB7" s="418"/>
      <c r="CZC7" s="418"/>
      <c r="CZD7" s="418"/>
      <c r="CZE7" s="418"/>
      <c r="CZF7" s="418"/>
      <c r="CZG7" s="418"/>
      <c r="CZH7" s="418"/>
      <c r="CZI7" s="418"/>
      <c r="CZJ7" s="418"/>
      <c r="CZK7" s="418"/>
      <c r="CZL7" s="418"/>
      <c r="CZM7" s="418"/>
      <c r="CZN7" s="418"/>
      <c r="CZO7" s="418"/>
      <c r="CZP7" s="418"/>
      <c r="CZQ7" s="418"/>
      <c r="CZR7" s="418"/>
      <c r="CZS7" s="418"/>
      <c r="CZT7" s="418"/>
      <c r="CZU7" s="418"/>
      <c r="CZV7" s="418"/>
      <c r="CZW7" s="418"/>
      <c r="CZX7" s="418"/>
      <c r="CZY7" s="418"/>
      <c r="CZZ7" s="418"/>
      <c r="DAA7" s="418"/>
      <c r="DAB7" s="418"/>
      <c r="DAC7" s="418"/>
      <c r="DAD7" s="418"/>
      <c r="DAE7" s="418"/>
      <c r="DAF7" s="418"/>
      <c r="DAG7" s="418"/>
      <c r="DAH7" s="418"/>
      <c r="DAI7" s="418"/>
      <c r="DAJ7" s="418"/>
      <c r="DAK7" s="418"/>
      <c r="DAL7" s="418"/>
      <c r="DAM7" s="418"/>
      <c r="DAN7" s="418"/>
      <c r="DAO7" s="418"/>
      <c r="DAP7" s="418"/>
      <c r="DAQ7" s="418"/>
      <c r="DAR7" s="418"/>
      <c r="DAS7" s="418"/>
      <c r="DAT7" s="418"/>
      <c r="DAU7" s="418"/>
      <c r="DAV7" s="418"/>
      <c r="DAW7" s="418"/>
      <c r="DAX7" s="418"/>
      <c r="DAY7" s="418"/>
      <c r="DAZ7" s="418"/>
      <c r="DBA7" s="418"/>
      <c r="DBB7" s="418"/>
      <c r="DBC7" s="418"/>
      <c r="DBD7" s="418"/>
      <c r="DBE7" s="418"/>
      <c r="DBF7" s="418"/>
      <c r="DBG7" s="418"/>
      <c r="DBH7" s="418"/>
      <c r="DBI7" s="418"/>
      <c r="DBJ7" s="418"/>
      <c r="DBK7" s="418"/>
      <c r="DBL7" s="418"/>
      <c r="DBM7" s="418"/>
      <c r="DBN7" s="418"/>
      <c r="DBO7" s="418"/>
      <c r="DBP7" s="418"/>
      <c r="DBQ7" s="418"/>
      <c r="DBR7" s="418"/>
      <c r="DBS7" s="418"/>
      <c r="DBT7" s="418"/>
      <c r="DBU7" s="418"/>
      <c r="DBV7" s="418"/>
      <c r="DBW7" s="418"/>
      <c r="DBX7" s="418"/>
      <c r="DBY7" s="418"/>
      <c r="DBZ7" s="418"/>
      <c r="DCA7" s="418"/>
      <c r="DCB7" s="418"/>
      <c r="DCC7" s="418"/>
      <c r="DCD7" s="418"/>
      <c r="DCE7" s="418"/>
      <c r="DCF7" s="418"/>
      <c r="DCG7" s="418"/>
      <c r="DCH7" s="418"/>
      <c r="DCI7" s="418"/>
      <c r="DCJ7" s="418"/>
      <c r="DCK7" s="418"/>
      <c r="DCL7" s="418"/>
      <c r="DCM7" s="418"/>
      <c r="DCN7" s="418"/>
      <c r="DCO7" s="418"/>
      <c r="DCP7" s="418"/>
      <c r="DCQ7" s="418"/>
      <c r="DCR7" s="418"/>
      <c r="DCS7" s="418"/>
      <c r="DCT7" s="418"/>
      <c r="DCU7" s="418"/>
      <c r="DCV7" s="418"/>
      <c r="DCW7" s="418"/>
      <c r="DCX7" s="418"/>
      <c r="DCY7" s="418"/>
      <c r="DCZ7" s="418"/>
      <c r="DDA7" s="418"/>
      <c r="DDB7" s="418"/>
      <c r="DDC7" s="418"/>
      <c r="DDD7" s="418"/>
      <c r="DDE7" s="418"/>
      <c r="DDF7" s="418"/>
      <c r="DDG7" s="418"/>
      <c r="DDH7" s="418"/>
      <c r="DDI7" s="418"/>
      <c r="DDJ7" s="418"/>
      <c r="DDK7" s="418"/>
      <c r="DDL7" s="418"/>
      <c r="DDM7" s="418"/>
      <c r="DDN7" s="418"/>
      <c r="DDO7" s="418"/>
      <c r="DDP7" s="418"/>
      <c r="DDQ7" s="418"/>
      <c r="DDR7" s="418"/>
      <c r="DDS7" s="418"/>
      <c r="DDT7" s="418"/>
      <c r="DDU7" s="418"/>
      <c r="DDV7" s="418"/>
      <c r="DDW7" s="418"/>
      <c r="DDX7" s="418"/>
      <c r="DDY7" s="418"/>
      <c r="DDZ7" s="418"/>
      <c r="DEA7" s="418"/>
      <c r="DEB7" s="418"/>
      <c r="DEC7" s="418"/>
      <c r="DED7" s="418"/>
      <c r="DEE7" s="418"/>
      <c r="DEF7" s="418"/>
      <c r="DEG7" s="418"/>
      <c r="DEH7" s="418"/>
      <c r="DEI7" s="418"/>
      <c r="DEJ7" s="418"/>
      <c r="DEK7" s="418"/>
      <c r="DEL7" s="418"/>
      <c r="DEM7" s="418"/>
      <c r="DEN7" s="418"/>
      <c r="DEO7" s="418"/>
      <c r="DEP7" s="418"/>
      <c r="DEQ7" s="418"/>
      <c r="DER7" s="418"/>
      <c r="DES7" s="418"/>
      <c r="DET7" s="418"/>
      <c r="DEU7" s="418"/>
      <c r="DEV7" s="418"/>
      <c r="DEW7" s="418"/>
      <c r="DEX7" s="418"/>
      <c r="DEY7" s="418"/>
      <c r="DEZ7" s="418"/>
      <c r="DFA7" s="418"/>
      <c r="DFB7" s="418"/>
      <c r="DFC7" s="418"/>
      <c r="DFD7" s="418"/>
      <c r="DFE7" s="418"/>
      <c r="DFF7" s="418"/>
      <c r="DFG7" s="418"/>
      <c r="DFH7" s="418"/>
      <c r="DFI7" s="418"/>
      <c r="DFJ7" s="418"/>
      <c r="DFK7" s="418"/>
      <c r="DFL7" s="418"/>
      <c r="DFM7" s="418"/>
      <c r="DFN7" s="418"/>
      <c r="DFO7" s="418"/>
      <c r="DFP7" s="418"/>
      <c r="DFQ7" s="418"/>
      <c r="DFR7" s="418"/>
      <c r="DFS7" s="418"/>
      <c r="DFT7" s="418"/>
      <c r="DFU7" s="418"/>
      <c r="DFV7" s="418"/>
      <c r="DFW7" s="418"/>
      <c r="DFX7" s="418"/>
      <c r="DFY7" s="418"/>
      <c r="DFZ7" s="418"/>
      <c r="DGA7" s="418"/>
      <c r="DGB7" s="418"/>
      <c r="DGC7" s="418"/>
      <c r="DGD7" s="418"/>
      <c r="DGE7" s="418"/>
      <c r="DGF7" s="418"/>
      <c r="DGG7" s="418"/>
      <c r="DGH7" s="418"/>
      <c r="DGI7" s="418"/>
      <c r="DGJ7" s="418"/>
      <c r="DGK7" s="418"/>
      <c r="DGL7" s="418"/>
      <c r="DGM7" s="418"/>
      <c r="DGN7" s="418"/>
      <c r="DGO7" s="418"/>
      <c r="DGP7" s="418"/>
      <c r="DGQ7" s="418"/>
      <c r="DGR7" s="418"/>
      <c r="DGS7" s="418"/>
      <c r="DGT7" s="418"/>
      <c r="DGU7" s="418"/>
      <c r="DGV7" s="418"/>
      <c r="DGW7" s="418"/>
      <c r="DGX7" s="418"/>
      <c r="DGY7" s="418"/>
      <c r="DGZ7" s="418"/>
      <c r="DHA7" s="418"/>
      <c r="DHB7" s="418"/>
      <c r="DHC7" s="418"/>
      <c r="DHD7" s="418"/>
      <c r="DHE7" s="418"/>
      <c r="DHF7" s="418"/>
      <c r="DHG7" s="418"/>
      <c r="DHH7" s="418"/>
      <c r="DHI7" s="418"/>
      <c r="DHJ7" s="418"/>
      <c r="DHK7" s="418"/>
      <c r="DHL7" s="418"/>
      <c r="DHM7" s="418"/>
      <c r="DHN7" s="418"/>
      <c r="DHO7" s="418"/>
      <c r="DHP7" s="418"/>
      <c r="DHQ7" s="418"/>
      <c r="DHR7" s="418"/>
      <c r="DHS7" s="418"/>
      <c r="DHT7" s="418"/>
      <c r="DHU7" s="418"/>
      <c r="DHV7" s="418"/>
      <c r="DHW7" s="418"/>
      <c r="DHX7" s="418"/>
      <c r="DHY7" s="418"/>
      <c r="DHZ7" s="418"/>
      <c r="DIA7" s="418"/>
      <c r="DIB7" s="418"/>
      <c r="DIC7" s="418"/>
      <c r="DID7" s="418"/>
      <c r="DIE7" s="418"/>
      <c r="DIF7" s="418"/>
      <c r="DIG7" s="418"/>
      <c r="DIH7" s="418"/>
      <c r="DII7" s="418"/>
      <c r="DIJ7" s="418"/>
      <c r="DIK7" s="418"/>
      <c r="DIL7" s="418"/>
      <c r="DIM7" s="418"/>
      <c r="DIN7" s="418"/>
      <c r="DIO7" s="418"/>
      <c r="DIP7" s="418"/>
      <c r="DIQ7" s="418"/>
      <c r="DIR7" s="418"/>
      <c r="DIS7" s="418"/>
      <c r="DIT7" s="418"/>
      <c r="DIU7" s="418"/>
      <c r="DIV7" s="418"/>
      <c r="DIW7" s="418"/>
      <c r="DIX7" s="418"/>
      <c r="DIY7" s="418"/>
      <c r="DIZ7" s="418"/>
      <c r="DJA7" s="418"/>
      <c r="DJB7" s="418"/>
      <c r="DJC7" s="418"/>
      <c r="DJD7" s="418"/>
      <c r="DJE7" s="418"/>
      <c r="DJF7" s="418"/>
      <c r="DJG7" s="418"/>
      <c r="DJH7" s="418"/>
      <c r="DJI7" s="418"/>
      <c r="DJJ7" s="418"/>
      <c r="DJK7" s="418"/>
      <c r="DJL7" s="418"/>
      <c r="DJM7" s="418"/>
      <c r="DJN7" s="418"/>
      <c r="DJO7" s="418"/>
      <c r="DJP7" s="418"/>
      <c r="DJQ7" s="418"/>
      <c r="DJR7" s="418"/>
      <c r="DJS7" s="418"/>
      <c r="DJT7" s="418"/>
      <c r="DJU7" s="418"/>
      <c r="DJV7" s="418"/>
      <c r="DJW7" s="418"/>
      <c r="DJX7" s="418"/>
      <c r="DJY7" s="418"/>
      <c r="DJZ7" s="418"/>
      <c r="DKA7" s="418"/>
      <c r="DKB7" s="418"/>
      <c r="DKC7" s="418"/>
      <c r="DKD7" s="418"/>
      <c r="DKE7" s="418"/>
      <c r="DKF7" s="418"/>
      <c r="DKG7" s="418"/>
      <c r="DKH7" s="418"/>
      <c r="DKI7" s="418"/>
      <c r="DKJ7" s="418"/>
      <c r="DKK7" s="418"/>
      <c r="DKL7" s="418"/>
      <c r="DKM7" s="418"/>
      <c r="DKN7" s="418"/>
      <c r="DKO7" s="418"/>
      <c r="DKP7" s="418"/>
      <c r="DKQ7" s="418"/>
      <c r="DKR7" s="418"/>
      <c r="DKS7" s="418"/>
      <c r="DKT7" s="418"/>
      <c r="DKU7" s="418"/>
      <c r="DKV7" s="418"/>
      <c r="DKW7" s="418"/>
      <c r="DKX7" s="418"/>
      <c r="DKY7" s="418"/>
      <c r="DKZ7" s="418"/>
      <c r="DLA7" s="418"/>
      <c r="DLB7" s="418"/>
      <c r="DLC7" s="418"/>
      <c r="DLD7" s="418"/>
      <c r="DLE7" s="418"/>
      <c r="DLF7" s="418"/>
      <c r="DLG7" s="418"/>
      <c r="DLH7" s="418"/>
      <c r="DLI7" s="418"/>
      <c r="DLJ7" s="418"/>
      <c r="DLK7" s="418"/>
      <c r="DLL7" s="418"/>
      <c r="DLM7" s="418"/>
      <c r="DLN7" s="418"/>
      <c r="DLO7" s="418"/>
      <c r="DLP7" s="418"/>
      <c r="DLQ7" s="418"/>
      <c r="DLR7" s="418"/>
      <c r="DLS7" s="418"/>
      <c r="DLT7" s="418"/>
      <c r="DLU7" s="418"/>
      <c r="DLV7" s="418"/>
      <c r="DLW7" s="418"/>
      <c r="DLX7" s="418"/>
      <c r="DLY7" s="418"/>
      <c r="DLZ7" s="418"/>
      <c r="DMA7" s="418"/>
      <c r="DMB7" s="418"/>
      <c r="DMC7" s="418"/>
      <c r="DMD7" s="418"/>
      <c r="DME7" s="418"/>
      <c r="DMF7" s="418"/>
      <c r="DMG7" s="418"/>
      <c r="DMH7" s="418"/>
      <c r="DMI7" s="418"/>
      <c r="DMJ7" s="418"/>
      <c r="DMK7" s="418"/>
      <c r="DML7" s="418"/>
      <c r="DMM7" s="418"/>
      <c r="DMN7" s="418"/>
      <c r="DMO7" s="418"/>
      <c r="DMP7" s="418"/>
      <c r="DMQ7" s="418"/>
      <c r="DMR7" s="418"/>
      <c r="DMS7" s="418"/>
      <c r="DMT7" s="418"/>
      <c r="DMU7" s="418"/>
      <c r="DMV7" s="418"/>
      <c r="DMW7" s="418"/>
      <c r="DMX7" s="418"/>
      <c r="DMY7" s="418"/>
      <c r="DMZ7" s="418"/>
      <c r="DNA7" s="418"/>
      <c r="DNB7" s="418"/>
      <c r="DNC7" s="418"/>
      <c r="DND7" s="418"/>
      <c r="DNE7" s="418"/>
      <c r="DNF7" s="418"/>
      <c r="DNG7" s="418"/>
      <c r="DNH7" s="418"/>
      <c r="DNI7" s="418"/>
      <c r="DNJ7" s="418"/>
      <c r="DNK7" s="418"/>
      <c r="DNL7" s="418"/>
      <c r="DNM7" s="418"/>
      <c r="DNN7" s="418"/>
      <c r="DNO7" s="418"/>
      <c r="DNP7" s="418"/>
      <c r="DNQ7" s="418"/>
      <c r="DNR7" s="418"/>
      <c r="DNS7" s="418"/>
      <c r="DNT7" s="418"/>
      <c r="DNU7" s="418"/>
      <c r="DNV7" s="418"/>
      <c r="DNW7" s="418"/>
      <c r="DNX7" s="418"/>
      <c r="DNY7" s="418"/>
      <c r="DNZ7" s="418"/>
      <c r="DOA7" s="418"/>
      <c r="DOB7" s="418"/>
      <c r="DOC7" s="418"/>
      <c r="DOD7" s="418"/>
      <c r="DOE7" s="418"/>
      <c r="DOF7" s="418"/>
      <c r="DOG7" s="418"/>
      <c r="DOH7" s="418"/>
      <c r="DOI7" s="418"/>
      <c r="DOJ7" s="418"/>
      <c r="DOK7" s="418"/>
      <c r="DOL7" s="418"/>
      <c r="DOM7" s="418"/>
      <c r="DON7" s="418"/>
      <c r="DOO7" s="418"/>
      <c r="DOP7" s="418"/>
      <c r="DOQ7" s="418"/>
      <c r="DOR7" s="418"/>
      <c r="DOS7" s="418"/>
      <c r="DOT7" s="418"/>
      <c r="DOU7" s="418"/>
      <c r="DOV7" s="418"/>
      <c r="DOW7" s="418"/>
      <c r="DOX7" s="418"/>
      <c r="DOY7" s="418"/>
      <c r="DOZ7" s="418"/>
      <c r="DPA7" s="418"/>
      <c r="DPB7" s="418"/>
      <c r="DPC7" s="418"/>
      <c r="DPD7" s="418"/>
      <c r="DPE7" s="418"/>
      <c r="DPF7" s="418"/>
      <c r="DPG7" s="418"/>
      <c r="DPH7" s="418"/>
      <c r="DPI7" s="418"/>
      <c r="DPJ7" s="418"/>
      <c r="DPK7" s="418"/>
      <c r="DPL7" s="418"/>
      <c r="DPM7" s="418"/>
      <c r="DPN7" s="418"/>
      <c r="DPO7" s="418"/>
      <c r="DPP7" s="418"/>
      <c r="DPQ7" s="418"/>
      <c r="DPR7" s="418"/>
      <c r="DPS7" s="418"/>
      <c r="DPT7" s="418"/>
      <c r="DPU7" s="418"/>
      <c r="DPV7" s="418"/>
      <c r="DPW7" s="418"/>
      <c r="DPX7" s="418"/>
      <c r="DPY7" s="418"/>
      <c r="DPZ7" s="418"/>
      <c r="DQA7" s="418"/>
      <c r="DQB7" s="418"/>
      <c r="DQC7" s="418"/>
      <c r="DQD7" s="418"/>
      <c r="DQE7" s="418"/>
      <c r="DQF7" s="418"/>
      <c r="DQG7" s="418"/>
      <c r="DQH7" s="418"/>
      <c r="DQI7" s="418"/>
      <c r="DQJ7" s="418"/>
      <c r="DQK7" s="418"/>
      <c r="DQL7" s="418"/>
      <c r="DQM7" s="418"/>
      <c r="DQN7" s="418"/>
      <c r="DQO7" s="418"/>
      <c r="DQP7" s="418"/>
      <c r="DQQ7" s="418"/>
      <c r="DQR7" s="418"/>
      <c r="DQS7" s="418"/>
      <c r="DQT7" s="418"/>
      <c r="DQU7" s="418"/>
      <c r="DQV7" s="418"/>
      <c r="DQW7" s="418"/>
      <c r="DQX7" s="418"/>
      <c r="DQY7" s="418"/>
      <c r="DQZ7" s="418"/>
      <c r="DRA7" s="418"/>
      <c r="DRB7" s="418"/>
      <c r="DRC7" s="418"/>
      <c r="DRD7" s="418"/>
      <c r="DRE7" s="418"/>
      <c r="DRF7" s="418"/>
      <c r="DRG7" s="418"/>
      <c r="DRH7" s="418"/>
      <c r="DRI7" s="418"/>
      <c r="DRJ7" s="418"/>
      <c r="DRK7" s="418"/>
      <c r="DRL7" s="418"/>
      <c r="DRM7" s="418"/>
      <c r="DRN7" s="418"/>
      <c r="DRO7" s="418"/>
      <c r="DRP7" s="418"/>
      <c r="DRQ7" s="418"/>
      <c r="DRR7" s="418"/>
      <c r="DRS7" s="418"/>
      <c r="DRT7" s="418"/>
      <c r="DRU7" s="418"/>
      <c r="DRV7" s="418"/>
      <c r="DRW7" s="418"/>
      <c r="DRX7" s="418"/>
      <c r="DRY7" s="418"/>
      <c r="DRZ7" s="418"/>
      <c r="DSA7" s="418"/>
      <c r="DSB7" s="418"/>
      <c r="DSC7" s="418"/>
      <c r="DSD7" s="418"/>
      <c r="DSE7" s="418"/>
      <c r="DSF7" s="418"/>
      <c r="DSG7" s="418"/>
      <c r="DSH7" s="418"/>
      <c r="DSI7" s="418"/>
      <c r="DSJ7" s="418"/>
      <c r="DSK7" s="418"/>
      <c r="DSL7" s="418"/>
      <c r="DSM7" s="418"/>
      <c r="DSN7" s="418"/>
      <c r="DSO7" s="418"/>
      <c r="DSP7" s="418"/>
      <c r="DSQ7" s="418"/>
      <c r="DSR7" s="418"/>
      <c r="DSS7" s="418"/>
      <c r="DST7" s="418"/>
      <c r="DSU7" s="418"/>
      <c r="DSV7" s="418"/>
      <c r="DSW7" s="418"/>
      <c r="DSX7" s="418"/>
      <c r="DSY7" s="418"/>
      <c r="DSZ7" s="418"/>
      <c r="DTA7" s="418"/>
      <c r="DTB7" s="418"/>
      <c r="DTC7" s="418"/>
      <c r="DTD7" s="418"/>
      <c r="DTE7" s="418"/>
      <c r="DTF7" s="418"/>
      <c r="DTG7" s="418"/>
      <c r="DTH7" s="418"/>
      <c r="DTI7" s="418"/>
      <c r="DTJ7" s="418"/>
      <c r="DTK7" s="418"/>
      <c r="DTL7" s="418"/>
      <c r="DTM7" s="418"/>
      <c r="DTN7" s="418"/>
      <c r="DTO7" s="418"/>
      <c r="DTP7" s="418"/>
      <c r="DTQ7" s="418"/>
      <c r="DTR7" s="418"/>
      <c r="DTS7" s="418"/>
      <c r="DTT7" s="418"/>
      <c r="DTU7" s="418"/>
      <c r="DTV7" s="418"/>
      <c r="DTW7" s="418"/>
      <c r="DTX7" s="418"/>
      <c r="DTY7" s="418"/>
      <c r="DTZ7" s="418"/>
      <c r="DUA7" s="418"/>
      <c r="DUB7" s="418"/>
      <c r="DUC7" s="418"/>
      <c r="DUD7" s="418"/>
      <c r="DUE7" s="418"/>
      <c r="DUF7" s="418"/>
      <c r="DUG7" s="418"/>
      <c r="DUH7" s="418"/>
      <c r="DUI7" s="418"/>
      <c r="DUJ7" s="418"/>
      <c r="DUK7" s="418"/>
      <c r="DUL7" s="418"/>
      <c r="DUM7" s="418"/>
      <c r="DUN7" s="418"/>
      <c r="DUO7" s="418"/>
      <c r="DUP7" s="418"/>
      <c r="DUQ7" s="418"/>
      <c r="DUR7" s="418"/>
      <c r="DUS7" s="418"/>
      <c r="DUT7" s="418"/>
      <c r="DUU7" s="418"/>
      <c r="DUV7" s="418"/>
      <c r="DUW7" s="418"/>
      <c r="DUX7" s="418"/>
      <c r="DUY7" s="418"/>
      <c r="DUZ7" s="418"/>
      <c r="DVA7" s="418"/>
      <c r="DVB7" s="418"/>
      <c r="DVC7" s="418"/>
      <c r="DVD7" s="418"/>
      <c r="DVE7" s="418"/>
      <c r="DVF7" s="418"/>
      <c r="DVG7" s="418"/>
      <c r="DVH7" s="418"/>
      <c r="DVI7" s="418"/>
      <c r="DVJ7" s="418"/>
      <c r="DVK7" s="418"/>
      <c r="DVL7" s="418"/>
      <c r="DVM7" s="418"/>
      <c r="DVN7" s="418"/>
      <c r="DVO7" s="418"/>
      <c r="DVP7" s="418"/>
      <c r="DVQ7" s="418"/>
      <c r="DVR7" s="418"/>
      <c r="DVS7" s="418"/>
      <c r="DVT7" s="418"/>
      <c r="DVU7" s="418"/>
      <c r="DVV7" s="418"/>
      <c r="DVW7" s="418"/>
      <c r="DVX7" s="418"/>
      <c r="DVY7" s="418"/>
      <c r="DVZ7" s="418"/>
      <c r="DWA7" s="418"/>
      <c r="DWB7" s="418"/>
      <c r="DWC7" s="418"/>
      <c r="DWD7" s="418"/>
      <c r="DWE7" s="418"/>
      <c r="DWF7" s="418"/>
      <c r="DWG7" s="418"/>
      <c r="DWH7" s="418"/>
      <c r="DWI7" s="418"/>
      <c r="DWJ7" s="418"/>
      <c r="DWK7" s="418"/>
      <c r="DWL7" s="418"/>
      <c r="DWM7" s="418"/>
      <c r="DWN7" s="418"/>
      <c r="DWO7" s="418"/>
      <c r="DWP7" s="418"/>
      <c r="DWQ7" s="418"/>
      <c r="DWR7" s="418"/>
      <c r="DWS7" s="418"/>
      <c r="DWT7" s="418"/>
      <c r="DWU7" s="418"/>
      <c r="DWV7" s="418"/>
      <c r="DWW7" s="418"/>
      <c r="DWX7" s="418"/>
      <c r="DWY7" s="418"/>
      <c r="DWZ7" s="418"/>
      <c r="DXA7" s="418"/>
      <c r="DXB7" s="418"/>
      <c r="DXC7" s="418"/>
      <c r="DXD7" s="418"/>
      <c r="DXE7" s="418"/>
      <c r="DXF7" s="418"/>
      <c r="DXG7" s="418"/>
      <c r="DXH7" s="418"/>
      <c r="DXI7" s="418"/>
      <c r="DXJ7" s="418"/>
      <c r="DXK7" s="418"/>
      <c r="DXL7" s="418"/>
      <c r="DXM7" s="418"/>
      <c r="DXN7" s="418"/>
      <c r="DXO7" s="418"/>
      <c r="DXP7" s="418"/>
      <c r="DXQ7" s="418"/>
      <c r="DXR7" s="418"/>
      <c r="DXS7" s="418"/>
      <c r="DXT7" s="418"/>
      <c r="DXU7" s="418"/>
      <c r="DXV7" s="418"/>
      <c r="DXW7" s="418"/>
      <c r="DXX7" s="418"/>
      <c r="DXY7" s="418"/>
      <c r="DXZ7" s="418"/>
      <c r="DYA7" s="418"/>
      <c r="DYB7" s="418"/>
      <c r="DYC7" s="418"/>
      <c r="DYD7" s="418"/>
      <c r="DYE7" s="418"/>
      <c r="DYF7" s="418"/>
      <c r="DYG7" s="418"/>
      <c r="DYH7" s="418"/>
      <c r="DYI7" s="418"/>
      <c r="DYJ7" s="418"/>
      <c r="DYK7" s="418"/>
      <c r="DYL7" s="418"/>
      <c r="DYM7" s="418"/>
      <c r="DYN7" s="418"/>
      <c r="DYO7" s="418"/>
      <c r="DYP7" s="418"/>
      <c r="DYQ7" s="418"/>
      <c r="DYR7" s="418"/>
      <c r="DYS7" s="418"/>
      <c r="DYT7" s="418"/>
      <c r="DYU7" s="418"/>
      <c r="DYV7" s="418"/>
      <c r="DYW7" s="418"/>
      <c r="DYX7" s="418"/>
      <c r="DYY7" s="418"/>
      <c r="DYZ7" s="418"/>
      <c r="DZA7" s="418"/>
      <c r="DZB7" s="418"/>
      <c r="DZC7" s="418"/>
      <c r="DZD7" s="418"/>
      <c r="DZE7" s="418"/>
      <c r="DZF7" s="418"/>
      <c r="DZG7" s="418"/>
      <c r="DZH7" s="418"/>
      <c r="DZI7" s="418"/>
      <c r="DZJ7" s="418"/>
      <c r="DZK7" s="418"/>
      <c r="DZL7" s="418"/>
      <c r="DZM7" s="418"/>
      <c r="DZN7" s="418"/>
      <c r="DZO7" s="418"/>
      <c r="DZP7" s="418"/>
      <c r="DZQ7" s="418"/>
      <c r="DZR7" s="418"/>
      <c r="DZS7" s="418"/>
      <c r="DZT7" s="418"/>
      <c r="DZU7" s="418"/>
      <c r="DZV7" s="418"/>
      <c r="DZW7" s="418"/>
      <c r="DZX7" s="418"/>
      <c r="DZY7" s="418"/>
      <c r="DZZ7" s="418"/>
      <c r="EAA7" s="418"/>
      <c r="EAB7" s="418"/>
      <c r="EAC7" s="418"/>
      <c r="EAD7" s="418"/>
      <c r="EAE7" s="418"/>
      <c r="EAF7" s="418"/>
      <c r="EAG7" s="418"/>
      <c r="EAH7" s="418"/>
      <c r="EAI7" s="418"/>
      <c r="EAJ7" s="418"/>
      <c r="EAK7" s="418"/>
      <c r="EAL7" s="418"/>
      <c r="EAM7" s="418"/>
      <c r="EAN7" s="418"/>
      <c r="EAO7" s="418"/>
      <c r="EAP7" s="418"/>
      <c r="EAQ7" s="418"/>
      <c r="EAR7" s="418"/>
      <c r="EAS7" s="418"/>
      <c r="EAT7" s="418"/>
      <c r="EAU7" s="418"/>
      <c r="EAV7" s="418"/>
      <c r="EAW7" s="418"/>
      <c r="EAX7" s="418"/>
      <c r="EAY7" s="418"/>
      <c r="EAZ7" s="418"/>
      <c r="EBA7" s="418"/>
      <c r="EBB7" s="418"/>
      <c r="EBC7" s="418"/>
      <c r="EBD7" s="418"/>
      <c r="EBE7" s="418"/>
      <c r="EBF7" s="418"/>
      <c r="EBG7" s="418"/>
      <c r="EBH7" s="418"/>
      <c r="EBI7" s="418"/>
      <c r="EBJ7" s="418"/>
      <c r="EBK7" s="418"/>
      <c r="EBL7" s="418"/>
      <c r="EBM7" s="418"/>
      <c r="EBN7" s="418"/>
      <c r="EBO7" s="418"/>
      <c r="EBP7" s="418"/>
      <c r="EBQ7" s="418"/>
      <c r="EBR7" s="418"/>
      <c r="EBS7" s="418"/>
      <c r="EBT7" s="418"/>
      <c r="EBU7" s="418"/>
      <c r="EBV7" s="418"/>
      <c r="EBW7" s="418"/>
      <c r="EBX7" s="418"/>
      <c r="EBY7" s="418"/>
      <c r="EBZ7" s="418"/>
      <c r="ECA7" s="418"/>
      <c r="ECB7" s="418"/>
      <c r="ECC7" s="418"/>
      <c r="ECD7" s="418"/>
      <c r="ECE7" s="418"/>
      <c r="ECF7" s="418"/>
      <c r="ECG7" s="418"/>
      <c r="ECH7" s="418"/>
      <c r="ECI7" s="418"/>
      <c r="ECJ7" s="418"/>
      <c r="ECK7" s="418"/>
      <c r="ECL7" s="418"/>
      <c r="ECM7" s="418"/>
      <c r="ECN7" s="418"/>
      <c r="ECO7" s="418"/>
      <c r="ECP7" s="418"/>
      <c r="ECQ7" s="418"/>
      <c r="ECR7" s="418"/>
      <c r="ECS7" s="418"/>
      <c r="ECT7" s="418"/>
      <c r="ECU7" s="418"/>
      <c r="ECV7" s="418"/>
      <c r="ECW7" s="418"/>
      <c r="ECX7" s="418"/>
      <c r="ECY7" s="418"/>
      <c r="ECZ7" s="418"/>
      <c r="EDA7" s="418"/>
      <c r="EDB7" s="418"/>
      <c r="EDC7" s="418"/>
      <c r="EDD7" s="418"/>
      <c r="EDE7" s="418"/>
      <c r="EDF7" s="418"/>
      <c r="EDG7" s="418"/>
      <c r="EDH7" s="418"/>
      <c r="EDI7" s="418"/>
      <c r="EDJ7" s="418"/>
      <c r="EDK7" s="418"/>
      <c r="EDL7" s="418"/>
      <c r="EDM7" s="418"/>
      <c r="EDN7" s="418"/>
      <c r="EDO7" s="418"/>
      <c r="EDP7" s="418"/>
      <c r="EDQ7" s="418"/>
      <c r="EDR7" s="418"/>
      <c r="EDS7" s="418"/>
      <c r="EDT7" s="418"/>
      <c r="EDU7" s="418"/>
      <c r="EDV7" s="418"/>
      <c r="EDW7" s="418"/>
      <c r="EDX7" s="418"/>
      <c r="EDY7" s="418"/>
      <c r="EDZ7" s="418"/>
      <c r="EEA7" s="418"/>
      <c r="EEB7" s="418"/>
      <c r="EEC7" s="418"/>
      <c r="EED7" s="418"/>
      <c r="EEE7" s="418"/>
      <c r="EEF7" s="418"/>
      <c r="EEG7" s="418"/>
      <c r="EEH7" s="418"/>
      <c r="EEI7" s="418"/>
      <c r="EEJ7" s="418"/>
      <c r="EEK7" s="418"/>
      <c r="EEL7" s="418"/>
      <c r="EEM7" s="418"/>
      <c r="EEN7" s="418"/>
      <c r="EEO7" s="418"/>
      <c r="EEP7" s="418"/>
      <c r="EEQ7" s="418"/>
      <c r="EER7" s="418"/>
      <c r="EES7" s="418"/>
      <c r="EET7" s="418"/>
      <c r="EEU7" s="418"/>
      <c r="EEV7" s="418"/>
      <c r="EEW7" s="418"/>
      <c r="EEX7" s="418"/>
      <c r="EEY7" s="418"/>
      <c r="EEZ7" s="418"/>
      <c r="EFA7" s="418"/>
      <c r="EFB7" s="418"/>
      <c r="EFC7" s="418"/>
      <c r="EFD7" s="418"/>
      <c r="EFE7" s="418"/>
      <c r="EFF7" s="418"/>
      <c r="EFG7" s="418"/>
      <c r="EFH7" s="418"/>
      <c r="EFI7" s="418"/>
      <c r="EFJ7" s="418"/>
      <c r="EFK7" s="418"/>
      <c r="EFL7" s="418"/>
      <c r="EFM7" s="418"/>
      <c r="EFN7" s="418"/>
      <c r="EFO7" s="418"/>
      <c r="EFP7" s="418"/>
      <c r="EFQ7" s="418"/>
      <c r="EFR7" s="418"/>
      <c r="EFS7" s="418"/>
      <c r="EFT7" s="418"/>
      <c r="EFU7" s="418"/>
      <c r="EFV7" s="418"/>
      <c r="EFW7" s="418"/>
      <c r="EFX7" s="418"/>
      <c r="EFY7" s="418"/>
      <c r="EFZ7" s="418"/>
      <c r="EGA7" s="418"/>
      <c r="EGB7" s="418"/>
      <c r="EGC7" s="418"/>
      <c r="EGD7" s="418"/>
      <c r="EGE7" s="418"/>
      <c r="EGF7" s="418"/>
      <c r="EGG7" s="418"/>
      <c r="EGH7" s="418"/>
      <c r="EGI7" s="418"/>
      <c r="EGJ7" s="418"/>
      <c r="EGK7" s="418"/>
      <c r="EGL7" s="418"/>
      <c r="EGM7" s="418"/>
      <c r="EGN7" s="418"/>
      <c r="EGO7" s="418"/>
      <c r="EGP7" s="418"/>
      <c r="EGQ7" s="418"/>
      <c r="EGR7" s="418"/>
      <c r="EGS7" s="418"/>
      <c r="EGT7" s="418"/>
      <c r="EGU7" s="418"/>
      <c r="EGV7" s="418"/>
      <c r="EGW7" s="418"/>
      <c r="EGX7" s="418"/>
      <c r="EGY7" s="418"/>
      <c r="EGZ7" s="418"/>
      <c r="EHA7" s="418"/>
      <c r="EHB7" s="418"/>
      <c r="EHC7" s="418"/>
      <c r="EHD7" s="418"/>
      <c r="EHE7" s="418"/>
      <c r="EHF7" s="418"/>
      <c r="EHG7" s="418"/>
      <c r="EHH7" s="418"/>
      <c r="EHI7" s="418"/>
      <c r="EHJ7" s="418"/>
      <c r="EHK7" s="418"/>
      <c r="EHL7" s="418"/>
      <c r="EHM7" s="418"/>
      <c r="EHN7" s="418"/>
      <c r="EHO7" s="418"/>
      <c r="EHP7" s="418"/>
      <c r="EHQ7" s="418"/>
      <c r="EHR7" s="418"/>
      <c r="EHS7" s="418"/>
      <c r="EHT7" s="418"/>
      <c r="EHU7" s="418"/>
      <c r="EHV7" s="418"/>
      <c r="EHW7" s="418"/>
      <c r="EHX7" s="418"/>
      <c r="EHY7" s="418"/>
      <c r="EHZ7" s="418"/>
      <c r="EIA7" s="418"/>
      <c r="EIB7" s="418"/>
      <c r="EIC7" s="418"/>
      <c r="EID7" s="418"/>
      <c r="EIE7" s="418"/>
      <c r="EIF7" s="418"/>
      <c r="EIG7" s="418"/>
      <c r="EIH7" s="418"/>
      <c r="EII7" s="418"/>
      <c r="EIJ7" s="418"/>
      <c r="EIK7" s="418"/>
      <c r="EIL7" s="418"/>
      <c r="EIM7" s="418"/>
      <c r="EIN7" s="418"/>
      <c r="EIO7" s="418"/>
      <c r="EIP7" s="418"/>
      <c r="EIQ7" s="418"/>
      <c r="EIR7" s="418"/>
      <c r="EIS7" s="418"/>
      <c r="EIT7" s="418"/>
      <c r="EIU7" s="418"/>
      <c r="EIV7" s="418"/>
      <c r="EIW7" s="418"/>
      <c r="EIX7" s="418"/>
      <c r="EIY7" s="418"/>
      <c r="EIZ7" s="418"/>
      <c r="EJA7" s="418"/>
      <c r="EJB7" s="418"/>
      <c r="EJC7" s="418"/>
      <c r="EJD7" s="418"/>
      <c r="EJE7" s="418"/>
      <c r="EJF7" s="418"/>
      <c r="EJG7" s="418"/>
      <c r="EJH7" s="418"/>
      <c r="EJI7" s="418"/>
      <c r="EJJ7" s="418"/>
      <c r="EJK7" s="418"/>
      <c r="EJL7" s="418"/>
      <c r="EJM7" s="418"/>
      <c r="EJN7" s="418"/>
      <c r="EJO7" s="418"/>
      <c r="EJP7" s="418"/>
      <c r="EJQ7" s="418"/>
      <c r="EJR7" s="418"/>
      <c r="EJS7" s="418"/>
      <c r="EJT7" s="418"/>
      <c r="EJU7" s="418"/>
      <c r="EJV7" s="418"/>
      <c r="EJW7" s="418"/>
      <c r="EJX7" s="418"/>
      <c r="EJY7" s="418"/>
      <c r="EJZ7" s="418"/>
      <c r="EKA7" s="418"/>
      <c r="EKB7" s="418"/>
      <c r="EKC7" s="418"/>
      <c r="EKD7" s="418"/>
      <c r="EKE7" s="418"/>
      <c r="EKF7" s="418"/>
      <c r="EKG7" s="418"/>
      <c r="EKH7" s="418"/>
      <c r="EKI7" s="418"/>
      <c r="EKJ7" s="418"/>
      <c r="EKK7" s="418"/>
      <c r="EKL7" s="418"/>
      <c r="EKM7" s="418"/>
      <c r="EKN7" s="418"/>
      <c r="EKO7" s="418"/>
      <c r="EKP7" s="418"/>
      <c r="EKQ7" s="418"/>
      <c r="EKR7" s="418"/>
      <c r="EKS7" s="418"/>
      <c r="EKT7" s="418"/>
      <c r="EKU7" s="418"/>
      <c r="EKV7" s="418"/>
      <c r="EKW7" s="418"/>
      <c r="EKX7" s="418"/>
      <c r="EKY7" s="418"/>
      <c r="EKZ7" s="418"/>
      <c r="ELA7" s="418"/>
      <c r="ELB7" s="418"/>
      <c r="ELC7" s="418"/>
      <c r="ELD7" s="418"/>
      <c r="ELE7" s="418"/>
      <c r="ELF7" s="418"/>
      <c r="ELG7" s="418"/>
      <c r="ELH7" s="418"/>
      <c r="ELI7" s="418"/>
      <c r="ELJ7" s="418"/>
      <c r="ELK7" s="418"/>
      <c r="ELL7" s="418"/>
      <c r="ELM7" s="418"/>
      <c r="ELN7" s="418"/>
      <c r="ELO7" s="418"/>
      <c r="ELP7" s="418"/>
      <c r="ELQ7" s="418"/>
      <c r="ELR7" s="418"/>
      <c r="ELS7" s="418"/>
      <c r="ELT7" s="418"/>
      <c r="ELU7" s="418"/>
      <c r="ELV7" s="418"/>
      <c r="ELW7" s="418"/>
      <c r="ELX7" s="418"/>
      <c r="ELY7" s="418"/>
      <c r="ELZ7" s="418"/>
      <c r="EMA7" s="418"/>
      <c r="EMB7" s="418"/>
      <c r="EMC7" s="418"/>
      <c r="EMD7" s="418"/>
      <c r="EME7" s="418"/>
      <c r="EMF7" s="418"/>
      <c r="EMG7" s="418"/>
      <c r="EMH7" s="418"/>
      <c r="EMI7" s="418"/>
      <c r="EMJ7" s="418"/>
      <c r="EMK7" s="418"/>
      <c r="EML7" s="418"/>
      <c r="EMM7" s="418"/>
      <c r="EMN7" s="418"/>
      <c r="EMO7" s="418"/>
      <c r="EMP7" s="418"/>
      <c r="EMQ7" s="418"/>
      <c r="EMR7" s="418"/>
      <c r="EMS7" s="418"/>
      <c r="EMT7" s="418"/>
      <c r="EMU7" s="418"/>
      <c r="EMV7" s="418"/>
      <c r="EMW7" s="418"/>
      <c r="EMX7" s="418"/>
      <c r="EMY7" s="418"/>
      <c r="EMZ7" s="418"/>
      <c r="ENA7" s="418"/>
      <c r="ENB7" s="418"/>
      <c r="ENC7" s="418"/>
      <c r="END7" s="418"/>
      <c r="ENE7" s="418"/>
      <c r="ENF7" s="418"/>
      <c r="ENG7" s="418"/>
      <c r="ENH7" s="418"/>
      <c r="ENI7" s="418"/>
      <c r="ENJ7" s="418"/>
      <c r="ENK7" s="418"/>
      <c r="ENL7" s="418"/>
      <c r="ENM7" s="418"/>
      <c r="ENN7" s="418"/>
      <c r="ENO7" s="418"/>
      <c r="ENP7" s="418"/>
      <c r="ENQ7" s="418"/>
      <c r="ENR7" s="418"/>
      <c r="ENS7" s="418"/>
      <c r="ENT7" s="418"/>
      <c r="ENU7" s="418"/>
      <c r="ENV7" s="418"/>
      <c r="ENW7" s="418"/>
      <c r="ENX7" s="418"/>
      <c r="ENY7" s="418"/>
      <c r="ENZ7" s="418"/>
      <c r="EOA7" s="418"/>
      <c r="EOB7" s="418"/>
      <c r="EOC7" s="418"/>
      <c r="EOD7" s="418"/>
      <c r="EOE7" s="418"/>
      <c r="EOF7" s="418"/>
      <c r="EOG7" s="418"/>
      <c r="EOH7" s="418"/>
      <c r="EOI7" s="418"/>
      <c r="EOJ7" s="418"/>
      <c r="EOK7" s="418"/>
      <c r="EOL7" s="418"/>
      <c r="EOM7" s="418"/>
      <c r="EON7" s="418"/>
      <c r="EOO7" s="418"/>
      <c r="EOP7" s="418"/>
      <c r="EOQ7" s="418"/>
      <c r="EOR7" s="418"/>
      <c r="EOS7" s="418"/>
      <c r="EOT7" s="418"/>
      <c r="EOU7" s="418"/>
      <c r="EOV7" s="418"/>
      <c r="EOW7" s="418"/>
      <c r="EOX7" s="418"/>
      <c r="EOY7" s="418"/>
      <c r="EOZ7" s="418"/>
      <c r="EPA7" s="418"/>
      <c r="EPB7" s="418"/>
      <c r="EPC7" s="418"/>
      <c r="EPD7" s="418"/>
      <c r="EPE7" s="418"/>
      <c r="EPF7" s="418"/>
      <c r="EPG7" s="418"/>
      <c r="EPH7" s="418"/>
      <c r="EPI7" s="418"/>
      <c r="EPJ7" s="418"/>
      <c r="EPK7" s="418"/>
      <c r="EPL7" s="418"/>
      <c r="EPM7" s="418"/>
      <c r="EPN7" s="418"/>
      <c r="EPO7" s="418"/>
      <c r="EPP7" s="418"/>
      <c r="EPQ7" s="418"/>
      <c r="EPR7" s="418"/>
      <c r="EPS7" s="418"/>
      <c r="EPT7" s="418"/>
      <c r="EPU7" s="418"/>
      <c r="EPV7" s="418"/>
      <c r="EPW7" s="418"/>
      <c r="EPX7" s="418"/>
      <c r="EPY7" s="418"/>
      <c r="EPZ7" s="418"/>
      <c r="EQA7" s="418"/>
      <c r="EQB7" s="418"/>
      <c r="EQC7" s="418"/>
      <c r="EQD7" s="418"/>
      <c r="EQE7" s="418"/>
      <c r="EQF7" s="418"/>
      <c r="EQG7" s="418"/>
      <c r="EQH7" s="418"/>
      <c r="EQI7" s="418"/>
      <c r="EQJ7" s="418"/>
      <c r="EQK7" s="418"/>
      <c r="EQL7" s="418"/>
      <c r="EQM7" s="418"/>
      <c r="EQN7" s="418"/>
      <c r="EQO7" s="418"/>
      <c r="EQP7" s="418"/>
      <c r="EQQ7" s="418"/>
      <c r="EQR7" s="418"/>
      <c r="EQS7" s="418"/>
      <c r="EQT7" s="418"/>
      <c r="EQU7" s="418"/>
      <c r="EQV7" s="418"/>
      <c r="EQW7" s="418"/>
      <c r="EQX7" s="418"/>
      <c r="EQY7" s="418"/>
      <c r="EQZ7" s="418"/>
      <c r="ERA7" s="418"/>
      <c r="ERB7" s="418"/>
      <c r="ERC7" s="418"/>
      <c r="ERD7" s="418"/>
      <c r="ERE7" s="418"/>
      <c r="ERF7" s="418"/>
      <c r="ERG7" s="418"/>
      <c r="ERH7" s="418"/>
      <c r="ERI7" s="418"/>
      <c r="ERJ7" s="418"/>
      <c r="ERK7" s="418"/>
      <c r="ERL7" s="418"/>
      <c r="ERM7" s="418"/>
      <c r="ERN7" s="418"/>
      <c r="ERO7" s="418"/>
      <c r="ERP7" s="418"/>
      <c r="ERQ7" s="418"/>
      <c r="ERR7" s="418"/>
      <c r="ERS7" s="418"/>
      <c r="ERT7" s="418"/>
      <c r="ERU7" s="418"/>
      <c r="ERV7" s="418"/>
      <c r="ERW7" s="418"/>
      <c r="ERX7" s="418"/>
      <c r="ERY7" s="418"/>
      <c r="ERZ7" s="418"/>
      <c r="ESA7" s="418"/>
      <c r="ESB7" s="418"/>
      <c r="ESC7" s="418"/>
      <c r="ESD7" s="418"/>
      <c r="ESE7" s="418"/>
      <c r="ESF7" s="418"/>
      <c r="ESG7" s="418"/>
      <c r="ESH7" s="418"/>
      <c r="ESI7" s="418"/>
      <c r="ESJ7" s="418"/>
      <c r="ESK7" s="418"/>
      <c r="ESL7" s="418"/>
      <c r="ESM7" s="418"/>
      <c r="ESN7" s="418"/>
      <c r="ESO7" s="418"/>
      <c r="ESP7" s="418"/>
      <c r="ESQ7" s="418"/>
      <c r="ESR7" s="418"/>
      <c r="ESS7" s="418"/>
      <c r="EST7" s="418"/>
      <c r="ESU7" s="418"/>
      <c r="ESV7" s="418"/>
      <c r="ESW7" s="418"/>
      <c r="ESX7" s="418"/>
      <c r="ESY7" s="418"/>
      <c r="ESZ7" s="418"/>
      <c r="ETA7" s="418"/>
      <c r="ETB7" s="418"/>
      <c r="ETC7" s="418"/>
      <c r="ETD7" s="418"/>
      <c r="ETE7" s="418"/>
      <c r="ETF7" s="418"/>
      <c r="ETG7" s="418"/>
      <c r="ETH7" s="418"/>
      <c r="ETI7" s="418"/>
      <c r="ETJ7" s="418"/>
      <c r="ETK7" s="418"/>
      <c r="ETL7" s="418"/>
      <c r="ETM7" s="418"/>
      <c r="ETN7" s="418"/>
      <c r="ETO7" s="418"/>
      <c r="ETP7" s="418"/>
      <c r="ETQ7" s="418"/>
      <c r="ETR7" s="418"/>
      <c r="ETS7" s="418"/>
      <c r="ETT7" s="418"/>
      <c r="ETU7" s="418"/>
      <c r="ETV7" s="418"/>
      <c r="ETW7" s="418"/>
      <c r="ETX7" s="418"/>
      <c r="ETY7" s="418"/>
      <c r="ETZ7" s="418"/>
      <c r="EUA7" s="418"/>
      <c r="EUB7" s="418"/>
      <c r="EUC7" s="418"/>
      <c r="EUD7" s="418"/>
      <c r="EUE7" s="418"/>
      <c r="EUF7" s="418"/>
      <c r="EUG7" s="418"/>
      <c r="EUH7" s="418"/>
      <c r="EUI7" s="418"/>
      <c r="EUJ7" s="418"/>
      <c r="EUK7" s="418"/>
      <c r="EUL7" s="418"/>
      <c r="EUM7" s="418"/>
      <c r="EUN7" s="418"/>
      <c r="EUO7" s="418"/>
      <c r="EUP7" s="418"/>
      <c r="EUQ7" s="418"/>
      <c r="EUR7" s="418"/>
      <c r="EUS7" s="418"/>
      <c r="EUT7" s="418"/>
      <c r="EUU7" s="418"/>
      <c r="EUV7" s="418"/>
      <c r="EUW7" s="418"/>
      <c r="EUX7" s="418"/>
      <c r="EUY7" s="418"/>
      <c r="EUZ7" s="418"/>
      <c r="EVA7" s="418"/>
      <c r="EVB7" s="418"/>
      <c r="EVC7" s="418"/>
      <c r="EVD7" s="418"/>
      <c r="EVE7" s="418"/>
      <c r="EVF7" s="418"/>
      <c r="EVG7" s="418"/>
      <c r="EVH7" s="418"/>
      <c r="EVI7" s="418"/>
      <c r="EVJ7" s="418"/>
      <c r="EVK7" s="418"/>
      <c r="EVL7" s="418"/>
      <c r="EVM7" s="418"/>
      <c r="EVN7" s="418"/>
      <c r="EVO7" s="418"/>
      <c r="EVP7" s="418"/>
      <c r="EVQ7" s="418"/>
      <c r="EVR7" s="418"/>
      <c r="EVS7" s="418"/>
      <c r="EVT7" s="418"/>
      <c r="EVU7" s="418"/>
      <c r="EVV7" s="418"/>
      <c r="EVW7" s="418"/>
      <c r="EVX7" s="418"/>
      <c r="EVY7" s="418"/>
      <c r="EVZ7" s="418"/>
      <c r="EWA7" s="418"/>
      <c r="EWB7" s="418"/>
      <c r="EWC7" s="418"/>
      <c r="EWD7" s="418"/>
      <c r="EWE7" s="418"/>
      <c r="EWF7" s="418"/>
      <c r="EWG7" s="418"/>
      <c r="EWH7" s="418"/>
      <c r="EWI7" s="418"/>
      <c r="EWJ7" s="418"/>
      <c r="EWK7" s="418"/>
      <c r="EWL7" s="418"/>
      <c r="EWM7" s="418"/>
      <c r="EWN7" s="418"/>
      <c r="EWO7" s="418"/>
      <c r="EWP7" s="418"/>
      <c r="EWQ7" s="418"/>
      <c r="EWR7" s="418"/>
      <c r="EWS7" s="418"/>
      <c r="EWT7" s="418"/>
      <c r="EWU7" s="418"/>
      <c r="EWV7" s="418"/>
      <c r="EWW7" s="418"/>
      <c r="EWX7" s="418"/>
      <c r="EWY7" s="418"/>
      <c r="EWZ7" s="418"/>
      <c r="EXA7" s="418"/>
      <c r="EXB7" s="418"/>
      <c r="EXC7" s="418"/>
      <c r="EXD7" s="418"/>
      <c r="EXE7" s="418"/>
      <c r="EXF7" s="418"/>
      <c r="EXG7" s="418"/>
      <c r="EXH7" s="418"/>
      <c r="EXI7" s="418"/>
      <c r="EXJ7" s="418"/>
      <c r="EXK7" s="418"/>
      <c r="EXL7" s="418"/>
      <c r="EXM7" s="418"/>
      <c r="EXN7" s="418"/>
      <c r="EXO7" s="418"/>
      <c r="EXP7" s="418"/>
      <c r="EXQ7" s="418"/>
      <c r="EXR7" s="418"/>
      <c r="EXS7" s="418"/>
      <c r="EXT7" s="418"/>
      <c r="EXU7" s="418"/>
      <c r="EXV7" s="418"/>
      <c r="EXW7" s="418"/>
      <c r="EXX7" s="418"/>
      <c r="EXY7" s="418"/>
      <c r="EXZ7" s="418"/>
      <c r="EYA7" s="418"/>
      <c r="EYB7" s="418"/>
      <c r="EYC7" s="418"/>
      <c r="EYD7" s="418"/>
      <c r="EYE7" s="418"/>
      <c r="EYF7" s="418"/>
      <c r="EYG7" s="418"/>
      <c r="EYH7" s="418"/>
      <c r="EYI7" s="418"/>
      <c r="EYJ7" s="418"/>
      <c r="EYK7" s="418"/>
      <c r="EYL7" s="418"/>
      <c r="EYM7" s="418"/>
      <c r="EYN7" s="418"/>
      <c r="EYO7" s="418"/>
      <c r="EYP7" s="418"/>
      <c r="EYQ7" s="418"/>
      <c r="EYR7" s="418"/>
      <c r="EYS7" s="418"/>
      <c r="EYT7" s="418"/>
      <c r="EYU7" s="418"/>
      <c r="EYV7" s="418"/>
      <c r="EYW7" s="418"/>
      <c r="EYX7" s="418"/>
      <c r="EYY7" s="418"/>
      <c r="EYZ7" s="418"/>
      <c r="EZA7" s="418"/>
      <c r="EZB7" s="418"/>
      <c r="EZC7" s="418"/>
      <c r="EZD7" s="418"/>
      <c r="EZE7" s="418"/>
      <c r="EZF7" s="418"/>
      <c r="EZG7" s="418"/>
      <c r="EZH7" s="418"/>
      <c r="EZI7" s="418"/>
      <c r="EZJ7" s="418"/>
      <c r="EZK7" s="418"/>
      <c r="EZL7" s="418"/>
      <c r="EZM7" s="418"/>
      <c r="EZN7" s="418"/>
      <c r="EZO7" s="418"/>
      <c r="EZP7" s="418"/>
      <c r="EZQ7" s="418"/>
      <c r="EZR7" s="418"/>
      <c r="EZS7" s="418"/>
      <c r="EZT7" s="418"/>
      <c r="EZU7" s="418"/>
      <c r="EZV7" s="418"/>
      <c r="EZW7" s="418"/>
      <c r="EZX7" s="418"/>
      <c r="EZY7" s="418"/>
      <c r="EZZ7" s="418"/>
      <c r="FAA7" s="418"/>
      <c r="FAB7" s="418"/>
      <c r="FAC7" s="418"/>
      <c r="FAD7" s="418"/>
      <c r="FAE7" s="418"/>
      <c r="FAF7" s="418"/>
      <c r="FAG7" s="418"/>
      <c r="FAH7" s="418"/>
      <c r="FAI7" s="418"/>
      <c r="FAJ7" s="418"/>
      <c r="FAK7" s="418"/>
      <c r="FAL7" s="418"/>
      <c r="FAM7" s="418"/>
      <c r="FAN7" s="418"/>
      <c r="FAO7" s="418"/>
      <c r="FAP7" s="418"/>
      <c r="FAQ7" s="418"/>
      <c r="FAR7" s="418"/>
      <c r="FAS7" s="418"/>
      <c r="FAT7" s="418"/>
      <c r="FAU7" s="418"/>
      <c r="FAV7" s="418"/>
      <c r="FAW7" s="418"/>
      <c r="FAX7" s="418"/>
      <c r="FAY7" s="418"/>
      <c r="FAZ7" s="418"/>
      <c r="FBA7" s="418"/>
      <c r="FBB7" s="418"/>
      <c r="FBC7" s="418"/>
      <c r="FBD7" s="418"/>
      <c r="FBE7" s="418"/>
      <c r="FBF7" s="418"/>
      <c r="FBG7" s="418"/>
      <c r="FBH7" s="418"/>
      <c r="FBI7" s="418"/>
      <c r="FBJ7" s="418"/>
      <c r="FBK7" s="418"/>
      <c r="FBL7" s="418"/>
      <c r="FBM7" s="418"/>
      <c r="FBN7" s="418"/>
      <c r="FBO7" s="418"/>
      <c r="FBP7" s="418"/>
      <c r="FBQ7" s="418"/>
      <c r="FBR7" s="418"/>
      <c r="FBS7" s="418"/>
      <c r="FBT7" s="418"/>
      <c r="FBU7" s="418"/>
      <c r="FBV7" s="418"/>
      <c r="FBW7" s="418"/>
      <c r="FBX7" s="418"/>
      <c r="FBY7" s="418"/>
      <c r="FBZ7" s="418"/>
      <c r="FCA7" s="418"/>
      <c r="FCB7" s="418"/>
      <c r="FCC7" s="418"/>
      <c r="FCD7" s="418"/>
      <c r="FCE7" s="418"/>
      <c r="FCF7" s="418"/>
      <c r="FCG7" s="418"/>
      <c r="FCH7" s="418"/>
      <c r="FCI7" s="418"/>
      <c r="FCJ7" s="418"/>
      <c r="FCK7" s="418"/>
      <c r="FCL7" s="418"/>
      <c r="FCM7" s="418"/>
      <c r="FCN7" s="418"/>
      <c r="FCO7" s="418"/>
      <c r="FCP7" s="418"/>
      <c r="FCQ7" s="418"/>
      <c r="FCR7" s="418"/>
      <c r="FCS7" s="418"/>
      <c r="FCT7" s="418"/>
      <c r="FCU7" s="418"/>
      <c r="FCV7" s="418"/>
      <c r="FCW7" s="418"/>
      <c r="FCX7" s="418"/>
      <c r="FCY7" s="418"/>
      <c r="FCZ7" s="418"/>
      <c r="FDA7" s="418"/>
      <c r="FDB7" s="418"/>
      <c r="FDC7" s="418"/>
      <c r="FDD7" s="418"/>
      <c r="FDE7" s="418"/>
      <c r="FDF7" s="418"/>
      <c r="FDG7" s="418"/>
      <c r="FDH7" s="418"/>
      <c r="FDI7" s="418"/>
      <c r="FDJ7" s="418"/>
      <c r="FDK7" s="418"/>
      <c r="FDL7" s="418"/>
      <c r="FDM7" s="418"/>
      <c r="FDN7" s="418"/>
      <c r="FDO7" s="418"/>
      <c r="FDP7" s="418"/>
      <c r="FDQ7" s="418"/>
      <c r="FDR7" s="418"/>
      <c r="FDS7" s="418"/>
      <c r="FDT7" s="418"/>
      <c r="FDU7" s="418"/>
      <c r="FDV7" s="418"/>
      <c r="FDW7" s="418"/>
      <c r="FDX7" s="418"/>
      <c r="FDY7" s="418"/>
      <c r="FDZ7" s="418"/>
      <c r="FEA7" s="418"/>
      <c r="FEB7" s="418"/>
      <c r="FEC7" s="418"/>
      <c r="FED7" s="418"/>
      <c r="FEE7" s="418"/>
      <c r="FEF7" s="418"/>
      <c r="FEG7" s="418"/>
      <c r="FEH7" s="418"/>
      <c r="FEI7" s="418"/>
      <c r="FEJ7" s="418"/>
      <c r="FEK7" s="418"/>
      <c r="FEL7" s="418"/>
      <c r="FEM7" s="418"/>
      <c r="FEN7" s="418"/>
      <c r="FEO7" s="418"/>
      <c r="FEP7" s="418"/>
      <c r="FEQ7" s="418"/>
      <c r="FER7" s="418"/>
      <c r="FES7" s="418"/>
      <c r="FET7" s="418"/>
      <c r="FEU7" s="418"/>
      <c r="FEV7" s="418"/>
      <c r="FEW7" s="418"/>
      <c r="FEX7" s="418"/>
      <c r="FEY7" s="418"/>
      <c r="FEZ7" s="418"/>
      <c r="FFA7" s="418"/>
      <c r="FFB7" s="418"/>
      <c r="FFC7" s="418"/>
      <c r="FFD7" s="418"/>
      <c r="FFE7" s="418"/>
      <c r="FFF7" s="418"/>
      <c r="FFG7" s="418"/>
      <c r="FFH7" s="418"/>
      <c r="FFI7" s="418"/>
      <c r="FFJ7" s="418"/>
      <c r="FFK7" s="418"/>
      <c r="FFL7" s="418"/>
      <c r="FFM7" s="418"/>
      <c r="FFN7" s="418"/>
      <c r="FFO7" s="418"/>
      <c r="FFP7" s="418"/>
      <c r="FFQ7" s="418"/>
      <c r="FFR7" s="418"/>
      <c r="FFS7" s="418"/>
      <c r="FFT7" s="418"/>
      <c r="FFU7" s="418"/>
      <c r="FFV7" s="418"/>
      <c r="FFW7" s="418"/>
      <c r="FFX7" s="418"/>
      <c r="FFY7" s="418"/>
      <c r="FFZ7" s="418"/>
      <c r="FGA7" s="418"/>
      <c r="FGB7" s="418"/>
      <c r="FGC7" s="418"/>
      <c r="FGD7" s="418"/>
      <c r="FGE7" s="418"/>
      <c r="FGF7" s="418"/>
      <c r="FGG7" s="418"/>
      <c r="FGH7" s="418"/>
      <c r="FGI7" s="418"/>
      <c r="FGJ7" s="418"/>
      <c r="FGK7" s="418"/>
      <c r="FGL7" s="418"/>
      <c r="FGM7" s="418"/>
      <c r="FGN7" s="418"/>
      <c r="FGO7" s="418"/>
      <c r="FGP7" s="418"/>
      <c r="FGQ7" s="418"/>
      <c r="FGR7" s="418"/>
      <c r="FGS7" s="418"/>
      <c r="FGT7" s="418"/>
      <c r="FGU7" s="418"/>
      <c r="FGV7" s="418"/>
      <c r="FGW7" s="418"/>
      <c r="FGX7" s="418"/>
      <c r="FGY7" s="418"/>
      <c r="FGZ7" s="418"/>
      <c r="FHA7" s="418"/>
      <c r="FHB7" s="418"/>
      <c r="FHC7" s="418"/>
      <c r="FHD7" s="418"/>
      <c r="FHE7" s="418"/>
      <c r="FHF7" s="418"/>
      <c r="FHG7" s="418"/>
      <c r="FHH7" s="418"/>
      <c r="FHI7" s="418"/>
      <c r="FHJ7" s="418"/>
      <c r="FHK7" s="418"/>
      <c r="FHL7" s="418"/>
      <c r="FHM7" s="418"/>
      <c r="FHN7" s="418"/>
      <c r="FHO7" s="418"/>
      <c r="FHP7" s="418"/>
      <c r="FHQ7" s="418"/>
      <c r="FHR7" s="418"/>
      <c r="FHS7" s="418"/>
      <c r="FHT7" s="418"/>
      <c r="FHU7" s="418"/>
      <c r="FHV7" s="418"/>
      <c r="FHW7" s="418"/>
      <c r="FHX7" s="418"/>
      <c r="FHY7" s="418"/>
      <c r="FHZ7" s="418"/>
      <c r="FIA7" s="418"/>
      <c r="FIB7" s="418"/>
      <c r="FIC7" s="418"/>
      <c r="FID7" s="418"/>
      <c r="FIE7" s="418"/>
      <c r="FIF7" s="418"/>
      <c r="FIG7" s="418"/>
      <c r="FIH7" s="418"/>
      <c r="FII7" s="418"/>
      <c r="FIJ7" s="418"/>
      <c r="FIK7" s="418"/>
      <c r="FIL7" s="418"/>
      <c r="FIM7" s="418"/>
      <c r="FIN7" s="418"/>
      <c r="FIO7" s="418"/>
      <c r="FIP7" s="418"/>
      <c r="FIQ7" s="418"/>
      <c r="FIR7" s="418"/>
      <c r="FIS7" s="418"/>
      <c r="FIT7" s="418"/>
      <c r="FIU7" s="418"/>
      <c r="FIV7" s="418"/>
      <c r="FIW7" s="418"/>
      <c r="FIX7" s="418"/>
      <c r="FIY7" s="418"/>
      <c r="FIZ7" s="418"/>
      <c r="FJA7" s="418"/>
      <c r="FJB7" s="418"/>
      <c r="FJC7" s="418"/>
      <c r="FJD7" s="418"/>
      <c r="FJE7" s="418"/>
      <c r="FJF7" s="418"/>
      <c r="FJG7" s="418"/>
      <c r="FJH7" s="418"/>
      <c r="FJI7" s="418"/>
      <c r="FJJ7" s="418"/>
      <c r="FJK7" s="418"/>
      <c r="FJL7" s="418"/>
      <c r="FJM7" s="418"/>
      <c r="FJN7" s="418"/>
      <c r="FJO7" s="418"/>
      <c r="FJP7" s="418"/>
      <c r="FJQ7" s="418"/>
      <c r="FJR7" s="418"/>
      <c r="FJS7" s="418"/>
      <c r="FJT7" s="418"/>
      <c r="FJU7" s="418"/>
      <c r="FJV7" s="418"/>
      <c r="FJW7" s="418"/>
      <c r="FJX7" s="418"/>
      <c r="FJY7" s="418"/>
      <c r="FJZ7" s="418"/>
      <c r="FKA7" s="418"/>
      <c r="FKB7" s="418"/>
      <c r="FKC7" s="418"/>
      <c r="FKD7" s="418"/>
      <c r="FKE7" s="418"/>
      <c r="FKF7" s="418"/>
      <c r="FKG7" s="418"/>
      <c r="FKH7" s="418"/>
      <c r="FKI7" s="418"/>
      <c r="FKJ7" s="418"/>
      <c r="FKK7" s="418"/>
      <c r="FKL7" s="418"/>
      <c r="FKM7" s="418"/>
      <c r="FKN7" s="418"/>
      <c r="FKO7" s="418"/>
      <c r="FKP7" s="418"/>
      <c r="FKQ7" s="418"/>
      <c r="FKR7" s="418"/>
      <c r="FKS7" s="418"/>
      <c r="FKT7" s="418"/>
      <c r="FKU7" s="418"/>
      <c r="FKV7" s="418"/>
      <c r="FKW7" s="418"/>
      <c r="FKX7" s="418"/>
      <c r="FKY7" s="418"/>
      <c r="FKZ7" s="418"/>
      <c r="FLA7" s="418"/>
      <c r="FLB7" s="418"/>
      <c r="FLC7" s="418"/>
      <c r="FLD7" s="418"/>
      <c r="FLE7" s="418"/>
      <c r="FLF7" s="418"/>
      <c r="FLG7" s="418"/>
      <c r="FLH7" s="418"/>
      <c r="FLI7" s="418"/>
      <c r="FLJ7" s="418"/>
      <c r="FLK7" s="418"/>
      <c r="FLL7" s="418"/>
      <c r="FLM7" s="418"/>
      <c r="FLN7" s="418"/>
      <c r="FLO7" s="418"/>
      <c r="FLP7" s="418"/>
      <c r="FLQ7" s="418"/>
      <c r="FLR7" s="418"/>
      <c r="FLS7" s="418"/>
      <c r="FLT7" s="418"/>
      <c r="FLU7" s="418"/>
      <c r="FLV7" s="418"/>
      <c r="FLW7" s="418"/>
      <c r="FLX7" s="418"/>
      <c r="FLY7" s="418"/>
      <c r="FLZ7" s="418"/>
      <c r="FMA7" s="418"/>
      <c r="FMB7" s="418"/>
      <c r="FMC7" s="418"/>
      <c r="FMD7" s="418"/>
      <c r="FME7" s="418"/>
      <c r="FMF7" s="418"/>
      <c r="FMG7" s="418"/>
      <c r="FMH7" s="418"/>
      <c r="FMI7" s="418"/>
      <c r="FMJ7" s="418"/>
      <c r="FMK7" s="418"/>
      <c r="FML7" s="418"/>
      <c r="FMM7" s="418"/>
      <c r="FMN7" s="418"/>
      <c r="FMO7" s="418"/>
      <c r="FMP7" s="418"/>
      <c r="FMQ7" s="418"/>
      <c r="FMR7" s="418"/>
      <c r="FMS7" s="418"/>
      <c r="FMT7" s="418"/>
      <c r="FMU7" s="418"/>
      <c r="FMV7" s="418"/>
      <c r="FMW7" s="418"/>
      <c r="FMX7" s="418"/>
      <c r="FMY7" s="418"/>
      <c r="FMZ7" s="418"/>
      <c r="FNA7" s="418"/>
      <c r="FNB7" s="418"/>
      <c r="FNC7" s="418"/>
      <c r="FND7" s="418"/>
      <c r="FNE7" s="418"/>
      <c r="FNF7" s="418"/>
      <c r="FNG7" s="418"/>
      <c r="FNH7" s="418"/>
      <c r="FNI7" s="418"/>
      <c r="FNJ7" s="418"/>
      <c r="FNK7" s="418"/>
      <c r="FNL7" s="418"/>
      <c r="FNM7" s="418"/>
      <c r="FNN7" s="418"/>
      <c r="FNO7" s="418"/>
      <c r="FNP7" s="418"/>
      <c r="FNQ7" s="418"/>
      <c r="FNR7" s="418"/>
      <c r="FNS7" s="418"/>
      <c r="FNT7" s="418"/>
      <c r="FNU7" s="418"/>
      <c r="FNV7" s="418"/>
      <c r="FNW7" s="418"/>
      <c r="FNX7" s="418"/>
      <c r="FNY7" s="418"/>
      <c r="FNZ7" s="418"/>
      <c r="FOA7" s="418"/>
      <c r="FOB7" s="418"/>
      <c r="FOC7" s="418"/>
      <c r="FOD7" s="418"/>
      <c r="FOE7" s="418"/>
      <c r="FOF7" s="418"/>
      <c r="FOG7" s="418"/>
      <c r="FOH7" s="418"/>
      <c r="FOI7" s="418"/>
      <c r="FOJ7" s="418"/>
      <c r="FOK7" s="418"/>
      <c r="FOL7" s="418"/>
      <c r="FOM7" s="418"/>
      <c r="FON7" s="418"/>
      <c r="FOO7" s="418"/>
      <c r="FOP7" s="418"/>
      <c r="FOQ7" s="418"/>
      <c r="FOR7" s="418"/>
      <c r="FOS7" s="418"/>
      <c r="FOT7" s="418"/>
      <c r="FOU7" s="418"/>
      <c r="FOV7" s="418"/>
      <c r="FOW7" s="418"/>
      <c r="FOX7" s="418"/>
      <c r="FOY7" s="418"/>
      <c r="FOZ7" s="418"/>
      <c r="FPA7" s="418"/>
      <c r="FPB7" s="418"/>
      <c r="FPC7" s="418"/>
      <c r="FPD7" s="418"/>
      <c r="FPE7" s="418"/>
      <c r="FPF7" s="418"/>
      <c r="FPG7" s="418"/>
      <c r="FPH7" s="418"/>
      <c r="FPI7" s="418"/>
      <c r="FPJ7" s="418"/>
      <c r="FPK7" s="418"/>
      <c r="FPL7" s="418"/>
      <c r="FPM7" s="418"/>
      <c r="FPN7" s="418"/>
      <c r="FPO7" s="418"/>
      <c r="FPP7" s="418"/>
      <c r="FPQ7" s="418"/>
      <c r="FPR7" s="418"/>
      <c r="FPS7" s="418"/>
      <c r="FPT7" s="418"/>
      <c r="FPU7" s="418"/>
      <c r="FPV7" s="418"/>
      <c r="FPW7" s="418"/>
      <c r="FPX7" s="418"/>
      <c r="FPY7" s="418"/>
      <c r="FPZ7" s="418"/>
      <c r="FQA7" s="418"/>
      <c r="FQB7" s="418"/>
      <c r="FQC7" s="418"/>
      <c r="FQD7" s="418"/>
      <c r="FQE7" s="418"/>
      <c r="FQF7" s="418"/>
      <c r="FQG7" s="418"/>
      <c r="FQH7" s="418"/>
      <c r="FQI7" s="418"/>
      <c r="FQJ7" s="418"/>
      <c r="FQK7" s="418"/>
      <c r="FQL7" s="418"/>
      <c r="FQM7" s="418"/>
      <c r="FQN7" s="418"/>
      <c r="FQO7" s="418"/>
      <c r="FQP7" s="418"/>
      <c r="FQQ7" s="418"/>
      <c r="FQR7" s="418"/>
      <c r="FQS7" s="418"/>
      <c r="FQT7" s="418"/>
      <c r="FQU7" s="418"/>
      <c r="FQV7" s="418"/>
      <c r="FQW7" s="418"/>
      <c r="FQX7" s="418"/>
      <c r="FQY7" s="418"/>
      <c r="FQZ7" s="418"/>
      <c r="FRA7" s="418"/>
      <c r="FRB7" s="418"/>
      <c r="FRC7" s="418"/>
      <c r="FRD7" s="418"/>
      <c r="FRE7" s="418"/>
      <c r="FRF7" s="418"/>
      <c r="FRG7" s="418"/>
      <c r="FRH7" s="418"/>
      <c r="FRI7" s="418"/>
      <c r="FRJ7" s="418"/>
      <c r="FRK7" s="418"/>
      <c r="FRL7" s="418"/>
      <c r="FRM7" s="418"/>
      <c r="FRN7" s="418"/>
      <c r="FRO7" s="418"/>
      <c r="FRP7" s="418"/>
      <c r="FRQ7" s="418"/>
      <c r="FRR7" s="418"/>
      <c r="FRS7" s="418"/>
      <c r="FRT7" s="418"/>
      <c r="FRU7" s="418"/>
      <c r="FRV7" s="418"/>
      <c r="FRW7" s="418"/>
      <c r="FRX7" s="418"/>
      <c r="FRY7" s="418"/>
      <c r="FRZ7" s="418"/>
      <c r="FSA7" s="418"/>
      <c r="FSB7" s="418"/>
      <c r="FSC7" s="418"/>
      <c r="FSD7" s="418"/>
      <c r="FSE7" s="418"/>
      <c r="FSF7" s="418"/>
      <c r="FSG7" s="418"/>
      <c r="FSH7" s="418"/>
      <c r="FSI7" s="418"/>
      <c r="FSJ7" s="418"/>
      <c r="FSK7" s="418"/>
      <c r="FSL7" s="418"/>
      <c r="FSM7" s="418"/>
      <c r="FSN7" s="418"/>
      <c r="FSO7" s="418"/>
      <c r="FSP7" s="418"/>
      <c r="FSQ7" s="418"/>
      <c r="FSR7" s="418"/>
      <c r="FSS7" s="418"/>
      <c r="FST7" s="418"/>
      <c r="FSU7" s="418"/>
      <c r="FSV7" s="418"/>
      <c r="FSW7" s="418"/>
      <c r="FSX7" s="418"/>
      <c r="FSY7" s="418"/>
      <c r="FSZ7" s="418"/>
      <c r="FTA7" s="418"/>
      <c r="FTB7" s="418"/>
      <c r="FTC7" s="418"/>
      <c r="FTD7" s="418"/>
      <c r="FTE7" s="418"/>
      <c r="FTF7" s="418"/>
      <c r="FTG7" s="418"/>
      <c r="FTH7" s="418"/>
      <c r="FTI7" s="418"/>
      <c r="FTJ7" s="418"/>
      <c r="FTK7" s="418"/>
      <c r="FTL7" s="418"/>
      <c r="FTM7" s="418"/>
      <c r="FTN7" s="418"/>
      <c r="FTO7" s="418"/>
      <c r="FTP7" s="418"/>
      <c r="FTQ7" s="418"/>
      <c r="FTR7" s="418"/>
      <c r="FTS7" s="418"/>
      <c r="FTT7" s="418"/>
      <c r="FTU7" s="418"/>
      <c r="FTV7" s="418"/>
      <c r="FTW7" s="418"/>
      <c r="FTX7" s="418"/>
      <c r="FTY7" s="418"/>
      <c r="FTZ7" s="418"/>
      <c r="FUA7" s="418"/>
      <c r="FUB7" s="418"/>
      <c r="FUC7" s="418"/>
      <c r="FUD7" s="418"/>
      <c r="FUE7" s="418"/>
      <c r="FUF7" s="418"/>
      <c r="FUG7" s="418"/>
      <c r="FUH7" s="418"/>
      <c r="FUI7" s="418"/>
      <c r="FUJ7" s="418"/>
      <c r="FUK7" s="418"/>
      <c r="FUL7" s="418"/>
      <c r="FUM7" s="418"/>
      <c r="FUN7" s="418"/>
      <c r="FUO7" s="418"/>
      <c r="FUP7" s="418"/>
      <c r="FUQ7" s="418"/>
      <c r="FUR7" s="418"/>
      <c r="FUS7" s="418"/>
      <c r="FUT7" s="418"/>
      <c r="FUU7" s="418"/>
      <c r="FUV7" s="418"/>
      <c r="FUW7" s="418"/>
      <c r="FUX7" s="418"/>
      <c r="FUY7" s="418"/>
      <c r="FUZ7" s="418"/>
      <c r="FVA7" s="418"/>
      <c r="FVB7" s="418"/>
      <c r="FVC7" s="418"/>
      <c r="FVD7" s="418"/>
      <c r="FVE7" s="418"/>
      <c r="FVF7" s="418"/>
      <c r="FVG7" s="418"/>
      <c r="FVH7" s="418"/>
      <c r="FVI7" s="418"/>
      <c r="FVJ7" s="418"/>
      <c r="FVK7" s="418"/>
      <c r="FVL7" s="418"/>
      <c r="FVM7" s="418"/>
      <c r="FVN7" s="418"/>
      <c r="FVO7" s="418"/>
      <c r="FVP7" s="418"/>
      <c r="FVQ7" s="418"/>
      <c r="FVR7" s="418"/>
      <c r="FVS7" s="418"/>
      <c r="FVT7" s="418"/>
      <c r="FVU7" s="418"/>
      <c r="FVV7" s="418"/>
      <c r="FVW7" s="418"/>
      <c r="FVX7" s="418"/>
      <c r="FVY7" s="418"/>
      <c r="FVZ7" s="418"/>
      <c r="FWA7" s="418"/>
      <c r="FWB7" s="418"/>
      <c r="FWC7" s="418"/>
      <c r="FWD7" s="418"/>
      <c r="FWE7" s="418"/>
      <c r="FWF7" s="418"/>
      <c r="FWG7" s="418"/>
      <c r="FWH7" s="418"/>
      <c r="FWI7" s="418"/>
      <c r="FWJ7" s="418"/>
      <c r="FWK7" s="418"/>
      <c r="FWL7" s="418"/>
      <c r="FWM7" s="418"/>
      <c r="FWN7" s="418"/>
      <c r="FWO7" s="418"/>
      <c r="FWP7" s="418"/>
      <c r="FWQ7" s="418"/>
      <c r="FWR7" s="418"/>
      <c r="FWS7" s="418"/>
      <c r="FWT7" s="418"/>
      <c r="FWU7" s="418"/>
      <c r="FWV7" s="418"/>
      <c r="FWW7" s="418"/>
      <c r="FWX7" s="418"/>
      <c r="FWY7" s="418"/>
      <c r="FWZ7" s="418"/>
      <c r="FXA7" s="418"/>
      <c r="FXB7" s="418"/>
      <c r="FXC7" s="418"/>
      <c r="FXD7" s="418"/>
      <c r="FXE7" s="418"/>
      <c r="FXF7" s="418"/>
      <c r="FXG7" s="418"/>
      <c r="FXH7" s="418"/>
      <c r="FXI7" s="418"/>
      <c r="FXJ7" s="418"/>
      <c r="FXK7" s="418"/>
      <c r="FXL7" s="418"/>
      <c r="FXM7" s="418"/>
      <c r="FXN7" s="418"/>
      <c r="FXO7" s="418"/>
      <c r="FXP7" s="418"/>
      <c r="FXQ7" s="418"/>
      <c r="FXR7" s="418"/>
      <c r="FXS7" s="418"/>
      <c r="FXT7" s="418"/>
      <c r="FXU7" s="418"/>
      <c r="FXV7" s="418"/>
      <c r="FXW7" s="418"/>
      <c r="FXX7" s="418"/>
      <c r="FXY7" s="418"/>
      <c r="FXZ7" s="418"/>
      <c r="FYA7" s="418"/>
      <c r="FYB7" s="418"/>
      <c r="FYC7" s="418"/>
      <c r="FYD7" s="418"/>
      <c r="FYE7" s="418"/>
      <c r="FYF7" s="418"/>
      <c r="FYG7" s="418"/>
      <c r="FYH7" s="418"/>
      <c r="FYI7" s="418"/>
      <c r="FYJ7" s="418"/>
      <c r="FYK7" s="418"/>
      <c r="FYL7" s="418"/>
      <c r="FYM7" s="418"/>
      <c r="FYN7" s="418"/>
      <c r="FYO7" s="418"/>
      <c r="FYP7" s="418"/>
      <c r="FYQ7" s="418"/>
      <c r="FYR7" s="418"/>
      <c r="FYS7" s="418"/>
      <c r="FYT7" s="418"/>
      <c r="FYU7" s="418"/>
      <c r="FYV7" s="418"/>
      <c r="FYW7" s="418"/>
      <c r="FYX7" s="418"/>
      <c r="FYY7" s="418"/>
      <c r="FYZ7" s="418"/>
      <c r="FZA7" s="418"/>
      <c r="FZB7" s="418"/>
      <c r="FZC7" s="418"/>
      <c r="FZD7" s="418"/>
      <c r="FZE7" s="418"/>
      <c r="FZF7" s="418"/>
      <c r="FZG7" s="418"/>
      <c r="FZH7" s="418"/>
      <c r="FZI7" s="418"/>
      <c r="FZJ7" s="418"/>
      <c r="FZK7" s="418"/>
      <c r="FZL7" s="418"/>
      <c r="FZM7" s="418"/>
      <c r="FZN7" s="418"/>
      <c r="FZO7" s="418"/>
      <c r="FZP7" s="418"/>
      <c r="FZQ7" s="418"/>
      <c r="FZR7" s="418"/>
      <c r="FZS7" s="418"/>
      <c r="FZT7" s="418"/>
      <c r="FZU7" s="418"/>
      <c r="FZV7" s="418"/>
      <c r="FZW7" s="418"/>
      <c r="FZX7" s="418"/>
      <c r="FZY7" s="418"/>
      <c r="FZZ7" s="418"/>
      <c r="GAA7" s="418"/>
      <c r="GAB7" s="418"/>
      <c r="GAC7" s="418"/>
      <c r="GAD7" s="418"/>
      <c r="GAE7" s="418"/>
      <c r="GAF7" s="418"/>
      <c r="GAG7" s="418"/>
      <c r="GAH7" s="418"/>
      <c r="GAI7" s="418"/>
      <c r="GAJ7" s="418"/>
      <c r="GAK7" s="418"/>
      <c r="GAL7" s="418"/>
      <c r="GAM7" s="418"/>
      <c r="GAN7" s="418"/>
      <c r="GAO7" s="418"/>
      <c r="GAP7" s="418"/>
      <c r="GAQ7" s="418"/>
      <c r="GAR7" s="418"/>
      <c r="GAS7" s="418"/>
      <c r="GAT7" s="418"/>
      <c r="GAU7" s="418"/>
      <c r="GAV7" s="418"/>
      <c r="GAW7" s="418"/>
      <c r="GAX7" s="418"/>
      <c r="GAY7" s="418"/>
      <c r="GAZ7" s="418"/>
      <c r="GBA7" s="418"/>
      <c r="GBB7" s="418"/>
      <c r="GBC7" s="418"/>
      <c r="GBD7" s="418"/>
      <c r="GBE7" s="418"/>
      <c r="GBF7" s="418"/>
      <c r="GBG7" s="418"/>
      <c r="GBH7" s="418"/>
      <c r="GBI7" s="418"/>
      <c r="GBJ7" s="418"/>
      <c r="GBK7" s="418"/>
      <c r="GBL7" s="418"/>
      <c r="GBM7" s="418"/>
      <c r="GBN7" s="418"/>
      <c r="GBO7" s="418"/>
      <c r="GBP7" s="418"/>
      <c r="GBQ7" s="418"/>
      <c r="GBR7" s="418"/>
      <c r="GBS7" s="418"/>
      <c r="GBT7" s="418"/>
      <c r="GBU7" s="418"/>
      <c r="GBV7" s="418"/>
      <c r="GBW7" s="418"/>
      <c r="GBX7" s="418"/>
      <c r="GBY7" s="418"/>
      <c r="GBZ7" s="418"/>
      <c r="GCA7" s="418"/>
      <c r="GCB7" s="418"/>
      <c r="GCC7" s="418"/>
      <c r="GCD7" s="418"/>
      <c r="GCE7" s="418"/>
      <c r="GCF7" s="418"/>
      <c r="GCG7" s="418"/>
      <c r="GCH7" s="418"/>
      <c r="GCI7" s="418"/>
      <c r="GCJ7" s="418"/>
      <c r="GCK7" s="418"/>
      <c r="GCL7" s="418"/>
      <c r="GCM7" s="418"/>
      <c r="GCN7" s="418"/>
      <c r="GCO7" s="418"/>
      <c r="GCP7" s="418"/>
      <c r="GCQ7" s="418"/>
      <c r="GCR7" s="418"/>
      <c r="GCS7" s="418"/>
      <c r="GCT7" s="418"/>
      <c r="GCU7" s="418"/>
      <c r="GCV7" s="418"/>
      <c r="GCW7" s="418"/>
      <c r="GCX7" s="418"/>
      <c r="GCY7" s="418"/>
      <c r="GCZ7" s="418"/>
      <c r="GDA7" s="418"/>
      <c r="GDB7" s="418"/>
      <c r="GDC7" s="418"/>
      <c r="GDD7" s="418"/>
      <c r="GDE7" s="418"/>
      <c r="GDF7" s="418"/>
      <c r="GDG7" s="418"/>
      <c r="GDH7" s="418"/>
      <c r="GDI7" s="418"/>
      <c r="GDJ7" s="418"/>
      <c r="GDK7" s="418"/>
      <c r="GDL7" s="418"/>
      <c r="GDM7" s="418"/>
      <c r="GDN7" s="418"/>
      <c r="GDO7" s="418"/>
      <c r="GDP7" s="418"/>
      <c r="GDQ7" s="418"/>
      <c r="GDR7" s="418"/>
      <c r="GDS7" s="418"/>
      <c r="GDT7" s="418"/>
      <c r="GDU7" s="418"/>
      <c r="GDV7" s="418"/>
      <c r="GDW7" s="418"/>
      <c r="GDX7" s="418"/>
      <c r="GDY7" s="418"/>
      <c r="GDZ7" s="418"/>
      <c r="GEA7" s="418"/>
      <c r="GEB7" s="418"/>
      <c r="GEC7" s="418"/>
      <c r="GED7" s="418"/>
      <c r="GEE7" s="418"/>
      <c r="GEF7" s="418"/>
      <c r="GEG7" s="418"/>
      <c r="GEH7" s="418"/>
      <c r="GEI7" s="418"/>
      <c r="GEJ7" s="418"/>
      <c r="GEK7" s="418"/>
      <c r="GEL7" s="418"/>
      <c r="GEM7" s="418"/>
      <c r="GEN7" s="418"/>
      <c r="GEO7" s="418"/>
      <c r="GEP7" s="418"/>
      <c r="GEQ7" s="418"/>
      <c r="GER7" s="418"/>
      <c r="GES7" s="418"/>
      <c r="GET7" s="418"/>
      <c r="GEU7" s="418"/>
      <c r="GEV7" s="418"/>
      <c r="GEW7" s="418"/>
      <c r="GEX7" s="418"/>
      <c r="GEY7" s="418"/>
      <c r="GEZ7" s="418"/>
      <c r="GFA7" s="418"/>
      <c r="GFB7" s="418"/>
      <c r="GFC7" s="418"/>
      <c r="GFD7" s="418"/>
      <c r="GFE7" s="418"/>
      <c r="GFF7" s="418"/>
      <c r="GFG7" s="418"/>
      <c r="GFH7" s="418"/>
      <c r="GFI7" s="418"/>
      <c r="GFJ7" s="418"/>
      <c r="GFK7" s="418"/>
      <c r="GFL7" s="418"/>
      <c r="GFM7" s="418"/>
      <c r="GFN7" s="418"/>
      <c r="GFO7" s="418"/>
      <c r="GFP7" s="418"/>
      <c r="GFQ7" s="418"/>
      <c r="GFR7" s="418"/>
      <c r="GFS7" s="418"/>
      <c r="GFT7" s="418"/>
      <c r="GFU7" s="418"/>
      <c r="GFV7" s="418"/>
      <c r="GFW7" s="418"/>
      <c r="GFX7" s="418"/>
      <c r="GFY7" s="418"/>
      <c r="GFZ7" s="418"/>
      <c r="GGA7" s="418"/>
      <c r="GGB7" s="418"/>
      <c r="GGC7" s="418"/>
      <c r="GGD7" s="418"/>
      <c r="GGE7" s="418"/>
      <c r="GGF7" s="418"/>
      <c r="GGG7" s="418"/>
      <c r="GGH7" s="418"/>
      <c r="GGI7" s="418"/>
      <c r="GGJ7" s="418"/>
      <c r="GGK7" s="418"/>
      <c r="GGL7" s="418"/>
      <c r="GGM7" s="418"/>
      <c r="GGN7" s="418"/>
      <c r="GGO7" s="418"/>
      <c r="GGP7" s="418"/>
      <c r="GGQ7" s="418"/>
      <c r="GGR7" s="418"/>
      <c r="GGS7" s="418"/>
      <c r="GGT7" s="418"/>
      <c r="GGU7" s="418"/>
      <c r="GGV7" s="418"/>
      <c r="GGW7" s="418"/>
      <c r="GGX7" s="418"/>
      <c r="GGY7" s="418"/>
      <c r="GGZ7" s="418"/>
      <c r="GHA7" s="418"/>
      <c r="GHB7" s="418"/>
      <c r="GHC7" s="418"/>
      <c r="GHD7" s="418"/>
      <c r="GHE7" s="418"/>
      <c r="GHF7" s="418"/>
      <c r="GHG7" s="418"/>
      <c r="GHH7" s="418"/>
      <c r="GHI7" s="418"/>
      <c r="GHJ7" s="418"/>
      <c r="GHK7" s="418"/>
      <c r="GHL7" s="418"/>
      <c r="GHM7" s="418"/>
      <c r="GHN7" s="418"/>
      <c r="GHO7" s="418"/>
      <c r="GHP7" s="418"/>
      <c r="GHQ7" s="418"/>
      <c r="GHR7" s="418"/>
      <c r="GHS7" s="418"/>
      <c r="GHT7" s="418"/>
      <c r="GHU7" s="418"/>
      <c r="GHV7" s="418"/>
      <c r="GHW7" s="418"/>
      <c r="GHX7" s="418"/>
      <c r="GHY7" s="418"/>
      <c r="GHZ7" s="418"/>
      <c r="GIA7" s="418"/>
      <c r="GIB7" s="418"/>
      <c r="GIC7" s="418"/>
      <c r="GID7" s="418"/>
      <c r="GIE7" s="418"/>
      <c r="GIF7" s="418"/>
      <c r="GIG7" s="418"/>
      <c r="GIH7" s="418"/>
      <c r="GII7" s="418"/>
      <c r="GIJ7" s="418"/>
      <c r="GIK7" s="418"/>
      <c r="GIL7" s="418"/>
      <c r="GIM7" s="418"/>
      <c r="GIN7" s="418"/>
      <c r="GIO7" s="418"/>
      <c r="GIP7" s="418"/>
      <c r="GIQ7" s="418"/>
      <c r="GIR7" s="418"/>
      <c r="GIS7" s="418"/>
      <c r="GIT7" s="418"/>
      <c r="GIU7" s="418"/>
      <c r="GIV7" s="418"/>
      <c r="GIW7" s="418"/>
      <c r="GIX7" s="418"/>
      <c r="GIY7" s="418"/>
      <c r="GIZ7" s="418"/>
      <c r="GJA7" s="418"/>
      <c r="GJB7" s="418"/>
      <c r="GJC7" s="418"/>
      <c r="GJD7" s="418"/>
      <c r="GJE7" s="418"/>
      <c r="GJF7" s="418"/>
      <c r="GJG7" s="418"/>
      <c r="GJH7" s="418"/>
      <c r="GJI7" s="418"/>
      <c r="GJJ7" s="418"/>
      <c r="GJK7" s="418"/>
      <c r="GJL7" s="418"/>
      <c r="GJM7" s="418"/>
      <c r="GJN7" s="418"/>
      <c r="GJO7" s="418"/>
      <c r="GJP7" s="418"/>
      <c r="GJQ7" s="418"/>
      <c r="GJR7" s="418"/>
      <c r="GJS7" s="418"/>
      <c r="GJT7" s="418"/>
      <c r="GJU7" s="418"/>
      <c r="GJV7" s="418"/>
      <c r="GJW7" s="418"/>
      <c r="GJX7" s="418"/>
      <c r="GJY7" s="418"/>
      <c r="GJZ7" s="418"/>
      <c r="GKA7" s="418"/>
      <c r="GKB7" s="418"/>
      <c r="GKC7" s="418"/>
      <c r="GKD7" s="418"/>
      <c r="GKE7" s="418"/>
      <c r="GKF7" s="418"/>
      <c r="GKG7" s="418"/>
      <c r="GKH7" s="418"/>
      <c r="GKI7" s="418"/>
      <c r="GKJ7" s="418"/>
      <c r="GKK7" s="418"/>
      <c r="GKL7" s="418"/>
      <c r="GKM7" s="418"/>
      <c r="GKN7" s="418"/>
      <c r="GKO7" s="418"/>
      <c r="GKP7" s="418"/>
      <c r="GKQ7" s="418"/>
      <c r="GKR7" s="418"/>
      <c r="GKS7" s="418"/>
      <c r="GKT7" s="418"/>
      <c r="GKU7" s="418"/>
      <c r="GKV7" s="418"/>
      <c r="GKW7" s="418"/>
      <c r="GKX7" s="418"/>
      <c r="GKY7" s="418"/>
      <c r="GKZ7" s="418"/>
      <c r="GLA7" s="418"/>
      <c r="GLB7" s="418"/>
      <c r="GLC7" s="418"/>
      <c r="GLD7" s="418"/>
      <c r="GLE7" s="418"/>
      <c r="GLF7" s="418"/>
      <c r="GLG7" s="418"/>
      <c r="GLH7" s="418"/>
      <c r="GLI7" s="418"/>
      <c r="GLJ7" s="418"/>
      <c r="GLK7" s="418"/>
      <c r="GLL7" s="418"/>
      <c r="GLM7" s="418"/>
      <c r="GLN7" s="418"/>
      <c r="GLO7" s="418"/>
      <c r="GLP7" s="418"/>
      <c r="GLQ7" s="418"/>
      <c r="GLR7" s="418"/>
      <c r="GLS7" s="418"/>
      <c r="GLT7" s="418"/>
      <c r="GLU7" s="418"/>
      <c r="GLV7" s="418"/>
      <c r="GLW7" s="418"/>
      <c r="GLX7" s="418"/>
      <c r="GLY7" s="418"/>
      <c r="GLZ7" s="418"/>
      <c r="GMA7" s="418"/>
      <c r="GMB7" s="418"/>
      <c r="GMC7" s="418"/>
      <c r="GMD7" s="418"/>
      <c r="GME7" s="418"/>
      <c r="GMF7" s="418"/>
      <c r="GMG7" s="418"/>
      <c r="GMH7" s="418"/>
      <c r="GMI7" s="418"/>
      <c r="GMJ7" s="418"/>
      <c r="GMK7" s="418"/>
      <c r="GML7" s="418"/>
      <c r="GMM7" s="418"/>
      <c r="GMN7" s="418"/>
      <c r="GMO7" s="418"/>
      <c r="GMP7" s="418"/>
      <c r="GMQ7" s="418"/>
      <c r="GMR7" s="418"/>
      <c r="GMS7" s="418"/>
      <c r="GMT7" s="418"/>
      <c r="GMU7" s="418"/>
      <c r="GMV7" s="418"/>
      <c r="GMW7" s="418"/>
      <c r="GMX7" s="418"/>
      <c r="GMY7" s="418"/>
      <c r="GMZ7" s="418"/>
      <c r="GNA7" s="418"/>
      <c r="GNB7" s="418"/>
      <c r="GNC7" s="418"/>
      <c r="GND7" s="418"/>
      <c r="GNE7" s="418"/>
      <c r="GNF7" s="418"/>
      <c r="GNG7" s="418"/>
      <c r="GNH7" s="418"/>
      <c r="GNI7" s="418"/>
      <c r="GNJ7" s="418"/>
      <c r="GNK7" s="418"/>
      <c r="GNL7" s="418"/>
      <c r="GNM7" s="418"/>
      <c r="GNN7" s="418"/>
      <c r="GNO7" s="418"/>
      <c r="GNP7" s="418"/>
      <c r="GNQ7" s="418"/>
      <c r="GNR7" s="418"/>
      <c r="GNS7" s="418"/>
      <c r="GNT7" s="418"/>
      <c r="GNU7" s="418"/>
      <c r="GNV7" s="418"/>
      <c r="GNW7" s="418"/>
      <c r="GNX7" s="418"/>
      <c r="GNY7" s="418"/>
      <c r="GNZ7" s="418"/>
      <c r="GOA7" s="418"/>
      <c r="GOB7" s="418"/>
      <c r="GOC7" s="418"/>
      <c r="GOD7" s="418"/>
      <c r="GOE7" s="418"/>
      <c r="GOF7" s="418"/>
      <c r="GOG7" s="418"/>
      <c r="GOH7" s="418"/>
      <c r="GOI7" s="418"/>
      <c r="GOJ7" s="418"/>
      <c r="GOK7" s="418"/>
      <c r="GOL7" s="418"/>
      <c r="GOM7" s="418"/>
      <c r="GON7" s="418"/>
      <c r="GOO7" s="418"/>
      <c r="GOP7" s="418"/>
      <c r="GOQ7" s="418"/>
      <c r="GOR7" s="418"/>
      <c r="GOS7" s="418"/>
      <c r="GOT7" s="418"/>
      <c r="GOU7" s="418"/>
      <c r="GOV7" s="418"/>
      <c r="GOW7" s="418"/>
      <c r="GOX7" s="418"/>
      <c r="GOY7" s="418"/>
      <c r="GOZ7" s="418"/>
      <c r="GPA7" s="418"/>
      <c r="GPB7" s="418"/>
      <c r="GPC7" s="418"/>
      <c r="GPD7" s="418"/>
      <c r="GPE7" s="418"/>
      <c r="GPF7" s="418"/>
      <c r="GPG7" s="418"/>
      <c r="GPH7" s="418"/>
      <c r="GPI7" s="418"/>
      <c r="GPJ7" s="418"/>
      <c r="GPK7" s="418"/>
      <c r="GPL7" s="418"/>
      <c r="GPM7" s="418"/>
      <c r="GPN7" s="418"/>
      <c r="GPO7" s="418"/>
      <c r="GPP7" s="418"/>
      <c r="GPQ7" s="418"/>
      <c r="GPR7" s="418"/>
      <c r="GPS7" s="418"/>
      <c r="GPT7" s="418"/>
      <c r="GPU7" s="418"/>
      <c r="GPV7" s="418"/>
      <c r="GPW7" s="418"/>
      <c r="GPX7" s="418"/>
      <c r="GPY7" s="418"/>
      <c r="GPZ7" s="418"/>
      <c r="GQA7" s="418"/>
      <c r="GQB7" s="418"/>
      <c r="GQC7" s="418"/>
      <c r="GQD7" s="418"/>
      <c r="GQE7" s="418"/>
      <c r="GQF7" s="418"/>
      <c r="GQG7" s="418"/>
      <c r="GQH7" s="418"/>
      <c r="GQI7" s="418"/>
      <c r="GQJ7" s="418"/>
      <c r="GQK7" s="418"/>
      <c r="GQL7" s="418"/>
      <c r="GQM7" s="418"/>
      <c r="GQN7" s="418"/>
      <c r="GQO7" s="418"/>
      <c r="GQP7" s="418"/>
      <c r="GQQ7" s="418"/>
      <c r="GQR7" s="418"/>
      <c r="GQS7" s="418"/>
      <c r="GQT7" s="418"/>
      <c r="GQU7" s="418"/>
      <c r="GQV7" s="418"/>
      <c r="GQW7" s="418"/>
      <c r="GQX7" s="418"/>
      <c r="GQY7" s="418"/>
      <c r="GQZ7" s="418"/>
      <c r="GRA7" s="418"/>
      <c r="GRB7" s="418"/>
      <c r="GRC7" s="418"/>
      <c r="GRD7" s="418"/>
      <c r="GRE7" s="418"/>
      <c r="GRF7" s="418"/>
      <c r="GRG7" s="418"/>
      <c r="GRH7" s="418"/>
      <c r="GRI7" s="418"/>
      <c r="GRJ7" s="418"/>
      <c r="GRK7" s="418"/>
      <c r="GRL7" s="418"/>
      <c r="GRM7" s="418"/>
      <c r="GRN7" s="418"/>
      <c r="GRO7" s="418"/>
      <c r="GRP7" s="418"/>
      <c r="GRQ7" s="418"/>
      <c r="GRR7" s="418"/>
      <c r="GRS7" s="418"/>
      <c r="GRT7" s="418"/>
      <c r="GRU7" s="418"/>
      <c r="GRV7" s="418"/>
      <c r="GRW7" s="418"/>
      <c r="GRX7" s="418"/>
      <c r="GRY7" s="418"/>
      <c r="GRZ7" s="418"/>
      <c r="GSA7" s="418"/>
      <c r="GSB7" s="418"/>
      <c r="GSC7" s="418"/>
      <c r="GSD7" s="418"/>
      <c r="GSE7" s="418"/>
      <c r="GSF7" s="418"/>
      <c r="GSG7" s="418"/>
      <c r="GSH7" s="418"/>
      <c r="GSI7" s="418"/>
      <c r="GSJ7" s="418"/>
      <c r="GSK7" s="418"/>
      <c r="GSL7" s="418"/>
      <c r="GSM7" s="418"/>
      <c r="GSN7" s="418"/>
      <c r="GSO7" s="418"/>
      <c r="GSP7" s="418"/>
      <c r="GSQ7" s="418"/>
      <c r="GSR7" s="418"/>
      <c r="GSS7" s="418"/>
      <c r="GST7" s="418"/>
      <c r="GSU7" s="418"/>
      <c r="GSV7" s="418"/>
      <c r="GSW7" s="418"/>
      <c r="GSX7" s="418"/>
      <c r="GSY7" s="418"/>
      <c r="GSZ7" s="418"/>
      <c r="GTA7" s="418"/>
      <c r="GTB7" s="418"/>
      <c r="GTC7" s="418"/>
      <c r="GTD7" s="418"/>
      <c r="GTE7" s="418"/>
      <c r="GTF7" s="418"/>
      <c r="GTG7" s="418"/>
      <c r="GTH7" s="418"/>
      <c r="GTI7" s="418"/>
      <c r="GTJ7" s="418"/>
      <c r="GTK7" s="418"/>
      <c r="GTL7" s="418"/>
      <c r="GTM7" s="418"/>
      <c r="GTN7" s="418"/>
      <c r="GTO7" s="418"/>
      <c r="GTP7" s="418"/>
      <c r="GTQ7" s="418"/>
      <c r="GTR7" s="418"/>
      <c r="GTS7" s="418"/>
      <c r="GTT7" s="418"/>
      <c r="GTU7" s="418"/>
      <c r="GTV7" s="418"/>
      <c r="GTW7" s="418"/>
      <c r="GTX7" s="418"/>
      <c r="GTY7" s="418"/>
      <c r="GTZ7" s="418"/>
      <c r="GUA7" s="418"/>
      <c r="GUB7" s="418"/>
      <c r="GUC7" s="418"/>
      <c r="GUD7" s="418"/>
      <c r="GUE7" s="418"/>
      <c r="GUF7" s="418"/>
      <c r="GUG7" s="418"/>
      <c r="GUH7" s="418"/>
      <c r="GUI7" s="418"/>
      <c r="GUJ7" s="418"/>
      <c r="GUK7" s="418"/>
      <c r="GUL7" s="418"/>
      <c r="GUM7" s="418"/>
      <c r="GUN7" s="418"/>
      <c r="GUO7" s="418"/>
      <c r="GUP7" s="418"/>
      <c r="GUQ7" s="418"/>
      <c r="GUR7" s="418"/>
      <c r="GUS7" s="418"/>
      <c r="GUT7" s="418"/>
      <c r="GUU7" s="418"/>
      <c r="GUV7" s="418"/>
      <c r="GUW7" s="418"/>
      <c r="GUX7" s="418"/>
      <c r="GUY7" s="418"/>
      <c r="GUZ7" s="418"/>
      <c r="GVA7" s="418"/>
      <c r="GVB7" s="418"/>
      <c r="GVC7" s="418"/>
      <c r="GVD7" s="418"/>
      <c r="GVE7" s="418"/>
      <c r="GVF7" s="418"/>
      <c r="GVG7" s="418"/>
      <c r="GVH7" s="418"/>
      <c r="GVI7" s="418"/>
      <c r="GVJ7" s="418"/>
      <c r="GVK7" s="418"/>
      <c r="GVL7" s="418"/>
      <c r="GVM7" s="418"/>
      <c r="GVN7" s="418"/>
      <c r="GVO7" s="418"/>
      <c r="GVP7" s="418"/>
      <c r="GVQ7" s="418"/>
      <c r="GVR7" s="418"/>
      <c r="GVS7" s="418"/>
      <c r="GVT7" s="418"/>
      <c r="GVU7" s="418"/>
      <c r="GVV7" s="418"/>
      <c r="GVW7" s="418"/>
      <c r="GVX7" s="418"/>
      <c r="GVY7" s="418"/>
      <c r="GVZ7" s="418"/>
      <c r="GWA7" s="418"/>
      <c r="GWB7" s="418"/>
      <c r="GWC7" s="418"/>
      <c r="GWD7" s="418"/>
      <c r="GWE7" s="418"/>
      <c r="GWF7" s="418"/>
      <c r="GWG7" s="418"/>
      <c r="GWH7" s="418"/>
      <c r="GWI7" s="418"/>
      <c r="GWJ7" s="418"/>
      <c r="GWK7" s="418"/>
      <c r="GWL7" s="418"/>
      <c r="GWM7" s="418"/>
      <c r="GWN7" s="418"/>
      <c r="GWO7" s="418"/>
      <c r="GWP7" s="418"/>
      <c r="GWQ7" s="418"/>
      <c r="GWR7" s="418"/>
      <c r="GWS7" s="418"/>
      <c r="GWT7" s="418"/>
      <c r="GWU7" s="418"/>
      <c r="GWV7" s="418"/>
      <c r="GWW7" s="418"/>
      <c r="GWX7" s="418"/>
      <c r="GWY7" s="418"/>
      <c r="GWZ7" s="418"/>
      <c r="GXA7" s="418"/>
      <c r="GXB7" s="418"/>
      <c r="GXC7" s="418"/>
      <c r="GXD7" s="418"/>
      <c r="GXE7" s="418"/>
      <c r="GXF7" s="418"/>
      <c r="GXG7" s="418"/>
      <c r="GXH7" s="418"/>
      <c r="GXI7" s="418"/>
      <c r="GXJ7" s="418"/>
      <c r="GXK7" s="418"/>
      <c r="GXL7" s="418"/>
      <c r="GXM7" s="418"/>
      <c r="GXN7" s="418"/>
      <c r="GXO7" s="418"/>
      <c r="GXP7" s="418"/>
      <c r="GXQ7" s="418"/>
      <c r="GXR7" s="418"/>
      <c r="GXS7" s="418"/>
      <c r="GXT7" s="418"/>
      <c r="GXU7" s="418"/>
      <c r="GXV7" s="418"/>
      <c r="GXW7" s="418"/>
      <c r="GXX7" s="418"/>
      <c r="GXY7" s="418"/>
      <c r="GXZ7" s="418"/>
      <c r="GYA7" s="418"/>
      <c r="GYB7" s="418"/>
      <c r="GYC7" s="418"/>
      <c r="GYD7" s="418"/>
      <c r="GYE7" s="418"/>
      <c r="GYF7" s="418"/>
      <c r="GYG7" s="418"/>
      <c r="GYH7" s="418"/>
      <c r="GYI7" s="418"/>
      <c r="GYJ7" s="418"/>
      <c r="GYK7" s="418"/>
      <c r="GYL7" s="418"/>
      <c r="GYM7" s="418"/>
      <c r="GYN7" s="418"/>
      <c r="GYO7" s="418"/>
      <c r="GYP7" s="418"/>
      <c r="GYQ7" s="418"/>
      <c r="GYR7" s="418"/>
      <c r="GYS7" s="418"/>
      <c r="GYT7" s="418"/>
      <c r="GYU7" s="418"/>
      <c r="GYV7" s="418"/>
      <c r="GYW7" s="418"/>
      <c r="GYX7" s="418"/>
      <c r="GYY7" s="418"/>
      <c r="GYZ7" s="418"/>
      <c r="GZA7" s="418"/>
      <c r="GZB7" s="418"/>
      <c r="GZC7" s="418"/>
      <c r="GZD7" s="418"/>
      <c r="GZE7" s="418"/>
      <c r="GZF7" s="418"/>
      <c r="GZG7" s="418"/>
      <c r="GZH7" s="418"/>
      <c r="GZI7" s="418"/>
      <c r="GZJ7" s="418"/>
      <c r="GZK7" s="418"/>
      <c r="GZL7" s="418"/>
      <c r="GZM7" s="418"/>
      <c r="GZN7" s="418"/>
      <c r="GZO7" s="418"/>
      <c r="GZP7" s="418"/>
      <c r="GZQ7" s="418"/>
      <c r="GZR7" s="418"/>
      <c r="GZS7" s="418"/>
      <c r="GZT7" s="418"/>
      <c r="GZU7" s="418"/>
      <c r="GZV7" s="418"/>
      <c r="GZW7" s="418"/>
      <c r="GZX7" s="418"/>
      <c r="GZY7" s="418"/>
      <c r="GZZ7" s="418"/>
      <c r="HAA7" s="418"/>
      <c r="HAB7" s="418"/>
      <c r="HAC7" s="418"/>
      <c r="HAD7" s="418"/>
      <c r="HAE7" s="418"/>
      <c r="HAF7" s="418"/>
      <c r="HAG7" s="418"/>
      <c r="HAH7" s="418"/>
      <c r="HAI7" s="418"/>
      <c r="HAJ7" s="418"/>
      <c r="HAK7" s="418"/>
      <c r="HAL7" s="418"/>
      <c r="HAM7" s="418"/>
      <c r="HAN7" s="418"/>
      <c r="HAO7" s="418"/>
      <c r="HAP7" s="418"/>
      <c r="HAQ7" s="418"/>
      <c r="HAR7" s="418"/>
      <c r="HAS7" s="418"/>
      <c r="HAT7" s="418"/>
      <c r="HAU7" s="418"/>
      <c r="HAV7" s="418"/>
      <c r="HAW7" s="418"/>
      <c r="HAX7" s="418"/>
      <c r="HAY7" s="418"/>
      <c r="HAZ7" s="418"/>
      <c r="HBA7" s="418"/>
      <c r="HBB7" s="418"/>
      <c r="HBC7" s="418"/>
      <c r="HBD7" s="418"/>
      <c r="HBE7" s="418"/>
      <c r="HBF7" s="418"/>
      <c r="HBG7" s="418"/>
      <c r="HBH7" s="418"/>
      <c r="HBI7" s="418"/>
      <c r="HBJ7" s="418"/>
      <c r="HBK7" s="418"/>
      <c r="HBL7" s="418"/>
      <c r="HBM7" s="418"/>
      <c r="HBN7" s="418"/>
      <c r="HBO7" s="418"/>
      <c r="HBP7" s="418"/>
      <c r="HBQ7" s="418"/>
      <c r="HBR7" s="418"/>
      <c r="HBS7" s="418"/>
      <c r="HBT7" s="418"/>
      <c r="HBU7" s="418"/>
      <c r="HBV7" s="418"/>
      <c r="HBW7" s="418"/>
      <c r="HBX7" s="418"/>
      <c r="HBY7" s="418"/>
      <c r="HBZ7" s="418"/>
      <c r="HCA7" s="418"/>
      <c r="HCB7" s="418"/>
      <c r="HCC7" s="418"/>
      <c r="HCD7" s="418"/>
      <c r="HCE7" s="418"/>
      <c r="HCF7" s="418"/>
      <c r="HCG7" s="418"/>
      <c r="HCH7" s="418"/>
      <c r="HCI7" s="418"/>
      <c r="HCJ7" s="418"/>
      <c r="HCK7" s="418"/>
      <c r="HCL7" s="418"/>
      <c r="HCM7" s="418"/>
      <c r="HCN7" s="418"/>
      <c r="HCO7" s="418"/>
      <c r="HCP7" s="418"/>
      <c r="HCQ7" s="418"/>
      <c r="HCR7" s="418"/>
      <c r="HCS7" s="418"/>
      <c r="HCT7" s="418"/>
      <c r="HCU7" s="418"/>
      <c r="HCV7" s="418"/>
      <c r="HCW7" s="418"/>
      <c r="HCX7" s="418"/>
      <c r="HCY7" s="418"/>
      <c r="HCZ7" s="418"/>
      <c r="HDA7" s="418"/>
      <c r="HDB7" s="418"/>
      <c r="HDC7" s="418"/>
      <c r="HDD7" s="418"/>
      <c r="HDE7" s="418"/>
      <c r="HDF7" s="418"/>
      <c r="HDG7" s="418"/>
      <c r="HDH7" s="418"/>
      <c r="HDI7" s="418"/>
      <c r="HDJ7" s="418"/>
      <c r="HDK7" s="418"/>
      <c r="HDL7" s="418"/>
      <c r="HDM7" s="418"/>
      <c r="HDN7" s="418"/>
      <c r="HDO7" s="418"/>
      <c r="HDP7" s="418"/>
      <c r="HDQ7" s="418"/>
      <c r="HDR7" s="418"/>
      <c r="HDS7" s="418"/>
      <c r="HDT7" s="418"/>
      <c r="HDU7" s="418"/>
      <c r="HDV7" s="418"/>
      <c r="HDW7" s="418"/>
      <c r="HDX7" s="418"/>
      <c r="HDY7" s="418"/>
      <c r="HDZ7" s="418"/>
      <c r="HEA7" s="418"/>
      <c r="HEB7" s="418"/>
      <c r="HEC7" s="418"/>
      <c r="HED7" s="418"/>
      <c r="HEE7" s="418"/>
      <c r="HEF7" s="418"/>
      <c r="HEG7" s="418"/>
      <c r="HEH7" s="418"/>
      <c r="HEI7" s="418"/>
      <c r="HEJ7" s="418"/>
      <c r="HEK7" s="418"/>
      <c r="HEL7" s="418"/>
      <c r="HEM7" s="418"/>
      <c r="HEN7" s="418"/>
      <c r="HEO7" s="418"/>
      <c r="HEP7" s="418"/>
      <c r="HEQ7" s="418"/>
      <c r="HER7" s="418"/>
      <c r="HES7" s="418"/>
      <c r="HET7" s="418"/>
      <c r="HEU7" s="418"/>
      <c r="HEV7" s="418"/>
      <c r="HEW7" s="418"/>
      <c r="HEX7" s="418"/>
      <c r="HEY7" s="418"/>
      <c r="HEZ7" s="418"/>
      <c r="HFA7" s="418"/>
      <c r="HFB7" s="418"/>
      <c r="HFC7" s="418"/>
      <c r="HFD7" s="418"/>
      <c r="HFE7" s="418"/>
      <c r="HFF7" s="418"/>
      <c r="HFG7" s="418"/>
      <c r="HFH7" s="418"/>
      <c r="HFI7" s="418"/>
      <c r="HFJ7" s="418"/>
      <c r="HFK7" s="418"/>
      <c r="HFL7" s="418"/>
      <c r="HFM7" s="418"/>
      <c r="HFN7" s="418"/>
      <c r="HFO7" s="418"/>
      <c r="HFP7" s="418"/>
      <c r="HFQ7" s="418"/>
      <c r="HFR7" s="418"/>
      <c r="HFS7" s="418"/>
      <c r="HFT7" s="418"/>
      <c r="HFU7" s="418"/>
      <c r="HFV7" s="418"/>
      <c r="HFW7" s="418"/>
      <c r="HFX7" s="418"/>
      <c r="HFY7" s="418"/>
      <c r="HFZ7" s="418"/>
      <c r="HGA7" s="418"/>
      <c r="HGB7" s="418"/>
      <c r="HGC7" s="418"/>
      <c r="HGD7" s="418"/>
      <c r="HGE7" s="418"/>
      <c r="HGF7" s="418"/>
      <c r="HGG7" s="418"/>
      <c r="HGH7" s="418"/>
      <c r="HGI7" s="418"/>
      <c r="HGJ7" s="418"/>
      <c r="HGK7" s="418"/>
      <c r="HGL7" s="418"/>
      <c r="HGM7" s="418"/>
      <c r="HGN7" s="418"/>
      <c r="HGO7" s="418"/>
      <c r="HGP7" s="418"/>
      <c r="HGQ7" s="418"/>
      <c r="HGR7" s="418"/>
      <c r="HGS7" s="418"/>
      <c r="HGT7" s="418"/>
      <c r="HGU7" s="418"/>
      <c r="HGV7" s="418"/>
      <c r="HGW7" s="418"/>
      <c r="HGX7" s="418"/>
      <c r="HGY7" s="418"/>
      <c r="HGZ7" s="418"/>
      <c r="HHA7" s="418"/>
      <c r="HHB7" s="418"/>
      <c r="HHC7" s="418"/>
      <c r="HHD7" s="418"/>
      <c r="HHE7" s="418"/>
      <c r="HHF7" s="418"/>
      <c r="HHG7" s="418"/>
      <c r="HHH7" s="418"/>
      <c r="HHI7" s="418"/>
      <c r="HHJ7" s="418"/>
      <c r="HHK7" s="418"/>
      <c r="HHL7" s="418"/>
      <c r="HHM7" s="418"/>
      <c r="HHN7" s="418"/>
      <c r="HHO7" s="418"/>
      <c r="HHP7" s="418"/>
      <c r="HHQ7" s="418"/>
      <c r="HHR7" s="418"/>
      <c r="HHS7" s="418"/>
      <c r="HHT7" s="418"/>
      <c r="HHU7" s="418"/>
      <c r="HHV7" s="418"/>
      <c r="HHW7" s="418"/>
      <c r="HHX7" s="418"/>
      <c r="HHY7" s="418"/>
      <c r="HHZ7" s="418"/>
      <c r="HIA7" s="418"/>
      <c r="HIB7" s="418"/>
      <c r="HIC7" s="418"/>
      <c r="HID7" s="418"/>
      <c r="HIE7" s="418"/>
      <c r="HIF7" s="418"/>
      <c r="HIG7" s="418"/>
      <c r="HIH7" s="418"/>
      <c r="HII7" s="418"/>
      <c r="HIJ7" s="418"/>
      <c r="HIK7" s="418"/>
      <c r="HIL7" s="418"/>
      <c r="HIM7" s="418"/>
      <c r="HIN7" s="418"/>
      <c r="HIO7" s="418"/>
      <c r="HIP7" s="418"/>
      <c r="HIQ7" s="418"/>
      <c r="HIR7" s="418"/>
      <c r="HIS7" s="418"/>
      <c r="HIT7" s="418"/>
      <c r="HIU7" s="418"/>
      <c r="HIV7" s="418"/>
      <c r="HIW7" s="418"/>
      <c r="HIX7" s="418"/>
      <c r="HIY7" s="418"/>
      <c r="HIZ7" s="418"/>
      <c r="HJA7" s="418"/>
      <c r="HJB7" s="418"/>
      <c r="HJC7" s="418"/>
      <c r="HJD7" s="418"/>
      <c r="HJE7" s="418"/>
      <c r="HJF7" s="418"/>
      <c r="HJG7" s="418"/>
      <c r="HJH7" s="418"/>
      <c r="HJI7" s="418"/>
      <c r="HJJ7" s="418"/>
      <c r="HJK7" s="418"/>
      <c r="HJL7" s="418"/>
      <c r="HJM7" s="418"/>
      <c r="HJN7" s="418"/>
      <c r="HJO7" s="418"/>
      <c r="HJP7" s="418"/>
      <c r="HJQ7" s="418"/>
      <c r="HJR7" s="418"/>
      <c r="HJS7" s="418"/>
      <c r="HJT7" s="418"/>
      <c r="HJU7" s="418"/>
      <c r="HJV7" s="418"/>
      <c r="HJW7" s="418"/>
      <c r="HJX7" s="418"/>
      <c r="HJY7" s="418"/>
      <c r="HJZ7" s="418"/>
      <c r="HKA7" s="418"/>
      <c r="HKB7" s="418"/>
      <c r="HKC7" s="418"/>
      <c r="HKD7" s="418"/>
      <c r="HKE7" s="418"/>
      <c r="HKF7" s="418"/>
      <c r="HKG7" s="418"/>
      <c r="HKH7" s="418"/>
      <c r="HKI7" s="418"/>
      <c r="HKJ7" s="418"/>
      <c r="HKK7" s="418"/>
      <c r="HKL7" s="418"/>
      <c r="HKM7" s="418"/>
      <c r="HKN7" s="418"/>
      <c r="HKO7" s="418"/>
      <c r="HKP7" s="418"/>
      <c r="HKQ7" s="418"/>
      <c r="HKR7" s="418"/>
      <c r="HKS7" s="418"/>
      <c r="HKT7" s="418"/>
      <c r="HKU7" s="418"/>
      <c r="HKV7" s="418"/>
      <c r="HKW7" s="418"/>
      <c r="HKX7" s="418"/>
      <c r="HKY7" s="418"/>
      <c r="HKZ7" s="418"/>
      <c r="HLA7" s="418"/>
      <c r="HLB7" s="418"/>
      <c r="HLC7" s="418"/>
      <c r="HLD7" s="418"/>
      <c r="HLE7" s="418"/>
      <c r="HLF7" s="418"/>
      <c r="HLG7" s="418"/>
      <c r="HLH7" s="418"/>
      <c r="HLI7" s="418"/>
      <c r="HLJ7" s="418"/>
      <c r="HLK7" s="418"/>
      <c r="HLL7" s="418"/>
      <c r="HLM7" s="418"/>
      <c r="HLN7" s="418"/>
      <c r="HLO7" s="418"/>
      <c r="HLP7" s="418"/>
      <c r="HLQ7" s="418"/>
      <c r="HLR7" s="418"/>
      <c r="HLS7" s="418"/>
      <c r="HLT7" s="418"/>
      <c r="HLU7" s="418"/>
      <c r="HLV7" s="418"/>
      <c r="HLW7" s="418"/>
      <c r="HLX7" s="418"/>
      <c r="HLY7" s="418"/>
      <c r="HLZ7" s="418"/>
      <c r="HMA7" s="418"/>
      <c r="HMB7" s="418"/>
      <c r="HMC7" s="418"/>
      <c r="HMD7" s="418"/>
      <c r="HME7" s="418"/>
      <c r="HMF7" s="418"/>
      <c r="HMG7" s="418"/>
      <c r="HMH7" s="418"/>
      <c r="HMI7" s="418"/>
      <c r="HMJ7" s="418"/>
      <c r="HMK7" s="418"/>
      <c r="HML7" s="418"/>
      <c r="HMM7" s="418"/>
      <c r="HMN7" s="418"/>
      <c r="HMO7" s="418"/>
      <c r="HMP7" s="418"/>
      <c r="HMQ7" s="418"/>
      <c r="HMR7" s="418"/>
      <c r="HMS7" s="418"/>
      <c r="HMT7" s="418"/>
      <c r="HMU7" s="418"/>
      <c r="HMV7" s="418"/>
      <c r="HMW7" s="418"/>
      <c r="HMX7" s="418"/>
      <c r="HMY7" s="418"/>
      <c r="HMZ7" s="418"/>
      <c r="HNA7" s="418"/>
      <c r="HNB7" s="418"/>
      <c r="HNC7" s="418"/>
      <c r="HND7" s="418"/>
      <c r="HNE7" s="418"/>
      <c r="HNF7" s="418"/>
      <c r="HNG7" s="418"/>
      <c r="HNH7" s="418"/>
      <c r="HNI7" s="418"/>
      <c r="HNJ7" s="418"/>
      <c r="HNK7" s="418"/>
      <c r="HNL7" s="418"/>
      <c r="HNM7" s="418"/>
      <c r="HNN7" s="418"/>
      <c r="HNO7" s="418"/>
      <c r="HNP7" s="418"/>
      <c r="HNQ7" s="418"/>
      <c r="HNR7" s="418"/>
      <c r="HNS7" s="418"/>
      <c r="HNT7" s="418"/>
      <c r="HNU7" s="418"/>
      <c r="HNV7" s="418"/>
      <c r="HNW7" s="418"/>
      <c r="HNX7" s="418"/>
      <c r="HNY7" s="418"/>
      <c r="HNZ7" s="418"/>
      <c r="HOA7" s="418"/>
      <c r="HOB7" s="418"/>
      <c r="HOC7" s="418"/>
      <c r="HOD7" s="418"/>
      <c r="HOE7" s="418"/>
      <c r="HOF7" s="418"/>
      <c r="HOG7" s="418"/>
      <c r="HOH7" s="418"/>
      <c r="HOI7" s="418"/>
      <c r="HOJ7" s="418"/>
      <c r="HOK7" s="418"/>
      <c r="HOL7" s="418"/>
      <c r="HOM7" s="418"/>
      <c r="HON7" s="418"/>
      <c r="HOO7" s="418"/>
      <c r="HOP7" s="418"/>
      <c r="HOQ7" s="418"/>
      <c r="HOR7" s="418"/>
      <c r="HOS7" s="418"/>
      <c r="HOT7" s="418"/>
      <c r="HOU7" s="418"/>
      <c r="HOV7" s="418"/>
      <c r="HOW7" s="418"/>
      <c r="HOX7" s="418"/>
      <c r="HOY7" s="418"/>
      <c r="HOZ7" s="418"/>
      <c r="HPA7" s="418"/>
      <c r="HPB7" s="418"/>
      <c r="HPC7" s="418"/>
      <c r="HPD7" s="418"/>
      <c r="HPE7" s="418"/>
      <c r="HPF7" s="418"/>
      <c r="HPG7" s="418"/>
      <c r="HPH7" s="418"/>
      <c r="HPI7" s="418"/>
      <c r="HPJ7" s="418"/>
      <c r="HPK7" s="418"/>
      <c r="HPL7" s="418"/>
      <c r="HPM7" s="418"/>
      <c r="HPN7" s="418"/>
      <c r="HPO7" s="418"/>
      <c r="HPP7" s="418"/>
      <c r="HPQ7" s="418"/>
      <c r="HPR7" s="418"/>
      <c r="HPS7" s="418"/>
      <c r="HPT7" s="418"/>
      <c r="HPU7" s="418"/>
      <c r="HPV7" s="418"/>
      <c r="HPW7" s="418"/>
      <c r="HPX7" s="418"/>
      <c r="HPY7" s="418"/>
      <c r="HPZ7" s="418"/>
      <c r="HQA7" s="418"/>
      <c r="HQB7" s="418"/>
      <c r="HQC7" s="418"/>
      <c r="HQD7" s="418"/>
      <c r="HQE7" s="418"/>
      <c r="HQF7" s="418"/>
      <c r="HQG7" s="418"/>
      <c r="HQH7" s="418"/>
      <c r="HQI7" s="418"/>
      <c r="HQJ7" s="418"/>
      <c r="HQK7" s="418"/>
      <c r="HQL7" s="418"/>
      <c r="HQM7" s="418"/>
      <c r="HQN7" s="418"/>
      <c r="HQO7" s="418"/>
      <c r="HQP7" s="418"/>
      <c r="HQQ7" s="418"/>
      <c r="HQR7" s="418"/>
      <c r="HQS7" s="418"/>
      <c r="HQT7" s="418"/>
      <c r="HQU7" s="418"/>
      <c r="HQV7" s="418"/>
      <c r="HQW7" s="418"/>
      <c r="HQX7" s="418"/>
      <c r="HQY7" s="418"/>
      <c r="HQZ7" s="418"/>
      <c r="HRA7" s="418"/>
      <c r="HRB7" s="418"/>
      <c r="HRC7" s="418"/>
      <c r="HRD7" s="418"/>
      <c r="HRE7" s="418"/>
      <c r="HRF7" s="418"/>
      <c r="HRG7" s="418"/>
      <c r="HRH7" s="418"/>
      <c r="HRI7" s="418"/>
      <c r="HRJ7" s="418"/>
      <c r="HRK7" s="418"/>
      <c r="HRL7" s="418"/>
      <c r="HRM7" s="418"/>
      <c r="HRN7" s="418"/>
      <c r="HRO7" s="418"/>
      <c r="HRP7" s="418"/>
      <c r="HRQ7" s="418"/>
      <c r="HRR7" s="418"/>
      <c r="HRS7" s="418"/>
      <c r="HRT7" s="418"/>
      <c r="HRU7" s="418"/>
      <c r="HRV7" s="418"/>
      <c r="HRW7" s="418"/>
      <c r="HRX7" s="418"/>
      <c r="HRY7" s="418"/>
      <c r="HRZ7" s="418"/>
      <c r="HSA7" s="418"/>
      <c r="HSB7" s="418"/>
      <c r="HSC7" s="418"/>
      <c r="HSD7" s="418"/>
      <c r="HSE7" s="418"/>
      <c r="HSF7" s="418"/>
      <c r="HSG7" s="418"/>
      <c r="HSH7" s="418"/>
      <c r="HSI7" s="418"/>
      <c r="HSJ7" s="418"/>
      <c r="HSK7" s="418"/>
      <c r="HSL7" s="418"/>
      <c r="HSM7" s="418"/>
      <c r="HSN7" s="418"/>
      <c r="HSO7" s="418"/>
      <c r="HSP7" s="418"/>
      <c r="HSQ7" s="418"/>
      <c r="HSR7" s="418"/>
      <c r="HSS7" s="418"/>
      <c r="HST7" s="418"/>
      <c r="HSU7" s="418"/>
      <c r="HSV7" s="418"/>
      <c r="HSW7" s="418"/>
      <c r="HSX7" s="418"/>
      <c r="HSY7" s="418"/>
      <c r="HSZ7" s="418"/>
      <c r="HTA7" s="418"/>
      <c r="HTB7" s="418"/>
      <c r="HTC7" s="418"/>
      <c r="HTD7" s="418"/>
      <c r="HTE7" s="418"/>
      <c r="HTF7" s="418"/>
      <c r="HTG7" s="418"/>
      <c r="HTH7" s="418"/>
      <c r="HTI7" s="418"/>
      <c r="HTJ7" s="418"/>
      <c r="HTK7" s="418"/>
      <c r="HTL7" s="418"/>
      <c r="HTM7" s="418"/>
      <c r="HTN7" s="418"/>
      <c r="HTO7" s="418"/>
      <c r="HTP7" s="418"/>
      <c r="HTQ7" s="418"/>
      <c r="HTR7" s="418"/>
      <c r="HTS7" s="418"/>
      <c r="HTT7" s="418"/>
      <c r="HTU7" s="418"/>
      <c r="HTV7" s="418"/>
      <c r="HTW7" s="418"/>
      <c r="HTX7" s="418"/>
      <c r="HTY7" s="418"/>
      <c r="HTZ7" s="418"/>
      <c r="HUA7" s="418"/>
      <c r="HUB7" s="418"/>
      <c r="HUC7" s="418"/>
      <c r="HUD7" s="418"/>
      <c r="HUE7" s="418"/>
      <c r="HUF7" s="418"/>
      <c r="HUG7" s="418"/>
      <c r="HUH7" s="418"/>
      <c r="HUI7" s="418"/>
      <c r="HUJ7" s="418"/>
      <c r="HUK7" s="418"/>
      <c r="HUL7" s="418"/>
      <c r="HUM7" s="418"/>
      <c r="HUN7" s="418"/>
      <c r="HUO7" s="418"/>
      <c r="HUP7" s="418"/>
      <c r="HUQ7" s="418"/>
      <c r="HUR7" s="418"/>
      <c r="HUS7" s="418"/>
      <c r="HUT7" s="418"/>
      <c r="HUU7" s="418"/>
      <c r="HUV7" s="418"/>
      <c r="HUW7" s="418"/>
      <c r="HUX7" s="418"/>
      <c r="HUY7" s="418"/>
      <c r="HUZ7" s="418"/>
      <c r="HVA7" s="418"/>
      <c r="HVB7" s="418"/>
      <c r="HVC7" s="418"/>
      <c r="HVD7" s="418"/>
      <c r="HVE7" s="418"/>
      <c r="HVF7" s="418"/>
      <c r="HVG7" s="418"/>
      <c r="HVH7" s="418"/>
      <c r="HVI7" s="418"/>
      <c r="HVJ7" s="418"/>
      <c r="HVK7" s="418"/>
      <c r="HVL7" s="418"/>
      <c r="HVM7" s="418"/>
      <c r="HVN7" s="418"/>
      <c r="HVO7" s="418"/>
      <c r="HVP7" s="418"/>
      <c r="HVQ7" s="418"/>
      <c r="HVR7" s="418"/>
      <c r="HVS7" s="418"/>
      <c r="HVT7" s="418"/>
      <c r="HVU7" s="418"/>
      <c r="HVV7" s="418"/>
      <c r="HVW7" s="418"/>
      <c r="HVX7" s="418"/>
      <c r="HVY7" s="418"/>
      <c r="HVZ7" s="418"/>
      <c r="HWA7" s="418"/>
      <c r="HWB7" s="418"/>
      <c r="HWC7" s="418"/>
      <c r="HWD7" s="418"/>
      <c r="HWE7" s="418"/>
      <c r="HWF7" s="418"/>
      <c r="HWG7" s="418"/>
      <c r="HWH7" s="418"/>
      <c r="HWI7" s="418"/>
      <c r="HWJ7" s="418"/>
      <c r="HWK7" s="418"/>
      <c r="HWL7" s="418"/>
      <c r="HWM7" s="418"/>
      <c r="HWN7" s="418"/>
      <c r="HWO7" s="418"/>
      <c r="HWP7" s="418"/>
      <c r="HWQ7" s="418"/>
      <c r="HWR7" s="418"/>
      <c r="HWS7" s="418"/>
      <c r="HWT7" s="418"/>
      <c r="HWU7" s="418"/>
      <c r="HWV7" s="418"/>
      <c r="HWW7" s="418"/>
      <c r="HWX7" s="418"/>
      <c r="HWY7" s="418"/>
      <c r="HWZ7" s="418"/>
      <c r="HXA7" s="418"/>
      <c r="HXB7" s="418"/>
      <c r="HXC7" s="418"/>
      <c r="HXD7" s="418"/>
      <c r="HXE7" s="418"/>
      <c r="HXF7" s="418"/>
      <c r="HXG7" s="418"/>
      <c r="HXH7" s="418"/>
      <c r="HXI7" s="418"/>
      <c r="HXJ7" s="418"/>
      <c r="HXK7" s="418"/>
      <c r="HXL7" s="418"/>
      <c r="HXM7" s="418"/>
      <c r="HXN7" s="418"/>
      <c r="HXO7" s="418"/>
      <c r="HXP7" s="418"/>
      <c r="HXQ7" s="418"/>
      <c r="HXR7" s="418"/>
      <c r="HXS7" s="418"/>
      <c r="HXT7" s="418"/>
      <c r="HXU7" s="418"/>
      <c r="HXV7" s="418"/>
      <c r="HXW7" s="418"/>
      <c r="HXX7" s="418"/>
      <c r="HXY7" s="418"/>
      <c r="HXZ7" s="418"/>
      <c r="HYA7" s="418"/>
      <c r="HYB7" s="418"/>
      <c r="HYC7" s="418"/>
      <c r="HYD7" s="418"/>
      <c r="HYE7" s="418"/>
      <c r="HYF7" s="418"/>
      <c r="HYG7" s="418"/>
      <c r="HYH7" s="418"/>
      <c r="HYI7" s="418"/>
      <c r="HYJ7" s="418"/>
      <c r="HYK7" s="418"/>
      <c r="HYL7" s="418"/>
      <c r="HYM7" s="418"/>
      <c r="HYN7" s="418"/>
      <c r="HYO7" s="418"/>
      <c r="HYP7" s="418"/>
      <c r="HYQ7" s="418"/>
      <c r="HYR7" s="418"/>
      <c r="HYS7" s="418"/>
      <c r="HYT7" s="418"/>
      <c r="HYU7" s="418"/>
      <c r="HYV7" s="418"/>
      <c r="HYW7" s="418"/>
      <c r="HYX7" s="418"/>
      <c r="HYY7" s="418"/>
      <c r="HYZ7" s="418"/>
      <c r="HZA7" s="418"/>
      <c r="HZB7" s="418"/>
      <c r="HZC7" s="418"/>
      <c r="HZD7" s="418"/>
      <c r="HZE7" s="418"/>
      <c r="HZF7" s="418"/>
      <c r="HZG7" s="418"/>
      <c r="HZH7" s="418"/>
      <c r="HZI7" s="418"/>
      <c r="HZJ7" s="418"/>
      <c r="HZK7" s="418"/>
      <c r="HZL7" s="418"/>
      <c r="HZM7" s="418"/>
      <c r="HZN7" s="418"/>
      <c r="HZO7" s="418"/>
      <c r="HZP7" s="418"/>
      <c r="HZQ7" s="418"/>
      <c r="HZR7" s="418"/>
      <c r="HZS7" s="418"/>
      <c r="HZT7" s="418"/>
      <c r="HZU7" s="418"/>
      <c r="HZV7" s="418"/>
      <c r="HZW7" s="418"/>
      <c r="HZX7" s="418"/>
      <c r="HZY7" s="418"/>
      <c r="HZZ7" s="418"/>
      <c r="IAA7" s="418"/>
      <c r="IAB7" s="418"/>
      <c r="IAC7" s="418"/>
      <c r="IAD7" s="418"/>
      <c r="IAE7" s="418"/>
      <c r="IAF7" s="418"/>
      <c r="IAG7" s="418"/>
      <c r="IAH7" s="418"/>
      <c r="IAI7" s="418"/>
      <c r="IAJ7" s="418"/>
      <c r="IAK7" s="418"/>
      <c r="IAL7" s="418"/>
      <c r="IAM7" s="418"/>
      <c r="IAN7" s="418"/>
      <c r="IAO7" s="418"/>
      <c r="IAP7" s="418"/>
      <c r="IAQ7" s="418"/>
      <c r="IAR7" s="418"/>
      <c r="IAS7" s="418"/>
      <c r="IAT7" s="418"/>
      <c r="IAU7" s="418"/>
      <c r="IAV7" s="418"/>
      <c r="IAW7" s="418"/>
      <c r="IAX7" s="418"/>
      <c r="IAY7" s="418"/>
      <c r="IAZ7" s="418"/>
      <c r="IBA7" s="418"/>
      <c r="IBB7" s="418"/>
      <c r="IBC7" s="418"/>
      <c r="IBD7" s="418"/>
      <c r="IBE7" s="418"/>
      <c r="IBF7" s="418"/>
      <c r="IBG7" s="418"/>
      <c r="IBH7" s="418"/>
      <c r="IBI7" s="418"/>
      <c r="IBJ7" s="418"/>
      <c r="IBK7" s="418"/>
      <c r="IBL7" s="418"/>
      <c r="IBM7" s="418"/>
      <c r="IBN7" s="418"/>
      <c r="IBO7" s="418"/>
      <c r="IBP7" s="418"/>
      <c r="IBQ7" s="418"/>
      <c r="IBR7" s="418"/>
      <c r="IBS7" s="418"/>
      <c r="IBT7" s="418"/>
      <c r="IBU7" s="418"/>
      <c r="IBV7" s="418"/>
      <c r="IBW7" s="418"/>
      <c r="IBX7" s="418"/>
      <c r="IBY7" s="418"/>
      <c r="IBZ7" s="418"/>
      <c r="ICA7" s="418"/>
      <c r="ICB7" s="418"/>
      <c r="ICC7" s="418"/>
      <c r="ICD7" s="418"/>
      <c r="ICE7" s="418"/>
      <c r="ICF7" s="418"/>
      <c r="ICG7" s="418"/>
      <c r="ICH7" s="418"/>
      <c r="ICI7" s="418"/>
      <c r="ICJ7" s="418"/>
      <c r="ICK7" s="418"/>
      <c r="ICL7" s="418"/>
      <c r="ICM7" s="418"/>
      <c r="ICN7" s="418"/>
      <c r="ICO7" s="418"/>
      <c r="ICP7" s="418"/>
      <c r="ICQ7" s="418"/>
      <c r="ICR7" s="418"/>
      <c r="ICS7" s="418"/>
      <c r="ICT7" s="418"/>
      <c r="ICU7" s="418"/>
      <c r="ICV7" s="418"/>
      <c r="ICW7" s="418"/>
      <c r="ICX7" s="418"/>
      <c r="ICY7" s="418"/>
      <c r="ICZ7" s="418"/>
      <c r="IDA7" s="418"/>
      <c r="IDB7" s="418"/>
      <c r="IDC7" s="418"/>
      <c r="IDD7" s="418"/>
      <c r="IDE7" s="418"/>
      <c r="IDF7" s="418"/>
      <c r="IDG7" s="418"/>
      <c r="IDH7" s="418"/>
      <c r="IDI7" s="418"/>
      <c r="IDJ7" s="418"/>
      <c r="IDK7" s="418"/>
      <c r="IDL7" s="418"/>
      <c r="IDM7" s="418"/>
      <c r="IDN7" s="418"/>
      <c r="IDO7" s="418"/>
      <c r="IDP7" s="418"/>
      <c r="IDQ7" s="418"/>
      <c r="IDR7" s="418"/>
      <c r="IDS7" s="418"/>
      <c r="IDT7" s="418"/>
      <c r="IDU7" s="418"/>
      <c r="IDV7" s="418"/>
      <c r="IDW7" s="418"/>
      <c r="IDX7" s="418"/>
      <c r="IDY7" s="418"/>
      <c r="IDZ7" s="418"/>
      <c r="IEA7" s="418"/>
      <c r="IEB7" s="418"/>
      <c r="IEC7" s="418"/>
      <c r="IED7" s="418"/>
      <c r="IEE7" s="418"/>
      <c r="IEF7" s="418"/>
      <c r="IEG7" s="418"/>
      <c r="IEH7" s="418"/>
      <c r="IEI7" s="418"/>
      <c r="IEJ7" s="418"/>
      <c r="IEK7" s="418"/>
      <c r="IEL7" s="418"/>
      <c r="IEM7" s="418"/>
      <c r="IEN7" s="418"/>
      <c r="IEO7" s="418"/>
      <c r="IEP7" s="418"/>
      <c r="IEQ7" s="418"/>
      <c r="IER7" s="418"/>
      <c r="IES7" s="418"/>
      <c r="IET7" s="418"/>
      <c r="IEU7" s="418"/>
      <c r="IEV7" s="418"/>
      <c r="IEW7" s="418"/>
      <c r="IEX7" s="418"/>
      <c r="IEY7" s="418"/>
      <c r="IEZ7" s="418"/>
      <c r="IFA7" s="418"/>
      <c r="IFB7" s="418"/>
      <c r="IFC7" s="418"/>
      <c r="IFD7" s="418"/>
      <c r="IFE7" s="418"/>
      <c r="IFF7" s="418"/>
      <c r="IFG7" s="418"/>
      <c r="IFH7" s="418"/>
      <c r="IFI7" s="418"/>
      <c r="IFJ7" s="418"/>
      <c r="IFK7" s="418"/>
      <c r="IFL7" s="418"/>
      <c r="IFM7" s="418"/>
      <c r="IFN7" s="418"/>
      <c r="IFO7" s="418"/>
      <c r="IFP7" s="418"/>
      <c r="IFQ7" s="418"/>
      <c r="IFR7" s="418"/>
      <c r="IFS7" s="418"/>
      <c r="IFT7" s="418"/>
      <c r="IFU7" s="418"/>
      <c r="IFV7" s="418"/>
      <c r="IFW7" s="418"/>
      <c r="IFX7" s="418"/>
      <c r="IFY7" s="418"/>
      <c r="IFZ7" s="418"/>
      <c r="IGA7" s="418"/>
      <c r="IGB7" s="418"/>
      <c r="IGC7" s="418"/>
      <c r="IGD7" s="418"/>
      <c r="IGE7" s="418"/>
      <c r="IGF7" s="418"/>
      <c r="IGG7" s="418"/>
      <c r="IGH7" s="418"/>
      <c r="IGI7" s="418"/>
      <c r="IGJ7" s="418"/>
      <c r="IGK7" s="418"/>
      <c r="IGL7" s="418"/>
      <c r="IGM7" s="418"/>
      <c r="IGN7" s="418"/>
      <c r="IGO7" s="418"/>
      <c r="IGP7" s="418"/>
      <c r="IGQ7" s="418"/>
      <c r="IGR7" s="418"/>
      <c r="IGS7" s="418"/>
      <c r="IGT7" s="418"/>
      <c r="IGU7" s="418"/>
      <c r="IGV7" s="418"/>
      <c r="IGW7" s="418"/>
      <c r="IGX7" s="418"/>
      <c r="IGY7" s="418"/>
      <c r="IGZ7" s="418"/>
      <c r="IHA7" s="418"/>
      <c r="IHB7" s="418"/>
      <c r="IHC7" s="418"/>
      <c r="IHD7" s="418"/>
      <c r="IHE7" s="418"/>
      <c r="IHF7" s="418"/>
      <c r="IHG7" s="418"/>
      <c r="IHH7" s="418"/>
      <c r="IHI7" s="418"/>
      <c r="IHJ7" s="418"/>
      <c r="IHK7" s="418"/>
      <c r="IHL7" s="418"/>
      <c r="IHM7" s="418"/>
      <c r="IHN7" s="418"/>
      <c r="IHO7" s="418"/>
      <c r="IHP7" s="418"/>
      <c r="IHQ7" s="418"/>
      <c r="IHR7" s="418"/>
      <c r="IHS7" s="418"/>
      <c r="IHT7" s="418"/>
      <c r="IHU7" s="418"/>
      <c r="IHV7" s="418"/>
      <c r="IHW7" s="418"/>
      <c r="IHX7" s="418"/>
      <c r="IHY7" s="418"/>
      <c r="IHZ7" s="418"/>
      <c r="IIA7" s="418"/>
      <c r="IIB7" s="418"/>
      <c r="IIC7" s="418"/>
      <c r="IID7" s="418"/>
      <c r="IIE7" s="418"/>
      <c r="IIF7" s="418"/>
      <c r="IIG7" s="418"/>
      <c r="IIH7" s="418"/>
      <c r="III7" s="418"/>
      <c r="IIJ7" s="418"/>
      <c r="IIK7" s="418"/>
      <c r="IIL7" s="418"/>
      <c r="IIM7" s="418"/>
      <c r="IIN7" s="418"/>
      <c r="IIO7" s="418"/>
      <c r="IIP7" s="418"/>
      <c r="IIQ7" s="418"/>
      <c r="IIR7" s="418"/>
      <c r="IIS7" s="418"/>
      <c r="IIT7" s="418"/>
      <c r="IIU7" s="418"/>
      <c r="IIV7" s="418"/>
      <c r="IIW7" s="418"/>
      <c r="IIX7" s="418"/>
      <c r="IIY7" s="418"/>
      <c r="IIZ7" s="418"/>
      <c r="IJA7" s="418"/>
      <c r="IJB7" s="418"/>
      <c r="IJC7" s="418"/>
      <c r="IJD7" s="418"/>
      <c r="IJE7" s="418"/>
      <c r="IJF7" s="418"/>
      <c r="IJG7" s="418"/>
      <c r="IJH7" s="418"/>
      <c r="IJI7" s="418"/>
      <c r="IJJ7" s="418"/>
      <c r="IJK7" s="418"/>
      <c r="IJL7" s="418"/>
      <c r="IJM7" s="418"/>
      <c r="IJN7" s="418"/>
      <c r="IJO7" s="418"/>
      <c r="IJP7" s="418"/>
      <c r="IJQ7" s="418"/>
      <c r="IJR7" s="418"/>
      <c r="IJS7" s="418"/>
      <c r="IJT7" s="418"/>
      <c r="IJU7" s="418"/>
      <c r="IJV7" s="418"/>
      <c r="IJW7" s="418"/>
      <c r="IJX7" s="418"/>
      <c r="IJY7" s="418"/>
      <c r="IJZ7" s="418"/>
      <c r="IKA7" s="418"/>
      <c r="IKB7" s="418"/>
      <c r="IKC7" s="418"/>
      <c r="IKD7" s="418"/>
      <c r="IKE7" s="418"/>
      <c r="IKF7" s="418"/>
      <c r="IKG7" s="418"/>
      <c r="IKH7" s="418"/>
      <c r="IKI7" s="418"/>
      <c r="IKJ7" s="418"/>
      <c r="IKK7" s="418"/>
      <c r="IKL7" s="418"/>
      <c r="IKM7" s="418"/>
      <c r="IKN7" s="418"/>
      <c r="IKO7" s="418"/>
      <c r="IKP7" s="418"/>
      <c r="IKQ7" s="418"/>
      <c r="IKR7" s="418"/>
      <c r="IKS7" s="418"/>
      <c r="IKT7" s="418"/>
      <c r="IKU7" s="418"/>
      <c r="IKV7" s="418"/>
      <c r="IKW7" s="418"/>
      <c r="IKX7" s="418"/>
      <c r="IKY7" s="418"/>
      <c r="IKZ7" s="418"/>
      <c r="ILA7" s="418"/>
      <c r="ILB7" s="418"/>
      <c r="ILC7" s="418"/>
      <c r="ILD7" s="418"/>
      <c r="ILE7" s="418"/>
      <c r="ILF7" s="418"/>
      <c r="ILG7" s="418"/>
      <c r="ILH7" s="418"/>
      <c r="ILI7" s="418"/>
      <c r="ILJ7" s="418"/>
      <c r="ILK7" s="418"/>
      <c r="ILL7" s="418"/>
      <c r="ILM7" s="418"/>
      <c r="ILN7" s="418"/>
      <c r="ILO7" s="418"/>
      <c r="ILP7" s="418"/>
      <c r="ILQ7" s="418"/>
      <c r="ILR7" s="418"/>
      <c r="ILS7" s="418"/>
      <c r="ILT7" s="418"/>
      <c r="ILU7" s="418"/>
      <c r="ILV7" s="418"/>
      <c r="ILW7" s="418"/>
      <c r="ILX7" s="418"/>
      <c r="ILY7" s="418"/>
      <c r="ILZ7" s="418"/>
      <c r="IMA7" s="418"/>
      <c r="IMB7" s="418"/>
      <c r="IMC7" s="418"/>
      <c r="IMD7" s="418"/>
      <c r="IME7" s="418"/>
      <c r="IMF7" s="418"/>
      <c r="IMG7" s="418"/>
      <c r="IMH7" s="418"/>
      <c r="IMI7" s="418"/>
      <c r="IMJ7" s="418"/>
      <c r="IMK7" s="418"/>
      <c r="IML7" s="418"/>
      <c r="IMM7" s="418"/>
      <c r="IMN7" s="418"/>
      <c r="IMO7" s="418"/>
      <c r="IMP7" s="418"/>
      <c r="IMQ7" s="418"/>
      <c r="IMR7" s="418"/>
      <c r="IMS7" s="418"/>
      <c r="IMT7" s="418"/>
      <c r="IMU7" s="418"/>
      <c r="IMV7" s="418"/>
      <c r="IMW7" s="418"/>
      <c r="IMX7" s="418"/>
      <c r="IMY7" s="418"/>
      <c r="IMZ7" s="418"/>
      <c r="INA7" s="418"/>
      <c r="INB7" s="418"/>
      <c r="INC7" s="418"/>
      <c r="IND7" s="418"/>
      <c r="INE7" s="418"/>
      <c r="INF7" s="418"/>
      <c r="ING7" s="418"/>
      <c r="INH7" s="418"/>
      <c r="INI7" s="418"/>
      <c r="INJ7" s="418"/>
      <c r="INK7" s="418"/>
      <c r="INL7" s="418"/>
      <c r="INM7" s="418"/>
      <c r="INN7" s="418"/>
      <c r="INO7" s="418"/>
      <c r="INP7" s="418"/>
      <c r="INQ7" s="418"/>
      <c r="INR7" s="418"/>
      <c r="INS7" s="418"/>
      <c r="INT7" s="418"/>
      <c r="INU7" s="418"/>
      <c r="INV7" s="418"/>
      <c r="INW7" s="418"/>
      <c r="INX7" s="418"/>
      <c r="INY7" s="418"/>
      <c r="INZ7" s="418"/>
      <c r="IOA7" s="418"/>
      <c r="IOB7" s="418"/>
      <c r="IOC7" s="418"/>
      <c r="IOD7" s="418"/>
      <c r="IOE7" s="418"/>
      <c r="IOF7" s="418"/>
      <c r="IOG7" s="418"/>
      <c r="IOH7" s="418"/>
      <c r="IOI7" s="418"/>
      <c r="IOJ7" s="418"/>
      <c r="IOK7" s="418"/>
      <c r="IOL7" s="418"/>
      <c r="IOM7" s="418"/>
      <c r="ION7" s="418"/>
      <c r="IOO7" s="418"/>
      <c r="IOP7" s="418"/>
      <c r="IOQ7" s="418"/>
      <c r="IOR7" s="418"/>
      <c r="IOS7" s="418"/>
      <c r="IOT7" s="418"/>
      <c r="IOU7" s="418"/>
      <c r="IOV7" s="418"/>
      <c r="IOW7" s="418"/>
      <c r="IOX7" s="418"/>
      <c r="IOY7" s="418"/>
      <c r="IOZ7" s="418"/>
      <c r="IPA7" s="418"/>
      <c r="IPB7" s="418"/>
      <c r="IPC7" s="418"/>
      <c r="IPD7" s="418"/>
      <c r="IPE7" s="418"/>
      <c r="IPF7" s="418"/>
      <c r="IPG7" s="418"/>
      <c r="IPH7" s="418"/>
      <c r="IPI7" s="418"/>
      <c r="IPJ7" s="418"/>
      <c r="IPK7" s="418"/>
      <c r="IPL7" s="418"/>
      <c r="IPM7" s="418"/>
      <c r="IPN7" s="418"/>
      <c r="IPO7" s="418"/>
      <c r="IPP7" s="418"/>
      <c r="IPQ7" s="418"/>
      <c r="IPR7" s="418"/>
      <c r="IPS7" s="418"/>
      <c r="IPT7" s="418"/>
      <c r="IPU7" s="418"/>
      <c r="IPV7" s="418"/>
      <c r="IPW7" s="418"/>
      <c r="IPX7" s="418"/>
      <c r="IPY7" s="418"/>
      <c r="IPZ7" s="418"/>
      <c r="IQA7" s="418"/>
      <c r="IQB7" s="418"/>
      <c r="IQC7" s="418"/>
      <c r="IQD7" s="418"/>
      <c r="IQE7" s="418"/>
      <c r="IQF7" s="418"/>
      <c r="IQG7" s="418"/>
      <c r="IQH7" s="418"/>
      <c r="IQI7" s="418"/>
      <c r="IQJ7" s="418"/>
      <c r="IQK7" s="418"/>
      <c r="IQL7" s="418"/>
      <c r="IQM7" s="418"/>
      <c r="IQN7" s="418"/>
      <c r="IQO7" s="418"/>
      <c r="IQP7" s="418"/>
      <c r="IQQ7" s="418"/>
      <c r="IQR7" s="418"/>
      <c r="IQS7" s="418"/>
      <c r="IQT7" s="418"/>
      <c r="IQU7" s="418"/>
      <c r="IQV7" s="418"/>
      <c r="IQW7" s="418"/>
      <c r="IQX7" s="418"/>
      <c r="IQY7" s="418"/>
      <c r="IQZ7" s="418"/>
      <c r="IRA7" s="418"/>
      <c r="IRB7" s="418"/>
      <c r="IRC7" s="418"/>
      <c r="IRD7" s="418"/>
      <c r="IRE7" s="418"/>
      <c r="IRF7" s="418"/>
      <c r="IRG7" s="418"/>
      <c r="IRH7" s="418"/>
      <c r="IRI7" s="418"/>
      <c r="IRJ7" s="418"/>
      <c r="IRK7" s="418"/>
      <c r="IRL7" s="418"/>
      <c r="IRM7" s="418"/>
      <c r="IRN7" s="418"/>
      <c r="IRO7" s="418"/>
      <c r="IRP7" s="418"/>
      <c r="IRQ7" s="418"/>
      <c r="IRR7" s="418"/>
      <c r="IRS7" s="418"/>
      <c r="IRT7" s="418"/>
      <c r="IRU7" s="418"/>
      <c r="IRV7" s="418"/>
      <c r="IRW7" s="418"/>
      <c r="IRX7" s="418"/>
      <c r="IRY7" s="418"/>
      <c r="IRZ7" s="418"/>
      <c r="ISA7" s="418"/>
      <c r="ISB7" s="418"/>
      <c r="ISC7" s="418"/>
      <c r="ISD7" s="418"/>
      <c r="ISE7" s="418"/>
      <c r="ISF7" s="418"/>
      <c r="ISG7" s="418"/>
      <c r="ISH7" s="418"/>
      <c r="ISI7" s="418"/>
      <c r="ISJ7" s="418"/>
      <c r="ISK7" s="418"/>
      <c r="ISL7" s="418"/>
      <c r="ISM7" s="418"/>
      <c r="ISN7" s="418"/>
      <c r="ISO7" s="418"/>
      <c r="ISP7" s="418"/>
      <c r="ISQ7" s="418"/>
      <c r="ISR7" s="418"/>
      <c r="ISS7" s="418"/>
      <c r="IST7" s="418"/>
      <c r="ISU7" s="418"/>
      <c r="ISV7" s="418"/>
      <c r="ISW7" s="418"/>
      <c r="ISX7" s="418"/>
      <c r="ISY7" s="418"/>
      <c r="ISZ7" s="418"/>
      <c r="ITA7" s="418"/>
      <c r="ITB7" s="418"/>
      <c r="ITC7" s="418"/>
      <c r="ITD7" s="418"/>
      <c r="ITE7" s="418"/>
      <c r="ITF7" s="418"/>
      <c r="ITG7" s="418"/>
      <c r="ITH7" s="418"/>
      <c r="ITI7" s="418"/>
      <c r="ITJ7" s="418"/>
      <c r="ITK7" s="418"/>
      <c r="ITL7" s="418"/>
      <c r="ITM7" s="418"/>
      <c r="ITN7" s="418"/>
      <c r="ITO7" s="418"/>
      <c r="ITP7" s="418"/>
      <c r="ITQ7" s="418"/>
      <c r="ITR7" s="418"/>
      <c r="ITS7" s="418"/>
      <c r="ITT7" s="418"/>
      <c r="ITU7" s="418"/>
      <c r="ITV7" s="418"/>
      <c r="ITW7" s="418"/>
      <c r="ITX7" s="418"/>
      <c r="ITY7" s="418"/>
      <c r="ITZ7" s="418"/>
      <c r="IUA7" s="418"/>
      <c r="IUB7" s="418"/>
      <c r="IUC7" s="418"/>
      <c r="IUD7" s="418"/>
      <c r="IUE7" s="418"/>
      <c r="IUF7" s="418"/>
      <c r="IUG7" s="418"/>
      <c r="IUH7" s="418"/>
      <c r="IUI7" s="418"/>
      <c r="IUJ7" s="418"/>
      <c r="IUK7" s="418"/>
      <c r="IUL7" s="418"/>
      <c r="IUM7" s="418"/>
      <c r="IUN7" s="418"/>
      <c r="IUO7" s="418"/>
      <c r="IUP7" s="418"/>
      <c r="IUQ7" s="418"/>
      <c r="IUR7" s="418"/>
      <c r="IUS7" s="418"/>
      <c r="IUT7" s="418"/>
      <c r="IUU7" s="418"/>
      <c r="IUV7" s="418"/>
      <c r="IUW7" s="418"/>
      <c r="IUX7" s="418"/>
      <c r="IUY7" s="418"/>
      <c r="IUZ7" s="418"/>
      <c r="IVA7" s="418"/>
      <c r="IVB7" s="418"/>
      <c r="IVC7" s="418"/>
      <c r="IVD7" s="418"/>
      <c r="IVE7" s="418"/>
      <c r="IVF7" s="418"/>
      <c r="IVG7" s="418"/>
      <c r="IVH7" s="418"/>
      <c r="IVI7" s="418"/>
      <c r="IVJ7" s="418"/>
      <c r="IVK7" s="418"/>
      <c r="IVL7" s="418"/>
      <c r="IVM7" s="418"/>
      <c r="IVN7" s="418"/>
      <c r="IVO7" s="418"/>
      <c r="IVP7" s="418"/>
      <c r="IVQ7" s="418"/>
      <c r="IVR7" s="418"/>
      <c r="IVS7" s="418"/>
      <c r="IVT7" s="418"/>
      <c r="IVU7" s="418"/>
      <c r="IVV7" s="418"/>
      <c r="IVW7" s="418"/>
      <c r="IVX7" s="418"/>
      <c r="IVY7" s="418"/>
      <c r="IVZ7" s="418"/>
      <c r="IWA7" s="418"/>
      <c r="IWB7" s="418"/>
      <c r="IWC7" s="418"/>
      <c r="IWD7" s="418"/>
      <c r="IWE7" s="418"/>
      <c r="IWF7" s="418"/>
      <c r="IWG7" s="418"/>
      <c r="IWH7" s="418"/>
      <c r="IWI7" s="418"/>
      <c r="IWJ7" s="418"/>
      <c r="IWK7" s="418"/>
      <c r="IWL7" s="418"/>
      <c r="IWM7" s="418"/>
      <c r="IWN7" s="418"/>
      <c r="IWO7" s="418"/>
      <c r="IWP7" s="418"/>
      <c r="IWQ7" s="418"/>
      <c r="IWR7" s="418"/>
      <c r="IWS7" s="418"/>
      <c r="IWT7" s="418"/>
      <c r="IWU7" s="418"/>
      <c r="IWV7" s="418"/>
      <c r="IWW7" s="418"/>
      <c r="IWX7" s="418"/>
      <c r="IWY7" s="418"/>
      <c r="IWZ7" s="418"/>
      <c r="IXA7" s="418"/>
      <c r="IXB7" s="418"/>
      <c r="IXC7" s="418"/>
      <c r="IXD7" s="418"/>
      <c r="IXE7" s="418"/>
      <c r="IXF7" s="418"/>
      <c r="IXG7" s="418"/>
      <c r="IXH7" s="418"/>
      <c r="IXI7" s="418"/>
      <c r="IXJ7" s="418"/>
      <c r="IXK7" s="418"/>
      <c r="IXL7" s="418"/>
      <c r="IXM7" s="418"/>
      <c r="IXN7" s="418"/>
      <c r="IXO7" s="418"/>
      <c r="IXP7" s="418"/>
      <c r="IXQ7" s="418"/>
      <c r="IXR7" s="418"/>
      <c r="IXS7" s="418"/>
      <c r="IXT7" s="418"/>
      <c r="IXU7" s="418"/>
      <c r="IXV7" s="418"/>
      <c r="IXW7" s="418"/>
      <c r="IXX7" s="418"/>
      <c r="IXY7" s="418"/>
      <c r="IXZ7" s="418"/>
      <c r="IYA7" s="418"/>
      <c r="IYB7" s="418"/>
      <c r="IYC7" s="418"/>
      <c r="IYD7" s="418"/>
      <c r="IYE7" s="418"/>
      <c r="IYF7" s="418"/>
      <c r="IYG7" s="418"/>
      <c r="IYH7" s="418"/>
      <c r="IYI7" s="418"/>
      <c r="IYJ7" s="418"/>
      <c r="IYK7" s="418"/>
      <c r="IYL7" s="418"/>
      <c r="IYM7" s="418"/>
      <c r="IYN7" s="418"/>
      <c r="IYO7" s="418"/>
      <c r="IYP7" s="418"/>
      <c r="IYQ7" s="418"/>
      <c r="IYR7" s="418"/>
      <c r="IYS7" s="418"/>
      <c r="IYT7" s="418"/>
      <c r="IYU7" s="418"/>
      <c r="IYV7" s="418"/>
      <c r="IYW7" s="418"/>
      <c r="IYX7" s="418"/>
      <c r="IYY7" s="418"/>
      <c r="IYZ7" s="418"/>
      <c r="IZA7" s="418"/>
      <c r="IZB7" s="418"/>
      <c r="IZC7" s="418"/>
      <c r="IZD7" s="418"/>
      <c r="IZE7" s="418"/>
      <c r="IZF7" s="418"/>
      <c r="IZG7" s="418"/>
      <c r="IZH7" s="418"/>
      <c r="IZI7" s="418"/>
      <c r="IZJ7" s="418"/>
      <c r="IZK7" s="418"/>
      <c r="IZL7" s="418"/>
      <c r="IZM7" s="418"/>
      <c r="IZN7" s="418"/>
      <c r="IZO7" s="418"/>
      <c r="IZP7" s="418"/>
      <c r="IZQ7" s="418"/>
      <c r="IZR7" s="418"/>
      <c r="IZS7" s="418"/>
      <c r="IZT7" s="418"/>
      <c r="IZU7" s="418"/>
      <c r="IZV7" s="418"/>
      <c r="IZW7" s="418"/>
      <c r="IZX7" s="418"/>
      <c r="IZY7" s="418"/>
      <c r="IZZ7" s="418"/>
      <c r="JAA7" s="418"/>
      <c r="JAB7" s="418"/>
      <c r="JAC7" s="418"/>
      <c r="JAD7" s="418"/>
      <c r="JAE7" s="418"/>
      <c r="JAF7" s="418"/>
      <c r="JAG7" s="418"/>
      <c r="JAH7" s="418"/>
      <c r="JAI7" s="418"/>
      <c r="JAJ7" s="418"/>
      <c r="JAK7" s="418"/>
      <c r="JAL7" s="418"/>
      <c r="JAM7" s="418"/>
      <c r="JAN7" s="418"/>
      <c r="JAO7" s="418"/>
      <c r="JAP7" s="418"/>
      <c r="JAQ7" s="418"/>
      <c r="JAR7" s="418"/>
      <c r="JAS7" s="418"/>
      <c r="JAT7" s="418"/>
      <c r="JAU7" s="418"/>
      <c r="JAV7" s="418"/>
      <c r="JAW7" s="418"/>
      <c r="JAX7" s="418"/>
      <c r="JAY7" s="418"/>
      <c r="JAZ7" s="418"/>
      <c r="JBA7" s="418"/>
      <c r="JBB7" s="418"/>
      <c r="JBC7" s="418"/>
      <c r="JBD7" s="418"/>
      <c r="JBE7" s="418"/>
      <c r="JBF7" s="418"/>
      <c r="JBG7" s="418"/>
      <c r="JBH7" s="418"/>
      <c r="JBI7" s="418"/>
      <c r="JBJ7" s="418"/>
      <c r="JBK7" s="418"/>
      <c r="JBL7" s="418"/>
      <c r="JBM7" s="418"/>
      <c r="JBN7" s="418"/>
      <c r="JBO7" s="418"/>
      <c r="JBP7" s="418"/>
      <c r="JBQ7" s="418"/>
      <c r="JBR7" s="418"/>
      <c r="JBS7" s="418"/>
      <c r="JBT7" s="418"/>
      <c r="JBU7" s="418"/>
      <c r="JBV7" s="418"/>
      <c r="JBW7" s="418"/>
      <c r="JBX7" s="418"/>
      <c r="JBY7" s="418"/>
      <c r="JBZ7" s="418"/>
      <c r="JCA7" s="418"/>
      <c r="JCB7" s="418"/>
      <c r="JCC7" s="418"/>
      <c r="JCD7" s="418"/>
      <c r="JCE7" s="418"/>
      <c r="JCF7" s="418"/>
      <c r="JCG7" s="418"/>
      <c r="JCH7" s="418"/>
      <c r="JCI7" s="418"/>
      <c r="JCJ7" s="418"/>
      <c r="JCK7" s="418"/>
      <c r="JCL7" s="418"/>
      <c r="JCM7" s="418"/>
      <c r="JCN7" s="418"/>
      <c r="JCO7" s="418"/>
      <c r="JCP7" s="418"/>
      <c r="JCQ7" s="418"/>
      <c r="JCR7" s="418"/>
      <c r="JCS7" s="418"/>
      <c r="JCT7" s="418"/>
      <c r="JCU7" s="418"/>
      <c r="JCV7" s="418"/>
      <c r="JCW7" s="418"/>
      <c r="JCX7" s="418"/>
      <c r="JCY7" s="418"/>
      <c r="JCZ7" s="418"/>
      <c r="JDA7" s="418"/>
      <c r="JDB7" s="418"/>
      <c r="JDC7" s="418"/>
      <c r="JDD7" s="418"/>
      <c r="JDE7" s="418"/>
      <c r="JDF7" s="418"/>
      <c r="JDG7" s="418"/>
      <c r="JDH7" s="418"/>
      <c r="JDI7" s="418"/>
      <c r="JDJ7" s="418"/>
      <c r="JDK7" s="418"/>
      <c r="JDL7" s="418"/>
      <c r="JDM7" s="418"/>
      <c r="JDN7" s="418"/>
      <c r="JDO7" s="418"/>
      <c r="JDP7" s="418"/>
      <c r="JDQ7" s="418"/>
      <c r="JDR7" s="418"/>
      <c r="JDS7" s="418"/>
      <c r="JDT7" s="418"/>
      <c r="JDU7" s="418"/>
      <c r="JDV7" s="418"/>
      <c r="JDW7" s="418"/>
      <c r="JDX7" s="418"/>
      <c r="JDY7" s="418"/>
      <c r="JDZ7" s="418"/>
      <c r="JEA7" s="418"/>
      <c r="JEB7" s="418"/>
      <c r="JEC7" s="418"/>
      <c r="JED7" s="418"/>
      <c r="JEE7" s="418"/>
      <c r="JEF7" s="418"/>
      <c r="JEG7" s="418"/>
      <c r="JEH7" s="418"/>
      <c r="JEI7" s="418"/>
      <c r="JEJ7" s="418"/>
      <c r="JEK7" s="418"/>
      <c r="JEL7" s="418"/>
      <c r="JEM7" s="418"/>
      <c r="JEN7" s="418"/>
      <c r="JEO7" s="418"/>
      <c r="JEP7" s="418"/>
      <c r="JEQ7" s="418"/>
      <c r="JER7" s="418"/>
      <c r="JES7" s="418"/>
      <c r="JET7" s="418"/>
      <c r="JEU7" s="418"/>
      <c r="JEV7" s="418"/>
      <c r="JEW7" s="418"/>
      <c r="JEX7" s="418"/>
      <c r="JEY7" s="418"/>
      <c r="JEZ7" s="418"/>
      <c r="JFA7" s="418"/>
      <c r="JFB7" s="418"/>
      <c r="JFC7" s="418"/>
      <c r="JFD7" s="418"/>
      <c r="JFE7" s="418"/>
      <c r="JFF7" s="418"/>
      <c r="JFG7" s="418"/>
      <c r="JFH7" s="418"/>
      <c r="JFI7" s="418"/>
      <c r="JFJ7" s="418"/>
      <c r="JFK7" s="418"/>
      <c r="JFL7" s="418"/>
      <c r="JFM7" s="418"/>
      <c r="JFN7" s="418"/>
      <c r="JFO7" s="418"/>
      <c r="JFP7" s="418"/>
      <c r="JFQ7" s="418"/>
      <c r="JFR7" s="418"/>
      <c r="JFS7" s="418"/>
      <c r="JFT7" s="418"/>
      <c r="JFU7" s="418"/>
      <c r="JFV7" s="418"/>
      <c r="JFW7" s="418"/>
      <c r="JFX7" s="418"/>
      <c r="JFY7" s="418"/>
      <c r="JFZ7" s="418"/>
      <c r="JGA7" s="418"/>
      <c r="JGB7" s="418"/>
      <c r="JGC7" s="418"/>
      <c r="JGD7" s="418"/>
      <c r="JGE7" s="418"/>
      <c r="JGF7" s="418"/>
      <c r="JGG7" s="418"/>
      <c r="JGH7" s="418"/>
      <c r="JGI7" s="418"/>
      <c r="JGJ7" s="418"/>
      <c r="JGK7" s="418"/>
      <c r="JGL7" s="418"/>
      <c r="JGM7" s="418"/>
      <c r="JGN7" s="418"/>
      <c r="JGO7" s="418"/>
      <c r="JGP7" s="418"/>
      <c r="JGQ7" s="418"/>
      <c r="JGR7" s="418"/>
      <c r="JGS7" s="418"/>
      <c r="JGT7" s="418"/>
      <c r="JGU7" s="418"/>
      <c r="JGV7" s="418"/>
      <c r="JGW7" s="418"/>
      <c r="JGX7" s="418"/>
      <c r="JGY7" s="418"/>
      <c r="JGZ7" s="418"/>
      <c r="JHA7" s="418"/>
      <c r="JHB7" s="418"/>
      <c r="JHC7" s="418"/>
      <c r="JHD7" s="418"/>
      <c r="JHE7" s="418"/>
      <c r="JHF7" s="418"/>
      <c r="JHG7" s="418"/>
      <c r="JHH7" s="418"/>
      <c r="JHI7" s="418"/>
      <c r="JHJ7" s="418"/>
      <c r="JHK7" s="418"/>
      <c r="JHL7" s="418"/>
      <c r="JHM7" s="418"/>
      <c r="JHN7" s="418"/>
      <c r="JHO7" s="418"/>
      <c r="JHP7" s="418"/>
      <c r="JHQ7" s="418"/>
      <c r="JHR7" s="418"/>
      <c r="JHS7" s="418"/>
      <c r="JHT7" s="418"/>
      <c r="JHU7" s="418"/>
      <c r="JHV7" s="418"/>
      <c r="JHW7" s="418"/>
      <c r="JHX7" s="418"/>
      <c r="JHY7" s="418"/>
      <c r="JHZ7" s="418"/>
      <c r="JIA7" s="418"/>
      <c r="JIB7" s="418"/>
      <c r="JIC7" s="418"/>
      <c r="JID7" s="418"/>
      <c r="JIE7" s="418"/>
      <c r="JIF7" s="418"/>
      <c r="JIG7" s="418"/>
      <c r="JIH7" s="418"/>
      <c r="JII7" s="418"/>
      <c r="JIJ7" s="418"/>
      <c r="JIK7" s="418"/>
      <c r="JIL7" s="418"/>
      <c r="JIM7" s="418"/>
      <c r="JIN7" s="418"/>
      <c r="JIO7" s="418"/>
      <c r="JIP7" s="418"/>
      <c r="JIQ7" s="418"/>
      <c r="JIR7" s="418"/>
      <c r="JIS7" s="418"/>
      <c r="JIT7" s="418"/>
      <c r="JIU7" s="418"/>
      <c r="JIV7" s="418"/>
      <c r="JIW7" s="418"/>
      <c r="JIX7" s="418"/>
      <c r="JIY7" s="418"/>
      <c r="JIZ7" s="418"/>
      <c r="JJA7" s="418"/>
      <c r="JJB7" s="418"/>
      <c r="JJC7" s="418"/>
      <c r="JJD7" s="418"/>
      <c r="JJE7" s="418"/>
      <c r="JJF7" s="418"/>
      <c r="JJG7" s="418"/>
      <c r="JJH7" s="418"/>
      <c r="JJI7" s="418"/>
      <c r="JJJ7" s="418"/>
      <c r="JJK7" s="418"/>
      <c r="JJL7" s="418"/>
      <c r="JJM7" s="418"/>
      <c r="JJN7" s="418"/>
      <c r="JJO7" s="418"/>
      <c r="JJP7" s="418"/>
      <c r="JJQ7" s="418"/>
      <c r="JJR7" s="418"/>
      <c r="JJS7" s="418"/>
      <c r="JJT7" s="418"/>
      <c r="JJU7" s="418"/>
      <c r="JJV7" s="418"/>
      <c r="JJW7" s="418"/>
      <c r="JJX7" s="418"/>
      <c r="JJY7" s="418"/>
      <c r="JJZ7" s="418"/>
      <c r="JKA7" s="418"/>
      <c r="JKB7" s="418"/>
      <c r="JKC7" s="418"/>
      <c r="JKD7" s="418"/>
      <c r="JKE7" s="418"/>
      <c r="JKF7" s="418"/>
      <c r="JKG7" s="418"/>
      <c r="JKH7" s="418"/>
      <c r="JKI7" s="418"/>
      <c r="JKJ7" s="418"/>
      <c r="JKK7" s="418"/>
      <c r="JKL7" s="418"/>
      <c r="JKM7" s="418"/>
      <c r="JKN7" s="418"/>
      <c r="JKO7" s="418"/>
      <c r="JKP7" s="418"/>
      <c r="JKQ7" s="418"/>
      <c r="JKR7" s="418"/>
      <c r="JKS7" s="418"/>
      <c r="JKT7" s="418"/>
      <c r="JKU7" s="418"/>
      <c r="JKV7" s="418"/>
      <c r="JKW7" s="418"/>
      <c r="JKX7" s="418"/>
      <c r="JKY7" s="418"/>
      <c r="JKZ7" s="418"/>
      <c r="JLA7" s="418"/>
      <c r="JLB7" s="418"/>
      <c r="JLC7" s="418"/>
      <c r="JLD7" s="418"/>
      <c r="JLE7" s="418"/>
      <c r="JLF7" s="418"/>
      <c r="JLG7" s="418"/>
      <c r="JLH7" s="418"/>
      <c r="JLI7" s="418"/>
      <c r="JLJ7" s="418"/>
      <c r="JLK7" s="418"/>
      <c r="JLL7" s="418"/>
      <c r="JLM7" s="418"/>
      <c r="JLN7" s="418"/>
      <c r="JLO7" s="418"/>
      <c r="JLP7" s="418"/>
      <c r="JLQ7" s="418"/>
      <c r="JLR7" s="418"/>
      <c r="JLS7" s="418"/>
      <c r="JLT7" s="418"/>
      <c r="JLU7" s="418"/>
      <c r="JLV7" s="418"/>
      <c r="JLW7" s="418"/>
      <c r="JLX7" s="418"/>
      <c r="JLY7" s="418"/>
      <c r="JLZ7" s="418"/>
      <c r="JMA7" s="418"/>
      <c r="JMB7" s="418"/>
      <c r="JMC7" s="418"/>
      <c r="JMD7" s="418"/>
      <c r="JME7" s="418"/>
      <c r="JMF7" s="418"/>
      <c r="JMG7" s="418"/>
      <c r="JMH7" s="418"/>
      <c r="JMI7" s="418"/>
      <c r="JMJ7" s="418"/>
      <c r="JMK7" s="418"/>
      <c r="JML7" s="418"/>
      <c r="JMM7" s="418"/>
      <c r="JMN7" s="418"/>
      <c r="JMO7" s="418"/>
      <c r="JMP7" s="418"/>
      <c r="JMQ7" s="418"/>
      <c r="JMR7" s="418"/>
      <c r="JMS7" s="418"/>
      <c r="JMT7" s="418"/>
      <c r="JMU7" s="418"/>
      <c r="JMV7" s="418"/>
      <c r="JMW7" s="418"/>
      <c r="JMX7" s="418"/>
      <c r="JMY7" s="418"/>
      <c r="JMZ7" s="418"/>
      <c r="JNA7" s="418"/>
      <c r="JNB7" s="418"/>
      <c r="JNC7" s="418"/>
      <c r="JND7" s="418"/>
      <c r="JNE7" s="418"/>
      <c r="JNF7" s="418"/>
      <c r="JNG7" s="418"/>
      <c r="JNH7" s="418"/>
      <c r="JNI7" s="418"/>
      <c r="JNJ7" s="418"/>
      <c r="JNK7" s="418"/>
      <c r="JNL7" s="418"/>
      <c r="JNM7" s="418"/>
      <c r="JNN7" s="418"/>
      <c r="JNO7" s="418"/>
      <c r="JNP7" s="418"/>
      <c r="JNQ7" s="418"/>
      <c r="JNR7" s="418"/>
      <c r="JNS7" s="418"/>
      <c r="JNT7" s="418"/>
      <c r="JNU7" s="418"/>
      <c r="JNV7" s="418"/>
      <c r="JNW7" s="418"/>
      <c r="JNX7" s="418"/>
      <c r="JNY7" s="418"/>
      <c r="JNZ7" s="418"/>
      <c r="JOA7" s="418"/>
      <c r="JOB7" s="418"/>
      <c r="JOC7" s="418"/>
      <c r="JOD7" s="418"/>
      <c r="JOE7" s="418"/>
      <c r="JOF7" s="418"/>
      <c r="JOG7" s="418"/>
      <c r="JOH7" s="418"/>
      <c r="JOI7" s="418"/>
      <c r="JOJ7" s="418"/>
      <c r="JOK7" s="418"/>
      <c r="JOL7" s="418"/>
      <c r="JOM7" s="418"/>
      <c r="JON7" s="418"/>
      <c r="JOO7" s="418"/>
      <c r="JOP7" s="418"/>
      <c r="JOQ7" s="418"/>
      <c r="JOR7" s="418"/>
      <c r="JOS7" s="418"/>
      <c r="JOT7" s="418"/>
      <c r="JOU7" s="418"/>
      <c r="JOV7" s="418"/>
      <c r="JOW7" s="418"/>
      <c r="JOX7" s="418"/>
      <c r="JOY7" s="418"/>
      <c r="JOZ7" s="418"/>
      <c r="JPA7" s="418"/>
      <c r="JPB7" s="418"/>
      <c r="JPC7" s="418"/>
      <c r="JPD7" s="418"/>
      <c r="JPE7" s="418"/>
      <c r="JPF7" s="418"/>
      <c r="JPG7" s="418"/>
      <c r="JPH7" s="418"/>
      <c r="JPI7" s="418"/>
      <c r="JPJ7" s="418"/>
      <c r="JPK7" s="418"/>
      <c r="JPL7" s="418"/>
      <c r="JPM7" s="418"/>
      <c r="JPN7" s="418"/>
      <c r="JPO7" s="418"/>
      <c r="JPP7" s="418"/>
      <c r="JPQ7" s="418"/>
      <c r="JPR7" s="418"/>
      <c r="JPS7" s="418"/>
      <c r="JPT7" s="418"/>
      <c r="JPU7" s="418"/>
      <c r="JPV7" s="418"/>
      <c r="JPW7" s="418"/>
      <c r="JPX7" s="418"/>
      <c r="JPY7" s="418"/>
      <c r="JPZ7" s="418"/>
      <c r="JQA7" s="418"/>
      <c r="JQB7" s="418"/>
      <c r="JQC7" s="418"/>
      <c r="JQD7" s="418"/>
      <c r="JQE7" s="418"/>
      <c r="JQF7" s="418"/>
      <c r="JQG7" s="418"/>
      <c r="JQH7" s="418"/>
      <c r="JQI7" s="418"/>
      <c r="JQJ7" s="418"/>
      <c r="JQK7" s="418"/>
      <c r="JQL7" s="418"/>
      <c r="JQM7" s="418"/>
      <c r="JQN7" s="418"/>
      <c r="JQO7" s="418"/>
      <c r="JQP7" s="418"/>
      <c r="JQQ7" s="418"/>
      <c r="JQR7" s="418"/>
      <c r="JQS7" s="418"/>
      <c r="JQT7" s="418"/>
      <c r="JQU7" s="418"/>
      <c r="JQV7" s="418"/>
      <c r="JQW7" s="418"/>
      <c r="JQX7" s="418"/>
      <c r="JQY7" s="418"/>
      <c r="JQZ7" s="418"/>
      <c r="JRA7" s="418"/>
      <c r="JRB7" s="418"/>
      <c r="JRC7" s="418"/>
      <c r="JRD7" s="418"/>
      <c r="JRE7" s="418"/>
      <c r="JRF7" s="418"/>
      <c r="JRG7" s="418"/>
      <c r="JRH7" s="418"/>
      <c r="JRI7" s="418"/>
      <c r="JRJ7" s="418"/>
      <c r="JRK7" s="418"/>
      <c r="JRL7" s="418"/>
      <c r="JRM7" s="418"/>
      <c r="JRN7" s="418"/>
      <c r="JRO7" s="418"/>
      <c r="JRP7" s="418"/>
      <c r="JRQ7" s="418"/>
      <c r="JRR7" s="418"/>
      <c r="JRS7" s="418"/>
      <c r="JRT7" s="418"/>
      <c r="JRU7" s="418"/>
      <c r="JRV7" s="418"/>
      <c r="JRW7" s="418"/>
      <c r="JRX7" s="418"/>
      <c r="JRY7" s="418"/>
      <c r="JRZ7" s="418"/>
      <c r="JSA7" s="418"/>
      <c r="JSB7" s="418"/>
      <c r="JSC7" s="418"/>
      <c r="JSD7" s="418"/>
      <c r="JSE7" s="418"/>
      <c r="JSF7" s="418"/>
      <c r="JSG7" s="418"/>
      <c r="JSH7" s="418"/>
      <c r="JSI7" s="418"/>
      <c r="JSJ7" s="418"/>
      <c r="JSK7" s="418"/>
      <c r="JSL7" s="418"/>
      <c r="JSM7" s="418"/>
      <c r="JSN7" s="418"/>
      <c r="JSO7" s="418"/>
      <c r="JSP7" s="418"/>
      <c r="JSQ7" s="418"/>
      <c r="JSR7" s="418"/>
      <c r="JSS7" s="418"/>
      <c r="JST7" s="418"/>
      <c r="JSU7" s="418"/>
      <c r="JSV7" s="418"/>
      <c r="JSW7" s="418"/>
      <c r="JSX7" s="418"/>
      <c r="JSY7" s="418"/>
      <c r="JSZ7" s="418"/>
      <c r="JTA7" s="418"/>
      <c r="JTB7" s="418"/>
      <c r="JTC7" s="418"/>
      <c r="JTD7" s="418"/>
      <c r="JTE7" s="418"/>
      <c r="JTF7" s="418"/>
      <c r="JTG7" s="418"/>
      <c r="JTH7" s="418"/>
      <c r="JTI7" s="418"/>
      <c r="JTJ7" s="418"/>
      <c r="JTK7" s="418"/>
      <c r="JTL7" s="418"/>
      <c r="JTM7" s="418"/>
      <c r="JTN7" s="418"/>
      <c r="JTO7" s="418"/>
      <c r="JTP7" s="418"/>
      <c r="JTQ7" s="418"/>
      <c r="JTR7" s="418"/>
      <c r="JTS7" s="418"/>
      <c r="JTT7" s="418"/>
      <c r="JTU7" s="418"/>
      <c r="JTV7" s="418"/>
      <c r="JTW7" s="418"/>
      <c r="JTX7" s="418"/>
      <c r="JTY7" s="418"/>
      <c r="JTZ7" s="418"/>
      <c r="JUA7" s="418"/>
      <c r="JUB7" s="418"/>
      <c r="JUC7" s="418"/>
      <c r="JUD7" s="418"/>
      <c r="JUE7" s="418"/>
      <c r="JUF7" s="418"/>
      <c r="JUG7" s="418"/>
      <c r="JUH7" s="418"/>
      <c r="JUI7" s="418"/>
      <c r="JUJ7" s="418"/>
      <c r="JUK7" s="418"/>
      <c r="JUL7" s="418"/>
      <c r="JUM7" s="418"/>
      <c r="JUN7" s="418"/>
      <c r="JUO7" s="418"/>
      <c r="JUP7" s="418"/>
      <c r="JUQ7" s="418"/>
      <c r="JUR7" s="418"/>
      <c r="JUS7" s="418"/>
      <c r="JUT7" s="418"/>
      <c r="JUU7" s="418"/>
      <c r="JUV7" s="418"/>
      <c r="JUW7" s="418"/>
      <c r="JUX7" s="418"/>
      <c r="JUY7" s="418"/>
      <c r="JUZ7" s="418"/>
      <c r="JVA7" s="418"/>
      <c r="JVB7" s="418"/>
      <c r="JVC7" s="418"/>
      <c r="JVD7" s="418"/>
      <c r="JVE7" s="418"/>
      <c r="JVF7" s="418"/>
      <c r="JVG7" s="418"/>
      <c r="JVH7" s="418"/>
      <c r="JVI7" s="418"/>
      <c r="JVJ7" s="418"/>
      <c r="JVK7" s="418"/>
      <c r="JVL7" s="418"/>
      <c r="JVM7" s="418"/>
      <c r="JVN7" s="418"/>
      <c r="JVO7" s="418"/>
      <c r="JVP7" s="418"/>
      <c r="JVQ7" s="418"/>
      <c r="JVR7" s="418"/>
      <c r="JVS7" s="418"/>
      <c r="JVT7" s="418"/>
      <c r="JVU7" s="418"/>
      <c r="JVV7" s="418"/>
      <c r="JVW7" s="418"/>
      <c r="JVX7" s="418"/>
      <c r="JVY7" s="418"/>
      <c r="JVZ7" s="418"/>
      <c r="JWA7" s="418"/>
      <c r="JWB7" s="418"/>
      <c r="JWC7" s="418"/>
      <c r="JWD7" s="418"/>
      <c r="JWE7" s="418"/>
      <c r="JWF7" s="418"/>
      <c r="JWG7" s="418"/>
      <c r="JWH7" s="418"/>
      <c r="JWI7" s="418"/>
      <c r="JWJ7" s="418"/>
      <c r="JWK7" s="418"/>
      <c r="JWL7" s="418"/>
      <c r="JWM7" s="418"/>
      <c r="JWN7" s="418"/>
      <c r="JWO7" s="418"/>
      <c r="JWP7" s="418"/>
      <c r="JWQ7" s="418"/>
      <c r="JWR7" s="418"/>
      <c r="JWS7" s="418"/>
      <c r="JWT7" s="418"/>
      <c r="JWU7" s="418"/>
      <c r="JWV7" s="418"/>
      <c r="JWW7" s="418"/>
      <c r="JWX7" s="418"/>
      <c r="JWY7" s="418"/>
      <c r="JWZ7" s="418"/>
      <c r="JXA7" s="418"/>
      <c r="JXB7" s="418"/>
      <c r="JXC7" s="418"/>
      <c r="JXD7" s="418"/>
      <c r="JXE7" s="418"/>
      <c r="JXF7" s="418"/>
      <c r="JXG7" s="418"/>
      <c r="JXH7" s="418"/>
      <c r="JXI7" s="418"/>
      <c r="JXJ7" s="418"/>
      <c r="JXK7" s="418"/>
      <c r="JXL7" s="418"/>
      <c r="JXM7" s="418"/>
      <c r="JXN7" s="418"/>
      <c r="JXO7" s="418"/>
      <c r="JXP7" s="418"/>
      <c r="JXQ7" s="418"/>
      <c r="JXR7" s="418"/>
      <c r="JXS7" s="418"/>
      <c r="JXT7" s="418"/>
      <c r="JXU7" s="418"/>
      <c r="JXV7" s="418"/>
      <c r="JXW7" s="418"/>
      <c r="JXX7" s="418"/>
      <c r="JXY7" s="418"/>
      <c r="JXZ7" s="418"/>
      <c r="JYA7" s="418"/>
      <c r="JYB7" s="418"/>
      <c r="JYC7" s="418"/>
      <c r="JYD7" s="418"/>
      <c r="JYE7" s="418"/>
      <c r="JYF7" s="418"/>
      <c r="JYG7" s="418"/>
      <c r="JYH7" s="418"/>
      <c r="JYI7" s="418"/>
      <c r="JYJ7" s="418"/>
      <c r="JYK7" s="418"/>
      <c r="JYL7" s="418"/>
      <c r="JYM7" s="418"/>
      <c r="JYN7" s="418"/>
      <c r="JYO7" s="418"/>
      <c r="JYP7" s="418"/>
      <c r="JYQ7" s="418"/>
      <c r="JYR7" s="418"/>
      <c r="JYS7" s="418"/>
      <c r="JYT7" s="418"/>
      <c r="JYU7" s="418"/>
      <c r="JYV7" s="418"/>
      <c r="JYW7" s="418"/>
      <c r="JYX7" s="418"/>
      <c r="JYY7" s="418"/>
      <c r="JYZ7" s="418"/>
      <c r="JZA7" s="418"/>
      <c r="JZB7" s="418"/>
      <c r="JZC7" s="418"/>
      <c r="JZD7" s="418"/>
      <c r="JZE7" s="418"/>
      <c r="JZF7" s="418"/>
      <c r="JZG7" s="418"/>
      <c r="JZH7" s="418"/>
      <c r="JZI7" s="418"/>
      <c r="JZJ7" s="418"/>
      <c r="JZK7" s="418"/>
      <c r="JZL7" s="418"/>
      <c r="JZM7" s="418"/>
      <c r="JZN7" s="418"/>
      <c r="JZO7" s="418"/>
      <c r="JZP7" s="418"/>
      <c r="JZQ7" s="418"/>
      <c r="JZR7" s="418"/>
      <c r="JZS7" s="418"/>
      <c r="JZT7" s="418"/>
      <c r="JZU7" s="418"/>
      <c r="JZV7" s="418"/>
      <c r="JZW7" s="418"/>
      <c r="JZX7" s="418"/>
      <c r="JZY7" s="418"/>
      <c r="JZZ7" s="418"/>
      <c r="KAA7" s="418"/>
      <c r="KAB7" s="418"/>
      <c r="KAC7" s="418"/>
      <c r="KAD7" s="418"/>
      <c r="KAE7" s="418"/>
      <c r="KAF7" s="418"/>
      <c r="KAG7" s="418"/>
      <c r="KAH7" s="418"/>
      <c r="KAI7" s="418"/>
      <c r="KAJ7" s="418"/>
      <c r="KAK7" s="418"/>
      <c r="KAL7" s="418"/>
      <c r="KAM7" s="418"/>
      <c r="KAN7" s="418"/>
      <c r="KAO7" s="418"/>
      <c r="KAP7" s="418"/>
      <c r="KAQ7" s="418"/>
      <c r="KAR7" s="418"/>
      <c r="KAS7" s="418"/>
      <c r="KAT7" s="418"/>
      <c r="KAU7" s="418"/>
      <c r="KAV7" s="418"/>
      <c r="KAW7" s="418"/>
      <c r="KAX7" s="418"/>
      <c r="KAY7" s="418"/>
      <c r="KAZ7" s="418"/>
      <c r="KBA7" s="418"/>
      <c r="KBB7" s="418"/>
      <c r="KBC7" s="418"/>
      <c r="KBD7" s="418"/>
      <c r="KBE7" s="418"/>
      <c r="KBF7" s="418"/>
      <c r="KBG7" s="418"/>
      <c r="KBH7" s="418"/>
      <c r="KBI7" s="418"/>
      <c r="KBJ7" s="418"/>
      <c r="KBK7" s="418"/>
      <c r="KBL7" s="418"/>
      <c r="KBM7" s="418"/>
      <c r="KBN7" s="418"/>
      <c r="KBO7" s="418"/>
      <c r="KBP7" s="418"/>
      <c r="KBQ7" s="418"/>
      <c r="KBR7" s="418"/>
      <c r="KBS7" s="418"/>
      <c r="KBT7" s="418"/>
      <c r="KBU7" s="418"/>
      <c r="KBV7" s="418"/>
      <c r="KBW7" s="418"/>
      <c r="KBX7" s="418"/>
      <c r="KBY7" s="418"/>
      <c r="KBZ7" s="418"/>
      <c r="KCA7" s="418"/>
      <c r="KCB7" s="418"/>
      <c r="KCC7" s="418"/>
      <c r="KCD7" s="418"/>
      <c r="KCE7" s="418"/>
      <c r="KCF7" s="418"/>
      <c r="KCG7" s="418"/>
      <c r="KCH7" s="418"/>
      <c r="KCI7" s="418"/>
      <c r="KCJ7" s="418"/>
      <c r="KCK7" s="418"/>
      <c r="KCL7" s="418"/>
      <c r="KCM7" s="418"/>
      <c r="KCN7" s="418"/>
      <c r="KCO7" s="418"/>
      <c r="KCP7" s="418"/>
      <c r="KCQ7" s="418"/>
      <c r="KCR7" s="418"/>
      <c r="KCS7" s="418"/>
      <c r="KCT7" s="418"/>
      <c r="KCU7" s="418"/>
      <c r="KCV7" s="418"/>
      <c r="KCW7" s="418"/>
      <c r="KCX7" s="418"/>
      <c r="KCY7" s="418"/>
      <c r="KCZ7" s="418"/>
      <c r="KDA7" s="418"/>
      <c r="KDB7" s="418"/>
      <c r="KDC7" s="418"/>
      <c r="KDD7" s="418"/>
      <c r="KDE7" s="418"/>
      <c r="KDF7" s="418"/>
      <c r="KDG7" s="418"/>
      <c r="KDH7" s="418"/>
      <c r="KDI7" s="418"/>
      <c r="KDJ7" s="418"/>
      <c r="KDK7" s="418"/>
      <c r="KDL7" s="418"/>
      <c r="KDM7" s="418"/>
      <c r="KDN7" s="418"/>
      <c r="KDO7" s="418"/>
      <c r="KDP7" s="418"/>
      <c r="KDQ7" s="418"/>
      <c r="KDR7" s="418"/>
      <c r="KDS7" s="418"/>
      <c r="KDT7" s="418"/>
      <c r="KDU7" s="418"/>
      <c r="KDV7" s="418"/>
      <c r="KDW7" s="418"/>
      <c r="KDX7" s="418"/>
      <c r="KDY7" s="418"/>
      <c r="KDZ7" s="418"/>
      <c r="KEA7" s="418"/>
      <c r="KEB7" s="418"/>
      <c r="KEC7" s="418"/>
      <c r="KED7" s="418"/>
      <c r="KEE7" s="418"/>
      <c r="KEF7" s="418"/>
      <c r="KEG7" s="418"/>
      <c r="KEH7" s="418"/>
      <c r="KEI7" s="418"/>
      <c r="KEJ7" s="418"/>
      <c r="KEK7" s="418"/>
      <c r="KEL7" s="418"/>
      <c r="KEM7" s="418"/>
      <c r="KEN7" s="418"/>
      <c r="KEO7" s="418"/>
      <c r="KEP7" s="418"/>
      <c r="KEQ7" s="418"/>
      <c r="KER7" s="418"/>
      <c r="KES7" s="418"/>
      <c r="KET7" s="418"/>
      <c r="KEU7" s="418"/>
      <c r="KEV7" s="418"/>
      <c r="KEW7" s="418"/>
      <c r="KEX7" s="418"/>
      <c r="KEY7" s="418"/>
      <c r="KEZ7" s="418"/>
      <c r="KFA7" s="418"/>
      <c r="KFB7" s="418"/>
      <c r="KFC7" s="418"/>
      <c r="KFD7" s="418"/>
      <c r="KFE7" s="418"/>
      <c r="KFF7" s="418"/>
      <c r="KFG7" s="418"/>
      <c r="KFH7" s="418"/>
      <c r="KFI7" s="418"/>
      <c r="KFJ7" s="418"/>
      <c r="KFK7" s="418"/>
      <c r="KFL7" s="418"/>
      <c r="KFM7" s="418"/>
      <c r="KFN7" s="418"/>
      <c r="KFO7" s="418"/>
      <c r="KFP7" s="418"/>
      <c r="KFQ7" s="418"/>
      <c r="KFR7" s="418"/>
      <c r="KFS7" s="418"/>
      <c r="KFT7" s="418"/>
      <c r="KFU7" s="418"/>
      <c r="KFV7" s="418"/>
      <c r="KFW7" s="418"/>
      <c r="KFX7" s="418"/>
      <c r="KFY7" s="418"/>
      <c r="KFZ7" s="418"/>
      <c r="KGA7" s="418"/>
      <c r="KGB7" s="418"/>
      <c r="KGC7" s="418"/>
      <c r="KGD7" s="418"/>
      <c r="KGE7" s="418"/>
      <c r="KGF7" s="418"/>
      <c r="KGG7" s="418"/>
      <c r="KGH7" s="418"/>
      <c r="KGI7" s="418"/>
      <c r="KGJ7" s="418"/>
      <c r="KGK7" s="418"/>
      <c r="KGL7" s="418"/>
      <c r="KGM7" s="418"/>
      <c r="KGN7" s="418"/>
      <c r="KGO7" s="418"/>
      <c r="KGP7" s="418"/>
      <c r="KGQ7" s="418"/>
      <c r="KGR7" s="418"/>
      <c r="KGS7" s="418"/>
      <c r="KGT7" s="418"/>
      <c r="KGU7" s="418"/>
      <c r="KGV7" s="418"/>
      <c r="KGW7" s="418"/>
      <c r="KGX7" s="418"/>
      <c r="KGY7" s="418"/>
      <c r="KGZ7" s="418"/>
      <c r="KHA7" s="418"/>
      <c r="KHB7" s="418"/>
      <c r="KHC7" s="418"/>
      <c r="KHD7" s="418"/>
      <c r="KHE7" s="418"/>
      <c r="KHF7" s="418"/>
      <c r="KHG7" s="418"/>
      <c r="KHH7" s="418"/>
      <c r="KHI7" s="418"/>
      <c r="KHJ7" s="418"/>
      <c r="KHK7" s="418"/>
      <c r="KHL7" s="418"/>
      <c r="KHM7" s="418"/>
      <c r="KHN7" s="418"/>
      <c r="KHO7" s="418"/>
      <c r="KHP7" s="418"/>
      <c r="KHQ7" s="418"/>
      <c r="KHR7" s="418"/>
      <c r="KHS7" s="418"/>
      <c r="KHT7" s="418"/>
      <c r="KHU7" s="418"/>
      <c r="KHV7" s="418"/>
      <c r="KHW7" s="418"/>
      <c r="KHX7" s="418"/>
      <c r="KHY7" s="418"/>
      <c r="KHZ7" s="418"/>
      <c r="KIA7" s="418"/>
      <c r="KIB7" s="418"/>
      <c r="KIC7" s="418"/>
      <c r="KID7" s="418"/>
      <c r="KIE7" s="418"/>
      <c r="KIF7" s="418"/>
      <c r="KIG7" s="418"/>
      <c r="KIH7" s="418"/>
      <c r="KII7" s="418"/>
      <c r="KIJ7" s="418"/>
      <c r="KIK7" s="418"/>
      <c r="KIL7" s="418"/>
      <c r="KIM7" s="418"/>
      <c r="KIN7" s="418"/>
      <c r="KIO7" s="418"/>
      <c r="KIP7" s="418"/>
      <c r="KIQ7" s="418"/>
      <c r="KIR7" s="418"/>
      <c r="KIS7" s="418"/>
      <c r="KIT7" s="418"/>
      <c r="KIU7" s="418"/>
      <c r="KIV7" s="418"/>
      <c r="KIW7" s="418"/>
      <c r="KIX7" s="418"/>
      <c r="KIY7" s="418"/>
      <c r="KIZ7" s="418"/>
      <c r="KJA7" s="418"/>
      <c r="KJB7" s="418"/>
      <c r="KJC7" s="418"/>
      <c r="KJD7" s="418"/>
      <c r="KJE7" s="418"/>
      <c r="KJF7" s="418"/>
      <c r="KJG7" s="418"/>
      <c r="KJH7" s="418"/>
      <c r="KJI7" s="418"/>
      <c r="KJJ7" s="418"/>
      <c r="KJK7" s="418"/>
      <c r="KJL7" s="418"/>
      <c r="KJM7" s="418"/>
      <c r="KJN7" s="418"/>
      <c r="KJO7" s="418"/>
      <c r="KJP7" s="418"/>
      <c r="KJQ7" s="418"/>
      <c r="KJR7" s="418"/>
      <c r="KJS7" s="418"/>
      <c r="KJT7" s="418"/>
      <c r="KJU7" s="418"/>
      <c r="KJV7" s="418"/>
      <c r="KJW7" s="418"/>
      <c r="KJX7" s="418"/>
      <c r="KJY7" s="418"/>
      <c r="KJZ7" s="418"/>
      <c r="KKA7" s="418"/>
      <c r="KKB7" s="418"/>
      <c r="KKC7" s="418"/>
      <c r="KKD7" s="418"/>
      <c r="KKE7" s="418"/>
      <c r="KKF7" s="418"/>
      <c r="KKG7" s="418"/>
      <c r="KKH7" s="418"/>
      <c r="KKI7" s="418"/>
      <c r="KKJ7" s="418"/>
      <c r="KKK7" s="418"/>
      <c r="KKL7" s="418"/>
      <c r="KKM7" s="418"/>
      <c r="KKN7" s="418"/>
      <c r="KKO7" s="418"/>
      <c r="KKP7" s="418"/>
      <c r="KKQ7" s="418"/>
      <c r="KKR7" s="418"/>
      <c r="KKS7" s="418"/>
      <c r="KKT7" s="418"/>
      <c r="KKU7" s="418"/>
      <c r="KKV7" s="418"/>
      <c r="KKW7" s="418"/>
      <c r="KKX7" s="418"/>
      <c r="KKY7" s="418"/>
      <c r="KKZ7" s="418"/>
      <c r="KLA7" s="418"/>
      <c r="KLB7" s="418"/>
      <c r="KLC7" s="418"/>
      <c r="KLD7" s="418"/>
      <c r="KLE7" s="418"/>
      <c r="KLF7" s="418"/>
      <c r="KLG7" s="418"/>
      <c r="KLH7" s="418"/>
      <c r="KLI7" s="418"/>
      <c r="KLJ7" s="418"/>
      <c r="KLK7" s="418"/>
      <c r="KLL7" s="418"/>
      <c r="KLM7" s="418"/>
      <c r="KLN7" s="418"/>
      <c r="KLO7" s="418"/>
      <c r="KLP7" s="418"/>
      <c r="KLQ7" s="418"/>
      <c r="KLR7" s="418"/>
      <c r="KLS7" s="418"/>
      <c r="KLT7" s="418"/>
      <c r="KLU7" s="418"/>
      <c r="KLV7" s="418"/>
      <c r="KLW7" s="418"/>
      <c r="KLX7" s="418"/>
      <c r="KLY7" s="418"/>
      <c r="KLZ7" s="418"/>
      <c r="KMA7" s="418"/>
      <c r="KMB7" s="418"/>
      <c r="KMC7" s="418"/>
      <c r="KMD7" s="418"/>
      <c r="KME7" s="418"/>
      <c r="KMF7" s="418"/>
      <c r="KMG7" s="418"/>
      <c r="KMH7" s="418"/>
      <c r="KMI7" s="418"/>
      <c r="KMJ7" s="418"/>
      <c r="KMK7" s="418"/>
      <c r="KML7" s="418"/>
      <c r="KMM7" s="418"/>
      <c r="KMN7" s="418"/>
      <c r="KMO7" s="418"/>
      <c r="KMP7" s="418"/>
      <c r="KMQ7" s="418"/>
      <c r="KMR7" s="418"/>
      <c r="KMS7" s="418"/>
      <c r="KMT7" s="418"/>
      <c r="KMU7" s="418"/>
      <c r="KMV7" s="418"/>
      <c r="KMW7" s="418"/>
      <c r="KMX7" s="418"/>
      <c r="KMY7" s="418"/>
      <c r="KMZ7" s="418"/>
      <c r="KNA7" s="418"/>
      <c r="KNB7" s="418"/>
      <c r="KNC7" s="418"/>
      <c r="KND7" s="418"/>
      <c r="KNE7" s="418"/>
      <c r="KNF7" s="418"/>
      <c r="KNG7" s="418"/>
      <c r="KNH7" s="418"/>
      <c r="KNI7" s="418"/>
      <c r="KNJ7" s="418"/>
      <c r="KNK7" s="418"/>
      <c r="KNL7" s="418"/>
      <c r="KNM7" s="418"/>
      <c r="KNN7" s="418"/>
      <c r="KNO7" s="418"/>
      <c r="KNP7" s="418"/>
      <c r="KNQ7" s="418"/>
      <c r="KNR7" s="418"/>
      <c r="KNS7" s="418"/>
      <c r="KNT7" s="418"/>
      <c r="KNU7" s="418"/>
      <c r="KNV7" s="418"/>
      <c r="KNW7" s="418"/>
      <c r="KNX7" s="418"/>
      <c r="KNY7" s="418"/>
      <c r="KNZ7" s="418"/>
      <c r="KOA7" s="418"/>
      <c r="KOB7" s="418"/>
      <c r="KOC7" s="418"/>
      <c r="KOD7" s="418"/>
      <c r="KOE7" s="418"/>
      <c r="KOF7" s="418"/>
      <c r="KOG7" s="418"/>
      <c r="KOH7" s="418"/>
      <c r="KOI7" s="418"/>
      <c r="KOJ7" s="418"/>
      <c r="KOK7" s="418"/>
      <c r="KOL7" s="418"/>
      <c r="KOM7" s="418"/>
      <c r="KON7" s="418"/>
      <c r="KOO7" s="418"/>
      <c r="KOP7" s="418"/>
      <c r="KOQ7" s="418"/>
      <c r="KOR7" s="418"/>
      <c r="KOS7" s="418"/>
      <c r="KOT7" s="418"/>
      <c r="KOU7" s="418"/>
      <c r="KOV7" s="418"/>
      <c r="KOW7" s="418"/>
      <c r="KOX7" s="418"/>
      <c r="KOY7" s="418"/>
      <c r="KOZ7" s="418"/>
      <c r="KPA7" s="418"/>
      <c r="KPB7" s="418"/>
      <c r="KPC7" s="418"/>
      <c r="KPD7" s="418"/>
      <c r="KPE7" s="418"/>
      <c r="KPF7" s="418"/>
      <c r="KPG7" s="418"/>
      <c r="KPH7" s="418"/>
      <c r="KPI7" s="418"/>
      <c r="KPJ7" s="418"/>
      <c r="KPK7" s="418"/>
      <c r="KPL7" s="418"/>
      <c r="KPM7" s="418"/>
      <c r="KPN7" s="418"/>
      <c r="KPO7" s="418"/>
      <c r="KPP7" s="418"/>
      <c r="KPQ7" s="418"/>
      <c r="KPR7" s="418"/>
      <c r="KPS7" s="418"/>
      <c r="KPT7" s="418"/>
      <c r="KPU7" s="418"/>
      <c r="KPV7" s="418"/>
      <c r="KPW7" s="418"/>
      <c r="KPX7" s="418"/>
      <c r="KPY7" s="418"/>
      <c r="KPZ7" s="418"/>
      <c r="KQA7" s="418"/>
      <c r="KQB7" s="418"/>
      <c r="KQC7" s="418"/>
      <c r="KQD7" s="418"/>
      <c r="KQE7" s="418"/>
      <c r="KQF7" s="418"/>
      <c r="KQG7" s="418"/>
      <c r="KQH7" s="418"/>
      <c r="KQI7" s="418"/>
      <c r="KQJ7" s="418"/>
      <c r="KQK7" s="418"/>
      <c r="KQL7" s="418"/>
      <c r="KQM7" s="418"/>
      <c r="KQN7" s="418"/>
      <c r="KQO7" s="418"/>
      <c r="KQP7" s="418"/>
      <c r="KQQ7" s="418"/>
      <c r="KQR7" s="418"/>
      <c r="KQS7" s="418"/>
      <c r="KQT7" s="418"/>
      <c r="KQU7" s="418"/>
      <c r="KQV7" s="418"/>
      <c r="KQW7" s="418"/>
      <c r="KQX7" s="418"/>
      <c r="KQY7" s="418"/>
      <c r="KQZ7" s="418"/>
      <c r="KRA7" s="418"/>
      <c r="KRB7" s="418"/>
      <c r="KRC7" s="418"/>
      <c r="KRD7" s="418"/>
      <c r="KRE7" s="418"/>
      <c r="KRF7" s="418"/>
      <c r="KRG7" s="418"/>
      <c r="KRH7" s="418"/>
      <c r="KRI7" s="418"/>
      <c r="KRJ7" s="418"/>
      <c r="KRK7" s="418"/>
      <c r="KRL7" s="418"/>
      <c r="KRM7" s="418"/>
      <c r="KRN7" s="418"/>
      <c r="KRO7" s="418"/>
      <c r="KRP7" s="418"/>
      <c r="KRQ7" s="418"/>
      <c r="KRR7" s="418"/>
      <c r="KRS7" s="418"/>
      <c r="KRT7" s="418"/>
      <c r="KRU7" s="418"/>
      <c r="KRV7" s="418"/>
      <c r="KRW7" s="418"/>
      <c r="KRX7" s="418"/>
      <c r="KRY7" s="418"/>
      <c r="KRZ7" s="418"/>
      <c r="KSA7" s="418"/>
      <c r="KSB7" s="418"/>
      <c r="KSC7" s="418"/>
      <c r="KSD7" s="418"/>
      <c r="KSE7" s="418"/>
      <c r="KSF7" s="418"/>
      <c r="KSG7" s="418"/>
      <c r="KSH7" s="418"/>
      <c r="KSI7" s="418"/>
      <c r="KSJ7" s="418"/>
      <c r="KSK7" s="418"/>
      <c r="KSL7" s="418"/>
      <c r="KSM7" s="418"/>
      <c r="KSN7" s="418"/>
      <c r="KSO7" s="418"/>
      <c r="KSP7" s="418"/>
      <c r="KSQ7" s="418"/>
      <c r="KSR7" s="418"/>
      <c r="KSS7" s="418"/>
      <c r="KST7" s="418"/>
      <c r="KSU7" s="418"/>
      <c r="KSV7" s="418"/>
      <c r="KSW7" s="418"/>
      <c r="KSX7" s="418"/>
      <c r="KSY7" s="418"/>
      <c r="KSZ7" s="418"/>
      <c r="KTA7" s="418"/>
      <c r="KTB7" s="418"/>
      <c r="KTC7" s="418"/>
      <c r="KTD7" s="418"/>
      <c r="KTE7" s="418"/>
      <c r="KTF7" s="418"/>
      <c r="KTG7" s="418"/>
      <c r="KTH7" s="418"/>
      <c r="KTI7" s="418"/>
      <c r="KTJ7" s="418"/>
      <c r="KTK7" s="418"/>
      <c r="KTL7" s="418"/>
      <c r="KTM7" s="418"/>
      <c r="KTN7" s="418"/>
      <c r="KTO7" s="418"/>
      <c r="KTP7" s="418"/>
      <c r="KTQ7" s="418"/>
      <c r="KTR7" s="418"/>
      <c r="KTS7" s="418"/>
      <c r="KTT7" s="418"/>
      <c r="KTU7" s="418"/>
      <c r="KTV7" s="418"/>
      <c r="KTW7" s="418"/>
      <c r="KTX7" s="418"/>
      <c r="KTY7" s="418"/>
      <c r="KTZ7" s="418"/>
      <c r="KUA7" s="418"/>
      <c r="KUB7" s="418"/>
      <c r="KUC7" s="418"/>
      <c r="KUD7" s="418"/>
      <c r="KUE7" s="418"/>
      <c r="KUF7" s="418"/>
      <c r="KUG7" s="418"/>
      <c r="KUH7" s="418"/>
      <c r="KUI7" s="418"/>
      <c r="KUJ7" s="418"/>
      <c r="KUK7" s="418"/>
      <c r="KUL7" s="418"/>
      <c r="KUM7" s="418"/>
      <c r="KUN7" s="418"/>
      <c r="KUO7" s="418"/>
      <c r="KUP7" s="418"/>
      <c r="KUQ7" s="418"/>
      <c r="KUR7" s="418"/>
      <c r="KUS7" s="418"/>
      <c r="KUT7" s="418"/>
      <c r="KUU7" s="418"/>
      <c r="KUV7" s="418"/>
      <c r="KUW7" s="418"/>
      <c r="KUX7" s="418"/>
      <c r="KUY7" s="418"/>
      <c r="KUZ7" s="418"/>
      <c r="KVA7" s="418"/>
      <c r="KVB7" s="418"/>
      <c r="KVC7" s="418"/>
      <c r="KVD7" s="418"/>
      <c r="KVE7" s="418"/>
      <c r="KVF7" s="418"/>
      <c r="KVG7" s="418"/>
      <c r="KVH7" s="418"/>
      <c r="KVI7" s="418"/>
      <c r="KVJ7" s="418"/>
      <c r="KVK7" s="418"/>
      <c r="KVL7" s="418"/>
      <c r="KVM7" s="418"/>
      <c r="KVN7" s="418"/>
      <c r="KVO7" s="418"/>
      <c r="KVP7" s="418"/>
      <c r="KVQ7" s="418"/>
      <c r="KVR7" s="418"/>
      <c r="KVS7" s="418"/>
      <c r="KVT7" s="418"/>
      <c r="KVU7" s="418"/>
      <c r="KVV7" s="418"/>
      <c r="KVW7" s="418"/>
      <c r="KVX7" s="418"/>
      <c r="KVY7" s="418"/>
      <c r="KVZ7" s="418"/>
      <c r="KWA7" s="418"/>
      <c r="KWB7" s="418"/>
      <c r="KWC7" s="418"/>
      <c r="KWD7" s="418"/>
      <c r="KWE7" s="418"/>
      <c r="KWF7" s="418"/>
      <c r="KWG7" s="418"/>
      <c r="KWH7" s="418"/>
      <c r="KWI7" s="418"/>
      <c r="KWJ7" s="418"/>
      <c r="KWK7" s="418"/>
      <c r="KWL7" s="418"/>
      <c r="KWM7" s="418"/>
      <c r="KWN7" s="418"/>
      <c r="KWO7" s="418"/>
      <c r="KWP7" s="418"/>
      <c r="KWQ7" s="418"/>
      <c r="KWR7" s="418"/>
      <c r="KWS7" s="418"/>
      <c r="KWT7" s="418"/>
      <c r="KWU7" s="418"/>
      <c r="KWV7" s="418"/>
      <c r="KWW7" s="418"/>
      <c r="KWX7" s="418"/>
      <c r="KWY7" s="418"/>
      <c r="KWZ7" s="418"/>
      <c r="KXA7" s="418"/>
      <c r="KXB7" s="418"/>
      <c r="KXC7" s="418"/>
      <c r="KXD7" s="418"/>
      <c r="KXE7" s="418"/>
      <c r="KXF7" s="418"/>
      <c r="KXG7" s="418"/>
      <c r="KXH7" s="418"/>
      <c r="KXI7" s="418"/>
      <c r="KXJ7" s="418"/>
      <c r="KXK7" s="418"/>
      <c r="KXL7" s="418"/>
      <c r="KXM7" s="418"/>
      <c r="KXN7" s="418"/>
      <c r="KXO7" s="418"/>
      <c r="KXP7" s="418"/>
      <c r="KXQ7" s="418"/>
      <c r="KXR7" s="418"/>
      <c r="KXS7" s="418"/>
      <c r="KXT7" s="418"/>
      <c r="KXU7" s="418"/>
      <c r="KXV7" s="418"/>
      <c r="KXW7" s="418"/>
      <c r="KXX7" s="418"/>
      <c r="KXY7" s="418"/>
      <c r="KXZ7" s="418"/>
      <c r="KYA7" s="418"/>
      <c r="KYB7" s="418"/>
      <c r="KYC7" s="418"/>
      <c r="KYD7" s="418"/>
      <c r="KYE7" s="418"/>
      <c r="KYF7" s="418"/>
      <c r="KYG7" s="418"/>
      <c r="KYH7" s="418"/>
      <c r="KYI7" s="418"/>
      <c r="KYJ7" s="418"/>
      <c r="KYK7" s="418"/>
      <c r="KYL7" s="418"/>
      <c r="KYM7" s="418"/>
      <c r="KYN7" s="418"/>
      <c r="KYO7" s="418"/>
      <c r="KYP7" s="418"/>
      <c r="KYQ7" s="418"/>
      <c r="KYR7" s="418"/>
      <c r="KYS7" s="418"/>
      <c r="KYT7" s="418"/>
      <c r="KYU7" s="418"/>
      <c r="KYV7" s="418"/>
      <c r="KYW7" s="418"/>
      <c r="KYX7" s="418"/>
      <c r="KYY7" s="418"/>
      <c r="KYZ7" s="418"/>
      <c r="KZA7" s="418"/>
      <c r="KZB7" s="418"/>
      <c r="KZC7" s="418"/>
      <c r="KZD7" s="418"/>
      <c r="KZE7" s="418"/>
      <c r="KZF7" s="418"/>
      <c r="KZG7" s="418"/>
      <c r="KZH7" s="418"/>
      <c r="KZI7" s="418"/>
      <c r="KZJ7" s="418"/>
      <c r="KZK7" s="418"/>
      <c r="KZL7" s="418"/>
      <c r="KZM7" s="418"/>
      <c r="KZN7" s="418"/>
      <c r="KZO7" s="418"/>
      <c r="KZP7" s="418"/>
      <c r="KZQ7" s="418"/>
      <c r="KZR7" s="418"/>
      <c r="KZS7" s="418"/>
      <c r="KZT7" s="418"/>
      <c r="KZU7" s="418"/>
      <c r="KZV7" s="418"/>
      <c r="KZW7" s="418"/>
      <c r="KZX7" s="418"/>
      <c r="KZY7" s="418"/>
      <c r="KZZ7" s="418"/>
      <c r="LAA7" s="418"/>
      <c r="LAB7" s="418"/>
      <c r="LAC7" s="418"/>
      <c r="LAD7" s="418"/>
      <c r="LAE7" s="418"/>
      <c r="LAF7" s="418"/>
      <c r="LAG7" s="418"/>
      <c r="LAH7" s="418"/>
      <c r="LAI7" s="418"/>
      <c r="LAJ7" s="418"/>
      <c r="LAK7" s="418"/>
      <c r="LAL7" s="418"/>
      <c r="LAM7" s="418"/>
      <c r="LAN7" s="418"/>
      <c r="LAO7" s="418"/>
      <c r="LAP7" s="418"/>
      <c r="LAQ7" s="418"/>
      <c r="LAR7" s="418"/>
      <c r="LAS7" s="418"/>
      <c r="LAT7" s="418"/>
      <c r="LAU7" s="418"/>
      <c r="LAV7" s="418"/>
      <c r="LAW7" s="418"/>
      <c r="LAX7" s="418"/>
      <c r="LAY7" s="418"/>
      <c r="LAZ7" s="418"/>
      <c r="LBA7" s="418"/>
      <c r="LBB7" s="418"/>
      <c r="LBC7" s="418"/>
      <c r="LBD7" s="418"/>
      <c r="LBE7" s="418"/>
      <c r="LBF7" s="418"/>
      <c r="LBG7" s="418"/>
      <c r="LBH7" s="418"/>
      <c r="LBI7" s="418"/>
      <c r="LBJ7" s="418"/>
      <c r="LBK7" s="418"/>
      <c r="LBL7" s="418"/>
      <c r="LBM7" s="418"/>
      <c r="LBN7" s="418"/>
      <c r="LBO7" s="418"/>
      <c r="LBP7" s="418"/>
      <c r="LBQ7" s="418"/>
      <c r="LBR7" s="418"/>
      <c r="LBS7" s="418"/>
      <c r="LBT7" s="418"/>
      <c r="LBU7" s="418"/>
      <c r="LBV7" s="418"/>
      <c r="LBW7" s="418"/>
      <c r="LBX7" s="418"/>
      <c r="LBY7" s="418"/>
      <c r="LBZ7" s="418"/>
      <c r="LCA7" s="418"/>
      <c r="LCB7" s="418"/>
      <c r="LCC7" s="418"/>
      <c r="LCD7" s="418"/>
      <c r="LCE7" s="418"/>
      <c r="LCF7" s="418"/>
      <c r="LCG7" s="418"/>
      <c r="LCH7" s="418"/>
      <c r="LCI7" s="418"/>
      <c r="LCJ7" s="418"/>
      <c r="LCK7" s="418"/>
      <c r="LCL7" s="418"/>
      <c r="LCM7" s="418"/>
      <c r="LCN7" s="418"/>
      <c r="LCO7" s="418"/>
      <c r="LCP7" s="418"/>
      <c r="LCQ7" s="418"/>
      <c r="LCR7" s="418"/>
      <c r="LCS7" s="418"/>
      <c r="LCT7" s="418"/>
      <c r="LCU7" s="418"/>
      <c r="LCV7" s="418"/>
      <c r="LCW7" s="418"/>
      <c r="LCX7" s="418"/>
      <c r="LCY7" s="418"/>
      <c r="LCZ7" s="418"/>
      <c r="LDA7" s="418"/>
      <c r="LDB7" s="418"/>
      <c r="LDC7" s="418"/>
      <c r="LDD7" s="418"/>
      <c r="LDE7" s="418"/>
      <c r="LDF7" s="418"/>
      <c r="LDG7" s="418"/>
      <c r="LDH7" s="418"/>
      <c r="LDI7" s="418"/>
      <c r="LDJ7" s="418"/>
      <c r="LDK7" s="418"/>
      <c r="LDL7" s="418"/>
      <c r="LDM7" s="418"/>
      <c r="LDN7" s="418"/>
      <c r="LDO7" s="418"/>
      <c r="LDP7" s="418"/>
      <c r="LDQ7" s="418"/>
      <c r="LDR7" s="418"/>
      <c r="LDS7" s="418"/>
      <c r="LDT7" s="418"/>
      <c r="LDU7" s="418"/>
      <c r="LDV7" s="418"/>
      <c r="LDW7" s="418"/>
      <c r="LDX7" s="418"/>
      <c r="LDY7" s="418"/>
      <c r="LDZ7" s="418"/>
      <c r="LEA7" s="418"/>
      <c r="LEB7" s="418"/>
      <c r="LEC7" s="418"/>
      <c r="LED7" s="418"/>
      <c r="LEE7" s="418"/>
      <c r="LEF7" s="418"/>
      <c r="LEG7" s="418"/>
      <c r="LEH7" s="418"/>
      <c r="LEI7" s="418"/>
      <c r="LEJ7" s="418"/>
      <c r="LEK7" s="418"/>
      <c r="LEL7" s="418"/>
      <c r="LEM7" s="418"/>
      <c r="LEN7" s="418"/>
      <c r="LEO7" s="418"/>
      <c r="LEP7" s="418"/>
      <c r="LEQ7" s="418"/>
      <c r="LER7" s="418"/>
      <c r="LES7" s="418"/>
      <c r="LET7" s="418"/>
      <c r="LEU7" s="418"/>
      <c r="LEV7" s="418"/>
      <c r="LEW7" s="418"/>
      <c r="LEX7" s="418"/>
      <c r="LEY7" s="418"/>
      <c r="LEZ7" s="418"/>
      <c r="LFA7" s="418"/>
      <c r="LFB7" s="418"/>
      <c r="LFC7" s="418"/>
      <c r="LFD7" s="418"/>
      <c r="LFE7" s="418"/>
      <c r="LFF7" s="418"/>
      <c r="LFG7" s="418"/>
      <c r="LFH7" s="418"/>
      <c r="LFI7" s="418"/>
      <c r="LFJ7" s="418"/>
      <c r="LFK7" s="418"/>
      <c r="LFL7" s="418"/>
      <c r="LFM7" s="418"/>
      <c r="LFN7" s="418"/>
      <c r="LFO7" s="418"/>
      <c r="LFP7" s="418"/>
      <c r="LFQ7" s="418"/>
      <c r="LFR7" s="418"/>
      <c r="LFS7" s="418"/>
      <c r="LFT7" s="418"/>
      <c r="LFU7" s="418"/>
      <c r="LFV7" s="418"/>
      <c r="LFW7" s="418"/>
      <c r="LFX7" s="418"/>
      <c r="LFY7" s="418"/>
      <c r="LFZ7" s="418"/>
      <c r="LGA7" s="418"/>
      <c r="LGB7" s="418"/>
      <c r="LGC7" s="418"/>
      <c r="LGD7" s="418"/>
      <c r="LGE7" s="418"/>
      <c r="LGF7" s="418"/>
      <c r="LGG7" s="418"/>
      <c r="LGH7" s="418"/>
      <c r="LGI7" s="418"/>
      <c r="LGJ7" s="418"/>
      <c r="LGK7" s="418"/>
      <c r="LGL7" s="418"/>
      <c r="LGM7" s="418"/>
      <c r="LGN7" s="418"/>
      <c r="LGO7" s="418"/>
      <c r="LGP7" s="418"/>
      <c r="LGQ7" s="418"/>
      <c r="LGR7" s="418"/>
      <c r="LGS7" s="418"/>
      <c r="LGT7" s="418"/>
      <c r="LGU7" s="418"/>
      <c r="LGV7" s="418"/>
      <c r="LGW7" s="418"/>
      <c r="LGX7" s="418"/>
      <c r="LGY7" s="418"/>
      <c r="LGZ7" s="418"/>
      <c r="LHA7" s="418"/>
      <c r="LHB7" s="418"/>
      <c r="LHC7" s="418"/>
      <c r="LHD7" s="418"/>
      <c r="LHE7" s="418"/>
      <c r="LHF7" s="418"/>
      <c r="LHG7" s="418"/>
      <c r="LHH7" s="418"/>
      <c r="LHI7" s="418"/>
      <c r="LHJ7" s="418"/>
      <c r="LHK7" s="418"/>
      <c r="LHL7" s="418"/>
      <c r="LHM7" s="418"/>
      <c r="LHN7" s="418"/>
      <c r="LHO7" s="418"/>
      <c r="LHP7" s="418"/>
      <c r="LHQ7" s="418"/>
      <c r="LHR7" s="418"/>
      <c r="LHS7" s="418"/>
      <c r="LHT7" s="418"/>
      <c r="LHU7" s="418"/>
      <c r="LHV7" s="418"/>
      <c r="LHW7" s="418"/>
      <c r="LHX7" s="418"/>
      <c r="LHY7" s="418"/>
      <c r="LHZ7" s="418"/>
      <c r="LIA7" s="418"/>
      <c r="LIB7" s="418"/>
      <c r="LIC7" s="418"/>
      <c r="LID7" s="418"/>
      <c r="LIE7" s="418"/>
      <c r="LIF7" s="418"/>
      <c r="LIG7" s="418"/>
      <c r="LIH7" s="418"/>
      <c r="LII7" s="418"/>
      <c r="LIJ7" s="418"/>
      <c r="LIK7" s="418"/>
      <c r="LIL7" s="418"/>
      <c r="LIM7" s="418"/>
      <c r="LIN7" s="418"/>
      <c r="LIO7" s="418"/>
      <c r="LIP7" s="418"/>
      <c r="LIQ7" s="418"/>
      <c r="LIR7" s="418"/>
      <c r="LIS7" s="418"/>
      <c r="LIT7" s="418"/>
      <c r="LIU7" s="418"/>
      <c r="LIV7" s="418"/>
      <c r="LIW7" s="418"/>
      <c r="LIX7" s="418"/>
      <c r="LIY7" s="418"/>
      <c r="LIZ7" s="418"/>
      <c r="LJA7" s="418"/>
      <c r="LJB7" s="418"/>
      <c r="LJC7" s="418"/>
      <c r="LJD7" s="418"/>
      <c r="LJE7" s="418"/>
      <c r="LJF7" s="418"/>
      <c r="LJG7" s="418"/>
      <c r="LJH7" s="418"/>
      <c r="LJI7" s="418"/>
      <c r="LJJ7" s="418"/>
      <c r="LJK7" s="418"/>
      <c r="LJL7" s="418"/>
      <c r="LJM7" s="418"/>
      <c r="LJN7" s="418"/>
      <c r="LJO7" s="418"/>
      <c r="LJP7" s="418"/>
      <c r="LJQ7" s="418"/>
      <c r="LJR7" s="418"/>
      <c r="LJS7" s="418"/>
      <c r="LJT7" s="418"/>
      <c r="LJU7" s="418"/>
      <c r="LJV7" s="418"/>
      <c r="LJW7" s="418"/>
      <c r="LJX7" s="418"/>
      <c r="LJY7" s="418"/>
      <c r="LJZ7" s="418"/>
      <c r="LKA7" s="418"/>
      <c r="LKB7" s="418"/>
      <c r="LKC7" s="418"/>
      <c r="LKD7" s="418"/>
      <c r="LKE7" s="418"/>
      <c r="LKF7" s="418"/>
      <c r="LKG7" s="418"/>
      <c r="LKH7" s="418"/>
      <c r="LKI7" s="418"/>
      <c r="LKJ7" s="418"/>
      <c r="LKK7" s="418"/>
      <c r="LKL7" s="418"/>
      <c r="LKM7" s="418"/>
      <c r="LKN7" s="418"/>
      <c r="LKO7" s="418"/>
      <c r="LKP7" s="418"/>
      <c r="LKQ7" s="418"/>
      <c r="LKR7" s="418"/>
      <c r="LKS7" s="418"/>
      <c r="LKT7" s="418"/>
      <c r="LKU7" s="418"/>
      <c r="LKV7" s="418"/>
      <c r="LKW7" s="418"/>
      <c r="LKX7" s="418"/>
      <c r="LKY7" s="418"/>
      <c r="LKZ7" s="418"/>
      <c r="LLA7" s="418"/>
      <c r="LLB7" s="418"/>
      <c r="LLC7" s="418"/>
      <c r="LLD7" s="418"/>
      <c r="LLE7" s="418"/>
      <c r="LLF7" s="418"/>
      <c r="LLG7" s="418"/>
      <c r="LLH7" s="418"/>
      <c r="LLI7" s="418"/>
      <c r="LLJ7" s="418"/>
      <c r="LLK7" s="418"/>
      <c r="LLL7" s="418"/>
      <c r="LLM7" s="418"/>
      <c r="LLN7" s="418"/>
      <c r="LLO7" s="418"/>
      <c r="LLP7" s="418"/>
      <c r="LLQ7" s="418"/>
      <c r="LLR7" s="418"/>
      <c r="LLS7" s="418"/>
      <c r="LLT7" s="418"/>
      <c r="LLU7" s="418"/>
      <c r="LLV7" s="418"/>
      <c r="LLW7" s="418"/>
      <c r="LLX7" s="418"/>
      <c r="LLY7" s="418"/>
      <c r="LLZ7" s="418"/>
      <c r="LMA7" s="418"/>
      <c r="LMB7" s="418"/>
      <c r="LMC7" s="418"/>
      <c r="LMD7" s="418"/>
      <c r="LME7" s="418"/>
      <c r="LMF7" s="418"/>
      <c r="LMG7" s="418"/>
      <c r="LMH7" s="418"/>
      <c r="LMI7" s="418"/>
      <c r="LMJ7" s="418"/>
      <c r="LMK7" s="418"/>
      <c r="LML7" s="418"/>
      <c r="LMM7" s="418"/>
      <c r="LMN7" s="418"/>
      <c r="LMO7" s="418"/>
      <c r="LMP7" s="418"/>
      <c r="LMQ7" s="418"/>
      <c r="LMR7" s="418"/>
      <c r="LMS7" s="418"/>
      <c r="LMT7" s="418"/>
      <c r="LMU7" s="418"/>
      <c r="LMV7" s="418"/>
      <c r="LMW7" s="418"/>
      <c r="LMX7" s="418"/>
      <c r="LMY7" s="418"/>
      <c r="LMZ7" s="418"/>
      <c r="LNA7" s="418"/>
      <c r="LNB7" s="418"/>
      <c r="LNC7" s="418"/>
      <c r="LND7" s="418"/>
      <c r="LNE7" s="418"/>
      <c r="LNF7" s="418"/>
      <c r="LNG7" s="418"/>
      <c r="LNH7" s="418"/>
      <c r="LNI7" s="418"/>
      <c r="LNJ7" s="418"/>
      <c r="LNK7" s="418"/>
      <c r="LNL7" s="418"/>
      <c r="LNM7" s="418"/>
      <c r="LNN7" s="418"/>
      <c r="LNO7" s="418"/>
      <c r="LNP7" s="418"/>
      <c r="LNQ7" s="418"/>
      <c r="LNR7" s="418"/>
      <c r="LNS7" s="418"/>
      <c r="LNT7" s="418"/>
      <c r="LNU7" s="418"/>
      <c r="LNV7" s="418"/>
      <c r="LNW7" s="418"/>
      <c r="LNX7" s="418"/>
      <c r="LNY7" s="418"/>
      <c r="LNZ7" s="418"/>
      <c r="LOA7" s="418"/>
      <c r="LOB7" s="418"/>
      <c r="LOC7" s="418"/>
      <c r="LOD7" s="418"/>
      <c r="LOE7" s="418"/>
      <c r="LOF7" s="418"/>
      <c r="LOG7" s="418"/>
      <c r="LOH7" s="418"/>
      <c r="LOI7" s="418"/>
      <c r="LOJ7" s="418"/>
      <c r="LOK7" s="418"/>
      <c r="LOL7" s="418"/>
      <c r="LOM7" s="418"/>
      <c r="LON7" s="418"/>
      <c r="LOO7" s="418"/>
      <c r="LOP7" s="418"/>
      <c r="LOQ7" s="418"/>
      <c r="LOR7" s="418"/>
      <c r="LOS7" s="418"/>
      <c r="LOT7" s="418"/>
      <c r="LOU7" s="418"/>
      <c r="LOV7" s="418"/>
      <c r="LOW7" s="418"/>
      <c r="LOX7" s="418"/>
      <c r="LOY7" s="418"/>
      <c r="LOZ7" s="418"/>
      <c r="LPA7" s="418"/>
      <c r="LPB7" s="418"/>
      <c r="LPC7" s="418"/>
      <c r="LPD7" s="418"/>
      <c r="LPE7" s="418"/>
      <c r="LPF7" s="418"/>
      <c r="LPG7" s="418"/>
      <c r="LPH7" s="418"/>
      <c r="LPI7" s="418"/>
      <c r="LPJ7" s="418"/>
      <c r="LPK7" s="418"/>
      <c r="LPL7" s="418"/>
      <c r="LPM7" s="418"/>
      <c r="LPN7" s="418"/>
      <c r="LPO7" s="418"/>
      <c r="LPP7" s="418"/>
      <c r="LPQ7" s="418"/>
      <c r="LPR7" s="418"/>
      <c r="LPS7" s="418"/>
      <c r="LPT7" s="418"/>
      <c r="LPU7" s="418"/>
      <c r="LPV7" s="418"/>
      <c r="LPW7" s="418"/>
      <c r="LPX7" s="418"/>
      <c r="LPY7" s="418"/>
      <c r="LPZ7" s="418"/>
      <c r="LQA7" s="418"/>
      <c r="LQB7" s="418"/>
      <c r="LQC7" s="418"/>
      <c r="LQD7" s="418"/>
      <c r="LQE7" s="418"/>
      <c r="LQF7" s="418"/>
      <c r="LQG7" s="418"/>
      <c r="LQH7" s="418"/>
      <c r="LQI7" s="418"/>
      <c r="LQJ7" s="418"/>
      <c r="LQK7" s="418"/>
      <c r="LQL7" s="418"/>
      <c r="LQM7" s="418"/>
      <c r="LQN7" s="418"/>
      <c r="LQO7" s="418"/>
      <c r="LQP7" s="418"/>
      <c r="LQQ7" s="418"/>
      <c r="LQR7" s="418"/>
      <c r="LQS7" s="418"/>
      <c r="LQT7" s="418"/>
      <c r="LQU7" s="418"/>
      <c r="LQV7" s="418"/>
      <c r="LQW7" s="418"/>
      <c r="LQX7" s="418"/>
      <c r="LQY7" s="418"/>
      <c r="LQZ7" s="418"/>
      <c r="LRA7" s="418"/>
      <c r="LRB7" s="418"/>
      <c r="LRC7" s="418"/>
      <c r="LRD7" s="418"/>
      <c r="LRE7" s="418"/>
      <c r="LRF7" s="418"/>
      <c r="LRG7" s="418"/>
      <c r="LRH7" s="418"/>
      <c r="LRI7" s="418"/>
      <c r="LRJ7" s="418"/>
      <c r="LRK7" s="418"/>
      <c r="LRL7" s="418"/>
      <c r="LRM7" s="418"/>
      <c r="LRN7" s="418"/>
      <c r="LRO7" s="418"/>
      <c r="LRP7" s="418"/>
      <c r="LRQ7" s="418"/>
      <c r="LRR7" s="418"/>
      <c r="LRS7" s="418"/>
      <c r="LRT7" s="418"/>
      <c r="LRU7" s="418"/>
      <c r="LRV7" s="418"/>
      <c r="LRW7" s="418"/>
      <c r="LRX7" s="418"/>
      <c r="LRY7" s="418"/>
      <c r="LRZ7" s="418"/>
      <c r="LSA7" s="418"/>
      <c r="LSB7" s="418"/>
      <c r="LSC7" s="418"/>
      <c r="LSD7" s="418"/>
      <c r="LSE7" s="418"/>
      <c r="LSF7" s="418"/>
      <c r="LSG7" s="418"/>
      <c r="LSH7" s="418"/>
      <c r="LSI7" s="418"/>
      <c r="LSJ7" s="418"/>
      <c r="LSK7" s="418"/>
      <c r="LSL7" s="418"/>
      <c r="LSM7" s="418"/>
      <c r="LSN7" s="418"/>
      <c r="LSO7" s="418"/>
      <c r="LSP7" s="418"/>
      <c r="LSQ7" s="418"/>
      <c r="LSR7" s="418"/>
      <c r="LSS7" s="418"/>
      <c r="LST7" s="418"/>
      <c r="LSU7" s="418"/>
      <c r="LSV7" s="418"/>
      <c r="LSW7" s="418"/>
      <c r="LSX7" s="418"/>
      <c r="LSY7" s="418"/>
      <c r="LSZ7" s="418"/>
      <c r="LTA7" s="418"/>
      <c r="LTB7" s="418"/>
      <c r="LTC7" s="418"/>
      <c r="LTD7" s="418"/>
      <c r="LTE7" s="418"/>
      <c r="LTF7" s="418"/>
      <c r="LTG7" s="418"/>
      <c r="LTH7" s="418"/>
      <c r="LTI7" s="418"/>
      <c r="LTJ7" s="418"/>
      <c r="LTK7" s="418"/>
      <c r="LTL7" s="418"/>
      <c r="LTM7" s="418"/>
      <c r="LTN7" s="418"/>
      <c r="LTO7" s="418"/>
      <c r="LTP7" s="418"/>
      <c r="LTQ7" s="418"/>
      <c r="LTR7" s="418"/>
      <c r="LTS7" s="418"/>
      <c r="LTT7" s="418"/>
      <c r="LTU7" s="418"/>
      <c r="LTV7" s="418"/>
      <c r="LTW7" s="418"/>
      <c r="LTX7" s="418"/>
      <c r="LTY7" s="418"/>
      <c r="LTZ7" s="418"/>
      <c r="LUA7" s="418"/>
      <c r="LUB7" s="418"/>
      <c r="LUC7" s="418"/>
      <c r="LUD7" s="418"/>
      <c r="LUE7" s="418"/>
      <c r="LUF7" s="418"/>
      <c r="LUG7" s="418"/>
      <c r="LUH7" s="418"/>
      <c r="LUI7" s="418"/>
      <c r="LUJ7" s="418"/>
      <c r="LUK7" s="418"/>
      <c r="LUL7" s="418"/>
      <c r="LUM7" s="418"/>
      <c r="LUN7" s="418"/>
      <c r="LUO7" s="418"/>
      <c r="LUP7" s="418"/>
      <c r="LUQ7" s="418"/>
      <c r="LUR7" s="418"/>
      <c r="LUS7" s="418"/>
      <c r="LUT7" s="418"/>
      <c r="LUU7" s="418"/>
      <c r="LUV7" s="418"/>
      <c r="LUW7" s="418"/>
      <c r="LUX7" s="418"/>
      <c r="LUY7" s="418"/>
      <c r="LUZ7" s="418"/>
      <c r="LVA7" s="418"/>
      <c r="LVB7" s="418"/>
      <c r="LVC7" s="418"/>
      <c r="LVD7" s="418"/>
      <c r="LVE7" s="418"/>
      <c r="LVF7" s="418"/>
      <c r="LVG7" s="418"/>
      <c r="LVH7" s="418"/>
      <c r="LVI7" s="418"/>
      <c r="LVJ7" s="418"/>
      <c r="LVK7" s="418"/>
      <c r="LVL7" s="418"/>
      <c r="LVM7" s="418"/>
      <c r="LVN7" s="418"/>
      <c r="LVO7" s="418"/>
      <c r="LVP7" s="418"/>
      <c r="LVQ7" s="418"/>
      <c r="LVR7" s="418"/>
      <c r="LVS7" s="418"/>
      <c r="LVT7" s="418"/>
      <c r="LVU7" s="418"/>
      <c r="LVV7" s="418"/>
      <c r="LVW7" s="418"/>
      <c r="LVX7" s="418"/>
      <c r="LVY7" s="418"/>
      <c r="LVZ7" s="418"/>
      <c r="LWA7" s="418"/>
      <c r="LWB7" s="418"/>
      <c r="LWC7" s="418"/>
      <c r="LWD7" s="418"/>
      <c r="LWE7" s="418"/>
      <c r="LWF7" s="418"/>
      <c r="LWG7" s="418"/>
      <c r="LWH7" s="418"/>
      <c r="LWI7" s="418"/>
      <c r="LWJ7" s="418"/>
      <c r="LWK7" s="418"/>
      <c r="LWL7" s="418"/>
      <c r="LWM7" s="418"/>
      <c r="LWN7" s="418"/>
      <c r="LWO7" s="418"/>
      <c r="LWP7" s="418"/>
      <c r="LWQ7" s="418"/>
      <c r="LWR7" s="418"/>
      <c r="LWS7" s="418"/>
      <c r="LWT7" s="418"/>
      <c r="LWU7" s="418"/>
      <c r="LWV7" s="418"/>
      <c r="LWW7" s="418"/>
      <c r="LWX7" s="418"/>
      <c r="LWY7" s="418"/>
      <c r="LWZ7" s="418"/>
      <c r="LXA7" s="418"/>
      <c r="LXB7" s="418"/>
      <c r="LXC7" s="418"/>
      <c r="LXD7" s="418"/>
      <c r="LXE7" s="418"/>
      <c r="LXF7" s="418"/>
      <c r="LXG7" s="418"/>
      <c r="LXH7" s="418"/>
      <c r="LXI7" s="418"/>
      <c r="LXJ7" s="418"/>
      <c r="LXK7" s="418"/>
      <c r="LXL7" s="418"/>
      <c r="LXM7" s="418"/>
      <c r="LXN7" s="418"/>
      <c r="LXO7" s="418"/>
      <c r="LXP7" s="418"/>
      <c r="LXQ7" s="418"/>
      <c r="LXR7" s="418"/>
      <c r="LXS7" s="418"/>
      <c r="LXT7" s="418"/>
      <c r="LXU7" s="418"/>
      <c r="LXV7" s="418"/>
      <c r="LXW7" s="418"/>
      <c r="LXX7" s="418"/>
      <c r="LXY7" s="418"/>
      <c r="LXZ7" s="418"/>
      <c r="LYA7" s="418"/>
      <c r="LYB7" s="418"/>
      <c r="LYC7" s="418"/>
      <c r="LYD7" s="418"/>
      <c r="LYE7" s="418"/>
      <c r="LYF7" s="418"/>
      <c r="LYG7" s="418"/>
      <c r="LYH7" s="418"/>
      <c r="LYI7" s="418"/>
      <c r="LYJ7" s="418"/>
      <c r="LYK7" s="418"/>
      <c r="LYL7" s="418"/>
      <c r="LYM7" s="418"/>
      <c r="LYN7" s="418"/>
      <c r="LYO7" s="418"/>
      <c r="LYP7" s="418"/>
      <c r="LYQ7" s="418"/>
      <c r="LYR7" s="418"/>
      <c r="LYS7" s="418"/>
      <c r="LYT7" s="418"/>
      <c r="LYU7" s="418"/>
      <c r="LYV7" s="418"/>
      <c r="LYW7" s="418"/>
      <c r="LYX7" s="418"/>
      <c r="LYY7" s="418"/>
      <c r="LYZ7" s="418"/>
      <c r="LZA7" s="418"/>
      <c r="LZB7" s="418"/>
      <c r="LZC7" s="418"/>
      <c r="LZD7" s="418"/>
      <c r="LZE7" s="418"/>
      <c r="LZF7" s="418"/>
      <c r="LZG7" s="418"/>
      <c r="LZH7" s="418"/>
      <c r="LZI7" s="418"/>
      <c r="LZJ7" s="418"/>
      <c r="LZK7" s="418"/>
      <c r="LZL7" s="418"/>
      <c r="LZM7" s="418"/>
      <c r="LZN7" s="418"/>
      <c r="LZO7" s="418"/>
      <c r="LZP7" s="418"/>
      <c r="LZQ7" s="418"/>
      <c r="LZR7" s="418"/>
      <c r="LZS7" s="418"/>
      <c r="LZT7" s="418"/>
      <c r="LZU7" s="418"/>
      <c r="LZV7" s="418"/>
      <c r="LZW7" s="418"/>
      <c r="LZX7" s="418"/>
      <c r="LZY7" s="418"/>
      <c r="LZZ7" s="418"/>
      <c r="MAA7" s="418"/>
      <c r="MAB7" s="418"/>
      <c r="MAC7" s="418"/>
      <c r="MAD7" s="418"/>
      <c r="MAE7" s="418"/>
      <c r="MAF7" s="418"/>
      <c r="MAG7" s="418"/>
      <c r="MAH7" s="418"/>
      <c r="MAI7" s="418"/>
      <c r="MAJ7" s="418"/>
      <c r="MAK7" s="418"/>
      <c r="MAL7" s="418"/>
      <c r="MAM7" s="418"/>
      <c r="MAN7" s="418"/>
      <c r="MAO7" s="418"/>
      <c r="MAP7" s="418"/>
      <c r="MAQ7" s="418"/>
      <c r="MAR7" s="418"/>
      <c r="MAS7" s="418"/>
      <c r="MAT7" s="418"/>
      <c r="MAU7" s="418"/>
      <c r="MAV7" s="418"/>
      <c r="MAW7" s="418"/>
      <c r="MAX7" s="418"/>
      <c r="MAY7" s="418"/>
      <c r="MAZ7" s="418"/>
      <c r="MBA7" s="418"/>
      <c r="MBB7" s="418"/>
      <c r="MBC7" s="418"/>
      <c r="MBD7" s="418"/>
      <c r="MBE7" s="418"/>
      <c r="MBF7" s="418"/>
      <c r="MBG7" s="418"/>
      <c r="MBH7" s="418"/>
      <c r="MBI7" s="418"/>
      <c r="MBJ7" s="418"/>
      <c r="MBK7" s="418"/>
      <c r="MBL7" s="418"/>
      <c r="MBM7" s="418"/>
      <c r="MBN7" s="418"/>
      <c r="MBO7" s="418"/>
      <c r="MBP7" s="418"/>
      <c r="MBQ7" s="418"/>
      <c r="MBR7" s="418"/>
      <c r="MBS7" s="418"/>
      <c r="MBT7" s="418"/>
      <c r="MBU7" s="418"/>
      <c r="MBV7" s="418"/>
      <c r="MBW7" s="418"/>
      <c r="MBX7" s="418"/>
      <c r="MBY7" s="418"/>
      <c r="MBZ7" s="418"/>
      <c r="MCA7" s="418"/>
      <c r="MCB7" s="418"/>
      <c r="MCC7" s="418"/>
      <c r="MCD7" s="418"/>
      <c r="MCE7" s="418"/>
      <c r="MCF7" s="418"/>
      <c r="MCG7" s="418"/>
      <c r="MCH7" s="418"/>
      <c r="MCI7" s="418"/>
      <c r="MCJ7" s="418"/>
      <c r="MCK7" s="418"/>
      <c r="MCL7" s="418"/>
      <c r="MCM7" s="418"/>
      <c r="MCN7" s="418"/>
      <c r="MCO7" s="418"/>
      <c r="MCP7" s="418"/>
      <c r="MCQ7" s="418"/>
      <c r="MCR7" s="418"/>
      <c r="MCS7" s="418"/>
      <c r="MCT7" s="418"/>
      <c r="MCU7" s="418"/>
      <c r="MCV7" s="418"/>
      <c r="MCW7" s="418"/>
      <c r="MCX7" s="418"/>
      <c r="MCY7" s="418"/>
      <c r="MCZ7" s="418"/>
      <c r="MDA7" s="418"/>
      <c r="MDB7" s="418"/>
      <c r="MDC7" s="418"/>
      <c r="MDD7" s="418"/>
      <c r="MDE7" s="418"/>
      <c r="MDF7" s="418"/>
      <c r="MDG7" s="418"/>
      <c r="MDH7" s="418"/>
      <c r="MDI7" s="418"/>
      <c r="MDJ7" s="418"/>
      <c r="MDK7" s="418"/>
      <c r="MDL7" s="418"/>
      <c r="MDM7" s="418"/>
      <c r="MDN7" s="418"/>
      <c r="MDO7" s="418"/>
      <c r="MDP7" s="418"/>
      <c r="MDQ7" s="418"/>
      <c r="MDR7" s="418"/>
      <c r="MDS7" s="418"/>
      <c r="MDT7" s="418"/>
      <c r="MDU7" s="418"/>
      <c r="MDV7" s="418"/>
      <c r="MDW7" s="418"/>
      <c r="MDX7" s="418"/>
      <c r="MDY7" s="418"/>
      <c r="MDZ7" s="418"/>
      <c r="MEA7" s="418"/>
      <c r="MEB7" s="418"/>
      <c r="MEC7" s="418"/>
      <c r="MED7" s="418"/>
      <c r="MEE7" s="418"/>
      <c r="MEF7" s="418"/>
      <c r="MEG7" s="418"/>
      <c r="MEH7" s="418"/>
      <c r="MEI7" s="418"/>
      <c r="MEJ7" s="418"/>
      <c r="MEK7" s="418"/>
      <c r="MEL7" s="418"/>
      <c r="MEM7" s="418"/>
      <c r="MEN7" s="418"/>
      <c r="MEO7" s="418"/>
      <c r="MEP7" s="418"/>
      <c r="MEQ7" s="418"/>
      <c r="MER7" s="418"/>
      <c r="MES7" s="418"/>
      <c r="MET7" s="418"/>
      <c r="MEU7" s="418"/>
      <c r="MEV7" s="418"/>
      <c r="MEW7" s="418"/>
      <c r="MEX7" s="418"/>
      <c r="MEY7" s="418"/>
      <c r="MEZ7" s="418"/>
      <c r="MFA7" s="418"/>
      <c r="MFB7" s="418"/>
      <c r="MFC7" s="418"/>
      <c r="MFD7" s="418"/>
      <c r="MFE7" s="418"/>
      <c r="MFF7" s="418"/>
      <c r="MFG7" s="418"/>
      <c r="MFH7" s="418"/>
      <c r="MFI7" s="418"/>
      <c r="MFJ7" s="418"/>
      <c r="MFK7" s="418"/>
      <c r="MFL7" s="418"/>
      <c r="MFM7" s="418"/>
      <c r="MFN7" s="418"/>
      <c r="MFO7" s="418"/>
      <c r="MFP7" s="418"/>
      <c r="MFQ7" s="418"/>
      <c r="MFR7" s="418"/>
      <c r="MFS7" s="418"/>
      <c r="MFT7" s="418"/>
      <c r="MFU7" s="418"/>
      <c r="MFV7" s="418"/>
      <c r="MFW7" s="418"/>
      <c r="MFX7" s="418"/>
      <c r="MFY7" s="418"/>
      <c r="MFZ7" s="418"/>
      <c r="MGA7" s="418"/>
      <c r="MGB7" s="418"/>
      <c r="MGC7" s="418"/>
      <c r="MGD7" s="418"/>
      <c r="MGE7" s="418"/>
      <c r="MGF7" s="418"/>
      <c r="MGG7" s="418"/>
      <c r="MGH7" s="418"/>
      <c r="MGI7" s="418"/>
      <c r="MGJ7" s="418"/>
      <c r="MGK7" s="418"/>
      <c r="MGL7" s="418"/>
      <c r="MGM7" s="418"/>
      <c r="MGN7" s="418"/>
      <c r="MGO7" s="418"/>
      <c r="MGP7" s="418"/>
      <c r="MGQ7" s="418"/>
      <c r="MGR7" s="418"/>
      <c r="MGS7" s="418"/>
      <c r="MGT7" s="418"/>
      <c r="MGU7" s="418"/>
      <c r="MGV7" s="418"/>
      <c r="MGW7" s="418"/>
      <c r="MGX7" s="418"/>
      <c r="MGY7" s="418"/>
      <c r="MGZ7" s="418"/>
      <c r="MHA7" s="418"/>
      <c r="MHB7" s="418"/>
      <c r="MHC7" s="418"/>
      <c r="MHD7" s="418"/>
      <c r="MHE7" s="418"/>
      <c r="MHF7" s="418"/>
      <c r="MHG7" s="418"/>
      <c r="MHH7" s="418"/>
      <c r="MHI7" s="418"/>
      <c r="MHJ7" s="418"/>
      <c r="MHK7" s="418"/>
      <c r="MHL7" s="418"/>
      <c r="MHM7" s="418"/>
      <c r="MHN7" s="418"/>
      <c r="MHO7" s="418"/>
      <c r="MHP7" s="418"/>
      <c r="MHQ7" s="418"/>
      <c r="MHR7" s="418"/>
      <c r="MHS7" s="418"/>
      <c r="MHT7" s="418"/>
      <c r="MHU7" s="418"/>
      <c r="MHV7" s="418"/>
      <c r="MHW7" s="418"/>
      <c r="MHX7" s="418"/>
      <c r="MHY7" s="418"/>
      <c r="MHZ7" s="418"/>
      <c r="MIA7" s="418"/>
      <c r="MIB7" s="418"/>
      <c r="MIC7" s="418"/>
      <c r="MID7" s="418"/>
      <c r="MIE7" s="418"/>
      <c r="MIF7" s="418"/>
      <c r="MIG7" s="418"/>
      <c r="MIH7" s="418"/>
      <c r="MII7" s="418"/>
      <c r="MIJ7" s="418"/>
      <c r="MIK7" s="418"/>
      <c r="MIL7" s="418"/>
      <c r="MIM7" s="418"/>
      <c r="MIN7" s="418"/>
      <c r="MIO7" s="418"/>
      <c r="MIP7" s="418"/>
      <c r="MIQ7" s="418"/>
      <c r="MIR7" s="418"/>
      <c r="MIS7" s="418"/>
      <c r="MIT7" s="418"/>
      <c r="MIU7" s="418"/>
      <c r="MIV7" s="418"/>
      <c r="MIW7" s="418"/>
      <c r="MIX7" s="418"/>
      <c r="MIY7" s="418"/>
      <c r="MIZ7" s="418"/>
      <c r="MJA7" s="418"/>
      <c r="MJB7" s="418"/>
      <c r="MJC7" s="418"/>
      <c r="MJD7" s="418"/>
      <c r="MJE7" s="418"/>
      <c r="MJF7" s="418"/>
      <c r="MJG7" s="418"/>
      <c r="MJH7" s="418"/>
      <c r="MJI7" s="418"/>
      <c r="MJJ7" s="418"/>
      <c r="MJK7" s="418"/>
      <c r="MJL7" s="418"/>
      <c r="MJM7" s="418"/>
      <c r="MJN7" s="418"/>
      <c r="MJO7" s="418"/>
      <c r="MJP7" s="418"/>
      <c r="MJQ7" s="418"/>
      <c r="MJR7" s="418"/>
      <c r="MJS7" s="418"/>
      <c r="MJT7" s="418"/>
      <c r="MJU7" s="418"/>
      <c r="MJV7" s="418"/>
      <c r="MJW7" s="418"/>
      <c r="MJX7" s="418"/>
      <c r="MJY7" s="418"/>
      <c r="MJZ7" s="418"/>
      <c r="MKA7" s="418"/>
      <c r="MKB7" s="418"/>
      <c r="MKC7" s="418"/>
      <c r="MKD7" s="418"/>
      <c r="MKE7" s="418"/>
      <c r="MKF7" s="418"/>
      <c r="MKG7" s="418"/>
      <c r="MKH7" s="418"/>
      <c r="MKI7" s="418"/>
      <c r="MKJ7" s="418"/>
      <c r="MKK7" s="418"/>
      <c r="MKL7" s="418"/>
      <c r="MKM7" s="418"/>
      <c r="MKN7" s="418"/>
      <c r="MKO7" s="418"/>
      <c r="MKP7" s="418"/>
      <c r="MKQ7" s="418"/>
      <c r="MKR7" s="418"/>
      <c r="MKS7" s="418"/>
      <c r="MKT7" s="418"/>
      <c r="MKU7" s="418"/>
      <c r="MKV7" s="418"/>
      <c r="MKW7" s="418"/>
      <c r="MKX7" s="418"/>
      <c r="MKY7" s="418"/>
      <c r="MKZ7" s="418"/>
      <c r="MLA7" s="418"/>
      <c r="MLB7" s="418"/>
      <c r="MLC7" s="418"/>
      <c r="MLD7" s="418"/>
      <c r="MLE7" s="418"/>
      <c r="MLF7" s="418"/>
      <c r="MLG7" s="418"/>
      <c r="MLH7" s="418"/>
      <c r="MLI7" s="418"/>
      <c r="MLJ7" s="418"/>
      <c r="MLK7" s="418"/>
      <c r="MLL7" s="418"/>
      <c r="MLM7" s="418"/>
      <c r="MLN7" s="418"/>
      <c r="MLO7" s="418"/>
      <c r="MLP7" s="418"/>
      <c r="MLQ7" s="418"/>
      <c r="MLR7" s="418"/>
      <c r="MLS7" s="418"/>
      <c r="MLT7" s="418"/>
      <c r="MLU7" s="418"/>
      <c r="MLV7" s="418"/>
      <c r="MLW7" s="418"/>
      <c r="MLX7" s="418"/>
      <c r="MLY7" s="418"/>
      <c r="MLZ7" s="418"/>
      <c r="MMA7" s="418"/>
      <c r="MMB7" s="418"/>
      <c r="MMC7" s="418"/>
      <c r="MMD7" s="418"/>
      <c r="MME7" s="418"/>
      <c r="MMF7" s="418"/>
      <c r="MMG7" s="418"/>
      <c r="MMH7" s="418"/>
      <c r="MMI7" s="418"/>
      <c r="MMJ7" s="418"/>
      <c r="MMK7" s="418"/>
      <c r="MML7" s="418"/>
      <c r="MMM7" s="418"/>
      <c r="MMN7" s="418"/>
      <c r="MMO7" s="418"/>
      <c r="MMP7" s="418"/>
      <c r="MMQ7" s="418"/>
      <c r="MMR7" s="418"/>
      <c r="MMS7" s="418"/>
      <c r="MMT7" s="418"/>
      <c r="MMU7" s="418"/>
      <c r="MMV7" s="418"/>
      <c r="MMW7" s="418"/>
      <c r="MMX7" s="418"/>
      <c r="MMY7" s="418"/>
      <c r="MMZ7" s="418"/>
      <c r="MNA7" s="418"/>
      <c r="MNB7" s="418"/>
      <c r="MNC7" s="418"/>
      <c r="MND7" s="418"/>
      <c r="MNE7" s="418"/>
      <c r="MNF7" s="418"/>
      <c r="MNG7" s="418"/>
      <c r="MNH7" s="418"/>
      <c r="MNI7" s="418"/>
      <c r="MNJ7" s="418"/>
      <c r="MNK7" s="418"/>
      <c r="MNL7" s="418"/>
      <c r="MNM7" s="418"/>
      <c r="MNN7" s="418"/>
      <c r="MNO7" s="418"/>
      <c r="MNP7" s="418"/>
      <c r="MNQ7" s="418"/>
      <c r="MNR7" s="418"/>
      <c r="MNS7" s="418"/>
      <c r="MNT7" s="418"/>
      <c r="MNU7" s="418"/>
      <c r="MNV7" s="418"/>
      <c r="MNW7" s="418"/>
      <c r="MNX7" s="418"/>
      <c r="MNY7" s="418"/>
      <c r="MNZ7" s="418"/>
      <c r="MOA7" s="418"/>
      <c r="MOB7" s="418"/>
      <c r="MOC7" s="418"/>
      <c r="MOD7" s="418"/>
      <c r="MOE7" s="418"/>
      <c r="MOF7" s="418"/>
      <c r="MOG7" s="418"/>
      <c r="MOH7" s="418"/>
      <c r="MOI7" s="418"/>
      <c r="MOJ7" s="418"/>
      <c r="MOK7" s="418"/>
      <c r="MOL7" s="418"/>
      <c r="MOM7" s="418"/>
      <c r="MON7" s="418"/>
      <c r="MOO7" s="418"/>
      <c r="MOP7" s="418"/>
      <c r="MOQ7" s="418"/>
      <c r="MOR7" s="418"/>
      <c r="MOS7" s="418"/>
      <c r="MOT7" s="418"/>
      <c r="MOU7" s="418"/>
      <c r="MOV7" s="418"/>
      <c r="MOW7" s="418"/>
      <c r="MOX7" s="418"/>
      <c r="MOY7" s="418"/>
      <c r="MOZ7" s="418"/>
      <c r="MPA7" s="418"/>
      <c r="MPB7" s="418"/>
      <c r="MPC7" s="418"/>
      <c r="MPD7" s="418"/>
      <c r="MPE7" s="418"/>
      <c r="MPF7" s="418"/>
      <c r="MPG7" s="418"/>
      <c r="MPH7" s="418"/>
      <c r="MPI7" s="418"/>
      <c r="MPJ7" s="418"/>
      <c r="MPK7" s="418"/>
      <c r="MPL7" s="418"/>
      <c r="MPM7" s="418"/>
      <c r="MPN7" s="418"/>
      <c r="MPO7" s="418"/>
      <c r="MPP7" s="418"/>
      <c r="MPQ7" s="418"/>
      <c r="MPR7" s="418"/>
      <c r="MPS7" s="418"/>
      <c r="MPT7" s="418"/>
      <c r="MPU7" s="418"/>
      <c r="MPV7" s="418"/>
      <c r="MPW7" s="418"/>
      <c r="MPX7" s="418"/>
      <c r="MPY7" s="418"/>
      <c r="MPZ7" s="418"/>
      <c r="MQA7" s="418"/>
      <c r="MQB7" s="418"/>
      <c r="MQC7" s="418"/>
      <c r="MQD7" s="418"/>
      <c r="MQE7" s="418"/>
      <c r="MQF7" s="418"/>
      <c r="MQG7" s="418"/>
      <c r="MQH7" s="418"/>
      <c r="MQI7" s="418"/>
      <c r="MQJ7" s="418"/>
      <c r="MQK7" s="418"/>
      <c r="MQL7" s="418"/>
      <c r="MQM7" s="418"/>
      <c r="MQN7" s="418"/>
      <c r="MQO7" s="418"/>
      <c r="MQP7" s="418"/>
      <c r="MQQ7" s="418"/>
      <c r="MQR7" s="418"/>
      <c r="MQS7" s="418"/>
      <c r="MQT7" s="418"/>
      <c r="MQU7" s="418"/>
      <c r="MQV7" s="418"/>
      <c r="MQW7" s="418"/>
      <c r="MQX7" s="418"/>
      <c r="MQY7" s="418"/>
      <c r="MQZ7" s="418"/>
      <c r="MRA7" s="418"/>
      <c r="MRB7" s="418"/>
      <c r="MRC7" s="418"/>
      <c r="MRD7" s="418"/>
      <c r="MRE7" s="418"/>
      <c r="MRF7" s="418"/>
      <c r="MRG7" s="418"/>
      <c r="MRH7" s="418"/>
      <c r="MRI7" s="418"/>
      <c r="MRJ7" s="418"/>
      <c r="MRK7" s="418"/>
      <c r="MRL7" s="418"/>
      <c r="MRM7" s="418"/>
      <c r="MRN7" s="418"/>
      <c r="MRO7" s="418"/>
      <c r="MRP7" s="418"/>
      <c r="MRQ7" s="418"/>
      <c r="MRR7" s="418"/>
      <c r="MRS7" s="418"/>
      <c r="MRT7" s="418"/>
      <c r="MRU7" s="418"/>
      <c r="MRV7" s="418"/>
      <c r="MRW7" s="418"/>
      <c r="MRX7" s="418"/>
      <c r="MRY7" s="418"/>
      <c r="MRZ7" s="418"/>
      <c r="MSA7" s="418"/>
      <c r="MSB7" s="418"/>
      <c r="MSC7" s="418"/>
      <c r="MSD7" s="418"/>
      <c r="MSE7" s="418"/>
      <c r="MSF7" s="418"/>
      <c r="MSG7" s="418"/>
      <c r="MSH7" s="418"/>
      <c r="MSI7" s="418"/>
      <c r="MSJ7" s="418"/>
      <c r="MSK7" s="418"/>
      <c r="MSL7" s="418"/>
      <c r="MSM7" s="418"/>
      <c r="MSN7" s="418"/>
      <c r="MSO7" s="418"/>
      <c r="MSP7" s="418"/>
      <c r="MSQ7" s="418"/>
      <c r="MSR7" s="418"/>
      <c r="MSS7" s="418"/>
      <c r="MST7" s="418"/>
      <c r="MSU7" s="418"/>
      <c r="MSV7" s="418"/>
      <c r="MSW7" s="418"/>
      <c r="MSX7" s="418"/>
      <c r="MSY7" s="418"/>
      <c r="MSZ7" s="418"/>
      <c r="MTA7" s="418"/>
      <c r="MTB7" s="418"/>
      <c r="MTC7" s="418"/>
      <c r="MTD7" s="418"/>
      <c r="MTE7" s="418"/>
      <c r="MTF7" s="418"/>
      <c r="MTG7" s="418"/>
      <c r="MTH7" s="418"/>
      <c r="MTI7" s="418"/>
      <c r="MTJ7" s="418"/>
      <c r="MTK7" s="418"/>
      <c r="MTL7" s="418"/>
      <c r="MTM7" s="418"/>
      <c r="MTN7" s="418"/>
      <c r="MTO7" s="418"/>
      <c r="MTP7" s="418"/>
      <c r="MTQ7" s="418"/>
      <c r="MTR7" s="418"/>
      <c r="MTS7" s="418"/>
      <c r="MTT7" s="418"/>
      <c r="MTU7" s="418"/>
      <c r="MTV7" s="418"/>
      <c r="MTW7" s="418"/>
      <c r="MTX7" s="418"/>
      <c r="MTY7" s="418"/>
      <c r="MTZ7" s="418"/>
      <c r="MUA7" s="418"/>
      <c r="MUB7" s="418"/>
      <c r="MUC7" s="418"/>
      <c r="MUD7" s="418"/>
      <c r="MUE7" s="418"/>
      <c r="MUF7" s="418"/>
      <c r="MUG7" s="418"/>
      <c r="MUH7" s="418"/>
      <c r="MUI7" s="418"/>
      <c r="MUJ7" s="418"/>
      <c r="MUK7" s="418"/>
      <c r="MUL7" s="418"/>
      <c r="MUM7" s="418"/>
      <c r="MUN7" s="418"/>
      <c r="MUO7" s="418"/>
      <c r="MUP7" s="418"/>
      <c r="MUQ7" s="418"/>
      <c r="MUR7" s="418"/>
      <c r="MUS7" s="418"/>
      <c r="MUT7" s="418"/>
      <c r="MUU7" s="418"/>
      <c r="MUV7" s="418"/>
      <c r="MUW7" s="418"/>
      <c r="MUX7" s="418"/>
      <c r="MUY7" s="418"/>
      <c r="MUZ7" s="418"/>
      <c r="MVA7" s="418"/>
      <c r="MVB7" s="418"/>
      <c r="MVC7" s="418"/>
      <c r="MVD7" s="418"/>
      <c r="MVE7" s="418"/>
      <c r="MVF7" s="418"/>
      <c r="MVG7" s="418"/>
      <c r="MVH7" s="418"/>
      <c r="MVI7" s="418"/>
      <c r="MVJ7" s="418"/>
      <c r="MVK7" s="418"/>
      <c r="MVL7" s="418"/>
      <c r="MVM7" s="418"/>
      <c r="MVN7" s="418"/>
      <c r="MVO7" s="418"/>
      <c r="MVP7" s="418"/>
      <c r="MVQ7" s="418"/>
      <c r="MVR7" s="418"/>
      <c r="MVS7" s="418"/>
      <c r="MVT7" s="418"/>
      <c r="MVU7" s="418"/>
      <c r="MVV7" s="418"/>
      <c r="MVW7" s="418"/>
      <c r="MVX7" s="418"/>
      <c r="MVY7" s="418"/>
      <c r="MVZ7" s="418"/>
      <c r="MWA7" s="418"/>
      <c r="MWB7" s="418"/>
      <c r="MWC7" s="418"/>
      <c r="MWD7" s="418"/>
      <c r="MWE7" s="418"/>
      <c r="MWF7" s="418"/>
      <c r="MWG7" s="418"/>
      <c r="MWH7" s="418"/>
      <c r="MWI7" s="418"/>
      <c r="MWJ7" s="418"/>
      <c r="MWK7" s="418"/>
      <c r="MWL7" s="418"/>
      <c r="MWM7" s="418"/>
      <c r="MWN7" s="418"/>
      <c r="MWO7" s="418"/>
      <c r="MWP7" s="418"/>
      <c r="MWQ7" s="418"/>
      <c r="MWR7" s="418"/>
      <c r="MWS7" s="418"/>
      <c r="MWT7" s="418"/>
      <c r="MWU7" s="418"/>
      <c r="MWV7" s="418"/>
      <c r="MWW7" s="418"/>
      <c r="MWX7" s="418"/>
      <c r="MWY7" s="418"/>
      <c r="MWZ7" s="418"/>
      <c r="MXA7" s="418"/>
      <c r="MXB7" s="418"/>
      <c r="MXC7" s="418"/>
      <c r="MXD7" s="418"/>
      <c r="MXE7" s="418"/>
      <c r="MXF7" s="418"/>
      <c r="MXG7" s="418"/>
      <c r="MXH7" s="418"/>
      <c r="MXI7" s="418"/>
      <c r="MXJ7" s="418"/>
      <c r="MXK7" s="418"/>
      <c r="MXL7" s="418"/>
      <c r="MXM7" s="418"/>
      <c r="MXN7" s="418"/>
      <c r="MXO7" s="418"/>
      <c r="MXP7" s="418"/>
      <c r="MXQ7" s="418"/>
      <c r="MXR7" s="418"/>
      <c r="MXS7" s="418"/>
      <c r="MXT7" s="418"/>
      <c r="MXU7" s="418"/>
      <c r="MXV7" s="418"/>
      <c r="MXW7" s="418"/>
      <c r="MXX7" s="418"/>
      <c r="MXY7" s="418"/>
      <c r="MXZ7" s="418"/>
      <c r="MYA7" s="418"/>
      <c r="MYB7" s="418"/>
      <c r="MYC7" s="418"/>
      <c r="MYD7" s="418"/>
      <c r="MYE7" s="418"/>
      <c r="MYF7" s="418"/>
      <c r="MYG7" s="418"/>
      <c r="MYH7" s="418"/>
      <c r="MYI7" s="418"/>
      <c r="MYJ7" s="418"/>
      <c r="MYK7" s="418"/>
      <c r="MYL7" s="418"/>
      <c r="MYM7" s="418"/>
      <c r="MYN7" s="418"/>
      <c r="MYO7" s="418"/>
      <c r="MYP7" s="418"/>
      <c r="MYQ7" s="418"/>
      <c r="MYR7" s="418"/>
      <c r="MYS7" s="418"/>
      <c r="MYT7" s="418"/>
      <c r="MYU7" s="418"/>
      <c r="MYV7" s="418"/>
      <c r="MYW7" s="418"/>
      <c r="MYX7" s="418"/>
      <c r="MYY7" s="418"/>
      <c r="MYZ7" s="418"/>
      <c r="MZA7" s="418"/>
      <c r="MZB7" s="418"/>
      <c r="MZC7" s="418"/>
      <c r="MZD7" s="418"/>
      <c r="MZE7" s="418"/>
      <c r="MZF7" s="418"/>
      <c r="MZG7" s="418"/>
      <c r="MZH7" s="418"/>
      <c r="MZI7" s="418"/>
      <c r="MZJ7" s="418"/>
      <c r="MZK7" s="418"/>
      <c r="MZL7" s="418"/>
      <c r="MZM7" s="418"/>
      <c r="MZN7" s="418"/>
      <c r="MZO7" s="418"/>
      <c r="MZP7" s="418"/>
      <c r="MZQ7" s="418"/>
      <c r="MZR7" s="418"/>
      <c r="MZS7" s="418"/>
      <c r="MZT7" s="418"/>
      <c r="MZU7" s="418"/>
      <c r="MZV7" s="418"/>
      <c r="MZW7" s="418"/>
      <c r="MZX7" s="418"/>
      <c r="MZY7" s="418"/>
      <c r="MZZ7" s="418"/>
      <c r="NAA7" s="418"/>
      <c r="NAB7" s="418"/>
      <c r="NAC7" s="418"/>
      <c r="NAD7" s="418"/>
      <c r="NAE7" s="418"/>
      <c r="NAF7" s="418"/>
      <c r="NAG7" s="418"/>
      <c r="NAH7" s="418"/>
      <c r="NAI7" s="418"/>
      <c r="NAJ7" s="418"/>
      <c r="NAK7" s="418"/>
      <c r="NAL7" s="418"/>
      <c r="NAM7" s="418"/>
      <c r="NAN7" s="418"/>
      <c r="NAO7" s="418"/>
      <c r="NAP7" s="418"/>
      <c r="NAQ7" s="418"/>
      <c r="NAR7" s="418"/>
      <c r="NAS7" s="418"/>
      <c r="NAT7" s="418"/>
      <c r="NAU7" s="418"/>
      <c r="NAV7" s="418"/>
      <c r="NAW7" s="418"/>
      <c r="NAX7" s="418"/>
      <c r="NAY7" s="418"/>
      <c r="NAZ7" s="418"/>
      <c r="NBA7" s="418"/>
      <c r="NBB7" s="418"/>
      <c r="NBC7" s="418"/>
      <c r="NBD7" s="418"/>
      <c r="NBE7" s="418"/>
      <c r="NBF7" s="418"/>
      <c r="NBG7" s="418"/>
      <c r="NBH7" s="418"/>
      <c r="NBI7" s="418"/>
      <c r="NBJ7" s="418"/>
      <c r="NBK7" s="418"/>
      <c r="NBL7" s="418"/>
      <c r="NBM7" s="418"/>
      <c r="NBN7" s="418"/>
      <c r="NBO7" s="418"/>
      <c r="NBP7" s="418"/>
      <c r="NBQ7" s="418"/>
      <c r="NBR7" s="418"/>
      <c r="NBS7" s="418"/>
      <c r="NBT7" s="418"/>
      <c r="NBU7" s="418"/>
      <c r="NBV7" s="418"/>
      <c r="NBW7" s="418"/>
      <c r="NBX7" s="418"/>
      <c r="NBY7" s="418"/>
      <c r="NBZ7" s="418"/>
      <c r="NCA7" s="418"/>
      <c r="NCB7" s="418"/>
      <c r="NCC7" s="418"/>
      <c r="NCD7" s="418"/>
      <c r="NCE7" s="418"/>
      <c r="NCF7" s="418"/>
      <c r="NCG7" s="418"/>
      <c r="NCH7" s="418"/>
      <c r="NCI7" s="418"/>
      <c r="NCJ7" s="418"/>
      <c r="NCK7" s="418"/>
      <c r="NCL7" s="418"/>
      <c r="NCM7" s="418"/>
      <c r="NCN7" s="418"/>
      <c r="NCO7" s="418"/>
      <c r="NCP7" s="418"/>
      <c r="NCQ7" s="418"/>
      <c r="NCR7" s="418"/>
      <c r="NCS7" s="418"/>
      <c r="NCT7" s="418"/>
      <c r="NCU7" s="418"/>
      <c r="NCV7" s="418"/>
      <c r="NCW7" s="418"/>
      <c r="NCX7" s="418"/>
      <c r="NCY7" s="418"/>
      <c r="NCZ7" s="418"/>
      <c r="NDA7" s="418"/>
      <c r="NDB7" s="418"/>
      <c r="NDC7" s="418"/>
      <c r="NDD7" s="418"/>
      <c r="NDE7" s="418"/>
      <c r="NDF7" s="418"/>
      <c r="NDG7" s="418"/>
      <c r="NDH7" s="418"/>
      <c r="NDI7" s="418"/>
      <c r="NDJ7" s="418"/>
      <c r="NDK7" s="418"/>
      <c r="NDL7" s="418"/>
      <c r="NDM7" s="418"/>
      <c r="NDN7" s="418"/>
      <c r="NDO7" s="418"/>
      <c r="NDP7" s="418"/>
      <c r="NDQ7" s="418"/>
      <c r="NDR7" s="418"/>
      <c r="NDS7" s="418"/>
      <c r="NDT7" s="418"/>
      <c r="NDU7" s="418"/>
      <c r="NDV7" s="418"/>
      <c r="NDW7" s="418"/>
      <c r="NDX7" s="418"/>
      <c r="NDY7" s="418"/>
      <c r="NDZ7" s="418"/>
      <c r="NEA7" s="418"/>
      <c r="NEB7" s="418"/>
      <c r="NEC7" s="418"/>
      <c r="NED7" s="418"/>
      <c r="NEE7" s="418"/>
      <c r="NEF7" s="418"/>
      <c r="NEG7" s="418"/>
      <c r="NEH7" s="418"/>
      <c r="NEI7" s="418"/>
      <c r="NEJ7" s="418"/>
      <c r="NEK7" s="418"/>
      <c r="NEL7" s="418"/>
      <c r="NEM7" s="418"/>
      <c r="NEN7" s="418"/>
      <c r="NEO7" s="418"/>
      <c r="NEP7" s="418"/>
      <c r="NEQ7" s="418"/>
      <c r="NER7" s="418"/>
      <c r="NES7" s="418"/>
      <c r="NET7" s="418"/>
      <c r="NEU7" s="418"/>
      <c r="NEV7" s="418"/>
      <c r="NEW7" s="418"/>
      <c r="NEX7" s="418"/>
      <c r="NEY7" s="418"/>
      <c r="NEZ7" s="418"/>
      <c r="NFA7" s="418"/>
      <c r="NFB7" s="418"/>
      <c r="NFC7" s="418"/>
      <c r="NFD7" s="418"/>
      <c r="NFE7" s="418"/>
      <c r="NFF7" s="418"/>
      <c r="NFG7" s="418"/>
      <c r="NFH7" s="418"/>
      <c r="NFI7" s="418"/>
      <c r="NFJ7" s="418"/>
      <c r="NFK7" s="418"/>
      <c r="NFL7" s="418"/>
      <c r="NFM7" s="418"/>
      <c r="NFN7" s="418"/>
      <c r="NFO7" s="418"/>
      <c r="NFP7" s="418"/>
      <c r="NFQ7" s="418"/>
      <c r="NFR7" s="418"/>
      <c r="NFS7" s="418"/>
      <c r="NFT7" s="418"/>
      <c r="NFU7" s="418"/>
      <c r="NFV7" s="418"/>
      <c r="NFW7" s="418"/>
      <c r="NFX7" s="418"/>
      <c r="NFY7" s="418"/>
      <c r="NFZ7" s="418"/>
      <c r="NGA7" s="418"/>
      <c r="NGB7" s="418"/>
      <c r="NGC7" s="418"/>
      <c r="NGD7" s="418"/>
      <c r="NGE7" s="418"/>
      <c r="NGF7" s="418"/>
      <c r="NGG7" s="418"/>
      <c r="NGH7" s="418"/>
      <c r="NGI7" s="418"/>
      <c r="NGJ7" s="418"/>
      <c r="NGK7" s="418"/>
      <c r="NGL7" s="418"/>
      <c r="NGM7" s="418"/>
      <c r="NGN7" s="418"/>
      <c r="NGO7" s="418"/>
      <c r="NGP7" s="418"/>
      <c r="NGQ7" s="418"/>
      <c r="NGR7" s="418"/>
      <c r="NGS7" s="418"/>
      <c r="NGT7" s="418"/>
      <c r="NGU7" s="418"/>
      <c r="NGV7" s="418"/>
      <c r="NGW7" s="418"/>
      <c r="NGX7" s="418"/>
      <c r="NGY7" s="418"/>
      <c r="NGZ7" s="418"/>
      <c r="NHA7" s="418"/>
      <c r="NHB7" s="418"/>
      <c r="NHC7" s="418"/>
      <c r="NHD7" s="418"/>
      <c r="NHE7" s="418"/>
      <c r="NHF7" s="418"/>
      <c r="NHG7" s="418"/>
      <c r="NHH7" s="418"/>
      <c r="NHI7" s="418"/>
      <c r="NHJ7" s="418"/>
      <c r="NHK7" s="418"/>
      <c r="NHL7" s="418"/>
      <c r="NHM7" s="418"/>
      <c r="NHN7" s="418"/>
      <c r="NHO7" s="418"/>
      <c r="NHP7" s="418"/>
      <c r="NHQ7" s="418"/>
      <c r="NHR7" s="418"/>
      <c r="NHS7" s="418"/>
      <c r="NHT7" s="418"/>
      <c r="NHU7" s="418"/>
      <c r="NHV7" s="418"/>
      <c r="NHW7" s="418"/>
      <c r="NHX7" s="418"/>
      <c r="NHY7" s="418"/>
      <c r="NHZ7" s="418"/>
      <c r="NIA7" s="418"/>
      <c r="NIB7" s="418"/>
      <c r="NIC7" s="418"/>
      <c r="NID7" s="418"/>
      <c r="NIE7" s="418"/>
      <c r="NIF7" s="418"/>
      <c r="NIG7" s="418"/>
      <c r="NIH7" s="418"/>
      <c r="NII7" s="418"/>
      <c r="NIJ7" s="418"/>
      <c r="NIK7" s="418"/>
      <c r="NIL7" s="418"/>
      <c r="NIM7" s="418"/>
      <c r="NIN7" s="418"/>
      <c r="NIO7" s="418"/>
      <c r="NIP7" s="418"/>
      <c r="NIQ7" s="418"/>
      <c r="NIR7" s="418"/>
      <c r="NIS7" s="418"/>
      <c r="NIT7" s="418"/>
      <c r="NIU7" s="418"/>
      <c r="NIV7" s="418"/>
      <c r="NIW7" s="418"/>
      <c r="NIX7" s="418"/>
      <c r="NIY7" s="418"/>
      <c r="NIZ7" s="418"/>
      <c r="NJA7" s="418"/>
      <c r="NJB7" s="418"/>
      <c r="NJC7" s="418"/>
      <c r="NJD7" s="418"/>
      <c r="NJE7" s="418"/>
      <c r="NJF7" s="418"/>
      <c r="NJG7" s="418"/>
      <c r="NJH7" s="418"/>
      <c r="NJI7" s="418"/>
      <c r="NJJ7" s="418"/>
      <c r="NJK7" s="418"/>
      <c r="NJL7" s="418"/>
      <c r="NJM7" s="418"/>
      <c r="NJN7" s="418"/>
      <c r="NJO7" s="418"/>
      <c r="NJP7" s="418"/>
      <c r="NJQ7" s="418"/>
      <c r="NJR7" s="418"/>
      <c r="NJS7" s="418"/>
      <c r="NJT7" s="418"/>
      <c r="NJU7" s="418"/>
      <c r="NJV7" s="418"/>
      <c r="NJW7" s="418"/>
      <c r="NJX7" s="418"/>
      <c r="NJY7" s="418"/>
      <c r="NJZ7" s="418"/>
      <c r="NKA7" s="418"/>
      <c r="NKB7" s="418"/>
      <c r="NKC7" s="418"/>
      <c r="NKD7" s="418"/>
      <c r="NKE7" s="418"/>
      <c r="NKF7" s="418"/>
      <c r="NKG7" s="418"/>
      <c r="NKH7" s="418"/>
      <c r="NKI7" s="418"/>
      <c r="NKJ7" s="418"/>
      <c r="NKK7" s="418"/>
      <c r="NKL7" s="418"/>
      <c r="NKM7" s="418"/>
      <c r="NKN7" s="418"/>
      <c r="NKO7" s="418"/>
      <c r="NKP7" s="418"/>
      <c r="NKQ7" s="418"/>
      <c r="NKR7" s="418"/>
      <c r="NKS7" s="418"/>
      <c r="NKT7" s="418"/>
      <c r="NKU7" s="418"/>
      <c r="NKV7" s="418"/>
      <c r="NKW7" s="418"/>
      <c r="NKX7" s="418"/>
      <c r="NKY7" s="418"/>
      <c r="NKZ7" s="418"/>
      <c r="NLA7" s="418"/>
      <c r="NLB7" s="418"/>
      <c r="NLC7" s="418"/>
      <c r="NLD7" s="418"/>
      <c r="NLE7" s="418"/>
      <c r="NLF7" s="418"/>
      <c r="NLG7" s="418"/>
      <c r="NLH7" s="418"/>
      <c r="NLI7" s="418"/>
      <c r="NLJ7" s="418"/>
      <c r="NLK7" s="418"/>
      <c r="NLL7" s="418"/>
      <c r="NLM7" s="418"/>
      <c r="NLN7" s="418"/>
      <c r="NLO7" s="418"/>
      <c r="NLP7" s="418"/>
      <c r="NLQ7" s="418"/>
      <c r="NLR7" s="418"/>
      <c r="NLS7" s="418"/>
      <c r="NLT7" s="418"/>
      <c r="NLU7" s="418"/>
      <c r="NLV7" s="418"/>
      <c r="NLW7" s="418"/>
      <c r="NLX7" s="418"/>
      <c r="NLY7" s="418"/>
      <c r="NLZ7" s="418"/>
      <c r="NMA7" s="418"/>
      <c r="NMB7" s="418"/>
      <c r="NMC7" s="418"/>
      <c r="NMD7" s="418"/>
      <c r="NME7" s="418"/>
      <c r="NMF7" s="418"/>
      <c r="NMG7" s="418"/>
      <c r="NMH7" s="418"/>
      <c r="NMI7" s="418"/>
      <c r="NMJ7" s="418"/>
      <c r="NMK7" s="418"/>
      <c r="NML7" s="418"/>
      <c r="NMM7" s="418"/>
      <c r="NMN7" s="418"/>
      <c r="NMO7" s="418"/>
      <c r="NMP7" s="418"/>
      <c r="NMQ7" s="418"/>
      <c r="NMR7" s="418"/>
      <c r="NMS7" s="418"/>
      <c r="NMT7" s="418"/>
      <c r="NMU7" s="418"/>
      <c r="NMV7" s="418"/>
      <c r="NMW7" s="418"/>
      <c r="NMX7" s="418"/>
      <c r="NMY7" s="418"/>
      <c r="NMZ7" s="418"/>
      <c r="NNA7" s="418"/>
      <c r="NNB7" s="418"/>
      <c r="NNC7" s="418"/>
      <c r="NND7" s="418"/>
      <c r="NNE7" s="418"/>
      <c r="NNF7" s="418"/>
      <c r="NNG7" s="418"/>
      <c r="NNH7" s="418"/>
      <c r="NNI7" s="418"/>
      <c r="NNJ7" s="418"/>
      <c r="NNK7" s="418"/>
      <c r="NNL7" s="418"/>
      <c r="NNM7" s="418"/>
      <c r="NNN7" s="418"/>
      <c r="NNO7" s="418"/>
      <c r="NNP7" s="418"/>
      <c r="NNQ7" s="418"/>
      <c r="NNR7" s="418"/>
      <c r="NNS7" s="418"/>
      <c r="NNT7" s="418"/>
      <c r="NNU7" s="418"/>
      <c r="NNV7" s="418"/>
      <c r="NNW7" s="418"/>
      <c r="NNX7" s="418"/>
      <c r="NNY7" s="418"/>
      <c r="NNZ7" s="418"/>
      <c r="NOA7" s="418"/>
      <c r="NOB7" s="418"/>
      <c r="NOC7" s="418"/>
      <c r="NOD7" s="418"/>
      <c r="NOE7" s="418"/>
      <c r="NOF7" s="418"/>
      <c r="NOG7" s="418"/>
      <c r="NOH7" s="418"/>
      <c r="NOI7" s="418"/>
      <c r="NOJ7" s="418"/>
      <c r="NOK7" s="418"/>
      <c r="NOL7" s="418"/>
      <c r="NOM7" s="418"/>
      <c r="NON7" s="418"/>
      <c r="NOO7" s="418"/>
      <c r="NOP7" s="418"/>
      <c r="NOQ7" s="418"/>
      <c r="NOR7" s="418"/>
      <c r="NOS7" s="418"/>
      <c r="NOT7" s="418"/>
      <c r="NOU7" s="418"/>
      <c r="NOV7" s="418"/>
      <c r="NOW7" s="418"/>
      <c r="NOX7" s="418"/>
      <c r="NOY7" s="418"/>
      <c r="NOZ7" s="418"/>
      <c r="NPA7" s="418"/>
      <c r="NPB7" s="418"/>
      <c r="NPC7" s="418"/>
      <c r="NPD7" s="418"/>
      <c r="NPE7" s="418"/>
      <c r="NPF7" s="418"/>
      <c r="NPG7" s="418"/>
      <c r="NPH7" s="418"/>
      <c r="NPI7" s="418"/>
      <c r="NPJ7" s="418"/>
      <c r="NPK7" s="418"/>
      <c r="NPL7" s="418"/>
      <c r="NPM7" s="418"/>
      <c r="NPN7" s="418"/>
      <c r="NPO7" s="418"/>
      <c r="NPP7" s="418"/>
      <c r="NPQ7" s="418"/>
      <c r="NPR7" s="418"/>
      <c r="NPS7" s="418"/>
      <c r="NPT7" s="418"/>
      <c r="NPU7" s="418"/>
      <c r="NPV7" s="418"/>
      <c r="NPW7" s="418"/>
      <c r="NPX7" s="418"/>
      <c r="NPY7" s="418"/>
      <c r="NPZ7" s="418"/>
      <c r="NQA7" s="418"/>
      <c r="NQB7" s="418"/>
      <c r="NQC7" s="418"/>
      <c r="NQD7" s="418"/>
      <c r="NQE7" s="418"/>
      <c r="NQF7" s="418"/>
      <c r="NQG7" s="418"/>
      <c r="NQH7" s="418"/>
      <c r="NQI7" s="418"/>
      <c r="NQJ7" s="418"/>
      <c r="NQK7" s="418"/>
      <c r="NQL7" s="418"/>
      <c r="NQM7" s="418"/>
      <c r="NQN7" s="418"/>
      <c r="NQO7" s="418"/>
      <c r="NQP7" s="418"/>
      <c r="NQQ7" s="418"/>
      <c r="NQR7" s="418"/>
      <c r="NQS7" s="418"/>
      <c r="NQT7" s="418"/>
      <c r="NQU7" s="418"/>
      <c r="NQV7" s="418"/>
      <c r="NQW7" s="418"/>
      <c r="NQX7" s="418"/>
      <c r="NQY7" s="418"/>
      <c r="NQZ7" s="418"/>
      <c r="NRA7" s="418"/>
      <c r="NRB7" s="418"/>
      <c r="NRC7" s="418"/>
      <c r="NRD7" s="418"/>
      <c r="NRE7" s="418"/>
      <c r="NRF7" s="418"/>
      <c r="NRG7" s="418"/>
      <c r="NRH7" s="418"/>
      <c r="NRI7" s="418"/>
      <c r="NRJ7" s="418"/>
      <c r="NRK7" s="418"/>
      <c r="NRL7" s="418"/>
      <c r="NRM7" s="418"/>
      <c r="NRN7" s="418"/>
      <c r="NRO7" s="418"/>
      <c r="NRP7" s="418"/>
      <c r="NRQ7" s="418"/>
      <c r="NRR7" s="418"/>
      <c r="NRS7" s="418"/>
      <c r="NRT7" s="418"/>
      <c r="NRU7" s="418"/>
      <c r="NRV7" s="418"/>
      <c r="NRW7" s="418"/>
      <c r="NRX7" s="418"/>
      <c r="NRY7" s="418"/>
      <c r="NRZ7" s="418"/>
      <c r="NSA7" s="418"/>
      <c r="NSB7" s="418"/>
      <c r="NSC7" s="418"/>
      <c r="NSD7" s="418"/>
      <c r="NSE7" s="418"/>
      <c r="NSF7" s="418"/>
      <c r="NSG7" s="418"/>
      <c r="NSH7" s="418"/>
      <c r="NSI7" s="418"/>
      <c r="NSJ7" s="418"/>
      <c r="NSK7" s="418"/>
      <c r="NSL7" s="418"/>
      <c r="NSM7" s="418"/>
      <c r="NSN7" s="418"/>
      <c r="NSO7" s="418"/>
      <c r="NSP7" s="418"/>
      <c r="NSQ7" s="418"/>
      <c r="NSR7" s="418"/>
      <c r="NSS7" s="418"/>
      <c r="NST7" s="418"/>
      <c r="NSU7" s="418"/>
      <c r="NSV7" s="418"/>
      <c r="NSW7" s="418"/>
      <c r="NSX7" s="418"/>
      <c r="NSY7" s="418"/>
      <c r="NSZ7" s="418"/>
      <c r="NTA7" s="418"/>
      <c r="NTB7" s="418"/>
      <c r="NTC7" s="418"/>
      <c r="NTD7" s="418"/>
      <c r="NTE7" s="418"/>
      <c r="NTF7" s="418"/>
      <c r="NTG7" s="418"/>
      <c r="NTH7" s="418"/>
      <c r="NTI7" s="418"/>
      <c r="NTJ7" s="418"/>
      <c r="NTK7" s="418"/>
      <c r="NTL7" s="418"/>
      <c r="NTM7" s="418"/>
      <c r="NTN7" s="418"/>
      <c r="NTO7" s="418"/>
      <c r="NTP7" s="418"/>
      <c r="NTQ7" s="418"/>
      <c r="NTR7" s="418"/>
      <c r="NTS7" s="418"/>
      <c r="NTT7" s="418"/>
      <c r="NTU7" s="418"/>
      <c r="NTV7" s="418"/>
      <c r="NTW7" s="418"/>
      <c r="NTX7" s="418"/>
      <c r="NTY7" s="418"/>
      <c r="NTZ7" s="418"/>
      <c r="NUA7" s="418"/>
      <c r="NUB7" s="418"/>
      <c r="NUC7" s="418"/>
      <c r="NUD7" s="418"/>
      <c r="NUE7" s="418"/>
      <c r="NUF7" s="418"/>
      <c r="NUG7" s="418"/>
      <c r="NUH7" s="418"/>
      <c r="NUI7" s="418"/>
      <c r="NUJ7" s="418"/>
      <c r="NUK7" s="418"/>
      <c r="NUL7" s="418"/>
      <c r="NUM7" s="418"/>
      <c r="NUN7" s="418"/>
      <c r="NUO7" s="418"/>
      <c r="NUP7" s="418"/>
      <c r="NUQ7" s="418"/>
      <c r="NUR7" s="418"/>
      <c r="NUS7" s="418"/>
      <c r="NUT7" s="418"/>
      <c r="NUU7" s="418"/>
      <c r="NUV7" s="418"/>
      <c r="NUW7" s="418"/>
      <c r="NUX7" s="418"/>
      <c r="NUY7" s="418"/>
      <c r="NUZ7" s="418"/>
      <c r="NVA7" s="418"/>
      <c r="NVB7" s="418"/>
      <c r="NVC7" s="418"/>
      <c r="NVD7" s="418"/>
      <c r="NVE7" s="418"/>
      <c r="NVF7" s="418"/>
      <c r="NVG7" s="418"/>
      <c r="NVH7" s="418"/>
      <c r="NVI7" s="418"/>
      <c r="NVJ7" s="418"/>
      <c r="NVK7" s="418"/>
      <c r="NVL7" s="418"/>
      <c r="NVM7" s="418"/>
      <c r="NVN7" s="418"/>
      <c r="NVO7" s="418"/>
      <c r="NVP7" s="418"/>
      <c r="NVQ7" s="418"/>
      <c r="NVR7" s="418"/>
      <c r="NVS7" s="418"/>
      <c r="NVT7" s="418"/>
      <c r="NVU7" s="418"/>
      <c r="NVV7" s="418"/>
      <c r="NVW7" s="418"/>
      <c r="NVX7" s="418"/>
      <c r="NVY7" s="418"/>
      <c r="NVZ7" s="418"/>
      <c r="NWA7" s="418"/>
      <c r="NWB7" s="418"/>
      <c r="NWC7" s="418"/>
      <c r="NWD7" s="418"/>
      <c r="NWE7" s="418"/>
      <c r="NWF7" s="418"/>
      <c r="NWG7" s="418"/>
      <c r="NWH7" s="418"/>
      <c r="NWI7" s="418"/>
      <c r="NWJ7" s="418"/>
      <c r="NWK7" s="418"/>
      <c r="NWL7" s="418"/>
      <c r="NWM7" s="418"/>
      <c r="NWN7" s="418"/>
      <c r="NWO7" s="418"/>
      <c r="NWP7" s="418"/>
      <c r="NWQ7" s="418"/>
      <c r="NWR7" s="418"/>
      <c r="NWS7" s="418"/>
      <c r="NWT7" s="418"/>
      <c r="NWU7" s="418"/>
      <c r="NWV7" s="418"/>
      <c r="NWW7" s="418"/>
      <c r="NWX7" s="418"/>
      <c r="NWY7" s="418"/>
      <c r="NWZ7" s="418"/>
      <c r="NXA7" s="418"/>
      <c r="NXB7" s="418"/>
      <c r="NXC7" s="418"/>
      <c r="NXD7" s="418"/>
      <c r="NXE7" s="418"/>
      <c r="NXF7" s="418"/>
      <c r="NXG7" s="418"/>
      <c r="NXH7" s="418"/>
      <c r="NXI7" s="418"/>
      <c r="NXJ7" s="418"/>
      <c r="NXK7" s="418"/>
      <c r="NXL7" s="418"/>
      <c r="NXM7" s="418"/>
      <c r="NXN7" s="418"/>
      <c r="NXO7" s="418"/>
      <c r="NXP7" s="418"/>
      <c r="NXQ7" s="418"/>
      <c r="NXR7" s="418"/>
      <c r="NXS7" s="418"/>
      <c r="NXT7" s="418"/>
      <c r="NXU7" s="418"/>
      <c r="NXV7" s="418"/>
      <c r="NXW7" s="418"/>
      <c r="NXX7" s="418"/>
      <c r="NXY7" s="418"/>
      <c r="NXZ7" s="418"/>
      <c r="NYA7" s="418"/>
      <c r="NYB7" s="418"/>
      <c r="NYC7" s="418"/>
      <c r="NYD7" s="418"/>
      <c r="NYE7" s="418"/>
      <c r="NYF7" s="418"/>
      <c r="NYG7" s="418"/>
      <c r="NYH7" s="418"/>
      <c r="NYI7" s="418"/>
      <c r="NYJ7" s="418"/>
      <c r="NYK7" s="418"/>
      <c r="NYL7" s="418"/>
      <c r="NYM7" s="418"/>
      <c r="NYN7" s="418"/>
      <c r="NYO7" s="418"/>
      <c r="NYP7" s="418"/>
      <c r="NYQ7" s="418"/>
      <c r="NYR7" s="418"/>
      <c r="NYS7" s="418"/>
      <c r="NYT7" s="418"/>
      <c r="NYU7" s="418"/>
      <c r="NYV7" s="418"/>
      <c r="NYW7" s="418"/>
      <c r="NYX7" s="418"/>
      <c r="NYY7" s="418"/>
      <c r="NYZ7" s="418"/>
      <c r="NZA7" s="418"/>
      <c r="NZB7" s="418"/>
      <c r="NZC7" s="418"/>
      <c r="NZD7" s="418"/>
      <c r="NZE7" s="418"/>
      <c r="NZF7" s="418"/>
      <c r="NZG7" s="418"/>
      <c r="NZH7" s="418"/>
      <c r="NZI7" s="418"/>
      <c r="NZJ7" s="418"/>
      <c r="NZK7" s="418"/>
      <c r="NZL7" s="418"/>
      <c r="NZM7" s="418"/>
      <c r="NZN7" s="418"/>
      <c r="NZO7" s="418"/>
      <c r="NZP7" s="418"/>
      <c r="NZQ7" s="418"/>
      <c r="NZR7" s="418"/>
      <c r="NZS7" s="418"/>
      <c r="NZT7" s="418"/>
      <c r="NZU7" s="418"/>
      <c r="NZV7" s="418"/>
      <c r="NZW7" s="418"/>
      <c r="NZX7" s="418"/>
      <c r="NZY7" s="418"/>
      <c r="NZZ7" s="418"/>
      <c r="OAA7" s="418"/>
      <c r="OAB7" s="418"/>
      <c r="OAC7" s="418"/>
      <c r="OAD7" s="418"/>
      <c r="OAE7" s="418"/>
      <c r="OAF7" s="418"/>
      <c r="OAG7" s="418"/>
      <c r="OAH7" s="418"/>
      <c r="OAI7" s="418"/>
      <c r="OAJ7" s="418"/>
      <c r="OAK7" s="418"/>
      <c r="OAL7" s="418"/>
      <c r="OAM7" s="418"/>
      <c r="OAN7" s="418"/>
      <c r="OAO7" s="418"/>
      <c r="OAP7" s="418"/>
      <c r="OAQ7" s="418"/>
      <c r="OAR7" s="418"/>
      <c r="OAS7" s="418"/>
      <c r="OAT7" s="418"/>
      <c r="OAU7" s="418"/>
      <c r="OAV7" s="418"/>
      <c r="OAW7" s="418"/>
      <c r="OAX7" s="418"/>
      <c r="OAY7" s="418"/>
      <c r="OAZ7" s="418"/>
      <c r="OBA7" s="418"/>
      <c r="OBB7" s="418"/>
      <c r="OBC7" s="418"/>
      <c r="OBD7" s="418"/>
      <c r="OBE7" s="418"/>
      <c r="OBF7" s="418"/>
      <c r="OBG7" s="418"/>
      <c r="OBH7" s="418"/>
      <c r="OBI7" s="418"/>
      <c r="OBJ7" s="418"/>
      <c r="OBK7" s="418"/>
      <c r="OBL7" s="418"/>
      <c r="OBM7" s="418"/>
      <c r="OBN7" s="418"/>
      <c r="OBO7" s="418"/>
      <c r="OBP7" s="418"/>
      <c r="OBQ7" s="418"/>
      <c r="OBR7" s="418"/>
      <c r="OBS7" s="418"/>
      <c r="OBT7" s="418"/>
      <c r="OBU7" s="418"/>
      <c r="OBV7" s="418"/>
      <c r="OBW7" s="418"/>
      <c r="OBX7" s="418"/>
      <c r="OBY7" s="418"/>
      <c r="OBZ7" s="418"/>
      <c r="OCA7" s="418"/>
      <c r="OCB7" s="418"/>
      <c r="OCC7" s="418"/>
      <c r="OCD7" s="418"/>
      <c r="OCE7" s="418"/>
      <c r="OCF7" s="418"/>
      <c r="OCG7" s="418"/>
      <c r="OCH7" s="418"/>
      <c r="OCI7" s="418"/>
      <c r="OCJ7" s="418"/>
      <c r="OCK7" s="418"/>
      <c r="OCL7" s="418"/>
      <c r="OCM7" s="418"/>
      <c r="OCN7" s="418"/>
      <c r="OCO7" s="418"/>
      <c r="OCP7" s="418"/>
      <c r="OCQ7" s="418"/>
      <c r="OCR7" s="418"/>
      <c r="OCS7" s="418"/>
      <c r="OCT7" s="418"/>
      <c r="OCU7" s="418"/>
      <c r="OCV7" s="418"/>
      <c r="OCW7" s="418"/>
      <c r="OCX7" s="418"/>
      <c r="OCY7" s="418"/>
      <c r="OCZ7" s="418"/>
      <c r="ODA7" s="418"/>
      <c r="ODB7" s="418"/>
      <c r="ODC7" s="418"/>
      <c r="ODD7" s="418"/>
      <c r="ODE7" s="418"/>
      <c r="ODF7" s="418"/>
      <c r="ODG7" s="418"/>
      <c r="ODH7" s="418"/>
      <c r="ODI7" s="418"/>
      <c r="ODJ7" s="418"/>
      <c r="ODK7" s="418"/>
      <c r="ODL7" s="418"/>
      <c r="ODM7" s="418"/>
      <c r="ODN7" s="418"/>
      <c r="ODO7" s="418"/>
      <c r="ODP7" s="418"/>
      <c r="ODQ7" s="418"/>
      <c r="ODR7" s="418"/>
      <c r="ODS7" s="418"/>
      <c r="ODT7" s="418"/>
      <c r="ODU7" s="418"/>
      <c r="ODV7" s="418"/>
      <c r="ODW7" s="418"/>
      <c r="ODX7" s="418"/>
      <c r="ODY7" s="418"/>
      <c r="ODZ7" s="418"/>
      <c r="OEA7" s="418"/>
      <c r="OEB7" s="418"/>
      <c r="OEC7" s="418"/>
      <c r="OED7" s="418"/>
      <c r="OEE7" s="418"/>
      <c r="OEF7" s="418"/>
      <c r="OEG7" s="418"/>
      <c r="OEH7" s="418"/>
      <c r="OEI7" s="418"/>
      <c r="OEJ7" s="418"/>
      <c r="OEK7" s="418"/>
      <c r="OEL7" s="418"/>
      <c r="OEM7" s="418"/>
      <c r="OEN7" s="418"/>
      <c r="OEO7" s="418"/>
      <c r="OEP7" s="418"/>
      <c r="OEQ7" s="418"/>
      <c r="OER7" s="418"/>
      <c r="OES7" s="418"/>
      <c r="OET7" s="418"/>
      <c r="OEU7" s="418"/>
      <c r="OEV7" s="418"/>
      <c r="OEW7" s="418"/>
      <c r="OEX7" s="418"/>
      <c r="OEY7" s="418"/>
      <c r="OEZ7" s="418"/>
      <c r="OFA7" s="418"/>
      <c r="OFB7" s="418"/>
      <c r="OFC7" s="418"/>
      <c r="OFD7" s="418"/>
      <c r="OFE7" s="418"/>
      <c r="OFF7" s="418"/>
      <c r="OFG7" s="418"/>
      <c r="OFH7" s="418"/>
      <c r="OFI7" s="418"/>
      <c r="OFJ7" s="418"/>
      <c r="OFK7" s="418"/>
      <c r="OFL7" s="418"/>
      <c r="OFM7" s="418"/>
      <c r="OFN7" s="418"/>
      <c r="OFO7" s="418"/>
      <c r="OFP7" s="418"/>
      <c r="OFQ7" s="418"/>
      <c r="OFR7" s="418"/>
      <c r="OFS7" s="418"/>
      <c r="OFT7" s="418"/>
      <c r="OFU7" s="418"/>
      <c r="OFV7" s="418"/>
      <c r="OFW7" s="418"/>
      <c r="OFX7" s="418"/>
      <c r="OFY7" s="418"/>
      <c r="OFZ7" s="418"/>
      <c r="OGA7" s="418"/>
      <c r="OGB7" s="418"/>
      <c r="OGC7" s="418"/>
      <c r="OGD7" s="418"/>
      <c r="OGE7" s="418"/>
      <c r="OGF7" s="418"/>
      <c r="OGG7" s="418"/>
      <c r="OGH7" s="418"/>
      <c r="OGI7" s="418"/>
      <c r="OGJ7" s="418"/>
      <c r="OGK7" s="418"/>
      <c r="OGL7" s="418"/>
      <c r="OGM7" s="418"/>
      <c r="OGN7" s="418"/>
      <c r="OGO7" s="418"/>
      <c r="OGP7" s="418"/>
      <c r="OGQ7" s="418"/>
      <c r="OGR7" s="418"/>
      <c r="OGS7" s="418"/>
      <c r="OGT7" s="418"/>
      <c r="OGU7" s="418"/>
      <c r="OGV7" s="418"/>
      <c r="OGW7" s="418"/>
      <c r="OGX7" s="418"/>
      <c r="OGY7" s="418"/>
      <c r="OGZ7" s="418"/>
      <c r="OHA7" s="418"/>
      <c r="OHB7" s="418"/>
      <c r="OHC7" s="418"/>
      <c r="OHD7" s="418"/>
      <c r="OHE7" s="418"/>
      <c r="OHF7" s="418"/>
      <c r="OHG7" s="418"/>
      <c r="OHH7" s="418"/>
      <c r="OHI7" s="418"/>
      <c r="OHJ7" s="418"/>
      <c r="OHK7" s="418"/>
      <c r="OHL7" s="418"/>
      <c r="OHM7" s="418"/>
      <c r="OHN7" s="418"/>
      <c r="OHO7" s="418"/>
      <c r="OHP7" s="418"/>
      <c r="OHQ7" s="418"/>
      <c r="OHR7" s="418"/>
      <c r="OHS7" s="418"/>
      <c r="OHT7" s="418"/>
      <c r="OHU7" s="418"/>
      <c r="OHV7" s="418"/>
      <c r="OHW7" s="418"/>
      <c r="OHX7" s="418"/>
      <c r="OHY7" s="418"/>
      <c r="OHZ7" s="418"/>
      <c r="OIA7" s="418"/>
      <c r="OIB7" s="418"/>
      <c r="OIC7" s="418"/>
      <c r="OID7" s="418"/>
      <c r="OIE7" s="418"/>
      <c r="OIF7" s="418"/>
      <c r="OIG7" s="418"/>
      <c r="OIH7" s="418"/>
      <c r="OII7" s="418"/>
      <c r="OIJ7" s="418"/>
      <c r="OIK7" s="418"/>
      <c r="OIL7" s="418"/>
      <c r="OIM7" s="418"/>
      <c r="OIN7" s="418"/>
      <c r="OIO7" s="418"/>
      <c r="OIP7" s="418"/>
      <c r="OIQ7" s="418"/>
      <c r="OIR7" s="418"/>
      <c r="OIS7" s="418"/>
      <c r="OIT7" s="418"/>
      <c r="OIU7" s="418"/>
      <c r="OIV7" s="418"/>
      <c r="OIW7" s="418"/>
      <c r="OIX7" s="418"/>
      <c r="OIY7" s="418"/>
      <c r="OIZ7" s="418"/>
      <c r="OJA7" s="418"/>
      <c r="OJB7" s="418"/>
      <c r="OJC7" s="418"/>
      <c r="OJD7" s="418"/>
      <c r="OJE7" s="418"/>
      <c r="OJF7" s="418"/>
      <c r="OJG7" s="418"/>
      <c r="OJH7" s="418"/>
      <c r="OJI7" s="418"/>
      <c r="OJJ7" s="418"/>
      <c r="OJK7" s="418"/>
      <c r="OJL7" s="418"/>
      <c r="OJM7" s="418"/>
      <c r="OJN7" s="418"/>
      <c r="OJO7" s="418"/>
      <c r="OJP7" s="418"/>
      <c r="OJQ7" s="418"/>
      <c r="OJR7" s="418"/>
      <c r="OJS7" s="418"/>
      <c r="OJT7" s="418"/>
      <c r="OJU7" s="418"/>
      <c r="OJV7" s="418"/>
      <c r="OJW7" s="418"/>
      <c r="OJX7" s="418"/>
      <c r="OJY7" s="418"/>
      <c r="OJZ7" s="418"/>
      <c r="OKA7" s="418"/>
      <c r="OKB7" s="418"/>
      <c r="OKC7" s="418"/>
      <c r="OKD7" s="418"/>
      <c r="OKE7" s="418"/>
      <c r="OKF7" s="418"/>
      <c r="OKG7" s="418"/>
      <c r="OKH7" s="418"/>
      <c r="OKI7" s="418"/>
      <c r="OKJ7" s="418"/>
      <c r="OKK7" s="418"/>
      <c r="OKL7" s="418"/>
      <c r="OKM7" s="418"/>
      <c r="OKN7" s="418"/>
      <c r="OKO7" s="418"/>
      <c r="OKP7" s="418"/>
      <c r="OKQ7" s="418"/>
      <c r="OKR7" s="418"/>
      <c r="OKS7" s="418"/>
      <c r="OKT7" s="418"/>
      <c r="OKU7" s="418"/>
      <c r="OKV7" s="418"/>
      <c r="OKW7" s="418"/>
      <c r="OKX7" s="418"/>
      <c r="OKY7" s="418"/>
      <c r="OKZ7" s="418"/>
      <c r="OLA7" s="418"/>
      <c r="OLB7" s="418"/>
      <c r="OLC7" s="418"/>
      <c r="OLD7" s="418"/>
      <c r="OLE7" s="418"/>
      <c r="OLF7" s="418"/>
      <c r="OLG7" s="418"/>
      <c r="OLH7" s="418"/>
      <c r="OLI7" s="418"/>
      <c r="OLJ7" s="418"/>
      <c r="OLK7" s="418"/>
      <c r="OLL7" s="418"/>
      <c r="OLM7" s="418"/>
      <c r="OLN7" s="418"/>
      <c r="OLO7" s="418"/>
      <c r="OLP7" s="418"/>
      <c r="OLQ7" s="418"/>
      <c r="OLR7" s="418"/>
      <c r="OLS7" s="418"/>
      <c r="OLT7" s="418"/>
      <c r="OLU7" s="418"/>
      <c r="OLV7" s="418"/>
      <c r="OLW7" s="418"/>
      <c r="OLX7" s="418"/>
      <c r="OLY7" s="418"/>
      <c r="OLZ7" s="418"/>
      <c r="OMA7" s="418"/>
      <c r="OMB7" s="418"/>
      <c r="OMC7" s="418"/>
      <c r="OMD7" s="418"/>
      <c r="OME7" s="418"/>
      <c r="OMF7" s="418"/>
      <c r="OMG7" s="418"/>
      <c r="OMH7" s="418"/>
      <c r="OMI7" s="418"/>
      <c r="OMJ7" s="418"/>
      <c r="OMK7" s="418"/>
      <c r="OML7" s="418"/>
      <c r="OMM7" s="418"/>
      <c r="OMN7" s="418"/>
      <c r="OMO7" s="418"/>
      <c r="OMP7" s="418"/>
      <c r="OMQ7" s="418"/>
      <c r="OMR7" s="418"/>
      <c r="OMS7" s="418"/>
      <c r="OMT7" s="418"/>
      <c r="OMU7" s="418"/>
      <c r="OMV7" s="418"/>
      <c r="OMW7" s="418"/>
      <c r="OMX7" s="418"/>
      <c r="OMY7" s="418"/>
      <c r="OMZ7" s="418"/>
      <c r="ONA7" s="418"/>
      <c r="ONB7" s="418"/>
      <c r="ONC7" s="418"/>
      <c r="OND7" s="418"/>
      <c r="ONE7" s="418"/>
      <c r="ONF7" s="418"/>
      <c r="ONG7" s="418"/>
      <c r="ONH7" s="418"/>
      <c r="ONI7" s="418"/>
      <c r="ONJ7" s="418"/>
      <c r="ONK7" s="418"/>
      <c r="ONL7" s="418"/>
      <c r="ONM7" s="418"/>
      <c r="ONN7" s="418"/>
      <c r="ONO7" s="418"/>
      <c r="ONP7" s="418"/>
      <c r="ONQ7" s="418"/>
      <c r="ONR7" s="418"/>
      <c r="ONS7" s="418"/>
      <c r="ONT7" s="418"/>
      <c r="ONU7" s="418"/>
      <c r="ONV7" s="418"/>
      <c r="ONW7" s="418"/>
      <c r="ONX7" s="418"/>
      <c r="ONY7" s="418"/>
      <c r="ONZ7" s="418"/>
      <c r="OOA7" s="418"/>
      <c r="OOB7" s="418"/>
      <c r="OOC7" s="418"/>
      <c r="OOD7" s="418"/>
      <c r="OOE7" s="418"/>
      <c r="OOF7" s="418"/>
      <c r="OOG7" s="418"/>
      <c r="OOH7" s="418"/>
      <c r="OOI7" s="418"/>
      <c r="OOJ7" s="418"/>
      <c r="OOK7" s="418"/>
      <c r="OOL7" s="418"/>
      <c r="OOM7" s="418"/>
      <c r="OON7" s="418"/>
      <c r="OOO7" s="418"/>
      <c r="OOP7" s="418"/>
      <c r="OOQ7" s="418"/>
      <c r="OOR7" s="418"/>
      <c r="OOS7" s="418"/>
      <c r="OOT7" s="418"/>
      <c r="OOU7" s="418"/>
      <c r="OOV7" s="418"/>
      <c r="OOW7" s="418"/>
      <c r="OOX7" s="418"/>
      <c r="OOY7" s="418"/>
      <c r="OOZ7" s="418"/>
      <c r="OPA7" s="418"/>
      <c r="OPB7" s="418"/>
      <c r="OPC7" s="418"/>
      <c r="OPD7" s="418"/>
      <c r="OPE7" s="418"/>
      <c r="OPF7" s="418"/>
      <c r="OPG7" s="418"/>
      <c r="OPH7" s="418"/>
      <c r="OPI7" s="418"/>
      <c r="OPJ7" s="418"/>
      <c r="OPK7" s="418"/>
      <c r="OPL7" s="418"/>
      <c r="OPM7" s="418"/>
      <c r="OPN7" s="418"/>
      <c r="OPO7" s="418"/>
      <c r="OPP7" s="418"/>
      <c r="OPQ7" s="418"/>
      <c r="OPR7" s="418"/>
      <c r="OPS7" s="418"/>
      <c r="OPT7" s="418"/>
      <c r="OPU7" s="418"/>
      <c r="OPV7" s="418"/>
      <c r="OPW7" s="418"/>
      <c r="OPX7" s="418"/>
      <c r="OPY7" s="418"/>
      <c r="OPZ7" s="418"/>
      <c r="OQA7" s="418"/>
      <c r="OQB7" s="418"/>
      <c r="OQC7" s="418"/>
      <c r="OQD7" s="418"/>
      <c r="OQE7" s="418"/>
      <c r="OQF7" s="418"/>
      <c r="OQG7" s="418"/>
      <c r="OQH7" s="418"/>
      <c r="OQI7" s="418"/>
      <c r="OQJ7" s="418"/>
      <c r="OQK7" s="418"/>
      <c r="OQL7" s="418"/>
      <c r="OQM7" s="418"/>
      <c r="OQN7" s="418"/>
      <c r="OQO7" s="418"/>
      <c r="OQP7" s="418"/>
      <c r="OQQ7" s="418"/>
      <c r="OQR7" s="418"/>
      <c r="OQS7" s="418"/>
      <c r="OQT7" s="418"/>
      <c r="OQU7" s="418"/>
      <c r="OQV7" s="418"/>
      <c r="OQW7" s="418"/>
      <c r="OQX7" s="418"/>
      <c r="OQY7" s="418"/>
      <c r="OQZ7" s="418"/>
      <c r="ORA7" s="418"/>
      <c r="ORB7" s="418"/>
      <c r="ORC7" s="418"/>
      <c r="ORD7" s="418"/>
      <c r="ORE7" s="418"/>
      <c r="ORF7" s="418"/>
      <c r="ORG7" s="418"/>
      <c r="ORH7" s="418"/>
      <c r="ORI7" s="418"/>
      <c r="ORJ7" s="418"/>
      <c r="ORK7" s="418"/>
      <c r="ORL7" s="418"/>
      <c r="ORM7" s="418"/>
      <c r="ORN7" s="418"/>
      <c r="ORO7" s="418"/>
      <c r="ORP7" s="418"/>
      <c r="ORQ7" s="418"/>
      <c r="ORR7" s="418"/>
      <c r="ORS7" s="418"/>
      <c r="ORT7" s="418"/>
      <c r="ORU7" s="418"/>
      <c r="ORV7" s="418"/>
      <c r="ORW7" s="418"/>
      <c r="ORX7" s="418"/>
      <c r="ORY7" s="418"/>
      <c r="ORZ7" s="418"/>
      <c r="OSA7" s="418"/>
      <c r="OSB7" s="418"/>
      <c r="OSC7" s="418"/>
      <c r="OSD7" s="418"/>
      <c r="OSE7" s="418"/>
      <c r="OSF7" s="418"/>
      <c r="OSG7" s="418"/>
      <c r="OSH7" s="418"/>
      <c r="OSI7" s="418"/>
      <c r="OSJ7" s="418"/>
      <c r="OSK7" s="418"/>
      <c r="OSL7" s="418"/>
      <c r="OSM7" s="418"/>
      <c r="OSN7" s="418"/>
      <c r="OSO7" s="418"/>
      <c r="OSP7" s="418"/>
      <c r="OSQ7" s="418"/>
      <c r="OSR7" s="418"/>
      <c r="OSS7" s="418"/>
      <c r="OST7" s="418"/>
      <c r="OSU7" s="418"/>
      <c r="OSV7" s="418"/>
      <c r="OSW7" s="418"/>
      <c r="OSX7" s="418"/>
      <c r="OSY7" s="418"/>
      <c r="OSZ7" s="418"/>
      <c r="OTA7" s="418"/>
      <c r="OTB7" s="418"/>
      <c r="OTC7" s="418"/>
      <c r="OTD7" s="418"/>
      <c r="OTE7" s="418"/>
      <c r="OTF7" s="418"/>
      <c r="OTG7" s="418"/>
      <c r="OTH7" s="418"/>
      <c r="OTI7" s="418"/>
      <c r="OTJ7" s="418"/>
      <c r="OTK7" s="418"/>
      <c r="OTL7" s="418"/>
      <c r="OTM7" s="418"/>
      <c r="OTN7" s="418"/>
      <c r="OTO7" s="418"/>
      <c r="OTP7" s="418"/>
      <c r="OTQ7" s="418"/>
      <c r="OTR7" s="418"/>
      <c r="OTS7" s="418"/>
      <c r="OTT7" s="418"/>
      <c r="OTU7" s="418"/>
      <c r="OTV7" s="418"/>
      <c r="OTW7" s="418"/>
      <c r="OTX7" s="418"/>
      <c r="OTY7" s="418"/>
      <c r="OTZ7" s="418"/>
      <c r="OUA7" s="418"/>
      <c r="OUB7" s="418"/>
      <c r="OUC7" s="418"/>
      <c r="OUD7" s="418"/>
      <c r="OUE7" s="418"/>
      <c r="OUF7" s="418"/>
      <c r="OUG7" s="418"/>
      <c r="OUH7" s="418"/>
      <c r="OUI7" s="418"/>
      <c r="OUJ7" s="418"/>
      <c r="OUK7" s="418"/>
      <c r="OUL7" s="418"/>
      <c r="OUM7" s="418"/>
      <c r="OUN7" s="418"/>
      <c r="OUO7" s="418"/>
      <c r="OUP7" s="418"/>
      <c r="OUQ7" s="418"/>
      <c r="OUR7" s="418"/>
      <c r="OUS7" s="418"/>
      <c r="OUT7" s="418"/>
      <c r="OUU7" s="418"/>
      <c r="OUV7" s="418"/>
      <c r="OUW7" s="418"/>
      <c r="OUX7" s="418"/>
      <c r="OUY7" s="418"/>
      <c r="OUZ7" s="418"/>
      <c r="OVA7" s="418"/>
      <c r="OVB7" s="418"/>
      <c r="OVC7" s="418"/>
      <c r="OVD7" s="418"/>
      <c r="OVE7" s="418"/>
      <c r="OVF7" s="418"/>
      <c r="OVG7" s="418"/>
      <c r="OVH7" s="418"/>
      <c r="OVI7" s="418"/>
      <c r="OVJ7" s="418"/>
      <c r="OVK7" s="418"/>
      <c r="OVL7" s="418"/>
      <c r="OVM7" s="418"/>
      <c r="OVN7" s="418"/>
      <c r="OVO7" s="418"/>
      <c r="OVP7" s="418"/>
      <c r="OVQ7" s="418"/>
      <c r="OVR7" s="418"/>
      <c r="OVS7" s="418"/>
      <c r="OVT7" s="418"/>
      <c r="OVU7" s="418"/>
      <c r="OVV7" s="418"/>
      <c r="OVW7" s="418"/>
      <c r="OVX7" s="418"/>
      <c r="OVY7" s="418"/>
      <c r="OVZ7" s="418"/>
      <c r="OWA7" s="418"/>
      <c r="OWB7" s="418"/>
      <c r="OWC7" s="418"/>
      <c r="OWD7" s="418"/>
      <c r="OWE7" s="418"/>
      <c r="OWF7" s="418"/>
      <c r="OWG7" s="418"/>
      <c r="OWH7" s="418"/>
      <c r="OWI7" s="418"/>
      <c r="OWJ7" s="418"/>
      <c r="OWK7" s="418"/>
      <c r="OWL7" s="418"/>
      <c r="OWM7" s="418"/>
      <c r="OWN7" s="418"/>
      <c r="OWO7" s="418"/>
      <c r="OWP7" s="418"/>
      <c r="OWQ7" s="418"/>
      <c r="OWR7" s="418"/>
      <c r="OWS7" s="418"/>
      <c r="OWT7" s="418"/>
      <c r="OWU7" s="418"/>
      <c r="OWV7" s="418"/>
      <c r="OWW7" s="418"/>
      <c r="OWX7" s="418"/>
      <c r="OWY7" s="418"/>
      <c r="OWZ7" s="418"/>
      <c r="OXA7" s="418"/>
      <c r="OXB7" s="418"/>
      <c r="OXC7" s="418"/>
      <c r="OXD7" s="418"/>
      <c r="OXE7" s="418"/>
      <c r="OXF7" s="418"/>
      <c r="OXG7" s="418"/>
      <c r="OXH7" s="418"/>
      <c r="OXI7" s="418"/>
      <c r="OXJ7" s="418"/>
      <c r="OXK7" s="418"/>
      <c r="OXL7" s="418"/>
      <c r="OXM7" s="418"/>
      <c r="OXN7" s="418"/>
      <c r="OXO7" s="418"/>
      <c r="OXP7" s="418"/>
      <c r="OXQ7" s="418"/>
      <c r="OXR7" s="418"/>
      <c r="OXS7" s="418"/>
      <c r="OXT7" s="418"/>
      <c r="OXU7" s="418"/>
      <c r="OXV7" s="418"/>
      <c r="OXW7" s="418"/>
      <c r="OXX7" s="418"/>
      <c r="OXY7" s="418"/>
      <c r="OXZ7" s="418"/>
      <c r="OYA7" s="418"/>
      <c r="OYB7" s="418"/>
      <c r="OYC7" s="418"/>
      <c r="OYD7" s="418"/>
      <c r="OYE7" s="418"/>
      <c r="OYF7" s="418"/>
      <c r="OYG7" s="418"/>
      <c r="OYH7" s="418"/>
      <c r="OYI7" s="418"/>
      <c r="OYJ7" s="418"/>
      <c r="OYK7" s="418"/>
      <c r="OYL7" s="418"/>
      <c r="OYM7" s="418"/>
      <c r="OYN7" s="418"/>
      <c r="OYO7" s="418"/>
      <c r="OYP7" s="418"/>
      <c r="OYQ7" s="418"/>
      <c r="OYR7" s="418"/>
      <c r="OYS7" s="418"/>
      <c r="OYT7" s="418"/>
      <c r="OYU7" s="418"/>
      <c r="OYV7" s="418"/>
      <c r="OYW7" s="418"/>
      <c r="OYX7" s="418"/>
      <c r="OYY7" s="418"/>
      <c r="OYZ7" s="418"/>
      <c r="OZA7" s="418"/>
      <c r="OZB7" s="418"/>
      <c r="OZC7" s="418"/>
      <c r="OZD7" s="418"/>
      <c r="OZE7" s="418"/>
      <c r="OZF7" s="418"/>
      <c r="OZG7" s="418"/>
      <c r="OZH7" s="418"/>
      <c r="OZI7" s="418"/>
      <c r="OZJ7" s="418"/>
      <c r="OZK7" s="418"/>
      <c r="OZL7" s="418"/>
      <c r="OZM7" s="418"/>
      <c r="OZN7" s="418"/>
      <c r="OZO7" s="418"/>
      <c r="OZP7" s="418"/>
      <c r="OZQ7" s="418"/>
      <c r="OZR7" s="418"/>
      <c r="OZS7" s="418"/>
      <c r="OZT7" s="418"/>
      <c r="OZU7" s="418"/>
      <c r="OZV7" s="418"/>
      <c r="OZW7" s="418"/>
      <c r="OZX7" s="418"/>
      <c r="OZY7" s="418"/>
      <c r="OZZ7" s="418"/>
      <c r="PAA7" s="418"/>
      <c r="PAB7" s="418"/>
      <c r="PAC7" s="418"/>
      <c r="PAD7" s="418"/>
      <c r="PAE7" s="418"/>
      <c r="PAF7" s="418"/>
      <c r="PAG7" s="418"/>
      <c r="PAH7" s="418"/>
      <c r="PAI7" s="418"/>
      <c r="PAJ7" s="418"/>
      <c r="PAK7" s="418"/>
      <c r="PAL7" s="418"/>
      <c r="PAM7" s="418"/>
      <c r="PAN7" s="418"/>
      <c r="PAO7" s="418"/>
      <c r="PAP7" s="418"/>
      <c r="PAQ7" s="418"/>
      <c r="PAR7" s="418"/>
      <c r="PAS7" s="418"/>
      <c r="PAT7" s="418"/>
      <c r="PAU7" s="418"/>
      <c r="PAV7" s="418"/>
      <c r="PAW7" s="418"/>
      <c r="PAX7" s="418"/>
      <c r="PAY7" s="418"/>
      <c r="PAZ7" s="418"/>
      <c r="PBA7" s="418"/>
      <c r="PBB7" s="418"/>
      <c r="PBC7" s="418"/>
      <c r="PBD7" s="418"/>
      <c r="PBE7" s="418"/>
      <c r="PBF7" s="418"/>
      <c r="PBG7" s="418"/>
      <c r="PBH7" s="418"/>
      <c r="PBI7" s="418"/>
      <c r="PBJ7" s="418"/>
      <c r="PBK7" s="418"/>
      <c r="PBL7" s="418"/>
      <c r="PBM7" s="418"/>
      <c r="PBN7" s="418"/>
      <c r="PBO7" s="418"/>
      <c r="PBP7" s="418"/>
      <c r="PBQ7" s="418"/>
      <c r="PBR7" s="418"/>
      <c r="PBS7" s="418"/>
      <c r="PBT7" s="418"/>
      <c r="PBU7" s="418"/>
      <c r="PBV7" s="418"/>
      <c r="PBW7" s="418"/>
      <c r="PBX7" s="418"/>
      <c r="PBY7" s="418"/>
      <c r="PBZ7" s="418"/>
      <c r="PCA7" s="418"/>
      <c r="PCB7" s="418"/>
      <c r="PCC7" s="418"/>
      <c r="PCD7" s="418"/>
      <c r="PCE7" s="418"/>
      <c r="PCF7" s="418"/>
      <c r="PCG7" s="418"/>
      <c r="PCH7" s="418"/>
      <c r="PCI7" s="418"/>
      <c r="PCJ7" s="418"/>
      <c r="PCK7" s="418"/>
      <c r="PCL7" s="418"/>
      <c r="PCM7" s="418"/>
      <c r="PCN7" s="418"/>
      <c r="PCO7" s="418"/>
      <c r="PCP7" s="418"/>
      <c r="PCQ7" s="418"/>
      <c r="PCR7" s="418"/>
      <c r="PCS7" s="418"/>
      <c r="PCT7" s="418"/>
      <c r="PCU7" s="418"/>
      <c r="PCV7" s="418"/>
      <c r="PCW7" s="418"/>
      <c r="PCX7" s="418"/>
      <c r="PCY7" s="418"/>
      <c r="PCZ7" s="418"/>
      <c r="PDA7" s="418"/>
      <c r="PDB7" s="418"/>
      <c r="PDC7" s="418"/>
      <c r="PDD7" s="418"/>
      <c r="PDE7" s="418"/>
      <c r="PDF7" s="418"/>
      <c r="PDG7" s="418"/>
      <c r="PDH7" s="418"/>
      <c r="PDI7" s="418"/>
      <c r="PDJ7" s="418"/>
      <c r="PDK7" s="418"/>
      <c r="PDL7" s="418"/>
      <c r="PDM7" s="418"/>
      <c r="PDN7" s="418"/>
      <c r="PDO7" s="418"/>
      <c r="PDP7" s="418"/>
      <c r="PDQ7" s="418"/>
      <c r="PDR7" s="418"/>
      <c r="PDS7" s="418"/>
      <c r="PDT7" s="418"/>
      <c r="PDU7" s="418"/>
      <c r="PDV7" s="418"/>
      <c r="PDW7" s="418"/>
      <c r="PDX7" s="418"/>
      <c r="PDY7" s="418"/>
      <c r="PDZ7" s="418"/>
      <c r="PEA7" s="418"/>
      <c r="PEB7" s="418"/>
      <c r="PEC7" s="418"/>
      <c r="PED7" s="418"/>
      <c r="PEE7" s="418"/>
      <c r="PEF7" s="418"/>
      <c r="PEG7" s="418"/>
      <c r="PEH7" s="418"/>
      <c r="PEI7" s="418"/>
      <c r="PEJ7" s="418"/>
      <c r="PEK7" s="418"/>
      <c r="PEL7" s="418"/>
      <c r="PEM7" s="418"/>
      <c r="PEN7" s="418"/>
      <c r="PEO7" s="418"/>
      <c r="PEP7" s="418"/>
      <c r="PEQ7" s="418"/>
      <c r="PER7" s="418"/>
      <c r="PES7" s="418"/>
      <c r="PET7" s="418"/>
      <c r="PEU7" s="418"/>
      <c r="PEV7" s="418"/>
      <c r="PEW7" s="418"/>
      <c r="PEX7" s="418"/>
      <c r="PEY7" s="418"/>
      <c r="PEZ7" s="418"/>
      <c r="PFA7" s="418"/>
      <c r="PFB7" s="418"/>
      <c r="PFC7" s="418"/>
      <c r="PFD7" s="418"/>
      <c r="PFE7" s="418"/>
      <c r="PFF7" s="418"/>
      <c r="PFG7" s="418"/>
      <c r="PFH7" s="418"/>
      <c r="PFI7" s="418"/>
      <c r="PFJ7" s="418"/>
      <c r="PFK7" s="418"/>
      <c r="PFL7" s="418"/>
      <c r="PFM7" s="418"/>
      <c r="PFN7" s="418"/>
      <c r="PFO7" s="418"/>
      <c r="PFP7" s="418"/>
      <c r="PFQ7" s="418"/>
      <c r="PFR7" s="418"/>
      <c r="PFS7" s="418"/>
      <c r="PFT7" s="418"/>
      <c r="PFU7" s="418"/>
      <c r="PFV7" s="418"/>
      <c r="PFW7" s="418"/>
      <c r="PFX7" s="418"/>
      <c r="PFY7" s="418"/>
      <c r="PFZ7" s="418"/>
      <c r="PGA7" s="418"/>
      <c r="PGB7" s="418"/>
      <c r="PGC7" s="418"/>
      <c r="PGD7" s="418"/>
      <c r="PGE7" s="418"/>
      <c r="PGF7" s="418"/>
      <c r="PGG7" s="418"/>
      <c r="PGH7" s="418"/>
      <c r="PGI7" s="418"/>
      <c r="PGJ7" s="418"/>
      <c r="PGK7" s="418"/>
      <c r="PGL7" s="418"/>
      <c r="PGM7" s="418"/>
      <c r="PGN7" s="418"/>
      <c r="PGO7" s="418"/>
      <c r="PGP7" s="418"/>
      <c r="PGQ7" s="418"/>
      <c r="PGR7" s="418"/>
      <c r="PGS7" s="418"/>
      <c r="PGT7" s="418"/>
      <c r="PGU7" s="418"/>
      <c r="PGV7" s="418"/>
      <c r="PGW7" s="418"/>
      <c r="PGX7" s="418"/>
      <c r="PGY7" s="418"/>
      <c r="PGZ7" s="418"/>
      <c r="PHA7" s="418"/>
      <c r="PHB7" s="418"/>
      <c r="PHC7" s="418"/>
      <c r="PHD7" s="418"/>
      <c r="PHE7" s="418"/>
      <c r="PHF7" s="418"/>
      <c r="PHG7" s="418"/>
      <c r="PHH7" s="418"/>
      <c r="PHI7" s="418"/>
      <c r="PHJ7" s="418"/>
      <c r="PHK7" s="418"/>
      <c r="PHL7" s="418"/>
      <c r="PHM7" s="418"/>
      <c r="PHN7" s="418"/>
      <c r="PHO7" s="418"/>
      <c r="PHP7" s="418"/>
      <c r="PHQ7" s="418"/>
      <c r="PHR7" s="418"/>
      <c r="PHS7" s="418"/>
      <c r="PHT7" s="418"/>
      <c r="PHU7" s="418"/>
      <c r="PHV7" s="418"/>
      <c r="PHW7" s="418"/>
      <c r="PHX7" s="418"/>
      <c r="PHY7" s="418"/>
      <c r="PHZ7" s="418"/>
      <c r="PIA7" s="418"/>
      <c r="PIB7" s="418"/>
      <c r="PIC7" s="418"/>
      <c r="PID7" s="418"/>
      <c r="PIE7" s="418"/>
      <c r="PIF7" s="418"/>
      <c r="PIG7" s="418"/>
      <c r="PIH7" s="418"/>
      <c r="PII7" s="418"/>
      <c r="PIJ7" s="418"/>
      <c r="PIK7" s="418"/>
      <c r="PIL7" s="418"/>
      <c r="PIM7" s="418"/>
      <c r="PIN7" s="418"/>
      <c r="PIO7" s="418"/>
      <c r="PIP7" s="418"/>
      <c r="PIQ7" s="418"/>
      <c r="PIR7" s="418"/>
      <c r="PIS7" s="418"/>
      <c r="PIT7" s="418"/>
      <c r="PIU7" s="418"/>
      <c r="PIV7" s="418"/>
      <c r="PIW7" s="418"/>
      <c r="PIX7" s="418"/>
      <c r="PIY7" s="418"/>
      <c r="PIZ7" s="418"/>
      <c r="PJA7" s="418"/>
      <c r="PJB7" s="418"/>
      <c r="PJC7" s="418"/>
      <c r="PJD7" s="418"/>
      <c r="PJE7" s="418"/>
      <c r="PJF7" s="418"/>
      <c r="PJG7" s="418"/>
      <c r="PJH7" s="418"/>
      <c r="PJI7" s="418"/>
      <c r="PJJ7" s="418"/>
      <c r="PJK7" s="418"/>
      <c r="PJL7" s="418"/>
      <c r="PJM7" s="418"/>
      <c r="PJN7" s="418"/>
      <c r="PJO7" s="418"/>
      <c r="PJP7" s="418"/>
      <c r="PJQ7" s="418"/>
      <c r="PJR7" s="418"/>
      <c r="PJS7" s="418"/>
      <c r="PJT7" s="418"/>
      <c r="PJU7" s="418"/>
      <c r="PJV7" s="418"/>
      <c r="PJW7" s="418"/>
      <c r="PJX7" s="418"/>
      <c r="PJY7" s="418"/>
      <c r="PJZ7" s="418"/>
      <c r="PKA7" s="418"/>
      <c r="PKB7" s="418"/>
      <c r="PKC7" s="418"/>
      <c r="PKD7" s="418"/>
      <c r="PKE7" s="418"/>
      <c r="PKF7" s="418"/>
      <c r="PKG7" s="418"/>
      <c r="PKH7" s="418"/>
      <c r="PKI7" s="418"/>
      <c r="PKJ7" s="418"/>
      <c r="PKK7" s="418"/>
      <c r="PKL7" s="418"/>
      <c r="PKM7" s="418"/>
      <c r="PKN7" s="418"/>
      <c r="PKO7" s="418"/>
      <c r="PKP7" s="418"/>
      <c r="PKQ7" s="418"/>
      <c r="PKR7" s="418"/>
      <c r="PKS7" s="418"/>
      <c r="PKT7" s="418"/>
      <c r="PKU7" s="418"/>
      <c r="PKV7" s="418"/>
      <c r="PKW7" s="418"/>
      <c r="PKX7" s="418"/>
      <c r="PKY7" s="418"/>
      <c r="PKZ7" s="418"/>
      <c r="PLA7" s="418"/>
      <c r="PLB7" s="418"/>
      <c r="PLC7" s="418"/>
      <c r="PLD7" s="418"/>
      <c r="PLE7" s="418"/>
      <c r="PLF7" s="418"/>
      <c r="PLG7" s="418"/>
      <c r="PLH7" s="418"/>
      <c r="PLI7" s="418"/>
      <c r="PLJ7" s="418"/>
      <c r="PLK7" s="418"/>
      <c r="PLL7" s="418"/>
      <c r="PLM7" s="418"/>
      <c r="PLN7" s="418"/>
      <c r="PLO7" s="418"/>
      <c r="PLP7" s="418"/>
      <c r="PLQ7" s="418"/>
      <c r="PLR7" s="418"/>
      <c r="PLS7" s="418"/>
      <c r="PLT7" s="418"/>
      <c r="PLU7" s="418"/>
      <c r="PLV7" s="418"/>
      <c r="PLW7" s="418"/>
      <c r="PLX7" s="418"/>
      <c r="PLY7" s="418"/>
      <c r="PLZ7" s="418"/>
      <c r="PMA7" s="418"/>
      <c r="PMB7" s="418"/>
      <c r="PMC7" s="418"/>
      <c r="PMD7" s="418"/>
      <c r="PME7" s="418"/>
      <c r="PMF7" s="418"/>
      <c r="PMG7" s="418"/>
      <c r="PMH7" s="418"/>
      <c r="PMI7" s="418"/>
      <c r="PMJ7" s="418"/>
      <c r="PMK7" s="418"/>
      <c r="PML7" s="418"/>
      <c r="PMM7" s="418"/>
      <c r="PMN7" s="418"/>
      <c r="PMO7" s="418"/>
      <c r="PMP7" s="418"/>
      <c r="PMQ7" s="418"/>
      <c r="PMR7" s="418"/>
      <c r="PMS7" s="418"/>
      <c r="PMT7" s="418"/>
      <c r="PMU7" s="418"/>
      <c r="PMV7" s="418"/>
      <c r="PMW7" s="418"/>
      <c r="PMX7" s="418"/>
      <c r="PMY7" s="418"/>
      <c r="PMZ7" s="418"/>
      <c r="PNA7" s="418"/>
      <c r="PNB7" s="418"/>
      <c r="PNC7" s="418"/>
      <c r="PND7" s="418"/>
      <c r="PNE7" s="418"/>
      <c r="PNF7" s="418"/>
      <c r="PNG7" s="418"/>
      <c r="PNH7" s="418"/>
      <c r="PNI7" s="418"/>
      <c r="PNJ7" s="418"/>
      <c r="PNK7" s="418"/>
      <c r="PNL7" s="418"/>
      <c r="PNM7" s="418"/>
      <c r="PNN7" s="418"/>
      <c r="PNO7" s="418"/>
      <c r="PNP7" s="418"/>
      <c r="PNQ7" s="418"/>
      <c r="PNR7" s="418"/>
      <c r="PNS7" s="418"/>
      <c r="PNT7" s="418"/>
      <c r="PNU7" s="418"/>
      <c r="PNV7" s="418"/>
      <c r="PNW7" s="418"/>
      <c r="PNX7" s="418"/>
      <c r="PNY7" s="418"/>
      <c r="PNZ7" s="418"/>
      <c r="POA7" s="418"/>
      <c r="POB7" s="418"/>
      <c r="POC7" s="418"/>
      <c r="POD7" s="418"/>
      <c r="POE7" s="418"/>
      <c r="POF7" s="418"/>
      <c r="POG7" s="418"/>
      <c r="POH7" s="418"/>
      <c r="POI7" s="418"/>
      <c r="POJ7" s="418"/>
      <c r="POK7" s="418"/>
      <c r="POL7" s="418"/>
      <c r="POM7" s="418"/>
      <c r="PON7" s="418"/>
      <c r="POO7" s="418"/>
      <c r="POP7" s="418"/>
      <c r="POQ7" s="418"/>
      <c r="POR7" s="418"/>
      <c r="POS7" s="418"/>
      <c r="POT7" s="418"/>
      <c r="POU7" s="418"/>
      <c r="POV7" s="418"/>
      <c r="POW7" s="418"/>
      <c r="POX7" s="418"/>
      <c r="POY7" s="418"/>
      <c r="POZ7" s="418"/>
      <c r="PPA7" s="418"/>
      <c r="PPB7" s="418"/>
      <c r="PPC7" s="418"/>
      <c r="PPD7" s="418"/>
      <c r="PPE7" s="418"/>
      <c r="PPF7" s="418"/>
      <c r="PPG7" s="418"/>
      <c r="PPH7" s="418"/>
      <c r="PPI7" s="418"/>
      <c r="PPJ7" s="418"/>
      <c r="PPK7" s="418"/>
      <c r="PPL7" s="418"/>
      <c r="PPM7" s="418"/>
      <c r="PPN7" s="418"/>
      <c r="PPO7" s="418"/>
      <c r="PPP7" s="418"/>
      <c r="PPQ7" s="418"/>
      <c r="PPR7" s="418"/>
      <c r="PPS7" s="418"/>
      <c r="PPT7" s="418"/>
      <c r="PPU7" s="418"/>
      <c r="PPV7" s="418"/>
      <c r="PPW7" s="418"/>
      <c r="PPX7" s="418"/>
      <c r="PPY7" s="418"/>
      <c r="PPZ7" s="418"/>
      <c r="PQA7" s="418"/>
      <c r="PQB7" s="418"/>
      <c r="PQC7" s="418"/>
      <c r="PQD7" s="418"/>
      <c r="PQE7" s="418"/>
      <c r="PQF7" s="418"/>
      <c r="PQG7" s="418"/>
      <c r="PQH7" s="418"/>
      <c r="PQI7" s="418"/>
      <c r="PQJ7" s="418"/>
      <c r="PQK7" s="418"/>
      <c r="PQL7" s="418"/>
      <c r="PQM7" s="418"/>
      <c r="PQN7" s="418"/>
      <c r="PQO7" s="418"/>
      <c r="PQP7" s="418"/>
      <c r="PQQ7" s="418"/>
      <c r="PQR7" s="418"/>
      <c r="PQS7" s="418"/>
      <c r="PQT7" s="418"/>
      <c r="PQU7" s="418"/>
      <c r="PQV7" s="418"/>
      <c r="PQW7" s="418"/>
      <c r="PQX7" s="418"/>
      <c r="PQY7" s="418"/>
      <c r="PQZ7" s="418"/>
      <c r="PRA7" s="418"/>
      <c r="PRB7" s="418"/>
      <c r="PRC7" s="418"/>
      <c r="PRD7" s="418"/>
      <c r="PRE7" s="418"/>
      <c r="PRF7" s="418"/>
      <c r="PRG7" s="418"/>
      <c r="PRH7" s="418"/>
      <c r="PRI7" s="418"/>
      <c r="PRJ7" s="418"/>
      <c r="PRK7" s="418"/>
      <c r="PRL7" s="418"/>
      <c r="PRM7" s="418"/>
      <c r="PRN7" s="418"/>
      <c r="PRO7" s="418"/>
      <c r="PRP7" s="418"/>
      <c r="PRQ7" s="418"/>
      <c r="PRR7" s="418"/>
      <c r="PRS7" s="418"/>
      <c r="PRT7" s="418"/>
      <c r="PRU7" s="418"/>
      <c r="PRV7" s="418"/>
      <c r="PRW7" s="418"/>
      <c r="PRX7" s="418"/>
      <c r="PRY7" s="418"/>
      <c r="PRZ7" s="418"/>
      <c r="PSA7" s="418"/>
      <c r="PSB7" s="418"/>
      <c r="PSC7" s="418"/>
      <c r="PSD7" s="418"/>
      <c r="PSE7" s="418"/>
      <c r="PSF7" s="418"/>
      <c r="PSG7" s="418"/>
      <c r="PSH7" s="418"/>
      <c r="PSI7" s="418"/>
      <c r="PSJ7" s="418"/>
      <c r="PSK7" s="418"/>
      <c r="PSL7" s="418"/>
      <c r="PSM7" s="418"/>
      <c r="PSN7" s="418"/>
      <c r="PSO7" s="418"/>
      <c r="PSP7" s="418"/>
      <c r="PSQ7" s="418"/>
      <c r="PSR7" s="418"/>
      <c r="PSS7" s="418"/>
      <c r="PST7" s="418"/>
      <c r="PSU7" s="418"/>
      <c r="PSV7" s="418"/>
      <c r="PSW7" s="418"/>
      <c r="PSX7" s="418"/>
      <c r="PSY7" s="418"/>
      <c r="PSZ7" s="418"/>
      <c r="PTA7" s="418"/>
      <c r="PTB7" s="418"/>
      <c r="PTC7" s="418"/>
      <c r="PTD7" s="418"/>
      <c r="PTE7" s="418"/>
      <c r="PTF7" s="418"/>
      <c r="PTG7" s="418"/>
      <c r="PTH7" s="418"/>
      <c r="PTI7" s="418"/>
      <c r="PTJ7" s="418"/>
      <c r="PTK7" s="418"/>
      <c r="PTL7" s="418"/>
      <c r="PTM7" s="418"/>
      <c r="PTN7" s="418"/>
      <c r="PTO7" s="418"/>
      <c r="PTP7" s="418"/>
      <c r="PTQ7" s="418"/>
      <c r="PTR7" s="418"/>
      <c r="PTS7" s="418"/>
      <c r="PTT7" s="418"/>
      <c r="PTU7" s="418"/>
      <c r="PTV7" s="418"/>
      <c r="PTW7" s="418"/>
      <c r="PTX7" s="418"/>
      <c r="PTY7" s="418"/>
      <c r="PTZ7" s="418"/>
      <c r="PUA7" s="418"/>
      <c r="PUB7" s="418"/>
      <c r="PUC7" s="418"/>
      <c r="PUD7" s="418"/>
      <c r="PUE7" s="418"/>
      <c r="PUF7" s="418"/>
      <c r="PUG7" s="418"/>
      <c r="PUH7" s="418"/>
      <c r="PUI7" s="418"/>
      <c r="PUJ7" s="418"/>
      <c r="PUK7" s="418"/>
      <c r="PUL7" s="418"/>
      <c r="PUM7" s="418"/>
      <c r="PUN7" s="418"/>
      <c r="PUO7" s="418"/>
      <c r="PUP7" s="418"/>
      <c r="PUQ7" s="418"/>
      <c r="PUR7" s="418"/>
      <c r="PUS7" s="418"/>
      <c r="PUT7" s="418"/>
      <c r="PUU7" s="418"/>
      <c r="PUV7" s="418"/>
      <c r="PUW7" s="418"/>
      <c r="PUX7" s="418"/>
      <c r="PUY7" s="418"/>
      <c r="PUZ7" s="418"/>
      <c r="PVA7" s="418"/>
      <c r="PVB7" s="418"/>
      <c r="PVC7" s="418"/>
      <c r="PVD7" s="418"/>
      <c r="PVE7" s="418"/>
      <c r="PVF7" s="418"/>
      <c r="PVG7" s="418"/>
      <c r="PVH7" s="418"/>
      <c r="PVI7" s="418"/>
      <c r="PVJ7" s="418"/>
      <c r="PVK7" s="418"/>
      <c r="PVL7" s="418"/>
      <c r="PVM7" s="418"/>
      <c r="PVN7" s="418"/>
      <c r="PVO7" s="418"/>
      <c r="PVP7" s="418"/>
      <c r="PVQ7" s="418"/>
      <c r="PVR7" s="418"/>
      <c r="PVS7" s="418"/>
      <c r="PVT7" s="418"/>
      <c r="PVU7" s="418"/>
      <c r="PVV7" s="418"/>
      <c r="PVW7" s="418"/>
      <c r="PVX7" s="418"/>
      <c r="PVY7" s="418"/>
      <c r="PVZ7" s="418"/>
      <c r="PWA7" s="418"/>
      <c r="PWB7" s="418"/>
      <c r="PWC7" s="418"/>
      <c r="PWD7" s="418"/>
      <c r="PWE7" s="418"/>
      <c r="PWF7" s="418"/>
      <c r="PWG7" s="418"/>
      <c r="PWH7" s="418"/>
      <c r="PWI7" s="418"/>
      <c r="PWJ7" s="418"/>
      <c r="PWK7" s="418"/>
      <c r="PWL7" s="418"/>
      <c r="PWM7" s="418"/>
      <c r="PWN7" s="418"/>
      <c r="PWO7" s="418"/>
      <c r="PWP7" s="418"/>
      <c r="PWQ7" s="418"/>
      <c r="PWR7" s="418"/>
      <c r="PWS7" s="418"/>
      <c r="PWT7" s="418"/>
      <c r="PWU7" s="418"/>
      <c r="PWV7" s="418"/>
      <c r="PWW7" s="418"/>
      <c r="PWX7" s="418"/>
      <c r="PWY7" s="418"/>
      <c r="PWZ7" s="418"/>
      <c r="PXA7" s="418"/>
      <c r="PXB7" s="418"/>
      <c r="PXC7" s="418"/>
      <c r="PXD7" s="418"/>
      <c r="PXE7" s="418"/>
      <c r="PXF7" s="418"/>
      <c r="PXG7" s="418"/>
      <c r="PXH7" s="418"/>
      <c r="PXI7" s="418"/>
      <c r="PXJ7" s="418"/>
      <c r="PXK7" s="418"/>
      <c r="PXL7" s="418"/>
      <c r="PXM7" s="418"/>
      <c r="PXN7" s="418"/>
      <c r="PXO7" s="418"/>
      <c r="PXP7" s="418"/>
      <c r="PXQ7" s="418"/>
      <c r="PXR7" s="418"/>
      <c r="PXS7" s="418"/>
      <c r="PXT7" s="418"/>
      <c r="PXU7" s="418"/>
      <c r="PXV7" s="418"/>
      <c r="PXW7" s="418"/>
      <c r="PXX7" s="418"/>
      <c r="PXY7" s="418"/>
      <c r="PXZ7" s="418"/>
      <c r="PYA7" s="418"/>
      <c r="PYB7" s="418"/>
      <c r="PYC7" s="418"/>
      <c r="PYD7" s="418"/>
      <c r="PYE7" s="418"/>
      <c r="PYF7" s="418"/>
      <c r="PYG7" s="418"/>
      <c r="PYH7" s="418"/>
      <c r="PYI7" s="418"/>
      <c r="PYJ7" s="418"/>
      <c r="PYK7" s="418"/>
      <c r="PYL7" s="418"/>
      <c r="PYM7" s="418"/>
      <c r="PYN7" s="418"/>
      <c r="PYO7" s="418"/>
      <c r="PYP7" s="418"/>
      <c r="PYQ7" s="418"/>
      <c r="PYR7" s="418"/>
      <c r="PYS7" s="418"/>
      <c r="PYT7" s="418"/>
      <c r="PYU7" s="418"/>
      <c r="PYV7" s="418"/>
      <c r="PYW7" s="418"/>
      <c r="PYX7" s="418"/>
      <c r="PYY7" s="418"/>
      <c r="PYZ7" s="418"/>
      <c r="PZA7" s="418"/>
      <c r="PZB7" s="418"/>
      <c r="PZC7" s="418"/>
      <c r="PZD7" s="418"/>
      <c r="PZE7" s="418"/>
      <c r="PZF7" s="418"/>
      <c r="PZG7" s="418"/>
      <c r="PZH7" s="418"/>
      <c r="PZI7" s="418"/>
      <c r="PZJ7" s="418"/>
      <c r="PZK7" s="418"/>
      <c r="PZL7" s="418"/>
      <c r="PZM7" s="418"/>
      <c r="PZN7" s="418"/>
      <c r="PZO7" s="418"/>
      <c r="PZP7" s="418"/>
      <c r="PZQ7" s="418"/>
      <c r="PZR7" s="418"/>
      <c r="PZS7" s="418"/>
      <c r="PZT7" s="418"/>
      <c r="PZU7" s="418"/>
      <c r="PZV7" s="418"/>
      <c r="PZW7" s="418"/>
      <c r="PZX7" s="418"/>
      <c r="PZY7" s="418"/>
      <c r="PZZ7" s="418"/>
      <c r="QAA7" s="418"/>
      <c r="QAB7" s="418"/>
      <c r="QAC7" s="418"/>
      <c r="QAD7" s="418"/>
      <c r="QAE7" s="418"/>
      <c r="QAF7" s="418"/>
      <c r="QAG7" s="418"/>
      <c r="QAH7" s="418"/>
      <c r="QAI7" s="418"/>
      <c r="QAJ7" s="418"/>
      <c r="QAK7" s="418"/>
      <c r="QAL7" s="418"/>
      <c r="QAM7" s="418"/>
      <c r="QAN7" s="418"/>
      <c r="QAO7" s="418"/>
      <c r="QAP7" s="418"/>
      <c r="QAQ7" s="418"/>
      <c r="QAR7" s="418"/>
      <c r="QAS7" s="418"/>
      <c r="QAT7" s="418"/>
      <c r="QAU7" s="418"/>
      <c r="QAV7" s="418"/>
      <c r="QAW7" s="418"/>
      <c r="QAX7" s="418"/>
      <c r="QAY7" s="418"/>
      <c r="QAZ7" s="418"/>
      <c r="QBA7" s="418"/>
      <c r="QBB7" s="418"/>
      <c r="QBC7" s="418"/>
      <c r="QBD7" s="418"/>
      <c r="QBE7" s="418"/>
      <c r="QBF7" s="418"/>
      <c r="QBG7" s="418"/>
      <c r="QBH7" s="418"/>
      <c r="QBI7" s="418"/>
      <c r="QBJ7" s="418"/>
      <c r="QBK7" s="418"/>
      <c r="QBL7" s="418"/>
      <c r="QBM7" s="418"/>
      <c r="QBN7" s="418"/>
      <c r="QBO7" s="418"/>
      <c r="QBP7" s="418"/>
      <c r="QBQ7" s="418"/>
      <c r="QBR7" s="418"/>
      <c r="QBS7" s="418"/>
      <c r="QBT7" s="418"/>
      <c r="QBU7" s="418"/>
      <c r="QBV7" s="418"/>
      <c r="QBW7" s="418"/>
      <c r="QBX7" s="418"/>
      <c r="QBY7" s="418"/>
      <c r="QBZ7" s="418"/>
      <c r="QCA7" s="418"/>
      <c r="QCB7" s="418"/>
      <c r="QCC7" s="418"/>
      <c r="QCD7" s="418"/>
      <c r="QCE7" s="418"/>
      <c r="QCF7" s="418"/>
      <c r="QCG7" s="418"/>
      <c r="QCH7" s="418"/>
      <c r="QCI7" s="418"/>
      <c r="QCJ7" s="418"/>
      <c r="QCK7" s="418"/>
      <c r="QCL7" s="418"/>
      <c r="QCM7" s="418"/>
      <c r="QCN7" s="418"/>
      <c r="QCO7" s="418"/>
      <c r="QCP7" s="418"/>
      <c r="QCQ7" s="418"/>
      <c r="QCR7" s="418"/>
      <c r="QCS7" s="418"/>
      <c r="QCT7" s="418"/>
      <c r="QCU7" s="418"/>
      <c r="QCV7" s="418"/>
      <c r="QCW7" s="418"/>
      <c r="QCX7" s="418"/>
      <c r="QCY7" s="418"/>
      <c r="QCZ7" s="418"/>
      <c r="QDA7" s="418"/>
      <c r="QDB7" s="418"/>
      <c r="QDC7" s="418"/>
      <c r="QDD7" s="418"/>
      <c r="QDE7" s="418"/>
      <c r="QDF7" s="418"/>
      <c r="QDG7" s="418"/>
      <c r="QDH7" s="418"/>
      <c r="QDI7" s="418"/>
      <c r="QDJ7" s="418"/>
      <c r="QDK7" s="418"/>
      <c r="QDL7" s="418"/>
      <c r="QDM7" s="418"/>
      <c r="QDN7" s="418"/>
      <c r="QDO7" s="418"/>
      <c r="QDP7" s="418"/>
      <c r="QDQ7" s="418"/>
      <c r="QDR7" s="418"/>
      <c r="QDS7" s="418"/>
      <c r="QDT7" s="418"/>
      <c r="QDU7" s="418"/>
      <c r="QDV7" s="418"/>
      <c r="QDW7" s="418"/>
      <c r="QDX7" s="418"/>
      <c r="QDY7" s="418"/>
      <c r="QDZ7" s="418"/>
      <c r="QEA7" s="418"/>
      <c r="QEB7" s="418"/>
      <c r="QEC7" s="418"/>
      <c r="QED7" s="418"/>
      <c r="QEE7" s="418"/>
      <c r="QEF7" s="418"/>
      <c r="QEG7" s="418"/>
      <c r="QEH7" s="418"/>
      <c r="QEI7" s="418"/>
      <c r="QEJ7" s="418"/>
      <c r="QEK7" s="418"/>
      <c r="QEL7" s="418"/>
      <c r="QEM7" s="418"/>
      <c r="QEN7" s="418"/>
      <c r="QEO7" s="418"/>
      <c r="QEP7" s="418"/>
      <c r="QEQ7" s="418"/>
      <c r="QER7" s="418"/>
      <c r="QES7" s="418"/>
      <c r="QET7" s="418"/>
      <c r="QEU7" s="418"/>
      <c r="QEV7" s="418"/>
      <c r="QEW7" s="418"/>
      <c r="QEX7" s="418"/>
      <c r="QEY7" s="418"/>
      <c r="QEZ7" s="418"/>
      <c r="QFA7" s="418"/>
      <c r="QFB7" s="418"/>
      <c r="QFC7" s="418"/>
      <c r="QFD7" s="418"/>
      <c r="QFE7" s="418"/>
      <c r="QFF7" s="418"/>
      <c r="QFG7" s="418"/>
      <c r="QFH7" s="418"/>
      <c r="QFI7" s="418"/>
      <c r="QFJ7" s="418"/>
      <c r="QFK7" s="418"/>
      <c r="QFL7" s="418"/>
      <c r="QFM7" s="418"/>
      <c r="QFN7" s="418"/>
      <c r="QFO7" s="418"/>
      <c r="QFP7" s="418"/>
      <c r="QFQ7" s="418"/>
      <c r="QFR7" s="418"/>
      <c r="QFS7" s="418"/>
      <c r="QFT7" s="418"/>
      <c r="QFU7" s="418"/>
      <c r="QFV7" s="418"/>
      <c r="QFW7" s="418"/>
      <c r="QFX7" s="418"/>
      <c r="QFY7" s="418"/>
      <c r="QFZ7" s="418"/>
      <c r="QGA7" s="418"/>
      <c r="QGB7" s="418"/>
      <c r="QGC7" s="418"/>
      <c r="QGD7" s="418"/>
      <c r="QGE7" s="418"/>
      <c r="QGF7" s="418"/>
      <c r="QGG7" s="418"/>
      <c r="QGH7" s="418"/>
      <c r="QGI7" s="418"/>
      <c r="QGJ7" s="418"/>
      <c r="QGK7" s="418"/>
      <c r="QGL7" s="418"/>
      <c r="QGM7" s="418"/>
      <c r="QGN7" s="418"/>
      <c r="QGO7" s="418"/>
      <c r="QGP7" s="418"/>
      <c r="QGQ7" s="418"/>
      <c r="QGR7" s="418"/>
      <c r="QGS7" s="418"/>
      <c r="QGT7" s="418"/>
      <c r="QGU7" s="418"/>
      <c r="QGV7" s="418"/>
      <c r="QGW7" s="418"/>
      <c r="QGX7" s="418"/>
      <c r="QGY7" s="418"/>
      <c r="QGZ7" s="418"/>
      <c r="QHA7" s="418"/>
      <c r="QHB7" s="418"/>
      <c r="QHC7" s="418"/>
      <c r="QHD7" s="418"/>
      <c r="QHE7" s="418"/>
      <c r="QHF7" s="418"/>
      <c r="QHG7" s="418"/>
      <c r="QHH7" s="418"/>
      <c r="QHI7" s="418"/>
      <c r="QHJ7" s="418"/>
      <c r="QHK7" s="418"/>
      <c r="QHL7" s="418"/>
      <c r="QHM7" s="418"/>
      <c r="QHN7" s="418"/>
      <c r="QHO7" s="418"/>
      <c r="QHP7" s="418"/>
      <c r="QHQ7" s="418"/>
      <c r="QHR7" s="418"/>
      <c r="QHS7" s="418"/>
      <c r="QHT7" s="418"/>
      <c r="QHU7" s="418"/>
      <c r="QHV7" s="418"/>
      <c r="QHW7" s="418"/>
      <c r="QHX7" s="418"/>
      <c r="QHY7" s="418"/>
      <c r="QHZ7" s="418"/>
      <c r="QIA7" s="418"/>
      <c r="QIB7" s="418"/>
      <c r="QIC7" s="418"/>
      <c r="QID7" s="418"/>
      <c r="QIE7" s="418"/>
      <c r="QIF7" s="418"/>
      <c r="QIG7" s="418"/>
      <c r="QIH7" s="418"/>
      <c r="QII7" s="418"/>
      <c r="QIJ7" s="418"/>
      <c r="QIK7" s="418"/>
      <c r="QIL7" s="418"/>
      <c r="QIM7" s="418"/>
      <c r="QIN7" s="418"/>
      <c r="QIO7" s="418"/>
      <c r="QIP7" s="418"/>
      <c r="QIQ7" s="418"/>
      <c r="QIR7" s="418"/>
      <c r="QIS7" s="418"/>
      <c r="QIT7" s="418"/>
      <c r="QIU7" s="418"/>
      <c r="QIV7" s="418"/>
      <c r="QIW7" s="418"/>
      <c r="QIX7" s="418"/>
      <c r="QIY7" s="418"/>
      <c r="QIZ7" s="418"/>
      <c r="QJA7" s="418"/>
      <c r="QJB7" s="418"/>
      <c r="QJC7" s="418"/>
      <c r="QJD7" s="418"/>
      <c r="QJE7" s="418"/>
      <c r="QJF7" s="418"/>
      <c r="QJG7" s="418"/>
      <c r="QJH7" s="418"/>
      <c r="QJI7" s="418"/>
      <c r="QJJ7" s="418"/>
      <c r="QJK7" s="418"/>
      <c r="QJL7" s="418"/>
      <c r="QJM7" s="418"/>
      <c r="QJN7" s="418"/>
      <c r="QJO7" s="418"/>
      <c r="QJP7" s="418"/>
      <c r="QJQ7" s="418"/>
      <c r="QJR7" s="418"/>
      <c r="QJS7" s="418"/>
      <c r="QJT7" s="418"/>
      <c r="QJU7" s="418"/>
      <c r="QJV7" s="418"/>
      <c r="QJW7" s="418"/>
      <c r="QJX7" s="418"/>
      <c r="QJY7" s="418"/>
      <c r="QJZ7" s="418"/>
      <c r="QKA7" s="418"/>
      <c r="QKB7" s="418"/>
      <c r="QKC7" s="418"/>
      <c r="QKD7" s="418"/>
      <c r="QKE7" s="418"/>
      <c r="QKF7" s="418"/>
      <c r="QKG7" s="418"/>
      <c r="QKH7" s="418"/>
      <c r="QKI7" s="418"/>
      <c r="QKJ7" s="418"/>
      <c r="QKK7" s="418"/>
      <c r="QKL7" s="418"/>
      <c r="QKM7" s="418"/>
      <c r="QKN7" s="418"/>
      <c r="QKO7" s="418"/>
      <c r="QKP7" s="418"/>
      <c r="QKQ7" s="418"/>
      <c r="QKR7" s="418"/>
      <c r="QKS7" s="418"/>
      <c r="QKT7" s="418"/>
      <c r="QKU7" s="418"/>
      <c r="QKV7" s="418"/>
      <c r="QKW7" s="418"/>
      <c r="QKX7" s="418"/>
      <c r="QKY7" s="418"/>
      <c r="QKZ7" s="418"/>
      <c r="QLA7" s="418"/>
      <c r="QLB7" s="418"/>
      <c r="QLC7" s="418"/>
      <c r="QLD7" s="418"/>
      <c r="QLE7" s="418"/>
      <c r="QLF7" s="418"/>
      <c r="QLG7" s="418"/>
      <c r="QLH7" s="418"/>
      <c r="QLI7" s="418"/>
      <c r="QLJ7" s="418"/>
      <c r="QLK7" s="418"/>
      <c r="QLL7" s="418"/>
      <c r="QLM7" s="418"/>
      <c r="QLN7" s="418"/>
      <c r="QLO7" s="418"/>
      <c r="QLP7" s="418"/>
      <c r="QLQ7" s="418"/>
      <c r="QLR7" s="418"/>
      <c r="QLS7" s="418"/>
      <c r="QLT7" s="418"/>
      <c r="QLU7" s="418"/>
      <c r="QLV7" s="418"/>
      <c r="QLW7" s="418"/>
      <c r="QLX7" s="418"/>
      <c r="QLY7" s="418"/>
      <c r="QLZ7" s="418"/>
      <c r="QMA7" s="418"/>
      <c r="QMB7" s="418"/>
      <c r="QMC7" s="418"/>
      <c r="QMD7" s="418"/>
      <c r="QME7" s="418"/>
      <c r="QMF7" s="418"/>
      <c r="QMG7" s="418"/>
      <c r="QMH7" s="418"/>
      <c r="QMI7" s="418"/>
      <c r="QMJ7" s="418"/>
      <c r="QMK7" s="418"/>
      <c r="QML7" s="418"/>
      <c r="QMM7" s="418"/>
      <c r="QMN7" s="418"/>
      <c r="QMO7" s="418"/>
      <c r="QMP7" s="418"/>
      <c r="QMQ7" s="418"/>
      <c r="QMR7" s="418"/>
      <c r="QMS7" s="418"/>
      <c r="QMT7" s="418"/>
      <c r="QMU7" s="418"/>
      <c r="QMV7" s="418"/>
      <c r="QMW7" s="418"/>
      <c r="QMX7" s="418"/>
      <c r="QMY7" s="418"/>
      <c r="QMZ7" s="418"/>
      <c r="QNA7" s="418"/>
      <c r="QNB7" s="418"/>
      <c r="QNC7" s="418"/>
      <c r="QND7" s="418"/>
      <c r="QNE7" s="418"/>
      <c r="QNF7" s="418"/>
      <c r="QNG7" s="418"/>
      <c r="QNH7" s="418"/>
      <c r="QNI7" s="418"/>
      <c r="QNJ7" s="418"/>
      <c r="QNK7" s="418"/>
      <c r="QNL7" s="418"/>
      <c r="QNM7" s="418"/>
      <c r="QNN7" s="418"/>
      <c r="QNO7" s="418"/>
      <c r="QNP7" s="418"/>
      <c r="QNQ7" s="418"/>
      <c r="QNR7" s="418"/>
      <c r="QNS7" s="418"/>
      <c r="QNT7" s="418"/>
      <c r="QNU7" s="418"/>
      <c r="QNV7" s="418"/>
      <c r="QNW7" s="418"/>
      <c r="QNX7" s="418"/>
      <c r="QNY7" s="418"/>
      <c r="QNZ7" s="418"/>
      <c r="QOA7" s="418"/>
      <c r="QOB7" s="418"/>
      <c r="QOC7" s="418"/>
      <c r="QOD7" s="418"/>
      <c r="QOE7" s="418"/>
      <c r="QOF7" s="418"/>
      <c r="QOG7" s="418"/>
      <c r="QOH7" s="418"/>
      <c r="QOI7" s="418"/>
      <c r="QOJ7" s="418"/>
      <c r="QOK7" s="418"/>
      <c r="QOL7" s="418"/>
      <c r="QOM7" s="418"/>
      <c r="QON7" s="418"/>
      <c r="QOO7" s="418"/>
      <c r="QOP7" s="418"/>
      <c r="QOQ7" s="418"/>
      <c r="QOR7" s="418"/>
      <c r="QOS7" s="418"/>
      <c r="QOT7" s="418"/>
      <c r="QOU7" s="418"/>
      <c r="QOV7" s="418"/>
      <c r="QOW7" s="418"/>
      <c r="QOX7" s="418"/>
      <c r="QOY7" s="418"/>
      <c r="QOZ7" s="418"/>
      <c r="QPA7" s="418"/>
      <c r="QPB7" s="418"/>
      <c r="QPC7" s="418"/>
      <c r="QPD7" s="418"/>
      <c r="QPE7" s="418"/>
      <c r="QPF7" s="418"/>
      <c r="QPG7" s="418"/>
      <c r="QPH7" s="418"/>
      <c r="QPI7" s="418"/>
      <c r="QPJ7" s="418"/>
      <c r="QPK7" s="418"/>
      <c r="QPL7" s="418"/>
      <c r="QPM7" s="418"/>
      <c r="QPN7" s="418"/>
      <c r="QPO7" s="418"/>
      <c r="QPP7" s="418"/>
      <c r="QPQ7" s="418"/>
      <c r="QPR7" s="418"/>
      <c r="QPS7" s="418"/>
      <c r="QPT7" s="418"/>
      <c r="QPU7" s="418"/>
      <c r="QPV7" s="418"/>
      <c r="QPW7" s="418"/>
      <c r="QPX7" s="418"/>
      <c r="QPY7" s="418"/>
      <c r="QPZ7" s="418"/>
      <c r="QQA7" s="418"/>
      <c r="QQB7" s="418"/>
      <c r="QQC7" s="418"/>
      <c r="QQD7" s="418"/>
      <c r="QQE7" s="418"/>
      <c r="QQF7" s="418"/>
      <c r="QQG7" s="418"/>
      <c r="QQH7" s="418"/>
      <c r="QQI7" s="418"/>
      <c r="QQJ7" s="418"/>
      <c r="QQK7" s="418"/>
      <c r="QQL7" s="418"/>
      <c r="QQM7" s="418"/>
      <c r="QQN7" s="418"/>
      <c r="QQO7" s="418"/>
      <c r="QQP7" s="418"/>
      <c r="QQQ7" s="418"/>
      <c r="QQR7" s="418"/>
      <c r="QQS7" s="418"/>
      <c r="QQT7" s="418"/>
      <c r="QQU7" s="418"/>
      <c r="QQV7" s="418"/>
      <c r="QQW7" s="418"/>
      <c r="QQX7" s="418"/>
      <c r="QQY7" s="418"/>
      <c r="QQZ7" s="418"/>
      <c r="QRA7" s="418"/>
      <c r="QRB7" s="418"/>
      <c r="QRC7" s="418"/>
      <c r="QRD7" s="418"/>
      <c r="QRE7" s="418"/>
      <c r="QRF7" s="418"/>
      <c r="QRG7" s="418"/>
      <c r="QRH7" s="418"/>
      <c r="QRI7" s="418"/>
      <c r="QRJ7" s="418"/>
      <c r="QRK7" s="418"/>
      <c r="QRL7" s="418"/>
      <c r="QRM7" s="418"/>
      <c r="QRN7" s="418"/>
      <c r="QRO7" s="418"/>
      <c r="QRP7" s="418"/>
      <c r="QRQ7" s="418"/>
      <c r="QRR7" s="418"/>
      <c r="QRS7" s="418"/>
      <c r="QRT7" s="418"/>
      <c r="QRU7" s="418"/>
      <c r="QRV7" s="418"/>
      <c r="QRW7" s="418"/>
      <c r="QRX7" s="418"/>
      <c r="QRY7" s="418"/>
      <c r="QRZ7" s="418"/>
      <c r="QSA7" s="418"/>
      <c r="QSB7" s="418"/>
      <c r="QSC7" s="418"/>
      <c r="QSD7" s="418"/>
      <c r="QSE7" s="418"/>
      <c r="QSF7" s="418"/>
      <c r="QSG7" s="418"/>
      <c r="QSH7" s="418"/>
      <c r="QSI7" s="418"/>
      <c r="QSJ7" s="418"/>
      <c r="QSK7" s="418"/>
      <c r="QSL7" s="418"/>
      <c r="QSM7" s="418"/>
      <c r="QSN7" s="418"/>
      <c r="QSO7" s="418"/>
      <c r="QSP7" s="418"/>
      <c r="QSQ7" s="418"/>
      <c r="QSR7" s="418"/>
      <c r="QSS7" s="418"/>
      <c r="QST7" s="418"/>
      <c r="QSU7" s="418"/>
      <c r="QSV7" s="418"/>
      <c r="QSW7" s="418"/>
      <c r="QSX7" s="418"/>
      <c r="QSY7" s="418"/>
      <c r="QSZ7" s="418"/>
      <c r="QTA7" s="418"/>
      <c r="QTB7" s="418"/>
      <c r="QTC7" s="418"/>
      <c r="QTD7" s="418"/>
      <c r="QTE7" s="418"/>
      <c r="QTF7" s="418"/>
      <c r="QTG7" s="418"/>
      <c r="QTH7" s="418"/>
      <c r="QTI7" s="418"/>
      <c r="QTJ7" s="418"/>
      <c r="QTK7" s="418"/>
      <c r="QTL7" s="418"/>
      <c r="QTM7" s="418"/>
      <c r="QTN7" s="418"/>
      <c r="QTO7" s="418"/>
      <c r="QTP7" s="418"/>
      <c r="QTQ7" s="418"/>
      <c r="QTR7" s="418"/>
      <c r="QTS7" s="418"/>
      <c r="QTT7" s="418"/>
      <c r="QTU7" s="418"/>
      <c r="QTV7" s="418"/>
      <c r="QTW7" s="418"/>
      <c r="QTX7" s="418"/>
      <c r="QTY7" s="418"/>
      <c r="QTZ7" s="418"/>
      <c r="QUA7" s="418"/>
      <c r="QUB7" s="418"/>
      <c r="QUC7" s="418"/>
      <c r="QUD7" s="418"/>
      <c r="QUE7" s="418"/>
      <c r="QUF7" s="418"/>
      <c r="QUG7" s="418"/>
      <c r="QUH7" s="418"/>
      <c r="QUI7" s="418"/>
      <c r="QUJ7" s="418"/>
      <c r="QUK7" s="418"/>
      <c r="QUL7" s="418"/>
      <c r="QUM7" s="418"/>
      <c r="QUN7" s="418"/>
      <c r="QUO7" s="418"/>
      <c r="QUP7" s="418"/>
      <c r="QUQ7" s="418"/>
      <c r="QUR7" s="418"/>
      <c r="QUS7" s="418"/>
      <c r="QUT7" s="418"/>
      <c r="QUU7" s="418"/>
      <c r="QUV7" s="418"/>
      <c r="QUW7" s="418"/>
      <c r="QUX7" s="418"/>
      <c r="QUY7" s="418"/>
      <c r="QUZ7" s="418"/>
      <c r="QVA7" s="418"/>
      <c r="QVB7" s="418"/>
      <c r="QVC7" s="418"/>
      <c r="QVD7" s="418"/>
      <c r="QVE7" s="418"/>
      <c r="QVF7" s="418"/>
      <c r="QVG7" s="418"/>
      <c r="QVH7" s="418"/>
      <c r="QVI7" s="418"/>
      <c r="QVJ7" s="418"/>
      <c r="QVK7" s="418"/>
      <c r="QVL7" s="418"/>
      <c r="QVM7" s="418"/>
      <c r="QVN7" s="418"/>
      <c r="QVO7" s="418"/>
      <c r="QVP7" s="418"/>
      <c r="QVQ7" s="418"/>
      <c r="QVR7" s="418"/>
      <c r="QVS7" s="418"/>
      <c r="QVT7" s="418"/>
      <c r="QVU7" s="418"/>
      <c r="QVV7" s="418"/>
      <c r="QVW7" s="418"/>
      <c r="QVX7" s="418"/>
      <c r="QVY7" s="418"/>
      <c r="QVZ7" s="418"/>
      <c r="QWA7" s="418"/>
      <c r="QWB7" s="418"/>
      <c r="QWC7" s="418"/>
      <c r="QWD7" s="418"/>
      <c r="QWE7" s="418"/>
      <c r="QWF7" s="418"/>
      <c r="QWG7" s="418"/>
      <c r="QWH7" s="418"/>
      <c r="QWI7" s="418"/>
      <c r="QWJ7" s="418"/>
      <c r="QWK7" s="418"/>
      <c r="QWL7" s="418"/>
      <c r="QWM7" s="418"/>
      <c r="QWN7" s="418"/>
      <c r="QWO7" s="418"/>
      <c r="QWP7" s="418"/>
      <c r="QWQ7" s="418"/>
      <c r="QWR7" s="418"/>
      <c r="QWS7" s="418"/>
      <c r="QWT7" s="418"/>
      <c r="QWU7" s="418"/>
      <c r="QWV7" s="418"/>
      <c r="QWW7" s="418"/>
      <c r="QWX7" s="418"/>
      <c r="QWY7" s="418"/>
      <c r="QWZ7" s="418"/>
      <c r="QXA7" s="418"/>
      <c r="QXB7" s="418"/>
      <c r="QXC7" s="418"/>
      <c r="QXD7" s="418"/>
      <c r="QXE7" s="418"/>
      <c r="QXF7" s="418"/>
      <c r="QXG7" s="418"/>
      <c r="QXH7" s="418"/>
      <c r="QXI7" s="418"/>
      <c r="QXJ7" s="418"/>
      <c r="QXK7" s="418"/>
      <c r="QXL7" s="418"/>
      <c r="QXM7" s="418"/>
      <c r="QXN7" s="418"/>
      <c r="QXO7" s="418"/>
      <c r="QXP7" s="418"/>
      <c r="QXQ7" s="418"/>
      <c r="QXR7" s="418"/>
      <c r="QXS7" s="418"/>
      <c r="QXT7" s="418"/>
      <c r="QXU7" s="418"/>
      <c r="QXV7" s="418"/>
      <c r="QXW7" s="418"/>
      <c r="QXX7" s="418"/>
      <c r="QXY7" s="418"/>
      <c r="QXZ7" s="418"/>
      <c r="QYA7" s="418"/>
      <c r="QYB7" s="418"/>
      <c r="QYC7" s="418"/>
      <c r="QYD7" s="418"/>
      <c r="QYE7" s="418"/>
      <c r="QYF7" s="418"/>
      <c r="QYG7" s="418"/>
      <c r="QYH7" s="418"/>
      <c r="QYI7" s="418"/>
      <c r="QYJ7" s="418"/>
      <c r="QYK7" s="418"/>
      <c r="QYL7" s="418"/>
      <c r="QYM7" s="418"/>
      <c r="QYN7" s="418"/>
      <c r="QYO7" s="418"/>
      <c r="QYP7" s="418"/>
      <c r="QYQ7" s="418"/>
      <c r="QYR7" s="418"/>
      <c r="QYS7" s="418"/>
      <c r="QYT7" s="418"/>
      <c r="QYU7" s="418"/>
      <c r="QYV7" s="418"/>
      <c r="QYW7" s="418"/>
      <c r="QYX7" s="418"/>
      <c r="QYY7" s="418"/>
      <c r="QYZ7" s="418"/>
      <c r="QZA7" s="418"/>
      <c r="QZB7" s="418"/>
      <c r="QZC7" s="418"/>
      <c r="QZD7" s="418"/>
      <c r="QZE7" s="418"/>
      <c r="QZF7" s="418"/>
      <c r="QZG7" s="418"/>
      <c r="QZH7" s="418"/>
      <c r="QZI7" s="418"/>
      <c r="QZJ7" s="418"/>
      <c r="QZK7" s="418"/>
      <c r="QZL7" s="418"/>
      <c r="QZM7" s="418"/>
      <c r="QZN7" s="418"/>
      <c r="QZO7" s="418"/>
      <c r="QZP7" s="418"/>
      <c r="QZQ7" s="418"/>
      <c r="QZR7" s="418"/>
      <c r="QZS7" s="418"/>
      <c r="QZT7" s="418"/>
      <c r="QZU7" s="418"/>
      <c r="QZV7" s="418"/>
      <c r="QZW7" s="418"/>
      <c r="QZX7" s="418"/>
      <c r="QZY7" s="418"/>
      <c r="QZZ7" s="418"/>
      <c r="RAA7" s="418"/>
      <c r="RAB7" s="418"/>
      <c r="RAC7" s="418"/>
      <c r="RAD7" s="418"/>
      <c r="RAE7" s="418"/>
      <c r="RAF7" s="418"/>
      <c r="RAG7" s="418"/>
      <c r="RAH7" s="418"/>
      <c r="RAI7" s="418"/>
      <c r="RAJ7" s="418"/>
      <c r="RAK7" s="418"/>
      <c r="RAL7" s="418"/>
      <c r="RAM7" s="418"/>
      <c r="RAN7" s="418"/>
      <c r="RAO7" s="418"/>
      <c r="RAP7" s="418"/>
      <c r="RAQ7" s="418"/>
      <c r="RAR7" s="418"/>
      <c r="RAS7" s="418"/>
      <c r="RAT7" s="418"/>
      <c r="RAU7" s="418"/>
      <c r="RAV7" s="418"/>
      <c r="RAW7" s="418"/>
      <c r="RAX7" s="418"/>
      <c r="RAY7" s="418"/>
      <c r="RAZ7" s="418"/>
      <c r="RBA7" s="418"/>
      <c r="RBB7" s="418"/>
      <c r="RBC7" s="418"/>
      <c r="RBD7" s="418"/>
      <c r="RBE7" s="418"/>
      <c r="RBF7" s="418"/>
      <c r="RBG7" s="418"/>
      <c r="RBH7" s="418"/>
      <c r="RBI7" s="418"/>
      <c r="RBJ7" s="418"/>
      <c r="RBK7" s="418"/>
      <c r="RBL7" s="418"/>
      <c r="RBM7" s="418"/>
      <c r="RBN7" s="418"/>
      <c r="RBO7" s="418"/>
      <c r="RBP7" s="418"/>
      <c r="RBQ7" s="418"/>
      <c r="RBR7" s="418"/>
      <c r="RBS7" s="418"/>
      <c r="RBT7" s="418"/>
      <c r="RBU7" s="418"/>
      <c r="RBV7" s="418"/>
      <c r="RBW7" s="418"/>
      <c r="RBX7" s="418"/>
      <c r="RBY7" s="418"/>
      <c r="RBZ7" s="418"/>
      <c r="RCA7" s="418"/>
      <c r="RCB7" s="418"/>
      <c r="RCC7" s="418"/>
      <c r="RCD7" s="418"/>
      <c r="RCE7" s="418"/>
      <c r="RCF7" s="418"/>
      <c r="RCG7" s="418"/>
      <c r="RCH7" s="418"/>
      <c r="RCI7" s="418"/>
      <c r="RCJ7" s="418"/>
      <c r="RCK7" s="418"/>
      <c r="RCL7" s="418"/>
      <c r="RCM7" s="418"/>
      <c r="RCN7" s="418"/>
      <c r="RCO7" s="418"/>
      <c r="RCP7" s="418"/>
      <c r="RCQ7" s="418"/>
      <c r="RCR7" s="418"/>
      <c r="RCS7" s="418"/>
      <c r="RCT7" s="418"/>
      <c r="RCU7" s="418"/>
      <c r="RCV7" s="418"/>
      <c r="RCW7" s="418"/>
      <c r="RCX7" s="418"/>
      <c r="RCY7" s="418"/>
      <c r="RCZ7" s="418"/>
      <c r="RDA7" s="418"/>
      <c r="RDB7" s="418"/>
      <c r="RDC7" s="418"/>
      <c r="RDD7" s="418"/>
      <c r="RDE7" s="418"/>
      <c r="RDF7" s="418"/>
      <c r="RDG7" s="418"/>
      <c r="RDH7" s="418"/>
      <c r="RDI7" s="418"/>
      <c r="RDJ7" s="418"/>
      <c r="RDK7" s="418"/>
      <c r="RDL7" s="418"/>
      <c r="RDM7" s="418"/>
      <c r="RDN7" s="418"/>
      <c r="RDO7" s="418"/>
      <c r="RDP7" s="418"/>
      <c r="RDQ7" s="418"/>
      <c r="RDR7" s="418"/>
      <c r="RDS7" s="418"/>
      <c r="RDT7" s="418"/>
      <c r="RDU7" s="418"/>
      <c r="RDV7" s="418"/>
      <c r="RDW7" s="418"/>
      <c r="RDX7" s="418"/>
      <c r="RDY7" s="418"/>
      <c r="RDZ7" s="418"/>
      <c r="REA7" s="418"/>
      <c r="REB7" s="418"/>
      <c r="REC7" s="418"/>
      <c r="RED7" s="418"/>
      <c r="REE7" s="418"/>
      <c r="REF7" s="418"/>
      <c r="REG7" s="418"/>
      <c r="REH7" s="418"/>
      <c r="REI7" s="418"/>
      <c r="REJ7" s="418"/>
      <c r="REK7" s="418"/>
      <c r="REL7" s="418"/>
      <c r="REM7" s="418"/>
      <c r="REN7" s="418"/>
      <c r="REO7" s="418"/>
      <c r="REP7" s="418"/>
      <c r="REQ7" s="418"/>
      <c r="RER7" s="418"/>
      <c r="RES7" s="418"/>
      <c r="RET7" s="418"/>
      <c r="REU7" s="418"/>
      <c r="REV7" s="418"/>
      <c r="REW7" s="418"/>
      <c r="REX7" s="418"/>
      <c r="REY7" s="418"/>
      <c r="REZ7" s="418"/>
      <c r="RFA7" s="418"/>
      <c r="RFB7" s="418"/>
      <c r="RFC7" s="418"/>
      <c r="RFD7" s="418"/>
      <c r="RFE7" s="418"/>
      <c r="RFF7" s="418"/>
      <c r="RFG7" s="418"/>
      <c r="RFH7" s="418"/>
      <c r="RFI7" s="418"/>
      <c r="RFJ7" s="418"/>
      <c r="RFK7" s="418"/>
      <c r="RFL7" s="418"/>
      <c r="RFM7" s="418"/>
      <c r="RFN7" s="418"/>
      <c r="RFO7" s="418"/>
      <c r="RFP7" s="418"/>
      <c r="RFQ7" s="418"/>
      <c r="RFR7" s="418"/>
      <c r="RFS7" s="418"/>
      <c r="RFT7" s="418"/>
      <c r="RFU7" s="418"/>
      <c r="RFV7" s="418"/>
      <c r="RFW7" s="418"/>
      <c r="RFX7" s="418"/>
      <c r="RFY7" s="418"/>
      <c r="RFZ7" s="418"/>
      <c r="RGA7" s="418"/>
      <c r="RGB7" s="418"/>
      <c r="RGC7" s="418"/>
      <c r="RGD7" s="418"/>
      <c r="RGE7" s="418"/>
      <c r="RGF7" s="418"/>
      <c r="RGG7" s="418"/>
      <c r="RGH7" s="418"/>
      <c r="RGI7" s="418"/>
      <c r="RGJ7" s="418"/>
      <c r="RGK7" s="418"/>
      <c r="RGL7" s="418"/>
      <c r="RGM7" s="418"/>
      <c r="RGN7" s="418"/>
      <c r="RGO7" s="418"/>
      <c r="RGP7" s="418"/>
      <c r="RGQ7" s="418"/>
      <c r="RGR7" s="418"/>
      <c r="RGS7" s="418"/>
      <c r="RGT7" s="418"/>
      <c r="RGU7" s="418"/>
      <c r="RGV7" s="418"/>
      <c r="RGW7" s="418"/>
      <c r="RGX7" s="418"/>
      <c r="RGY7" s="418"/>
      <c r="RGZ7" s="418"/>
      <c r="RHA7" s="418"/>
      <c r="RHB7" s="418"/>
      <c r="RHC7" s="418"/>
      <c r="RHD7" s="418"/>
      <c r="RHE7" s="418"/>
      <c r="RHF7" s="418"/>
      <c r="RHG7" s="418"/>
      <c r="RHH7" s="418"/>
      <c r="RHI7" s="418"/>
      <c r="RHJ7" s="418"/>
      <c r="RHK7" s="418"/>
      <c r="RHL7" s="418"/>
      <c r="RHM7" s="418"/>
      <c r="RHN7" s="418"/>
      <c r="RHO7" s="418"/>
      <c r="RHP7" s="418"/>
      <c r="RHQ7" s="418"/>
      <c r="RHR7" s="418"/>
      <c r="RHS7" s="418"/>
      <c r="RHT7" s="418"/>
      <c r="RHU7" s="418"/>
      <c r="RHV7" s="418"/>
      <c r="RHW7" s="418"/>
      <c r="RHX7" s="418"/>
      <c r="RHY7" s="418"/>
      <c r="RHZ7" s="418"/>
      <c r="RIA7" s="418"/>
      <c r="RIB7" s="418"/>
      <c r="RIC7" s="418"/>
      <c r="RID7" s="418"/>
      <c r="RIE7" s="418"/>
      <c r="RIF7" s="418"/>
      <c r="RIG7" s="418"/>
      <c r="RIH7" s="418"/>
      <c r="RII7" s="418"/>
      <c r="RIJ7" s="418"/>
      <c r="RIK7" s="418"/>
      <c r="RIL7" s="418"/>
      <c r="RIM7" s="418"/>
      <c r="RIN7" s="418"/>
      <c r="RIO7" s="418"/>
      <c r="RIP7" s="418"/>
      <c r="RIQ7" s="418"/>
      <c r="RIR7" s="418"/>
      <c r="RIS7" s="418"/>
      <c r="RIT7" s="418"/>
      <c r="RIU7" s="418"/>
      <c r="RIV7" s="418"/>
      <c r="RIW7" s="418"/>
      <c r="RIX7" s="418"/>
      <c r="RIY7" s="418"/>
      <c r="RIZ7" s="418"/>
      <c r="RJA7" s="418"/>
      <c r="RJB7" s="418"/>
      <c r="RJC7" s="418"/>
      <c r="RJD7" s="418"/>
      <c r="RJE7" s="418"/>
      <c r="RJF7" s="418"/>
      <c r="RJG7" s="418"/>
      <c r="RJH7" s="418"/>
      <c r="RJI7" s="418"/>
      <c r="RJJ7" s="418"/>
      <c r="RJK7" s="418"/>
      <c r="RJL7" s="418"/>
      <c r="RJM7" s="418"/>
      <c r="RJN7" s="418"/>
      <c r="RJO7" s="418"/>
      <c r="RJP7" s="418"/>
      <c r="RJQ7" s="418"/>
      <c r="RJR7" s="418"/>
      <c r="RJS7" s="418"/>
      <c r="RJT7" s="418"/>
      <c r="RJU7" s="418"/>
      <c r="RJV7" s="418"/>
      <c r="RJW7" s="418"/>
      <c r="RJX7" s="418"/>
      <c r="RJY7" s="418"/>
      <c r="RJZ7" s="418"/>
      <c r="RKA7" s="418"/>
      <c r="RKB7" s="418"/>
      <c r="RKC7" s="418"/>
      <c r="RKD7" s="418"/>
      <c r="RKE7" s="418"/>
      <c r="RKF7" s="418"/>
      <c r="RKG7" s="418"/>
      <c r="RKH7" s="418"/>
      <c r="RKI7" s="418"/>
      <c r="RKJ7" s="418"/>
      <c r="RKK7" s="418"/>
      <c r="RKL7" s="418"/>
      <c r="RKM7" s="418"/>
      <c r="RKN7" s="418"/>
      <c r="RKO7" s="418"/>
      <c r="RKP7" s="418"/>
      <c r="RKQ7" s="418"/>
      <c r="RKR7" s="418"/>
      <c r="RKS7" s="418"/>
      <c r="RKT7" s="418"/>
      <c r="RKU7" s="418"/>
      <c r="RKV7" s="418"/>
      <c r="RKW7" s="418"/>
      <c r="RKX7" s="418"/>
      <c r="RKY7" s="418"/>
      <c r="RKZ7" s="418"/>
      <c r="RLA7" s="418"/>
      <c r="RLB7" s="418"/>
      <c r="RLC7" s="418"/>
      <c r="RLD7" s="418"/>
      <c r="RLE7" s="418"/>
      <c r="RLF7" s="418"/>
      <c r="RLG7" s="418"/>
      <c r="RLH7" s="418"/>
      <c r="RLI7" s="418"/>
      <c r="RLJ7" s="418"/>
      <c r="RLK7" s="418"/>
      <c r="RLL7" s="418"/>
      <c r="RLM7" s="418"/>
      <c r="RLN7" s="418"/>
      <c r="RLO7" s="418"/>
      <c r="RLP7" s="418"/>
      <c r="RLQ7" s="418"/>
      <c r="RLR7" s="418"/>
      <c r="RLS7" s="418"/>
      <c r="RLT7" s="418"/>
      <c r="RLU7" s="418"/>
      <c r="RLV7" s="418"/>
      <c r="RLW7" s="418"/>
      <c r="RLX7" s="418"/>
      <c r="RLY7" s="418"/>
      <c r="RLZ7" s="418"/>
      <c r="RMA7" s="418"/>
      <c r="RMB7" s="418"/>
      <c r="RMC7" s="418"/>
      <c r="RMD7" s="418"/>
      <c r="RME7" s="418"/>
      <c r="RMF7" s="418"/>
      <c r="RMG7" s="418"/>
      <c r="RMH7" s="418"/>
      <c r="RMI7" s="418"/>
      <c r="RMJ7" s="418"/>
      <c r="RMK7" s="418"/>
      <c r="RML7" s="418"/>
      <c r="RMM7" s="418"/>
      <c r="RMN7" s="418"/>
      <c r="RMO7" s="418"/>
      <c r="RMP7" s="418"/>
      <c r="RMQ7" s="418"/>
      <c r="RMR7" s="418"/>
      <c r="RMS7" s="418"/>
      <c r="RMT7" s="418"/>
      <c r="RMU7" s="418"/>
      <c r="RMV7" s="418"/>
      <c r="RMW7" s="418"/>
      <c r="RMX7" s="418"/>
      <c r="RMY7" s="418"/>
      <c r="RMZ7" s="418"/>
      <c r="RNA7" s="418"/>
      <c r="RNB7" s="418"/>
      <c r="RNC7" s="418"/>
      <c r="RND7" s="418"/>
      <c r="RNE7" s="418"/>
      <c r="RNF7" s="418"/>
      <c r="RNG7" s="418"/>
      <c r="RNH7" s="418"/>
      <c r="RNI7" s="418"/>
      <c r="RNJ7" s="418"/>
      <c r="RNK7" s="418"/>
      <c r="RNL7" s="418"/>
      <c r="RNM7" s="418"/>
      <c r="RNN7" s="418"/>
      <c r="RNO7" s="418"/>
      <c r="RNP7" s="418"/>
      <c r="RNQ7" s="418"/>
      <c r="RNR7" s="418"/>
      <c r="RNS7" s="418"/>
      <c r="RNT7" s="418"/>
      <c r="RNU7" s="418"/>
      <c r="RNV7" s="418"/>
      <c r="RNW7" s="418"/>
      <c r="RNX7" s="418"/>
      <c r="RNY7" s="418"/>
      <c r="RNZ7" s="418"/>
      <c r="ROA7" s="418"/>
      <c r="ROB7" s="418"/>
      <c r="ROC7" s="418"/>
      <c r="ROD7" s="418"/>
      <c r="ROE7" s="418"/>
      <c r="ROF7" s="418"/>
      <c r="ROG7" s="418"/>
      <c r="ROH7" s="418"/>
      <c r="ROI7" s="418"/>
      <c r="ROJ7" s="418"/>
      <c r="ROK7" s="418"/>
      <c r="ROL7" s="418"/>
      <c r="ROM7" s="418"/>
      <c r="RON7" s="418"/>
      <c r="ROO7" s="418"/>
      <c r="ROP7" s="418"/>
      <c r="ROQ7" s="418"/>
      <c r="ROR7" s="418"/>
      <c r="ROS7" s="418"/>
      <c r="ROT7" s="418"/>
      <c r="ROU7" s="418"/>
      <c r="ROV7" s="418"/>
      <c r="ROW7" s="418"/>
      <c r="ROX7" s="418"/>
      <c r="ROY7" s="418"/>
      <c r="ROZ7" s="418"/>
      <c r="RPA7" s="418"/>
      <c r="RPB7" s="418"/>
      <c r="RPC7" s="418"/>
      <c r="RPD7" s="418"/>
      <c r="RPE7" s="418"/>
      <c r="RPF7" s="418"/>
      <c r="RPG7" s="418"/>
      <c r="RPH7" s="418"/>
      <c r="RPI7" s="418"/>
      <c r="RPJ7" s="418"/>
      <c r="RPK7" s="418"/>
      <c r="RPL7" s="418"/>
      <c r="RPM7" s="418"/>
      <c r="RPN7" s="418"/>
      <c r="RPO7" s="418"/>
      <c r="RPP7" s="418"/>
      <c r="RPQ7" s="418"/>
      <c r="RPR7" s="418"/>
      <c r="RPS7" s="418"/>
      <c r="RPT7" s="418"/>
      <c r="RPU7" s="418"/>
      <c r="RPV7" s="418"/>
      <c r="RPW7" s="418"/>
      <c r="RPX7" s="418"/>
      <c r="RPY7" s="418"/>
      <c r="RPZ7" s="418"/>
      <c r="RQA7" s="418"/>
      <c r="RQB7" s="418"/>
      <c r="RQC7" s="418"/>
      <c r="RQD7" s="418"/>
      <c r="RQE7" s="418"/>
      <c r="RQF7" s="418"/>
      <c r="RQG7" s="418"/>
      <c r="RQH7" s="418"/>
      <c r="RQI7" s="418"/>
      <c r="RQJ7" s="418"/>
      <c r="RQK7" s="418"/>
      <c r="RQL7" s="418"/>
      <c r="RQM7" s="418"/>
      <c r="RQN7" s="418"/>
      <c r="RQO7" s="418"/>
      <c r="RQP7" s="418"/>
      <c r="RQQ7" s="418"/>
      <c r="RQR7" s="418"/>
      <c r="RQS7" s="418"/>
      <c r="RQT7" s="418"/>
      <c r="RQU7" s="418"/>
      <c r="RQV7" s="418"/>
      <c r="RQW7" s="418"/>
      <c r="RQX7" s="418"/>
      <c r="RQY7" s="418"/>
      <c r="RQZ7" s="418"/>
      <c r="RRA7" s="418"/>
      <c r="RRB7" s="418"/>
      <c r="RRC7" s="418"/>
      <c r="RRD7" s="418"/>
      <c r="RRE7" s="418"/>
      <c r="RRF7" s="418"/>
      <c r="RRG7" s="418"/>
      <c r="RRH7" s="418"/>
      <c r="RRI7" s="418"/>
      <c r="RRJ7" s="418"/>
      <c r="RRK7" s="418"/>
      <c r="RRL7" s="418"/>
      <c r="RRM7" s="418"/>
      <c r="RRN7" s="418"/>
      <c r="RRO7" s="418"/>
      <c r="RRP7" s="418"/>
      <c r="RRQ7" s="418"/>
      <c r="RRR7" s="418"/>
      <c r="RRS7" s="418"/>
      <c r="RRT7" s="418"/>
      <c r="RRU7" s="418"/>
      <c r="RRV7" s="418"/>
      <c r="RRW7" s="418"/>
      <c r="RRX7" s="418"/>
      <c r="RRY7" s="418"/>
      <c r="RRZ7" s="418"/>
      <c r="RSA7" s="418"/>
      <c r="RSB7" s="418"/>
      <c r="RSC7" s="418"/>
      <c r="RSD7" s="418"/>
      <c r="RSE7" s="418"/>
      <c r="RSF7" s="418"/>
      <c r="RSG7" s="418"/>
      <c r="RSH7" s="418"/>
      <c r="RSI7" s="418"/>
      <c r="RSJ7" s="418"/>
      <c r="RSK7" s="418"/>
      <c r="RSL7" s="418"/>
      <c r="RSM7" s="418"/>
      <c r="RSN7" s="418"/>
      <c r="RSO7" s="418"/>
      <c r="RSP7" s="418"/>
      <c r="RSQ7" s="418"/>
      <c r="RSR7" s="418"/>
      <c r="RSS7" s="418"/>
      <c r="RST7" s="418"/>
      <c r="RSU7" s="418"/>
      <c r="RSV7" s="418"/>
      <c r="RSW7" s="418"/>
      <c r="RSX7" s="418"/>
      <c r="RSY7" s="418"/>
      <c r="RSZ7" s="418"/>
      <c r="RTA7" s="418"/>
      <c r="RTB7" s="418"/>
      <c r="RTC7" s="418"/>
      <c r="RTD7" s="418"/>
      <c r="RTE7" s="418"/>
      <c r="RTF7" s="418"/>
      <c r="RTG7" s="418"/>
      <c r="RTH7" s="418"/>
      <c r="RTI7" s="418"/>
      <c r="RTJ7" s="418"/>
      <c r="RTK7" s="418"/>
      <c r="RTL7" s="418"/>
      <c r="RTM7" s="418"/>
      <c r="RTN7" s="418"/>
      <c r="RTO7" s="418"/>
      <c r="RTP7" s="418"/>
      <c r="RTQ7" s="418"/>
      <c r="RTR7" s="418"/>
      <c r="RTS7" s="418"/>
      <c r="RTT7" s="418"/>
      <c r="RTU7" s="418"/>
      <c r="RTV7" s="418"/>
      <c r="RTW7" s="418"/>
      <c r="RTX7" s="418"/>
      <c r="RTY7" s="418"/>
      <c r="RTZ7" s="418"/>
      <c r="RUA7" s="418"/>
      <c r="RUB7" s="418"/>
      <c r="RUC7" s="418"/>
      <c r="RUD7" s="418"/>
      <c r="RUE7" s="418"/>
      <c r="RUF7" s="418"/>
      <c r="RUG7" s="418"/>
      <c r="RUH7" s="418"/>
      <c r="RUI7" s="418"/>
      <c r="RUJ7" s="418"/>
      <c r="RUK7" s="418"/>
      <c r="RUL7" s="418"/>
      <c r="RUM7" s="418"/>
      <c r="RUN7" s="418"/>
      <c r="RUO7" s="418"/>
      <c r="RUP7" s="418"/>
      <c r="RUQ7" s="418"/>
      <c r="RUR7" s="418"/>
      <c r="RUS7" s="418"/>
      <c r="RUT7" s="418"/>
      <c r="RUU7" s="418"/>
      <c r="RUV7" s="418"/>
      <c r="RUW7" s="418"/>
      <c r="RUX7" s="418"/>
      <c r="RUY7" s="418"/>
      <c r="RUZ7" s="418"/>
      <c r="RVA7" s="418"/>
      <c r="RVB7" s="418"/>
      <c r="RVC7" s="418"/>
      <c r="RVD7" s="418"/>
      <c r="RVE7" s="418"/>
      <c r="RVF7" s="418"/>
      <c r="RVG7" s="418"/>
      <c r="RVH7" s="418"/>
      <c r="RVI7" s="418"/>
      <c r="RVJ7" s="418"/>
      <c r="RVK7" s="418"/>
      <c r="RVL7" s="418"/>
      <c r="RVM7" s="418"/>
      <c r="RVN7" s="418"/>
      <c r="RVO7" s="418"/>
      <c r="RVP7" s="418"/>
      <c r="RVQ7" s="418"/>
      <c r="RVR7" s="418"/>
      <c r="RVS7" s="418"/>
      <c r="RVT7" s="418"/>
      <c r="RVU7" s="418"/>
      <c r="RVV7" s="418"/>
      <c r="RVW7" s="418"/>
      <c r="RVX7" s="418"/>
      <c r="RVY7" s="418"/>
      <c r="RVZ7" s="418"/>
      <c r="RWA7" s="418"/>
      <c r="RWB7" s="418"/>
      <c r="RWC7" s="418"/>
      <c r="RWD7" s="418"/>
      <c r="RWE7" s="418"/>
      <c r="RWF7" s="418"/>
      <c r="RWG7" s="418"/>
      <c r="RWH7" s="418"/>
      <c r="RWI7" s="418"/>
      <c r="RWJ7" s="418"/>
      <c r="RWK7" s="418"/>
      <c r="RWL7" s="418"/>
      <c r="RWM7" s="418"/>
      <c r="RWN7" s="418"/>
      <c r="RWO7" s="418"/>
      <c r="RWP7" s="418"/>
      <c r="RWQ7" s="418"/>
      <c r="RWR7" s="418"/>
      <c r="RWS7" s="418"/>
      <c r="RWT7" s="418"/>
      <c r="RWU7" s="418"/>
      <c r="RWV7" s="418"/>
      <c r="RWW7" s="418"/>
      <c r="RWX7" s="418"/>
      <c r="RWY7" s="418"/>
      <c r="RWZ7" s="418"/>
      <c r="RXA7" s="418"/>
      <c r="RXB7" s="418"/>
      <c r="RXC7" s="418"/>
      <c r="RXD7" s="418"/>
      <c r="RXE7" s="418"/>
      <c r="RXF7" s="418"/>
      <c r="RXG7" s="418"/>
      <c r="RXH7" s="418"/>
      <c r="RXI7" s="418"/>
      <c r="RXJ7" s="418"/>
      <c r="RXK7" s="418"/>
      <c r="RXL7" s="418"/>
      <c r="RXM7" s="418"/>
      <c r="RXN7" s="418"/>
      <c r="RXO7" s="418"/>
      <c r="RXP7" s="418"/>
      <c r="RXQ7" s="418"/>
      <c r="RXR7" s="418"/>
      <c r="RXS7" s="418"/>
      <c r="RXT7" s="418"/>
      <c r="RXU7" s="418"/>
      <c r="RXV7" s="418"/>
      <c r="RXW7" s="418"/>
      <c r="RXX7" s="418"/>
      <c r="RXY7" s="418"/>
      <c r="RXZ7" s="418"/>
      <c r="RYA7" s="418"/>
      <c r="RYB7" s="418"/>
      <c r="RYC7" s="418"/>
      <c r="RYD7" s="418"/>
      <c r="RYE7" s="418"/>
      <c r="RYF7" s="418"/>
      <c r="RYG7" s="418"/>
      <c r="RYH7" s="418"/>
      <c r="RYI7" s="418"/>
      <c r="RYJ7" s="418"/>
      <c r="RYK7" s="418"/>
      <c r="RYL7" s="418"/>
      <c r="RYM7" s="418"/>
      <c r="RYN7" s="418"/>
      <c r="RYO7" s="418"/>
      <c r="RYP7" s="418"/>
      <c r="RYQ7" s="418"/>
      <c r="RYR7" s="418"/>
      <c r="RYS7" s="418"/>
      <c r="RYT7" s="418"/>
      <c r="RYU7" s="418"/>
      <c r="RYV7" s="418"/>
      <c r="RYW7" s="418"/>
      <c r="RYX7" s="418"/>
      <c r="RYY7" s="418"/>
      <c r="RYZ7" s="418"/>
      <c r="RZA7" s="418"/>
      <c r="RZB7" s="418"/>
      <c r="RZC7" s="418"/>
      <c r="RZD7" s="418"/>
      <c r="RZE7" s="418"/>
      <c r="RZF7" s="418"/>
      <c r="RZG7" s="418"/>
      <c r="RZH7" s="418"/>
      <c r="RZI7" s="418"/>
      <c r="RZJ7" s="418"/>
      <c r="RZK7" s="418"/>
      <c r="RZL7" s="418"/>
      <c r="RZM7" s="418"/>
      <c r="RZN7" s="418"/>
      <c r="RZO7" s="418"/>
      <c r="RZP7" s="418"/>
      <c r="RZQ7" s="418"/>
      <c r="RZR7" s="418"/>
      <c r="RZS7" s="418"/>
      <c r="RZT7" s="418"/>
      <c r="RZU7" s="418"/>
      <c r="RZV7" s="418"/>
      <c r="RZW7" s="418"/>
      <c r="RZX7" s="418"/>
      <c r="RZY7" s="418"/>
      <c r="RZZ7" s="418"/>
      <c r="SAA7" s="418"/>
      <c r="SAB7" s="418"/>
      <c r="SAC7" s="418"/>
      <c r="SAD7" s="418"/>
      <c r="SAE7" s="418"/>
      <c r="SAF7" s="418"/>
      <c r="SAG7" s="418"/>
      <c r="SAH7" s="418"/>
      <c r="SAI7" s="418"/>
      <c r="SAJ7" s="418"/>
      <c r="SAK7" s="418"/>
      <c r="SAL7" s="418"/>
      <c r="SAM7" s="418"/>
      <c r="SAN7" s="418"/>
      <c r="SAO7" s="418"/>
      <c r="SAP7" s="418"/>
      <c r="SAQ7" s="418"/>
      <c r="SAR7" s="418"/>
      <c r="SAS7" s="418"/>
      <c r="SAT7" s="418"/>
      <c r="SAU7" s="418"/>
      <c r="SAV7" s="418"/>
      <c r="SAW7" s="418"/>
      <c r="SAX7" s="418"/>
      <c r="SAY7" s="418"/>
      <c r="SAZ7" s="418"/>
      <c r="SBA7" s="418"/>
      <c r="SBB7" s="418"/>
      <c r="SBC7" s="418"/>
      <c r="SBD7" s="418"/>
      <c r="SBE7" s="418"/>
      <c r="SBF7" s="418"/>
      <c r="SBG7" s="418"/>
      <c r="SBH7" s="418"/>
      <c r="SBI7" s="418"/>
      <c r="SBJ7" s="418"/>
      <c r="SBK7" s="418"/>
      <c r="SBL7" s="418"/>
      <c r="SBM7" s="418"/>
      <c r="SBN7" s="418"/>
      <c r="SBO7" s="418"/>
      <c r="SBP7" s="418"/>
      <c r="SBQ7" s="418"/>
      <c r="SBR7" s="418"/>
      <c r="SBS7" s="418"/>
      <c r="SBT7" s="418"/>
      <c r="SBU7" s="418"/>
      <c r="SBV7" s="418"/>
      <c r="SBW7" s="418"/>
      <c r="SBX7" s="418"/>
      <c r="SBY7" s="418"/>
      <c r="SBZ7" s="418"/>
      <c r="SCA7" s="418"/>
      <c r="SCB7" s="418"/>
      <c r="SCC7" s="418"/>
      <c r="SCD7" s="418"/>
      <c r="SCE7" s="418"/>
      <c r="SCF7" s="418"/>
      <c r="SCG7" s="418"/>
      <c r="SCH7" s="418"/>
      <c r="SCI7" s="418"/>
      <c r="SCJ7" s="418"/>
      <c r="SCK7" s="418"/>
      <c r="SCL7" s="418"/>
      <c r="SCM7" s="418"/>
      <c r="SCN7" s="418"/>
      <c r="SCO7" s="418"/>
      <c r="SCP7" s="418"/>
      <c r="SCQ7" s="418"/>
      <c r="SCR7" s="418"/>
      <c r="SCS7" s="418"/>
      <c r="SCT7" s="418"/>
      <c r="SCU7" s="418"/>
      <c r="SCV7" s="418"/>
      <c r="SCW7" s="418"/>
      <c r="SCX7" s="418"/>
      <c r="SCY7" s="418"/>
      <c r="SCZ7" s="418"/>
      <c r="SDA7" s="418"/>
      <c r="SDB7" s="418"/>
      <c r="SDC7" s="418"/>
      <c r="SDD7" s="418"/>
      <c r="SDE7" s="418"/>
      <c r="SDF7" s="418"/>
      <c r="SDG7" s="418"/>
      <c r="SDH7" s="418"/>
      <c r="SDI7" s="418"/>
      <c r="SDJ7" s="418"/>
      <c r="SDK7" s="418"/>
      <c r="SDL7" s="418"/>
      <c r="SDM7" s="418"/>
      <c r="SDN7" s="418"/>
      <c r="SDO7" s="418"/>
      <c r="SDP7" s="418"/>
      <c r="SDQ7" s="418"/>
      <c r="SDR7" s="418"/>
      <c r="SDS7" s="418"/>
      <c r="SDT7" s="418"/>
      <c r="SDU7" s="418"/>
      <c r="SDV7" s="418"/>
      <c r="SDW7" s="418"/>
      <c r="SDX7" s="418"/>
      <c r="SDY7" s="418"/>
      <c r="SDZ7" s="418"/>
      <c r="SEA7" s="418"/>
      <c r="SEB7" s="418"/>
      <c r="SEC7" s="418"/>
      <c r="SED7" s="418"/>
      <c r="SEE7" s="418"/>
      <c r="SEF7" s="418"/>
      <c r="SEG7" s="418"/>
      <c r="SEH7" s="418"/>
      <c r="SEI7" s="418"/>
      <c r="SEJ7" s="418"/>
      <c r="SEK7" s="418"/>
      <c r="SEL7" s="418"/>
      <c r="SEM7" s="418"/>
      <c r="SEN7" s="418"/>
      <c r="SEO7" s="418"/>
      <c r="SEP7" s="418"/>
      <c r="SEQ7" s="418"/>
      <c r="SER7" s="418"/>
      <c r="SES7" s="418"/>
      <c r="SET7" s="418"/>
      <c r="SEU7" s="418"/>
      <c r="SEV7" s="418"/>
      <c r="SEW7" s="418"/>
      <c r="SEX7" s="418"/>
      <c r="SEY7" s="418"/>
      <c r="SEZ7" s="418"/>
      <c r="SFA7" s="418"/>
      <c r="SFB7" s="418"/>
      <c r="SFC7" s="418"/>
      <c r="SFD7" s="418"/>
      <c r="SFE7" s="418"/>
      <c r="SFF7" s="418"/>
      <c r="SFG7" s="418"/>
      <c r="SFH7" s="418"/>
      <c r="SFI7" s="418"/>
      <c r="SFJ7" s="418"/>
      <c r="SFK7" s="418"/>
      <c r="SFL7" s="418"/>
      <c r="SFM7" s="418"/>
      <c r="SFN7" s="418"/>
      <c r="SFO7" s="418"/>
      <c r="SFP7" s="418"/>
      <c r="SFQ7" s="418"/>
      <c r="SFR7" s="418"/>
      <c r="SFS7" s="418"/>
      <c r="SFT7" s="418"/>
      <c r="SFU7" s="418"/>
      <c r="SFV7" s="418"/>
      <c r="SFW7" s="418"/>
      <c r="SFX7" s="418"/>
      <c r="SFY7" s="418"/>
      <c r="SFZ7" s="418"/>
      <c r="SGA7" s="418"/>
      <c r="SGB7" s="418"/>
      <c r="SGC7" s="418"/>
      <c r="SGD7" s="418"/>
      <c r="SGE7" s="418"/>
      <c r="SGF7" s="418"/>
      <c r="SGG7" s="418"/>
      <c r="SGH7" s="418"/>
      <c r="SGI7" s="418"/>
      <c r="SGJ7" s="418"/>
      <c r="SGK7" s="418"/>
      <c r="SGL7" s="418"/>
      <c r="SGM7" s="418"/>
      <c r="SGN7" s="418"/>
      <c r="SGO7" s="418"/>
      <c r="SGP7" s="418"/>
      <c r="SGQ7" s="418"/>
      <c r="SGR7" s="418"/>
      <c r="SGS7" s="418"/>
      <c r="SGT7" s="418"/>
      <c r="SGU7" s="418"/>
      <c r="SGV7" s="418"/>
      <c r="SGW7" s="418"/>
      <c r="SGX7" s="418"/>
      <c r="SGY7" s="418"/>
      <c r="SGZ7" s="418"/>
      <c r="SHA7" s="418"/>
      <c r="SHB7" s="418"/>
      <c r="SHC7" s="418"/>
      <c r="SHD7" s="418"/>
      <c r="SHE7" s="418"/>
      <c r="SHF7" s="418"/>
      <c r="SHG7" s="418"/>
      <c r="SHH7" s="418"/>
      <c r="SHI7" s="418"/>
      <c r="SHJ7" s="418"/>
      <c r="SHK7" s="418"/>
      <c r="SHL7" s="418"/>
      <c r="SHM7" s="418"/>
      <c r="SHN7" s="418"/>
      <c r="SHO7" s="418"/>
      <c r="SHP7" s="418"/>
      <c r="SHQ7" s="418"/>
      <c r="SHR7" s="418"/>
      <c r="SHS7" s="418"/>
      <c r="SHT7" s="418"/>
      <c r="SHU7" s="418"/>
      <c r="SHV7" s="418"/>
      <c r="SHW7" s="418"/>
      <c r="SHX7" s="418"/>
      <c r="SHY7" s="418"/>
      <c r="SHZ7" s="418"/>
      <c r="SIA7" s="418"/>
      <c r="SIB7" s="418"/>
      <c r="SIC7" s="418"/>
      <c r="SID7" s="418"/>
      <c r="SIE7" s="418"/>
      <c r="SIF7" s="418"/>
      <c r="SIG7" s="418"/>
      <c r="SIH7" s="418"/>
      <c r="SII7" s="418"/>
      <c r="SIJ7" s="418"/>
      <c r="SIK7" s="418"/>
      <c r="SIL7" s="418"/>
      <c r="SIM7" s="418"/>
      <c r="SIN7" s="418"/>
      <c r="SIO7" s="418"/>
      <c r="SIP7" s="418"/>
      <c r="SIQ7" s="418"/>
      <c r="SIR7" s="418"/>
      <c r="SIS7" s="418"/>
      <c r="SIT7" s="418"/>
      <c r="SIU7" s="418"/>
      <c r="SIV7" s="418"/>
      <c r="SIW7" s="418"/>
      <c r="SIX7" s="418"/>
      <c r="SIY7" s="418"/>
      <c r="SIZ7" s="418"/>
      <c r="SJA7" s="418"/>
      <c r="SJB7" s="418"/>
      <c r="SJC7" s="418"/>
      <c r="SJD7" s="418"/>
      <c r="SJE7" s="418"/>
      <c r="SJF7" s="418"/>
      <c r="SJG7" s="418"/>
      <c r="SJH7" s="418"/>
      <c r="SJI7" s="418"/>
      <c r="SJJ7" s="418"/>
      <c r="SJK7" s="418"/>
      <c r="SJL7" s="418"/>
      <c r="SJM7" s="418"/>
      <c r="SJN7" s="418"/>
      <c r="SJO7" s="418"/>
      <c r="SJP7" s="418"/>
      <c r="SJQ7" s="418"/>
      <c r="SJR7" s="418"/>
      <c r="SJS7" s="418"/>
      <c r="SJT7" s="418"/>
      <c r="SJU7" s="418"/>
      <c r="SJV7" s="418"/>
      <c r="SJW7" s="418"/>
      <c r="SJX7" s="418"/>
      <c r="SJY7" s="418"/>
      <c r="SJZ7" s="418"/>
      <c r="SKA7" s="418"/>
      <c r="SKB7" s="418"/>
      <c r="SKC7" s="418"/>
      <c r="SKD7" s="418"/>
      <c r="SKE7" s="418"/>
      <c r="SKF7" s="418"/>
      <c r="SKG7" s="418"/>
      <c r="SKH7" s="418"/>
      <c r="SKI7" s="418"/>
      <c r="SKJ7" s="418"/>
      <c r="SKK7" s="418"/>
      <c r="SKL7" s="418"/>
      <c r="SKM7" s="418"/>
      <c r="SKN7" s="418"/>
      <c r="SKO7" s="418"/>
      <c r="SKP7" s="418"/>
      <c r="SKQ7" s="418"/>
      <c r="SKR7" s="418"/>
      <c r="SKS7" s="418"/>
      <c r="SKT7" s="418"/>
      <c r="SKU7" s="418"/>
      <c r="SKV7" s="418"/>
      <c r="SKW7" s="418"/>
      <c r="SKX7" s="418"/>
      <c r="SKY7" s="418"/>
      <c r="SKZ7" s="418"/>
      <c r="SLA7" s="418"/>
      <c r="SLB7" s="418"/>
      <c r="SLC7" s="418"/>
      <c r="SLD7" s="418"/>
      <c r="SLE7" s="418"/>
      <c r="SLF7" s="418"/>
      <c r="SLG7" s="418"/>
      <c r="SLH7" s="418"/>
      <c r="SLI7" s="418"/>
      <c r="SLJ7" s="418"/>
      <c r="SLK7" s="418"/>
      <c r="SLL7" s="418"/>
      <c r="SLM7" s="418"/>
      <c r="SLN7" s="418"/>
      <c r="SLO7" s="418"/>
      <c r="SLP7" s="418"/>
      <c r="SLQ7" s="418"/>
      <c r="SLR7" s="418"/>
      <c r="SLS7" s="418"/>
      <c r="SLT7" s="418"/>
      <c r="SLU7" s="418"/>
      <c r="SLV7" s="418"/>
      <c r="SLW7" s="418"/>
      <c r="SLX7" s="418"/>
      <c r="SLY7" s="418"/>
      <c r="SLZ7" s="418"/>
      <c r="SMA7" s="418"/>
      <c r="SMB7" s="418"/>
      <c r="SMC7" s="418"/>
      <c r="SMD7" s="418"/>
      <c r="SME7" s="418"/>
      <c r="SMF7" s="418"/>
      <c r="SMG7" s="418"/>
      <c r="SMH7" s="418"/>
      <c r="SMI7" s="418"/>
      <c r="SMJ7" s="418"/>
      <c r="SMK7" s="418"/>
      <c r="SML7" s="418"/>
      <c r="SMM7" s="418"/>
      <c r="SMN7" s="418"/>
      <c r="SMO7" s="418"/>
      <c r="SMP7" s="418"/>
      <c r="SMQ7" s="418"/>
      <c r="SMR7" s="418"/>
      <c r="SMS7" s="418"/>
      <c r="SMT7" s="418"/>
      <c r="SMU7" s="418"/>
      <c r="SMV7" s="418"/>
      <c r="SMW7" s="418"/>
      <c r="SMX7" s="418"/>
      <c r="SMY7" s="418"/>
      <c r="SMZ7" s="418"/>
      <c r="SNA7" s="418"/>
      <c r="SNB7" s="418"/>
      <c r="SNC7" s="418"/>
      <c r="SND7" s="418"/>
      <c r="SNE7" s="418"/>
      <c r="SNF7" s="418"/>
      <c r="SNG7" s="418"/>
      <c r="SNH7" s="418"/>
      <c r="SNI7" s="418"/>
      <c r="SNJ7" s="418"/>
      <c r="SNK7" s="418"/>
      <c r="SNL7" s="418"/>
      <c r="SNM7" s="418"/>
      <c r="SNN7" s="418"/>
      <c r="SNO7" s="418"/>
      <c r="SNP7" s="418"/>
      <c r="SNQ7" s="418"/>
      <c r="SNR7" s="418"/>
      <c r="SNS7" s="418"/>
      <c r="SNT7" s="418"/>
      <c r="SNU7" s="418"/>
      <c r="SNV7" s="418"/>
      <c r="SNW7" s="418"/>
      <c r="SNX7" s="418"/>
      <c r="SNY7" s="418"/>
      <c r="SNZ7" s="418"/>
      <c r="SOA7" s="418"/>
      <c r="SOB7" s="418"/>
      <c r="SOC7" s="418"/>
      <c r="SOD7" s="418"/>
      <c r="SOE7" s="418"/>
      <c r="SOF7" s="418"/>
      <c r="SOG7" s="418"/>
      <c r="SOH7" s="418"/>
      <c r="SOI7" s="418"/>
      <c r="SOJ7" s="418"/>
      <c r="SOK7" s="418"/>
      <c r="SOL7" s="418"/>
      <c r="SOM7" s="418"/>
      <c r="SON7" s="418"/>
      <c r="SOO7" s="418"/>
      <c r="SOP7" s="418"/>
      <c r="SOQ7" s="418"/>
      <c r="SOR7" s="418"/>
      <c r="SOS7" s="418"/>
      <c r="SOT7" s="418"/>
      <c r="SOU7" s="418"/>
      <c r="SOV7" s="418"/>
      <c r="SOW7" s="418"/>
      <c r="SOX7" s="418"/>
      <c r="SOY7" s="418"/>
      <c r="SOZ7" s="418"/>
      <c r="SPA7" s="418"/>
      <c r="SPB7" s="418"/>
      <c r="SPC7" s="418"/>
      <c r="SPD7" s="418"/>
      <c r="SPE7" s="418"/>
      <c r="SPF7" s="418"/>
      <c r="SPG7" s="418"/>
      <c r="SPH7" s="418"/>
      <c r="SPI7" s="418"/>
      <c r="SPJ7" s="418"/>
      <c r="SPK7" s="418"/>
      <c r="SPL7" s="418"/>
      <c r="SPM7" s="418"/>
      <c r="SPN7" s="418"/>
      <c r="SPO7" s="418"/>
      <c r="SPP7" s="418"/>
      <c r="SPQ7" s="418"/>
      <c r="SPR7" s="418"/>
      <c r="SPS7" s="418"/>
      <c r="SPT7" s="418"/>
      <c r="SPU7" s="418"/>
      <c r="SPV7" s="418"/>
      <c r="SPW7" s="418"/>
      <c r="SPX7" s="418"/>
      <c r="SPY7" s="418"/>
      <c r="SPZ7" s="418"/>
      <c r="SQA7" s="418"/>
      <c r="SQB7" s="418"/>
      <c r="SQC7" s="418"/>
      <c r="SQD7" s="418"/>
      <c r="SQE7" s="418"/>
      <c r="SQF7" s="418"/>
      <c r="SQG7" s="418"/>
      <c r="SQH7" s="418"/>
      <c r="SQI7" s="418"/>
      <c r="SQJ7" s="418"/>
      <c r="SQK7" s="418"/>
      <c r="SQL7" s="418"/>
      <c r="SQM7" s="418"/>
      <c r="SQN7" s="418"/>
      <c r="SQO7" s="418"/>
      <c r="SQP7" s="418"/>
      <c r="SQQ7" s="418"/>
      <c r="SQR7" s="418"/>
      <c r="SQS7" s="418"/>
      <c r="SQT7" s="418"/>
      <c r="SQU7" s="418"/>
      <c r="SQV7" s="418"/>
      <c r="SQW7" s="418"/>
      <c r="SQX7" s="418"/>
      <c r="SQY7" s="418"/>
      <c r="SQZ7" s="418"/>
      <c r="SRA7" s="418"/>
      <c r="SRB7" s="418"/>
      <c r="SRC7" s="418"/>
      <c r="SRD7" s="418"/>
      <c r="SRE7" s="418"/>
      <c r="SRF7" s="418"/>
      <c r="SRG7" s="418"/>
      <c r="SRH7" s="418"/>
      <c r="SRI7" s="418"/>
      <c r="SRJ7" s="418"/>
      <c r="SRK7" s="418"/>
      <c r="SRL7" s="418"/>
      <c r="SRM7" s="418"/>
      <c r="SRN7" s="418"/>
      <c r="SRO7" s="418"/>
      <c r="SRP7" s="418"/>
      <c r="SRQ7" s="418"/>
      <c r="SRR7" s="418"/>
      <c r="SRS7" s="418"/>
      <c r="SRT7" s="418"/>
      <c r="SRU7" s="418"/>
      <c r="SRV7" s="418"/>
      <c r="SRW7" s="418"/>
      <c r="SRX7" s="418"/>
      <c r="SRY7" s="418"/>
      <c r="SRZ7" s="418"/>
      <c r="SSA7" s="418"/>
      <c r="SSB7" s="418"/>
      <c r="SSC7" s="418"/>
      <c r="SSD7" s="418"/>
      <c r="SSE7" s="418"/>
      <c r="SSF7" s="418"/>
      <c r="SSG7" s="418"/>
      <c r="SSH7" s="418"/>
      <c r="SSI7" s="418"/>
      <c r="SSJ7" s="418"/>
      <c r="SSK7" s="418"/>
      <c r="SSL7" s="418"/>
      <c r="SSM7" s="418"/>
      <c r="SSN7" s="418"/>
      <c r="SSO7" s="418"/>
      <c r="SSP7" s="418"/>
      <c r="SSQ7" s="418"/>
      <c r="SSR7" s="418"/>
      <c r="SSS7" s="418"/>
      <c r="SST7" s="418"/>
      <c r="SSU7" s="418"/>
      <c r="SSV7" s="418"/>
      <c r="SSW7" s="418"/>
      <c r="SSX7" s="418"/>
      <c r="SSY7" s="418"/>
      <c r="SSZ7" s="418"/>
      <c r="STA7" s="418"/>
      <c r="STB7" s="418"/>
      <c r="STC7" s="418"/>
      <c r="STD7" s="418"/>
      <c r="STE7" s="418"/>
      <c r="STF7" s="418"/>
      <c r="STG7" s="418"/>
      <c r="STH7" s="418"/>
      <c r="STI7" s="418"/>
      <c r="STJ7" s="418"/>
      <c r="STK7" s="418"/>
      <c r="STL7" s="418"/>
      <c r="STM7" s="418"/>
      <c r="STN7" s="418"/>
      <c r="STO7" s="418"/>
      <c r="STP7" s="418"/>
      <c r="STQ7" s="418"/>
      <c r="STR7" s="418"/>
      <c r="STS7" s="418"/>
      <c r="STT7" s="418"/>
      <c r="STU7" s="418"/>
      <c r="STV7" s="418"/>
      <c r="STW7" s="418"/>
      <c r="STX7" s="418"/>
      <c r="STY7" s="418"/>
      <c r="STZ7" s="418"/>
      <c r="SUA7" s="418"/>
      <c r="SUB7" s="418"/>
      <c r="SUC7" s="418"/>
      <c r="SUD7" s="418"/>
      <c r="SUE7" s="418"/>
      <c r="SUF7" s="418"/>
      <c r="SUG7" s="418"/>
      <c r="SUH7" s="418"/>
      <c r="SUI7" s="418"/>
      <c r="SUJ7" s="418"/>
      <c r="SUK7" s="418"/>
      <c r="SUL7" s="418"/>
      <c r="SUM7" s="418"/>
      <c r="SUN7" s="418"/>
      <c r="SUO7" s="418"/>
      <c r="SUP7" s="418"/>
      <c r="SUQ7" s="418"/>
      <c r="SUR7" s="418"/>
      <c r="SUS7" s="418"/>
      <c r="SUT7" s="418"/>
      <c r="SUU7" s="418"/>
      <c r="SUV7" s="418"/>
      <c r="SUW7" s="418"/>
      <c r="SUX7" s="418"/>
      <c r="SUY7" s="418"/>
      <c r="SUZ7" s="418"/>
      <c r="SVA7" s="418"/>
      <c r="SVB7" s="418"/>
      <c r="SVC7" s="418"/>
      <c r="SVD7" s="418"/>
      <c r="SVE7" s="418"/>
      <c r="SVF7" s="418"/>
      <c r="SVG7" s="418"/>
      <c r="SVH7" s="418"/>
      <c r="SVI7" s="418"/>
      <c r="SVJ7" s="418"/>
      <c r="SVK7" s="418"/>
      <c r="SVL7" s="418"/>
      <c r="SVM7" s="418"/>
      <c r="SVN7" s="418"/>
      <c r="SVO7" s="418"/>
      <c r="SVP7" s="418"/>
      <c r="SVQ7" s="418"/>
      <c r="SVR7" s="418"/>
      <c r="SVS7" s="418"/>
      <c r="SVT7" s="418"/>
      <c r="SVU7" s="418"/>
      <c r="SVV7" s="418"/>
      <c r="SVW7" s="418"/>
      <c r="SVX7" s="418"/>
      <c r="SVY7" s="418"/>
      <c r="SVZ7" s="418"/>
      <c r="SWA7" s="418"/>
      <c r="SWB7" s="418"/>
      <c r="SWC7" s="418"/>
      <c r="SWD7" s="418"/>
      <c r="SWE7" s="418"/>
      <c r="SWF7" s="418"/>
      <c r="SWG7" s="418"/>
      <c r="SWH7" s="418"/>
      <c r="SWI7" s="418"/>
      <c r="SWJ7" s="418"/>
      <c r="SWK7" s="418"/>
      <c r="SWL7" s="418"/>
      <c r="SWM7" s="418"/>
      <c r="SWN7" s="418"/>
      <c r="SWO7" s="418"/>
      <c r="SWP7" s="418"/>
      <c r="SWQ7" s="418"/>
      <c r="SWR7" s="418"/>
      <c r="SWS7" s="418"/>
      <c r="SWT7" s="418"/>
      <c r="SWU7" s="418"/>
      <c r="SWV7" s="418"/>
      <c r="SWW7" s="418"/>
      <c r="SWX7" s="418"/>
      <c r="SWY7" s="418"/>
      <c r="SWZ7" s="418"/>
      <c r="SXA7" s="418"/>
      <c r="SXB7" s="418"/>
      <c r="SXC7" s="418"/>
      <c r="SXD7" s="418"/>
      <c r="SXE7" s="418"/>
      <c r="SXF7" s="418"/>
      <c r="SXG7" s="418"/>
      <c r="SXH7" s="418"/>
      <c r="SXI7" s="418"/>
      <c r="SXJ7" s="418"/>
      <c r="SXK7" s="418"/>
      <c r="SXL7" s="418"/>
      <c r="SXM7" s="418"/>
      <c r="SXN7" s="418"/>
      <c r="SXO7" s="418"/>
      <c r="SXP7" s="418"/>
      <c r="SXQ7" s="418"/>
      <c r="SXR7" s="418"/>
      <c r="SXS7" s="418"/>
      <c r="SXT7" s="418"/>
      <c r="SXU7" s="418"/>
      <c r="SXV7" s="418"/>
      <c r="SXW7" s="418"/>
      <c r="SXX7" s="418"/>
      <c r="SXY7" s="418"/>
      <c r="SXZ7" s="418"/>
      <c r="SYA7" s="418"/>
      <c r="SYB7" s="418"/>
      <c r="SYC7" s="418"/>
      <c r="SYD7" s="418"/>
      <c r="SYE7" s="418"/>
      <c r="SYF7" s="418"/>
      <c r="SYG7" s="418"/>
      <c r="SYH7" s="418"/>
      <c r="SYI7" s="418"/>
      <c r="SYJ7" s="418"/>
      <c r="SYK7" s="418"/>
      <c r="SYL7" s="418"/>
      <c r="SYM7" s="418"/>
      <c r="SYN7" s="418"/>
      <c r="SYO7" s="418"/>
      <c r="SYP7" s="418"/>
      <c r="SYQ7" s="418"/>
      <c r="SYR7" s="418"/>
      <c r="SYS7" s="418"/>
      <c r="SYT7" s="418"/>
      <c r="SYU7" s="418"/>
      <c r="SYV7" s="418"/>
      <c r="SYW7" s="418"/>
      <c r="SYX7" s="418"/>
      <c r="SYY7" s="418"/>
      <c r="SYZ7" s="418"/>
      <c r="SZA7" s="418"/>
      <c r="SZB7" s="418"/>
      <c r="SZC7" s="418"/>
      <c r="SZD7" s="418"/>
      <c r="SZE7" s="418"/>
      <c r="SZF7" s="418"/>
      <c r="SZG7" s="418"/>
      <c r="SZH7" s="418"/>
      <c r="SZI7" s="418"/>
      <c r="SZJ7" s="418"/>
      <c r="SZK7" s="418"/>
      <c r="SZL7" s="418"/>
      <c r="SZM7" s="418"/>
      <c r="SZN7" s="418"/>
      <c r="SZO7" s="418"/>
      <c r="SZP7" s="418"/>
      <c r="SZQ7" s="418"/>
      <c r="SZR7" s="418"/>
      <c r="SZS7" s="418"/>
      <c r="SZT7" s="418"/>
      <c r="SZU7" s="418"/>
      <c r="SZV7" s="418"/>
      <c r="SZW7" s="418"/>
      <c r="SZX7" s="418"/>
      <c r="SZY7" s="418"/>
      <c r="SZZ7" s="418"/>
      <c r="TAA7" s="418"/>
      <c r="TAB7" s="418"/>
      <c r="TAC7" s="418"/>
      <c r="TAD7" s="418"/>
      <c r="TAE7" s="418"/>
      <c r="TAF7" s="418"/>
      <c r="TAG7" s="418"/>
      <c r="TAH7" s="418"/>
      <c r="TAI7" s="418"/>
      <c r="TAJ7" s="418"/>
      <c r="TAK7" s="418"/>
      <c r="TAL7" s="418"/>
      <c r="TAM7" s="418"/>
      <c r="TAN7" s="418"/>
      <c r="TAO7" s="418"/>
      <c r="TAP7" s="418"/>
      <c r="TAQ7" s="418"/>
      <c r="TAR7" s="418"/>
      <c r="TAS7" s="418"/>
      <c r="TAT7" s="418"/>
      <c r="TAU7" s="418"/>
      <c r="TAV7" s="418"/>
      <c r="TAW7" s="418"/>
      <c r="TAX7" s="418"/>
      <c r="TAY7" s="418"/>
      <c r="TAZ7" s="418"/>
      <c r="TBA7" s="418"/>
      <c r="TBB7" s="418"/>
      <c r="TBC7" s="418"/>
      <c r="TBD7" s="418"/>
      <c r="TBE7" s="418"/>
      <c r="TBF7" s="418"/>
      <c r="TBG7" s="418"/>
      <c r="TBH7" s="418"/>
      <c r="TBI7" s="418"/>
      <c r="TBJ7" s="418"/>
      <c r="TBK7" s="418"/>
      <c r="TBL7" s="418"/>
      <c r="TBM7" s="418"/>
      <c r="TBN7" s="418"/>
      <c r="TBO7" s="418"/>
      <c r="TBP7" s="418"/>
      <c r="TBQ7" s="418"/>
      <c r="TBR7" s="418"/>
      <c r="TBS7" s="418"/>
      <c r="TBT7" s="418"/>
      <c r="TBU7" s="418"/>
      <c r="TBV7" s="418"/>
      <c r="TBW7" s="418"/>
      <c r="TBX7" s="418"/>
      <c r="TBY7" s="418"/>
      <c r="TBZ7" s="418"/>
      <c r="TCA7" s="418"/>
      <c r="TCB7" s="418"/>
      <c r="TCC7" s="418"/>
      <c r="TCD7" s="418"/>
      <c r="TCE7" s="418"/>
      <c r="TCF7" s="418"/>
      <c r="TCG7" s="418"/>
      <c r="TCH7" s="418"/>
      <c r="TCI7" s="418"/>
      <c r="TCJ7" s="418"/>
      <c r="TCK7" s="418"/>
      <c r="TCL7" s="418"/>
      <c r="TCM7" s="418"/>
      <c r="TCN7" s="418"/>
      <c r="TCO7" s="418"/>
      <c r="TCP7" s="418"/>
      <c r="TCQ7" s="418"/>
      <c r="TCR7" s="418"/>
      <c r="TCS7" s="418"/>
      <c r="TCT7" s="418"/>
      <c r="TCU7" s="418"/>
      <c r="TCV7" s="418"/>
      <c r="TCW7" s="418"/>
      <c r="TCX7" s="418"/>
      <c r="TCY7" s="418"/>
      <c r="TCZ7" s="418"/>
      <c r="TDA7" s="418"/>
      <c r="TDB7" s="418"/>
      <c r="TDC7" s="418"/>
      <c r="TDD7" s="418"/>
      <c r="TDE7" s="418"/>
      <c r="TDF7" s="418"/>
      <c r="TDG7" s="418"/>
      <c r="TDH7" s="418"/>
      <c r="TDI7" s="418"/>
      <c r="TDJ7" s="418"/>
      <c r="TDK7" s="418"/>
      <c r="TDL7" s="418"/>
      <c r="TDM7" s="418"/>
      <c r="TDN7" s="418"/>
      <c r="TDO7" s="418"/>
      <c r="TDP7" s="418"/>
      <c r="TDQ7" s="418"/>
      <c r="TDR7" s="418"/>
      <c r="TDS7" s="418"/>
      <c r="TDT7" s="418"/>
      <c r="TDU7" s="418"/>
      <c r="TDV7" s="418"/>
      <c r="TDW7" s="418"/>
      <c r="TDX7" s="418"/>
      <c r="TDY7" s="418"/>
      <c r="TDZ7" s="418"/>
      <c r="TEA7" s="418"/>
      <c r="TEB7" s="418"/>
      <c r="TEC7" s="418"/>
      <c r="TED7" s="418"/>
      <c r="TEE7" s="418"/>
      <c r="TEF7" s="418"/>
      <c r="TEG7" s="418"/>
      <c r="TEH7" s="418"/>
      <c r="TEI7" s="418"/>
      <c r="TEJ7" s="418"/>
      <c r="TEK7" s="418"/>
      <c r="TEL7" s="418"/>
      <c r="TEM7" s="418"/>
      <c r="TEN7" s="418"/>
      <c r="TEO7" s="418"/>
      <c r="TEP7" s="418"/>
      <c r="TEQ7" s="418"/>
      <c r="TER7" s="418"/>
      <c r="TES7" s="418"/>
      <c r="TET7" s="418"/>
      <c r="TEU7" s="418"/>
      <c r="TEV7" s="418"/>
      <c r="TEW7" s="418"/>
      <c r="TEX7" s="418"/>
      <c r="TEY7" s="418"/>
      <c r="TEZ7" s="418"/>
      <c r="TFA7" s="418"/>
      <c r="TFB7" s="418"/>
      <c r="TFC7" s="418"/>
      <c r="TFD7" s="418"/>
      <c r="TFE7" s="418"/>
      <c r="TFF7" s="418"/>
      <c r="TFG7" s="418"/>
      <c r="TFH7" s="418"/>
      <c r="TFI7" s="418"/>
      <c r="TFJ7" s="418"/>
      <c r="TFK7" s="418"/>
      <c r="TFL7" s="418"/>
      <c r="TFM7" s="418"/>
      <c r="TFN7" s="418"/>
      <c r="TFO7" s="418"/>
      <c r="TFP7" s="418"/>
      <c r="TFQ7" s="418"/>
      <c r="TFR7" s="418"/>
      <c r="TFS7" s="418"/>
      <c r="TFT7" s="418"/>
      <c r="TFU7" s="418"/>
      <c r="TFV7" s="418"/>
      <c r="TFW7" s="418"/>
      <c r="TFX7" s="418"/>
      <c r="TFY7" s="418"/>
      <c r="TFZ7" s="418"/>
      <c r="TGA7" s="418"/>
      <c r="TGB7" s="418"/>
      <c r="TGC7" s="418"/>
      <c r="TGD7" s="418"/>
      <c r="TGE7" s="418"/>
      <c r="TGF7" s="418"/>
      <c r="TGG7" s="418"/>
      <c r="TGH7" s="418"/>
      <c r="TGI7" s="418"/>
      <c r="TGJ7" s="418"/>
      <c r="TGK7" s="418"/>
      <c r="TGL7" s="418"/>
      <c r="TGM7" s="418"/>
      <c r="TGN7" s="418"/>
      <c r="TGO7" s="418"/>
      <c r="TGP7" s="418"/>
      <c r="TGQ7" s="418"/>
      <c r="TGR7" s="418"/>
      <c r="TGS7" s="418"/>
      <c r="TGT7" s="418"/>
      <c r="TGU7" s="418"/>
      <c r="TGV7" s="418"/>
      <c r="TGW7" s="418"/>
      <c r="TGX7" s="418"/>
      <c r="TGY7" s="418"/>
      <c r="TGZ7" s="418"/>
      <c r="THA7" s="418"/>
      <c r="THB7" s="418"/>
      <c r="THC7" s="418"/>
      <c r="THD7" s="418"/>
      <c r="THE7" s="418"/>
      <c r="THF7" s="418"/>
      <c r="THG7" s="418"/>
      <c r="THH7" s="418"/>
      <c r="THI7" s="418"/>
      <c r="THJ7" s="418"/>
      <c r="THK7" s="418"/>
      <c r="THL7" s="418"/>
      <c r="THM7" s="418"/>
      <c r="THN7" s="418"/>
      <c r="THO7" s="418"/>
      <c r="THP7" s="418"/>
      <c r="THQ7" s="418"/>
      <c r="THR7" s="418"/>
      <c r="THS7" s="418"/>
      <c r="THT7" s="418"/>
      <c r="THU7" s="418"/>
      <c r="THV7" s="418"/>
      <c r="THW7" s="418"/>
      <c r="THX7" s="418"/>
      <c r="THY7" s="418"/>
      <c r="THZ7" s="418"/>
      <c r="TIA7" s="418"/>
      <c r="TIB7" s="418"/>
      <c r="TIC7" s="418"/>
      <c r="TID7" s="418"/>
      <c r="TIE7" s="418"/>
      <c r="TIF7" s="418"/>
      <c r="TIG7" s="418"/>
      <c r="TIH7" s="418"/>
      <c r="TII7" s="418"/>
      <c r="TIJ7" s="418"/>
      <c r="TIK7" s="418"/>
      <c r="TIL7" s="418"/>
      <c r="TIM7" s="418"/>
      <c r="TIN7" s="418"/>
      <c r="TIO7" s="418"/>
      <c r="TIP7" s="418"/>
      <c r="TIQ7" s="418"/>
      <c r="TIR7" s="418"/>
      <c r="TIS7" s="418"/>
      <c r="TIT7" s="418"/>
      <c r="TIU7" s="418"/>
      <c r="TIV7" s="418"/>
      <c r="TIW7" s="418"/>
      <c r="TIX7" s="418"/>
      <c r="TIY7" s="418"/>
      <c r="TIZ7" s="418"/>
      <c r="TJA7" s="418"/>
      <c r="TJB7" s="418"/>
      <c r="TJC7" s="418"/>
      <c r="TJD7" s="418"/>
      <c r="TJE7" s="418"/>
      <c r="TJF7" s="418"/>
      <c r="TJG7" s="418"/>
      <c r="TJH7" s="418"/>
      <c r="TJI7" s="418"/>
      <c r="TJJ7" s="418"/>
      <c r="TJK7" s="418"/>
      <c r="TJL7" s="418"/>
      <c r="TJM7" s="418"/>
      <c r="TJN7" s="418"/>
      <c r="TJO7" s="418"/>
      <c r="TJP7" s="418"/>
      <c r="TJQ7" s="418"/>
      <c r="TJR7" s="418"/>
      <c r="TJS7" s="418"/>
      <c r="TJT7" s="418"/>
      <c r="TJU7" s="418"/>
      <c r="TJV7" s="418"/>
      <c r="TJW7" s="418"/>
      <c r="TJX7" s="418"/>
      <c r="TJY7" s="418"/>
      <c r="TJZ7" s="418"/>
      <c r="TKA7" s="418"/>
      <c r="TKB7" s="418"/>
      <c r="TKC7" s="418"/>
      <c r="TKD7" s="418"/>
      <c r="TKE7" s="418"/>
      <c r="TKF7" s="418"/>
      <c r="TKG7" s="418"/>
      <c r="TKH7" s="418"/>
      <c r="TKI7" s="418"/>
      <c r="TKJ7" s="418"/>
      <c r="TKK7" s="418"/>
      <c r="TKL7" s="418"/>
      <c r="TKM7" s="418"/>
      <c r="TKN7" s="418"/>
      <c r="TKO7" s="418"/>
      <c r="TKP7" s="418"/>
      <c r="TKQ7" s="418"/>
      <c r="TKR7" s="418"/>
      <c r="TKS7" s="418"/>
      <c r="TKT7" s="418"/>
      <c r="TKU7" s="418"/>
      <c r="TKV7" s="418"/>
      <c r="TKW7" s="418"/>
      <c r="TKX7" s="418"/>
      <c r="TKY7" s="418"/>
      <c r="TKZ7" s="418"/>
      <c r="TLA7" s="418"/>
      <c r="TLB7" s="418"/>
      <c r="TLC7" s="418"/>
      <c r="TLD7" s="418"/>
      <c r="TLE7" s="418"/>
      <c r="TLF7" s="418"/>
      <c r="TLG7" s="418"/>
      <c r="TLH7" s="418"/>
      <c r="TLI7" s="418"/>
      <c r="TLJ7" s="418"/>
      <c r="TLK7" s="418"/>
      <c r="TLL7" s="418"/>
      <c r="TLM7" s="418"/>
      <c r="TLN7" s="418"/>
      <c r="TLO7" s="418"/>
      <c r="TLP7" s="418"/>
      <c r="TLQ7" s="418"/>
      <c r="TLR7" s="418"/>
      <c r="TLS7" s="418"/>
      <c r="TLT7" s="418"/>
      <c r="TLU7" s="418"/>
      <c r="TLV7" s="418"/>
      <c r="TLW7" s="418"/>
      <c r="TLX7" s="418"/>
      <c r="TLY7" s="418"/>
      <c r="TLZ7" s="418"/>
      <c r="TMA7" s="418"/>
      <c r="TMB7" s="418"/>
      <c r="TMC7" s="418"/>
      <c r="TMD7" s="418"/>
      <c r="TME7" s="418"/>
      <c r="TMF7" s="418"/>
      <c r="TMG7" s="418"/>
      <c r="TMH7" s="418"/>
      <c r="TMI7" s="418"/>
      <c r="TMJ7" s="418"/>
      <c r="TMK7" s="418"/>
      <c r="TML7" s="418"/>
      <c r="TMM7" s="418"/>
      <c r="TMN7" s="418"/>
      <c r="TMO7" s="418"/>
      <c r="TMP7" s="418"/>
      <c r="TMQ7" s="418"/>
      <c r="TMR7" s="418"/>
      <c r="TMS7" s="418"/>
      <c r="TMT7" s="418"/>
      <c r="TMU7" s="418"/>
      <c r="TMV7" s="418"/>
      <c r="TMW7" s="418"/>
      <c r="TMX7" s="418"/>
      <c r="TMY7" s="418"/>
      <c r="TMZ7" s="418"/>
      <c r="TNA7" s="418"/>
      <c r="TNB7" s="418"/>
      <c r="TNC7" s="418"/>
      <c r="TND7" s="418"/>
      <c r="TNE7" s="418"/>
      <c r="TNF7" s="418"/>
      <c r="TNG7" s="418"/>
      <c r="TNH7" s="418"/>
      <c r="TNI7" s="418"/>
      <c r="TNJ7" s="418"/>
      <c r="TNK7" s="418"/>
      <c r="TNL7" s="418"/>
      <c r="TNM7" s="418"/>
      <c r="TNN7" s="418"/>
      <c r="TNO7" s="418"/>
      <c r="TNP7" s="418"/>
      <c r="TNQ7" s="418"/>
      <c r="TNR7" s="418"/>
      <c r="TNS7" s="418"/>
      <c r="TNT7" s="418"/>
      <c r="TNU7" s="418"/>
      <c r="TNV7" s="418"/>
      <c r="TNW7" s="418"/>
      <c r="TNX7" s="418"/>
      <c r="TNY7" s="418"/>
      <c r="TNZ7" s="418"/>
      <c r="TOA7" s="418"/>
      <c r="TOB7" s="418"/>
      <c r="TOC7" s="418"/>
      <c r="TOD7" s="418"/>
      <c r="TOE7" s="418"/>
      <c r="TOF7" s="418"/>
      <c r="TOG7" s="418"/>
      <c r="TOH7" s="418"/>
      <c r="TOI7" s="418"/>
      <c r="TOJ7" s="418"/>
      <c r="TOK7" s="418"/>
      <c r="TOL7" s="418"/>
      <c r="TOM7" s="418"/>
      <c r="TON7" s="418"/>
      <c r="TOO7" s="418"/>
      <c r="TOP7" s="418"/>
      <c r="TOQ7" s="418"/>
      <c r="TOR7" s="418"/>
      <c r="TOS7" s="418"/>
      <c r="TOT7" s="418"/>
      <c r="TOU7" s="418"/>
      <c r="TOV7" s="418"/>
      <c r="TOW7" s="418"/>
      <c r="TOX7" s="418"/>
      <c r="TOY7" s="418"/>
      <c r="TOZ7" s="418"/>
      <c r="TPA7" s="418"/>
      <c r="TPB7" s="418"/>
      <c r="TPC7" s="418"/>
      <c r="TPD7" s="418"/>
      <c r="TPE7" s="418"/>
      <c r="TPF7" s="418"/>
      <c r="TPG7" s="418"/>
      <c r="TPH7" s="418"/>
      <c r="TPI7" s="418"/>
      <c r="TPJ7" s="418"/>
      <c r="TPK7" s="418"/>
      <c r="TPL7" s="418"/>
      <c r="TPM7" s="418"/>
      <c r="TPN7" s="418"/>
      <c r="TPO7" s="418"/>
      <c r="TPP7" s="418"/>
      <c r="TPQ7" s="418"/>
      <c r="TPR7" s="418"/>
      <c r="TPS7" s="418"/>
      <c r="TPT7" s="418"/>
      <c r="TPU7" s="418"/>
      <c r="TPV7" s="418"/>
      <c r="TPW7" s="418"/>
      <c r="TPX7" s="418"/>
      <c r="TPY7" s="418"/>
      <c r="TPZ7" s="418"/>
      <c r="TQA7" s="418"/>
      <c r="TQB7" s="418"/>
      <c r="TQC7" s="418"/>
      <c r="TQD7" s="418"/>
      <c r="TQE7" s="418"/>
      <c r="TQF7" s="418"/>
      <c r="TQG7" s="418"/>
      <c r="TQH7" s="418"/>
      <c r="TQI7" s="418"/>
      <c r="TQJ7" s="418"/>
      <c r="TQK7" s="418"/>
      <c r="TQL7" s="418"/>
      <c r="TQM7" s="418"/>
      <c r="TQN7" s="418"/>
      <c r="TQO7" s="418"/>
      <c r="TQP7" s="418"/>
      <c r="TQQ7" s="418"/>
      <c r="TQR7" s="418"/>
      <c r="TQS7" s="418"/>
      <c r="TQT7" s="418"/>
      <c r="TQU7" s="418"/>
      <c r="TQV7" s="418"/>
      <c r="TQW7" s="418"/>
      <c r="TQX7" s="418"/>
      <c r="TQY7" s="418"/>
      <c r="TQZ7" s="418"/>
      <c r="TRA7" s="418"/>
      <c r="TRB7" s="418"/>
      <c r="TRC7" s="418"/>
      <c r="TRD7" s="418"/>
      <c r="TRE7" s="418"/>
      <c r="TRF7" s="418"/>
      <c r="TRG7" s="418"/>
      <c r="TRH7" s="418"/>
      <c r="TRI7" s="418"/>
      <c r="TRJ7" s="418"/>
      <c r="TRK7" s="418"/>
      <c r="TRL7" s="418"/>
      <c r="TRM7" s="418"/>
      <c r="TRN7" s="418"/>
      <c r="TRO7" s="418"/>
      <c r="TRP7" s="418"/>
      <c r="TRQ7" s="418"/>
      <c r="TRR7" s="418"/>
      <c r="TRS7" s="418"/>
      <c r="TRT7" s="418"/>
      <c r="TRU7" s="418"/>
      <c r="TRV7" s="418"/>
      <c r="TRW7" s="418"/>
      <c r="TRX7" s="418"/>
      <c r="TRY7" s="418"/>
      <c r="TRZ7" s="418"/>
      <c r="TSA7" s="418"/>
      <c r="TSB7" s="418"/>
      <c r="TSC7" s="418"/>
      <c r="TSD7" s="418"/>
      <c r="TSE7" s="418"/>
      <c r="TSF7" s="418"/>
      <c r="TSG7" s="418"/>
      <c r="TSH7" s="418"/>
      <c r="TSI7" s="418"/>
      <c r="TSJ7" s="418"/>
      <c r="TSK7" s="418"/>
      <c r="TSL7" s="418"/>
      <c r="TSM7" s="418"/>
      <c r="TSN7" s="418"/>
      <c r="TSO7" s="418"/>
      <c r="TSP7" s="418"/>
      <c r="TSQ7" s="418"/>
      <c r="TSR7" s="418"/>
      <c r="TSS7" s="418"/>
      <c r="TST7" s="418"/>
      <c r="TSU7" s="418"/>
      <c r="TSV7" s="418"/>
      <c r="TSW7" s="418"/>
      <c r="TSX7" s="418"/>
      <c r="TSY7" s="418"/>
      <c r="TSZ7" s="418"/>
      <c r="TTA7" s="418"/>
      <c r="TTB7" s="418"/>
      <c r="TTC7" s="418"/>
      <c r="TTD7" s="418"/>
      <c r="TTE7" s="418"/>
      <c r="TTF7" s="418"/>
      <c r="TTG7" s="418"/>
      <c r="TTH7" s="418"/>
      <c r="TTI7" s="418"/>
      <c r="TTJ7" s="418"/>
      <c r="TTK7" s="418"/>
      <c r="TTL7" s="418"/>
      <c r="TTM7" s="418"/>
      <c r="TTN7" s="418"/>
      <c r="TTO7" s="418"/>
      <c r="TTP7" s="418"/>
      <c r="TTQ7" s="418"/>
      <c r="TTR7" s="418"/>
      <c r="TTS7" s="418"/>
      <c r="TTT7" s="418"/>
      <c r="TTU7" s="418"/>
      <c r="TTV7" s="418"/>
      <c r="TTW7" s="418"/>
      <c r="TTX7" s="418"/>
      <c r="TTY7" s="418"/>
      <c r="TTZ7" s="418"/>
      <c r="TUA7" s="418"/>
      <c r="TUB7" s="418"/>
      <c r="TUC7" s="418"/>
      <c r="TUD7" s="418"/>
      <c r="TUE7" s="418"/>
      <c r="TUF7" s="418"/>
      <c r="TUG7" s="418"/>
      <c r="TUH7" s="418"/>
      <c r="TUI7" s="418"/>
      <c r="TUJ7" s="418"/>
      <c r="TUK7" s="418"/>
      <c r="TUL7" s="418"/>
      <c r="TUM7" s="418"/>
      <c r="TUN7" s="418"/>
      <c r="TUO7" s="418"/>
      <c r="TUP7" s="418"/>
      <c r="TUQ7" s="418"/>
      <c r="TUR7" s="418"/>
      <c r="TUS7" s="418"/>
      <c r="TUT7" s="418"/>
      <c r="TUU7" s="418"/>
      <c r="TUV7" s="418"/>
      <c r="TUW7" s="418"/>
      <c r="TUX7" s="418"/>
      <c r="TUY7" s="418"/>
      <c r="TUZ7" s="418"/>
      <c r="TVA7" s="418"/>
      <c r="TVB7" s="418"/>
      <c r="TVC7" s="418"/>
      <c r="TVD7" s="418"/>
      <c r="TVE7" s="418"/>
      <c r="TVF7" s="418"/>
      <c r="TVG7" s="418"/>
      <c r="TVH7" s="418"/>
      <c r="TVI7" s="418"/>
      <c r="TVJ7" s="418"/>
      <c r="TVK7" s="418"/>
      <c r="TVL7" s="418"/>
      <c r="TVM7" s="418"/>
      <c r="TVN7" s="418"/>
      <c r="TVO7" s="418"/>
      <c r="TVP7" s="418"/>
      <c r="TVQ7" s="418"/>
      <c r="TVR7" s="418"/>
      <c r="TVS7" s="418"/>
      <c r="TVT7" s="418"/>
      <c r="TVU7" s="418"/>
      <c r="TVV7" s="418"/>
      <c r="TVW7" s="418"/>
      <c r="TVX7" s="418"/>
      <c r="TVY7" s="418"/>
      <c r="TVZ7" s="418"/>
      <c r="TWA7" s="418"/>
      <c r="TWB7" s="418"/>
      <c r="TWC7" s="418"/>
      <c r="TWD7" s="418"/>
      <c r="TWE7" s="418"/>
      <c r="TWF7" s="418"/>
      <c r="TWG7" s="418"/>
      <c r="TWH7" s="418"/>
      <c r="TWI7" s="418"/>
      <c r="TWJ7" s="418"/>
      <c r="TWK7" s="418"/>
      <c r="TWL7" s="418"/>
      <c r="TWM7" s="418"/>
      <c r="TWN7" s="418"/>
      <c r="TWO7" s="418"/>
      <c r="TWP7" s="418"/>
      <c r="TWQ7" s="418"/>
      <c r="TWR7" s="418"/>
      <c r="TWS7" s="418"/>
      <c r="TWT7" s="418"/>
      <c r="TWU7" s="418"/>
      <c r="TWV7" s="418"/>
      <c r="TWW7" s="418"/>
      <c r="TWX7" s="418"/>
      <c r="TWY7" s="418"/>
      <c r="TWZ7" s="418"/>
      <c r="TXA7" s="418"/>
      <c r="TXB7" s="418"/>
      <c r="TXC7" s="418"/>
      <c r="TXD7" s="418"/>
      <c r="TXE7" s="418"/>
      <c r="TXF7" s="418"/>
      <c r="TXG7" s="418"/>
      <c r="TXH7" s="418"/>
      <c r="TXI7" s="418"/>
      <c r="TXJ7" s="418"/>
      <c r="TXK7" s="418"/>
      <c r="TXL7" s="418"/>
      <c r="TXM7" s="418"/>
      <c r="TXN7" s="418"/>
      <c r="TXO7" s="418"/>
      <c r="TXP7" s="418"/>
      <c r="TXQ7" s="418"/>
      <c r="TXR7" s="418"/>
      <c r="TXS7" s="418"/>
      <c r="TXT7" s="418"/>
      <c r="TXU7" s="418"/>
      <c r="TXV7" s="418"/>
      <c r="TXW7" s="418"/>
      <c r="TXX7" s="418"/>
      <c r="TXY7" s="418"/>
      <c r="TXZ7" s="418"/>
      <c r="TYA7" s="418"/>
      <c r="TYB7" s="418"/>
      <c r="TYC7" s="418"/>
      <c r="TYD7" s="418"/>
      <c r="TYE7" s="418"/>
      <c r="TYF7" s="418"/>
      <c r="TYG7" s="418"/>
      <c r="TYH7" s="418"/>
      <c r="TYI7" s="418"/>
      <c r="TYJ7" s="418"/>
      <c r="TYK7" s="418"/>
      <c r="TYL7" s="418"/>
      <c r="TYM7" s="418"/>
      <c r="TYN7" s="418"/>
      <c r="TYO7" s="418"/>
      <c r="TYP7" s="418"/>
      <c r="TYQ7" s="418"/>
      <c r="TYR7" s="418"/>
      <c r="TYS7" s="418"/>
      <c r="TYT7" s="418"/>
      <c r="TYU7" s="418"/>
      <c r="TYV7" s="418"/>
      <c r="TYW7" s="418"/>
      <c r="TYX7" s="418"/>
      <c r="TYY7" s="418"/>
      <c r="TYZ7" s="418"/>
      <c r="TZA7" s="418"/>
      <c r="TZB7" s="418"/>
      <c r="TZC7" s="418"/>
      <c r="TZD7" s="418"/>
      <c r="TZE7" s="418"/>
      <c r="TZF7" s="418"/>
      <c r="TZG7" s="418"/>
      <c r="TZH7" s="418"/>
      <c r="TZI7" s="418"/>
      <c r="TZJ7" s="418"/>
      <c r="TZK7" s="418"/>
      <c r="TZL7" s="418"/>
      <c r="TZM7" s="418"/>
      <c r="TZN7" s="418"/>
      <c r="TZO7" s="418"/>
      <c r="TZP7" s="418"/>
      <c r="TZQ7" s="418"/>
      <c r="TZR7" s="418"/>
      <c r="TZS7" s="418"/>
      <c r="TZT7" s="418"/>
      <c r="TZU7" s="418"/>
      <c r="TZV7" s="418"/>
      <c r="TZW7" s="418"/>
      <c r="TZX7" s="418"/>
      <c r="TZY7" s="418"/>
      <c r="TZZ7" s="418"/>
      <c r="UAA7" s="418"/>
      <c r="UAB7" s="418"/>
      <c r="UAC7" s="418"/>
      <c r="UAD7" s="418"/>
      <c r="UAE7" s="418"/>
      <c r="UAF7" s="418"/>
      <c r="UAG7" s="418"/>
      <c r="UAH7" s="418"/>
      <c r="UAI7" s="418"/>
      <c r="UAJ7" s="418"/>
      <c r="UAK7" s="418"/>
      <c r="UAL7" s="418"/>
      <c r="UAM7" s="418"/>
      <c r="UAN7" s="418"/>
      <c r="UAO7" s="418"/>
      <c r="UAP7" s="418"/>
      <c r="UAQ7" s="418"/>
      <c r="UAR7" s="418"/>
      <c r="UAS7" s="418"/>
      <c r="UAT7" s="418"/>
      <c r="UAU7" s="418"/>
      <c r="UAV7" s="418"/>
      <c r="UAW7" s="418"/>
      <c r="UAX7" s="418"/>
      <c r="UAY7" s="418"/>
      <c r="UAZ7" s="418"/>
      <c r="UBA7" s="418"/>
      <c r="UBB7" s="418"/>
      <c r="UBC7" s="418"/>
      <c r="UBD7" s="418"/>
      <c r="UBE7" s="418"/>
      <c r="UBF7" s="418"/>
      <c r="UBG7" s="418"/>
      <c r="UBH7" s="418"/>
      <c r="UBI7" s="418"/>
      <c r="UBJ7" s="418"/>
      <c r="UBK7" s="418"/>
      <c r="UBL7" s="418"/>
      <c r="UBM7" s="418"/>
      <c r="UBN7" s="418"/>
      <c r="UBO7" s="418"/>
      <c r="UBP7" s="418"/>
      <c r="UBQ7" s="418"/>
      <c r="UBR7" s="418"/>
      <c r="UBS7" s="418"/>
      <c r="UBT7" s="418"/>
      <c r="UBU7" s="418"/>
      <c r="UBV7" s="418"/>
      <c r="UBW7" s="418"/>
      <c r="UBX7" s="418"/>
      <c r="UBY7" s="418"/>
      <c r="UBZ7" s="418"/>
      <c r="UCA7" s="418"/>
      <c r="UCB7" s="418"/>
      <c r="UCC7" s="418"/>
      <c r="UCD7" s="418"/>
      <c r="UCE7" s="418"/>
      <c r="UCF7" s="418"/>
      <c r="UCG7" s="418"/>
      <c r="UCH7" s="418"/>
      <c r="UCI7" s="418"/>
      <c r="UCJ7" s="418"/>
      <c r="UCK7" s="418"/>
      <c r="UCL7" s="418"/>
      <c r="UCM7" s="418"/>
      <c r="UCN7" s="418"/>
      <c r="UCO7" s="418"/>
      <c r="UCP7" s="418"/>
      <c r="UCQ7" s="418"/>
      <c r="UCR7" s="418"/>
      <c r="UCS7" s="418"/>
      <c r="UCT7" s="418"/>
      <c r="UCU7" s="418"/>
      <c r="UCV7" s="418"/>
      <c r="UCW7" s="418"/>
      <c r="UCX7" s="418"/>
      <c r="UCY7" s="418"/>
      <c r="UCZ7" s="418"/>
      <c r="UDA7" s="418"/>
      <c r="UDB7" s="418"/>
      <c r="UDC7" s="418"/>
      <c r="UDD7" s="418"/>
      <c r="UDE7" s="418"/>
      <c r="UDF7" s="418"/>
      <c r="UDG7" s="418"/>
      <c r="UDH7" s="418"/>
      <c r="UDI7" s="418"/>
      <c r="UDJ7" s="418"/>
      <c r="UDK7" s="418"/>
      <c r="UDL7" s="418"/>
      <c r="UDM7" s="418"/>
      <c r="UDN7" s="418"/>
      <c r="UDO7" s="418"/>
      <c r="UDP7" s="418"/>
      <c r="UDQ7" s="418"/>
      <c r="UDR7" s="418"/>
      <c r="UDS7" s="418"/>
      <c r="UDT7" s="418"/>
      <c r="UDU7" s="418"/>
      <c r="UDV7" s="418"/>
      <c r="UDW7" s="418"/>
      <c r="UDX7" s="418"/>
      <c r="UDY7" s="418"/>
      <c r="UDZ7" s="418"/>
      <c r="UEA7" s="418"/>
      <c r="UEB7" s="418"/>
      <c r="UEC7" s="418"/>
      <c r="UED7" s="418"/>
      <c r="UEE7" s="418"/>
      <c r="UEF7" s="418"/>
      <c r="UEG7" s="418"/>
      <c r="UEH7" s="418"/>
      <c r="UEI7" s="418"/>
      <c r="UEJ7" s="418"/>
      <c r="UEK7" s="418"/>
      <c r="UEL7" s="418"/>
      <c r="UEM7" s="418"/>
      <c r="UEN7" s="418"/>
      <c r="UEO7" s="418"/>
      <c r="UEP7" s="418"/>
      <c r="UEQ7" s="418"/>
      <c r="UER7" s="418"/>
      <c r="UES7" s="418"/>
      <c r="UET7" s="418"/>
      <c r="UEU7" s="418"/>
      <c r="UEV7" s="418"/>
      <c r="UEW7" s="418"/>
      <c r="UEX7" s="418"/>
      <c r="UEY7" s="418"/>
      <c r="UEZ7" s="418"/>
      <c r="UFA7" s="418"/>
      <c r="UFB7" s="418"/>
      <c r="UFC7" s="418"/>
      <c r="UFD7" s="418"/>
      <c r="UFE7" s="418"/>
      <c r="UFF7" s="418"/>
      <c r="UFG7" s="418"/>
      <c r="UFH7" s="418"/>
      <c r="UFI7" s="418"/>
      <c r="UFJ7" s="418"/>
      <c r="UFK7" s="418"/>
      <c r="UFL7" s="418"/>
      <c r="UFM7" s="418"/>
      <c r="UFN7" s="418"/>
      <c r="UFO7" s="418"/>
      <c r="UFP7" s="418"/>
      <c r="UFQ7" s="418"/>
      <c r="UFR7" s="418"/>
      <c r="UFS7" s="418"/>
      <c r="UFT7" s="418"/>
      <c r="UFU7" s="418"/>
      <c r="UFV7" s="418"/>
      <c r="UFW7" s="418"/>
      <c r="UFX7" s="418"/>
      <c r="UFY7" s="418"/>
      <c r="UFZ7" s="418"/>
      <c r="UGA7" s="418"/>
      <c r="UGB7" s="418"/>
      <c r="UGC7" s="418"/>
      <c r="UGD7" s="418"/>
      <c r="UGE7" s="418"/>
      <c r="UGF7" s="418"/>
      <c r="UGG7" s="418"/>
      <c r="UGH7" s="418"/>
      <c r="UGI7" s="418"/>
      <c r="UGJ7" s="418"/>
      <c r="UGK7" s="418"/>
      <c r="UGL7" s="418"/>
      <c r="UGM7" s="418"/>
      <c r="UGN7" s="418"/>
      <c r="UGO7" s="418"/>
      <c r="UGP7" s="418"/>
      <c r="UGQ7" s="418"/>
      <c r="UGR7" s="418"/>
      <c r="UGS7" s="418"/>
      <c r="UGT7" s="418"/>
      <c r="UGU7" s="418"/>
      <c r="UGV7" s="418"/>
      <c r="UGW7" s="418"/>
      <c r="UGX7" s="418"/>
      <c r="UGY7" s="418"/>
      <c r="UGZ7" s="418"/>
      <c r="UHA7" s="418"/>
      <c r="UHB7" s="418"/>
      <c r="UHC7" s="418"/>
      <c r="UHD7" s="418"/>
      <c r="UHE7" s="418"/>
      <c r="UHF7" s="418"/>
      <c r="UHG7" s="418"/>
      <c r="UHH7" s="418"/>
      <c r="UHI7" s="418"/>
      <c r="UHJ7" s="418"/>
      <c r="UHK7" s="418"/>
      <c r="UHL7" s="418"/>
      <c r="UHM7" s="418"/>
      <c r="UHN7" s="418"/>
      <c r="UHO7" s="418"/>
      <c r="UHP7" s="418"/>
      <c r="UHQ7" s="418"/>
      <c r="UHR7" s="418"/>
      <c r="UHS7" s="418"/>
      <c r="UHT7" s="418"/>
      <c r="UHU7" s="418"/>
      <c r="UHV7" s="418"/>
      <c r="UHW7" s="418"/>
      <c r="UHX7" s="418"/>
      <c r="UHY7" s="418"/>
      <c r="UHZ7" s="418"/>
      <c r="UIA7" s="418"/>
      <c r="UIB7" s="418"/>
      <c r="UIC7" s="418"/>
      <c r="UID7" s="418"/>
      <c r="UIE7" s="418"/>
      <c r="UIF7" s="418"/>
      <c r="UIG7" s="418"/>
      <c r="UIH7" s="418"/>
      <c r="UII7" s="418"/>
      <c r="UIJ7" s="418"/>
      <c r="UIK7" s="418"/>
      <c r="UIL7" s="418"/>
      <c r="UIM7" s="418"/>
      <c r="UIN7" s="418"/>
      <c r="UIO7" s="418"/>
      <c r="UIP7" s="418"/>
      <c r="UIQ7" s="418"/>
      <c r="UIR7" s="418"/>
      <c r="UIS7" s="418"/>
      <c r="UIT7" s="418"/>
      <c r="UIU7" s="418"/>
      <c r="UIV7" s="418"/>
      <c r="UIW7" s="418"/>
      <c r="UIX7" s="418"/>
      <c r="UIY7" s="418"/>
      <c r="UIZ7" s="418"/>
      <c r="UJA7" s="418"/>
      <c r="UJB7" s="418"/>
      <c r="UJC7" s="418"/>
      <c r="UJD7" s="418"/>
      <c r="UJE7" s="418"/>
      <c r="UJF7" s="418"/>
      <c r="UJG7" s="418"/>
      <c r="UJH7" s="418"/>
      <c r="UJI7" s="418"/>
      <c r="UJJ7" s="418"/>
      <c r="UJK7" s="418"/>
      <c r="UJL7" s="418"/>
      <c r="UJM7" s="418"/>
      <c r="UJN7" s="418"/>
      <c r="UJO7" s="418"/>
      <c r="UJP7" s="418"/>
      <c r="UJQ7" s="418"/>
      <c r="UJR7" s="418"/>
      <c r="UJS7" s="418"/>
      <c r="UJT7" s="418"/>
      <c r="UJU7" s="418"/>
      <c r="UJV7" s="418"/>
      <c r="UJW7" s="418"/>
      <c r="UJX7" s="418"/>
      <c r="UJY7" s="418"/>
      <c r="UJZ7" s="418"/>
      <c r="UKA7" s="418"/>
      <c r="UKB7" s="418"/>
      <c r="UKC7" s="418"/>
      <c r="UKD7" s="418"/>
      <c r="UKE7" s="418"/>
      <c r="UKF7" s="418"/>
      <c r="UKG7" s="418"/>
      <c r="UKH7" s="418"/>
      <c r="UKI7" s="418"/>
      <c r="UKJ7" s="418"/>
      <c r="UKK7" s="418"/>
      <c r="UKL7" s="418"/>
      <c r="UKM7" s="418"/>
      <c r="UKN7" s="418"/>
      <c r="UKO7" s="418"/>
      <c r="UKP7" s="418"/>
      <c r="UKQ7" s="418"/>
      <c r="UKR7" s="418"/>
      <c r="UKS7" s="418"/>
      <c r="UKT7" s="418"/>
      <c r="UKU7" s="418"/>
      <c r="UKV7" s="418"/>
      <c r="UKW7" s="418"/>
      <c r="UKX7" s="418"/>
      <c r="UKY7" s="418"/>
      <c r="UKZ7" s="418"/>
      <c r="ULA7" s="418"/>
      <c r="ULB7" s="418"/>
      <c r="ULC7" s="418"/>
      <c r="ULD7" s="418"/>
      <c r="ULE7" s="418"/>
      <c r="ULF7" s="418"/>
      <c r="ULG7" s="418"/>
      <c r="ULH7" s="418"/>
      <c r="ULI7" s="418"/>
      <c r="ULJ7" s="418"/>
      <c r="ULK7" s="418"/>
      <c r="ULL7" s="418"/>
      <c r="ULM7" s="418"/>
      <c r="ULN7" s="418"/>
      <c r="ULO7" s="418"/>
      <c r="ULP7" s="418"/>
      <c r="ULQ7" s="418"/>
      <c r="ULR7" s="418"/>
      <c r="ULS7" s="418"/>
      <c r="ULT7" s="418"/>
      <c r="ULU7" s="418"/>
      <c r="ULV7" s="418"/>
      <c r="ULW7" s="418"/>
      <c r="ULX7" s="418"/>
      <c r="ULY7" s="418"/>
      <c r="ULZ7" s="418"/>
      <c r="UMA7" s="418"/>
      <c r="UMB7" s="418"/>
      <c r="UMC7" s="418"/>
      <c r="UMD7" s="418"/>
      <c r="UME7" s="418"/>
      <c r="UMF7" s="418"/>
      <c r="UMG7" s="418"/>
      <c r="UMH7" s="418"/>
      <c r="UMI7" s="418"/>
      <c r="UMJ7" s="418"/>
      <c r="UMK7" s="418"/>
      <c r="UML7" s="418"/>
      <c r="UMM7" s="418"/>
      <c r="UMN7" s="418"/>
      <c r="UMO7" s="418"/>
      <c r="UMP7" s="418"/>
      <c r="UMQ7" s="418"/>
      <c r="UMR7" s="418"/>
      <c r="UMS7" s="418"/>
      <c r="UMT7" s="418"/>
      <c r="UMU7" s="418"/>
      <c r="UMV7" s="418"/>
      <c r="UMW7" s="418"/>
      <c r="UMX7" s="418"/>
      <c r="UMY7" s="418"/>
      <c r="UMZ7" s="418"/>
      <c r="UNA7" s="418"/>
      <c r="UNB7" s="418"/>
      <c r="UNC7" s="418"/>
      <c r="UND7" s="418"/>
      <c r="UNE7" s="418"/>
      <c r="UNF7" s="418"/>
      <c r="UNG7" s="418"/>
      <c r="UNH7" s="418"/>
      <c r="UNI7" s="418"/>
      <c r="UNJ7" s="418"/>
      <c r="UNK7" s="418"/>
      <c r="UNL7" s="418"/>
      <c r="UNM7" s="418"/>
      <c r="UNN7" s="418"/>
      <c r="UNO7" s="418"/>
      <c r="UNP7" s="418"/>
      <c r="UNQ7" s="418"/>
      <c r="UNR7" s="418"/>
      <c r="UNS7" s="418"/>
      <c r="UNT7" s="418"/>
      <c r="UNU7" s="418"/>
      <c r="UNV7" s="418"/>
      <c r="UNW7" s="418"/>
      <c r="UNX7" s="418"/>
      <c r="UNY7" s="418"/>
      <c r="UNZ7" s="418"/>
      <c r="UOA7" s="418"/>
      <c r="UOB7" s="418"/>
      <c r="UOC7" s="418"/>
      <c r="UOD7" s="418"/>
      <c r="UOE7" s="418"/>
      <c r="UOF7" s="418"/>
      <c r="UOG7" s="418"/>
      <c r="UOH7" s="418"/>
      <c r="UOI7" s="418"/>
      <c r="UOJ7" s="418"/>
      <c r="UOK7" s="418"/>
      <c r="UOL7" s="418"/>
      <c r="UOM7" s="418"/>
      <c r="UON7" s="418"/>
      <c r="UOO7" s="418"/>
      <c r="UOP7" s="418"/>
      <c r="UOQ7" s="418"/>
      <c r="UOR7" s="418"/>
      <c r="UOS7" s="418"/>
      <c r="UOT7" s="418"/>
      <c r="UOU7" s="418"/>
      <c r="UOV7" s="418"/>
      <c r="UOW7" s="418"/>
      <c r="UOX7" s="418"/>
      <c r="UOY7" s="418"/>
      <c r="UOZ7" s="418"/>
      <c r="UPA7" s="418"/>
      <c r="UPB7" s="418"/>
      <c r="UPC7" s="418"/>
      <c r="UPD7" s="418"/>
      <c r="UPE7" s="418"/>
      <c r="UPF7" s="418"/>
      <c r="UPG7" s="418"/>
      <c r="UPH7" s="418"/>
      <c r="UPI7" s="418"/>
      <c r="UPJ7" s="418"/>
      <c r="UPK7" s="418"/>
      <c r="UPL7" s="418"/>
      <c r="UPM7" s="418"/>
      <c r="UPN7" s="418"/>
      <c r="UPO7" s="418"/>
      <c r="UPP7" s="418"/>
      <c r="UPQ7" s="418"/>
      <c r="UPR7" s="418"/>
      <c r="UPS7" s="418"/>
      <c r="UPT7" s="418"/>
      <c r="UPU7" s="418"/>
      <c r="UPV7" s="418"/>
      <c r="UPW7" s="418"/>
      <c r="UPX7" s="418"/>
      <c r="UPY7" s="418"/>
      <c r="UPZ7" s="418"/>
      <c r="UQA7" s="418"/>
      <c r="UQB7" s="418"/>
      <c r="UQC7" s="418"/>
      <c r="UQD7" s="418"/>
      <c r="UQE7" s="418"/>
      <c r="UQF7" s="418"/>
      <c r="UQG7" s="418"/>
      <c r="UQH7" s="418"/>
      <c r="UQI7" s="418"/>
      <c r="UQJ7" s="418"/>
      <c r="UQK7" s="418"/>
      <c r="UQL7" s="418"/>
      <c r="UQM7" s="418"/>
      <c r="UQN7" s="418"/>
      <c r="UQO7" s="418"/>
      <c r="UQP7" s="418"/>
      <c r="UQQ7" s="418"/>
      <c r="UQR7" s="418"/>
      <c r="UQS7" s="418"/>
      <c r="UQT7" s="418"/>
      <c r="UQU7" s="418"/>
      <c r="UQV7" s="418"/>
      <c r="UQW7" s="418"/>
      <c r="UQX7" s="418"/>
      <c r="UQY7" s="418"/>
      <c r="UQZ7" s="418"/>
      <c r="URA7" s="418"/>
      <c r="URB7" s="418"/>
      <c r="URC7" s="418"/>
      <c r="URD7" s="418"/>
      <c r="URE7" s="418"/>
      <c r="URF7" s="418"/>
      <c r="URG7" s="418"/>
      <c r="URH7" s="418"/>
      <c r="URI7" s="418"/>
      <c r="URJ7" s="418"/>
      <c r="URK7" s="418"/>
      <c r="URL7" s="418"/>
      <c r="URM7" s="418"/>
      <c r="URN7" s="418"/>
      <c r="URO7" s="418"/>
      <c r="URP7" s="418"/>
      <c r="URQ7" s="418"/>
      <c r="URR7" s="418"/>
      <c r="URS7" s="418"/>
      <c r="URT7" s="418"/>
      <c r="URU7" s="418"/>
      <c r="URV7" s="418"/>
      <c r="URW7" s="418"/>
      <c r="URX7" s="418"/>
      <c r="URY7" s="418"/>
      <c r="URZ7" s="418"/>
      <c r="USA7" s="418"/>
      <c r="USB7" s="418"/>
      <c r="USC7" s="418"/>
      <c r="USD7" s="418"/>
      <c r="USE7" s="418"/>
      <c r="USF7" s="418"/>
      <c r="USG7" s="418"/>
      <c r="USH7" s="418"/>
      <c r="USI7" s="418"/>
      <c r="USJ7" s="418"/>
      <c r="USK7" s="418"/>
      <c r="USL7" s="418"/>
      <c r="USM7" s="418"/>
      <c r="USN7" s="418"/>
      <c r="USO7" s="418"/>
      <c r="USP7" s="418"/>
      <c r="USQ7" s="418"/>
      <c r="USR7" s="418"/>
      <c r="USS7" s="418"/>
      <c r="UST7" s="418"/>
      <c r="USU7" s="418"/>
      <c r="USV7" s="418"/>
      <c r="USW7" s="418"/>
      <c r="USX7" s="418"/>
      <c r="USY7" s="418"/>
      <c r="USZ7" s="418"/>
      <c r="UTA7" s="418"/>
      <c r="UTB7" s="418"/>
      <c r="UTC7" s="418"/>
      <c r="UTD7" s="418"/>
      <c r="UTE7" s="418"/>
      <c r="UTF7" s="418"/>
      <c r="UTG7" s="418"/>
      <c r="UTH7" s="418"/>
      <c r="UTI7" s="418"/>
      <c r="UTJ7" s="418"/>
      <c r="UTK7" s="418"/>
      <c r="UTL7" s="418"/>
      <c r="UTM7" s="418"/>
      <c r="UTN7" s="418"/>
      <c r="UTO7" s="418"/>
      <c r="UTP7" s="418"/>
      <c r="UTQ7" s="418"/>
      <c r="UTR7" s="418"/>
      <c r="UTS7" s="418"/>
      <c r="UTT7" s="418"/>
      <c r="UTU7" s="418"/>
      <c r="UTV7" s="418"/>
      <c r="UTW7" s="418"/>
      <c r="UTX7" s="418"/>
      <c r="UTY7" s="418"/>
      <c r="UTZ7" s="418"/>
      <c r="UUA7" s="418"/>
      <c r="UUB7" s="418"/>
      <c r="UUC7" s="418"/>
      <c r="UUD7" s="418"/>
      <c r="UUE7" s="418"/>
      <c r="UUF7" s="418"/>
      <c r="UUG7" s="418"/>
      <c r="UUH7" s="418"/>
      <c r="UUI7" s="418"/>
      <c r="UUJ7" s="418"/>
      <c r="UUK7" s="418"/>
      <c r="UUL7" s="418"/>
      <c r="UUM7" s="418"/>
      <c r="UUN7" s="418"/>
      <c r="UUO7" s="418"/>
      <c r="UUP7" s="418"/>
      <c r="UUQ7" s="418"/>
      <c r="UUR7" s="418"/>
      <c r="UUS7" s="418"/>
      <c r="UUT7" s="418"/>
      <c r="UUU7" s="418"/>
      <c r="UUV7" s="418"/>
      <c r="UUW7" s="418"/>
      <c r="UUX7" s="418"/>
      <c r="UUY7" s="418"/>
      <c r="UUZ7" s="418"/>
      <c r="UVA7" s="418"/>
      <c r="UVB7" s="418"/>
      <c r="UVC7" s="418"/>
      <c r="UVD7" s="418"/>
      <c r="UVE7" s="418"/>
      <c r="UVF7" s="418"/>
      <c r="UVG7" s="418"/>
      <c r="UVH7" s="418"/>
      <c r="UVI7" s="418"/>
      <c r="UVJ7" s="418"/>
      <c r="UVK7" s="418"/>
      <c r="UVL7" s="418"/>
      <c r="UVM7" s="418"/>
      <c r="UVN7" s="418"/>
      <c r="UVO7" s="418"/>
      <c r="UVP7" s="418"/>
      <c r="UVQ7" s="418"/>
      <c r="UVR7" s="418"/>
      <c r="UVS7" s="418"/>
      <c r="UVT7" s="418"/>
      <c r="UVU7" s="418"/>
      <c r="UVV7" s="418"/>
      <c r="UVW7" s="418"/>
      <c r="UVX7" s="418"/>
      <c r="UVY7" s="418"/>
      <c r="UVZ7" s="418"/>
      <c r="UWA7" s="418"/>
      <c r="UWB7" s="418"/>
      <c r="UWC7" s="418"/>
      <c r="UWD7" s="418"/>
      <c r="UWE7" s="418"/>
      <c r="UWF7" s="418"/>
      <c r="UWG7" s="418"/>
      <c r="UWH7" s="418"/>
      <c r="UWI7" s="418"/>
      <c r="UWJ7" s="418"/>
      <c r="UWK7" s="418"/>
      <c r="UWL7" s="418"/>
      <c r="UWM7" s="418"/>
      <c r="UWN7" s="418"/>
      <c r="UWO7" s="418"/>
      <c r="UWP7" s="418"/>
      <c r="UWQ7" s="418"/>
      <c r="UWR7" s="418"/>
      <c r="UWS7" s="418"/>
      <c r="UWT7" s="418"/>
      <c r="UWU7" s="418"/>
      <c r="UWV7" s="418"/>
      <c r="UWW7" s="418"/>
      <c r="UWX7" s="418"/>
      <c r="UWY7" s="418"/>
      <c r="UWZ7" s="418"/>
      <c r="UXA7" s="418"/>
      <c r="UXB7" s="418"/>
      <c r="UXC7" s="418"/>
      <c r="UXD7" s="418"/>
      <c r="UXE7" s="418"/>
      <c r="UXF7" s="418"/>
      <c r="UXG7" s="418"/>
      <c r="UXH7" s="418"/>
      <c r="UXI7" s="418"/>
      <c r="UXJ7" s="418"/>
      <c r="UXK7" s="418"/>
      <c r="UXL7" s="418"/>
      <c r="UXM7" s="418"/>
      <c r="UXN7" s="418"/>
      <c r="UXO7" s="418"/>
      <c r="UXP7" s="418"/>
      <c r="UXQ7" s="418"/>
      <c r="UXR7" s="418"/>
      <c r="UXS7" s="418"/>
      <c r="UXT7" s="418"/>
      <c r="UXU7" s="418"/>
      <c r="UXV7" s="418"/>
      <c r="UXW7" s="418"/>
      <c r="UXX7" s="418"/>
      <c r="UXY7" s="418"/>
      <c r="UXZ7" s="418"/>
      <c r="UYA7" s="418"/>
      <c r="UYB7" s="418"/>
      <c r="UYC7" s="418"/>
      <c r="UYD7" s="418"/>
      <c r="UYE7" s="418"/>
      <c r="UYF7" s="418"/>
      <c r="UYG7" s="418"/>
      <c r="UYH7" s="418"/>
      <c r="UYI7" s="418"/>
      <c r="UYJ7" s="418"/>
      <c r="UYK7" s="418"/>
      <c r="UYL7" s="418"/>
      <c r="UYM7" s="418"/>
      <c r="UYN7" s="418"/>
      <c r="UYO7" s="418"/>
      <c r="UYP7" s="418"/>
      <c r="UYQ7" s="418"/>
      <c r="UYR7" s="418"/>
      <c r="UYS7" s="418"/>
      <c r="UYT7" s="418"/>
      <c r="UYU7" s="418"/>
      <c r="UYV7" s="418"/>
      <c r="UYW7" s="418"/>
      <c r="UYX7" s="418"/>
      <c r="UYY7" s="418"/>
      <c r="UYZ7" s="418"/>
      <c r="UZA7" s="418"/>
      <c r="UZB7" s="418"/>
      <c r="UZC7" s="418"/>
      <c r="UZD7" s="418"/>
      <c r="UZE7" s="418"/>
      <c r="UZF7" s="418"/>
      <c r="UZG7" s="418"/>
      <c r="UZH7" s="418"/>
      <c r="UZI7" s="418"/>
      <c r="UZJ7" s="418"/>
      <c r="UZK7" s="418"/>
      <c r="UZL7" s="418"/>
      <c r="UZM7" s="418"/>
      <c r="UZN7" s="418"/>
      <c r="UZO7" s="418"/>
      <c r="UZP7" s="418"/>
      <c r="UZQ7" s="418"/>
      <c r="UZR7" s="418"/>
      <c r="UZS7" s="418"/>
      <c r="UZT7" s="418"/>
      <c r="UZU7" s="418"/>
      <c r="UZV7" s="418"/>
      <c r="UZW7" s="418"/>
      <c r="UZX7" s="418"/>
      <c r="UZY7" s="418"/>
      <c r="UZZ7" s="418"/>
      <c r="VAA7" s="418"/>
      <c r="VAB7" s="418"/>
      <c r="VAC7" s="418"/>
      <c r="VAD7" s="418"/>
      <c r="VAE7" s="418"/>
      <c r="VAF7" s="418"/>
      <c r="VAG7" s="418"/>
      <c r="VAH7" s="418"/>
      <c r="VAI7" s="418"/>
      <c r="VAJ7" s="418"/>
      <c r="VAK7" s="418"/>
      <c r="VAL7" s="418"/>
      <c r="VAM7" s="418"/>
      <c r="VAN7" s="418"/>
      <c r="VAO7" s="418"/>
      <c r="VAP7" s="418"/>
      <c r="VAQ7" s="418"/>
      <c r="VAR7" s="418"/>
      <c r="VAS7" s="418"/>
      <c r="VAT7" s="418"/>
      <c r="VAU7" s="418"/>
      <c r="VAV7" s="418"/>
      <c r="VAW7" s="418"/>
      <c r="VAX7" s="418"/>
      <c r="VAY7" s="418"/>
      <c r="VAZ7" s="418"/>
      <c r="VBA7" s="418"/>
      <c r="VBB7" s="418"/>
      <c r="VBC7" s="418"/>
      <c r="VBD7" s="418"/>
      <c r="VBE7" s="418"/>
      <c r="VBF7" s="418"/>
      <c r="VBG7" s="418"/>
      <c r="VBH7" s="418"/>
      <c r="VBI7" s="418"/>
      <c r="VBJ7" s="418"/>
      <c r="VBK7" s="418"/>
      <c r="VBL7" s="418"/>
      <c r="VBM7" s="418"/>
      <c r="VBN7" s="418"/>
      <c r="VBO7" s="418"/>
      <c r="VBP7" s="418"/>
      <c r="VBQ7" s="418"/>
      <c r="VBR7" s="418"/>
      <c r="VBS7" s="418"/>
      <c r="VBT7" s="418"/>
      <c r="VBU7" s="418"/>
      <c r="VBV7" s="418"/>
      <c r="VBW7" s="418"/>
      <c r="VBX7" s="418"/>
      <c r="VBY7" s="418"/>
      <c r="VBZ7" s="418"/>
      <c r="VCA7" s="418"/>
      <c r="VCB7" s="418"/>
      <c r="VCC7" s="418"/>
      <c r="VCD7" s="418"/>
      <c r="VCE7" s="418"/>
      <c r="VCF7" s="418"/>
      <c r="VCG7" s="418"/>
      <c r="VCH7" s="418"/>
      <c r="VCI7" s="418"/>
      <c r="VCJ7" s="418"/>
      <c r="VCK7" s="418"/>
      <c r="VCL7" s="418"/>
      <c r="VCM7" s="418"/>
      <c r="VCN7" s="418"/>
      <c r="VCO7" s="418"/>
      <c r="VCP7" s="418"/>
      <c r="VCQ7" s="418"/>
      <c r="VCR7" s="418"/>
      <c r="VCS7" s="418"/>
      <c r="VCT7" s="418"/>
      <c r="VCU7" s="418"/>
      <c r="VCV7" s="418"/>
      <c r="VCW7" s="418"/>
      <c r="VCX7" s="418"/>
      <c r="VCY7" s="418"/>
      <c r="VCZ7" s="418"/>
      <c r="VDA7" s="418"/>
      <c r="VDB7" s="418"/>
      <c r="VDC7" s="418"/>
      <c r="VDD7" s="418"/>
      <c r="VDE7" s="418"/>
      <c r="VDF7" s="418"/>
      <c r="VDG7" s="418"/>
      <c r="VDH7" s="418"/>
      <c r="VDI7" s="418"/>
      <c r="VDJ7" s="418"/>
      <c r="VDK7" s="418"/>
      <c r="VDL7" s="418"/>
      <c r="VDM7" s="418"/>
      <c r="VDN7" s="418"/>
      <c r="VDO7" s="418"/>
      <c r="VDP7" s="418"/>
      <c r="VDQ7" s="418"/>
      <c r="VDR7" s="418"/>
      <c r="VDS7" s="418"/>
      <c r="VDT7" s="418"/>
      <c r="VDU7" s="418"/>
      <c r="VDV7" s="418"/>
      <c r="VDW7" s="418"/>
      <c r="VDX7" s="418"/>
      <c r="VDY7" s="418"/>
      <c r="VDZ7" s="418"/>
      <c r="VEA7" s="418"/>
      <c r="VEB7" s="418"/>
      <c r="VEC7" s="418"/>
      <c r="VED7" s="418"/>
      <c r="VEE7" s="418"/>
      <c r="VEF7" s="418"/>
      <c r="VEG7" s="418"/>
      <c r="VEH7" s="418"/>
      <c r="VEI7" s="418"/>
      <c r="VEJ7" s="418"/>
      <c r="VEK7" s="418"/>
      <c r="VEL7" s="418"/>
      <c r="VEM7" s="418"/>
      <c r="VEN7" s="418"/>
      <c r="VEO7" s="418"/>
      <c r="VEP7" s="418"/>
      <c r="VEQ7" s="418"/>
      <c r="VER7" s="418"/>
      <c r="VES7" s="418"/>
      <c r="VET7" s="418"/>
      <c r="VEU7" s="418"/>
      <c r="VEV7" s="418"/>
      <c r="VEW7" s="418"/>
      <c r="VEX7" s="418"/>
      <c r="VEY7" s="418"/>
      <c r="VEZ7" s="418"/>
      <c r="VFA7" s="418"/>
      <c r="VFB7" s="418"/>
      <c r="VFC7" s="418"/>
      <c r="VFD7" s="418"/>
      <c r="VFE7" s="418"/>
      <c r="VFF7" s="418"/>
      <c r="VFG7" s="418"/>
      <c r="VFH7" s="418"/>
      <c r="VFI7" s="418"/>
      <c r="VFJ7" s="418"/>
      <c r="VFK7" s="418"/>
      <c r="VFL7" s="418"/>
      <c r="VFM7" s="418"/>
      <c r="VFN7" s="418"/>
      <c r="VFO7" s="418"/>
      <c r="VFP7" s="418"/>
      <c r="VFQ7" s="418"/>
      <c r="VFR7" s="418"/>
      <c r="VFS7" s="418"/>
      <c r="VFT7" s="418"/>
      <c r="VFU7" s="418"/>
      <c r="VFV7" s="418"/>
      <c r="VFW7" s="418"/>
      <c r="VFX7" s="418"/>
      <c r="VFY7" s="418"/>
      <c r="VFZ7" s="418"/>
      <c r="VGA7" s="418"/>
      <c r="VGB7" s="418"/>
      <c r="VGC7" s="418"/>
      <c r="VGD7" s="418"/>
      <c r="VGE7" s="418"/>
      <c r="VGF7" s="418"/>
      <c r="VGG7" s="418"/>
      <c r="VGH7" s="418"/>
      <c r="VGI7" s="418"/>
      <c r="VGJ7" s="418"/>
      <c r="VGK7" s="418"/>
      <c r="VGL7" s="418"/>
      <c r="VGM7" s="418"/>
      <c r="VGN7" s="418"/>
      <c r="VGO7" s="418"/>
      <c r="VGP7" s="418"/>
      <c r="VGQ7" s="418"/>
      <c r="VGR7" s="418"/>
      <c r="VGS7" s="418"/>
      <c r="VGT7" s="418"/>
      <c r="VGU7" s="418"/>
      <c r="VGV7" s="418"/>
      <c r="VGW7" s="418"/>
      <c r="VGX7" s="418"/>
      <c r="VGY7" s="418"/>
      <c r="VGZ7" s="418"/>
      <c r="VHA7" s="418"/>
      <c r="VHB7" s="418"/>
      <c r="VHC7" s="418"/>
      <c r="VHD7" s="418"/>
      <c r="VHE7" s="418"/>
      <c r="VHF7" s="418"/>
      <c r="VHG7" s="418"/>
      <c r="VHH7" s="418"/>
      <c r="VHI7" s="418"/>
      <c r="VHJ7" s="418"/>
      <c r="VHK7" s="418"/>
      <c r="VHL7" s="418"/>
      <c r="VHM7" s="418"/>
      <c r="VHN7" s="418"/>
      <c r="VHO7" s="418"/>
      <c r="VHP7" s="418"/>
      <c r="VHQ7" s="418"/>
      <c r="VHR7" s="418"/>
      <c r="VHS7" s="418"/>
      <c r="VHT7" s="418"/>
      <c r="VHU7" s="418"/>
      <c r="VHV7" s="418"/>
      <c r="VHW7" s="418"/>
      <c r="VHX7" s="418"/>
      <c r="VHY7" s="418"/>
      <c r="VHZ7" s="418"/>
      <c r="VIA7" s="418"/>
      <c r="VIB7" s="418"/>
      <c r="VIC7" s="418"/>
      <c r="VID7" s="418"/>
      <c r="VIE7" s="418"/>
      <c r="VIF7" s="418"/>
      <c r="VIG7" s="418"/>
      <c r="VIH7" s="418"/>
      <c r="VII7" s="418"/>
      <c r="VIJ7" s="418"/>
      <c r="VIK7" s="418"/>
      <c r="VIL7" s="418"/>
      <c r="VIM7" s="418"/>
      <c r="VIN7" s="418"/>
      <c r="VIO7" s="418"/>
      <c r="VIP7" s="418"/>
      <c r="VIQ7" s="418"/>
      <c r="VIR7" s="418"/>
      <c r="VIS7" s="418"/>
      <c r="VIT7" s="418"/>
      <c r="VIU7" s="418"/>
      <c r="VIV7" s="418"/>
      <c r="VIW7" s="418"/>
      <c r="VIX7" s="418"/>
      <c r="VIY7" s="418"/>
      <c r="VIZ7" s="418"/>
      <c r="VJA7" s="418"/>
      <c r="VJB7" s="418"/>
      <c r="VJC7" s="418"/>
      <c r="VJD7" s="418"/>
      <c r="VJE7" s="418"/>
      <c r="VJF7" s="418"/>
      <c r="VJG7" s="418"/>
      <c r="VJH7" s="418"/>
      <c r="VJI7" s="418"/>
      <c r="VJJ7" s="418"/>
      <c r="VJK7" s="418"/>
      <c r="VJL7" s="418"/>
      <c r="VJM7" s="418"/>
      <c r="VJN7" s="418"/>
      <c r="VJO7" s="418"/>
      <c r="VJP7" s="418"/>
      <c r="VJQ7" s="418"/>
      <c r="VJR7" s="418"/>
      <c r="VJS7" s="418"/>
      <c r="VJT7" s="418"/>
      <c r="VJU7" s="418"/>
      <c r="VJV7" s="418"/>
      <c r="VJW7" s="418"/>
      <c r="VJX7" s="418"/>
      <c r="VJY7" s="418"/>
      <c r="VJZ7" s="418"/>
      <c r="VKA7" s="418"/>
      <c r="VKB7" s="418"/>
      <c r="VKC7" s="418"/>
      <c r="VKD7" s="418"/>
      <c r="VKE7" s="418"/>
      <c r="VKF7" s="418"/>
      <c r="VKG7" s="418"/>
      <c r="VKH7" s="418"/>
      <c r="VKI7" s="418"/>
      <c r="VKJ7" s="418"/>
      <c r="VKK7" s="418"/>
      <c r="VKL7" s="418"/>
      <c r="VKM7" s="418"/>
      <c r="VKN7" s="418"/>
      <c r="VKO7" s="418"/>
      <c r="VKP7" s="418"/>
      <c r="VKQ7" s="418"/>
      <c r="VKR7" s="418"/>
      <c r="VKS7" s="418"/>
      <c r="VKT7" s="418"/>
      <c r="VKU7" s="418"/>
      <c r="VKV7" s="418"/>
      <c r="VKW7" s="418"/>
      <c r="VKX7" s="418"/>
      <c r="VKY7" s="418"/>
      <c r="VKZ7" s="418"/>
      <c r="VLA7" s="418"/>
      <c r="VLB7" s="418"/>
      <c r="VLC7" s="418"/>
      <c r="VLD7" s="418"/>
      <c r="VLE7" s="418"/>
      <c r="VLF7" s="418"/>
      <c r="VLG7" s="418"/>
      <c r="VLH7" s="418"/>
      <c r="VLI7" s="418"/>
      <c r="VLJ7" s="418"/>
      <c r="VLK7" s="418"/>
      <c r="VLL7" s="418"/>
      <c r="VLM7" s="418"/>
      <c r="VLN7" s="418"/>
      <c r="VLO7" s="418"/>
      <c r="VLP7" s="418"/>
      <c r="VLQ7" s="418"/>
      <c r="VLR7" s="418"/>
      <c r="VLS7" s="418"/>
      <c r="VLT7" s="418"/>
      <c r="VLU7" s="418"/>
      <c r="VLV7" s="418"/>
      <c r="VLW7" s="418"/>
      <c r="VLX7" s="418"/>
      <c r="VLY7" s="418"/>
      <c r="VLZ7" s="418"/>
      <c r="VMA7" s="418"/>
      <c r="VMB7" s="418"/>
      <c r="VMC7" s="418"/>
      <c r="VMD7" s="418"/>
      <c r="VME7" s="418"/>
      <c r="VMF7" s="418"/>
      <c r="VMG7" s="418"/>
      <c r="VMH7" s="418"/>
      <c r="VMI7" s="418"/>
      <c r="VMJ7" s="418"/>
      <c r="VMK7" s="418"/>
      <c r="VML7" s="418"/>
      <c r="VMM7" s="418"/>
      <c r="VMN7" s="418"/>
      <c r="VMO7" s="418"/>
      <c r="VMP7" s="418"/>
      <c r="VMQ7" s="418"/>
      <c r="VMR7" s="418"/>
      <c r="VMS7" s="418"/>
      <c r="VMT7" s="418"/>
      <c r="VMU7" s="418"/>
      <c r="VMV7" s="418"/>
      <c r="VMW7" s="418"/>
      <c r="VMX7" s="418"/>
      <c r="VMY7" s="418"/>
      <c r="VMZ7" s="418"/>
      <c r="VNA7" s="418"/>
      <c r="VNB7" s="418"/>
      <c r="VNC7" s="418"/>
      <c r="VND7" s="418"/>
      <c r="VNE7" s="418"/>
      <c r="VNF7" s="418"/>
      <c r="VNG7" s="418"/>
      <c r="VNH7" s="418"/>
      <c r="VNI7" s="418"/>
      <c r="VNJ7" s="418"/>
      <c r="VNK7" s="418"/>
      <c r="VNL7" s="418"/>
      <c r="VNM7" s="418"/>
      <c r="VNN7" s="418"/>
      <c r="VNO7" s="418"/>
      <c r="VNP7" s="418"/>
      <c r="VNQ7" s="418"/>
      <c r="VNR7" s="418"/>
      <c r="VNS7" s="418"/>
      <c r="VNT7" s="418"/>
      <c r="VNU7" s="418"/>
      <c r="VNV7" s="418"/>
      <c r="VNW7" s="418"/>
      <c r="VNX7" s="418"/>
      <c r="VNY7" s="418"/>
      <c r="VNZ7" s="418"/>
      <c r="VOA7" s="418"/>
      <c r="VOB7" s="418"/>
      <c r="VOC7" s="418"/>
      <c r="VOD7" s="418"/>
      <c r="VOE7" s="418"/>
      <c r="VOF7" s="418"/>
      <c r="VOG7" s="418"/>
      <c r="VOH7" s="418"/>
      <c r="VOI7" s="418"/>
      <c r="VOJ7" s="418"/>
      <c r="VOK7" s="418"/>
      <c r="VOL7" s="418"/>
      <c r="VOM7" s="418"/>
      <c r="VON7" s="418"/>
      <c r="VOO7" s="418"/>
      <c r="VOP7" s="418"/>
      <c r="VOQ7" s="418"/>
      <c r="VOR7" s="418"/>
      <c r="VOS7" s="418"/>
      <c r="VOT7" s="418"/>
      <c r="VOU7" s="418"/>
      <c r="VOV7" s="418"/>
      <c r="VOW7" s="418"/>
      <c r="VOX7" s="418"/>
      <c r="VOY7" s="418"/>
      <c r="VOZ7" s="418"/>
      <c r="VPA7" s="418"/>
      <c r="VPB7" s="418"/>
      <c r="VPC7" s="418"/>
      <c r="VPD7" s="418"/>
      <c r="VPE7" s="418"/>
      <c r="VPF7" s="418"/>
      <c r="VPG7" s="418"/>
      <c r="VPH7" s="418"/>
      <c r="VPI7" s="418"/>
      <c r="VPJ7" s="418"/>
      <c r="VPK7" s="418"/>
      <c r="VPL7" s="418"/>
      <c r="VPM7" s="418"/>
      <c r="VPN7" s="418"/>
      <c r="VPO7" s="418"/>
      <c r="VPP7" s="418"/>
      <c r="VPQ7" s="418"/>
      <c r="VPR7" s="418"/>
      <c r="VPS7" s="418"/>
      <c r="VPT7" s="418"/>
      <c r="VPU7" s="418"/>
      <c r="VPV7" s="418"/>
      <c r="VPW7" s="418"/>
      <c r="VPX7" s="418"/>
      <c r="VPY7" s="418"/>
      <c r="VPZ7" s="418"/>
      <c r="VQA7" s="418"/>
      <c r="VQB7" s="418"/>
      <c r="VQC7" s="418"/>
      <c r="VQD7" s="418"/>
      <c r="VQE7" s="418"/>
      <c r="VQF7" s="418"/>
      <c r="VQG7" s="418"/>
      <c r="VQH7" s="418"/>
      <c r="VQI7" s="418"/>
      <c r="VQJ7" s="418"/>
      <c r="VQK7" s="418"/>
      <c r="VQL7" s="418"/>
      <c r="VQM7" s="418"/>
      <c r="VQN7" s="418"/>
      <c r="VQO7" s="418"/>
      <c r="VQP7" s="418"/>
      <c r="VQQ7" s="418"/>
      <c r="VQR7" s="418"/>
      <c r="VQS7" s="418"/>
      <c r="VQT7" s="418"/>
      <c r="VQU7" s="418"/>
      <c r="VQV7" s="418"/>
      <c r="VQW7" s="418"/>
      <c r="VQX7" s="418"/>
      <c r="VQY7" s="418"/>
      <c r="VQZ7" s="418"/>
      <c r="VRA7" s="418"/>
      <c r="VRB7" s="418"/>
      <c r="VRC7" s="418"/>
      <c r="VRD7" s="418"/>
      <c r="VRE7" s="418"/>
      <c r="VRF7" s="418"/>
      <c r="VRG7" s="418"/>
      <c r="VRH7" s="418"/>
      <c r="VRI7" s="418"/>
      <c r="VRJ7" s="418"/>
      <c r="VRK7" s="418"/>
      <c r="VRL7" s="418"/>
      <c r="VRM7" s="418"/>
      <c r="VRN7" s="418"/>
      <c r="VRO7" s="418"/>
      <c r="VRP7" s="418"/>
      <c r="VRQ7" s="418"/>
      <c r="VRR7" s="418"/>
      <c r="VRS7" s="418"/>
      <c r="VRT7" s="418"/>
      <c r="VRU7" s="418"/>
      <c r="VRV7" s="418"/>
      <c r="VRW7" s="418"/>
      <c r="VRX7" s="418"/>
      <c r="VRY7" s="418"/>
      <c r="VRZ7" s="418"/>
      <c r="VSA7" s="418"/>
      <c r="VSB7" s="418"/>
      <c r="VSC7" s="418"/>
      <c r="VSD7" s="418"/>
      <c r="VSE7" s="418"/>
      <c r="VSF7" s="418"/>
      <c r="VSG7" s="418"/>
      <c r="VSH7" s="418"/>
      <c r="VSI7" s="418"/>
      <c r="VSJ7" s="418"/>
      <c r="VSK7" s="418"/>
      <c r="VSL7" s="418"/>
      <c r="VSM7" s="418"/>
      <c r="VSN7" s="418"/>
      <c r="VSO7" s="418"/>
      <c r="VSP7" s="418"/>
      <c r="VSQ7" s="418"/>
      <c r="VSR7" s="418"/>
      <c r="VSS7" s="418"/>
      <c r="VST7" s="418"/>
      <c r="VSU7" s="418"/>
      <c r="VSV7" s="418"/>
      <c r="VSW7" s="418"/>
      <c r="VSX7" s="418"/>
      <c r="VSY7" s="418"/>
      <c r="VSZ7" s="418"/>
      <c r="VTA7" s="418"/>
      <c r="VTB7" s="418"/>
      <c r="VTC7" s="418"/>
      <c r="VTD7" s="418"/>
      <c r="VTE7" s="418"/>
      <c r="VTF7" s="418"/>
      <c r="VTG7" s="418"/>
      <c r="VTH7" s="418"/>
      <c r="VTI7" s="418"/>
      <c r="VTJ7" s="418"/>
      <c r="VTK7" s="418"/>
      <c r="VTL7" s="418"/>
      <c r="VTM7" s="418"/>
      <c r="VTN7" s="418"/>
      <c r="VTO7" s="418"/>
      <c r="VTP7" s="418"/>
      <c r="VTQ7" s="418"/>
      <c r="VTR7" s="418"/>
      <c r="VTS7" s="418"/>
      <c r="VTT7" s="418"/>
      <c r="VTU7" s="418"/>
      <c r="VTV7" s="418"/>
      <c r="VTW7" s="418"/>
      <c r="VTX7" s="418"/>
      <c r="VTY7" s="418"/>
      <c r="VTZ7" s="418"/>
      <c r="VUA7" s="418"/>
      <c r="VUB7" s="418"/>
      <c r="VUC7" s="418"/>
      <c r="VUD7" s="418"/>
      <c r="VUE7" s="418"/>
      <c r="VUF7" s="418"/>
      <c r="VUG7" s="418"/>
      <c r="VUH7" s="418"/>
      <c r="VUI7" s="418"/>
      <c r="VUJ7" s="418"/>
      <c r="VUK7" s="418"/>
      <c r="VUL7" s="418"/>
      <c r="VUM7" s="418"/>
      <c r="VUN7" s="418"/>
      <c r="VUO7" s="418"/>
      <c r="VUP7" s="418"/>
      <c r="VUQ7" s="418"/>
      <c r="VUR7" s="418"/>
      <c r="VUS7" s="418"/>
      <c r="VUT7" s="418"/>
      <c r="VUU7" s="418"/>
      <c r="VUV7" s="418"/>
      <c r="VUW7" s="418"/>
      <c r="VUX7" s="418"/>
      <c r="VUY7" s="418"/>
      <c r="VUZ7" s="418"/>
      <c r="VVA7" s="418"/>
      <c r="VVB7" s="418"/>
      <c r="VVC7" s="418"/>
      <c r="VVD7" s="418"/>
      <c r="VVE7" s="418"/>
      <c r="VVF7" s="418"/>
      <c r="VVG7" s="418"/>
      <c r="VVH7" s="418"/>
      <c r="VVI7" s="418"/>
      <c r="VVJ7" s="418"/>
      <c r="VVK7" s="418"/>
      <c r="VVL7" s="418"/>
      <c r="VVM7" s="418"/>
      <c r="VVN7" s="418"/>
      <c r="VVO7" s="418"/>
      <c r="VVP7" s="418"/>
      <c r="VVQ7" s="418"/>
      <c r="VVR7" s="418"/>
      <c r="VVS7" s="418"/>
      <c r="VVT7" s="418"/>
      <c r="VVU7" s="418"/>
      <c r="VVV7" s="418"/>
      <c r="VVW7" s="418"/>
      <c r="VVX7" s="418"/>
      <c r="VVY7" s="418"/>
      <c r="VVZ7" s="418"/>
      <c r="VWA7" s="418"/>
      <c r="VWB7" s="418"/>
      <c r="VWC7" s="418"/>
      <c r="VWD7" s="418"/>
      <c r="VWE7" s="418"/>
      <c r="VWF7" s="418"/>
      <c r="VWG7" s="418"/>
      <c r="VWH7" s="418"/>
      <c r="VWI7" s="418"/>
      <c r="VWJ7" s="418"/>
      <c r="VWK7" s="418"/>
      <c r="VWL7" s="418"/>
      <c r="VWM7" s="418"/>
      <c r="VWN7" s="418"/>
      <c r="VWO7" s="418"/>
      <c r="VWP7" s="418"/>
      <c r="VWQ7" s="418"/>
      <c r="VWR7" s="418"/>
      <c r="VWS7" s="418"/>
      <c r="VWT7" s="418"/>
      <c r="VWU7" s="418"/>
      <c r="VWV7" s="418"/>
      <c r="VWW7" s="418"/>
      <c r="VWX7" s="418"/>
      <c r="VWY7" s="418"/>
      <c r="VWZ7" s="418"/>
      <c r="VXA7" s="418"/>
      <c r="VXB7" s="418"/>
      <c r="VXC7" s="418"/>
      <c r="VXD7" s="418"/>
      <c r="VXE7" s="418"/>
      <c r="VXF7" s="418"/>
      <c r="VXG7" s="418"/>
      <c r="VXH7" s="418"/>
      <c r="VXI7" s="418"/>
      <c r="VXJ7" s="418"/>
      <c r="VXK7" s="418"/>
      <c r="VXL7" s="418"/>
      <c r="VXM7" s="418"/>
      <c r="VXN7" s="418"/>
      <c r="VXO7" s="418"/>
      <c r="VXP7" s="418"/>
      <c r="VXQ7" s="418"/>
      <c r="VXR7" s="418"/>
      <c r="VXS7" s="418"/>
      <c r="VXT7" s="418"/>
      <c r="VXU7" s="418"/>
      <c r="VXV7" s="418"/>
      <c r="VXW7" s="418"/>
      <c r="VXX7" s="418"/>
      <c r="VXY7" s="418"/>
      <c r="VXZ7" s="418"/>
      <c r="VYA7" s="418"/>
      <c r="VYB7" s="418"/>
      <c r="VYC7" s="418"/>
      <c r="VYD7" s="418"/>
      <c r="VYE7" s="418"/>
      <c r="VYF7" s="418"/>
      <c r="VYG7" s="418"/>
      <c r="VYH7" s="418"/>
      <c r="VYI7" s="418"/>
      <c r="VYJ7" s="418"/>
      <c r="VYK7" s="418"/>
      <c r="VYL7" s="418"/>
      <c r="VYM7" s="418"/>
      <c r="VYN7" s="418"/>
      <c r="VYO7" s="418"/>
      <c r="VYP7" s="418"/>
      <c r="VYQ7" s="418"/>
      <c r="VYR7" s="418"/>
      <c r="VYS7" s="418"/>
      <c r="VYT7" s="418"/>
      <c r="VYU7" s="418"/>
      <c r="VYV7" s="418"/>
      <c r="VYW7" s="418"/>
      <c r="VYX7" s="418"/>
      <c r="VYY7" s="418"/>
      <c r="VYZ7" s="418"/>
      <c r="VZA7" s="418"/>
      <c r="VZB7" s="418"/>
      <c r="VZC7" s="418"/>
      <c r="VZD7" s="418"/>
      <c r="VZE7" s="418"/>
      <c r="VZF7" s="418"/>
      <c r="VZG7" s="418"/>
      <c r="VZH7" s="418"/>
      <c r="VZI7" s="418"/>
      <c r="VZJ7" s="418"/>
      <c r="VZK7" s="418"/>
      <c r="VZL7" s="418"/>
      <c r="VZM7" s="418"/>
      <c r="VZN7" s="418"/>
      <c r="VZO7" s="418"/>
      <c r="VZP7" s="418"/>
      <c r="VZQ7" s="418"/>
      <c r="VZR7" s="418"/>
      <c r="VZS7" s="418"/>
      <c r="VZT7" s="418"/>
      <c r="VZU7" s="418"/>
      <c r="VZV7" s="418"/>
      <c r="VZW7" s="418"/>
      <c r="VZX7" s="418"/>
      <c r="VZY7" s="418"/>
      <c r="VZZ7" s="418"/>
      <c r="WAA7" s="418"/>
      <c r="WAB7" s="418"/>
      <c r="WAC7" s="418"/>
      <c r="WAD7" s="418"/>
      <c r="WAE7" s="418"/>
      <c r="WAF7" s="418"/>
      <c r="WAG7" s="418"/>
      <c r="WAH7" s="418"/>
      <c r="WAI7" s="418"/>
      <c r="WAJ7" s="418"/>
      <c r="WAK7" s="418"/>
      <c r="WAL7" s="418"/>
      <c r="WAM7" s="418"/>
      <c r="WAN7" s="418"/>
      <c r="WAO7" s="418"/>
      <c r="WAP7" s="418"/>
      <c r="WAQ7" s="418"/>
      <c r="WAR7" s="418"/>
      <c r="WAS7" s="418"/>
      <c r="WAT7" s="418"/>
      <c r="WAU7" s="418"/>
      <c r="WAV7" s="418"/>
      <c r="WAW7" s="418"/>
      <c r="WAX7" s="418"/>
      <c r="WAY7" s="418"/>
      <c r="WAZ7" s="418"/>
      <c r="WBA7" s="418"/>
      <c r="WBB7" s="418"/>
      <c r="WBC7" s="418"/>
      <c r="WBD7" s="418"/>
      <c r="WBE7" s="418"/>
      <c r="WBF7" s="418"/>
      <c r="WBG7" s="418"/>
      <c r="WBH7" s="418"/>
      <c r="WBI7" s="418"/>
      <c r="WBJ7" s="418"/>
      <c r="WBK7" s="418"/>
      <c r="WBL7" s="418"/>
      <c r="WBM7" s="418"/>
      <c r="WBN7" s="418"/>
      <c r="WBO7" s="418"/>
      <c r="WBP7" s="418"/>
      <c r="WBQ7" s="418"/>
      <c r="WBR7" s="418"/>
      <c r="WBS7" s="418"/>
      <c r="WBT7" s="418"/>
      <c r="WBU7" s="418"/>
      <c r="WBV7" s="418"/>
      <c r="WBW7" s="418"/>
      <c r="WBX7" s="418"/>
      <c r="WBY7" s="418"/>
      <c r="WBZ7" s="418"/>
      <c r="WCA7" s="418"/>
      <c r="WCB7" s="418"/>
      <c r="WCC7" s="418"/>
      <c r="WCD7" s="418"/>
      <c r="WCE7" s="418"/>
      <c r="WCF7" s="418"/>
      <c r="WCG7" s="418"/>
      <c r="WCH7" s="418"/>
      <c r="WCI7" s="418"/>
      <c r="WCJ7" s="418"/>
      <c r="WCK7" s="418"/>
      <c r="WCL7" s="418"/>
      <c r="WCM7" s="418"/>
      <c r="WCN7" s="418"/>
      <c r="WCO7" s="418"/>
      <c r="WCP7" s="418"/>
      <c r="WCQ7" s="418"/>
      <c r="WCR7" s="418"/>
      <c r="WCS7" s="418"/>
      <c r="WCT7" s="418"/>
      <c r="WCU7" s="418"/>
      <c r="WCV7" s="418"/>
      <c r="WCW7" s="418"/>
      <c r="WCX7" s="418"/>
      <c r="WCY7" s="418"/>
      <c r="WCZ7" s="418"/>
      <c r="WDA7" s="418"/>
      <c r="WDB7" s="418"/>
      <c r="WDC7" s="418"/>
      <c r="WDD7" s="418"/>
      <c r="WDE7" s="418"/>
      <c r="WDF7" s="418"/>
      <c r="WDG7" s="418"/>
      <c r="WDH7" s="418"/>
      <c r="WDI7" s="418"/>
      <c r="WDJ7" s="418"/>
      <c r="WDK7" s="418"/>
      <c r="WDL7" s="418"/>
      <c r="WDM7" s="418"/>
      <c r="WDN7" s="418"/>
      <c r="WDO7" s="418"/>
      <c r="WDP7" s="418"/>
      <c r="WDQ7" s="418"/>
      <c r="WDR7" s="418"/>
      <c r="WDS7" s="418"/>
      <c r="WDT7" s="418"/>
      <c r="WDU7" s="418"/>
      <c r="WDV7" s="418"/>
      <c r="WDW7" s="418"/>
      <c r="WDX7" s="418"/>
      <c r="WDY7" s="418"/>
      <c r="WDZ7" s="418"/>
      <c r="WEA7" s="418"/>
      <c r="WEB7" s="418"/>
      <c r="WEC7" s="418"/>
      <c r="WED7" s="418"/>
      <c r="WEE7" s="418"/>
      <c r="WEF7" s="418"/>
      <c r="WEG7" s="418"/>
      <c r="WEH7" s="418"/>
      <c r="WEI7" s="418"/>
      <c r="WEJ7" s="418"/>
      <c r="WEK7" s="418"/>
      <c r="WEL7" s="418"/>
      <c r="WEM7" s="418"/>
      <c r="WEN7" s="418"/>
      <c r="WEO7" s="418"/>
      <c r="WEP7" s="418"/>
      <c r="WEQ7" s="418"/>
      <c r="WER7" s="418"/>
      <c r="WES7" s="418"/>
      <c r="WET7" s="418"/>
      <c r="WEU7" s="418"/>
      <c r="WEV7" s="418"/>
      <c r="WEW7" s="418"/>
      <c r="WEX7" s="418"/>
      <c r="WEY7" s="418"/>
      <c r="WEZ7" s="418"/>
      <c r="WFA7" s="418"/>
      <c r="WFB7" s="418"/>
      <c r="WFC7" s="418"/>
      <c r="WFD7" s="418"/>
      <c r="WFE7" s="418"/>
      <c r="WFF7" s="418"/>
      <c r="WFG7" s="418"/>
      <c r="WFH7" s="418"/>
      <c r="WFI7" s="418"/>
      <c r="WFJ7" s="418"/>
      <c r="WFK7" s="418"/>
      <c r="WFL7" s="418"/>
      <c r="WFM7" s="418"/>
      <c r="WFN7" s="418"/>
      <c r="WFO7" s="418"/>
      <c r="WFP7" s="418"/>
      <c r="WFQ7" s="418"/>
      <c r="WFR7" s="418"/>
      <c r="WFS7" s="418"/>
      <c r="WFT7" s="418"/>
      <c r="WFU7" s="418"/>
      <c r="WFV7" s="418"/>
      <c r="WFW7" s="418"/>
      <c r="WFX7" s="418"/>
      <c r="WFY7" s="418"/>
      <c r="WFZ7" s="418"/>
      <c r="WGA7" s="418"/>
      <c r="WGB7" s="418"/>
      <c r="WGC7" s="418"/>
      <c r="WGD7" s="418"/>
      <c r="WGE7" s="418"/>
      <c r="WGF7" s="418"/>
      <c r="WGG7" s="418"/>
      <c r="WGH7" s="418"/>
      <c r="WGI7" s="418"/>
      <c r="WGJ7" s="418"/>
      <c r="WGK7" s="418"/>
      <c r="WGL7" s="418"/>
      <c r="WGM7" s="418"/>
      <c r="WGN7" s="418"/>
      <c r="WGO7" s="418"/>
      <c r="WGP7" s="418"/>
      <c r="WGQ7" s="418"/>
      <c r="WGR7" s="418"/>
      <c r="WGS7" s="418"/>
      <c r="WGT7" s="418"/>
      <c r="WGU7" s="418"/>
      <c r="WGV7" s="418"/>
      <c r="WGW7" s="418"/>
      <c r="WGX7" s="418"/>
      <c r="WGY7" s="418"/>
      <c r="WGZ7" s="418"/>
      <c r="WHA7" s="418"/>
      <c r="WHB7" s="418"/>
      <c r="WHC7" s="418"/>
      <c r="WHD7" s="418"/>
      <c r="WHE7" s="418"/>
      <c r="WHF7" s="418"/>
      <c r="WHG7" s="418"/>
      <c r="WHH7" s="418"/>
      <c r="WHI7" s="418"/>
      <c r="WHJ7" s="418"/>
      <c r="WHK7" s="418"/>
      <c r="WHL7" s="418"/>
      <c r="WHM7" s="418"/>
      <c r="WHN7" s="418"/>
      <c r="WHO7" s="418"/>
      <c r="WHP7" s="418"/>
      <c r="WHQ7" s="418"/>
      <c r="WHR7" s="418"/>
      <c r="WHS7" s="418"/>
      <c r="WHT7" s="418"/>
      <c r="WHU7" s="418"/>
      <c r="WHV7" s="418"/>
      <c r="WHW7" s="418"/>
      <c r="WHX7" s="418"/>
      <c r="WHY7" s="418"/>
      <c r="WHZ7" s="418"/>
      <c r="WIA7" s="418"/>
      <c r="WIB7" s="418"/>
      <c r="WIC7" s="418"/>
      <c r="WID7" s="418"/>
      <c r="WIE7" s="418"/>
      <c r="WIF7" s="418"/>
      <c r="WIG7" s="418"/>
      <c r="WIH7" s="418"/>
      <c r="WII7" s="418"/>
      <c r="WIJ7" s="418"/>
      <c r="WIK7" s="418"/>
      <c r="WIL7" s="418"/>
      <c r="WIM7" s="418"/>
      <c r="WIN7" s="418"/>
      <c r="WIO7" s="418"/>
      <c r="WIP7" s="418"/>
      <c r="WIQ7" s="418"/>
      <c r="WIR7" s="418"/>
      <c r="WIS7" s="418"/>
      <c r="WIT7" s="418"/>
      <c r="WIU7" s="418"/>
      <c r="WIV7" s="418"/>
      <c r="WIW7" s="418"/>
      <c r="WIX7" s="418"/>
      <c r="WIY7" s="418"/>
      <c r="WIZ7" s="418"/>
      <c r="WJA7" s="418"/>
      <c r="WJB7" s="418"/>
      <c r="WJC7" s="418"/>
      <c r="WJD7" s="418"/>
      <c r="WJE7" s="418"/>
      <c r="WJF7" s="418"/>
      <c r="WJG7" s="418"/>
      <c r="WJH7" s="418"/>
      <c r="WJI7" s="418"/>
      <c r="WJJ7" s="418"/>
      <c r="WJK7" s="418"/>
      <c r="WJL7" s="418"/>
      <c r="WJM7" s="418"/>
      <c r="WJN7" s="418"/>
      <c r="WJO7" s="418"/>
      <c r="WJP7" s="418"/>
      <c r="WJQ7" s="418"/>
      <c r="WJR7" s="418"/>
      <c r="WJS7" s="418"/>
      <c r="WJT7" s="418"/>
      <c r="WJU7" s="418"/>
      <c r="WJV7" s="418"/>
      <c r="WJW7" s="418"/>
      <c r="WJX7" s="418"/>
      <c r="WJY7" s="418"/>
      <c r="WJZ7" s="418"/>
      <c r="WKA7" s="418"/>
      <c r="WKB7" s="418"/>
      <c r="WKC7" s="418"/>
      <c r="WKD7" s="418"/>
      <c r="WKE7" s="418"/>
      <c r="WKF7" s="418"/>
      <c r="WKG7" s="418"/>
      <c r="WKH7" s="418"/>
      <c r="WKI7" s="418"/>
      <c r="WKJ7" s="418"/>
      <c r="WKK7" s="418"/>
      <c r="WKL7" s="418"/>
      <c r="WKM7" s="418"/>
      <c r="WKN7" s="418"/>
      <c r="WKO7" s="418"/>
      <c r="WKP7" s="418"/>
      <c r="WKQ7" s="418"/>
      <c r="WKR7" s="418"/>
      <c r="WKS7" s="418"/>
      <c r="WKT7" s="418"/>
      <c r="WKU7" s="418"/>
      <c r="WKV7" s="418"/>
      <c r="WKW7" s="418"/>
      <c r="WKX7" s="418"/>
      <c r="WKY7" s="418"/>
      <c r="WKZ7" s="418"/>
      <c r="WLA7" s="418"/>
      <c r="WLB7" s="418"/>
      <c r="WLC7" s="418"/>
      <c r="WLD7" s="418"/>
      <c r="WLE7" s="418"/>
      <c r="WLF7" s="418"/>
      <c r="WLG7" s="418"/>
      <c r="WLH7" s="418"/>
      <c r="WLI7" s="418"/>
      <c r="WLJ7" s="418"/>
      <c r="WLK7" s="418"/>
      <c r="WLL7" s="418"/>
      <c r="WLM7" s="418"/>
      <c r="WLN7" s="418"/>
      <c r="WLO7" s="418"/>
      <c r="WLP7" s="418"/>
      <c r="WLQ7" s="418"/>
      <c r="WLR7" s="418"/>
      <c r="WLS7" s="418"/>
      <c r="WLT7" s="418"/>
      <c r="WLU7" s="418"/>
      <c r="WLV7" s="418"/>
      <c r="WLW7" s="418"/>
      <c r="WLX7" s="418"/>
      <c r="WLY7" s="418"/>
      <c r="WLZ7" s="418"/>
      <c r="WMA7" s="418"/>
      <c r="WMB7" s="418"/>
      <c r="WMC7" s="418"/>
      <c r="WMD7" s="418"/>
      <c r="WME7" s="418"/>
      <c r="WMF7" s="418"/>
      <c r="WMG7" s="418"/>
      <c r="WMH7" s="418"/>
      <c r="WMI7" s="418"/>
      <c r="WMJ7" s="418"/>
      <c r="WMK7" s="418"/>
      <c r="WML7" s="418"/>
      <c r="WMM7" s="418"/>
      <c r="WMN7" s="418"/>
      <c r="WMO7" s="418"/>
      <c r="WMP7" s="418"/>
      <c r="WMQ7" s="418"/>
      <c r="WMR7" s="418"/>
      <c r="WMS7" s="418"/>
      <c r="WMT7" s="418"/>
      <c r="WMU7" s="418"/>
      <c r="WMV7" s="418"/>
      <c r="WMW7" s="418"/>
      <c r="WMX7" s="418"/>
      <c r="WMY7" s="418"/>
      <c r="WMZ7" s="418"/>
      <c r="WNA7" s="418"/>
      <c r="WNB7" s="418"/>
      <c r="WNC7" s="418"/>
      <c r="WND7" s="418"/>
      <c r="WNE7" s="418"/>
      <c r="WNF7" s="418"/>
      <c r="WNG7" s="418"/>
      <c r="WNH7" s="418"/>
      <c r="WNI7" s="418"/>
      <c r="WNJ7" s="418"/>
      <c r="WNK7" s="418"/>
      <c r="WNL7" s="418"/>
      <c r="WNM7" s="418"/>
      <c r="WNN7" s="418"/>
      <c r="WNO7" s="418"/>
      <c r="WNP7" s="418"/>
      <c r="WNQ7" s="418"/>
      <c r="WNR7" s="418"/>
      <c r="WNS7" s="418"/>
      <c r="WNT7" s="418"/>
      <c r="WNU7" s="418"/>
      <c r="WNV7" s="418"/>
      <c r="WNW7" s="418"/>
      <c r="WNX7" s="418"/>
      <c r="WNY7" s="418"/>
      <c r="WNZ7" s="418"/>
      <c r="WOA7" s="418"/>
      <c r="WOB7" s="418"/>
      <c r="WOC7" s="418"/>
      <c r="WOD7" s="418"/>
      <c r="WOE7" s="418"/>
      <c r="WOF7" s="418"/>
      <c r="WOG7" s="418"/>
      <c r="WOH7" s="418"/>
      <c r="WOI7" s="418"/>
      <c r="WOJ7" s="418"/>
      <c r="WOK7" s="418"/>
      <c r="WOL7" s="418"/>
      <c r="WOM7" s="418"/>
      <c r="WON7" s="418"/>
      <c r="WOO7" s="418"/>
      <c r="WOP7" s="418"/>
      <c r="WOQ7" s="418"/>
      <c r="WOR7" s="418"/>
      <c r="WOS7" s="418"/>
      <c r="WOT7" s="418"/>
      <c r="WOU7" s="418"/>
      <c r="WOV7" s="418"/>
      <c r="WOW7" s="418"/>
      <c r="WOX7" s="418"/>
      <c r="WOY7" s="418"/>
      <c r="WOZ7" s="418"/>
      <c r="WPA7" s="418"/>
      <c r="WPB7" s="418"/>
      <c r="WPC7" s="418"/>
      <c r="WPD7" s="418"/>
      <c r="WPE7" s="418"/>
      <c r="WPF7" s="418"/>
      <c r="WPG7" s="418"/>
      <c r="WPH7" s="418"/>
      <c r="WPI7" s="418"/>
      <c r="WPJ7" s="418"/>
      <c r="WPK7" s="418"/>
      <c r="WPL7" s="418"/>
      <c r="WPM7" s="418"/>
      <c r="WPN7" s="418"/>
      <c r="WPO7" s="418"/>
      <c r="WPP7" s="418"/>
      <c r="WPQ7" s="418"/>
      <c r="WPR7" s="418"/>
      <c r="WPS7" s="418"/>
      <c r="WPT7" s="418"/>
      <c r="WPU7" s="418"/>
      <c r="WPV7" s="418"/>
      <c r="WPW7" s="418"/>
      <c r="WPX7" s="418"/>
      <c r="WPY7" s="418"/>
      <c r="WPZ7" s="418"/>
      <c r="WQA7" s="418"/>
      <c r="WQB7" s="418"/>
      <c r="WQC7" s="418"/>
      <c r="WQD7" s="418"/>
      <c r="WQE7" s="418"/>
      <c r="WQF7" s="418"/>
      <c r="WQG7" s="418"/>
      <c r="WQH7" s="418"/>
      <c r="WQI7" s="418"/>
      <c r="WQJ7" s="418"/>
      <c r="WQK7" s="418"/>
      <c r="WQL7" s="418"/>
      <c r="WQM7" s="418"/>
      <c r="WQN7" s="418"/>
      <c r="WQO7" s="418"/>
      <c r="WQP7" s="418"/>
      <c r="WQQ7" s="418"/>
      <c r="WQR7" s="418"/>
      <c r="WQS7" s="418"/>
      <c r="WQT7" s="418"/>
      <c r="WQU7" s="418"/>
      <c r="WQV7" s="418"/>
      <c r="WQW7" s="418"/>
      <c r="WQX7" s="418"/>
      <c r="WQY7" s="418"/>
      <c r="WQZ7" s="418"/>
      <c r="WRA7" s="418"/>
      <c r="WRB7" s="418"/>
      <c r="WRC7" s="418"/>
      <c r="WRD7" s="418"/>
      <c r="WRE7" s="418"/>
      <c r="WRF7" s="418"/>
      <c r="WRG7" s="418"/>
      <c r="WRH7" s="418"/>
      <c r="WRI7" s="418"/>
      <c r="WRJ7" s="418"/>
      <c r="WRK7" s="418"/>
      <c r="WRL7" s="418"/>
      <c r="WRM7" s="418"/>
      <c r="WRN7" s="418"/>
      <c r="WRO7" s="418"/>
      <c r="WRP7" s="418"/>
      <c r="WRQ7" s="418"/>
      <c r="WRR7" s="418"/>
      <c r="WRS7" s="418"/>
      <c r="WRT7" s="418"/>
      <c r="WRU7" s="418"/>
      <c r="WRV7" s="418"/>
      <c r="WRW7" s="418"/>
      <c r="WRX7" s="418"/>
      <c r="WRY7" s="418"/>
      <c r="WRZ7" s="418"/>
      <c r="WSA7" s="418"/>
      <c r="WSB7" s="418"/>
      <c r="WSC7" s="418"/>
      <c r="WSD7" s="418"/>
      <c r="WSE7" s="418"/>
      <c r="WSF7" s="418"/>
      <c r="WSG7" s="418"/>
      <c r="WSH7" s="418"/>
      <c r="WSI7" s="418"/>
      <c r="WSJ7" s="418"/>
      <c r="WSK7" s="418"/>
      <c r="WSL7" s="418"/>
      <c r="WSM7" s="418"/>
      <c r="WSN7" s="418"/>
      <c r="WSO7" s="418"/>
      <c r="WSP7" s="418"/>
      <c r="WSQ7" s="418"/>
      <c r="WSR7" s="418"/>
      <c r="WSS7" s="418"/>
      <c r="WST7" s="418"/>
      <c r="WSU7" s="418"/>
      <c r="WSV7" s="418"/>
      <c r="WSW7" s="418"/>
      <c r="WSX7" s="418"/>
      <c r="WSY7" s="418"/>
      <c r="WSZ7" s="418"/>
      <c r="WTA7" s="418"/>
      <c r="WTB7" s="418"/>
      <c r="WTC7" s="418"/>
      <c r="WTD7" s="418"/>
      <c r="WTE7" s="418"/>
      <c r="WTF7" s="418"/>
      <c r="WTG7" s="418"/>
      <c r="WTH7" s="418"/>
      <c r="WTI7" s="418"/>
      <c r="WTJ7" s="418"/>
      <c r="WTK7" s="418"/>
      <c r="WTL7" s="418"/>
      <c r="WTM7" s="418"/>
      <c r="WTN7" s="418"/>
      <c r="WTO7" s="418"/>
      <c r="WTP7" s="418"/>
      <c r="WTQ7" s="418"/>
      <c r="WTR7" s="418"/>
      <c r="WTS7" s="418"/>
      <c r="WTT7" s="418"/>
      <c r="WTU7" s="418"/>
      <c r="WTV7" s="418"/>
      <c r="WTW7" s="418"/>
      <c r="WTX7" s="418"/>
      <c r="WTY7" s="418"/>
      <c r="WTZ7" s="418"/>
      <c r="WUA7" s="418"/>
      <c r="WUB7" s="418"/>
      <c r="WUC7" s="418"/>
      <c r="WUD7" s="418"/>
      <c r="WUE7" s="418"/>
      <c r="WUF7" s="418"/>
      <c r="WUG7" s="418"/>
      <c r="WUH7" s="418"/>
      <c r="WUI7" s="418"/>
      <c r="WUJ7" s="418"/>
      <c r="WUK7" s="418"/>
      <c r="WUL7" s="418"/>
      <c r="WUM7" s="418"/>
      <c r="WUN7" s="418"/>
      <c r="WUO7" s="418"/>
      <c r="WUP7" s="418"/>
      <c r="WUQ7" s="418"/>
      <c r="WUR7" s="418"/>
      <c r="WUS7" s="418"/>
      <c r="WUT7" s="418"/>
      <c r="WUU7" s="418"/>
      <c r="WUV7" s="418"/>
      <c r="WUW7" s="418"/>
      <c r="WUX7" s="418"/>
      <c r="WUY7" s="418"/>
      <c r="WUZ7" s="418"/>
      <c r="WVA7" s="418"/>
      <c r="WVB7" s="418"/>
      <c r="WVC7" s="418"/>
      <c r="WVD7" s="418"/>
      <c r="WVE7" s="418"/>
      <c r="WVF7" s="418"/>
      <c r="WVG7" s="418"/>
      <c r="WVH7" s="418"/>
      <c r="WVI7" s="418"/>
      <c r="WVJ7" s="418"/>
      <c r="WVK7" s="418"/>
      <c r="WVL7" s="418"/>
      <c r="WVM7" s="418"/>
      <c r="WVN7" s="418"/>
      <c r="WVO7" s="418"/>
      <c r="WVP7" s="418"/>
      <c r="WVQ7" s="418"/>
      <c r="WVR7" s="418"/>
      <c r="WVS7" s="418"/>
      <c r="WVT7" s="418"/>
      <c r="WVU7" s="418"/>
      <c r="WVV7" s="418"/>
      <c r="WVW7" s="418"/>
      <c r="WVX7" s="418"/>
      <c r="WVY7" s="418"/>
      <c r="WVZ7" s="418"/>
      <c r="WWA7" s="418"/>
      <c r="WWB7" s="418"/>
      <c r="WWC7" s="418"/>
      <c r="WWD7" s="418"/>
      <c r="WWE7" s="418"/>
      <c r="WWF7" s="418"/>
      <c r="WWG7" s="418"/>
      <c r="WWH7" s="418"/>
      <c r="WWI7" s="418"/>
      <c r="WWJ7" s="418"/>
      <c r="WWK7" s="418"/>
      <c r="WWL7" s="418"/>
      <c r="WWM7" s="418"/>
      <c r="WWN7" s="418"/>
      <c r="WWO7" s="418"/>
      <c r="WWP7" s="418"/>
      <c r="WWQ7" s="418"/>
      <c r="WWR7" s="418"/>
      <c r="WWS7" s="418"/>
      <c r="WWT7" s="418"/>
      <c r="WWU7" s="418"/>
      <c r="WWV7" s="418"/>
      <c r="WWW7" s="418"/>
      <c r="WWX7" s="418"/>
      <c r="WWY7" s="418"/>
      <c r="WWZ7" s="418"/>
      <c r="WXA7" s="418"/>
      <c r="WXB7" s="418"/>
      <c r="WXC7" s="418"/>
      <c r="WXD7" s="418"/>
      <c r="WXE7" s="418"/>
      <c r="WXF7" s="418"/>
      <c r="WXG7" s="418"/>
      <c r="WXH7" s="418"/>
      <c r="WXI7" s="418"/>
      <c r="WXJ7" s="418"/>
      <c r="WXK7" s="418"/>
      <c r="WXL7" s="418"/>
      <c r="WXM7" s="418"/>
      <c r="WXN7" s="418"/>
      <c r="WXO7" s="418"/>
      <c r="WXP7" s="418"/>
      <c r="WXQ7" s="418"/>
      <c r="WXR7" s="418"/>
      <c r="WXS7" s="418"/>
      <c r="WXT7" s="418"/>
      <c r="WXU7" s="418"/>
      <c r="WXV7" s="418"/>
      <c r="WXW7" s="418"/>
      <c r="WXX7" s="418"/>
      <c r="WXY7" s="418"/>
      <c r="WXZ7" s="418"/>
      <c r="WYA7" s="418"/>
      <c r="WYB7" s="418"/>
      <c r="WYC7" s="418"/>
      <c r="WYD7" s="418"/>
      <c r="WYE7" s="418"/>
      <c r="WYF7" s="418"/>
      <c r="WYG7" s="418"/>
      <c r="WYH7" s="418"/>
      <c r="WYI7" s="418"/>
      <c r="WYJ7" s="418"/>
      <c r="WYK7" s="418"/>
      <c r="WYL7" s="418"/>
      <c r="WYM7" s="418"/>
      <c r="WYN7" s="418"/>
      <c r="WYO7" s="418"/>
      <c r="WYP7" s="418"/>
      <c r="WYQ7" s="418"/>
      <c r="WYR7" s="418"/>
      <c r="WYS7" s="418"/>
      <c r="WYT7" s="418"/>
      <c r="WYU7" s="418"/>
      <c r="WYV7" s="418"/>
      <c r="WYW7" s="418"/>
      <c r="WYX7" s="418"/>
      <c r="WYY7" s="418"/>
      <c r="WYZ7" s="418"/>
      <c r="WZA7" s="418"/>
      <c r="WZB7" s="418"/>
      <c r="WZC7" s="418"/>
      <c r="WZD7" s="418"/>
      <c r="WZE7" s="418"/>
      <c r="WZF7" s="418"/>
      <c r="WZG7" s="418"/>
      <c r="WZH7" s="418"/>
      <c r="WZI7" s="418"/>
      <c r="WZJ7" s="418"/>
      <c r="WZK7" s="418"/>
      <c r="WZL7" s="418"/>
      <c r="WZM7" s="418"/>
      <c r="WZN7" s="418"/>
      <c r="WZO7" s="418"/>
      <c r="WZP7" s="418"/>
      <c r="WZQ7" s="418"/>
      <c r="WZR7" s="418"/>
      <c r="WZS7" s="418"/>
      <c r="WZT7" s="418"/>
      <c r="WZU7" s="418"/>
      <c r="WZV7" s="418"/>
      <c r="WZW7" s="418"/>
      <c r="WZX7" s="418"/>
      <c r="WZY7" s="418"/>
      <c r="WZZ7" s="418"/>
      <c r="XAA7" s="418"/>
      <c r="XAB7" s="418"/>
      <c r="XAC7" s="418"/>
      <c r="XAD7" s="418"/>
      <c r="XAE7" s="418"/>
      <c r="XAF7" s="418"/>
      <c r="XAG7" s="418"/>
      <c r="XAH7" s="418"/>
      <c r="XAI7" s="418"/>
      <c r="XAJ7" s="418"/>
      <c r="XAK7" s="418"/>
      <c r="XAL7" s="418"/>
      <c r="XAM7" s="418"/>
      <c r="XAN7" s="418"/>
      <c r="XAO7" s="418"/>
      <c r="XAP7" s="418"/>
      <c r="XAQ7" s="418"/>
      <c r="XAR7" s="418"/>
      <c r="XAS7" s="418"/>
      <c r="XAT7" s="418"/>
      <c r="XAU7" s="418"/>
      <c r="XAV7" s="418"/>
      <c r="XAW7" s="418"/>
      <c r="XAX7" s="418"/>
      <c r="XAY7" s="418"/>
      <c r="XAZ7" s="418"/>
      <c r="XBA7" s="418"/>
      <c r="XBB7" s="418"/>
      <c r="XBC7" s="418"/>
      <c r="XBD7" s="418"/>
      <c r="XBE7" s="418"/>
      <c r="XBF7" s="418"/>
      <c r="XBG7" s="418"/>
      <c r="XBH7" s="418"/>
      <c r="XBI7" s="418"/>
      <c r="XBJ7" s="418"/>
      <c r="XBK7" s="418"/>
      <c r="XBL7" s="418"/>
      <c r="XBM7" s="418"/>
      <c r="XBN7" s="418"/>
      <c r="XBO7" s="418"/>
      <c r="XBP7" s="418"/>
      <c r="XBQ7" s="418"/>
      <c r="XBR7" s="418"/>
      <c r="XBS7" s="418"/>
      <c r="XBT7" s="418"/>
      <c r="XBU7" s="418"/>
      <c r="XBV7" s="418"/>
      <c r="XBW7" s="418"/>
      <c r="XBX7" s="418"/>
      <c r="XBY7" s="418"/>
      <c r="XBZ7" s="418"/>
      <c r="XCA7" s="418"/>
      <c r="XCB7" s="418"/>
      <c r="XCC7" s="418"/>
      <c r="XCD7" s="418"/>
      <c r="XCE7" s="418"/>
      <c r="XCF7" s="418"/>
      <c r="XCG7" s="418"/>
      <c r="XCH7" s="418"/>
      <c r="XCI7" s="418"/>
      <c r="XCJ7" s="418"/>
      <c r="XCK7" s="418"/>
      <c r="XCL7" s="418"/>
      <c r="XCM7" s="418"/>
      <c r="XCN7" s="418"/>
      <c r="XCO7" s="418"/>
      <c r="XCP7" s="418"/>
      <c r="XCQ7" s="418"/>
      <c r="XCR7" s="418"/>
      <c r="XCS7" s="418"/>
      <c r="XCT7" s="418"/>
      <c r="XCU7" s="418"/>
      <c r="XCV7" s="418"/>
      <c r="XCW7" s="418"/>
      <c r="XCX7" s="418"/>
      <c r="XCY7" s="418"/>
      <c r="XCZ7" s="418"/>
      <c r="XDA7" s="418"/>
      <c r="XDB7" s="418"/>
      <c r="XDC7" s="418"/>
      <c r="XDD7" s="418"/>
      <c r="XDE7" s="418"/>
      <c r="XDF7" s="418"/>
      <c r="XDG7" s="418"/>
      <c r="XDH7" s="418"/>
      <c r="XDI7" s="418"/>
      <c r="XDJ7" s="418"/>
      <c r="XDK7" s="418"/>
      <c r="XDL7" s="418"/>
      <c r="XDM7" s="418"/>
      <c r="XDN7" s="418"/>
      <c r="XDO7" s="418"/>
      <c r="XDP7" s="418"/>
      <c r="XDQ7" s="418"/>
      <c r="XDR7" s="418"/>
      <c r="XDS7" s="418"/>
      <c r="XDT7" s="418"/>
      <c r="XDU7" s="418"/>
      <c r="XDV7" s="418"/>
      <c r="XDW7" s="418"/>
      <c r="XDX7" s="418"/>
      <c r="XDY7" s="418"/>
      <c r="XDZ7" s="418"/>
      <c r="XEA7" s="418"/>
      <c r="XEB7" s="418"/>
      <c r="XEC7" s="418"/>
      <c r="XED7" s="418"/>
      <c r="XEE7" s="418"/>
      <c r="XEF7" s="418"/>
      <c r="XEG7" s="418"/>
      <c r="XEH7" s="418"/>
      <c r="XEI7" s="418"/>
      <c r="XEJ7" s="418"/>
      <c r="XEK7" s="418"/>
      <c r="XEL7" s="418"/>
      <c r="XEM7" s="418"/>
      <c r="XEN7" s="418"/>
      <c r="XEO7" s="418"/>
      <c r="XEP7" s="418"/>
      <c r="XEQ7" s="418"/>
      <c r="XER7" s="418"/>
      <c r="XES7" s="418"/>
      <c r="XET7" s="418"/>
      <c r="XEU7" s="418"/>
      <c r="XEV7" s="418"/>
      <c r="XEW7" s="418"/>
      <c r="XEX7" s="418"/>
      <c r="XEY7" s="418"/>
      <c r="XEZ7" s="418"/>
      <c r="XFA7" s="418"/>
    </row>
    <row r="8" spans="2:16381" ht="20">
      <c r="B8" s="419"/>
      <c r="C8" s="421"/>
      <c r="D8" s="421"/>
      <c r="E8" s="419"/>
      <c r="F8" s="419"/>
      <c r="G8" s="419"/>
      <c r="H8" s="419"/>
      <c r="I8" s="419"/>
      <c r="J8" s="422"/>
      <c r="K8" s="419"/>
      <c r="L8" s="419"/>
      <c r="M8" s="419"/>
      <c r="N8" s="418"/>
      <c r="O8" s="419"/>
      <c r="P8" s="419"/>
      <c r="Q8" s="440"/>
      <c r="R8" s="419"/>
      <c r="S8" s="419"/>
      <c r="T8" s="419"/>
      <c r="U8" s="419"/>
      <c r="AM8" s="366"/>
    </row>
    <row r="9" spans="2:16381" ht="28">
      <c r="B9" s="1264" t="s">
        <v>537</v>
      </c>
      <c r="C9" s="578"/>
      <c r="D9" s="578"/>
      <c r="E9" s="579"/>
      <c r="F9" s="579"/>
      <c r="G9" s="579"/>
      <c r="H9" s="579"/>
      <c r="I9" s="579"/>
      <c r="J9" s="579"/>
      <c r="K9" s="579"/>
      <c r="L9" s="580"/>
      <c r="M9" s="580"/>
      <c r="N9" s="581"/>
      <c r="O9" s="582"/>
      <c r="P9" s="583"/>
      <c r="Q9" s="442"/>
      <c r="R9" s="441"/>
      <c r="S9" s="441"/>
      <c r="T9" s="441"/>
      <c r="U9" s="441"/>
    </row>
    <row r="10" spans="2:16381" ht="69">
      <c r="B10" s="1589" t="s">
        <v>1728</v>
      </c>
      <c r="C10" s="1585" t="s">
        <v>532</v>
      </c>
      <c r="D10" s="1585" t="s">
        <v>872</v>
      </c>
      <c r="E10" s="1585" t="s">
        <v>531</v>
      </c>
      <c r="F10" s="584" t="s">
        <v>1748</v>
      </c>
      <c r="G10" s="1585" t="s">
        <v>524</v>
      </c>
      <c r="H10" s="1585" t="s">
        <v>1247</v>
      </c>
      <c r="I10" s="1585" t="s">
        <v>1207</v>
      </c>
      <c r="J10" s="1585" t="s">
        <v>1079</v>
      </c>
      <c r="K10" s="584" t="s">
        <v>1749</v>
      </c>
      <c r="L10" s="1236" t="s">
        <v>488</v>
      </c>
      <c r="M10" s="600" t="str">
        <f>K10</f>
        <v>AAR
26/27 Cycle</v>
      </c>
      <c r="N10" s="694"/>
      <c r="O10" s="1583" t="str">
        <f>F10</f>
        <v>AAR 
25/26 Cycle</v>
      </c>
      <c r="P10" s="1585" t="s">
        <v>1288</v>
      </c>
      <c r="Q10" s="443"/>
      <c r="R10" s="1587" t="s">
        <v>1240</v>
      </c>
      <c r="S10" s="1598" t="s">
        <v>1241</v>
      </c>
      <c r="T10" s="1598" t="s">
        <v>1252</v>
      </c>
      <c r="U10" s="1598" t="s">
        <v>1242</v>
      </c>
      <c r="V10" s="1598" t="s">
        <v>1243</v>
      </c>
      <c r="W10" s="1598" t="s">
        <v>1244</v>
      </c>
      <c r="X10" s="1598" t="s">
        <v>1253</v>
      </c>
      <c r="Y10" s="1598" t="s">
        <v>1245</v>
      </c>
      <c r="AA10" s="441"/>
      <c r="AB10" s="441"/>
      <c r="AC10" s="441"/>
      <c r="AD10" s="441"/>
      <c r="AE10" s="441"/>
      <c r="AF10" s="441"/>
      <c r="AG10" s="441"/>
      <c r="AH10" s="441"/>
      <c r="AI10" s="441"/>
      <c r="AJ10" s="441"/>
      <c r="AK10" s="441"/>
    </row>
    <row r="11" spans="2:16381" s="1074" customFormat="1" ht="21" customHeight="1">
      <c r="B11" s="1590"/>
      <c r="C11" s="1586"/>
      <c r="D11" s="1586"/>
      <c r="E11" s="1586"/>
      <c r="F11" s="1263" t="str">
        <f>'RAP 26.27 PTBR'!F11</f>
        <v>REH 3.348</v>
      </c>
      <c r="G11" s="1586"/>
      <c r="H11" s="1586"/>
      <c r="I11" s="1586"/>
      <c r="J11" s="1586"/>
      <c r="K11" s="1070" t="str">
        <f>'RAP 26.27 PTBR'!K11</f>
        <v>DSP 2268</v>
      </c>
      <c r="L11" s="1071" t="s">
        <v>34</v>
      </c>
      <c r="M11" s="1070" t="s">
        <v>1750</v>
      </c>
      <c r="N11" s="1072"/>
      <c r="O11" s="1584"/>
      <c r="P11" s="1586"/>
      <c r="Q11" s="444"/>
      <c r="R11" s="1588">
        <f>'RAP 26.27 PTBR'!P11</f>
        <v>0</v>
      </c>
      <c r="S11" s="1599">
        <v>0</v>
      </c>
      <c r="T11" s="1599">
        <v>0</v>
      </c>
      <c r="U11" s="1599">
        <v>0</v>
      </c>
      <c r="V11" s="1599">
        <v>0</v>
      </c>
      <c r="W11" s="1599"/>
      <c r="X11" s="1599"/>
      <c r="Y11" s="1599">
        <v>0</v>
      </c>
      <c r="AA11" s="441"/>
      <c r="AB11" s="441"/>
      <c r="AC11" s="441"/>
      <c r="AD11" s="441"/>
      <c r="AE11" s="441"/>
      <c r="AF11" s="441"/>
      <c r="AG11" s="441"/>
      <c r="AH11" s="441"/>
      <c r="AI11" s="441"/>
      <c r="AJ11" s="441"/>
      <c r="AK11" s="441"/>
    </row>
    <row r="12" spans="2:16381" ht="22.5" customHeight="1">
      <c r="B12" s="1591" t="s">
        <v>1359</v>
      </c>
      <c r="C12" s="1591" t="s">
        <v>490</v>
      </c>
      <c r="D12" s="691" t="s">
        <v>691</v>
      </c>
      <c r="E12" s="1593" t="s">
        <v>489</v>
      </c>
      <c r="F12" s="1075">
        <f>'RAP 25.26 PTBR'!K12</f>
        <v>834.53602453657811</v>
      </c>
      <c r="G12" s="693">
        <v>39.701797880764381</v>
      </c>
      <c r="H12" s="693">
        <v>62.750841115299473</v>
      </c>
      <c r="I12" s="1075">
        <v>0</v>
      </c>
      <c r="J12" s="693">
        <v>-15.784044202911883</v>
      </c>
      <c r="K12" s="693">
        <f>SUM(F12:J12)</f>
        <v>921.20461932973012</v>
      </c>
      <c r="L12" s="1595">
        <v>62.581181010000023</v>
      </c>
      <c r="M12" s="693">
        <f t="shared" ref="M12:M14" si="0">SUM(L12,K12)</f>
        <v>983.78580033973014</v>
      </c>
      <c r="N12" s="693"/>
      <c r="O12" s="693">
        <f t="shared" ref="O12:O17" si="1">F12</f>
        <v>834.53602453657811</v>
      </c>
      <c r="P12" s="692">
        <f t="shared" ref="P12:P17" si="2">IFERROR(K12/O12-1,"N.A")</f>
        <v>0.10385243086573714</v>
      </c>
      <c r="Q12" s="446"/>
      <c r="R12" s="447"/>
      <c r="S12" s="447"/>
      <c r="T12" s="447"/>
      <c r="U12" s="447"/>
      <c r="V12" s="447"/>
      <c r="W12" s="447"/>
      <c r="X12" s="447"/>
      <c r="Y12" s="447"/>
      <c r="AA12" s="441"/>
      <c r="AB12" s="441"/>
      <c r="AC12" s="441"/>
      <c r="AD12" s="441"/>
      <c r="AE12" s="441"/>
      <c r="AF12" s="441"/>
      <c r="AG12" s="441"/>
      <c r="AH12" s="441"/>
      <c r="AI12" s="441"/>
      <c r="AJ12" s="441"/>
      <c r="AK12" s="441"/>
    </row>
    <row r="13" spans="2:16381" ht="22.5" customHeight="1">
      <c r="B13" s="1591"/>
      <c r="C13" s="1591"/>
      <c r="D13" s="691" t="s">
        <v>1206</v>
      </c>
      <c r="E13" s="1593"/>
      <c r="F13" s="1075">
        <f>'RAP 25.26 PTBR'!K13</f>
        <v>813.25623218451176</v>
      </c>
      <c r="G13" s="693">
        <v>38.144864630538329</v>
      </c>
      <c r="H13" s="693">
        <v>60.290023816660273</v>
      </c>
      <c r="I13" s="1075">
        <v>0</v>
      </c>
      <c r="J13" s="693">
        <v>-15.165062077307494</v>
      </c>
      <c r="K13" s="693">
        <f t="shared" ref="K13:K16" si="3">SUM(F13:J13)</f>
        <v>896.52605855440288</v>
      </c>
      <c r="L13" s="1596"/>
      <c r="M13" s="693">
        <f t="shared" si="0"/>
        <v>896.52605855440288</v>
      </c>
      <c r="N13" s="693">
        <v>0</v>
      </c>
      <c r="O13" s="693">
        <f t="shared" si="1"/>
        <v>813.25623218451176</v>
      </c>
      <c r="P13" s="692">
        <f t="shared" si="2"/>
        <v>0.10239064033511003</v>
      </c>
      <c r="Q13" s="446"/>
      <c r="R13" s="1076">
        <f>SUM(S13:Y13)</f>
        <v>-272.0219915740945</v>
      </c>
      <c r="S13" s="1076">
        <f>'RTP 059'!$C$30*(1+$P$6)</f>
        <v>-277.4360388404815</v>
      </c>
      <c r="T13" s="1076">
        <f>'RTP 059'!$C$35*(1+$P$6)</f>
        <v>90.307308858709121</v>
      </c>
      <c r="U13" s="1076">
        <f>'RTP 059'!$C$38*(1+$P$6)</f>
        <v>3.613994458600339</v>
      </c>
      <c r="V13" s="1076">
        <f>'RTP 059'!$C$40*(1+$P$6)</f>
        <v>37.646192017677926</v>
      </c>
      <c r="W13" s="1077">
        <v>-158.08336699000003</v>
      </c>
      <c r="X13" s="1076">
        <v>1.30545376</v>
      </c>
      <c r="Y13" s="1076">
        <v>30.624465161399733</v>
      </c>
      <c r="AA13" s="1078"/>
      <c r="AB13" s="441"/>
      <c r="AC13" s="441"/>
      <c r="AD13" s="441"/>
      <c r="AE13" s="441"/>
      <c r="AF13" s="441"/>
      <c r="AG13" s="441"/>
      <c r="AH13" s="441"/>
      <c r="AI13" s="441"/>
      <c r="AJ13" s="441"/>
      <c r="AK13" s="441"/>
    </row>
    <row r="14" spans="2:16381" ht="22.5" customHeight="1">
      <c r="B14" s="1591"/>
      <c r="C14" s="1592"/>
      <c r="D14" s="1079" t="s">
        <v>15</v>
      </c>
      <c r="E14" s="1594"/>
      <c r="F14" s="1081">
        <f>'RAP 25.26 PTBR'!K14</f>
        <v>1899.141262678975</v>
      </c>
      <c r="G14" s="1081">
        <v>89.735986807863526</v>
      </c>
      <c r="H14" s="1081">
        <v>0</v>
      </c>
      <c r="I14" s="1080">
        <v>0</v>
      </c>
      <c r="J14" s="1081">
        <v>-0.16305079100616418</v>
      </c>
      <c r="K14" s="1081">
        <f t="shared" si="3"/>
        <v>1988.7141986958325</v>
      </c>
      <c r="L14" s="1597"/>
      <c r="M14" s="1081">
        <f t="shared" si="0"/>
        <v>1988.7141986958325</v>
      </c>
      <c r="N14" s="693"/>
      <c r="O14" s="1081">
        <f t="shared" si="1"/>
        <v>1899.141262678975</v>
      </c>
      <c r="P14" s="1082">
        <f t="shared" si="2"/>
        <v>4.7164967544596204E-2</v>
      </c>
      <c r="Q14" s="446"/>
      <c r="R14" s="1083" t="s">
        <v>553</v>
      </c>
      <c r="S14" s="441"/>
      <c r="T14" s="1078">
        <v>-2.476</v>
      </c>
      <c r="U14" s="1078">
        <v>0.05</v>
      </c>
      <c r="V14" s="1078">
        <v>0.5</v>
      </c>
      <c r="W14" s="1084"/>
      <c r="X14" s="1085"/>
      <c r="Y14" s="441"/>
      <c r="Z14" s="1078"/>
      <c r="AA14" s="441"/>
      <c r="AB14" s="441"/>
      <c r="AC14" s="441"/>
      <c r="AD14" s="441"/>
      <c r="AE14" s="441"/>
      <c r="AF14" s="441"/>
      <c r="AG14" s="441"/>
      <c r="AH14" s="441"/>
      <c r="AI14" s="441"/>
      <c r="AJ14" s="441"/>
      <c r="AK14" s="441"/>
    </row>
    <row r="15" spans="2:16381" ht="22.5" customHeight="1">
      <c r="B15" s="1591"/>
      <c r="C15" s="691" t="s">
        <v>508</v>
      </c>
      <c r="D15" s="691" t="s">
        <v>136</v>
      </c>
      <c r="E15" s="691" t="s">
        <v>489</v>
      </c>
      <c r="F15" s="693">
        <f>'RAP 25.26 PTBR'!K15</f>
        <v>234.84007329413399</v>
      </c>
      <c r="G15" s="693">
        <v>11.095534053199509</v>
      </c>
      <c r="H15" s="693">
        <v>0</v>
      </c>
      <c r="I15" s="693">
        <v>0</v>
      </c>
      <c r="J15" s="693">
        <v>0</v>
      </c>
      <c r="K15" s="693">
        <f t="shared" si="3"/>
        <v>245.9356073473335</v>
      </c>
      <c r="L15" s="693">
        <v>-8.4769602100000014</v>
      </c>
      <c r="M15" s="693">
        <f>SUM(L15,K15)</f>
        <v>237.45864713733351</v>
      </c>
      <c r="N15" s="693"/>
      <c r="O15" s="693">
        <f t="shared" si="1"/>
        <v>234.84007329413399</v>
      </c>
      <c r="P15" s="692">
        <f t="shared" si="2"/>
        <v>4.7247192089326706E-2</v>
      </c>
      <c r="Q15" s="446"/>
      <c r="R15" s="1078"/>
      <c r="S15" s="441"/>
      <c r="T15" s="441"/>
      <c r="U15" s="441"/>
      <c r="V15" s="441"/>
      <c r="W15" s="441"/>
      <c r="X15" s="441"/>
      <c r="Y15" s="441"/>
      <c r="Z15" s="441"/>
      <c r="AA15" s="441"/>
      <c r="AB15" s="441"/>
      <c r="AC15" s="441"/>
      <c r="AD15" s="441"/>
      <c r="AE15" s="441"/>
      <c r="AF15" s="441"/>
      <c r="AG15" s="441"/>
      <c r="AH15" s="441"/>
      <c r="AI15" s="441"/>
      <c r="AJ15" s="441"/>
      <c r="AK15" s="441"/>
    </row>
    <row r="16" spans="2:16381" ht="22.5" customHeight="1">
      <c r="B16" s="585"/>
      <c r="C16" s="691" t="s">
        <v>1695</v>
      </c>
      <c r="D16" s="691" t="s">
        <v>878</v>
      </c>
      <c r="E16" s="691" t="s">
        <v>489</v>
      </c>
      <c r="F16" s="693">
        <f>'RAP 25.26 PTBR'!K65</f>
        <v>343.10103999980538</v>
      </c>
      <c r="G16" s="693">
        <v>16.210560742918567</v>
      </c>
      <c r="H16" s="693">
        <v>0</v>
      </c>
      <c r="I16" s="693">
        <v>0</v>
      </c>
      <c r="J16" s="693">
        <v>0</v>
      </c>
      <c r="K16" s="1473">
        <f t="shared" si="3"/>
        <v>359.31160074272395</v>
      </c>
      <c r="L16" s="693">
        <v>-4.0997259100000001</v>
      </c>
      <c r="M16" s="693">
        <f>SUM(L16,K16)</f>
        <v>355.21187483272394</v>
      </c>
      <c r="N16" s="693"/>
      <c r="O16" s="693">
        <f t="shared" si="1"/>
        <v>343.10103999980538</v>
      </c>
      <c r="P16" s="692">
        <f t="shared" si="2"/>
        <v>4.7247192089326706E-2</v>
      </c>
      <c r="Q16" s="446"/>
      <c r="R16" s="1084"/>
      <c r="S16" s="441"/>
      <c r="T16" s="441"/>
      <c r="U16" s="441"/>
      <c r="V16" s="441"/>
      <c r="W16" s="441"/>
      <c r="X16" s="441"/>
      <c r="Y16" s="441"/>
      <c r="Z16" s="441"/>
      <c r="AA16" s="441"/>
      <c r="AB16" s="441"/>
      <c r="AC16" s="441"/>
      <c r="AD16" s="441"/>
      <c r="AE16" s="441"/>
      <c r="AF16" s="441"/>
      <c r="AG16" s="441"/>
      <c r="AH16" s="441"/>
      <c r="AI16" s="441"/>
      <c r="AJ16" s="441"/>
      <c r="AK16" s="441"/>
    </row>
    <row r="17" spans="2:37" ht="23">
      <c r="B17" s="586" t="s">
        <v>536</v>
      </c>
      <c r="C17" s="587"/>
      <c r="D17" s="587"/>
      <c r="E17" s="588"/>
      <c r="F17" s="587">
        <f>SUM(F12:F16)</f>
        <v>4124.8746326940045</v>
      </c>
      <c r="G17" s="587">
        <f t="shared" ref="G17:M17" si="4">SUM(G12:G16)</f>
        <v>194.88874411528434</v>
      </c>
      <c r="H17" s="587">
        <f t="shared" si="4"/>
        <v>123.04086493195975</v>
      </c>
      <c r="I17" s="587">
        <f t="shared" si="4"/>
        <v>0</v>
      </c>
      <c r="J17" s="587">
        <f t="shared" si="4"/>
        <v>-31.112157071225539</v>
      </c>
      <c r="K17" s="587">
        <f t="shared" si="4"/>
        <v>4411.6920846700232</v>
      </c>
      <c r="L17" s="587">
        <f t="shared" si="4"/>
        <v>50.004494890000018</v>
      </c>
      <c r="M17" s="587">
        <f t="shared" si="4"/>
        <v>4461.6965795600227</v>
      </c>
      <c r="N17" s="589"/>
      <c r="O17" s="587">
        <f t="shared" si="1"/>
        <v>4124.8746326940045</v>
      </c>
      <c r="P17" s="590">
        <f t="shared" si="2"/>
        <v>6.9533616780176999E-2</v>
      </c>
      <c r="Q17" s="446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</row>
    <row r="18" spans="2:37" ht="22.5">
      <c r="B18" s="591"/>
      <c r="C18" s="592"/>
      <c r="D18" s="592"/>
      <c r="E18" s="593"/>
      <c r="F18" s="594"/>
      <c r="G18" s="595"/>
      <c r="H18" s="594"/>
      <c r="I18" s="594"/>
      <c r="J18" s="596"/>
      <c r="K18" s="596"/>
      <c r="L18" s="591"/>
      <c r="M18" s="596"/>
      <c r="N18" s="581"/>
      <c r="O18" s="591"/>
      <c r="P18" s="597"/>
      <c r="Q18" s="446"/>
      <c r="R18" s="441"/>
      <c r="S18" s="441"/>
      <c r="T18" s="441"/>
      <c r="U18" s="441"/>
      <c r="V18" s="441"/>
      <c r="W18" s="441"/>
      <c r="X18" s="441"/>
      <c r="Y18" s="441"/>
      <c r="Z18" s="441"/>
      <c r="AA18" s="441"/>
      <c r="AB18" s="441"/>
      <c r="AC18" s="441"/>
      <c r="AD18" s="441"/>
      <c r="AE18" s="441"/>
      <c r="AF18" s="441"/>
      <c r="AG18" s="441"/>
      <c r="AH18" s="441"/>
      <c r="AI18" s="441"/>
      <c r="AJ18" s="441"/>
      <c r="AK18" s="441"/>
    </row>
    <row r="19" spans="2:37" ht="28">
      <c r="B19" s="1264" t="s">
        <v>761</v>
      </c>
      <c r="C19" s="598"/>
      <c r="D19" s="598"/>
      <c r="E19" s="578"/>
      <c r="F19" s="579"/>
      <c r="G19" s="579"/>
      <c r="H19" s="579"/>
      <c r="I19" s="579"/>
      <c r="J19" s="599"/>
      <c r="K19" s="599"/>
      <c r="L19" s="579"/>
      <c r="M19" s="599"/>
      <c r="N19" s="581"/>
      <c r="O19" s="582"/>
      <c r="P19" s="583"/>
      <c r="Q19" s="446"/>
      <c r="R19" s="441"/>
      <c r="S19" s="441"/>
      <c r="T19" s="441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441"/>
      <c r="AF19" s="441"/>
      <c r="AG19" s="441"/>
      <c r="AH19" s="441"/>
      <c r="AI19" s="441"/>
      <c r="AJ19" s="441"/>
      <c r="AK19" s="441"/>
    </row>
    <row r="20" spans="2:37" ht="69" customHeight="1">
      <c r="B20" s="1589" t="s">
        <v>621</v>
      </c>
      <c r="C20" s="1583" t="s">
        <v>532</v>
      </c>
      <c r="D20" s="1583" t="s">
        <v>872</v>
      </c>
      <c r="E20" s="1585" t="s">
        <v>531</v>
      </c>
      <c r="F20" s="584" t="str">
        <f>F10</f>
        <v>AAR 
25/26 Cycle</v>
      </c>
      <c r="G20" s="1585" t="s">
        <v>524</v>
      </c>
      <c r="H20" s="1585" t="s">
        <v>1247</v>
      </c>
      <c r="I20" s="1585" t="s">
        <v>1207</v>
      </c>
      <c r="J20" s="1583" t="s">
        <v>1234</v>
      </c>
      <c r="K20" s="584" t="str">
        <f>K10</f>
        <v>AAR
26/27 Cycle</v>
      </c>
      <c r="L20" s="1236" t="s">
        <v>488</v>
      </c>
      <c r="M20" s="584" t="str">
        <f>M10</f>
        <v>AAR
26/27 Cycle</v>
      </c>
      <c r="N20" s="581"/>
      <c r="O20" s="1583" t="str">
        <f>O10</f>
        <v>AAR 
25/26 Cycle</v>
      </c>
      <c r="P20" s="1585" t="s">
        <v>1288</v>
      </c>
      <c r="Q20" s="446"/>
      <c r="R20" s="1253" t="s">
        <v>1487</v>
      </c>
      <c r="S20" s="1254">
        <f ca="1">SUMIF(C:J,"IGP-M",M:M)</f>
        <v>20.643534548997234</v>
      </c>
      <c r="T20" s="1149">
        <f ca="1">S20/S24</f>
        <v>3.0464636457823071E-3</v>
      </c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441"/>
      <c r="AF20" s="441"/>
      <c r="AG20" s="441"/>
      <c r="AH20" s="441"/>
      <c r="AI20" s="441"/>
      <c r="AJ20" s="441"/>
      <c r="AK20" s="441"/>
    </row>
    <row r="21" spans="2:37" s="1074" customFormat="1" ht="21" customHeight="1">
      <c r="B21" s="1590"/>
      <c r="C21" s="1584"/>
      <c r="D21" s="1584"/>
      <c r="E21" s="1586"/>
      <c r="F21" s="1263" t="str">
        <f>F11</f>
        <v>REH 3.348</v>
      </c>
      <c r="G21" s="1586"/>
      <c r="H21" s="1586"/>
      <c r="I21" s="1586"/>
      <c r="J21" s="1584"/>
      <c r="K21" s="1070" t="str">
        <f>K11</f>
        <v>DSP 2268</v>
      </c>
      <c r="L21" s="1071" t="s">
        <v>34</v>
      </c>
      <c r="M21" s="1070" t="str">
        <f>M11</f>
        <v>with PA</v>
      </c>
      <c r="N21" s="418"/>
      <c r="O21" s="1586"/>
      <c r="P21" s="1586"/>
      <c r="Q21" s="446"/>
      <c r="R21" s="1253" t="s">
        <v>489</v>
      </c>
      <c r="S21" s="1254">
        <f ca="1">SUMIF(C:J,"IPCA",K:K)</f>
        <v>4305.7935829403332</v>
      </c>
      <c r="T21" s="1422">
        <f ca="1">S21/S24</f>
        <v>0.6354262437731456</v>
      </c>
      <c r="U21" s="441"/>
      <c r="V21" s="441"/>
      <c r="W21" s="441"/>
      <c r="X21" s="441"/>
      <c r="Y21" s="441"/>
      <c r="Z21" s="441"/>
      <c r="AA21" s="441"/>
      <c r="AB21" s="441"/>
      <c r="AC21" s="441"/>
      <c r="AD21" s="441"/>
      <c r="AE21" s="441"/>
      <c r="AF21" s="441"/>
      <c r="AG21" s="441"/>
      <c r="AH21" s="441"/>
      <c r="AI21" s="441"/>
      <c r="AJ21" s="441"/>
      <c r="AK21" s="441"/>
    </row>
    <row r="22" spans="2:37" ht="23">
      <c r="B22" s="586" t="s">
        <v>535</v>
      </c>
      <c r="C22" s="587"/>
      <c r="D22" s="587"/>
      <c r="E22" s="588"/>
      <c r="F22" s="601">
        <f t="shared" ref="F22:M22" si="5">SUM(F23:F45)</f>
        <v>875.06466096212034</v>
      </c>
      <c r="G22" s="601">
        <f t="shared" si="5"/>
        <v>40.771540992618768</v>
      </c>
      <c r="H22" s="601">
        <f t="shared" si="5"/>
        <v>6.0595185800000007</v>
      </c>
      <c r="I22" s="601">
        <f t="shared" si="5"/>
        <v>5.1432938324264432</v>
      </c>
      <c r="J22" s="601">
        <f t="shared" si="5"/>
        <v>-0.79193867842159826</v>
      </c>
      <c r="K22" s="601">
        <f t="shared" si="5"/>
        <v>926.24707568874396</v>
      </c>
      <c r="L22" s="601">
        <f t="shared" si="5"/>
        <v>-20.876210219999994</v>
      </c>
      <c r="M22" s="601">
        <f t="shared" si="5"/>
        <v>905.370865468744</v>
      </c>
      <c r="N22" s="602"/>
      <c r="O22" s="601">
        <f>SUM(O23:O45)</f>
        <v>875.06466096212034</v>
      </c>
      <c r="P22" s="603">
        <f t="shared" ref="P22:P46" si="6">IFERROR(K22/O22-1,"N.A")</f>
        <v>5.8489865960704268E-2</v>
      </c>
      <c r="Q22" s="446"/>
      <c r="R22" s="1251" t="s">
        <v>1488</v>
      </c>
      <c r="S22" s="1252">
        <f>K61</f>
        <v>6179.3133860692506</v>
      </c>
      <c r="T22" s="1422">
        <f>S22/S24</f>
        <v>0.91191038733579544</v>
      </c>
      <c r="U22" s="441"/>
      <c r="V22" s="441"/>
      <c r="W22" s="441"/>
      <c r="X22" s="441"/>
      <c r="Y22" s="441"/>
      <c r="Z22" s="441"/>
      <c r="AA22" s="441"/>
      <c r="AB22" s="441"/>
      <c r="AC22" s="441"/>
      <c r="AD22" s="441"/>
      <c r="AE22" s="441"/>
      <c r="AF22" s="441"/>
      <c r="AG22" s="441"/>
      <c r="AH22" s="441"/>
      <c r="AI22" s="441"/>
      <c r="AJ22" s="441"/>
      <c r="AK22" s="441"/>
    </row>
    <row r="23" spans="2:37" ht="22.5">
      <c r="B23" s="1478" t="s">
        <v>813</v>
      </c>
      <c r="C23" s="605" t="s">
        <v>507</v>
      </c>
      <c r="D23" s="620" t="s">
        <v>856</v>
      </c>
      <c r="E23" s="606" t="s">
        <v>489</v>
      </c>
      <c r="F23" s="607">
        <v>83.236966918462116</v>
      </c>
      <c r="G23" s="607">
        <v>3.9327129649295127</v>
      </c>
      <c r="H23" s="607">
        <v>0</v>
      </c>
      <c r="I23" s="607">
        <v>0</v>
      </c>
      <c r="J23" s="607">
        <v>0</v>
      </c>
      <c r="K23" s="607">
        <v>87.169679883391638</v>
      </c>
      <c r="L23" s="607">
        <v>-3.4573058299999997</v>
      </c>
      <c r="M23" s="607">
        <f t="shared" ref="M23:M45" si="7">SUM(L23,K23)</f>
        <v>83.712374053391642</v>
      </c>
      <c r="N23" s="602"/>
      <c r="O23" s="607">
        <f>F23</f>
        <v>83.236966918462116</v>
      </c>
      <c r="P23" s="608">
        <f t="shared" si="6"/>
        <v>4.7247192089326928E-2</v>
      </c>
      <c r="Q23" s="451"/>
      <c r="R23" s="1259" t="s">
        <v>1489</v>
      </c>
      <c r="S23" s="1260">
        <f>S24-S22</f>
        <v>596.9153661028904</v>
      </c>
      <c r="T23" s="1423">
        <f>S23/S24</f>
        <v>8.8089612664204606E-2</v>
      </c>
      <c r="U23" s="441"/>
      <c r="V23" s="441"/>
      <c r="W23" s="441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</row>
    <row r="24" spans="2:37" ht="22.5">
      <c r="B24" s="1485" t="s">
        <v>1047</v>
      </c>
      <c r="C24" s="610" t="s">
        <v>513</v>
      </c>
      <c r="D24" s="657" t="s">
        <v>880</v>
      </c>
      <c r="E24" s="611" t="s">
        <v>489</v>
      </c>
      <c r="F24" s="612">
        <v>72.109375825255484</v>
      </c>
      <c r="G24" s="612">
        <v>3.4069655310572973</v>
      </c>
      <c r="H24" s="612">
        <v>3.48149788</v>
      </c>
      <c r="I24" s="612">
        <v>0</v>
      </c>
      <c r="J24" s="612">
        <v>0</v>
      </c>
      <c r="K24" s="612">
        <v>78.997839236312785</v>
      </c>
      <c r="L24" s="612">
        <v>1.7271861500000003</v>
      </c>
      <c r="M24" s="612">
        <f t="shared" si="7"/>
        <v>80.72502538631278</v>
      </c>
      <c r="N24" s="602"/>
      <c r="O24" s="612">
        <f t="shared" ref="O24:O45" si="8">F24</f>
        <v>72.109375825255484</v>
      </c>
      <c r="P24" s="613">
        <f t="shared" si="6"/>
        <v>9.5527985538944149E-2</v>
      </c>
      <c r="Q24" s="446"/>
      <c r="R24" s="1256" t="s">
        <v>34</v>
      </c>
      <c r="S24" s="1257">
        <f>K76</f>
        <v>6776.228752172141</v>
      </c>
      <c r="T24" s="125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</row>
    <row r="25" spans="2:37" ht="22.5">
      <c r="B25" s="1478" t="s">
        <v>812</v>
      </c>
      <c r="C25" s="605" t="s">
        <v>505</v>
      </c>
      <c r="D25" s="620" t="s">
        <v>857</v>
      </c>
      <c r="E25" s="606" t="s">
        <v>489</v>
      </c>
      <c r="F25" s="607">
        <v>70.794383704919042</v>
      </c>
      <c r="G25" s="607">
        <v>3.3448358457518106</v>
      </c>
      <c r="H25" s="607">
        <v>0</v>
      </c>
      <c r="I25" s="607">
        <v>0</v>
      </c>
      <c r="J25" s="607">
        <v>0</v>
      </c>
      <c r="K25" s="607">
        <v>74.139219550670859</v>
      </c>
      <c r="L25" s="607">
        <v>-2.4279148300000002</v>
      </c>
      <c r="M25" s="607">
        <f t="shared" si="7"/>
        <v>71.711304720670853</v>
      </c>
      <c r="N25" s="602"/>
      <c r="O25" s="607">
        <f t="shared" si="8"/>
        <v>70.794383704919042</v>
      </c>
      <c r="P25" s="608">
        <f t="shared" si="6"/>
        <v>4.7247192089326706E-2</v>
      </c>
      <c r="Q25" s="446"/>
      <c r="R25" s="441"/>
      <c r="S25" s="441"/>
      <c r="T25" s="441"/>
      <c r="U25" s="441"/>
      <c r="V25" s="441"/>
      <c r="W25" s="441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</row>
    <row r="26" spans="2:37" ht="22.5">
      <c r="B26" s="1600" t="s">
        <v>438</v>
      </c>
      <c r="C26" s="614" t="s">
        <v>492</v>
      </c>
      <c r="D26" s="617" t="s">
        <v>438</v>
      </c>
      <c r="E26" s="585" t="s">
        <v>489</v>
      </c>
      <c r="F26" s="615">
        <v>15.430810056724884</v>
      </c>
      <c r="G26" s="615">
        <v>0.72906244684399479</v>
      </c>
      <c r="H26" s="615">
        <v>0</v>
      </c>
      <c r="I26" s="615">
        <v>0</v>
      </c>
      <c r="J26" s="615">
        <v>0</v>
      </c>
      <c r="K26" s="615">
        <v>16.159872503568877</v>
      </c>
      <c r="L26" s="615">
        <v>-0.72227367999999992</v>
      </c>
      <c r="M26" s="615">
        <f t="shared" si="7"/>
        <v>15.437598823568877</v>
      </c>
      <c r="N26" s="602"/>
      <c r="O26" s="615">
        <f t="shared" si="8"/>
        <v>15.430810056724884</v>
      </c>
      <c r="P26" s="616">
        <f t="shared" si="6"/>
        <v>4.7247192089326706E-2</v>
      </c>
      <c r="Q26" s="446"/>
      <c r="R26" s="448"/>
      <c r="S26" s="448"/>
      <c r="T26" s="448"/>
      <c r="U26" s="448"/>
      <c r="V26" s="441"/>
      <c r="W26" s="441"/>
      <c r="X26" s="441"/>
      <c r="Y26" s="441"/>
      <c r="Z26" s="441"/>
      <c r="AA26" s="441"/>
      <c r="AB26" s="441"/>
      <c r="AC26" s="441"/>
      <c r="AD26" s="441"/>
      <c r="AE26" s="441"/>
      <c r="AF26" s="441"/>
      <c r="AG26" s="441"/>
      <c r="AH26" s="441"/>
      <c r="AI26" s="441"/>
      <c r="AJ26" s="441"/>
      <c r="AK26" s="441"/>
    </row>
    <row r="27" spans="2:37" ht="22.5">
      <c r="B27" s="1600"/>
      <c r="C27" s="617" t="s">
        <v>518</v>
      </c>
      <c r="D27" s="617" t="s">
        <v>1229</v>
      </c>
      <c r="E27" s="585" t="s">
        <v>489</v>
      </c>
      <c r="F27" s="615">
        <v>46.140901050000011</v>
      </c>
      <c r="G27" s="615">
        <v>2.1800280150839666</v>
      </c>
      <c r="H27" s="615">
        <v>2.5780207000000002</v>
      </c>
      <c r="I27" s="615">
        <v>0</v>
      </c>
      <c r="J27" s="615">
        <v>0</v>
      </c>
      <c r="K27" s="615">
        <v>50.898949765083977</v>
      </c>
      <c r="L27" s="615">
        <v>0.98737798999999993</v>
      </c>
      <c r="M27" s="615">
        <f t="shared" si="7"/>
        <v>51.886327755083975</v>
      </c>
      <c r="N27" s="602"/>
      <c r="O27" s="618">
        <f t="shared" si="8"/>
        <v>46.140901050000011</v>
      </c>
      <c r="P27" s="619">
        <f t="shared" si="6"/>
        <v>0.10311997830141983</v>
      </c>
      <c r="Q27" s="535"/>
      <c r="R27" s="448"/>
      <c r="S27" s="448"/>
      <c r="T27" s="448"/>
      <c r="U27" s="448"/>
      <c r="V27" s="441"/>
      <c r="W27" s="441"/>
      <c r="X27" s="441"/>
      <c r="Y27" s="441"/>
      <c r="Z27" s="441"/>
      <c r="AA27" s="441"/>
      <c r="AB27" s="441"/>
      <c r="AC27" s="441"/>
      <c r="AD27" s="441"/>
      <c r="AE27" s="441"/>
      <c r="AF27" s="441"/>
      <c r="AG27" s="441"/>
      <c r="AH27" s="441"/>
      <c r="AI27" s="441"/>
      <c r="AJ27" s="441"/>
      <c r="AK27" s="441"/>
    </row>
    <row r="28" spans="2:37" ht="22.5">
      <c r="B28" s="1478" t="s">
        <v>439</v>
      </c>
      <c r="C28" s="605" t="s">
        <v>500</v>
      </c>
      <c r="D28" s="620" t="s">
        <v>439</v>
      </c>
      <c r="E28" s="606" t="s">
        <v>489</v>
      </c>
      <c r="F28" s="607">
        <v>71.392523093207842</v>
      </c>
      <c r="G28" s="607">
        <v>3.3730962523264845</v>
      </c>
      <c r="H28" s="607">
        <v>0</v>
      </c>
      <c r="I28" s="607">
        <v>0</v>
      </c>
      <c r="J28" s="607">
        <v>0</v>
      </c>
      <c r="K28" s="607">
        <v>74.765619345534347</v>
      </c>
      <c r="L28" s="607">
        <v>-2.1999950299999997</v>
      </c>
      <c r="M28" s="607">
        <f t="shared" si="7"/>
        <v>72.56562431553435</v>
      </c>
      <c r="N28" s="602"/>
      <c r="O28" s="607">
        <f t="shared" si="8"/>
        <v>71.392523093207842</v>
      </c>
      <c r="P28" s="608">
        <f t="shared" si="6"/>
        <v>4.7247192089326928E-2</v>
      </c>
      <c r="Q28" s="446"/>
      <c r="R28" s="441"/>
      <c r="S28" s="441"/>
      <c r="T28" s="441"/>
      <c r="U28" s="441"/>
      <c r="V28" s="441"/>
      <c r="W28" s="441"/>
      <c r="X28" s="447"/>
      <c r="Y28" s="447"/>
      <c r="Z28" s="447"/>
      <c r="AA28" s="447"/>
      <c r="AB28" s="447"/>
      <c r="AC28" s="447"/>
      <c r="AE28" s="448"/>
      <c r="AF28" s="448"/>
      <c r="AG28" s="448"/>
      <c r="AH28" s="448"/>
      <c r="AI28" s="448"/>
      <c r="AJ28" s="448"/>
      <c r="AK28" s="448"/>
    </row>
    <row r="29" spans="2:37" ht="22.5">
      <c r="B29" s="1485" t="s">
        <v>808</v>
      </c>
      <c r="C29" s="610" t="s">
        <v>534</v>
      </c>
      <c r="D29" s="657" t="s">
        <v>858</v>
      </c>
      <c r="E29" s="611" t="s">
        <v>489</v>
      </c>
      <c r="F29" s="612">
        <v>62.43698092135655</v>
      </c>
      <c r="G29" s="612">
        <v>2.9499720310689601</v>
      </c>
      <c r="H29" s="612">
        <v>0</v>
      </c>
      <c r="I29" s="612">
        <v>0</v>
      </c>
      <c r="J29" s="612">
        <v>0</v>
      </c>
      <c r="K29" s="612">
        <v>65.386952952425517</v>
      </c>
      <c r="L29" s="612">
        <v>-1.01032169</v>
      </c>
      <c r="M29" s="612">
        <f t="shared" si="7"/>
        <v>64.376631262425519</v>
      </c>
      <c r="N29" s="602"/>
      <c r="O29" s="612">
        <f t="shared" si="8"/>
        <v>62.43698092135655</v>
      </c>
      <c r="P29" s="613">
        <f t="shared" si="6"/>
        <v>4.7247192089326928E-2</v>
      </c>
      <c r="Q29" s="446"/>
      <c r="R29" s="452" t="s">
        <v>850</v>
      </c>
      <c r="S29" s="447"/>
      <c r="T29" s="447"/>
      <c r="U29" s="447"/>
      <c r="V29" s="441"/>
      <c r="W29" s="441"/>
      <c r="X29" s="452" t="s">
        <v>851</v>
      </c>
      <c r="Y29" s="447"/>
      <c r="Z29" s="456"/>
      <c r="AA29" s="447"/>
      <c r="AB29" s="447"/>
      <c r="AC29" s="447"/>
      <c r="AE29" s="452" t="s">
        <v>851</v>
      </c>
      <c r="AF29" s="447"/>
      <c r="AG29" s="447"/>
      <c r="AH29" s="456"/>
      <c r="AI29" s="447"/>
      <c r="AJ29" s="447"/>
      <c r="AK29" s="447"/>
    </row>
    <row r="30" spans="2:37" ht="22.5" customHeight="1">
      <c r="B30" s="1478" t="s">
        <v>855</v>
      </c>
      <c r="C30" s="605" t="s">
        <v>496</v>
      </c>
      <c r="D30" s="620" t="s">
        <v>859</v>
      </c>
      <c r="E30" s="606" t="s">
        <v>489</v>
      </c>
      <c r="F30" s="607">
        <v>77.298775904999019</v>
      </c>
      <c r="G30" s="607">
        <v>3.6521501134533074</v>
      </c>
      <c r="H30" s="607">
        <v>0</v>
      </c>
      <c r="I30" s="607">
        <v>0</v>
      </c>
      <c r="J30" s="607">
        <v>0</v>
      </c>
      <c r="K30" s="607">
        <v>80.950926018452321</v>
      </c>
      <c r="L30" s="607">
        <v>-1.7623977700000004</v>
      </c>
      <c r="M30" s="607">
        <f t="shared" si="7"/>
        <v>79.188528248452315</v>
      </c>
      <c r="N30" s="602"/>
      <c r="O30" s="607">
        <f t="shared" si="8"/>
        <v>77.298775904999019</v>
      </c>
      <c r="P30" s="608">
        <f t="shared" si="6"/>
        <v>4.7247192089326706E-2</v>
      </c>
      <c r="Q30" s="446"/>
      <c r="R30" s="1603" t="s">
        <v>1246</v>
      </c>
      <c r="S30" s="1601" t="str">
        <f>$F$10</f>
        <v>AAR 
25/26 Cycle</v>
      </c>
      <c r="T30" s="1601" t="str">
        <f>$K$10</f>
        <v>AAR
26/27 Cycle</v>
      </c>
      <c r="U30" s="1601" t="s">
        <v>806</v>
      </c>
      <c r="V30" s="1601" t="s">
        <v>791</v>
      </c>
      <c r="W30" s="441"/>
      <c r="X30" s="1603" t="str">
        <f>R30</f>
        <v>Category</v>
      </c>
      <c r="Y30" s="1601" t="str">
        <f>S30</f>
        <v>AAR 
25/26 Cycle</v>
      </c>
      <c r="Z30" s="1601" t="str">
        <f>T30</f>
        <v>AAR
26/27 Cycle</v>
      </c>
      <c r="AA30" s="1601" t="s">
        <v>1020</v>
      </c>
      <c r="AB30" s="1601" t="s">
        <v>1021</v>
      </c>
      <c r="AC30" s="1601" t="s">
        <v>791</v>
      </c>
      <c r="AE30" s="1603" t="s">
        <v>793</v>
      </c>
      <c r="AF30" s="1601" t="str">
        <f>$F$10&amp;" com PA"</f>
        <v>AAR 
25/26 Cycle com PA</v>
      </c>
      <c r="AG30" s="1601" t="s">
        <v>1719</v>
      </c>
      <c r="AH30" s="1601" t="s">
        <v>488</v>
      </c>
      <c r="AI30" s="1601" t="s">
        <v>1721</v>
      </c>
      <c r="AJ30" s="1601" t="s">
        <v>1021</v>
      </c>
      <c r="AK30" s="1601" t="s">
        <v>791</v>
      </c>
    </row>
    <row r="31" spans="2:37" ht="44.5" customHeight="1">
      <c r="B31" s="1485" t="s">
        <v>814</v>
      </c>
      <c r="C31" s="610" t="s">
        <v>516</v>
      </c>
      <c r="D31" s="657" t="s">
        <v>860</v>
      </c>
      <c r="E31" s="611" t="s">
        <v>489</v>
      </c>
      <c r="F31" s="612">
        <v>56.287888230804604</v>
      </c>
      <c r="G31" s="612">
        <v>2.6594446675433767</v>
      </c>
      <c r="H31" s="612">
        <v>0</v>
      </c>
      <c r="I31" s="612">
        <v>0</v>
      </c>
      <c r="J31" s="612">
        <v>0</v>
      </c>
      <c r="K31" s="612">
        <v>58.94733289834798</v>
      </c>
      <c r="L31" s="612">
        <v>-2.1193128799999998</v>
      </c>
      <c r="M31" s="612">
        <f t="shared" si="7"/>
        <v>56.828020018347978</v>
      </c>
      <c r="N31" s="602"/>
      <c r="O31" s="612">
        <f t="shared" si="8"/>
        <v>56.287888230804604</v>
      </c>
      <c r="P31" s="613">
        <f t="shared" si="6"/>
        <v>4.7247192089326706E-2</v>
      </c>
      <c r="Q31" s="446"/>
      <c r="R31" s="1604"/>
      <c r="S31" s="1602"/>
      <c r="T31" s="1602"/>
      <c r="U31" s="1602"/>
      <c r="V31" s="1602"/>
      <c r="W31" s="441"/>
      <c r="X31" s="1604"/>
      <c r="Y31" s="1602"/>
      <c r="Z31" s="1602"/>
      <c r="AA31" s="1602"/>
      <c r="AB31" s="1602"/>
      <c r="AC31" s="1602"/>
      <c r="AE31" s="1604"/>
      <c r="AF31" s="1602"/>
      <c r="AG31" s="1602"/>
      <c r="AH31" s="1602"/>
      <c r="AI31" s="1602"/>
      <c r="AJ31" s="1602"/>
      <c r="AK31" s="1602"/>
    </row>
    <row r="32" spans="2:37" ht="24" thickBot="1">
      <c r="B32" s="1605" t="s">
        <v>853</v>
      </c>
      <c r="C32" s="605" t="s">
        <v>499</v>
      </c>
      <c r="D32" s="620" t="s">
        <v>861</v>
      </c>
      <c r="E32" s="606" t="s">
        <v>494</v>
      </c>
      <c r="F32" s="607">
        <v>20.643534548997234</v>
      </c>
      <c r="G32" s="607">
        <v>0.40254190779904125</v>
      </c>
      <c r="H32" s="607">
        <v>0</v>
      </c>
      <c r="I32" s="607">
        <v>0</v>
      </c>
      <c r="J32" s="607">
        <v>-0.79193867842159826</v>
      </c>
      <c r="K32" s="607">
        <v>20.25413777837468</v>
      </c>
      <c r="L32" s="607">
        <v>-0.6472953199999999</v>
      </c>
      <c r="M32" s="607">
        <f t="shared" si="7"/>
        <v>19.606842458374679</v>
      </c>
      <c r="N32" s="602"/>
      <c r="O32" s="607">
        <f t="shared" si="8"/>
        <v>20.643534548997234</v>
      </c>
      <c r="P32" s="608">
        <f t="shared" si="6"/>
        <v>-1.886289238397254E-2</v>
      </c>
      <c r="Q32" s="446"/>
      <c r="R32" s="453" t="s">
        <v>15</v>
      </c>
      <c r="S32" s="454">
        <v>1899.141262678975</v>
      </c>
      <c r="T32" s="454">
        <f>K14</f>
        <v>1988.7141986958325</v>
      </c>
      <c r="U32" s="455">
        <f t="shared" ref="U32:U37" si="9">T32-S32</f>
        <v>89.572936016857511</v>
      </c>
      <c r="V32" s="1424">
        <f t="shared" ref="V32:V37" si="10">T32/$T$37</f>
        <v>0.2934839232011382</v>
      </c>
      <c r="W32" s="1149"/>
      <c r="X32" s="453" t="s">
        <v>15</v>
      </c>
      <c r="Y32" s="454">
        <v>1899.141262678975</v>
      </c>
      <c r="Z32" s="455">
        <f>M14</f>
        <v>1988.7141986958325</v>
      </c>
      <c r="AA32" s="1117">
        <f t="shared" ref="AA32" si="11">Z32-Y32</f>
        <v>89.572936016857511</v>
      </c>
      <c r="AB32" s="536">
        <f t="shared" ref="AB32" si="12">AA32/Y32</f>
        <v>4.7164967544596315E-2</v>
      </c>
      <c r="AC32" s="1109">
        <f t="shared" ref="AC32:AC37" si="13">Z32/$Z$37</f>
        <v>0.29360850081282241</v>
      </c>
      <c r="AE32" s="1449" t="s">
        <v>1720</v>
      </c>
      <c r="AF32" s="1450">
        <f>AF33+AF34+AF35</f>
        <v>3627.0471633600646</v>
      </c>
      <c r="AG32" s="1450">
        <f>AG33+AG34+AG35</f>
        <v>3806.4448765799652</v>
      </c>
      <c r="AH32" s="1450">
        <f>AH33+AH34+AH35</f>
        <v>50.004494890000018</v>
      </c>
      <c r="AI32" s="1450">
        <f>AI33+AI34+AI35</f>
        <v>3869.0260575899656</v>
      </c>
      <c r="AJ32" s="1451">
        <f>AI32-AF32</f>
        <v>241.97889422990102</v>
      </c>
      <c r="AK32" s="1452">
        <f>AI32/AF32</f>
        <v>1.0667151220624695</v>
      </c>
    </row>
    <row r="33" spans="2:37" ht="23" thickTop="1">
      <c r="B33" s="1605"/>
      <c r="C33" s="620" t="s">
        <v>504</v>
      </c>
      <c r="D33" s="620" t="s">
        <v>862</v>
      </c>
      <c r="E33" s="606" t="s">
        <v>489</v>
      </c>
      <c r="F33" s="607">
        <v>16.151413423689903</v>
      </c>
      <c r="G33" s="607">
        <v>0.76310893254320689</v>
      </c>
      <c r="H33" s="607">
        <v>0</v>
      </c>
      <c r="I33" s="607">
        <v>0</v>
      </c>
      <c r="J33" s="607">
        <v>0</v>
      </c>
      <c r="K33" s="607">
        <v>16.91452235623311</v>
      </c>
      <c r="L33" s="607">
        <v>-0.5667915899999999</v>
      </c>
      <c r="M33" s="607">
        <f t="shared" si="7"/>
        <v>16.347730766233109</v>
      </c>
      <c r="N33" s="602"/>
      <c r="O33" s="621">
        <f t="shared" si="8"/>
        <v>16.151413423689903</v>
      </c>
      <c r="P33" s="622">
        <f t="shared" si="6"/>
        <v>4.7247192089326706E-2</v>
      </c>
      <c r="Q33" s="446"/>
      <c r="R33" s="453" t="s">
        <v>1217</v>
      </c>
      <c r="S33" s="454">
        <v>834.53602453657811</v>
      </c>
      <c r="T33" s="455">
        <f>$K$12</f>
        <v>921.20461932973012</v>
      </c>
      <c r="U33" s="455">
        <f t="shared" si="9"/>
        <v>86.66859479315201</v>
      </c>
      <c r="V33" s="1424">
        <f t="shared" si="10"/>
        <v>0.13594650550048734</v>
      </c>
      <c r="W33" s="441"/>
      <c r="X33" s="453" t="s">
        <v>1217</v>
      </c>
      <c r="Y33" s="454">
        <v>914.64966849657822</v>
      </c>
      <c r="Z33" s="455">
        <f>$M$12</f>
        <v>983.78580033973014</v>
      </c>
      <c r="AA33" s="1117">
        <f>Z33-Y33</f>
        <v>69.136131843151929</v>
      </c>
      <c r="AB33" s="536">
        <f>AA33/Y33</f>
        <v>7.5587554693800851E-2</v>
      </c>
      <c r="AC33" s="1109">
        <f t="shared" si="13"/>
        <v>0.14524353179964861</v>
      </c>
      <c r="AE33" s="1459" t="s">
        <v>15</v>
      </c>
      <c r="AF33" s="1460">
        <f>Y32</f>
        <v>1899.141262678975</v>
      </c>
      <c r="AG33" s="1460">
        <f>K14</f>
        <v>1988.7141986958325</v>
      </c>
      <c r="AH33" s="1617">
        <f>L12+L15+L16</f>
        <v>50.004494890000018</v>
      </c>
      <c r="AI33" s="1461">
        <f>M14</f>
        <v>1988.7141986958325</v>
      </c>
      <c r="AJ33" s="1462">
        <f>AI33-AF33</f>
        <v>89.572936016857511</v>
      </c>
      <c r="AK33" s="1463">
        <f>AI33/AF33</f>
        <v>1.0471649675445962</v>
      </c>
    </row>
    <row r="34" spans="2:37" ht="22.5">
      <c r="B34" s="1600" t="s">
        <v>811</v>
      </c>
      <c r="C34" s="614" t="s">
        <v>506</v>
      </c>
      <c r="D34" s="617" t="s">
        <v>863</v>
      </c>
      <c r="E34" s="585" t="s">
        <v>489</v>
      </c>
      <c r="F34" s="615">
        <v>23.670081096464052</v>
      </c>
      <c r="G34" s="615">
        <v>1.118344868334578</v>
      </c>
      <c r="H34" s="615">
        <v>0</v>
      </c>
      <c r="I34" s="615">
        <v>0</v>
      </c>
      <c r="J34" s="615">
        <v>0</v>
      </c>
      <c r="K34" s="615">
        <v>24.78842596479863</v>
      </c>
      <c r="L34" s="615">
        <v>-0.94637891000000007</v>
      </c>
      <c r="M34" s="615">
        <f t="shared" si="7"/>
        <v>23.842047054798631</v>
      </c>
      <c r="N34" s="602"/>
      <c r="O34" s="615">
        <f t="shared" si="8"/>
        <v>23.670081096464052</v>
      </c>
      <c r="P34" s="616">
        <f t="shared" si="6"/>
        <v>4.7247192089326706E-2</v>
      </c>
      <c r="Q34" s="446"/>
      <c r="R34" s="453" t="s">
        <v>1218</v>
      </c>
      <c r="S34" s="454">
        <v>813.25623218451176</v>
      </c>
      <c r="T34" s="455">
        <f>$K$13</f>
        <v>896.52605855440288</v>
      </c>
      <c r="U34" s="455">
        <f t="shared" si="9"/>
        <v>83.269826369891121</v>
      </c>
      <c r="V34" s="1424">
        <f t="shared" si="10"/>
        <v>0.13230457402534102</v>
      </c>
      <c r="W34" s="441"/>
      <c r="X34" s="453" t="s">
        <v>1218</v>
      </c>
      <c r="Y34" s="454">
        <v>813.25623218451176</v>
      </c>
      <c r="Z34" s="455">
        <f>$M$13</f>
        <v>896.52605855440288</v>
      </c>
      <c r="AA34" s="1117">
        <f>Z34-Y34</f>
        <v>83.269826369891121</v>
      </c>
      <c r="AB34" s="536">
        <f>AA34/Y34</f>
        <v>0.10239064033511008</v>
      </c>
      <c r="AC34" s="1109">
        <f t="shared" si="13"/>
        <v>0.13236073447074873</v>
      </c>
      <c r="AE34" s="1448" t="s">
        <v>1217</v>
      </c>
      <c r="AF34" s="454">
        <f>Y33</f>
        <v>914.64966849657822</v>
      </c>
      <c r="AG34" s="454">
        <f>K12</f>
        <v>921.20461932973012</v>
      </c>
      <c r="AH34" s="1618"/>
      <c r="AI34" s="455">
        <f>M12</f>
        <v>983.78580033973014</v>
      </c>
      <c r="AJ34" s="1117">
        <f t="shared" ref="AJ34:AJ35" si="14">AI34-AF34</f>
        <v>69.136131843151929</v>
      </c>
      <c r="AK34" s="536">
        <f t="shared" ref="AK34:AK35" si="15">AI34/AF34</f>
        <v>1.075587554693801</v>
      </c>
    </row>
    <row r="35" spans="2:37" ht="22.5">
      <c r="B35" s="1600"/>
      <c r="C35" s="617" t="s">
        <v>514</v>
      </c>
      <c r="D35" s="617" t="s">
        <v>864</v>
      </c>
      <c r="E35" s="585" t="s">
        <v>489</v>
      </c>
      <c r="F35" s="615">
        <v>7.45860083</v>
      </c>
      <c r="G35" s="615">
        <v>0.3523979461326216</v>
      </c>
      <c r="H35" s="615">
        <v>0</v>
      </c>
      <c r="I35" s="615">
        <v>0</v>
      </c>
      <c r="J35" s="615">
        <v>0</v>
      </c>
      <c r="K35" s="615">
        <v>7.8109987761326209</v>
      </c>
      <c r="L35" s="615">
        <v>-0.27560861999999997</v>
      </c>
      <c r="M35" s="615">
        <f t="shared" si="7"/>
        <v>7.5353901561326211</v>
      </c>
      <c r="N35" s="602"/>
      <c r="O35" s="618">
        <f t="shared" si="8"/>
        <v>7.45860083</v>
      </c>
      <c r="P35" s="619">
        <f t="shared" si="6"/>
        <v>4.7247192089326706E-2</v>
      </c>
      <c r="Q35" s="446"/>
      <c r="R35" s="453" t="s">
        <v>804</v>
      </c>
      <c r="S35" s="454">
        <v>1804.0796513093142</v>
      </c>
      <c r="T35" s="455">
        <f>$K$15+$K$22+$K$58+K16</f>
        <v>2372.868509489284</v>
      </c>
      <c r="U35" s="455">
        <f t="shared" si="9"/>
        <v>568.78885817996979</v>
      </c>
      <c r="V35" s="1424">
        <f t="shared" si="10"/>
        <v>0.35017538460882897</v>
      </c>
      <c r="W35" s="441"/>
      <c r="X35" s="453" t="s">
        <v>1739</v>
      </c>
      <c r="Y35" s="454">
        <v>1749.6101606456143</v>
      </c>
      <c r="Z35" s="455">
        <f>$M$15+$M$22+$M$58+M16</f>
        <v>2307.412185587184</v>
      </c>
      <c r="AA35" s="1117">
        <f>Z35-Y35</f>
        <v>557.8020249415697</v>
      </c>
      <c r="AB35" s="536">
        <f>AA35/Y35</f>
        <v>0.31881503519374749</v>
      </c>
      <c r="AC35" s="1109">
        <f t="shared" si="13"/>
        <v>0.34066022810706992</v>
      </c>
      <c r="AE35" s="1464" t="s">
        <v>1218</v>
      </c>
      <c r="AF35" s="1465">
        <f>Y34</f>
        <v>813.25623218451176</v>
      </c>
      <c r="AG35" s="1465">
        <f>K13</f>
        <v>896.52605855440288</v>
      </c>
      <c r="AH35" s="1619"/>
      <c r="AI35" s="1466">
        <f>$M$13</f>
        <v>896.52605855440288</v>
      </c>
      <c r="AJ35" s="1467">
        <f t="shared" si="14"/>
        <v>83.269826369891121</v>
      </c>
      <c r="AK35" s="1468">
        <f t="shared" si="15"/>
        <v>1.10239064033511</v>
      </c>
    </row>
    <row r="36" spans="2:37" ht="24" thickBot="1">
      <c r="B36" s="1605" t="s">
        <v>501</v>
      </c>
      <c r="C36" s="605" t="s">
        <v>503</v>
      </c>
      <c r="D36" s="620" t="s">
        <v>865</v>
      </c>
      <c r="E36" s="606" t="s">
        <v>489</v>
      </c>
      <c r="F36" s="607">
        <v>20.445175829766303</v>
      </c>
      <c r="G36" s="607">
        <v>0.96597714972902804</v>
      </c>
      <c r="H36" s="607">
        <v>0</v>
      </c>
      <c r="I36" s="607">
        <v>0</v>
      </c>
      <c r="J36" s="607">
        <v>0</v>
      </c>
      <c r="K36" s="607">
        <v>21.411152979495331</v>
      </c>
      <c r="L36" s="607">
        <v>-0.85463128999999993</v>
      </c>
      <c r="M36" s="607">
        <f t="shared" si="7"/>
        <v>20.55652168949533</v>
      </c>
      <c r="N36" s="602"/>
      <c r="O36" s="607">
        <f t="shared" si="8"/>
        <v>20.445175829766303</v>
      </c>
      <c r="P36" s="608">
        <f t="shared" si="6"/>
        <v>4.7247192089326706E-2</v>
      </c>
      <c r="Q36" s="446"/>
      <c r="R36" s="453" t="s">
        <v>805</v>
      </c>
      <c r="S36" s="454">
        <v>1022.3264076912587</v>
      </c>
      <c r="T36" s="455">
        <f>$K$72</f>
        <v>596.91536610289063</v>
      </c>
      <c r="U36" s="455">
        <f t="shared" si="9"/>
        <v>-425.41104158836811</v>
      </c>
      <c r="V36" s="1424">
        <f t="shared" si="10"/>
        <v>8.8089612664204661E-2</v>
      </c>
      <c r="W36" s="441"/>
      <c r="X36" s="453" t="s">
        <v>1740</v>
      </c>
      <c r="Y36" s="454">
        <v>1022.3118396212587</v>
      </c>
      <c r="Z36" s="455">
        <f>$M$72</f>
        <v>596.91536610289063</v>
      </c>
      <c r="AA36" s="1117">
        <f>Z36-Y36</f>
        <v>-425.39647351836811</v>
      </c>
      <c r="AB36" s="536">
        <f>AA36/Y36</f>
        <v>-0.41611224386872697</v>
      </c>
      <c r="AC36" s="1109">
        <f t="shared" si="13"/>
        <v>8.812700480971028E-2</v>
      </c>
      <c r="AE36" s="1455" t="s">
        <v>1219</v>
      </c>
      <c r="AF36" s="1456">
        <f>AF37+AF38</f>
        <v>2771.9220002668731</v>
      </c>
      <c r="AG36" s="1456">
        <f>AG37+AG38</f>
        <v>2969.7838755921748</v>
      </c>
      <c r="AH36" s="1456">
        <f>AH37+AH38</f>
        <v>-52.488210769999995</v>
      </c>
      <c r="AI36" s="1456">
        <f>AI37+AI38</f>
        <v>2904.3275516900749</v>
      </c>
      <c r="AJ36" s="1457">
        <f>AI36-AF36</f>
        <v>132.40555142320181</v>
      </c>
      <c r="AK36" s="1458">
        <f>AI36/AF36</f>
        <v>1.0477666945211497</v>
      </c>
    </row>
    <row r="37" spans="2:37" ht="23" thickTop="1">
      <c r="B37" s="1605"/>
      <c r="C37" s="620" t="s">
        <v>502</v>
      </c>
      <c r="D37" s="620" t="s">
        <v>866</v>
      </c>
      <c r="E37" s="606" t="s">
        <v>489</v>
      </c>
      <c r="F37" s="607">
        <v>8.7842146564553882</v>
      </c>
      <c r="G37" s="607">
        <v>0.41502947722742667</v>
      </c>
      <c r="H37" s="607">
        <v>0</v>
      </c>
      <c r="I37" s="607">
        <v>0</v>
      </c>
      <c r="J37" s="607">
        <v>0</v>
      </c>
      <c r="K37" s="607">
        <v>9.1992441336828144</v>
      </c>
      <c r="L37" s="607">
        <v>-0.46884578000000005</v>
      </c>
      <c r="M37" s="607">
        <f t="shared" si="7"/>
        <v>8.7303983536828138</v>
      </c>
      <c r="N37" s="602"/>
      <c r="O37" s="621">
        <f t="shared" si="8"/>
        <v>8.7842146564553882</v>
      </c>
      <c r="P37" s="622">
        <f t="shared" si="6"/>
        <v>4.7247192089326706E-2</v>
      </c>
      <c r="Q37" s="446"/>
      <c r="R37" s="423" t="s">
        <v>34</v>
      </c>
      <c r="S37" s="457">
        <f>SUM(S32:S36)</f>
        <v>6373.339578400637</v>
      </c>
      <c r="T37" s="1086">
        <f>SUM(T32:T36)</f>
        <v>6776.2287521721391</v>
      </c>
      <c r="U37" s="457">
        <f t="shared" si="9"/>
        <v>402.8891737715021</v>
      </c>
      <c r="V37" s="1110">
        <f t="shared" si="10"/>
        <v>1</v>
      </c>
      <c r="W37" s="441"/>
      <c r="X37" s="423" t="s">
        <v>34</v>
      </c>
      <c r="Y37" s="457">
        <f>SUM(Y32:Y36)</f>
        <v>6398.9691636269372</v>
      </c>
      <c r="Z37" s="1086">
        <f>SUM(Z32:Z36)</f>
        <v>6773.3536092800405</v>
      </c>
      <c r="AA37" s="1086">
        <f>Z37-Y37</f>
        <v>374.38444565310328</v>
      </c>
      <c r="AB37" s="537">
        <f>AA37/Y37</f>
        <v>5.850699324840973E-2</v>
      </c>
      <c r="AC37" s="1110">
        <f t="shared" si="13"/>
        <v>1</v>
      </c>
      <c r="AE37" s="1469" t="s">
        <v>804</v>
      </c>
      <c r="AF37" s="1460">
        <f>Y35</f>
        <v>1749.6101606456143</v>
      </c>
      <c r="AG37" s="1460">
        <f>K22+K58+K15+K16</f>
        <v>2372.868509489284</v>
      </c>
      <c r="AH37" s="1461">
        <f>L22+(L51*50%)</f>
        <v>-52.488210769999995</v>
      </c>
      <c r="AI37" s="1460">
        <f>M22+M58+M15+M16</f>
        <v>2307.412185587184</v>
      </c>
      <c r="AJ37" s="1462">
        <f>AI37-AF37</f>
        <v>557.8020249415697</v>
      </c>
      <c r="AK37" s="1463">
        <f>AI37/AF37</f>
        <v>1.3188150351937475</v>
      </c>
    </row>
    <row r="38" spans="2:37" ht="22.5">
      <c r="B38" s="1405" t="s">
        <v>810</v>
      </c>
      <c r="C38" s="657" t="s">
        <v>517</v>
      </c>
      <c r="D38" s="657" t="s">
        <v>881</v>
      </c>
      <c r="E38" s="611" t="s">
        <v>489</v>
      </c>
      <c r="F38" s="612">
        <v>52.959984550000016</v>
      </c>
      <c r="G38" s="612">
        <v>2.5022105630816256</v>
      </c>
      <c r="H38" s="612">
        <v>0</v>
      </c>
      <c r="I38" s="612">
        <v>0</v>
      </c>
      <c r="J38" s="612">
        <v>0</v>
      </c>
      <c r="K38" s="612">
        <v>55.462195113081641</v>
      </c>
      <c r="L38" s="612">
        <v>-2.9862538500000002</v>
      </c>
      <c r="M38" s="612">
        <f t="shared" si="7"/>
        <v>52.475941263081644</v>
      </c>
      <c r="N38" s="602"/>
      <c r="O38" s="658">
        <f t="shared" si="8"/>
        <v>52.959984550000016</v>
      </c>
      <c r="P38" s="659">
        <f t="shared" si="6"/>
        <v>4.7247192089326706E-2</v>
      </c>
      <c r="Q38" s="446"/>
      <c r="R38" s="463"/>
      <c r="S38" s="458"/>
      <c r="T38" s="459">
        <f>$K$76-$T$37</f>
        <v>0</v>
      </c>
      <c r="V38" s="461"/>
      <c r="W38" s="461"/>
      <c r="X38" s="462"/>
      <c r="Y38" s="458"/>
      <c r="Z38" s="459">
        <f>$M$76-$Z$37</f>
        <v>0</v>
      </c>
      <c r="AA38" s="463"/>
      <c r="AB38" s="463"/>
      <c r="AC38" s="463"/>
      <c r="AE38" s="1470" t="s">
        <v>805</v>
      </c>
      <c r="AF38" s="1465">
        <f>Y36</f>
        <v>1022.3118396212587</v>
      </c>
      <c r="AG38" s="1465">
        <f>K68</f>
        <v>596.91536610289063</v>
      </c>
      <c r="AH38" s="1466">
        <f>L68</f>
        <v>0</v>
      </c>
      <c r="AI38" s="1466">
        <f>$M$72</f>
        <v>596.91536610289063</v>
      </c>
      <c r="AJ38" s="1467">
        <f>AI38-AF38</f>
        <v>-425.39647351836811</v>
      </c>
      <c r="AK38" s="1468">
        <f>AI38/AF38</f>
        <v>0.58388775613127308</v>
      </c>
    </row>
    <row r="39" spans="2:37" ht="22.5">
      <c r="B39" s="1605" t="s">
        <v>809</v>
      </c>
      <c r="C39" s="605" t="s">
        <v>515</v>
      </c>
      <c r="D39" s="620" t="s">
        <v>867</v>
      </c>
      <c r="E39" s="606" t="s">
        <v>489</v>
      </c>
      <c r="F39" s="607">
        <v>18.289274528771983</v>
      </c>
      <c r="G39" s="607">
        <v>0.86411686683532019</v>
      </c>
      <c r="H39" s="607">
        <v>0</v>
      </c>
      <c r="I39" s="607">
        <v>0</v>
      </c>
      <c r="J39" s="607">
        <v>0</v>
      </c>
      <c r="K39" s="607">
        <v>19.153391395607304</v>
      </c>
      <c r="L39" s="607">
        <v>-0.64209974000000003</v>
      </c>
      <c r="M39" s="607">
        <f t="shared" si="7"/>
        <v>18.511291655607305</v>
      </c>
      <c r="N39" s="602"/>
      <c r="O39" s="607">
        <f t="shared" si="8"/>
        <v>18.289274528771983</v>
      </c>
      <c r="P39" s="608">
        <f t="shared" si="6"/>
        <v>4.7247192089326706E-2</v>
      </c>
      <c r="Q39" s="446"/>
      <c r="R39" s="463"/>
      <c r="S39" s="463"/>
      <c r="T39" s="448"/>
      <c r="U39" s="447"/>
      <c r="V39" s="461"/>
      <c r="W39" s="461"/>
      <c r="X39" s="463"/>
      <c r="Y39" s="463"/>
      <c r="Z39" s="463"/>
      <c r="AA39" s="463"/>
      <c r="AB39" s="463"/>
      <c r="AC39" s="463"/>
      <c r="AE39" s="423" t="s">
        <v>34</v>
      </c>
      <c r="AF39" s="457">
        <f>AF36+AF32</f>
        <v>6398.9691636269381</v>
      </c>
      <c r="AG39" s="457">
        <f>AG36+AG32</f>
        <v>6776.22875217214</v>
      </c>
      <c r="AH39" s="457">
        <f>AH36+AH32</f>
        <v>-2.483715879999977</v>
      </c>
      <c r="AI39" s="457">
        <f>AI36+AI32</f>
        <v>6773.3536092800405</v>
      </c>
      <c r="AJ39" s="1086">
        <f t="shared" ref="AJ39" si="16">AI39-AF39</f>
        <v>374.38444565310238</v>
      </c>
      <c r="AK39" s="537">
        <f>AI39/AF39</f>
        <v>1.0585069932484097</v>
      </c>
    </row>
    <row r="40" spans="2:37" ht="22.5">
      <c r="B40" s="1605"/>
      <c r="C40" s="605" t="s">
        <v>498</v>
      </c>
      <c r="D40" s="620" t="s">
        <v>868</v>
      </c>
      <c r="E40" s="606" t="s">
        <v>489</v>
      </c>
      <c r="F40" s="607">
        <v>9.2375544098375642</v>
      </c>
      <c r="G40" s="607">
        <v>0.43644850763720239</v>
      </c>
      <c r="H40" s="607">
        <v>0</v>
      </c>
      <c r="I40" s="607">
        <v>0</v>
      </c>
      <c r="J40" s="607">
        <v>0</v>
      </c>
      <c r="K40" s="607">
        <v>9.6740029174747662</v>
      </c>
      <c r="L40" s="607">
        <v>-0.32440332</v>
      </c>
      <c r="M40" s="607">
        <f t="shared" si="7"/>
        <v>9.3495995974747661</v>
      </c>
      <c r="N40" s="602"/>
      <c r="O40" s="607">
        <f t="shared" si="8"/>
        <v>9.2375544098375642</v>
      </c>
      <c r="P40" s="608">
        <f t="shared" si="6"/>
        <v>4.7247192089326706E-2</v>
      </c>
      <c r="Q40" s="446"/>
      <c r="R40" s="1087" t="s">
        <v>1219</v>
      </c>
      <c r="S40" s="1088">
        <f>SUM(S35:S36)</f>
        <v>2826.4060590005729</v>
      </c>
      <c r="T40" s="1088">
        <f>SUM(T35:T36)</f>
        <v>2969.7838755921748</v>
      </c>
      <c r="U40" s="1088">
        <f>T40-S40</f>
        <v>143.37781659160191</v>
      </c>
      <c r="V40" s="1089">
        <f>U40/S40</f>
        <v>5.0727961092151358E-2</v>
      </c>
      <c r="W40" s="1089"/>
      <c r="X40" s="1087" t="s">
        <v>1219</v>
      </c>
      <c r="Y40" s="1088">
        <f>SUM(Y35:Y36)</f>
        <v>2771.9220002668731</v>
      </c>
      <c r="Z40" s="1088">
        <f>SUM(Z35:Z36)</f>
        <v>2904.3275516900749</v>
      </c>
      <c r="AA40" s="1088">
        <f>Z40-Y40</f>
        <v>132.40555142320181</v>
      </c>
      <c r="AB40" s="1089">
        <f>AA40/Y40</f>
        <v>4.776669452114965E-2</v>
      </c>
      <c r="AC40" s="461"/>
      <c r="AE40" s="461"/>
      <c r="AF40" s="461"/>
      <c r="AG40" s="461"/>
      <c r="AH40" s="461"/>
      <c r="AI40" s="461"/>
      <c r="AJ40" s="461"/>
      <c r="AK40" s="461"/>
    </row>
    <row r="41" spans="2:37" ht="22.5">
      <c r="B41" s="1600" t="s">
        <v>827</v>
      </c>
      <c r="C41" s="614" t="s">
        <v>495</v>
      </c>
      <c r="D41" s="617" t="s">
        <v>869</v>
      </c>
      <c r="E41" s="585" t="s">
        <v>489</v>
      </c>
      <c r="F41" s="615">
        <v>16.039714209697415</v>
      </c>
      <c r="G41" s="615">
        <v>0.75783145832347687</v>
      </c>
      <c r="H41" s="615">
        <v>0</v>
      </c>
      <c r="I41" s="615">
        <v>0</v>
      </c>
      <c r="J41" s="615">
        <v>0</v>
      </c>
      <c r="K41" s="615">
        <v>16.797545668020895</v>
      </c>
      <c r="L41" s="615">
        <v>-0.32299353000000003</v>
      </c>
      <c r="M41" s="615">
        <f t="shared" si="7"/>
        <v>16.474552138020893</v>
      </c>
      <c r="N41" s="602"/>
      <c r="O41" s="615">
        <f t="shared" si="8"/>
        <v>16.039714209697415</v>
      </c>
      <c r="P41" s="616">
        <f t="shared" si="6"/>
        <v>4.7247192089326928E-2</v>
      </c>
      <c r="Q41" s="446"/>
      <c r="R41" s="1087" t="s">
        <v>1220</v>
      </c>
      <c r="S41" s="1088">
        <f>SUM(S33:S34)</f>
        <v>1647.7922567210899</v>
      </c>
      <c r="T41" s="1088">
        <f>SUM(T33:T34)</f>
        <v>1817.730677884133</v>
      </c>
      <c r="U41" s="1088">
        <f>T41-S41</f>
        <v>169.93842116304313</v>
      </c>
      <c r="V41" s="1089">
        <f>U41/S41</f>
        <v>0.10313097447198856</v>
      </c>
      <c r="W41" s="1089"/>
      <c r="X41" s="1087" t="s">
        <v>1220</v>
      </c>
      <c r="Y41" s="1088">
        <f>SUM(Y32:Y34)</f>
        <v>3627.0471633600646</v>
      </c>
      <c r="Z41" s="1088">
        <f>SUM(Z32:Z34)</f>
        <v>3869.0260575899656</v>
      </c>
      <c r="AA41" s="1088">
        <f>Z41-Y41</f>
        <v>241.97889422990102</v>
      </c>
      <c r="AB41" s="1089">
        <f>AA41/Y41</f>
        <v>6.6715122062469656E-2</v>
      </c>
      <c r="AC41" s="448"/>
      <c r="AE41" s="448"/>
      <c r="AF41" s="448"/>
      <c r="AG41" s="448"/>
      <c r="AH41" s="448"/>
      <c r="AI41" s="448"/>
      <c r="AJ41" s="448"/>
      <c r="AK41" s="448"/>
    </row>
    <row r="42" spans="2:37" ht="21.5" customHeight="1">
      <c r="B42" s="1600"/>
      <c r="C42" s="614" t="s">
        <v>823</v>
      </c>
      <c r="D42" s="617" t="s">
        <v>1006</v>
      </c>
      <c r="E42" s="585" t="s">
        <v>489</v>
      </c>
      <c r="F42" s="615">
        <v>16.129841075719565</v>
      </c>
      <c r="G42" s="615">
        <v>0.76208969967483442</v>
      </c>
      <c r="H42" s="615">
        <v>0</v>
      </c>
      <c r="I42" s="615">
        <v>0</v>
      </c>
      <c r="J42" s="615">
        <v>0</v>
      </c>
      <c r="K42" s="1414">
        <v>16.8919307753944</v>
      </c>
      <c r="L42" s="615">
        <v>1.3461201200000001</v>
      </c>
      <c r="M42" s="615">
        <v>18.238050895394402</v>
      </c>
      <c r="N42" s="602"/>
      <c r="O42" s="615">
        <f t="shared" si="8"/>
        <v>16.129841075719565</v>
      </c>
      <c r="P42" s="616">
        <f t="shared" si="6"/>
        <v>4.7247192089326706E-2</v>
      </c>
      <c r="Q42" s="446"/>
      <c r="R42" s="1087"/>
      <c r="S42" s="1088"/>
      <c r="T42" s="1088"/>
      <c r="U42" s="1088"/>
      <c r="V42" s="1089"/>
      <c r="W42" s="1089"/>
      <c r="X42" s="1087"/>
      <c r="Y42" s="1088"/>
      <c r="Z42" s="1088"/>
      <c r="AA42" s="1088"/>
      <c r="AB42" s="1089"/>
      <c r="AC42" s="448"/>
      <c r="AD42" s="448"/>
      <c r="AE42" s="1603" t="s">
        <v>1246</v>
      </c>
      <c r="AF42" s="1601" t="s">
        <v>1741</v>
      </c>
      <c r="AG42" s="1601" t="s">
        <v>1742</v>
      </c>
      <c r="AH42" s="1601" t="str">
        <f t="shared" ref="AF42:AK45" si="17">AH30</f>
        <v>PA</v>
      </c>
      <c r="AI42" s="1601" t="s">
        <v>1743</v>
      </c>
      <c r="AJ42" s="1601" t="str">
        <f t="shared" si="17"/>
        <v>vs (%)</v>
      </c>
      <c r="AK42" s="1601" t="str">
        <f t="shared" si="17"/>
        <v>A.H</v>
      </c>
    </row>
    <row r="43" spans="2:37" ht="36" customHeight="1">
      <c r="B43" s="1478" t="s">
        <v>871</v>
      </c>
      <c r="C43" s="605" t="s">
        <v>497</v>
      </c>
      <c r="D43" s="620" t="s">
        <v>870</v>
      </c>
      <c r="E43" s="606" t="s">
        <v>489</v>
      </c>
      <c r="F43" s="607">
        <v>8.5566029522407838</v>
      </c>
      <c r="G43" s="607">
        <v>0.40427546331662023</v>
      </c>
      <c r="H43" s="607">
        <v>0</v>
      </c>
      <c r="I43" s="607">
        <v>0</v>
      </c>
      <c r="J43" s="607">
        <v>0</v>
      </c>
      <c r="K43" s="607">
        <v>8.9608784155574028</v>
      </c>
      <c r="L43" s="607">
        <v>-0.35488259999999999</v>
      </c>
      <c r="M43" s="607">
        <f t="shared" si="7"/>
        <v>8.605995815557403</v>
      </c>
      <c r="N43" s="602"/>
      <c r="O43" s="607">
        <f t="shared" si="8"/>
        <v>8.5566029522407838</v>
      </c>
      <c r="P43" s="608">
        <f t="shared" si="6"/>
        <v>4.7247192089326484E-2</v>
      </c>
      <c r="Q43" s="446"/>
      <c r="R43" t="s">
        <v>15</v>
      </c>
      <c r="S43" s="1238">
        <f>S32</f>
        <v>1899.141262678975</v>
      </c>
      <c r="T43" s="1238">
        <f>T32</f>
        <v>1988.7141986958325</v>
      </c>
      <c r="U43" s="1088">
        <f>T43-S43</f>
        <v>89.572936016857511</v>
      </c>
      <c r="V43" s="1089">
        <f>U43/S43</f>
        <v>4.7164967544596315E-2</v>
      </c>
      <c r="W43" s="441"/>
      <c r="X43" s="448"/>
      <c r="Y43" s="448"/>
      <c r="Z43" s="448"/>
      <c r="AA43" s="448"/>
      <c r="AB43" s="448"/>
      <c r="AC43" s="448"/>
      <c r="AD43" s="448"/>
      <c r="AE43" s="1604"/>
      <c r="AF43" s="1602"/>
      <c r="AG43" s="1602"/>
      <c r="AH43" s="1602"/>
      <c r="AI43" s="1602"/>
      <c r="AJ43" s="1602"/>
      <c r="AK43" s="1602"/>
    </row>
    <row r="44" spans="2:37" ht="24" thickBot="1">
      <c r="B44" s="636" t="s">
        <v>1016</v>
      </c>
      <c r="C44" s="657" t="s">
        <v>1052</v>
      </c>
      <c r="D44" s="657" t="s">
        <v>1112</v>
      </c>
      <c r="E44" s="611" t="s">
        <v>489</v>
      </c>
      <c r="F44" s="615">
        <v>8.4597039392108826</v>
      </c>
      <c r="G44" s="615">
        <v>0.39969725703473036</v>
      </c>
      <c r="H44" s="615">
        <v>0</v>
      </c>
      <c r="I44" s="615">
        <v>0</v>
      </c>
      <c r="J44" s="615">
        <v>0</v>
      </c>
      <c r="K44" s="1414">
        <v>8.8594011962456118</v>
      </c>
      <c r="L44" s="615">
        <v>0.24170675999999999</v>
      </c>
      <c r="M44" s="615">
        <f t="shared" si="7"/>
        <v>9.1011079562456114</v>
      </c>
      <c r="N44" s="602"/>
      <c r="O44" s="615">
        <f t="shared" si="8"/>
        <v>8.4597039392108826</v>
      </c>
      <c r="P44" s="616">
        <f t="shared" si="6"/>
        <v>4.7247192089326484E-2</v>
      </c>
      <c r="Q44" s="446"/>
      <c r="S44" s="448"/>
      <c r="T44" s="448"/>
      <c r="U44" s="447"/>
      <c r="V44" s="441"/>
      <c r="W44" s="441"/>
      <c r="X44" s="448"/>
      <c r="Y44" s="448"/>
      <c r="Z44" s="448"/>
      <c r="AA44" s="448"/>
      <c r="AB44" s="448"/>
      <c r="AC44" s="448"/>
      <c r="AD44" s="448"/>
      <c r="AE44" s="1449" t="s">
        <v>1745</v>
      </c>
      <c r="AF44" s="1450">
        <f t="shared" si="17"/>
        <v>3627.0471633600646</v>
      </c>
      <c r="AG44" s="1450">
        <f t="shared" si="17"/>
        <v>3806.4448765799652</v>
      </c>
      <c r="AH44" s="1450">
        <f t="shared" si="17"/>
        <v>50.004494890000018</v>
      </c>
      <c r="AI44" s="1450">
        <f t="shared" si="17"/>
        <v>3869.0260575899656</v>
      </c>
      <c r="AJ44" s="1451">
        <f t="shared" si="17"/>
        <v>241.97889422990102</v>
      </c>
      <c r="AK44" s="1452">
        <f t="shared" si="17"/>
        <v>1.0667151220624695</v>
      </c>
    </row>
    <row r="45" spans="2:37" ht="40.5" thickTop="1">
      <c r="B45" s="1478" t="s">
        <v>519</v>
      </c>
      <c r="C45" s="605" t="s">
        <v>520</v>
      </c>
      <c r="D45" s="606" t="s">
        <v>879</v>
      </c>
      <c r="E45" s="606" t="s">
        <v>489</v>
      </c>
      <c r="F45" s="607">
        <v>93.110359205539737</v>
      </c>
      <c r="G45" s="607">
        <v>4.3992030268903441</v>
      </c>
      <c r="H45" s="607">
        <v>0</v>
      </c>
      <c r="I45" s="607">
        <v>5.1432938324264432</v>
      </c>
      <c r="J45" s="607">
        <v>0</v>
      </c>
      <c r="K45" s="1413">
        <v>102.65285606485652</v>
      </c>
      <c r="L45" s="607">
        <v>-3.0888949800000001</v>
      </c>
      <c r="M45" s="607">
        <f t="shared" si="7"/>
        <v>99.563961084856516</v>
      </c>
      <c r="N45" s="602"/>
      <c r="O45" s="607">
        <f t="shared" si="8"/>
        <v>93.110359205539737</v>
      </c>
      <c r="P45" s="608">
        <f t="shared" si="6"/>
        <v>0.10248587741189863</v>
      </c>
      <c r="Q45" s="446"/>
      <c r="R45" s="1480" t="s">
        <v>793</v>
      </c>
      <c r="S45" s="1479" t="str">
        <f>$F$10</f>
        <v>AAR 
25/26 Cycle</v>
      </c>
      <c r="T45" s="1479" t="s">
        <v>791</v>
      </c>
      <c r="U45" s="447"/>
      <c r="V45" s="441"/>
      <c r="W45" s="441"/>
      <c r="X45" s="448"/>
      <c r="Y45" s="448"/>
      <c r="Z45" s="448"/>
      <c r="AA45" s="448"/>
      <c r="AB45" s="448"/>
      <c r="AC45" s="448"/>
      <c r="AD45" s="448"/>
      <c r="AE45" s="1459" t="s">
        <v>15</v>
      </c>
      <c r="AF45" s="1460">
        <f t="shared" si="17"/>
        <v>1899.141262678975</v>
      </c>
      <c r="AG45" s="1460">
        <f t="shared" si="17"/>
        <v>1988.7141986958325</v>
      </c>
      <c r="AH45" s="1481">
        <f t="shared" si="17"/>
        <v>50.004494890000018</v>
      </c>
      <c r="AI45" s="1461">
        <f t="shared" si="17"/>
        <v>1988.7141986958325</v>
      </c>
      <c r="AJ45" s="1462">
        <f t="shared" si="17"/>
        <v>89.572936016857511</v>
      </c>
      <c r="AK45" s="1463">
        <f t="shared" si="17"/>
        <v>1.0471649675445962</v>
      </c>
    </row>
    <row r="46" spans="2:37" ht="24" thickBot="1">
      <c r="B46" s="624" t="s">
        <v>1367</v>
      </c>
      <c r="C46" s="625"/>
      <c r="D46" s="625"/>
      <c r="E46" s="626"/>
      <c r="F46" s="627">
        <f t="shared" ref="F46:M46" si="18">F17+F22</f>
        <v>4999.9392936561253</v>
      </c>
      <c r="G46" s="627">
        <f t="shared" si="18"/>
        <v>235.66028510790312</v>
      </c>
      <c r="H46" s="627">
        <f t="shared" si="18"/>
        <v>129.10038351195973</v>
      </c>
      <c r="I46" s="627">
        <f t="shared" si="18"/>
        <v>5.1432938324264432</v>
      </c>
      <c r="J46" s="627">
        <f t="shared" si="18"/>
        <v>-31.904095749647137</v>
      </c>
      <c r="K46" s="627">
        <f t="shared" si="18"/>
        <v>5337.9391603587674</v>
      </c>
      <c r="L46" s="627">
        <f t="shared" si="18"/>
        <v>29.128284670000024</v>
      </c>
      <c r="M46" s="627">
        <f t="shared" si="18"/>
        <v>5367.067445028767</v>
      </c>
      <c r="N46" s="581"/>
      <c r="O46" s="628">
        <f>O17+O22</f>
        <v>4999.9392936561253</v>
      </c>
      <c r="P46" s="629">
        <f t="shared" si="6"/>
        <v>6.7600794099939021E-2</v>
      </c>
      <c r="Q46" s="446"/>
      <c r="R46" s="453" t="s">
        <v>1727</v>
      </c>
      <c r="S46" s="454" t="e">
        <v>#REF!</v>
      </c>
      <c r="T46" s="1424" t="e">
        <f t="shared" ref="T46:T50" si="19">S46/$S$51</f>
        <v>#REF!</v>
      </c>
      <c r="Y46" s="419"/>
      <c r="Z46" s="419"/>
      <c r="AA46" s="419"/>
      <c r="AB46" s="419"/>
      <c r="AC46" s="419"/>
      <c r="AD46" s="419"/>
      <c r="AE46" s="1455" t="s">
        <v>1744</v>
      </c>
      <c r="AF46" s="1456">
        <f t="shared" ref="AF46:AK49" si="20">AF36</f>
        <v>2771.9220002668731</v>
      </c>
      <c r="AG46" s="1456">
        <f t="shared" si="20"/>
        <v>2969.7838755921748</v>
      </c>
      <c r="AH46" s="1456">
        <f t="shared" si="20"/>
        <v>-52.488210769999995</v>
      </c>
      <c r="AI46" s="1456">
        <f t="shared" si="20"/>
        <v>2904.3275516900749</v>
      </c>
      <c r="AJ46" s="1457">
        <f t="shared" si="20"/>
        <v>132.40555142320181</v>
      </c>
      <c r="AK46" s="1458">
        <f t="shared" si="20"/>
        <v>1.0477666945211497</v>
      </c>
    </row>
    <row r="47" spans="2:37" ht="23" thickTop="1">
      <c r="B47" s="591"/>
      <c r="C47" s="592"/>
      <c r="D47" s="592"/>
      <c r="E47" s="593"/>
      <c r="F47" s="630"/>
      <c r="G47" s="630"/>
      <c r="H47" s="591"/>
      <c r="I47" s="630"/>
      <c r="J47" s="596"/>
      <c r="K47" s="596"/>
      <c r="L47" s="591"/>
      <c r="M47" s="596"/>
      <c r="N47" s="581"/>
      <c r="O47" s="591"/>
      <c r="P47" s="597"/>
      <c r="Q47" s="446"/>
      <c r="R47" s="453" t="s">
        <v>1217</v>
      </c>
      <c r="S47" s="454">
        <f>Z33</f>
        <v>983.78580033973014</v>
      </c>
      <c r="T47" s="1424" t="e">
        <f t="shared" si="19"/>
        <v>#REF!</v>
      </c>
      <c r="Y47" s="441"/>
      <c r="Z47" s="441"/>
      <c r="AA47" s="441"/>
      <c r="AB47" s="441"/>
      <c r="AC47" s="441"/>
      <c r="AD47" s="441"/>
      <c r="AE47" s="1469" t="s">
        <v>1739</v>
      </c>
      <c r="AF47" s="1460">
        <f t="shared" si="20"/>
        <v>1749.6101606456143</v>
      </c>
      <c r="AG47" s="1460">
        <f t="shared" si="20"/>
        <v>2372.868509489284</v>
      </c>
      <c r="AH47" s="1461">
        <f t="shared" si="20"/>
        <v>-52.488210769999995</v>
      </c>
      <c r="AI47" s="1460">
        <f t="shared" si="20"/>
        <v>2307.412185587184</v>
      </c>
      <c r="AJ47" s="1462">
        <f t="shared" si="20"/>
        <v>557.8020249415697</v>
      </c>
      <c r="AK47" s="1463">
        <f t="shared" si="20"/>
        <v>1.3188150351937475</v>
      </c>
    </row>
    <row r="48" spans="2:37" ht="28">
      <c r="B48" s="1115" t="s">
        <v>1239</v>
      </c>
      <c r="C48" s="625"/>
      <c r="D48" s="625"/>
      <c r="E48" s="631"/>
      <c r="F48" s="580"/>
      <c r="G48" s="580"/>
      <c r="H48" s="580"/>
      <c r="I48" s="580"/>
      <c r="J48" s="632"/>
      <c r="K48" s="632"/>
      <c r="L48" s="580"/>
      <c r="M48" s="632"/>
      <c r="N48" s="581"/>
      <c r="O48" s="582"/>
      <c r="P48" s="583"/>
      <c r="Q48" s="446"/>
      <c r="R48" s="453" t="s">
        <v>1218</v>
      </c>
      <c r="S48" s="454">
        <f>Z34</f>
        <v>896.52605855440288</v>
      </c>
      <c r="T48" s="1424" t="e">
        <f t="shared" si="19"/>
        <v>#REF!</v>
      </c>
      <c r="Y48" s="441"/>
      <c r="Z48" s="441"/>
      <c r="AA48" s="441"/>
      <c r="AB48" s="441"/>
      <c r="AC48" s="441"/>
      <c r="AD48" s="441"/>
      <c r="AE48" s="1470" t="s">
        <v>1740</v>
      </c>
      <c r="AF48" s="1465">
        <f t="shared" si="20"/>
        <v>1022.3118396212587</v>
      </c>
      <c r="AG48" s="1465">
        <f t="shared" si="20"/>
        <v>596.91536610289063</v>
      </c>
      <c r="AH48" s="1466">
        <f t="shared" si="20"/>
        <v>0</v>
      </c>
      <c r="AI48" s="1466">
        <f t="shared" si="20"/>
        <v>596.91536610289063</v>
      </c>
      <c r="AJ48" s="1467">
        <f t="shared" si="20"/>
        <v>-425.39647351836811</v>
      </c>
      <c r="AK48" s="1468">
        <f t="shared" si="20"/>
        <v>0.58388775613127308</v>
      </c>
    </row>
    <row r="49" spans="2:37" s="1074" customFormat="1" ht="44" customHeight="1">
      <c r="B49" s="1589" t="s">
        <v>1729</v>
      </c>
      <c r="C49" s="1585" t="s">
        <v>532</v>
      </c>
      <c r="D49" s="1585" t="s">
        <v>872</v>
      </c>
      <c r="E49" s="1585" t="s">
        <v>531</v>
      </c>
      <c r="F49" s="584" t="str">
        <f>F10</f>
        <v>AAR 
25/26 Cycle</v>
      </c>
      <c r="G49" s="1585" t="s">
        <v>524</v>
      </c>
      <c r="H49" s="1585" t="s">
        <v>1247</v>
      </c>
      <c r="I49" s="1585" t="s">
        <v>1207</v>
      </c>
      <c r="J49" s="1583" t="s">
        <v>20</v>
      </c>
      <c r="K49" s="584" t="str">
        <f>K10</f>
        <v>AAR
26/27 Cycle</v>
      </c>
      <c r="L49" s="1236" t="s">
        <v>488</v>
      </c>
      <c r="M49" s="584" t="str">
        <f>M10</f>
        <v>AAR
26/27 Cycle</v>
      </c>
      <c r="N49" s="633"/>
      <c r="O49" s="1583" t="str">
        <f>O20</f>
        <v>AAR 
25/26 Cycle</v>
      </c>
      <c r="P49" s="1585" t="s">
        <v>1288</v>
      </c>
      <c r="Q49" s="446"/>
      <c r="R49" s="453" t="s">
        <v>804</v>
      </c>
      <c r="S49" s="454">
        <f>Z35</f>
        <v>2307.412185587184</v>
      </c>
      <c r="T49" s="1424" t="e">
        <f t="shared" si="19"/>
        <v>#REF!</v>
      </c>
      <c r="U49"/>
      <c r="V49"/>
      <c r="W49"/>
      <c r="X49"/>
      <c r="Y49" s="441"/>
      <c r="Z49" s="441"/>
      <c r="AA49" s="441"/>
      <c r="AB49" s="441"/>
      <c r="AC49" s="441"/>
      <c r="AD49" s="441"/>
      <c r="AE49" s="423" t="str">
        <f>AE39</f>
        <v>Total</v>
      </c>
      <c r="AF49" s="457">
        <f t="shared" si="20"/>
        <v>6398.9691636269381</v>
      </c>
      <c r="AG49" s="457">
        <f t="shared" si="20"/>
        <v>6776.22875217214</v>
      </c>
      <c r="AH49" s="457">
        <f t="shared" si="20"/>
        <v>-2.483715879999977</v>
      </c>
      <c r="AI49" s="457">
        <f t="shared" si="20"/>
        <v>6773.3536092800405</v>
      </c>
      <c r="AJ49" s="1086">
        <f t="shared" si="20"/>
        <v>374.38444565310238</v>
      </c>
      <c r="AK49" s="537">
        <f t="shared" si="20"/>
        <v>1.0585069932484097</v>
      </c>
    </row>
    <row r="50" spans="2:37" ht="20" customHeight="1">
      <c r="B50" s="1590"/>
      <c r="C50" s="1586"/>
      <c r="D50" s="1586"/>
      <c r="E50" s="1586"/>
      <c r="F50" s="1263" t="str">
        <f>F11</f>
        <v>REH 3.348</v>
      </c>
      <c r="G50" s="1586"/>
      <c r="H50" s="1586"/>
      <c r="I50" s="1586"/>
      <c r="J50" s="1584"/>
      <c r="K50" s="1070" t="str">
        <f>K11</f>
        <v>DSP 2268</v>
      </c>
      <c r="L50" s="1071" t="s">
        <v>34</v>
      </c>
      <c r="M50" s="1070" t="str">
        <f>M21</f>
        <v>with PA</v>
      </c>
      <c r="N50" s="418"/>
      <c r="O50" s="1606"/>
      <c r="P50" s="1606"/>
      <c r="Q50" s="446"/>
      <c r="R50" s="453" t="s">
        <v>805</v>
      </c>
      <c r="S50" s="454">
        <f>Z36</f>
        <v>596.91536610289063</v>
      </c>
      <c r="T50" s="1424" t="e">
        <f t="shared" si="19"/>
        <v>#REF!</v>
      </c>
      <c r="Y50" s="450"/>
      <c r="Z50" s="450"/>
      <c r="AA50" s="450"/>
      <c r="AB50" s="450"/>
      <c r="AC50" s="450"/>
      <c r="AD50" s="1447"/>
      <c r="AE50" s="1447"/>
      <c r="AF50" s="1447"/>
      <c r="AG50" s="1447"/>
      <c r="AH50" s="1447"/>
      <c r="AI50" s="1447"/>
      <c r="AJ50" s="1447"/>
      <c r="AK50" s="1447"/>
    </row>
    <row r="51" spans="2:37" ht="22.5" customHeight="1">
      <c r="B51" s="634" t="s">
        <v>533</v>
      </c>
      <c r="C51" s="635"/>
      <c r="D51" s="635"/>
      <c r="E51" s="635"/>
      <c r="F51" s="601">
        <f>SUM(F52:F57)</f>
        <v>1588.4586648598317</v>
      </c>
      <c r="G51" s="1415">
        <f t="shared" ref="G51:M51" si="21">SUM(G52:G57)</f>
        <v>75.05021166458792</v>
      </c>
      <c r="H51" s="601">
        <f t="shared" si="21"/>
        <v>0</v>
      </c>
      <c r="I51" s="601">
        <f t="shared" si="21"/>
        <v>0</v>
      </c>
      <c r="J51" s="601">
        <f t="shared" si="21"/>
        <v>0</v>
      </c>
      <c r="K51" s="601">
        <f>SUM(K52:K57)</f>
        <v>1663.50887652442</v>
      </c>
      <c r="L51" s="601">
        <f t="shared" si="21"/>
        <v>-63.224001100000002</v>
      </c>
      <c r="M51" s="601">
        <f t="shared" si="21"/>
        <v>1600.2848754244199</v>
      </c>
      <c r="N51" s="602"/>
      <c r="O51" s="601">
        <f t="shared" ref="O51" si="22">F51</f>
        <v>1588.4586648598317</v>
      </c>
      <c r="P51" s="603">
        <f t="shared" ref="P51:P56" si="23">IFERROR(K51/O51-1,"N.A")</f>
        <v>4.7247192089326928E-2</v>
      </c>
      <c r="Q51" s="446"/>
      <c r="R51" s="423" t="s">
        <v>34</v>
      </c>
      <c r="S51" s="457" t="e">
        <f>SUM(S46:S50)</f>
        <v>#REF!</v>
      </c>
      <c r="T51" s="1110" t="e">
        <f>SUM(T46:T50)</f>
        <v>#REF!</v>
      </c>
      <c r="Y51" s="447"/>
      <c r="Z51" s="447"/>
      <c r="AA51" s="447"/>
      <c r="AB51" s="447"/>
      <c r="AC51" s="447"/>
      <c r="AD51" s="448"/>
      <c r="AE51" s="448"/>
      <c r="AF51" s="448"/>
      <c r="AG51" s="448"/>
      <c r="AH51" s="448"/>
      <c r="AI51" s="448"/>
      <c r="AJ51" s="448"/>
      <c r="AK51" s="448"/>
    </row>
    <row r="52" spans="2:37" ht="22.5" customHeight="1">
      <c r="B52" s="1611" t="s">
        <v>1221</v>
      </c>
      <c r="C52" s="637" t="s">
        <v>510</v>
      </c>
      <c r="D52" s="637" t="s">
        <v>873</v>
      </c>
      <c r="E52" s="1612" t="s">
        <v>489</v>
      </c>
      <c r="F52" s="612">
        <v>408.3661035365073</v>
      </c>
      <c r="G52" s="1416">
        <v>19.294151736559236</v>
      </c>
      <c r="H52" s="612">
        <v>0</v>
      </c>
      <c r="I52" s="612">
        <v>0</v>
      </c>
      <c r="J52" s="612">
        <v>0</v>
      </c>
      <c r="K52" s="1416">
        <v>427.66025527306653</v>
      </c>
      <c r="L52" s="612">
        <v>-17.827215880000001</v>
      </c>
      <c r="M52" s="1416">
        <v>409.83303939306654</v>
      </c>
      <c r="N52" s="602"/>
      <c r="O52" s="612"/>
      <c r="P52" s="613"/>
      <c r="Q52" s="446"/>
      <c r="R52" s="423"/>
      <c r="S52" s="457"/>
      <c r="T52" s="1110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8"/>
      <c r="AK52" s="448"/>
    </row>
    <row r="53" spans="2:37" ht="22.5" customHeight="1">
      <c r="B53" s="1611"/>
      <c r="C53" s="610" t="s">
        <v>511</v>
      </c>
      <c r="D53" s="610" t="s">
        <v>874</v>
      </c>
      <c r="E53" s="1612"/>
      <c r="F53" s="612">
        <v>352.35557108627575</v>
      </c>
      <c r="G53" s="1416">
        <v>16.647811350857683</v>
      </c>
      <c r="H53" s="612">
        <v>0</v>
      </c>
      <c r="I53" s="612">
        <v>0</v>
      </c>
      <c r="J53" s="612">
        <v>0</v>
      </c>
      <c r="K53" s="1416">
        <v>369.00338243713344</v>
      </c>
      <c r="L53" s="612">
        <v>-15.37637853</v>
      </c>
      <c r="M53" s="1416">
        <v>353.62700390713343</v>
      </c>
      <c r="N53" s="602"/>
      <c r="O53" s="612"/>
      <c r="P53" s="613"/>
      <c r="Q53" s="446"/>
      <c r="R53" s="423"/>
      <c r="S53" s="457"/>
      <c r="T53" s="1110"/>
      <c r="Y53" s="448"/>
      <c r="Z53" s="448"/>
      <c r="AA53" s="448"/>
      <c r="AB53" s="448"/>
      <c r="AC53" s="448"/>
      <c r="AD53" s="448"/>
      <c r="AE53" s="448"/>
      <c r="AF53" s="448"/>
      <c r="AG53" s="448"/>
      <c r="AH53" s="448"/>
      <c r="AI53" s="448"/>
      <c r="AJ53" s="448"/>
      <c r="AK53" s="448"/>
    </row>
    <row r="54" spans="2:37" ht="22.5" customHeight="1">
      <c r="B54" s="604" t="s">
        <v>1064</v>
      </c>
      <c r="C54" s="605" t="s">
        <v>521</v>
      </c>
      <c r="D54" s="605" t="s">
        <v>875</v>
      </c>
      <c r="E54" s="606" t="s">
        <v>489</v>
      </c>
      <c r="F54" s="607">
        <v>162.36520481872631</v>
      </c>
      <c r="G54" s="1413">
        <v>7.6713000206932369</v>
      </c>
      <c r="H54" s="607">
        <v>0</v>
      </c>
      <c r="I54" s="607">
        <v>0</v>
      </c>
      <c r="J54" s="607">
        <v>0</v>
      </c>
      <c r="K54" s="607">
        <v>170.03650483941954</v>
      </c>
      <c r="L54" s="607">
        <v>-5.8088104100000004</v>
      </c>
      <c r="M54" s="607">
        <v>164.22769442941953</v>
      </c>
      <c r="N54" s="602"/>
      <c r="O54" s="607">
        <f>F54</f>
        <v>162.36520481872631</v>
      </c>
      <c r="P54" s="608">
        <f t="shared" si="23"/>
        <v>4.7247192089326706E-2</v>
      </c>
      <c r="Q54" s="446"/>
      <c r="R54" s="450"/>
      <c r="S54" s="1210"/>
      <c r="T54" s="461"/>
      <c r="U54" s="461"/>
      <c r="V54" s="461"/>
      <c r="W54" s="461"/>
      <c r="X54" s="461"/>
      <c r="Y54" s="461"/>
      <c r="Z54" s="461"/>
      <c r="AA54" s="461"/>
      <c r="AB54" s="461"/>
      <c r="AC54" s="461"/>
      <c r="AD54" s="461"/>
      <c r="AE54" s="461"/>
      <c r="AF54" s="461"/>
      <c r="AG54" s="461"/>
      <c r="AH54" s="461"/>
      <c r="AI54" s="461"/>
      <c r="AJ54" s="461"/>
      <c r="AK54" s="461"/>
    </row>
    <row r="55" spans="2:37" ht="22.5" customHeight="1">
      <c r="B55" s="623" t="s">
        <v>1062</v>
      </c>
      <c r="C55" s="614" t="s">
        <v>512</v>
      </c>
      <c r="D55" s="614" t="s">
        <v>876</v>
      </c>
      <c r="E55" s="585" t="s">
        <v>489</v>
      </c>
      <c r="F55" s="615">
        <v>157.85681581753673</v>
      </c>
      <c r="G55" s="1414">
        <v>7.4582912995406234</v>
      </c>
      <c r="H55" s="615">
        <v>0</v>
      </c>
      <c r="I55" s="615">
        <v>0</v>
      </c>
      <c r="J55" s="615">
        <v>0</v>
      </c>
      <c r="K55" s="1414">
        <v>165.31510711707736</v>
      </c>
      <c r="L55" s="615">
        <v>-5.9391068000000002</v>
      </c>
      <c r="M55" s="615">
        <v>159.37600031707737</v>
      </c>
      <c r="N55" s="602"/>
      <c r="O55" s="615">
        <f>F55</f>
        <v>157.85681581753673</v>
      </c>
      <c r="P55" s="616">
        <f t="shared" si="23"/>
        <v>4.7247192089326706E-2</v>
      </c>
      <c r="Q55" s="446"/>
      <c r="R55" s="450"/>
      <c r="S55" s="461"/>
      <c r="T55" s="461"/>
      <c r="U55" s="461"/>
      <c r="V55" s="461"/>
      <c r="W55" s="461"/>
      <c r="X55" s="461"/>
      <c r="Y55" s="461"/>
      <c r="Z55" s="461"/>
      <c r="AA55" s="461"/>
      <c r="AB55" s="461"/>
      <c r="AC55" s="461"/>
      <c r="AD55" s="461"/>
      <c r="AE55" s="461"/>
      <c r="AF55" s="461"/>
      <c r="AG55" s="461"/>
      <c r="AH55" s="461"/>
      <c r="AI55" s="461"/>
      <c r="AJ55" s="461"/>
      <c r="AK55" s="461"/>
    </row>
    <row r="56" spans="2:37" ht="22.5">
      <c r="B56" s="638" t="s">
        <v>1063</v>
      </c>
      <c r="C56" s="620" t="s">
        <v>522</v>
      </c>
      <c r="D56" s="620" t="s">
        <v>877</v>
      </c>
      <c r="E56" s="606" t="s">
        <v>489</v>
      </c>
      <c r="F56" s="607">
        <v>108.78473229920459</v>
      </c>
      <c r="G56" s="1413">
        <v>5.1397731433265017</v>
      </c>
      <c r="H56" s="607">
        <v>0</v>
      </c>
      <c r="I56" s="607">
        <v>0</v>
      </c>
      <c r="J56" s="607">
        <v>0</v>
      </c>
      <c r="K56" s="607">
        <v>113.9245054425311</v>
      </c>
      <c r="L56" s="607">
        <v>-3.8521538799999999</v>
      </c>
      <c r="M56" s="607">
        <v>110.0723515625311</v>
      </c>
      <c r="N56" s="602"/>
      <c r="O56" s="607">
        <f>F56</f>
        <v>108.78473229920459</v>
      </c>
      <c r="P56" s="608">
        <f t="shared" si="23"/>
        <v>4.7247192089326706E-2</v>
      </c>
      <c r="Q56" s="446"/>
      <c r="R56" s="450"/>
      <c r="S56" s="450"/>
      <c r="T56" s="450"/>
      <c r="U56" s="450"/>
      <c r="V56" s="450"/>
      <c r="W56" s="450"/>
      <c r="X56" s="450"/>
      <c r="Y56" s="450"/>
      <c r="Z56" s="450"/>
      <c r="AA56" s="450"/>
      <c r="AB56" s="450"/>
      <c r="AC56" s="450"/>
      <c r="AD56" s="1447"/>
      <c r="AE56" s="1447"/>
      <c r="AF56" s="1447"/>
      <c r="AG56" s="1447"/>
      <c r="AH56" s="1447"/>
      <c r="AI56" s="1447"/>
      <c r="AJ56" s="1447"/>
      <c r="AK56" s="1447"/>
    </row>
    <row r="57" spans="2:37" ht="22.5">
      <c r="B57" s="623" t="s">
        <v>1065</v>
      </c>
      <c r="C57" s="614" t="s">
        <v>523</v>
      </c>
      <c r="D57" s="614" t="s">
        <v>1005</v>
      </c>
      <c r="E57" s="585" t="s">
        <v>489</v>
      </c>
      <c r="F57" s="615">
        <v>398.73023730158116</v>
      </c>
      <c r="G57" s="1414">
        <v>18.838884113610625</v>
      </c>
      <c r="H57" s="615">
        <v>0</v>
      </c>
      <c r="I57" s="615">
        <v>0</v>
      </c>
      <c r="J57" s="615">
        <v>0</v>
      </c>
      <c r="K57" s="615">
        <v>417.56912141519177</v>
      </c>
      <c r="L57" s="615">
        <v>-14.4203356</v>
      </c>
      <c r="M57" s="615">
        <v>403.14878581519179</v>
      </c>
      <c r="N57" s="602"/>
      <c r="O57" s="615">
        <f>F57</f>
        <v>398.73023730158116</v>
      </c>
      <c r="P57" s="616">
        <v>0</v>
      </c>
      <c r="Q57" s="446"/>
      <c r="R57" s="1447"/>
      <c r="S57" s="1447"/>
      <c r="T57" s="1447"/>
      <c r="U57" s="1447"/>
      <c r="V57" s="1447"/>
      <c r="W57" s="1447"/>
      <c r="X57" s="1447"/>
      <c r="Y57" s="1447"/>
      <c r="Z57" s="1447"/>
      <c r="AA57" s="1447"/>
      <c r="AB57" s="1447"/>
      <c r="AC57" s="1447"/>
      <c r="AD57" s="1447"/>
      <c r="AE57" s="1447"/>
      <c r="AF57" s="1447"/>
      <c r="AG57" s="1447"/>
      <c r="AH57" s="1447"/>
      <c r="AI57" s="1447"/>
      <c r="AJ57" s="1447"/>
      <c r="AK57" s="1447"/>
    </row>
    <row r="58" spans="2:37" ht="23">
      <c r="B58" s="634" t="s">
        <v>1368</v>
      </c>
      <c r="C58" s="639"/>
      <c r="D58" s="639"/>
      <c r="E58" s="635"/>
      <c r="F58" s="601">
        <v>803.41511733431912</v>
      </c>
      <c r="G58" s="601" cm="1">
        <f t="array" ref="G58">SUM(G52:G53*51%,G54*50%,G55*51%,G56*50%,G57*50%)</f>
        <v>37.959108376163528</v>
      </c>
      <c r="H58" s="601" cm="1">
        <f t="array" ref="H58">SUM(H52:H53*51%,H54*50%,H55*51%,H56*50%,H57*50%)</f>
        <v>0</v>
      </c>
      <c r="I58" s="601" cm="1">
        <f t="array" ref="I58">SUM(I52:I53*51%,I54*50%,I55*51%,I56*50%,I57*50%)</f>
        <v>0</v>
      </c>
      <c r="J58" s="601" cm="1">
        <f t="array" ref="J58">SUM(J52:J53*51%,J54*50%,J55*51%,J56*50%,J57*50%)</f>
        <v>0</v>
      </c>
      <c r="K58" s="601" cm="1">
        <f t="array" ref="K58">SUM(K52:K53*51%,K54*50%,K55*51%,K56*50%,K57*50%)</f>
        <v>841.37422571048273</v>
      </c>
      <c r="L58" s="601" cm="1">
        <f t="array" ref="L58">SUM(L52:L53*51%,L54*50%,L55*51%,L56*50%,L57*50%)</f>
        <v>-32.003427562100001</v>
      </c>
      <c r="M58" s="601" cm="1">
        <f t="array" ref="M58">SUM(M52:M53*51%,M54*50%,M55*51%,M56*50%,M57*50%)</f>
        <v>809.37079814838262</v>
      </c>
      <c r="N58" s="602"/>
      <c r="O58" s="601">
        <f t="shared" ref="O58:O59" si="24">F58</f>
        <v>803.41511733431912</v>
      </c>
      <c r="P58" s="603">
        <f t="shared" ref="P58:P59" si="25">IFERROR(K58/O58-1,"N.A")</f>
        <v>4.7247192089326706E-2</v>
      </c>
      <c r="Q58" s="446"/>
      <c r="R58" s="464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  <c r="AD58" s="419"/>
      <c r="AE58" s="419"/>
      <c r="AF58" s="419"/>
      <c r="AG58" s="419"/>
      <c r="AH58" s="419"/>
      <c r="AI58" s="419"/>
      <c r="AJ58" s="419"/>
      <c r="AK58" s="419"/>
    </row>
    <row r="59" spans="2:37" ht="23">
      <c r="B59" s="634" t="s">
        <v>1758</v>
      </c>
      <c r="C59" s="639"/>
      <c r="D59" s="639"/>
      <c r="E59" s="635"/>
      <c r="F59" s="601">
        <v>803.41511733431912</v>
      </c>
      <c r="G59" s="601">
        <f>SUM(G52:G53,G54*50%,G56*50%,G57*50%)</f>
        <v>51.766941726232105</v>
      </c>
      <c r="H59" s="601">
        <f t="shared" ref="H59:K59" si="26">SUM(H52:H53,H54*50%,H56*50%,H57*50%)</f>
        <v>0</v>
      </c>
      <c r="I59" s="601">
        <f t="shared" si="26"/>
        <v>0</v>
      </c>
      <c r="J59" s="601">
        <f t="shared" si="26"/>
        <v>0</v>
      </c>
      <c r="K59" s="601">
        <f t="shared" si="26"/>
        <v>1147.4287035587713</v>
      </c>
      <c r="L59" s="601" cm="1">
        <f t="array" ref="L59">SUM(L52:L53*51%,L54*50%,L56*50%,L57*50%)</f>
        <v>-28.974483094100002</v>
      </c>
      <c r="M59" s="601">
        <f>SUM(M52:M53,M54*50%,M56*50%,M57*50%)</f>
        <v>1102.184459203771</v>
      </c>
      <c r="N59" s="602"/>
      <c r="O59" s="601">
        <f t="shared" si="24"/>
        <v>803.41511733431912</v>
      </c>
      <c r="P59" s="603">
        <f t="shared" si="25"/>
        <v>0.4281890878103809</v>
      </c>
      <c r="Q59" s="446"/>
      <c r="R59" s="464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19"/>
      <c r="AD59" s="419"/>
      <c r="AE59" s="419"/>
      <c r="AF59" s="419"/>
      <c r="AG59" s="419"/>
      <c r="AH59" s="419"/>
      <c r="AI59" s="419"/>
      <c r="AJ59" s="419"/>
      <c r="AK59" s="419"/>
    </row>
    <row r="60" spans="2:37" ht="23">
      <c r="B60" s="1408"/>
      <c r="C60" s="655"/>
      <c r="D60" s="655"/>
      <c r="E60" s="654"/>
      <c r="F60" s="1409"/>
      <c r="G60" s="1409"/>
      <c r="H60" s="1409"/>
      <c r="I60" s="1409"/>
      <c r="J60" s="1409"/>
      <c r="K60" s="1409"/>
      <c r="L60" s="1409"/>
      <c r="M60" s="1409"/>
      <c r="N60" s="602"/>
      <c r="O60" s="1409"/>
      <c r="P60" s="1410"/>
      <c r="Q60" s="1411"/>
      <c r="R60" s="463"/>
      <c r="S60" s="463"/>
      <c r="T60" s="463"/>
      <c r="U60" s="463"/>
      <c r="V60" s="463"/>
      <c r="W60" s="463"/>
      <c r="X60" s="463"/>
      <c r="Y60" s="463"/>
      <c r="Z60" s="463"/>
      <c r="AA60" s="463"/>
      <c r="AB60" s="463"/>
      <c r="AC60" s="463"/>
      <c r="AD60" s="463"/>
      <c r="AE60" s="463"/>
      <c r="AF60" s="463"/>
      <c r="AG60" s="463"/>
      <c r="AH60" s="463"/>
      <c r="AI60" s="463"/>
      <c r="AJ60" s="463"/>
      <c r="AK60" s="463"/>
    </row>
    <row r="61" spans="2:37" ht="23">
      <c r="B61" s="624" t="s">
        <v>1369</v>
      </c>
      <c r="C61" s="625"/>
      <c r="D61" s="625"/>
      <c r="E61" s="626"/>
      <c r="F61" s="627">
        <f>F46+F58</f>
        <v>5803.3544109904442</v>
      </c>
      <c r="G61" s="627">
        <f t="shared" ref="G61:L61" si="27">G46+G58</f>
        <v>273.61939348406668</v>
      </c>
      <c r="H61" s="627">
        <f t="shared" si="27"/>
        <v>129.10038351195973</v>
      </c>
      <c r="I61" s="627">
        <f t="shared" si="27"/>
        <v>5.1432938324264432</v>
      </c>
      <c r="J61" s="627">
        <f t="shared" si="27"/>
        <v>-31.904095749647137</v>
      </c>
      <c r="K61" s="627">
        <f t="shared" si="27"/>
        <v>6179.3133860692506</v>
      </c>
      <c r="L61" s="627">
        <f t="shared" si="27"/>
        <v>-2.8751428920999764</v>
      </c>
      <c r="M61" s="627">
        <f>M46+M58</f>
        <v>6176.4382431771501</v>
      </c>
      <c r="N61" s="581"/>
      <c r="O61" s="642">
        <f>O46+O58</f>
        <v>5803.3544109904442</v>
      </c>
      <c r="P61" s="629">
        <f>IFERROR(K61/O61-1,"N.A")</f>
        <v>6.4783045882362833E-2</v>
      </c>
      <c r="Q61" s="446"/>
      <c r="R61" s="1118"/>
      <c r="S61" s="419"/>
      <c r="T61" s="1118"/>
      <c r="U61" s="419"/>
      <c r="V61" s="1118"/>
      <c r="W61" s="419"/>
      <c r="X61" s="419"/>
      <c r="Y61" s="419"/>
      <c r="Z61" s="419"/>
      <c r="AA61" s="419"/>
      <c r="AB61" s="419"/>
      <c r="AC61" s="419"/>
      <c r="AD61" s="419"/>
      <c r="AE61" s="419"/>
      <c r="AF61" s="419"/>
      <c r="AG61" s="419"/>
      <c r="AH61" s="419"/>
      <c r="AI61" s="419"/>
      <c r="AJ61" s="419"/>
      <c r="AK61" s="419"/>
    </row>
    <row r="62" spans="2:37" ht="23">
      <c r="B62" s="624" t="s">
        <v>1756</v>
      </c>
      <c r="C62" s="625"/>
      <c r="D62" s="625"/>
      <c r="E62" s="626"/>
      <c r="F62" s="627">
        <f>F46+F59</f>
        <v>5803.3544109904442</v>
      </c>
      <c r="G62" s="627">
        <f t="shared" ref="G62:L62" si="28">G46+G59</f>
        <v>287.42722683413524</v>
      </c>
      <c r="H62" s="627">
        <f t="shared" si="28"/>
        <v>129.10038351195973</v>
      </c>
      <c r="I62" s="627">
        <f t="shared" si="28"/>
        <v>5.1432938324264432</v>
      </c>
      <c r="J62" s="627">
        <f t="shared" si="28"/>
        <v>-31.904095749647137</v>
      </c>
      <c r="K62" s="627">
        <f t="shared" si="28"/>
        <v>6485.3678639175387</v>
      </c>
      <c r="L62" s="627">
        <f t="shared" si="28"/>
        <v>0.15380157590002241</v>
      </c>
      <c r="M62" s="627">
        <f>M46+M59</f>
        <v>6469.2519042325384</v>
      </c>
      <c r="N62" s="581"/>
      <c r="O62" s="642">
        <f>O47+O59</f>
        <v>803.41511733431912</v>
      </c>
      <c r="P62" s="629">
        <f>IFERROR(K62/O62-1,"N.A")</f>
        <v>7.0722502277970349</v>
      </c>
      <c r="Q62" s="446"/>
      <c r="R62" s="1118"/>
      <c r="S62" s="419"/>
      <c r="T62" s="1118"/>
      <c r="U62" s="419"/>
      <c r="V62" s="1118"/>
      <c r="W62" s="419"/>
      <c r="X62" s="419"/>
      <c r="Y62" s="419"/>
      <c r="Z62" s="419"/>
      <c r="AA62" s="419"/>
      <c r="AB62" s="419"/>
      <c r="AC62" s="419"/>
      <c r="AD62" s="419"/>
      <c r="AE62" s="419"/>
      <c r="AF62" s="419"/>
      <c r="AG62" s="419"/>
      <c r="AH62" s="419"/>
      <c r="AI62" s="419"/>
      <c r="AJ62" s="419"/>
      <c r="AK62" s="419"/>
    </row>
    <row r="63" spans="2:37" ht="14.5" customHeight="1">
      <c r="B63" s="643"/>
      <c r="C63" s="592"/>
      <c r="D63" s="592"/>
      <c r="E63" s="593"/>
      <c r="F63" s="596"/>
      <c r="G63" s="595"/>
      <c r="H63" s="594"/>
      <c r="I63" s="594"/>
      <c r="J63" s="596"/>
      <c r="K63" s="596"/>
      <c r="L63" s="591"/>
      <c r="M63" s="596"/>
      <c r="N63" s="581"/>
      <c r="O63" s="591"/>
      <c r="P63" s="597"/>
      <c r="Q63" s="446"/>
      <c r="R63" s="1119"/>
      <c r="S63" s="1119"/>
      <c r="T63" s="1119"/>
      <c r="U63" s="448"/>
      <c r="V63" s="448"/>
      <c r="W63" s="448"/>
      <c r="X63" s="448"/>
      <c r="Y63" s="448"/>
      <c r="Z63" s="448"/>
      <c r="AA63" s="448"/>
      <c r="AB63" s="448"/>
      <c r="AC63" s="448"/>
      <c r="AD63" s="448"/>
      <c r="AE63" s="448"/>
      <c r="AF63" s="448"/>
      <c r="AG63" s="448"/>
      <c r="AH63" s="448"/>
      <c r="AI63" s="448"/>
      <c r="AJ63" s="448"/>
      <c r="AK63" s="448"/>
    </row>
    <row r="64" spans="2:37" ht="23">
      <c r="B64" s="1091" t="s">
        <v>1237</v>
      </c>
      <c r="C64" s="644"/>
      <c r="D64" s="644"/>
      <c r="E64" s="645"/>
      <c r="F64" s="647"/>
      <c r="G64" s="646"/>
      <c r="H64" s="646"/>
      <c r="I64" s="646"/>
      <c r="J64" s="647"/>
      <c r="K64" s="647"/>
      <c r="L64" s="646"/>
      <c r="M64" s="647"/>
      <c r="N64" s="581"/>
      <c r="O64" s="648"/>
      <c r="P64" s="649"/>
      <c r="Q64" s="446"/>
      <c r="R64" s="419"/>
      <c r="S64" s="419"/>
      <c r="T64" s="419"/>
      <c r="U64" s="419"/>
      <c r="V64" s="419"/>
      <c r="W64" s="419"/>
      <c r="X64" s="419"/>
      <c r="Y64" s="419"/>
      <c r="Z64" s="419"/>
      <c r="AA64" s="419"/>
      <c r="AB64" s="419"/>
      <c r="AC64" s="419"/>
      <c r="AD64" s="419"/>
      <c r="AE64" s="419"/>
      <c r="AF64" s="419"/>
      <c r="AG64" s="419"/>
      <c r="AH64" s="419"/>
      <c r="AI64" s="419"/>
      <c r="AJ64" s="419"/>
      <c r="AK64" s="419"/>
    </row>
    <row r="65" spans="2:37" ht="9.65" customHeight="1">
      <c r="B65" s="591"/>
      <c r="C65" s="592"/>
      <c r="D65" s="592"/>
      <c r="E65" s="593"/>
      <c r="F65" s="594"/>
      <c r="G65" s="595"/>
      <c r="H65" s="594"/>
      <c r="I65" s="594"/>
      <c r="J65" s="596"/>
      <c r="K65" s="596"/>
      <c r="L65" s="591"/>
      <c r="M65" s="596"/>
      <c r="N65" s="581"/>
      <c r="O65" s="591"/>
      <c r="P65" s="597"/>
      <c r="Q65" s="446"/>
      <c r="R65" s="441"/>
      <c r="S65" s="441"/>
      <c r="T65" s="441"/>
      <c r="U65" s="441"/>
      <c r="V65" s="441"/>
      <c r="W65" s="441"/>
      <c r="X65" s="441"/>
      <c r="Y65" s="441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1"/>
      <c r="AK65" s="441"/>
    </row>
    <row r="66" spans="2:37" s="1074" customFormat="1" ht="46">
      <c r="B66" s="1589" t="s">
        <v>1729</v>
      </c>
      <c r="C66" s="1583" t="s">
        <v>532</v>
      </c>
      <c r="D66" s="1583" t="s">
        <v>872</v>
      </c>
      <c r="E66" s="1585" t="s">
        <v>531</v>
      </c>
      <c r="F66" s="584" t="str">
        <f>F11</f>
        <v>REH 3.348</v>
      </c>
      <c r="G66" s="1585" t="s">
        <v>524</v>
      </c>
      <c r="H66" s="1585" t="s">
        <v>1247</v>
      </c>
      <c r="I66" s="1585" t="s">
        <v>1207</v>
      </c>
      <c r="J66" s="1583" t="s">
        <v>20</v>
      </c>
      <c r="K66" s="584" t="str">
        <f>K11</f>
        <v>DSP 2268</v>
      </c>
      <c r="L66" s="1236" t="s">
        <v>488</v>
      </c>
      <c r="M66" s="600" t="str">
        <f>K66</f>
        <v>DSP 2268</v>
      </c>
      <c r="N66" s="581"/>
      <c r="O66" s="1583" t="str">
        <f>O49</f>
        <v>AAR 
25/26 Cycle</v>
      </c>
      <c r="P66" s="1585" t="s">
        <v>1288</v>
      </c>
      <c r="Q66" s="446"/>
      <c r="R66" s="441"/>
      <c r="S66" s="441"/>
      <c r="T66" s="441"/>
      <c r="U66" s="441"/>
      <c r="V66" s="441"/>
      <c r="W66" s="441"/>
      <c r="X66" s="441"/>
      <c r="Y66" s="441"/>
      <c r="Z66" s="441"/>
      <c r="AA66" s="441"/>
      <c r="AB66" s="441"/>
      <c r="AC66" s="441"/>
      <c r="AD66" s="441"/>
      <c r="AE66" s="441"/>
      <c r="AF66" s="441"/>
      <c r="AG66" s="441"/>
      <c r="AH66" s="441"/>
      <c r="AI66" s="441"/>
      <c r="AJ66" s="441"/>
      <c r="AK66" s="441"/>
    </row>
    <row r="67" spans="2:37" ht="20" customHeight="1">
      <c r="B67" s="1590"/>
      <c r="C67" s="1584"/>
      <c r="D67" s="1584"/>
      <c r="E67" s="1586"/>
      <c r="F67" s="1263">
        <f>F12</f>
        <v>834.53602453657811</v>
      </c>
      <c r="G67" s="1586"/>
      <c r="H67" s="1586"/>
      <c r="I67" s="1586"/>
      <c r="J67" s="1584"/>
      <c r="K67" s="1070">
        <f>K12</f>
        <v>921.20461932973012</v>
      </c>
      <c r="L67" s="1071" t="s">
        <v>34</v>
      </c>
      <c r="M67" s="1070" t="s">
        <v>1750</v>
      </c>
      <c r="N67" s="418"/>
      <c r="O67" s="1606"/>
      <c r="P67" s="1606"/>
      <c r="Q67" s="446"/>
      <c r="R67" s="466"/>
      <c r="S67" s="466"/>
      <c r="T67" s="466"/>
      <c r="U67" s="466"/>
      <c r="V67" s="466"/>
      <c r="W67" s="466"/>
      <c r="X67" s="466"/>
      <c r="Y67" s="466"/>
      <c r="Z67" s="466"/>
      <c r="AA67" s="466"/>
      <c r="AB67" s="466"/>
      <c r="AC67" s="466"/>
      <c r="AD67" s="1447"/>
      <c r="AE67" s="1447"/>
      <c r="AF67" s="1447"/>
      <c r="AG67" s="1447"/>
      <c r="AH67" s="1447"/>
      <c r="AI67" s="1447"/>
      <c r="AJ67" s="1447"/>
      <c r="AK67" s="1447"/>
    </row>
    <row r="68" spans="2:37" ht="23">
      <c r="B68" s="586" t="s">
        <v>767</v>
      </c>
      <c r="C68" s="587"/>
      <c r="D68" s="587"/>
      <c r="E68" s="588"/>
      <c r="F68" s="601">
        <f t="shared" ref="F68:L68" si="29">SUM(F69:F70)</f>
        <v>569.98516741019409</v>
      </c>
      <c r="G68" s="601">
        <f t="shared" si="29"/>
        <v>26.930198692696479</v>
      </c>
      <c r="H68" s="601">
        <f t="shared" si="29"/>
        <v>0</v>
      </c>
      <c r="I68" s="601">
        <f t="shared" si="29"/>
        <v>0</v>
      </c>
      <c r="J68" s="601">
        <f t="shared" si="29"/>
        <v>0</v>
      </c>
      <c r="K68" s="601">
        <f t="shared" si="29"/>
        <v>596.91536610289063</v>
      </c>
      <c r="L68" s="601">
        <f t="shared" si="29"/>
        <v>0</v>
      </c>
      <c r="M68" s="601">
        <f>SUM(L68,K68)</f>
        <v>596.91536610289063</v>
      </c>
      <c r="N68" s="602"/>
      <c r="O68" s="601">
        <f>SUM(O69:O70)</f>
        <v>569.98516741019409</v>
      </c>
      <c r="P68" s="650">
        <f>IFERROR(K68/O68-1,"N.A")</f>
        <v>4.7247192089326706E-2</v>
      </c>
      <c r="Q68" s="446"/>
      <c r="R68" s="448"/>
      <c r="S68" s="448"/>
      <c r="T68" s="448"/>
      <c r="U68" s="448"/>
      <c r="V68" s="448"/>
      <c r="W68" s="448"/>
      <c r="X68" s="448"/>
      <c r="Y68" s="448"/>
      <c r="Z68" s="448"/>
      <c r="AA68" s="448"/>
      <c r="AB68" s="448"/>
      <c r="AC68" s="448"/>
      <c r="AD68" s="448"/>
      <c r="AE68" s="448"/>
      <c r="AF68" s="448"/>
      <c r="AG68" s="448"/>
      <c r="AH68" s="448"/>
      <c r="AI68" s="448"/>
      <c r="AJ68" s="448"/>
      <c r="AK68" s="448"/>
    </row>
    <row r="69" spans="2:37" ht="22.5">
      <c r="B69" s="1614" t="s">
        <v>1363</v>
      </c>
      <c r="C69" s="620" t="s">
        <v>1050</v>
      </c>
      <c r="D69" s="620" t="s">
        <v>1698</v>
      </c>
      <c r="E69" s="606" t="s">
        <v>489</v>
      </c>
      <c r="F69" s="607">
        <f>'RAP 25.26 PTBR'!K66</f>
        <v>321.80777299039528</v>
      </c>
      <c r="G69" s="607">
        <v>15.204513666315647</v>
      </c>
      <c r="H69" s="607">
        <v>0</v>
      </c>
      <c r="I69" s="607">
        <v>0</v>
      </c>
      <c r="J69" s="607">
        <v>0</v>
      </c>
      <c r="K69" s="607">
        <f>SUM(F69:J69)</f>
        <v>337.0122866567109</v>
      </c>
      <c r="L69" s="607">
        <v>0</v>
      </c>
      <c r="M69" s="607">
        <f>SUM(L69,K69)</f>
        <v>337.0122866567109</v>
      </c>
      <c r="N69" s="602"/>
      <c r="O69" s="621">
        <f>F69</f>
        <v>321.80777299039528</v>
      </c>
      <c r="P69" s="622">
        <f>IFERROR(K69/O69-1,"N.A")</f>
        <v>4.7247192089326706E-2</v>
      </c>
      <c r="Q69" s="446"/>
      <c r="R69" s="448"/>
      <c r="S69" s="448"/>
      <c r="T69" s="448"/>
      <c r="U69" s="448"/>
      <c r="V69" s="448"/>
      <c r="W69" s="448"/>
      <c r="X69" s="448"/>
      <c r="Y69" s="448"/>
      <c r="Z69" s="448"/>
      <c r="AA69" s="448"/>
      <c r="AB69" s="448"/>
      <c r="AC69" s="448"/>
      <c r="AD69" s="448"/>
      <c r="AE69" s="448"/>
      <c r="AF69" s="448"/>
      <c r="AG69" s="448"/>
      <c r="AH69" s="448"/>
      <c r="AI69" s="448"/>
      <c r="AJ69" s="448"/>
      <c r="AK69" s="448"/>
    </row>
    <row r="70" spans="2:37" ht="22.5">
      <c r="B70" s="1614"/>
      <c r="C70" s="620" t="s">
        <v>1051</v>
      </c>
      <c r="D70" s="620" t="s">
        <v>1049</v>
      </c>
      <c r="E70" s="606" t="s">
        <v>489</v>
      </c>
      <c r="F70" s="607">
        <f>'RAP 25.26 PTBR'!K67</f>
        <v>248.17739441979884</v>
      </c>
      <c r="G70" s="607">
        <v>11.725685026380834</v>
      </c>
      <c r="H70" s="607">
        <v>0</v>
      </c>
      <c r="I70" s="607">
        <v>0</v>
      </c>
      <c r="J70" s="607">
        <v>0</v>
      </c>
      <c r="K70" s="607">
        <f>SUM(F70:J70)</f>
        <v>259.90307944617967</v>
      </c>
      <c r="L70" s="607">
        <v>0</v>
      </c>
      <c r="M70" s="607">
        <f>SUM(L70,K70)</f>
        <v>259.90307944617967</v>
      </c>
      <c r="N70" s="602"/>
      <c r="O70" s="621">
        <f>F70</f>
        <v>248.17739441979884</v>
      </c>
      <c r="P70" s="622">
        <f>IFERROR(K70/O70-1,"N.A")</f>
        <v>4.7247192089326706E-2</v>
      </c>
      <c r="Q70" s="446"/>
      <c r="R70" s="448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  <c r="AD70" s="448"/>
      <c r="AE70" s="448"/>
      <c r="AF70" s="448"/>
      <c r="AG70" s="448"/>
      <c r="AH70" s="448"/>
      <c r="AI70" s="448"/>
      <c r="AJ70" s="448"/>
      <c r="AK70" s="448"/>
    </row>
    <row r="71" spans="2:37" ht="9" customHeight="1">
      <c r="B71" s="660"/>
      <c r="C71" s="661"/>
      <c r="D71" s="661"/>
      <c r="E71" s="662"/>
      <c r="F71" s="663"/>
      <c r="G71" s="663"/>
      <c r="H71" s="663"/>
      <c r="I71" s="663"/>
      <c r="J71" s="663"/>
      <c r="K71" s="663"/>
      <c r="L71" s="663"/>
      <c r="M71" s="663"/>
      <c r="N71" s="581"/>
      <c r="O71" s="664"/>
      <c r="P71" s="665"/>
      <c r="Q71" s="446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  <c r="AD71" s="448"/>
      <c r="AE71" s="448"/>
      <c r="AF71" s="448"/>
      <c r="AG71" s="448"/>
      <c r="AH71" s="448"/>
      <c r="AI71" s="448"/>
      <c r="AJ71" s="448"/>
      <c r="AK71" s="448"/>
    </row>
    <row r="72" spans="2:37" ht="23">
      <c r="B72" s="624" t="s">
        <v>1370</v>
      </c>
      <c r="C72" s="625"/>
      <c r="D72" s="625"/>
      <c r="E72" s="641"/>
      <c r="F72" s="627">
        <f>F68</f>
        <v>569.98516741019409</v>
      </c>
      <c r="G72" s="627">
        <f>G68</f>
        <v>26.930198692696479</v>
      </c>
      <c r="H72" s="627">
        <f t="shared" ref="H72:M72" si="30">H68</f>
        <v>0</v>
      </c>
      <c r="I72" s="627">
        <f t="shared" si="30"/>
        <v>0</v>
      </c>
      <c r="J72" s="627">
        <f t="shared" si="30"/>
        <v>0</v>
      </c>
      <c r="K72" s="627">
        <f t="shared" si="30"/>
        <v>596.91536610289063</v>
      </c>
      <c r="L72" s="627">
        <f t="shared" si="30"/>
        <v>0</v>
      </c>
      <c r="M72" s="627">
        <f t="shared" si="30"/>
        <v>596.91536610289063</v>
      </c>
      <c r="N72" s="666"/>
      <c r="O72" s="628">
        <f>O68</f>
        <v>569.98516741019409</v>
      </c>
      <c r="P72" s="629">
        <f>IFERROR(K72/O72-1,"N.A")</f>
        <v>4.7247192089326706E-2</v>
      </c>
      <c r="Q72" s="446"/>
      <c r="R72" s="419"/>
      <c r="S72" s="419"/>
      <c r="T72" s="419"/>
      <c r="U72" s="419"/>
      <c r="V72" s="419"/>
      <c r="W72" s="419"/>
      <c r="X72" s="419"/>
      <c r="Y72" s="419"/>
      <c r="Z72" s="419"/>
      <c r="AA72" s="419"/>
      <c r="AB72" s="419"/>
      <c r="AC72" s="419"/>
      <c r="AD72" s="419"/>
      <c r="AE72" s="419"/>
      <c r="AF72" s="419"/>
      <c r="AG72" s="419"/>
      <c r="AH72" s="419"/>
      <c r="AI72" s="419"/>
      <c r="AJ72" s="419"/>
      <c r="AK72" s="419"/>
    </row>
    <row r="73" spans="2:37" ht="53" hidden="1" customHeight="1">
      <c r="B73" s="624"/>
      <c r="C73" s="625"/>
      <c r="D73" s="625"/>
      <c r="E73" s="641"/>
      <c r="F73" s="627"/>
      <c r="G73" s="627"/>
      <c r="H73" s="627"/>
      <c r="I73" s="627"/>
      <c r="J73" s="627"/>
      <c r="K73" s="627"/>
      <c r="L73" s="627"/>
      <c r="M73" s="627"/>
      <c r="N73" s="666"/>
      <c r="O73" s="628"/>
      <c r="P73" s="629"/>
      <c r="Q73" s="446"/>
      <c r="R73" s="419"/>
      <c r="S73" s="419"/>
      <c r="T73" s="419"/>
      <c r="U73" s="419"/>
      <c r="V73" s="419"/>
      <c r="W73" s="419"/>
      <c r="X73" s="419"/>
      <c r="Y73" s="419"/>
      <c r="Z73" s="419"/>
      <c r="AA73" s="419"/>
      <c r="AB73" s="419"/>
      <c r="AC73" s="419"/>
      <c r="AD73" s="419"/>
      <c r="AE73" s="419"/>
      <c r="AF73" s="419"/>
      <c r="AG73" s="419"/>
      <c r="AH73" s="419"/>
      <c r="AI73" s="419"/>
      <c r="AJ73" s="419"/>
      <c r="AK73" s="419"/>
    </row>
    <row r="74" spans="2:37" ht="53" hidden="1" customHeight="1">
      <c r="B74" s="624"/>
      <c r="C74" s="625"/>
      <c r="D74" s="625"/>
      <c r="E74" s="641"/>
      <c r="F74" s="627"/>
      <c r="G74" s="627"/>
      <c r="H74" s="627"/>
      <c r="I74" s="627"/>
      <c r="J74" s="627"/>
      <c r="K74" s="627"/>
      <c r="L74" s="627"/>
      <c r="M74" s="627"/>
      <c r="N74" s="666"/>
      <c r="O74" s="628"/>
      <c r="P74" s="629"/>
      <c r="Q74" s="446"/>
      <c r="R74" s="419"/>
      <c r="S74" s="419"/>
      <c r="T74" s="419"/>
      <c r="U74" s="419"/>
      <c r="V74" s="419"/>
      <c r="W74" s="419"/>
      <c r="X74" s="419"/>
      <c r="Y74" s="419"/>
      <c r="Z74" s="419"/>
      <c r="AA74" s="419"/>
      <c r="AB74" s="419"/>
      <c r="AC74" s="419"/>
      <c r="AD74" s="419"/>
      <c r="AE74" s="419"/>
      <c r="AF74" s="419"/>
      <c r="AG74" s="419"/>
      <c r="AH74" s="419"/>
      <c r="AI74" s="419"/>
      <c r="AJ74" s="419"/>
      <c r="AK74" s="419"/>
    </row>
    <row r="75" spans="2:37" ht="4" customHeight="1">
      <c r="B75" s="591"/>
      <c r="C75" s="592"/>
      <c r="D75" s="592"/>
      <c r="E75" s="591"/>
      <c r="F75" s="596"/>
      <c r="G75" s="596"/>
      <c r="H75" s="596"/>
      <c r="I75" s="596"/>
      <c r="J75" s="596"/>
      <c r="K75" s="596"/>
      <c r="L75" s="596"/>
      <c r="M75" s="596"/>
      <c r="N75" s="581"/>
      <c r="O75" s="596"/>
      <c r="P75" s="597"/>
      <c r="Q75" s="467"/>
      <c r="R75" s="448"/>
      <c r="S75" s="448"/>
      <c r="T75" s="448"/>
      <c r="U75" s="448"/>
      <c r="V75" s="448"/>
      <c r="W75" s="448"/>
      <c r="X75" s="448"/>
      <c r="Y75" s="448"/>
      <c r="Z75" s="448"/>
      <c r="AA75" s="448"/>
      <c r="AB75" s="448"/>
      <c r="AC75" s="448"/>
      <c r="AD75" s="448"/>
      <c r="AE75" s="448"/>
      <c r="AF75" s="448"/>
      <c r="AG75" s="448"/>
      <c r="AH75" s="448"/>
      <c r="AI75" s="448"/>
      <c r="AJ75" s="448"/>
      <c r="AK75" s="448"/>
    </row>
    <row r="76" spans="2:37" ht="23">
      <c r="B76" s="634" t="s">
        <v>1754</v>
      </c>
      <c r="C76" s="639"/>
      <c r="D76" s="639"/>
      <c r="E76" s="635"/>
      <c r="F76" s="1482">
        <f t="shared" ref="F76:L76" si="31">F61+F72</f>
        <v>6373.3395784006379</v>
      </c>
      <c r="G76" s="1482">
        <f>G61+G72</f>
        <v>300.54959217676316</v>
      </c>
      <c r="H76" s="1482">
        <f t="shared" si="31"/>
        <v>129.10038351195973</v>
      </c>
      <c r="I76" s="1482">
        <f t="shared" si="31"/>
        <v>5.1432938324264432</v>
      </c>
      <c r="J76" s="1482">
        <f t="shared" si="31"/>
        <v>-31.904095749647137</v>
      </c>
      <c r="K76" s="1482">
        <f>K61+K72</f>
        <v>6776.228752172141</v>
      </c>
      <c r="L76" s="1482">
        <f t="shared" si="31"/>
        <v>-2.8751428920999764</v>
      </c>
      <c r="M76" s="1482">
        <f>M61+M72</f>
        <v>6773.3536092800405</v>
      </c>
      <c r="N76" s="1483"/>
      <c r="O76" s="1482">
        <f>O61+O72</f>
        <v>6373.3395784006379</v>
      </c>
      <c r="P76" s="1484">
        <f>IFERROR(K76/O76-1,"N.A")</f>
        <v>6.3214766578090664E-2</v>
      </c>
      <c r="Q76" s="1237"/>
    </row>
    <row r="77" spans="2:37" ht="5" customHeight="1">
      <c r="C77" s="468"/>
      <c r="D77" s="468"/>
      <c r="E77" s="469"/>
      <c r="F77" s="469"/>
      <c r="G77" s="469"/>
      <c r="H77" s="469"/>
      <c r="I77" s="469"/>
      <c r="J77" s="470"/>
      <c r="K77" s="474"/>
      <c r="L77" s="469"/>
      <c r="M77" s="471"/>
      <c r="N77" s="418"/>
      <c r="O77" s="472"/>
      <c r="P77" s="473"/>
      <c r="Q77" s="440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  <c r="AD77" s="419"/>
      <c r="AE77" s="419"/>
      <c r="AF77" s="419"/>
      <c r="AG77" s="419"/>
      <c r="AH77" s="419"/>
      <c r="AI77" s="419"/>
      <c r="AJ77" s="419"/>
      <c r="AK77" s="419"/>
    </row>
    <row r="78" spans="2:37" ht="23">
      <c r="B78" s="624" t="s">
        <v>1757</v>
      </c>
      <c r="C78" s="625"/>
      <c r="D78" s="625"/>
      <c r="E78" s="641"/>
      <c r="F78" s="627">
        <f>F62+F72</f>
        <v>6373.3395784006379</v>
      </c>
      <c r="G78" s="627">
        <f t="shared" ref="G78:M78" si="32">G62+G72</f>
        <v>314.35742552683172</v>
      </c>
      <c r="H78" s="627">
        <f t="shared" si="32"/>
        <v>129.10038351195973</v>
      </c>
      <c r="I78" s="627">
        <f t="shared" si="32"/>
        <v>5.1432938324264432</v>
      </c>
      <c r="J78" s="627">
        <f t="shared" si="32"/>
        <v>-31.904095749647137</v>
      </c>
      <c r="K78" s="627">
        <f t="shared" si="32"/>
        <v>7082.2832300204291</v>
      </c>
      <c r="L78" s="627">
        <f t="shared" si="32"/>
        <v>0.15380157590002241</v>
      </c>
      <c r="M78" s="627">
        <f t="shared" si="32"/>
        <v>7066.1672703354288</v>
      </c>
      <c r="N78" s="666"/>
      <c r="O78" s="628">
        <f>F78</f>
        <v>6373.3395784006379</v>
      </c>
      <c r="P78" s="629">
        <f>IFERROR(K78/O78-1,"N.A")</f>
        <v>0.11123581960427997</v>
      </c>
      <c r="Q78" s="440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19"/>
    </row>
    <row r="79" spans="2:37" ht="30" customHeight="1">
      <c r="B79" s="1105" t="s">
        <v>1235</v>
      </c>
      <c r="C79" s="1092"/>
      <c r="D79" s="420"/>
      <c r="E79" s="419"/>
      <c r="F79" s="419"/>
      <c r="G79" s="419"/>
      <c r="H79" s="419"/>
      <c r="I79" s="419"/>
      <c r="J79" s="422"/>
      <c r="K79" s="422"/>
      <c r="L79" s="419"/>
      <c r="M79" s="1445"/>
      <c r="N79" s="418"/>
      <c r="O79" s="419"/>
      <c r="P79" s="419"/>
      <c r="Y79" s="419"/>
      <c r="Z79" s="419"/>
      <c r="AA79" s="419"/>
      <c r="AB79" s="419"/>
      <c r="AC79" s="419"/>
      <c r="AD79" s="419"/>
      <c r="AE79" s="419"/>
      <c r="AF79" s="419"/>
      <c r="AG79" s="419"/>
      <c r="AH79" s="419"/>
      <c r="AI79" s="419"/>
      <c r="AJ79" s="419"/>
      <c r="AK79" s="419"/>
    </row>
    <row r="80" spans="2:37" ht="20">
      <c r="B80" s="1105" t="s">
        <v>1238</v>
      </c>
      <c r="C80" s="1092"/>
      <c r="D80" s="420"/>
      <c r="E80" s="419"/>
      <c r="F80" s="419"/>
      <c r="G80" s="419"/>
      <c r="H80" s="419"/>
      <c r="I80" s="419"/>
      <c r="J80" s="422"/>
      <c r="K80" s="422"/>
      <c r="L80" s="1444"/>
      <c r="M80" s="1061"/>
      <c r="N80" s="418"/>
      <c r="O80" s="419"/>
      <c r="P80" s="419"/>
    </row>
  </sheetData>
  <mergeCells count="88">
    <mergeCell ref="B52:B53"/>
    <mergeCell ref="E52:E53"/>
    <mergeCell ref="U10:U11"/>
    <mergeCell ref="V10:V11"/>
    <mergeCell ref="I66:I67"/>
    <mergeCell ref="J66:J67"/>
    <mergeCell ref="O66:O67"/>
    <mergeCell ref="P66:P67"/>
    <mergeCell ref="B36:B37"/>
    <mergeCell ref="B39:B40"/>
    <mergeCell ref="B41:B42"/>
    <mergeCell ref="B32:B33"/>
    <mergeCell ref="B34:B35"/>
    <mergeCell ref="B69:B70"/>
    <mergeCell ref="I49:I50"/>
    <mergeCell ref="J49:J50"/>
    <mergeCell ref="O49:O50"/>
    <mergeCell ref="P49:P50"/>
    <mergeCell ref="B66:B67"/>
    <mergeCell ref="C66:C67"/>
    <mergeCell ref="D66:D67"/>
    <mergeCell ref="E66:E67"/>
    <mergeCell ref="G66:G67"/>
    <mergeCell ref="H66:H67"/>
    <mergeCell ref="B49:B50"/>
    <mergeCell ref="C49:C50"/>
    <mergeCell ref="D49:D50"/>
    <mergeCell ref="E49:E50"/>
    <mergeCell ref="G49:G50"/>
    <mergeCell ref="AI42:AI43"/>
    <mergeCell ref="AJ42:AJ43"/>
    <mergeCell ref="AK42:AK43"/>
    <mergeCell ref="AH33:AH35"/>
    <mergeCell ref="Z30:Z31"/>
    <mergeCell ref="AA30:AA31"/>
    <mergeCell ref="AB30:AB31"/>
    <mergeCell ref="H49:H50"/>
    <mergeCell ref="AE42:AE43"/>
    <mergeCell ref="AF42:AF43"/>
    <mergeCell ref="AG42:AG43"/>
    <mergeCell ref="AH42:AH43"/>
    <mergeCell ref="Y30:Y31"/>
    <mergeCell ref="AH30:AH31"/>
    <mergeCell ref="AI30:AI31"/>
    <mergeCell ref="AJ30:AJ31"/>
    <mergeCell ref="AK30:AK31"/>
    <mergeCell ref="S30:S31"/>
    <mergeCell ref="T30:T31"/>
    <mergeCell ref="U30:U31"/>
    <mergeCell ref="V30:V31"/>
    <mergeCell ref="X30:X31"/>
    <mergeCell ref="AG30:AG31"/>
    <mergeCell ref="B26:B27"/>
    <mergeCell ref="R30:R31"/>
    <mergeCell ref="B20:B21"/>
    <mergeCell ref="C20:C21"/>
    <mergeCell ref="D20:D21"/>
    <mergeCell ref="E20:E21"/>
    <mergeCell ref="G20:G21"/>
    <mergeCell ref="H20:H21"/>
    <mergeCell ref="I20:I21"/>
    <mergeCell ref="J20:J21"/>
    <mergeCell ref="O20:O21"/>
    <mergeCell ref="P20:P21"/>
    <mergeCell ref="AC30:AC31"/>
    <mergeCell ref="AE30:AE31"/>
    <mergeCell ref="AF30:AF31"/>
    <mergeCell ref="Y10:Y11"/>
    <mergeCell ref="B12:B15"/>
    <mergeCell ref="C12:C14"/>
    <mergeCell ref="E12:E14"/>
    <mergeCell ref="L12:L14"/>
    <mergeCell ref="H10:H11"/>
    <mergeCell ref="I10:I11"/>
    <mergeCell ref="J10:J11"/>
    <mergeCell ref="O10:O11"/>
    <mergeCell ref="P10:P11"/>
    <mergeCell ref="R10:R11"/>
    <mergeCell ref="G10:G11"/>
    <mergeCell ref="W10:W11"/>
    <mergeCell ref="X10:X11"/>
    <mergeCell ref="S10:S11"/>
    <mergeCell ref="T10:T11"/>
    <mergeCell ref="B2:B5"/>
    <mergeCell ref="B10:B11"/>
    <mergeCell ref="C10:C11"/>
    <mergeCell ref="D10:D11"/>
    <mergeCell ref="E10:E11"/>
  </mergeCells>
  <hyperlinks>
    <hyperlink ref="F3" location="Menu!A1" display="→Menu←" xr:uid="{5DCC91E5-C698-4953-B4A1-C89E96F54674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87E6-BF04-41F5-A172-E4C1EADBF0B5}">
  <sheetPr codeName="Planilha39">
    <tabColor theme="0" tint="-0.499984740745262"/>
  </sheetPr>
  <dimension ref="B1:XFB138"/>
  <sheetViews>
    <sheetView showGridLines="0" zoomScale="50" zoomScaleNormal="50" workbookViewId="0">
      <pane xSplit="1" ySplit="5" topLeftCell="B14" activePane="bottomRight" state="frozen"/>
      <selection activeCell="D17" sqref="D17"/>
      <selection pane="topRight" activeCell="D17" sqref="D17"/>
      <selection pane="bottomLeft" activeCell="D17" sqref="D17"/>
      <selection pane="bottomRight" activeCell="K13" sqref="K13"/>
    </sheetView>
  </sheetViews>
  <sheetFormatPr defaultColWidth="0" defaultRowHeight="14.5"/>
  <cols>
    <col min="1" max="1" width="2.54296875" customWidth="1"/>
    <col min="2" max="2" width="38.1796875" customWidth="1"/>
    <col min="3" max="3" width="15.54296875" customWidth="1"/>
    <col min="4" max="4" width="30.7265625" customWidth="1"/>
    <col min="5" max="5" width="17" customWidth="1"/>
    <col min="6" max="7" width="15.54296875" customWidth="1"/>
    <col min="8" max="8" width="14.1796875" customWidth="1"/>
    <col min="9" max="9" width="15.453125" customWidth="1"/>
    <col min="10" max="13" width="15.54296875" customWidth="1"/>
    <col min="14" max="14" width="1.54296875" customWidth="1"/>
    <col min="15" max="16" width="13.7265625" customWidth="1"/>
    <col min="17" max="17" width="8.7265625" customWidth="1"/>
    <col min="18" max="18" width="30.81640625" customWidth="1"/>
    <col min="19" max="19" width="18.54296875" customWidth="1"/>
    <col min="20" max="20" width="18.453125" customWidth="1"/>
    <col min="21" max="23" width="16.54296875" customWidth="1"/>
    <col min="24" max="24" width="30.54296875" customWidth="1"/>
    <col min="25" max="29" width="16.54296875" customWidth="1"/>
    <col min="30" max="31" width="8.7265625" customWidth="1"/>
  </cols>
  <sheetData>
    <row r="1" spans="2:16382" ht="3.65" customHeight="1" thickBot="1"/>
    <row r="2" spans="2:16382" ht="20">
      <c r="B2" s="1488" t="e" vm="1">
        <v>#VALUE!</v>
      </c>
      <c r="C2" s="426"/>
      <c r="D2" s="426"/>
      <c r="E2" s="426"/>
      <c r="F2" s="427"/>
      <c r="G2" s="428"/>
      <c r="H2" s="428"/>
      <c r="I2" s="428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3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  <c r="ER2" s="208"/>
      <c r="ES2" s="208"/>
      <c r="ET2" s="208"/>
      <c r="EU2" s="208"/>
      <c r="EV2" s="208"/>
      <c r="EW2" s="208"/>
      <c r="EX2" s="208"/>
      <c r="EY2" s="208"/>
      <c r="EZ2" s="208"/>
      <c r="FA2" s="208"/>
      <c r="FB2" s="208"/>
      <c r="FC2" s="208"/>
      <c r="FD2" s="208"/>
      <c r="FE2" s="208"/>
      <c r="FF2" s="208"/>
      <c r="FG2" s="208"/>
      <c r="FH2" s="208"/>
      <c r="FI2" s="208"/>
      <c r="FJ2" s="208"/>
      <c r="FK2" s="208"/>
      <c r="FL2" s="208"/>
      <c r="FM2" s="208"/>
      <c r="FN2" s="208"/>
      <c r="FO2" s="208"/>
      <c r="FP2" s="208"/>
      <c r="FQ2" s="208"/>
      <c r="FR2" s="208"/>
      <c r="FS2" s="208"/>
      <c r="FT2" s="208"/>
      <c r="FU2" s="208"/>
      <c r="FV2" s="208"/>
      <c r="FW2" s="208"/>
      <c r="FX2" s="208"/>
      <c r="FY2" s="208"/>
      <c r="FZ2" s="208"/>
      <c r="GA2" s="208"/>
      <c r="GB2" s="208"/>
      <c r="GC2" s="208"/>
      <c r="GD2" s="208"/>
      <c r="GE2" s="208"/>
      <c r="GF2" s="208"/>
      <c r="GG2" s="208"/>
      <c r="GH2" s="208"/>
      <c r="GI2" s="208"/>
      <c r="GJ2" s="208"/>
      <c r="GK2" s="208"/>
      <c r="GL2" s="208"/>
      <c r="GM2" s="208"/>
      <c r="GN2" s="208"/>
      <c r="GO2" s="208"/>
      <c r="GP2" s="208"/>
      <c r="GQ2" s="208"/>
      <c r="GR2" s="208"/>
      <c r="GS2" s="208"/>
      <c r="GT2" s="208"/>
      <c r="GU2" s="208"/>
      <c r="GV2" s="208"/>
      <c r="GW2" s="208"/>
      <c r="GX2" s="208"/>
      <c r="GY2" s="208"/>
      <c r="GZ2" s="208"/>
      <c r="HA2" s="208"/>
      <c r="HB2" s="208"/>
      <c r="HC2" s="208"/>
      <c r="HD2" s="208"/>
      <c r="HE2" s="208"/>
      <c r="HF2" s="208"/>
      <c r="HG2" s="208"/>
      <c r="HH2" s="208"/>
      <c r="HI2" s="208"/>
      <c r="HJ2" s="208"/>
      <c r="HK2" s="208"/>
      <c r="HL2" s="208"/>
      <c r="HM2" s="208"/>
      <c r="HN2" s="208"/>
      <c r="HO2" s="208"/>
      <c r="HP2" s="208"/>
      <c r="HQ2" s="208"/>
      <c r="HR2" s="208"/>
      <c r="HS2" s="208"/>
      <c r="HT2" s="208"/>
      <c r="HU2" s="208"/>
      <c r="HV2" s="208"/>
      <c r="HW2" s="208"/>
      <c r="HX2" s="208"/>
      <c r="HY2" s="208"/>
      <c r="HZ2" s="208"/>
      <c r="IA2" s="208"/>
      <c r="IB2" s="208"/>
      <c r="IC2" s="208"/>
      <c r="ID2" s="208"/>
      <c r="IE2" s="208"/>
      <c r="IF2" s="208"/>
      <c r="IG2" s="208"/>
      <c r="IH2" s="208"/>
      <c r="II2" s="208"/>
      <c r="IJ2" s="208"/>
      <c r="IK2" s="208"/>
      <c r="IL2" s="208"/>
      <c r="IM2" s="208"/>
      <c r="IN2" s="208"/>
      <c r="IO2" s="208"/>
      <c r="IP2" s="208"/>
      <c r="IQ2" s="208"/>
      <c r="IR2" s="208"/>
      <c r="IS2" s="208"/>
      <c r="IT2" s="208"/>
      <c r="IU2" s="208"/>
      <c r="IV2" s="208"/>
      <c r="IW2" s="208"/>
      <c r="IX2" s="208"/>
      <c r="IY2" s="208"/>
      <c r="IZ2" s="208"/>
      <c r="JA2" s="208"/>
      <c r="JB2" s="208"/>
      <c r="JC2" s="208"/>
      <c r="JD2" s="208"/>
      <c r="JE2" s="208"/>
      <c r="JF2" s="208"/>
      <c r="JG2" s="208"/>
      <c r="JH2" s="208"/>
      <c r="JI2" s="208"/>
      <c r="JJ2" s="208"/>
      <c r="JK2" s="208"/>
      <c r="JL2" s="208"/>
      <c r="JM2" s="208"/>
      <c r="JN2" s="208"/>
      <c r="JO2" s="208"/>
      <c r="JP2" s="208"/>
      <c r="JQ2" s="208"/>
      <c r="JR2" s="208"/>
      <c r="JS2" s="208"/>
      <c r="JT2" s="208"/>
      <c r="JU2" s="208"/>
      <c r="JV2" s="208"/>
      <c r="JW2" s="208"/>
      <c r="JX2" s="208"/>
      <c r="JY2" s="208"/>
      <c r="JZ2" s="208"/>
      <c r="KA2" s="208"/>
      <c r="KB2" s="208"/>
      <c r="KC2" s="208"/>
      <c r="KD2" s="208"/>
      <c r="KE2" s="208"/>
      <c r="KF2" s="208"/>
      <c r="KG2" s="208"/>
      <c r="KH2" s="208"/>
      <c r="KI2" s="208"/>
      <c r="KJ2" s="208"/>
      <c r="KK2" s="208"/>
      <c r="KL2" s="208"/>
      <c r="KM2" s="208"/>
      <c r="KN2" s="208"/>
      <c r="KO2" s="208"/>
      <c r="KP2" s="208"/>
      <c r="KQ2" s="208"/>
      <c r="KR2" s="208"/>
      <c r="KS2" s="208"/>
      <c r="KT2" s="208"/>
      <c r="KU2" s="208"/>
      <c r="KV2" s="208"/>
      <c r="KW2" s="208"/>
      <c r="KX2" s="208"/>
      <c r="KY2" s="208"/>
      <c r="KZ2" s="208"/>
      <c r="LA2" s="208"/>
      <c r="LB2" s="208"/>
      <c r="LC2" s="208"/>
      <c r="LD2" s="208"/>
      <c r="LE2" s="208"/>
      <c r="LF2" s="208"/>
      <c r="LG2" s="208"/>
      <c r="LH2" s="208"/>
      <c r="LI2" s="208"/>
      <c r="LJ2" s="208"/>
      <c r="LK2" s="208"/>
      <c r="LL2" s="208"/>
      <c r="LM2" s="208"/>
      <c r="LN2" s="208"/>
      <c r="LO2" s="208"/>
      <c r="LP2" s="208"/>
      <c r="LQ2" s="208"/>
      <c r="LR2" s="208"/>
      <c r="LS2" s="208"/>
      <c r="LT2" s="208"/>
      <c r="LU2" s="208"/>
      <c r="LV2" s="208"/>
      <c r="LW2" s="208"/>
      <c r="LX2" s="208"/>
      <c r="LY2" s="208"/>
      <c r="LZ2" s="208"/>
      <c r="MA2" s="208"/>
      <c r="MB2" s="208"/>
      <c r="MC2" s="208"/>
      <c r="MD2" s="208"/>
      <c r="ME2" s="208"/>
      <c r="MF2" s="208"/>
      <c r="MG2" s="208"/>
      <c r="MH2" s="208"/>
      <c r="MI2" s="208"/>
      <c r="MJ2" s="208"/>
      <c r="MK2" s="208"/>
      <c r="ML2" s="208"/>
      <c r="MM2" s="208"/>
      <c r="MN2" s="208"/>
      <c r="MO2" s="208"/>
      <c r="MP2" s="208"/>
      <c r="MQ2" s="208"/>
      <c r="MR2" s="208"/>
      <c r="MS2" s="208"/>
      <c r="MT2" s="208"/>
      <c r="MU2" s="208"/>
      <c r="MV2" s="208"/>
      <c r="MW2" s="208"/>
      <c r="MX2" s="208"/>
      <c r="MY2" s="208"/>
      <c r="MZ2" s="208"/>
      <c r="NA2" s="208"/>
      <c r="NB2" s="208"/>
      <c r="NC2" s="208"/>
      <c r="ND2" s="208"/>
      <c r="NE2" s="208"/>
      <c r="NF2" s="208"/>
      <c r="NG2" s="208"/>
      <c r="NH2" s="208"/>
      <c r="NI2" s="208"/>
      <c r="NJ2" s="208"/>
      <c r="NK2" s="208"/>
      <c r="NL2" s="208"/>
      <c r="NM2" s="208"/>
      <c r="NN2" s="208"/>
      <c r="NO2" s="208"/>
      <c r="NP2" s="208"/>
      <c r="NQ2" s="208"/>
      <c r="NR2" s="208"/>
      <c r="NS2" s="208"/>
      <c r="NT2" s="208"/>
      <c r="NU2" s="208"/>
      <c r="NV2" s="208"/>
      <c r="NW2" s="208"/>
      <c r="NX2" s="208"/>
      <c r="NY2" s="208"/>
      <c r="NZ2" s="208"/>
      <c r="OA2" s="208"/>
      <c r="OB2" s="208"/>
      <c r="OC2" s="208"/>
      <c r="OD2" s="208"/>
      <c r="OE2" s="208"/>
      <c r="OF2" s="208"/>
      <c r="OG2" s="208"/>
      <c r="OH2" s="208"/>
      <c r="OI2" s="208"/>
      <c r="OJ2" s="208"/>
      <c r="OK2" s="208"/>
      <c r="OL2" s="208"/>
      <c r="OM2" s="208"/>
      <c r="ON2" s="208"/>
      <c r="OO2" s="208"/>
      <c r="OP2" s="208"/>
      <c r="OQ2" s="208"/>
      <c r="OR2" s="208"/>
      <c r="OS2" s="208"/>
      <c r="OT2" s="208"/>
      <c r="OU2" s="208"/>
      <c r="OV2" s="208"/>
      <c r="OW2" s="208"/>
      <c r="OX2" s="208"/>
      <c r="OY2" s="208"/>
      <c r="OZ2" s="208"/>
      <c r="PA2" s="208"/>
      <c r="PB2" s="208"/>
      <c r="PC2" s="208"/>
      <c r="PD2" s="208"/>
      <c r="PE2" s="208"/>
      <c r="PF2" s="208"/>
      <c r="PG2" s="208"/>
      <c r="PH2" s="208"/>
      <c r="PI2" s="208"/>
      <c r="PJ2" s="208"/>
      <c r="PK2" s="208"/>
      <c r="PL2" s="208"/>
      <c r="PM2" s="208"/>
      <c r="PN2" s="208"/>
      <c r="PO2" s="208"/>
      <c r="PP2" s="208"/>
      <c r="PQ2" s="208"/>
      <c r="PR2" s="208"/>
      <c r="PS2" s="208"/>
      <c r="PT2" s="208"/>
      <c r="PU2" s="208"/>
      <c r="PV2" s="208"/>
      <c r="PW2" s="208"/>
      <c r="PX2" s="208"/>
      <c r="PY2" s="208"/>
      <c r="PZ2" s="208"/>
      <c r="QA2" s="208"/>
      <c r="QB2" s="208"/>
      <c r="QC2" s="208"/>
      <c r="QD2" s="208"/>
      <c r="QE2" s="208"/>
      <c r="QF2" s="208"/>
      <c r="QG2" s="208"/>
      <c r="QH2" s="208"/>
      <c r="QI2" s="208"/>
      <c r="QJ2" s="208"/>
      <c r="QK2" s="208"/>
      <c r="QL2" s="208"/>
      <c r="QM2" s="208"/>
      <c r="QN2" s="208"/>
      <c r="QO2" s="208"/>
      <c r="QP2" s="208"/>
      <c r="QQ2" s="208"/>
      <c r="QR2" s="208"/>
      <c r="QS2" s="208"/>
      <c r="QT2" s="208"/>
      <c r="QU2" s="208"/>
      <c r="QV2" s="208"/>
      <c r="QW2" s="208"/>
      <c r="QX2" s="208"/>
      <c r="QY2" s="208"/>
      <c r="QZ2" s="208"/>
      <c r="RA2" s="208"/>
      <c r="RB2" s="208"/>
      <c r="RC2" s="208"/>
      <c r="RD2" s="208"/>
      <c r="RE2" s="208"/>
      <c r="RF2" s="208"/>
      <c r="RG2" s="208"/>
      <c r="RH2" s="208"/>
      <c r="RI2" s="208"/>
      <c r="RJ2" s="208"/>
      <c r="RK2" s="208"/>
      <c r="RL2" s="208"/>
      <c r="RM2" s="208"/>
      <c r="RN2" s="208"/>
      <c r="RO2" s="208"/>
      <c r="RP2" s="208"/>
      <c r="RQ2" s="208"/>
      <c r="RR2" s="208"/>
      <c r="RS2" s="208"/>
      <c r="RT2" s="208"/>
      <c r="RU2" s="208"/>
      <c r="RV2" s="208"/>
      <c r="RW2" s="208"/>
      <c r="RX2" s="208"/>
      <c r="RY2" s="208"/>
      <c r="RZ2" s="208"/>
      <c r="SA2" s="208"/>
      <c r="SB2" s="208"/>
      <c r="SC2" s="208"/>
      <c r="SD2" s="208"/>
      <c r="SE2" s="208"/>
      <c r="SF2" s="208"/>
      <c r="SG2" s="208"/>
      <c r="SH2" s="208"/>
      <c r="SI2" s="208"/>
      <c r="SJ2" s="208"/>
      <c r="SK2" s="208"/>
      <c r="SL2" s="208"/>
      <c r="SM2" s="208"/>
      <c r="SN2" s="208"/>
      <c r="SO2" s="208"/>
      <c r="SP2" s="208"/>
      <c r="SQ2" s="208"/>
      <c r="SR2" s="208"/>
      <c r="SS2" s="208"/>
      <c r="ST2" s="208"/>
      <c r="SU2" s="208"/>
      <c r="SV2" s="208"/>
      <c r="SW2" s="208"/>
      <c r="SX2" s="208"/>
      <c r="SY2" s="208"/>
      <c r="SZ2" s="208"/>
      <c r="TA2" s="208"/>
      <c r="TB2" s="208"/>
      <c r="TC2" s="208"/>
      <c r="TD2" s="208"/>
      <c r="TE2" s="208"/>
      <c r="TF2" s="208"/>
      <c r="TG2" s="208"/>
      <c r="TH2" s="208"/>
      <c r="TI2" s="208"/>
      <c r="TJ2" s="208"/>
      <c r="TK2" s="208"/>
      <c r="TL2" s="208"/>
      <c r="TM2" s="208"/>
      <c r="TN2" s="208"/>
      <c r="TO2" s="208"/>
      <c r="TP2" s="208"/>
      <c r="TQ2" s="208"/>
      <c r="TR2" s="208"/>
      <c r="TS2" s="208"/>
      <c r="TT2" s="208"/>
      <c r="TU2" s="208"/>
      <c r="TV2" s="208"/>
      <c r="TW2" s="208"/>
      <c r="TX2" s="208"/>
      <c r="TY2" s="208"/>
      <c r="TZ2" s="208"/>
      <c r="UA2" s="208"/>
      <c r="UB2" s="208"/>
      <c r="UC2" s="208"/>
      <c r="UD2" s="208"/>
      <c r="UE2" s="208"/>
      <c r="UF2" s="208"/>
      <c r="UG2" s="208"/>
      <c r="UH2" s="208"/>
      <c r="UI2" s="208"/>
      <c r="UJ2" s="208"/>
      <c r="UK2" s="208"/>
      <c r="UL2" s="208"/>
      <c r="UM2" s="208"/>
      <c r="UN2" s="208"/>
      <c r="UO2" s="208"/>
      <c r="UP2" s="208"/>
      <c r="UQ2" s="208"/>
      <c r="UR2" s="208"/>
      <c r="US2" s="208"/>
      <c r="UT2" s="208"/>
      <c r="UU2" s="208"/>
      <c r="UV2" s="208"/>
      <c r="UW2" s="208"/>
      <c r="UX2" s="208"/>
      <c r="UY2" s="208"/>
      <c r="UZ2" s="208"/>
      <c r="VA2" s="208"/>
      <c r="VB2" s="208"/>
      <c r="VC2" s="208"/>
      <c r="VD2" s="208"/>
      <c r="VE2" s="208"/>
      <c r="VF2" s="208"/>
      <c r="VG2" s="208"/>
      <c r="VH2" s="208"/>
      <c r="VI2" s="208"/>
      <c r="VJ2" s="208"/>
      <c r="VK2" s="208"/>
      <c r="VL2" s="208"/>
      <c r="VM2" s="208"/>
      <c r="VN2" s="208"/>
      <c r="VO2" s="208"/>
      <c r="VP2" s="208"/>
      <c r="VQ2" s="208"/>
      <c r="VR2" s="208"/>
      <c r="VS2" s="208"/>
      <c r="VT2" s="208"/>
      <c r="VU2" s="208"/>
      <c r="VV2" s="208"/>
      <c r="VW2" s="208"/>
      <c r="VX2" s="208"/>
      <c r="VY2" s="208"/>
      <c r="VZ2" s="208"/>
      <c r="WA2" s="208"/>
      <c r="WB2" s="208"/>
      <c r="WC2" s="208"/>
      <c r="WD2" s="208"/>
      <c r="WE2" s="208"/>
      <c r="WF2" s="208"/>
      <c r="WG2" s="208"/>
      <c r="WH2" s="208"/>
      <c r="WI2" s="208"/>
      <c r="WJ2" s="208"/>
      <c r="WK2" s="208"/>
      <c r="WL2" s="208"/>
      <c r="WM2" s="208"/>
      <c r="WN2" s="208"/>
      <c r="WO2" s="208"/>
      <c r="WP2" s="208"/>
      <c r="WQ2" s="208"/>
      <c r="WR2" s="208"/>
      <c r="WS2" s="208"/>
      <c r="WT2" s="208"/>
      <c r="WU2" s="208"/>
      <c r="WV2" s="208"/>
      <c r="WW2" s="208"/>
      <c r="WX2" s="208"/>
      <c r="WY2" s="208"/>
      <c r="WZ2" s="208"/>
      <c r="XA2" s="208"/>
      <c r="XB2" s="208"/>
      <c r="XC2" s="208"/>
      <c r="XD2" s="208"/>
      <c r="XE2" s="208"/>
      <c r="XF2" s="208"/>
      <c r="XG2" s="208"/>
      <c r="XH2" s="208"/>
      <c r="XI2" s="208"/>
      <c r="XJ2" s="208"/>
      <c r="XK2" s="208"/>
      <c r="XL2" s="208"/>
      <c r="XM2" s="208"/>
      <c r="XN2" s="208"/>
      <c r="XO2" s="208"/>
      <c r="XP2" s="208"/>
      <c r="XQ2" s="208"/>
      <c r="XR2" s="208"/>
      <c r="XS2" s="208"/>
      <c r="XT2" s="208"/>
      <c r="XU2" s="208"/>
      <c r="XV2" s="208"/>
      <c r="XW2" s="208"/>
      <c r="XX2" s="208"/>
      <c r="XY2" s="208"/>
      <c r="XZ2" s="208"/>
      <c r="YA2" s="208"/>
      <c r="YB2" s="208"/>
      <c r="YC2" s="208"/>
      <c r="YD2" s="208"/>
      <c r="YE2" s="208"/>
      <c r="YF2" s="208"/>
      <c r="YG2" s="208"/>
      <c r="YH2" s="208"/>
      <c r="YI2" s="208"/>
      <c r="YJ2" s="208"/>
      <c r="YK2" s="208"/>
      <c r="YL2" s="208"/>
      <c r="YM2" s="208"/>
      <c r="YN2" s="208"/>
      <c r="YO2" s="208"/>
      <c r="YP2" s="208"/>
      <c r="YQ2" s="208"/>
      <c r="YR2" s="208"/>
      <c r="YS2" s="208"/>
      <c r="YT2" s="208"/>
      <c r="YU2" s="208"/>
      <c r="YV2" s="208"/>
      <c r="YW2" s="208"/>
      <c r="YX2" s="208"/>
      <c r="YY2" s="208"/>
      <c r="YZ2" s="208"/>
      <c r="ZA2" s="208"/>
      <c r="ZB2" s="208"/>
      <c r="ZC2" s="208"/>
      <c r="ZD2" s="208"/>
      <c r="ZE2" s="208"/>
      <c r="ZF2" s="208"/>
      <c r="ZG2" s="208"/>
      <c r="ZH2" s="208"/>
      <c r="ZI2" s="208"/>
      <c r="ZJ2" s="208"/>
      <c r="ZK2" s="208"/>
      <c r="ZL2" s="208"/>
      <c r="ZM2" s="208"/>
      <c r="ZN2" s="208"/>
      <c r="ZO2" s="208"/>
      <c r="ZP2" s="208"/>
      <c r="ZQ2" s="208"/>
      <c r="ZR2" s="208"/>
      <c r="ZS2" s="208"/>
      <c r="ZT2" s="208"/>
      <c r="ZU2" s="208"/>
      <c r="ZV2" s="208"/>
      <c r="ZW2" s="208"/>
      <c r="ZX2" s="208"/>
      <c r="ZY2" s="208"/>
      <c r="ZZ2" s="208"/>
      <c r="AAA2" s="208"/>
      <c r="AAB2" s="208"/>
      <c r="AAC2" s="208"/>
      <c r="AAD2" s="208"/>
      <c r="AAE2" s="208"/>
      <c r="AAF2" s="208"/>
      <c r="AAG2" s="208"/>
      <c r="AAH2" s="208"/>
      <c r="AAI2" s="208"/>
      <c r="AAJ2" s="208"/>
      <c r="AAK2" s="208"/>
      <c r="AAL2" s="208"/>
      <c r="AAM2" s="208"/>
      <c r="AAN2" s="208"/>
      <c r="AAO2" s="208"/>
      <c r="AAP2" s="208"/>
      <c r="AAQ2" s="208"/>
      <c r="AAR2" s="208"/>
      <c r="AAS2" s="208"/>
      <c r="AAT2" s="208"/>
      <c r="AAU2" s="208"/>
      <c r="AAV2" s="208"/>
      <c r="AAW2" s="208"/>
      <c r="AAX2" s="208"/>
      <c r="AAY2" s="208"/>
      <c r="AAZ2" s="208"/>
      <c r="ABA2" s="208"/>
      <c r="ABB2" s="208"/>
      <c r="ABC2" s="208"/>
      <c r="ABD2" s="208"/>
      <c r="ABE2" s="208"/>
      <c r="ABF2" s="208"/>
      <c r="ABG2" s="208"/>
      <c r="ABH2" s="208"/>
      <c r="ABI2" s="208"/>
      <c r="ABJ2" s="208"/>
      <c r="ABK2" s="208"/>
      <c r="ABL2" s="208"/>
      <c r="ABM2" s="208"/>
      <c r="ABN2" s="208"/>
      <c r="ABO2" s="208"/>
      <c r="ABP2" s="208"/>
      <c r="ABQ2" s="208"/>
      <c r="ABR2" s="208"/>
      <c r="ABS2" s="208"/>
      <c r="ABT2" s="208"/>
      <c r="ABU2" s="208"/>
      <c r="ABV2" s="208"/>
      <c r="ABW2" s="208"/>
      <c r="ABX2" s="208"/>
      <c r="ABY2" s="208"/>
      <c r="ABZ2" s="208"/>
      <c r="ACA2" s="208"/>
      <c r="ACB2" s="208"/>
      <c r="ACC2" s="208"/>
      <c r="ACD2" s="208"/>
      <c r="ACE2" s="208"/>
      <c r="ACF2" s="208"/>
      <c r="ACG2" s="208"/>
      <c r="ACH2" s="208"/>
      <c r="ACI2" s="208"/>
      <c r="ACJ2" s="208"/>
      <c r="ACK2" s="208"/>
      <c r="ACL2" s="208"/>
      <c r="ACM2" s="208"/>
      <c r="ACN2" s="208"/>
      <c r="ACO2" s="208"/>
      <c r="ACP2" s="208"/>
      <c r="ACQ2" s="208"/>
      <c r="ACR2" s="208"/>
      <c r="ACS2" s="208"/>
      <c r="ACT2" s="208"/>
      <c r="ACU2" s="208"/>
      <c r="ACV2" s="208"/>
      <c r="ACW2" s="208"/>
      <c r="ACX2" s="208"/>
      <c r="ACY2" s="208"/>
      <c r="ACZ2" s="208"/>
      <c r="ADA2" s="208"/>
      <c r="ADB2" s="208"/>
      <c r="ADC2" s="208"/>
      <c r="ADD2" s="208"/>
      <c r="ADE2" s="208"/>
      <c r="ADF2" s="208"/>
      <c r="ADG2" s="208"/>
      <c r="ADH2" s="208"/>
      <c r="ADI2" s="208"/>
      <c r="ADJ2" s="208"/>
      <c r="ADK2" s="208"/>
      <c r="ADL2" s="208"/>
      <c r="ADM2" s="208"/>
      <c r="ADN2" s="208"/>
      <c r="ADO2" s="208"/>
      <c r="ADP2" s="208"/>
      <c r="ADQ2" s="208"/>
      <c r="ADR2" s="208"/>
      <c r="ADS2" s="208"/>
      <c r="ADT2" s="208"/>
      <c r="ADU2" s="208"/>
      <c r="ADV2" s="208"/>
      <c r="ADW2" s="208"/>
      <c r="ADX2" s="208"/>
      <c r="ADY2" s="208"/>
      <c r="ADZ2" s="208"/>
      <c r="AEA2" s="208"/>
      <c r="AEB2" s="208"/>
      <c r="AEC2" s="208"/>
      <c r="AED2" s="208"/>
      <c r="AEE2" s="208"/>
      <c r="AEF2" s="208"/>
      <c r="AEG2" s="208"/>
      <c r="AEH2" s="208"/>
      <c r="AEI2" s="208"/>
      <c r="AEJ2" s="208"/>
      <c r="AEK2" s="208"/>
      <c r="AEL2" s="208"/>
      <c r="AEM2" s="208"/>
      <c r="AEN2" s="208"/>
      <c r="AEO2" s="208"/>
      <c r="AEP2" s="208"/>
      <c r="AEQ2" s="208"/>
      <c r="AER2" s="208"/>
      <c r="AES2" s="208"/>
      <c r="AET2" s="208"/>
      <c r="AEU2" s="208"/>
      <c r="AEV2" s="208"/>
      <c r="AEW2" s="208"/>
      <c r="AEX2" s="208"/>
      <c r="AEY2" s="208"/>
      <c r="AEZ2" s="208"/>
      <c r="AFA2" s="208"/>
      <c r="AFB2" s="208"/>
      <c r="AFC2" s="208"/>
      <c r="AFD2" s="208"/>
      <c r="AFE2" s="208"/>
      <c r="AFF2" s="208"/>
      <c r="AFG2" s="208"/>
      <c r="AFH2" s="208"/>
      <c r="AFI2" s="208"/>
      <c r="AFJ2" s="208"/>
      <c r="AFK2" s="208"/>
      <c r="AFL2" s="208"/>
      <c r="AFM2" s="208"/>
      <c r="AFN2" s="208"/>
      <c r="AFO2" s="208"/>
      <c r="AFP2" s="208"/>
      <c r="AFQ2" s="208"/>
      <c r="AFR2" s="208"/>
      <c r="AFS2" s="208"/>
      <c r="AFT2" s="208"/>
      <c r="AFU2" s="208"/>
      <c r="AFV2" s="208"/>
      <c r="AFW2" s="208"/>
      <c r="AFX2" s="208"/>
      <c r="AFY2" s="208"/>
      <c r="AFZ2" s="208"/>
      <c r="AGA2" s="208"/>
      <c r="AGB2" s="208"/>
      <c r="AGC2" s="208"/>
      <c r="AGD2" s="208"/>
      <c r="AGE2" s="208"/>
      <c r="AGF2" s="208"/>
      <c r="AGG2" s="208"/>
      <c r="AGH2" s="208"/>
      <c r="AGI2" s="208"/>
      <c r="AGJ2" s="208"/>
      <c r="AGK2" s="208"/>
      <c r="AGL2" s="208"/>
      <c r="AGM2" s="208"/>
      <c r="AGN2" s="208"/>
      <c r="AGO2" s="208"/>
      <c r="AGP2" s="208"/>
      <c r="AGQ2" s="208"/>
      <c r="AGR2" s="208"/>
      <c r="AGS2" s="208"/>
      <c r="AGT2" s="208"/>
      <c r="AGU2" s="208"/>
      <c r="AGV2" s="208"/>
      <c r="AGW2" s="208"/>
      <c r="AGX2" s="208"/>
      <c r="AGY2" s="208"/>
      <c r="AGZ2" s="208"/>
      <c r="AHA2" s="208"/>
      <c r="AHB2" s="208"/>
      <c r="AHC2" s="208"/>
      <c r="AHD2" s="208"/>
      <c r="AHE2" s="208"/>
      <c r="AHF2" s="208"/>
      <c r="AHG2" s="208"/>
      <c r="AHH2" s="208"/>
      <c r="AHI2" s="208"/>
      <c r="AHJ2" s="208"/>
      <c r="AHK2" s="208"/>
      <c r="AHL2" s="208"/>
      <c r="AHM2" s="208"/>
      <c r="AHN2" s="208"/>
      <c r="AHO2" s="208"/>
      <c r="AHP2" s="208"/>
      <c r="AHQ2" s="208"/>
      <c r="AHR2" s="208"/>
      <c r="AHS2" s="208"/>
      <c r="AHT2" s="208"/>
      <c r="AHU2" s="208"/>
      <c r="AHV2" s="208"/>
      <c r="AHW2" s="208"/>
      <c r="AHX2" s="208"/>
      <c r="AHY2" s="208"/>
      <c r="AHZ2" s="208"/>
      <c r="AIA2" s="208"/>
      <c r="AIB2" s="208"/>
      <c r="AIC2" s="208"/>
      <c r="AID2" s="208"/>
      <c r="AIE2" s="208"/>
      <c r="AIF2" s="208"/>
      <c r="AIG2" s="208"/>
      <c r="AIH2" s="208"/>
      <c r="AII2" s="208"/>
      <c r="AIJ2" s="208"/>
      <c r="AIK2" s="208"/>
      <c r="AIL2" s="208"/>
      <c r="AIM2" s="208"/>
      <c r="AIN2" s="208"/>
      <c r="AIO2" s="208"/>
      <c r="AIP2" s="208"/>
      <c r="AIQ2" s="208"/>
      <c r="AIR2" s="208"/>
      <c r="AIS2" s="208"/>
      <c r="AIT2" s="208"/>
      <c r="AIU2" s="208"/>
      <c r="AIV2" s="208"/>
      <c r="AIW2" s="208"/>
      <c r="AIX2" s="208"/>
      <c r="AIY2" s="208"/>
      <c r="AIZ2" s="208"/>
      <c r="AJA2" s="208"/>
      <c r="AJB2" s="208"/>
      <c r="AJC2" s="208"/>
      <c r="AJD2" s="208"/>
      <c r="AJE2" s="208"/>
      <c r="AJF2" s="208"/>
      <c r="AJG2" s="208"/>
      <c r="AJH2" s="208"/>
      <c r="AJI2" s="208"/>
      <c r="AJJ2" s="208"/>
      <c r="AJK2" s="208"/>
      <c r="AJL2" s="208"/>
      <c r="AJM2" s="208"/>
      <c r="AJN2" s="208"/>
      <c r="AJO2" s="208"/>
      <c r="AJP2" s="208"/>
      <c r="AJQ2" s="208"/>
      <c r="AJR2" s="208"/>
      <c r="AJS2" s="208"/>
      <c r="AJT2" s="208"/>
      <c r="AJU2" s="208"/>
      <c r="AJV2" s="208"/>
      <c r="AJW2" s="208"/>
      <c r="AJX2" s="208"/>
      <c r="AJY2" s="208"/>
      <c r="AJZ2" s="208"/>
      <c r="AKA2" s="208"/>
      <c r="AKB2" s="208"/>
      <c r="AKC2" s="208"/>
      <c r="AKD2" s="208"/>
      <c r="AKE2" s="208"/>
      <c r="AKF2" s="208"/>
      <c r="AKG2" s="208"/>
      <c r="AKH2" s="208"/>
      <c r="AKI2" s="208"/>
      <c r="AKJ2" s="208"/>
      <c r="AKK2" s="208"/>
      <c r="AKL2" s="208"/>
      <c r="AKM2" s="208"/>
      <c r="AKN2" s="208"/>
      <c r="AKO2" s="208"/>
      <c r="AKP2" s="208"/>
      <c r="AKQ2" s="208"/>
      <c r="AKR2" s="208"/>
      <c r="AKS2" s="208"/>
      <c r="AKT2" s="208"/>
      <c r="AKU2" s="208"/>
      <c r="AKV2" s="208"/>
      <c r="AKW2" s="208"/>
      <c r="AKX2" s="208"/>
      <c r="AKY2" s="208"/>
      <c r="AKZ2" s="208"/>
      <c r="ALA2" s="208"/>
      <c r="ALB2" s="208"/>
      <c r="ALC2" s="208"/>
      <c r="ALD2" s="208"/>
      <c r="ALE2" s="208"/>
      <c r="ALF2" s="208"/>
      <c r="ALG2" s="208"/>
      <c r="ALH2" s="208"/>
      <c r="ALI2" s="208"/>
      <c r="ALJ2" s="208"/>
      <c r="ALK2" s="208"/>
      <c r="ALL2" s="208"/>
      <c r="ALM2" s="208"/>
      <c r="ALN2" s="208"/>
      <c r="ALO2" s="208"/>
      <c r="ALP2" s="208"/>
      <c r="ALQ2" s="208"/>
      <c r="ALR2" s="208"/>
      <c r="ALS2" s="208"/>
      <c r="ALT2" s="208"/>
      <c r="ALU2" s="208"/>
      <c r="ALV2" s="208"/>
      <c r="ALW2" s="208"/>
      <c r="ALX2" s="208"/>
      <c r="ALY2" s="208"/>
      <c r="ALZ2" s="208"/>
      <c r="AMA2" s="208"/>
      <c r="AMB2" s="208"/>
      <c r="AMC2" s="208"/>
      <c r="AMD2" s="208"/>
      <c r="AME2" s="208"/>
      <c r="AMF2" s="208"/>
      <c r="AMG2" s="208"/>
      <c r="AMH2" s="208"/>
      <c r="AMI2" s="208"/>
      <c r="AMJ2" s="208"/>
      <c r="AMK2" s="208"/>
      <c r="AML2" s="208"/>
      <c r="AMM2" s="208"/>
      <c r="AMN2" s="208"/>
      <c r="AMO2" s="208"/>
      <c r="AMP2" s="208"/>
      <c r="AMQ2" s="208"/>
      <c r="AMR2" s="208"/>
      <c r="AMS2" s="208"/>
      <c r="AMT2" s="208"/>
      <c r="AMU2" s="208"/>
      <c r="AMV2" s="208"/>
      <c r="AMW2" s="208"/>
      <c r="AMX2" s="208"/>
      <c r="AMY2" s="208"/>
      <c r="AMZ2" s="208"/>
      <c r="ANA2" s="208"/>
      <c r="ANB2" s="208"/>
      <c r="ANC2" s="208"/>
      <c r="AND2" s="208"/>
      <c r="ANE2" s="208"/>
      <c r="ANF2" s="208"/>
      <c r="ANG2" s="208"/>
      <c r="ANH2" s="208"/>
      <c r="ANI2" s="208"/>
      <c r="ANJ2" s="208"/>
      <c r="ANK2" s="208"/>
      <c r="ANL2" s="208"/>
      <c r="ANM2" s="208"/>
      <c r="ANN2" s="208"/>
      <c r="ANO2" s="208"/>
      <c r="ANP2" s="208"/>
      <c r="ANQ2" s="208"/>
      <c r="ANR2" s="208"/>
      <c r="ANS2" s="208"/>
      <c r="ANT2" s="208"/>
      <c r="ANU2" s="208"/>
      <c r="ANV2" s="208"/>
      <c r="ANW2" s="208"/>
      <c r="ANX2" s="208"/>
      <c r="ANY2" s="208"/>
      <c r="ANZ2" s="208"/>
      <c r="AOA2" s="208"/>
      <c r="AOB2" s="208"/>
      <c r="AOC2" s="208"/>
      <c r="AOD2" s="208"/>
      <c r="AOE2" s="208"/>
      <c r="AOF2" s="208"/>
      <c r="AOG2" s="208"/>
      <c r="AOH2" s="208"/>
      <c r="AOI2" s="208"/>
      <c r="AOJ2" s="208"/>
      <c r="AOK2" s="208"/>
      <c r="AOL2" s="208"/>
      <c r="AOM2" s="208"/>
      <c r="AON2" s="208"/>
      <c r="AOO2" s="208"/>
      <c r="AOP2" s="208"/>
      <c r="AOQ2" s="208"/>
      <c r="AOR2" s="208"/>
      <c r="AOS2" s="208"/>
      <c r="AOT2" s="208"/>
      <c r="AOU2" s="208"/>
      <c r="AOV2" s="208"/>
      <c r="AOW2" s="208"/>
      <c r="AOX2" s="208"/>
      <c r="AOY2" s="208"/>
      <c r="AOZ2" s="208"/>
      <c r="APA2" s="208"/>
      <c r="APB2" s="208"/>
      <c r="APC2" s="208"/>
      <c r="APD2" s="208"/>
      <c r="APE2" s="208"/>
      <c r="APF2" s="208"/>
      <c r="APG2" s="208"/>
      <c r="APH2" s="208"/>
      <c r="API2" s="208"/>
      <c r="APJ2" s="208"/>
      <c r="APK2" s="208"/>
      <c r="APL2" s="208"/>
      <c r="APM2" s="208"/>
      <c r="APN2" s="208"/>
      <c r="APO2" s="208"/>
      <c r="APP2" s="208"/>
      <c r="APQ2" s="208"/>
      <c r="APR2" s="208"/>
      <c r="APS2" s="208"/>
      <c r="APT2" s="208"/>
      <c r="APU2" s="208"/>
      <c r="APV2" s="208"/>
      <c r="APW2" s="208"/>
      <c r="APX2" s="208"/>
      <c r="APY2" s="208"/>
      <c r="APZ2" s="208"/>
      <c r="AQA2" s="208"/>
      <c r="AQB2" s="208"/>
      <c r="AQC2" s="208"/>
      <c r="AQD2" s="208"/>
      <c r="AQE2" s="208"/>
      <c r="AQF2" s="208"/>
      <c r="AQG2" s="208"/>
      <c r="AQH2" s="208"/>
      <c r="AQI2" s="208"/>
      <c r="AQJ2" s="208"/>
      <c r="AQK2" s="208"/>
      <c r="AQL2" s="208"/>
      <c r="AQM2" s="208"/>
      <c r="AQN2" s="208"/>
      <c r="AQO2" s="208"/>
      <c r="AQP2" s="208"/>
      <c r="AQQ2" s="208"/>
      <c r="AQR2" s="208"/>
      <c r="AQS2" s="208"/>
      <c r="AQT2" s="208"/>
      <c r="AQU2" s="208"/>
      <c r="AQV2" s="208"/>
      <c r="AQW2" s="208"/>
      <c r="AQX2" s="208"/>
      <c r="AQY2" s="208"/>
      <c r="AQZ2" s="208"/>
      <c r="ARA2" s="208"/>
      <c r="ARB2" s="208"/>
      <c r="ARC2" s="208"/>
      <c r="ARD2" s="208"/>
      <c r="ARE2" s="208"/>
      <c r="ARF2" s="208"/>
      <c r="ARG2" s="208"/>
      <c r="ARH2" s="208"/>
      <c r="ARI2" s="208"/>
      <c r="ARJ2" s="208"/>
      <c r="ARK2" s="208"/>
      <c r="ARL2" s="208"/>
      <c r="ARM2" s="208"/>
      <c r="ARN2" s="208"/>
      <c r="ARO2" s="208"/>
      <c r="ARP2" s="208"/>
      <c r="ARQ2" s="208"/>
      <c r="ARR2" s="208"/>
      <c r="ARS2" s="208"/>
      <c r="ART2" s="208"/>
      <c r="ARU2" s="208"/>
      <c r="ARV2" s="208"/>
      <c r="ARW2" s="208"/>
      <c r="ARX2" s="208"/>
      <c r="ARY2" s="208"/>
      <c r="ARZ2" s="208"/>
      <c r="ASA2" s="208"/>
      <c r="ASB2" s="208"/>
      <c r="ASC2" s="208"/>
      <c r="ASD2" s="208"/>
      <c r="ASE2" s="208"/>
      <c r="ASF2" s="208"/>
      <c r="ASG2" s="208"/>
      <c r="ASH2" s="208"/>
      <c r="ASI2" s="208"/>
      <c r="ASJ2" s="208"/>
      <c r="ASK2" s="208"/>
      <c r="ASL2" s="208"/>
      <c r="ASM2" s="208"/>
      <c r="ASN2" s="208"/>
      <c r="ASO2" s="208"/>
      <c r="ASP2" s="208"/>
      <c r="ASQ2" s="208"/>
      <c r="ASR2" s="208"/>
      <c r="ASS2" s="208"/>
      <c r="AST2" s="208"/>
      <c r="ASU2" s="208"/>
      <c r="ASV2" s="208"/>
      <c r="ASW2" s="208"/>
      <c r="ASX2" s="208"/>
      <c r="ASY2" s="208"/>
      <c r="ASZ2" s="208"/>
      <c r="ATA2" s="208"/>
      <c r="ATB2" s="208"/>
      <c r="ATC2" s="208"/>
      <c r="ATD2" s="208"/>
      <c r="ATE2" s="208"/>
      <c r="ATF2" s="208"/>
      <c r="ATG2" s="208"/>
      <c r="ATH2" s="208"/>
      <c r="ATI2" s="208"/>
      <c r="ATJ2" s="208"/>
      <c r="ATK2" s="208"/>
      <c r="ATL2" s="208"/>
      <c r="ATM2" s="208"/>
      <c r="ATN2" s="208"/>
      <c r="ATO2" s="208"/>
      <c r="ATP2" s="208"/>
      <c r="ATQ2" s="208"/>
      <c r="ATR2" s="208"/>
      <c r="ATS2" s="208"/>
      <c r="ATT2" s="208"/>
      <c r="ATU2" s="208"/>
      <c r="ATV2" s="208"/>
      <c r="ATW2" s="208"/>
      <c r="ATX2" s="208"/>
      <c r="ATY2" s="208"/>
      <c r="ATZ2" s="208"/>
      <c r="AUA2" s="208"/>
      <c r="AUB2" s="208"/>
      <c r="AUC2" s="208"/>
      <c r="AUD2" s="208"/>
      <c r="AUE2" s="208"/>
      <c r="AUF2" s="208"/>
      <c r="AUG2" s="208"/>
      <c r="AUH2" s="208"/>
      <c r="AUI2" s="208"/>
      <c r="AUJ2" s="208"/>
      <c r="AUK2" s="208"/>
      <c r="AUL2" s="208"/>
      <c r="AUM2" s="208"/>
      <c r="AUN2" s="208"/>
      <c r="AUO2" s="208"/>
      <c r="AUP2" s="208"/>
      <c r="AUQ2" s="208"/>
      <c r="AUR2" s="208"/>
      <c r="AUS2" s="208"/>
      <c r="AUT2" s="208"/>
      <c r="AUU2" s="208"/>
      <c r="AUV2" s="208"/>
      <c r="AUW2" s="208"/>
      <c r="AUX2" s="208"/>
      <c r="AUY2" s="208"/>
      <c r="AUZ2" s="208"/>
      <c r="AVA2" s="208"/>
      <c r="AVB2" s="208"/>
      <c r="AVC2" s="208"/>
      <c r="AVD2" s="208"/>
      <c r="AVE2" s="208"/>
      <c r="AVF2" s="208"/>
      <c r="AVG2" s="208"/>
      <c r="AVH2" s="208"/>
      <c r="AVI2" s="208"/>
      <c r="AVJ2" s="208"/>
      <c r="AVK2" s="208"/>
      <c r="AVL2" s="208"/>
      <c r="AVM2" s="208"/>
      <c r="AVN2" s="208"/>
      <c r="AVO2" s="208"/>
      <c r="AVP2" s="208"/>
      <c r="AVQ2" s="208"/>
      <c r="AVR2" s="208"/>
      <c r="AVS2" s="208"/>
      <c r="AVT2" s="208"/>
      <c r="AVU2" s="208"/>
      <c r="AVV2" s="208"/>
      <c r="AVW2" s="208"/>
      <c r="AVX2" s="208"/>
      <c r="AVY2" s="208"/>
      <c r="AVZ2" s="208"/>
      <c r="AWA2" s="208"/>
      <c r="AWB2" s="208"/>
      <c r="AWC2" s="208"/>
      <c r="AWD2" s="208"/>
      <c r="AWE2" s="208"/>
      <c r="AWF2" s="208"/>
      <c r="AWG2" s="208"/>
      <c r="AWH2" s="208"/>
      <c r="AWI2" s="208"/>
      <c r="AWJ2" s="208"/>
      <c r="AWK2" s="208"/>
      <c r="AWL2" s="208"/>
      <c r="AWM2" s="208"/>
      <c r="AWN2" s="208"/>
      <c r="AWO2" s="208"/>
      <c r="AWP2" s="208"/>
      <c r="AWQ2" s="208"/>
      <c r="AWR2" s="208"/>
      <c r="AWS2" s="208"/>
      <c r="AWT2" s="208"/>
      <c r="AWU2" s="208"/>
      <c r="AWV2" s="208"/>
      <c r="AWW2" s="208"/>
      <c r="AWX2" s="208"/>
      <c r="AWY2" s="208"/>
      <c r="AWZ2" s="208"/>
      <c r="AXA2" s="208"/>
      <c r="AXB2" s="208"/>
      <c r="AXC2" s="208"/>
      <c r="AXD2" s="208"/>
      <c r="AXE2" s="208"/>
      <c r="AXF2" s="208"/>
      <c r="AXG2" s="208"/>
      <c r="AXH2" s="208"/>
      <c r="AXI2" s="208"/>
      <c r="AXJ2" s="208"/>
      <c r="AXK2" s="208"/>
      <c r="AXL2" s="208"/>
      <c r="AXM2" s="208"/>
      <c r="AXN2" s="208"/>
      <c r="AXO2" s="208"/>
      <c r="AXP2" s="208"/>
      <c r="AXQ2" s="208"/>
      <c r="AXR2" s="208"/>
      <c r="AXS2" s="208"/>
      <c r="AXT2" s="208"/>
      <c r="AXU2" s="208"/>
      <c r="AXV2" s="208"/>
      <c r="AXW2" s="208"/>
      <c r="AXX2" s="208"/>
      <c r="AXY2" s="208"/>
      <c r="AXZ2" s="208"/>
      <c r="AYA2" s="208"/>
      <c r="AYB2" s="208"/>
      <c r="AYC2" s="208"/>
      <c r="AYD2" s="208"/>
      <c r="AYE2" s="208"/>
      <c r="AYF2" s="208"/>
      <c r="AYG2" s="208"/>
      <c r="AYH2" s="208"/>
      <c r="AYI2" s="208"/>
      <c r="AYJ2" s="208"/>
      <c r="AYK2" s="208"/>
      <c r="AYL2" s="208"/>
      <c r="AYM2" s="208"/>
      <c r="AYN2" s="208"/>
      <c r="AYO2" s="208"/>
      <c r="AYP2" s="208"/>
      <c r="AYQ2" s="208"/>
      <c r="AYR2" s="208"/>
      <c r="AYS2" s="208"/>
      <c r="AYT2" s="208"/>
      <c r="AYU2" s="208"/>
      <c r="AYV2" s="208"/>
      <c r="AYW2" s="208"/>
      <c r="AYX2" s="208"/>
      <c r="AYY2" s="208"/>
      <c r="AYZ2" s="208"/>
      <c r="AZA2" s="208"/>
      <c r="AZB2" s="208"/>
      <c r="AZC2" s="208"/>
      <c r="AZD2" s="208"/>
      <c r="AZE2" s="208"/>
      <c r="AZF2" s="208"/>
      <c r="AZG2" s="208"/>
      <c r="AZH2" s="208"/>
      <c r="AZI2" s="208"/>
      <c r="AZJ2" s="208"/>
      <c r="AZK2" s="208"/>
      <c r="AZL2" s="208"/>
      <c r="AZM2" s="208"/>
      <c r="AZN2" s="208"/>
      <c r="AZO2" s="208"/>
      <c r="AZP2" s="208"/>
      <c r="AZQ2" s="208"/>
      <c r="AZR2" s="208"/>
      <c r="AZS2" s="208"/>
      <c r="AZT2" s="208"/>
      <c r="AZU2" s="208"/>
      <c r="AZV2" s="208"/>
      <c r="AZW2" s="208"/>
      <c r="AZX2" s="208"/>
      <c r="AZY2" s="208"/>
      <c r="AZZ2" s="208"/>
      <c r="BAA2" s="208"/>
      <c r="BAB2" s="208"/>
      <c r="BAC2" s="208"/>
      <c r="BAD2" s="208"/>
      <c r="BAE2" s="208"/>
      <c r="BAF2" s="208"/>
      <c r="BAG2" s="208"/>
      <c r="BAH2" s="208"/>
      <c r="BAI2" s="208"/>
      <c r="BAJ2" s="208"/>
      <c r="BAK2" s="208"/>
      <c r="BAL2" s="208"/>
      <c r="BAM2" s="208"/>
      <c r="BAN2" s="208"/>
      <c r="BAO2" s="208"/>
      <c r="BAP2" s="208"/>
      <c r="BAQ2" s="208"/>
      <c r="BAR2" s="208"/>
      <c r="BAS2" s="208"/>
      <c r="BAT2" s="208"/>
      <c r="BAU2" s="208"/>
      <c r="BAV2" s="208"/>
      <c r="BAW2" s="208"/>
      <c r="BAX2" s="208"/>
      <c r="BAY2" s="208"/>
      <c r="BAZ2" s="208"/>
      <c r="BBA2" s="208"/>
      <c r="BBB2" s="208"/>
      <c r="BBC2" s="208"/>
      <c r="BBD2" s="208"/>
      <c r="BBE2" s="208"/>
      <c r="BBF2" s="208"/>
      <c r="BBG2" s="208"/>
      <c r="BBH2" s="208"/>
      <c r="BBI2" s="208"/>
      <c r="BBJ2" s="208"/>
      <c r="BBK2" s="208"/>
      <c r="BBL2" s="208"/>
      <c r="BBM2" s="208"/>
      <c r="BBN2" s="208"/>
      <c r="BBO2" s="208"/>
      <c r="BBP2" s="208"/>
      <c r="BBQ2" s="208"/>
      <c r="BBR2" s="208"/>
      <c r="BBS2" s="208"/>
      <c r="BBT2" s="208"/>
      <c r="BBU2" s="208"/>
      <c r="BBV2" s="208"/>
      <c r="BBW2" s="208"/>
      <c r="BBX2" s="208"/>
      <c r="BBY2" s="208"/>
      <c r="BBZ2" s="208"/>
      <c r="BCA2" s="208"/>
      <c r="BCB2" s="208"/>
      <c r="BCC2" s="208"/>
      <c r="BCD2" s="208"/>
      <c r="BCE2" s="208"/>
      <c r="BCF2" s="208"/>
      <c r="BCG2" s="208"/>
      <c r="BCH2" s="208"/>
      <c r="BCI2" s="208"/>
      <c r="BCJ2" s="208"/>
      <c r="BCK2" s="208"/>
      <c r="BCL2" s="208"/>
      <c r="BCM2" s="208"/>
      <c r="BCN2" s="208"/>
      <c r="BCO2" s="208"/>
      <c r="BCP2" s="208"/>
      <c r="BCQ2" s="208"/>
      <c r="BCR2" s="208"/>
      <c r="BCS2" s="208"/>
      <c r="BCT2" s="208"/>
      <c r="BCU2" s="208"/>
      <c r="BCV2" s="208"/>
      <c r="BCW2" s="208"/>
      <c r="BCX2" s="208"/>
      <c r="BCY2" s="208"/>
      <c r="BCZ2" s="208"/>
      <c r="BDA2" s="208"/>
      <c r="BDB2" s="208"/>
      <c r="BDC2" s="208"/>
      <c r="BDD2" s="208"/>
      <c r="BDE2" s="208"/>
      <c r="BDF2" s="208"/>
      <c r="BDG2" s="208"/>
      <c r="BDH2" s="208"/>
      <c r="BDI2" s="208"/>
      <c r="BDJ2" s="208"/>
      <c r="BDK2" s="208"/>
      <c r="BDL2" s="208"/>
      <c r="BDM2" s="208"/>
      <c r="BDN2" s="208"/>
      <c r="BDO2" s="208"/>
      <c r="BDP2" s="208"/>
      <c r="BDQ2" s="208"/>
      <c r="BDR2" s="208"/>
      <c r="BDS2" s="208"/>
      <c r="BDT2" s="208"/>
      <c r="BDU2" s="208"/>
      <c r="BDV2" s="208"/>
      <c r="BDW2" s="208"/>
      <c r="BDX2" s="208"/>
      <c r="BDY2" s="208"/>
      <c r="BDZ2" s="208"/>
      <c r="BEA2" s="208"/>
      <c r="BEB2" s="208"/>
      <c r="BEC2" s="208"/>
      <c r="BED2" s="208"/>
      <c r="BEE2" s="208"/>
      <c r="BEF2" s="208"/>
      <c r="BEG2" s="208"/>
      <c r="BEH2" s="208"/>
      <c r="BEI2" s="208"/>
      <c r="BEJ2" s="208"/>
      <c r="BEK2" s="208"/>
      <c r="BEL2" s="208"/>
      <c r="BEM2" s="208"/>
      <c r="BEN2" s="208"/>
      <c r="BEO2" s="208"/>
      <c r="BEP2" s="208"/>
      <c r="BEQ2" s="208"/>
      <c r="BER2" s="208"/>
      <c r="BES2" s="208"/>
      <c r="BET2" s="208"/>
      <c r="BEU2" s="208"/>
      <c r="BEV2" s="208"/>
      <c r="BEW2" s="208"/>
      <c r="BEX2" s="208"/>
      <c r="BEY2" s="208"/>
      <c r="BEZ2" s="208"/>
      <c r="BFA2" s="208"/>
      <c r="BFB2" s="208"/>
      <c r="BFC2" s="208"/>
      <c r="BFD2" s="208"/>
      <c r="BFE2" s="208"/>
      <c r="BFF2" s="208"/>
      <c r="BFG2" s="208"/>
      <c r="BFH2" s="208"/>
      <c r="BFI2" s="208"/>
      <c r="BFJ2" s="208"/>
      <c r="BFK2" s="208"/>
      <c r="BFL2" s="208"/>
      <c r="BFM2" s="208"/>
      <c r="BFN2" s="208"/>
      <c r="BFO2" s="208"/>
      <c r="BFP2" s="208"/>
      <c r="BFQ2" s="208"/>
      <c r="BFR2" s="208"/>
      <c r="BFS2" s="208"/>
      <c r="BFT2" s="208"/>
      <c r="BFU2" s="208"/>
      <c r="BFV2" s="208"/>
      <c r="BFW2" s="208"/>
      <c r="BFX2" s="208"/>
      <c r="BFY2" s="208"/>
      <c r="BFZ2" s="208"/>
      <c r="BGA2" s="208"/>
      <c r="BGB2" s="208"/>
      <c r="BGC2" s="208"/>
      <c r="BGD2" s="208"/>
      <c r="BGE2" s="208"/>
      <c r="BGF2" s="208"/>
      <c r="BGG2" s="208"/>
      <c r="BGH2" s="208"/>
      <c r="BGI2" s="208"/>
      <c r="BGJ2" s="208"/>
      <c r="BGK2" s="208"/>
      <c r="BGL2" s="208"/>
      <c r="BGM2" s="208"/>
      <c r="BGN2" s="208"/>
      <c r="BGO2" s="208"/>
      <c r="BGP2" s="208"/>
      <c r="BGQ2" s="208"/>
      <c r="BGR2" s="208"/>
      <c r="BGS2" s="208"/>
      <c r="BGT2" s="208"/>
      <c r="BGU2" s="208"/>
      <c r="BGV2" s="208"/>
      <c r="BGW2" s="208"/>
      <c r="BGX2" s="208"/>
      <c r="BGY2" s="208"/>
      <c r="BGZ2" s="208"/>
      <c r="BHA2" s="208"/>
      <c r="BHB2" s="208"/>
      <c r="BHC2" s="208"/>
      <c r="BHD2" s="208"/>
      <c r="BHE2" s="208"/>
      <c r="BHF2" s="208"/>
      <c r="BHG2" s="208"/>
      <c r="BHH2" s="208"/>
      <c r="BHI2" s="208"/>
      <c r="BHJ2" s="208"/>
      <c r="BHK2" s="208"/>
      <c r="BHL2" s="208"/>
      <c r="BHM2" s="208"/>
      <c r="BHN2" s="208"/>
      <c r="BHO2" s="208"/>
      <c r="BHP2" s="208"/>
      <c r="BHQ2" s="208"/>
      <c r="BHR2" s="208"/>
      <c r="BHS2" s="208"/>
      <c r="BHT2" s="208"/>
      <c r="BHU2" s="208"/>
      <c r="BHV2" s="208"/>
      <c r="BHW2" s="208"/>
      <c r="BHX2" s="208"/>
      <c r="BHY2" s="208"/>
      <c r="BHZ2" s="208"/>
      <c r="BIA2" s="208"/>
      <c r="BIB2" s="208"/>
      <c r="BIC2" s="208"/>
      <c r="BID2" s="208"/>
      <c r="BIE2" s="208"/>
      <c r="BIF2" s="208"/>
      <c r="BIG2" s="208"/>
      <c r="BIH2" s="208"/>
      <c r="BII2" s="208"/>
      <c r="BIJ2" s="208"/>
      <c r="BIK2" s="208"/>
      <c r="BIL2" s="208"/>
      <c r="BIM2" s="208"/>
      <c r="BIN2" s="208"/>
      <c r="BIO2" s="208"/>
      <c r="BIP2" s="208"/>
      <c r="BIQ2" s="208"/>
      <c r="BIR2" s="208"/>
      <c r="BIS2" s="208"/>
      <c r="BIT2" s="208"/>
      <c r="BIU2" s="208"/>
      <c r="BIV2" s="208"/>
      <c r="BIW2" s="208"/>
      <c r="BIX2" s="208"/>
      <c r="BIY2" s="208"/>
      <c r="BIZ2" s="208"/>
      <c r="BJA2" s="208"/>
      <c r="BJB2" s="208"/>
      <c r="BJC2" s="208"/>
      <c r="BJD2" s="208"/>
      <c r="BJE2" s="208"/>
      <c r="BJF2" s="208"/>
      <c r="BJG2" s="208"/>
      <c r="BJH2" s="208"/>
      <c r="BJI2" s="208"/>
      <c r="BJJ2" s="208"/>
      <c r="BJK2" s="208"/>
      <c r="BJL2" s="208"/>
      <c r="BJM2" s="208"/>
      <c r="BJN2" s="208"/>
      <c r="BJO2" s="208"/>
      <c r="BJP2" s="208"/>
      <c r="BJQ2" s="208"/>
      <c r="BJR2" s="208"/>
      <c r="BJS2" s="208"/>
      <c r="BJT2" s="208"/>
      <c r="BJU2" s="208"/>
      <c r="BJV2" s="208"/>
      <c r="BJW2" s="208"/>
      <c r="BJX2" s="208"/>
      <c r="BJY2" s="208"/>
      <c r="BJZ2" s="208"/>
      <c r="BKA2" s="208"/>
      <c r="BKB2" s="208"/>
      <c r="BKC2" s="208"/>
      <c r="BKD2" s="208"/>
      <c r="BKE2" s="208"/>
      <c r="BKF2" s="208"/>
      <c r="BKG2" s="208"/>
      <c r="BKH2" s="208"/>
      <c r="BKI2" s="208"/>
      <c r="BKJ2" s="208"/>
      <c r="BKK2" s="208"/>
      <c r="BKL2" s="208"/>
      <c r="BKM2" s="208"/>
      <c r="BKN2" s="208"/>
      <c r="BKO2" s="208"/>
      <c r="BKP2" s="208"/>
      <c r="BKQ2" s="208"/>
      <c r="BKR2" s="208"/>
      <c r="BKS2" s="208"/>
      <c r="BKT2" s="208"/>
      <c r="BKU2" s="208"/>
      <c r="BKV2" s="208"/>
      <c r="BKW2" s="208"/>
      <c r="BKX2" s="208"/>
      <c r="BKY2" s="208"/>
      <c r="BKZ2" s="208"/>
      <c r="BLA2" s="208"/>
      <c r="BLB2" s="208"/>
      <c r="BLC2" s="208"/>
      <c r="BLD2" s="208"/>
      <c r="BLE2" s="208"/>
      <c r="BLF2" s="208"/>
      <c r="BLG2" s="208"/>
      <c r="BLH2" s="208"/>
      <c r="BLI2" s="208"/>
      <c r="BLJ2" s="208"/>
      <c r="BLK2" s="208"/>
      <c r="BLL2" s="208"/>
      <c r="BLM2" s="208"/>
      <c r="BLN2" s="208"/>
      <c r="BLO2" s="208"/>
      <c r="BLP2" s="208"/>
      <c r="BLQ2" s="208"/>
      <c r="BLR2" s="208"/>
      <c r="BLS2" s="208"/>
      <c r="BLT2" s="208"/>
      <c r="BLU2" s="208"/>
      <c r="BLV2" s="208"/>
      <c r="BLW2" s="208"/>
      <c r="BLX2" s="208"/>
      <c r="BLY2" s="208"/>
      <c r="BLZ2" s="208"/>
      <c r="BMA2" s="208"/>
      <c r="BMB2" s="208"/>
      <c r="BMC2" s="208"/>
      <c r="BMD2" s="208"/>
      <c r="BME2" s="208"/>
      <c r="BMF2" s="208"/>
      <c r="BMG2" s="208"/>
      <c r="BMH2" s="208"/>
      <c r="BMI2" s="208"/>
      <c r="BMJ2" s="208"/>
      <c r="BMK2" s="208"/>
      <c r="BML2" s="208"/>
      <c r="BMM2" s="208"/>
      <c r="BMN2" s="208"/>
      <c r="BMO2" s="208"/>
      <c r="BMP2" s="208"/>
      <c r="BMQ2" s="208"/>
      <c r="BMR2" s="208"/>
      <c r="BMS2" s="208"/>
      <c r="BMT2" s="208"/>
      <c r="BMU2" s="208"/>
      <c r="BMV2" s="208"/>
      <c r="BMW2" s="208"/>
      <c r="BMX2" s="208"/>
      <c r="BMY2" s="208"/>
      <c r="BMZ2" s="208"/>
      <c r="BNA2" s="208"/>
      <c r="BNB2" s="208"/>
      <c r="BNC2" s="208"/>
      <c r="BND2" s="208"/>
      <c r="BNE2" s="208"/>
      <c r="BNF2" s="208"/>
      <c r="BNG2" s="208"/>
      <c r="BNH2" s="208"/>
      <c r="BNI2" s="208"/>
      <c r="BNJ2" s="208"/>
      <c r="BNK2" s="208"/>
      <c r="BNL2" s="208"/>
      <c r="BNM2" s="208"/>
      <c r="BNN2" s="208"/>
      <c r="BNO2" s="208"/>
      <c r="BNP2" s="208"/>
      <c r="BNQ2" s="208"/>
      <c r="BNR2" s="208"/>
      <c r="BNS2" s="208"/>
      <c r="BNT2" s="208"/>
      <c r="BNU2" s="208"/>
      <c r="BNV2" s="208"/>
      <c r="BNW2" s="208"/>
      <c r="BNX2" s="208"/>
      <c r="BNY2" s="208"/>
      <c r="BNZ2" s="208"/>
      <c r="BOA2" s="208"/>
      <c r="BOB2" s="208"/>
      <c r="BOC2" s="208"/>
      <c r="BOD2" s="208"/>
      <c r="BOE2" s="208"/>
      <c r="BOF2" s="208"/>
      <c r="BOG2" s="208"/>
      <c r="BOH2" s="208"/>
      <c r="BOI2" s="208"/>
      <c r="BOJ2" s="208"/>
      <c r="BOK2" s="208"/>
      <c r="BOL2" s="208"/>
      <c r="BOM2" s="208"/>
      <c r="BON2" s="208"/>
      <c r="BOO2" s="208"/>
      <c r="BOP2" s="208"/>
      <c r="BOQ2" s="208"/>
      <c r="BOR2" s="208"/>
      <c r="BOS2" s="208"/>
      <c r="BOT2" s="208"/>
      <c r="BOU2" s="208"/>
      <c r="BOV2" s="208"/>
      <c r="BOW2" s="208"/>
      <c r="BOX2" s="208"/>
      <c r="BOY2" s="208"/>
      <c r="BOZ2" s="208"/>
      <c r="BPA2" s="208"/>
      <c r="BPB2" s="208"/>
      <c r="BPC2" s="208"/>
      <c r="BPD2" s="208"/>
      <c r="BPE2" s="208"/>
      <c r="BPF2" s="208"/>
      <c r="BPG2" s="208"/>
      <c r="BPH2" s="208"/>
      <c r="BPI2" s="208"/>
      <c r="BPJ2" s="208"/>
      <c r="BPK2" s="208"/>
      <c r="BPL2" s="208"/>
      <c r="BPM2" s="208"/>
      <c r="BPN2" s="208"/>
      <c r="BPO2" s="208"/>
      <c r="BPP2" s="208"/>
      <c r="BPQ2" s="208"/>
      <c r="BPR2" s="208"/>
      <c r="BPS2" s="208"/>
      <c r="BPT2" s="208"/>
      <c r="BPU2" s="208"/>
      <c r="BPV2" s="208"/>
      <c r="BPW2" s="208"/>
      <c r="BPX2" s="208"/>
      <c r="BPY2" s="208"/>
      <c r="BPZ2" s="208"/>
      <c r="BQA2" s="208"/>
      <c r="BQB2" s="208"/>
      <c r="BQC2" s="208"/>
      <c r="BQD2" s="208"/>
      <c r="BQE2" s="208"/>
      <c r="BQF2" s="208"/>
      <c r="BQG2" s="208"/>
      <c r="BQH2" s="208"/>
      <c r="BQI2" s="208"/>
      <c r="BQJ2" s="208"/>
      <c r="BQK2" s="208"/>
      <c r="BQL2" s="208"/>
      <c r="BQM2" s="208"/>
      <c r="BQN2" s="208"/>
      <c r="BQO2" s="208"/>
      <c r="BQP2" s="208"/>
      <c r="BQQ2" s="208"/>
      <c r="BQR2" s="208"/>
      <c r="BQS2" s="208"/>
      <c r="BQT2" s="208"/>
      <c r="BQU2" s="208"/>
      <c r="BQV2" s="208"/>
      <c r="BQW2" s="208"/>
      <c r="BQX2" s="208"/>
      <c r="BQY2" s="208"/>
      <c r="BQZ2" s="208"/>
      <c r="BRA2" s="208"/>
      <c r="BRB2" s="208"/>
      <c r="BRC2" s="208"/>
      <c r="BRD2" s="208"/>
      <c r="BRE2" s="208"/>
      <c r="BRF2" s="208"/>
      <c r="BRG2" s="208"/>
      <c r="BRH2" s="208"/>
      <c r="BRI2" s="208"/>
      <c r="BRJ2" s="208"/>
      <c r="BRK2" s="208"/>
      <c r="BRL2" s="208"/>
      <c r="BRM2" s="208"/>
      <c r="BRN2" s="208"/>
      <c r="BRO2" s="208"/>
      <c r="BRP2" s="208"/>
      <c r="BRQ2" s="208"/>
      <c r="BRR2" s="208"/>
      <c r="BRS2" s="208"/>
      <c r="BRT2" s="208"/>
      <c r="BRU2" s="208"/>
      <c r="BRV2" s="208"/>
      <c r="BRW2" s="208"/>
      <c r="BRX2" s="208"/>
      <c r="BRY2" s="208"/>
      <c r="BRZ2" s="208"/>
      <c r="BSA2" s="208"/>
      <c r="BSB2" s="208"/>
      <c r="BSC2" s="208"/>
      <c r="BSD2" s="208"/>
      <c r="BSE2" s="208"/>
      <c r="BSF2" s="208"/>
      <c r="BSG2" s="208"/>
      <c r="BSH2" s="208"/>
      <c r="BSI2" s="208"/>
      <c r="BSJ2" s="208"/>
      <c r="BSK2" s="208"/>
      <c r="BSL2" s="208"/>
      <c r="BSM2" s="208"/>
      <c r="BSN2" s="208"/>
      <c r="BSO2" s="208"/>
      <c r="BSP2" s="208"/>
      <c r="BSQ2" s="208"/>
      <c r="BSR2" s="208"/>
      <c r="BSS2" s="208"/>
      <c r="BST2" s="208"/>
      <c r="BSU2" s="208"/>
      <c r="BSV2" s="208"/>
      <c r="BSW2" s="208"/>
      <c r="BSX2" s="208"/>
      <c r="BSY2" s="208"/>
      <c r="BSZ2" s="208"/>
      <c r="BTA2" s="208"/>
      <c r="BTB2" s="208"/>
      <c r="BTC2" s="208"/>
      <c r="BTD2" s="208"/>
      <c r="BTE2" s="208"/>
      <c r="BTF2" s="208"/>
      <c r="BTG2" s="208"/>
      <c r="BTH2" s="208"/>
      <c r="BTI2" s="208"/>
      <c r="BTJ2" s="208"/>
      <c r="BTK2" s="208"/>
      <c r="BTL2" s="208"/>
      <c r="BTM2" s="208"/>
      <c r="BTN2" s="208"/>
      <c r="BTO2" s="208"/>
      <c r="BTP2" s="208"/>
      <c r="BTQ2" s="208"/>
      <c r="BTR2" s="208"/>
      <c r="BTS2" s="208"/>
      <c r="BTT2" s="208"/>
      <c r="BTU2" s="208"/>
      <c r="BTV2" s="208"/>
      <c r="BTW2" s="208"/>
      <c r="BTX2" s="208"/>
      <c r="BTY2" s="208"/>
      <c r="BTZ2" s="208"/>
      <c r="BUA2" s="208"/>
      <c r="BUB2" s="208"/>
      <c r="BUC2" s="208"/>
      <c r="BUD2" s="208"/>
      <c r="BUE2" s="208"/>
      <c r="BUF2" s="208"/>
      <c r="BUG2" s="208"/>
      <c r="BUH2" s="208"/>
      <c r="BUI2" s="208"/>
      <c r="BUJ2" s="208"/>
      <c r="BUK2" s="208"/>
      <c r="BUL2" s="208"/>
      <c r="BUM2" s="208"/>
      <c r="BUN2" s="208"/>
      <c r="BUO2" s="208"/>
      <c r="BUP2" s="208"/>
      <c r="BUQ2" s="208"/>
      <c r="BUR2" s="208"/>
      <c r="BUS2" s="208"/>
      <c r="BUT2" s="208"/>
      <c r="BUU2" s="208"/>
      <c r="BUV2" s="208"/>
      <c r="BUW2" s="208"/>
      <c r="BUX2" s="208"/>
      <c r="BUY2" s="208"/>
      <c r="BUZ2" s="208"/>
      <c r="BVA2" s="208"/>
      <c r="BVB2" s="208"/>
      <c r="BVC2" s="208"/>
      <c r="BVD2" s="208"/>
      <c r="BVE2" s="208"/>
      <c r="BVF2" s="208"/>
      <c r="BVG2" s="208"/>
      <c r="BVH2" s="208"/>
      <c r="BVI2" s="208"/>
      <c r="BVJ2" s="208"/>
      <c r="BVK2" s="208"/>
      <c r="BVL2" s="208"/>
      <c r="BVM2" s="208"/>
      <c r="BVN2" s="208"/>
      <c r="BVO2" s="208"/>
      <c r="BVP2" s="208"/>
      <c r="BVQ2" s="208"/>
      <c r="BVR2" s="208"/>
      <c r="BVS2" s="208"/>
      <c r="BVT2" s="208"/>
      <c r="BVU2" s="208"/>
      <c r="BVV2" s="208"/>
      <c r="BVW2" s="208"/>
      <c r="BVX2" s="208"/>
      <c r="BVY2" s="208"/>
      <c r="BVZ2" s="208"/>
      <c r="BWA2" s="208"/>
      <c r="BWB2" s="208"/>
      <c r="BWC2" s="208"/>
      <c r="BWD2" s="208"/>
      <c r="BWE2" s="208"/>
      <c r="BWF2" s="208"/>
      <c r="BWG2" s="208"/>
      <c r="BWH2" s="208"/>
      <c r="BWI2" s="208"/>
      <c r="BWJ2" s="208"/>
      <c r="BWK2" s="208"/>
      <c r="BWL2" s="208"/>
      <c r="BWM2" s="208"/>
      <c r="BWN2" s="208"/>
      <c r="BWO2" s="208"/>
      <c r="BWP2" s="208"/>
      <c r="BWQ2" s="208"/>
      <c r="BWR2" s="208"/>
      <c r="BWS2" s="208"/>
      <c r="BWT2" s="208"/>
      <c r="BWU2" s="208"/>
      <c r="BWV2" s="208"/>
      <c r="BWW2" s="208"/>
      <c r="BWX2" s="208"/>
      <c r="BWY2" s="208"/>
      <c r="BWZ2" s="208"/>
      <c r="BXA2" s="208"/>
      <c r="BXB2" s="208"/>
      <c r="BXC2" s="208"/>
      <c r="BXD2" s="208"/>
      <c r="BXE2" s="208"/>
      <c r="BXF2" s="208"/>
      <c r="BXG2" s="208"/>
      <c r="BXH2" s="208"/>
      <c r="BXI2" s="208"/>
      <c r="BXJ2" s="208"/>
      <c r="BXK2" s="208"/>
      <c r="BXL2" s="208"/>
      <c r="BXM2" s="208"/>
      <c r="BXN2" s="208"/>
      <c r="BXO2" s="208"/>
      <c r="BXP2" s="208"/>
      <c r="BXQ2" s="208"/>
      <c r="BXR2" s="208"/>
      <c r="BXS2" s="208"/>
      <c r="BXT2" s="208"/>
      <c r="BXU2" s="208"/>
      <c r="BXV2" s="208"/>
      <c r="BXW2" s="208"/>
      <c r="BXX2" s="208"/>
      <c r="BXY2" s="208"/>
      <c r="BXZ2" s="208"/>
      <c r="BYA2" s="208"/>
      <c r="BYB2" s="208"/>
      <c r="BYC2" s="208"/>
      <c r="BYD2" s="208"/>
      <c r="BYE2" s="208"/>
      <c r="BYF2" s="208"/>
      <c r="BYG2" s="208"/>
      <c r="BYH2" s="208"/>
      <c r="BYI2" s="208"/>
      <c r="BYJ2" s="208"/>
      <c r="BYK2" s="208"/>
      <c r="BYL2" s="208"/>
      <c r="BYM2" s="208"/>
      <c r="BYN2" s="208"/>
      <c r="BYO2" s="208"/>
      <c r="BYP2" s="208"/>
      <c r="BYQ2" s="208"/>
      <c r="BYR2" s="208"/>
      <c r="BYS2" s="208"/>
      <c r="BYT2" s="208"/>
      <c r="BYU2" s="208"/>
      <c r="BYV2" s="208"/>
      <c r="BYW2" s="208"/>
      <c r="BYX2" s="208"/>
      <c r="BYY2" s="208"/>
      <c r="BYZ2" s="208"/>
      <c r="BZA2" s="208"/>
      <c r="BZB2" s="208"/>
      <c r="BZC2" s="208"/>
      <c r="BZD2" s="208"/>
      <c r="BZE2" s="208"/>
      <c r="BZF2" s="208"/>
      <c r="BZG2" s="208"/>
      <c r="BZH2" s="208"/>
      <c r="BZI2" s="208"/>
      <c r="BZJ2" s="208"/>
      <c r="BZK2" s="208"/>
      <c r="BZL2" s="208"/>
      <c r="BZM2" s="208"/>
      <c r="BZN2" s="208"/>
      <c r="BZO2" s="208"/>
      <c r="BZP2" s="208"/>
      <c r="BZQ2" s="208"/>
      <c r="BZR2" s="208"/>
      <c r="BZS2" s="208"/>
      <c r="BZT2" s="208"/>
      <c r="BZU2" s="208"/>
      <c r="BZV2" s="208"/>
      <c r="BZW2" s="208"/>
      <c r="BZX2" s="208"/>
      <c r="BZY2" s="208"/>
      <c r="BZZ2" s="208"/>
      <c r="CAA2" s="208"/>
      <c r="CAB2" s="208"/>
      <c r="CAC2" s="208"/>
      <c r="CAD2" s="208"/>
      <c r="CAE2" s="208"/>
      <c r="CAF2" s="208"/>
      <c r="CAG2" s="208"/>
      <c r="CAH2" s="208"/>
      <c r="CAI2" s="208"/>
      <c r="CAJ2" s="208"/>
      <c r="CAK2" s="208"/>
      <c r="CAL2" s="208"/>
      <c r="CAM2" s="208"/>
      <c r="CAN2" s="208"/>
      <c r="CAO2" s="208"/>
      <c r="CAP2" s="208"/>
      <c r="CAQ2" s="208"/>
      <c r="CAR2" s="208"/>
      <c r="CAS2" s="208"/>
      <c r="CAT2" s="208"/>
      <c r="CAU2" s="208"/>
      <c r="CAV2" s="208"/>
      <c r="CAW2" s="208"/>
      <c r="CAX2" s="208"/>
      <c r="CAY2" s="208"/>
      <c r="CAZ2" s="208"/>
      <c r="CBA2" s="208"/>
      <c r="CBB2" s="208"/>
      <c r="CBC2" s="208"/>
      <c r="CBD2" s="208"/>
      <c r="CBE2" s="208"/>
      <c r="CBF2" s="208"/>
      <c r="CBG2" s="208"/>
      <c r="CBH2" s="208"/>
      <c r="CBI2" s="208"/>
      <c r="CBJ2" s="208"/>
      <c r="CBK2" s="208"/>
      <c r="CBL2" s="208"/>
      <c r="CBM2" s="208"/>
      <c r="CBN2" s="208"/>
      <c r="CBO2" s="208"/>
      <c r="CBP2" s="208"/>
      <c r="CBQ2" s="208"/>
      <c r="CBR2" s="208"/>
      <c r="CBS2" s="208"/>
      <c r="CBT2" s="208"/>
      <c r="CBU2" s="208"/>
      <c r="CBV2" s="208"/>
      <c r="CBW2" s="208"/>
      <c r="CBX2" s="208"/>
      <c r="CBY2" s="208"/>
      <c r="CBZ2" s="208"/>
      <c r="CCA2" s="208"/>
      <c r="CCB2" s="208"/>
      <c r="CCC2" s="208"/>
      <c r="CCD2" s="208"/>
      <c r="CCE2" s="208"/>
      <c r="CCF2" s="208"/>
      <c r="CCG2" s="208"/>
      <c r="CCH2" s="208"/>
      <c r="CCI2" s="208"/>
      <c r="CCJ2" s="208"/>
      <c r="CCK2" s="208"/>
      <c r="CCL2" s="208"/>
      <c r="CCM2" s="208"/>
      <c r="CCN2" s="208"/>
      <c r="CCO2" s="208"/>
      <c r="CCP2" s="208"/>
      <c r="CCQ2" s="208"/>
      <c r="CCR2" s="208"/>
      <c r="CCS2" s="208"/>
      <c r="CCT2" s="208"/>
      <c r="CCU2" s="208"/>
      <c r="CCV2" s="208"/>
      <c r="CCW2" s="208"/>
      <c r="CCX2" s="208"/>
      <c r="CCY2" s="208"/>
      <c r="CCZ2" s="208"/>
      <c r="CDA2" s="208"/>
      <c r="CDB2" s="208"/>
      <c r="CDC2" s="208"/>
      <c r="CDD2" s="208"/>
      <c r="CDE2" s="208"/>
      <c r="CDF2" s="208"/>
      <c r="CDG2" s="208"/>
      <c r="CDH2" s="208"/>
      <c r="CDI2" s="208"/>
      <c r="CDJ2" s="208"/>
      <c r="CDK2" s="208"/>
      <c r="CDL2" s="208"/>
      <c r="CDM2" s="208"/>
      <c r="CDN2" s="208"/>
      <c r="CDO2" s="208"/>
      <c r="CDP2" s="208"/>
      <c r="CDQ2" s="208"/>
      <c r="CDR2" s="208"/>
      <c r="CDS2" s="208"/>
      <c r="CDT2" s="208"/>
      <c r="CDU2" s="208"/>
      <c r="CDV2" s="208"/>
      <c r="CDW2" s="208"/>
      <c r="CDX2" s="208"/>
      <c r="CDY2" s="208"/>
      <c r="CDZ2" s="208"/>
      <c r="CEA2" s="208"/>
      <c r="CEB2" s="208"/>
      <c r="CEC2" s="208"/>
      <c r="CED2" s="208"/>
      <c r="CEE2" s="208"/>
      <c r="CEF2" s="208"/>
      <c r="CEG2" s="208"/>
      <c r="CEH2" s="208"/>
      <c r="CEI2" s="208"/>
      <c r="CEJ2" s="208"/>
      <c r="CEK2" s="208"/>
      <c r="CEL2" s="208"/>
      <c r="CEM2" s="208"/>
      <c r="CEN2" s="208"/>
      <c r="CEO2" s="208"/>
      <c r="CEP2" s="208"/>
      <c r="CEQ2" s="208"/>
      <c r="CER2" s="208"/>
      <c r="CES2" s="208"/>
      <c r="CET2" s="208"/>
      <c r="CEU2" s="208"/>
      <c r="CEV2" s="208"/>
      <c r="CEW2" s="208"/>
      <c r="CEX2" s="208"/>
      <c r="CEY2" s="208"/>
      <c r="CEZ2" s="208"/>
      <c r="CFA2" s="208"/>
      <c r="CFB2" s="208"/>
      <c r="CFC2" s="208"/>
      <c r="CFD2" s="208"/>
      <c r="CFE2" s="208"/>
      <c r="CFF2" s="208"/>
      <c r="CFG2" s="208"/>
      <c r="CFH2" s="208"/>
      <c r="CFI2" s="208"/>
      <c r="CFJ2" s="208"/>
      <c r="CFK2" s="208"/>
      <c r="CFL2" s="208"/>
      <c r="CFM2" s="208"/>
      <c r="CFN2" s="208"/>
      <c r="CFO2" s="208"/>
      <c r="CFP2" s="208"/>
      <c r="CFQ2" s="208"/>
      <c r="CFR2" s="208"/>
      <c r="CFS2" s="208"/>
      <c r="CFT2" s="208"/>
      <c r="CFU2" s="208"/>
      <c r="CFV2" s="208"/>
      <c r="CFW2" s="208"/>
      <c r="CFX2" s="208"/>
      <c r="CFY2" s="208"/>
      <c r="CFZ2" s="208"/>
      <c r="CGA2" s="208"/>
      <c r="CGB2" s="208"/>
      <c r="CGC2" s="208"/>
      <c r="CGD2" s="208"/>
      <c r="CGE2" s="208"/>
      <c r="CGF2" s="208"/>
      <c r="CGG2" s="208"/>
      <c r="CGH2" s="208"/>
      <c r="CGI2" s="208"/>
      <c r="CGJ2" s="208"/>
      <c r="CGK2" s="208"/>
      <c r="CGL2" s="208"/>
      <c r="CGM2" s="208"/>
      <c r="CGN2" s="208"/>
      <c r="CGO2" s="208"/>
      <c r="CGP2" s="208"/>
      <c r="CGQ2" s="208"/>
      <c r="CGR2" s="208"/>
      <c r="CGS2" s="208"/>
      <c r="CGT2" s="208"/>
      <c r="CGU2" s="208"/>
      <c r="CGV2" s="208"/>
      <c r="CGW2" s="208"/>
      <c r="CGX2" s="208"/>
      <c r="CGY2" s="208"/>
      <c r="CGZ2" s="208"/>
      <c r="CHA2" s="208"/>
      <c r="CHB2" s="208"/>
      <c r="CHC2" s="208"/>
      <c r="CHD2" s="208"/>
      <c r="CHE2" s="208"/>
      <c r="CHF2" s="208"/>
      <c r="CHG2" s="208"/>
      <c r="CHH2" s="208"/>
      <c r="CHI2" s="208"/>
      <c r="CHJ2" s="208"/>
      <c r="CHK2" s="208"/>
      <c r="CHL2" s="208"/>
      <c r="CHM2" s="208"/>
      <c r="CHN2" s="208"/>
      <c r="CHO2" s="208"/>
      <c r="CHP2" s="208"/>
      <c r="CHQ2" s="208"/>
      <c r="CHR2" s="208"/>
      <c r="CHS2" s="208"/>
      <c r="CHT2" s="208"/>
      <c r="CHU2" s="208"/>
      <c r="CHV2" s="208"/>
      <c r="CHW2" s="208"/>
      <c r="CHX2" s="208"/>
      <c r="CHY2" s="208"/>
      <c r="CHZ2" s="208"/>
      <c r="CIA2" s="208"/>
      <c r="CIB2" s="208"/>
      <c r="CIC2" s="208"/>
      <c r="CID2" s="208"/>
      <c r="CIE2" s="208"/>
      <c r="CIF2" s="208"/>
      <c r="CIG2" s="208"/>
      <c r="CIH2" s="208"/>
      <c r="CII2" s="208"/>
      <c r="CIJ2" s="208"/>
      <c r="CIK2" s="208"/>
      <c r="CIL2" s="208"/>
      <c r="CIM2" s="208"/>
      <c r="CIN2" s="208"/>
      <c r="CIO2" s="208"/>
      <c r="CIP2" s="208"/>
      <c r="CIQ2" s="208"/>
      <c r="CIR2" s="208"/>
      <c r="CIS2" s="208"/>
      <c r="CIT2" s="208"/>
      <c r="CIU2" s="208"/>
      <c r="CIV2" s="208"/>
      <c r="CIW2" s="208"/>
      <c r="CIX2" s="208"/>
      <c r="CIY2" s="208"/>
      <c r="CIZ2" s="208"/>
      <c r="CJA2" s="208"/>
      <c r="CJB2" s="208"/>
      <c r="CJC2" s="208"/>
      <c r="CJD2" s="208"/>
      <c r="CJE2" s="208"/>
      <c r="CJF2" s="208"/>
      <c r="CJG2" s="208"/>
      <c r="CJH2" s="208"/>
      <c r="CJI2" s="208"/>
      <c r="CJJ2" s="208"/>
      <c r="CJK2" s="208"/>
      <c r="CJL2" s="208"/>
      <c r="CJM2" s="208"/>
      <c r="CJN2" s="208"/>
      <c r="CJO2" s="208"/>
      <c r="CJP2" s="208"/>
      <c r="CJQ2" s="208"/>
      <c r="CJR2" s="208"/>
      <c r="CJS2" s="208"/>
      <c r="CJT2" s="208"/>
      <c r="CJU2" s="208"/>
      <c r="CJV2" s="208"/>
      <c r="CJW2" s="208"/>
      <c r="CJX2" s="208"/>
      <c r="CJY2" s="208"/>
      <c r="CJZ2" s="208"/>
      <c r="CKA2" s="208"/>
      <c r="CKB2" s="208"/>
      <c r="CKC2" s="208"/>
      <c r="CKD2" s="208"/>
      <c r="CKE2" s="208"/>
      <c r="CKF2" s="208"/>
      <c r="CKG2" s="208"/>
      <c r="CKH2" s="208"/>
      <c r="CKI2" s="208"/>
      <c r="CKJ2" s="208"/>
      <c r="CKK2" s="208"/>
      <c r="CKL2" s="208"/>
      <c r="CKM2" s="208"/>
      <c r="CKN2" s="208"/>
      <c r="CKO2" s="208"/>
      <c r="CKP2" s="208"/>
      <c r="CKQ2" s="208"/>
      <c r="CKR2" s="208"/>
      <c r="CKS2" s="208"/>
      <c r="CKT2" s="208"/>
      <c r="CKU2" s="208"/>
      <c r="CKV2" s="208"/>
      <c r="CKW2" s="208"/>
      <c r="CKX2" s="208"/>
      <c r="CKY2" s="208"/>
      <c r="CKZ2" s="208"/>
      <c r="CLA2" s="208"/>
      <c r="CLB2" s="208"/>
      <c r="CLC2" s="208"/>
      <c r="CLD2" s="208"/>
      <c r="CLE2" s="208"/>
      <c r="CLF2" s="208"/>
      <c r="CLG2" s="208"/>
      <c r="CLH2" s="208"/>
      <c r="CLI2" s="208"/>
      <c r="CLJ2" s="208"/>
      <c r="CLK2" s="208"/>
      <c r="CLL2" s="208"/>
      <c r="CLM2" s="208"/>
      <c r="CLN2" s="208"/>
      <c r="CLO2" s="208"/>
      <c r="CLP2" s="208"/>
      <c r="CLQ2" s="208"/>
      <c r="CLR2" s="208"/>
      <c r="CLS2" s="208"/>
      <c r="CLT2" s="208"/>
      <c r="CLU2" s="208"/>
      <c r="CLV2" s="208"/>
      <c r="CLW2" s="208"/>
      <c r="CLX2" s="208"/>
      <c r="CLY2" s="208"/>
      <c r="CLZ2" s="208"/>
      <c r="CMA2" s="208"/>
      <c r="CMB2" s="208"/>
      <c r="CMC2" s="208"/>
      <c r="CMD2" s="208"/>
      <c r="CME2" s="208"/>
      <c r="CMF2" s="208"/>
      <c r="CMG2" s="208"/>
      <c r="CMH2" s="208"/>
      <c r="CMI2" s="208"/>
      <c r="CMJ2" s="208"/>
      <c r="CMK2" s="208"/>
      <c r="CML2" s="208"/>
      <c r="CMM2" s="208"/>
      <c r="CMN2" s="208"/>
      <c r="CMO2" s="208"/>
      <c r="CMP2" s="208"/>
      <c r="CMQ2" s="208"/>
      <c r="CMR2" s="208"/>
      <c r="CMS2" s="208"/>
      <c r="CMT2" s="208"/>
      <c r="CMU2" s="208"/>
      <c r="CMV2" s="208"/>
      <c r="CMW2" s="208"/>
      <c r="CMX2" s="208"/>
      <c r="CMY2" s="208"/>
      <c r="CMZ2" s="208"/>
      <c r="CNA2" s="208"/>
      <c r="CNB2" s="208"/>
      <c r="CNC2" s="208"/>
      <c r="CND2" s="208"/>
      <c r="CNE2" s="208"/>
      <c r="CNF2" s="208"/>
      <c r="CNG2" s="208"/>
      <c r="CNH2" s="208"/>
      <c r="CNI2" s="208"/>
      <c r="CNJ2" s="208"/>
      <c r="CNK2" s="208"/>
      <c r="CNL2" s="208"/>
      <c r="CNM2" s="208"/>
      <c r="CNN2" s="208"/>
      <c r="CNO2" s="208"/>
      <c r="CNP2" s="208"/>
      <c r="CNQ2" s="208"/>
      <c r="CNR2" s="208"/>
      <c r="CNS2" s="208"/>
      <c r="CNT2" s="208"/>
      <c r="CNU2" s="208"/>
      <c r="CNV2" s="208"/>
      <c r="CNW2" s="208"/>
      <c r="CNX2" s="208"/>
      <c r="CNY2" s="208"/>
      <c r="CNZ2" s="208"/>
      <c r="COA2" s="208"/>
      <c r="COB2" s="208"/>
      <c r="COC2" s="208"/>
      <c r="COD2" s="208"/>
      <c r="COE2" s="208"/>
      <c r="COF2" s="208"/>
      <c r="COG2" s="208"/>
      <c r="COH2" s="208"/>
      <c r="COI2" s="208"/>
      <c r="COJ2" s="208"/>
      <c r="COK2" s="208"/>
      <c r="COL2" s="208"/>
      <c r="COM2" s="208"/>
      <c r="CON2" s="208"/>
      <c r="COO2" s="208"/>
      <c r="COP2" s="208"/>
      <c r="COQ2" s="208"/>
      <c r="COR2" s="208"/>
      <c r="COS2" s="208"/>
      <c r="COT2" s="208"/>
      <c r="COU2" s="208"/>
      <c r="COV2" s="208"/>
      <c r="COW2" s="208"/>
      <c r="COX2" s="208"/>
      <c r="COY2" s="208"/>
      <c r="COZ2" s="208"/>
      <c r="CPA2" s="208"/>
      <c r="CPB2" s="208"/>
      <c r="CPC2" s="208"/>
      <c r="CPD2" s="208"/>
      <c r="CPE2" s="208"/>
      <c r="CPF2" s="208"/>
      <c r="CPG2" s="208"/>
      <c r="CPH2" s="208"/>
      <c r="CPI2" s="208"/>
      <c r="CPJ2" s="208"/>
      <c r="CPK2" s="208"/>
      <c r="CPL2" s="208"/>
      <c r="CPM2" s="208"/>
      <c r="CPN2" s="208"/>
      <c r="CPO2" s="208"/>
      <c r="CPP2" s="208"/>
      <c r="CPQ2" s="208"/>
      <c r="CPR2" s="208"/>
      <c r="CPS2" s="208"/>
      <c r="CPT2" s="208"/>
      <c r="CPU2" s="208"/>
      <c r="CPV2" s="208"/>
      <c r="CPW2" s="208"/>
      <c r="CPX2" s="208"/>
      <c r="CPY2" s="208"/>
      <c r="CPZ2" s="208"/>
      <c r="CQA2" s="208"/>
      <c r="CQB2" s="208"/>
      <c r="CQC2" s="208"/>
      <c r="CQD2" s="208"/>
      <c r="CQE2" s="208"/>
      <c r="CQF2" s="208"/>
      <c r="CQG2" s="208"/>
      <c r="CQH2" s="208"/>
      <c r="CQI2" s="208"/>
      <c r="CQJ2" s="208"/>
      <c r="CQK2" s="208"/>
      <c r="CQL2" s="208"/>
      <c r="CQM2" s="208"/>
      <c r="CQN2" s="208"/>
      <c r="CQO2" s="208"/>
      <c r="CQP2" s="208"/>
      <c r="CQQ2" s="208"/>
      <c r="CQR2" s="208"/>
      <c r="CQS2" s="208"/>
      <c r="CQT2" s="208"/>
      <c r="CQU2" s="208"/>
      <c r="CQV2" s="208"/>
      <c r="CQW2" s="208"/>
      <c r="CQX2" s="208"/>
      <c r="CQY2" s="208"/>
      <c r="CQZ2" s="208"/>
      <c r="CRA2" s="208"/>
      <c r="CRB2" s="208"/>
      <c r="CRC2" s="208"/>
      <c r="CRD2" s="208"/>
      <c r="CRE2" s="208"/>
      <c r="CRF2" s="208"/>
      <c r="CRG2" s="208"/>
      <c r="CRH2" s="208"/>
      <c r="CRI2" s="208"/>
      <c r="CRJ2" s="208"/>
      <c r="CRK2" s="208"/>
      <c r="CRL2" s="208"/>
      <c r="CRM2" s="208"/>
      <c r="CRN2" s="208"/>
      <c r="CRO2" s="208"/>
      <c r="CRP2" s="208"/>
      <c r="CRQ2" s="208"/>
      <c r="CRR2" s="208"/>
      <c r="CRS2" s="208"/>
      <c r="CRT2" s="208"/>
      <c r="CRU2" s="208"/>
      <c r="CRV2" s="208"/>
      <c r="CRW2" s="208"/>
      <c r="CRX2" s="208"/>
      <c r="CRY2" s="208"/>
      <c r="CRZ2" s="208"/>
      <c r="CSA2" s="208"/>
      <c r="CSB2" s="208"/>
      <c r="CSC2" s="208"/>
      <c r="CSD2" s="208"/>
      <c r="CSE2" s="208"/>
      <c r="CSF2" s="208"/>
      <c r="CSG2" s="208"/>
      <c r="CSH2" s="208"/>
      <c r="CSI2" s="208"/>
      <c r="CSJ2" s="208"/>
      <c r="CSK2" s="208"/>
      <c r="CSL2" s="208"/>
      <c r="CSM2" s="208"/>
      <c r="CSN2" s="208"/>
      <c r="CSO2" s="208"/>
      <c r="CSP2" s="208"/>
      <c r="CSQ2" s="208"/>
      <c r="CSR2" s="208"/>
      <c r="CSS2" s="208"/>
      <c r="CST2" s="208"/>
      <c r="CSU2" s="208"/>
      <c r="CSV2" s="208"/>
      <c r="CSW2" s="208"/>
      <c r="CSX2" s="208"/>
      <c r="CSY2" s="208"/>
      <c r="CSZ2" s="208"/>
      <c r="CTA2" s="208"/>
      <c r="CTB2" s="208"/>
      <c r="CTC2" s="208"/>
      <c r="CTD2" s="208"/>
      <c r="CTE2" s="208"/>
      <c r="CTF2" s="208"/>
      <c r="CTG2" s="208"/>
      <c r="CTH2" s="208"/>
      <c r="CTI2" s="208"/>
      <c r="CTJ2" s="208"/>
      <c r="CTK2" s="208"/>
      <c r="CTL2" s="208"/>
      <c r="CTM2" s="208"/>
      <c r="CTN2" s="208"/>
      <c r="CTO2" s="208"/>
      <c r="CTP2" s="208"/>
      <c r="CTQ2" s="208"/>
      <c r="CTR2" s="208"/>
      <c r="CTS2" s="208"/>
      <c r="CTT2" s="208"/>
      <c r="CTU2" s="208"/>
      <c r="CTV2" s="208"/>
      <c r="CTW2" s="208"/>
      <c r="CTX2" s="208"/>
      <c r="CTY2" s="208"/>
      <c r="CTZ2" s="208"/>
      <c r="CUA2" s="208"/>
      <c r="CUB2" s="208"/>
      <c r="CUC2" s="208"/>
      <c r="CUD2" s="208"/>
      <c r="CUE2" s="208"/>
      <c r="CUF2" s="208"/>
      <c r="CUG2" s="208"/>
      <c r="CUH2" s="208"/>
      <c r="CUI2" s="208"/>
      <c r="CUJ2" s="208"/>
      <c r="CUK2" s="208"/>
      <c r="CUL2" s="208"/>
      <c r="CUM2" s="208"/>
      <c r="CUN2" s="208"/>
      <c r="CUO2" s="208"/>
      <c r="CUP2" s="208"/>
      <c r="CUQ2" s="208"/>
      <c r="CUR2" s="208"/>
      <c r="CUS2" s="208"/>
      <c r="CUT2" s="208"/>
      <c r="CUU2" s="208"/>
      <c r="CUV2" s="208"/>
      <c r="CUW2" s="208"/>
      <c r="CUX2" s="208"/>
      <c r="CUY2" s="208"/>
      <c r="CUZ2" s="208"/>
      <c r="CVA2" s="208"/>
      <c r="CVB2" s="208"/>
      <c r="CVC2" s="208"/>
      <c r="CVD2" s="208"/>
      <c r="CVE2" s="208"/>
      <c r="CVF2" s="208"/>
      <c r="CVG2" s="208"/>
      <c r="CVH2" s="208"/>
      <c r="CVI2" s="208"/>
      <c r="CVJ2" s="208"/>
      <c r="CVK2" s="208"/>
      <c r="CVL2" s="208"/>
      <c r="CVM2" s="208"/>
      <c r="CVN2" s="208"/>
      <c r="CVO2" s="208"/>
      <c r="CVP2" s="208"/>
      <c r="CVQ2" s="208"/>
      <c r="CVR2" s="208"/>
      <c r="CVS2" s="208"/>
      <c r="CVT2" s="208"/>
      <c r="CVU2" s="208"/>
      <c r="CVV2" s="208"/>
      <c r="CVW2" s="208"/>
      <c r="CVX2" s="208"/>
      <c r="CVY2" s="208"/>
      <c r="CVZ2" s="208"/>
      <c r="CWA2" s="208"/>
      <c r="CWB2" s="208"/>
      <c r="CWC2" s="208"/>
      <c r="CWD2" s="208"/>
      <c r="CWE2" s="208"/>
      <c r="CWF2" s="208"/>
      <c r="CWG2" s="208"/>
      <c r="CWH2" s="208"/>
      <c r="CWI2" s="208"/>
      <c r="CWJ2" s="208"/>
      <c r="CWK2" s="208"/>
      <c r="CWL2" s="208"/>
      <c r="CWM2" s="208"/>
      <c r="CWN2" s="208"/>
      <c r="CWO2" s="208"/>
      <c r="CWP2" s="208"/>
      <c r="CWQ2" s="208"/>
      <c r="CWR2" s="208"/>
      <c r="CWS2" s="208"/>
      <c r="CWT2" s="208"/>
      <c r="CWU2" s="208"/>
      <c r="CWV2" s="208"/>
      <c r="CWW2" s="208"/>
      <c r="CWX2" s="208"/>
      <c r="CWY2" s="208"/>
      <c r="CWZ2" s="208"/>
      <c r="CXA2" s="208"/>
      <c r="CXB2" s="208"/>
      <c r="CXC2" s="208"/>
      <c r="CXD2" s="208"/>
      <c r="CXE2" s="208"/>
      <c r="CXF2" s="208"/>
      <c r="CXG2" s="208"/>
      <c r="CXH2" s="208"/>
      <c r="CXI2" s="208"/>
      <c r="CXJ2" s="208"/>
      <c r="CXK2" s="208"/>
      <c r="CXL2" s="208"/>
      <c r="CXM2" s="208"/>
      <c r="CXN2" s="208"/>
      <c r="CXO2" s="208"/>
      <c r="CXP2" s="208"/>
      <c r="CXQ2" s="208"/>
      <c r="CXR2" s="208"/>
      <c r="CXS2" s="208"/>
      <c r="CXT2" s="208"/>
      <c r="CXU2" s="208"/>
      <c r="CXV2" s="208"/>
      <c r="CXW2" s="208"/>
      <c r="CXX2" s="208"/>
      <c r="CXY2" s="208"/>
      <c r="CXZ2" s="208"/>
      <c r="CYA2" s="208"/>
      <c r="CYB2" s="208"/>
      <c r="CYC2" s="208"/>
      <c r="CYD2" s="208"/>
      <c r="CYE2" s="208"/>
      <c r="CYF2" s="208"/>
      <c r="CYG2" s="208"/>
      <c r="CYH2" s="208"/>
      <c r="CYI2" s="208"/>
      <c r="CYJ2" s="208"/>
      <c r="CYK2" s="208"/>
      <c r="CYL2" s="208"/>
      <c r="CYM2" s="208"/>
      <c r="CYN2" s="208"/>
      <c r="CYO2" s="208"/>
      <c r="CYP2" s="208"/>
      <c r="CYQ2" s="208"/>
      <c r="CYR2" s="208"/>
      <c r="CYS2" s="208"/>
      <c r="CYT2" s="208"/>
      <c r="CYU2" s="208"/>
      <c r="CYV2" s="208"/>
      <c r="CYW2" s="208"/>
      <c r="CYX2" s="208"/>
      <c r="CYY2" s="208"/>
      <c r="CYZ2" s="208"/>
      <c r="CZA2" s="208"/>
      <c r="CZB2" s="208"/>
      <c r="CZC2" s="208"/>
      <c r="CZD2" s="208"/>
      <c r="CZE2" s="208"/>
      <c r="CZF2" s="208"/>
      <c r="CZG2" s="208"/>
      <c r="CZH2" s="208"/>
      <c r="CZI2" s="208"/>
      <c r="CZJ2" s="208"/>
      <c r="CZK2" s="208"/>
      <c r="CZL2" s="208"/>
      <c r="CZM2" s="208"/>
      <c r="CZN2" s="208"/>
      <c r="CZO2" s="208"/>
      <c r="CZP2" s="208"/>
      <c r="CZQ2" s="208"/>
      <c r="CZR2" s="208"/>
      <c r="CZS2" s="208"/>
      <c r="CZT2" s="208"/>
      <c r="CZU2" s="208"/>
      <c r="CZV2" s="208"/>
      <c r="CZW2" s="208"/>
      <c r="CZX2" s="208"/>
      <c r="CZY2" s="208"/>
      <c r="CZZ2" s="208"/>
      <c r="DAA2" s="208"/>
      <c r="DAB2" s="208"/>
      <c r="DAC2" s="208"/>
      <c r="DAD2" s="208"/>
      <c r="DAE2" s="208"/>
      <c r="DAF2" s="208"/>
      <c r="DAG2" s="208"/>
      <c r="DAH2" s="208"/>
      <c r="DAI2" s="208"/>
      <c r="DAJ2" s="208"/>
      <c r="DAK2" s="208"/>
      <c r="DAL2" s="208"/>
      <c r="DAM2" s="208"/>
      <c r="DAN2" s="208"/>
      <c r="DAO2" s="208"/>
      <c r="DAP2" s="208"/>
      <c r="DAQ2" s="208"/>
      <c r="DAR2" s="208"/>
      <c r="DAS2" s="208"/>
      <c r="DAT2" s="208"/>
      <c r="DAU2" s="208"/>
      <c r="DAV2" s="208"/>
      <c r="DAW2" s="208"/>
      <c r="DAX2" s="208"/>
      <c r="DAY2" s="208"/>
      <c r="DAZ2" s="208"/>
      <c r="DBA2" s="208"/>
      <c r="DBB2" s="208"/>
      <c r="DBC2" s="208"/>
      <c r="DBD2" s="208"/>
      <c r="DBE2" s="208"/>
      <c r="DBF2" s="208"/>
      <c r="DBG2" s="208"/>
      <c r="DBH2" s="208"/>
      <c r="DBI2" s="208"/>
      <c r="DBJ2" s="208"/>
      <c r="DBK2" s="208"/>
      <c r="DBL2" s="208"/>
      <c r="DBM2" s="208"/>
      <c r="DBN2" s="208"/>
      <c r="DBO2" s="208"/>
      <c r="DBP2" s="208"/>
      <c r="DBQ2" s="208"/>
      <c r="DBR2" s="208"/>
      <c r="DBS2" s="208"/>
      <c r="DBT2" s="208"/>
      <c r="DBU2" s="208"/>
      <c r="DBV2" s="208"/>
      <c r="DBW2" s="208"/>
      <c r="DBX2" s="208"/>
      <c r="DBY2" s="208"/>
      <c r="DBZ2" s="208"/>
      <c r="DCA2" s="208"/>
      <c r="DCB2" s="208"/>
      <c r="DCC2" s="208"/>
      <c r="DCD2" s="208"/>
      <c r="DCE2" s="208"/>
      <c r="DCF2" s="208"/>
      <c r="DCG2" s="208"/>
      <c r="DCH2" s="208"/>
      <c r="DCI2" s="208"/>
      <c r="DCJ2" s="208"/>
      <c r="DCK2" s="208"/>
      <c r="DCL2" s="208"/>
      <c r="DCM2" s="208"/>
      <c r="DCN2" s="208"/>
      <c r="DCO2" s="208"/>
      <c r="DCP2" s="208"/>
      <c r="DCQ2" s="208"/>
      <c r="DCR2" s="208"/>
      <c r="DCS2" s="208"/>
      <c r="DCT2" s="208"/>
      <c r="DCU2" s="208"/>
      <c r="DCV2" s="208"/>
      <c r="DCW2" s="208"/>
      <c r="DCX2" s="208"/>
      <c r="DCY2" s="208"/>
      <c r="DCZ2" s="208"/>
      <c r="DDA2" s="208"/>
      <c r="DDB2" s="208"/>
      <c r="DDC2" s="208"/>
      <c r="DDD2" s="208"/>
      <c r="DDE2" s="208"/>
      <c r="DDF2" s="208"/>
      <c r="DDG2" s="208"/>
      <c r="DDH2" s="208"/>
      <c r="DDI2" s="208"/>
      <c r="DDJ2" s="208"/>
      <c r="DDK2" s="208"/>
      <c r="DDL2" s="208"/>
      <c r="DDM2" s="208"/>
      <c r="DDN2" s="208"/>
      <c r="DDO2" s="208"/>
      <c r="DDP2" s="208"/>
      <c r="DDQ2" s="208"/>
      <c r="DDR2" s="208"/>
      <c r="DDS2" s="208"/>
      <c r="DDT2" s="208"/>
      <c r="DDU2" s="208"/>
      <c r="DDV2" s="208"/>
      <c r="DDW2" s="208"/>
      <c r="DDX2" s="208"/>
      <c r="DDY2" s="208"/>
      <c r="DDZ2" s="208"/>
      <c r="DEA2" s="208"/>
      <c r="DEB2" s="208"/>
      <c r="DEC2" s="208"/>
      <c r="DED2" s="208"/>
      <c r="DEE2" s="208"/>
      <c r="DEF2" s="208"/>
      <c r="DEG2" s="208"/>
      <c r="DEH2" s="208"/>
      <c r="DEI2" s="208"/>
      <c r="DEJ2" s="208"/>
      <c r="DEK2" s="208"/>
      <c r="DEL2" s="208"/>
      <c r="DEM2" s="208"/>
      <c r="DEN2" s="208"/>
      <c r="DEO2" s="208"/>
      <c r="DEP2" s="208"/>
      <c r="DEQ2" s="208"/>
      <c r="DER2" s="208"/>
      <c r="DES2" s="208"/>
      <c r="DET2" s="208"/>
      <c r="DEU2" s="208"/>
      <c r="DEV2" s="208"/>
      <c r="DEW2" s="208"/>
      <c r="DEX2" s="208"/>
      <c r="DEY2" s="208"/>
      <c r="DEZ2" s="208"/>
      <c r="DFA2" s="208"/>
      <c r="DFB2" s="208"/>
      <c r="DFC2" s="208"/>
      <c r="DFD2" s="208"/>
      <c r="DFE2" s="208"/>
      <c r="DFF2" s="208"/>
      <c r="DFG2" s="208"/>
      <c r="DFH2" s="208"/>
      <c r="DFI2" s="208"/>
      <c r="DFJ2" s="208"/>
      <c r="DFK2" s="208"/>
      <c r="DFL2" s="208"/>
      <c r="DFM2" s="208"/>
      <c r="DFN2" s="208"/>
      <c r="DFO2" s="208"/>
      <c r="DFP2" s="208"/>
      <c r="DFQ2" s="208"/>
      <c r="DFR2" s="208"/>
      <c r="DFS2" s="208"/>
      <c r="DFT2" s="208"/>
      <c r="DFU2" s="208"/>
      <c r="DFV2" s="208"/>
      <c r="DFW2" s="208"/>
      <c r="DFX2" s="208"/>
      <c r="DFY2" s="208"/>
      <c r="DFZ2" s="208"/>
      <c r="DGA2" s="208"/>
      <c r="DGB2" s="208"/>
      <c r="DGC2" s="208"/>
      <c r="DGD2" s="208"/>
      <c r="DGE2" s="208"/>
      <c r="DGF2" s="208"/>
      <c r="DGG2" s="208"/>
      <c r="DGH2" s="208"/>
      <c r="DGI2" s="208"/>
      <c r="DGJ2" s="208"/>
      <c r="DGK2" s="208"/>
      <c r="DGL2" s="208"/>
      <c r="DGM2" s="208"/>
      <c r="DGN2" s="208"/>
      <c r="DGO2" s="208"/>
      <c r="DGP2" s="208"/>
      <c r="DGQ2" s="208"/>
      <c r="DGR2" s="208"/>
      <c r="DGS2" s="208"/>
      <c r="DGT2" s="208"/>
      <c r="DGU2" s="208"/>
      <c r="DGV2" s="208"/>
      <c r="DGW2" s="208"/>
      <c r="DGX2" s="208"/>
      <c r="DGY2" s="208"/>
      <c r="DGZ2" s="208"/>
      <c r="DHA2" s="208"/>
      <c r="DHB2" s="208"/>
      <c r="DHC2" s="208"/>
      <c r="DHD2" s="208"/>
      <c r="DHE2" s="208"/>
      <c r="DHF2" s="208"/>
      <c r="DHG2" s="208"/>
      <c r="DHH2" s="208"/>
      <c r="DHI2" s="208"/>
      <c r="DHJ2" s="208"/>
      <c r="DHK2" s="208"/>
      <c r="DHL2" s="208"/>
      <c r="DHM2" s="208"/>
      <c r="DHN2" s="208"/>
      <c r="DHO2" s="208"/>
      <c r="DHP2" s="208"/>
      <c r="DHQ2" s="208"/>
      <c r="DHR2" s="208"/>
      <c r="DHS2" s="208"/>
      <c r="DHT2" s="208"/>
      <c r="DHU2" s="208"/>
      <c r="DHV2" s="208"/>
      <c r="DHW2" s="208"/>
      <c r="DHX2" s="208"/>
      <c r="DHY2" s="208"/>
      <c r="DHZ2" s="208"/>
      <c r="DIA2" s="208"/>
      <c r="DIB2" s="208"/>
      <c r="DIC2" s="208"/>
      <c r="DID2" s="208"/>
      <c r="DIE2" s="208"/>
      <c r="DIF2" s="208"/>
      <c r="DIG2" s="208"/>
      <c r="DIH2" s="208"/>
      <c r="DII2" s="208"/>
      <c r="DIJ2" s="208"/>
      <c r="DIK2" s="208"/>
      <c r="DIL2" s="208"/>
      <c r="DIM2" s="208"/>
      <c r="DIN2" s="208"/>
      <c r="DIO2" s="208"/>
      <c r="DIP2" s="208"/>
      <c r="DIQ2" s="208"/>
      <c r="DIR2" s="208"/>
      <c r="DIS2" s="208"/>
      <c r="DIT2" s="208"/>
      <c r="DIU2" s="208"/>
      <c r="DIV2" s="208"/>
      <c r="DIW2" s="208"/>
      <c r="DIX2" s="208"/>
      <c r="DIY2" s="208"/>
      <c r="DIZ2" s="208"/>
      <c r="DJA2" s="208"/>
      <c r="DJB2" s="208"/>
      <c r="DJC2" s="208"/>
      <c r="DJD2" s="208"/>
      <c r="DJE2" s="208"/>
      <c r="DJF2" s="208"/>
      <c r="DJG2" s="208"/>
      <c r="DJH2" s="208"/>
      <c r="DJI2" s="208"/>
      <c r="DJJ2" s="208"/>
      <c r="DJK2" s="208"/>
      <c r="DJL2" s="208"/>
      <c r="DJM2" s="208"/>
      <c r="DJN2" s="208"/>
      <c r="DJO2" s="208"/>
      <c r="DJP2" s="208"/>
      <c r="DJQ2" s="208"/>
      <c r="DJR2" s="208"/>
      <c r="DJS2" s="208"/>
      <c r="DJT2" s="208"/>
      <c r="DJU2" s="208"/>
      <c r="DJV2" s="208"/>
      <c r="DJW2" s="208"/>
      <c r="DJX2" s="208"/>
      <c r="DJY2" s="208"/>
      <c r="DJZ2" s="208"/>
      <c r="DKA2" s="208"/>
      <c r="DKB2" s="208"/>
      <c r="DKC2" s="208"/>
      <c r="DKD2" s="208"/>
      <c r="DKE2" s="208"/>
      <c r="DKF2" s="208"/>
      <c r="DKG2" s="208"/>
      <c r="DKH2" s="208"/>
      <c r="DKI2" s="208"/>
      <c r="DKJ2" s="208"/>
      <c r="DKK2" s="208"/>
      <c r="DKL2" s="208"/>
      <c r="DKM2" s="208"/>
      <c r="DKN2" s="208"/>
      <c r="DKO2" s="208"/>
      <c r="DKP2" s="208"/>
      <c r="DKQ2" s="208"/>
      <c r="DKR2" s="208"/>
      <c r="DKS2" s="208"/>
      <c r="DKT2" s="208"/>
      <c r="DKU2" s="208"/>
      <c r="DKV2" s="208"/>
      <c r="DKW2" s="208"/>
      <c r="DKX2" s="208"/>
      <c r="DKY2" s="208"/>
      <c r="DKZ2" s="208"/>
      <c r="DLA2" s="208"/>
      <c r="DLB2" s="208"/>
      <c r="DLC2" s="208"/>
      <c r="DLD2" s="208"/>
      <c r="DLE2" s="208"/>
      <c r="DLF2" s="208"/>
      <c r="DLG2" s="208"/>
      <c r="DLH2" s="208"/>
      <c r="DLI2" s="208"/>
      <c r="DLJ2" s="208"/>
      <c r="DLK2" s="208"/>
      <c r="DLL2" s="208"/>
      <c r="DLM2" s="208"/>
      <c r="DLN2" s="208"/>
      <c r="DLO2" s="208"/>
      <c r="DLP2" s="208"/>
      <c r="DLQ2" s="208"/>
      <c r="DLR2" s="208"/>
      <c r="DLS2" s="208"/>
      <c r="DLT2" s="208"/>
      <c r="DLU2" s="208"/>
      <c r="DLV2" s="208"/>
      <c r="DLW2" s="208"/>
      <c r="DLX2" s="208"/>
      <c r="DLY2" s="208"/>
      <c r="DLZ2" s="208"/>
      <c r="DMA2" s="208"/>
      <c r="DMB2" s="208"/>
      <c r="DMC2" s="208"/>
      <c r="DMD2" s="208"/>
      <c r="DME2" s="208"/>
      <c r="DMF2" s="208"/>
      <c r="DMG2" s="208"/>
      <c r="DMH2" s="208"/>
      <c r="DMI2" s="208"/>
      <c r="DMJ2" s="208"/>
      <c r="DMK2" s="208"/>
      <c r="DML2" s="208"/>
      <c r="DMM2" s="208"/>
      <c r="DMN2" s="208"/>
      <c r="DMO2" s="208"/>
      <c r="DMP2" s="208"/>
      <c r="DMQ2" s="208"/>
      <c r="DMR2" s="208"/>
      <c r="DMS2" s="208"/>
      <c r="DMT2" s="208"/>
      <c r="DMU2" s="208"/>
      <c r="DMV2" s="208"/>
      <c r="DMW2" s="208"/>
      <c r="DMX2" s="208"/>
      <c r="DMY2" s="208"/>
      <c r="DMZ2" s="208"/>
      <c r="DNA2" s="208"/>
      <c r="DNB2" s="208"/>
      <c r="DNC2" s="208"/>
      <c r="DND2" s="208"/>
      <c r="DNE2" s="208"/>
      <c r="DNF2" s="208"/>
      <c r="DNG2" s="208"/>
      <c r="DNH2" s="208"/>
      <c r="DNI2" s="208"/>
      <c r="DNJ2" s="208"/>
      <c r="DNK2" s="208"/>
      <c r="DNL2" s="208"/>
      <c r="DNM2" s="208"/>
      <c r="DNN2" s="208"/>
      <c r="DNO2" s="208"/>
      <c r="DNP2" s="208"/>
      <c r="DNQ2" s="208"/>
      <c r="DNR2" s="208"/>
      <c r="DNS2" s="208"/>
      <c r="DNT2" s="208"/>
      <c r="DNU2" s="208"/>
      <c r="DNV2" s="208"/>
      <c r="DNW2" s="208"/>
      <c r="DNX2" s="208"/>
      <c r="DNY2" s="208"/>
      <c r="DNZ2" s="208"/>
      <c r="DOA2" s="208"/>
      <c r="DOB2" s="208"/>
      <c r="DOC2" s="208"/>
      <c r="DOD2" s="208"/>
      <c r="DOE2" s="208"/>
      <c r="DOF2" s="208"/>
      <c r="DOG2" s="208"/>
      <c r="DOH2" s="208"/>
      <c r="DOI2" s="208"/>
      <c r="DOJ2" s="208"/>
      <c r="DOK2" s="208"/>
      <c r="DOL2" s="208"/>
      <c r="DOM2" s="208"/>
      <c r="DON2" s="208"/>
      <c r="DOO2" s="208"/>
      <c r="DOP2" s="208"/>
      <c r="DOQ2" s="208"/>
      <c r="DOR2" s="208"/>
      <c r="DOS2" s="208"/>
      <c r="DOT2" s="208"/>
      <c r="DOU2" s="208"/>
      <c r="DOV2" s="208"/>
      <c r="DOW2" s="208"/>
      <c r="DOX2" s="208"/>
      <c r="DOY2" s="208"/>
      <c r="DOZ2" s="208"/>
      <c r="DPA2" s="208"/>
      <c r="DPB2" s="208"/>
      <c r="DPC2" s="208"/>
      <c r="DPD2" s="208"/>
      <c r="DPE2" s="208"/>
      <c r="DPF2" s="208"/>
      <c r="DPG2" s="208"/>
      <c r="DPH2" s="208"/>
      <c r="DPI2" s="208"/>
      <c r="DPJ2" s="208"/>
      <c r="DPK2" s="208"/>
      <c r="DPL2" s="208"/>
      <c r="DPM2" s="208"/>
      <c r="DPN2" s="208"/>
      <c r="DPO2" s="208"/>
      <c r="DPP2" s="208"/>
      <c r="DPQ2" s="208"/>
      <c r="DPR2" s="208"/>
      <c r="DPS2" s="208"/>
      <c r="DPT2" s="208"/>
      <c r="DPU2" s="208"/>
      <c r="DPV2" s="208"/>
      <c r="DPW2" s="208"/>
      <c r="DPX2" s="208"/>
      <c r="DPY2" s="208"/>
      <c r="DPZ2" s="208"/>
      <c r="DQA2" s="208"/>
      <c r="DQB2" s="208"/>
      <c r="DQC2" s="208"/>
      <c r="DQD2" s="208"/>
      <c r="DQE2" s="208"/>
      <c r="DQF2" s="208"/>
      <c r="DQG2" s="208"/>
      <c r="DQH2" s="208"/>
      <c r="DQI2" s="208"/>
      <c r="DQJ2" s="208"/>
      <c r="DQK2" s="208"/>
      <c r="DQL2" s="208"/>
      <c r="DQM2" s="208"/>
      <c r="DQN2" s="208"/>
      <c r="DQO2" s="208"/>
      <c r="DQP2" s="208"/>
      <c r="DQQ2" s="208"/>
      <c r="DQR2" s="208"/>
      <c r="DQS2" s="208"/>
      <c r="DQT2" s="208"/>
      <c r="DQU2" s="208"/>
      <c r="DQV2" s="208"/>
      <c r="DQW2" s="208"/>
      <c r="DQX2" s="208"/>
      <c r="DQY2" s="208"/>
      <c r="DQZ2" s="208"/>
      <c r="DRA2" s="208"/>
      <c r="DRB2" s="208"/>
      <c r="DRC2" s="208"/>
      <c r="DRD2" s="208"/>
      <c r="DRE2" s="208"/>
      <c r="DRF2" s="208"/>
      <c r="DRG2" s="208"/>
      <c r="DRH2" s="208"/>
      <c r="DRI2" s="208"/>
      <c r="DRJ2" s="208"/>
      <c r="DRK2" s="208"/>
      <c r="DRL2" s="208"/>
      <c r="DRM2" s="208"/>
      <c r="DRN2" s="208"/>
      <c r="DRO2" s="208"/>
      <c r="DRP2" s="208"/>
      <c r="DRQ2" s="208"/>
      <c r="DRR2" s="208"/>
      <c r="DRS2" s="208"/>
      <c r="DRT2" s="208"/>
      <c r="DRU2" s="208"/>
      <c r="DRV2" s="208"/>
      <c r="DRW2" s="208"/>
      <c r="DRX2" s="208"/>
      <c r="DRY2" s="208"/>
      <c r="DRZ2" s="208"/>
      <c r="DSA2" s="208"/>
      <c r="DSB2" s="208"/>
      <c r="DSC2" s="208"/>
      <c r="DSD2" s="208"/>
      <c r="DSE2" s="208"/>
      <c r="DSF2" s="208"/>
      <c r="DSG2" s="208"/>
      <c r="DSH2" s="208"/>
      <c r="DSI2" s="208"/>
      <c r="DSJ2" s="208"/>
      <c r="DSK2" s="208"/>
      <c r="DSL2" s="208"/>
      <c r="DSM2" s="208"/>
      <c r="DSN2" s="208"/>
      <c r="DSO2" s="208"/>
      <c r="DSP2" s="208"/>
      <c r="DSQ2" s="208"/>
      <c r="DSR2" s="208"/>
      <c r="DSS2" s="208"/>
      <c r="DST2" s="208"/>
      <c r="DSU2" s="208"/>
      <c r="DSV2" s="208"/>
      <c r="DSW2" s="208"/>
      <c r="DSX2" s="208"/>
      <c r="DSY2" s="208"/>
      <c r="DSZ2" s="208"/>
      <c r="DTA2" s="208"/>
      <c r="DTB2" s="208"/>
      <c r="DTC2" s="208"/>
      <c r="DTD2" s="208"/>
      <c r="DTE2" s="208"/>
      <c r="DTF2" s="208"/>
      <c r="DTG2" s="208"/>
      <c r="DTH2" s="208"/>
      <c r="DTI2" s="208"/>
      <c r="DTJ2" s="208"/>
      <c r="DTK2" s="208"/>
      <c r="DTL2" s="208"/>
      <c r="DTM2" s="208"/>
      <c r="DTN2" s="208"/>
      <c r="DTO2" s="208"/>
      <c r="DTP2" s="208"/>
      <c r="DTQ2" s="208"/>
      <c r="DTR2" s="208"/>
      <c r="DTS2" s="208"/>
      <c r="DTT2" s="208"/>
      <c r="DTU2" s="208"/>
      <c r="DTV2" s="208"/>
      <c r="DTW2" s="208"/>
      <c r="DTX2" s="208"/>
      <c r="DTY2" s="208"/>
      <c r="DTZ2" s="208"/>
      <c r="DUA2" s="208"/>
      <c r="DUB2" s="208"/>
      <c r="DUC2" s="208"/>
      <c r="DUD2" s="208"/>
      <c r="DUE2" s="208"/>
      <c r="DUF2" s="208"/>
      <c r="DUG2" s="208"/>
      <c r="DUH2" s="208"/>
      <c r="DUI2" s="208"/>
      <c r="DUJ2" s="208"/>
      <c r="DUK2" s="208"/>
      <c r="DUL2" s="208"/>
      <c r="DUM2" s="208"/>
      <c r="DUN2" s="208"/>
      <c r="DUO2" s="208"/>
      <c r="DUP2" s="208"/>
      <c r="DUQ2" s="208"/>
      <c r="DUR2" s="208"/>
      <c r="DUS2" s="208"/>
      <c r="DUT2" s="208"/>
      <c r="DUU2" s="208"/>
      <c r="DUV2" s="208"/>
      <c r="DUW2" s="208"/>
      <c r="DUX2" s="208"/>
      <c r="DUY2" s="208"/>
      <c r="DUZ2" s="208"/>
      <c r="DVA2" s="208"/>
      <c r="DVB2" s="208"/>
      <c r="DVC2" s="208"/>
      <c r="DVD2" s="208"/>
      <c r="DVE2" s="208"/>
      <c r="DVF2" s="208"/>
      <c r="DVG2" s="208"/>
      <c r="DVH2" s="208"/>
      <c r="DVI2" s="208"/>
      <c r="DVJ2" s="208"/>
      <c r="DVK2" s="208"/>
      <c r="DVL2" s="208"/>
      <c r="DVM2" s="208"/>
      <c r="DVN2" s="208"/>
      <c r="DVO2" s="208"/>
      <c r="DVP2" s="208"/>
      <c r="DVQ2" s="208"/>
      <c r="DVR2" s="208"/>
      <c r="DVS2" s="208"/>
      <c r="DVT2" s="208"/>
      <c r="DVU2" s="208"/>
      <c r="DVV2" s="208"/>
      <c r="DVW2" s="208"/>
      <c r="DVX2" s="208"/>
      <c r="DVY2" s="208"/>
      <c r="DVZ2" s="208"/>
      <c r="DWA2" s="208"/>
      <c r="DWB2" s="208"/>
      <c r="DWC2" s="208"/>
      <c r="DWD2" s="208"/>
      <c r="DWE2" s="208"/>
      <c r="DWF2" s="208"/>
      <c r="DWG2" s="208"/>
      <c r="DWH2" s="208"/>
      <c r="DWI2" s="208"/>
      <c r="DWJ2" s="208"/>
      <c r="DWK2" s="208"/>
      <c r="DWL2" s="208"/>
      <c r="DWM2" s="208"/>
      <c r="DWN2" s="208"/>
      <c r="DWO2" s="208"/>
      <c r="DWP2" s="208"/>
      <c r="DWQ2" s="208"/>
      <c r="DWR2" s="208"/>
      <c r="DWS2" s="208"/>
      <c r="DWT2" s="208"/>
      <c r="DWU2" s="208"/>
      <c r="DWV2" s="208"/>
      <c r="DWW2" s="208"/>
      <c r="DWX2" s="208"/>
      <c r="DWY2" s="208"/>
      <c r="DWZ2" s="208"/>
      <c r="DXA2" s="208"/>
      <c r="DXB2" s="208"/>
      <c r="DXC2" s="208"/>
      <c r="DXD2" s="208"/>
      <c r="DXE2" s="208"/>
      <c r="DXF2" s="208"/>
      <c r="DXG2" s="208"/>
      <c r="DXH2" s="208"/>
      <c r="DXI2" s="208"/>
      <c r="DXJ2" s="208"/>
      <c r="DXK2" s="208"/>
      <c r="DXL2" s="208"/>
      <c r="DXM2" s="208"/>
      <c r="DXN2" s="208"/>
      <c r="DXO2" s="208"/>
      <c r="DXP2" s="208"/>
      <c r="DXQ2" s="208"/>
      <c r="DXR2" s="208"/>
      <c r="DXS2" s="208"/>
      <c r="DXT2" s="208"/>
      <c r="DXU2" s="208"/>
      <c r="DXV2" s="208"/>
      <c r="DXW2" s="208"/>
      <c r="DXX2" s="208"/>
      <c r="DXY2" s="208"/>
      <c r="DXZ2" s="208"/>
      <c r="DYA2" s="208"/>
      <c r="DYB2" s="208"/>
      <c r="DYC2" s="208"/>
      <c r="DYD2" s="208"/>
      <c r="DYE2" s="208"/>
      <c r="DYF2" s="208"/>
      <c r="DYG2" s="208"/>
      <c r="DYH2" s="208"/>
      <c r="DYI2" s="208"/>
      <c r="DYJ2" s="208"/>
      <c r="DYK2" s="208"/>
      <c r="DYL2" s="208"/>
      <c r="DYM2" s="208"/>
      <c r="DYN2" s="208"/>
      <c r="DYO2" s="208"/>
      <c r="DYP2" s="208"/>
      <c r="DYQ2" s="208"/>
      <c r="DYR2" s="208"/>
      <c r="DYS2" s="208"/>
      <c r="DYT2" s="208"/>
      <c r="DYU2" s="208"/>
      <c r="DYV2" s="208"/>
      <c r="DYW2" s="208"/>
      <c r="DYX2" s="208"/>
      <c r="DYY2" s="208"/>
      <c r="DYZ2" s="208"/>
      <c r="DZA2" s="208"/>
      <c r="DZB2" s="208"/>
      <c r="DZC2" s="208"/>
      <c r="DZD2" s="208"/>
      <c r="DZE2" s="208"/>
      <c r="DZF2" s="208"/>
      <c r="DZG2" s="208"/>
      <c r="DZH2" s="208"/>
      <c r="DZI2" s="208"/>
      <c r="DZJ2" s="208"/>
      <c r="DZK2" s="208"/>
      <c r="DZL2" s="208"/>
      <c r="DZM2" s="208"/>
      <c r="DZN2" s="208"/>
      <c r="DZO2" s="208"/>
      <c r="DZP2" s="208"/>
      <c r="DZQ2" s="208"/>
      <c r="DZR2" s="208"/>
      <c r="DZS2" s="208"/>
      <c r="DZT2" s="208"/>
      <c r="DZU2" s="208"/>
      <c r="DZV2" s="208"/>
      <c r="DZW2" s="208"/>
      <c r="DZX2" s="208"/>
      <c r="DZY2" s="208"/>
      <c r="DZZ2" s="208"/>
      <c r="EAA2" s="208"/>
      <c r="EAB2" s="208"/>
      <c r="EAC2" s="208"/>
      <c r="EAD2" s="208"/>
      <c r="EAE2" s="208"/>
      <c r="EAF2" s="208"/>
      <c r="EAG2" s="208"/>
      <c r="EAH2" s="208"/>
      <c r="EAI2" s="208"/>
      <c r="EAJ2" s="208"/>
      <c r="EAK2" s="208"/>
      <c r="EAL2" s="208"/>
      <c r="EAM2" s="208"/>
      <c r="EAN2" s="208"/>
      <c r="EAO2" s="208"/>
      <c r="EAP2" s="208"/>
      <c r="EAQ2" s="208"/>
      <c r="EAR2" s="208"/>
      <c r="EAS2" s="208"/>
      <c r="EAT2" s="208"/>
      <c r="EAU2" s="208"/>
      <c r="EAV2" s="208"/>
      <c r="EAW2" s="208"/>
      <c r="EAX2" s="208"/>
      <c r="EAY2" s="208"/>
      <c r="EAZ2" s="208"/>
      <c r="EBA2" s="208"/>
      <c r="EBB2" s="208"/>
      <c r="EBC2" s="208"/>
      <c r="EBD2" s="208"/>
      <c r="EBE2" s="208"/>
      <c r="EBF2" s="208"/>
      <c r="EBG2" s="208"/>
      <c r="EBH2" s="208"/>
      <c r="EBI2" s="208"/>
      <c r="EBJ2" s="208"/>
      <c r="EBK2" s="208"/>
      <c r="EBL2" s="208"/>
      <c r="EBM2" s="208"/>
      <c r="EBN2" s="208"/>
      <c r="EBO2" s="208"/>
      <c r="EBP2" s="208"/>
      <c r="EBQ2" s="208"/>
      <c r="EBR2" s="208"/>
      <c r="EBS2" s="208"/>
      <c r="EBT2" s="208"/>
      <c r="EBU2" s="208"/>
      <c r="EBV2" s="208"/>
      <c r="EBW2" s="208"/>
      <c r="EBX2" s="208"/>
      <c r="EBY2" s="208"/>
      <c r="EBZ2" s="208"/>
      <c r="ECA2" s="208"/>
      <c r="ECB2" s="208"/>
      <c r="ECC2" s="208"/>
      <c r="ECD2" s="208"/>
      <c r="ECE2" s="208"/>
      <c r="ECF2" s="208"/>
      <c r="ECG2" s="208"/>
      <c r="ECH2" s="208"/>
      <c r="ECI2" s="208"/>
      <c r="ECJ2" s="208"/>
      <c r="ECK2" s="208"/>
      <c r="ECL2" s="208"/>
      <c r="ECM2" s="208"/>
      <c r="ECN2" s="208"/>
      <c r="ECO2" s="208"/>
      <c r="ECP2" s="208"/>
      <c r="ECQ2" s="208"/>
      <c r="ECR2" s="208"/>
      <c r="ECS2" s="208"/>
      <c r="ECT2" s="208"/>
      <c r="ECU2" s="208"/>
      <c r="ECV2" s="208"/>
      <c r="ECW2" s="208"/>
      <c r="ECX2" s="208"/>
      <c r="ECY2" s="208"/>
      <c r="ECZ2" s="208"/>
      <c r="EDA2" s="208"/>
      <c r="EDB2" s="208"/>
      <c r="EDC2" s="208"/>
      <c r="EDD2" s="208"/>
      <c r="EDE2" s="208"/>
      <c r="EDF2" s="208"/>
      <c r="EDG2" s="208"/>
      <c r="EDH2" s="208"/>
      <c r="EDI2" s="208"/>
      <c r="EDJ2" s="208"/>
      <c r="EDK2" s="208"/>
      <c r="EDL2" s="208"/>
      <c r="EDM2" s="208"/>
      <c r="EDN2" s="208"/>
      <c r="EDO2" s="208"/>
      <c r="EDP2" s="208"/>
      <c r="EDQ2" s="208"/>
      <c r="EDR2" s="208"/>
      <c r="EDS2" s="208"/>
      <c r="EDT2" s="208"/>
      <c r="EDU2" s="208"/>
      <c r="EDV2" s="208"/>
      <c r="EDW2" s="208"/>
      <c r="EDX2" s="208"/>
      <c r="EDY2" s="208"/>
      <c r="EDZ2" s="208"/>
      <c r="EEA2" s="208"/>
      <c r="EEB2" s="208"/>
      <c r="EEC2" s="208"/>
      <c r="EED2" s="208"/>
      <c r="EEE2" s="208"/>
      <c r="EEF2" s="208"/>
      <c r="EEG2" s="208"/>
      <c r="EEH2" s="208"/>
      <c r="EEI2" s="208"/>
      <c r="EEJ2" s="208"/>
      <c r="EEK2" s="208"/>
      <c r="EEL2" s="208"/>
      <c r="EEM2" s="208"/>
      <c r="EEN2" s="208"/>
      <c r="EEO2" s="208"/>
      <c r="EEP2" s="208"/>
      <c r="EEQ2" s="208"/>
      <c r="EER2" s="208"/>
      <c r="EES2" s="208"/>
      <c r="EET2" s="208"/>
      <c r="EEU2" s="208"/>
      <c r="EEV2" s="208"/>
      <c r="EEW2" s="208"/>
      <c r="EEX2" s="208"/>
      <c r="EEY2" s="208"/>
      <c r="EEZ2" s="208"/>
      <c r="EFA2" s="208"/>
      <c r="EFB2" s="208"/>
      <c r="EFC2" s="208"/>
      <c r="EFD2" s="208"/>
      <c r="EFE2" s="208"/>
      <c r="EFF2" s="208"/>
      <c r="EFG2" s="208"/>
      <c r="EFH2" s="208"/>
      <c r="EFI2" s="208"/>
      <c r="EFJ2" s="208"/>
      <c r="EFK2" s="208"/>
      <c r="EFL2" s="208"/>
      <c r="EFM2" s="208"/>
      <c r="EFN2" s="208"/>
      <c r="EFO2" s="208"/>
      <c r="EFP2" s="208"/>
      <c r="EFQ2" s="208"/>
      <c r="EFR2" s="208"/>
      <c r="EFS2" s="208"/>
      <c r="EFT2" s="208"/>
      <c r="EFU2" s="208"/>
      <c r="EFV2" s="208"/>
      <c r="EFW2" s="208"/>
      <c r="EFX2" s="208"/>
      <c r="EFY2" s="208"/>
      <c r="EFZ2" s="208"/>
      <c r="EGA2" s="208"/>
      <c r="EGB2" s="208"/>
      <c r="EGC2" s="208"/>
      <c r="EGD2" s="208"/>
      <c r="EGE2" s="208"/>
      <c r="EGF2" s="208"/>
      <c r="EGG2" s="208"/>
      <c r="EGH2" s="208"/>
      <c r="EGI2" s="208"/>
      <c r="EGJ2" s="208"/>
      <c r="EGK2" s="208"/>
      <c r="EGL2" s="208"/>
      <c r="EGM2" s="208"/>
      <c r="EGN2" s="208"/>
      <c r="EGO2" s="208"/>
      <c r="EGP2" s="208"/>
      <c r="EGQ2" s="208"/>
      <c r="EGR2" s="208"/>
      <c r="EGS2" s="208"/>
      <c r="EGT2" s="208"/>
      <c r="EGU2" s="208"/>
      <c r="EGV2" s="208"/>
      <c r="EGW2" s="208"/>
      <c r="EGX2" s="208"/>
      <c r="EGY2" s="208"/>
      <c r="EGZ2" s="208"/>
      <c r="EHA2" s="208"/>
      <c r="EHB2" s="208"/>
      <c r="EHC2" s="208"/>
      <c r="EHD2" s="208"/>
      <c r="EHE2" s="208"/>
      <c r="EHF2" s="208"/>
      <c r="EHG2" s="208"/>
      <c r="EHH2" s="208"/>
      <c r="EHI2" s="208"/>
      <c r="EHJ2" s="208"/>
      <c r="EHK2" s="208"/>
      <c r="EHL2" s="208"/>
      <c r="EHM2" s="208"/>
      <c r="EHN2" s="208"/>
      <c r="EHO2" s="208"/>
      <c r="EHP2" s="208"/>
      <c r="EHQ2" s="208"/>
      <c r="EHR2" s="208"/>
      <c r="EHS2" s="208"/>
      <c r="EHT2" s="208"/>
      <c r="EHU2" s="208"/>
      <c r="EHV2" s="208"/>
      <c r="EHW2" s="208"/>
      <c r="EHX2" s="208"/>
      <c r="EHY2" s="208"/>
      <c r="EHZ2" s="208"/>
      <c r="EIA2" s="208"/>
      <c r="EIB2" s="208"/>
      <c r="EIC2" s="208"/>
      <c r="EID2" s="208"/>
      <c r="EIE2" s="208"/>
      <c r="EIF2" s="208"/>
      <c r="EIG2" s="208"/>
      <c r="EIH2" s="208"/>
      <c r="EII2" s="208"/>
      <c r="EIJ2" s="208"/>
      <c r="EIK2" s="208"/>
      <c r="EIL2" s="208"/>
      <c r="EIM2" s="208"/>
      <c r="EIN2" s="208"/>
      <c r="EIO2" s="208"/>
      <c r="EIP2" s="208"/>
      <c r="EIQ2" s="208"/>
      <c r="EIR2" s="208"/>
      <c r="EIS2" s="208"/>
      <c r="EIT2" s="208"/>
      <c r="EIU2" s="208"/>
      <c r="EIV2" s="208"/>
      <c r="EIW2" s="208"/>
      <c r="EIX2" s="208"/>
      <c r="EIY2" s="208"/>
      <c r="EIZ2" s="208"/>
      <c r="EJA2" s="208"/>
      <c r="EJB2" s="208"/>
      <c r="EJC2" s="208"/>
      <c r="EJD2" s="208"/>
      <c r="EJE2" s="208"/>
      <c r="EJF2" s="208"/>
      <c r="EJG2" s="208"/>
      <c r="EJH2" s="208"/>
      <c r="EJI2" s="208"/>
      <c r="EJJ2" s="208"/>
      <c r="EJK2" s="208"/>
      <c r="EJL2" s="208"/>
      <c r="EJM2" s="208"/>
      <c r="EJN2" s="208"/>
      <c r="EJO2" s="208"/>
      <c r="EJP2" s="208"/>
      <c r="EJQ2" s="208"/>
      <c r="EJR2" s="208"/>
      <c r="EJS2" s="208"/>
      <c r="EJT2" s="208"/>
      <c r="EJU2" s="208"/>
      <c r="EJV2" s="208"/>
      <c r="EJW2" s="208"/>
      <c r="EJX2" s="208"/>
      <c r="EJY2" s="208"/>
      <c r="EJZ2" s="208"/>
      <c r="EKA2" s="208"/>
      <c r="EKB2" s="208"/>
      <c r="EKC2" s="208"/>
      <c r="EKD2" s="208"/>
      <c r="EKE2" s="208"/>
      <c r="EKF2" s="208"/>
      <c r="EKG2" s="208"/>
      <c r="EKH2" s="208"/>
      <c r="EKI2" s="208"/>
      <c r="EKJ2" s="208"/>
      <c r="EKK2" s="208"/>
      <c r="EKL2" s="208"/>
      <c r="EKM2" s="208"/>
      <c r="EKN2" s="208"/>
      <c r="EKO2" s="208"/>
      <c r="EKP2" s="208"/>
      <c r="EKQ2" s="208"/>
      <c r="EKR2" s="208"/>
      <c r="EKS2" s="208"/>
      <c r="EKT2" s="208"/>
      <c r="EKU2" s="208"/>
      <c r="EKV2" s="208"/>
      <c r="EKW2" s="208"/>
      <c r="EKX2" s="208"/>
      <c r="EKY2" s="208"/>
      <c r="EKZ2" s="208"/>
      <c r="ELA2" s="208"/>
      <c r="ELB2" s="208"/>
      <c r="ELC2" s="208"/>
      <c r="ELD2" s="208"/>
      <c r="ELE2" s="208"/>
      <c r="ELF2" s="208"/>
      <c r="ELG2" s="208"/>
      <c r="ELH2" s="208"/>
      <c r="ELI2" s="208"/>
      <c r="ELJ2" s="208"/>
      <c r="ELK2" s="208"/>
      <c r="ELL2" s="208"/>
      <c r="ELM2" s="208"/>
      <c r="ELN2" s="208"/>
      <c r="ELO2" s="208"/>
      <c r="ELP2" s="208"/>
      <c r="ELQ2" s="208"/>
      <c r="ELR2" s="208"/>
      <c r="ELS2" s="208"/>
      <c r="ELT2" s="208"/>
      <c r="ELU2" s="208"/>
      <c r="ELV2" s="208"/>
      <c r="ELW2" s="208"/>
      <c r="ELX2" s="208"/>
      <c r="ELY2" s="208"/>
      <c r="ELZ2" s="208"/>
      <c r="EMA2" s="208"/>
      <c r="EMB2" s="208"/>
      <c r="EMC2" s="208"/>
      <c r="EMD2" s="208"/>
      <c r="EME2" s="208"/>
      <c r="EMF2" s="208"/>
      <c r="EMG2" s="208"/>
      <c r="EMH2" s="208"/>
      <c r="EMI2" s="208"/>
      <c r="EMJ2" s="208"/>
      <c r="EMK2" s="208"/>
      <c r="EML2" s="208"/>
      <c r="EMM2" s="208"/>
      <c r="EMN2" s="208"/>
      <c r="EMO2" s="208"/>
      <c r="EMP2" s="208"/>
      <c r="EMQ2" s="208"/>
      <c r="EMR2" s="208"/>
      <c r="EMS2" s="208"/>
      <c r="EMT2" s="208"/>
      <c r="EMU2" s="208"/>
      <c r="EMV2" s="208"/>
      <c r="EMW2" s="208"/>
      <c r="EMX2" s="208"/>
      <c r="EMY2" s="208"/>
      <c r="EMZ2" s="208"/>
      <c r="ENA2" s="208"/>
      <c r="ENB2" s="208"/>
      <c r="ENC2" s="208"/>
      <c r="END2" s="208"/>
      <c r="ENE2" s="208"/>
      <c r="ENF2" s="208"/>
      <c r="ENG2" s="208"/>
      <c r="ENH2" s="208"/>
      <c r="ENI2" s="208"/>
      <c r="ENJ2" s="208"/>
      <c r="ENK2" s="208"/>
      <c r="ENL2" s="208"/>
      <c r="ENM2" s="208"/>
      <c r="ENN2" s="208"/>
      <c r="ENO2" s="208"/>
      <c r="ENP2" s="208"/>
      <c r="ENQ2" s="208"/>
      <c r="ENR2" s="208"/>
      <c r="ENS2" s="208"/>
      <c r="ENT2" s="208"/>
      <c r="ENU2" s="208"/>
      <c r="ENV2" s="208"/>
      <c r="ENW2" s="208"/>
      <c r="ENX2" s="208"/>
      <c r="ENY2" s="208"/>
      <c r="ENZ2" s="208"/>
      <c r="EOA2" s="208"/>
      <c r="EOB2" s="208"/>
      <c r="EOC2" s="208"/>
      <c r="EOD2" s="208"/>
      <c r="EOE2" s="208"/>
      <c r="EOF2" s="208"/>
      <c r="EOG2" s="208"/>
      <c r="EOH2" s="208"/>
      <c r="EOI2" s="208"/>
      <c r="EOJ2" s="208"/>
      <c r="EOK2" s="208"/>
      <c r="EOL2" s="208"/>
      <c r="EOM2" s="208"/>
      <c r="EON2" s="208"/>
      <c r="EOO2" s="208"/>
      <c r="EOP2" s="208"/>
      <c r="EOQ2" s="208"/>
      <c r="EOR2" s="208"/>
      <c r="EOS2" s="208"/>
      <c r="EOT2" s="208"/>
      <c r="EOU2" s="208"/>
      <c r="EOV2" s="208"/>
      <c r="EOW2" s="208"/>
      <c r="EOX2" s="208"/>
      <c r="EOY2" s="208"/>
      <c r="EOZ2" s="208"/>
      <c r="EPA2" s="208"/>
      <c r="EPB2" s="208"/>
      <c r="EPC2" s="208"/>
      <c r="EPD2" s="208"/>
      <c r="EPE2" s="208"/>
      <c r="EPF2" s="208"/>
      <c r="EPG2" s="208"/>
      <c r="EPH2" s="208"/>
      <c r="EPI2" s="208"/>
      <c r="EPJ2" s="208"/>
      <c r="EPK2" s="208"/>
      <c r="EPL2" s="208"/>
      <c r="EPM2" s="208"/>
      <c r="EPN2" s="208"/>
      <c r="EPO2" s="208"/>
      <c r="EPP2" s="208"/>
      <c r="EPQ2" s="208"/>
      <c r="EPR2" s="208"/>
      <c r="EPS2" s="208"/>
      <c r="EPT2" s="208"/>
      <c r="EPU2" s="208"/>
      <c r="EPV2" s="208"/>
      <c r="EPW2" s="208"/>
      <c r="EPX2" s="208"/>
      <c r="EPY2" s="208"/>
      <c r="EPZ2" s="208"/>
      <c r="EQA2" s="208"/>
      <c r="EQB2" s="208"/>
      <c r="EQC2" s="208"/>
      <c r="EQD2" s="208"/>
      <c r="EQE2" s="208"/>
      <c r="EQF2" s="208"/>
      <c r="EQG2" s="208"/>
      <c r="EQH2" s="208"/>
      <c r="EQI2" s="208"/>
      <c r="EQJ2" s="208"/>
      <c r="EQK2" s="208"/>
      <c r="EQL2" s="208"/>
      <c r="EQM2" s="208"/>
      <c r="EQN2" s="208"/>
      <c r="EQO2" s="208"/>
      <c r="EQP2" s="208"/>
      <c r="EQQ2" s="208"/>
      <c r="EQR2" s="208"/>
      <c r="EQS2" s="208"/>
      <c r="EQT2" s="208"/>
      <c r="EQU2" s="208"/>
      <c r="EQV2" s="208"/>
      <c r="EQW2" s="208"/>
      <c r="EQX2" s="208"/>
      <c r="EQY2" s="208"/>
      <c r="EQZ2" s="208"/>
      <c r="ERA2" s="208"/>
      <c r="ERB2" s="208"/>
      <c r="ERC2" s="208"/>
      <c r="ERD2" s="208"/>
      <c r="ERE2" s="208"/>
      <c r="ERF2" s="208"/>
      <c r="ERG2" s="208"/>
      <c r="ERH2" s="208"/>
      <c r="ERI2" s="208"/>
      <c r="ERJ2" s="208"/>
      <c r="ERK2" s="208"/>
      <c r="ERL2" s="208"/>
      <c r="ERM2" s="208"/>
      <c r="ERN2" s="208"/>
      <c r="ERO2" s="208"/>
      <c r="ERP2" s="208"/>
      <c r="ERQ2" s="208"/>
      <c r="ERR2" s="208"/>
      <c r="ERS2" s="208"/>
      <c r="ERT2" s="208"/>
      <c r="ERU2" s="208"/>
      <c r="ERV2" s="208"/>
      <c r="ERW2" s="208"/>
      <c r="ERX2" s="208"/>
      <c r="ERY2" s="208"/>
      <c r="ERZ2" s="208"/>
      <c r="ESA2" s="208"/>
      <c r="ESB2" s="208"/>
      <c r="ESC2" s="208"/>
      <c r="ESD2" s="208"/>
      <c r="ESE2" s="208"/>
      <c r="ESF2" s="208"/>
      <c r="ESG2" s="208"/>
      <c r="ESH2" s="208"/>
      <c r="ESI2" s="208"/>
      <c r="ESJ2" s="208"/>
      <c r="ESK2" s="208"/>
      <c r="ESL2" s="208"/>
      <c r="ESM2" s="208"/>
      <c r="ESN2" s="208"/>
      <c r="ESO2" s="208"/>
      <c r="ESP2" s="208"/>
      <c r="ESQ2" s="208"/>
      <c r="ESR2" s="208"/>
      <c r="ESS2" s="208"/>
      <c r="EST2" s="208"/>
      <c r="ESU2" s="208"/>
      <c r="ESV2" s="208"/>
      <c r="ESW2" s="208"/>
      <c r="ESX2" s="208"/>
      <c r="ESY2" s="208"/>
      <c r="ESZ2" s="208"/>
      <c r="ETA2" s="208"/>
      <c r="ETB2" s="208"/>
      <c r="ETC2" s="208"/>
      <c r="ETD2" s="208"/>
      <c r="ETE2" s="208"/>
      <c r="ETF2" s="208"/>
      <c r="ETG2" s="208"/>
      <c r="ETH2" s="208"/>
      <c r="ETI2" s="208"/>
      <c r="ETJ2" s="208"/>
      <c r="ETK2" s="208"/>
      <c r="ETL2" s="208"/>
      <c r="ETM2" s="208"/>
      <c r="ETN2" s="208"/>
      <c r="ETO2" s="208"/>
      <c r="ETP2" s="208"/>
      <c r="ETQ2" s="208"/>
      <c r="ETR2" s="208"/>
      <c r="ETS2" s="208"/>
      <c r="ETT2" s="208"/>
      <c r="ETU2" s="208"/>
      <c r="ETV2" s="208"/>
      <c r="ETW2" s="208"/>
      <c r="ETX2" s="208"/>
      <c r="ETY2" s="208"/>
      <c r="ETZ2" s="208"/>
      <c r="EUA2" s="208"/>
      <c r="EUB2" s="208"/>
      <c r="EUC2" s="208"/>
      <c r="EUD2" s="208"/>
      <c r="EUE2" s="208"/>
      <c r="EUF2" s="208"/>
      <c r="EUG2" s="208"/>
      <c r="EUH2" s="208"/>
      <c r="EUI2" s="208"/>
      <c r="EUJ2" s="208"/>
      <c r="EUK2" s="208"/>
      <c r="EUL2" s="208"/>
      <c r="EUM2" s="208"/>
      <c r="EUN2" s="208"/>
      <c r="EUO2" s="208"/>
      <c r="EUP2" s="208"/>
      <c r="EUQ2" s="208"/>
      <c r="EUR2" s="208"/>
      <c r="EUS2" s="208"/>
      <c r="EUT2" s="208"/>
      <c r="EUU2" s="208"/>
      <c r="EUV2" s="208"/>
      <c r="EUW2" s="208"/>
      <c r="EUX2" s="208"/>
      <c r="EUY2" s="208"/>
      <c r="EUZ2" s="208"/>
      <c r="EVA2" s="208"/>
      <c r="EVB2" s="208"/>
      <c r="EVC2" s="208"/>
      <c r="EVD2" s="208"/>
      <c r="EVE2" s="208"/>
      <c r="EVF2" s="208"/>
      <c r="EVG2" s="208"/>
      <c r="EVH2" s="208"/>
      <c r="EVI2" s="208"/>
      <c r="EVJ2" s="208"/>
      <c r="EVK2" s="208"/>
      <c r="EVL2" s="208"/>
      <c r="EVM2" s="208"/>
      <c r="EVN2" s="208"/>
      <c r="EVO2" s="208"/>
      <c r="EVP2" s="208"/>
      <c r="EVQ2" s="208"/>
      <c r="EVR2" s="208"/>
      <c r="EVS2" s="208"/>
      <c r="EVT2" s="208"/>
      <c r="EVU2" s="208"/>
      <c r="EVV2" s="208"/>
      <c r="EVW2" s="208"/>
      <c r="EVX2" s="208"/>
      <c r="EVY2" s="208"/>
      <c r="EVZ2" s="208"/>
      <c r="EWA2" s="208"/>
      <c r="EWB2" s="208"/>
      <c r="EWC2" s="208"/>
      <c r="EWD2" s="208"/>
      <c r="EWE2" s="208"/>
      <c r="EWF2" s="208"/>
      <c r="EWG2" s="208"/>
      <c r="EWH2" s="208"/>
      <c r="EWI2" s="208"/>
      <c r="EWJ2" s="208"/>
      <c r="EWK2" s="208"/>
      <c r="EWL2" s="208"/>
      <c r="EWM2" s="208"/>
      <c r="EWN2" s="208"/>
      <c r="EWO2" s="208"/>
      <c r="EWP2" s="208"/>
      <c r="EWQ2" s="208"/>
      <c r="EWR2" s="208"/>
      <c r="EWS2" s="208"/>
      <c r="EWT2" s="208"/>
      <c r="EWU2" s="208"/>
      <c r="EWV2" s="208"/>
      <c r="EWW2" s="208"/>
      <c r="EWX2" s="208"/>
      <c r="EWY2" s="208"/>
      <c r="EWZ2" s="208"/>
      <c r="EXA2" s="208"/>
      <c r="EXB2" s="208"/>
      <c r="EXC2" s="208"/>
      <c r="EXD2" s="208"/>
      <c r="EXE2" s="208"/>
      <c r="EXF2" s="208"/>
      <c r="EXG2" s="208"/>
      <c r="EXH2" s="208"/>
      <c r="EXI2" s="208"/>
      <c r="EXJ2" s="208"/>
      <c r="EXK2" s="208"/>
      <c r="EXL2" s="208"/>
      <c r="EXM2" s="208"/>
      <c r="EXN2" s="208"/>
      <c r="EXO2" s="208"/>
      <c r="EXP2" s="208"/>
      <c r="EXQ2" s="208"/>
      <c r="EXR2" s="208"/>
      <c r="EXS2" s="208"/>
      <c r="EXT2" s="208"/>
      <c r="EXU2" s="208"/>
      <c r="EXV2" s="208"/>
      <c r="EXW2" s="208"/>
      <c r="EXX2" s="208"/>
      <c r="EXY2" s="208"/>
      <c r="EXZ2" s="208"/>
      <c r="EYA2" s="208"/>
      <c r="EYB2" s="208"/>
      <c r="EYC2" s="208"/>
      <c r="EYD2" s="208"/>
      <c r="EYE2" s="208"/>
      <c r="EYF2" s="208"/>
      <c r="EYG2" s="208"/>
      <c r="EYH2" s="208"/>
      <c r="EYI2" s="208"/>
      <c r="EYJ2" s="208"/>
      <c r="EYK2" s="208"/>
      <c r="EYL2" s="208"/>
      <c r="EYM2" s="208"/>
      <c r="EYN2" s="208"/>
      <c r="EYO2" s="208"/>
      <c r="EYP2" s="208"/>
      <c r="EYQ2" s="208"/>
      <c r="EYR2" s="208"/>
      <c r="EYS2" s="208"/>
      <c r="EYT2" s="208"/>
      <c r="EYU2" s="208"/>
      <c r="EYV2" s="208"/>
      <c r="EYW2" s="208"/>
      <c r="EYX2" s="208"/>
      <c r="EYY2" s="208"/>
      <c r="EYZ2" s="208"/>
      <c r="EZA2" s="208"/>
      <c r="EZB2" s="208"/>
      <c r="EZC2" s="208"/>
      <c r="EZD2" s="208"/>
      <c r="EZE2" s="208"/>
      <c r="EZF2" s="208"/>
      <c r="EZG2" s="208"/>
      <c r="EZH2" s="208"/>
      <c r="EZI2" s="208"/>
      <c r="EZJ2" s="208"/>
      <c r="EZK2" s="208"/>
      <c r="EZL2" s="208"/>
      <c r="EZM2" s="208"/>
      <c r="EZN2" s="208"/>
      <c r="EZO2" s="208"/>
      <c r="EZP2" s="208"/>
      <c r="EZQ2" s="208"/>
      <c r="EZR2" s="208"/>
      <c r="EZS2" s="208"/>
      <c r="EZT2" s="208"/>
      <c r="EZU2" s="208"/>
      <c r="EZV2" s="208"/>
      <c r="EZW2" s="208"/>
      <c r="EZX2" s="208"/>
      <c r="EZY2" s="208"/>
      <c r="EZZ2" s="208"/>
      <c r="FAA2" s="208"/>
      <c r="FAB2" s="208"/>
      <c r="FAC2" s="208"/>
      <c r="FAD2" s="208"/>
      <c r="FAE2" s="208"/>
      <c r="FAF2" s="208"/>
      <c r="FAG2" s="208"/>
      <c r="FAH2" s="208"/>
      <c r="FAI2" s="208"/>
      <c r="FAJ2" s="208"/>
      <c r="FAK2" s="208"/>
      <c r="FAL2" s="208"/>
      <c r="FAM2" s="208"/>
      <c r="FAN2" s="208"/>
      <c r="FAO2" s="208"/>
      <c r="FAP2" s="208"/>
      <c r="FAQ2" s="208"/>
      <c r="FAR2" s="208"/>
      <c r="FAS2" s="208"/>
      <c r="FAT2" s="208"/>
      <c r="FAU2" s="208"/>
      <c r="FAV2" s="208"/>
      <c r="FAW2" s="208"/>
      <c r="FAX2" s="208"/>
      <c r="FAY2" s="208"/>
      <c r="FAZ2" s="208"/>
      <c r="FBA2" s="208"/>
      <c r="FBB2" s="208"/>
      <c r="FBC2" s="208"/>
      <c r="FBD2" s="208"/>
      <c r="FBE2" s="208"/>
      <c r="FBF2" s="208"/>
      <c r="FBG2" s="208"/>
      <c r="FBH2" s="208"/>
      <c r="FBI2" s="208"/>
      <c r="FBJ2" s="208"/>
      <c r="FBK2" s="208"/>
      <c r="FBL2" s="208"/>
      <c r="FBM2" s="208"/>
      <c r="FBN2" s="208"/>
      <c r="FBO2" s="208"/>
      <c r="FBP2" s="208"/>
      <c r="FBQ2" s="208"/>
      <c r="FBR2" s="208"/>
      <c r="FBS2" s="208"/>
      <c r="FBT2" s="208"/>
      <c r="FBU2" s="208"/>
      <c r="FBV2" s="208"/>
      <c r="FBW2" s="208"/>
      <c r="FBX2" s="208"/>
      <c r="FBY2" s="208"/>
      <c r="FBZ2" s="208"/>
      <c r="FCA2" s="208"/>
      <c r="FCB2" s="208"/>
      <c r="FCC2" s="208"/>
      <c r="FCD2" s="208"/>
      <c r="FCE2" s="208"/>
      <c r="FCF2" s="208"/>
      <c r="FCG2" s="208"/>
      <c r="FCH2" s="208"/>
      <c r="FCI2" s="208"/>
      <c r="FCJ2" s="208"/>
      <c r="FCK2" s="208"/>
      <c r="FCL2" s="208"/>
      <c r="FCM2" s="208"/>
      <c r="FCN2" s="208"/>
      <c r="FCO2" s="208"/>
      <c r="FCP2" s="208"/>
      <c r="FCQ2" s="208"/>
      <c r="FCR2" s="208"/>
      <c r="FCS2" s="208"/>
      <c r="FCT2" s="208"/>
      <c r="FCU2" s="208"/>
      <c r="FCV2" s="208"/>
      <c r="FCW2" s="208"/>
      <c r="FCX2" s="208"/>
      <c r="FCY2" s="208"/>
      <c r="FCZ2" s="208"/>
      <c r="FDA2" s="208"/>
      <c r="FDB2" s="208"/>
      <c r="FDC2" s="208"/>
      <c r="FDD2" s="208"/>
      <c r="FDE2" s="208"/>
      <c r="FDF2" s="208"/>
      <c r="FDG2" s="208"/>
      <c r="FDH2" s="208"/>
      <c r="FDI2" s="208"/>
      <c r="FDJ2" s="208"/>
      <c r="FDK2" s="208"/>
      <c r="FDL2" s="208"/>
      <c r="FDM2" s="208"/>
      <c r="FDN2" s="208"/>
      <c r="FDO2" s="208"/>
      <c r="FDP2" s="208"/>
      <c r="FDQ2" s="208"/>
      <c r="FDR2" s="208"/>
      <c r="FDS2" s="208"/>
      <c r="FDT2" s="208"/>
      <c r="FDU2" s="208"/>
      <c r="FDV2" s="208"/>
      <c r="FDW2" s="208"/>
      <c r="FDX2" s="208"/>
      <c r="FDY2" s="208"/>
      <c r="FDZ2" s="208"/>
      <c r="FEA2" s="208"/>
      <c r="FEB2" s="208"/>
      <c r="FEC2" s="208"/>
      <c r="FED2" s="208"/>
      <c r="FEE2" s="208"/>
      <c r="FEF2" s="208"/>
      <c r="FEG2" s="208"/>
      <c r="FEH2" s="208"/>
      <c r="FEI2" s="208"/>
      <c r="FEJ2" s="208"/>
      <c r="FEK2" s="208"/>
      <c r="FEL2" s="208"/>
      <c r="FEM2" s="208"/>
      <c r="FEN2" s="208"/>
      <c r="FEO2" s="208"/>
      <c r="FEP2" s="208"/>
      <c r="FEQ2" s="208"/>
      <c r="FER2" s="208"/>
      <c r="FES2" s="208"/>
      <c r="FET2" s="208"/>
      <c r="FEU2" s="208"/>
      <c r="FEV2" s="208"/>
      <c r="FEW2" s="208"/>
      <c r="FEX2" s="208"/>
      <c r="FEY2" s="208"/>
      <c r="FEZ2" s="208"/>
      <c r="FFA2" s="208"/>
      <c r="FFB2" s="208"/>
      <c r="FFC2" s="208"/>
      <c r="FFD2" s="208"/>
      <c r="FFE2" s="208"/>
      <c r="FFF2" s="208"/>
      <c r="FFG2" s="208"/>
      <c r="FFH2" s="208"/>
      <c r="FFI2" s="208"/>
      <c r="FFJ2" s="208"/>
      <c r="FFK2" s="208"/>
      <c r="FFL2" s="208"/>
      <c r="FFM2" s="208"/>
      <c r="FFN2" s="208"/>
      <c r="FFO2" s="208"/>
      <c r="FFP2" s="208"/>
      <c r="FFQ2" s="208"/>
      <c r="FFR2" s="208"/>
      <c r="FFS2" s="208"/>
      <c r="FFT2" s="208"/>
      <c r="FFU2" s="208"/>
      <c r="FFV2" s="208"/>
      <c r="FFW2" s="208"/>
      <c r="FFX2" s="208"/>
      <c r="FFY2" s="208"/>
      <c r="FFZ2" s="208"/>
      <c r="FGA2" s="208"/>
      <c r="FGB2" s="208"/>
      <c r="FGC2" s="208"/>
      <c r="FGD2" s="208"/>
      <c r="FGE2" s="208"/>
      <c r="FGF2" s="208"/>
      <c r="FGG2" s="208"/>
      <c r="FGH2" s="208"/>
      <c r="FGI2" s="208"/>
      <c r="FGJ2" s="208"/>
      <c r="FGK2" s="208"/>
      <c r="FGL2" s="208"/>
      <c r="FGM2" s="208"/>
      <c r="FGN2" s="208"/>
      <c r="FGO2" s="208"/>
      <c r="FGP2" s="208"/>
      <c r="FGQ2" s="208"/>
      <c r="FGR2" s="208"/>
      <c r="FGS2" s="208"/>
      <c r="FGT2" s="208"/>
      <c r="FGU2" s="208"/>
      <c r="FGV2" s="208"/>
      <c r="FGW2" s="208"/>
      <c r="FGX2" s="208"/>
      <c r="FGY2" s="208"/>
      <c r="FGZ2" s="208"/>
      <c r="FHA2" s="208"/>
      <c r="FHB2" s="208"/>
      <c r="FHC2" s="208"/>
      <c r="FHD2" s="208"/>
      <c r="FHE2" s="208"/>
      <c r="FHF2" s="208"/>
      <c r="FHG2" s="208"/>
      <c r="FHH2" s="208"/>
      <c r="FHI2" s="208"/>
      <c r="FHJ2" s="208"/>
      <c r="FHK2" s="208"/>
      <c r="FHL2" s="208"/>
      <c r="FHM2" s="208"/>
      <c r="FHN2" s="208"/>
      <c r="FHO2" s="208"/>
      <c r="FHP2" s="208"/>
      <c r="FHQ2" s="208"/>
      <c r="FHR2" s="208"/>
      <c r="FHS2" s="208"/>
      <c r="FHT2" s="208"/>
      <c r="FHU2" s="208"/>
      <c r="FHV2" s="208"/>
      <c r="FHW2" s="208"/>
      <c r="FHX2" s="208"/>
      <c r="FHY2" s="208"/>
      <c r="FHZ2" s="208"/>
      <c r="FIA2" s="208"/>
      <c r="FIB2" s="208"/>
      <c r="FIC2" s="208"/>
      <c r="FID2" s="208"/>
      <c r="FIE2" s="208"/>
      <c r="FIF2" s="208"/>
      <c r="FIG2" s="208"/>
      <c r="FIH2" s="208"/>
      <c r="FII2" s="208"/>
      <c r="FIJ2" s="208"/>
      <c r="FIK2" s="208"/>
      <c r="FIL2" s="208"/>
      <c r="FIM2" s="208"/>
      <c r="FIN2" s="208"/>
      <c r="FIO2" s="208"/>
      <c r="FIP2" s="208"/>
      <c r="FIQ2" s="208"/>
      <c r="FIR2" s="208"/>
      <c r="FIS2" s="208"/>
      <c r="FIT2" s="208"/>
      <c r="FIU2" s="208"/>
      <c r="FIV2" s="208"/>
      <c r="FIW2" s="208"/>
      <c r="FIX2" s="208"/>
      <c r="FIY2" s="208"/>
      <c r="FIZ2" s="208"/>
      <c r="FJA2" s="208"/>
      <c r="FJB2" s="208"/>
      <c r="FJC2" s="208"/>
      <c r="FJD2" s="208"/>
      <c r="FJE2" s="208"/>
      <c r="FJF2" s="208"/>
      <c r="FJG2" s="208"/>
      <c r="FJH2" s="208"/>
      <c r="FJI2" s="208"/>
      <c r="FJJ2" s="208"/>
      <c r="FJK2" s="208"/>
      <c r="FJL2" s="208"/>
      <c r="FJM2" s="208"/>
      <c r="FJN2" s="208"/>
      <c r="FJO2" s="208"/>
      <c r="FJP2" s="208"/>
      <c r="FJQ2" s="208"/>
      <c r="FJR2" s="208"/>
      <c r="FJS2" s="208"/>
      <c r="FJT2" s="208"/>
      <c r="FJU2" s="208"/>
      <c r="FJV2" s="208"/>
      <c r="FJW2" s="208"/>
      <c r="FJX2" s="208"/>
      <c r="FJY2" s="208"/>
      <c r="FJZ2" s="208"/>
      <c r="FKA2" s="208"/>
      <c r="FKB2" s="208"/>
      <c r="FKC2" s="208"/>
      <c r="FKD2" s="208"/>
      <c r="FKE2" s="208"/>
      <c r="FKF2" s="208"/>
      <c r="FKG2" s="208"/>
      <c r="FKH2" s="208"/>
      <c r="FKI2" s="208"/>
      <c r="FKJ2" s="208"/>
      <c r="FKK2" s="208"/>
      <c r="FKL2" s="208"/>
      <c r="FKM2" s="208"/>
      <c r="FKN2" s="208"/>
      <c r="FKO2" s="208"/>
      <c r="FKP2" s="208"/>
      <c r="FKQ2" s="208"/>
      <c r="FKR2" s="208"/>
      <c r="FKS2" s="208"/>
      <c r="FKT2" s="208"/>
      <c r="FKU2" s="208"/>
      <c r="FKV2" s="208"/>
      <c r="FKW2" s="208"/>
      <c r="FKX2" s="208"/>
      <c r="FKY2" s="208"/>
      <c r="FKZ2" s="208"/>
      <c r="FLA2" s="208"/>
      <c r="FLB2" s="208"/>
      <c r="FLC2" s="208"/>
      <c r="FLD2" s="208"/>
      <c r="FLE2" s="208"/>
      <c r="FLF2" s="208"/>
      <c r="FLG2" s="208"/>
      <c r="FLH2" s="208"/>
      <c r="FLI2" s="208"/>
      <c r="FLJ2" s="208"/>
      <c r="FLK2" s="208"/>
      <c r="FLL2" s="208"/>
      <c r="FLM2" s="208"/>
      <c r="FLN2" s="208"/>
      <c r="FLO2" s="208"/>
      <c r="FLP2" s="208"/>
      <c r="FLQ2" s="208"/>
      <c r="FLR2" s="208"/>
      <c r="FLS2" s="208"/>
      <c r="FLT2" s="208"/>
      <c r="FLU2" s="208"/>
      <c r="FLV2" s="208"/>
      <c r="FLW2" s="208"/>
      <c r="FLX2" s="208"/>
      <c r="FLY2" s="208"/>
      <c r="FLZ2" s="208"/>
      <c r="FMA2" s="208"/>
      <c r="FMB2" s="208"/>
      <c r="FMC2" s="208"/>
      <c r="FMD2" s="208"/>
      <c r="FME2" s="208"/>
      <c r="FMF2" s="208"/>
      <c r="FMG2" s="208"/>
      <c r="FMH2" s="208"/>
      <c r="FMI2" s="208"/>
      <c r="FMJ2" s="208"/>
      <c r="FMK2" s="208"/>
      <c r="FML2" s="208"/>
      <c r="FMM2" s="208"/>
      <c r="FMN2" s="208"/>
      <c r="FMO2" s="208"/>
      <c r="FMP2" s="208"/>
      <c r="FMQ2" s="208"/>
      <c r="FMR2" s="208"/>
      <c r="FMS2" s="208"/>
      <c r="FMT2" s="208"/>
      <c r="FMU2" s="208"/>
      <c r="FMV2" s="208"/>
      <c r="FMW2" s="208"/>
      <c r="FMX2" s="208"/>
      <c r="FMY2" s="208"/>
      <c r="FMZ2" s="208"/>
      <c r="FNA2" s="208"/>
      <c r="FNB2" s="208"/>
      <c r="FNC2" s="208"/>
      <c r="FND2" s="208"/>
      <c r="FNE2" s="208"/>
      <c r="FNF2" s="208"/>
      <c r="FNG2" s="208"/>
      <c r="FNH2" s="208"/>
      <c r="FNI2" s="208"/>
      <c r="FNJ2" s="208"/>
      <c r="FNK2" s="208"/>
      <c r="FNL2" s="208"/>
      <c r="FNM2" s="208"/>
      <c r="FNN2" s="208"/>
      <c r="FNO2" s="208"/>
      <c r="FNP2" s="208"/>
      <c r="FNQ2" s="208"/>
      <c r="FNR2" s="208"/>
      <c r="FNS2" s="208"/>
      <c r="FNT2" s="208"/>
      <c r="FNU2" s="208"/>
      <c r="FNV2" s="208"/>
      <c r="FNW2" s="208"/>
      <c r="FNX2" s="208"/>
      <c r="FNY2" s="208"/>
      <c r="FNZ2" s="208"/>
      <c r="FOA2" s="208"/>
      <c r="FOB2" s="208"/>
      <c r="FOC2" s="208"/>
      <c r="FOD2" s="208"/>
      <c r="FOE2" s="208"/>
      <c r="FOF2" s="208"/>
      <c r="FOG2" s="208"/>
      <c r="FOH2" s="208"/>
      <c r="FOI2" s="208"/>
      <c r="FOJ2" s="208"/>
      <c r="FOK2" s="208"/>
      <c r="FOL2" s="208"/>
      <c r="FOM2" s="208"/>
      <c r="FON2" s="208"/>
      <c r="FOO2" s="208"/>
      <c r="FOP2" s="208"/>
      <c r="FOQ2" s="208"/>
      <c r="FOR2" s="208"/>
      <c r="FOS2" s="208"/>
      <c r="FOT2" s="208"/>
      <c r="FOU2" s="208"/>
      <c r="FOV2" s="208"/>
      <c r="FOW2" s="208"/>
      <c r="FOX2" s="208"/>
      <c r="FOY2" s="208"/>
      <c r="FOZ2" s="208"/>
      <c r="FPA2" s="208"/>
      <c r="FPB2" s="208"/>
      <c r="FPC2" s="208"/>
      <c r="FPD2" s="208"/>
      <c r="FPE2" s="208"/>
      <c r="FPF2" s="208"/>
      <c r="FPG2" s="208"/>
      <c r="FPH2" s="208"/>
      <c r="FPI2" s="208"/>
      <c r="FPJ2" s="208"/>
      <c r="FPK2" s="208"/>
      <c r="FPL2" s="208"/>
      <c r="FPM2" s="208"/>
      <c r="FPN2" s="208"/>
      <c r="FPO2" s="208"/>
      <c r="FPP2" s="208"/>
      <c r="FPQ2" s="208"/>
      <c r="FPR2" s="208"/>
      <c r="FPS2" s="208"/>
      <c r="FPT2" s="208"/>
      <c r="FPU2" s="208"/>
      <c r="FPV2" s="208"/>
      <c r="FPW2" s="208"/>
      <c r="FPX2" s="208"/>
      <c r="FPY2" s="208"/>
      <c r="FPZ2" s="208"/>
      <c r="FQA2" s="208"/>
      <c r="FQB2" s="208"/>
      <c r="FQC2" s="208"/>
      <c r="FQD2" s="208"/>
      <c r="FQE2" s="208"/>
      <c r="FQF2" s="208"/>
      <c r="FQG2" s="208"/>
      <c r="FQH2" s="208"/>
      <c r="FQI2" s="208"/>
      <c r="FQJ2" s="208"/>
      <c r="FQK2" s="208"/>
      <c r="FQL2" s="208"/>
      <c r="FQM2" s="208"/>
      <c r="FQN2" s="208"/>
      <c r="FQO2" s="208"/>
      <c r="FQP2" s="208"/>
      <c r="FQQ2" s="208"/>
      <c r="FQR2" s="208"/>
      <c r="FQS2" s="208"/>
      <c r="FQT2" s="208"/>
      <c r="FQU2" s="208"/>
      <c r="FQV2" s="208"/>
      <c r="FQW2" s="208"/>
      <c r="FQX2" s="208"/>
      <c r="FQY2" s="208"/>
      <c r="FQZ2" s="208"/>
      <c r="FRA2" s="208"/>
      <c r="FRB2" s="208"/>
      <c r="FRC2" s="208"/>
      <c r="FRD2" s="208"/>
      <c r="FRE2" s="208"/>
      <c r="FRF2" s="208"/>
      <c r="FRG2" s="208"/>
      <c r="FRH2" s="208"/>
      <c r="FRI2" s="208"/>
      <c r="FRJ2" s="208"/>
      <c r="FRK2" s="208"/>
      <c r="FRL2" s="208"/>
      <c r="FRM2" s="208"/>
      <c r="FRN2" s="208"/>
      <c r="FRO2" s="208"/>
      <c r="FRP2" s="208"/>
      <c r="FRQ2" s="208"/>
      <c r="FRR2" s="208"/>
      <c r="FRS2" s="208"/>
      <c r="FRT2" s="208"/>
      <c r="FRU2" s="208"/>
      <c r="FRV2" s="208"/>
      <c r="FRW2" s="208"/>
      <c r="FRX2" s="208"/>
      <c r="FRY2" s="208"/>
      <c r="FRZ2" s="208"/>
      <c r="FSA2" s="208"/>
      <c r="FSB2" s="208"/>
      <c r="FSC2" s="208"/>
      <c r="FSD2" s="208"/>
      <c r="FSE2" s="208"/>
      <c r="FSF2" s="208"/>
      <c r="FSG2" s="208"/>
      <c r="FSH2" s="208"/>
      <c r="FSI2" s="208"/>
      <c r="FSJ2" s="208"/>
      <c r="FSK2" s="208"/>
      <c r="FSL2" s="208"/>
      <c r="FSM2" s="208"/>
      <c r="FSN2" s="208"/>
      <c r="FSO2" s="208"/>
      <c r="FSP2" s="208"/>
      <c r="FSQ2" s="208"/>
      <c r="FSR2" s="208"/>
      <c r="FSS2" s="208"/>
      <c r="FST2" s="208"/>
      <c r="FSU2" s="208"/>
      <c r="FSV2" s="208"/>
      <c r="FSW2" s="208"/>
      <c r="FSX2" s="208"/>
      <c r="FSY2" s="208"/>
      <c r="FSZ2" s="208"/>
      <c r="FTA2" s="208"/>
      <c r="FTB2" s="208"/>
      <c r="FTC2" s="208"/>
      <c r="FTD2" s="208"/>
      <c r="FTE2" s="208"/>
      <c r="FTF2" s="208"/>
      <c r="FTG2" s="208"/>
      <c r="FTH2" s="208"/>
      <c r="FTI2" s="208"/>
      <c r="FTJ2" s="208"/>
      <c r="FTK2" s="208"/>
      <c r="FTL2" s="208"/>
      <c r="FTM2" s="208"/>
      <c r="FTN2" s="208"/>
      <c r="FTO2" s="208"/>
      <c r="FTP2" s="208"/>
      <c r="FTQ2" s="208"/>
      <c r="FTR2" s="208"/>
      <c r="FTS2" s="208"/>
      <c r="FTT2" s="208"/>
      <c r="FTU2" s="208"/>
      <c r="FTV2" s="208"/>
      <c r="FTW2" s="208"/>
      <c r="FTX2" s="208"/>
      <c r="FTY2" s="208"/>
      <c r="FTZ2" s="208"/>
      <c r="FUA2" s="208"/>
      <c r="FUB2" s="208"/>
      <c r="FUC2" s="208"/>
      <c r="FUD2" s="208"/>
      <c r="FUE2" s="208"/>
      <c r="FUF2" s="208"/>
      <c r="FUG2" s="208"/>
      <c r="FUH2" s="208"/>
      <c r="FUI2" s="208"/>
      <c r="FUJ2" s="208"/>
      <c r="FUK2" s="208"/>
      <c r="FUL2" s="208"/>
      <c r="FUM2" s="208"/>
      <c r="FUN2" s="208"/>
      <c r="FUO2" s="208"/>
      <c r="FUP2" s="208"/>
      <c r="FUQ2" s="208"/>
      <c r="FUR2" s="208"/>
      <c r="FUS2" s="208"/>
      <c r="FUT2" s="208"/>
      <c r="FUU2" s="208"/>
      <c r="FUV2" s="208"/>
      <c r="FUW2" s="208"/>
      <c r="FUX2" s="208"/>
      <c r="FUY2" s="208"/>
      <c r="FUZ2" s="208"/>
      <c r="FVA2" s="208"/>
      <c r="FVB2" s="208"/>
      <c r="FVC2" s="208"/>
      <c r="FVD2" s="208"/>
      <c r="FVE2" s="208"/>
      <c r="FVF2" s="208"/>
      <c r="FVG2" s="208"/>
      <c r="FVH2" s="208"/>
      <c r="FVI2" s="208"/>
      <c r="FVJ2" s="208"/>
      <c r="FVK2" s="208"/>
      <c r="FVL2" s="208"/>
      <c r="FVM2" s="208"/>
      <c r="FVN2" s="208"/>
      <c r="FVO2" s="208"/>
      <c r="FVP2" s="208"/>
      <c r="FVQ2" s="208"/>
      <c r="FVR2" s="208"/>
      <c r="FVS2" s="208"/>
      <c r="FVT2" s="208"/>
      <c r="FVU2" s="208"/>
      <c r="FVV2" s="208"/>
      <c r="FVW2" s="208"/>
      <c r="FVX2" s="208"/>
      <c r="FVY2" s="208"/>
      <c r="FVZ2" s="208"/>
      <c r="FWA2" s="208"/>
      <c r="FWB2" s="208"/>
      <c r="FWC2" s="208"/>
      <c r="FWD2" s="208"/>
      <c r="FWE2" s="208"/>
      <c r="FWF2" s="208"/>
      <c r="FWG2" s="208"/>
      <c r="FWH2" s="208"/>
      <c r="FWI2" s="208"/>
      <c r="FWJ2" s="208"/>
      <c r="FWK2" s="208"/>
      <c r="FWL2" s="208"/>
      <c r="FWM2" s="208"/>
      <c r="FWN2" s="208"/>
      <c r="FWO2" s="208"/>
      <c r="FWP2" s="208"/>
      <c r="FWQ2" s="208"/>
      <c r="FWR2" s="208"/>
      <c r="FWS2" s="208"/>
      <c r="FWT2" s="208"/>
      <c r="FWU2" s="208"/>
      <c r="FWV2" s="208"/>
      <c r="FWW2" s="208"/>
      <c r="FWX2" s="208"/>
      <c r="FWY2" s="208"/>
      <c r="FWZ2" s="208"/>
      <c r="FXA2" s="208"/>
      <c r="FXB2" s="208"/>
      <c r="FXC2" s="208"/>
      <c r="FXD2" s="208"/>
      <c r="FXE2" s="208"/>
      <c r="FXF2" s="208"/>
      <c r="FXG2" s="208"/>
      <c r="FXH2" s="208"/>
      <c r="FXI2" s="208"/>
      <c r="FXJ2" s="208"/>
      <c r="FXK2" s="208"/>
      <c r="FXL2" s="208"/>
      <c r="FXM2" s="208"/>
      <c r="FXN2" s="208"/>
      <c r="FXO2" s="208"/>
      <c r="FXP2" s="208"/>
      <c r="FXQ2" s="208"/>
      <c r="FXR2" s="208"/>
      <c r="FXS2" s="208"/>
      <c r="FXT2" s="208"/>
      <c r="FXU2" s="208"/>
      <c r="FXV2" s="208"/>
      <c r="FXW2" s="208"/>
      <c r="FXX2" s="208"/>
      <c r="FXY2" s="208"/>
      <c r="FXZ2" s="208"/>
      <c r="FYA2" s="208"/>
      <c r="FYB2" s="208"/>
      <c r="FYC2" s="208"/>
      <c r="FYD2" s="208"/>
      <c r="FYE2" s="208"/>
      <c r="FYF2" s="208"/>
      <c r="FYG2" s="208"/>
      <c r="FYH2" s="208"/>
      <c r="FYI2" s="208"/>
      <c r="FYJ2" s="208"/>
      <c r="FYK2" s="208"/>
      <c r="FYL2" s="208"/>
      <c r="FYM2" s="208"/>
      <c r="FYN2" s="208"/>
      <c r="FYO2" s="208"/>
      <c r="FYP2" s="208"/>
      <c r="FYQ2" s="208"/>
      <c r="FYR2" s="208"/>
      <c r="FYS2" s="208"/>
      <c r="FYT2" s="208"/>
      <c r="FYU2" s="208"/>
      <c r="FYV2" s="208"/>
      <c r="FYW2" s="208"/>
      <c r="FYX2" s="208"/>
      <c r="FYY2" s="208"/>
      <c r="FYZ2" s="208"/>
      <c r="FZA2" s="208"/>
      <c r="FZB2" s="208"/>
      <c r="FZC2" s="208"/>
      <c r="FZD2" s="208"/>
      <c r="FZE2" s="208"/>
      <c r="FZF2" s="208"/>
      <c r="FZG2" s="208"/>
      <c r="FZH2" s="208"/>
      <c r="FZI2" s="208"/>
      <c r="FZJ2" s="208"/>
      <c r="FZK2" s="208"/>
      <c r="FZL2" s="208"/>
      <c r="FZM2" s="208"/>
      <c r="FZN2" s="208"/>
      <c r="FZO2" s="208"/>
      <c r="FZP2" s="208"/>
      <c r="FZQ2" s="208"/>
      <c r="FZR2" s="208"/>
      <c r="FZS2" s="208"/>
      <c r="FZT2" s="208"/>
      <c r="FZU2" s="208"/>
      <c r="FZV2" s="208"/>
      <c r="FZW2" s="208"/>
      <c r="FZX2" s="208"/>
      <c r="FZY2" s="208"/>
      <c r="FZZ2" s="208"/>
      <c r="GAA2" s="208"/>
      <c r="GAB2" s="208"/>
      <c r="GAC2" s="208"/>
      <c r="GAD2" s="208"/>
      <c r="GAE2" s="208"/>
      <c r="GAF2" s="208"/>
      <c r="GAG2" s="208"/>
      <c r="GAH2" s="208"/>
      <c r="GAI2" s="208"/>
      <c r="GAJ2" s="208"/>
      <c r="GAK2" s="208"/>
      <c r="GAL2" s="208"/>
      <c r="GAM2" s="208"/>
      <c r="GAN2" s="208"/>
      <c r="GAO2" s="208"/>
      <c r="GAP2" s="208"/>
      <c r="GAQ2" s="208"/>
      <c r="GAR2" s="208"/>
      <c r="GAS2" s="208"/>
      <c r="GAT2" s="208"/>
      <c r="GAU2" s="208"/>
      <c r="GAV2" s="208"/>
      <c r="GAW2" s="208"/>
      <c r="GAX2" s="208"/>
      <c r="GAY2" s="208"/>
      <c r="GAZ2" s="208"/>
      <c r="GBA2" s="208"/>
      <c r="GBB2" s="208"/>
      <c r="GBC2" s="208"/>
      <c r="GBD2" s="208"/>
      <c r="GBE2" s="208"/>
      <c r="GBF2" s="208"/>
      <c r="GBG2" s="208"/>
      <c r="GBH2" s="208"/>
      <c r="GBI2" s="208"/>
      <c r="GBJ2" s="208"/>
      <c r="GBK2" s="208"/>
      <c r="GBL2" s="208"/>
      <c r="GBM2" s="208"/>
      <c r="GBN2" s="208"/>
      <c r="GBO2" s="208"/>
      <c r="GBP2" s="208"/>
      <c r="GBQ2" s="208"/>
      <c r="GBR2" s="208"/>
      <c r="GBS2" s="208"/>
      <c r="GBT2" s="208"/>
      <c r="GBU2" s="208"/>
      <c r="GBV2" s="208"/>
      <c r="GBW2" s="208"/>
      <c r="GBX2" s="208"/>
      <c r="GBY2" s="208"/>
      <c r="GBZ2" s="208"/>
      <c r="GCA2" s="208"/>
      <c r="GCB2" s="208"/>
      <c r="GCC2" s="208"/>
      <c r="GCD2" s="208"/>
      <c r="GCE2" s="208"/>
      <c r="GCF2" s="208"/>
      <c r="GCG2" s="208"/>
      <c r="GCH2" s="208"/>
      <c r="GCI2" s="208"/>
      <c r="GCJ2" s="208"/>
      <c r="GCK2" s="208"/>
      <c r="GCL2" s="208"/>
      <c r="GCM2" s="208"/>
      <c r="GCN2" s="208"/>
      <c r="GCO2" s="208"/>
      <c r="GCP2" s="208"/>
      <c r="GCQ2" s="208"/>
      <c r="GCR2" s="208"/>
      <c r="GCS2" s="208"/>
      <c r="GCT2" s="208"/>
      <c r="GCU2" s="208"/>
      <c r="GCV2" s="208"/>
      <c r="GCW2" s="208"/>
      <c r="GCX2" s="208"/>
      <c r="GCY2" s="208"/>
      <c r="GCZ2" s="208"/>
      <c r="GDA2" s="208"/>
      <c r="GDB2" s="208"/>
      <c r="GDC2" s="208"/>
      <c r="GDD2" s="208"/>
      <c r="GDE2" s="208"/>
      <c r="GDF2" s="208"/>
      <c r="GDG2" s="208"/>
      <c r="GDH2" s="208"/>
      <c r="GDI2" s="208"/>
      <c r="GDJ2" s="208"/>
      <c r="GDK2" s="208"/>
      <c r="GDL2" s="208"/>
      <c r="GDM2" s="208"/>
      <c r="GDN2" s="208"/>
      <c r="GDO2" s="208"/>
      <c r="GDP2" s="208"/>
      <c r="GDQ2" s="208"/>
      <c r="GDR2" s="208"/>
      <c r="GDS2" s="208"/>
      <c r="GDT2" s="208"/>
      <c r="GDU2" s="208"/>
      <c r="GDV2" s="208"/>
      <c r="GDW2" s="208"/>
      <c r="GDX2" s="208"/>
      <c r="GDY2" s="208"/>
      <c r="GDZ2" s="208"/>
      <c r="GEA2" s="208"/>
      <c r="GEB2" s="208"/>
      <c r="GEC2" s="208"/>
      <c r="GED2" s="208"/>
      <c r="GEE2" s="208"/>
      <c r="GEF2" s="208"/>
      <c r="GEG2" s="208"/>
      <c r="GEH2" s="208"/>
      <c r="GEI2" s="208"/>
      <c r="GEJ2" s="208"/>
      <c r="GEK2" s="208"/>
      <c r="GEL2" s="208"/>
      <c r="GEM2" s="208"/>
      <c r="GEN2" s="208"/>
      <c r="GEO2" s="208"/>
      <c r="GEP2" s="208"/>
      <c r="GEQ2" s="208"/>
      <c r="GER2" s="208"/>
      <c r="GES2" s="208"/>
      <c r="GET2" s="208"/>
      <c r="GEU2" s="208"/>
      <c r="GEV2" s="208"/>
      <c r="GEW2" s="208"/>
      <c r="GEX2" s="208"/>
      <c r="GEY2" s="208"/>
      <c r="GEZ2" s="208"/>
      <c r="GFA2" s="208"/>
      <c r="GFB2" s="208"/>
      <c r="GFC2" s="208"/>
      <c r="GFD2" s="208"/>
      <c r="GFE2" s="208"/>
      <c r="GFF2" s="208"/>
      <c r="GFG2" s="208"/>
      <c r="GFH2" s="208"/>
      <c r="GFI2" s="208"/>
      <c r="GFJ2" s="208"/>
      <c r="GFK2" s="208"/>
      <c r="GFL2" s="208"/>
      <c r="GFM2" s="208"/>
      <c r="GFN2" s="208"/>
      <c r="GFO2" s="208"/>
      <c r="GFP2" s="208"/>
      <c r="GFQ2" s="208"/>
      <c r="GFR2" s="208"/>
      <c r="GFS2" s="208"/>
      <c r="GFT2" s="208"/>
      <c r="GFU2" s="208"/>
      <c r="GFV2" s="208"/>
      <c r="GFW2" s="208"/>
      <c r="GFX2" s="208"/>
      <c r="GFY2" s="208"/>
      <c r="GFZ2" s="208"/>
      <c r="GGA2" s="208"/>
      <c r="GGB2" s="208"/>
      <c r="GGC2" s="208"/>
      <c r="GGD2" s="208"/>
      <c r="GGE2" s="208"/>
      <c r="GGF2" s="208"/>
      <c r="GGG2" s="208"/>
      <c r="GGH2" s="208"/>
      <c r="GGI2" s="208"/>
      <c r="GGJ2" s="208"/>
      <c r="GGK2" s="208"/>
      <c r="GGL2" s="208"/>
      <c r="GGM2" s="208"/>
      <c r="GGN2" s="208"/>
      <c r="GGO2" s="208"/>
      <c r="GGP2" s="208"/>
      <c r="GGQ2" s="208"/>
      <c r="GGR2" s="208"/>
      <c r="GGS2" s="208"/>
      <c r="GGT2" s="208"/>
      <c r="GGU2" s="208"/>
      <c r="GGV2" s="208"/>
      <c r="GGW2" s="208"/>
      <c r="GGX2" s="208"/>
      <c r="GGY2" s="208"/>
      <c r="GGZ2" s="208"/>
      <c r="GHA2" s="208"/>
      <c r="GHB2" s="208"/>
      <c r="GHC2" s="208"/>
      <c r="GHD2" s="208"/>
      <c r="GHE2" s="208"/>
      <c r="GHF2" s="208"/>
      <c r="GHG2" s="208"/>
      <c r="GHH2" s="208"/>
      <c r="GHI2" s="208"/>
      <c r="GHJ2" s="208"/>
      <c r="GHK2" s="208"/>
      <c r="GHL2" s="208"/>
      <c r="GHM2" s="208"/>
      <c r="GHN2" s="208"/>
      <c r="GHO2" s="208"/>
      <c r="GHP2" s="208"/>
      <c r="GHQ2" s="208"/>
      <c r="GHR2" s="208"/>
      <c r="GHS2" s="208"/>
      <c r="GHT2" s="208"/>
      <c r="GHU2" s="208"/>
      <c r="GHV2" s="208"/>
      <c r="GHW2" s="208"/>
      <c r="GHX2" s="208"/>
      <c r="GHY2" s="208"/>
      <c r="GHZ2" s="208"/>
      <c r="GIA2" s="208"/>
      <c r="GIB2" s="208"/>
      <c r="GIC2" s="208"/>
      <c r="GID2" s="208"/>
      <c r="GIE2" s="208"/>
      <c r="GIF2" s="208"/>
      <c r="GIG2" s="208"/>
      <c r="GIH2" s="208"/>
      <c r="GII2" s="208"/>
      <c r="GIJ2" s="208"/>
      <c r="GIK2" s="208"/>
      <c r="GIL2" s="208"/>
      <c r="GIM2" s="208"/>
      <c r="GIN2" s="208"/>
      <c r="GIO2" s="208"/>
      <c r="GIP2" s="208"/>
      <c r="GIQ2" s="208"/>
      <c r="GIR2" s="208"/>
      <c r="GIS2" s="208"/>
      <c r="GIT2" s="208"/>
      <c r="GIU2" s="208"/>
      <c r="GIV2" s="208"/>
      <c r="GIW2" s="208"/>
      <c r="GIX2" s="208"/>
      <c r="GIY2" s="208"/>
      <c r="GIZ2" s="208"/>
      <c r="GJA2" s="208"/>
      <c r="GJB2" s="208"/>
      <c r="GJC2" s="208"/>
      <c r="GJD2" s="208"/>
      <c r="GJE2" s="208"/>
      <c r="GJF2" s="208"/>
      <c r="GJG2" s="208"/>
      <c r="GJH2" s="208"/>
      <c r="GJI2" s="208"/>
      <c r="GJJ2" s="208"/>
      <c r="GJK2" s="208"/>
      <c r="GJL2" s="208"/>
      <c r="GJM2" s="208"/>
      <c r="GJN2" s="208"/>
      <c r="GJO2" s="208"/>
      <c r="GJP2" s="208"/>
      <c r="GJQ2" s="208"/>
      <c r="GJR2" s="208"/>
      <c r="GJS2" s="208"/>
      <c r="GJT2" s="208"/>
      <c r="GJU2" s="208"/>
      <c r="GJV2" s="208"/>
      <c r="GJW2" s="208"/>
      <c r="GJX2" s="208"/>
      <c r="GJY2" s="208"/>
      <c r="GJZ2" s="208"/>
      <c r="GKA2" s="208"/>
      <c r="GKB2" s="208"/>
      <c r="GKC2" s="208"/>
      <c r="GKD2" s="208"/>
      <c r="GKE2" s="208"/>
      <c r="GKF2" s="208"/>
      <c r="GKG2" s="208"/>
      <c r="GKH2" s="208"/>
      <c r="GKI2" s="208"/>
      <c r="GKJ2" s="208"/>
      <c r="GKK2" s="208"/>
      <c r="GKL2" s="208"/>
      <c r="GKM2" s="208"/>
      <c r="GKN2" s="208"/>
      <c r="GKO2" s="208"/>
      <c r="GKP2" s="208"/>
      <c r="GKQ2" s="208"/>
      <c r="GKR2" s="208"/>
      <c r="GKS2" s="208"/>
      <c r="GKT2" s="208"/>
      <c r="GKU2" s="208"/>
      <c r="GKV2" s="208"/>
      <c r="GKW2" s="208"/>
      <c r="GKX2" s="208"/>
      <c r="GKY2" s="208"/>
      <c r="GKZ2" s="208"/>
      <c r="GLA2" s="208"/>
      <c r="GLB2" s="208"/>
      <c r="GLC2" s="208"/>
      <c r="GLD2" s="208"/>
      <c r="GLE2" s="208"/>
      <c r="GLF2" s="208"/>
      <c r="GLG2" s="208"/>
      <c r="GLH2" s="208"/>
      <c r="GLI2" s="208"/>
      <c r="GLJ2" s="208"/>
      <c r="GLK2" s="208"/>
      <c r="GLL2" s="208"/>
      <c r="GLM2" s="208"/>
      <c r="GLN2" s="208"/>
      <c r="GLO2" s="208"/>
      <c r="GLP2" s="208"/>
      <c r="GLQ2" s="208"/>
      <c r="GLR2" s="208"/>
      <c r="GLS2" s="208"/>
      <c r="GLT2" s="208"/>
      <c r="GLU2" s="208"/>
      <c r="GLV2" s="208"/>
      <c r="GLW2" s="208"/>
      <c r="GLX2" s="208"/>
      <c r="GLY2" s="208"/>
      <c r="GLZ2" s="208"/>
      <c r="GMA2" s="208"/>
      <c r="GMB2" s="208"/>
      <c r="GMC2" s="208"/>
      <c r="GMD2" s="208"/>
      <c r="GME2" s="208"/>
      <c r="GMF2" s="208"/>
      <c r="GMG2" s="208"/>
      <c r="GMH2" s="208"/>
      <c r="GMI2" s="208"/>
      <c r="GMJ2" s="208"/>
      <c r="GMK2" s="208"/>
      <c r="GML2" s="208"/>
      <c r="GMM2" s="208"/>
      <c r="GMN2" s="208"/>
      <c r="GMO2" s="208"/>
      <c r="GMP2" s="208"/>
      <c r="GMQ2" s="208"/>
      <c r="GMR2" s="208"/>
      <c r="GMS2" s="208"/>
      <c r="GMT2" s="208"/>
      <c r="GMU2" s="208"/>
      <c r="GMV2" s="208"/>
      <c r="GMW2" s="208"/>
      <c r="GMX2" s="208"/>
      <c r="GMY2" s="208"/>
      <c r="GMZ2" s="208"/>
      <c r="GNA2" s="208"/>
      <c r="GNB2" s="208"/>
      <c r="GNC2" s="208"/>
      <c r="GND2" s="208"/>
      <c r="GNE2" s="208"/>
      <c r="GNF2" s="208"/>
      <c r="GNG2" s="208"/>
      <c r="GNH2" s="208"/>
      <c r="GNI2" s="208"/>
      <c r="GNJ2" s="208"/>
      <c r="GNK2" s="208"/>
      <c r="GNL2" s="208"/>
      <c r="GNM2" s="208"/>
      <c r="GNN2" s="208"/>
      <c r="GNO2" s="208"/>
      <c r="GNP2" s="208"/>
      <c r="GNQ2" s="208"/>
      <c r="GNR2" s="208"/>
      <c r="GNS2" s="208"/>
      <c r="GNT2" s="208"/>
      <c r="GNU2" s="208"/>
      <c r="GNV2" s="208"/>
      <c r="GNW2" s="208"/>
      <c r="GNX2" s="208"/>
      <c r="GNY2" s="208"/>
      <c r="GNZ2" s="208"/>
      <c r="GOA2" s="208"/>
      <c r="GOB2" s="208"/>
      <c r="GOC2" s="208"/>
      <c r="GOD2" s="208"/>
      <c r="GOE2" s="208"/>
      <c r="GOF2" s="208"/>
      <c r="GOG2" s="208"/>
      <c r="GOH2" s="208"/>
      <c r="GOI2" s="208"/>
      <c r="GOJ2" s="208"/>
      <c r="GOK2" s="208"/>
      <c r="GOL2" s="208"/>
      <c r="GOM2" s="208"/>
      <c r="GON2" s="208"/>
      <c r="GOO2" s="208"/>
      <c r="GOP2" s="208"/>
      <c r="GOQ2" s="208"/>
      <c r="GOR2" s="208"/>
      <c r="GOS2" s="208"/>
      <c r="GOT2" s="208"/>
      <c r="GOU2" s="208"/>
      <c r="GOV2" s="208"/>
      <c r="GOW2" s="208"/>
      <c r="GOX2" s="208"/>
      <c r="GOY2" s="208"/>
      <c r="GOZ2" s="208"/>
      <c r="GPA2" s="208"/>
      <c r="GPB2" s="208"/>
      <c r="GPC2" s="208"/>
      <c r="GPD2" s="208"/>
      <c r="GPE2" s="208"/>
      <c r="GPF2" s="208"/>
      <c r="GPG2" s="208"/>
      <c r="GPH2" s="208"/>
      <c r="GPI2" s="208"/>
      <c r="GPJ2" s="208"/>
      <c r="GPK2" s="208"/>
      <c r="GPL2" s="208"/>
      <c r="GPM2" s="208"/>
      <c r="GPN2" s="208"/>
      <c r="GPO2" s="208"/>
      <c r="GPP2" s="208"/>
      <c r="GPQ2" s="208"/>
      <c r="GPR2" s="208"/>
      <c r="GPS2" s="208"/>
      <c r="GPT2" s="208"/>
      <c r="GPU2" s="208"/>
      <c r="GPV2" s="208"/>
      <c r="GPW2" s="208"/>
      <c r="GPX2" s="208"/>
      <c r="GPY2" s="208"/>
      <c r="GPZ2" s="208"/>
      <c r="GQA2" s="208"/>
      <c r="GQB2" s="208"/>
      <c r="GQC2" s="208"/>
      <c r="GQD2" s="208"/>
      <c r="GQE2" s="208"/>
      <c r="GQF2" s="208"/>
      <c r="GQG2" s="208"/>
      <c r="GQH2" s="208"/>
      <c r="GQI2" s="208"/>
      <c r="GQJ2" s="208"/>
      <c r="GQK2" s="208"/>
      <c r="GQL2" s="208"/>
      <c r="GQM2" s="208"/>
      <c r="GQN2" s="208"/>
      <c r="GQO2" s="208"/>
      <c r="GQP2" s="208"/>
      <c r="GQQ2" s="208"/>
      <c r="GQR2" s="208"/>
      <c r="GQS2" s="208"/>
      <c r="GQT2" s="208"/>
      <c r="GQU2" s="208"/>
      <c r="GQV2" s="208"/>
      <c r="GQW2" s="208"/>
      <c r="GQX2" s="208"/>
      <c r="GQY2" s="208"/>
      <c r="GQZ2" s="208"/>
      <c r="GRA2" s="208"/>
      <c r="GRB2" s="208"/>
      <c r="GRC2" s="208"/>
      <c r="GRD2" s="208"/>
      <c r="GRE2" s="208"/>
      <c r="GRF2" s="208"/>
      <c r="GRG2" s="208"/>
      <c r="GRH2" s="208"/>
      <c r="GRI2" s="208"/>
      <c r="GRJ2" s="208"/>
      <c r="GRK2" s="208"/>
      <c r="GRL2" s="208"/>
      <c r="GRM2" s="208"/>
      <c r="GRN2" s="208"/>
      <c r="GRO2" s="208"/>
      <c r="GRP2" s="208"/>
      <c r="GRQ2" s="208"/>
      <c r="GRR2" s="208"/>
      <c r="GRS2" s="208"/>
      <c r="GRT2" s="208"/>
      <c r="GRU2" s="208"/>
      <c r="GRV2" s="208"/>
      <c r="GRW2" s="208"/>
      <c r="GRX2" s="208"/>
      <c r="GRY2" s="208"/>
      <c r="GRZ2" s="208"/>
      <c r="GSA2" s="208"/>
      <c r="GSB2" s="208"/>
      <c r="GSC2" s="208"/>
      <c r="GSD2" s="208"/>
      <c r="GSE2" s="208"/>
      <c r="GSF2" s="208"/>
      <c r="GSG2" s="208"/>
      <c r="GSH2" s="208"/>
      <c r="GSI2" s="208"/>
      <c r="GSJ2" s="208"/>
      <c r="GSK2" s="208"/>
      <c r="GSL2" s="208"/>
      <c r="GSM2" s="208"/>
      <c r="GSN2" s="208"/>
      <c r="GSO2" s="208"/>
      <c r="GSP2" s="208"/>
      <c r="GSQ2" s="208"/>
      <c r="GSR2" s="208"/>
      <c r="GSS2" s="208"/>
      <c r="GST2" s="208"/>
      <c r="GSU2" s="208"/>
      <c r="GSV2" s="208"/>
      <c r="GSW2" s="208"/>
      <c r="GSX2" s="208"/>
      <c r="GSY2" s="208"/>
      <c r="GSZ2" s="208"/>
      <c r="GTA2" s="208"/>
      <c r="GTB2" s="208"/>
      <c r="GTC2" s="208"/>
      <c r="GTD2" s="208"/>
      <c r="GTE2" s="208"/>
      <c r="GTF2" s="208"/>
      <c r="GTG2" s="208"/>
      <c r="GTH2" s="208"/>
      <c r="GTI2" s="208"/>
      <c r="GTJ2" s="208"/>
      <c r="GTK2" s="208"/>
      <c r="GTL2" s="208"/>
      <c r="GTM2" s="208"/>
      <c r="GTN2" s="208"/>
      <c r="GTO2" s="208"/>
      <c r="GTP2" s="208"/>
      <c r="GTQ2" s="208"/>
      <c r="GTR2" s="208"/>
      <c r="GTS2" s="208"/>
      <c r="GTT2" s="208"/>
      <c r="GTU2" s="208"/>
      <c r="GTV2" s="208"/>
      <c r="GTW2" s="208"/>
      <c r="GTX2" s="208"/>
      <c r="GTY2" s="208"/>
      <c r="GTZ2" s="208"/>
      <c r="GUA2" s="208"/>
      <c r="GUB2" s="208"/>
      <c r="GUC2" s="208"/>
      <c r="GUD2" s="208"/>
      <c r="GUE2" s="208"/>
      <c r="GUF2" s="208"/>
      <c r="GUG2" s="208"/>
      <c r="GUH2" s="208"/>
      <c r="GUI2" s="208"/>
      <c r="GUJ2" s="208"/>
      <c r="GUK2" s="208"/>
      <c r="GUL2" s="208"/>
      <c r="GUM2" s="208"/>
      <c r="GUN2" s="208"/>
      <c r="GUO2" s="208"/>
      <c r="GUP2" s="208"/>
      <c r="GUQ2" s="208"/>
      <c r="GUR2" s="208"/>
      <c r="GUS2" s="208"/>
      <c r="GUT2" s="208"/>
      <c r="GUU2" s="208"/>
      <c r="GUV2" s="208"/>
      <c r="GUW2" s="208"/>
      <c r="GUX2" s="208"/>
      <c r="GUY2" s="208"/>
      <c r="GUZ2" s="208"/>
      <c r="GVA2" s="208"/>
      <c r="GVB2" s="208"/>
      <c r="GVC2" s="208"/>
      <c r="GVD2" s="208"/>
      <c r="GVE2" s="208"/>
      <c r="GVF2" s="208"/>
      <c r="GVG2" s="208"/>
      <c r="GVH2" s="208"/>
      <c r="GVI2" s="208"/>
      <c r="GVJ2" s="208"/>
      <c r="GVK2" s="208"/>
      <c r="GVL2" s="208"/>
      <c r="GVM2" s="208"/>
      <c r="GVN2" s="208"/>
      <c r="GVO2" s="208"/>
      <c r="GVP2" s="208"/>
      <c r="GVQ2" s="208"/>
      <c r="GVR2" s="208"/>
      <c r="GVS2" s="208"/>
      <c r="GVT2" s="208"/>
      <c r="GVU2" s="208"/>
      <c r="GVV2" s="208"/>
      <c r="GVW2" s="208"/>
      <c r="GVX2" s="208"/>
      <c r="GVY2" s="208"/>
      <c r="GVZ2" s="208"/>
      <c r="GWA2" s="208"/>
      <c r="GWB2" s="208"/>
      <c r="GWC2" s="208"/>
      <c r="GWD2" s="208"/>
      <c r="GWE2" s="208"/>
      <c r="GWF2" s="208"/>
      <c r="GWG2" s="208"/>
      <c r="GWH2" s="208"/>
      <c r="GWI2" s="208"/>
      <c r="GWJ2" s="208"/>
      <c r="GWK2" s="208"/>
      <c r="GWL2" s="208"/>
      <c r="GWM2" s="208"/>
      <c r="GWN2" s="208"/>
      <c r="GWO2" s="208"/>
      <c r="GWP2" s="208"/>
      <c r="GWQ2" s="208"/>
      <c r="GWR2" s="208"/>
      <c r="GWS2" s="208"/>
      <c r="GWT2" s="208"/>
      <c r="GWU2" s="208"/>
      <c r="GWV2" s="208"/>
      <c r="GWW2" s="208"/>
      <c r="GWX2" s="208"/>
      <c r="GWY2" s="208"/>
      <c r="GWZ2" s="208"/>
      <c r="GXA2" s="208"/>
      <c r="GXB2" s="208"/>
      <c r="GXC2" s="208"/>
      <c r="GXD2" s="208"/>
      <c r="GXE2" s="208"/>
      <c r="GXF2" s="208"/>
      <c r="GXG2" s="208"/>
      <c r="GXH2" s="208"/>
      <c r="GXI2" s="208"/>
      <c r="GXJ2" s="208"/>
      <c r="GXK2" s="208"/>
      <c r="GXL2" s="208"/>
      <c r="GXM2" s="208"/>
      <c r="GXN2" s="208"/>
      <c r="GXO2" s="208"/>
      <c r="GXP2" s="208"/>
      <c r="GXQ2" s="208"/>
      <c r="GXR2" s="208"/>
      <c r="GXS2" s="208"/>
      <c r="GXT2" s="208"/>
      <c r="GXU2" s="208"/>
      <c r="GXV2" s="208"/>
      <c r="GXW2" s="208"/>
      <c r="GXX2" s="208"/>
      <c r="GXY2" s="208"/>
      <c r="GXZ2" s="208"/>
      <c r="GYA2" s="208"/>
      <c r="GYB2" s="208"/>
      <c r="GYC2" s="208"/>
      <c r="GYD2" s="208"/>
      <c r="GYE2" s="208"/>
      <c r="GYF2" s="208"/>
      <c r="GYG2" s="208"/>
      <c r="GYH2" s="208"/>
      <c r="GYI2" s="208"/>
      <c r="GYJ2" s="208"/>
      <c r="GYK2" s="208"/>
      <c r="GYL2" s="208"/>
      <c r="GYM2" s="208"/>
      <c r="GYN2" s="208"/>
      <c r="GYO2" s="208"/>
      <c r="GYP2" s="208"/>
      <c r="GYQ2" s="208"/>
      <c r="GYR2" s="208"/>
      <c r="GYS2" s="208"/>
      <c r="GYT2" s="208"/>
      <c r="GYU2" s="208"/>
      <c r="GYV2" s="208"/>
      <c r="GYW2" s="208"/>
      <c r="GYX2" s="208"/>
      <c r="GYY2" s="208"/>
      <c r="GYZ2" s="208"/>
      <c r="GZA2" s="208"/>
      <c r="GZB2" s="208"/>
      <c r="GZC2" s="208"/>
      <c r="GZD2" s="208"/>
      <c r="GZE2" s="208"/>
      <c r="GZF2" s="208"/>
      <c r="GZG2" s="208"/>
      <c r="GZH2" s="208"/>
      <c r="GZI2" s="208"/>
      <c r="GZJ2" s="208"/>
      <c r="GZK2" s="208"/>
      <c r="GZL2" s="208"/>
      <c r="GZM2" s="208"/>
      <c r="GZN2" s="208"/>
      <c r="GZO2" s="208"/>
      <c r="GZP2" s="208"/>
      <c r="GZQ2" s="208"/>
      <c r="GZR2" s="208"/>
      <c r="GZS2" s="208"/>
      <c r="GZT2" s="208"/>
      <c r="GZU2" s="208"/>
      <c r="GZV2" s="208"/>
      <c r="GZW2" s="208"/>
      <c r="GZX2" s="208"/>
      <c r="GZY2" s="208"/>
      <c r="GZZ2" s="208"/>
      <c r="HAA2" s="208"/>
      <c r="HAB2" s="208"/>
      <c r="HAC2" s="208"/>
      <c r="HAD2" s="208"/>
      <c r="HAE2" s="208"/>
      <c r="HAF2" s="208"/>
      <c r="HAG2" s="208"/>
      <c r="HAH2" s="208"/>
      <c r="HAI2" s="208"/>
      <c r="HAJ2" s="208"/>
      <c r="HAK2" s="208"/>
      <c r="HAL2" s="208"/>
      <c r="HAM2" s="208"/>
      <c r="HAN2" s="208"/>
      <c r="HAO2" s="208"/>
      <c r="HAP2" s="208"/>
      <c r="HAQ2" s="208"/>
      <c r="HAR2" s="208"/>
      <c r="HAS2" s="208"/>
      <c r="HAT2" s="208"/>
      <c r="HAU2" s="208"/>
      <c r="HAV2" s="208"/>
      <c r="HAW2" s="208"/>
      <c r="HAX2" s="208"/>
      <c r="HAY2" s="208"/>
      <c r="HAZ2" s="208"/>
      <c r="HBA2" s="208"/>
      <c r="HBB2" s="208"/>
      <c r="HBC2" s="208"/>
      <c r="HBD2" s="208"/>
      <c r="HBE2" s="208"/>
      <c r="HBF2" s="208"/>
      <c r="HBG2" s="208"/>
      <c r="HBH2" s="208"/>
      <c r="HBI2" s="208"/>
      <c r="HBJ2" s="208"/>
      <c r="HBK2" s="208"/>
      <c r="HBL2" s="208"/>
      <c r="HBM2" s="208"/>
      <c r="HBN2" s="208"/>
      <c r="HBO2" s="208"/>
      <c r="HBP2" s="208"/>
      <c r="HBQ2" s="208"/>
      <c r="HBR2" s="208"/>
      <c r="HBS2" s="208"/>
      <c r="HBT2" s="208"/>
      <c r="HBU2" s="208"/>
      <c r="HBV2" s="208"/>
      <c r="HBW2" s="208"/>
      <c r="HBX2" s="208"/>
      <c r="HBY2" s="208"/>
      <c r="HBZ2" s="208"/>
      <c r="HCA2" s="208"/>
      <c r="HCB2" s="208"/>
      <c r="HCC2" s="208"/>
      <c r="HCD2" s="208"/>
      <c r="HCE2" s="208"/>
      <c r="HCF2" s="208"/>
      <c r="HCG2" s="208"/>
      <c r="HCH2" s="208"/>
      <c r="HCI2" s="208"/>
      <c r="HCJ2" s="208"/>
      <c r="HCK2" s="208"/>
      <c r="HCL2" s="208"/>
      <c r="HCM2" s="208"/>
      <c r="HCN2" s="208"/>
      <c r="HCO2" s="208"/>
      <c r="HCP2" s="208"/>
      <c r="HCQ2" s="208"/>
      <c r="HCR2" s="208"/>
      <c r="HCS2" s="208"/>
      <c r="HCT2" s="208"/>
      <c r="HCU2" s="208"/>
      <c r="HCV2" s="208"/>
      <c r="HCW2" s="208"/>
      <c r="HCX2" s="208"/>
      <c r="HCY2" s="208"/>
      <c r="HCZ2" s="208"/>
      <c r="HDA2" s="208"/>
      <c r="HDB2" s="208"/>
      <c r="HDC2" s="208"/>
      <c r="HDD2" s="208"/>
      <c r="HDE2" s="208"/>
      <c r="HDF2" s="208"/>
      <c r="HDG2" s="208"/>
      <c r="HDH2" s="208"/>
      <c r="HDI2" s="208"/>
      <c r="HDJ2" s="208"/>
      <c r="HDK2" s="208"/>
      <c r="HDL2" s="208"/>
      <c r="HDM2" s="208"/>
      <c r="HDN2" s="208"/>
      <c r="HDO2" s="208"/>
      <c r="HDP2" s="208"/>
      <c r="HDQ2" s="208"/>
      <c r="HDR2" s="208"/>
      <c r="HDS2" s="208"/>
      <c r="HDT2" s="208"/>
      <c r="HDU2" s="208"/>
      <c r="HDV2" s="208"/>
      <c r="HDW2" s="208"/>
      <c r="HDX2" s="208"/>
      <c r="HDY2" s="208"/>
      <c r="HDZ2" s="208"/>
      <c r="HEA2" s="208"/>
      <c r="HEB2" s="208"/>
      <c r="HEC2" s="208"/>
      <c r="HED2" s="208"/>
      <c r="HEE2" s="208"/>
      <c r="HEF2" s="208"/>
      <c r="HEG2" s="208"/>
      <c r="HEH2" s="208"/>
      <c r="HEI2" s="208"/>
      <c r="HEJ2" s="208"/>
      <c r="HEK2" s="208"/>
      <c r="HEL2" s="208"/>
      <c r="HEM2" s="208"/>
      <c r="HEN2" s="208"/>
      <c r="HEO2" s="208"/>
      <c r="HEP2" s="208"/>
      <c r="HEQ2" s="208"/>
      <c r="HER2" s="208"/>
      <c r="HES2" s="208"/>
      <c r="HET2" s="208"/>
      <c r="HEU2" s="208"/>
      <c r="HEV2" s="208"/>
      <c r="HEW2" s="208"/>
      <c r="HEX2" s="208"/>
      <c r="HEY2" s="208"/>
      <c r="HEZ2" s="208"/>
      <c r="HFA2" s="208"/>
      <c r="HFB2" s="208"/>
      <c r="HFC2" s="208"/>
      <c r="HFD2" s="208"/>
      <c r="HFE2" s="208"/>
      <c r="HFF2" s="208"/>
      <c r="HFG2" s="208"/>
      <c r="HFH2" s="208"/>
      <c r="HFI2" s="208"/>
      <c r="HFJ2" s="208"/>
      <c r="HFK2" s="208"/>
      <c r="HFL2" s="208"/>
      <c r="HFM2" s="208"/>
      <c r="HFN2" s="208"/>
      <c r="HFO2" s="208"/>
      <c r="HFP2" s="208"/>
      <c r="HFQ2" s="208"/>
      <c r="HFR2" s="208"/>
      <c r="HFS2" s="208"/>
      <c r="HFT2" s="208"/>
      <c r="HFU2" s="208"/>
      <c r="HFV2" s="208"/>
      <c r="HFW2" s="208"/>
      <c r="HFX2" s="208"/>
      <c r="HFY2" s="208"/>
      <c r="HFZ2" s="208"/>
      <c r="HGA2" s="208"/>
      <c r="HGB2" s="208"/>
      <c r="HGC2" s="208"/>
      <c r="HGD2" s="208"/>
      <c r="HGE2" s="208"/>
      <c r="HGF2" s="208"/>
      <c r="HGG2" s="208"/>
      <c r="HGH2" s="208"/>
      <c r="HGI2" s="208"/>
      <c r="HGJ2" s="208"/>
      <c r="HGK2" s="208"/>
      <c r="HGL2" s="208"/>
      <c r="HGM2" s="208"/>
      <c r="HGN2" s="208"/>
      <c r="HGO2" s="208"/>
      <c r="HGP2" s="208"/>
      <c r="HGQ2" s="208"/>
      <c r="HGR2" s="208"/>
      <c r="HGS2" s="208"/>
      <c r="HGT2" s="208"/>
      <c r="HGU2" s="208"/>
      <c r="HGV2" s="208"/>
      <c r="HGW2" s="208"/>
      <c r="HGX2" s="208"/>
      <c r="HGY2" s="208"/>
      <c r="HGZ2" s="208"/>
      <c r="HHA2" s="208"/>
      <c r="HHB2" s="208"/>
      <c r="HHC2" s="208"/>
      <c r="HHD2" s="208"/>
      <c r="HHE2" s="208"/>
      <c r="HHF2" s="208"/>
      <c r="HHG2" s="208"/>
      <c r="HHH2" s="208"/>
      <c r="HHI2" s="208"/>
      <c r="HHJ2" s="208"/>
      <c r="HHK2" s="208"/>
      <c r="HHL2" s="208"/>
      <c r="HHM2" s="208"/>
      <c r="HHN2" s="208"/>
      <c r="HHO2" s="208"/>
      <c r="HHP2" s="208"/>
      <c r="HHQ2" s="208"/>
      <c r="HHR2" s="208"/>
      <c r="HHS2" s="208"/>
      <c r="HHT2" s="208"/>
      <c r="HHU2" s="208"/>
      <c r="HHV2" s="208"/>
      <c r="HHW2" s="208"/>
      <c r="HHX2" s="208"/>
      <c r="HHY2" s="208"/>
      <c r="HHZ2" s="208"/>
      <c r="HIA2" s="208"/>
      <c r="HIB2" s="208"/>
      <c r="HIC2" s="208"/>
      <c r="HID2" s="208"/>
      <c r="HIE2" s="208"/>
      <c r="HIF2" s="208"/>
      <c r="HIG2" s="208"/>
      <c r="HIH2" s="208"/>
      <c r="HII2" s="208"/>
      <c r="HIJ2" s="208"/>
      <c r="HIK2" s="208"/>
      <c r="HIL2" s="208"/>
      <c r="HIM2" s="208"/>
      <c r="HIN2" s="208"/>
      <c r="HIO2" s="208"/>
      <c r="HIP2" s="208"/>
      <c r="HIQ2" s="208"/>
      <c r="HIR2" s="208"/>
      <c r="HIS2" s="208"/>
      <c r="HIT2" s="208"/>
      <c r="HIU2" s="208"/>
      <c r="HIV2" s="208"/>
      <c r="HIW2" s="208"/>
      <c r="HIX2" s="208"/>
      <c r="HIY2" s="208"/>
      <c r="HIZ2" s="208"/>
      <c r="HJA2" s="208"/>
      <c r="HJB2" s="208"/>
      <c r="HJC2" s="208"/>
      <c r="HJD2" s="208"/>
      <c r="HJE2" s="208"/>
      <c r="HJF2" s="208"/>
      <c r="HJG2" s="208"/>
      <c r="HJH2" s="208"/>
      <c r="HJI2" s="208"/>
      <c r="HJJ2" s="208"/>
      <c r="HJK2" s="208"/>
      <c r="HJL2" s="208"/>
      <c r="HJM2" s="208"/>
      <c r="HJN2" s="208"/>
      <c r="HJO2" s="208"/>
      <c r="HJP2" s="208"/>
      <c r="HJQ2" s="208"/>
      <c r="HJR2" s="208"/>
      <c r="HJS2" s="208"/>
      <c r="HJT2" s="208"/>
      <c r="HJU2" s="208"/>
      <c r="HJV2" s="208"/>
      <c r="HJW2" s="208"/>
      <c r="HJX2" s="208"/>
      <c r="HJY2" s="208"/>
      <c r="HJZ2" s="208"/>
      <c r="HKA2" s="208"/>
      <c r="HKB2" s="208"/>
      <c r="HKC2" s="208"/>
      <c r="HKD2" s="208"/>
      <c r="HKE2" s="208"/>
      <c r="HKF2" s="208"/>
      <c r="HKG2" s="208"/>
      <c r="HKH2" s="208"/>
      <c r="HKI2" s="208"/>
      <c r="HKJ2" s="208"/>
      <c r="HKK2" s="208"/>
      <c r="HKL2" s="208"/>
      <c r="HKM2" s="208"/>
      <c r="HKN2" s="208"/>
      <c r="HKO2" s="208"/>
      <c r="HKP2" s="208"/>
      <c r="HKQ2" s="208"/>
      <c r="HKR2" s="208"/>
      <c r="HKS2" s="208"/>
      <c r="HKT2" s="208"/>
      <c r="HKU2" s="208"/>
      <c r="HKV2" s="208"/>
      <c r="HKW2" s="208"/>
      <c r="HKX2" s="208"/>
      <c r="HKY2" s="208"/>
      <c r="HKZ2" s="208"/>
      <c r="HLA2" s="208"/>
      <c r="HLB2" s="208"/>
      <c r="HLC2" s="208"/>
      <c r="HLD2" s="208"/>
      <c r="HLE2" s="208"/>
      <c r="HLF2" s="208"/>
      <c r="HLG2" s="208"/>
      <c r="HLH2" s="208"/>
      <c r="HLI2" s="208"/>
      <c r="HLJ2" s="208"/>
      <c r="HLK2" s="208"/>
      <c r="HLL2" s="208"/>
      <c r="HLM2" s="208"/>
      <c r="HLN2" s="208"/>
      <c r="HLO2" s="208"/>
      <c r="HLP2" s="208"/>
      <c r="HLQ2" s="208"/>
      <c r="HLR2" s="208"/>
      <c r="HLS2" s="208"/>
      <c r="HLT2" s="208"/>
      <c r="HLU2" s="208"/>
      <c r="HLV2" s="208"/>
      <c r="HLW2" s="208"/>
      <c r="HLX2" s="208"/>
      <c r="HLY2" s="208"/>
      <c r="HLZ2" s="208"/>
      <c r="HMA2" s="208"/>
      <c r="HMB2" s="208"/>
      <c r="HMC2" s="208"/>
      <c r="HMD2" s="208"/>
      <c r="HME2" s="208"/>
      <c r="HMF2" s="208"/>
      <c r="HMG2" s="208"/>
      <c r="HMH2" s="208"/>
      <c r="HMI2" s="208"/>
      <c r="HMJ2" s="208"/>
      <c r="HMK2" s="208"/>
      <c r="HML2" s="208"/>
      <c r="HMM2" s="208"/>
      <c r="HMN2" s="208"/>
      <c r="HMO2" s="208"/>
      <c r="HMP2" s="208"/>
      <c r="HMQ2" s="208"/>
      <c r="HMR2" s="208"/>
      <c r="HMS2" s="208"/>
      <c r="HMT2" s="208"/>
      <c r="HMU2" s="208"/>
      <c r="HMV2" s="208"/>
      <c r="HMW2" s="208"/>
      <c r="HMX2" s="208"/>
      <c r="HMY2" s="208"/>
      <c r="HMZ2" s="208"/>
      <c r="HNA2" s="208"/>
      <c r="HNB2" s="208"/>
      <c r="HNC2" s="208"/>
      <c r="HND2" s="208"/>
      <c r="HNE2" s="208"/>
      <c r="HNF2" s="208"/>
      <c r="HNG2" s="208"/>
      <c r="HNH2" s="208"/>
      <c r="HNI2" s="208"/>
      <c r="HNJ2" s="208"/>
      <c r="HNK2" s="208"/>
      <c r="HNL2" s="208"/>
      <c r="HNM2" s="208"/>
      <c r="HNN2" s="208"/>
      <c r="HNO2" s="208"/>
      <c r="HNP2" s="208"/>
      <c r="HNQ2" s="208"/>
      <c r="HNR2" s="208"/>
      <c r="HNS2" s="208"/>
      <c r="HNT2" s="208"/>
      <c r="HNU2" s="208"/>
      <c r="HNV2" s="208"/>
      <c r="HNW2" s="208"/>
      <c r="HNX2" s="208"/>
      <c r="HNY2" s="208"/>
      <c r="HNZ2" s="208"/>
      <c r="HOA2" s="208"/>
      <c r="HOB2" s="208"/>
      <c r="HOC2" s="208"/>
      <c r="HOD2" s="208"/>
      <c r="HOE2" s="208"/>
      <c r="HOF2" s="208"/>
      <c r="HOG2" s="208"/>
      <c r="HOH2" s="208"/>
      <c r="HOI2" s="208"/>
      <c r="HOJ2" s="208"/>
      <c r="HOK2" s="208"/>
      <c r="HOL2" s="208"/>
      <c r="HOM2" s="208"/>
      <c r="HON2" s="208"/>
      <c r="HOO2" s="208"/>
      <c r="HOP2" s="208"/>
      <c r="HOQ2" s="208"/>
      <c r="HOR2" s="208"/>
      <c r="HOS2" s="208"/>
      <c r="HOT2" s="208"/>
      <c r="HOU2" s="208"/>
      <c r="HOV2" s="208"/>
      <c r="HOW2" s="208"/>
      <c r="HOX2" s="208"/>
      <c r="HOY2" s="208"/>
      <c r="HOZ2" s="208"/>
      <c r="HPA2" s="208"/>
      <c r="HPB2" s="208"/>
      <c r="HPC2" s="208"/>
      <c r="HPD2" s="208"/>
      <c r="HPE2" s="208"/>
      <c r="HPF2" s="208"/>
      <c r="HPG2" s="208"/>
      <c r="HPH2" s="208"/>
      <c r="HPI2" s="208"/>
      <c r="HPJ2" s="208"/>
      <c r="HPK2" s="208"/>
      <c r="HPL2" s="208"/>
      <c r="HPM2" s="208"/>
      <c r="HPN2" s="208"/>
      <c r="HPO2" s="208"/>
      <c r="HPP2" s="208"/>
      <c r="HPQ2" s="208"/>
      <c r="HPR2" s="208"/>
      <c r="HPS2" s="208"/>
      <c r="HPT2" s="208"/>
      <c r="HPU2" s="208"/>
      <c r="HPV2" s="208"/>
      <c r="HPW2" s="208"/>
      <c r="HPX2" s="208"/>
      <c r="HPY2" s="208"/>
      <c r="HPZ2" s="208"/>
      <c r="HQA2" s="208"/>
      <c r="HQB2" s="208"/>
      <c r="HQC2" s="208"/>
      <c r="HQD2" s="208"/>
      <c r="HQE2" s="208"/>
      <c r="HQF2" s="208"/>
      <c r="HQG2" s="208"/>
      <c r="HQH2" s="208"/>
      <c r="HQI2" s="208"/>
      <c r="HQJ2" s="208"/>
      <c r="HQK2" s="208"/>
      <c r="HQL2" s="208"/>
      <c r="HQM2" s="208"/>
      <c r="HQN2" s="208"/>
      <c r="HQO2" s="208"/>
      <c r="HQP2" s="208"/>
      <c r="HQQ2" s="208"/>
      <c r="HQR2" s="208"/>
      <c r="HQS2" s="208"/>
      <c r="HQT2" s="208"/>
      <c r="HQU2" s="208"/>
      <c r="HQV2" s="208"/>
      <c r="HQW2" s="208"/>
      <c r="HQX2" s="208"/>
      <c r="HQY2" s="208"/>
      <c r="HQZ2" s="208"/>
      <c r="HRA2" s="208"/>
      <c r="HRB2" s="208"/>
      <c r="HRC2" s="208"/>
      <c r="HRD2" s="208"/>
      <c r="HRE2" s="208"/>
      <c r="HRF2" s="208"/>
      <c r="HRG2" s="208"/>
      <c r="HRH2" s="208"/>
      <c r="HRI2" s="208"/>
      <c r="HRJ2" s="208"/>
      <c r="HRK2" s="208"/>
      <c r="HRL2" s="208"/>
      <c r="HRM2" s="208"/>
      <c r="HRN2" s="208"/>
      <c r="HRO2" s="208"/>
      <c r="HRP2" s="208"/>
      <c r="HRQ2" s="208"/>
      <c r="HRR2" s="208"/>
      <c r="HRS2" s="208"/>
      <c r="HRT2" s="208"/>
      <c r="HRU2" s="208"/>
      <c r="HRV2" s="208"/>
      <c r="HRW2" s="208"/>
      <c r="HRX2" s="208"/>
      <c r="HRY2" s="208"/>
      <c r="HRZ2" s="208"/>
      <c r="HSA2" s="208"/>
      <c r="HSB2" s="208"/>
      <c r="HSC2" s="208"/>
      <c r="HSD2" s="208"/>
      <c r="HSE2" s="208"/>
      <c r="HSF2" s="208"/>
      <c r="HSG2" s="208"/>
      <c r="HSH2" s="208"/>
      <c r="HSI2" s="208"/>
      <c r="HSJ2" s="208"/>
      <c r="HSK2" s="208"/>
      <c r="HSL2" s="208"/>
      <c r="HSM2" s="208"/>
      <c r="HSN2" s="208"/>
      <c r="HSO2" s="208"/>
      <c r="HSP2" s="208"/>
      <c r="HSQ2" s="208"/>
      <c r="HSR2" s="208"/>
      <c r="HSS2" s="208"/>
      <c r="HST2" s="208"/>
      <c r="HSU2" s="208"/>
      <c r="HSV2" s="208"/>
      <c r="HSW2" s="208"/>
      <c r="HSX2" s="208"/>
      <c r="HSY2" s="208"/>
      <c r="HSZ2" s="208"/>
      <c r="HTA2" s="208"/>
      <c r="HTB2" s="208"/>
      <c r="HTC2" s="208"/>
      <c r="HTD2" s="208"/>
      <c r="HTE2" s="208"/>
      <c r="HTF2" s="208"/>
      <c r="HTG2" s="208"/>
      <c r="HTH2" s="208"/>
      <c r="HTI2" s="208"/>
      <c r="HTJ2" s="208"/>
      <c r="HTK2" s="208"/>
      <c r="HTL2" s="208"/>
      <c r="HTM2" s="208"/>
      <c r="HTN2" s="208"/>
      <c r="HTO2" s="208"/>
      <c r="HTP2" s="208"/>
      <c r="HTQ2" s="208"/>
      <c r="HTR2" s="208"/>
      <c r="HTS2" s="208"/>
      <c r="HTT2" s="208"/>
      <c r="HTU2" s="208"/>
      <c r="HTV2" s="208"/>
      <c r="HTW2" s="208"/>
      <c r="HTX2" s="208"/>
      <c r="HTY2" s="208"/>
      <c r="HTZ2" s="208"/>
      <c r="HUA2" s="208"/>
      <c r="HUB2" s="208"/>
      <c r="HUC2" s="208"/>
      <c r="HUD2" s="208"/>
      <c r="HUE2" s="208"/>
      <c r="HUF2" s="208"/>
      <c r="HUG2" s="208"/>
      <c r="HUH2" s="208"/>
      <c r="HUI2" s="208"/>
      <c r="HUJ2" s="208"/>
      <c r="HUK2" s="208"/>
      <c r="HUL2" s="208"/>
      <c r="HUM2" s="208"/>
      <c r="HUN2" s="208"/>
      <c r="HUO2" s="208"/>
      <c r="HUP2" s="208"/>
      <c r="HUQ2" s="208"/>
      <c r="HUR2" s="208"/>
      <c r="HUS2" s="208"/>
      <c r="HUT2" s="208"/>
      <c r="HUU2" s="208"/>
      <c r="HUV2" s="208"/>
      <c r="HUW2" s="208"/>
      <c r="HUX2" s="208"/>
      <c r="HUY2" s="208"/>
      <c r="HUZ2" s="208"/>
      <c r="HVA2" s="208"/>
      <c r="HVB2" s="208"/>
      <c r="HVC2" s="208"/>
      <c r="HVD2" s="208"/>
      <c r="HVE2" s="208"/>
      <c r="HVF2" s="208"/>
      <c r="HVG2" s="208"/>
      <c r="HVH2" s="208"/>
      <c r="HVI2" s="208"/>
      <c r="HVJ2" s="208"/>
      <c r="HVK2" s="208"/>
      <c r="HVL2" s="208"/>
      <c r="HVM2" s="208"/>
      <c r="HVN2" s="208"/>
      <c r="HVO2" s="208"/>
      <c r="HVP2" s="208"/>
      <c r="HVQ2" s="208"/>
      <c r="HVR2" s="208"/>
      <c r="HVS2" s="208"/>
      <c r="HVT2" s="208"/>
      <c r="HVU2" s="208"/>
      <c r="HVV2" s="208"/>
      <c r="HVW2" s="208"/>
      <c r="HVX2" s="208"/>
      <c r="HVY2" s="208"/>
      <c r="HVZ2" s="208"/>
      <c r="HWA2" s="208"/>
      <c r="HWB2" s="208"/>
      <c r="HWC2" s="208"/>
      <c r="HWD2" s="208"/>
      <c r="HWE2" s="208"/>
      <c r="HWF2" s="208"/>
      <c r="HWG2" s="208"/>
      <c r="HWH2" s="208"/>
      <c r="HWI2" s="208"/>
      <c r="HWJ2" s="208"/>
      <c r="HWK2" s="208"/>
      <c r="HWL2" s="208"/>
      <c r="HWM2" s="208"/>
      <c r="HWN2" s="208"/>
      <c r="HWO2" s="208"/>
      <c r="HWP2" s="208"/>
      <c r="HWQ2" s="208"/>
      <c r="HWR2" s="208"/>
      <c r="HWS2" s="208"/>
      <c r="HWT2" s="208"/>
      <c r="HWU2" s="208"/>
      <c r="HWV2" s="208"/>
      <c r="HWW2" s="208"/>
      <c r="HWX2" s="208"/>
      <c r="HWY2" s="208"/>
      <c r="HWZ2" s="208"/>
      <c r="HXA2" s="208"/>
      <c r="HXB2" s="208"/>
      <c r="HXC2" s="208"/>
      <c r="HXD2" s="208"/>
      <c r="HXE2" s="208"/>
      <c r="HXF2" s="208"/>
      <c r="HXG2" s="208"/>
      <c r="HXH2" s="208"/>
      <c r="HXI2" s="208"/>
      <c r="HXJ2" s="208"/>
      <c r="HXK2" s="208"/>
      <c r="HXL2" s="208"/>
      <c r="HXM2" s="208"/>
      <c r="HXN2" s="208"/>
      <c r="HXO2" s="208"/>
      <c r="HXP2" s="208"/>
      <c r="HXQ2" s="208"/>
      <c r="HXR2" s="208"/>
      <c r="HXS2" s="208"/>
      <c r="HXT2" s="208"/>
      <c r="HXU2" s="208"/>
      <c r="HXV2" s="208"/>
      <c r="HXW2" s="208"/>
      <c r="HXX2" s="208"/>
      <c r="HXY2" s="208"/>
      <c r="HXZ2" s="208"/>
      <c r="HYA2" s="208"/>
      <c r="HYB2" s="208"/>
      <c r="HYC2" s="208"/>
      <c r="HYD2" s="208"/>
      <c r="HYE2" s="208"/>
      <c r="HYF2" s="208"/>
      <c r="HYG2" s="208"/>
      <c r="HYH2" s="208"/>
      <c r="HYI2" s="208"/>
      <c r="HYJ2" s="208"/>
      <c r="HYK2" s="208"/>
      <c r="HYL2" s="208"/>
      <c r="HYM2" s="208"/>
      <c r="HYN2" s="208"/>
      <c r="HYO2" s="208"/>
      <c r="HYP2" s="208"/>
      <c r="HYQ2" s="208"/>
      <c r="HYR2" s="208"/>
      <c r="HYS2" s="208"/>
      <c r="HYT2" s="208"/>
      <c r="HYU2" s="208"/>
      <c r="HYV2" s="208"/>
      <c r="HYW2" s="208"/>
      <c r="HYX2" s="208"/>
      <c r="HYY2" s="208"/>
      <c r="HYZ2" s="208"/>
      <c r="HZA2" s="208"/>
      <c r="HZB2" s="208"/>
      <c r="HZC2" s="208"/>
      <c r="HZD2" s="208"/>
      <c r="HZE2" s="208"/>
      <c r="HZF2" s="208"/>
      <c r="HZG2" s="208"/>
      <c r="HZH2" s="208"/>
      <c r="HZI2" s="208"/>
      <c r="HZJ2" s="208"/>
      <c r="HZK2" s="208"/>
      <c r="HZL2" s="208"/>
      <c r="HZM2" s="208"/>
      <c r="HZN2" s="208"/>
      <c r="HZO2" s="208"/>
      <c r="HZP2" s="208"/>
      <c r="HZQ2" s="208"/>
      <c r="HZR2" s="208"/>
      <c r="HZS2" s="208"/>
      <c r="HZT2" s="208"/>
      <c r="HZU2" s="208"/>
      <c r="HZV2" s="208"/>
      <c r="HZW2" s="208"/>
      <c r="HZX2" s="208"/>
      <c r="HZY2" s="208"/>
      <c r="HZZ2" s="208"/>
      <c r="IAA2" s="208"/>
      <c r="IAB2" s="208"/>
      <c r="IAC2" s="208"/>
      <c r="IAD2" s="208"/>
      <c r="IAE2" s="208"/>
      <c r="IAF2" s="208"/>
      <c r="IAG2" s="208"/>
      <c r="IAH2" s="208"/>
      <c r="IAI2" s="208"/>
      <c r="IAJ2" s="208"/>
      <c r="IAK2" s="208"/>
      <c r="IAL2" s="208"/>
      <c r="IAM2" s="208"/>
      <c r="IAN2" s="208"/>
      <c r="IAO2" s="208"/>
      <c r="IAP2" s="208"/>
      <c r="IAQ2" s="208"/>
      <c r="IAR2" s="208"/>
      <c r="IAS2" s="208"/>
      <c r="IAT2" s="208"/>
      <c r="IAU2" s="208"/>
      <c r="IAV2" s="208"/>
      <c r="IAW2" s="208"/>
      <c r="IAX2" s="208"/>
      <c r="IAY2" s="208"/>
      <c r="IAZ2" s="208"/>
      <c r="IBA2" s="208"/>
      <c r="IBB2" s="208"/>
      <c r="IBC2" s="208"/>
      <c r="IBD2" s="208"/>
      <c r="IBE2" s="208"/>
      <c r="IBF2" s="208"/>
      <c r="IBG2" s="208"/>
      <c r="IBH2" s="208"/>
      <c r="IBI2" s="208"/>
      <c r="IBJ2" s="208"/>
      <c r="IBK2" s="208"/>
      <c r="IBL2" s="208"/>
      <c r="IBM2" s="208"/>
      <c r="IBN2" s="208"/>
      <c r="IBO2" s="208"/>
      <c r="IBP2" s="208"/>
      <c r="IBQ2" s="208"/>
      <c r="IBR2" s="208"/>
      <c r="IBS2" s="208"/>
      <c r="IBT2" s="208"/>
      <c r="IBU2" s="208"/>
      <c r="IBV2" s="208"/>
      <c r="IBW2" s="208"/>
      <c r="IBX2" s="208"/>
      <c r="IBY2" s="208"/>
      <c r="IBZ2" s="208"/>
      <c r="ICA2" s="208"/>
      <c r="ICB2" s="208"/>
      <c r="ICC2" s="208"/>
      <c r="ICD2" s="208"/>
      <c r="ICE2" s="208"/>
      <c r="ICF2" s="208"/>
      <c r="ICG2" s="208"/>
      <c r="ICH2" s="208"/>
      <c r="ICI2" s="208"/>
      <c r="ICJ2" s="208"/>
      <c r="ICK2" s="208"/>
      <c r="ICL2" s="208"/>
      <c r="ICM2" s="208"/>
      <c r="ICN2" s="208"/>
      <c r="ICO2" s="208"/>
      <c r="ICP2" s="208"/>
      <c r="ICQ2" s="208"/>
      <c r="ICR2" s="208"/>
      <c r="ICS2" s="208"/>
      <c r="ICT2" s="208"/>
      <c r="ICU2" s="208"/>
      <c r="ICV2" s="208"/>
      <c r="ICW2" s="208"/>
      <c r="ICX2" s="208"/>
      <c r="ICY2" s="208"/>
      <c r="ICZ2" s="208"/>
      <c r="IDA2" s="208"/>
      <c r="IDB2" s="208"/>
      <c r="IDC2" s="208"/>
      <c r="IDD2" s="208"/>
      <c r="IDE2" s="208"/>
      <c r="IDF2" s="208"/>
      <c r="IDG2" s="208"/>
      <c r="IDH2" s="208"/>
      <c r="IDI2" s="208"/>
      <c r="IDJ2" s="208"/>
      <c r="IDK2" s="208"/>
      <c r="IDL2" s="208"/>
      <c r="IDM2" s="208"/>
      <c r="IDN2" s="208"/>
      <c r="IDO2" s="208"/>
      <c r="IDP2" s="208"/>
      <c r="IDQ2" s="208"/>
      <c r="IDR2" s="208"/>
      <c r="IDS2" s="208"/>
      <c r="IDT2" s="208"/>
      <c r="IDU2" s="208"/>
      <c r="IDV2" s="208"/>
      <c r="IDW2" s="208"/>
      <c r="IDX2" s="208"/>
      <c r="IDY2" s="208"/>
      <c r="IDZ2" s="208"/>
      <c r="IEA2" s="208"/>
      <c r="IEB2" s="208"/>
      <c r="IEC2" s="208"/>
      <c r="IED2" s="208"/>
      <c r="IEE2" s="208"/>
      <c r="IEF2" s="208"/>
      <c r="IEG2" s="208"/>
      <c r="IEH2" s="208"/>
      <c r="IEI2" s="208"/>
      <c r="IEJ2" s="208"/>
      <c r="IEK2" s="208"/>
      <c r="IEL2" s="208"/>
      <c r="IEM2" s="208"/>
      <c r="IEN2" s="208"/>
      <c r="IEO2" s="208"/>
      <c r="IEP2" s="208"/>
      <c r="IEQ2" s="208"/>
      <c r="IER2" s="208"/>
      <c r="IES2" s="208"/>
      <c r="IET2" s="208"/>
      <c r="IEU2" s="208"/>
      <c r="IEV2" s="208"/>
      <c r="IEW2" s="208"/>
      <c r="IEX2" s="208"/>
      <c r="IEY2" s="208"/>
      <c r="IEZ2" s="208"/>
      <c r="IFA2" s="208"/>
      <c r="IFB2" s="208"/>
      <c r="IFC2" s="208"/>
      <c r="IFD2" s="208"/>
      <c r="IFE2" s="208"/>
      <c r="IFF2" s="208"/>
      <c r="IFG2" s="208"/>
      <c r="IFH2" s="208"/>
      <c r="IFI2" s="208"/>
      <c r="IFJ2" s="208"/>
      <c r="IFK2" s="208"/>
      <c r="IFL2" s="208"/>
      <c r="IFM2" s="208"/>
      <c r="IFN2" s="208"/>
      <c r="IFO2" s="208"/>
      <c r="IFP2" s="208"/>
      <c r="IFQ2" s="208"/>
      <c r="IFR2" s="208"/>
      <c r="IFS2" s="208"/>
      <c r="IFT2" s="208"/>
      <c r="IFU2" s="208"/>
      <c r="IFV2" s="208"/>
      <c r="IFW2" s="208"/>
      <c r="IFX2" s="208"/>
      <c r="IFY2" s="208"/>
      <c r="IFZ2" s="208"/>
      <c r="IGA2" s="208"/>
      <c r="IGB2" s="208"/>
      <c r="IGC2" s="208"/>
      <c r="IGD2" s="208"/>
      <c r="IGE2" s="208"/>
      <c r="IGF2" s="208"/>
      <c r="IGG2" s="208"/>
      <c r="IGH2" s="208"/>
      <c r="IGI2" s="208"/>
      <c r="IGJ2" s="208"/>
      <c r="IGK2" s="208"/>
      <c r="IGL2" s="208"/>
      <c r="IGM2" s="208"/>
      <c r="IGN2" s="208"/>
      <c r="IGO2" s="208"/>
      <c r="IGP2" s="208"/>
      <c r="IGQ2" s="208"/>
      <c r="IGR2" s="208"/>
      <c r="IGS2" s="208"/>
      <c r="IGT2" s="208"/>
      <c r="IGU2" s="208"/>
      <c r="IGV2" s="208"/>
      <c r="IGW2" s="208"/>
      <c r="IGX2" s="208"/>
      <c r="IGY2" s="208"/>
      <c r="IGZ2" s="208"/>
      <c r="IHA2" s="208"/>
      <c r="IHB2" s="208"/>
      <c r="IHC2" s="208"/>
      <c r="IHD2" s="208"/>
      <c r="IHE2" s="208"/>
      <c r="IHF2" s="208"/>
      <c r="IHG2" s="208"/>
      <c r="IHH2" s="208"/>
      <c r="IHI2" s="208"/>
      <c r="IHJ2" s="208"/>
      <c r="IHK2" s="208"/>
      <c r="IHL2" s="208"/>
      <c r="IHM2" s="208"/>
      <c r="IHN2" s="208"/>
      <c r="IHO2" s="208"/>
      <c r="IHP2" s="208"/>
      <c r="IHQ2" s="208"/>
      <c r="IHR2" s="208"/>
      <c r="IHS2" s="208"/>
      <c r="IHT2" s="208"/>
      <c r="IHU2" s="208"/>
      <c r="IHV2" s="208"/>
      <c r="IHW2" s="208"/>
      <c r="IHX2" s="208"/>
      <c r="IHY2" s="208"/>
      <c r="IHZ2" s="208"/>
      <c r="IIA2" s="208"/>
      <c r="IIB2" s="208"/>
      <c r="IIC2" s="208"/>
      <c r="IID2" s="208"/>
      <c r="IIE2" s="208"/>
      <c r="IIF2" s="208"/>
      <c r="IIG2" s="208"/>
      <c r="IIH2" s="208"/>
      <c r="III2" s="208"/>
      <c r="IIJ2" s="208"/>
      <c r="IIK2" s="208"/>
      <c r="IIL2" s="208"/>
      <c r="IIM2" s="208"/>
      <c r="IIN2" s="208"/>
      <c r="IIO2" s="208"/>
      <c r="IIP2" s="208"/>
      <c r="IIQ2" s="208"/>
      <c r="IIR2" s="208"/>
      <c r="IIS2" s="208"/>
      <c r="IIT2" s="208"/>
      <c r="IIU2" s="208"/>
      <c r="IIV2" s="208"/>
      <c r="IIW2" s="208"/>
      <c r="IIX2" s="208"/>
      <c r="IIY2" s="208"/>
      <c r="IIZ2" s="208"/>
      <c r="IJA2" s="208"/>
      <c r="IJB2" s="208"/>
      <c r="IJC2" s="208"/>
      <c r="IJD2" s="208"/>
      <c r="IJE2" s="208"/>
      <c r="IJF2" s="208"/>
      <c r="IJG2" s="208"/>
      <c r="IJH2" s="208"/>
      <c r="IJI2" s="208"/>
      <c r="IJJ2" s="208"/>
      <c r="IJK2" s="208"/>
      <c r="IJL2" s="208"/>
      <c r="IJM2" s="208"/>
      <c r="IJN2" s="208"/>
      <c r="IJO2" s="208"/>
      <c r="IJP2" s="208"/>
      <c r="IJQ2" s="208"/>
      <c r="IJR2" s="208"/>
      <c r="IJS2" s="208"/>
      <c r="IJT2" s="208"/>
      <c r="IJU2" s="208"/>
      <c r="IJV2" s="208"/>
      <c r="IJW2" s="208"/>
      <c r="IJX2" s="208"/>
      <c r="IJY2" s="208"/>
      <c r="IJZ2" s="208"/>
      <c r="IKA2" s="208"/>
      <c r="IKB2" s="208"/>
      <c r="IKC2" s="208"/>
      <c r="IKD2" s="208"/>
      <c r="IKE2" s="208"/>
      <c r="IKF2" s="208"/>
      <c r="IKG2" s="208"/>
      <c r="IKH2" s="208"/>
      <c r="IKI2" s="208"/>
      <c r="IKJ2" s="208"/>
      <c r="IKK2" s="208"/>
      <c r="IKL2" s="208"/>
      <c r="IKM2" s="208"/>
      <c r="IKN2" s="208"/>
      <c r="IKO2" s="208"/>
      <c r="IKP2" s="208"/>
      <c r="IKQ2" s="208"/>
      <c r="IKR2" s="208"/>
      <c r="IKS2" s="208"/>
      <c r="IKT2" s="208"/>
      <c r="IKU2" s="208"/>
      <c r="IKV2" s="208"/>
      <c r="IKW2" s="208"/>
      <c r="IKX2" s="208"/>
      <c r="IKY2" s="208"/>
      <c r="IKZ2" s="208"/>
      <c r="ILA2" s="208"/>
      <c r="ILB2" s="208"/>
      <c r="ILC2" s="208"/>
      <c r="ILD2" s="208"/>
      <c r="ILE2" s="208"/>
      <c r="ILF2" s="208"/>
      <c r="ILG2" s="208"/>
      <c r="ILH2" s="208"/>
      <c r="ILI2" s="208"/>
      <c r="ILJ2" s="208"/>
      <c r="ILK2" s="208"/>
      <c r="ILL2" s="208"/>
      <c r="ILM2" s="208"/>
      <c r="ILN2" s="208"/>
      <c r="ILO2" s="208"/>
      <c r="ILP2" s="208"/>
      <c r="ILQ2" s="208"/>
      <c r="ILR2" s="208"/>
      <c r="ILS2" s="208"/>
      <c r="ILT2" s="208"/>
      <c r="ILU2" s="208"/>
      <c r="ILV2" s="208"/>
      <c r="ILW2" s="208"/>
      <c r="ILX2" s="208"/>
      <c r="ILY2" s="208"/>
      <c r="ILZ2" s="208"/>
      <c r="IMA2" s="208"/>
      <c r="IMB2" s="208"/>
      <c r="IMC2" s="208"/>
      <c r="IMD2" s="208"/>
      <c r="IME2" s="208"/>
      <c r="IMF2" s="208"/>
      <c r="IMG2" s="208"/>
      <c r="IMH2" s="208"/>
      <c r="IMI2" s="208"/>
      <c r="IMJ2" s="208"/>
      <c r="IMK2" s="208"/>
      <c r="IML2" s="208"/>
      <c r="IMM2" s="208"/>
      <c r="IMN2" s="208"/>
      <c r="IMO2" s="208"/>
      <c r="IMP2" s="208"/>
      <c r="IMQ2" s="208"/>
      <c r="IMR2" s="208"/>
      <c r="IMS2" s="208"/>
      <c r="IMT2" s="208"/>
      <c r="IMU2" s="208"/>
      <c r="IMV2" s="208"/>
      <c r="IMW2" s="208"/>
      <c r="IMX2" s="208"/>
      <c r="IMY2" s="208"/>
      <c r="IMZ2" s="208"/>
      <c r="INA2" s="208"/>
      <c r="INB2" s="208"/>
      <c r="INC2" s="208"/>
      <c r="IND2" s="208"/>
      <c r="INE2" s="208"/>
      <c r="INF2" s="208"/>
      <c r="ING2" s="208"/>
      <c r="INH2" s="208"/>
      <c r="INI2" s="208"/>
      <c r="INJ2" s="208"/>
      <c r="INK2" s="208"/>
      <c r="INL2" s="208"/>
      <c r="INM2" s="208"/>
      <c r="INN2" s="208"/>
      <c r="INO2" s="208"/>
      <c r="INP2" s="208"/>
      <c r="INQ2" s="208"/>
      <c r="INR2" s="208"/>
      <c r="INS2" s="208"/>
      <c r="INT2" s="208"/>
      <c r="INU2" s="208"/>
      <c r="INV2" s="208"/>
      <c r="INW2" s="208"/>
      <c r="INX2" s="208"/>
      <c r="INY2" s="208"/>
      <c r="INZ2" s="208"/>
      <c r="IOA2" s="208"/>
      <c r="IOB2" s="208"/>
      <c r="IOC2" s="208"/>
      <c r="IOD2" s="208"/>
      <c r="IOE2" s="208"/>
      <c r="IOF2" s="208"/>
      <c r="IOG2" s="208"/>
      <c r="IOH2" s="208"/>
      <c r="IOI2" s="208"/>
      <c r="IOJ2" s="208"/>
      <c r="IOK2" s="208"/>
      <c r="IOL2" s="208"/>
      <c r="IOM2" s="208"/>
      <c r="ION2" s="208"/>
      <c r="IOO2" s="208"/>
      <c r="IOP2" s="208"/>
      <c r="IOQ2" s="208"/>
      <c r="IOR2" s="208"/>
      <c r="IOS2" s="208"/>
      <c r="IOT2" s="208"/>
      <c r="IOU2" s="208"/>
      <c r="IOV2" s="208"/>
      <c r="IOW2" s="208"/>
      <c r="IOX2" s="208"/>
      <c r="IOY2" s="208"/>
      <c r="IOZ2" s="208"/>
      <c r="IPA2" s="208"/>
      <c r="IPB2" s="208"/>
      <c r="IPC2" s="208"/>
      <c r="IPD2" s="208"/>
      <c r="IPE2" s="208"/>
      <c r="IPF2" s="208"/>
      <c r="IPG2" s="208"/>
      <c r="IPH2" s="208"/>
      <c r="IPI2" s="208"/>
      <c r="IPJ2" s="208"/>
      <c r="IPK2" s="208"/>
      <c r="IPL2" s="208"/>
      <c r="IPM2" s="208"/>
      <c r="IPN2" s="208"/>
      <c r="IPO2" s="208"/>
      <c r="IPP2" s="208"/>
      <c r="IPQ2" s="208"/>
      <c r="IPR2" s="208"/>
      <c r="IPS2" s="208"/>
      <c r="IPT2" s="208"/>
      <c r="IPU2" s="208"/>
      <c r="IPV2" s="208"/>
      <c r="IPW2" s="208"/>
      <c r="IPX2" s="208"/>
      <c r="IPY2" s="208"/>
      <c r="IPZ2" s="208"/>
      <c r="IQA2" s="208"/>
      <c r="IQB2" s="208"/>
      <c r="IQC2" s="208"/>
      <c r="IQD2" s="208"/>
      <c r="IQE2" s="208"/>
      <c r="IQF2" s="208"/>
      <c r="IQG2" s="208"/>
      <c r="IQH2" s="208"/>
      <c r="IQI2" s="208"/>
      <c r="IQJ2" s="208"/>
      <c r="IQK2" s="208"/>
      <c r="IQL2" s="208"/>
      <c r="IQM2" s="208"/>
      <c r="IQN2" s="208"/>
      <c r="IQO2" s="208"/>
      <c r="IQP2" s="208"/>
      <c r="IQQ2" s="208"/>
      <c r="IQR2" s="208"/>
      <c r="IQS2" s="208"/>
      <c r="IQT2" s="208"/>
      <c r="IQU2" s="208"/>
      <c r="IQV2" s="208"/>
      <c r="IQW2" s="208"/>
      <c r="IQX2" s="208"/>
      <c r="IQY2" s="208"/>
      <c r="IQZ2" s="208"/>
      <c r="IRA2" s="208"/>
      <c r="IRB2" s="208"/>
      <c r="IRC2" s="208"/>
      <c r="IRD2" s="208"/>
      <c r="IRE2" s="208"/>
      <c r="IRF2" s="208"/>
      <c r="IRG2" s="208"/>
      <c r="IRH2" s="208"/>
      <c r="IRI2" s="208"/>
      <c r="IRJ2" s="208"/>
      <c r="IRK2" s="208"/>
      <c r="IRL2" s="208"/>
      <c r="IRM2" s="208"/>
      <c r="IRN2" s="208"/>
      <c r="IRO2" s="208"/>
      <c r="IRP2" s="208"/>
      <c r="IRQ2" s="208"/>
      <c r="IRR2" s="208"/>
      <c r="IRS2" s="208"/>
      <c r="IRT2" s="208"/>
      <c r="IRU2" s="208"/>
      <c r="IRV2" s="208"/>
      <c r="IRW2" s="208"/>
      <c r="IRX2" s="208"/>
      <c r="IRY2" s="208"/>
      <c r="IRZ2" s="208"/>
      <c r="ISA2" s="208"/>
      <c r="ISB2" s="208"/>
      <c r="ISC2" s="208"/>
      <c r="ISD2" s="208"/>
      <c r="ISE2" s="208"/>
      <c r="ISF2" s="208"/>
      <c r="ISG2" s="208"/>
      <c r="ISH2" s="208"/>
      <c r="ISI2" s="208"/>
      <c r="ISJ2" s="208"/>
      <c r="ISK2" s="208"/>
      <c r="ISL2" s="208"/>
      <c r="ISM2" s="208"/>
      <c r="ISN2" s="208"/>
      <c r="ISO2" s="208"/>
      <c r="ISP2" s="208"/>
      <c r="ISQ2" s="208"/>
      <c r="ISR2" s="208"/>
      <c r="ISS2" s="208"/>
      <c r="IST2" s="208"/>
      <c r="ISU2" s="208"/>
      <c r="ISV2" s="208"/>
      <c r="ISW2" s="208"/>
      <c r="ISX2" s="208"/>
      <c r="ISY2" s="208"/>
      <c r="ISZ2" s="208"/>
      <c r="ITA2" s="208"/>
      <c r="ITB2" s="208"/>
      <c r="ITC2" s="208"/>
      <c r="ITD2" s="208"/>
      <c r="ITE2" s="208"/>
      <c r="ITF2" s="208"/>
      <c r="ITG2" s="208"/>
      <c r="ITH2" s="208"/>
      <c r="ITI2" s="208"/>
      <c r="ITJ2" s="208"/>
      <c r="ITK2" s="208"/>
      <c r="ITL2" s="208"/>
      <c r="ITM2" s="208"/>
      <c r="ITN2" s="208"/>
      <c r="ITO2" s="208"/>
      <c r="ITP2" s="208"/>
      <c r="ITQ2" s="208"/>
      <c r="ITR2" s="208"/>
      <c r="ITS2" s="208"/>
      <c r="ITT2" s="208"/>
      <c r="ITU2" s="208"/>
      <c r="ITV2" s="208"/>
      <c r="ITW2" s="208"/>
      <c r="ITX2" s="208"/>
      <c r="ITY2" s="208"/>
      <c r="ITZ2" s="208"/>
      <c r="IUA2" s="208"/>
      <c r="IUB2" s="208"/>
      <c r="IUC2" s="208"/>
      <c r="IUD2" s="208"/>
      <c r="IUE2" s="208"/>
      <c r="IUF2" s="208"/>
      <c r="IUG2" s="208"/>
      <c r="IUH2" s="208"/>
      <c r="IUI2" s="208"/>
      <c r="IUJ2" s="208"/>
      <c r="IUK2" s="208"/>
      <c r="IUL2" s="208"/>
      <c r="IUM2" s="208"/>
      <c r="IUN2" s="208"/>
      <c r="IUO2" s="208"/>
      <c r="IUP2" s="208"/>
      <c r="IUQ2" s="208"/>
      <c r="IUR2" s="208"/>
      <c r="IUS2" s="208"/>
      <c r="IUT2" s="208"/>
      <c r="IUU2" s="208"/>
      <c r="IUV2" s="208"/>
      <c r="IUW2" s="208"/>
      <c r="IUX2" s="208"/>
      <c r="IUY2" s="208"/>
      <c r="IUZ2" s="208"/>
      <c r="IVA2" s="208"/>
      <c r="IVB2" s="208"/>
      <c r="IVC2" s="208"/>
      <c r="IVD2" s="208"/>
      <c r="IVE2" s="208"/>
      <c r="IVF2" s="208"/>
      <c r="IVG2" s="208"/>
      <c r="IVH2" s="208"/>
      <c r="IVI2" s="208"/>
      <c r="IVJ2" s="208"/>
      <c r="IVK2" s="208"/>
      <c r="IVL2" s="208"/>
      <c r="IVM2" s="208"/>
      <c r="IVN2" s="208"/>
      <c r="IVO2" s="208"/>
      <c r="IVP2" s="208"/>
      <c r="IVQ2" s="208"/>
      <c r="IVR2" s="208"/>
      <c r="IVS2" s="208"/>
      <c r="IVT2" s="208"/>
      <c r="IVU2" s="208"/>
      <c r="IVV2" s="208"/>
      <c r="IVW2" s="208"/>
      <c r="IVX2" s="208"/>
      <c r="IVY2" s="208"/>
      <c r="IVZ2" s="208"/>
      <c r="IWA2" s="208"/>
      <c r="IWB2" s="208"/>
      <c r="IWC2" s="208"/>
      <c r="IWD2" s="208"/>
      <c r="IWE2" s="208"/>
      <c r="IWF2" s="208"/>
      <c r="IWG2" s="208"/>
      <c r="IWH2" s="208"/>
      <c r="IWI2" s="208"/>
      <c r="IWJ2" s="208"/>
      <c r="IWK2" s="208"/>
      <c r="IWL2" s="208"/>
      <c r="IWM2" s="208"/>
      <c r="IWN2" s="208"/>
      <c r="IWO2" s="208"/>
      <c r="IWP2" s="208"/>
      <c r="IWQ2" s="208"/>
      <c r="IWR2" s="208"/>
      <c r="IWS2" s="208"/>
      <c r="IWT2" s="208"/>
      <c r="IWU2" s="208"/>
      <c r="IWV2" s="208"/>
      <c r="IWW2" s="208"/>
      <c r="IWX2" s="208"/>
      <c r="IWY2" s="208"/>
      <c r="IWZ2" s="208"/>
      <c r="IXA2" s="208"/>
      <c r="IXB2" s="208"/>
      <c r="IXC2" s="208"/>
      <c r="IXD2" s="208"/>
      <c r="IXE2" s="208"/>
      <c r="IXF2" s="208"/>
      <c r="IXG2" s="208"/>
      <c r="IXH2" s="208"/>
      <c r="IXI2" s="208"/>
      <c r="IXJ2" s="208"/>
      <c r="IXK2" s="208"/>
      <c r="IXL2" s="208"/>
      <c r="IXM2" s="208"/>
      <c r="IXN2" s="208"/>
      <c r="IXO2" s="208"/>
      <c r="IXP2" s="208"/>
      <c r="IXQ2" s="208"/>
      <c r="IXR2" s="208"/>
      <c r="IXS2" s="208"/>
      <c r="IXT2" s="208"/>
      <c r="IXU2" s="208"/>
      <c r="IXV2" s="208"/>
      <c r="IXW2" s="208"/>
      <c r="IXX2" s="208"/>
      <c r="IXY2" s="208"/>
      <c r="IXZ2" s="208"/>
      <c r="IYA2" s="208"/>
      <c r="IYB2" s="208"/>
      <c r="IYC2" s="208"/>
      <c r="IYD2" s="208"/>
      <c r="IYE2" s="208"/>
      <c r="IYF2" s="208"/>
      <c r="IYG2" s="208"/>
      <c r="IYH2" s="208"/>
      <c r="IYI2" s="208"/>
      <c r="IYJ2" s="208"/>
      <c r="IYK2" s="208"/>
      <c r="IYL2" s="208"/>
      <c r="IYM2" s="208"/>
      <c r="IYN2" s="208"/>
      <c r="IYO2" s="208"/>
      <c r="IYP2" s="208"/>
      <c r="IYQ2" s="208"/>
      <c r="IYR2" s="208"/>
      <c r="IYS2" s="208"/>
      <c r="IYT2" s="208"/>
      <c r="IYU2" s="208"/>
      <c r="IYV2" s="208"/>
      <c r="IYW2" s="208"/>
      <c r="IYX2" s="208"/>
      <c r="IYY2" s="208"/>
      <c r="IYZ2" s="208"/>
      <c r="IZA2" s="208"/>
      <c r="IZB2" s="208"/>
      <c r="IZC2" s="208"/>
      <c r="IZD2" s="208"/>
      <c r="IZE2" s="208"/>
      <c r="IZF2" s="208"/>
      <c r="IZG2" s="208"/>
      <c r="IZH2" s="208"/>
      <c r="IZI2" s="208"/>
      <c r="IZJ2" s="208"/>
      <c r="IZK2" s="208"/>
      <c r="IZL2" s="208"/>
      <c r="IZM2" s="208"/>
      <c r="IZN2" s="208"/>
      <c r="IZO2" s="208"/>
      <c r="IZP2" s="208"/>
      <c r="IZQ2" s="208"/>
      <c r="IZR2" s="208"/>
      <c r="IZS2" s="208"/>
      <c r="IZT2" s="208"/>
      <c r="IZU2" s="208"/>
      <c r="IZV2" s="208"/>
      <c r="IZW2" s="208"/>
      <c r="IZX2" s="208"/>
      <c r="IZY2" s="208"/>
      <c r="IZZ2" s="208"/>
      <c r="JAA2" s="208"/>
      <c r="JAB2" s="208"/>
      <c r="JAC2" s="208"/>
      <c r="JAD2" s="208"/>
      <c r="JAE2" s="208"/>
      <c r="JAF2" s="208"/>
      <c r="JAG2" s="208"/>
      <c r="JAH2" s="208"/>
      <c r="JAI2" s="208"/>
      <c r="JAJ2" s="208"/>
      <c r="JAK2" s="208"/>
      <c r="JAL2" s="208"/>
      <c r="JAM2" s="208"/>
      <c r="JAN2" s="208"/>
      <c r="JAO2" s="208"/>
      <c r="JAP2" s="208"/>
      <c r="JAQ2" s="208"/>
      <c r="JAR2" s="208"/>
      <c r="JAS2" s="208"/>
      <c r="JAT2" s="208"/>
      <c r="JAU2" s="208"/>
      <c r="JAV2" s="208"/>
      <c r="JAW2" s="208"/>
      <c r="JAX2" s="208"/>
      <c r="JAY2" s="208"/>
      <c r="JAZ2" s="208"/>
      <c r="JBA2" s="208"/>
      <c r="JBB2" s="208"/>
      <c r="JBC2" s="208"/>
      <c r="JBD2" s="208"/>
      <c r="JBE2" s="208"/>
      <c r="JBF2" s="208"/>
      <c r="JBG2" s="208"/>
      <c r="JBH2" s="208"/>
      <c r="JBI2" s="208"/>
      <c r="JBJ2" s="208"/>
      <c r="JBK2" s="208"/>
      <c r="JBL2" s="208"/>
      <c r="JBM2" s="208"/>
      <c r="JBN2" s="208"/>
      <c r="JBO2" s="208"/>
      <c r="JBP2" s="208"/>
      <c r="JBQ2" s="208"/>
      <c r="JBR2" s="208"/>
      <c r="JBS2" s="208"/>
      <c r="JBT2" s="208"/>
      <c r="JBU2" s="208"/>
      <c r="JBV2" s="208"/>
      <c r="JBW2" s="208"/>
      <c r="JBX2" s="208"/>
      <c r="JBY2" s="208"/>
      <c r="JBZ2" s="208"/>
      <c r="JCA2" s="208"/>
      <c r="JCB2" s="208"/>
      <c r="JCC2" s="208"/>
      <c r="JCD2" s="208"/>
      <c r="JCE2" s="208"/>
      <c r="JCF2" s="208"/>
      <c r="JCG2" s="208"/>
      <c r="JCH2" s="208"/>
      <c r="JCI2" s="208"/>
      <c r="JCJ2" s="208"/>
      <c r="JCK2" s="208"/>
      <c r="JCL2" s="208"/>
      <c r="JCM2" s="208"/>
      <c r="JCN2" s="208"/>
      <c r="JCO2" s="208"/>
      <c r="JCP2" s="208"/>
      <c r="JCQ2" s="208"/>
      <c r="JCR2" s="208"/>
      <c r="JCS2" s="208"/>
      <c r="JCT2" s="208"/>
      <c r="JCU2" s="208"/>
      <c r="JCV2" s="208"/>
      <c r="JCW2" s="208"/>
      <c r="JCX2" s="208"/>
      <c r="JCY2" s="208"/>
      <c r="JCZ2" s="208"/>
      <c r="JDA2" s="208"/>
      <c r="JDB2" s="208"/>
      <c r="JDC2" s="208"/>
      <c r="JDD2" s="208"/>
      <c r="JDE2" s="208"/>
      <c r="JDF2" s="208"/>
      <c r="JDG2" s="208"/>
      <c r="JDH2" s="208"/>
      <c r="JDI2" s="208"/>
      <c r="JDJ2" s="208"/>
      <c r="JDK2" s="208"/>
      <c r="JDL2" s="208"/>
      <c r="JDM2" s="208"/>
      <c r="JDN2" s="208"/>
      <c r="JDO2" s="208"/>
      <c r="JDP2" s="208"/>
      <c r="JDQ2" s="208"/>
      <c r="JDR2" s="208"/>
      <c r="JDS2" s="208"/>
      <c r="JDT2" s="208"/>
      <c r="JDU2" s="208"/>
      <c r="JDV2" s="208"/>
      <c r="JDW2" s="208"/>
      <c r="JDX2" s="208"/>
      <c r="JDY2" s="208"/>
      <c r="JDZ2" s="208"/>
      <c r="JEA2" s="208"/>
      <c r="JEB2" s="208"/>
      <c r="JEC2" s="208"/>
      <c r="JED2" s="208"/>
      <c r="JEE2" s="208"/>
      <c r="JEF2" s="208"/>
      <c r="JEG2" s="208"/>
      <c r="JEH2" s="208"/>
      <c r="JEI2" s="208"/>
      <c r="JEJ2" s="208"/>
      <c r="JEK2" s="208"/>
      <c r="JEL2" s="208"/>
      <c r="JEM2" s="208"/>
      <c r="JEN2" s="208"/>
      <c r="JEO2" s="208"/>
      <c r="JEP2" s="208"/>
      <c r="JEQ2" s="208"/>
      <c r="JER2" s="208"/>
      <c r="JES2" s="208"/>
      <c r="JET2" s="208"/>
      <c r="JEU2" s="208"/>
      <c r="JEV2" s="208"/>
      <c r="JEW2" s="208"/>
      <c r="JEX2" s="208"/>
      <c r="JEY2" s="208"/>
      <c r="JEZ2" s="208"/>
      <c r="JFA2" s="208"/>
      <c r="JFB2" s="208"/>
      <c r="JFC2" s="208"/>
      <c r="JFD2" s="208"/>
      <c r="JFE2" s="208"/>
      <c r="JFF2" s="208"/>
      <c r="JFG2" s="208"/>
      <c r="JFH2" s="208"/>
      <c r="JFI2" s="208"/>
      <c r="JFJ2" s="208"/>
      <c r="JFK2" s="208"/>
      <c r="JFL2" s="208"/>
      <c r="JFM2" s="208"/>
      <c r="JFN2" s="208"/>
      <c r="JFO2" s="208"/>
      <c r="JFP2" s="208"/>
      <c r="JFQ2" s="208"/>
      <c r="JFR2" s="208"/>
      <c r="JFS2" s="208"/>
      <c r="JFT2" s="208"/>
      <c r="JFU2" s="208"/>
      <c r="JFV2" s="208"/>
      <c r="JFW2" s="208"/>
      <c r="JFX2" s="208"/>
      <c r="JFY2" s="208"/>
      <c r="JFZ2" s="208"/>
      <c r="JGA2" s="208"/>
      <c r="JGB2" s="208"/>
      <c r="JGC2" s="208"/>
      <c r="JGD2" s="208"/>
      <c r="JGE2" s="208"/>
      <c r="JGF2" s="208"/>
      <c r="JGG2" s="208"/>
      <c r="JGH2" s="208"/>
      <c r="JGI2" s="208"/>
      <c r="JGJ2" s="208"/>
      <c r="JGK2" s="208"/>
      <c r="JGL2" s="208"/>
      <c r="JGM2" s="208"/>
      <c r="JGN2" s="208"/>
      <c r="JGO2" s="208"/>
      <c r="JGP2" s="208"/>
      <c r="JGQ2" s="208"/>
      <c r="JGR2" s="208"/>
      <c r="JGS2" s="208"/>
      <c r="JGT2" s="208"/>
      <c r="JGU2" s="208"/>
      <c r="JGV2" s="208"/>
      <c r="JGW2" s="208"/>
      <c r="JGX2" s="208"/>
      <c r="JGY2" s="208"/>
      <c r="JGZ2" s="208"/>
      <c r="JHA2" s="208"/>
      <c r="JHB2" s="208"/>
      <c r="JHC2" s="208"/>
      <c r="JHD2" s="208"/>
      <c r="JHE2" s="208"/>
      <c r="JHF2" s="208"/>
      <c r="JHG2" s="208"/>
      <c r="JHH2" s="208"/>
      <c r="JHI2" s="208"/>
      <c r="JHJ2" s="208"/>
      <c r="JHK2" s="208"/>
      <c r="JHL2" s="208"/>
      <c r="JHM2" s="208"/>
      <c r="JHN2" s="208"/>
      <c r="JHO2" s="208"/>
      <c r="JHP2" s="208"/>
      <c r="JHQ2" s="208"/>
      <c r="JHR2" s="208"/>
      <c r="JHS2" s="208"/>
      <c r="JHT2" s="208"/>
      <c r="JHU2" s="208"/>
      <c r="JHV2" s="208"/>
      <c r="JHW2" s="208"/>
      <c r="JHX2" s="208"/>
      <c r="JHY2" s="208"/>
      <c r="JHZ2" s="208"/>
      <c r="JIA2" s="208"/>
      <c r="JIB2" s="208"/>
      <c r="JIC2" s="208"/>
      <c r="JID2" s="208"/>
      <c r="JIE2" s="208"/>
      <c r="JIF2" s="208"/>
      <c r="JIG2" s="208"/>
      <c r="JIH2" s="208"/>
      <c r="JII2" s="208"/>
      <c r="JIJ2" s="208"/>
      <c r="JIK2" s="208"/>
      <c r="JIL2" s="208"/>
      <c r="JIM2" s="208"/>
      <c r="JIN2" s="208"/>
      <c r="JIO2" s="208"/>
      <c r="JIP2" s="208"/>
      <c r="JIQ2" s="208"/>
      <c r="JIR2" s="208"/>
      <c r="JIS2" s="208"/>
      <c r="JIT2" s="208"/>
      <c r="JIU2" s="208"/>
      <c r="JIV2" s="208"/>
      <c r="JIW2" s="208"/>
      <c r="JIX2" s="208"/>
      <c r="JIY2" s="208"/>
      <c r="JIZ2" s="208"/>
      <c r="JJA2" s="208"/>
      <c r="JJB2" s="208"/>
      <c r="JJC2" s="208"/>
      <c r="JJD2" s="208"/>
      <c r="JJE2" s="208"/>
      <c r="JJF2" s="208"/>
      <c r="JJG2" s="208"/>
      <c r="JJH2" s="208"/>
      <c r="JJI2" s="208"/>
      <c r="JJJ2" s="208"/>
      <c r="JJK2" s="208"/>
      <c r="JJL2" s="208"/>
      <c r="JJM2" s="208"/>
      <c r="JJN2" s="208"/>
      <c r="JJO2" s="208"/>
      <c r="JJP2" s="208"/>
      <c r="JJQ2" s="208"/>
      <c r="JJR2" s="208"/>
      <c r="JJS2" s="208"/>
      <c r="JJT2" s="208"/>
      <c r="JJU2" s="208"/>
      <c r="JJV2" s="208"/>
      <c r="JJW2" s="208"/>
      <c r="JJX2" s="208"/>
      <c r="JJY2" s="208"/>
      <c r="JJZ2" s="208"/>
      <c r="JKA2" s="208"/>
      <c r="JKB2" s="208"/>
      <c r="JKC2" s="208"/>
      <c r="JKD2" s="208"/>
      <c r="JKE2" s="208"/>
      <c r="JKF2" s="208"/>
      <c r="JKG2" s="208"/>
      <c r="JKH2" s="208"/>
      <c r="JKI2" s="208"/>
      <c r="JKJ2" s="208"/>
      <c r="JKK2" s="208"/>
      <c r="JKL2" s="208"/>
      <c r="JKM2" s="208"/>
      <c r="JKN2" s="208"/>
      <c r="JKO2" s="208"/>
      <c r="JKP2" s="208"/>
      <c r="JKQ2" s="208"/>
      <c r="JKR2" s="208"/>
      <c r="JKS2" s="208"/>
      <c r="JKT2" s="208"/>
      <c r="JKU2" s="208"/>
      <c r="JKV2" s="208"/>
      <c r="JKW2" s="208"/>
      <c r="JKX2" s="208"/>
      <c r="JKY2" s="208"/>
      <c r="JKZ2" s="208"/>
      <c r="JLA2" s="208"/>
      <c r="JLB2" s="208"/>
      <c r="JLC2" s="208"/>
      <c r="JLD2" s="208"/>
      <c r="JLE2" s="208"/>
      <c r="JLF2" s="208"/>
      <c r="JLG2" s="208"/>
      <c r="JLH2" s="208"/>
      <c r="JLI2" s="208"/>
      <c r="JLJ2" s="208"/>
      <c r="JLK2" s="208"/>
      <c r="JLL2" s="208"/>
      <c r="JLM2" s="208"/>
      <c r="JLN2" s="208"/>
      <c r="JLO2" s="208"/>
      <c r="JLP2" s="208"/>
      <c r="JLQ2" s="208"/>
      <c r="JLR2" s="208"/>
      <c r="JLS2" s="208"/>
      <c r="JLT2" s="208"/>
      <c r="JLU2" s="208"/>
      <c r="JLV2" s="208"/>
      <c r="JLW2" s="208"/>
      <c r="JLX2" s="208"/>
      <c r="JLY2" s="208"/>
      <c r="JLZ2" s="208"/>
      <c r="JMA2" s="208"/>
      <c r="JMB2" s="208"/>
      <c r="JMC2" s="208"/>
      <c r="JMD2" s="208"/>
      <c r="JME2" s="208"/>
      <c r="JMF2" s="208"/>
      <c r="JMG2" s="208"/>
      <c r="JMH2" s="208"/>
      <c r="JMI2" s="208"/>
      <c r="JMJ2" s="208"/>
      <c r="JMK2" s="208"/>
      <c r="JML2" s="208"/>
      <c r="JMM2" s="208"/>
      <c r="JMN2" s="208"/>
      <c r="JMO2" s="208"/>
      <c r="JMP2" s="208"/>
      <c r="JMQ2" s="208"/>
      <c r="JMR2" s="208"/>
      <c r="JMS2" s="208"/>
      <c r="JMT2" s="208"/>
      <c r="JMU2" s="208"/>
      <c r="JMV2" s="208"/>
      <c r="JMW2" s="208"/>
      <c r="JMX2" s="208"/>
      <c r="JMY2" s="208"/>
      <c r="JMZ2" s="208"/>
      <c r="JNA2" s="208"/>
      <c r="JNB2" s="208"/>
      <c r="JNC2" s="208"/>
      <c r="JND2" s="208"/>
      <c r="JNE2" s="208"/>
      <c r="JNF2" s="208"/>
      <c r="JNG2" s="208"/>
      <c r="JNH2" s="208"/>
      <c r="JNI2" s="208"/>
      <c r="JNJ2" s="208"/>
      <c r="JNK2" s="208"/>
      <c r="JNL2" s="208"/>
      <c r="JNM2" s="208"/>
      <c r="JNN2" s="208"/>
      <c r="JNO2" s="208"/>
      <c r="JNP2" s="208"/>
      <c r="JNQ2" s="208"/>
      <c r="JNR2" s="208"/>
      <c r="JNS2" s="208"/>
      <c r="JNT2" s="208"/>
      <c r="JNU2" s="208"/>
      <c r="JNV2" s="208"/>
      <c r="JNW2" s="208"/>
      <c r="JNX2" s="208"/>
      <c r="JNY2" s="208"/>
      <c r="JNZ2" s="208"/>
      <c r="JOA2" s="208"/>
      <c r="JOB2" s="208"/>
      <c r="JOC2" s="208"/>
      <c r="JOD2" s="208"/>
      <c r="JOE2" s="208"/>
      <c r="JOF2" s="208"/>
      <c r="JOG2" s="208"/>
      <c r="JOH2" s="208"/>
      <c r="JOI2" s="208"/>
      <c r="JOJ2" s="208"/>
      <c r="JOK2" s="208"/>
      <c r="JOL2" s="208"/>
      <c r="JOM2" s="208"/>
      <c r="JON2" s="208"/>
      <c r="JOO2" s="208"/>
      <c r="JOP2" s="208"/>
      <c r="JOQ2" s="208"/>
      <c r="JOR2" s="208"/>
      <c r="JOS2" s="208"/>
      <c r="JOT2" s="208"/>
      <c r="JOU2" s="208"/>
      <c r="JOV2" s="208"/>
      <c r="JOW2" s="208"/>
      <c r="JOX2" s="208"/>
      <c r="JOY2" s="208"/>
      <c r="JOZ2" s="208"/>
      <c r="JPA2" s="208"/>
      <c r="JPB2" s="208"/>
      <c r="JPC2" s="208"/>
      <c r="JPD2" s="208"/>
      <c r="JPE2" s="208"/>
      <c r="JPF2" s="208"/>
      <c r="JPG2" s="208"/>
      <c r="JPH2" s="208"/>
      <c r="JPI2" s="208"/>
      <c r="JPJ2" s="208"/>
      <c r="JPK2" s="208"/>
      <c r="JPL2" s="208"/>
      <c r="JPM2" s="208"/>
      <c r="JPN2" s="208"/>
      <c r="JPO2" s="208"/>
      <c r="JPP2" s="208"/>
      <c r="JPQ2" s="208"/>
      <c r="JPR2" s="208"/>
      <c r="JPS2" s="208"/>
      <c r="JPT2" s="208"/>
      <c r="JPU2" s="208"/>
      <c r="JPV2" s="208"/>
      <c r="JPW2" s="208"/>
      <c r="JPX2" s="208"/>
      <c r="JPY2" s="208"/>
      <c r="JPZ2" s="208"/>
      <c r="JQA2" s="208"/>
      <c r="JQB2" s="208"/>
      <c r="JQC2" s="208"/>
      <c r="JQD2" s="208"/>
      <c r="JQE2" s="208"/>
      <c r="JQF2" s="208"/>
      <c r="JQG2" s="208"/>
      <c r="JQH2" s="208"/>
      <c r="JQI2" s="208"/>
      <c r="JQJ2" s="208"/>
      <c r="JQK2" s="208"/>
      <c r="JQL2" s="208"/>
      <c r="JQM2" s="208"/>
      <c r="JQN2" s="208"/>
      <c r="JQO2" s="208"/>
      <c r="JQP2" s="208"/>
      <c r="JQQ2" s="208"/>
      <c r="JQR2" s="208"/>
      <c r="JQS2" s="208"/>
      <c r="JQT2" s="208"/>
      <c r="JQU2" s="208"/>
      <c r="JQV2" s="208"/>
      <c r="JQW2" s="208"/>
      <c r="JQX2" s="208"/>
      <c r="JQY2" s="208"/>
      <c r="JQZ2" s="208"/>
      <c r="JRA2" s="208"/>
      <c r="JRB2" s="208"/>
      <c r="JRC2" s="208"/>
      <c r="JRD2" s="208"/>
      <c r="JRE2" s="208"/>
      <c r="JRF2" s="208"/>
      <c r="JRG2" s="208"/>
      <c r="JRH2" s="208"/>
      <c r="JRI2" s="208"/>
      <c r="JRJ2" s="208"/>
      <c r="JRK2" s="208"/>
      <c r="JRL2" s="208"/>
      <c r="JRM2" s="208"/>
      <c r="JRN2" s="208"/>
      <c r="JRO2" s="208"/>
      <c r="JRP2" s="208"/>
      <c r="JRQ2" s="208"/>
      <c r="JRR2" s="208"/>
      <c r="JRS2" s="208"/>
      <c r="JRT2" s="208"/>
      <c r="JRU2" s="208"/>
      <c r="JRV2" s="208"/>
      <c r="JRW2" s="208"/>
      <c r="JRX2" s="208"/>
      <c r="JRY2" s="208"/>
      <c r="JRZ2" s="208"/>
      <c r="JSA2" s="208"/>
      <c r="JSB2" s="208"/>
      <c r="JSC2" s="208"/>
      <c r="JSD2" s="208"/>
      <c r="JSE2" s="208"/>
      <c r="JSF2" s="208"/>
      <c r="JSG2" s="208"/>
      <c r="JSH2" s="208"/>
      <c r="JSI2" s="208"/>
      <c r="JSJ2" s="208"/>
      <c r="JSK2" s="208"/>
      <c r="JSL2" s="208"/>
      <c r="JSM2" s="208"/>
      <c r="JSN2" s="208"/>
      <c r="JSO2" s="208"/>
      <c r="JSP2" s="208"/>
      <c r="JSQ2" s="208"/>
      <c r="JSR2" s="208"/>
      <c r="JSS2" s="208"/>
      <c r="JST2" s="208"/>
      <c r="JSU2" s="208"/>
      <c r="JSV2" s="208"/>
      <c r="JSW2" s="208"/>
      <c r="JSX2" s="208"/>
      <c r="JSY2" s="208"/>
      <c r="JSZ2" s="208"/>
      <c r="JTA2" s="208"/>
      <c r="JTB2" s="208"/>
      <c r="JTC2" s="208"/>
      <c r="JTD2" s="208"/>
      <c r="JTE2" s="208"/>
      <c r="JTF2" s="208"/>
      <c r="JTG2" s="208"/>
      <c r="JTH2" s="208"/>
      <c r="JTI2" s="208"/>
      <c r="JTJ2" s="208"/>
      <c r="JTK2" s="208"/>
      <c r="JTL2" s="208"/>
      <c r="JTM2" s="208"/>
      <c r="JTN2" s="208"/>
      <c r="JTO2" s="208"/>
      <c r="JTP2" s="208"/>
      <c r="JTQ2" s="208"/>
      <c r="JTR2" s="208"/>
      <c r="JTS2" s="208"/>
      <c r="JTT2" s="208"/>
      <c r="JTU2" s="208"/>
      <c r="JTV2" s="208"/>
      <c r="JTW2" s="208"/>
      <c r="JTX2" s="208"/>
      <c r="JTY2" s="208"/>
      <c r="JTZ2" s="208"/>
      <c r="JUA2" s="208"/>
      <c r="JUB2" s="208"/>
      <c r="JUC2" s="208"/>
      <c r="JUD2" s="208"/>
      <c r="JUE2" s="208"/>
      <c r="JUF2" s="208"/>
      <c r="JUG2" s="208"/>
      <c r="JUH2" s="208"/>
      <c r="JUI2" s="208"/>
      <c r="JUJ2" s="208"/>
      <c r="JUK2" s="208"/>
      <c r="JUL2" s="208"/>
      <c r="JUM2" s="208"/>
      <c r="JUN2" s="208"/>
      <c r="JUO2" s="208"/>
      <c r="JUP2" s="208"/>
      <c r="JUQ2" s="208"/>
      <c r="JUR2" s="208"/>
      <c r="JUS2" s="208"/>
      <c r="JUT2" s="208"/>
      <c r="JUU2" s="208"/>
      <c r="JUV2" s="208"/>
      <c r="JUW2" s="208"/>
      <c r="JUX2" s="208"/>
      <c r="JUY2" s="208"/>
      <c r="JUZ2" s="208"/>
      <c r="JVA2" s="208"/>
      <c r="JVB2" s="208"/>
      <c r="JVC2" s="208"/>
      <c r="JVD2" s="208"/>
      <c r="JVE2" s="208"/>
      <c r="JVF2" s="208"/>
      <c r="JVG2" s="208"/>
      <c r="JVH2" s="208"/>
      <c r="JVI2" s="208"/>
      <c r="JVJ2" s="208"/>
      <c r="JVK2" s="208"/>
      <c r="JVL2" s="208"/>
      <c r="JVM2" s="208"/>
      <c r="JVN2" s="208"/>
      <c r="JVO2" s="208"/>
      <c r="JVP2" s="208"/>
      <c r="JVQ2" s="208"/>
      <c r="JVR2" s="208"/>
      <c r="JVS2" s="208"/>
      <c r="JVT2" s="208"/>
      <c r="JVU2" s="208"/>
      <c r="JVV2" s="208"/>
      <c r="JVW2" s="208"/>
      <c r="JVX2" s="208"/>
      <c r="JVY2" s="208"/>
      <c r="JVZ2" s="208"/>
      <c r="JWA2" s="208"/>
      <c r="JWB2" s="208"/>
      <c r="JWC2" s="208"/>
      <c r="JWD2" s="208"/>
      <c r="JWE2" s="208"/>
      <c r="JWF2" s="208"/>
      <c r="JWG2" s="208"/>
      <c r="JWH2" s="208"/>
      <c r="JWI2" s="208"/>
      <c r="JWJ2" s="208"/>
      <c r="JWK2" s="208"/>
      <c r="JWL2" s="208"/>
      <c r="JWM2" s="208"/>
      <c r="JWN2" s="208"/>
      <c r="JWO2" s="208"/>
      <c r="JWP2" s="208"/>
      <c r="JWQ2" s="208"/>
      <c r="JWR2" s="208"/>
      <c r="JWS2" s="208"/>
      <c r="JWT2" s="208"/>
      <c r="JWU2" s="208"/>
      <c r="JWV2" s="208"/>
      <c r="JWW2" s="208"/>
      <c r="JWX2" s="208"/>
      <c r="JWY2" s="208"/>
      <c r="JWZ2" s="208"/>
      <c r="JXA2" s="208"/>
      <c r="JXB2" s="208"/>
      <c r="JXC2" s="208"/>
      <c r="JXD2" s="208"/>
      <c r="JXE2" s="208"/>
      <c r="JXF2" s="208"/>
      <c r="JXG2" s="208"/>
      <c r="JXH2" s="208"/>
      <c r="JXI2" s="208"/>
      <c r="JXJ2" s="208"/>
      <c r="JXK2" s="208"/>
      <c r="JXL2" s="208"/>
      <c r="JXM2" s="208"/>
      <c r="JXN2" s="208"/>
      <c r="JXO2" s="208"/>
      <c r="JXP2" s="208"/>
      <c r="JXQ2" s="208"/>
      <c r="JXR2" s="208"/>
      <c r="JXS2" s="208"/>
      <c r="JXT2" s="208"/>
      <c r="JXU2" s="208"/>
      <c r="JXV2" s="208"/>
      <c r="JXW2" s="208"/>
      <c r="JXX2" s="208"/>
      <c r="JXY2" s="208"/>
      <c r="JXZ2" s="208"/>
      <c r="JYA2" s="208"/>
      <c r="JYB2" s="208"/>
      <c r="JYC2" s="208"/>
      <c r="JYD2" s="208"/>
      <c r="JYE2" s="208"/>
      <c r="JYF2" s="208"/>
      <c r="JYG2" s="208"/>
      <c r="JYH2" s="208"/>
      <c r="JYI2" s="208"/>
      <c r="JYJ2" s="208"/>
      <c r="JYK2" s="208"/>
      <c r="JYL2" s="208"/>
      <c r="JYM2" s="208"/>
      <c r="JYN2" s="208"/>
      <c r="JYO2" s="208"/>
      <c r="JYP2" s="208"/>
      <c r="JYQ2" s="208"/>
      <c r="JYR2" s="208"/>
      <c r="JYS2" s="208"/>
      <c r="JYT2" s="208"/>
      <c r="JYU2" s="208"/>
      <c r="JYV2" s="208"/>
      <c r="JYW2" s="208"/>
      <c r="JYX2" s="208"/>
      <c r="JYY2" s="208"/>
      <c r="JYZ2" s="208"/>
      <c r="JZA2" s="208"/>
      <c r="JZB2" s="208"/>
      <c r="JZC2" s="208"/>
      <c r="JZD2" s="208"/>
      <c r="JZE2" s="208"/>
      <c r="JZF2" s="208"/>
      <c r="JZG2" s="208"/>
      <c r="JZH2" s="208"/>
      <c r="JZI2" s="208"/>
      <c r="JZJ2" s="208"/>
      <c r="JZK2" s="208"/>
      <c r="JZL2" s="208"/>
      <c r="JZM2" s="208"/>
      <c r="JZN2" s="208"/>
      <c r="JZO2" s="208"/>
      <c r="JZP2" s="208"/>
      <c r="JZQ2" s="208"/>
      <c r="JZR2" s="208"/>
      <c r="JZS2" s="208"/>
      <c r="JZT2" s="208"/>
      <c r="JZU2" s="208"/>
      <c r="JZV2" s="208"/>
      <c r="JZW2" s="208"/>
      <c r="JZX2" s="208"/>
      <c r="JZY2" s="208"/>
      <c r="JZZ2" s="208"/>
      <c r="KAA2" s="208"/>
      <c r="KAB2" s="208"/>
      <c r="KAC2" s="208"/>
      <c r="KAD2" s="208"/>
      <c r="KAE2" s="208"/>
      <c r="KAF2" s="208"/>
      <c r="KAG2" s="208"/>
      <c r="KAH2" s="208"/>
      <c r="KAI2" s="208"/>
      <c r="KAJ2" s="208"/>
      <c r="KAK2" s="208"/>
      <c r="KAL2" s="208"/>
      <c r="KAM2" s="208"/>
      <c r="KAN2" s="208"/>
      <c r="KAO2" s="208"/>
      <c r="KAP2" s="208"/>
      <c r="KAQ2" s="208"/>
      <c r="KAR2" s="208"/>
      <c r="KAS2" s="208"/>
      <c r="KAT2" s="208"/>
      <c r="KAU2" s="208"/>
      <c r="KAV2" s="208"/>
      <c r="KAW2" s="208"/>
      <c r="KAX2" s="208"/>
      <c r="KAY2" s="208"/>
      <c r="KAZ2" s="208"/>
      <c r="KBA2" s="208"/>
      <c r="KBB2" s="208"/>
      <c r="KBC2" s="208"/>
      <c r="KBD2" s="208"/>
      <c r="KBE2" s="208"/>
      <c r="KBF2" s="208"/>
      <c r="KBG2" s="208"/>
      <c r="KBH2" s="208"/>
      <c r="KBI2" s="208"/>
      <c r="KBJ2" s="208"/>
      <c r="KBK2" s="208"/>
      <c r="KBL2" s="208"/>
      <c r="KBM2" s="208"/>
      <c r="KBN2" s="208"/>
      <c r="KBO2" s="208"/>
      <c r="KBP2" s="208"/>
      <c r="KBQ2" s="208"/>
      <c r="KBR2" s="208"/>
      <c r="KBS2" s="208"/>
      <c r="KBT2" s="208"/>
      <c r="KBU2" s="208"/>
      <c r="KBV2" s="208"/>
      <c r="KBW2" s="208"/>
      <c r="KBX2" s="208"/>
      <c r="KBY2" s="208"/>
      <c r="KBZ2" s="208"/>
      <c r="KCA2" s="208"/>
      <c r="KCB2" s="208"/>
      <c r="KCC2" s="208"/>
      <c r="KCD2" s="208"/>
      <c r="KCE2" s="208"/>
      <c r="KCF2" s="208"/>
      <c r="KCG2" s="208"/>
      <c r="KCH2" s="208"/>
      <c r="KCI2" s="208"/>
      <c r="KCJ2" s="208"/>
      <c r="KCK2" s="208"/>
      <c r="KCL2" s="208"/>
      <c r="KCM2" s="208"/>
      <c r="KCN2" s="208"/>
      <c r="KCO2" s="208"/>
      <c r="KCP2" s="208"/>
      <c r="KCQ2" s="208"/>
      <c r="KCR2" s="208"/>
      <c r="KCS2" s="208"/>
      <c r="KCT2" s="208"/>
      <c r="KCU2" s="208"/>
      <c r="KCV2" s="208"/>
      <c r="KCW2" s="208"/>
      <c r="KCX2" s="208"/>
      <c r="KCY2" s="208"/>
      <c r="KCZ2" s="208"/>
      <c r="KDA2" s="208"/>
      <c r="KDB2" s="208"/>
      <c r="KDC2" s="208"/>
      <c r="KDD2" s="208"/>
      <c r="KDE2" s="208"/>
      <c r="KDF2" s="208"/>
      <c r="KDG2" s="208"/>
      <c r="KDH2" s="208"/>
      <c r="KDI2" s="208"/>
      <c r="KDJ2" s="208"/>
      <c r="KDK2" s="208"/>
      <c r="KDL2" s="208"/>
      <c r="KDM2" s="208"/>
      <c r="KDN2" s="208"/>
      <c r="KDO2" s="208"/>
      <c r="KDP2" s="208"/>
      <c r="KDQ2" s="208"/>
      <c r="KDR2" s="208"/>
      <c r="KDS2" s="208"/>
      <c r="KDT2" s="208"/>
      <c r="KDU2" s="208"/>
      <c r="KDV2" s="208"/>
      <c r="KDW2" s="208"/>
      <c r="KDX2" s="208"/>
      <c r="KDY2" s="208"/>
      <c r="KDZ2" s="208"/>
      <c r="KEA2" s="208"/>
      <c r="KEB2" s="208"/>
      <c r="KEC2" s="208"/>
      <c r="KED2" s="208"/>
      <c r="KEE2" s="208"/>
      <c r="KEF2" s="208"/>
      <c r="KEG2" s="208"/>
      <c r="KEH2" s="208"/>
      <c r="KEI2" s="208"/>
      <c r="KEJ2" s="208"/>
      <c r="KEK2" s="208"/>
      <c r="KEL2" s="208"/>
      <c r="KEM2" s="208"/>
      <c r="KEN2" s="208"/>
      <c r="KEO2" s="208"/>
      <c r="KEP2" s="208"/>
      <c r="KEQ2" s="208"/>
      <c r="KER2" s="208"/>
      <c r="KES2" s="208"/>
      <c r="KET2" s="208"/>
      <c r="KEU2" s="208"/>
      <c r="KEV2" s="208"/>
      <c r="KEW2" s="208"/>
      <c r="KEX2" s="208"/>
      <c r="KEY2" s="208"/>
      <c r="KEZ2" s="208"/>
      <c r="KFA2" s="208"/>
      <c r="KFB2" s="208"/>
      <c r="KFC2" s="208"/>
      <c r="KFD2" s="208"/>
      <c r="KFE2" s="208"/>
      <c r="KFF2" s="208"/>
      <c r="KFG2" s="208"/>
      <c r="KFH2" s="208"/>
      <c r="KFI2" s="208"/>
      <c r="KFJ2" s="208"/>
      <c r="KFK2" s="208"/>
      <c r="KFL2" s="208"/>
      <c r="KFM2" s="208"/>
      <c r="KFN2" s="208"/>
      <c r="KFO2" s="208"/>
      <c r="KFP2" s="208"/>
      <c r="KFQ2" s="208"/>
      <c r="KFR2" s="208"/>
      <c r="KFS2" s="208"/>
      <c r="KFT2" s="208"/>
      <c r="KFU2" s="208"/>
      <c r="KFV2" s="208"/>
      <c r="KFW2" s="208"/>
      <c r="KFX2" s="208"/>
      <c r="KFY2" s="208"/>
      <c r="KFZ2" s="208"/>
      <c r="KGA2" s="208"/>
      <c r="KGB2" s="208"/>
      <c r="KGC2" s="208"/>
      <c r="KGD2" s="208"/>
      <c r="KGE2" s="208"/>
      <c r="KGF2" s="208"/>
      <c r="KGG2" s="208"/>
      <c r="KGH2" s="208"/>
      <c r="KGI2" s="208"/>
      <c r="KGJ2" s="208"/>
      <c r="KGK2" s="208"/>
      <c r="KGL2" s="208"/>
      <c r="KGM2" s="208"/>
      <c r="KGN2" s="208"/>
      <c r="KGO2" s="208"/>
      <c r="KGP2" s="208"/>
      <c r="KGQ2" s="208"/>
      <c r="KGR2" s="208"/>
      <c r="KGS2" s="208"/>
      <c r="KGT2" s="208"/>
      <c r="KGU2" s="208"/>
      <c r="KGV2" s="208"/>
      <c r="KGW2" s="208"/>
      <c r="KGX2" s="208"/>
      <c r="KGY2" s="208"/>
      <c r="KGZ2" s="208"/>
      <c r="KHA2" s="208"/>
      <c r="KHB2" s="208"/>
      <c r="KHC2" s="208"/>
      <c r="KHD2" s="208"/>
      <c r="KHE2" s="208"/>
      <c r="KHF2" s="208"/>
      <c r="KHG2" s="208"/>
      <c r="KHH2" s="208"/>
      <c r="KHI2" s="208"/>
      <c r="KHJ2" s="208"/>
      <c r="KHK2" s="208"/>
      <c r="KHL2" s="208"/>
      <c r="KHM2" s="208"/>
      <c r="KHN2" s="208"/>
      <c r="KHO2" s="208"/>
      <c r="KHP2" s="208"/>
      <c r="KHQ2" s="208"/>
      <c r="KHR2" s="208"/>
      <c r="KHS2" s="208"/>
      <c r="KHT2" s="208"/>
      <c r="KHU2" s="208"/>
      <c r="KHV2" s="208"/>
      <c r="KHW2" s="208"/>
      <c r="KHX2" s="208"/>
      <c r="KHY2" s="208"/>
      <c r="KHZ2" s="208"/>
      <c r="KIA2" s="208"/>
      <c r="KIB2" s="208"/>
      <c r="KIC2" s="208"/>
      <c r="KID2" s="208"/>
      <c r="KIE2" s="208"/>
      <c r="KIF2" s="208"/>
      <c r="KIG2" s="208"/>
      <c r="KIH2" s="208"/>
      <c r="KII2" s="208"/>
      <c r="KIJ2" s="208"/>
      <c r="KIK2" s="208"/>
      <c r="KIL2" s="208"/>
      <c r="KIM2" s="208"/>
      <c r="KIN2" s="208"/>
      <c r="KIO2" s="208"/>
      <c r="KIP2" s="208"/>
      <c r="KIQ2" s="208"/>
      <c r="KIR2" s="208"/>
      <c r="KIS2" s="208"/>
      <c r="KIT2" s="208"/>
      <c r="KIU2" s="208"/>
      <c r="KIV2" s="208"/>
      <c r="KIW2" s="208"/>
      <c r="KIX2" s="208"/>
      <c r="KIY2" s="208"/>
      <c r="KIZ2" s="208"/>
      <c r="KJA2" s="208"/>
      <c r="KJB2" s="208"/>
      <c r="KJC2" s="208"/>
      <c r="KJD2" s="208"/>
      <c r="KJE2" s="208"/>
      <c r="KJF2" s="208"/>
      <c r="KJG2" s="208"/>
      <c r="KJH2" s="208"/>
      <c r="KJI2" s="208"/>
      <c r="KJJ2" s="208"/>
      <c r="KJK2" s="208"/>
      <c r="KJL2" s="208"/>
      <c r="KJM2" s="208"/>
      <c r="KJN2" s="208"/>
      <c r="KJO2" s="208"/>
      <c r="KJP2" s="208"/>
      <c r="KJQ2" s="208"/>
      <c r="KJR2" s="208"/>
      <c r="KJS2" s="208"/>
      <c r="KJT2" s="208"/>
      <c r="KJU2" s="208"/>
      <c r="KJV2" s="208"/>
      <c r="KJW2" s="208"/>
      <c r="KJX2" s="208"/>
      <c r="KJY2" s="208"/>
      <c r="KJZ2" s="208"/>
      <c r="KKA2" s="208"/>
      <c r="KKB2" s="208"/>
      <c r="KKC2" s="208"/>
      <c r="KKD2" s="208"/>
      <c r="KKE2" s="208"/>
      <c r="KKF2" s="208"/>
      <c r="KKG2" s="208"/>
      <c r="KKH2" s="208"/>
      <c r="KKI2" s="208"/>
      <c r="KKJ2" s="208"/>
      <c r="KKK2" s="208"/>
      <c r="KKL2" s="208"/>
      <c r="KKM2" s="208"/>
      <c r="KKN2" s="208"/>
      <c r="KKO2" s="208"/>
      <c r="KKP2" s="208"/>
      <c r="KKQ2" s="208"/>
      <c r="KKR2" s="208"/>
      <c r="KKS2" s="208"/>
      <c r="KKT2" s="208"/>
      <c r="KKU2" s="208"/>
      <c r="KKV2" s="208"/>
      <c r="KKW2" s="208"/>
      <c r="KKX2" s="208"/>
      <c r="KKY2" s="208"/>
      <c r="KKZ2" s="208"/>
      <c r="KLA2" s="208"/>
      <c r="KLB2" s="208"/>
      <c r="KLC2" s="208"/>
      <c r="KLD2" s="208"/>
      <c r="KLE2" s="208"/>
      <c r="KLF2" s="208"/>
      <c r="KLG2" s="208"/>
      <c r="KLH2" s="208"/>
      <c r="KLI2" s="208"/>
      <c r="KLJ2" s="208"/>
      <c r="KLK2" s="208"/>
      <c r="KLL2" s="208"/>
      <c r="KLM2" s="208"/>
      <c r="KLN2" s="208"/>
      <c r="KLO2" s="208"/>
      <c r="KLP2" s="208"/>
      <c r="KLQ2" s="208"/>
      <c r="KLR2" s="208"/>
      <c r="KLS2" s="208"/>
      <c r="KLT2" s="208"/>
      <c r="KLU2" s="208"/>
      <c r="KLV2" s="208"/>
      <c r="KLW2" s="208"/>
      <c r="KLX2" s="208"/>
      <c r="KLY2" s="208"/>
      <c r="KLZ2" s="208"/>
      <c r="KMA2" s="208"/>
      <c r="KMB2" s="208"/>
      <c r="KMC2" s="208"/>
      <c r="KMD2" s="208"/>
      <c r="KME2" s="208"/>
      <c r="KMF2" s="208"/>
      <c r="KMG2" s="208"/>
      <c r="KMH2" s="208"/>
      <c r="KMI2" s="208"/>
      <c r="KMJ2" s="208"/>
      <c r="KMK2" s="208"/>
      <c r="KML2" s="208"/>
      <c r="KMM2" s="208"/>
      <c r="KMN2" s="208"/>
      <c r="KMO2" s="208"/>
      <c r="KMP2" s="208"/>
      <c r="KMQ2" s="208"/>
      <c r="KMR2" s="208"/>
      <c r="KMS2" s="208"/>
      <c r="KMT2" s="208"/>
      <c r="KMU2" s="208"/>
      <c r="KMV2" s="208"/>
      <c r="KMW2" s="208"/>
      <c r="KMX2" s="208"/>
      <c r="KMY2" s="208"/>
      <c r="KMZ2" s="208"/>
      <c r="KNA2" s="208"/>
      <c r="KNB2" s="208"/>
      <c r="KNC2" s="208"/>
      <c r="KND2" s="208"/>
      <c r="KNE2" s="208"/>
      <c r="KNF2" s="208"/>
      <c r="KNG2" s="208"/>
      <c r="KNH2" s="208"/>
      <c r="KNI2" s="208"/>
      <c r="KNJ2" s="208"/>
      <c r="KNK2" s="208"/>
      <c r="KNL2" s="208"/>
      <c r="KNM2" s="208"/>
      <c r="KNN2" s="208"/>
      <c r="KNO2" s="208"/>
      <c r="KNP2" s="208"/>
      <c r="KNQ2" s="208"/>
      <c r="KNR2" s="208"/>
      <c r="KNS2" s="208"/>
      <c r="KNT2" s="208"/>
      <c r="KNU2" s="208"/>
      <c r="KNV2" s="208"/>
      <c r="KNW2" s="208"/>
      <c r="KNX2" s="208"/>
      <c r="KNY2" s="208"/>
      <c r="KNZ2" s="208"/>
      <c r="KOA2" s="208"/>
      <c r="KOB2" s="208"/>
      <c r="KOC2" s="208"/>
      <c r="KOD2" s="208"/>
      <c r="KOE2" s="208"/>
      <c r="KOF2" s="208"/>
      <c r="KOG2" s="208"/>
      <c r="KOH2" s="208"/>
      <c r="KOI2" s="208"/>
      <c r="KOJ2" s="208"/>
      <c r="KOK2" s="208"/>
      <c r="KOL2" s="208"/>
      <c r="KOM2" s="208"/>
      <c r="KON2" s="208"/>
      <c r="KOO2" s="208"/>
      <c r="KOP2" s="208"/>
      <c r="KOQ2" s="208"/>
      <c r="KOR2" s="208"/>
      <c r="KOS2" s="208"/>
      <c r="KOT2" s="208"/>
      <c r="KOU2" s="208"/>
      <c r="KOV2" s="208"/>
      <c r="KOW2" s="208"/>
      <c r="KOX2" s="208"/>
      <c r="KOY2" s="208"/>
      <c r="KOZ2" s="208"/>
      <c r="KPA2" s="208"/>
      <c r="KPB2" s="208"/>
      <c r="KPC2" s="208"/>
      <c r="KPD2" s="208"/>
      <c r="KPE2" s="208"/>
      <c r="KPF2" s="208"/>
      <c r="KPG2" s="208"/>
      <c r="KPH2" s="208"/>
      <c r="KPI2" s="208"/>
      <c r="KPJ2" s="208"/>
      <c r="KPK2" s="208"/>
      <c r="KPL2" s="208"/>
      <c r="KPM2" s="208"/>
      <c r="KPN2" s="208"/>
      <c r="KPO2" s="208"/>
      <c r="KPP2" s="208"/>
      <c r="KPQ2" s="208"/>
      <c r="KPR2" s="208"/>
      <c r="KPS2" s="208"/>
      <c r="KPT2" s="208"/>
      <c r="KPU2" s="208"/>
      <c r="KPV2" s="208"/>
      <c r="KPW2" s="208"/>
      <c r="KPX2" s="208"/>
      <c r="KPY2" s="208"/>
      <c r="KPZ2" s="208"/>
      <c r="KQA2" s="208"/>
      <c r="KQB2" s="208"/>
      <c r="KQC2" s="208"/>
      <c r="KQD2" s="208"/>
      <c r="KQE2" s="208"/>
      <c r="KQF2" s="208"/>
      <c r="KQG2" s="208"/>
      <c r="KQH2" s="208"/>
      <c r="KQI2" s="208"/>
      <c r="KQJ2" s="208"/>
      <c r="KQK2" s="208"/>
      <c r="KQL2" s="208"/>
      <c r="KQM2" s="208"/>
      <c r="KQN2" s="208"/>
      <c r="KQO2" s="208"/>
      <c r="KQP2" s="208"/>
      <c r="KQQ2" s="208"/>
      <c r="KQR2" s="208"/>
      <c r="KQS2" s="208"/>
      <c r="KQT2" s="208"/>
      <c r="KQU2" s="208"/>
      <c r="KQV2" s="208"/>
      <c r="KQW2" s="208"/>
      <c r="KQX2" s="208"/>
      <c r="KQY2" s="208"/>
      <c r="KQZ2" s="208"/>
      <c r="KRA2" s="208"/>
      <c r="KRB2" s="208"/>
      <c r="KRC2" s="208"/>
      <c r="KRD2" s="208"/>
      <c r="KRE2" s="208"/>
      <c r="KRF2" s="208"/>
      <c r="KRG2" s="208"/>
      <c r="KRH2" s="208"/>
      <c r="KRI2" s="208"/>
      <c r="KRJ2" s="208"/>
      <c r="KRK2" s="208"/>
      <c r="KRL2" s="208"/>
      <c r="KRM2" s="208"/>
      <c r="KRN2" s="208"/>
      <c r="KRO2" s="208"/>
      <c r="KRP2" s="208"/>
      <c r="KRQ2" s="208"/>
      <c r="KRR2" s="208"/>
      <c r="KRS2" s="208"/>
      <c r="KRT2" s="208"/>
      <c r="KRU2" s="208"/>
      <c r="KRV2" s="208"/>
      <c r="KRW2" s="208"/>
      <c r="KRX2" s="208"/>
      <c r="KRY2" s="208"/>
      <c r="KRZ2" s="208"/>
      <c r="KSA2" s="208"/>
      <c r="KSB2" s="208"/>
      <c r="KSC2" s="208"/>
      <c r="KSD2" s="208"/>
      <c r="KSE2" s="208"/>
      <c r="KSF2" s="208"/>
      <c r="KSG2" s="208"/>
      <c r="KSH2" s="208"/>
      <c r="KSI2" s="208"/>
      <c r="KSJ2" s="208"/>
      <c r="KSK2" s="208"/>
      <c r="KSL2" s="208"/>
      <c r="KSM2" s="208"/>
      <c r="KSN2" s="208"/>
      <c r="KSO2" s="208"/>
      <c r="KSP2" s="208"/>
      <c r="KSQ2" s="208"/>
      <c r="KSR2" s="208"/>
      <c r="KSS2" s="208"/>
      <c r="KST2" s="208"/>
      <c r="KSU2" s="208"/>
      <c r="KSV2" s="208"/>
      <c r="KSW2" s="208"/>
      <c r="KSX2" s="208"/>
      <c r="KSY2" s="208"/>
      <c r="KSZ2" s="208"/>
      <c r="KTA2" s="208"/>
      <c r="KTB2" s="208"/>
      <c r="KTC2" s="208"/>
      <c r="KTD2" s="208"/>
      <c r="KTE2" s="208"/>
      <c r="KTF2" s="208"/>
      <c r="KTG2" s="208"/>
      <c r="KTH2" s="208"/>
      <c r="KTI2" s="208"/>
      <c r="KTJ2" s="208"/>
      <c r="KTK2" s="208"/>
      <c r="KTL2" s="208"/>
      <c r="KTM2" s="208"/>
      <c r="KTN2" s="208"/>
      <c r="KTO2" s="208"/>
      <c r="KTP2" s="208"/>
      <c r="KTQ2" s="208"/>
      <c r="KTR2" s="208"/>
      <c r="KTS2" s="208"/>
      <c r="KTT2" s="208"/>
      <c r="KTU2" s="208"/>
      <c r="KTV2" s="208"/>
      <c r="KTW2" s="208"/>
      <c r="KTX2" s="208"/>
      <c r="KTY2" s="208"/>
      <c r="KTZ2" s="208"/>
      <c r="KUA2" s="208"/>
      <c r="KUB2" s="208"/>
      <c r="KUC2" s="208"/>
      <c r="KUD2" s="208"/>
      <c r="KUE2" s="208"/>
      <c r="KUF2" s="208"/>
      <c r="KUG2" s="208"/>
      <c r="KUH2" s="208"/>
      <c r="KUI2" s="208"/>
      <c r="KUJ2" s="208"/>
      <c r="KUK2" s="208"/>
      <c r="KUL2" s="208"/>
      <c r="KUM2" s="208"/>
      <c r="KUN2" s="208"/>
      <c r="KUO2" s="208"/>
      <c r="KUP2" s="208"/>
      <c r="KUQ2" s="208"/>
      <c r="KUR2" s="208"/>
      <c r="KUS2" s="208"/>
      <c r="KUT2" s="208"/>
      <c r="KUU2" s="208"/>
      <c r="KUV2" s="208"/>
      <c r="KUW2" s="208"/>
      <c r="KUX2" s="208"/>
      <c r="KUY2" s="208"/>
      <c r="KUZ2" s="208"/>
      <c r="KVA2" s="208"/>
      <c r="KVB2" s="208"/>
      <c r="KVC2" s="208"/>
      <c r="KVD2" s="208"/>
      <c r="KVE2" s="208"/>
      <c r="KVF2" s="208"/>
      <c r="KVG2" s="208"/>
      <c r="KVH2" s="208"/>
      <c r="KVI2" s="208"/>
      <c r="KVJ2" s="208"/>
      <c r="KVK2" s="208"/>
      <c r="KVL2" s="208"/>
      <c r="KVM2" s="208"/>
      <c r="KVN2" s="208"/>
      <c r="KVO2" s="208"/>
      <c r="KVP2" s="208"/>
      <c r="KVQ2" s="208"/>
      <c r="KVR2" s="208"/>
      <c r="KVS2" s="208"/>
      <c r="KVT2" s="208"/>
      <c r="KVU2" s="208"/>
      <c r="KVV2" s="208"/>
      <c r="KVW2" s="208"/>
      <c r="KVX2" s="208"/>
      <c r="KVY2" s="208"/>
      <c r="KVZ2" s="208"/>
      <c r="KWA2" s="208"/>
      <c r="KWB2" s="208"/>
      <c r="KWC2" s="208"/>
      <c r="KWD2" s="208"/>
      <c r="KWE2" s="208"/>
      <c r="KWF2" s="208"/>
      <c r="KWG2" s="208"/>
      <c r="KWH2" s="208"/>
      <c r="KWI2" s="208"/>
      <c r="KWJ2" s="208"/>
      <c r="KWK2" s="208"/>
      <c r="KWL2" s="208"/>
      <c r="KWM2" s="208"/>
      <c r="KWN2" s="208"/>
      <c r="KWO2" s="208"/>
      <c r="KWP2" s="208"/>
      <c r="KWQ2" s="208"/>
      <c r="KWR2" s="208"/>
      <c r="KWS2" s="208"/>
      <c r="KWT2" s="208"/>
      <c r="KWU2" s="208"/>
      <c r="KWV2" s="208"/>
      <c r="KWW2" s="208"/>
      <c r="KWX2" s="208"/>
      <c r="KWY2" s="208"/>
      <c r="KWZ2" s="208"/>
      <c r="KXA2" s="208"/>
      <c r="KXB2" s="208"/>
      <c r="KXC2" s="208"/>
      <c r="KXD2" s="208"/>
      <c r="KXE2" s="208"/>
      <c r="KXF2" s="208"/>
      <c r="KXG2" s="208"/>
      <c r="KXH2" s="208"/>
      <c r="KXI2" s="208"/>
      <c r="KXJ2" s="208"/>
      <c r="KXK2" s="208"/>
      <c r="KXL2" s="208"/>
      <c r="KXM2" s="208"/>
      <c r="KXN2" s="208"/>
      <c r="KXO2" s="208"/>
      <c r="KXP2" s="208"/>
      <c r="KXQ2" s="208"/>
      <c r="KXR2" s="208"/>
      <c r="KXS2" s="208"/>
      <c r="KXT2" s="208"/>
      <c r="KXU2" s="208"/>
      <c r="KXV2" s="208"/>
      <c r="KXW2" s="208"/>
      <c r="KXX2" s="208"/>
      <c r="KXY2" s="208"/>
      <c r="KXZ2" s="208"/>
      <c r="KYA2" s="208"/>
      <c r="KYB2" s="208"/>
      <c r="KYC2" s="208"/>
      <c r="KYD2" s="208"/>
      <c r="KYE2" s="208"/>
      <c r="KYF2" s="208"/>
      <c r="KYG2" s="208"/>
      <c r="KYH2" s="208"/>
      <c r="KYI2" s="208"/>
      <c r="KYJ2" s="208"/>
      <c r="KYK2" s="208"/>
      <c r="KYL2" s="208"/>
      <c r="KYM2" s="208"/>
      <c r="KYN2" s="208"/>
      <c r="KYO2" s="208"/>
      <c r="KYP2" s="208"/>
      <c r="KYQ2" s="208"/>
      <c r="KYR2" s="208"/>
      <c r="KYS2" s="208"/>
      <c r="KYT2" s="208"/>
      <c r="KYU2" s="208"/>
      <c r="KYV2" s="208"/>
      <c r="KYW2" s="208"/>
      <c r="KYX2" s="208"/>
      <c r="KYY2" s="208"/>
      <c r="KYZ2" s="208"/>
      <c r="KZA2" s="208"/>
      <c r="KZB2" s="208"/>
      <c r="KZC2" s="208"/>
      <c r="KZD2" s="208"/>
      <c r="KZE2" s="208"/>
      <c r="KZF2" s="208"/>
      <c r="KZG2" s="208"/>
      <c r="KZH2" s="208"/>
      <c r="KZI2" s="208"/>
      <c r="KZJ2" s="208"/>
      <c r="KZK2" s="208"/>
      <c r="KZL2" s="208"/>
      <c r="KZM2" s="208"/>
      <c r="KZN2" s="208"/>
      <c r="KZO2" s="208"/>
      <c r="KZP2" s="208"/>
      <c r="KZQ2" s="208"/>
      <c r="KZR2" s="208"/>
      <c r="KZS2" s="208"/>
      <c r="KZT2" s="208"/>
      <c r="KZU2" s="208"/>
      <c r="KZV2" s="208"/>
      <c r="KZW2" s="208"/>
      <c r="KZX2" s="208"/>
      <c r="KZY2" s="208"/>
      <c r="KZZ2" s="208"/>
      <c r="LAA2" s="208"/>
      <c r="LAB2" s="208"/>
      <c r="LAC2" s="208"/>
      <c r="LAD2" s="208"/>
      <c r="LAE2" s="208"/>
      <c r="LAF2" s="208"/>
      <c r="LAG2" s="208"/>
      <c r="LAH2" s="208"/>
      <c r="LAI2" s="208"/>
      <c r="LAJ2" s="208"/>
      <c r="LAK2" s="208"/>
      <c r="LAL2" s="208"/>
      <c r="LAM2" s="208"/>
      <c r="LAN2" s="208"/>
      <c r="LAO2" s="208"/>
      <c r="LAP2" s="208"/>
      <c r="LAQ2" s="208"/>
      <c r="LAR2" s="208"/>
      <c r="LAS2" s="208"/>
      <c r="LAT2" s="208"/>
      <c r="LAU2" s="208"/>
      <c r="LAV2" s="208"/>
      <c r="LAW2" s="208"/>
      <c r="LAX2" s="208"/>
      <c r="LAY2" s="208"/>
      <c r="LAZ2" s="208"/>
      <c r="LBA2" s="208"/>
      <c r="LBB2" s="208"/>
      <c r="LBC2" s="208"/>
      <c r="LBD2" s="208"/>
      <c r="LBE2" s="208"/>
      <c r="LBF2" s="208"/>
      <c r="LBG2" s="208"/>
      <c r="LBH2" s="208"/>
      <c r="LBI2" s="208"/>
      <c r="LBJ2" s="208"/>
      <c r="LBK2" s="208"/>
      <c r="LBL2" s="208"/>
      <c r="LBM2" s="208"/>
      <c r="LBN2" s="208"/>
      <c r="LBO2" s="208"/>
      <c r="LBP2" s="208"/>
      <c r="LBQ2" s="208"/>
      <c r="LBR2" s="208"/>
      <c r="LBS2" s="208"/>
      <c r="LBT2" s="208"/>
      <c r="LBU2" s="208"/>
      <c r="LBV2" s="208"/>
      <c r="LBW2" s="208"/>
      <c r="LBX2" s="208"/>
      <c r="LBY2" s="208"/>
      <c r="LBZ2" s="208"/>
      <c r="LCA2" s="208"/>
      <c r="LCB2" s="208"/>
      <c r="LCC2" s="208"/>
      <c r="LCD2" s="208"/>
      <c r="LCE2" s="208"/>
      <c r="LCF2" s="208"/>
      <c r="LCG2" s="208"/>
      <c r="LCH2" s="208"/>
      <c r="LCI2" s="208"/>
      <c r="LCJ2" s="208"/>
      <c r="LCK2" s="208"/>
      <c r="LCL2" s="208"/>
      <c r="LCM2" s="208"/>
      <c r="LCN2" s="208"/>
      <c r="LCO2" s="208"/>
      <c r="LCP2" s="208"/>
      <c r="LCQ2" s="208"/>
      <c r="LCR2" s="208"/>
      <c r="LCS2" s="208"/>
      <c r="LCT2" s="208"/>
      <c r="LCU2" s="208"/>
      <c r="LCV2" s="208"/>
      <c r="LCW2" s="208"/>
      <c r="LCX2" s="208"/>
      <c r="LCY2" s="208"/>
      <c r="LCZ2" s="208"/>
      <c r="LDA2" s="208"/>
      <c r="LDB2" s="208"/>
      <c r="LDC2" s="208"/>
      <c r="LDD2" s="208"/>
      <c r="LDE2" s="208"/>
      <c r="LDF2" s="208"/>
      <c r="LDG2" s="208"/>
      <c r="LDH2" s="208"/>
      <c r="LDI2" s="208"/>
      <c r="LDJ2" s="208"/>
      <c r="LDK2" s="208"/>
      <c r="LDL2" s="208"/>
      <c r="LDM2" s="208"/>
      <c r="LDN2" s="208"/>
      <c r="LDO2" s="208"/>
      <c r="LDP2" s="208"/>
      <c r="LDQ2" s="208"/>
      <c r="LDR2" s="208"/>
      <c r="LDS2" s="208"/>
      <c r="LDT2" s="208"/>
      <c r="LDU2" s="208"/>
      <c r="LDV2" s="208"/>
      <c r="LDW2" s="208"/>
      <c r="LDX2" s="208"/>
      <c r="LDY2" s="208"/>
      <c r="LDZ2" s="208"/>
      <c r="LEA2" s="208"/>
      <c r="LEB2" s="208"/>
      <c r="LEC2" s="208"/>
      <c r="LED2" s="208"/>
      <c r="LEE2" s="208"/>
      <c r="LEF2" s="208"/>
      <c r="LEG2" s="208"/>
      <c r="LEH2" s="208"/>
      <c r="LEI2" s="208"/>
      <c r="LEJ2" s="208"/>
      <c r="LEK2" s="208"/>
      <c r="LEL2" s="208"/>
      <c r="LEM2" s="208"/>
      <c r="LEN2" s="208"/>
      <c r="LEO2" s="208"/>
      <c r="LEP2" s="208"/>
      <c r="LEQ2" s="208"/>
      <c r="LER2" s="208"/>
      <c r="LES2" s="208"/>
      <c r="LET2" s="208"/>
      <c r="LEU2" s="208"/>
      <c r="LEV2" s="208"/>
      <c r="LEW2" s="208"/>
      <c r="LEX2" s="208"/>
      <c r="LEY2" s="208"/>
      <c r="LEZ2" s="208"/>
      <c r="LFA2" s="208"/>
      <c r="LFB2" s="208"/>
      <c r="LFC2" s="208"/>
      <c r="LFD2" s="208"/>
      <c r="LFE2" s="208"/>
      <c r="LFF2" s="208"/>
      <c r="LFG2" s="208"/>
      <c r="LFH2" s="208"/>
      <c r="LFI2" s="208"/>
      <c r="LFJ2" s="208"/>
      <c r="LFK2" s="208"/>
      <c r="LFL2" s="208"/>
      <c r="LFM2" s="208"/>
      <c r="LFN2" s="208"/>
      <c r="LFO2" s="208"/>
      <c r="LFP2" s="208"/>
      <c r="LFQ2" s="208"/>
      <c r="LFR2" s="208"/>
      <c r="LFS2" s="208"/>
      <c r="LFT2" s="208"/>
      <c r="LFU2" s="208"/>
      <c r="LFV2" s="208"/>
      <c r="LFW2" s="208"/>
      <c r="LFX2" s="208"/>
      <c r="LFY2" s="208"/>
      <c r="LFZ2" s="208"/>
      <c r="LGA2" s="208"/>
      <c r="LGB2" s="208"/>
      <c r="LGC2" s="208"/>
      <c r="LGD2" s="208"/>
      <c r="LGE2" s="208"/>
      <c r="LGF2" s="208"/>
      <c r="LGG2" s="208"/>
      <c r="LGH2" s="208"/>
      <c r="LGI2" s="208"/>
      <c r="LGJ2" s="208"/>
      <c r="LGK2" s="208"/>
      <c r="LGL2" s="208"/>
      <c r="LGM2" s="208"/>
      <c r="LGN2" s="208"/>
      <c r="LGO2" s="208"/>
      <c r="LGP2" s="208"/>
      <c r="LGQ2" s="208"/>
      <c r="LGR2" s="208"/>
      <c r="LGS2" s="208"/>
      <c r="LGT2" s="208"/>
      <c r="LGU2" s="208"/>
      <c r="LGV2" s="208"/>
      <c r="LGW2" s="208"/>
      <c r="LGX2" s="208"/>
      <c r="LGY2" s="208"/>
      <c r="LGZ2" s="208"/>
      <c r="LHA2" s="208"/>
      <c r="LHB2" s="208"/>
      <c r="LHC2" s="208"/>
      <c r="LHD2" s="208"/>
      <c r="LHE2" s="208"/>
      <c r="LHF2" s="208"/>
      <c r="LHG2" s="208"/>
      <c r="LHH2" s="208"/>
      <c r="LHI2" s="208"/>
      <c r="LHJ2" s="208"/>
      <c r="LHK2" s="208"/>
      <c r="LHL2" s="208"/>
      <c r="LHM2" s="208"/>
      <c r="LHN2" s="208"/>
      <c r="LHO2" s="208"/>
      <c r="LHP2" s="208"/>
      <c r="LHQ2" s="208"/>
      <c r="LHR2" s="208"/>
      <c r="LHS2" s="208"/>
      <c r="LHT2" s="208"/>
      <c r="LHU2" s="208"/>
      <c r="LHV2" s="208"/>
      <c r="LHW2" s="208"/>
      <c r="LHX2" s="208"/>
      <c r="LHY2" s="208"/>
      <c r="LHZ2" s="208"/>
      <c r="LIA2" s="208"/>
      <c r="LIB2" s="208"/>
      <c r="LIC2" s="208"/>
      <c r="LID2" s="208"/>
      <c r="LIE2" s="208"/>
      <c r="LIF2" s="208"/>
      <c r="LIG2" s="208"/>
      <c r="LIH2" s="208"/>
      <c r="LII2" s="208"/>
      <c r="LIJ2" s="208"/>
      <c r="LIK2" s="208"/>
      <c r="LIL2" s="208"/>
      <c r="LIM2" s="208"/>
      <c r="LIN2" s="208"/>
      <c r="LIO2" s="208"/>
      <c r="LIP2" s="208"/>
      <c r="LIQ2" s="208"/>
      <c r="LIR2" s="208"/>
      <c r="LIS2" s="208"/>
      <c r="LIT2" s="208"/>
      <c r="LIU2" s="208"/>
      <c r="LIV2" s="208"/>
      <c r="LIW2" s="208"/>
      <c r="LIX2" s="208"/>
      <c r="LIY2" s="208"/>
      <c r="LIZ2" s="208"/>
      <c r="LJA2" s="208"/>
      <c r="LJB2" s="208"/>
      <c r="LJC2" s="208"/>
      <c r="LJD2" s="208"/>
      <c r="LJE2" s="208"/>
      <c r="LJF2" s="208"/>
      <c r="LJG2" s="208"/>
      <c r="LJH2" s="208"/>
      <c r="LJI2" s="208"/>
      <c r="LJJ2" s="208"/>
      <c r="LJK2" s="208"/>
      <c r="LJL2" s="208"/>
      <c r="LJM2" s="208"/>
      <c r="LJN2" s="208"/>
      <c r="LJO2" s="208"/>
      <c r="LJP2" s="208"/>
      <c r="LJQ2" s="208"/>
      <c r="LJR2" s="208"/>
      <c r="LJS2" s="208"/>
      <c r="LJT2" s="208"/>
      <c r="LJU2" s="208"/>
      <c r="LJV2" s="208"/>
      <c r="LJW2" s="208"/>
      <c r="LJX2" s="208"/>
      <c r="LJY2" s="208"/>
      <c r="LJZ2" s="208"/>
      <c r="LKA2" s="208"/>
      <c r="LKB2" s="208"/>
      <c r="LKC2" s="208"/>
      <c r="LKD2" s="208"/>
      <c r="LKE2" s="208"/>
      <c r="LKF2" s="208"/>
      <c r="LKG2" s="208"/>
      <c r="LKH2" s="208"/>
      <c r="LKI2" s="208"/>
      <c r="LKJ2" s="208"/>
      <c r="LKK2" s="208"/>
      <c r="LKL2" s="208"/>
      <c r="LKM2" s="208"/>
      <c r="LKN2" s="208"/>
      <c r="LKO2" s="208"/>
      <c r="LKP2" s="208"/>
      <c r="LKQ2" s="208"/>
      <c r="LKR2" s="208"/>
      <c r="LKS2" s="208"/>
      <c r="LKT2" s="208"/>
      <c r="LKU2" s="208"/>
      <c r="LKV2" s="208"/>
      <c r="LKW2" s="208"/>
      <c r="LKX2" s="208"/>
      <c r="LKY2" s="208"/>
      <c r="LKZ2" s="208"/>
      <c r="LLA2" s="208"/>
      <c r="LLB2" s="208"/>
      <c r="LLC2" s="208"/>
      <c r="LLD2" s="208"/>
      <c r="LLE2" s="208"/>
      <c r="LLF2" s="208"/>
      <c r="LLG2" s="208"/>
      <c r="LLH2" s="208"/>
      <c r="LLI2" s="208"/>
      <c r="LLJ2" s="208"/>
      <c r="LLK2" s="208"/>
      <c r="LLL2" s="208"/>
      <c r="LLM2" s="208"/>
      <c r="LLN2" s="208"/>
      <c r="LLO2" s="208"/>
      <c r="LLP2" s="208"/>
      <c r="LLQ2" s="208"/>
      <c r="LLR2" s="208"/>
      <c r="LLS2" s="208"/>
      <c r="LLT2" s="208"/>
      <c r="LLU2" s="208"/>
      <c r="LLV2" s="208"/>
      <c r="LLW2" s="208"/>
      <c r="LLX2" s="208"/>
      <c r="LLY2" s="208"/>
      <c r="LLZ2" s="208"/>
      <c r="LMA2" s="208"/>
      <c r="LMB2" s="208"/>
      <c r="LMC2" s="208"/>
      <c r="LMD2" s="208"/>
      <c r="LME2" s="208"/>
      <c r="LMF2" s="208"/>
      <c r="LMG2" s="208"/>
      <c r="LMH2" s="208"/>
      <c r="LMI2" s="208"/>
      <c r="LMJ2" s="208"/>
      <c r="LMK2" s="208"/>
      <c r="LML2" s="208"/>
      <c r="LMM2" s="208"/>
      <c r="LMN2" s="208"/>
      <c r="LMO2" s="208"/>
      <c r="LMP2" s="208"/>
      <c r="LMQ2" s="208"/>
      <c r="LMR2" s="208"/>
      <c r="LMS2" s="208"/>
      <c r="LMT2" s="208"/>
      <c r="LMU2" s="208"/>
      <c r="LMV2" s="208"/>
      <c r="LMW2" s="208"/>
      <c r="LMX2" s="208"/>
      <c r="LMY2" s="208"/>
      <c r="LMZ2" s="208"/>
      <c r="LNA2" s="208"/>
      <c r="LNB2" s="208"/>
      <c r="LNC2" s="208"/>
      <c r="LND2" s="208"/>
      <c r="LNE2" s="208"/>
      <c r="LNF2" s="208"/>
      <c r="LNG2" s="208"/>
      <c r="LNH2" s="208"/>
      <c r="LNI2" s="208"/>
      <c r="LNJ2" s="208"/>
      <c r="LNK2" s="208"/>
      <c r="LNL2" s="208"/>
      <c r="LNM2" s="208"/>
      <c r="LNN2" s="208"/>
      <c r="LNO2" s="208"/>
      <c r="LNP2" s="208"/>
      <c r="LNQ2" s="208"/>
      <c r="LNR2" s="208"/>
      <c r="LNS2" s="208"/>
      <c r="LNT2" s="208"/>
      <c r="LNU2" s="208"/>
      <c r="LNV2" s="208"/>
      <c r="LNW2" s="208"/>
      <c r="LNX2" s="208"/>
      <c r="LNY2" s="208"/>
      <c r="LNZ2" s="208"/>
      <c r="LOA2" s="208"/>
      <c r="LOB2" s="208"/>
      <c r="LOC2" s="208"/>
      <c r="LOD2" s="208"/>
      <c r="LOE2" s="208"/>
      <c r="LOF2" s="208"/>
      <c r="LOG2" s="208"/>
      <c r="LOH2" s="208"/>
      <c r="LOI2" s="208"/>
      <c r="LOJ2" s="208"/>
      <c r="LOK2" s="208"/>
      <c r="LOL2" s="208"/>
      <c r="LOM2" s="208"/>
      <c r="LON2" s="208"/>
      <c r="LOO2" s="208"/>
      <c r="LOP2" s="208"/>
      <c r="LOQ2" s="208"/>
      <c r="LOR2" s="208"/>
      <c r="LOS2" s="208"/>
      <c r="LOT2" s="208"/>
      <c r="LOU2" s="208"/>
      <c r="LOV2" s="208"/>
      <c r="LOW2" s="208"/>
      <c r="LOX2" s="208"/>
      <c r="LOY2" s="208"/>
      <c r="LOZ2" s="208"/>
      <c r="LPA2" s="208"/>
      <c r="LPB2" s="208"/>
      <c r="LPC2" s="208"/>
      <c r="LPD2" s="208"/>
      <c r="LPE2" s="208"/>
      <c r="LPF2" s="208"/>
      <c r="LPG2" s="208"/>
      <c r="LPH2" s="208"/>
      <c r="LPI2" s="208"/>
      <c r="LPJ2" s="208"/>
      <c r="LPK2" s="208"/>
      <c r="LPL2" s="208"/>
      <c r="LPM2" s="208"/>
      <c r="LPN2" s="208"/>
      <c r="LPO2" s="208"/>
      <c r="LPP2" s="208"/>
      <c r="LPQ2" s="208"/>
      <c r="LPR2" s="208"/>
      <c r="LPS2" s="208"/>
      <c r="LPT2" s="208"/>
      <c r="LPU2" s="208"/>
      <c r="LPV2" s="208"/>
      <c r="LPW2" s="208"/>
      <c r="LPX2" s="208"/>
      <c r="LPY2" s="208"/>
      <c r="LPZ2" s="208"/>
      <c r="LQA2" s="208"/>
      <c r="LQB2" s="208"/>
      <c r="LQC2" s="208"/>
      <c r="LQD2" s="208"/>
      <c r="LQE2" s="208"/>
      <c r="LQF2" s="208"/>
      <c r="LQG2" s="208"/>
      <c r="LQH2" s="208"/>
      <c r="LQI2" s="208"/>
      <c r="LQJ2" s="208"/>
      <c r="LQK2" s="208"/>
      <c r="LQL2" s="208"/>
      <c r="LQM2" s="208"/>
      <c r="LQN2" s="208"/>
      <c r="LQO2" s="208"/>
      <c r="LQP2" s="208"/>
      <c r="LQQ2" s="208"/>
      <c r="LQR2" s="208"/>
      <c r="LQS2" s="208"/>
      <c r="LQT2" s="208"/>
      <c r="LQU2" s="208"/>
      <c r="LQV2" s="208"/>
      <c r="LQW2" s="208"/>
      <c r="LQX2" s="208"/>
      <c r="LQY2" s="208"/>
      <c r="LQZ2" s="208"/>
      <c r="LRA2" s="208"/>
      <c r="LRB2" s="208"/>
      <c r="LRC2" s="208"/>
      <c r="LRD2" s="208"/>
      <c r="LRE2" s="208"/>
      <c r="LRF2" s="208"/>
      <c r="LRG2" s="208"/>
      <c r="LRH2" s="208"/>
      <c r="LRI2" s="208"/>
      <c r="LRJ2" s="208"/>
      <c r="LRK2" s="208"/>
      <c r="LRL2" s="208"/>
      <c r="LRM2" s="208"/>
      <c r="LRN2" s="208"/>
      <c r="LRO2" s="208"/>
      <c r="LRP2" s="208"/>
      <c r="LRQ2" s="208"/>
      <c r="LRR2" s="208"/>
      <c r="LRS2" s="208"/>
      <c r="LRT2" s="208"/>
      <c r="LRU2" s="208"/>
      <c r="LRV2" s="208"/>
      <c r="LRW2" s="208"/>
      <c r="LRX2" s="208"/>
      <c r="LRY2" s="208"/>
      <c r="LRZ2" s="208"/>
      <c r="LSA2" s="208"/>
      <c r="LSB2" s="208"/>
      <c r="LSC2" s="208"/>
      <c r="LSD2" s="208"/>
      <c r="LSE2" s="208"/>
      <c r="LSF2" s="208"/>
      <c r="LSG2" s="208"/>
      <c r="LSH2" s="208"/>
      <c r="LSI2" s="208"/>
      <c r="LSJ2" s="208"/>
      <c r="LSK2" s="208"/>
      <c r="LSL2" s="208"/>
      <c r="LSM2" s="208"/>
      <c r="LSN2" s="208"/>
      <c r="LSO2" s="208"/>
      <c r="LSP2" s="208"/>
      <c r="LSQ2" s="208"/>
      <c r="LSR2" s="208"/>
      <c r="LSS2" s="208"/>
      <c r="LST2" s="208"/>
      <c r="LSU2" s="208"/>
      <c r="LSV2" s="208"/>
      <c r="LSW2" s="208"/>
      <c r="LSX2" s="208"/>
      <c r="LSY2" s="208"/>
      <c r="LSZ2" s="208"/>
      <c r="LTA2" s="208"/>
      <c r="LTB2" s="208"/>
      <c r="LTC2" s="208"/>
      <c r="LTD2" s="208"/>
      <c r="LTE2" s="208"/>
      <c r="LTF2" s="208"/>
      <c r="LTG2" s="208"/>
      <c r="LTH2" s="208"/>
      <c r="LTI2" s="208"/>
      <c r="LTJ2" s="208"/>
      <c r="LTK2" s="208"/>
      <c r="LTL2" s="208"/>
      <c r="LTM2" s="208"/>
      <c r="LTN2" s="208"/>
      <c r="LTO2" s="208"/>
      <c r="LTP2" s="208"/>
      <c r="LTQ2" s="208"/>
      <c r="LTR2" s="208"/>
      <c r="LTS2" s="208"/>
      <c r="LTT2" s="208"/>
      <c r="LTU2" s="208"/>
      <c r="LTV2" s="208"/>
      <c r="LTW2" s="208"/>
      <c r="LTX2" s="208"/>
      <c r="LTY2" s="208"/>
      <c r="LTZ2" s="208"/>
      <c r="LUA2" s="208"/>
      <c r="LUB2" s="208"/>
      <c r="LUC2" s="208"/>
      <c r="LUD2" s="208"/>
      <c r="LUE2" s="208"/>
      <c r="LUF2" s="208"/>
      <c r="LUG2" s="208"/>
      <c r="LUH2" s="208"/>
      <c r="LUI2" s="208"/>
      <c r="LUJ2" s="208"/>
      <c r="LUK2" s="208"/>
      <c r="LUL2" s="208"/>
      <c r="LUM2" s="208"/>
      <c r="LUN2" s="208"/>
      <c r="LUO2" s="208"/>
      <c r="LUP2" s="208"/>
      <c r="LUQ2" s="208"/>
      <c r="LUR2" s="208"/>
      <c r="LUS2" s="208"/>
      <c r="LUT2" s="208"/>
      <c r="LUU2" s="208"/>
      <c r="LUV2" s="208"/>
      <c r="LUW2" s="208"/>
      <c r="LUX2" s="208"/>
      <c r="LUY2" s="208"/>
      <c r="LUZ2" s="208"/>
      <c r="LVA2" s="208"/>
      <c r="LVB2" s="208"/>
      <c r="LVC2" s="208"/>
      <c r="LVD2" s="208"/>
      <c r="LVE2" s="208"/>
      <c r="LVF2" s="208"/>
      <c r="LVG2" s="208"/>
      <c r="LVH2" s="208"/>
      <c r="LVI2" s="208"/>
      <c r="LVJ2" s="208"/>
      <c r="LVK2" s="208"/>
      <c r="LVL2" s="208"/>
      <c r="LVM2" s="208"/>
      <c r="LVN2" s="208"/>
      <c r="LVO2" s="208"/>
      <c r="LVP2" s="208"/>
      <c r="LVQ2" s="208"/>
      <c r="LVR2" s="208"/>
      <c r="LVS2" s="208"/>
      <c r="LVT2" s="208"/>
      <c r="LVU2" s="208"/>
      <c r="LVV2" s="208"/>
      <c r="LVW2" s="208"/>
      <c r="LVX2" s="208"/>
      <c r="LVY2" s="208"/>
      <c r="LVZ2" s="208"/>
      <c r="LWA2" s="208"/>
      <c r="LWB2" s="208"/>
      <c r="LWC2" s="208"/>
      <c r="LWD2" s="208"/>
      <c r="LWE2" s="208"/>
      <c r="LWF2" s="208"/>
      <c r="LWG2" s="208"/>
      <c r="LWH2" s="208"/>
      <c r="LWI2" s="208"/>
      <c r="LWJ2" s="208"/>
      <c r="LWK2" s="208"/>
      <c r="LWL2" s="208"/>
      <c r="LWM2" s="208"/>
      <c r="LWN2" s="208"/>
      <c r="LWO2" s="208"/>
      <c r="LWP2" s="208"/>
      <c r="LWQ2" s="208"/>
      <c r="LWR2" s="208"/>
      <c r="LWS2" s="208"/>
      <c r="LWT2" s="208"/>
      <c r="LWU2" s="208"/>
      <c r="LWV2" s="208"/>
      <c r="LWW2" s="208"/>
      <c r="LWX2" s="208"/>
      <c r="LWY2" s="208"/>
      <c r="LWZ2" s="208"/>
      <c r="LXA2" s="208"/>
      <c r="LXB2" s="208"/>
      <c r="LXC2" s="208"/>
      <c r="LXD2" s="208"/>
      <c r="LXE2" s="208"/>
      <c r="LXF2" s="208"/>
      <c r="LXG2" s="208"/>
      <c r="LXH2" s="208"/>
      <c r="LXI2" s="208"/>
      <c r="LXJ2" s="208"/>
      <c r="LXK2" s="208"/>
      <c r="LXL2" s="208"/>
      <c r="LXM2" s="208"/>
      <c r="LXN2" s="208"/>
      <c r="LXO2" s="208"/>
      <c r="LXP2" s="208"/>
      <c r="LXQ2" s="208"/>
      <c r="LXR2" s="208"/>
      <c r="LXS2" s="208"/>
      <c r="LXT2" s="208"/>
      <c r="LXU2" s="208"/>
      <c r="LXV2" s="208"/>
      <c r="LXW2" s="208"/>
      <c r="LXX2" s="208"/>
      <c r="LXY2" s="208"/>
      <c r="LXZ2" s="208"/>
      <c r="LYA2" s="208"/>
      <c r="LYB2" s="208"/>
      <c r="LYC2" s="208"/>
      <c r="LYD2" s="208"/>
      <c r="LYE2" s="208"/>
      <c r="LYF2" s="208"/>
      <c r="LYG2" s="208"/>
      <c r="LYH2" s="208"/>
      <c r="LYI2" s="208"/>
      <c r="LYJ2" s="208"/>
      <c r="LYK2" s="208"/>
      <c r="LYL2" s="208"/>
      <c r="LYM2" s="208"/>
      <c r="LYN2" s="208"/>
      <c r="LYO2" s="208"/>
      <c r="LYP2" s="208"/>
      <c r="LYQ2" s="208"/>
      <c r="LYR2" s="208"/>
      <c r="LYS2" s="208"/>
      <c r="LYT2" s="208"/>
      <c r="LYU2" s="208"/>
      <c r="LYV2" s="208"/>
      <c r="LYW2" s="208"/>
      <c r="LYX2" s="208"/>
      <c r="LYY2" s="208"/>
      <c r="LYZ2" s="208"/>
      <c r="LZA2" s="208"/>
      <c r="LZB2" s="208"/>
      <c r="LZC2" s="208"/>
      <c r="LZD2" s="208"/>
      <c r="LZE2" s="208"/>
      <c r="LZF2" s="208"/>
      <c r="LZG2" s="208"/>
      <c r="LZH2" s="208"/>
      <c r="LZI2" s="208"/>
      <c r="LZJ2" s="208"/>
      <c r="LZK2" s="208"/>
      <c r="LZL2" s="208"/>
      <c r="LZM2" s="208"/>
      <c r="LZN2" s="208"/>
      <c r="LZO2" s="208"/>
      <c r="LZP2" s="208"/>
      <c r="LZQ2" s="208"/>
      <c r="LZR2" s="208"/>
      <c r="LZS2" s="208"/>
      <c r="LZT2" s="208"/>
      <c r="LZU2" s="208"/>
      <c r="LZV2" s="208"/>
      <c r="LZW2" s="208"/>
      <c r="LZX2" s="208"/>
      <c r="LZY2" s="208"/>
      <c r="LZZ2" s="208"/>
      <c r="MAA2" s="208"/>
      <c r="MAB2" s="208"/>
      <c r="MAC2" s="208"/>
      <c r="MAD2" s="208"/>
      <c r="MAE2" s="208"/>
      <c r="MAF2" s="208"/>
      <c r="MAG2" s="208"/>
      <c r="MAH2" s="208"/>
      <c r="MAI2" s="208"/>
      <c r="MAJ2" s="208"/>
      <c r="MAK2" s="208"/>
      <c r="MAL2" s="208"/>
      <c r="MAM2" s="208"/>
      <c r="MAN2" s="208"/>
      <c r="MAO2" s="208"/>
      <c r="MAP2" s="208"/>
      <c r="MAQ2" s="208"/>
      <c r="MAR2" s="208"/>
      <c r="MAS2" s="208"/>
      <c r="MAT2" s="208"/>
      <c r="MAU2" s="208"/>
      <c r="MAV2" s="208"/>
      <c r="MAW2" s="208"/>
      <c r="MAX2" s="208"/>
      <c r="MAY2" s="208"/>
      <c r="MAZ2" s="208"/>
      <c r="MBA2" s="208"/>
      <c r="MBB2" s="208"/>
      <c r="MBC2" s="208"/>
      <c r="MBD2" s="208"/>
      <c r="MBE2" s="208"/>
      <c r="MBF2" s="208"/>
      <c r="MBG2" s="208"/>
      <c r="MBH2" s="208"/>
      <c r="MBI2" s="208"/>
      <c r="MBJ2" s="208"/>
      <c r="MBK2" s="208"/>
      <c r="MBL2" s="208"/>
      <c r="MBM2" s="208"/>
      <c r="MBN2" s="208"/>
      <c r="MBO2" s="208"/>
      <c r="MBP2" s="208"/>
      <c r="MBQ2" s="208"/>
      <c r="MBR2" s="208"/>
      <c r="MBS2" s="208"/>
      <c r="MBT2" s="208"/>
      <c r="MBU2" s="208"/>
      <c r="MBV2" s="208"/>
      <c r="MBW2" s="208"/>
      <c r="MBX2" s="208"/>
      <c r="MBY2" s="208"/>
      <c r="MBZ2" s="208"/>
      <c r="MCA2" s="208"/>
      <c r="MCB2" s="208"/>
      <c r="MCC2" s="208"/>
      <c r="MCD2" s="208"/>
      <c r="MCE2" s="208"/>
      <c r="MCF2" s="208"/>
      <c r="MCG2" s="208"/>
      <c r="MCH2" s="208"/>
      <c r="MCI2" s="208"/>
      <c r="MCJ2" s="208"/>
      <c r="MCK2" s="208"/>
      <c r="MCL2" s="208"/>
      <c r="MCM2" s="208"/>
      <c r="MCN2" s="208"/>
      <c r="MCO2" s="208"/>
      <c r="MCP2" s="208"/>
      <c r="MCQ2" s="208"/>
      <c r="MCR2" s="208"/>
      <c r="MCS2" s="208"/>
      <c r="MCT2" s="208"/>
      <c r="MCU2" s="208"/>
      <c r="MCV2" s="208"/>
      <c r="MCW2" s="208"/>
      <c r="MCX2" s="208"/>
      <c r="MCY2" s="208"/>
      <c r="MCZ2" s="208"/>
      <c r="MDA2" s="208"/>
      <c r="MDB2" s="208"/>
      <c r="MDC2" s="208"/>
      <c r="MDD2" s="208"/>
      <c r="MDE2" s="208"/>
      <c r="MDF2" s="208"/>
      <c r="MDG2" s="208"/>
      <c r="MDH2" s="208"/>
      <c r="MDI2" s="208"/>
      <c r="MDJ2" s="208"/>
      <c r="MDK2" s="208"/>
      <c r="MDL2" s="208"/>
      <c r="MDM2" s="208"/>
      <c r="MDN2" s="208"/>
      <c r="MDO2" s="208"/>
      <c r="MDP2" s="208"/>
      <c r="MDQ2" s="208"/>
      <c r="MDR2" s="208"/>
      <c r="MDS2" s="208"/>
      <c r="MDT2" s="208"/>
      <c r="MDU2" s="208"/>
      <c r="MDV2" s="208"/>
      <c r="MDW2" s="208"/>
      <c r="MDX2" s="208"/>
      <c r="MDY2" s="208"/>
      <c r="MDZ2" s="208"/>
      <c r="MEA2" s="208"/>
      <c r="MEB2" s="208"/>
      <c r="MEC2" s="208"/>
      <c r="MED2" s="208"/>
      <c r="MEE2" s="208"/>
      <c r="MEF2" s="208"/>
      <c r="MEG2" s="208"/>
      <c r="MEH2" s="208"/>
      <c r="MEI2" s="208"/>
      <c r="MEJ2" s="208"/>
      <c r="MEK2" s="208"/>
      <c r="MEL2" s="208"/>
      <c r="MEM2" s="208"/>
      <c r="MEN2" s="208"/>
      <c r="MEO2" s="208"/>
      <c r="MEP2" s="208"/>
      <c r="MEQ2" s="208"/>
      <c r="MER2" s="208"/>
      <c r="MES2" s="208"/>
      <c r="MET2" s="208"/>
      <c r="MEU2" s="208"/>
      <c r="MEV2" s="208"/>
      <c r="MEW2" s="208"/>
      <c r="MEX2" s="208"/>
      <c r="MEY2" s="208"/>
      <c r="MEZ2" s="208"/>
      <c r="MFA2" s="208"/>
      <c r="MFB2" s="208"/>
      <c r="MFC2" s="208"/>
      <c r="MFD2" s="208"/>
      <c r="MFE2" s="208"/>
      <c r="MFF2" s="208"/>
      <c r="MFG2" s="208"/>
      <c r="MFH2" s="208"/>
      <c r="MFI2" s="208"/>
      <c r="MFJ2" s="208"/>
      <c r="MFK2" s="208"/>
      <c r="MFL2" s="208"/>
      <c r="MFM2" s="208"/>
      <c r="MFN2" s="208"/>
      <c r="MFO2" s="208"/>
      <c r="MFP2" s="208"/>
      <c r="MFQ2" s="208"/>
      <c r="MFR2" s="208"/>
      <c r="MFS2" s="208"/>
      <c r="MFT2" s="208"/>
      <c r="MFU2" s="208"/>
      <c r="MFV2" s="208"/>
      <c r="MFW2" s="208"/>
      <c r="MFX2" s="208"/>
      <c r="MFY2" s="208"/>
      <c r="MFZ2" s="208"/>
      <c r="MGA2" s="208"/>
      <c r="MGB2" s="208"/>
      <c r="MGC2" s="208"/>
      <c r="MGD2" s="208"/>
      <c r="MGE2" s="208"/>
      <c r="MGF2" s="208"/>
      <c r="MGG2" s="208"/>
      <c r="MGH2" s="208"/>
      <c r="MGI2" s="208"/>
      <c r="MGJ2" s="208"/>
      <c r="MGK2" s="208"/>
      <c r="MGL2" s="208"/>
      <c r="MGM2" s="208"/>
      <c r="MGN2" s="208"/>
      <c r="MGO2" s="208"/>
      <c r="MGP2" s="208"/>
      <c r="MGQ2" s="208"/>
      <c r="MGR2" s="208"/>
      <c r="MGS2" s="208"/>
      <c r="MGT2" s="208"/>
      <c r="MGU2" s="208"/>
      <c r="MGV2" s="208"/>
      <c r="MGW2" s="208"/>
      <c r="MGX2" s="208"/>
      <c r="MGY2" s="208"/>
      <c r="MGZ2" s="208"/>
      <c r="MHA2" s="208"/>
      <c r="MHB2" s="208"/>
      <c r="MHC2" s="208"/>
      <c r="MHD2" s="208"/>
      <c r="MHE2" s="208"/>
      <c r="MHF2" s="208"/>
      <c r="MHG2" s="208"/>
      <c r="MHH2" s="208"/>
      <c r="MHI2" s="208"/>
      <c r="MHJ2" s="208"/>
      <c r="MHK2" s="208"/>
      <c r="MHL2" s="208"/>
      <c r="MHM2" s="208"/>
      <c r="MHN2" s="208"/>
      <c r="MHO2" s="208"/>
      <c r="MHP2" s="208"/>
      <c r="MHQ2" s="208"/>
      <c r="MHR2" s="208"/>
      <c r="MHS2" s="208"/>
      <c r="MHT2" s="208"/>
      <c r="MHU2" s="208"/>
      <c r="MHV2" s="208"/>
      <c r="MHW2" s="208"/>
      <c r="MHX2" s="208"/>
      <c r="MHY2" s="208"/>
      <c r="MHZ2" s="208"/>
      <c r="MIA2" s="208"/>
      <c r="MIB2" s="208"/>
      <c r="MIC2" s="208"/>
      <c r="MID2" s="208"/>
      <c r="MIE2" s="208"/>
      <c r="MIF2" s="208"/>
      <c r="MIG2" s="208"/>
      <c r="MIH2" s="208"/>
      <c r="MII2" s="208"/>
      <c r="MIJ2" s="208"/>
      <c r="MIK2" s="208"/>
      <c r="MIL2" s="208"/>
      <c r="MIM2" s="208"/>
      <c r="MIN2" s="208"/>
      <c r="MIO2" s="208"/>
      <c r="MIP2" s="208"/>
      <c r="MIQ2" s="208"/>
      <c r="MIR2" s="208"/>
      <c r="MIS2" s="208"/>
      <c r="MIT2" s="208"/>
      <c r="MIU2" s="208"/>
      <c r="MIV2" s="208"/>
      <c r="MIW2" s="208"/>
      <c r="MIX2" s="208"/>
      <c r="MIY2" s="208"/>
      <c r="MIZ2" s="208"/>
      <c r="MJA2" s="208"/>
      <c r="MJB2" s="208"/>
      <c r="MJC2" s="208"/>
      <c r="MJD2" s="208"/>
      <c r="MJE2" s="208"/>
      <c r="MJF2" s="208"/>
      <c r="MJG2" s="208"/>
      <c r="MJH2" s="208"/>
      <c r="MJI2" s="208"/>
      <c r="MJJ2" s="208"/>
      <c r="MJK2" s="208"/>
      <c r="MJL2" s="208"/>
      <c r="MJM2" s="208"/>
      <c r="MJN2" s="208"/>
      <c r="MJO2" s="208"/>
      <c r="MJP2" s="208"/>
      <c r="MJQ2" s="208"/>
      <c r="MJR2" s="208"/>
      <c r="MJS2" s="208"/>
      <c r="MJT2" s="208"/>
      <c r="MJU2" s="208"/>
      <c r="MJV2" s="208"/>
      <c r="MJW2" s="208"/>
      <c r="MJX2" s="208"/>
      <c r="MJY2" s="208"/>
      <c r="MJZ2" s="208"/>
      <c r="MKA2" s="208"/>
      <c r="MKB2" s="208"/>
      <c r="MKC2" s="208"/>
      <c r="MKD2" s="208"/>
      <c r="MKE2" s="208"/>
      <c r="MKF2" s="208"/>
      <c r="MKG2" s="208"/>
      <c r="MKH2" s="208"/>
      <c r="MKI2" s="208"/>
      <c r="MKJ2" s="208"/>
      <c r="MKK2" s="208"/>
      <c r="MKL2" s="208"/>
      <c r="MKM2" s="208"/>
      <c r="MKN2" s="208"/>
      <c r="MKO2" s="208"/>
      <c r="MKP2" s="208"/>
      <c r="MKQ2" s="208"/>
      <c r="MKR2" s="208"/>
      <c r="MKS2" s="208"/>
      <c r="MKT2" s="208"/>
      <c r="MKU2" s="208"/>
      <c r="MKV2" s="208"/>
      <c r="MKW2" s="208"/>
      <c r="MKX2" s="208"/>
      <c r="MKY2" s="208"/>
      <c r="MKZ2" s="208"/>
      <c r="MLA2" s="208"/>
      <c r="MLB2" s="208"/>
      <c r="MLC2" s="208"/>
      <c r="MLD2" s="208"/>
      <c r="MLE2" s="208"/>
      <c r="MLF2" s="208"/>
      <c r="MLG2" s="208"/>
      <c r="MLH2" s="208"/>
      <c r="MLI2" s="208"/>
      <c r="MLJ2" s="208"/>
      <c r="MLK2" s="208"/>
      <c r="MLL2" s="208"/>
      <c r="MLM2" s="208"/>
      <c r="MLN2" s="208"/>
      <c r="MLO2" s="208"/>
      <c r="MLP2" s="208"/>
      <c r="MLQ2" s="208"/>
      <c r="MLR2" s="208"/>
      <c r="MLS2" s="208"/>
      <c r="MLT2" s="208"/>
      <c r="MLU2" s="208"/>
      <c r="MLV2" s="208"/>
      <c r="MLW2" s="208"/>
      <c r="MLX2" s="208"/>
      <c r="MLY2" s="208"/>
      <c r="MLZ2" s="208"/>
      <c r="MMA2" s="208"/>
      <c r="MMB2" s="208"/>
      <c r="MMC2" s="208"/>
      <c r="MMD2" s="208"/>
      <c r="MME2" s="208"/>
      <c r="MMF2" s="208"/>
      <c r="MMG2" s="208"/>
      <c r="MMH2" s="208"/>
      <c r="MMI2" s="208"/>
      <c r="MMJ2" s="208"/>
      <c r="MMK2" s="208"/>
      <c r="MML2" s="208"/>
      <c r="MMM2" s="208"/>
      <c r="MMN2" s="208"/>
      <c r="MMO2" s="208"/>
      <c r="MMP2" s="208"/>
      <c r="MMQ2" s="208"/>
      <c r="MMR2" s="208"/>
      <c r="MMS2" s="208"/>
      <c r="MMT2" s="208"/>
      <c r="MMU2" s="208"/>
      <c r="MMV2" s="208"/>
      <c r="MMW2" s="208"/>
      <c r="MMX2" s="208"/>
      <c r="MMY2" s="208"/>
      <c r="MMZ2" s="208"/>
      <c r="MNA2" s="208"/>
      <c r="MNB2" s="208"/>
      <c r="MNC2" s="208"/>
      <c r="MND2" s="208"/>
      <c r="MNE2" s="208"/>
      <c r="MNF2" s="208"/>
      <c r="MNG2" s="208"/>
      <c r="MNH2" s="208"/>
      <c r="MNI2" s="208"/>
      <c r="MNJ2" s="208"/>
      <c r="MNK2" s="208"/>
      <c r="MNL2" s="208"/>
      <c r="MNM2" s="208"/>
      <c r="MNN2" s="208"/>
      <c r="MNO2" s="208"/>
      <c r="MNP2" s="208"/>
      <c r="MNQ2" s="208"/>
      <c r="MNR2" s="208"/>
      <c r="MNS2" s="208"/>
      <c r="MNT2" s="208"/>
      <c r="MNU2" s="208"/>
      <c r="MNV2" s="208"/>
      <c r="MNW2" s="208"/>
      <c r="MNX2" s="208"/>
      <c r="MNY2" s="208"/>
      <c r="MNZ2" s="208"/>
      <c r="MOA2" s="208"/>
      <c r="MOB2" s="208"/>
      <c r="MOC2" s="208"/>
      <c r="MOD2" s="208"/>
      <c r="MOE2" s="208"/>
      <c r="MOF2" s="208"/>
      <c r="MOG2" s="208"/>
      <c r="MOH2" s="208"/>
      <c r="MOI2" s="208"/>
      <c r="MOJ2" s="208"/>
      <c r="MOK2" s="208"/>
      <c r="MOL2" s="208"/>
      <c r="MOM2" s="208"/>
      <c r="MON2" s="208"/>
      <c r="MOO2" s="208"/>
      <c r="MOP2" s="208"/>
      <c r="MOQ2" s="208"/>
      <c r="MOR2" s="208"/>
      <c r="MOS2" s="208"/>
      <c r="MOT2" s="208"/>
      <c r="MOU2" s="208"/>
      <c r="MOV2" s="208"/>
      <c r="MOW2" s="208"/>
      <c r="MOX2" s="208"/>
      <c r="MOY2" s="208"/>
      <c r="MOZ2" s="208"/>
      <c r="MPA2" s="208"/>
      <c r="MPB2" s="208"/>
      <c r="MPC2" s="208"/>
      <c r="MPD2" s="208"/>
      <c r="MPE2" s="208"/>
      <c r="MPF2" s="208"/>
      <c r="MPG2" s="208"/>
      <c r="MPH2" s="208"/>
      <c r="MPI2" s="208"/>
      <c r="MPJ2" s="208"/>
      <c r="MPK2" s="208"/>
      <c r="MPL2" s="208"/>
      <c r="MPM2" s="208"/>
      <c r="MPN2" s="208"/>
      <c r="MPO2" s="208"/>
      <c r="MPP2" s="208"/>
      <c r="MPQ2" s="208"/>
      <c r="MPR2" s="208"/>
      <c r="MPS2" s="208"/>
      <c r="MPT2" s="208"/>
      <c r="MPU2" s="208"/>
      <c r="MPV2" s="208"/>
      <c r="MPW2" s="208"/>
      <c r="MPX2" s="208"/>
      <c r="MPY2" s="208"/>
      <c r="MPZ2" s="208"/>
      <c r="MQA2" s="208"/>
      <c r="MQB2" s="208"/>
      <c r="MQC2" s="208"/>
      <c r="MQD2" s="208"/>
      <c r="MQE2" s="208"/>
      <c r="MQF2" s="208"/>
      <c r="MQG2" s="208"/>
      <c r="MQH2" s="208"/>
      <c r="MQI2" s="208"/>
      <c r="MQJ2" s="208"/>
      <c r="MQK2" s="208"/>
      <c r="MQL2" s="208"/>
      <c r="MQM2" s="208"/>
      <c r="MQN2" s="208"/>
      <c r="MQO2" s="208"/>
      <c r="MQP2" s="208"/>
      <c r="MQQ2" s="208"/>
      <c r="MQR2" s="208"/>
      <c r="MQS2" s="208"/>
      <c r="MQT2" s="208"/>
      <c r="MQU2" s="208"/>
      <c r="MQV2" s="208"/>
      <c r="MQW2" s="208"/>
      <c r="MQX2" s="208"/>
      <c r="MQY2" s="208"/>
      <c r="MQZ2" s="208"/>
      <c r="MRA2" s="208"/>
      <c r="MRB2" s="208"/>
      <c r="MRC2" s="208"/>
      <c r="MRD2" s="208"/>
      <c r="MRE2" s="208"/>
      <c r="MRF2" s="208"/>
      <c r="MRG2" s="208"/>
      <c r="MRH2" s="208"/>
      <c r="MRI2" s="208"/>
      <c r="MRJ2" s="208"/>
      <c r="MRK2" s="208"/>
      <c r="MRL2" s="208"/>
      <c r="MRM2" s="208"/>
      <c r="MRN2" s="208"/>
      <c r="MRO2" s="208"/>
      <c r="MRP2" s="208"/>
      <c r="MRQ2" s="208"/>
      <c r="MRR2" s="208"/>
      <c r="MRS2" s="208"/>
      <c r="MRT2" s="208"/>
      <c r="MRU2" s="208"/>
      <c r="MRV2" s="208"/>
      <c r="MRW2" s="208"/>
      <c r="MRX2" s="208"/>
      <c r="MRY2" s="208"/>
      <c r="MRZ2" s="208"/>
      <c r="MSA2" s="208"/>
      <c r="MSB2" s="208"/>
      <c r="MSC2" s="208"/>
      <c r="MSD2" s="208"/>
      <c r="MSE2" s="208"/>
      <c r="MSF2" s="208"/>
      <c r="MSG2" s="208"/>
      <c r="MSH2" s="208"/>
      <c r="MSI2" s="208"/>
      <c r="MSJ2" s="208"/>
      <c r="MSK2" s="208"/>
      <c r="MSL2" s="208"/>
      <c r="MSM2" s="208"/>
      <c r="MSN2" s="208"/>
      <c r="MSO2" s="208"/>
      <c r="MSP2" s="208"/>
      <c r="MSQ2" s="208"/>
      <c r="MSR2" s="208"/>
      <c r="MSS2" s="208"/>
      <c r="MST2" s="208"/>
      <c r="MSU2" s="208"/>
      <c r="MSV2" s="208"/>
      <c r="MSW2" s="208"/>
      <c r="MSX2" s="208"/>
      <c r="MSY2" s="208"/>
      <c r="MSZ2" s="208"/>
      <c r="MTA2" s="208"/>
      <c r="MTB2" s="208"/>
      <c r="MTC2" s="208"/>
      <c r="MTD2" s="208"/>
      <c r="MTE2" s="208"/>
      <c r="MTF2" s="208"/>
      <c r="MTG2" s="208"/>
      <c r="MTH2" s="208"/>
      <c r="MTI2" s="208"/>
      <c r="MTJ2" s="208"/>
      <c r="MTK2" s="208"/>
      <c r="MTL2" s="208"/>
      <c r="MTM2" s="208"/>
      <c r="MTN2" s="208"/>
      <c r="MTO2" s="208"/>
      <c r="MTP2" s="208"/>
      <c r="MTQ2" s="208"/>
      <c r="MTR2" s="208"/>
      <c r="MTS2" s="208"/>
      <c r="MTT2" s="208"/>
      <c r="MTU2" s="208"/>
      <c r="MTV2" s="208"/>
      <c r="MTW2" s="208"/>
      <c r="MTX2" s="208"/>
      <c r="MTY2" s="208"/>
      <c r="MTZ2" s="208"/>
      <c r="MUA2" s="208"/>
      <c r="MUB2" s="208"/>
      <c r="MUC2" s="208"/>
      <c r="MUD2" s="208"/>
      <c r="MUE2" s="208"/>
      <c r="MUF2" s="208"/>
      <c r="MUG2" s="208"/>
      <c r="MUH2" s="208"/>
      <c r="MUI2" s="208"/>
      <c r="MUJ2" s="208"/>
      <c r="MUK2" s="208"/>
      <c r="MUL2" s="208"/>
      <c r="MUM2" s="208"/>
      <c r="MUN2" s="208"/>
      <c r="MUO2" s="208"/>
      <c r="MUP2" s="208"/>
      <c r="MUQ2" s="208"/>
      <c r="MUR2" s="208"/>
      <c r="MUS2" s="208"/>
      <c r="MUT2" s="208"/>
      <c r="MUU2" s="208"/>
      <c r="MUV2" s="208"/>
      <c r="MUW2" s="208"/>
      <c r="MUX2" s="208"/>
      <c r="MUY2" s="208"/>
      <c r="MUZ2" s="208"/>
      <c r="MVA2" s="208"/>
      <c r="MVB2" s="208"/>
      <c r="MVC2" s="208"/>
      <c r="MVD2" s="208"/>
      <c r="MVE2" s="208"/>
      <c r="MVF2" s="208"/>
      <c r="MVG2" s="208"/>
      <c r="MVH2" s="208"/>
      <c r="MVI2" s="208"/>
      <c r="MVJ2" s="208"/>
      <c r="MVK2" s="208"/>
      <c r="MVL2" s="208"/>
      <c r="MVM2" s="208"/>
      <c r="MVN2" s="208"/>
      <c r="MVO2" s="208"/>
      <c r="MVP2" s="208"/>
      <c r="MVQ2" s="208"/>
      <c r="MVR2" s="208"/>
      <c r="MVS2" s="208"/>
      <c r="MVT2" s="208"/>
      <c r="MVU2" s="208"/>
      <c r="MVV2" s="208"/>
      <c r="MVW2" s="208"/>
      <c r="MVX2" s="208"/>
      <c r="MVY2" s="208"/>
      <c r="MVZ2" s="208"/>
      <c r="MWA2" s="208"/>
      <c r="MWB2" s="208"/>
      <c r="MWC2" s="208"/>
      <c r="MWD2" s="208"/>
      <c r="MWE2" s="208"/>
      <c r="MWF2" s="208"/>
      <c r="MWG2" s="208"/>
      <c r="MWH2" s="208"/>
      <c r="MWI2" s="208"/>
      <c r="MWJ2" s="208"/>
      <c r="MWK2" s="208"/>
      <c r="MWL2" s="208"/>
      <c r="MWM2" s="208"/>
      <c r="MWN2" s="208"/>
      <c r="MWO2" s="208"/>
      <c r="MWP2" s="208"/>
      <c r="MWQ2" s="208"/>
      <c r="MWR2" s="208"/>
      <c r="MWS2" s="208"/>
      <c r="MWT2" s="208"/>
      <c r="MWU2" s="208"/>
      <c r="MWV2" s="208"/>
      <c r="MWW2" s="208"/>
      <c r="MWX2" s="208"/>
      <c r="MWY2" s="208"/>
      <c r="MWZ2" s="208"/>
      <c r="MXA2" s="208"/>
      <c r="MXB2" s="208"/>
      <c r="MXC2" s="208"/>
      <c r="MXD2" s="208"/>
      <c r="MXE2" s="208"/>
      <c r="MXF2" s="208"/>
      <c r="MXG2" s="208"/>
      <c r="MXH2" s="208"/>
      <c r="MXI2" s="208"/>
      <c r="MXJ2" s="208"/>
      <c r="MXK2" s="208"/>
      <c r="MXL2" s="208"/>
      <c r="MXM2" s="208"/>
      <c r="MXN2" s="208"/>
      <c r="MXO2" s="208"/>
      <c r="MXP2" s="208"/>
      <c r="MXQ2" s="208"/>
      <c r="MXR2" s="208"/>
      <c r="MXS2" s="208"/>
      <c r="MXT2" s="208"/>
      <c r="MXU2" s="208"/>
      <c r="MXV2" s="208"/>
      <c r="MXW2" s="208"/>
      <c r="MXX2" s="208"/>
      <c r="MXY2" s="208"/>
      <c r="MXZ2" s="208"/>
      <c r="MYA2" s="208"/>
      <c r="MYB2" s="208"/>
      <c r="MYC2" s="208"/>
      <c r="MYD2" s="208"/>
      <c r="MYE2" s="208"/>
      <c r="MYF2" s="208"/>
      <c r="MYG2" s="208"/>
      <c r="MYH2" s="208"/>
      <c r="MYI2" s="208"/>
      <c r="MYJ2" s="208"/>
      <c r="MYK2" s="208"/>
      <c r="MYL2" s="208"/>
      <c r="MYM2" s="208"/>
      <c r="MYN2" s="208"/>
      <c r="MYO2" s="208"/>
      <c r="MYP2" s="208"/>
      <c r="MYQ2" s="208"/>
      <c r="MYR2" s="208"/>
      <c r="MYS2" s="208"/>
      <c r="MYT2" s="208"/>
      <c r="MYU2" s="208"/>
      <c r="MYV2" s="208"/>
      <c r="MYW2" s="208"/>
      <c r="MYX2" s="208"/>
      <c r="MYY2" s="208"/>
      <c r="MYZ2" s="208"/>
      <c r="MZA2" s="208"/>
      <c r="MZB2" s="208"/>
      <c r="MZC2" s="208"/>
      <c r="MZD2" s="208"/>
      <c r="MZE2" s="208"/>
      <c r="MZF2" s="208"/>
      <c r="MZG2" s="208"/>
      <c r="MZH2" s="208"/>
      <c r="MZI2" s="208"/>
      <c r="MZJ2" s="208"/>
      <c r="MZK2" s="208"/>
      <c r="MZL2" s="208"/>
      <c r="MZM2" s="208"/>
      <c r="MZN2" s="208"/>
      <c r="MZO2" s="208"/>
      <c r="MZP2" s="208"/>
      <c r="MZQ2" s="208"/>
      <c r="MZR2" s="208"/>
      <c r="MZS2" s="208"/>
      <c r="MZT2" s="208"/>
      <c r="MZU2" s="208"/>
      <c r="MZV2" s="208"/>
      <c r="MZW2" s="208"/>
      <c r="MZX2" s="208"/>
      <c r="MZY2" s="208"/>
      <c r="MZZ2" s="208"/>
      <c r="NAA2" s="208"/>
      <c r="NAB2" s="208"/>
      <c r="NAC2" s="208"/>
      <c r="NAD2" s="208"/>
      <c r="NAE2" s="208"/>
      <c r="NAF2" s="208"/>
      <c r="NAG2" s="208"/>
      <c r="NAH2" s="208"/>
      <c r="NAI2" s="208"/>
      <c r="NAJ2" s="208"/>
      <c r="NAK2" s="208"/>
      <c r="NAL2" s="208"/>
      <c r="NAM2" s="208"/>
      <c r="NAN2" s="208"/>
      <c r="NAO2" s="208"/>
      <c r="NAP2" s="208"/>
      <c r="NAQ2" s="208"/>
      <c r="NAR2" s="208"/>
      <c r="NAS2" s="208"/>
      <c r="NAT2" s="208"/>
      <c r="NAU2" s="208"/>
      <c r="NAV2" s="208"/>
      <c r="NAW2" s="208"/>
      <c r="NAX2" s="208"/>
      <c r="NAY2" s="208"/>
      <c r="NAZ2" s="208"/>
      <c r="NBA2" s="208"/>
      <c r="NBB2" s="208"/>
      <c r="NBC2" s="208"/>
      <c r="NBD2" s="208"/>
      <c r="NBE2" s="208"/>
      <c r="NBF2" s="208"/>
      <c r="NBG2" s="208"/>
      <c r="NBH2" s="208"/>
      <c r="NBI2" s="208"/>
      <c r="NBJ2" s="208"/>
      <c r="NBK2" s="208"/>
      <c r="NBL2" s="208"/>
      <c r="NBM2" s="208"/>
      <c r="NBN2" s="208"/>
      <c r="NBO2" s="208"/>
      <c r="NBP2" s="208"/>
      <c r="NBQ2" s="208"/>
      <c r="NBR2" s="208"/>
      <c r="NBS2" s="208"/>
      <c r="NBT2" s="208"/>
      <c r="NBU2" s="208"/>
      <c r="NBV2" s="208"/>
      <c r="NBW2" s="208"/>
      <c r="NBX2" s="208"/>
      <c r="NBY2" s="208"/>
      <c r="NBZ2" s="208"/>
      <c r="NCA2" s="208"/>
      <c r="NCB2" s="208"/>
      <c r="NCC2" s="208"/>
      <c r="NCD2" s="208"/>
      <c r="NCE2" s="208"/>
      <c r="NCF2" s="208"/>
      <c r="NCG2" s="208"/>
      <c r="NCH2" s="208"/>
      <c r="NCI2" s="208"/>
      <c r="NCJ2" s="208"/>
      <c r="NCK2" s="208"/>
      <c r="NCL2" s="208"/>
      <c r="NCM2" s="208"/>
      <c r="NCN2" s="208"/>
      <c r="NCO2" s="208"/>
      <c r="NCP2" s="208"/>
      <c r="NCQ2" s="208"/>
      <c r="NCR2" s="208"/>
      <c r="NCS2" s="208"/>
      <c r="NCT2" s="208"/>
      <c r="NCU2" s="208"/>
      <c r="NCV2" s="208"/>
      <c r="NCW2" s="208"/>
      <c r="NCX2" s="208"/>
      <c r="NCY2" s="208"/>
      <c r="NCZ2" s="208"/>
      <c r="NDA2" s="208"/>
      <c r="NDB2" s="208"/>
      <c r="NDC2" s="208"/>
      <c r="NDD2" s="208"/>
      <c r="NDE2" s="208"/>
      <c r="NDF2" s="208"/>
      <c r="NDG2" s="208"/>
      <c r="NDH2" s="208"/>
      <c r="NDI2" s="208"/>
      <c r="NDJ2" s="208"/>
      <c r="NDK2" s="208"/>
      <c r="NDL2" s="208"/>
      <c r="NDM2" s="208"/>
      <c r="NDN2" s="208"/>
      <c r="NDO2" s="208"/>
      <c r="NDP2" s="208"/>
      <c r="NDQ2" s="208"/>
      <c r="NDR2" s="208"/>
      <c r="NDS2" s="208"/>
      <c r="NDT2" s="208"/>
      <c r="NDU2" s="208"/>
      <c r="NDV2" s="208"/>
      <c r="NDW2" s="208"/>
      <c r="NDX2" s="208"/>
      <c r="NDY2" s="208"/>
      <c r="NDZ2" s="208"/>
      <c r="NEA2" s="208"/>
      <c r="NEB2" s="208"/>
      <c r="NEC2" s="208"/>
      <c r="NED2" s="208"/>
      <c r="NEE2" s="208"/>
      <c r="NEF2" s="208"/>
      <c r="NEG2" s="208"/>
      <c r="NEH2" s="208"/>
      <c r="NEI2" s="208"/>
      <c r="NEJ2" s="208"/>
      <c r="NEK2" s="208"/>
      <c r="NEL2" s="208"/>
      <c r="NEM2" s="208"/>
      <c r="NEN2" s="208"/>
      <c r="NEO2" s="208"/>
      <c r="NEP2" s="208"/>
      <c r="NEQ2" s="208"/>
      <c r="NER2" s="208"/>
      <c r="NES2" s="208"/>
      <c r="NET2" s="208"/>
      <c r="NEU2" s="208"/>
      <c r="NEV2" s="208"/>
      <c r="NEW2" s="208"/>
      <c r="NEX2" s="208"/>
      <c r="NEY2" s="208"/>
      <c r="NEZ2" s="208"/>
      <c r="NFA2" s="208"/>
      <c r="NFB2" s="208"/>
      <c r="NFC2" s="208"/>
      <c r="NFD2" s="208"/>
      <c r="NFE2" s="208"/>
      <c r="NFF2" s="208"/>
      <c r="NFG2" s="208"/>
      <c r="NFH2" s="208"/>
      <c r="NFI2" s="208"/>
      <c r="NFJ2" s="208"/>
      <c r="NFK2" s="208"/>
      <c r="NFL2" s="208"/>
      <c r="NFM2" s="208"/>
      <c r="NFN2" s="208"/>
      <c r="NFO2" s="208"/>
      <c r="NFP2" s="208"/>
      <c r="NFQ2" s="208"/>
      <c r="NFR2" s="208"/>
      <c r="NFS2" s="208"/>
      <c r="NFT2" s="208"/>
      <c r="NFU2" s="208"/>
      <c r="NFV2" s="208"/>
      <c r="NFW2" s="208"/>
      <c r="NFX2" s="208"/>
      <c r="NFY2" s="208"/>
      <c r="NFZ2" s="208"/>
      <c r="NGA2" s="208"/>
      <c r="NGB2" s="208"/>
      <c r="NGC2" s="208"/>
      <c r="NGD2" s="208"/>
      <c r="NGE2" s="208"/>
      <c r="NGF2" s="208"/>
      <c r="NGG2" s="208"/>
      <c r="NGH2" s="208"/>
      <c r="NGI2" s="208"/>
      <c r="NGJ2" s="208"/>
      <c r="NGK2" s="208"/>
      <c r="NGL2" s="208"/>
      <c r="NGM2" s="208"/>
      <c r="NGN2" s="208"/>
      <c r="NGO2" s="208"/>
      <c r="NGP2" s="208"/>
      <c r="NGQ2" s="208"/>
      <c r="NGR2" s="208"/>
      <c r="NGS2" s="208"/>
      <c r="NGT2" s="208"/>
      <c r="NGU2" s="208"/>
      <c r="NGV2" s="208"/>
      <c r="NGW2" s="208"/>
      <c r="NGX2" s="208"/>
      <c r="NGY2" s="208"/>
      <c r="NGZ2" s="208"/>
      <c r="NHA2" s="208"/>
      <c r="NHB2" s="208"/>
      <c r="NHC2" s="208"/>
      <c r="NHD2" s="208"/>
      <c r="NHE2" s="208"/>
      <c r="NHF2" s="208"/>
      <c r="NHG2" s="208"/>
      <c r="NHH2" s="208"/>
      <c r="NHI2" s="208"/>
      <c r="NHJ2" s="208"/>
      <c r="NHK2" s="208"/>
      <c r="NHL2" s="208"/>
      <c r="NHM2" s="208"/>
      <c r="NHN2" s="208"/>
      <c r="NHO2" s="208"/>
      <c r="NHP2" s="208"/>
      <c r="NHQ2" s="208"/>
      <c r="NHR2" s="208"/>
      <c r="NHS2" s="208"/>
      <c r="NHT2" s="208"/>
      <c r="NHU2" s="208"/>
      <c r="NHV2" s="208"/>
      <c r="NHW2" s="208"/>
      <c r="NHX2" s="208"/>
      <c r="NHY2" s="208"/>
      <c r="NHZ2" s="208"/>
      <c r="NIA2" s="208"/>
      <c r="NIB2" s="208"/>
      <c r="NIC2" s="208"/>
      <c r="NID2" s="208"/>
      <c r="NIE2" s="208"/>
      <c r="NIF2" s="208"/>
      <c r="NIG2" s="208"/>
      <c r="NIH2" s="208"/>
      <c r="NII2" s="208"/>
      <c r="NIJ2" s="208"/>
      <c r="NIK2" s="208"/>
      <c r="NIL2" s="208"/>
      <c r="NIM2" s="208"/>
      <c r="NIN2" s="208"/>
      <c r="NIO2" s="208"/>
      <c r="NIP2" s="208"/>
      <c r="NIQ2" s="208"/>
      <c r="NIR2" s="208"/>
      <c r="NIS2" s="208"/>
      <c r="NIT2" s="208"/>
      <c r="NIU2" s="208"/>
      <c r="NIV2" s="208"/>
      <c r="NIW2" s="208"/>
      <c r="NIX2" s="208"/>
      <c r="NIY2" s="208"/>
      <c r="NIZ2" s="208"/>
      <c r="NJA2" s="208"/>
      <c r="NJB2" s="208"/>
      <c r="NJC2" s="208"/>
      <c r="NJD2" s="208"/>
      <c r="NJE2" s="208"/>
      <c r="NJF2" s="208"/>
      <c r="NJG2" s="208"/>
      <c r="NJH2" s="208"/>
      <c r="NJI2" s="208"/>
      <c r="NJJ2" s="208"/>
      <c r="NJK2" s="208"/>
      <c r="NJL2" s="208"/>
      <c r="NJM2" s="208"/>
      <c r="NJN2" s="208"/>
      <c r="NJO2" s="208"/>
      <c r="NJP2" s="208"/>
      <c r="NJQ2" s="208"/>
      <c r="NJR2" s="208"/>
      <c r="NJS2" s="208"/>
      <c r="NJT2" s="208"/>
      <c r="NJU2" s="208"/>
      <c r="NJV2" s="208"/>
      <c r="NJW2" s="208"/>
      <c r="NJX2" s="208"/>
      <c r="NJY2" s="208"/>
      <c r="NJZ2" s="208"/>
      <c r="NKA2" s="208"/>
      <c r="NKB2" s="208"/>
      <c r="NKC2" s="208"/>
      <c r="NKD2" s="208"/>
      <c r="NKE2" s="208"/>
      <c r="NKF2" s="208"/>
      <c r="NKG2" s="208"/>
      <c r="NKH2" s="208"/>
      <c r="NKI2" s="208"/>
      <c r="NKJ2" s="208"/>
      <c r="NKK2" s="208"/>
      <c r="NKL2" s="208"/>
      <c r="NKM2" s="208"/>
      <c r="NKN2" s="208"/>
      <c r="NKO2" s="208"/>
      <c r="NKP2" s="208"/>
      <c r="NKQ2" s="208"/>
      <c r="NKR2" s="208"/>
      <c r="NKS2" s="208"/>
      <c r="NKT2" s="208"/>
      <c r="NKU2" s="208"/>
      <c r="NKV2" s="208"/>
      <c r="NKW2" s="208"/>
      <c r="NKX2" s="208"/>
      <c r="NKY2" s="208"/>
      <c r="NKZ2" s="208"/>
      <c r="NLA2" s="208"/>
      <c r="NLB2" s="208"/>
      <c r="NLC2" s="208"/>
      <c r="NLD2" s="208"/>
      <c r="NLE2" s="208"/>
      <c r="NLF2" s="208"/>
      <c r="NLG2" s="208"/>
      <c r="NLH2" s="208"/>
      <c r="NLI2" s="208"/>
      <c r="NLJ2" s="208"/>
      <c r="NLK2" s="208"/>
      <c r="NLL2" s="208"/>
      <c r="NLM2" s="208"/>
      <c r="NLN2" s="208"/>
      <c r="NLO2" s="208"/>
      <c r="NLP2" s="208"/>
      <c r="NLQ2" s="208"/>
      <c r="NLR2" s="208"/>
      <c r="NLS2" s="208"/>
      <c r="NLT2" s="208"/>
      <c r="NLU2" s="208"/>
      <c r="NLV2" s="208"/>
      <c r="NLW2" s="208"/>
      <c r="NLX2" s="208"/>
      <c r="NLY2" s="208"/>
      <c r="NLZ2" s="208"/>
      <c r="NMA2" s="208"/>
      <c r="NMB2" s="208"/>
      <c r="NMC2" s="208"/>
      <c r="NMD2" s="208"/>
      <c r="NME2" s="208"/>
      <c r="NMF2" s="208"/>
      <c r="NMG2" s="208"/>
      <c r="NMH2" s="208"/>
      <c r="NMI2" s="208"/>
      <c r="NMJ2" s="208"/>
      <c r="NMK2" s="208"/>
      <c r="NML2" s="208"/>
      <c r="NMM2" s="208"/>
      <c r="NMN2" s="208"/>
      <c r="NMO2" s="208"/>
      <c r="NMP2" s="208"/>
      <c r="NMQ2" s="208"/>
      <c r="NMR2" s="208"/>
      <c r="NMS2" s="208"/>
      <c r="NMT2" s="208"/>
      <c r="NMU2" s="208"/>
      <c r="NMV2" s="208"/>
      <c r="NMW2" s="208"/>
      <c r="NMX2" s="208"/>
      <c r="NMY2" s="208"/>
      <c r="NMZ2" s="208"/>
      <c r="NNA2" s="208"/>
      <c r="NNB2" s="208"/>
      <c r="NNC2" s="208"/>
      <c r="NND2" s="208"/>
      <c r="NNE2" s="208"/>
      <c r="NNF2" s="208"/>
      <c r="NNG2" s="208"/>
      <c r="NNH2" s="208"/>
      <c r="NNI2" s="208"/>
      <c r="NNJ2" s="208"/>
      <c r="NNK2" s="208"/>
      <c r="NNL2" s="208"/>
      <c r="NNM2" s="208"/>
      <c r="NNN2" s="208"/>
      <c r="NNO2" s="208"/>
      <c r="NNP2" s="208"/>
      <c r="NNQ2" s="208"/>
      <c r="NNR2" s="208"/>
      <c r="NNS2" s="208"/>
      <c r="NNT2" s="208"/>
      <c r="NNU2" s="208"/>
      <c r="NNV2" s="208"/>
      <c r="NNW2" s="208"/>
      <c r="NNX2" s="208"/>
      <c r="NNY2" s="208"/>
      <c r="NNZ2" s="208"/>
      <c r="NOA2" s="208"/>
      <c r="NOB2" s="208"/>
      <c r="NOC2" s="208"/>
      <c r="NOD2" s="208"/>
      <c r="NOE2" s="208"/>
      <c r="NOF2" s="208"/>
      <c r="NOG2" s="208"/>
      <c r="NOH2" s="208"/>
      <c r="NOI2" s="208"/>
      <c r="NOJ2" s="208"/>
      <c r="NOK2" s="208"/>
      <c r="NOL2" s="208"/>
      <c r="NOM2" s="208"/>
      <c r="NON2" s="208"/>
      <c r="NOO2" s="208"/>
      <c r="NOP2" s="208"/>
      <c r="NOQ2" s="208"/>
      <c r="NOR2" s="208"/>
      <c r="NOS2" s="208"/>
      <c r="NOT2" s="208"/>
      <c r="NOU2" s="208"/>
      <c r="NOV2" s="208"/>
      <c r="NOW2" s="208"/>
      <c r="NOX2" s="208"/>
      <c r="NOY2" s="208"/>
      <c r="NOZ2" s="208"/>
      <c r="NPA2" s="208"/>
      <c r="NPB2" s="208"/>
      <c r="NPC2" s="208"/>
      <c r="NPD2" s="208"/>
      <c r="NPE2" s="208"/>
      <c r="NPF2" s="208"/>
      <c r="NPG2" s="208"/>
      <c r="NPH2" s="208"/>
      <c r="NPI2" s="208"/>
      <c r="NPJ2" s="208"/>
      <c r="NPK2" s="208"/>
      <c r="NPL2" s="208"/>
      <c r="NPM2" s="208"/>
      <c r="NPN2" s="208"/>
      <c r="NPO2" s="208"/>
      <c r="NPP2" s="208"/>
      <c r="NPQ2" s="208"/>
      <c r="NPR2" s="208"/>
      <c r="NPS2" s="208"/>
      <c r="NPT2" s="208"/>
      <c r="NPU2" s="208"/>
      <c r="NPV2" s="208"/>
      <c r="NPW2" s="208"/>
      <c r="NPX2" s="208"/>
      <c r="NPY2" s="208"/>
      <c r="NPZ2" s="208"/>
      <c r="NQA2" s="208"/>
      <c r="NQB2" s="208"/>
      <c r="NQC2" s="208"/>
      <c r="NQD2" s="208"/>
      <c r="NQE2" s="208"/>
      <c r="NQF2" s="208"/>
      <c r="NQG2" s="208"/>
      <c r="NQH2" s="208"/>
      <c r="NQI2" s="208"/>
      <c r="NQJ2" s="208"/>
      <c r="NQK2" s="208"/>
      <c r="NQL2" s="208"/>
      <c r="NQM2" s="208"/>
      <c r="NQN2" s="208"/>
      <c r="NQO2" s="208"/>
      <c r="NQP2" s="208"/>
      <c r="NQQ2" s="208"/>
      <c r="NQR2" s="208"/>
      <c r="NQS2" s="208"/>
      <c r="NQT2" s="208"/>
      <c r="NQU2" s="208"/>
      <c r="NQV2" s="208"/>
      <c r="NQW2" s="208"/>
      <c r="NQX2" s="208"/>
      <c r="NQY2" s="208"/>
      <c r="NQZ2" s="208"/>
      <c r="NRA2" s="208"/>
      <c r="NRB2" s="208"/>
      <c r="NRC2" s="208"/>
      <c r="NRD2" s="208"/>
      <c r="NRE2" s="208"/>
      <c r="NRF2" s="208"/>
      <c r="NRG2" s="208"/>
      <c r="NRH2" s="208"/>
      <c r="NRI2" s="208"/>
      <c r="NRJ2" s="208"/>
      <c r="NRK2" s="208"/>
      <c r="NRL2" s="208"/>
      <c r="NRM2" s="208"/>
      <c r="NRN2" s="208"/>
      <c r="NRO2" s="208"/>
      <c r="NRP2" s="208"/>
      <c r="NRQ2" s="208"/>
      <c r="NRR2" s="208"/>
      <c r="NRS2" s="208"/>
      <c r="NRT2" s="208"/>
      <c r="NRU2" s="208"/>
      <c r="NRV2" s="208"/>
      <c r="NRW2" s="208"/>
      <c r="NRX2" s="208"/>
      <c r="NRY2" s="208"/>
      <c r="NRZ2" s="208"/>
      <c r="NSA2" s="208"/>
      <c r="NSB2" s="208"/>
      <c r="NSC2" s="208"/>
      <c r="NSD2" s="208"/>
      <c r="NSE2" s="208"/>
      <c r="NSF2" s="208"/>
      <c r="NSG2" s="208"/>
      <c r="NSH2" s="208"/>
      <c r="NSI2" s="208"/>
      <c r="NSJ2" s="208"/>
      <c r="NSK2" s="208"/>
      <c r="NSL2" s="208"/>
      <c r="NSM2" s="208"/>
      <c r="NSN2" s="208"/>
      <c r="NSO2" s="208"/>
      <c r="NSP2" s="208"/>
      <c r="NSQ2" s="208"/>
      <c r="NSR2" s="208"/>
      <c r="NSS2" s="208"/>
      <c r="NST2" s="208"/>
      <c r="NSU2" s="208"/>
      <c r="NSV2" s="208"/>
      <c r="NSW2" s="208"/>
      <c r="NSX2" s="208"/>
      <c r="NSY2" s="208"/>
      <c r="NSZ2" s="208"/>
      <c r="NTA2" s="208"/>
      <c r="NTB2" s="208"/>
      <c r="NTC2" s="208"/>
      <c r="NTD2" s="208"/>
      <c r="NTE2" s="208"/>
      <c r="NTF2" s="208"/>
      <c r="NTG2" s="208"/>
      <c r="NTH2" s="208"/>
      <c r="NTI2" s="208"/>
      <c r="NTJ2" s="208"/>
      <c r="NTK2" s="208"/>
      <c r="NTL2" s="208"/>
      <c r="NTM2" s="208"/>
      <c r="NTN2" s="208"/>
      <c r="NTO2" s="208"/>
      <c r="NTP2" s="208"/>
      <c r="NTQ2" s="208"/>
      <c r="NTR2" s="208"/>
      <c r="NTS2" s="208"/>
      <c r="NTT2" s="208"/>
      <c r="NTU2" s="208"/>
      <c r="NTV2" s="208"/>
      <c r="NTW2" s="208"/>
      <c r="NTX2" s="208"/>
      <c r="NTY2" s="208"/>
      <c r="NTZ2" s="208"/>
      <c r="NUA2" s="208"/>
      <c r="NUB2" s="208"/>
      <c r="NUC2" s="208"/>
      <c r="NUD2" s="208"/>
      <c r="NUE2" s="208"/>
      <c r="NUF2" s="208"/>
      <c r="NUG2" s="208"/>
      <c r="NUH2" s="208"/>
      <c r="NUI2" s="208"/>
      <c r="NUJ2" s="208"/>
      <c r="NUK2" s="208"/>
      <c r="NUL2" s="208"/>
      <c r="NUM2" s="208"/>
      <c r="NUN2" s="208"/>
      <c r="NUO2" s="208"/>
      <c r="NUP2" s="208"/>
      <c r="NUQ2" s="208"/>
      <c r="NUR2" s="208"/>
      <c r="NUS2" s="208"/>
      <c r="NUT2" s="208"/>
      <c r="NUU2" s="208"/>
      <c r="NUV2" s="208"/>
      <c r="NUW2" s="208"/>
      <c r="NUX2" s="208"/>
      <c r="NUY2" s="208"/>
      <c r="NUZ2" s="208"/>
      <c r="NVA2" s="208"/>
      <c r="NVB2" s="208"/>
      <c r="NVC2" s="208"/>
      <c r="NVD2" s="208"/>
      <c r="NVE2" s="208"/>
      <c r="NVF2" s="208"/>
      <c r="NVG2" s="208"/>
      <c r="NVH2" s="208"/>
      <c r="NVI2" s="208"/>
      <c r="NVJ2" s="208"/>
      <c r="NVK2" s="208"/>
      <c r="NVL2" s="208"/>
      <c r="NVM2" s="208"/>
      <c r="NVN2" s="208"/>
      <c r="NVO2" s="208"/>
      <c r="NVP2" s="208"/>
      <c r="NVQ2" s="208"/>
      <c r="NVR2" s="208"/>
      <c r="NVS2" s="208"/>
      <c r="NVT2" s="208"/>
      <c r="NVU2" s="208"/>
      <c r="NVV2" s="208"/>
      <c r="NVW2" s="208"/>
      <c r="NVX2" s="208"/>
      <c r="NVY2" s="208"/>
      <c r="NVZ2" s="208"/>
      <c r="NWA2" s="208"/>
      <c r="NWB2" s="208"/>
      <c r="NWC2" s="208"/>
      <c r="NWD2" s="208"/>
      <c r="NWE2" s="208"/>
      <c r="NWF2" s="208"/>
      <c r="NWG2" s="208"/>
      <c r="NWH2" s="208"/>
      <c r="NWI2" s="208"/>
      <c r="NWJ2" s="208"/>
      <c r="NWK2" s="208"/>
      <c r="NWL2" s="208"/>
      <c r="NWM2" s="208"/>
      <c r="NWN2" s="208"/>
      <c r="NWO2" s="208"/>
      <c r="NWP2" s="208"/>
      <c r="NWQ2" s="208"/>
      <c r="NWR2" s="208"/>
      <c r="NWS2" s="208"/>
      <c r="NWT2" s="208"/>
      <c r="NWU2" s="208"/>
      <c r="NWV2" s="208"/>
      <c r="NWW2" s="208"/>
      <c r="NWX2" s="208"/>
      <c r="NWY2" s="208"/>
      <c r="NWZ2" s="208"/>
      <c r="NXA2" s="208"/>
      <c r="NXB2" s="208"/>
      <c r="NXC2" s="208"/>
      <c r="NXD2" s="208"/>
      <c r="NXE2" s="208"/>
      <c r="NXF2" s="208"/>
      <c r="NXG2" s="208"/>
      <c r="NXH2" s="208"/>
      <c r="NXI2" s="208"/>
      <c r="NXJ2" s="208"/>
      <c r="NXK2" s="208"/>
      <c r="NXL2" s="208"/>
      <c r="NXM2" s="208"/>
      <c r="NXN2" s="208"/>
      <c r="NXO2" s="208"/>
      <c r="NXP2" s="208"/>
      <c r="NXQ2" s="208"/>
      <c r="NXR2" s="208"/>
      <c r="NXS2" s="208"/>
      <c r="NXT2" s="208"/>
      <c r="NXU2" s="208"/>
      <c r="NXV2" s="208"/>
      <c r="NXW2" s="208"/>
      <c r="NXX2" s="208"/>
      <c r="NXY2" s="208"/>
      <c r="NXZ2" s="208"/>
      <c r="NYA2" s="208"/>
      <c r="NYB2" s="208"/>
      <c r="NYC2" s="208"/>
      <c r="NYD2" s="208"/>
      <c r="NYE2" s="208"/>
      <c r="NYF2" s="208"/>
      <c r="NYG2" s="208"/>
      <c r="NYH2" s="208"/>
      <c r="NYI2" s="208"/>
      <c r="NYJ2" s="208"/>
      <c r="NYK2" s="208"/>
      <c r="NYL2" s="208"/>
      <c r="NYM2" s="208"/>
      <c r="NYN2" s="208"/>
      <c r="NYO2" s="208"/>
      <c r="NYP2" s="208"/>
      <c r="NYQ2" s="208"/>
      <c r="NYR2" s="208"/>
      <c r="NYS2" s="208"/>
      <c r="NYT2" s="208"/>
      <c r="NYU2" s="208"/>
      <c r="NYV2" s="208"/>
      <c r="NYW2" s="208"/>
      <c r="NYX2" s="208"/>
      <c r="NYY2" s="208"/>
      <c r="NYZ2" s="208"/>
      <c r="NZA2" s="208"/>
      <c r="NZB2" s="208"/>
      <c r="NZC2" s="208"/>
      <c r="NZD2" s="208"/>
      <c r="NZE2" s="208"/>
      <c r="NZF2" s="208"/>
      <c r="NZG2" s="208"/>
      <c r="NZH2" s="208"/>
      <c r="NZI2" s="208"/>
      <c r="NZJ2" s="208"/>
      <c r="NZK2" s="208"/>
      <c r="NZL2" s="208"/>
      <c r="NZM2" s="208"/>
      <c r="NZN2" s="208"/>
      <c r="NZO2" s="208"/>
      <c r="NZP2" s="208"/>
      <c r="NZQ2" s="208"/>
      <c r="NZR2" s="208"/>
      <c r="NZS2" s="208"/>
      <c r="NZT2" s="208"/>
      <c r="NZU2" s="208"/>
      <c r="NZV2" s="208"/>
      <c r="NZW2" s="208"/>
      <c r="NZX2" s="208"/>
      <c r="NZY2" s="208"/>
      <c r="NZZ2" s="208"/>
      <c r="OAA2" s="208"/>
      <c r="OAB2" s="208"/>
      <c r="OAC2" s="208"/>
      <c r="OAD2" s="208"/>
      <c r="OAE2" s="208"/>
      <c r="OAF2" s="208"/>
      <c r="OAG2" s="208"/>
      <c r="OAH2" s="208"/>
      <c r="OAI2" s="208"/>
      <c r="OAJ2" s="208"/>
      <c r="OAK2" s="208"/>
      <c r="OAL2" s="208"/>
      <c r="OAM2" s="208"/>
      <c r="OAN2" s="208"/>
      <c r="OAO2" s="208"/>
      <c r="OAP2" s="208"/>
      <c r="OAQ2" s="208"/>
      <c r="OAR2" s="208"/>
      <c r="OAS2" s="208"/>
      <c r="OAT2" s="208"/>
      <c r="OAU2" s="208"/>
      <c r="OAV2" s="208"/>
      <c r="OAW2" s="208"/>
      <c r="OAX2" s="208"/>
      <c r="OAY2" s="208"/>
      <c r="OAZ2" s="208"/>
      <c r="OBA2" s="208"/>
      <c r="OBB2" s="208"/>
      <c r="OBC2" s="208"/>
      <c r="OBD2" s="208"/>
      <c r="OBE2" s="208"/>
      <c r="OBF2" s="208"/>
      <c r="OBG2" s="208"/>
      <c r="OBH2" s="208"/>
      <c r="OBI2" s="208"/>
      <c r="OBJ2" s="208"/>
      <c r="OBK2" s="208"/>
      <c r="OBL2" s="208"/>
      <c r="OBM2" s="208"/>
      <c r="OBN2" s="208"/>
      <c r="OBO2" s="208"/>
      <c r="OBP2" s="208"/>
      <c r="OBQ2" s="208"/>
      <c r="OBR2" s="208"/>
      <c r="OBS2" s="208"/>
      <c r="OBT2" s="208"/>
      <c r="OBU2" s="208"/>
      <c r="OBV2" s="208"/>
      <c r="OBW2" s="208"/>
      <c r="OBX2" s="208"/>
      <c r="OBY2" s="208"/>
      <c r="OBZ2" s="208"/>
      <c r="OCA2" s="208"/>
      <c r="OCB2" s="208"/>
      <c r="OCC2" s="208"/>
      <c r="OCD2" s="208"/>
      <c r="OCE2" s="208"/>
      <c r="OCF2" s="208"/>
      <c r="OCG2" s="208"/>
      <c r="OCH2" s="208"/>
      <c r="OCI2" s="208"/>
      <c r="OCJ2" s="208"/>
      <c r="OCK2" s="208"/>
      <c r="OCL2" s="208"/>
      <c r="OCM2" s="208"/>
      <c r="OCN2" s="208"/>
      <c r="OCO2" s="208"/>
      <c r="OCP2" s="208"/>
      <c r="OCQ2" s="208"/>
      <c r="OCR2" s="208"/>
      <c r="OCS2" s="208"/>
      <c r="OCT2" s="208"/>
      <c r="OCU2" s="208"/>
      <c r="OCV2" s="208"/>
      <c r="OCW2" s="208"/>
      <c r="OCX2" s="208"/>
      <c r="OCY2" s="208"/>
      <c r="OCZ2" s="208"/>
      <c r="ODA2" s="208"/>
      <c r="ODB2" s="208"/>
      <c r="ODC2" s="208"/>
      <c r="ODD2" s="208"/>
      <c r="ODE2" s="208"/>
      <c r="ODF2" s="208"/>
      <c r="ODG2" s="208"/>
      <c r="ODH2" s="208"/>
      <c r="ODI2" s="208"/>
      <c r="ODJ2" s="208"/>
      <c r="ODK2" s="208"/>
      <c r="ODL2" s="208"/>
      <c r="ODM2" s="208"/>
      <c r="ODN2" s="208"/>
      <c r="ODO2" s="208"/>
      <c r="ODP2" s="208"/>
      <c r="ODQ2" s="208"/>
      <c r="ODR2" s="208"/>
      <c r="ODS2" s="208"/>
      <c r="ODT2" s="208"/>
      <c r="ODU2" s="208"/>
      <c r="ODV2" s="208"/>
      <c r="ODW2" s="208"/>
      <c r="ODX2" s="208"/>
      <c r="ODY2" s="208"/>
      <c r="ODZ2" s="208"/>
      <c r="OEA2" s="208"/>
      <c r="OEB2" s="208"/>
      <c r="OEC2" s="208"/>
      <c r="OED2" s="208"/>
      <c r="OEE2" s="208"/>
      <c r="OEF2" s="208"/>
      <c r="OEG2" s="208"/>
      <c r="OEH2" s="208"/>
      <c r="OEI2" s="208"/>
      <c r="OEJ2" s="208"/>
      <c r="OEK2" s="208"/>
      <c r="OEL2" s="208"/>
      <c r="OEM2" s="208"/>
      <c r="OEN2" s="208"/>
      <c r="OEO2" s="208"/>
      <c r="OEP2" s="208"/>
      <c r="OEQ2" s="208"/>
      <c r="OER2" s="208"/>
      <c r="OES2" s="208"/>
      <c r="OET2" s="208"/>
      <c r="OEU2" s="208"/>
      <c r="OEV2" s="208"/>
      <c r="OEW2" s="208"/>
      <c r="OEX2" s="208"/>
      <c r="OEY2" s="208"/>
      <c r="OEZ2" s="208"/>
      <c r="OFA2" s="208"/>
      <c r="OFB2" s="208"/>
      <c r="OFC2" s="208"/>
      <c r="OFD2" s="208"/>
      <c r="OFE2" s="208"/>
      <c r="OFF2" s="208"/>
      <c r="OFG2" s="208"/>
      <c r="OFH2" s="208"/>
      <c r="OFI2" s="208"/>
      <c r="OFJ2" s="208"/>
      <c r="OFK2" s="208"/>
      <c r="OFL2" s="208"/>
      <c r="OFM2" s="208"/>
      <c r="OFN2" s="208"/>
      <c r="OFO2" s="208"/>
      <c r="OFP2" s="208"/>
      <c r="OFQ2" s="208"/>
      <c r="OFR2" s="208"/>
      <c r="OFS2" s="208"/>
      <c r="OFT2" s="208"/>
      <c r="OFU2" s="208"/>
      <c r="OFV2" s="208"/>
      <c r="OFW2" s="208"/>
      <c r="OFX2" s="208"/>
      <c r="OFY2" s="208"/>
      <c r="OFZ2" s="208"/>
      <c r="OGA2" s="208"/>
      <c r="OGB2" s="208"/>
      <c r="OGC2" s="208"/>
      <c r="OGD2" s="208"/>
      <c r="OGE2" s="208"/>
      <c r="OGF2" s="208"/>
      <c r="OGG2" s="208"/>
      <c r="OGH2" s="208"/>
      <c r="OGI2" s="208"/>
      <c r="OGJ2" s="208"/>
      <c r="OGK2" s="208"/>
      <c r="OGL2" s="208"/>
      <c r="OGM2" s="208"/>
      <c r="OGN2" s="208"/>
      <c r="OGO2" s="208"/>
      <c r="OGP2" s="208"/>
      <c r="OGQ2" s="208"/>
      <c r="OGR2" s="208"/>
      <c r="OGS2" s="208"/>
      <c r="OGT2" s="208"/>
      <c r="OGU2" s="208"/>
      <c r="OGV2" s="208"/>
      <c r="OGW2" s="208"/>
      <c r="OGX2" s="208"/>
      <c r="OGY2" s="208"/>
      <c r="OGZ2" s="208"/>
      <c r="OHA2" s="208"/>
      <c r="OHB2" s="208"/>
      <c r="OHC2" s="208"/>
      <c r="OHD2" s="208"/>
      <c r="OHE2" s="208"/>
      <c r="OHF2" s="208"/>
      <c r="OHG2" s="208"/>
      <c r="OHH2" s="208"/>
      <c r="OHI2" s="208"/>
      <c r="OHJ2" s="208"/>
      <c r="OHK2" s="208"/>
      <c r="OHL2" s="208"/>
      <c r="OHM2" s="208"/>
      <c r="OHN2" s="208"/>
      <c r="OHO2" s="208"/>
      <c r="OHP2" s="208"/>
      <c r="OHQ2" s="208"/>
      <c r="OHR2" s="208"/>
      <c r="OHS2" s="208"/>
      <c r="OHT2" s="208"/>
      <c r="OHU2" s="208"/>
      <c r="OHV2" s="208"/>
      <c r="OHW2" s="208"/>
      <c r="OHX2" s="208"/>
      <c r="OHY2" s="208"/>
      <c r="OHZ2" s="208"/>
      <c r="OIA2" s="208"/>
      <c r="OIB2" s="208"/>
      <c r="OIC2" s="208"/>
      <c r="OID2" s="208"/>
      <c r="OIE2" s="208"/>
      <c r="OIF2" s="208"/>
      <c r="OIG2" s="208"/>
      <c r="OIH2" s="208"/>
      <c r="OII2" s="208"/>
      <c r="OIJ2" s="208"/>
      <c r="OIK2" s="208"/>
      <c r="OIL2" s="208"/>
      <c r="OIM2" s="208"/>
      <c r="OIN2" s="208"/>
      <c r="OIO2" s="208"/>
      <c r="OIP2" s="208"/>
      <c r="OIQ2" s="208"/>
      <c r="OIR2" s="208"/>
      <c r="OIS2" s="208"/>
      <c r="OIT2" s="208"/>
      <c r="OIU2" s="208"/>
      <c r="OIV2" s="208"/>
      <c r="OIW2" s="208"/>
      <c r="OIX2" s="208"/>
      <c r="OIY2" s="208"/>
      <c r="OIZ2" s="208"/>
      <c r="OJA2" s="208"/>
      <c r="OJB2" s="208"/>
      <c r="OJC2" s="208"/>
      <c r="OJD2" s="208"/>
      <c r="OJE2" s="208"/>
      <c r="OJF2" s="208"/>
      <c r="OJG2" s="208"/>
      <c r="OJH2" s="208"/>
      <c r="OJI2" s="208"/>
      <c r="OJJ2" s="208"/>
      <c r="OJK2" s="208"/>
      <c r="OJL2" s="208"/>
      <c r="OJM2" s="208"/>
      <c r="OJN2" s="208"/>
      <c r="OJO2" s="208"/>
      <c r="OJP2" s="208"/>
      <c r="OJQ2" s="208"/>
      <c r="OJR2" s="208"/>
      <c r="OJS2" s="208"/>
      <c r="OJT2" s="208"/>
      <c r="OJU2" s="208"/>
      <c r="OJV2" s="208"/>
      <c r="OJW2" s="208"/>
      <c r="OJX2" s="208"/>
      <c r="OJY2" s="208"/>
      <c r="OJZ2" s="208"/>
      <c r="OKA2" s="208"/>
      <c r="OKB2" s="208"/>
      <c r="OKC2" s="208"/>
      <c r="OKD2" s="208"/>
      <c r="OKE2" s="208"/>
      <c r="OKF2" s="208"/>
      <c r="OKG2" s="208"/>
      <c r="OKH2" s="208"/>
      <c r="OKI2" s="208"/>
      <c r="OKJ2" s="208"/>
      <c r="OKK2" s="208"/>
      <c r="OKL2" s="208"/>
      <c r="OKM2" s="208"/>
      <c r="OKN2" s="208"/>
      <c r="OKO2" s="208"/>
      <c r="OKP2" s="208"/>
      <c r="OKQ2" s="208"/>
      <c r="OKR2" s="208"/>
      <c r="OKS2" s="208"/>
      <c r="OKT2" s="208"/>
      <c r="OKU2" s="208"/>
      <c r="OKV2" s="208"/>
      <c r="OKW2" s="208"/>
      <c r="OKX2" s="208"/>
      <c r="OKY2" s="208"/>
      <c r="OKZ2" s="208"/>
      <c r="OLA2" s="208"/>
      <c r="OLB2" s="208"/>
      <c r="OLC2" s="208"/>
      <c r="OLD2" s="208"/>
      <c r="OLE2" s="208"/>
      <c r="OLF2" s="208"/>
      <c r="OLG2" s="208"/>
      <c r="OLH2" s="208"/>
      <c r="OLI2" s="208"/>
      <c r="OLJ2" s="208"/>
      <c r="OLK2" s="208"/>
      <c r="OLL2" s="208"/>
      <c r="OLM2" s="208"/>
      <c r="OLN2" s="208"/>
      <c r="OLO2" s="208"/>
      <c r="OLP2" s="208"/>
      <c r="OLQ2" s="208"/>
      <c r="OLR2" s="208"/>
      <c r="OLS2" s="208"/>
      <c r="OLT2" s="208"/>
      <c r="OLU2" s="208"/>
      <c r="OLV2" s="208"/>
      <c r="OLW2" s="208"/>
      <c r="OLX2" s="208"/>
      <c r="OLY2" s="208"/>
      <c r="OLZ2" s="208"/>
      <c r="OMA2" s="208"/>
      <c r="OMB2" s="208"/>
      <c r="OMC2" s="208"/>
      <c r="OMD2" s="208"/>
      <c r="OME2" s="208"/>
      <c r="OMF2" s="208"/>
      <c r="OMG2" s="208"/>
      <c r="OMH2" s="208"/>
      <c r="OMI2" s="208"/>
      <c r="OMJ2" s="208"/>
      <c r="OMK2" s="208"/>
      <c r="OML2" s="208"/>
      <c r="OMM2" s="208"/>
      <c r="OMN2" s="208"/>
      <c r="OMO2" s="208"/>
      <c r="OMP2" s="208"/>
      <c r="OMQ2" s="208"/>
      <c r="OMR2" s="208"/>
      <c r="OMS2" s="208"/>
      <c r="OMT2" s="208"/>
      <c r="OMU2" s="208"/>
      <c r="OMV2" s="208"/>
      <c r="OMW2" s="208"/>
      <c r="OMX2" s="208"/>
      <c r="OMY2" s="208"/>
      <c r="OMZ2" s="208"/>
      <c r="ONA2" s="208"/>
      <c r="ONB2" s="208"/>
      <c r="ONC2" s="208"/>
      <c r="OND2" s="208"/>
      <c r="ONE2" s="208"/>
      <c r="ONF2" s="208"/>
      <c r="ONG2" s="208"/>
      <c r="ONH2" s="208"/>
      <c r="ONI2" s="208"/>
      <c r="ONJ2" s="208"/>
      <c r="ONK2" s="208"/>
      <c r="ONL2" s="208"/>
      <c r="ONM2" s="208"/>
      <c r="ONN2" s="208"/>
      <c r="ONO2" s="208"/>
      <c r="ONP2" s="208"/>
      <c r="ONQ2" s="208"/>
      <c r="ONR2" s="208"/>
      <c r="ONS2" s="208"/>
      <c r="ONT2" s="208"/>
      <c r="ONU2" s="208"/>
      <c r="ONV2" s="208"/>
      <c r="ONW2" s="208"/>
      <c r="ONX2" s="208"/>
      <c r="ONY2" s="208"/>
      <c r="ONZ2" s="208"/>
      <c r="OOA2" s="208"/>
      <c r="OOB2" s="208"/>
      <c r="OOC2" s="208"/>
      <c r="OOD2" s="208"/>
      <c r="OOE2" s="208"/>
      <c r="OOF2" s="208"/>
      <c r="OOG2" s="208"/>
      <c r="OOH2" s="208"/>
      <c r="OOI2" s="208"/>
      <c r="OOJ2" s="208"/>
      <c r="OOK2" s="208"/>
      <c r="OOL2" s="208"/>
      <c r="OOM2" s="208"/>
      <c r="OON2" s="208"/>
      <c r="OOO2" s="208"/>
      <c r="OOP2" s="208"/>
      <c r="OOQ2" s="208"/>
      <c r="OOR2" s="208"/>
      <c r="OOS2" s="208"/>
      <c r="OOT2" s="208"/>
      <c r="OOU2" s="208"/>
      <c r="OOV2" s="208"/>
      <c r="OOW2" s="208"/>
      <c r="OOX2" s="208"/>
      <c r="OOY2" s="208"/>
      <c r="OOZ2" s="208"/>
      <c r="OPA2" s="208"/>
      <c r="OPB2" s="208"/>
      <c r="OPC2" s="208"/>
      <c r="OPD2" s="208"/>
      <c r="OPE2" s="208"/>
      <c r="OPF2" s="208"/>
      <c r="OPG2" s="208"/>
      <c r="OPH2" s="208"/>
      <c r="OPI2" s="208"/>
      <c r="OPJ2" s="208"/>
      <c r="OPK2" s="208"/>
      <c r="OPL2" s="208"/>
      <c r="OPM2" s="208"/>
      <c r="OPN2" s="208"/>
      <c r="OPO2" s="208"/>
      <c r="OPP2" s="208"/>
      <c r="OPQ2" s="208"/>
      <c r="OPR2" s="208"/>
      <c r="OPS2" s="208"/>
      <c r="OPT2" s="208"/>
      <c r="OPU2" s="208"/>
      <c r="OPV2" s="208"/>
      <c r="OPW2" s="208"/>
      <c r="OPX2" s="208"/>
      <c r="OPY2" s="208"/>
      <c r="OPZ2" s="208"/>
      <c r="OQA2" s="208"/>
      <c r="OQB2" s="208"/>
      <c r="OQC2" s="208"/>
      <c r="OQD2" s="208"/>
      <c r="OQE2" s="208"/>
      <c r="OQF2" s="208"/>
      <c r="OQG2" s="208"/>
      <c r="OQH2" s="208"/>
      <c r="OQI2" s="208"/>
      <c r="OQJ2" s="208"/>
      <c r="OQK2" s="208"/>
      <c r="OQL2" s="208"/>
      <c r="OQM2" s="208"/>
      <c r="OQN2" s="208"/>
      <c r="OQO2" s="208"/>
      <c r="OQP2" s="208"/>
      <c r="OQQ2" s="208"/>
      <c r="OQR2" s="208"/>
      <c r="OQS2" s="208"/>
      <c r="OQT2" s="208"/>
      <c r="OQU2" s="208"/>
      <c r="OQV2" s="208"/>
      <c r="OQW2" s="208"/>
      <c r="OQX2" s="208"/>
      <c r="OQY2" s="208"/>
      <c r="OQZ2" s="208"/>
      <c r="ORA2" s="208"/>
      <c r="ORB2" s="208"/>
      <c r="ORC2" s="208"/>
      <c r="ORD2" s="208"/>
      <c r="ORE2" s="208"/>
      <c r="ORF2" s="208"/>
      <c r="ORG2" s="208"/>
      <c r="ORH2" s="208"/>
      <c r="ORI2" s="208"/>
      <c r="ORJ2" s="208"/>
      <c r="ORK2" s="208"/>
      <c r="ORL2" s="208"/>
      <c r="ORM2" s="208"/>
      <c r="ORN2" s="208"/>
      <c r="ORO2" s="208"/>
      <c r="ORP2" s="208"/>
      <c r="ORQ2" s="208"/>
      <c r="ORR2" s="208"/>
      <c r="ORS2" s="208"/>
      <c r="ORT2" s="208"/>
      <c r="ORU2" s="208"/>
      <c r="ORV2" s="208"/>
      <c r="ORW2" s="208"/>
      <c r="ORX2" s="208"/>
      <c r="ORY2" s="208"/>
      <c r="ORZ2" s="208"/>
      <c r="OSA2" s="208"/>
      <c r="OSB2" s="208"/>
      <c r="OSC2" s="208"/>
      <c r="OSD2" s="208"/>
      <c r="OSE2" s="208"/>
      <c r="OSF2" s="208"/>
      <c r="OSG2" s="208"/>
      <c r="OSH2" s="208"/>
      <c r="OSI2" s="208"/>
      <c r="OSJ2" s="208"/>
      <c r="OSK2" s="208"/>
      <c r="OSL2" s="208"/>
      <c r="OSM2" s="208"/>
      <c r="OSN2" s="208"/>
      <c r="OSO2" s="208"/>
      <c r="OSP2" s="208"/>
      <c r="OSQ2" s="208"/>
      <c r="OSR2" s="208"/>
      <c r="OSS2" s="208"/>
      <c r="OST2" s="208"/>
      <c r="OSU2" s="208"/>
      <c r="OSV2" s="208"/>
      <c r="OSW2" s="208"/>
      <c r="OSX2" s="208"/>
      <c r="OSY2" s="208"/>
      <c r="OSZ2" s="208"/>
      <c r="OTA2" s="208"/>
      <c r="OTB2" s="208"/>
      <c r="OTC2" s="208"/>
      <c r="OTD2" s="208"/>
      <c r="OTE2" s="208"/>
      <c r="OTF2" s="208"/>
      <c r="OTG2" s="208"/>
      <c r="OTH2" s="208"/>
      <c r="OTI2" s="208"/>
      <c r="OTJ2" s="208"/>
      <c r="OTK2" s="208"/>
      <c r="OTL2" s="208"/>
      <c r="OTM2" s="208"/>
      <c r="OTN2" s="208"/>
      <c r="OTO2" s="208"/>
      <c r="OTP2" s="208"/>
      <c r="OTQ2" s="208"/>
      <c r="OTR2" s="208"/>
      <c r="OTS2" s="208"/>
      <c r="OTT2" s="208"/>
      <c r="OTU2" s="208"/>
      <c r="OTV2" s="208"/>
      <c r="OTW2" s="208"/>
      <c r="OTX2" s="208"/>
      <c r="OTY2" s="208"/>
      <c r="OTZ2" s="208"/>
      <c r="OUA2" s="208"/>
      <c r="OUB2" s="208"/>
      <c r="OUC2" s="208"/>
      <c r="OUD2" s="208"/>
      <c r="OUE2" s="208"/>
      <c r="OUF2" s="208"/>
      <c r="OUG2" s="208"/>
      <c r="OUH2" s="208"/>
      <c r="OUI2" s="208"/>
      <c r="OUJ2" s="208"/>
      <c r="OUK2" s="208"/>
      <c r="OUL2" s="208"/>
      <c r="OUM2" s="208"/>
      <c r="OUN2" s="208"/>
      <c r="OUO2" s="208"/>
      <c r="OUP2" s="208"/>
      <c r="OUQ2" s="208"/>
      <c r="OUR2" s="208"/>
      <c r="OUS2" s="208"/>
      <c r="OUT2" s="208"/>
      <c r="OUU2" s="208"/>
      <c r="OUV2" s="208"/>
      <c r="OUW2" s="208"/>
      <c r="OUX2" s="208"/>
      <c r="OUY2" s="208"/>
      <c r="OUZ2" s="208"/>
      <c r="OVA2" s="208"/>
      <c r="OVB2" s="208"/>
      <c r="OVC2" s="208"/>
      <c r="OVD2" s="208"/>
      <c r="OVE2" s="208"/>
      <c r="OVF2" s="208"/>
      <c r="OVG2" s="208"/>
      <c r="OVH2" s="208"/>
      <c r="OVI2" s="208"/>
      <c r="OVJ2" s="208"/>
      <c r="OVK2" s="208"/>
      <c r="OVL2" s="208"/>
      <c r="OVM2" s="208"/>
      <c r="OVN2" s="208"/>
      <c r="OVO2" s="208"/>
      <c r="OVP2" s="208"/>
      <c r="OVQ2" s="208"/>
      <c r="OVR2" s="208"/>
      <c r="OVS2" s="208"/>
      <c r="OVT2" s="208"/>
      <c r="OVU2" s="208"/>
      <c r="OVV2" s="208"/>
      <c r="OVW2" s="208"/>
      <c r="OVX2" s="208"/>
      <c r="OVY2" s="208"/>
      <c r="OVZ2" s="208"/>
      <c r="OWA2" s="208"/>
      <c r="OWB2" s="208"/>
      <c r="OWC2" s="208"/>
      <c r="OWD2" s="208"/>
      <c r="OWE2" s="208"/>
      <c r="OWF2" s="208"/>
      <c r="OWG2" s="208"/>
      <c r="OWH2" s="208"/>
      <c r="OWI2" s="208"/>
      <c r="OWJ2" s="208"/>
      <c r="OWK2" s="208"/>
      <c r="OWL2" s="208"/>
      <c r="OWM2" s="208"/>
      <c r="OWN2" s="208"/>
      <c r="OWO2" s="208"/>
      <c r="OWP2" s="208"/>
      <c r="OWQ2" s="208"/>
      <c r="OWR2" s="208"/>
      <c r="OWS2" s="208"/>
      <c r="OWT2" s="208"/>
      <c r="OWU2" s="208"/>
      <c r="OWV2" s="208"/>
      <c r="OWW2" s="208"/>
      <c r="OWX2" s="208"/>
      <c r="OWY2" s="208"/>
      <c r="OWZ2" s="208"/>
      <c r="OXA2" s="208"/>
      <c r="OXB2" s="208"/>
      <c r="OXC2" s="208"/>
      <c r="OXD2" s="208"/>
      <c r="OXE2" s="208"/>
      <c r="OXF2" s="208"/>
      <c r="OXG2" s="208"/>
      <c r="OXH2" s="208"/>
      <c r="OXI2" s="208"/>
      <c r="OXJ2" s="208"/>
      <c r="OXK2" s="208"/>
      <c r="OXL2" s="208"/>
      <c r="OXM2" s="208"/>
      <c r="OXN2" s="208"/>
      <c r="OXO2" s="208"/>
      <c r="OXP2" s="208"/>
      <c r="OXQ2" s="208"/>
      <c r="OXR2" s="208"/>
      <c r="OXS2" s="208"/>
      <c r="OXT2" s="208"/>
      <c r="OXU2" s="208"/>
      <c r="OXV2" s="208"/>
      <c r="OXW2" s="208"/>
      <c r="OXX2" s="208"/>
      <c r="OXY2" s="208"/>
      <c r="OXZ2" s="208"/>
      <c r="OYA2" s="208"/>
      <c r="OYB2" s="208"/>
      <c r="OYC2" s="208"/>
      <c r="OYD2" s="208"/>
      <c r="OYE2" s="208"/>
      <c r="OYF2" s="208"/>
      <c r="OYG2" s="208"/>
      <c r="OYH2" s="208"/>
      <c r="OYI2" s="208"/>
      <c r="OYJ2" s="208"/>
      <c r="OYK2" s="208"/>
      <c r="OYL2" s="208"/>
      <c r="OYM2" s="208"/>
      <c r="OYN2" s="208"/>
      <c r="OYO2" s="208"/>
      <c r="OYP2" s="208"/>
      <c r="OYQ2" s="208"/>
      <c r="OYR2" s="208"/>
      <c r="OYS2" s="208"/>
      <c r="OYT2" s="208"/>
      <c r="OYU2" s="208"/>
      <c r="OYV2" s="208"/>
      <c r="OYW2" s="208"/>
      <c r="OYX2" s="208"/>
      <c r="OYY2" s="208"/>
      <c r="OYZ2" s="208"/>
      <c r="OZA2" s="208"/>
      <c r="OZB2" s="208"/>
      <c r="OZC2" s="208"/>
      <c r="OZD2" s="208"/>
      <c r="OZE2" s="208"/>
      <c r="OZF2" s="208"/>
      <c r="OZG2" s="208"/>
      <c r="OZH2" s="208"/>
      <c r="OZI2" s="208"/>
      <c r="OZJ2" s="208"/>
      <c r="OZK2" s="208"/>
      <c r="OZL2" s="208"/>
      <c r="OZM2" s="208"/>
      <c r="OZN2" s="208"/>
      <c r="OZO2" s="208"/>
      <c r="OZP2" s="208"/>
      <c r="OZQ2" s="208"/>
      <c r="OZR2" s="208"/>
      <c r="OZS2" s="208"/>
      <c r="OZT2" s="208"/>
      <c r="OZU2" s="208"/>
      <c r="OZV2" s="208"/>
      <c r="OZW2" s="208"/>
      <c r="OZX2" s="208"/>
      <c r="OZY2" s="208"/>
      <c r="OZZ2" s="208"/>
      <c r="PAA2" s="208"/>
      <c r="PAB2" s="208"/>
      <c r="PAC2" s="208"/>
      <c r="PAD2" s="208"/>
      <c r="PAE2" s="208"/>
      <c r="PAF2" s="208"/>
      <c r="PAG2" s="208"/>
      <c r="PAH2" s="208"/>
      <c r="PAI2" s="208"/>
      <c r="PAJ2" s="208"/>
      <c r="PAK2" s="208"/>
      <c r="PAL2" s="208"/>
      <c r="PAM2" s="208"/>
      <c r="PAN2" s="208"/>
      <c r="PAO2" s="208"/>
      <c r="PAP2" s="208"/>
      <c r="PAQ2" s="208"/>
      <c r="PAR2" s="208"/>
      <c r="PAS2" s="208"/>
      <c r="PAT2" s="208"/>
      <c r="PAU2" s="208"/>
      <c r="PAV2" s="208"/>
      <c r="PAW2" s="208"/>
      <c r="PAX2" s="208"/>
      <c r="PAY2" s="208"/>
      <c r="PAZ2" s="208"/>
      <c r="PBA2" s="208"/>
      <c r="PBB2" s="208"/>
      <c r="PBC2" s="208"/>
      <c r="PBD2" s="208"/>
      <c r="PBE2" s="208"/>
      <c r="PBF2" s="208"/>
      <c r="PBG2" s="208"/>
      <c r="PBH2" s="208"/>
      <c r="PBI2" s="208"/>
      <c r="PBJ2" s="208"/>
      <c r="PBK2" s="208"/>
      <c r="PBL2" s="208"/>
      <c r="PBM2" s="208"/>
      <c r="PBN2" s="208"/>
      <c r="PBO2" s="208"/>
      <c r="PBP2" s="208"/>
      <c r="PBQ2" s="208"/>
      <c r="PBR2" s="208"/>
      <c r="PBS2" s="208"/>
      <c r="PBT2" s="208"/>
      <c r="PBU2" s="208"/>
      <c r="PBV2" s="208"/>
      <c r="PBW2" s="208"/>
      <c r="PBX2" s="208"/>
      <c r="PBY2" s="208"/>
      <c r="PBZ2" s="208"/>
      <c r="PCA2" s="208"/>
      <c r="PCB2" s="208"/>
      <c r="PCC2" s="208"/>
      <c r="PCD2" s="208"/>
      <c r="PCE2" s="208"/>
      <c r="PCF2" s="208"/>
      <c r="PCG2" s="208"/>
      <c r="PCH2" s="208"/>
      <c r="PCI2" s="208"/>
      <c r="PCJ2" s="208"/>
      <c r="PCK2" s="208"/>
      <c r="PCL2" s="208"/>
      <c r="PCM2" s="208"/>
      <c r="PCN2" s="208"/>
      <c r="PCO2" s="208"/>
      <c r="PCP2" s="208"/>
      <c r="PCQ2" s="208"/>
      <c r="PCR2" s="208"/>
      <c r="PCS2" s="208"/>
      <c r="PCT2" s="208"/>
      <c r="PCU2" s="208"/>
      <c r="PCV2" s="208"/>
      <c r="PCW2" s="208"/>
      <c r="PCX2" s="208"/>
      <c r="PCY2" s="208"/>
      <c r="PCZ2" s="208"/>
      <c r="PDA2" s="208"/>
      <c r="PDB2" s="208"/>
      <c r="PDC2" s="208"/>
      <c r="PDD2" s="208"/>
      <c r="PDE2" s="208"/>
      <c r="PDF2" s="208"/>
      <c r="PDG2" s="208"/>
      <c r="PDH2" s="208"/>
      <c r="PDI2" s="208"/>
      <c r="PDJ2" s="208"/>
      <c r="PDK2" s="208"/>
      <c r="PDL2" s="208"/>
      <c r="PDM2" s="208"/>
      <c r="PDN2" s="208"/>
      <c r="PDO2" s="208"/>
      <c r="PDP2" s="208"/>
      <c r="PDQ2" s="208"/>
      <c r="PDR2" s="208"/>
      <c r="PDS2" s="208"/>
      <c r="PDT2" s="208"/>
      <c r="PDU2" s="208"/>
      <c r="PDV2" s="208"/>
      <c r="PDW2" s="208"/>
      <c r="PDX2" s="208"/>
      <c r="PDY2" s="208"/>
      <c r="PDZ2" s="208"/>
      <c r="PEA2" s="208"/>
      <c r="PEB2" s="208"/>
      <c r="PEC2" s="208"/>
      <c r="PED2" s="208"/>
      <c r="PEE2" s="208"/>
      <c r="PEF2" s="208"/>
      <c r="PEG2" s="208"/>
      <c r="PEH2" s="208"/>
      <c r="PEI2" s="208"/>
      <c r="PEJ2" s="208"/>
      <c r="PEK2" s="208"/>
      <c r="PEL2" s="208"/>
      <c r="PEM2" s="208"/>
      <c r="PEN2" s="208"/>
      <c r="PEO2" s="208"/>
      <c r="PEP2" s="208"/>
      <c r="PEQ2" s="208"/>
      <c r="PER2" s="208"/>
      <c r="PES2" s="208"/>
      <c r="PET2" s="208"/>
      <c r="PEU2" s="208"/>
      <c r="PEV2" s="208"/>
      <c r="PEW2" s="208"/>
      <c r="PEX2" s="208"/>
      <c r="PEY2" s="208"/>
      <c r="PEZ2" s="208"/>
      <c r="PFA2" s="208"/>
      <c r="PFB2" s="208"/>
      <c r="PFC2" s="208"/>
      <c r="PFD2" s="208"/>
      <c r="PFE2" s="208"/>
      <c r="PFF2" s="208"/>
      <c r="PFG2" s="208"/>
      <c r="PFH2" s="208"/>
      <c r="PFI2" s="208"/>
      <c r="PFJ2" s="208"/>
      <c r="PFK2" s="208"/>
      <c r="PFL2" s="208"/>
      <c r="PFM2" s="208"/>
      <c r="PFN2" s="208"/>
      <c r="PFO2" s="208"/>
      <c r="PFP2" s="208"/>
      <c r="PFQ2" s="208"/>
      <c r="PFR2" s="208"/>
      <c r="PFS2" s="208"/>
      <c r="PFT2" s="208"/>
      <c r="PFU2" s="208"/>
      <c r="PFV2" s="208"/>
      <c r="PFW2" s="208"/>
      <c r="PFX2" s="208"/>
      <c r="PFY2" s="208"/>
      <c r="PFZ2" s="208"/>
      <c r="PGA2" s="208"/>
      <c r="PGB2" s="208"/>
      <c r="PGC2" s="208"/>
      <c r="PGD2" s="208"/>
      <c r="PGE2" s="208"/>
      <c r="PGF2" s="208"/>
      <c r="PGG2" s="208"/>
      <c r="PGH2" s="208"/>
      <c r="PGI2" s="208"/>
      <c r="PGJ2" s="208"/>
      <c r="PGK2" s="208"/>
      <c r="PGL2" s="208"/>
      <c r="PGM2" s="208"/>
      <c r="PGN2" s="208"/>
      <c r="PGO2" s="208"/>
      <c r="PGP2" s="208"/>
      <c r="PGQ2" s="208"/>
      <c r="PGR2" s="208"/>
      <c r="PGS2" s="208"/>
      <c r="PGT2" s="208"/>
      <c r="PGU2" s="208"/>
      <c r="PGV2" s="208"/>
      <c r="PGW2" s="208"/>
      <c r="PGX2" s="208"/>
      <c r="PGY2" s="208"/>
      <c r="PGZ2" s="208"/>
      <c r="PHA2" s="208"/>
      <c r="PHB2" s="208"/>
      <c r="PHC2" s="208"/>
      <c r="PHD2" s="208"/>
      <c r="PHE2" s="208"/>
      <c r="PHF2" s="208"/>
      <c r="PHG2" s="208"/>
      <c r="PHH2" s="208"/>
      <c r="PHI2" s="208"/>
      <c r="PHJ2" s="208"/>
      <c r="PHK2" s="208"/>
      <c r="PHL2" s="208"/>
      <c r="PHM2" s="208"/>
      <c r="PHN2" s="208"/>
      <c r="PHO2" s="208"/>
      <c r="PHP2" s="208"/>
      <c r="PHQ2" s="208"/>
      <c r="PHR2" s="208"/>
      <c r="PHS2" s="208"/>
      <c r="PHT2" s="208"/>
      <c r="PHU2" s="208"/>
      <c r="PHV2" s="208"/>
      <c r="PHW2" s="208"/>
      <c r="PHX2" s="208"/>
      <c r="PHY2" s="208"/>
      <c r="PHZ2" s="208"/>
      <c r="PIA2" s="208"/>
      <c r="PIB2" s="208"/>
      <c r="PIC2" s="208"/>
      <c r="PID2" s="208"/>
      <c r="PIE2" s="208"/>
      <c r="PIF2" s="208"/>
      <c r="PIG2" s="208"/>
      <c r="PIH2" s="208"/>
      <c r="PII2" s="208"/>
      <c r="PIJ2" s="208"/>
      <c r="PIK2" s="208"/>
      <c r="PIL2" s="208"/>
      <c r="PIM2" s="208"/>
      <c r="PIN2" s="208"/>
      <c r="PIO2" s="208"/>
      <c r="PIP2" s="208"/>
      <c r="PIQ2" s="208"/>
      <c r="PIR2" s="208"/>
      <c r="PIS2" s="208"/>
      <c r="PIT2" s="208"/>
      <c r="PIU2" s="208"/>
      <c r="PIV2" s="208"/>
      <c r="PIW2" s="208"/>
      <c r="PIX2" s="208"/>
      <c r="PIY2" s="208"/>
      <c r="PIZ2" s="208"/>
      <c r="PJA2" s="208"/>
      <c r="PJB2" s="208"/>
      <c r="PJC2" s="208"/>
      <c r="PJD2" s="208"/>
      <c r="PJE2" s="208"/>
      <c r="PJF2" s="208"/>
      <c r="PJG2" s="208"/>
      <c r="PJH2" s="208"/>
      <c r="PJI2" s="208"/>
      <c r="PJJ2" s="208"/>
      <c r="PJK2" s="208"/>
      <c r="PJL2" s="208"/>
      <c r="PJM2" s="208"/>
      <c r="PJN2" s="208"/>
      <c r="PJO2" s="208"/>
      <c r="PJP2" s="208"/>
      <c r="PJQ2" s="208"/>
      <c r="PJR2" s="208"/>
      <c r="PJS2" s="208"/>
      <c r="PJT2" s="208"/>
      <c r="PJU2" s="208"/>
      <c r="PJV2" s="208"/>
      <c r="PJW2" s="208"/>
      <c r="PJX2" s="208"/>
      <c r="PJY2" s="208"/>
      <c r="PJZ2" s="208"/>
      <c r="PKA2" s="208"/>
      <c r="PKB2" s="208"/>
      <c r="PKC2" s="208"/>
      <c r="PKD2" s="208"/>
      <c r="PKE2" s="208"/>
      <c r="PKF2" s="208"/>
      <c r="PKG2" s="208"/>
      <c r="PKH2" s="208"/>
      <c r="PKI2" s="208"/>
      <c r="PKJ2" s="208"/>
      <c r="PKK2" s="208"/>
      <c r="PKL2" s="208"/>
      <c r="PKM2" s="208"/>
      <c r="PKN2" s="208"/>
      <c r="PKO2" s="208"/>
      <c r="PKP2" s="208"/>
      <c r="PKQ2" s="208"/>
      <c r="PKR2" s="208"/>
      <c r="PKS2" s="208"/>
      <c r="PKT2" s="208"/>
      <c r="PKU2" s="208"/>
      <c r="PKV2" s="208"/>
      <c r="PKW2" s="208"/>
      <c r="PKX2" s="208"/>
      <c r="PKY2" s="208"/>
      <c r="PKZ2" s="208"/>
      <c r="PLA2" s="208"/>
      <c r="PLB2" s="208"/>
      <c r="PLC2" s="208"/>
      <c r="PLD2" s="208"/>
      <c r="PLE2" s="208"/>
      <c r="PLF2" s="208"/>
      <c r="PLG2" s="208"/>
      <c r="PLH2" s="208"/>
      <c r="PLI2" s="208"/>
      <c r="PLJ2" s="208"/>
      <c r="PLK2" s="208"/>
      <c r="PLL2" s="208"/>
      <c r="PLM2" s="208"/>
      <c r="PLN2" s="208"/>
      <c r="PLO2" s="208"/>
      <c r="PLP2" s="208"/>
      <c r="PLQ2" s="208"/>
      <c r="PLR2" s="208"/>
      <c r="PLS2" s="208"/>
      <c r="PLT2" s="208"/>
      <c r="PLU2" s="208"/>
      <c r="PLV2" s="208"/>
      <c r="PLW2" s="208"/>
      <c r="PLX2" s="208"/>
      <c r="PLY2" s="208"/>
      <c r="PLZ2" s="208"/>
      <c r="PMA2" s="208"/>
      <c r="PMB2" s="208"/>
      <c r="PMC2" s="208"/>
      <c r="PMD2" s="208"/>
      <c r="PME2" s="208"/>
      <c r="PMF2" s="208"/>
      <c r="PMG2" s="208"/>
      <c r="PMH2" s="208"/>
      <c r="PMI2" s="208"/>
      <c r="PMJ2" s="208"/>
      <c r="PMK2" s="208"/>
      <c r="PML2" s="208"/>
      <c r="PMM2" s="208"/>
      <c r="PMN2" s="208"/>
      <c r="PMO2" s="208"/>
      <c r="PMP2" s="208"/>
      <c r="PMQ2" s="208"/>
      <c r="PMR2" s="208"/>
      <c r="PMS2" s="208"/>
      <c r="PMT2" s="208"/>
      <c r="PMU2" s="208"/>
      <c r="PMV2" s="208"/>
      <c r="PMW2" s="208"/>
      <c r="PMX2" s="208"/>
      <c r="PMY2" s="208"/>
      <c r="PMZ2" s="208"/>
      <c r="PNA2" s="208"/>
      <c r="PNB2" s="208"/>
      <c r="PNC2" s="208"/>
      <c r="PND2" s="208"/>
      <c r="PNE2" s="208"/>
      <c r="PNF2" s="208"/>
      <c r="PNG2" s="208"/>
      <c r="PNH2" s="208"/>
      <c r="PNI2" s="208"/>
      <c r="PNJ2" s="208"/>
      <c r="PNK2" s="208"/>
      <c r="PNL2" s="208"/>
      <c r="PNM2" s="208"/>
      <c r="PNN2" s="208"/>
      <c r="PNO2" s="208"/>
      <c r="PNP2" s="208"/>
      <c r="PNQ2" s="208"/>
      <c r="PNR2" s="208"/>
      <c r="PNS2" s="208"/>
      <c r="PNT2" s="208"/>
      <c r="PNU2" s="208"/>
      <c r="PNV2" s="208"/>
      <c r="PNW2" s="208"/>
      <c r="PNX2" s="208"/>
      <c r="PNY2" s="208"/>
      <c r="PNZ2" s="208"/>
      <c r="POA2" s="208"/>
      <c r="POB2" s="208"/>
      <c r="POC2" s="208"/>
      <c r="POD2" s="208"/>
      <c r="POE2" s="208"/>
      <c r="POF2" s="208"/>
      <c r="POG2" s="208"/>
      <c r="POH2" s="208"/>
      <c r="POI2" s="208"/>
      <c r="POJ2" s="208"/>
      <c r="POK2" s="208"/>
      <c r="POL2" s="208"/>
      <c r="POM2" s="208"/>
      <c r="PON2" s="208"/>
      <c r="POO2" s="208"/>
      <c r="POP2" s="208"/>
      <c r="POQ2" s="208"/>
      <c r="POR2" s="208"/>
      <c r="POS2" s="208"/>
      <c r="POT2" s="208"/>
      <c r="POU2" s="208"/>
      <c r="POV2" s="208"/>
      <c r="POW2" s="208"/>
      <c r="POX2" s="208"/>
      <c r="POY2" s="208"/>
      <c r="POZ2" s="208"/>
      <c r="PPA2" s="208"/>
      <c r="PPB2" s="208"/>
      <c r="PPC2" s="208"/>
      <c r="PPD2" s="208"/>
      <c r="PPE2" s="208"/>
      <c r="PPF2" s="208"/>
      <c r="PPG2" s="208"/>
      <c r="PPH2" s="208"/>
      <c r="PPI2" s="208"/>
      <c r="PPJ2" s="208"/>
      <c r="PPK2" s="208"/>
      <c r="PPL2" s="208"/>
      <c r="PPM2" s="208"/>
      <c r="PPN2" s="208"/>
      <c r="PPO2" s="208"/>
      <c r="PPP2" s="208"/>
      <c r="PPQ2" s="208"/>
      <c r="PPR2" s="208"/>
      <c r="PPS2" s="208"/>
      <c r="PPT2" s="208"/>
      <c r="PPU2" s="208"/>
      <c r="PPV2" s="208"/>
      <c r="PPW2" s="208"/>
      <c r="PPX2" s="208"/>
      <c r="PPY2" s="208"/>
      <c r="PPZ2" s="208"/>
      <c r="PQA2" s="208"/>
      <c r="PQB2" s="208"/>
      <c r="PQC2" s="208"/>
      <c r="PQD2" s="208"/>
      <c r="PQE2" s="208"/>
      <c r="PQF2" s="208"/>
      <c r="PQG2" s="208"/>
      <c r="PQH2" s="208"/>
      <c r="PQI2" s="208"/>
      <c r="PQJ2" s="208"/>
      <c r="PQK2" s="208"/>
      <c r="PQL2" s="208"/>
      <c r="PQM2" s="208"/>
      <c r="PQN2" s="208"/>
      <c r="PQO2" s="208"/>
      <c r="PQP2" s="208"/>
      <c r="PQQ2" s="208"/>
      <c r="PQR2" s="208"/>
      <c r="PQS2" s="208"/>
      <c r="PQT2" s="208"/>
      <c r="PQU2" s="208"/>
      <c r="PQV2" s="208"/>
      <c r="PQW2" s="208"/>
      <c r="PQX2" s="208"/>
      <c r="PQY2" s="208"/>
      <c r="PQZ2" s="208"/>
      <c r="PRA2" s="208"/>
      <c r="PRB2" s="208"/>
      <c r="PRC2" s="208"/>
      <c r="PRD2" s="208"/>
      <c r="PRE2" s="208"/>
      <c r="PRF2" s="208"/>
      <c r="PRG2" s="208"/>
      <c r="PRH2" s="208"/>
      <c r="PRI2" s="208"/>
      <c r="PRJ2" s="208"/>
      <c r="PRK2" s="208"/>
      <c r="PRL2" s="208"/>
      <c r="PRM2" s="208"/>
      <c r="PRN2" s="208"/>
      <c r="PRO2" s="208"/>
      <c r="PRP2" s="208"/>
      <c r="PRQ2" s="208"/>
      <c r="PRR2" s="208"/>
      <c r="PRS2" s="208"/>
      <c r="PRT2" s="208"/>
      <c r="PRU2" s="208"/>
      <c r="PRV2" s="208"/>
      <c r="PRW2" s="208"/>
      <c r="PRX2" s="208"/>
      <c r="PRY2" s="208"/>
      <c r="PRZ2" s="208"/>
      <c r="PSA2" s="208"/>
      <c r="PSB2" s="208"/>
      <c r="PSC2" s="208"/>
      <c r="PSD2" s="208"/>
      <c r="PSE2" s="208"/>
      <c r="PSF2" s="208"/>
      <c r="PSG2" s="208"/>
      <c r="PSH2" s="208"/>
      <c r="PSI2" s="208"/>
      <c r="PSJ2" s="208"/>
      <c r="PSK2" s="208"/>
      <c r="PSL2" s="208"/>
      <c r="PSM2" s="208"/>
      <c r="PSN2" s="208"/>
      <c r="PSO2" s="208"/>
      <c r="PSP2" s="208"/>
      <c r="PSQ2" s="208"/>
      <c r="PSR2" s="208"/>
      <c r="PSS2" s="208"/>
      <c r="PST2" s="208"/>
      <c r="PSU2" s="208"/>
      <c r="PSV2" s="208"/>
      <c r="PSW2" s="208"/>
      <c r="PSX2" s="208"/>
      <c r="PSY2" s="208"/>
      <c r="PSZ2" s="208"/>
      <c r="PTA2" s="208"/>
      <c r="PTB2" s="208"/>
      <c r="PTC2" s="208"/>
      <c r="PTD2" s="208"/>
      <c r="PTE2" s="208"/>
      <c r="PTF2" s="208"/>
      <c r="PTG2" s="208"/>
      <c r="PTH2" s="208"/>
      <c r="PTI2" s="208"/>
      <c r="PTJ2" s="208"/>
      <c r="PTK2" s="208"/>
      <c r="PTL2" s="208"/>
      <c r="PTM2" s="208"/>
      <c r="PTN2" s="208"/>
      <c r="PTO2" s="208"/>
      <c r="PTP2" s="208"/>
      <c r="PTQ2" s="208"/>
      <c r="PTR2" s="208"/>
      <c r="PTS2" s="208"/>
      <c r="PTT2" s="208"/>
      <c r="PTU2" s="208"/>
      <c r="PTV2" s="208"/>
      <c r="PTW2" s="208"/>
      <c r="PTX2" s="208"/>
      <c r="PTY2" s="208"/>
      <c r="PTZ2" s="208"/>
      <c r="PUA2" s="208"/>
      <c r="PUB2" s="208"/>
      <c r="PUC2" s="208"/>
      <c r="PUD2" s="208"/>
      <c r="PUE2" s="208"/>
      <c r="PUF2" s="208"/>
      <c r="PUG2" s="208"/>
      <c r="PUH2" s="208"/>
      <c r="PUI2" s="208"/>
      <c r="PUJ2" s="208"/>
      <c r="PUK2" s="208"/>
      <c r="PUL2" s="208"/>
      <c r="PUM2" s="208"/>
      <c r="PUN2" s="208"/>
      <c r="PUO2" s="208"/>
      <c r="PUP2" s="208"/>
      <c r="PUQ2" s="208"/>
      <c r="PUR2" s="208"/>
      <c r="PUS2" s="208"/>
      <c r="PUT2" s="208"/>
      <c r="PUU2" s="208"/>
      <c r="PUV2" s="208"/>
      <c r="PUW2" s="208"/>
      <c r="PUX2" s="208"/>
      <c r="PUY2" s="208"/>
      <c r="PUZ2" s="208"/>
      <c r="PVA2" s="208"/>
      <c r="PVB2" s="208"/>
      <c r="PVC2" s="208"/>
      <c r="PVD2" s="208"/>
      <c r="PVE2" s="208"/>
      <c r="PVF2" s="208"/>
      <c r="PVG2" s="208"/>
      <c r="PVH2" s="208"/>
      <c r="PVI2" s="208"/>
      <c r="PVJ2" s="208"/>
      <c r="PVK2" s="208"/>
      <c r="PVL2" s="208"/>
      <c r="PVM2" s="208"/>
      <c r="PVN2" s="208"/>
      <c r="PVO2" s="208"/>
      <c r="PVP2" s="208"/>
      <c r="PVQ2" s="208"/>
      <c r="PVR2" s="208"/>
      <c r="PVS2" s="208"/>
      <c r="PVT2" s="208"/>
      <c r="PVU2" s="208"/>
      <c r="PVV2" s="208"/>
      <c r="PVW2" s="208"/>
      <c r="PVX2" s="208"/>
      <c r="PVY2" s="208"/>
      <c r="PVZ2" s="208"/>
      <c r="PWA2" s="208"/>
      <c r="PWB2" s="208"/>
      <c r="PWC2" s="208"/>
      <c r="PWD2" s="208"/>
      <c r="PWE2" s="208"/>
      <c r="PWF2" s="208"/>
      <c r="PWG2" s="208"/>
      <c r="PWH2" s="208"/>
      <c r="PWI2" s="208"/>
      <c r="PWJ2" s="208"/>
      <c r="PWK2" s="208"/>
      <c r="PWL2" s="208"/>
      <c r="PWM2" s="208"/>
      <c r="PWN2" s="208"/>
      <c r="PWO2" s="208"/>
      <c r="PWP2" s="208"/>
      <c r="PWQ2" s="208"/>
      <c r="PWR2" s="208"/>
      <c r="PWS2" s="208"/>
      <c r="PWT2" s="208"/>
      <c r="PWU2" s="208"/>
      <c r="PWV2" s="208"/>
      <c r="PWW2" s="208"/>
      <c r="PWX2" s="208"/>
      <c r="PWY2" s="208"/>
      <c r="PWZ2" s="208"/>
      <c r="PXA2" s="208"/>
      <c r="PXB2" s="208"/>
      <c r="PXC2" s="208"/>
      <c r="PXD2" s="208"/>
      <c r="PXE2" s="208"/>
      <c r="PXF2" s="208"/>
      <c r="PXG2" s="208"/>
      <c r="PXH2" s="208"/>
      <c r="PXI2" s="208"/>
      <c r="PXJ2" s="208"/>
      <c r="PXK2" s="208"/>
      <c r="PXL2" s="208"/>
      <c r="PXM2" s="208"/>
      <c r="PXN2" s="208"/>
      <c r="PXO2" s="208"/>
      <c r="PXP2" s="208"/>
      <c r="PXQ2" s="208"/>
      <c r="PXR2" s="208"/>
      <c r="PXS2" s="208"/>
      <c r="PXT2" s="208"/>
      <c r="PXU2" s="208"/>
      <c r="PXV2" s="208"/>
      <c r="PXW2" s="208"/>
      <c r="PXX2" s="208"/>
      <c r="PXY2" s="208"/>
      <c r="PXZ2" s="208"/>
      <c r="PYA2" s="208"/>
      <c r="PYB2" s="208"/>
      <c r="PYC2" s="208"/>
      <c r="PYD2" s="208"/>
      <c r="PYE2" s="208"/>
      <c r="PYF2" s="208"/>
      <c r="PYG2" s="208"/>
      <c r="PYH2" s="208"/>
      <c r="PYI2" s="208"/>
      <c r="PYJ2" s="208"/>
      <c r="PYK2" s="208"/>
      <c r="PYL2" s="208"/>
      <c r="PYM2" s="208"/>
      <c r="PYN2" s="208"/>
      <c r="PYO2" s="208"/>
      <c r="PYP2" s="208"/>
      <c r="PYQ2" s="208"/>
      <c r="PYR2" s="208"/>
      <c r="PYS2" s="208"/>
      <c r="PYT2" s="208"/>
      <c r="PYU2" s="208"/>
      <c r="PYV2" s="208"/>
      <c r="PYW2" s="208"/>
      <c r="PYX2" s="208"/>
      <c r="PYY2" s="208"/>
      <c r="PYZ2" s="208"/>
      <c r="PZA2" s="208"/>
      <c r="PZB2" s="208"/>
      <c r="PZC2" s="208"/>
      <c r="PZD2" s="208"/>
      <c r="PZE2" s="208"/>
      <c r="PZF2" s="208"/>
      <c r="PZG2" s="208"/>
      <c r="PZH2" s="208"/>
      <c r="PZI2" s="208"/>
      <c r="PZJ2" s="208"/>
      <c r="PZK2" s="208"/>
      <c r="PZL2" s="208"/>
      <c r="PZM2" s="208"/>
      <c r="PZN2" s="208"/>
      <c r="PZO2" s="208"/>
      <c r="PZP2" s="208"/>
      <c r="PZQ2" s="208"/>
      <c r="PZR2" s="208"/>
      <c r="PZS2" s="208"/>
      <c r="PZT2" s="208"/>
      <c r="PZU2" s="208"/>
      <c r="PZV2" s="208"/>
      <c r="PZW2" s="208"/>
      <c r="PZX2" s="208"/>
      <c r="PZY2" s="208"/>
      <c r="PZZ2" s="208"/>
      <c r="QAA2" s="208"/>
      <c r="QAB2" s="208"/>
      <c r="QAC2" s="208"/>
      <c r="QAD2" s="208"/>
      <c r="QAE2" s="208"/>
      <c r="QAF2" s="208"/>
      <c r="QAG2" s="208"/>
      <c r="QAH2" s="208"/>
      <c r="QAI2" s="208"/>
      <c r="QAJ2" s="208"/>
      <c r="QAK2" s="208"/>
      <c r="QAL2" s="208"/>
      <c r="QAM2" s="208"/>
      <c r="QAN2" s="208"/>
      <c r="QAO2" s="208"/>
      <c r="QAP2" s="208"/>
      <c r="QAQ2" s="208"/>
      <c r="QAR2" s="208"/>
      <c r="QAS2" s="208"/>
      <c r="QAT2" s="208"/>
      <c r="QAU2" s="208"/>
      <c r="QAV2" s="208"/>
      <c r="QAW2" s="208"/>
      <c r="QAX2" s="208"/>
      <c r="QAY2" s="208"/>
      <c r="QAZ2" s="208"/>
      <c r="QBA2" s="208"/>
      <c r="QBB2" s="208"/>
      <c r="QBC2" s="208"/>
      <c r="QBD2" s="208"/>
      <c r="QBE2" s="208"/>
      <c r="QBF2" s="208"/>
      <c r="QBG2" s="208"/>
      <c r="QBH2" s="208"/>
      <c r="QBI2" s="208"/>
      <c r="QBJ2" s="208"/>
      <c r="QBK2" s="208"/>
      <c r="QBL2" s="208"/>
      <c r="QBM2" s="208"/>
      <c r="QBN2" s="208"/>
      <c r="QBO2" s="208"/>
      <c r="QBP2" s="208"/>
      <c r="QBQ2" s="208"/>
      <c r="QBR2" s="208"/>
      <c r="QBS2" s="208"/>
      <c r="QBT2" s="208"/>
      <c r="QBU2" s="208"/>
      <c r="QBV2" s="208"/>
      <c r="QBW2" s="208"/>
      <c r="QBX2" s="208"/>
      <c r="QBY2" s="208"/>
      <c r="QBZ2" s="208"/>
      <c r="QCA2" s="208"/>
      <c r="QCB2" s="208"/>
      <c r="QCC2" s="208"/>
      <c r="QCD2" s="208"/>
      <c r="QCE2" s="208"/>
      <c r="QCF2" s="208"/>
      <c r="QCG2" s="208"/>
      <c r="QCH2" s="208"/>
      <c r="QCI2" s="208"/>
      <c r="QCJ2" s="208"/>
      <c r="QCK2" s="208"/>
      <c r="QCL2" s="208"/>
      <c r="QCM2" s="208"/>
      <c r="QCN2" s="208"/>
      <c r="QCO2" s="208"/>
      <c r="QCP2" s="208"/>
      <c r="QCQ2" s="208"/>
      <c r="QCR2" s="208"/>
      <c r="QCS2" s="208"/>
      <c r="QCT2" s="208"/>
      <c r="QCU2" s="208"/>
      <c r="QCV2" s="208"/>
      <c r="QCW2" s="208"/>
      <c r="QCX2" s="208"/>
      <c r="QCY2" s="208"/>
      <c r="QCZ2" s="208"/>
      <c r="QDA2" s="208"/>
      <c r="QDB2" s="208"/>
      <c r="QDC2" s="208"/>
      <c r="QDD2" s="208"/>
      <c r="QDE2" s="208"/>
      <c r="QDF2" s="208"/>
      <c r="QDG2" s="208"/>
      <c r="QDH2" s="208"/>
      <c r="QDI2" s="208"/>
      <c r="QDJ2" s="208"/>
      <c r="QDK2" s="208"/>
      <c r="QDL2" s="208"/>
      <c r="QDM2" s="208"/>
      <c r="QDN2" s="208"/>
      <c r="QDO2" s="208"/>
      <c r="QDP2" s="208"/>
      <c r="QDQ2" s="208"/>
      <c r="QDR2" s="208"/>
      <c r="QDS2" s="208"/>
      <c r="QDT2" s="208"/>
      <c r="QDU2" s="208"/>
      <c r="QDV2" s="208"/>
      <c r="QDW2" s="208"/>
      <c r="QDX2" s="208"/>
      <c r="QDY2" s="208"/>
      <c r="QDZ2" s="208"/>
      <c r="QEA2" s="208"/>
      <c r="QEB2" s="208"/>
      <c r="QEC2" s="208"/>
      <c r="QED2" s="208"/>
      <c r="QEE2" s="208"/>
      <c r="QEF2" s="208"/>
      <c r="QEG2" s="208"/>
      <c r="QEH2" s="208"/>
      <c r="QEI2" s="208"/>
      <c r="QEJ2" s="208"/>
      <c r="QEK2" s="208"/>
      <c r="QEL2" s="208"/>
      <c r="QEM2" s="208"/>
      <c r="QEN2" s="208"/>
      <c r="QEO2" s="208"/>
      <c r="QEP2" s="208"/>
      <c r="QEQ2" s="208"/>
      <c r="QER2" s="208"/>
      <c r="QES2" s="208"/>
      <c r="QET2" s="208"/>
      <c r="QEU2" s="208"/>
      <c r="QEV2" s="208"/>
      <c r="QEW2" s="208"/>
      <c r="QEX2" s="208"/>
      <c r="QEY2" s="208"/>
      <c r="QEZ2" s="208"/>
      <c r="QFA2" s="208"/>
      <c r="QFB2" s="208"/>
      <c r="QFC2" s="208"/>
      <c r="QFD2" s="208"/>
      <c r="QFE2" s="208"/>
      <c r="QFF2" s="208"/>
      <c r="QFG2" s="208"/>
      <c r="QFH2" s="208"/>
      <c r="QFI2" s="208"/>
      <c r="QFJ2" s="208"/>
      <c r="QFK2" s="208"/>
      <c r="QFL2" s="208"/>
      <c r="QFM2" s="208"/>
      <c r="QFN2" s="208"/>
      <c r="QFO2" s="208"/>
      <c r="QFP2" s="208"/>
      <c r="QFQ2" s="208"/>
      <c r="QFR2" s="208"/>
      <c r="QFS2" s="208"/>
      <c r="QFT2" s="208"/>
      <c r="QFU2" s="208"/>
      <c r="QFV2" s="208"/>
      <c r="QFW2" s="208"/>
      <c r="QFX2" s="208"/>
      <c r="QFY2" s="208"/>
      <c r="QFZ2" s="208"/>
      <c r="QGA2" s="208"/>
      <c r="QGB2" s="208"/>
      <c r="QGC2" s="208"/>
      <c r="QGD2" s="208"/>
      <c r="QGE2" s="208"/>
      <c r="QGF2" s="208"/>
      <c r="QGG2" s="208"/>
      <c r="QGH2" s="208"/>
      <c r="QGI2" s="208"/>
      <c r="QGJ2" s="208"/>
      <c r="QGK2" s="208"/>
      <c r="QGL2" s="208"/>
      <c r="QGM2" s="208"/>
      <c r="QGN2" s="208"/>
      <c r="QGO2" s="208"/>
      <c r="QGP2" s="208"/>
      <c r="QGQ2" s="208"/>
      <c r="QGR2" s="208"/>
      <c r="QGS2" s="208"/>
      <c r="QGT2" s="208"/>
      <c r="QGU2" s="208"/>
      <c r="QGV2" s="208"/>
      <c r="QGW2" s="208"/>
      <c r="QGX2" s="208"/>
      <c r="QGY2" s="208"/>
      <c r="QGZ2" s="208"/>
      <c r="QHA2" s="208"/>
      <c r="QHB2" s="208"/>
      <c r="QHC2" s="208"/>
      <c r="QHD2" s="208"/>
      <c r="QHE2" s="208"/>
      <c r="QHF2" s="208"/>
      <c r="QHG2" s="208"/>
      <c r="QHH2" s="208"/>
      <c r="QHI2" s="208"/>
      <c r="QHJ2" s="208"/>
      <c r="QHK2" s="208"/>
      <c r="QHL2" s="208"/>
      <c r="QHM2" s="208"/>
      <c r="QHN2" s="208"/>
      <c r="QHO2" s="208"/>
      <c r="QHP2" s="208"/>
      <c r="QHQ2" s="208"/>
      <c r="QHR2" s="208"/>
      <c r="QHS2" s="208"/>
      <c r="QHT2" s="208"/>
      <c r="QHU2" s="208"/>
      <c r="QHV2" s="208"/>
      <c r="QHW2" s="208"/>
      <c r="QHX2" s="208"/>
      <c r="QHY2" s="208"/>
      <c r="QHZ2" s="208"/>
      <c r="QIA2" s="208"/>
      <c r="QIB2" s="208"/>
      <c r="QIC2" s="208"/>
      <c r="QID2" s="208"/>
      <c r="QIE2" s="208"/>
      <c r="QIF2" s="208"/>
      <c r="QIG2" s="208"/>
      <c r="QIH2" s="208"/>
      <c r="QII2" s="208"/>
      <c r="QIJ2" s="208"/>
      <c r="QIK2" s="208"/>
      <c r="QIL2" s="208"/>
      <c r="QIM2" s="208"/>
      <c r="QIN2" s="208"/>
      <c r="QIO2" s="208"/>
      <c r="QIP2" s="208"/>
      <c r="QIQ2" s="208"/>
      <c r="QIR2" s="208"/>
      <c r="QIS2" s="208"/>
      <c r="QIT2" s="208"/>
      <c r="QIU2" s="208"/>
      <c r="QIV2" s="208"/>
      <c r="QIW2" s="208"/>
      <c r="QIX2" s="208"/>
      <c r="QIY2" s="208"/>
      <c r="QIZ2" s="208"/>
      <c r="QJA2" s="208"/>
      <c r="QJB2" s="208"/>
      <c r="QJC2" s="208"/>
      <c r="QJD2" s="208"/>
      <c r="QJE2" s="208"/>
      <c r="QJF2" s="208"/>
      <c r="QJG2" s="208"/>
      <c r="QJH2" s="208"/>
      <c r="QJI2" s="208"/>
      <c r="QJJ2" s="208"/>
      <c r="QJK2" s="208"/>
      <c r="QJL2" s="208"/>
      <c r="QJM2" s="208"/>
      <c r="QJN2" s="208"/>
      <c r="QJO2" s="208"/>
      <c r="QJP2" s="208"/>
      <c r="QJQ2" s="208"/>
      <c r="QJR2" s="208"/>
      <c r="QJS2" s="208"/>
      <c r="QJT2" s="208"/>
      <c r="QJU2" s="208"/>
      <c r="QJV2" s="208"/>
      <c r="QJW2" s="208"/>
      <c r="QJX2" s="208"/>
      <c r="QJY2" s="208"/>
      <c r="QJZ2" s="208"/>
      <c r="QKA2" s="208"/>
      <c r="QKB2" s="208"/>
      <c r="QKC2" s="208"/>
      <c r="QKD2" s="208"/>
      <c r="QKE2" s="208"/>
      <c r="QKF2" s="208"/>
      <c r="QKG2" s="208"/>
      <c r="QKH2" s="208"/>
      <c r="QKI2" s="208"/>
      <c r="QKJ2" s="208"/>
      <c r="QKK2" s="208"/>
      <c r="QKL2" s="208"/>
      <c r="QKM2" s="208"/>
      <c r="QKN2" s="208"/>
      <c r="QKO2" s="208"/>
      <c r="QKP2" s="208"/>
      <c r="QKQ2" s="208"/>
      <c r="QKR2" s="208"/>
      <c r="QKS2" s="208"/>
      <c r="QKT2" s="208"/>
      <c r="QKU2" s="208"/>
      <c r="QKV2" s="208"/>
      <c r="QKW2" s="208"/>
      <c r="QKX2" s="208"/>
      <c r="QKY2" s="208"/>
      <c r="QKZ2" s="208"/>
      <c r="QLA2" s="208"/>
      <c r="QLB2" s="208"/>
      <c r="QLC2" s="208"/>
      <c r="QLD2" s="208"/>
      <c r="QLE2" s="208"/>
      <c r="QLF2" s="208"/>
      <c r="QLG2" s="208"/>
      <c r="QLH2" s="208"/>
      <c r="QLI2" s="208"/>
      <c r="QLJ2" s="208"/>
      <c r="QLK2" s="208"/>
      <c r="QLL2" s="208"/>
      <c r="QLM2" s="208"/>
      <c r="QLN2" s="208"/>
      <c r="QLO2" s="208"/>
      <c r="QLP2" s="208"/>
      <c r="QLQ2" s="208"/>
      <c r="QLR2" s="208"/>
      <c r="QLS2" s="208"/>
      <c r="QLT2" s="208"/>
      <c r="QLU2" s="208"/>
      <c r="QLV2" s="208"/>
      <c r="QLW2" s="208"/>
      <c r="QLX2" s="208"/>
      <c r="QLY2" s="208"/>
      <c r="QLZ2" s="208"/>
      <c r="QMA2" s="208"/>
      <c r="QMB2" s="208"/>
      <c r="QMC2" s="208"/>
      <c r="QMD2" s="208"/>
      <c r="QME2" s="208"/>
      <c r="QMF2" s="208"/>
      <c r="QMG2" s="208"/>
      <c r="QMH2" s="208"/>
      <c r="QMI2" s="208"/>
      <c r="QMJ2" s="208"/>
      <c r="QMK2" s="208"/>
      <c r="QML2" s="208"/>
      <c r="QMM2" s="208"/>
      <c r="QMN2" s="208"/>
      <c r="QMO2" s="208"/>
      <c r="QMP2" s="208"/>
      <c r="QMQ2" s="208"/>
      <c r="QMR2" s="208"/>
      <c r="QMS2" s="208"/>
      <c r="QMT2" s="208"/>
      <c r="QMU2" s="208"/>
      <c r="QMV2" s="208"/>
      <c r="QMW2" s="208"/>
      <c r="QMX2" s="208"/>
      <c r="QMY2" s="208"/>
      <c r="QMZ2" s="208"/>
      <c r="QNA2" s="208"/>
      <c r="QNB2" s="208"/>
      <c r="QNC2" s="208"/>
      <c r="QND2" s="208"/>
      <c r="QNE2" s="208"/>
      <c r="QNF2" s="208"/>
      <c r="QNG2" s="208"/>
      <c r="QNH2" s="208"/>
      <c r="QNI2" s="208"/>
      <c r="QNJ2" s="208"/>
      <c r="QNK2" s="208"/>
      <c r="QNL2" s="208"/>
      <c r="QNM2" s="208"/>
      <c r="QNN2" s="208"/>
      <c r="QNO2" s="208"/>
      <c r="QNP2" s="208"/>
      <c r="QNQ2" s="208"/>
      <c r="QNR2" s="208"/>
      <c r="QNS2" s="208"/>
      <c r="QNT2" s="208"/>
      <c r="QNU2" s="208"/>
      <c r="QNV2" s="208"/>
      <c r="QNW2" s="208"/>
      <c r="QNX2" s="208"/>
      <c r="QNY2" s="208"/>
      <c r="QNZ2" s="208"/>
      <c r="QOA2" s="208"/>
      <c r="QOB2" s="208"/>
      <c r="QOC2" s="208"/>
      <c r="QOD2" s="208"/>
      <c r="QOE2" s="208"/>
      <c r="QOF2" s="208"/>
      <c r="QOG2" s="208"/>
      <c r="QOH2" s="208"/>
      <c r="QOI2" s="208"/>
      <c r="QOJ2" s="208"/>
      <c r="QOK2" s="208"/>
      <c r="QOL2" s="208"/>
      <c r="QOM2" s="208"/>
      <c r="QON2" s="208"/>
      <c r="QOO2" s="208"/>
      <c r="QOP2" s="208"/>
      <c r="QOQ2" s="208"/>
      <c r="QOR2" s="208"/>
      <c r="QOS2" s="208"/>
      <c r="QOT2" s="208"/>
      <c r="QOU2" s="208"/>
      <c r="QOV2" s="208"/>
      <c r="QOW2" s="208"/>
      <c r="QOX2" s="208"/>
      <c r="QOY2" s="208"/>
      <c r="QOZ2" s="208"/>
      <c r="QPA2" s="208"/>
      <c r="QPB2" s="208"/>
      <c r="QPC2" s="208"/>
      <c r="QPD2" s="208"/>
      <c r="QPE2" s="208"/>
      <c r="QPF2" s="208"/>
      <c r="QPG2" s="208"/>
      <c r="QPH2" s="208"/>
      <c r="QPI2" s="208"/>
      <c r="QPJ2" s="208"/>
      <c r="QPK2" s="208"/>
      <c r="QPL2" s="208"/>
      <c r="QPM2" s="208"/>
      <c r="QPN2" s="208"/>
      <c r="QPO2" s="208"/>
      <c r="QPP2" s="208"/>
      <c r="QPQ2" s="208"/>
      <c r="QPR2" s="208"/>
      <c r="QPS2" s="208"/>
      <c r="QPT2" s="208"/>
      <c r="QPU2" s="208"/>
      <c r="QPV2" s="208"/>
      <c r="QPW2" s="208"/>
      <c r="QPX2" s="208"/>
      <c r="QPY2" s="208"/>
      <c r="QPZ2" s="208"/>
      <c r="QQA2" s="208"/>
      <c r="QQB2" s="208"/>
      <c r="QQC2" s="208"/>
      <c r="QQD2" s="208"/>
      <c r="QQE2" s="208"/>
      <c r="QQF2" s="208"/>
      <c r="QQG2" s="208"/>
      <c r="QQH2" s="208"/>
      <c r="QQI2" s="208"/>
      <c r="QQJ2" s="208"/>
      <c r="QQK2" s="208"/>
      <c r="QQL2" s="208"/>
      <c r="QQM2" s="208"/>
      <c r="QQN2" s="208"/>
      <c r="QQO2" s="208"/>
      <c r="QQP2" s="208"/>
      <c r="QQQ2" s="208"/>
      <c r="QQR2" s="208"/>
      <c r="QQS2" s="208"/>
      <c r="QQT2" s="208"/>
      <c r="QQU2" s="208"/>
      <c r="QQV2" s="208"/>
      <c r="QQW2" s="208"/>
      <c r="QQX2" s="208"/>
      <c r="QQY2" s="208"/>
      <c r="QQZ2" s="208"/>
      <c r="QRA2" s="208"/>
      <c r="QRB2" s="208"/>
      <c r="QRC2" s="208"/>
      <c r="QRD2" s="208"/>
      <c r="QRE2" s="208"/>
      <c r="QRF2" s="208"/>
      <c r="QRG2" s="208"/>
      <c r="QRH2" s="208"/>
      <c r="QRI2" s="208"/>
      <c r="QRJ2" s="208"/>
      <c r="QRK2" s="208"/>
      <c r="QRL2" s="208"/>
      <c r="QRM2" s="208"/>
      <c r="QRN2" s="208"/>
      <c r="QRO2" s="208"/>
      <c r="QRP2" s="208"/>
      <c r="QRQ2" s="208"/>
      <c r="QRR2" s="208"/>
      <c r="QRS2" s="208"/>
      <c r="QRT2" s="208"/>
      <c r="QRU2" s="208"/>
      <c r="QRV2" s="208"/>
      <c r="QRW2" s="208"/>
      <c r="QRX2" s="208"/>
      <c r="QRY2" s="208"/>
      <c r="QRZ2" s="208"/>
      <c r="QSA2" s="208"/>
      <c r="QSB2" s="208"/>
      <c r="QSC2" s="208"/>
      <c r="QSD2" s="208"/>
      <c r="QSE2" s="208"/>
      <c r="QSF2" s="208"/>
      <c r="QSG2" s="208"/>
      <c r="QSH2" s="208"/>
      <c r="QSI2" s="208"/>
      <c r="QSJ2" s="208"/>
      <c r="QSK2" s="208"/>
      <c r="QSL2" s="208"/>
      <c r="QSM2" s="208"/>
      <c r="QSN2" s="208"/>
      <c r="QSO2" s="208"/>
      <c r="QSP2" s="208"/>
      <c r="QSQ2" s="208"/>
      <c r="QSR2" s="208"/>
      <c r="QSS2" s="208"/>
      <c r="QST2" s="208"/>
      <c r="QSU2" s="208"/>
      <c r="QSV2" s="208"/>
      <c r="QSW2" s="208"/>
      <c r="QSX2" s="208"/>
      <c r="QSY2" s="208"/>
      <c r="QSZ2" s="208"/>
      <c r="QTA2" s="208"/>
      <c r="QTB2" s="208"/>
      <c r="QTC2" s="208"/>
      <c r="QTD2" s="208"/>
      <c r="QTE2" s="208"/>
      <c r="QTF2" s="208"/>
      <c r="QTG2" s="208"/>
      <c r="QTH2" s="208"/>
      <c r="QTI2" s="208"/>
      <c r="QTJ2" s="208"/>
      <c r="QTK2" s="208"/>
      <c r="QTL2" s="208"/>
      <c r="QTM2" s="208"/>
      <c r="QTN2" s="208"/>
      <c r="QTO2" s="208"/>
      <c r="QTP2" s="208"/>
      <c r="QTQ2" s="208"/>
      <c r="QTR2" s="208"/>
      <c r="QTS2" s="208"/>
      <c r="QTT2" s="208"/>
      <c r="QTU2" s="208"/>
      <c r="QTV2" s="208"/>
      <c r="QTW2" s="208"/>
      <c r="QTX2" s="208"/>
      <c r="QTY2" s="208"/>
      <c r="QTZ2" s="208"/>
      <c r="QUA2" s="208"/>
      <c r="QUB2" s="208"/>
      <c r="QUC2" s="208"/>
      <c r="QUD2" s="208"/>
      <c r="QUE2" s="208"/>
      <c r="QUF2" s="208"/>
      <c r="QUG2" s="208"/>
      <c r="QUH2" s="208"/>
      <c r="QUI2" s="208"/>
      <c r="QUJ2" s="208"/>
      <c r="QUK2" s="208"/>
      <c r="QUL2" s="208"/>
      <c r="QUM2" s="208"/>
      <c r="QUN2" s="208"/>
      <c r="QUO2" s="208"/>
      <c r="QUP2" s="208"/>
      <c r="QUQ2" s="208"/>
      <c r="QUR2" s="208"/>
      <c r="QUS2" s="208"/>
      <c r="QUT2" s="208"/>
      <c r="QUU2" s="208"/>
      <c r="QUV2" s="208"/>
      <c r="QUW2" s="208"/>
      <c r="QUX2" s="208"/>
      <c r="QUY2" s="208"/>
      <c r="QUZ2" s="208"/>
      <c r="QVA2" s="208"/>
      <c r="QVB2" s="208"/>
      <c r="QVC2" s="208"/>
      <c r="QVD2" s="208"/>
      <c r="QVE2" s="208"/>
      <c r="QVF2" s="208"/>
      <c r="QVG2" s="208"/>
      <c r="QVH2" s="208"/>
      <c r="QVI2" s="208"/>
      <c r="QVJ2" s="208"/>
      <c r="QVK2" s="208"/>
      <c r="QVL2" s="208"/>
      <c r="QVM2" s="208"/>
      <c r="QVN2" s="208"/>
      <c r="QVO2" s="208"/>
      <c r="QVP2" s="208"/>
      <c r="QVQ2" s="208"/>
      <c r="QVR2" s="208"/>
      <c r="QVS2" s="208"/>
      <c r="QVT2" s="208"/>
      <c r="QVU2" s="208"/>
      <c r="QVV2" s="208"/>
      <c r="QVW2" s="208"/>
      <c r="QVX2" s="208"/>
      <c r="QVY2" s="208"/>
      <c r="QVZ2" s="208"/>
      <c r="QWA2" s="208"/>
      <c r="QWB2" s="208"/>
      <c r="QWC2" s="208"/>
      <c r="QWD2" s="208"/>
      <c r="QWE2" s="208"/>
      <c r="QWF2" s="208"/>
      <c r="QWG2" s="208"/>
      <c r="QWH2" s="208"/>
      <c r="QWI2" s="208"/>
      <c r="QWJ2" s="208"/>
      <c r="QWK2" s="208"/>
      <c r="QWL2" s="208"/>
      <c r="QWM2" s="208"/>
      <c r="QWN2" s="208"/>
      <c r="QWO2" s="208"/>
      <c r="QWP2" s="208"/>
      <c r="QWQ2" s="208"/>
      <c r="QWR2" s="208"/>
      <c r="QWS2" s="208"/>
      <c r="QWT2" s="208"/>
      <c r="QWU2" s="208"/>
      <c r="QWV2" s="208"/>
      <c r="QWW2" s="208"/>
      <c r="QWX2" s="208"/>
      <c r="QWY2" s="208"/>
      <c r="QWZ2" s="208"/>
      <c r="QXA2" s="208"/>
      <c r="QXB2" s="208"/>
      <c r="QXC2" s="208"/>
      <c r="QXD2" s="208"/>
      <c r="QXE2" s="208"/>
      <c r="QXF2" s="208"/>
      <c r="QXG2" s="208"/>
      <c r="QXH2" s="208"/>
      <c r="QXI2" s="208"/>
      <c r="QXJ2" s="208"/>
      <c r="QXK2" s="208"/>
      <c r="QXL2" s="208"/>
      <c r="QXM2" s="208"/>
      <c r="QXN2" s="208"/>
      <c r="QXO2" s="208"/>
      <c r="QXP2" s="208"/>
      <c r="QXQ2" s="208"/>
      <c r="QXR2" s="208"/>
      <c r="QXS2" s="208"/>
      <c r="QXT2" s="208"/>
      <c r="QXU2" s="208"/>
      <c r="QXV2" s="208"/>
      <c r="QXW2" s="208"/>
      <c r="QXX2" s="208"/>
      <c r="QXY2" s="208"/>
      <c r="QXZ2" s="208"/>
      <c r="QYA2" s="208"/>
      <c r="QYB2" s="208"/>
      <c r="QYC2" s="208"/>
      <c r="QYD2" s="208"/>
      <c r="QYE2" s="208"/>
      <c r="QYF2" s="208"/>
      <c r="QYG2" s="208"/>
      <c r="QYH2" s="208"/>
      <c r="QYI2" s="208"/>
      <c r="QYJ2" s="208"/>
      <c r="QYK2" s="208"/>
      <c r="QYL2" s="208"/>
      <c r="QYM2" s="208"/>
      <c r="QYN2" s="208"/>
      <c r="QYO2" s="208"/>
      <c r="QYP2" s="208"/>
      <c r="QYQ2" s="208"/>
      <c r="QYR2" s="208"/>
      <c r="QYS2" s="208"/>
      <c r="QYT2" s="208"/>
      <c r="QYU2" s="208"/>
      <c r="QYV2" s="208"/>
      <c r="QYW2" s="208"/>
      <c r="QYX2" s="208"/>
      <c r="QYY2" s="208"/>
      <c r="QYZ2" s="208"/>
      <c r="QZA2" s="208"/>
      <c r="QZB2" s="208"/>
      <c r="QZC2" s="208"/>
      <c r="QZD2" s="208"/>
      <c r="QZE2" s="208"/>
      <c r="QZF2" s="208"/>
      <c r="QZG2" s="208"/>
      <c r="QZH2" s="208"/>
      <c r="QZI2" s="208"/>
      <c r="QZJ2" s="208"/>
      <c r="QZK2" s="208"/>
      <c r="QZL2" s="208"/>
      <c r="QZM2" s="208"/>
      <c r="QZN2" s="208"/>
      <c r="QZO2" s="208"/>
      <c r="QZP2" s="208"/>
      <c r="QZQ2" s="208"/>
      <c r="QZR2" s="208"/>
      <c r="QZS2" s="208"/>
      <c r="QZT2" s="208"/>
      <c r="QZU2" s="208"/>
      <c r="QZV2" s="208"/>
      <c r="QZW2" s="208"/>
      <c r="QZX2" s="208"/>
      <c r="QZY2" s="208"/>
      <c r="QZZ2" s="208"/>
      <c r="RAA2" s="208"/>
      <c r="RAB2" s="208"/>
      <c r="RAC2" s="208"/>
      <c r="RAD2" s="208"/>
      <c r="RAE2" s="208"/>
      <c r="RAF2" s="208"/>
      <c r="RAG2" s="208"/>
      <c r="RAH2" s="208"/>
      <c r="RAI2" s="208"/>
      <c r="RAJ2" s="208"/>
      <c r="RAK2" s="208"/>
      <c r="RAL2" s="208"/>
      <c r="RAM2" s="208"/>
      <c r="RAN2" s="208"/>
      <c r="RAO2" s="208"/>
      <c r="RAP2" s="208"/>
      <c r="RAQ2" s="208"/>
      <c r="RAR2" s="208"/>
      <c r="RAS2" s="208"/>
      <c r="RAT2" s="208"/>
      <c r="RAU2" s="208"/>
      <c r="RAV2" s="208"/>
      <c r="RAW2" s="208"/>
      <c r="RAX2" s="208"/>
      <c r="RAY2" s="208"/>
      <c r="RAZ2" s="208"/>
      <c r="RBA2" s="208"/>
      <c r="RBB2" s="208"/>
      <c r="RBC2" s="208"/>
      <c r="RBD2" s="208"/>
      <c r="RBE2" s="208"/>
      <c r="RBF2" s="208"/>
      <c r="RBG2" s="208"/>
      <c r="RBH2" s="208"/>
      <c r="RBI2" s="208"/>
      <c r="RBJ2" s="208"/>
      <c r="RBK2" s="208"/>
      <c r="RBL2" s="208"/>
      <c r="RBM2" s="208"/>
      <c r="RBN2" s="208"/>
      <c r="RBO2" s="208"/>
      <c r="RBP2" s="208"/>
      <c r="RBQ2" s="208"/>
      <c r="RBR2" s="208"/>
      <c r="RBS2" s="208"/>
      <c r="RBT2" s="208"/>
      <c r="RBU2" s="208"/>
      <c r="RBV2" s="208"/>
      <c r="RBW2" s="208"/>
      <c r="RBX2" s="208"/>
      <c r="RBY2" s="208"/>
      <c r="RBZ2" s="208"/>
      <c r="RCA2" s="208"/>
      <c r="RCB2" s="208"/>
      <c r="RCC2" s="208"/>
      <c r="RCD2" s="208"/>
      <c r="RCE2" s="208"/>
      <c r="RCF2" s="208"/>
      <c r="RCG2" s="208"/>
      <c r="RCH2" s="208"/>
      <c r="RCI2" s="208"/>
      <c r="RCJ2" s="208"/>
      <c r="RCK2" s="208"/>
      <c r="RCL2" s="208"/>
      <c r="RCM2" s="208"/>
      <c r="RCN2" s="208"/>
      <c r="RCO2" s="208"/>
      <c r="RCP2" s="208"/>
      <c r="RCQ2" s="208"/>
      <c r="RCR2" s="208"/>
      <c r="RCS2" s="208"/>
      <c r="RCT2" s="208"/>
      <c r="RCU2" s="208"/>
      <c r="RCV2" s="208"/>
      <c r="RCW2" s="208"/>
      <c r="RCX2" s="208"/>
      <c r="RCY2" s="208"/>
      <c r="RCZ2" s="208"/>
      <c r="RDA2" s="208"/>
      <c r="RDB2" s="208"/>
      <c r="RDC2" s="208"/>
      <c r="RDD2" s="208"/>
      <c r="RDE2" s="208"/>
      <c r="RDF2" s="208"/>
      <c r="RDG2" s="208"/>
      <c r="RDH2" s="208"/>
      <c r="RDI2" s="208"/>
      <c r="RDJ2" s="208"/>
      <c r="RDK2" s="208"/>
      <c r="RDL2" s="208"/>
      <c r="RDM2" s="208"/>
      <c r="RDN2" s="208"/>
      <c r="RDO2" s="208"/>
      <c r="RDP2" s="208"/>
      <c r="RDQ2" s="208"/>
      <c r="RDR2" s="208"/>
      <c r="RDS2" s="208"/>
      <c r="RDT2" s="208"/>
      <c r="RDU2" s="208"/>
      <c r="RDV2" s="208"/>
      <c r="RDW2" s="208"/>
      <c r="RDX2" s="208"/>
      <c r="RDY2" s="208"/>
      <c r="RDZ2" s="208"/>
      <c r="REA2" s="208"/>
      <c r="REB2" s="208"/>
      <c r="REC2" s="208"/>
      <c r="RED2" s="208"/>
      <c r="REE2" s="208"/>
      <c r="REF2" s="208"/>
      <c r="REG2" s="208"/>
      <c r="REH2" s="208"/>
      <c r="REI2" s="208"/>
      <c r="REJ2" s="208"/>
      <c r="REK2" s="208"/>
      <c r="REL2" s="208"/>
      <c r="REM2" s="208"/>
      <c r="REN2" s="208"/>
      <c r="REO2" s="208"/>
      <c r="REP2" s="208"/>
      <c r="REQ2" s="208"/>
      <c r="RER2" s="208"/>
      <c r="RES2" s="208"/>
      <c r="RET2" s="208"/>
      <c r="REU2" s="208"/>
      <c r="REV2" s="208"/>
      <c r="REW2" s="208"/>
      <c r="REX2" s="208"/>
      <c r="REY2" s="208"/>
      <c r="REZ2" s="208"/>
      <c r="RFA2" s="208"/>
      <c r="RFB2" s="208"/>
      <c r="RFC2" s="208"/>
      <c r="RFD2" s="208"/>
      <c r="RFE2" s="208"/>
      <c r="RFF2" s="208"/>
      <c r="RFG2" s="208"/>
      <c r="RFH2" s="208"/>
      <c r="RFI2" s="208"/>
      <c r="RFJ2" s="208"/>
      <c r="RFK2" s="208"/>
      <c r="RFL2" s="208"/>
      <c r="RFM2" s="208"/>
      <c r="RFN2" s="208"/>
      <c r="RFO2" s="208"/>
      <c r="RFP2" s="208"/>
      <c r="RFQ2" s="208"/>
      <c r="RFR2" s="208"/>
      <c r="RFS2" s="208"/>
      <c r="RFT2" s="208"/>
      <c r="RFU2" s="208"/>
      <c r="RFV2" s="208"/>
      <c r="RFW2" s="208"/>
      <c r="RFX2" s="208"/>
      <c r="RFY2" s="208"/>
      <c r="RFZ2" s="208"/>
      <c r="RGA2" s="208"/>
      <c r="RGB2" s="208"/>
      <c r="RGC2" s="208"/>
      <c r="RGD2" s="208"/>
      <c r="RGE2" s="208"/>
      <c r="RGF2" s="208"/>
      <c r="RGG2" s="208"/>
      <c r="RGH2" s="208"/>
      <c r="RGI2" s="208"/>
      <c r="RGJ2" s="208"/>
      <c r="RGK2" s="208"/>
      <c r="RGL2" s="208"/>
      <c r="RGM2" s="208"/>
      <c r="RGN2" s="208"/>
      <c r="RGO2" s="208"/>
      <c r="RGP2" s="208"/>
      <c r="RGQ2" s="208"/>
      <c r="RGR2" s="208"/>
      <c r="RGS2" s="208"/>
      <c r="RGT2" s="208"/>
      <c r="RGU2" s="208"/>
      <c r="RGV2" s="208"/>
      <c r="RGW2" s="208"/>
      <c r="RGX2" s="208"/>
      <c r="RGY2" s="208"/>
      <c r="RGZ2" s="208"/>
      <c r="RHA2" s="208"/>
      <c r="RHB2" s="208"/>
      <c r="RHC2" s="208"/>
      <c r="RHD2" s="208"/>
      <c r="RHE2" s="208"/>
      <c r="RHF2" s="208"/>
      <c r="RHG2" s="208"/>
      <c r="RHH2" s="208"/>
      <c r="RHI2" s="208"/>
      <c r="RHJ2" s="208"/>
      <c r="RHK2" s="208"/>
      <c r="RHL2" s="208"/>
      <c r="RHM2" s="208"/>
      <c r="RHN2" s="208"/>
      <c r="RHO2" s="208"/>
      <c r="RHP2" s="208"/>
      <c r="RHQ2" s="208"/>
      <c r="RHR2" s="208"/>
      <c r="RHS2" s="208"/>
      <c r="RHT2" s="208"/>
      <c r="RHU2" s="208"/>
      <c r="RHV2" s="208"/>
      <c r="RHW2" s="208"/>
      <c r="RHX2" s="208"/>
      <c r="RHY2" s="208"/>
      <c r="RHZ2" s="208"/>
      <c r="RIA2" s="208"/>
      <c r="RIB2" s="208"/>
      <c r="RIC2" s="208"/>
      <c r="RID2" s="208"/>
      <c r="RIE2" s="208"/>
      <c r="RIF2" s="208"/>
      <c r="RIG2" s="208"/>
      <c r="RIH2" s="208"/>
      <c r="RII2" s="208"/>
      <c r="RIJ2" s="208"/>
      <c r="RIK2" s="208"/>
      <c r="RIL2" s="208"/>
      <c r="RIM2" s="208"/>
      <c r="RIN2" s="208"/>
      <c r="RIO2" s="208"/>
      <c r="RIP2" s="208"/>
      <c r="RIQ2" s="208"/>
      <c r="RIR2" s="208"/>
      <c r="RIS2" s="208"/>
      <c r="RIT2" s="208"/>
      <c r="RIU2" s="208"/>
      <c r="RIV2" s="208"/>
      <c r="RIW2" s="208"/>
      <c r="RIX2" s="208"/>
      <c r="RIY2" s="208"/>
      <c r="RIZ2" s="208"/>
      <c r="RJA2" s="208"/>
      <c r="RJB2" s="208"/>
      <c r="RJC2" s="208"/>
      <c r="RJD2" s="208"/>
      <c r="RJE2" s="208"/>
      <c r="RJF2" s="208"/>
      <c r="RJG2" s="208"/>
      <c r="RJH2" s="208"/>
      <c r="RJI2" s="208"/>
      <c r="RJJ2" s="208"/>
      <c r="RJK2" s="208"/>
      <c r="RJL2" s="208"/>
      <c r="RJM2" s="208"/>
      <c r="RJN2" s="208"/>
      <c r="RJO2" s="208"/>
      <c r="RJP2" s="208"/>
      <c r="RJQ2" s="208"/>
      <c r="RJR2" s="208"/>
      <c r="RJS2" s="208"/>
      <c r="RJT2" s="208"/>
      <c r="RJU2" s="208"/>
      <c r="RJV2" s="208"/>
      <c r="RJW2" s="208"/>
      <c r="RJX2" s="208"/>
      <c r="RJY2" s="208"/>
      <c r="RJZ2" s="208"/>
      <c r="RKA2" s="208"/>
      <c r="RKB2" s="208"/>
      <c r="RKC2" s="208"/>
      <c r="RKD2" s="208"/>
      <c r="RKE2" s="208"/>
      <c r="RKF2" s="208"/>
      <c r="RKG2" s="208"/>
      <c r="RKH2" s="208"/>
      <c r="RKI2" s="208"/>
      <c r="RKJ2" s="208"/>
      <c r="RKK2" s="208"/>
      <c r="RKL2" s="208"/>
      <c r="RKM2" s="208"/>
      <c r="RKN2" s="208"/>
      <c r="RKO2" s="208"/>
      <c r="RKP2" s="208"/>
      <c r="RKQ2" s="208"/>
      <c r="RKR2" s="208"/>
      <c r="RKS2" s="208"/>
      <c r="RKT2" s="208"/>
      <c r="RKU2" s="208"/>
      <c r="RKV2" s="208"/>
      <c r="RKW2" s="208"/>
      <c r="RKX2" s="208"/>
      <c r="RKY2" s="208"/>
      <c r="RKZ2" s="208"/>
      <c r="RLA2" s="208"/>
      <c r="RLB2" s="208"/>
      <c r="RLC2" s="208"/>
      <c r="RLD2" s="208"/>
      <c r="RLE2" s="208"/>
      <c r="RLF2" s="208"/>
      <c r="RLG2" s="208"/>
      <c r="RLH2" s="208"/>
      <c r="RLI2" s="208"/>
      <c r="RLJ2" s="208"/>
      <c r="RLK2" s="208"/>
      <c r="RLL2" s="208"/>
      <c r="RLM2" s="208"/>
      <c r="RLN2" s="208"/>
      <c r="RLO2" s="208"/>
      <c r="RLP2" s="208"/>
      <c r="RLQ2" s="208"/>
      <c r="RLR2" s="208"/>
      <c r="RLS2" s="208"/>
      <c r="RLT2" s="208"/>
      <c r="RLU2" s="208"/>
      <c r="RLV2" s="208"/>
      <c r="RLW2" s="208"/>
      <c r="RLX2" s="208"/>
      <c r="RLY2" s="208"/>
      <c r="RLZ2" s="208"/>
      <c r="RMA2" s="208"/>
      <c r="RMB2" s="208"/>
      <c r="RMC2" s="208"/>
      <c r="RMD2" s="208"/>
      <c r="RME2" s="208"/>
      <c r="RMF2" s="208"/>
      <c r="RMG2" s="208"/>
      <c r="RMH2" s="208"/>
      <c r="RMI2" s="208"/>
      <c r="RMJ2" s="208"/>
      <c r="RMK2" s="208"/>
      <c r="RML2" s="208"/>
      <c r="RMM2" s="208"/>
      <c r="RMN2" s="208"/>
      <c r="RMO2" s="208"/>
      <c r="RMP2" s="208"/>
      <c r="RMQ2" s="208"/>
      <c r="RMR2" s="208"/>
      <c r="RMS2" s="208"/>
      <c r="RMT2" s="208"/>
      <c r="RMU2" s="208"/>
      <c r="RMV2" s="208"/>
      <c r="RMW2" s="208"/>
      <c r="RMX2" s="208"/>
      <c r="RMY2" s="208"/>
      <c r="RMZ2" s="208"/>
      <c r="RNA2" s="208"/>
      <c r="RNB2" s="208"/>
      <c r="RNC2" s="208"/>
      <c r="RND2" s="208"/>
      <c r="RNE2" s="208"/>
      <c r="RNF2" s="208"/>
      <c r="RNG2" s="208"/>
      <c r="RNH2" s="208"/>
      <c r="RNI2" s="208"/>
      <c r="RNJ2" s="208"/>
      <c r="RNK2" s="208"/>
      <c r="RNL2" s="208"/>
      <c r="RNM2" s="208"/>
      <c r="RNN2" s="208"/>
      <c r="RNO2" s="208"/>
      <c r="RNP2" s="208"/>
      <c r="RNQ2" s="208"/>
      <c r="RNR2" s="208"/>
      <c r="RNS2" s="208"/>
      <c r="RNT2" s="208"/>
      <c r="RNU2" s="208"/>
      <c r="RNV2" s="208"/>
      <c r="RNW2" s="208"/>
      <c r="RNX2" s="208"/>
      <c r="RNY2" s="208"/>
      <c r="RNZ2" s="208"/>
      <c r="ROA2" s="208"/>
      <c r="ROB2" s="208"/>
      <c r="ROC2" s="208"/>
      <c r="ROD2" s="208"/>
      <c r="ROE2" s="208"/>
      <c r="ROF2" s="208"/>
      <c r="ROG2" s="208"/>
      <c r="ROH2" s="208"/>
      <c r="ROI2" s="208"/>
      <c r="ROJ2" s="208"/>
      <c r="ROK2" s="208"/>
      <c r="ROL2" s="208"/>
      <c r="ROM2" s="208"/>
      <c r="RON2" s="208"/>
      <c r="ROO2" s="208"/>
      <c r="ROP2" s="208"/>
      <c r="ROQ2" s="208"/>
      <c r="ROR2" s="208"/>
      <c r="ROS2" s="208"/>
      <c r="ROT2" s="208"/>
      <c r="ROU2" s="208"/>
      <c r="ROV2" s="208"/>
      <c r="ROW2" s="208"/>
      <c r="ROX2" s="208"/>
      <c r="ROY2" s="208"/>
      <c r="ROZ2" s="208"/>
      <c r="RPA2" s="208"/>
      <c r="RPB2" s="208"/>
      <c r="RPC2" s="208"/>
      <c r="RPD2" s="208"/>
      <c r="RPE2" s="208"/>
      <c r="RPF2" s="208"/>
      <c r="RPG2" s="208"/>
      <c r="RPH2" s="208"/>
      <c r="RPI2" s="208"/>
      <c r="RPJ2" s="208"/>
      <c r="RPK2" s="208"/>
      <c r="RPL2" s="208"/>
      <c r="RPM2" s="208"/>
      <c r="RPN2" s="208"/>
      <c r="RPO2" s="208"/>
      <c r="RPP2" s="208"/>
      <c r="RPQ2" s="208"/>
      <c r="RPR2" s="208"/>
      <c r="RPS2" s="208"/>
      <c r="RPT2" s="208"/>
      <c r="RPU2" s="208"/>
      <c r="RPV2" s="208"/>
      <c r="RPW2" s="208"/>
      <c r="RPX2" s="208"/>
      <c r="RPY2" s="208"/>
      <c r="RPZ2" s="208"/>
      <c r="RQA2" s="208"/>
      <c r="RQB2" s="208"/>
      <c r="RQC2" s="208"/>
      <c r="RQD2" s="208"/>
      <c r="RQE2" s="208"/>
      <c r="RQF2" s="208"/>
      <c r="RQG2" s="208"/>
      <c r="RQH2" s="208"/>
      <c r="RQI2" s="208"/>
      <c r="RQJ2" s="208"/>
      <c r="RQK2" s="208"/>
      <c r="RQL2" s="208"/>
      <c r="RQM2" s="208"/>
      <c r="RQN2" s="208"/>
      <c r="RQO2" s="208"/>
      <c r="RQP2" s="208"/>
      <c r="RQQ2" s="208"/>
      <c r="RQR2" s="208"/>
      <c r="RQS2" s="208"/>
      <c r="RQT2" s="208"/>
      <c r="RQU2" s="208"/>
      <c r="RQV2" s="208"/>
      <c r="RQW2" s="208"/>
      <c r="RQX2" s="208"/>
      <c r="RQY2" s="208"/>
      <c r="RQZ2" s="208"/>
      <c r="RRA2" s="208"/>
      <c r="RRB2" s="208"/>
      <c r="RRC2" s="208"/>
      <c r="RRD2" s="208"/>
      <c r="RRE2" s="208"/>
      <c r="RRF2" s="208"/>
      <c r="RRG2" s="208"/>
      <c r="RRH2" s="208"/>
      <c r="RRI2" s="208"/>
      <c r="RRJ2" s="208"/>
      <c r="RRK2" s="208"/>
      <c r="RRL2" s="208"/>
      <c r="RRM2" s="208"/>
      <c r="RRN2" s="208"/>
      <c r="RRO2" s="208"/>
      <c r="RRP2" s="208"/>
      <c r="RRQ2" s="208"/>
      <c r="RRR2" s="208"/>
      <c r="RRS2" s="208"/>
      <c r="RRT2" s="208"/>
      <c r="RRU2" s="208"/>
      <c r="RRV2" s="208"/>
      <c r="RRW2" s="208"/>
      <c r="RRX2" s="208"/>
      <c r="RRY2" s="208"/>
      <c r="RRZ2" s="208"/>
      <c r="RSA2" s="208"/>
      <c r="RSB2" s="208"/>
      <c r="RSC2" s="208"/>
      <c r="RSD2" s="208"/>
      <c r="RSE2" s="208"/>
      <c r="RSF2" s="208"/>
      <c r="RSG2" s="208"/>
      <c r="RSH2" s="208"/>
      <c r="RSI2" s="208"/>
      <c r="RSJ2" s="208"/>
      <c r="RSK2" s="208"/>
      <c r="RSL2" s="208"/>
      <c r="RSM2" s="208"/>
      <c r="RSN2" s="208"/>
      <c r="RSO2" s="208"/>
      <c r="RSP2" s="208"/>
      <c r="RSQ2" s="208"/>
      <c r="RSR2" s="208"/>
      <c r="RSS2" s="208"/>
      <c r="RST2" s="208"/>
      <c r="RSU2" s="208"/>
      <c r="RSV2" s="208"/>
      <c r="RSW2" s="208"/>
      <c r="RSX2" s="208"/>
      <c r="RSY2" s="208"/>
      <c r="RSZ2" s="208"/>
      <c r="RTA2" s="208"/>
      <c r="RTB2" s="208"/>
      <c r="RTC2" s="208"/>
      <c r="RTD2" s="208"/>
      <c r="RTE2" s="208"/>
      <c r="RTF2" s="208"/>
      <c r="RTG2" s="208"/>
      <c r="RTH2" s="208"/>
      <c r="RTI2" s="208"/>
      <c r="RTJ2" s="208"/>
      <c r="RTK2" s="208"/>
      <c r="RTL2" s="208"/>
      <c r="RTM2" s="208"/>
      <c r="RTN2" s="208"/>
      <c r="RTO2" s="208"/>
      <c r="RTP2" s="208"/>
      <c r="RTQ2" s="208"/>
      <c r="RTR2" s="208"/>
      <c r="RTS2" s="208"/>
      <c r="RTT2" s="208"/>
      <c r="RTU2" s="208"/>
      <c r="RTV2" s="208"/>
      <c r="RTW2" s="208"/>
      <c r="RTX2" s="208"/>
      <c r="RTY2" s="208"/>
      <c r="RTZ2" s="208"/>
      <c r="RUA2" s="208"/>
      <c r="RUB2" s="208"/>
      <c r="RUC2" s="208"/>
      <c r="RUD2" s="208"/>
      <c r="RUE2" s="208"/>
      <c r="RUF2" s="208"/>
      <c r="RUG2" s="208"/>
      <c r="RUH2" s="208"/>
      <c r="RUI2" s="208"/>
      <c r="RUJ2" s="208"/>
      <c r="RUK2" s="208"/>
      <c r="RUL2" s="208"/>
      <c r="RUM2" s="208"/>
      <c r="RUN2" s="208"/>
      <c r="RUO2" s="208"/>
      <c r="RUP2" s="208"/>
      <c r="RUQ2" s="208"/>
      <c r="RUR2" s="208"/>
      <c r="RUS2" s="208"/>
      <c r="RUT2" s="208"/>
      <c r="RUU2" s="208"/>
      <c r="RUV2" s="208"/>
      <c r="RUW2" s="208"/>
      <c r="RUX2" s="208"/>
      <c r="RUY2" s="208"/>
      <c r="RUZ2" s="208"/>
      <c r="RVA2" s="208"/>
      <c r="RVB2" s="208"/>
      <c r="RVC2" s="208"/>
      <c r="RVD2" s="208"/>
      <c r="RVE2" s="208"/>
      <c r="RVF2" s="208"/>
      <c r="RVG2" s="208"/>
      <c r="RVH2" s="208"/>
      <c r="RVI2" s="208"/>
      <c r="RVJ2" s="208"/>
      <c r="RVK2" s="208"/>
      <c r="RVL2" s="208"/>
      <c r="RVM2" s="208"/>
      <c r="RVN2" s="208"/>
      <c r="RVO2" s="208"/>
      <c r="RVP2" s="208"/>
      <c r="RVQ2" s="208"/>
      <c r="RVR2" s="208"/>
      <c r="RVS2" s="208"/>
      <c r="RVT2" s="208"/>
      <c r="RVU2" s="208"/>
      <c r="RVV2" s="208"/>
      <c r="RVW2" s="208"/>
      <c r="RVX2" s="208"/>
      <c r="RVY2" s="208"/>
      <c r="RVZ2" s="208"/>
      <c r="RWA2" s="208"/>
      <c r="RWB2" s="208"/>
      <c r="RWC2" s="208"/>
      <c r="RWD2" s="208"/>
      <c r="RWE2" s="208"/>
      <c r="RWF2" s="208"/>
      <c r="RWG2" s="208"/>
      <c r="RWH2" s="208"/>
      <c r="RWI2" s="208"/>
      <c r="RWJ2" s="208"/>
      <c r="RWK2" s="208"/>
      <c r="RWL2" s="208"/>
      <c r="RWM2" s="208"/>
      <c r="RWN2" s="208"/>
      <c r="RWO2" s="208"/>
      <c r="RWP2" s="208"/>
      <c r="RWQ2" s="208"/>
      <c r="RWR2" s="208"/>
      <c r="RWS2" s="208"/>
      <c r="RWT2" s="208"/>
      <c r="RWU2" s="208"/>
      <c r="RWV2" s="208"/>
      <c r="RWW2" s="208"/>
      <c r="RWX2" s="208"/>
      <c r="RWY2" s="208"/>
      <c r="RWZ2" s="208"/>
      <c r="RXA2" s="208"/>
      <c r="RXB2" s="208"/>
      <c r="RXC2" s="208"/>
      <c r="RXD2" s="208"/>
      <c r="RXE2" s="208"/>
      <c r="RXF2" s="208"/>
      <c r="RXG2" s="208"/>
      <c r="RXH2" s="208"/>
      <c r="RXI2" s="208"/>
      <c r="RXJ2" s="208"/>
      <c r="RXK2" s="208"/>
      <c r="RXL2" s="208"/>
      <c r="RXM2" s="208"/>
      <c r="RXN2" s="208"/>
      <c r="RXO2" s="208"/>
      <c r="RXP2" s="208"/>
      <c r="RXQ2" s="208"/>
      <c r="RXR2" s="208"/>
      <c r="RXS2" s="208"/>
      <c r="RXT2" s="208"/>
      <c r="RXU2" s="208"/>
      <c r="RXV2" s="208"/>
      <c r="RXW2" s="208"/>
      <c r="RXX2" s="208"/>
      <c r="RXY2" s="208"/>
      <c r="RXZ2" s="208"/>
      <c r="RYA2" s="208"/>
      <c r="RYB2" s="208"/>
      <c r="RYC2" s="208"/>
      <c r="RYD2" s="208"/>
      <c r="RYE2" s="208"/>
      <c r="RYF2" s="208"/>
      <c r="RYG2" s="208"/>
      <c r="RYH2" s="208"/>
      <c r="RYI2" s="208"/>
      <c r="RYJ2" s="208"/>
      <c r="RYK2" s="208"/>
      <c r="RYL2" s="208"/>
      <c r="RYM2" s="208"/>
      <c r="RYN2" s="208"/>
      <c r="RYO2" s="208"/>
      <c r="RYP2" s="208"/>
      <c r="RYQ2" s="208"/>
      <c r="RYR2" s="208"/>
      <c r="RYS2" s="208"/>
      <c r="RYT2" s="208"/>
      <c r="RYU2" s="208"/>
      <c r="RYV2" s="208"/>
      <c r="RYW2" s="208"/>
      <c r="RYX2" s="208"/>
      <c r="RYY2" s="208"/>
      <c r="RYZ2" s="208"/>
      <c r="RZA2" s="208"/>
      <c r="RZB2" s="208"/>
      <c r="RZC2" s="208"/>
      <c r="RZD2" s="208"/>
      <c r="RZE2" s="208"/>
      <c r="RZF2" s="208"/>
      <c r="RZG2" s="208"/>
      <c r="RZH2" s="208"/>
      <c r="RZI2" s="208"/>
      <c r="RZJ2" s="208"/>
      <c r="RZK2" s="208"/>
      <c r="RZL2" s="208"/>
      <c r="RZM2" s="208"/>
      <c r="RZN2" s="208"/>
      <c r="RZO2" s="208"/>
      <c r="RZP2" s="208"/>
      <c r="RZQ2" s="208"/>
      <c r="RZR2" s="208"/>
      <c r="RZS2" s="208"/>
      <c r="RZT2" s="208"/>
      <c r="RZU2" s="208"/>
      <c r="RZV2" s="208"/>
      <c r="RZW2" s="208"/>
      <c r="RZX2" s="208"/>
      <c r="RZY2" s="208"/>
      <c r="RZZ2" s="208"/>
      <c r="SAA2" s="208"/>
      <c r="SAB2" s="208"/>
      <c r="SAC2" s="208"/>
      <c r="SAD2" s="208"/>
      <c r="SAE2" s="208"/>
      <c r="SAF2" s="208"/>
      <c r="SAG2" s="208"/>
      <c r="SAH2" s="208"/>
      <c r="SAI2" s="208"/>
      <c r="SAJ2" s="208"/>
      <c r="SAK2" s="208"/>
      <c r="SAL2" s="208"/>
      <c r="SAM2" s="208"/>
      <c r="SAN2" s="208"/>
      <c r="SAO2" s="208"/>
      <c r="SAP2" s="208"/>
      <c r="SAQ2" s="208"/>
      <c r="SAR2" s="208"/>
      <c r="SAS2" s="208"/>
      <c r="SAT2" s="208"/>
      <c r="SAU2" s="208"/>
      <c r="SAV2" s="208"/>
      <c r="SAW2" s="208"/>
      <c r="SAX2" s="208"/>
      <c r="SAY2" s="208"/>
      <c r="SAZ2" s="208"/>
      <c r="SBA2" s="208"/>
      <c r="SBB2" s="208"/>
      <c r="SBC2" s="208"/>
      <c r="SBD2" s="208"/>
      <c r="SBE2" s="208"/>
      <c r="SBF2" s="208"/>
      <c r="SBG2" s="208"/>
      <c r="SBH2" s="208"/>
      <c r="SBI2" s="208"/>
      <c r="SBJ2" s="208"/>
      <c r="SBK2" s="208"/>
      <c r="SBL2" s="208"/>
      <c r="SBM2" s="208"/>
      <c r="SBN2" s="208"/>
      <c r="SBO2" s="208"/>
      <c r="SBP2" s="208"/>
      <c r="SBQ2" s="208"/>
      <c r="SBR2" s="208"/>
      <c r="SBS2" s="208"/>
      <c r="SBT2" s="208"/>
      <c r="SBU2" s="208"/>
      <c r="SBV2" s="208"/>
      <c r="SBW2" s="208"/>
      <c r="SBX2" s="208"/>
      <c r="SBY2" s="208"/>
      <c r="SBZ2" s="208"/>
      <c r="SCA2" s="208"/>
      <c r="SCB2" s="208"/>
      <c r="SCC2" s="208"/>
      <c r="SCD2" s="208"/>
      <c r="SCE2" s="208"/>
      <c r="SCF2" s="208"/>
      <c r="SCG2" s="208"/>
      <c r="SCH2" s="208"/>
      <c r="SCI2" s="208"/>
      <c r="SCJ2" s="208"/>
      <c r="SCK2" s="208"/>
      <c r="SCL2" s="208"/>
      <c r="SCM2" s="208"/>
      <c r="SCN2" s="208"/>
      <c r="SCO2" s="208"/>
      <c r="SCP2" s="208"/>
      <c r="SCQ2" s="208"/>
      <c r="SCR2" s="208"/>
      <c r="SCS2" s="208"/>
      <c r="SCT2" s="208"/>
      <c r="SCU2" s="208"/>
      <c r="SCV2" s="208"/>
      <c r="SCW2" s="208"/>
      <c r="SCX2" s="208"/>
      <c r="SCY2" s="208"/>
      <c r="SCZ2" s="208"/>
      <c r="SDA2" s="208"/>
      <c r="SDB2" s="208"/>
      <c r="SDC2" s="208"/>
      <c r="SDD2" s="208"/>
      <c r="SDE2" s="208"/>
      <c r="SDF2" s="208"/>
      <c r="SDG2" s="208"/>
      <c r="SDH2" s="208"/>
      <c r="SDI2" s="208"/>
      <c r="SDJ2" s="208"/>
      <c r="SDK2" s="208"/>
      <c r="SDL2" s="208"/>
      <c r="SDM2" s="208"/>
      <c r="SDN2" s="208"/>
      <c r="SDO2" s="208"/>
      <c r="SDP2" s="208"/>
      <c r="SDQ2" s="208"/>
      <c r="SDR2" s="208"/>
      <c r="SDS2" s="208"/>
      <c r="SDT2" s="208"/>
      <c r="SDU2" s="208"/>
      <c r="SDV2" s="208"/>
      <c r="SDW2" s="208"/>
      <c r="SDX2" s="208"/>
      <c r="SDY2" s="208"/>
      <c r="SDZ2" s="208"/>
      <c r="SEA2" s="208"/>
      <c r="SEB2" s="208"/>
      <c r="SEC2" s="208"/>
      <c r="SED2" s="208"/>
      <c r="SEE2" s="208"/>
      <c r="SEF2" s="208"/>
      <c r="SEG2" s="208"/>
      <c r="SEH2" s="208"/>
      <c r="SEI2" s="208"/>
      <c r="SEJ2" s="208"/>
      <c r="SEK2" s="208"/>
      <c r="SEL2" s="208"/>
      <c r="SEM2" s="208"/>
      <c r="SEN2" s="208"/>
      <c r="SEO2" s="208"/>
      <c r="SEP2" s="208"/>
      <c r="SEQ2" s="208"/>
      <c r="SER2" s="208"/>
      <c r="SES2" s="208"/>
      <c r="SET2" s="208"/>
      <c r="SEU2" s="208"/>
      <c r="SEV2" s="208"/>
      <c r="SEW2" s="208"/>
      <c r="SEX2" s="208"/>
      <c r="SEY2" s="208"/>
      <c r="SEZ2" s="208"/>
      <c r="SFA2" s="208"/>
      <c r="SFB2" s="208"/>
      <c r="SFC2" s="208"/>
      <c r="SFD2" s="208"/>
      <c r="SFE2" s="208"/>
      <c r="SFF2" s="208"/>
      <c r="SFG2" s="208"/>
      <c r="SFH2" s="208"/>
      <c r="SFI2" s="208"/>
      <c r="SFJ2" s="208"/>
      <c r="SFK2" s="208"/>
      <c r="SFL2" s="208"/>
      <c r="SFM2" s="208"/>
      <c r="SFN2" s="208"/>
      <c r="SFO2" s="208"/>
      <c r="SFP2" s="208"/>
      <c r="SFQ2" s="208"/>
      <c r="SFR2" s="208"/>
      <c r="SFS2" s="208"/>
      <c r="SFT2" s="208"/>
      <c r="SFU2" s="208"/>
      <c r="SFV2" s="208"/>
      <c r="SFW2" s="208"/>
      <c r="SFX2" s="208"/>
      <c r="SFY2" s="208"/>
      <c r="SFZ2" s="208"/>
      <c r="SGA2" s="208"/>
      <c r="SGB2" s="208"/>
      <c r="SGC2" s="208"/>
      <c r="SGD2" s="208"/>
      <c r="SGE2" s="208"/>
      <c r="SGF2" s="208"/>
      <c r="SGG2" s="208"/>
      <c r="SGH2" s="208"/>
      <c r="SGI2" s="208"/>
      <c r="SGJ2" s="208"/>
      <c r="SGK2" s="208"/>
      <c r="SGL2" s="208"/>
      <c r="SGM2" s="208"/>
      <c r="SGN2" s="208"/>
      <c r="SGO2" s="208"/>
      <c r="SGP2" s="208"/>
      <c r="SGQ2" s="208"/>
      <c r="SGR2" s="208"/>
      <c r="SGS2" s="208"/>
      <c r="SGT2" s="208"/>
      <c r="SGU2" s="208"/>
      <c r="SGV2" s="208"/>
      <c r="SGW2" s="208"/>
      <c r="SGX2" s="208"/>
      <c r="SGY2" s="208"/>
      <c r="SGZ2" s="208"/>
      <c r="SHA2" s="208"/>
      <c r="SHB2" s="208"/>
      <c r="SHC2" s="208"/>
      <c r="SHD2" s="208"/>
      <c r="SHE2" s="208"/>
      <c r="SHF2" s="208"/>
      <c r="SHG2" s="208"/>
      <c r="SHH2" s="208"/>
      <c r="SHI2" s="208"/>
      <c r="SHJ2" s="208"/>
      <c r="SHK2" s="208"/>
      <c r="SHL2" s="208"/>
      <c r="SHM2" s="208"/>
      <c r="SHN2" s="208"/>
      <c r="SHO2" s="208"/>
      <c r="SHP2" s="208"/>
      <c r="SHQ2" s="208"/>
      <c r="SHR2" s="208"/>
      <c r="SHS2" s="208"/>
      <c r="SHT2" s="208"/>
      <c r="SHU2" s="208"/>
      <c r="SHV2" s="208"/>
      <c r="SHW2" s="208"/>
      <c r="SHX2" s="208"/>
      <c r="SHY2" s="208"/>
      <c r="SHZ2" s="208"/>
      <c r="SIA2" s="208"/>
      <c r="SIB2" s="208"/>
      <c r="SIC2" s="208"/>
      <c r="SID2" s="208"/>
      <c r="SIE2" s="208"/>
      <c r="SIF2" s="208"/>
      <c r="SIG2" s="208"/>
      <c r="SIH2" s="208"/>
      <c r="SII2" s="208"/>
      <c r="SIJ2" s="208"/>
      <c r="SIK2" s="208"/>
      <c r="SIL2" s="208"/>
      <c r="SIM2" s="208"/>
      <c r="SIN2" s="208"/>
      <c r="SIO2" s="208"/>
      <c r="SIP2" s="208"/>
      <c r="SIQ2" s="208"/>
      <c r="SIR2" s="208"/>
      <c r="SIS2" s="208"/>
      <c r="SIT2" s="208"/>
      <c r="SIU2" s="208"/>
      <c r="SIV2" s="208"/>
      <c r="SIW2" s="208"/>
      <c r="SIX2" s="208"/>
      <c r="SIY2" s="208"/>
      <c r="SIZ2" s="208"/>
      <c r="SJA2" s="208"/>
      <c r="SJB2" s="208"/>
      <c r="SJC2" s="208"/>
      <c r="SJD2" s="208"/>
      <c r="SJE2" s="208"/>
      <c r="SJF2" s="208"/>
      <c r="SJG2" s="208"/>
      <c r="SJH2" s="208"/>
      <c r="SJI2" s="208"/>
      <c r="SJJ2" s="208"/>
      <c r="SJK2" s="208"/>
      <c r="SJL2" s="208"/>
      <c r="SJM2" s="208"/>
      <c r="SJN2" s="208"/>
      <c r="SJO2" s="208"/>
      <c r="SJP2" s="208"/>
      <c r="SJQ2" s="208"/>
      <c r="SJR2" s="208"/>
      <c r="SJS2" s="208"/>
      <c r="SJT2" s="208"/>
      <c r="SJU2" s="208"/>
      <c r="SJV2" s="208"/>
      <c r="SJW2" s="208"/>
      <c r="SJX2" s="208"/>
      <c r="SJY2" s="208"/>
      <c r="SJZ2" s="208"/>
      <c r="SKA2" s="208"/>
      <c r="SKB2" s="208"/>
      <c r="SKC2" s="208"/>
      <c r="SKD2" s="208"/>
      <c r="SKE2" s="208"/>
      <c r="SKF2" s="208"/>
      <c r="SKG2" s="208"/>
      <c r="SKH2" s="208"/>
      <c r="SKI2" s="208"/>
      <c r="SKJ2" s="208"/>
      <c r="SKK2" s="208"/>
      <c r="SKL2" s="208"/>
      <c r="SKM2" s="208"/>
      <c r="SKN2" s="208"/>
      <c r="SKO2" s="208"/>
      <c r="SKP2" s="208"/>
      <c r="SKQ2" s="208"/>
      <c r="SKR2" s="208"/>
      <c r="SKS2" s="208"/>
      <c r="SKT2" s="208"/>
      <c r="SKU2" s="208"/>
      <c r="SKV2" s="208"/>
      <c r="SKW2" s="208"/>
      <c r="SKX2" s="208"/>
      <c r="SKY2" s="208"/>
      <c r="SKZ2" s="208"/>
      <c r="SLA2" s="208"/>
      <c r="SLB2" s="208"/>
      <c r="SLC2" s="208"/>
      <c r="SLD2" s="208"/>
      <c r="SLE2" s="208"/>
      <c r="SLF2" s="208"/>
      <c r="SLG2" s="208"/>
      <c r="SLH2" s="208"/>
      <c r="SLI2" s="208"/>
      <c r="SLJ2" s="208"/>
      <c r="SLK2" s="208"/>
      <c r="SLL2" s="208"/>
      <c r="SLM2" s="208"/>
      <c r="SLN2" s="208"/>
      <c r="SLO2" s="208"/>
      <c r="SLP2" s="208"/>
      <c r="SLQ2" s="208"/>
      <c r="SLR2" s="208"/>
      <c r="SLS2" s="208"/>
      <c r="SLT2" s="208"/>
      <c r="SLU2" s="208"/>
      <c r="SLV2" s="208"/>
      <c r="SLW2" s="208"/>
      <c r="SLX2" s="208"/>
      <c r="SLY2" s="208"/>
      <c r="SLZ2" s="208"/>
      <c r="SMA2" s="208"/>
      <c r="SMB2" s="208"/>
      <c r="SMC2" s="208"/>
      <c r="SMD2" s="208"/>
      <c r="SME2" s="208"/>
      <c r="SMF2" s="208"/>
      <c r="SMG2" s="208"/>
      <c r="SMH2" s="208"/>
      <c r="SMI2" s="208"/>
      <c r="SMJ2" s="208"/>
      <c r="SMK2" s="208"/>
      <c r="SML2" s="208"/>
      <c r="SMM2" s="208"/>
      <c r="SMN2" s="208"/>
      <c r="SMO2" s="208"/>
      <c r="SMP2" s="208"/>
      <c r="SMQ2" s="208"/>
      <c r="SMR2" s="208"/>
      <c r="SMS2" s="208"/>
      <c r="SMT2" s="208"/>
      <c r="SMU2" s="208"/>
      <c r="SMV2" s="208"/>
      <c r="SMW2" s="208"/>
      <c r="SMX2" s="208"/>
      <c r="SMY2" s="208"/>
      <c r="SMZ2" s="208"/>
      <c r="SNA2" s="208"/>
      <c r="SNB2" s="208"/>
      <c r="SNC2" s="208"/>
      <c r="SND2" s="208"/>
      <c r="SNE2" s="208"/>
      <c r="SNF2" s="208"/>
      <c r="SNG2" s="208"/>
      <c r="SNH2" s="208"/>
      <c r="SNI2" s="208"/>
      <c r="SNJ2" s="208"/>
      <c r="SNK2" s="208"/>
      <c r="SNL2" s="208"/>
      <c r="SNM2" s="208"/>
      <c r="SNN2" s="208"/>
      <c r="SNO2" s="208"/>
      <c r="SNP2" s="208"/>
      <c r="SNQ2" s="208"/>
      <c r="SNR2" s="208"/>
      <c r="SNS2" s="208"/>
      <c r="SNT2" s="208"/>
      <c r="SNU2" s="208"/>
      <c r="SNV2" s="208"/>
      <c r="SNW2" s="208"/>
      <c r="SNX2" s="208"/>
      <c r="SNY2" s="208"/>
      <c r="SNZ2" s="208"/>
      <c r="SOA2" s="208"/>
      <c r="SOB2" s="208"/>
      <c r="SOC2" s="208"/>
      <c r="SOD2" s="208"/>
      <c r="SOE2" s="208"/>
      <c r="SOF2" s="208"/>
      <c r="SOG2" s="208"/>
      <c r="SOH2" s="208"/>
      <c r="SOI2" s="208"/>
      <c r="SOJ2" s="208"/>
      <c r="SOK2" s="208"/>
      <c r="SOL2" s="208"/>
      <c r="SOM2" s="208"/>
      <c r="SON2" s="208"/>
      <c r="SOO2" s="208"/>
      <c r="SOP2" s="208"/>
      <c r="SOQ2" s="208"/>
      <c r="SOR2" s="208"/>
      <c r="SOS2" s="208"/>
      <c r="SOT2" s="208"/>
      <c r="SOU2" s="208"/>
      <c r="SOV2" s="208"/>
      <c r="SOW2" s="208"/>
      <c r="SOX2" s="208"/>
      <c r="SOY2" s="208"/>
      <c r="SOZ2" s="208"/>
      <c r="SPA2" s="208"/>
      <c r="SPB2" s="208"/>
      <c r="SPC2" s="208"/>
      <c r="SPD2" s="208"/>
      <c r="SPE2" s="208"/>
      <c r="SPF2" s="208"/>
      <c r="SPG2" s="208"/>
      <c r="SPH2" s="208"/>
      <c r="SPI2" s="208"/>
      <c r="SPJ2" s="208"/>
      <c r="SPK2" s="208"/>
      <c r="SPL2" s="208"/>
      <c r="SPM2" s="208"/>
      <c r="SPN2" s="208"/>
      <c r="SPO2" s="208"/>
      <c r="SPP2" s="208"/>
      <c r="SPQ2" s="208"/>
      <c r="SPR2" s="208"/>
      <c r="SPS2" s="208"/>
      <c r="SPT2" s="208"/>
      <c r="SPU2" s="208"/>
      <c r="SPV2" s="208"/>
      <c r="SPW2" s="208"/>
      <c r="SPX2" s="208"/>
      <c r="SPY2" s="208"/>
      <c r="SPZ2" s="208"/>
      <c r="SQA2" s="208"/>
      <c r="SQB2" s="208"/>
      <c r="SQC2" s="208"/>
      <c r="SQD2" s="208"/>
      <c r="SQE2" s="208"/>
      <c r="SQF2" s="208"/>
      <c r="SQG2" s="208"/>
      <c r="SQH2" s="208"/>
      <c r="SQI2" s="208"/>
      <c r="SQJ2" s="208"/>
      <c r="SQK2" s="208"/>
      <c r="SQL2" s="208"/>
      <c r="SQM2" s="208"/>
      <c r="SQN2" s="208"/>
      <c r="SQO2" s="208"/>
      <c r="SQP2" s="208"/>
      <c r="SQQ2" s="208"/>
      <c r="SQR2" s="208"/>
      <c r="SQS2" s="208"/>
      <c r="SQT2" s="208"/>
      <c r="SQU2" s="208"/>
      <c r="SQV2" s="208"/>
      <c r="SQW2" s="208"/>
      <c r="SQX2" s="208"/>
      <c r="SQY2" s="208"/>
      <c r="SQZ2" s="208"/>
      <c r="SRA2" s="208"/>
      <c r="SRB2" s="208"/>
      <c r="SRC2" s="208"/>
      <c r="SRD2" s="208"/>
      <c r="SRE2" s="208"/>
      <c r="SRF2" s="208"/>
      <c r="SRG2" s="208"/>
      <c r="SRH2" s="208"/>
      <c r="SRI2" s="208"/>
      <c r="SRJ2" s="208"/>
      <c r="SRK2" s="208"/>
      <c r="SRL2" s="208"/>
      <c r="SRM2" s="208"/>
      <c r="SRN2" s="208"/>
      <c r="SRO2" s="208"/>
      <c r="SRP2" s="208"/>
      <c r="SRQ2" s="208"/>
      <c r="SRR2" s="208"/>
      <c r="SRS2" s="208"/>
      <c r="SRT2" s="208"/>
      <c r="SRU2" s="208"/>
      <c r="SRV2" s="208"/>
      <c r="SRW2" s="208"/>
      <c r="SRX2" s="208"/>
      <c r="SRY2" s="208"/>
      <c r="SRZ2" s="208"/>
      <c r="SSA2" s="208"/>
      <c r="SSB2" s="208"/>
      <c r="SSC2" s="208"/>
      <c r="SSD2" s="208"/>
      <c r="SSE2" s="208"/>
      <c r="SSF2" s="208"/>
      <c r="SSG2" s="208"/>
      <c r="SSH2" s="208"/>
      <c r="SSI2" s="208"/>
      <c r="SSJ2" s="208"/>
      <c r="SSK2" s="208"/>
      <c r="SSL2" s="208"/>
      <c r="SSM2" s="208"/>
      <c r="SSN2" s="208"/>
      <c r="SSO2" s="208"/>
      <c r="SSP2" s="208"/>
      <c r="SSQ2" s="208"/>
      <c r="SSR2" s="208"/>
      <c r="SSS2" s="208"/>
      <c r="SST2" s="208"/>
      <c r="SSU2" s="208"/>
      <c r="SSV2" s="208"/>
      <c r="SSW2" s="208"/>
      <c r="SSX2" s="208"/>
      <c r="SSY2" s="208"/>
      <c r="SSZ2" s="208"/>
      <c r="STA2" s="208"/>
      <c r="STB2" s="208"/>
      <c r="STC2" s="208"/>
      <c r="STD2" s="208"/>
      <c r="STE2" s="208"/>
      <c r="STF2" s="208"/>
      <c r="STG2" s="208"/>
      <c r="STH2" s="208"/>
      <c r="STI2" s="208"/>
      <c r="STJ2" s="208"/>
      <c r="STK2" s="208"/>
      <c r="STL2" s="208"/>
      <c r="STM2" s="208"/>
      <c r="STN2" s="208"/>
      <c r="STO2" s="208"/>
      <c r="STP2" s="208"/>
      <c r="STQ2" s="208"/>
      <c r="STR2" s="208"/>
      <c r="STS2" s="208"/>
      <c r="STT2" s="208"/>
      <c r="STU2" s="208"/>
      <c r="STV2" s="208"/>
      <c r="STW2" s="208"/>
      <c r="STX2" s="208"/>
      <c r="STY2" s="208"/>
      <c r="STZ2" s="208"/>
      <c r="SUA2" s="208"/>
      <c r="SUB2" s="208"/>
      <c r="SUC2" s="208"/>
      <c r="SUD2" s="208"/>
      <c r="SUE2" s="208"/>
      <c r="SUF2" s="208"/>
      <c r="SUG2" s="208"/>
      <c r="SUH2" s="208"/>
      <c r="SUI2" s="208"/>
      <c r="SUJ2" s="208"/>
      <c r="SUK2" s="208"/>
      <c r="SUL2" s="208"/>
      <c r="SUM2" s="208"/>
      <c r="SUN2" s="208"/>
      <c r="SUO2" s="208"/>
      <c r="SUP2" s="208"/>
      <c r="SUQ2" s="208"/>
      <c r="SUR2" s="208"/>
      <c r="SUS2" s="208"/>
      <c r="SUT2" s="208"/>
      <c r="SUU2" s="208"/>
      <c r="SUV2" s="208"/>
      <c r="SUW2" s="208"/>
      <c r="SUX2" s="208"/>
      <c r="SUY2" s="208"/>
      <c r="SUZ2" s="208"/>
      <c r="SVA2" s="208"/>
      <c r="SVB2" s="208"/>
      <c r="SVC2" s="208"/>
      <c r="SVD2" s="208"/>
      <c r="SVE2" s="208"/>
      <c r="SVF2" s="208"/>
      <c r="SVG2" s="208"/>
      <c r="SVH2" s="208"/>
      <c r="SVI2" s="208"/>
      <c r="SVJ2" s="208"/>
      <c r="SVK2" s="208"/>
      <c r="SVL2" s="208"/>
      <c r="SVM2" s="208"/>
      <c r="SVN2" s="208"/>
      <c r="SVO2" s="208"/>
      <c r="SVP2" s="208"/>
      <c r="SVQ2" s="208"/>
      <c r="SVR2" s="208"/>
      <c r="SVS2" s="208"/>
      <c r="SVT2" s="208"/>
      <c r="SVU2" s="208"/>
      <c r="SVV2" s="208"/>
      <c r="SVW2" s="208"/>
      <c r="SVX2" s="208"/>
      <c r="SVY2" s="208"/>
      <c r="SVZ2" s="208"/>
      <c r="SWA2" s="208"/>
      <c r="SWB2" s="208"/>
      <c r="SWC2" s="208"/>
      <c r="SWD2" s="208"/>
      <c r="SWE2" s="208"/>
      <c r="SWF2" s="208"/>
      <c r="SWG2" s="208"/>
      <c r="SWH2" s="208"/>
      <c r="SWI2" s="208"/>
      <c r="SWJ2" s="208"/>
      <c r="SWK2" s="208"/>
      <c r="SWL2" s="208"/>
      <c r="SWM2" s="208"/>
      <c r="SWN2" s="208"/>
      <c r="SWO2" s="208"/>
      <c r="SWP2" s="208"/>
      <c r="SWQ2" s="208"/>
      <c r="SWR2" s="208"/>
      <c r="SWS2" s="208"/>
      <c r="SWT2" s="208"/>
      <c r="SWU2" s="208"/>
      <c r="SWV2" s="208"/>
      <c r="SWW2" s="208"/>
      <c r="SWX2" s="208"/>
      <c r="SWY2" s="208"/>
      <c r="SWZ2" s="208"/>
      <c r="SXA2" s="208"/>
      <c r="SXB2" s="208"/>
      <c r="SXC2" s="208"/>
      <c r="SXD2" s="208"/>
      <c r="SXE2" s="208"/>
      <c r="SXF2" s="208"/>
      <c r="SXG2" s="208"/>
      <c r="SXH2" s="208"/>
      <c r="SXI2" s="208"/>
      <c r="SXJ2" s="208"/>
      <c r="SXK2" s="208"/>
      <c r="SXL2" s="208"/>
      <c r="SXM2" s="208"/>
      <c r="SXN2" s="208"/>
      <c r="SXO2" s="208"/>
      <c r="SXP2" s="208"/>
      <c r="SXQ2" s="208"/>
      <c r="SXR2" s="208"/>
      <c r="SXS2" s="208"/>
      <c r="SXT2" s="208"/>
      <c r="SXU2" s="208"/>
      <c r="SXV2" s="208"/>
      <c r="SXW2" s="208"/>
      <c r="SXX2" s="208"/>
      <c r="SXY2" s="208"/>
      <c r="SXZ2" s="208"/>
      <c r="SYA2" s="208"/>
      <c r="SYB2" s="208"/>
      <c r="SYC2" s="208"/>
      <c r="SYD2" s="208"/>
      <c r="SYE2" s="208"/>
      <c r="SYF2" s="208"/>
      <c r="SYG2" s="208"/>
      <c r="SYH2" s="208"/>
      <c r="SYI2" s="208"/>
      <c r="SYJ2" s="208"/>
      <c r="SYK2" s="208"/>
      <c r="SYL2" s="208"/>
      <c r="SYM2" s="208"/>
      <c r="SYN2" s="208"/>
      <c r="SYO2" s="208"/>
      <c r="SYP2" s="208"/>
      <c r="SYQ2" s="208"/>
      <c r="SYR2" s="208"/>
      <c r="SYS2" s="208"/>
      <c r="SYT2" s="208"/>
      <c r="SYU2" s="208"/>
      <c r="SYV2" s="208"/>
      <c r="SYW2" s="208"/>
      <c r="SYX2" s="208"/>
      <c r="SYY2" s="208"/>
      <c r="SYZ2" s="208"/>
      <c r="SZA2" s="208"/>
      <c r="SZB2" s="208"/>
      <c r="SZC2" s="208"/>
      <c r="SZD2" s="208"/>
      <c r="SZE2" s="208"/>
      <c r="SZF2" s="208"/>
      <c r="SZG2" s="208"/>
      <c r="SZH2" s="208"/>
      <c r="SZI2" s="208"/>
      <c r="SZJ2" s="208"/>
      <c r="SZK2" s="208"/>
      <c r="SZL2" s="208"/>
      <c r="SZM2" s="208"/>
      <c r="SZN2" s="208"/>
      <c r="SZO2" s="208"/>
      <c r="SZP2" s="208"/>
      <c r="SZQ2" s="208"/>
      <c r="SZR2" s="208"/>
      <c r="SZS2" s="208"/>
      <c r="SZT2" s="208"/>
      <c r="SZU2" s="208"/>
      <c r="SZV2" s="208"/>
      <c r="SZW2" s="208"/>
      <c r="SZX2" s="208"/>
      <c r="SZY2" s="208"/>
      <c r="SZZ2" s="208"/>
      <c r="TAA2" s="208"/>
      <c r="TAB2" s="208"/>
      <c r="TAC2" s="208"/>
      <c r="TAD2" s="208"/>
      <c r="TAE2" s="208"/>
      <c r="TAF2" s="208"/>
      <c r="TAG2" s="208"/>
      <c r="TAH2" s="208"/>
      <c r="TAI2" s="208"/>
      <c r="TAJ2" s="208"/>
      <c r="TAK2" s="208"/>
      <c r="TAL2" s="208"/>
      <c r="TAM2" s="208"/>
      <c r="TAN2" s="208"/>
      <c r="TAO2" s="208"/>
      <c r="TAP2" s="208"/>
      <c r="TAQ2" s="208"/>
      <c r="TAR2" s="208"/>
      <c r="TAS2" s="208"/>
      <c r="TAT2" s="208"/>
      <c r="TAU2" s="208"/>
      <c r="TAV2" s="208"/>
      <c r="TAW2" s="208"/>
      <c r="TAX2" s="208"/>
      <c r="TAY2" s="208"/>
      <c r="TAZ2" s="208"/>
      <c r="TBA2" s="208"/>
      <c r="TBB2" s="208"/>
      <c r="TBC2" s="208"/>
      <c r="TBD2" s="208"/>
      <c r="TBE2" s="208"/>
      <c r="TBF2" s="208"/>
      <c r="TBG2" s="208"/>
      <c r="TBH2" s="208"/>
      <c r="TBI2" s="208"/>
      <c r="TBJ2" s="208"/>
      <c r="TBK2" s="208"/>
      <c r="TBL2" s="208"/>
      <c r="TBM2" s="208"/>
      <c r="TBN2" s="208"/>
      <c r="TBO2" s="208"/>
      <c r="TBP2" s="208"/>
      <c r="TBQ2" s="208"/>
      <c r="TBR2" s="208"/>
      <c r="TBS2" s="208"/>
      <c r="TBT2" s="208"/>
      <c r="TBU2" s="208"/>
      <c r="TBV2" s="208"/>
      <c r="TBW2" s="208"/>
      <c r="TBX2" s="208"/>
      <c r="TBY2" s="208"/>
      <c r="TBZ2" s="208"/>
      <c r="TCA2" s="208"/>
      <c r="TCB2" s="208"/>
      <c r="TCC2" s="208"/>
      <c r="TCD2" s="208"/>
      <c r="TCE2" s="208"/>
      <c r="TCF2" s="208"/>
      <c r="TCG2" s="208"/>
      <c r="TCH2" s="208"/>
      <c r="TCI2" s="208"/>
      <c r="TCJ2" s="208"/>
      <c r="TCK2" s="208"/>
      <c r="TCL2" s="208"/>
      <c r="TCM2" s="208"/>
      <c r="TCN2" s="208"/>
      <c r="TCO2" s="208"/>
      <c r="TCP2" s="208"/>
      <c r="TCQ2" s="208"/>
      <c r="TCR2" s="208"/>
      <c r="TCS2" s="208"/>
      <c r="TCT2" s="208"/>
      <c r="TCU2" s="208"/>
      <c r="TCV2" s="208"/>
      <c r="TCW2" s="208"/>
      <c r="TCX2" s="208"/>
      <c r="TCY2" s="208"/>
      <c r="TCZ2" s="208"/>
      <c r="TDA2" s="208"/>
      <c r="TDB2" s="208"/>
      <c r="TDC2" s="208"/>
      <c r="TDD2" s="208"/>
      <c r="TDE2" s="208"/>
      <c r="TDF2" s="208"/>
      <c r="TDG2" s="208"/>
      <c r="TDH2" s="208"/>
      <c r="TDI2" s="208"/>
      <c r="TDJ2" s="208"/>
      <c r="TDK2" s="208"/>
      <c r="TDL2" s="208"/>
      <c r="TDM2" s="208"/>
      <c r="TDN2" s="208"/>
      <c r="TDO2" s="208"/>
      <c r="TDP2" s="208"/>
      <c r="TDQ2" s="208"/>
      <c r="TDR2" s="208"/>
      <c r="TDS2" s="208"/>
      <c r="TDT2" s="208"/>
      <c r="TDU2" s="208"/>
      <c r="TDV2" s="208"/>
      <c r="TDW2" s="208"/>
      <c r="TDX2" s="208"/>
      <c r="TDY2" s="208"/>
      <c r="TDZ2" s="208"/>
      <c r="TEA2" s="208"/>
      <c r="TEB2" s="208"/>
      <c r="TEC2" s="208"/>
      <c r="TED2" s="208"/>
      <c r="TEE2" s="208"/>
      <c r="TEF2" s="208"/>
      <c r="TEG2" s="208"/>
      <c r="TEH2" s="208"/>
      <c r="TEI2" s="208"/>
      <c r="TEJ2" s="208"/>
      <c r="TEK2" s="208"/>
      <c r="TEL2" s="208"/>
      <c r="TEM2" s="208"/>
      <c r="TEN2" s="208"/>
      <c r="TEO2" s="208"/>
      <c r="TEP2" s="208"/>
      <c r="TEQ2" s="208"/>
      <c r="TER2" s="208"/>
      <c r="TES2" s="208"/>
      <c r="TET2" s="208"/>
      <c r="TEU2" s="208"/>
      <c r="TEV2" s="208"/>
      <c r="TEW2" s="208"/>
      <c r="TEX2" s="208"/>
      <c r="TEY2" s="208"/>
      <c r="TEZ2" s="208"/>
      <c r="TFA2" s="208"/>
      <c r="TFB2" s="208"/>
      <c r="TFC2" s="208"/>
      <c r="TFD2" s="208"/>
      <c r="TFE2" s="208"/>
      <c r="TFF2" s="208"/>
      <c r="TFG2" s="208"/>
      <c r="TFH2" s="208"/>
      <c r="TFI2" s="208"/>
      <c r="TFJ2" s="208"/>
      <c r="TFK2" s="208"/>
      <c r="TFL2" s="208"/>
      <c r="TFM2" s="208"/>
      <c r="TFN2" s="208"/>
      <c r="TFO2" s="208"/>
      <c r="TFP2" s="208"/>
      <c r="TFQ2" s="208"/>
      <c r="TFR2" s="208"/>
      <c r="TFS2" s="208"/>
      <c r="TFT2" s="208"/>
      <c r="TFU2" s="208"/>
      <c r="TFV2" s="208"/>
      <c r="TFW2" s="208"/>
      <c r="TFX2" s="208"/>
      <c r="TFY2" s="208"/>
      <c r="TFZ2" s="208"/>
      <c r="TGA2" s="208"/>
      <c r="TGB2" s="208"/>
      <c r="TGC2" s="208"/>
      <c r="TGD2" s="208"/>
      <c r="TGE2" s="208"/>
      <c r="TGF2" s="208"/>
      <c r="TGG2" s="208"/>
      <c r="TGH2" s="208"/>
      <c r="TGI2" s="208"/>
      <c r="TGJ2" s="208"/>
      <c r="TGK2" s="208"/>
      <c r="TGL2" s="208"/>
      <c r="TGM2" s="208"/>
      <c r="TGN2" s="208"/>
      <c r="TGO2" s="208"/>
      <c r="TGP2" s="208"/>
      <c r="TGQ2" s="208"/>
      <c r="TGR2" s="208"/>
      <c r="TGS2" s="208"/>
      <c r="TGT2" s="208"/>
      <c r="TGU2" s="208"/>
      <c r="TGV2" s="208"/>
      <c r="TGW2" s="208"/>
      <c r="TGX2" s="208"/>
      <c r="TGY2" s="208"/>
      <c r="TGZ2" s="208"/>
      <c r="THA2" s="208"/>
      <c r="THB2" s="208"/>
      <c r="THC2" s="208"/>
      <c r="THD2" s="208"/>
      <c r="THE2" s="208"/>
      <c r="THF2" s="208"/>
      <c r="THG2" s="208"/>
      <c r="THH2" s="208"/>
      <c r="THI2" s="208"/>
      <c r="THJ2" s="208"/>
      <c r="THK2" s="208"/>
      <c r="THL2" s="208"/>
      <c r="THM2" s="208"/>
      <c r="THN2" s="208"/>
      <c r="THO2" s="208"/>
      <c r="THP2" s="208"/>
      <c r="THQ2" s="208"/>
      <c r="THR2" s="208"/>
      <c r="THS2" s="208"/>
      <c r="THT2" s="208"/>
      <c r="THU2" s="208"/>
      <c r="THV2" s="208"/>
      <c r="THW2" s="208"/>
      <c r="THX2" s="208"/>
      <c r="THY2" s="208"/>
      <c r="THZ2" s="208"/>
      <c r="TIA2" s="208"/>
      <c r="TIB2" s="208"/>
      <c r="TIC2" s="208"/>
      <c r="TID2" s="208"/>
      <c r="TIE2" s="208"/>
      <c r="TIF2" s="208"/>
      <c r="TIG2" s="208"/>
      <c r="TIH2" s="208"/>
      <c r="TII2" s="208"/>
      <c r="TIJ2" s="208"/>
      <c r="TIK2" s="208"/>
      <c r="TIL2" s="208"/>
      <c r="TIM2" s="208"/>
      <c r="TIN2" s="208"/>
      <c r="TIO2" s="208"/>
      <c r="TIP2" s="208"/>
      <c r="TIQ2" s="208"/>
      <c r="TIR2" s="208"/>
      <c r="TIS2" s="208"/>
      <c r="TIT2" s="208"/>
      <c r="TIU2" s="208"/>
      <c r="TIV2" s="208"/>
      <c r="TIW2" s="208"/>
      <c r="TIX2" s="208"/>
      <c r="TIY2" s="208"/>
      <c r="TIZ2" s="208"/>
      <c r="TJA2" s="208"/>
      <c r="TJB2" s="208"/>
      <c r="TJC2" s="208"/>
      <c r="TJD2" s="208"/>
      <c r="TJE2" s="208"/>
      <c r="TJF2" s="208"/>
      <c r="TJG2" s="208"/>
      <c r="TJH2" s="208"/>
      <c r="TJI2" s="208"/>
      <c r="TJJ2" s="208"/>
      <c r="TJK2" s="208"/>
      <c r="TJL2" s="208"/>
      <c r="TJM2" s="208"/>
      <c r="TJN2" s="208"/>
      <c r="TJO2" s="208"/>
      <c r="TJP2" s="208"/>
      <c r="TJQ2" s="208"/>
      <c r="TJR2" s="208"/>
      <c r="TJS2" s="208"/>
      <c r="TJT2" s="208"/>
      <c r="TJU2" s="208"/>
      <c r="TJV2" s="208"/>
      <c r="TJW2" s="208"/>
      <c r="TJX2" s="208"/>
      <c r="TJY2" s="208"/>
      <c r="TJZ2" s="208"/>
      <c r="TKA2" s="208"/>
      <c r="TKB2" s="208"/>
      <c r="TKC2" s="208"/>
      <c r="TKD2" s="208"/>
      <c r="TKE2" s="208"/>
      <c r="TKF2" s="208"/>
      <c r="TKG2" s="208"/>
      <c r="TKH2" s="208"/>
      <c r="TKI2" s="208"/>
      <c r="TKJ2" s="208"/>
      <c r="TKK2" s="208"/>
      <c r="TKL2" s="208"/>
      <c r="TKM2" s="208"/>
      <c r="TKN2" s="208"/>
      <c r="TKO2" s="208"/>
      <c r="TKP2" s="208"/>
      <c r="TKQ2" s="208"/>
      <c r="TKR2" s="208"/>
      <c r="TKS2" s="208"/>
      <c r="TKT2" s="208"/>
      <c r="TKU2" s="208"/>
      <c r="TKV2" s="208"/>
      <c r="TKW2" s="208"/>
      <c r="TKX2" s="208"/>
      <c r="TKY2" s="208"/>
      <c r="TKZ2" s="208"/>
      <c r="TLA2" s="208"/>
      <c r="TLB2" s="208"/>
      <c r="TLC2" s="208"/>
      <c r="TLD2" s="208"/>
      <c r="TLE2" s="208"/>
      <c r="TLF2" s="208"/>
      <c r="TLG2" s="208"/>
      <c r="TLH2" s="208"/>
      <c r="TLI2" s="208"/>
      <c r="TLJ2" s="208"/>
      <c r="TLK2" s="208"/>
      <c r="TLL2" s="208"/>
      <c r="TLM2" s="208"/>
      <c r="TLN2" s="208"/>
      <c r="TLO2" s="208"/>
      <c r="TLP2" s="208"/>
      <c r="TLQ2" s="208"/>
      <c r="TLR2" s="208"/>
      <c r="TLS2" s="208"/>
      <c r="TLT2" s="208"/>
      <c r="TLU2" s="208"/>
      <c r="TLV2" s="208"/>
      <c r="TLW2" s="208"/>
      <c r="TLX2" s="208"/>
      <c r="TLY2" s="208"/>
      <c r="TLZ2" s="208"/>
      <c r="TMA2" s="208"/>
      <c r="TMB2" s="208"/>
      <c r="TMC2" s="208"/>
      <c r="TMD2" s="208"/>
      <c r="TME2" s="208"/>
      <c r="TMF2" s="208"/>
      <c r="TMG2" s="208"/>
      <c r="TMH2" s="208"/>
      <c r="TMI2" s="208"/>
      <c r="TMJ2" s="208"/>
      <c r="TMK2" s="208"/>
      <c r="TML2" s="208"/>
      <c r="TMM2" s="208"/>
      <c r="TMN2" s="208"/>
      <c r="TMO2" s="208"/>
      <c r="TMP2" s="208"/>
      <c r="TMQ2" s="208"/>
      <c r="TMR2" s="208"/>
      <c r="TMS2" s="208"/>
      <c r="TMT2" s="208"/>
      <c r="TMU2" s="208"/>
      <c r="TMV2" s="208"/>
      <c r="TMW2" s="208"/>
      <c r="TMX2" s="208"/>
      <c r="TMY2" s="208"/>
      <c r="TMZ2" s="208"/>
      <c r="TNA2" s="208"/>
      <c r="TNB2" s="208"/>
      <c r="TNC2" s="208"/>
      <c r="TND2" s="208"/>
      <c r="TNE2" s="208"/>
      <c r="TNF2" s="208"/>
      <c r="TNG2" s="208"/>
      <c r="TNH2" s="208"/>
      <c r="TNI2" s="208"/>
      <c r="TNJ2" s="208"/>
      <c r="TNK2" s="208"/>
      <c r="TNL2" s="208"/>
      <c r="TNM2" s="208"/>
      <c r="TNN2" s="208"/>
      <c r="TNO2" s="208"/>
      <c r="TNP2" s="208"/>
      <c r="TNQ2" s="208"/>
      <c r="TNR2" s="208"/>
      <c r="TNS2" s="208"/>
      <c r="TNT2" s="208"/>
      <c r="TNU2" s="208"/>
      <c r="TNV2" s="208"/>
      <c r="TNW2" s="208"/>
      <c r="TNX2" s="208"/>
      <c r="TNY2" s="208"/>
      <c r="TNZ2" s="208"/>
      <c r="TOA2" s="208"/>
      <c r="TOB2" s="208"/>
      <c r="TOC2" s="208"/>
      <c r="TOD2" s="208"/>
      <c r="TOE2" s="208"/>
      <c r="TOF2" s="208"/>
      <c r="TOG2" s="208"/>
      <c r="TOH2" s="208"/>
      <c r="TOI2" s="208"/>
      <c r="TOJ2" s="208"/>
      <c r="TOK2" s="208"/>
      <c r="TOL2" s="208"/>
      <c r="TOM2" s="208"/>
      <c r="TON2" s="208"/>
      <c r="TOO2" s="208"/>
      <c r="TOP2" s="208"/>
      <c r="TOQ2" s="208"/>
      <c r="TOR2" s="208"/>
      <c r="TOS2" s="208"/>
      <c r="TOT2" s="208"/>
      <c r="TOU2" s="208"/>
      <c r="TOV2" s="208"/>
      <c r="TOW2" s="208"/>
      <c r="TOX2" s="208"/>
      <c r="TOY2" s="208"/>
      <c r="TOZ2" s="208"/>
      <c r="TPA2" s="208"/>
      <c r="TPB2" s="208"/>
      <c r="TPC2" s="208"/>
      <c r="TPD2" s="208"/>
      <c r="TPE2" s="208"/>
      <c r="TPF2" s="208"/>
      <c r="TPG2" s="208"/>
      <c r="TPH2" s="208"/>
      <c r="TPI2" s="208"/>
      <c r="TPJ2" s="208"/>
      <c r="TPK2" s="208"/>
      <c r="TPL2" s="208"/>
      <c r="TPM2" s="208"/>
      <c r="TPN2" s="208"/>
      <c r="TPO2" s="208"/>
      <c r="TPP2" s="208"/>
      <c r="TPQ2" s="208"/>
      <c r="TPR2" s="208"/>
      <c r="TPS2" s="208"/>
      <c r="TPT2" s="208"/>
      <c r="TPU2" s="208"/>
      <c r="TPV2" s="208"/>
      <c r="TPW2" s="208"/>
      <c r="TPX2" s="208"/>
      <c r="TPY2" s="208"/>
      <c r="TPZ2" s="208"/>
      <c r="TQA2" s="208"/>
      <c r="TQB2" s="208"/>
      <c r="TQC2" s="208"/>
      <c r="TQD2" s="208"/>
      <c r="TQE2" s="208"/>
      <c r="TQF2" s="208"/>
      <c r="TQG2" s="208"/>
      <c r="TQH2" s="208"/>
      <c r="TQI2" s="208"/>
      <c r="TQJ2" s="208"/>
      <c r="TQK2" s="208"/>
      <c r="TQL2" s="208"/>
      <c r="TQM2" s="208"/>
      <c r="TQN2" s="208"/>
      <c r="TQO2" s="208"/>
      <c r="TQP2" s="208"/>
      <c r="TQQ2" s="208"/>
      <c r="TQR2" s="208"/>
      <c r="TQS2" s="208"/>
      <c r="TQT2" s="208"/>
      <c r="TQU2" s="208"/>
      <c r="TQV2" s="208"/>
      <c r="TQW2" s="208"/>
      <c r="TQX2" s="208"/>
      <c r="TQY2" s="208"/>
      <c r="TQZ2" s="208"/>
      <c r="TRA2" s="208"/>
      <c r="TRB2" s="208"/>
      <c r="TRC2" s="208"/>
      <c r="TRD2" s="208"/>
      <c r="TRE2" s="208"/>
      <c r="TRF2" s="208"/>
      <c r="TRG2" s="208"/>
      <c r="TRH2" s="208"/>
      <c r="TRI2" s="208"/>
      <c r="TRJ2" s="208"/>
      <c r="TRK2" s="208"/>
      <c r="TRL2" s="208"/>
      <c r="TRM2" s="208"/>
      <c r="TRN2" s="208"/>
      <c r="TRO2" s="208"/>
      <c r="TRP2" s="208"/>
      <c r="TRQ2" s="208"/>
      <c r="TRR2" s="208"/>
      <c r="TRS2" s="208"/>
      <c r="TRT2" s="208"/>
      <c r="TRU2" s="208"/>
      <c r="TRV2" s="208"/>
      <c r="TRW2" s="208"/>
      <c r="TRX2" s="208"/>
      <c r="TRY2" s="208"/>
      <c r="TRZ2" s="208"/>
      <c r="TSA2" s="208"/>
      <c r="TSB2" s="208"/>
      <c r="TSC2" s="208"/>
      <c r="TSD2" s="208"/>
      <c r="TSE2" s="208"/>
      <c r="TSF2" s="208"/>
      <c r="TSG2" s="208"/>
      <c r="TSH2" s="208"/>
      <c r="TSI2" s="208"/>
      <c r="TSJ2" s="208"/>
      <c r="TSK2" s="208"/>
      <c r="TSL2" s="208"/>
      <c r="TSM2" s="208"/>
      <c r="TSN2" s="208"/>
      <c r="TSO2" s="208"/>
      <c r="TSP2" s="208"/>
      <c r="TSQ2" s="208"/>
      <c r="TSR2" s="208"/>
      <c r="TSS2" s="208"/>
      <c r="TST2" s="208"/>
      <c r="TSU2" s="208"/>
      <c r="TSV2" s="208"/>
      <c r="TSW2" s="208"/>
      <c r="TSX2" s="208"/>
      <c r="TSY2" s="208"/>
      <c r="TSZ2" s="208"/>
      <c r="TTA2" s="208"/>
      <c r="TTB2" s="208"/>
      <c r="TTC2" s="208"/>
      <c r="TTD2" s="208"/>
      <c r="TTE2" s="208"/>
      <c r="TTF2" s="208"/>
      <c r="TTG2" s="208"/>
      <c r="TTH2" s="208"/>
      <c r="TTI2" s="208"/>
      <c r="TTJ2" s="208"/>
      <c r="TTK2" s="208"/>
      <c r="TTL2" s="208"/>
      <c r="TTM2" s="208"/>
      <c r="TTN2" s="208"/>
      <c r="TTO2" s="208"/>
      <c r="TTP2" s="208"/>
      <c r="TTQ2" s="208"/>
      <c r="TTR2" s="208"/>
      <c r="TTS2" s="208"/>
      <c r="TTT2" s="208"/>
      <c r="TTU2" s="208"/>
      <c r="TTV2" s="208"/>
      <c r="TTW2" s="208"/>
      <c r="TTX2" s="208"/>
      <c r="TTY2" s="208"/>
      <c r="TTZ2" s="208"/>
      <c r="TUA2" s="208"/>
      <c r="TUB2" s="208"/>
      <c r="TUC2" s="208"/>
      <c r="TUD2" s="208"/>
      <c r="TUE2" s="208"/>
      <c r="TUF2" s="208"/>
      <c r="TUG2" s="208"/>
      <c r="TUH2" s="208"/>
      <c r="TUI2" s="208"/>
      <c r="TUJ2" s="208"/>
      <c r="TUK2" s="208"/>
      <c r="TUL2" s="208"/>
      <c r="TUM2" s="208"/>
      <c r="TUN2" s="208"/>
      <c r="TUO2" s="208"/>
      <c r="TUP2" s="208"/>
      <c r="TUQ2" s="208"/>
      <c r="TUR2" s="208"/>
      <c r="TUS2" s="208"/>
      <c r="TUT2" s="208"/>
      <c r="TUU2" s="208"/>
      <c r="TUV2" s="208"/>
      <c r="TUW2" s="208"/>
      <c r="TUX2" s="208"/>
      <c r="TUY2" s="208"/>
      <c r="TUZ2" s="208"/>
      <c r="TVA2" s="208"/>
      <c r="TVB2" s="208"/>
      <c r="TVC2" s="208"/>
      <c r="TVD2" s="208"/>
      <c r="TVE2" s="208"/>
      <c r="TVF2" s="208"/>
      <c r="TVG2" s="208"/>
      <c r="TVH2" s="208"/>
      <c r="TVI2" s="208"/>
      <c r="TVJ2" s="208"/>
      <c r="TVK2" s="208"/>
      <c r="TVL2" s="208"/>
      <c r="TVM2" s="208"/>
      <c r="TVN2" s="208"/>
      <c r="TVO2" s="208"/>
      <c r="TVP2" s="208"/>
      <c r="TVQ2" s="208"/>
      <c r="TVR2" s="208"/>
      <c r="TVS2" s="208"/>
      <c r="TVT2" s="208"/>
      <c r="TVU2" s="208"/>
      <c r="TVV2" s="208"/>
      <c r="TVW2" s="208"/>
      <c r="TVX2" s="208"/>
      <c r="TVY2" s="208"/>
      <c r="TVZ2" s="208"/>
      <c r="TWA2" s="208"/>
      <c r="TWB2" s="208"/>
      <c r="TWC2" s="208"/>
      <c r="TWD2" s="208"/>
      <c r="TWE2" s="208"/>
      <c r="TWF2" s="208"/>
      <c r="TWG2" s="208"/>
      <c r="TWH2" s="208"/>
      <c r="TWI2" s="208"/>
      <c r="TWJ2" s="208"/>
      <c r="TWK2" s="208"/>
      <c r="TWL2" s="208"/>
      <c r="TWM2" s="208"/>
      <c r="TWN2" s="208"/>
      <c r="TWO2" s="208"/>
      <c r="TWP2" s="208"/>
      <c r="TWQ2" s="208"/>
      <c r="TWR2" s="208"/>
      <c r="TWS2" s="208"/>
      <c r="TWT2" s="208"/>
      <c r="TWU2" s="208"/>
      <c r="TWV2" s="208"/>
      <c r="TWW2" s="208"/>
      <c r="TWX2" s="208"/>
      <c r="TWY2" s="208"/>
      <c r="TWZ2" s="208"/>
      <c r="TXA2" s="208"/>
      <c r="TXB2" s="208"/>
      <c r="TXC2" s="208"/>
      <c r="TXD2" s="208"/>
      <c r="TXE2" s="208"/>
      <c r="TXF2" s="208"/>
      <c r="TXG2" s="208"/>
      <c r="TXH2" s="208"/>
      <c r="TXI2" s="208"/>
      <c r="TXJ2" s="208"/>
      <c r="TXK2" s="208"/>
      <c r="TXL2" s="208"/>
      <c r="TXM2" s="208"/>
      <c r="TXN2" s="208"/>
      <c r="TXO2" s="208"/>
      <c r="TXP2" s="208"/>
      <c r="TXQ2" s="208"/>
      <c r="TXR2" s="208"/>
      <c r="TXS2" s="208"/>
      <c r="TXT2" s="208"/>
      <c r="TXU2" s="208"/>
      <c r="TXV2" s="208"/>
      <c r="TXW2" s="208"/>
      <c r="TXX2" s="208"/>
      <c r="TXY2" s="208"/>
      <c r="TXZ2" s="208"/>
      <c r="TYA2" s="208"/>
      <c r="TYB2" s="208"/>
      <c r="TYC2" s="208"/>
      <c r="TYD2" s="208"/>
      <c r="TYE2" s="208"/>
      <c r="TYF2" s="208"/>
      <c r="TYG2" s="208"/>
      <c r="TYH2" s="208"/>
      <c r="TYI2" s="208"/>
      <c r="TYJ2" s="208"/>
      <c r="TYK2" s="208"/>
      <c r="TYL2" s="208"/>
      <c r="TYM2" s="208"/>
      <c r="TYN2" s="208"/>
      <c r="TYO2" s="208"/>
      <c r="TYP2" s="208"/>
      <c r="TYQ2" s="208"/>
      <c r="TYR2" s="208"/>
      <c r="TYS2" s="208"/>
      <c r="TYT2" s="208"/>
      <c r="TYU2" s="208"/>
      <c r="TYV2" s="208"/>
      <c r="TYW2" s="208"/>
      <c r="TYX2" s="208"/>
      <c r="TYY2" s="208"/>
      <c r="TYZ2" s="208"/>
      <c r="TZA2" s="208"/>
      <c r="TZB2" s="208"/>
      <c r="TZC2" s="208"/>
      <c r="TZD2" s="208"/>
      <c r="TZE2" s="208"/>
      <c r="TZF2" s="208"/>
      <c r="TZG2" s="208"/>
      <c r="TZH2" s="208"/>
      <c r="TZI2" s="208"/>
      <c r="TZJ2" s="208"/>
      <c r="TZK2" s="208"/>
      <c r="TZL2" s="208"/>
      <c r="TZM2" s="208"/>
      <c r="TZN2" s="208"/>
      <c r="TZO2" s="208"/>
      <c r="TZP2" s="208"/>
      <c r="TZQ2" s="208"/>
      <c r="TZR2" s="208"/>
      <c r="TZS2" s="208"/>
      <c r="TZT2" s="208"/>
      <c r="TZU2" s="208"/>
      <c r="TZV2" s="208"/>
      <c r="TZW2" s="208"/>
      <c r="TZX2" s="208"/>
      <c r="TZY2" s="208"/>
      <c r="TZZ2" s="208"/>
      <c r="UAA2" s="208"/>
      <c r="UAB2" s="208"/>
      <c r="UAC2" s="208"/>
      <c r="UAD2" s="208"/>
      <c r="UAE2" s="208"/>
      <c r="UAF2" s="208"/>
      <c r="UAG2" s="208"/>
      <c r="UAH2" s="208"/>
      <c r="UAI2" s="208"/>
      <c r="UAJ2" s="208"/>
      <c r="UAK2" s="208"/>
      <c r="UAL2" s="208"/>
      <c r="UAM2" s="208"/>
      <c r="UAN2" s="208"/>
      <c r="UAO2" s="208"/>
      <c r="UAP2" s="208"/>
      <c r="UAQ2" s="208"/>
      <c r="UAR2" s="208"/>
      <c r="UAS2" s="208"/>
      <c r="UAT2" s="208"/>
      <c r="UAU2" s="208"/>
      <c r="UAV2" s="208"/>
      <c r="UAW2" s="208"/>
      <c r="UAX2" s="208"/>
      <c r="UAY2" s="208"/>
      <c r="UAZ2" s="208"/>
      <c r="UBA2" s="208"/>
      <c r="UBB2" s="208"/>
      <c r="UBC2" s="208"/>
      <c r="UBD2" s="208"/>
      <c r="UBE2" s="208"/>
      <c r="UBF2" s="208"/>
      <c r="UBG2" s="208"/>
      <c r="UBH2" s="208"/>
      <c r="UBI2" s="208"/>
      <c r="UBJ2" s="208"/>
      <c r="UBK2" s="208"/>
      <c r="UBL2" s="208"/>
      <c r="UBM2" s="208"/>
      <c r="UBN2" s="208"/>
      <c r="UBO2" s="208"/>
      <c r="UBP2" s="208"/>
      <c r="UBQ2" s="208"/>
      <c r="UBR2" s="208"/>
      <c r="UBS2" s="208"/>
      <c r="UBT2" s="208"/>
      <c r="UBU2" s="208"/>
      <c r="UBV2" s="208"/>
      <c r="UBW2" s="208"/>
      <c r="UBX2" s="208"/>
      <c r="UBY2" s="208"/>
      <c r="UBZ2" s="208"/>
      <c r="UCA2" s="208"/>
      <c r="UCB2" s="208"/>
      <c r="UCC2" s="208"/>
      <c r="UCD2" s="208"/>
      <c r="UCE2" s="208"/>
      <c r="UCF2" s="208"/>
      <c r="UCG2" s="208"/>
      <c r="UCH2" s="208"/>
      <c r="UCI2" s="208"/>
      <c r="UCJ2" s="208"/>
      <c r="UCK2" s="208"/>
      <c r="UCL2" s="208"/>
      <c r="UCM2" s="208"/>
      <c r="UCN2" s="208"/>
      <c r="UCO2" s="208"/>
      <c r="UCP2" s="208"/>
      <c r="UCQ2" s="208"/>
      <c r="UCR2" s="208"/>
      <c r="UCS2" s="208"/>
      <c r="UCT2" s="208"/>
      <c r="UCU2" s="208"/>
      <c r="UCV2" s="208"/>
      <c r="UCW2" s="208"/>
      <c r="UCX2" s="208"/>
      <c r="UCY2" s="208"/>
      <c r="UCZ2" s="208"/>
      <c r="UDA2" s="208"/>
      <c r="UDB2" s="208"/>
      <c r="UDC2" s="208"/>
      <c r="UDD2" s="208"/>
      <c r="UDE2" s="208"/>
      <c r="UDF2" s="208"/>
      <c r="UDG2" s="208"/>
      <c r="UDH2" s="208"/>
      <c r="UDI2" s="208"/>
      <c r="UDJ2" s="208"/>
      <c r="UDK2" s="208"/>
      <c r="UDL2" s="208"/>
      <c r="UDM2" s="208"/>
      <c r="UDN2" s="208"/>
      <c r="UDO2" s="208"/>
      <c r="UDP2" s="208"/>
      <c r="UDQ2" s="208"/>
      <c r="UDR2" s="208"/>
      <c r="UDS2" s="208"/>
      <c r="UDT2" s="208"/>
      <c r="UDU2" s="208"/>
      <c r="UDV2" s="208"/>
      <c r="UDW2" s="208"/>
      <c r="UDX2" s="208"/>
      <c r="UDY2" s="208"/>
      <c r="UDZ2" s="208"/>
      <c r="UEA2" s="208"/>
      <c r="UEB2" s="208"/>
      <c r="UEC2" s="208"/>
      <c r="UED2" s="208"/>
      <c r="UEE2" s="208"/>
      <c r="UEF2" s="208"/>
      <c r="UEG2" s="208"/>
      <c r="UEH2" s="208"/>
      <c r="UEI2" s="208"/>
      <c r="UEJ2" s="208"/>
      <c r="UEK2" s="208"/>
      <c r="UEL2" s="208"/>
      <c r="UEM2" s="208"/>
      <c r="UEN2" s="208"/>
      <c r="UEO2" s="208"/>
      <c r="UEP2" s="208"/>
      <c r="UEQ2" s="208"/>
      <c r="UER2" s="208"/>
      <c r="UES2" s="208"/>
      <c r="UET2" s="208"/>
      <c r="UEU2" s="208"/>
      <c r="UEV2" s="208"/>
      <c r="UEW2" s="208"/>
      <c r="UEX2" s="208"/>
      <c r="UEY2" s="208"/>
      <c r="UEZ2" s="208"/>
      <c r="UFA2" s="208"/>
      <c r="UFB2" s="208"/>
      <c r="UFC2" s="208"/>
      <c r="UFD2" s="208"/>
      <c r="UFE2" s="208"/>
      <c r="UFF2" s="208"/>
      <c r="UFG2" s="208"/>
      <c r="UFH2" s="208"/>
      <c r="UFI2" s="208"/>
      <c r="UFJ2" s="208"/>
      <c r="UFK2" s="208"/>
      <c r="UFL2" s="208"/>
      <c r="UFM2" s="208"/>
      <c r="UFN2" s="208"/>
      <c r="UFO2" s="208"/>
      <c r="UFP2" s="208"/>
      <c r="UFQ2" s="208"/>
      <c r="UFR2" s="208"/>
      <c r="UFS2" s="208"/>
      <c r="UFT2" s="208"/>
      <c r="UFU2" s="208"/>
      <c r="UFV2" s="208"/>
      <c r="UFW2" s="208"/>
      <c r="UFX2" s="208"/>
      <c r="UFY2" s="208"/>
      <c r="UFZ2" s="208"/>
      <c r="UGA2" s="208"/>
      <c r="UGB2" s="208"/>
      <c r="UGC2" s="208"/>
      <c r="UGD2" s="208"/>
      <c r="UGE2" s="208"/>
      <c r="UGF2" s="208"/>
      <c r="UGG2" s="208"/>
      <c r="UGH2" s="208"/>
      <c r="UGI2" s="208"/>
      <c r="UGJ2" s="208"/>
      <c r="UGK2" s="208"/>
      <c r="UGL2" s="208"/>
      <c r="UGM2" s="208"/>
      <c r="UGN2" s="208"/>
      <c r="UGO2" s="208"/>
      <c r="UGP2" s="208"/>
      <c r="UGQ2" s="208"/>
      <c r="UGR2" s="208"/>
      <c r="UGS2" s="208"/>
      <c r="UGT2" s="208"/>
      <c r="UGU2" s="208"/>
      <c r="UGV2" s="208"/>
      <c r="UGW2" s="208"/>
      <c r="UGX2" s="208"/>
      <c r="UGY2" s="208"/>
      <c r="UGZ2" s="208"/>
      <c r="UHA2" s="208"/>
      <c r="UHB2" s="208"/>
      <c r="UHC2" s="208"/>
      <c r="UHD2" s="208"/>
      <c r="UHE2" s="208"/>
      <c r="UHF2" s="208"/>
      <c r="UHG2" s="208"/>
      <c r="UHH2" s="208"/>
      <c r="UHI2" s="208"/>
      <c r="UHJ2" s="208"/>
      <c r="UHK2" s="208"/>
      <c r="UHL2" s="208"/>
      <c r="UHM2" s="208"/>
      <c r="UHN2" s="208"/>
      <c r="UHO2" s="208"/>
      <c r="UHP2" s="208"/>
      <c r="UHQ2" s="208"/>
      <c r="UHR2" s="208"/>
      <c r="UHS2" s="208"/>
      <c r="UHT2" s="208"/>
      <c r="UHU2" s="208"/>
      <c r="UHV2" s="208"/>
      <c r="UHW2" s="208"/>
      <c r="UHX2" s="208"/>
      <c r="UHY2" s="208"/>
      <c r="UHZ2" s="208"/>
      <c r="UIA2" s="208"/>
      <c r="UIB2" s="208"/>
      <c r="UIC2" s="208"/>
      <c r="UID2" s="208"/>
      <c r="UIE2" s="208"/>
      <c r="UIF2" s="208"/>
      <c r="UIG2" s="208"/>
      <c r="UIH2" s="208"/>
      <c r="UII2" s="208"/>
      <c r="UIJ2" s="208"/>
      <c r="UIK2" s="208"/>
      <c r="UIL2" s="208"/>
      <c r="UIM2" s="208"/>
      <c r="UIN2" s="208"/>
      <c r="UIO2" s="208"/>
      <c r="UIP2" s="208"/>
      <c r="UIQ2" s="208"/>
      <c r="UIR2" s="208"/>
      <c r="UIS2" s="208"/>
      <c r="UIT2" s="208"/>
      <c r="UIU2" s="208"/>
      <c r="UIV2" s="208"/>
      <c r="UIW2" s="208"/>
      <c r="UIX2" s="208"/>
      <c r="UIY2" s="208"/>
      <c r="UIZ2" s="208"/>
      <c r="UJA2" s="208"/>
      <c r="UJB2" s="208"/>
      <c r="UJC2" s="208"/>
      <c r="UJD2" s="208"/>
      <c r="UJE2" s="208"/>
      <c r="UJF2" s="208"/>
      <c r="UJG2" s="208"/>
      <c r="UJH2" s="208"/>
      <c r="UJI2" s="208"/>
      <c r="UJJ2" s="208"/>
      <c r="UJK2" s="208"/>
      <c r="UJL2" s="208"/>
      <c r="UJM2" s="208"/>
      <c r="UJN2" s="208"/>
      <c r="UJO2" s="208"/>
      <c r="UJP2" s="208"/>
      <c r="UJQ2" s="208"/>
      <c r="UJR2" s="208"/>
      <c r="UJS2" s="208"/>
      <c r="UJT2" s="208"/>
      <c r="UJU2" s="208"/>
      <c r="UJV2" s="208"/>
      <c r="UJW2" s="208"/>
      <c r="UJX2" s="208"/>
      <c r="UJY2" s="208"/>
      <c r="UJZ2" s="208"/>
      <c r="UKA2" s="208"/>
      <c r="UKB2" s="208"/>
      <c r="UKC2" s="208"/>
      <c r="UKD2" s="208"/>
      <c r="UKE2" s="208"/>
      <c r="UKF2" s="208"/>
      <c r="UKG2" s="208"/>
      <c r="UKH2" s="208"/>
      <c r="UKI2" s="208"/>
      <c r="UKJ2" s="208"/>
      <c r="UKK2" s="208"/>
      <c r="UKL2" s="208"/>
      <c r="UKM2" s="208"/>
      <c r="UKN2" s="208"/>
      <c r="UKO2" s="208"/>
      <c r="UKP2" s="208"/>
      <c r="UKQ2" s="208"/>
      <c r="UKR2" s="208"/>
      <c r="UKS2" s="208"/>
      <c r="UKT2" s="208"/>
      <c r="UKU2" s="208"/>
      <c r="UKV2" s="208"/>
      <c r="UKW2" s="208"/>
      <c r="UKX2" s="208"/>
      <c r="UKY2" s="208"/>
      <c r="UKZ2" s="208"/>
      <c r="ULA2" s="208"/>
      <c r="ULB2" s="208"/>
      <c r="ULC2" s="208"/>
      <c r="ULD2" s="208"/>
      <c r="ULE2" s="208"/>
      <c r="ULF2" s="208"/>
      <c r="ULG2" s="208"/>
      <c r="ULH2" s="208"/>
      <c r="ULI2" s="208"/>
      <c r="ULJ2" s="208"/>
      <c r="ULK2" s="208"/>
      <c r="ULL2" s="208"/>
      <c r="ULM2" s="208"/>
      <c r="ULN2" s="208"/>
      <c r="ULO2" s="208"/>
      <c r="ULP2" s="208"/>
      <c r="ULQ2" s="208"/>
      <c r="ULR2" s="208"/>
      <c r="ULS2" s="208"/>
      <c r="ULT2" s="208"/>
      <c r="ULU2" s="208"/>
      <c r="ULV2" s="208"/>
      <c r="ULW2" s="208"/>
      <c r="ULX2" s="208"/>
      <c r="ULY2" s="208"/>
      <c r="ULZ2" s="208"/>
      <c r="UMA2" s="208"/>
      <c r="UMB2" s="208"/>
      <c r="UMC2" s="208"/>
      <c r="UMD2" s="208"/>
      <c r="UME2" s="208"/>
      <c r="UMF2" s="208"/>
      <c r="UMG2" s="208"/>
      <c r="UMH2" s="208"/>
      <c r="UMI2" s="208"/>
      <c r="UMJ2" s="208"/>
      <c r="UMK2" s="208"/>
      <c r="UML2" s="208"/>
      <c r="UMM2" s="208"/>
      <c r="UMN2" s="208"/>
      <c r="UMO2" s="208"/>
      <c r="UMP2" s="208"/>
      <c r="UMQ2" s="208"/>
      <c r="UMR2" s="208"/>
      <c r="UMS2" s="208"/>
      <c r="UMT2" s="208"/>
      <c r="UMU2" s="208"/>
      <c r="UMV2" s="208"/>
      <c r="UMW2" s="208"/>
      <c r="UMX2" s="208"/>
      <c r="UMY2" s="208"/>
      <c r="UMZ2" s="208"/>
      <c r="UNA2" s="208"/>
      <c r="UNB2" s="208"/>
      <c r="UNC2" s="208"/>
      <c r="UND2" s="208"/>
      <c r="UNE2" s="208"/>
      <c r="UNF2" s="208"/>
      <c r="UNG2" s="208"/>
      <c r="UNH2" s="208"/>
      <c r="UNI2" s="208"/>
      <c r="UNJ2" s="208"/>
      <c r="UNK2" s="208"/>
      <c r="UNL2" s="208"/>
      <c r="UNM2" s="208"/>
      <c r="UNN2" s="208"/>
      <c r="UNO2" s="208"/>
      <c r="UNP2" s="208"/>
      <c r="UNQ2" s="208"/>
      <c r="UNR2" s="208"/>
      <c r="UNS2" s="208"/>
      <c r="UNT2" s="208"/>
      <c r="UNU2" s="208"/>
      <c r="UNV2" s="208"/>
      <c r="UNW2" s="208"/>
      <c r="UNX2" s="208"/>
      <c r="UNY2" s="208"/>
      <c r="UNZ2" s="208"/>
      <c r="UOA2" s="208"/>
      <c r="UOB2" s="208"/>
      <c r="UOC2" s="208"/>
      <c r="UOD2" s="208"/>
      <c r="UOE2" s="208"/>
      <c r="UOF2" s="208"/>
      <c r="UOG2" s="208"/>
      <c r="UOH2" s="208"/>
      <c r="UOI2" s="208"/>
      <c r="UOJ2" s="208"/>
      <c r="UOK2" s="208"/>
      <c r="UOL2" s="208"/>
      <c r="UOM2" s="208"/>
      <c r="UON2" s="208"/>
      <c r="UOO2" s="208"/>
      <c r="UOP2" s="208"/>
      <c r="UOQ2" s="208"/>
      <c r="UOR2" s="208"/>
      <c r="UOS2" s="208"/>
      <c r="UOT2" s="208"/>
      <c r="UOU2" s="208"/>
      <c r="UOV2" s="208"/>
      <c r="UOW2" s="208"/>
      <c r="UOX2" s="208"/>
      <c r="UOY2" s="208"/>
      <c r="UOZ2" s="208"/>
      <c r="UPA2" s="208"/>
      <c r="UPB2" s="208"/>
      <c r="UPC2" s="208"/>
      <c r="UPD2" s="208"/>
      <c r="UPE2" s="208"/>
      <c r="UPF2" s="208"/>
      <c r="UPG2" s="208"/>
      <c r="UPH2" s="208"/>
      <c r="UPI2" s="208"/>
      <c r="UPJ2" s="208"/>
      <c r="UPK2" s="208"/>
      <c r="UPL2" s="208"/>
      <c r="UPM2" s="208"/>
      <c r="UPN2" s="208"/>
      <c r="UPO2" s="208"/>
      <c r="UPP2" s="208"/>
      <c r="UPQ2" s="208"/>
      <c r="UPR2" s="208"/>
      <c r="UPS2" s="208"/>
      <c r="UPT2" s="208"/>
      <c r="UPU2" s="208"/>
      <c r="UPV2" s="208"/>
      <c r="UPW2" s="208"/>
      <c r="UPX2" s="208"/>
      <c r="UPY2" s="208"/>
      <c r="UPZ2" s="208"/>
      <c r="UQA2" s="208"/>
      <c r="UQB2" s="208"/>
      <c r="UQC2" s="208"/>
      <c r="UQD2" s="208"/>
      <c r="UQE2" s="208"/>
      <c r="UQF2" s="208"/>
      <c r="UQG2" s="208"/>
      <c r="UQH2" s="208"/>
      <c r="UQI2" s="208"/>
      <c r="UQJ2" s="208"/>
      <c r="UQK2" s="208"/>
      <c r="UQL2" s="208"/>
      <c r="UQM2" s="208"/>
      <c r="UQN2" s="208"/>
      <c r="UQO2" s="208"/>
      <c r="UQP2" s="208"/>
      <c r="UQQ2" s="208"/>
      <c r="UQR2" s="208"/>
      <c r="UQS2" s="208"/>
      <c r="UQT2" s="208"/>
      <c r="UQU2" s="208"/>
      <c r="UQV2" s="208"/>
      <c r="UQW2" s="208"/>
      <c r="UQX2" s="208"/>
      <c r="UQY2" s="208"/>
      <c r="UQZ2" s="208"/>
      <c r="URA2" s="208"/>
      <c r="URB2" s="208"/>
      <c r="URC2" s="208"/>
      <c r="URD2" s="208"/>
      <c r="URE2" s="208"/>
      <c r="URF2" s="208"/>
      <c r="URG2" s="208"/>
      <c r="URH2" s="208"/>
      <c r="URI2" s="208"/>
      <c r="URJ2" s="208"/>
      <c r="URK2" s="208"/>
      <c r="URL2" s="208"/>
      <c r="URM2" s="208"/>
      <c r="URN2" s="208"/>
      <c r="URO2" s="208"/>
      <c r="URP2" s="208"/>
      <c r="URQ2" s="208"/>
      <c r="URR2" s="208"/>
      <c r="URS2" s="208"/>
      <c r="URT2" s="208"/>
      <c r="URU2" s="208"/>
      <c r="URV2" s="208"/>
      <c r="URW2" s="208"/>
      <c r="URX2" s="208"/>
      <c r="URY2" s="208"/>
      <c r="URZ2" s="208"/>
      <c r="USA2" s="208"/>
      <c r="USB2" s="208"/>
      <c r="USC2" s="208"/>
      <c r="USD2" s="208"/>
      <c r="USE2" s="208"/>
      <c r="USF2" s="208"/>
      <c r="USG2" s="208"/>
      <c r="USH2" s="208"/>
      <c r="USI2" s="208"/>
      <c r="USJ2" s="208"/>
      <c r="USK2" s="208"/>
      <c r="USL2" s="208"/>
      <c r="USM2" s="208"/>
      <c r="USN2" s="208"/>
      <c r="USO2" s="208"/>
      <c r="USP2" s="208"/>
      <c r="USQ2" s="208"/>
      <c r="USR2" s="208"/>
      <c r="USS2" s="208"/>
      <c r="UST2" s="208"/>
      <c r="USU2" s="208"/>
      <c r="USV2" s="208"/>
      <c r="USW2" s="208"/>
      <c r="USX2" s="208"/>
      <c r="USY2" s="208"/>
      <c r="USZ2" s="208"/>
      <c r="UTA2" s="208"/>
      <c r="UTB2" s="208"/>
      <c r="UTC2" s="208"/>
      <c r="UTD2" s="208"/>
      <c r="UTE2" s="208"/>
      <c r="UTF2" s="208"/>
      <c r="UTG2" s="208"/>
      <c r="UTH2" s="208"/>
      <c r="UTI2" s="208"/>
      <c r="UTJ2" s="208"/>
      <c r="UTK2" s="208"/>
      <c r="UTL2" s="208"/>
      <c r="UTM2" s="208"/>
      <c r="UTN2" s="208"/>
      <c r="UTO2" s="208"/>
      <c r="UTP2" s="208"/>
      <c r="UTQ2" s="208"/>
      <c r="UTR2" s="208"/>
      <c r="UTS2" s="208"/>
      <c r="UTT2" s="208"/>
      <c r="UTU2" s="208"/>
      <c r="UTV2" s="208"/>
      <c r="UTW2" s="208"/>
      <c r="UTX2" s="208"/>
      <c r="UTY2" s="208"/>
      <c r="UTZ2" s="208"/>
      <c r="UUA2" s="208"/>
      <c r="UUB2" s="208"/>
      <c r="UUC2" s="208"/>
      <c r="UUD2" s="208"/>
      <c r="UUE2" s="208"/>
      <c r="UUF2" s="208"/>
      <c r="UUG2" s="208"/>
      <c r="UUH2" s="208"/>
      <c r="UUI2" s="208"/>
      <c r="UUJ2" s="208"/>
      <c r="UUK2" s="208"/>
      <c r="UUL2" s="208"/>
      <c r="UUM2" s="208"/>
      <c r="UUN2" s="208"/>
      <c r="UUO2" s="208"/>
      <c r="UUP2" s="208"/>
      <c r="UUQ2" s="208"/>
      <c r="UUR2" s="208"/>
      <c r="UUS2" s="208"/>
      <c r="UUT2" s="208"/>
      <c r="UUU2" s="208"/>
      <c r="UUV2" s="208"/>
      <c r="UUW2" s="208"/>
      <c r="UUX2" s="208"/>
      <c r="UUY2" s="208"/>
      <c r="UUZ2" s="208"/>
      <c r="UVA2" s="208"/>
      <c r="UVB2" s="208"/>
      <c r="UVC2" s="208"/>
      <c r="UVD2" s="208"/>
      <c r="UVE2" s="208"/>
      <c r="UVF2" s="208"/>
      <c r="UVG2" s="208"/>
      <c r="UVH2" s="208"/>
      <c r="UVI2" s="208"/>
      <c r="UVJ2" s="208"/>
      <c r="UVK2" s="208"/>
      <c r="UVL2" s="208"/>
      <c r="UVM2" s="208"/>
      <c r="UVN2" s="208"/>
      <c r="UVO2" s="208"/>
      <c r="UVP2" s="208"/>
      <c r="UVQ2" s="208"/>
      <c r="UVR2" s="208"/>
      <c r="UVS2" s="208"/>
      <c r="UVT2" s="208"/>
      <c r="UVU2" s="208"/>
      <c r="UVV2" s="208"/>
      <c r="UVW2" s="208"/>
      <c r="UVX2" s="208"/>
      <c r="UVY2" s="208"/>
      <c r="UVZ2" s="208"/>
      <c r="UWA2" s="208"/>
      <c r="UWB2" s="208"/>
      <c r="UWC2" s="208"/>
      <c r="UWD2" s="208"/>
      <c r="UWE2" s="208"/>
      <c r="UWF2" s="208"/>
      <c r="UWG2" s="208"/>
      <c r="UWH2" s="208"/>
      <c r="UWI2" s="208"/>
      <c r="UWJ2" s="208"/>
      <c r="UWK2" s="208"/>
      <c r="UWL2" s="208"/>
      <c r="UWM2" s="208"/>
      <c r="UWN2" s="208"/>
      <c r="UWO2" s="208"/>
      <c r="UWP2" s="208"/>
      <c r="UWQ2" s="208"/>
      <c r="UWR2" s="208"/>
      <c r="UWS2" s="208"/>
      <c r="UWT2" s="208"/>
      <c r="UWU2" s="208"/>
      <c r="UWV2" s="208"/>
      <c r="UWW2" s="208"/>
      <c r="UWX2" s="208"/>
      <c r="UWY2" s="208"/>
      <c r="UWZ2" s="208"/>
      <c r="UXA2" s="208"/>
      <c r="UXB2" s="208"/>
      <c r="UXC2" s="208"/>
      <c r="UXD2" s="208"/>
      <c r="UXE2" s="208"/>
      <c r="UXF2" s="208"/>
      <c r="UXG2" s="208"/>
      <c r="UXH2" s="208"/>
      <c r="UXI2" s="208"/>
      <c r="UXJ2" s="208"/>
      <c r="UXK2" s="208"/>
      <c r="UXL2" s="208"/>
      <c r="UXM2" s="208"/>
      <c r="UXN2" s="208"/>
      <c r="UXO2" s="208"/>
      <c r="UXP2" s="208"/>
      <c r="UXQ2" s="208"/>
      <c r="UXR2" s="208"/>
      <c r="UXS2" s="208"/>
      <c r="UXT2" s="208"/>
      <c r="UXU2" s="208"/>
      <c r="UXV2" s="208"/>
      <c r="UXW2" s="208"/>
      <c r="UXX2" s="208"/>
      <c r="UXY2" s="208"/>
      <c r="UXZ2" s="208"/>
      <c r="UYA2" s="208"/>
      <c r="UYB2" s="208"/>
      <c r="UYC2" s="208"/>
      <c r="UYD2" s="208"/>
      <c r="UYE2" s="208"/>
      <c r="UYF2" s="208"/>
      <c r="UYG2" s="208"/>
      <c r="UYH2" s="208"/>
      <c r="UYI2" s="208"/>
      <c r="UYJ2" s="208"/>
      <c r="UYK2" s="208"/>
      <c r="UYL2" s="208"/>
      <c r="UYM2" s="208"/>
      <c r="UYN2" s="208"/>
      <c r="UYO2" s="208"/>
      <c r="UYP2" s="208"/>
      <c r="UYQ2" s="208"/>
      <c r="UYR2" s="208"/>
      <c r="UYS2" s="208"/>
      <c r="UYT2" s="208"/>
      <c r="UYU2" s="208"/>
      <c r="UYV2" s="208"/>
      <c r="UYW2" s="208"/>
      <c r="UYX2" s="208"/>
      <c r="UYY2" s="208"/>
      <c r="UYZ2" s="208"/>
      <c r="UZA2" s="208"/>
      <c r="UZB2" s="208"/>
      <c r="UZC2" s="208"/>
      <c r="UZD2" s="208"/>
      <c r="UZE2" s="208"/>
      <c r="UZF2" s="208"/>
      <c r="UZG2" s="208"/>
      <c r="UZH2" s="208"/>
      <c r="UZI2" s="208"/>
      <c r="UZJ2" s="208"/>
      <c r="UZK2" s="208"/>
      <c r="UZL2" s="208"/>
      <c r="UZM2" s="208"/>
      <c r="UZN2" s="208"/>
      <c r="UZO2" s="208"/>
      <c r="UZP2" s="208"/>
      <c r="UZQ2" s="208"/>
      <c r="UZR2" s="208"/>
      <c r="UZS2" s="208"/>
      <c r="UZT2" s="208"/>
      <c r="UZU2" s="208"/>
      <c r="UZV2" s="208"/>
      <c r="UZW2" s="208"/>
      <c r="UZX2" s="208"/>
      <c r="UZY2" s="208"/>
      <c r="UZZ2" s="208"/>
      <c r="VAA2" s="208"/>
      <c r="VAB2" s="208"/>
      <c r="VAC2" s="208"/>
      <c r="VAD2" s="208"/>
      <c r="VAE2" s="208"/>
      <c r="VAF2" s="208"/>
      <c r="VAG2" s="208"/>
      <c r="VAH2" s="208"/>
      <c r="VAI2" s="208"/>
      <c r="VAJ2" s="208"/>
      <c r="VAK2" s="208"/>
      <c r="VAL2" s="208"/>
      <c r="VAM2" s="208"/>
      <c r="VAN2" s="208"/>
      <c r="VAO2" s="208"/>
      <c r="VAP2" s="208"/>
      <c r="VAQ2" s="208"/>
      <c r="VAR2" s="208"/>
      <c r="VAS2" s="208"/>
      <c r="VAT2" s="208"/>
      <c r="VAU2" s="208"/>
      <c r="VAV2" s="208"/>
      <c r="VAW2" s="208"/>
      <c r="VAX2" s="208"/>
      <c r="VAY2" s="208"/>
      <c r="VAZ2" s="208"/>
      <c r="VBA2" s="208"/>
      <c r="VBB2" s="208"/>
      <c r="VBC2" s="208"/>
      <c r="VBD2" s="208"/>
      <c r="VBE2" s="208"/>
      <c r="VBF2" s="208"/>
      <c r="VBG2" s="208"/>
      <c r="VBH2" s="208"/>
      <c r="VBI2" s="208"/>
      <c r="VBJ2" s="208"/>
      <c r="VBK2" s="208"/>
      <c r="VBL2" s="208"/>
      <c r="VBM2" s="208"/>
      <c r="VBN2" s="208"/>
      <c r="VBO2" s="208"/>
      <c r="VBP2" s="208"/>
      <c r="VBQ2" s="208"/>
      <c r="VBR2" s="208"/>
      <c r="VBS2" s="208"/>
      <c r="VBT2" s="208"/>
      <c r="VBU2" s="208"/>
      <c r="VBV2" s="208"/>
      <c r="VBW2" s="208"/>
      <c r="VBX2" s="208"/>
      <c r="VBY2" s="208"/>
      <c r="VBZ2" s="208"/>
      <c r="VCA2" s="208"/>
      <c r="VCB2" s="208"/>
      <c r="VCC2" s="208"/>
      <c r="VCD2" s="208"/>
      <c r="VCE2" s="208"/>
      <c r="VCF2" s="208"/>
      <c r="VCG2" s="208"/>
      <c r="VCH2" s="208"/>
      <c r="VCI2" s="208"/>
      <c r="VCJ2" s="208"/>
      <c r="VCK2" s="208"/>
      <c r="VCL2" s="208"/>
      <c r="VCM2" s="208"/>
      <c r="VCN2" s="208"/>
      <c r="VCO2" s="208"/>
      <c r="VCP2" s="208"/>
      <c r="VCQ2" s="208"/>
      <c r="VCR2" s="208"/>
      <c r="VCS2" s="208"/>
      <c r="VCT2" s="208"/>
      <c r="VCU2" s="208"/>
      <c r="VCV2" s="208"/>
      <c r="VCW2" s="208"/>
      <c r="VCX2" s="208"/>
      <c r="VCY2" s="208"/>
      <c r="VCZ2" s="208"/>
      <c r="VDA2" s="208"/>
      <c r="VDB2" s="208"/>
      <c r="VDC2" s="208"/>
      <c r="VDD2" s="208"/>
      <c r="VDE2" s="208"/>
      <c r="VDF2" s="208"/>
      <c r="VDG2" s="208"/>
      <c r="VDH2" s="208"/>
      <c r="VDI2" s="208"/>
      <c r="VDJ2" s="208"/>
      <c r="VDK2" s="208"/>
      <c r="VDL2" s="208"/>
      <c r="VDM2" s="208"/>
      <c r="VDN2" s="208"/>
      <c r="VDO2" s="208"/>
      <c r="VDP2" s="208"/>
      <c r="VDQ2" s="208"/>
      <c r="VDR2" s="208"/>
      <c r="VDS2" s="208"/>
      <c r="VDT2" s="208"/>
      <c r="VDU2" s="208"/>
      <c r="VDV2" s="208"/>
      <c r="VDW2" s="208"/>
      <c r="VDX2" s="208"/>
      <c r="VDY2" s="208"/>
      <c r="VDZ2" s="208"/>
      <c r="VEA2" s="208"/>
      <c r="VEB2" s="208"/>
      <c r="VEC2" s="208"/>
      <c r="VED2" s="208"/>
      <c r="VEE2" s="208"/>
      <c r="VEF2" s="208"/>
      <c r="VEG2" s="208"/>
      <c r="VEH2" s="208"/>
      <c r="VEI2" s="208"/>
      <c r="VEJ2" s="208"/>
      <c r="VEK2" s="208"/>
      <c r="VEL2" s="208"/>
      <c r="VEM2" s="208"/>
      <c r="VEN2" s="208"/>
      <c r="VEO2" s="208"/>
      <c r="VEP2" s="208"/>
      <c r="VEQ2" s="208"/>
      <c r="VER2" s="208"/>
      <c r="VES2" s="208"/>
      <c r="VET2" s="208"/>
      <c r="VEU2" s="208"/>
      <c r="VEV2" s="208"/>
      <c r="VEW2" s="208"/>
      <c r="VEX2" s="208"/>
      <c r="VEY2" s="208"/>
      <c r="VEZ2" s="208"/>
      <c r="VFA2" s="208"/>
      <c r="VFB2" s="208"/>
      <c r="VFC2" s="208"/>
      <c r="VFD2" s="208"/>
      <c r="VFE2" s="208"/>
      <c r="VFF2" s="208"/>
      <c r="VFG2" s="208"/>
      <c r="VFH2" s="208"/>
      <c r="VFI2" s="208"/>
      <c r="VFJ2" s="208"/>
      <c r="VFK2" s="208"/>
      <c r="VFL2" s="208"/>
      <c r="VFM2" s="208"/>
      <c r="VFN2" s="208"/>
      <c r="VFO2" s="208"/>
      <c r="VFP2" s="208"/>
      <c r="VFQ2" s="208"/>
      <c r="VFR2" s="208"/>
      <c r="VFS2" s="208"/>
      <c r="VFT2" s="208"/>
      <c r="VFU2" s="208"/>
      <c r="VFV2" s="208"/>
      <c r="VFW2" s="208"/>
      <c r="VFX2" s="208"/>
      <c r="VFY2" s="208"/>
      <c r="VFZ2" s="208"/>
      <c r="VGA2" s="208"/>
      <c r="VGB2" s="208"/>
      <c r="VGC2" s="208"/>
      <c r="VGD2" s="208"/>
      <c r="VGE2" s="208"/>
      <c r="VGF2" s="208"/>
      <c r="VGG2" s="208"/>
      <c r="VGH2" s="208"/>
      <c r="VGI2" s="208"/>
      <c r="VGJ2" s="208"/>
      <c r="VGK2" s="208"/>
      <c r="VGL2" s="208"/>
      <c r="VGM2" s="208"/>
      <c r="VGN2" s="208"/>
      <c r="VGO2" s="208"/>
      <c r="VGP2" s="208"/>
      <c r="VGQ2" s="208"/>
      <c r="VGR2" s="208"/>
      <c r="VGS2" s="208"/>
      <c r="VGT2" s="208"/>
      <c r="VGU2" s="208"/>
      <c r="VGV2" s="208"/>
      <c r="VGW2" s="208"/>
      <c r="VGX2" s="208"/>
      <c r="VGY2" s="208"/>
      <c r="VGZ2" s="208"/>
      <c r="VHA2" s="208"/>
      <c r="VHB2" s="208"/>
      <c r="VHC2" s="208"/>
      <c r="VHD2" s="208"/>
      <c r="VHE2" s="208"/>
      <c r="VHF2" s="208"/>
      <c r="VHG2" s="208"/>
      <c r="VHH2" s="208"/>
      <c r="VHI2" s="208"/>
      <c r="VHJ2" s="208"/>
      <c r="VHK2" s="208"/>
      <c r="VHL2" s="208"/>
      <c r="VHM2" s="208"/>
      <c r="VHN2" s="208"/>
      <c r="VHO2" s="208"/>
      <c r="VHP2" s="208"/>
      <c r="VHQ2" s="208"/>
      <c r="VHR2" s="208"/>
      <c r="VHS2" s="208"/>
      <c r="VHT2" s="208"/>
      <c r="VHU2" s="208"/>
      <c r="VHV2" s="208"/>
      <c r="VHW2" s="208"/>
      <c r="VHX2" s="208"/>
      <c r="VHY2" s="208"/>
      <c r="VHZ2" s="208"/>
      <c r="VIA2" s="208"/>
      <c r="VIB2" s="208"/>
      <c r="VIC2" s="208"/>
      <c r="VID2" s="208"/>
      <c r="VIE2" s="208"/>
      <c r="VIF2" s="208"/>
      <c r="VIG2" s="208"/>
      <c r="VIH2" s="208"/>
      <c r="VII2" s="208"/>
      <c r="VIJ2" s="208"/>
      <c r="VIK2" s="208"/>
      <c r="VIL2" s="208"/>
      <c r="VIM2" s="208"/>
      <c r="VIN2" s="208"/>
      <c r="VIO2" s="208"/>
      <c r="VIP2" s="208"/>
      <c r="VIQ2" s="208"/>
      <c r="VIR2" s="208"/>
      <c r="VIS2" s="208"/>
      <c r="VIT2" s="208"/>
      <c r="VIU2" s="208"/>
      <c r="VIV2" s="208"/>
      <c r="VIW2" s="208"/>
      <c r="VIX2" s="208"/>
      <c r="VIY2" s="208"/>
      <c r="VIZ2" s="208"/>
      <c r="VJA2" s="208"/>
      <c r="VJB2" s="208"/>
      <c r="VJC2" s="208"/>
      <c r="VJD2" s="208"/>
      <c r="VJE2" s="208"/>
      <c r="VJF2" s="208"/>
      <c r="VJG2" s="208"/>
      <c r="VJH2" s="208"/>
      <c r="VJI2" s="208"/>
      <c r="VJJ2" s="208"/>
      <c r="VJK2" s="208"/>
      <c r="VJL2" s="208"/>
      <c r="VJM2" s="208"/>
      <c r="VJN2" s="208"/>
      <c r="VJO2" s="208"/>
      <c r="VJP2" s="208"/>
      <c r="VJQ2" s="208"/>
      <c r="VJR2" s="208"/>
      <c r="VJS2" s="208"/>
      <c r="VJT2" s="208"/>
      <c r="VJU2" s="208"/>
      <c r="VJV2" s="208"/>
      <c r="VJW2" s="208"/>
      <c r="VJX2" s="208"/>
      <c r="VJY2" s="208"/>
      <c r="VJZ2" s="208"/>
      <c r="VKA2" s="208"/>
      <c r="VKB2" s="208"/>
      <c r="VKC2" s="208"/>
      <c r="VKD2" s="208"/>
      <c r="VKE2" s="208"/>
      <c r="VKF2" s="208"/>
      <c r="VKG2" s="208"/>
      <c r="VKH2" s="208"/>
      <c r="VKI2" s="208"/>
      <c r="VKJ2" s="208"/>
      <c r="VKK2" s="208"/>
      <c r="VKL2" s="208"/>
      <c r="VKM2" s="208"/>
      <c r="VKN2" s="208"/>
      <c r="VKO2" s="208"/>
      <c r="VKP2" s="208"/>
      <c r="VKQ2" s="208"/>
      <c r="VKR2" s="208"/>
      <c r="VKS2" s="208"/>
      <c r="VKT2" s="208"/>
      <c r="VKU2" s="208"/>
      <c r="VKV2" s="208"/>
      <c r="VKW2" s="208"/>
      <c r="VKX2" s="208"/>
      <c r="VKY2" s="208"/>
      <c r="VKZ2" s="208"/>
      <c r="VLA2" s="208"/>
      <c r="VLB2" s="208"/>
      <c r="VLC2" s="208"/>
      <c r="VLD2" s="208"/>
      <c r="VLE2" s="208"/>
      <c r="VLF2" s="208"/>
      <c r="VLG2" s="208"/>
      <c r="VLH2" s="208"/>
      <c r="VLI2" s="208"/>
      <c r="VLJ2" s="208"/>
      <c r="VLK2" s="208"/>
      <c r="VLL2" s="208"/>
      <c r="VLM2" s="208"/>
      <c r="VLN2" s="208"/>
      <c r="VLO2" s="208"/>
      <c r="VLP2" s="208"/>
      <c r="VLQ2" s="208"/>
      <c r="VLR2" s="208"/>
      <c r="VLS2" s="208"/>
      <c r="VLT2" s="208"/>
      <c r="VLU2" s="208"/>
      <c r="VLV2" s="208"/>
      <c r="VLW2" s="208"/>
      <c r="VLX2" s="208"/>
      <c r="VLY2" s="208"/>
      <c r="VLZ2" s="208"/>
      <c r="VMA2" s="208"/>
      <c r="VMB2" s="208"/>
      <c r="VMC2" s="208"/>
      <c r="VMD2" s="208"/>
      <c r="VME2" s="208"/>
      <c r="VMF2" s="208"/>
      <c r="VMG2" s="208"/>
      <c r="VMH2" s="208"/>
      <c r="VMI2" s="208"/>
      <c r="VMJ2" s="208"/>
      <c r="VMK2" s="208"/>
      <c r="VML2" s="208"/>
      <c r="VMM2" s="208"/>
      <c r="VMN2" s="208"/>
      <c r="VMO2" s="208"/>
      <c r="VMP2" s="208"/>
      <c r="VMQ2" s="208"/>
      <c r="VMR2" s="208"/>
      <c r="VMS2" s="208"/>
      <c r="VMT2" s="208"/>
      <c r="VMU2" s="208"/>
      <c r="VMV2" s="208"/>
      <c r="VMW2" s="208"/>
      <c r="VMX2" s="208"/>
      <c r="VMY2" s="208"/>
      <c r="VMZ2" s="208"/>
      <c r="VNA2" s="208"/>
      <c r="VNB2" s="208"/>
      <c r="VNC2" s="208"/>
      <c r="VND2" s="208"/>
      <c r="VNE2" s="208"/>
      <c r="VNF2" s="208"/>
      <c r="VNG2" s="208"/>
      <c r="VNH2" s="208"/>
      <c r="VNI2" s="208"/>
      <c r="VNJ2" s="208"/>
      <c r="VNK2" s="208"/>
      <c r="VNL2" s="208"/>
      <c r="VNM2" s="208"/>
      <c r="VNN2" s="208"/>
      <c r="VNO2" s="208"/>
      <c r="VNP2" s="208"/>
      <c r="VNQ2" s="208"/>
      <c r="VNR2" s="208"/>
      <c r="VNS2" s="208"/>
      <c r="VNT2" s="208"/>
      <c r="VNU2" s="208"/>
      <c r="VNV2" s="208"/>
      <c r="VNW2" s="208"/>
      <c r="VNX2" s="208"/>
      <c r="VNY2" s="208"/>
      <c r="VNZ2" s="208"/>
      <c r="VOA2" s="208"/>
      <c r="VOB2" s="208"/>
      <c r="VOC2" s="208"/>
      <c r="VOD2" s="208"/>
      <c r="VOE2" s="208"/>
      <c r="VOF2" s="208"/>
      <c r="VOG2" s="208"/>
      <c r="VOH2" s="208"/>
      <c r="VOI2" s="208"/>
      <c r="VOJ2" s="208"/>
      <c r="VOK2" s="208"/>
      <c r="VOL2" s="208"/>
      <c r="VOM2" s="208"/>
      <c r="VON2" s="208"/>
      <c r="VOO2" s="208"/>
      <c r="VOP2" s="208"/>
      <c r="VOQ2" s="208"/>
      <c r="VOR2" s="208"/>
      <c r="VOS2" s="208"/>
      <c r="VOT2" s="208"/>
      <c r="VOU2" s="208"/>
      <c r="VOV2" s="208"/>
      <c r="VOW2" s="208"/>
      <c r="VOX2" s="208"/>
      <c r="VOY2" s="208"/>
      <c r="VOZ2" s="208"/>
      <c r="VPA2" s="208"/>
      <c r="VPB2" s="208"/>
      <c r="VPC2" s="208"/>
      <c r="VPD2" s="208"/>
      <c r="VPE2" s="208"/>
      <c r="VPF2" s="208"/>
      <c r="VPG2" s="208"/>
      <c r="VPH2" s="208"/>
      <c r="VPI2" s="208"/>
      <c r="VPJ2" s="208"/>
      <c r="VPK2" s="208"/>
      <c r="VPL2" s="208"/>
      <c r="VPM2" s="208"/>
      <c r="VPN2" s="208"/>
      <c r="VPO2" s="208"/>
      <c r="VPP2" s="208"/>
      <c r="VPQ2" s="208"/>
      <c r="VPR2" s="208"/>
      <c r="VPS2" s="208"/>
      <c r="VPT2" s="208"/>
      <c r="VPU2" s="208"/>
      <c r="VPV2" s="208"/>
      <c r="VPW2" s="208"/>
      <c r="VPX2" s="208"/>
      <c r="VPY2" s="208"/>
      <c r="VPZ2" s="208"/>
      <c r="VQA2" s="208"/>
      <c r="VQB2" s="208"/>
      <c r="VQC2" s="208"/>
      <c r="VQD2" s="208"/>
      <c r="VQE2" s="208"/>
      <c r="VQF2" s="208"/>
      <c r="VQG2" s="208"/>
      <c r="VQH2" s="208"/>
      <c r="VQI2" s="208"/>
      <c r="VQJ2" s="208"/>
      <c r="VQK2" s="208"/>
      <c r="VQL2" s="208"/>
      <c r="VQM2" s="208"/>
      <c r="VQN2" s="208"/>
      <c r="VQO2" s="208"/>
      <c r="VQP2" s="208"/>
      <c r="VQQ2" s="208"/>
      <c r="VQR2" s="208"/>
      <c r="VQS2" s="208"/>
      <c r="VQT2" s="208"/>
      <c r="VQU2" s="208"/>
      <c r="VQV2" s="208"/>
      <c r="VQW2" s="208"/>
      <c r="VQX2" s="208"/>
      <c r="VQY2" s="208"/>
      <c r="VQZ2" s="208"/>
      <c r="VRA2" s="208"/>
      <c r="VRB2" s="208"/>
      <c r="VRC2" s="208"/>
      <c r="VRD2" s="208"/>
      <c r="VRE2" s="208"/>
      <c r="VRF2" s="208"/>
      <c r="VRG2" s="208"/>
      <c r="VRH2" s="208"/>
      <c r="VRI2" s="208"/>
      <c r="VRJ2" s="208"/>
      <c r="VRK2" s="208"/>
      <c r="VRL2" s="208"/>
      <c r="VRM2" s="208"/>
      <c r="VRN2" s="208"/>
      <c r="VRO2" s="208"/>
      <c r="VRP2" s="208"/>
      <c r="VRQ2" s="208"/>
      <c r="VRR2" s="208"/>
      <c r="VRS2" s="208"/>
      <c r="VRT2" s="208"/>
      <c r="VRU2" s="208"/>
      <c r="VRV2" s="208"/>
      <c r="VRW2" s="208"/>
      <c r="VRX2" s="208"/>
      <c r="VRY2" s="208"/>
      <c r="VRZ2" s="208"/>
      <c r="VSA2" s="208"/>
      <c r="VSB2" s="208"/>
      <c r="VSC2" s="208"/>
      <c r="VSD2" s="208"/>
      <c r="VSE2" s="208"/>
      <c r="VSF2" s="208"/>
      <c r="VSG2" s="208"/>
      <c r="VSH2" s="208"/>
      <c r="VSI2" s="208"/>
      <c r="VSJ2" s="208"/>
      <c r="VSK2" s="208"/>
      <c r="VSL2" s="208"/>
      <c r="VSM2" s="208"/>
      <c r="VSN2" s="208"/>
      <c r="VSO2" s="208"/>
      <c r="VSP2" s="208"/>
      <c r="VSQ2" s="208"/>
      <c r="VSR2" s="208"/>
      <c r="VSS2" s="208"/>
      <c r="VST2" s="208"/>
      <c r="VSU2" s="208"/>
      <c r="VSV2" s="208"/>
      <c r="VSW2" s="208"/>
      <c r="VSX2" s="208"/>
      <c r="VSY2" s="208"/>
      <c r="VSZ2" s="208"/>
      <c r="VTA2" s="208"/>
      <c r="VTB2" s="208"/>
      <c r="VTC2" s="208"/>
      <c r="VTD2" s="208"/>
      <c r="VTE2" s="208"/>
      <c r="VTF2" s="208"/>
      <c r="VTG2" s="208"/>
      <c r="VTH2" s="208"/>
      <c r="VTI2" s="208"/>
      <c r="VTJ2" s="208"/>
      <c r="VTK2" s="208"/>
      <c r="VTL2" s="208"/>
      <c r="VTM2" s="208"/>
      <c r="VTN2" s="208"/>
      <c r="VTO2" s="208"/>
      <c r="VTP2" s="208"/>
      <c r="VTQ2" s="208"/>
      <c r="VTR2" s="208"/>
      <c r="VTS2" s="208"/>
      <c r="VTT2" s="208"/>
      <c r="VTU2" s="208"/>
      <c r="VTV2" s="208"/>
      <c r="VTW2" s="208"/>
      <c r="VTX2" s="208"/>
      <c r="VTY2" s="208"/>
      <c r="VTZ2" s="208"/>
      <c r="VUA2" s="208"/>
      <c r="VUB2" s="208"/>
      <c r="VUC2" s="208"/>
      <c r="VUD2" s="208"/>
      <c r="VUE2" s="208"/>
      <c r="VUF2" s="208"/>
      <c r="VUG2" s="208"/>
      <c r="VUH2" s="208"/>
      <c r="VUI2" s="208"/>
      <c r="VUJ2" s="208"/>
      <c r="VUK2" s="208"/>
      <c r="VUL2" s="208"/>
      <c r="VUM2" s="208"/>
      <c r="VUN2" s="208"/>
      <c r="VUO2" s="208"/>
      <c r="VUP2" s="208"/>
      <c r="VUQ2" s="208"/>
      <c r="VUR2" s="208"/>
      <c r="VUS2" s="208"/>
      <c r="VUT2" s="208"/>
      <c r="VUU2" s="208"/>
      <c r="VUV2" s="208"/>
      <c r="VUW2" s="208"/>
      <c r="VUX2" s="208"/>
      <c r="VUY2" s="208"/>
      <c r="VUZ2" s="208"/>
      <c r="VVA2" s="208"/>
      <c r="VVB2" s="208"/>
      <c r="VVC2" s="208"/>
      <c r="VVD2" s="208"/>
      <c r="VVE2" s="208"/>
      <c r="VVF2" s="208"/>
      <c r="VVG2" s="208"/>
      <c r="VVH2" s="208"/>
      <c r="VVI2" s="208"/>
      <c r="VVJ2" s="208"/>
      <c r="VVK2" s="208"/>
      <c r="VVL2" s="208"/>
      <c r="VVM2" s="208"/>
      <c r="VVN2" s="208"/>
      <c r="VVO2" s="208"/>
      <c r="VVP2" s="208"/>
      <c r="VVQ2" s="208"/>
      <c r="VVR2" s="208"/>
      <c r="VVS2" s="208"/>
      <c r="VVT2" s="208"/>
      <c r="VVU2" s="208"/>
      <c r="VVV2" s="208"/>
      <c r="VVW2" s="208"/>
      <c r="VVX2" s="208"/>
      <c r="VVY2" s="208"/>
      <c r="VVZ2" s="208"/>
      <c r="VWA2" s="208"/>
      <c r="VWB2" s="208"/>
      <c r="VWC2" s="208"/>
      <c r="VWD2" s="208"/>
      <c r="VWE2" s="208"/>
      <c r="VWF2" s="208"/>
      <c r="VWG2" s="208"/>
      <c r="VWH2" s="208"/>
      <c r="VWI2" s="208"/>
      <c r="VWJ2" s="208"/>
      <c r="VWK2" s="208"/>
      <c r="VWL2" s="208"/>
      <c r="VWM2" s="208"/>
      <c r="VWN2" s="208"/>
      <c r="VWO2" s="208"/>
      <c r="VWP2" s="208"/>
      <c r="VWQ2" s="208"/>
      <c r="VWR2" s="208"/>
      <c r="VWS2" s="208"/>
      <c r="VWT2" s="208"/>
      <c r="VWU2" s="208"/>
      <c r="VWV2" s="208"/>
      <c r="VWW2" s="208"/>
      <c r="VWX2" s="208"/>
      <c r="VWY2" s="208"/>
      <c r="VWZ2" s="208"/>
      <c r="VXA2" s="208"/>
      <c r="VXB2" s="208"/>
      <c r="VXC2" s="208"/>
      <c r="VXD2" s="208"/>
      <c r="VXE2" s="208"/>
      <c r="VXF2" s="208"/>
      <c r="VXG2" s="208"/>
      <c r="VXH2" s="208"/>
      <c r="VXI2" s="208"/>
      <c r="VXJ2" s="208"/>
      <c r="VXK2" s="208"/>
      <c r="VXL2" s="208"/>
      <c r="VXM2" s="208"/>
      <c r="VXN2" s="208"/>
      <c r="VXO2" s="208"/>
      <c r="VXP2" s="208"/>
      <c r="VXQ2" s="208"/>
      <c r="VXR2" s="208"/>
      <c r="VXS2" s="208"/>
      <c r="VXT2" s="208"/>
      <c r="VXU2" s="208"/>
      <c r="VXV2" s="208"/>
      <c r="VXW2" s="208"/>
      <c r="VXX2" s="208"/>
      <c r="VXY2" s="208"/>
      <c r="VXZ2" s="208"/>
      <c r="VYA2" s="208"/>
      <c r="VYB2" s="208"/>
      <c r="VYC2" s="208"/>
      <c r="VYD2" s="208"/>
      <c r="VYE2" s="208"/>
      <c r="VYF2" s="208"/>
      <c r="VYG2" s="208"/>
      <c r="VYH2" s="208"/>
      <c r="VYI2" s="208"/>
      <c r="VYJ2" s="208"/>
      <c r="VYK2" s="208"/>
      <c r="VYL2" s="208"/>
      <c r="VYM2" s="208"/>
      <c r="VYN2" s="208"/>
      <c r="VYO2" s="208"/>
      <c r="VYP2" s="208"/>
      <c r="VYQ2" s="208"/>
      <c r="VYR2" s="208"/>
      <c r="VYS2" s="208"/>
      <c r="VYT2" s="208"/>
      <c r="VYU2" s="208"/>
      <c r="VYV2" s="208"/>
      <c r="VYW2" s="208"/>
      <c r="VYX2" s="208"/>
      <c r="VYY2" s="208"/>
      <c r="VYZ2" s="208"/>
      <c r="VZA2" s="208"/>
      <c r="VZB2" s="208"/>
      <c r="VZC2" s="208"/>
      <c r="VZD2" s="208"/>
      <c r="VZE2" s="208"/>
      <c r="VZF2" s="208"/>
      <c r="VZG2" s="208"/>
      <c r="VZH2" s="208"/>
      <c r="VZI2" s="208"/>
      <c r="VZJ2" s="208"/>
      <c r="VZK2" s="208"/>
      <c r="VZL2" s="208"/>
      <c r="VZM2" s="208"/>
      <c r="VZN2" s="208"/>
      <c r="VZO2" s="208"/>
      <c r="VZP2" s="208"/>
      <c r="VZQ2" s="208"/>
      <c r="VZR2" s="208"/>
      <c r="VZS2" s="208"/>
      <c r="VZT2" s="208"/>
      <c r="VZU2" s="208"/>
      <c r="VZV2" s="208"/>
      <c r="VZW2" s="208"/>
      <c r="VZX2" s="208"/>
      <c r="VZY2" s="208"/>
      <c r="VZZ2" s="208"/>
      <c r="WAA2" s="208"/>
      <c r="WAB2" s="208"/>
      <c r="WAC2" s="208"/>
      <c r="WAD2" s="208"/>
      <c r="WAE2" s="208"/>
      <c r="WAF2" s="208"/>
      <c r="WAG2" s="208"/>
      <c r="WAH2" s="208"/>
      <c r="WAI2" s="208"/>
      <c r="WAJ2" s="208"/>
      <c r="WAK2" s="208"/>
      <c r="WAL2" s="208"/>
      <c r="WAM2" s="208"/>
      <c r="WAN2" s="208"/>
      <c r="WAO2" s="208"/>
      <c r="WAP2" s="208"/>
      <c r="WAQ2" s="208"/>
      <c r="WAR2" s="208"/>
      <c r="WAS2" s="208"/>
      <c r="WAT2" s="208"/>
      <c r="WAU2" s="208"/>
      <c r="WAV2" s="208"/>
      <c r="WAW2" s="208"/>
      <c r="WAX2" s="208"/>
      <c r="WAY2" s="208"/>
      <c r="WAZ2" s="208"/>
      <c r="WBA2" s="208"/>
      <c r="WBB2" s="208"/>
      <c r="WBC2" s="208"/>
      <c r="WBD2" s="208"/>
      <c r="WBE2" s="208"/>
      <c r="WBF2" s="208"/>
      <c r="WBG2" s="208"/>
      <c r="WBH2" s="208"/>
      <c r="WBI2" s="208"/>
      <c r="WBJ2" s="208"/>
      <c r="WBK2" s="208"/>
      <c r="WBL2" s="208"/>
      <c r="WBM2" s="208"/>
      <c r="WBN2" s="208"/>
      <c r="WBO2" s="208"/>
      <c r="WBP2" s="208"/>
      <c r="WBQ2" s="208"/>
      <c r="WBR2" s="208"/>
      <c r="WBS2" s="208"/>
      <c r="WBT2" s="208"/>
      <c r="WBU2" s="208"/>
      <c r="WBV2" s="208"/>
      <c r="WBW2" s="208"/>
      <c r="WBX2" s="208"/>
      <c r="WBY2" s="208"/>
      <c r="WBZ2" s="208"/>
      <c r="WCA2" s="208"/>
      <c r="WCB2" s="208"/>
      <c r="WCC2" s="208"/>
      <c r="WCD2" s="208"/>
      <c r="WCE2" s="208"/>
      <c r="WCF2" s="208"/>
      <c r="WCG2" s="208"/>
      <c r="WCH2" s="208"/>
      <c r="WCI2" s="208"/>
      <c r="WCJ2" s="208"/>
      <c r="WCK2" s="208"/>
      <c r="WCL2" s="208"/>
      <c r="WCM2" s="208"/>
      <c r="WCN2" s="208"/>
      <c r="WCO2" s="208"/>
      <c r="WCP2" s="208"/>
      <c r="WCQ2" s="208"/>
      <c r="WCR2" s="208"/>
      <c r="WCS2" s="208"/>
      <c r="WCT2" s="208"/>
      <c r="WCU2" s="208"/>
      <c r="WCV2" s="208"/>
      <c r="WCW2" s="208"/>
      <c r="WCX2" s="208"/>
      <c r="WCY2" s="208"/>
      <c r="WCZ2" s="208"/>
      <c r="WDA2" s="208"/>
      <c r="WDB2" s="208"/>
      <c r="WDC2" s="208"/>
      <c r="WDD2" s="208"/>
      <c r="WDE2" s="208"/>
      <c r="WDF2" s="208"/>
      <c r="WDG2" s="208"/>
      <c r="WDH2" s="208"/>
      <c r="WDI2" s="208"/>
      <c r="WDJ2" s="208"/>
      <c r="WDK2" s="208"/>
      <c r="WDL2" s="208"/>
      <c r="WDM2" s="208"/>
      <c r="WDN2" s="208"/>
      <c r="WDO2" s="208"/>
      <c r="WDP2" s="208"/>
      <c r="WDQ2" s="208"/>
      <c r="WDR2" s="208"/>
      <c r="WDS2" s="208"/>
      <c r="WDT2" s="208"/>
      <c r="WDU2" s="208"/>
      <c r="WDV2" s="208"/>
      <c r="WDW2" s="208"/>
      <c r="WDX2" s="208"/>
      <c r="WDY2" s="208"/>
      <c r="WDZ2" s="208"/>
      <c r="WEA2" s="208"/>
      <c r="WEB2" s="208"/>
      <c r="WEC2" s="208"/>
      <c r="WED2" s="208"/>
      <c r="WEE2" s="208"/>
      <c r="WEF2" s="208"/>
      <c r="WEG2" s="208"/>
      <c r="WEH2" s="208"/>
      <c r="WEI2" s="208"/>
      <c r="WEJ2" s="208"/>
      <c r="WEK2" s="208"/>
      <c r="WEL2" s="208"/>
      <c r="WEM2" s="208"/>
      <c r="WEN2" s="208"/>
      <c r="WEO2" s="208"/>
      <c r="WEP2" s="208"/>
      <c r="WEQ2" s="208"/>
      <c r="WER2" s="208"/>
      <c r="WES2" s="208"/>
      <c r="WET2" s="208"/>
      <c r="WEU2" s="208"/>
      <c r="WEV2" s="208"/>
      <c r="WEW2" s="208"/>
      <c r="WEX2" s="208"/>
      <c r="WEY2" s="208"/>
      <c r="WEZ2" s="208"/>
      <c r="WFA2" s="208"/>
      <c r="WFB2" s="208"/>
      <c r="WFC2" s="208"/>
      <c r="WFD2" s="208"/>
      <c r="WFE2" s="208"/>
      <c r="WFF2" s="208"/>
      <c r="WFG2" s="208"/>
      <c r="WFH2" s="208"/>
      <c r="WFI2" s="208"/>
      <c r="WFJ2" s="208"/>
      <c r="WFK2" s="208"/>
      <c r="WFL2" s="208"/>
      <c r="WFM2" s="208"/>
      <c r="WFN2" s="208"/>
      <c r="WFO2" s="208"/>
      <c r="WFP2" s="208"/>
      <c r="WFQ2" s="208"/>
      <c r="WFR2" s="208"/>
      <c r="WFS2" s="208"/>
      <c r="WFT2" s="208"/>
      <c r="WFU2" s="208"/>
      <c r="WFV2" s="208"/>
      <c r="WFW2" s="208"/>
      <c r="WFX2" s="208"/>
      <c r="WFY2" s="208"/>
      <c r="WFZ2" s="208"/>
      <c r="WGA2" s="208"/>
      <c r="WGB2" s="208"/>
      <c r="WGC2" s="208"/>
      <c r="WGD2" s="208"/>
      <c r="WGE2" s="208"/>
      <c r="WGF2" s="208"/>
      <c r="WGG2" s="208"/>
      <c r="WGH2" s="208"/>
      <c r="WGI2" s="208"/>
      <c r="WGJ2" s="208"/>
      <c r="WGK2" s="208"/>
      <c r="WGL2" s="208"/>
      <c r="WGM2" s="208"/>
      <c r="WGN2" s="208"/>
      <c r="WGO2" s="208"/>
      <c r="WGP2" s="208"/>
      <c r="WGQ2" s="208"/>
      <c r="WGR2" s="208"/>
      <c r="WGS2" s="208"/>
      <c r="WGT2" s="208"/>
      <c r="WGU2" s="208"/>
      <c r="WGV2" s="208"/>
      <c r="WGW2" s="208"/>
      <c r="WGX2" s="208"/>
      <c r="WGY2" s="208"/>
      <c r="WGZ2" s="208"/>
      <c r="WHA2" s="208"/>
      <c r="WHB2" s="208"/>
      <c r="WHC2" s="208"/>
      <c r="WHD2" s="208"/>
      <c r="WHE2" s="208"/>
      <c r="WHF2" s="208"/>
      <c r="WHG2" s="208"/>
      <c r="WHH2" s="208"/>
      <c r="WHI2" s="208"/>
      <c r="WHJ2" s="208"/>
      <c r="WHK2" s="208"/>
      <c r="WHL2" s="208"/>
      <c r="WHM2" s="208"/>
      <c r="WHN2" s="208"/>
      <c r="WHO2" s="208"/>
      <c r="WHP2" s="208"/>
      <c r="WHQ2" s="208"/>
      <c r="WHR2" s="208"/>
      <c r="WHS2" s="208"/>
      <c r="WHT2" s="208"/>
      <c r="WHU2" s="208"/>
      <c r="WHV2" s="208"/>
      <c r="WHW2" s="208"/>
      <c r="WHX2" s="208"/>
      <c r="WHY2" s="208"/>
      <c r="WHZ2" s="208"/>
      <c r="WIA2" s="208"/>
      <c r="WIB2" s="208"/>
      <c r="WIC2" s="208"/>
      <c r="WID2" s="208"/>
      <c r="WIE2" s="208"/>
      <c r="WIF2" s="208"/>
      <c r="WIG2" s="208"/>
      <c r="WIH2" s="208"/>
      <c r="WII2" s="208"/>
      <c r="WIJ2" s="208"/>
      <c r="WIK2" s="208"/>
      <c r="WIL2" s="208"/>
      <c r="WIM2" s="208"/>
      <c r="WIN2" s="208"/>
      <c r="WIO2" s="208"/>
      <c r="WIP2" s="208"/>
      <c r="WIQ2" s="208"/>
      <c r="WIR2" s="208"/>
      <c r="WIS2" s="208"/>
      <c r="WIT2" s="208"/>
      <c r="WIU2" s="208"/>
      <c r="WIV2" s="208"/>
      <c r="WIW2" s="208"/>
      <c r="WIX2" s="208"/>
      <c r="WIY2" s="208"/>
      <c r="WIZ2" s="208"/>
      <c r="WJA2" s="208"/>
      <c r="WJB2" s="208"/>
      <c r="WJC2" s="208"/>
      <c r="WJD2" s="208"/>
      <c r="WJE2" s="208"/>
      <c r="WJF2" s="208"/>
      <c r="WJG2" s="208"/>
      <c r="WJH2" s="208"/>
      <c r="WJI2" s="208"/>
      <c r="WJJ2" s="208"/>
      <c r="WJK2" s="208"/>
      <c r="WJL2" s="208"/>
      <c r="WJM2" s="208"/>
      <c r="WJN2" s="208"/>
      <c r="WJO2" s="208"/>
      <c r="WJP2" s="208"/>
      <c r="WJQ2" s="208"/>
      <c r="WJR2" s="208"/>
      <c r="WJS2" s="208"/>
      <c r="WJT2" s="208"/>
      <c r="WJU2" s="208"/>
      <c r="WJV2" s="208"/>
      <c r="WJW2" s="208"/>
      <c r="WJX2" s="208"/>
      <c r="WJY2" s="208"/>
      <c r="WJZ2" s="208"/>
      <c r="WKA2" s="208"/>
      <c r="WKB2" s="208"/>
      <c r="WKC2" s="208"/>
      <c r="WKD2" s="208"/>
      <c r="WKE2" s="208"/>
      <c r="WKF2" s="208"/>
      <c r="WKG2" s="208"/>
      <c r="WKH2" s="208"/>
      <c r="WKI2" s="208"/>
      <c r="WKJ2" s="208"/>
      <c r="WKK2" s="208"/>
      <c r="WKL2" s="208"/>
      <c r="WKM2" s="208"/>
      <c r="WKN2" s="208"/>
      <c r="WKO2" s="208"/>
      <c r="WKP2" s="208"/>
      <c r="WKQ2" s="208"/>
      <c r="WKR2" s="208"/>
      <c r="WKS2" s="208"/>
      <c r="WKT2" s="208"/>
      <c r="WKU2" s="208"/>
      <c r="WKV2" s="208"/>
      <c r="WKW2" s="208"/>
      <c r="WKX2" s="208"/>
      <c r="WKY2" s="208"/>
      <c r="WKZ2" s="208"/>
      <c r="WLA2" s="208"/>
      <c r="WLB2" s="208"/>
      <c r="WLC2" s="208"/>
      <c r="WLD2" s="208"/>
      <c r="WLE2" s="208"/>
      <c r="WLF2" s="208"/>
      <c r="WLG2" s="208"/>
      <c r="WLH2" s="208"/>
      <c r="WLI2" s="208"/>
      <c r="WLJ2" s="208"/>
      <c r="WLK2" s="208"/>
      <c r="WLL2" s="208"/>
      <c r="WLM2" s="208"/>
      <c r="WLN2" s="208"/>
      <c r="WLO2" s="208"/>
      <c r="WLP2" s="208"/>
      <c r="WLQ2" s="208"/>
      <c r="WLR2" s="208"/>
      <c r="WLS2" s="208"/>
      <c r="WLT2" s="208"/>
      <c r="WLU2" s="208"/>
      <c r="WLV2" s="208"/>
      <c r="WLW2" s="208"/>
      <c r="WLX2" s="208"/>
      <c r="WLY2" s="208"/>
      <c r="WLZ2" s="208"/>
      <c r="WMA2" s="208"/>
      <c r="WMB2" s="208"/>
      <c r="WMC2" s="208"/>
      <c r="WMD2" s="208"/>
      <c r="WME2" s="208"/>
      <c r="WMF2" s="208"/>
      <c r="WMG2" s="208"/>
      <c r="WMH2" s="208"/>
      <c r="WMI2" s="208"/>
      <c r="WMJ2" s="208"/>
      <c r="WMK2" s="208"/>
      <c r="WML2" s="208"/>
      <c r="WMM2" s="208"/>
      <c r="WMN2" s="208"/>
      <c r="WMO2" s="208"/>
      <c r="WMP2" s="208"/>
      <c r="WMQ2" s="208"/>
      <c r="WMR2" s="208"/>
      <c r="WMS2" s="208"/>
      <c r="WMT2" s="208"/>
      <c r="WMU2" s="208"/>
      <c r="WMV2" s="208"/>
      <c r="WMW2" s="208"/>
      <c r="WMX2" s="208"/>
      <c r="WMY2" s="208"/>
      <c r="WMZ2" s="208"/>
      <c r="WNA2" s="208"/>
      <c r="WNB2" s="208"/>
      <c r="WNC2" s="208"/>
      <c r="WND2" s="208"/>
      <c r="WNE2" s="208"/>
      <c r="WNF2" s="208"/>
      <c r="WNG2" s="208"/>
      <c r="WNH2" s="208"/>
      <c r="WNI2" s="208"/>
      <c r="WNJ2" s="208"/>
      <c r="WNK2" s="208"/>
      <c r="WNL2" s="208"/>
      <c r="WNM2" s="208"/>
      <c r="WNN2" s="208"/>
      <c r="WNO2" s="208"/>
      <c r="WNP2" s="208"/>
      <c r="WNQ2" s="208"/>
      <c r="WNR2" s="208"/>
      <c r="WNS2" s="208"/>
      <c r="WNT2" s="208"/>
      <c r="WNU2" s="208"/>
      <c r="WNV2" s="208"/>
      <c r="WNW2" s="208"/>
      <c r="WNX2" s="208"/>
      <c r="WNY2" s="208"/>
      <c r="WNZ2" s="208"/>
      <c r="WOA2" s="208"/>
      <c r="WOB2" s="208"/>
      <c r="WOC2" s="208"/>
      <c r="WOD2" s="208"/>
      <c r="WOE2" s="208"/>
      <c r="WOF2" s="208"/>
      <c r="WOG2" s="208"/>
      <c r="WOH2" s="208"/>
      <c r="WOI2" s="208"/>
      <c r="WOJ2" s="208"/>
      <c r="WOK2" s="208"/>
      <c r="WOL2" s="208"/>
      <c r="WOM2" s="208"/>
      <c r="WON2" s="208"/>
      <c r="WOO2" s="208"/>
      <c r="WOP2" s="208"/>
      <c r="WOQ2" s="208"/>
      <c r="WOR2" s="208"/>
      <c r="WOS2" s="208"/>
      <c r="WOT2" s="208"/>
      <c r="WOU2" s="208"/>
      <c r="WOV2" s="208"/>
      <c r="WOW2" s="208"/>
      <c r="WOX2" s="208"/>
      <c r="WOY2" s="208"/>
      <c r="WOZ2" s="208"/>
      <c r="WPA2" s="208"/>
      <c r="WPB2" s="208"/>
      <c r="WPC2" s="208"/>
      <c r="WPD2" s="208"/>
      <c r="WPE2" s="208"/>
      <c r="WPF2" s="208"/>
      <c r="WPG2" s="208"/>
      <c r="WPH2" s="208"/>
      <c r="WPI2" s="208"/>
      <c r="WPJ2" s="208"/>
      <c r="WPK2" s="208"/>
      <c r="WPL2" s="208"/>
      <c r="WPM2" s="208"/>
      <c r="WPN2" s="208"/>
      <c r="WPO2" s="208"/>
      <c r="WPP2" s="208"/>
      <c r="WPQ2" s="208"/>
      <c r="WPR2" s="208"/>
      <c r="WPS2" s="208"/>
      <c r="WPT2" s="208"/>
      <c r="WPU2" s="208"/>
      <c r="WPV2" s="208"/>
      <c r="WPW2" s="208"/>
      <c r="WPX2" s="208"/>
      <c r="WPY2" s="208"/>
      <c r="WPZ2" s="208"/>
      <c r="WQA2" s="208"/>
      <c r="WQB2" s="208"/>
      <c r="WQC2" s="208"/>
      <c r="WQD2" s="208"/>
      <c r="WQE2" s="208"/>
      <c r="WQF2" s="208"/>
      <c r="WQG2" s="208"/>
      <c r="WQH2" s="208"/>
      <c r="WQI2" s="208"/>
      <c r="WQJ2" s="208"/>
      <c r="WQK2" s="208"/>
      <c r="WQL2" s="208"/>
      <c r="WQM2" s="208"/>
      <c r="WQN2" s="208"/>
      <c r="WQO2" s="208"/>
      <c r="WQP2" s="208"/>
      <c r="WQQ2" s="208"/>
      <c r="WQR2" s="208"/>
      <c r="WQS2" s="208"/>
      <c r="WQT2" s="208"/>
      <c r="WQU2" s="208"/>
      <c r="WQV2" s="208"/>
      <c r="WQW2" s="208"/>
      <c r="WQX2" s="208"/>
      <c r="WQY2" s="208"/>
      <c r="WQZ2" s="208"/>
      <c r="WRA2" s="208"/>
      <c r="WRB2" s="208"/>
      <c r="WRC2" s="208"/>
      <c r="WRD2" s="208"/>
      <c r="WRE2" s="208"/>
      <c r="WRF2" s="208"/>
      <c r="WRG2" s="208"/>
      <c r="WRH2" s="208"/>
      <c r="WRI2" s="208"/>
      <c r="WRJ2" s="208"/>
      <c r="WRK2" s="208"/>
      <c r="WRL2" s="208"/>
      <c r="WRM2" s="208"/>
      <c r="WRN2" s="208"/>
      <c r="WRO2" s="208"/>
      <c r="WRP2" s="208"/>
      <c r="WRQ2" s="208"/>
      <c r="WRR2" s="208"/>
      <c r="WRS2" s="208"/>
      <c r="WRT2" s="208"/>
      <c r="WRU2" s="208"/>
      <c r="WRV2" s="208"/>
      <c r="WRW2" s="208"/>
      <c r="WRX2" s="208"/>
      <c r="WRY2" s="208"/>
      <c r="WRZ2" s="208"/>
      <c r="WSA2" s="208"/>
      <c r="WSB2" s="208"/>
      <c r="WSC2" s="208"/>
      <c r="WSD2" s="208"/>
      <c r="WSE2" s="208"/>
      <c r="WSF2" s="208"/>
      <c r="WSG2" s="208"/>
      <c r="WSH2" s="208"/>
      <c r="WSI2" s="208"/>
      <c r="WSJ2" s="208"/>
      <c r="WSK2" s="208"/>
      <c r="WSL2" s="208"/>
      <c r="WSM2" s="208"/>
      <c r="WSN2" s="208"/>
      <c r="WSO2" s="208"/>
      <c r="WSP2" s="208"/>
      <c r="WSQ2" s="208"/>
      <c r="WSR2" s="208"/>
      <c r="WSS2" s="208"/>
      <c r="WST2" s="208"/>
      <c r="WSU2" s="208"/>
      <c r="WSV2" s="208"/>
      <c r="WSW2" s="208"/>
      <c r="WSX2" s="208"/>
      <c r="WSY2" s="208"/>
      <c r="WSZ2" s="208"/>
      <c r="WTA2" s="208"/>
      <c r="WTB2" s="208"/>
      <c r="WTC2" s="208"/>
      <c r="WTD2" s="208"/>
      <c r="WTE2" s="208"/>
      <c r="WTF2" s="208"/>
      <c r="WTG2" s="208"/>
      <c r="WTH2" s="208"/>
      <c r="WTI2" s="208"/>
      <c r="WTJ2" s="208"/>
      <c r="WTK2" s="208"/>
      <c r="WTL2" s="208"/>
      <c r="WTM2" s="208"/>
      <c r="WTN2" s="208"/>
      <c r="WTO2" s="208"/>
      <c r="WTP2" s="208"/>
      <c r="WTQ2" s="208"/>
      <c r="WTR2" s="208"/>
      <c r="WTS2" s="208"/>
      <c r="WTT2" s="208"/>
      <c r="WTU2" s="208"/>
      <c r="WTV2" s="208"/>
      <c r="WTW2" s="208"/>
      <c r="WTX2" s="208"/>
      <c r="WTY2" s="208"/>
      <c r="WTZ2" s="208"/>
      <c r="WUA2" s="208"/>
      <c r="WUB2" s="208"/>
      <c r="WUC2" s="208"/>
      <c r="WUD2" s="208"/>
      <c r="WUE2" s="208"/>
      <c r="WUF2" s="208"/>
      <c r="WUG2" s="208"/>
      <c r="WUH2" s="208"/>
      <c r="WUI2" s="208"/>
      <c r="WUJ2" s="208"/>
      <c r="WUK2" s="208"/>
      <c r="WUL2" s="208"/>
      <c r="WUM2" s="208"/>
      <c r="WUN2" s="208"/>
      <c r="WUO2" s="208"/>
      <c r="WUP2" s="208"/>
      <c r="WUQ2" s="208"/>
      <c r="WUR2" s="208"/>
      <c r="WUS2" s="208"/>
      <c r="WUT2" s="208"/>
      <c r="WUU2" s="208"/>
      <c r="WUV2" s="208"/>
      <c r="WUW2" s="208"/>
      <c r="WUX2" s="208"/>
      <c r="WUY2" s="208"/>
      <c r="WUZ2" s="208"/>
      <c r="WVA2" s="208"/>
      <c r="WVB2" s="208"/>
      <c r="WVC2" s="208"/>
      <c r="WVD2" s="208"/>
      <c r="WVE2" s="208"/>
      <c r="WVF2" s="208"/>
      <c r="WVG2" s="208"/>
      <c r="WVH2" s="208"/>
      <c r="WVI2" s="208"/>
      <c r="WVJ2" s="208"/>
      <c r="WVK2" s="208"/>
      <c r="WVL2" s="208"/>
      <c r="WVM2" s="208"/>
      <c r="WVN2" s="208"/>
      <c r="WVO2" s="208"/>
      <c r="WVP2" s="208"/>
      <c r="WVQ2" s="208"/>
      <c r="WVR2" s="208"/>
      <c r="WVS2" s="208"/>
      <c r="WVT2" s="208"/>
      <c r="WVU2" s="208"/>
      <c r="WVV2" s="208"/>
      <c r="WVW2" s="208"/>
      <c r="WVX2" s="208"/>
      <c r="WVY2" s="208"/>
      <c r="WVZ2" s="208"/>
      <c r="WWA2" s="208"/>
      <c r="WWB2" s="208"/>
      <c r="WWC2" s="208"/>
      <c r="WWD2" s="208"/>
      <c r="WWE2" s="208"/>
      <c r="WWF2" s="208"/>
      <c r="WWG2" s="208"/>
      <c r="WWH2" s="208"/>
      <c r="WWI2" s="208"/>
      <c r="WWJ2" s="208"/>
      <c r="WWK2" s="208"/>
      <c r="WWL2" s="208"/>
      <c r="WWM2" s="208"/>
      <c r="WWN2" s="208"/>
      <c r="WWO2" s="208"/>
      <c r="WWP2" s="208"/>
      <c r="WWQ2" s="208"/>
      <c r="WWR2" s="208"/>
      <c r="WWS2" s="208"/>
      <c r="WWT2" s="208"/>
      <c r="WWU2" s="208"/>
      <c r="WWV2" s="208"/>
      <c r="WWW2" s="208"/>
      <c r="WWX2" s="208"/>
      <c r="WWY2" s="208"/>
      <c r="WWZ2" s="208"/>
      <c r="WXA2" s="208"/>
      <c r="WXB2" s="208"/>
      <c r="WXC2" s="208"/>
      <c r="WXD2" s="208"/>
      <c r="WXE2" s="208"/>
      <c r="WXF2" s="208"/>
      <c r="WXG2" s="208"/>
      <c r="WXH2" s="208"/>
      <c r="WXI2" s="208"/>
      <c r="WXJ2" s="208"/>
      <c r="WXK2" s="208"/>
      <c r="WXL2" s="208"/>
      <c r="WXM2" s="208"/>
      <c r="WXN2" s="208"/>
      <c r="WXO2" s="208"/>
      <c r="WXP2" s="208"/>
      <c r="WXQ2" s="208"/>
      <c r="WXR2" s="208"/>
      <c r="WXS2" s="208"/>
      <c r="WXT2" s="208"/>
      <c r="WXU2" s="208"/>
      <c r="WXV2" s="208"/>
      <c r="WXW2" s="208"/>
      <c r="WXX2" s="208"/>
      <c r="WXY2" s="208"/>
      <c r="WXZ2" s="208"/>
      <c r="WYA2" s="208"/>
      <c r="WYB2" s="208"/>
      <c r="WYC2" s="208"/>
      <c r="WYD2" s="208"/>
      <c r="WYE2" s="208"/>
      <c r="WYF2" s="208"/>
      <c r="WYG2" s="208"/>
      <c r="WYH2" s="208"/>
      <c r="WYI2" s="208"/>
      <c r="WYJ2" s="208"/>
      <c r="WYK2" s="208"/>
      <c r="WYL2" s="208"/>
      <c r="WYM2" s="208"/>
      <c r="WYN2" s="208"/>
      <c r="WYO2" s="208"/>
      <c r="WYP2" s="208"/>
      <c r="WYQ2" s="208"/>
      <c r="WYR2" s="208"/>
      <c r="WYS2" s="208"/>
      <c r="WYT2" s="208"/>
      <c r="WYU2" s="208"/>
      <c r="WYV2" s="208"/>
      <c r="WYW2" s="208"/>
      <c r="WYX2" s="208"/>
      <c r="WYY2" s="208"/>
      <c r="WYZ2" s="208"/>
      <c r="WZA2" s="208"/>
      <c r="WZB2" s="208"/>
      <c r="WZC2" s="208"/>
      <c r="WZD2" s="208"/>
      <c r="WZE2" s="208"/>
      <c r="WZF2" s="208"/>
      <c r="WZG2" s="208"/>
      <c r="WZH2" s="208"/>
      <c r="WZI2" s="208"/>
      <c r="WZJ2" s="208"/>
      <c r="WZK2" s="208"/>
      <c r="WZL2" s="208"/>
      <c r="WZM2" s="208"/>
      <c r="WZN2" s="208"/>
      <c r="WZO2" s="208"/>
      <c r="WZP2" s="208"/>
      <c r="WZQ2" s="208"/>
      <c r="WZR2" s="208"/>
      <c r="WZS2" s="208"/>
      <c r="WZT2" s="208"/>
      <c r="WZU2" s="208"/>
      <c r="WZV2" s="208"/>
      <c r="WZW2" s="208"/>
      <c r="WZX2" s="208"/>
      <c r="WZY2" s="208"/>
      <c r="WZZ2" s="208"/>
      <c r="XAA2" s="208"/>
      <c r="XAB2" s="208"/>
      <c r="XAC2" s="208"/>
      <c r="XAD2" s="208"/>
      <c r="XAE2" s="208"/>
      <c r="XAF2" s="208"/>
      <c r="XAG2" s="208"/>
      <c r="XAH2" s="208"/>
      <c r="XAI2" s="208"/>
      <c r="XAJ2" s="208"/>
      <c r="XAK2" s="208"/>
      <c r="XAL2" s="208"/>
      <c r="XAM2" s="208"/>
      <c r="XAN2" s="208"/>
      <c r="XAO2" s="208"/>
      <c r="XAP2" s="208"/>
      <c r="XAQ2" s="208"/>
      <c r="XAR2" s="208"/>
      <c r="XAS2" s="208"/>
      <c r="XAT2" s="208"/>
      <c r="XAU2" s="208"/>
      <c r="XAV2" s="208"/>
      <c r="XAW2" s="208"/>
      <c r="XAX2" s="208"/>
      <c r="XAY2" s="208"/>
      <c r="XAZ2" s="208"/>
      <c r="XBA2" s="208"/>
      <c r="XBB2" s="208"/>
      <c r="XBC2" s="208"/>
      <c r="XBD2" s="208"/>
      <c r="XBE2" s="208"/>
      <c r="XBF2" s="208"/>
      <c r="XBG2" s="208"/>
      <c r="XBH2" s="208"/>
      <c r="XBI2" s="208"/>
      <c r="XBJ2" s="208"/>
      <c r="XBK2" s="208"/>
      <c r="XBL2" s="208"/>
      <c r="XBM2" s="208"/>
      <c r="XBN2" s="208"/>
      <c r="XBO2" s="208"/>
      <c r="XBP2" s="208"/>
      <c r="XBQ2" s="208"/>
      <c r="XBR2" s="208"/>
      <c r="XBS2" s="208"/>
      <c r="XBT2" s="208"/>
      <c r="XBU2" s="208"/>
      <c r="XBV2" s="208"/>
      <c r="XBW2" s="208"/>
      <c r="XBX2" s="208"/>
      <c r="XBY2" s="208"/>
      <c r="XBZ2" s="208"/>
      <c r="XCA2" s="208"/>
      <c r="XCB2" s="208"/>
      <c r="XCC2" s="208"/>
      <c r="XCD2" s="208"/>
      <c r="XCE2" s="208"/>
      <c r="XCF2" s="208"/>
      <c r="XCG2" s="208"/>
      <c r="XCH2" s="208"/>
      <c r="XCI2" s="208"/>
      <c r="XCJ2" s="208"/>
      <c r="XCK2" s="208"/>
      <c r="XCL2" s="208"/>
      <c r="XCM2" s="208"/>
      <c r="XCN2" s="208"/>
      <c r="XCO2" s="208"/>
      <c r="XCP2" s="208"/>
      <c r="XCQ2" s="208"/>
      <c r="XCR2" s="208"/>
      <c r="XCS2" s="208"/>
      <c r="XCT2" s="208"/>
      <c r="XCU2" s="208"/>
      <c r="XCV2" s="208"/>
      <c r="XCW2" s="208"/>
      <c r="XCX2" s="208"/>
      <c r="XCY2" s="208"/>
      <c r="XCZ2" s="208"/>
      <c r="XDA2" s="208"/>
      <c r="XDB2" s="208"/>
      <c r="XDC2" s="208"/>
      <c r="XDD2" s="208"/>
      <c r="XDE2" s="208"/>
      <c r="XDF2" s="208"/>
      <c r="XDG2" s="208"/>
      <c r="XDH2" s="208"/>
      <c r="XDI2" s="208"/>
      <c r="XDJ2" s="208"/>
      <c r="XDK2" s="208"/>
      <c r="XDL2" s="208"/>
      <c r="XDM2" s="208"/>
      <c r="XDN2" s="208"/>
      <c r="XDO2" s="208"/>
      <c r="XDP2" s="208"/>
      <c r="XDQ2" s="208"/>
      <c r="XDR2" s="208"/>
      <c r="XDS2" s="208"/>
      <c r="XDT2" s="208"/>
      <c r="XDU2" s="208"/>
      <c r="XDV2" s="208"/>
      <c r="XDW2" s="208"/>
      <c r="XDX2" s="208"/>
      <c r="XDY2" s="208"/>
      <c r="XDZ2" s="208"/>
      <c r="XEA2" s="208"/>
      <c r="XEB2" s="208"/>
      <c r="XEC2" s="208"/>
      <c r="XED2" s="208"/>
      <c r="XEE2" s="208"/>
      <c r="XEF2" s="208"/>
      <c r="XEG2" s="208"/>
      <c r="XEH2" s="208"/>
      <c r="XEI2" s="208"/>
      <c r="XEJ2" s="208"/>
      <c r="XEK2" s="208"/>
      <c r="XEL2" s="208"/>
      <c r="XEM2" s="208"/>
      <c r="XEN2" s="208"/>
      <c r="XEO2" s="208"/>
      <c r="XEP2" s="208"/>
      <c r="XEQ2" s="208"/>
      <c r="XER2" s="208"/>
      <c r="XES2" s="208"/>
      <c r="XET2" s="208"/>
      <c r="XEU2" s="208"/>
      <c r="XEV2" s="208"/>
      <c r="XEW2" s="208"/>
      <c r="XEX2" s="208"/>
      <c r="XEY2" s="208"/>
      <c r="XEZ2" s="208"/>
      <c r="XFA2" s="208"/>
      <c r="XFB2" s="208"/>
    </row>
    <row r="3" spans="2:16382" ht="20">
      <c r="B3" s="1489"/>
      <c r="C3" s="429" t="s">
        <v>775</v>
      </c>
      <c r="D3" s="430">
        <f>Menu!D3</f>
        <v>46203</v>
      </c>
      <c r="E3" s="429"/>
      <c r="F3" s="431" t="s">
        <v>989</v>
      </c>
      <c r="G3" s="429"/>
      <c r="H3" s="429"/>
      <c r="I3" s="429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5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  <c r="IA3" s="208"/>
      <c r="IB3" s="208"/>
      <c r="IC3" s="208"/>
      <c r="ID3" s="208"/>
      <c r="IE3" s="208"/>
      <c r="IF3" s="208"/>
      <c r="IG3" s="208"/>
      <c r="IH3" s="208"/>
      <c r="II3" s="208"/>
      <c r="IJ3" s="208"/>
      <c r="IK3" s="208"/>
      <c r="IL3" s="208"/>
      <c r="IM3" s="208"/>
      <c r="IN3" s="208"/>
      <c r="IO3" s="208"/>
      <c r="IP3" s="208"/>
      <c r="IQ3" s="208"/>
      <c r="IR3" s="208"/>
      <c r="IS3" s="208"/>
      <c r="IT3" s="208"/>
      <c r="IU3" s="208"/>
      <c r="IV3" s="208"/>
      <c r="IW3" s="208"/>
      <c r="IX3" s="208"/>
      <c r="IY3" s="208"/>
      <c r="IZ3" s="208"/>
      <c r="JA3" s="208"/>
      <c r="JB3" s="208"/>
      <c r="JC3" s="208"/>
      <c r="JD3" s="208"/>
      <c r="JE3" s="208"/>
      <c r="JF3" s="208"/>
      <c r="JG3" s="208"/>
      <c r="JH3" s="208"/>
      <c r="JI3" s="208"/>
      <c r="JJ3" s="208"/>
      <c r="JK3" s="208"/>
      <c r="JL3" s="208"/>
      <c r="JM3" s="208"/>
      <c r="JN3" s="208"/>
      <c r="JO3" s="208"/>
      <c r="JP3" s="208"/>
      <c r="JQ3" s="208"/>
      <c r="JR3" s="208"/>
      <c r="JS3" s="208"/>
      <c r="JT3" s="208"/>
      <c r="JU3" s="208"/>
      <c r="JV3" s="208"/>
      <c r="JW3" s="208"/>
      <c r="JX3" s="208"/>
      <c r="JY3" s="208"/>
      <c r="JZ3" s="208"/>
      <c r="KA3" s="208"/>
      <c r="KB3" s="208"/>
      <c r="KC3" s="208"/>
      <c r="KD3" s="208"/>
      <c r="KE3" s="208"/>
      <c r="KF3" s="208"/>
      <c r="KG3" s="208"/>
      <c r="KH3" s="208"/>
      <c r="KI3" s="208"/>
      <c r="KJ3" s="208"/>
      <c r="KK3" s="208"/>
      <c r="KL3" s="208"/>
      <c r="KM3" s="208"/>
      <c r="KN3" s="208"/>
      <c r="KO3" s="208"/>
      <c r="KP3" s="208"/>
      <c r="KQ3" s="208"/>
      <c r="KR3" s="208"/>
      <c r="KS3" s="208"/>
      <c r="KT3" s="208"/>
      <c r="KU3" s="208"/>
      <c r="KV3" s="208"/>
      <c r="KW3" s="208"/>
      <c r="KX3" s="208"/>
      <c r="KY3" s="208"/>
      <c r="KZ3" s="208"/>
      <c r="LA3" s="208"/>
      <c r="LB3" s="208"/>
      <c r="LC3" s="208"/>
      <c r="LD3" s="208"/>
      <c r="LE3" s="208"/>
      <c r="LF3" s="208"/>
      <c r="LG3" s="208"/>
      <c r="LH3" s="208"/>
      <c r="LI3" s="208"/>
      <c r="LJ3" s="208"/>
      <c r="LK3" s="208"/>
      <c r="LL3" s="208"/>
      <c r="LM3" s="208"/>
      <c r="LN3" s="208"/>
      <c r="LO3" s="208"/>
      <c r="LP3" s="208"/>
      <c r="LQ3" s="208"/>
      <c r="LR3" s="208"/>
      <c r="LS3" s="208"/>
      <c r="LT3" s="208"/>
      <c r="LU3" s="208"/>
      <c r="LV3" s="208"/>
      <c r="LW3" s="208"/>
      <c r="LX3" s="208"/>
      <c r="LY3" s="208"/>
      <c r="LZ3" s="208"/>
      <c r="MA3" s="208"/>
      <c r="MB3" s="208"/>
      <c r="MC3" s="208"/>
      <c r="MD3" s="208"/>
      <c r="ME3" s="208"/>
      <c r="MF3" s="208"/>
      <c r="MG3" s="208"/>
      <c r="MH3" s="208"/>
      <c r="MI3" s="208"/>
      <c r="MJ3" s="208"/>
      <c r="MK3" s="208"/>
      <c r="ML3" s="208"/>
      <c r="MM3" s="208"/>
      <c r="MN3" s="208"/>
      <c r="MO3" s="208"/>
      <c r="MP3" s="208"/>
      <c r="MQ3" s="208"/>
      <c r="MR3" s="208"/>
      <c r="MS3" s="208"/>
      <c r="MT3" s="208"/>
      <c r="MU3" s="208"/>
      <c r="MV3" s="208"/>
      <c r="MW3" s="208"/>
      <c r="MX3" s="208"/>
      <c r="MY3" s="208"/>
      <c r="MZ3" s="208"/>
      <c r="NA3" s="208"/>
      <c r="NB3" s="208"/>
      <c r="NC3" s="208"/>
      <c r="ND3" s="208"/>
      <c r="NE3" s="208"/>
      <c r="NF3" s="208"/>
      <c r="NG3" s="208"/>
      <c r="NH3" s="208"/>
      <c r="NI3" s="208"/>
      <c r="NJ3" s="208"/>
      <c r="NK3" s="208"/>
      <c r="NL3" s="208"/>
      <c r="NM3" s="208"/>
      <c r="NN3" s="208"/>
      <c r="NO3" s="208"/>
      <c r="NP3" s="208"/>
      <c r="NQ3" s="208"/>
      <c r="NR3" s="208"/>
      <c r="NS3" s="208"/>
      <c r="NT3" s="208"/>
      <c r="NU3" s="208"/>
      <c r="NV3" s="208"/>
      <c r="NW3" s="208"/>
      <c r="NX3" s="208"/>
      <c r="NY3" s="208"/>
      <c r="NZ3" s="208"/>
      <c r="OA3" s="208"/>
      <c r="OB3" s="208"/>
      <c r="OC3" s="208"/>
      <c r="OD3" s="208"/>
      <c r="OE3" s="208"/>
      <c r="OF3" s="208"/>
      <c r="OG3" s="208"/>
      <c r="OH3" s="208"/>
      <c r="OI3" s="208"/>
      <c r="OJ3" s="208"/>
      <c r="OK3" s="208"/>
      <c r="OL3" s="208"/>
      <c r="OM3" s="208"/>
      <c r="ON3" s="208"/>
      <c r="OO3" s="208"/>
      <c r="OP3" s="208"/>
      <c r="OQ3" s="208"/>
      <c r="OR3" s="208"/>
      <c r="OS3" s="208"/>
      <c r="OT3" s="208"/>
      <c r="OU3" s="208"/>
      <c r="OV3" s="208"/>
      <c r="OW3" s="208"/>
      <c r="OX3" s="208"/>
      <c r="OY3" s="208"/>
      <c r="OZ3" s="208"/>
      <c r="PA3" s="208"/>
      <c r="PB3" s="208"/>
      <c r="PC3" s="208"/>
      <c r="PD3" s="208"/>
      <c r="PE3" s="208"/>
      <c r="PF3" s="208"/>
      <c r="PG3" s="208"/>
      <c r="PH3" s="208"/>
      <c r="PI3" s="208"/>
      <c r="PJ3" s="208"/>
      <c r="PK3" s="208"/>
      <c r="PL3" s="208"/>
      <c r="PM3" s="208"/>
      <c r="PN3" s="208"/>
      <c r="PO3" s="208"/>
      <c r="PP3" s="208"/>
      <c r="PQ3" s="208"/>
      <c r="PR3" s="208"/>
      <c r="PS3" s="208"/>
      <c r="PT3" s="208"/>
      <c r="PU3" s="208"/>
      <c r="PV3" s="208"/>
      <c r="PW3" s="208"/>
      <c r="PX3" s="208"/>
      <c r="PY3" s="208"/>
      <c r="PZ3" s="208"/>
      <c r="QA3" s="208"/>
      <c r="QB3" s="208"/>
      <c r="QC3" s="208"/>
      <c r="QD3" s="208"/>
      <c r="QE3" s="208"/>
      <c r="QF3" s="208"/>
      <c r="QG3" s="208"/>
      <c r="QH3" s="208"/>
      <c r="QI3" s="208"/>
      <c r="QJ3" s="208"/>
      <c r="QK3" s="208"/>
      <c r="QL3" s="208"/>
      <c r="QM3" s="208"/>
      <c r="QN3" s="208"/>
      <c r="QO3" s="208"/>
      <c r="QP3" s="208"/>
      <c r="QQ3" s="208"/>
      <c r="QR3" s="208"/>
      <c r="QS3" s="208"/>
      <c r="QT3" s="208"/>
      <c r="QU3" s="208"/>
      <c r="QV3" s="208"/>
      <c r="QW3" s="208"/>
      <c r="QX3" s="208"/>
      <c r="QY3" s="208"/>
      <c r="QZ3" s="208"/>
      <c r="RA3" s="208"/>
      <c r="RB3" s="208"/>
      <c r="RC3" s="208"/>
      <c r="RD3" s="208"/>
      <c r="RE3" s="208"/>
      <c r="RF3" s="208"/>
      <c r="RG3" s="208"/>
      <c r="RH3" s="208"/>
      <c r="RI3" s="208"/>
      <c r="RJ3" s="208"/>
      <c r="RK3" s="208"/>
      <c r="RL3" s="208"/>
      <c r="RM3" s="208"/>
      <c r="RN3" s="208"/>
      <c r="RO3" s="208"/>
      <c r="RP3" s="208"/>
      <c r="RQ3" s="208"/>
      <c r="RR3" s="208"/>
      <c r="RS3" s="208"/>
      <c r="RT3" s="208"/>
      <c r="RU3" s="208"/>
      <c r="RV3" s="208"/>
      <c r="RW3" s="208"/>
      <c r="RX3" s="208"/>
      <c r="RY3" s="208"/>
      <c r="RZ3" s="208"/>
      <c r="SA3" s="208"/>
      <c r="SB3" s="208"/>
      <c r="SC3" s="208"/>
      <c r="SD3" s="208"/>
      <c r="SE3" s="208"/>
      <c r="SF3" s="208"/>
      <c r="SG3" s="208"/>
      <c r="SH3" s="208"/>
      <c r="SI3" s="208"/>
      <c r="SJ3" s="208"/>
      <c r="SK3" s="208"/>
      <c r="SL3" s="208"/>
      <c r="SM3" s="208"/>
      <c r="SN3" s="208"/>
      <c r="SO3" s="208"/>
      <c r="SP3" s="208"/>
      <c r="SQ3" s="208"/>
      <c r="SR3" s="208"/>
      <c r="SS3" s="208"/>
      <c r="ST3" s="208"/>
      <c r="SU3" s="208"/>
      <c r="SV3" s="208"/>
      <c r="SW3" s="208"/>
      <c r="SX3" s="208"/>
      <c r="SY3" s="208"/>
      <c r="SZ3" s="208"/>
      <c r="TA3" s="208"/>
      <c r="TB3" s="208"/>
      <c r="TC3" s="208"/>
      <c r="TD3" s="208"/>
      <c r="TE3" s="208"/>
      <c r="TF3" s="208"/>
      <c r="TG3" s="208"/>
      <c r="TH3" s="208"/>
      <c r="TI3" s="208"/>
      <c r="TJ3" s="208"/>
      <c r="TK3" s="208"/>
      <c r="TL3" s="208"/>
      <c r="TM3" s="208"/>
      <c r="TN3" s="208"/>
      <c r="TO3" s="208"/>
      <c r="TP3" s="208"/>
      <c r="TQ3" s="208"/>
      <c r="TR3" s="208"/>
      <c r="TS3" s="208"/>
      <c r="TT3" s="208"/>
      <c r="TU3" s="208"/>
      <c r="TV3" s="208"/>
      <c r="TW3" s="208"/>
      <c r="TX3" s="208"/>
      <c r="TY3" s="208"/>
      <c r="TZ3" s="208"/>
      <c r="UA3" s="208"/>
      <c r="UB3" s="208"/>
      <c r="UC3" s="208"/>
      <c r="UD3" s="208"/>
      <c r="UE3" s="208"/>
      <c r="UF3" s="208"/>
      <c r="UG3" s="208"/>
      <c r="UH3" s="208"/>
      <c r="UI3" s="208"/>
      <c r="UJ3" s="208"/>
      <c r="UK3" s="208"/>
      <c r="UL3" s="208"/>
      <c r="UM3" s="208"/>
      <c r="UN3" s="208"/>
      <c r="UO3" s="208"/>
      <c r="UP3" s="208"/>
      <c r="UQ3" s="208"/>
      <c r="UR3" s="208"/>
      <c r="US3" s="208"/>
      <c r="UT3" s="208"/>
      <c r="UU3" s="208"/>
      <c r="UV3" s="208"/>
      <c r="UW3" s="208"/>
      <c r="UX3" s="208"/>
      <c r="UY3" s="208"/>
      <c r="UZ3" s="208"/>
      <c r="VA3" s="208"/>
      <c r="VB3" s="208"/>
      <c r="VC3" s="208"/>
      <c r="VD3" s="208"/>
      <c r="VE3" s="208"/>
      <c r="VF3" s="208"/>
      <c r="VG3" s="208"/>
      <c r="VH3" s="208"/>
      <c r="VI3" s="208"/>
      <c r="VJ3" s="208"/>
      <c r="VK3" s="208"/>
      <c r="VL3" s="208"/>
      <c r="VM3" s="208"/>
      <c r="VN3" s="208"/>
      <c r="VO3" s="208"/>
      <c r="VP3" s="208"/>
      <c r="VQ3" s="208"/>
      <c r="VR3" s="208"/>
      <c r="VS3" s="208"/>
      <c r="VT3" s="208"/>
      <c r="VU3" s="208"/>
      <c r="VV3" s="208"/>
      <c r="VW3" s="208"/>
      <c r="VX3" s="208"/>
      <c r="VY3" s="208"/>
      <c r="VZ3" s="208"/>
      <c r="WA3" s="208"/>
      <c r="WB3" s="208"/>
      <c r="WC3" s="208"/>
      <c r="WD3" s="208"/>
      <c r="WE3" s="208"/>
      <c r="WF3" s="208"/>
      <c r="WG3" s="208"/>
      <c r="WH3" s="208"/>
      <c r="WI3" s="208"/>
      <c r="WJ3" s="208"/>
      <c r="WK3" s="208"/>
      <c r="WL3" s="208"/>
      <c r="WM3" s="208"/>
      <c r="WN3" s="208"/>
      <c r="WO3" s="208"/>
      <c r="WP3" s="208"/>
      <c r="WQ3" s="208"/>
      <c r="WR3" s="208"/>
      <c r="WS3" s="208"/>
      <c r="WT3" s="208"/>
      <c r="WU3" s="208"/>
      <c r="WV3" s="208"/>
      <c r="WW3" s="208"/>
      <c r="WX3" s="208"/>
      <c r="WY3" s="208"/>
      <c r="WZ3" s="208"/>
      <c r="XA3" s="208"/>
      <c r="XB3" s="208"/>
      <c r="XC3" s="208"/>
      <c r="XD3" s="208"/>
      <c r="XE3" s="208"/>
      <c r="XF3" s="208"/>
      <c r="XG3" s="208"/>
      <c r="XH3" s="208"/>
      <c r="XI3" s="208"/>
      <c r="XJ3" s="208"/>
      <c r="XK3" s="208"/>
      <c r="XL3" s="208"/>
      <c r="XM3" s="208"/>
      <c r="XN3" s="208"/>
      <c r="XO3" s="208"/>
      <c r="XP3" s="208"/>
      <c r="XQ3" s="208"/>
      <c r="XR3" s="208"/>
      <c r="XS3" s="208"/>
      <c r="XT3" s="208"/>
      <c r="XU3" s="208"/>
      <c r="XV3" s="208"/>
      <c r="XW3" s="208"/>
      <c r="XX3" s="208"/>
      <c r="XY3" s="208"/>
      <c r="XZ3" s="208"/>
      <c r="YA3" s="208"/>
      <c r="YB3" s="208"/>
      <c r="YC3" s="208"/>
      <c r="YD3" s="208"/>
      <c r="YE3" s="208"/>
      <c r="YF3" s="208"/>
      <c r="YG3" s="208"/>
      <c r="YH3" s="208"/>
      <c r="YI3" s="208"/>
      <c r="YJ3" s="208"/>
      <c r="YK3" s="208"/>
      <c r="YL3" s="208"/>
      <c r="YM3" s="208"/>
      <c r="YN3" s="208"/>
      <c r="YO3" s="208"/>
      <c r="YP3" s="208"/>
      <c r="YQ3" s="208"/>
      <c r="YR3" s="208"/>
      <c r="YS3" s="208"/>
      <c r="YT3" s="208"/>
      <c r="YU3" s="208"/>
      <c r="YV3" s="208"/>
      <c r="YW3" s="208"/>
      <c r="YX3" s="208"/>
      <c r="YY3" s="208"/>
      <c r="YZ3" s="208"/>
      <c r="ZA3" s="208"/>
      <c r="ZB3" s="208"/>
      <c r="ZC3" s="208"/>
      <c r="ZD3" s="208"/>
      <c r="ZE3" s="208"/>
      <c r="ZF3" s="208"/>
      <c r="ZG3" s="208"/>
      <c r="ZH3" s="208"/>
      <c r="ZI3" s="208"/>
      <c r="ZJ3" s="208"/>
      <c r="ZK3" s="208"/>
      <c r="ZL3" s="208"/>
      <c r="ZM3" s="208"/>
      <c r="ZN3" s="208"/>
      <c r="ZO3" s="208"/>
      <c r="ZP3" s="208"/>
      <c r="ZQ3" s="208"/>
      <c r="ZR3" s="208"/>
      <c r="ZS3" s="208"/>
      <c r="ZT3" s="208"/>
      <c r="ZU3" s="208"/>
      <c r="ZV3" s="208"/>
      <c r="ZW3" s="208"/>
      <c r="ZX3" s="208"/>
      <c r="ZY3" s="208"/>
      <c r="ZZ3" s="208"/>
      <c r="AAA3" s="208"/>
      <c r="AAB3" s="208"/>
      <c r="AAC3" s="208"/>
      <c r="AAD3" s="208"/>
      <c r="AAE3" s="208"/>
      <c r="AAF3" s="208"/>
      <c r="AAG3" s="208"/>
      <c r="AAH3" s="208"/>
      <c r="AAI3" s="208"/>
      <c r="AAJ3" s="208"/>
      <c r="AAK3" s="208"/>
      <c r="AAL3" s="208"/>
      <c r="AAM3" s="208"/>
      <c r="AAN3" s="208"/>
      <c r="AAO3" s="208"/>
      <c r="AAP3" s="208"/>
      <c r="AAQ3" s="208"/>
      <c r="AAR3" s="208"/>
      <c r="AAS3" s="208"/>
      <c r="AAT3" s="208"/>
      <c r="AAU3" s="208"/>
      <c r="AAV3" s="208"/>
      <c r="AAW3" s="208"/>
      <c r="AAX3" s="208"/>
      <c r="AAY3" s="208"/>
      <c r="AAZ3" s="208"/>
      <c r="ABA3" s="208"/>
      <c r="ABB3" s="208"/>
      <c r="ABC3" s="208"/>
      <c r="ABD3" s="208"/>
      <c r="ABE3" s="208"/>
      <c r="ABF3" s="208"/>
      <c r="ABG3" s="208"/>
      <c r="ABH3" s="208"/>
      <c r="ABI3" s="208"/>
      <c r="ABJ3" s="208"/>
      <c r="ABK3" s="208"/>
      <c r="ABL3" s="208"/>
      <c r="ABM3" s="208"/>
      <c r="ABN3" s="208"/>
      <c r="ABO3" s="208"/>
      <c r="ABP3" s="208"/>
      <c r="ABQ3" s="208"/>
      <c r="ABR3" s="208"/>
      <c r="ABS3" s="208"/>
      <c r="ABT3" s="208"/>
      <c r="ABU3" s="208"/>
      <c r="ABV3" s="208"/>
      <c r="ABW3" s="208"/>
      <c r="ABX3" s="208"/>
      <c r="ABY3" s="208"/>
      <c r="ABZ3" s="208"/>
      <c r="ACA3" s="208"/>
      <c r="ACB3" s="208"/>
      <c r="ACC3" s="208"/>
      <c r="ACD3" s="208"/>
      <c r="ACE3" s="208"/>
      <c r="ACF3" s="208"/>
      <c r="ACG3" s="208"/>
      <c r="ACH3" s="208"/>
      <c r="ACI3" s="208"/>
      <c r="ACJ3" s="208"/>
      <c r="ACK3" s="208"/>
      <c r="ACL3" s="208"/>
      <c r="ACM3" s="208"/>
      <c r="ACN3" s="208"/>
      <c r="ACO3" s="208"/>
      <c r="ACP3" s="208"/>
      <c r="ACQ3" s="208"/>
      <c r="ACR3" s="208"/>
      <c r="ACS3" s="208"/>
      <c r="ACT3" s="208"/>
      <c r="ACU3" s="208"/>
      <c r="ACV3" s="208"/>
      <c r="ACW3" s="208"/>
      <c r="ACX3" s="208"/>
      <c r="ACY3" s="208"/>
      <c r="ACZ3" s="208"/>
      <c r="ADA3" s="208"/>
      <c r="ADB3" s="208"/>
      <c r="ADC3" s="208"/>
      <c r="ADD3" s="208"/>
      <c r="ADE3" s="208"/>
      <c r="ADF3" s="208"/>
      <c r="ADG3" s="208"/>
      <c r="ADH3" s="208"/>
      <c r="ADI3" s="208"/>
      <c r="ADJ3" s="208"/>
      <c r="ADK3" s="208"/>
      <c r="ADL3" s="208"/>
      <c r="ADM3" s="208"/>
      <c r="ADN3" s="208"/>
      <c r="ADO3" s="208"/>
      <c r="ADP3" s="208"/>
      <c r="ADQ3" s="208"/>
      <c r="ADR3" s="208"/>
      <c r="ADS3" s="208"/>
      <c r="ADT3" s="208"/>
      <c r="ADU3" s="208"/>
      <c r="ADV3" s="208"/>
      <c r="ADW3" s="208"/>
      <c r="ADX3" s="208"/>
      <c r="ADY3" s="208"/>
      <c r="ADZ3" s="208"/>
      <c r="AEA3" s="208"/>
      <c r="AEB3" s="208"/>
      <c r="AEC3" s="208"/>
      <c r="AED3" s="208"/>
      <c r="AEE3" s="208"/>
      <c r="AEF3" s="208"/>
      <c r="AEG3" s="208"/>
      <c r="AEH3" s="208"/>
      <c r="AEI3" s="208"/>
      <c r="AEJ3" s="208"/>
      <c r="AEK3" s="208"/>
      <c r="AEL3" s="208"/>
      <c r="AEM3" s="208"/>
      <c r="AEN3" s="208"/>
      <c r="AEO3" s="208"/>
      <c r="AEP3" s="208"/>
      <c r="AEQ3" s="208"/>
      <c r="AER3" s="208"/>
      <c r="AES3" s="208"/>
      <c r="AET3" s="208"/>
      <c r="AEU3" s="208"/>
      <c r="AEV3" s="208"/>
      <c r="AEW3" s="208"/>
      <c r="AEX3" s="208"/>
      <c r="AEY3" s="208"/>
      <c r="AEZ3" s="208"/>
      <c r="AFA3" s="208"/>
      <c r="AFB3" s="208"/>
      <c r="AFC3" s="208"/>
      <c r="AFD3" s="208"/>
      <c r="AFE3" s="208"/>
      <c r="AFF3" s="208"/>
      <c r="AFG3" s="208"/>
      <c r="AFH3" s="208"/>
      <c r="AFI3" s="208"/>
      <c r="AFJ3" s="208"/>
      <c r="AFK3" s="208"/>
      <c r="AFL3" s="208"/>
      <c r="AFM3" s="208"/>
      <c r="AFN3" s="208"/>
      <c r="AFO3" s="208"/>
      <c r="AFP3" s="208"/>
      <c r="AFQ3" s="208"/>
      <c r="AFR3" s="208"/>
      <c r="AFS3" s="208"/>
      <c r="AFT3" s="208"/>
      <c r="AFU3" s="208"/>
      <c r="AFV3" s="208"/>
      <c r="AFW3" s="208"/>
      <c r="AFX3" s="208"/>
      <c r="AFY3" s="208"/>
      <c r="AFZ3" s="208"/>
      <c r="AGA3" s="208"/>
      <c r="AGB3" s="208"/>
      <c r="AGC3" s="208"/>
      <c r="AGD3" s="208"/>
      <c r="AGE3" s="208"/>
      <c r="AGF3" s="208"/>
      <c r="AGG3" s="208"/>
      <c r="AGH3" s="208"/>
      <c r="AGI3" s="208"/>
      <c r="AGJ3" s="208"/>
      <c r="AGK3" s="208"/>
      <c r="AGL3" s="208"/>
      <c r="AGM3" s="208"/>
      <c r="AGN3" s="208"/>
      <c r="AGO3" s="208"/>
      <c r="AGP3" s="208"/>
      <c r="AGQ3" s="208"/>
      <c r="AGR3" s="208"/>
      <c r="AGS3" s="208"/>
      <c r="AGT3" s="208"/>
      <c r="AGU3" s="208"/>
      <c r="AGV3" s="208"/>
      <c r="AGW3" s="208"/>
      <c r="AGX3" s="208"/>
      <c r="AGY3" s="208"/>
      <c r="AGZ3" s="208"/>
      <c r="AHA3" s="208"/>
      <c r="AHB3" s="208"/>
      <c r="AHC3" s="208"/>
      <c r="AHD3" s="208"/>
      <c r="AHE3" s="208"/>
      <c r="AHF3" s="208"/>
      <c r="AHG3" s="208"/>
      <c r="AHH3" s="208"/>
      <c r="AHI3" s="208"/>
      <c r="AHJ3" s="208"/>
      <c r="AHK3" s="208"/>
      <c r="AHL3" s="208"/>
      <c r="AHM3" s="208"/>
      <c r="AHN3" s="208"/>
      <c r="AHO3" s="208"/>
      <c r="AHP3" s="208"/>
      <c r="AHQ3" s="208"/>
      <c r="AHR3" s="208"/>
      <c r="AHS3" s="208"/>
      <c r="AHT3" s="208"/>
      <c r="AHU3" s="208"/>
      <c r="AHV3" s="208"/>
      <c r="AHW3" s="208"/>
      <c r="AHX3" s="208"/>
      <c r="AHY3" s="208"/>
      <c r="AHZ3" s="208"/>
      <c r="AIA3" s="208"/>
      <c r="AIB3" s="208"/>
      <c r="AIC3" s="208"/>
      <c r="AID3" s="208"/>
      <c r="AIE3" s="208"/>
      <c r="AIF3" s="208"/>
      <c r="AIG3" s="208"/>
      <c r="AIH3" s="208"/>
      <c r="AII3" s="208"/>
      <c r="AIJ3" s="208"/>
      <c r="AIK3" s="208"/>
      <c r="AIL3" s="208"/>
      <c r="AIM3" s="208"/>
      <c r="AIN3" s="208"/>
      <c r="AIO3" s="208"/>
      <c r="AIP3" s="208"/>
      <c r="AIQ3" s="208"/>
      <c r="AIR3" s="208"/>
      <c r="AIS3" s="208"/>
      <c r="AIT3" s="208"/>
      <c r="AIU3" s="208"/>
      <c r="AIV3" s="208"/>
      <c r="AIW3" s="208"/>
      <c r="AIX3" s="208"/>
      <c r="AIY3" s="208"/>
      <c r="AIZ3" s="208"/>
      <c r="AJA3" s="208"/>
      <c r="AJB3" s="208"/>
      <c r="AJC3" s="208"/>
      <c r="AJD3" s="208"/>
      <c r="AJE3" s="208"/>
      <c r="AJF3" s="208"/>
      <c r="AJG3" s="208"/>
      <c r="AJH3" s="208"/>
      <c r="AJI3" s="208"/>
      <c r="AJJ3" s="208"/>
      <c r="AJK3" s="208"/>
      <c r="AJL3" s="208"/>
      <c r="AJM3" s="208"/>
      <c r="AJN3" s="208"/>
      <c r="AJO3" s="208"/>
      <c r="AJP3" s="208"/>
      <c r="AJQ3" s="208"/>
      <c r="AJR3" s="208"/>
      <c r="AJS3" s="208"/>
      <c r="AJT3" s="208"/>
      <c r="AJU3" s="208"/>
      <c r="AJV3" s="208"/>
      <c r="AJW3" s="208"/>
      <c r="AJX3" s="208"/>
      <c r="AJY3" s="208"/>
      <c r="AJZ3" s="208"/>
      <c r="AKA3" s="208"/>
      <c r="AKB3" s="208"/>
      <c r="AKC3" s="208"/>
      <c r="AKD3" s="208"/>
      <c r="AKE3" s="208"/>
      <c r="AKF3" s="208"/>
      <c r="AKG3" s="208"/>
      <c r="AKH3" s="208"/>
      <c r="AKI3" s="208"/>
      <c r="AKJ3" s="208"/>
      <c r="AKK3" s="208"/>
      <c r="AKL3" s="208"/>
      <c r="AKM3" s="208"/>
      <c r="AKN3" s="208"/>
      <c r="AKO3" s="208"/>
      <c r="AKP3" s="208"/>
      <c r="AKQ3" s="208"/>
      <c r="AKR3" s="208"/>
      <c r="AKS3" s="208"/>
      <c r="AKT3" s="208"/>
      <c r="AKU3" s="208"/>
      <c r="AKV3" s="208"/>
      <c r="AKW3" s="208"/>
      <c r="AKX3" s="208"/>
      <c r="AKY3" s="208"/>
      <c r="AKZ3" s="208"/>
      <c r="ALA3" s="208"/>
      <c r="ALB3" s="208"/>
      <c r="ALC3" s="208"/>
      <c r="ALD3" s="208"/>
      <c r="ALE3" s="208"/>
      <c r="ALF3" s="208"/>
      <c r="ALG3" s="208"/>
      <c r="ALH3" s="208"/>
      <c r="ALI3" s="208"/>
      <c r="ALJ3" s="208"/>
      <c r="ALK3" s="208"/>
      <c r="ALL3" s="208"/>
      <c r="ALM3" s="208"/>
      <c r="ALN3" s="208"/>
      <c r="ALO3" s="208"/>
      <c r="ALP3" s="208"/>
      <c r="ALQ3" s="208"/>
      <c r="ALR3" s="208"/>
      <c r="ALS3" s="208"/>
      <c r="ALT3" s="208"/>
      <c r="ALU3" s="208"/>
      <c r="ALV3" s="208"/>
      <c r="ALW3" s="208"/>
      <c r="ALX3" s="208"/>
      <c r="ALY3" s="208"/>
      <c r="ALZ3" s="208"/>
      <c r="AMA3" s="208"/>
      <c r="AMB3" s="208"/>
      <c r="AMC3" s="208"/>
      <c r="AMD3" s="208"/>
      <c r="AME3" s="208"/>
      <c r="AMF3" s="208"/>
      <c r="AMG3" s="208"/>
      <c r="AMH3" s="208"/>
      <c r="AMI3" s="208"/>
      <c r="AMJ3" s="208"/>
      <c r="AMK3" s="208"/>
      <c r="AML3" s="208"/>
      <c r="AMM3" s="208"/>
      <c r="AMN3" s="208"/>
      <c r="AMO3" s="208"/>
      <c r="AMP3" s="208"/>
      <c r="AMQ3" s="208"/>
      <c r="AMR3" s="208"/>
      <c r="AMS3" s="208"/>
      <c r="AMT3" s="208"/>
      <c r="AMU3" s="208"/>
      <c r="AMV3" s="208"/>
      <c r="AMW3" s="208"/>
      <c r="AMX3" s="208"/>
      <c r="AMY3" s="208"/>
      <c r="AMZ3" s="208"/>
      <c r="ANA3" s="208"/>
      <c r="ANB3" s="208"/>
      <c r="ANC3" s="208"/>
      <c r="AND3" s="208"/>
      <c r="ANE3" s="208"/>
      <c r="ANF3" s="208"/>
      <c r="ANG3" s="208"/>
      <c r="ANH3" s="208"/>
      <c r="ANI3" s="208"/>
      <c r="ANJ3" s="208"/>
      <c r="ANK3" s="208"/>
      <c r="ANL3" s="208"/>
      <c r="ANM3" s="208"/>
      <c r="ANN3" s="208"/>
      <c r="ANO3" s="208"/>
      <c r="ANP3" s="208"/>
      <c r="ANQ3" s="208"/>
      <c r="ANR3" s="208"/>
      <c r="ANS3" s="208"/>
      <c r="ANT3" s="208"/>
      <c r="ANU3" s="208"/>
      <c r="ANV3" s="208"/>
      <c r="ANW3" s="208"/>
      <c r="ANX3" s="208"/>
      <c r="ANY3" s="208"/>
      <c r="ANZ3" s="208"/>
      <c r="AOA3" s="208"/>
      <c r="AOB3" s="208"/>
      <c r="AOC3" s="208"/>
      <c r="AOD3" s="208"/>
      <c r="AOE3" s="208"/>
      <c r="AOF3" s="208"/>
      <c r="AOG3" s="208"/>
      <c r="AOH3" s="208"/>
      <c r="AOI3" s="208"/>
      <c r="AOJ3" s="208"/>
      <c r="AOK3" s="208"/>
      <c r="AOL3" s="208"/>
      <c r="AOM3" s="208"/>
      <c r="AON3" s="208"/>
      <c r="AOO3" s="208"/>
      <c r="AOP3" s="208"/>
      <c r="AOQ3" s="208"/>
      <c r="AOR3" s="208"/>
      <c r="AOS3" s="208"/>
      <c r="AOT3" s="208"/>
      <c r="AOU3" s="208"/>
      <c r="AOV3" s="208"/>
      <c r="AOW3" s="208"/>
      <c r="AOX3" s="208"/>
      <c r="AOY3" s="208"/>
      <c r="AOZ3" s="208"/>
      <c r="APA3" s="208"/>
      <c r="APB3" s="208"/>
      <c r="APC3" s="208"/>
      <c r="APD3" s="208"/>
      <c r="APE3" s="208"/>
      <c r="APF3" s="208"/>
      <c r="APG3" s="208"/>
      <c r="APH3" s="208"/>
      <c r="API3" s="208"/>
      <c r="APJ3" s="208"/>
      <c r="APK3" s="208"/>
      <c r="APL3" s="208"/>
      <c r="APM3" s="208"/>
      <c r="APN3" s="208"/>
      <c r="APO3" s="208"/>
      <c r="APP3" s="208"/>
      <c r="APQ3" s="208"/>
      <c r="APR3" s="208"/>
      <c r="APS3" s="208"/>
      <c r="APT3" s="208"/>
      <c r="APU3" s="208"/>
      <c r="APV3" s="208"/>
      <c r="APW3" s="208"/>
      <c r="APX3" s="208"/>
      <c r="APY3" s="208"/>
      <c r="APZ3" s="208"/>
      <c r="AQA3" s="208"/>
      <c r="AQB3" s="208"/>
      <c r="AQC3" s="208"/>
      <c r="AQD3" s="208"/>
      <c r="AQE3" s="208"/>
      <c r="AQF3" s="208"/>
      <c r="AQG3" s="208"/>
      <c r="AQH3" s="208"/>
      <c r="AQI3" s="208"/>
      <c r="AQJ3" s="208"/>
      <c r="AQK3" s="208"/>
      <c r="AQL3" s="208"/>
      <c r="AQM3" s="208"/>
      <c r="AQN3" s="208"/>
      <c r="AQO3" s="208"/>
      <c r="AQP3" s="208"/>
      <c r="AQQ3" s="208"/>
      <c r="AQR3" s="208"/>
      <c r="AQS3" s="208"/>
      <c r="AQT3" s="208"/>
      <c r="AQU3" s="208"/>
      <c r="AQV3" s="208"/>
      <c r="AQW3" s="208"/>
      <c r="AQX3" s="208"/>
      <c r="AQY3" s="208"/>
      <c r="AQZ3" s="208"/>
      <c r="ARA3" s="208"/>
      <c r="ARB3" s="208"/>
      <c r="ARC3" s="208"/>
      <c r="ARD3" s="208"/>
      <c r="ARE3" s="208"/>
      <c r="ARF3" s="208"/>
      <c r="ARG3" s="208"/>
      <c r="ARH3" s="208"/>
      <c r="ARI3" s="208"/>
      <c r="ARJ3" s="208"/>
      <c r="ARK3" s="208"/>
      <c r="ARL3" s="208"/>
      <c r="ARM3" s="208"/>
      <c r="ARN3" s="208"/>
      <c r="ARO3" s="208"/>
      <c r="ARP3" s="208"/>
      <c r="ARQ3" s="208"/>
      <c r="ARR3" s="208"/>
      <c r="ARS3" s="208"/>
      <c r="ART3" s="208"/>
      <c r="ARU3" s="208"/>
      <c r="ARV3" s="208"/>
      <c r="ARW3" s="208"/>
      <c r="ARX3" s="208"/>
      <c r="ARY3" s="208"/>
      <c r="ARZ3" s="208"/>
      <c r="ASA3" s="208"/>
      <c r="ASB3" s="208"/>
      <c r="ASC3" s="208"/>
      <c r="ASD3" s="208"/>
      <c r="ASE3" s="208"/>
      <c r="ASF3" s="208"/>
      <c r="ASG3" s="208"/>
      <c r="ASH3" s="208"/>
      <c r="ASI3" s="208"/>
      <c r="ASJ3" s="208"/>
      <c r="ASK3" s="208"/>
      <c r="ASL3" s="208"/>
      <c r="ASM3" s="208"/>
      <c r="ASN3" s="208"/>
      <c r="ASO3" s="208"/>
      <c r="ASP3" s="208"/>
      <c r="ASQ3" s="208"/>
      <c r="ASR3" s="208"/>
      <c r="ASS3" s="208"/>
      <c r="AST3" s="208"/>
      <c r="ASU3" s="208"/>
      <c r="ASV3" s="208"/>
      <c r="ASW3" s="208"/>
      <c r="ASX3" s="208"/>
      <c r="ASY3" s="208"/>
      <c r="ASZ3" s="208"/>
      <c r="ATA3" s="208"/>
      <c r="ATB3" s="208"/>
      <c r="ATC3" s="208"/>
      <c r="ATD3" s="208"/>
      <c r="ATE3" s="208"/>
      <c r="ATF3" s="208"/>
      <c r="ATG3" s="208"/>
      <c r="ATH3" s="208"/>
      <c r="ATI3" s="208"/>
      <c r="ATJ3" s="208"/>
      <c r="ATK3" s="208"/>
      <c r="ATL3" s="208"/>
      <c r="ATM3" s="208"/>
      <c r="ATN3" s="208"/>
      <c r="ATO3" s="208"/>
      <c r="ATP3" s="208"/>
      <c r="ATQ3" s="208"/>
      <c r="ATR3" s="208"/>
      <c r="ATS3" s="208"/>
      <c r="ATT3" s="208"/>
      <c r="ATU3" s="208"/>
      <c r="ATV3" s="208"/>
      <c r="ATW3" s="208"/>
      <c r="ATX3" s="208"/>
      <c r="ATY3" s="208"/>
      <c r="ATZ3" s="208"/>
      <c r="AUA3" s="208"/>
      <c r="AUB3" s="208"/>
      <c r="AUC3" s="208"/>
      <c r="AUD3" s="208"/>
      <c r="AUE3" s="208"/>
      <c r="AUF3" s="208"/>
      <c r="AUG3" s="208"/>
      <c r="AUH3" s="208"/>
      <c r="AUI3" s="208"/>
      <c r="AUJ3" s="208"/>
      <c r="AUK3" s="208"/>
      <c r="AUL3" s="208"/>
      <c r="AUM3" s="208"/>
      <c r="AUN3" s="208"/>
      <c r="AUO3" s="208"/>
      <c r="AUP3" s="208"/>
      <c r="AUQ3" s="208"/>
      <c r="AUR3" s="208"/>
      <c r="AUS3" s="208"/>
      <c r="AUT3" s="208"/>
      <c r="AUU3" s="208"/>
      <c r="AUV3" s="208"/>
      <c r="AUW3" s="208"/>
      <c r="AUX3" s="208"/>
      <c r="AUY3" s="208"/>
      <c r="AUZ3" s="208"/>
      <c r="AVA3" s="208"/>
      <c r="AVB3" s="208"/>
      <c r="AVC3" s="208"/>
      <c r="AVD3" s="208"/>
      <c r="AVE3" s="208"/>
      <c r="AVF3" s="208"/>
      <c r="AVG3" s="208"/>
      <c r="AVH3" s="208"/>
      <c r="AVI3" s="208"/>
      <c r="AVJ3" s="208"/>
      <c r="AVK3" s="208"/>
      <c r="AVL3" s="208"/>
      <c r="AVM3" s="208"/>
      <c r="AVN3" s="208"/>
      <c r="AVO3" s="208"/>
      <c r="AVP3" s="208"/>
      <c r="AVQ3" s="208"/>
      <c r="AVR3" s="208"/>
      <c r="AVS3" s="208"/>
      <c r="AVT3" s="208"/>
      <c r="AVU3" s="208"/>
      <c r="AVV3" s="208"/>
      <c r="AVW3" s="208"/>
      <c r="AVX3" s="208"/>
      <c r="AVY3" s="208"/>
      <c r="AVZ3" s="208"/>
      <c r="AWA3" s="208"/>
      <c r="AWB3" s="208"/>
      <c r="AWC3" s="208"/>
      <c r="AWD3" s="208"/>
      <c r="AWE3" s="208"/>
      <c r="AWF3" s="208"/>
      <c r="AWG3" s="208"/>
      <c r="AWH3" s="208"/>
      <c r="AWI3" s="208"/>
      <c r="AWJ3" s="208"/>
      <c r="AWK3" s="208"/>
      <c r="AWL3" s="208"/>
      <c r="AWM3" s="208"/>
      <c r="AWN3" s="208"/>
      <c r="AWO3" s="208"/>
      <c r="AWP3" s="208"/>
      <c r="AWQ3" s="208"/>
      <c r="AWR3" s="208"/>
      <c r="AWS3" s="208"/>
      <c r="AWT3" s="208"/>
      <c r="AWU3" s="208"/>
      <c r="AWV3" s="208"/>
      <c r="AWW3" s="208"/>
      <c r="AWX3" s="208"/>
      <c r="AWY3" s="208"/>
      <c r="AWZ3" s="208"/>
      <c r="AXA3" s="208"/>
      <c r="AXB3" s="208"/>
      <c r="AXC3" s="208"/>
      <c r="AXD3" s="208"/>
      <c r="AXE3" s="208"/>
      <c r="AXF3" s="208"/>
      <c r="AXG3" s="208"/>
      <c r="AXH3" s="208"/>
      <c r="AXI3" s="208"/>
      <c r="AXJ3" s="208"/>
      <c r="AXK3" s="208"/>
      <c r="AXL3" s="208"/>
      <c r="AXM3" s="208"/>
      <c r="AXN3" s="208"/>
      <c r="AXO3" s="208"/>
      <c r="AXP3" s="208"/>
      <c r="AXQ3" s="208"/>
      <c r="AXR3" s="208"/>
      <c r="AXS3" s="208"/>
      <c r="AXT3" s="208"/>
      <c r="AXU3" s="208"/>
      <c r="AXV3" s="208"/>
      <c r="AXW3" s="208"/>
      <c r="AXX3" s="208"/>
      <c r="AXY3" s="208"/>
      <c r="AXZ3" s="208"/>
      <c r="AYA3" s="208"/>
      <c r="AYB3" s="208"/>
      <c r="AYC3" s="208"/>
      <c r="AYD3" s="208"/>
      <c r="AYE3" s="208"/>
      <c r="AYF3" s="208"/>
      <c r="AYG3" s="208"/>
      <c r="AYH3" s="208"/>
      <c r="AYI3" s="208"/>
      <c r="AYJ3" s="208"/>
      <c r="AYK3" s="208"/>
      <c r="AYL3" s="208"/>
      <c r="AYM3" s="208"/>
      <c r="AYN3" s="208"/>
      <c r="AYO3" s="208"/>
      <c r="AYP3" s="208"/>
      <c r="AYQ3" s="208"/>
      <c r="AYR3" s="208"/>
      <c r="AYS3" s="208"/>
      <c r="AYT3" s="208"/>
      <c r="AYU3" s="208"/>
      <c r="AYV3" s="208"/>
      <c r="AYW3" s="208"/>
      <c r="AYX3" s="208"/>
      <c r="AYY3" s="208"/>
      <c r="AYZ3" s="208"/>
      <c r="AZA3" s="208"/>
      <c r="AZB3" s="208"/>
      <c r="AZC3" s="208"/>
      <c r="AZD3" s="208"/>
      <c r="AZE3" s="208"/>
      <c r="AZF3" s="208"/>
      <c r="AZG3" s="208"/>
      <c r="AZH3" s="208"/>
      <c r="AZI3" s="208"/>
      <c r="AZJ3" s="208"/>
      <c r="AZK3" s="208"/>
      <c r="AZL3" s="208"/>
      <c r="AZM3" s="208"/>
      <c r="AZN3" s="208"/>
      <c r="AZO3" s="208"/>
      <c r="AZP3" s="208"/>
      <c r="AZQ3" s="208"/>
      <c r="AZR3" s="208"/>
      <c r="AZS3" s="208"/>
      <c r="AZT3" s="208"/>
      <c r="AZU3" s="208"/>
      <c r="AZV3" s="208"/>
      <c r="AZW3" s="208"/>
      <c r="AZX3" s="208"/>
      <c r="AZY3" s="208"/>
      <c r="AZZ3" s="208"/>
      <c r="BAA3" s="208"/>
      <c r="BAB3" s="208"/>
      <c r="BAC3" s="208"/>
      <c r="BAD3" s="208"/>
      <c r="BAE3" s="208"/>
      <c r="BAF3" s="208"/>
      <c r="BAG3" s="208"/>
      <c r="BAH3" s="208"/>
      <c r="BAI3" s="208"/>
      <c r="BAJ3" s="208"/>
      <c r="BAK3" s="208"/>
      <c r="BAL3" s="208"/>
      <c r="BAM3" s="208"/>
      <c r="BAN3" s="208"/>
      <c r="BAO3" s="208"/>
      <c r="BAP3" s="208"/>
      <c r="BAQ3" s="208"/>
      <c r="BAR3" s="208"/>
      <c r="BAS3" s="208"/>
      <c r="BAT3" s="208"/>
      <c r="BAU3" s="208"/>
      <c r="BAV3" s="208"/>
      <c r="BAW3" s="208"/>
      <c r="BAX3" s="208"/>
      <c r="BAY3" s="208"/>
      <c r="BAZ3" s="208"/>
      <c r="BBA3" s="208"/>
      <c r="BBB3" s="208"/>
      <c r="BBC3" s="208"/>
      <c r="BBD3" s="208"/>
      <c r="BBE3" s="208"/>
      <c r="BBF3" s="208"/>
      <c r="BBG3" s="208"/>
      <c r="BBH3" s="208"/>
      <c r="BBI3" s="208"/>
      <c r="BBJ3" s="208"/>
      <c r="BBK3" s="208"/>
      <c r="BBL3" s="208"/>
      <c r="BBM3" s="208"/>
      <c r="BBN3" s="208"/>
      <c r="BBO3" s="208"/>
      <c r="BBP3" s="208"/>
      <c r="BBQ3" s="208"/>
      <c r="BBR3" s="208"/>
      <c r="BBS3" s="208"/>
      <c r="BBT3" s="208"/>
      <c r="BBU3" s="208"/>
      <c r="BBV3" s="208"/>
      <c r="BBW3" s="208"/>
      <c r="BBX3" s="208"/>
      <c r="BBY3" s="208"/>
      <c r="BBZ3" s="208"/>
      <c r="BCA3" s="208"/>
      <c r="BCB3" s="208"/>
      <c r="BCC3" s="208"/>
      <c r="BCD3" s="208"/>
      <c r="BCE3" s="208"/>
      <c r="BCF3" s="208"/>
      <c r="BCG3" s="208"/>
      <c r="BCH3" s="208"/>
      <c r="BCI3" s="208"/>
      <c r="BCJ3" s="208"/>
      <c r="BCK3" s="208"/>
      <c r="BCL3" s="208"/>
      <c r="BCM3" s="208"/>
      <c r="BCN3" s="208"/>
      <c r="BCO3" s="208"/>
      <c r="BCP3" s="208"/>
      <c r="BCQ3" s="208"/>
      <c r="BCR3" s="208"/>
      <c r="BCS3" s="208"/>
      <c r="BCT3" s="208"/>
      <c r="BCU3" s="208"/>
      <c r="BCV3" s="208"/>
      <c r="BCW3" s="208"/>
      <c r="BCX3" s="208"/>
      <c r="BCY3" s="208"/>
      <c r="BCZ3" s="208"/>
      <c r="BDA3" s="208"/>
      <c r="BDB3" s="208"/>
      <c r="BDC3" s="208"/>
      <c r="BDD3" s="208"/>
      <c r="BDE3" s="208"/>
      <c r="BDF3" s="208"/>
      <c r="BDG3" s="208"/>
      <c r="BDH3" s="208"/>
      <c r="BDI3" s="208"/>
      <c r="BDJ3" s="208"/>
      <c r="BDK3" s="208"/>
      <c r="BDL3" s="208"/>
      <c r="BDM3" s="208"/>
      <c r="BDN3" s="208"/>
      <c r="BDO3" s="208"/>
      <c r="BDP3" s="208"/>
      <c r="BDQ3" s="208"/>
      <c r="BDR3" s="208"/>
      <c r="BDS3" s="208"/>
      <c r="BDT3" s="208"/>
      <c r="BDU3" s="208"/>
      <c r="BDV3" s="208"/>
      <c r="BDW3" s="208"/>
      <c r="BDX3" s="208"/>
      <c r="BDY3" s="208"/>
      <c r="BDZ3" s="208"/>
      <c r="BEA3" s="208"/>
      <c r="BEB3" s="208"/>
      <c r="BEC3" s="208"/>
      <c r="BED3" s="208"/>
      <c r="BEE3" s="208"/>
      <c r="BEF3" s="208"/>
      <c r="BEG3" s="208"/>
      <c r="BEH3" s="208"/>
      <c r="BEI3" s="208"/>
      <c r="BEJ3" s="208"/>
      <c r="BEK3" s="208"/>
      <c r="BEL3" s="208"/>
      <c r="BEM3" s="208"/>
      <c r="BEN3" s="208"/>
      <c r="BEO3" s="208"/>
      <c r="BEP3" s="208"/>
      <c r="BEQ3" s="208"/>
      <c r="BER3" s="208"/>
      <c r="BES3" s="208"/>
      <c r="BET3" s="208"/>
      <c r="BEU3" s="208"/>
      <c r="BEV3" s="208"/>
      <c r="BEW3" s="208"/>
      <c r="BEX3" s="208"/>
      <c r="BEY3" s="208"/>
      <c r="BEZ3" s="208"/>
      <c r="BFA3" s="208"/>
      <c r="BFB3" s="208"/>
      <c r="BFC3" s="208"/>
      <c r="BFD3" s="208"/>
      <c r="BFE3" s="208"/>
      <c r="BFF3" s="208"/>
      <c r="BFG3" s="208"/>
      <c r="BFH3" s="208"/>
      <c r="BFI3" s="208"/>
      <c r="BFJ3" s="208"/>
      <c r="BFK3" s="208"/>
      <c r="BFL3" s="208"/>
      <c r="BFM3" s="208"/>
      <c r="BFN3" s="208"/>
      <c r="BFO3" s="208"/>
      <c r="BFP3" s="208"/>
      <c r="BFQ3" s="208"/>
      <c r="BFR3" s="208"/>
      <c r="BFS3" s="208"/>
      <c r="BFT3" s="208"/>
      <c r="BFU3" s="208"/>
      <c r="BFV3" s="208"/>
      <c r="BFW3" s="208"/>
      <c r="BFX3" s="208"/>
      <c r="BFY3" s="208"/>
      <c r="BFZ3" s="208"/>
      <c r="BGA3" s="208"/>
      <c r="BGB3" s="208"/>
      <c r="BGC3" s="208"/>
      <c r="BGD3" s="208"/>
      <c r="BGE3" s="208"/>
      <c r="BGF3" s="208"/>
      <c r="BGG3" s="208"/>
      <c r="BGH3" s="208"/>
      <c r="BGI3" s="208"/>
      <c r="BGJ3" s="208"/>
      <c r="BGK3" s="208"/>
      <c r="BGL3" s="208"/>
      <c r="BGM3" s="208"/>
      <c r="BGN3" s="208"/>
      <c r="BGO3" s="208"/>
      <c r="BGP3" s="208"/>
      <c r="BGQ3" s="208"/>
      <c r="BGR3" s="208"/>
      <c r="BGS3" s="208"/>
      <c r="BGT3" s="208"/>
      <c r="BGU3" s="208"/>
      <c r="BGV3" s="208"/>
      <c r="BGW3" s="208"/>
      <c r="BGX3" s="208"/>
      <c r="BGY3" s="208"/>
      <c r="BGZ3" s="208"/>
      <c r="BHA3" s="208"/>
      <c r="BHB3" s="208"/>
      <c r="BHC3" s="208"/>
      <c r="BHD3" s="208"/>
      <c r="BHE3" s="208"/>
      <c r="BHF3" s="208"/>
      <c r="BHG3" s="208"/>
      <c r="BHH3" s="208"/>
      <c r="BHI3" s="208"/>
      <c r="BHJ3" s="208"/>
      <c r="BHK3" s="208"/>
      <c r="BHL3" s="208"/>
      <c r="BHM3" s="208"/>
      <c r="BHN3" s="208"/>
      <c r="BHO3" s="208"/>
      <c r="BHP3" s="208"/>
      <c r="BHQ3" s="208"/>
      <c r="BHR3" s="208"/>
      <c r="BHS3" s="208"/>
      <c r="BHT3" s="208"/>
      <c r="BHU3" s="208"/>
      <c r="BHV3" s="208"/>
      <c r="BHW3" s="208"/>
      <c r="BHX3" s="208"/>
      <c r="BHY3" s="208"/>
      <c r="BHZ3" s="208"/>
      <c r="BIA3" s="208"/>
      <c r="BIB3" s="208"/>
      <c r="BIC3" s="208"/>
      <c r="BID3" s="208"/>
      <c r="BIE3" s="208"/>
      <c r="BIF3" s="208"/>
      <c r="BIG3" s="208"/>
      <c r="BIH3" s="208"/>
      <c r="BII3" s="208"/>
      <c r="BIJ3" s="208"/>
      <c r="BIK3" s="208"/>
      <c r="BIL3" s="208"/>
      <c r="BIM3" s="208"/>
      <c r="BIN3" s="208"/>
      <c r="BIO3" s="208"/>
      <c r="BIP3" s="208"/>
      <c r="BIQ3" s="208"/>
      <c r="BIR3" s="208"/>
      <c r="BIS3" s="208"/>
      <c r="BIT3" s="208"/>
      <c r="BIU3" s="208"/>
      <c r="BIV3" s="208"/>
      <c r="BIW3" s="208"/>
      <c r="BIX3" s="208"/>
      <c r="BIY3" s="208"/>
      <c r="BIZ3" s="208"/>
      <c r="BJA3" s="208"/>
      <c r="BJB3" s="208"/>
      <c r="BJC3" s="208"/>
      <c r="BJD3" s="208"/>
      <c r="BJE3" s="208"/>
      <c r="BJF3" s="208"/>
      <c r="BJG3" s="208"/>
      <c r="BJH3" s="208"/>
      <c r="BJI3" s="208"/>
      <c r="BJJ3" s="208"/>
      <c r="BJK3" s="208"/>
      <c r="BJL3" s="208"/>
      <c r="BJM3" s="208"/>
      <c r="BJN3" s="208"/>
      <c r="BJO3" s="208"/>
      <c r="BJP3" s="208"/>
      <c r="BJQ3" s="208"/>
      <c r="BJR3" s="208"/>
      <c r="BJS3" s="208"/>
      <c r="BJT3" s="208"/>
      <c r="BJU3" s="208"/>
      <c r="BJV3" s="208"/>
      <c r="BJW3" s="208"/>
      <c r="BJX3" s="208"/>
      <c r="BJY3" s="208"/>
      <c r="BJZ3" s="208"/>
      <c r="BKA3" s="208"/>
      <c r="BKB3" s="208"/>
      <c r="BKC3" s="208"/>
      <c r="BKD3" s="208"/>
      <c r="BKE3" s="208"/>
      <c r="BKF3" s="208"/>
      <c r="BKG3" s="208"/>
      <c r="BKH3" s="208"/>
      <c r="BKI3" s="208"/>
      <c r="BKJ3" s="208"/>
      <c r="BKK3" s="208"/>
      <c r="BKL3" s="208"/>
      <c r="BKM3" s="208"/>
      <c r="BKN3" s="208"/>
      <c r="BKO3" s="208"/>
      <c r="BKP3" s="208"/>
      <c r="BKQ3" s="208"/>
      <c r="BKR3" s="208"/>
      <c r="BKS3" s="208"/>
      <c r="BKT3" s="208"/>
      <c r="BKU3" s="208"/>
      <c r="BKV3" s="208"/>
      <c r="BKW3" s="208"/>
      <c r="BKX3" s="208"/>
      <c r="BKY3" s="208"/>
      <c r="BKZ3" s="208"/>
      <c r="BLA3" s="208"/>
      <c r="BLB3" s="208"/>
      <c r="BLC3" s="208"/>
      <c r="BLD3" s="208"/>
      <c r="BLE3" s="208"/>
      <c r="BLF3" s="208"/>
      <c r="BLG3" s="208"/>
      <c r="BLH3" s="208"/>
      <c r="BLI3" s="208"/>
      <c r="BLJ3" s="208"/>
      <c r="BLK3" s="208"/>
      <c r="BLL3" s="208"/>
      <c r="BLM3" s="208"/>
      <c r="BLN3" s="208"/>
      <c r="BLO3" s="208"/>
      <c r="BLP3" s="208"/>
      <c r="BLQ3" s="208"/>
      <c r="BLR3" s="208"/>
      <c r="BLS3" s="208"/>
      <c r="BLT3" s="208"/>
      <c r="BLU3" s="208"/>
      <c r="BLV3" s="208"/>
      <c r="BLW3" s="208"/>
      <c r="BLX3" s="208"/>
      <c r="BLY3" s="208"/>
      <c r="BLZ3" s="208"/>
      <c r="BMA3" s="208"/>
      <c r="BMB3" s="208"/>
      <c r="BMC3" s="208"/>
      <c r="BMD3" s="208"/>
      <c r="BME3" s="208"/>
      <c r="BMF3" s="208"/>
      <c r="BMG3" s="208"/>
      <c r="BMH3" s="208"/>
      <c r="BMI3" s="208"/>
      <c r="BMJ3" s="208"/>
      <c r="BMK3" s="208"/>
      <c r="BML3" s="208"/>
      <c r="BMM3" s="208"/>
      <c r="BMN3" s="208"/>
      <c r="BMO3" s="208"/>
      <c r="BMP3" s="208"/>
      <c r="BMQ3" s="208"/>
      <c r="BMR3" s="208"/>
      <c r="BMS3" s="208"/>
      <c r="BMT3" s="208"/>
      <c r="BMU3" s="208"/>
      <c r="BMV3" s="208"/>
      <c r="BMW3" s="208"/>
      <c r="BMX3" s="208"/>
      <c r="BMY3" s="208"/>
      <c r="BMZ3" s="208"/>
      <c r="BNA3" s="208"/>
      <c r="BNB3" s="208"/>
      <c r="BNC3" s="208"/>
      <c r="BND3" s="208"/>
      <c r="BNE3" s="208"/>
      <c r="BNF3" s="208"/>
      <c r="BNG3" s="208"/>
      <c r="BNH3" s="208"/>
      <c r="BNI3" s="208"/>
      <c r="BNJ3" s="208"/>
      <c r="BNK3" s="208"/>
      <c r="BNL3" s="208"/>
      <c r="BNM3" s="208"/>
      <c r="BNN3" s="208"/>
      <c r="BNO3" s="208"/>
      <c r="BNP3" s="208"/>
      <c r="BNQ3" s="208"/>
      <c r="BNR3" s="208"/>
      <c r="BNS3" s="208"/>
      <c r="BNT3" s="208"/>
      <c r="BNU3" s="208"/>
      <c r="BNV3" s="208"/>
      <c r="BNW3" s="208"/>
      <c r="BNX3" s="208"/>
      <c r="BNY3" s="208"/>
      <c r="BNZ3" s="208"/>
      <c r="BOA3" s="208"/>
      <c r="BOB3" s="208"/>
      <c r="BOC3" s="208"/>
      <c r="BOD3" s="208"/>
      <c r="BOE3" s="208"/>
      <c r="BOF3" s="208"/>
      <c r="BOG3" s="208"/>
      <c r="BOH3" s="208"/>
      <c r="BOI3" s="208"/>
      <c r="BOJ3" s="208"/>
      <c r="BOK3" s="208"/>
      <c r="BOL3" s="208"/>
      <c r="BOM3" s="208"/>
      <c r="BON3" s="208"/>
      <c r="BOO3" s="208"/>
      <c r="BOP3" s="208"/>
      <c r="BOQ3" s="208"/>
      <c r="BOR3" s="208"/>
      <c r="BOS3" s="208"/>
      <c r="BOT3" s="208"/>
      <c r="BOU3" s="208"/>
      <c r="BOV3" s="208"/>
      <c r="BOW3" s="208"/>
      <c r="BOX3" s="208"/>
      <c r="BOY3" s="208"/>
      <c r="BOZ3" s="208"/>
      <c r="BPA3" s="208"/>
      <c r="BPB3" s="208"/>
      <c r="BPC3" s="208"/>
      <c r="BPD3" s="208"/>
      <c r="BPE3" s="208"/>
      <c r="BPF3" s="208"/>
      <c r="BPG3" s="208"/>
      <c r="BPH3" s="208"/>
      <c r="BPI3" s="208"/>
      <c r="BPJ3" s="208"/>
      <c r="BPK3" s="208"/>
      <c r="BPL3" s="208"/>
      <c r="BPM3" s="208"/>
      <c r="BPN3" s="208"/>
      <c r="BPO3" s="208"/>
      <c r="BPP3" s="208"/>
      <c r="BPQ3" s="208"/>
      <c r="BPR3" s="208"/>
      <c r="BPS3" s="208"/>
      <c r="BPT3" s="208"/>
      <c r="BPU3" s="208"/>
      <c r="BPV3" s="208"/>
      <c r="BPW3" s="208"/>
      <c r="BPX3" s="208"/>
      <c r="BPY3" s="208"/>
      <c r="BPZ3" s="208"/>
      <c r="BQA3" s="208"/>
      <c r="BQB3" s="208"/>
      <c r="BQC3" s="208"/>
      <c r="BQD3" s="208"/>
      <c r="BQE3" s="208"/>
      <c r="BQF3" s="208"/>
      <c r="BQG3" s="208"/>
      <c r="BQH3" s="208"/>
      <c r="BQI3" s="208"/>
      <c r="BQJ3" s="208"/>
      <c r="BQK3" s="208"/>
      <c r="BQL3" s="208"/>
      <c r="BQM3" s="208"/>
      <c r="BQN3" s="208"/>
      <c r="BQO3" s="208"/>
      <c r="BQP3" s="208"/>
      <c r="BQQ3" s="208"/>
      <c r="BQR3" s="208"/>
      <c r="BQS3" s="208"/>
      <c r="BQT3" s="208"/>
      <c r="BQU3" s="208"/>
      <c r="BQV3" s="208"/>
      <c r="BQW3" s="208"/>
      <c r="BQX3" s="208"/>
      <c r="BQY3" s="208"/>
      <c r="BQZ3" s="208"/>
      <c r="BRA3" s="208"/>
      <c r="BRB3" s="208"/>
      <c r="BRC3" s="208"/>
      <c r="BRD3" s="208"/>
      <c r="BRE3" s="208"/>
      <c r="BRF3" s="208"/>
      <c r="BRG3" s="208"/>
      <c r="BRH3" s="208"/>
      <c r="BRI3" s="208"/>
      <c r="BRJ3" s="208"/>
      <c r="BRK3" s="208"/>
      <c r="BRL3" s="208"/>
      <c r="BRM3" s="208"/>
      <c r="BRN3" s="208"/>
      <c r="BRO3" s="208"/>
      <c r="BRP3" s="208"/>
      <c r="BRQ3" s="208"/>
      <c r="BRR3" s="208"/>
      <c r="BRS3" s="208"/>
      <c r="BRT3" s="208"/>
      <c r="BRU3" s="208"/>
      <c r="BRV3" s="208"/>
      <c r="BRW3" s="208"/>
      <c r="BRX3" s="208"/>
      <c r="BRY3" s="208"/>
      <c r="BRZ3" s="208"/>
      <c r="BSA3" s="208"/>
      <c r="BSB3" s="208"/>
      <c r="BSC3" s="208"/>
      <c r="BSD3" s="208"/>
      <c r="BSE3" s="208"/>
      <c r="BSF3" s="208"/>
      <c r="BSG3" s="208"/>
      <c r="BSH3" s="208"/>
      <c r="BSI3" s="208"/>
      <c r="BSJ3" s="208"/>
      <c r="BSK3" s="208"/>
      <c r="BSL3" s="208"/>
      <c r="BSM3" s="208"/>
      <c r="BSN3" s="208"/>
      <c r="BSO3" s="208"/>
      <c r="BSP3" s="208"/>
      <c r="BSQ3" s="208"/>
      <c r="BSR3" s="208"/>
      <c r="BSS3" s="208"/>
      <c r="BST3" s="208"/>
      <c r="BSU3" s="208"/>
      <c r="BSV3" s="208"/>
      <c r="BSW3" s="208"/>
      <c r="BSX3" s="208"/>
      <c r="BSY3" s="208"/>
      <c r="BSZ3" s="208"/>
      <c r="BTA3" s="208"/>
      <c r="BTB3" s="208"/>
      <c r="BTC3" s="208"/>
      <c r="BTD3" s="208"/>
      <c r="BTE3" s="208"/>
      <c r="BTF3" s="208"/>
      <c r="BTG3" s="208"/>
      <c r="BTH3" s="208"/>
      <c r="BTI3" s="208"/>
      <c r="BTJ3" s="208"/>
      <c r="BTK3" s="208"/>
      <c r="BTL3" s="208"/>
      <c r="BTM3" s="208"/>
      <c r="BTN3" s="208"/>
      <c r="BTO3" s="208"/>
      <c r="BTP3" s="208"/>
      <c r="BTQ3" s="208"/>
      <c r="BTR3" s="208"/>
      <c r="BTS3" s="208"/>
      <c r="BTT3" s="208"/>
      <c r="BTU3" s="208"/>
      <c r="BTV3" s="208"/>
      <c r="BTW3" s="208"/>
      <c r="BTX3" s="208"/>
      <c r="BTY3" s="208"/>
      <c r="BTZ3" s="208"/>
      <c r="BUA3" s="208"/>
      <c r="BUB3" s="208"/>
      <c r="BUC3" s="208"/>
      <c r="BUD3" s="208"/>
      <c r="BUE3" s="208"/>
      <c r="BUF3" s="208"/>
      <c r="BUG3" s="208"/>
      <c r="BUH3" s="208"/>
      <c r="BUI3" s="208"/>
      <c r="BUJ3" s="208"/>
      <c r="BUK3" s="208"/>
      <c r="BUL3" s="208"/>
      <c r="BUM3" s="208"/>
      <c r="BUN3" s="208"/>
      <c r="BUO3" s="208"/>
      <c r="BUP3" s="208"/>
      <c r="BUQ3" s="208"/>
      <c r="BUR3" s="208"/>
      <c r="BUS3" s="208"/>
      <c r="BUT3" s="208"/>
      <c r="BUU3" s="208"/>
      <c r="BUV3" s="208"/>
      <c r="BUW3" s="208"/>
      <c r="BUX3" s="208"/>
      <c r="BUY3" s="208"/>
      <c r="BUZ3" s="208"/>
      <c r="BVA3" s="208"/>
      <c r="BVB3" s="208"/>
      <c r="BVC3" s="208"/>
      <c r="BVD3" s="208"/>
      <c r="BVE3" s="208"/>
      <c r="BVF3" s="208"/>
      <c r="BVG3" s="208"/>
      <c r="BVH3" s="208"/>
      <c r="BVI3" s="208"/>
      <c r="BVJ3" s="208"/>
      <c r="BVK3" s="208"/>
      <c r="BVL3" s="208"/>
      <c r="BVM3" s="208"/>
      <c r="BVN3" s="208"/>
      <c r="BVO3" s="208"/>
      <c r="BVP3" s="208"/>
      <c r="BVQ3" s="208"/>
      <c r="BVR3" s="208"/>
      <c r="BVS3" s="208"/>
      <c r="BVT3" s="208"/>
      <c r="BVU3" s="208"/>
      <c r="BVV3" s="208"/>
      <c r="BVW3" s="208"/>
      <c r="BVX3" s="208"/>
      <c r="BVY3" s="208"/>
      <c r="BVZ3" s="208"/>
      <c r="BWA3" s="208"/>
      <c r="BWB3" s="208"/>
      <c r="BWC3" s="208"/>
      <c r="BWD3" s="208"/>
      <c r="BWE3" s="208"/>
      <c r="BWF3" s="208"/>
      <c r="BWG3" s="208"/>
      <c r="BWH3" s="208"/>
      <c r="BWI3" s="208"/>
      <c r="BWJ3" s="208"/>
      <c r="BWK3" s="208"/>
      <c r="BWL3" s="208"/>
      <c r="BWM3" s="208"/>
      <c r="BWN3" s="208"/>
      <c r="BWO3" s="208"/>
      <c r="BWP3" s="208"/>
      <c r="BWQ3" s="208"/>
      <c r="BWR3" s="208"/>
      <c r="BWS3" s="208"/>
      <c r="BWT3" s="208"/>
      <c r="BWU3" s="208"/>
      <c r="BWV3" s="208"/>
      <c r="BWW3" s="208"/>
      <c r="BWX3" s="208"/>
      <c r="BWY3" s="208"/>
      <c r="BWZ3" s="208"/>
      <c r="BXA3" s="208"/>
      <c r="BXB3" s="208"/>
      <c r="BXC3" s="208"/>
      <c r="BXD3" s="208"/>
      <c r="BXE3" s="208"/>
      <c r="BXF3" s="208"/>
      <c r="BXG3" s="208"/>
      <c r="BXH3" s="208"/>
      <c r="BXI3" s="208"/>
      <c r="BXJ3" s="208"/>
      <c r="BXK3" s="208"/>
      <c r="BXL3" s="208"/>
      <c r="BXM3" s="208"/>
      <c r="BXN3" s="208"/>
      <c r="BXO3" s="208"/>
      <c r="BXP3" s="208"/>
      <c r="BXQ3" s="208"/>
      <c r="BXR3" s="208"/>
      <c r="BXS3" s="208"/>
      <c r="BXT3" s="208"/>
      <c r="BXU3" s="208"/>
      <c r="BXV3" s="208"/>
      <c r="BXW3" s="208"/>
      <c r="BXX3" s="208"/>
      <c r="BXY3" s="208"/>
      <c r="BXZ3" s="208"/>
      <c r="BYA3" s="208"/>
      <c r="BYB3" s="208"/>
      <c r="BYC3" s="208"/>
      <c r="BYD3" s="208"/>
      <c r="BYE3" s="208"/>
      <c r="BYF3" s="208"/>
      <c r="BYG3" s="208"/>
      <c r="BYH3" s="208"/>
      <c r="BYI3" s="208"/>
      <c r="BYJ3" s="208"/>
      <c r="BYK3" s="208"/>
      <c r="BYL3" s="208"/>
      <c r="BYM3" s="208"/>
      <c r="BYN3" s="208"/>
      <c r="BYO3" s="208"/>
      <c r="BYP3" s="208"/>
      <c r="BYQ3" s="208"/>
      <c r="BYR3" s="208"/>
      <c r="BYS3" s="208"/>
      <c r="BYT3" s="208"/>
      <c r="BYU3" s="208"/>
      <c r="BYV3" s="208"/>
      <c r="BYW3" s="208"/>
      <c r="BYX3" s="208"/>
      <c r="BYY3" s="208"/>
      <c r="BYZ3" s="208"/>
      <c r="BZA3" s="208"/>
      <c r="BZB3" s="208"/>
      <c r="BZC3" s="208"/>
      <c r="BZD3" s="208"/>
      <c r="BZE3" s="208"/>
      <c r="BZF3" s="208"/>
      <c r="BZG3" s="208"/>
      <c r="BZH3" s="208"/>
      <c r="BZI3" s="208"/>
      <c r="BZJ3" s="208"/>
      <c r="BZK3" s="208"/>
      <c r="BZL3" s="208"/>
      <c r="BZM3" s="208"/>
      <c r="BZN3" s="208"/>
      <c r="BZO3" s="208"/>
      <c r="BZP3" s="208"/>
      <c r="BZQ3" s="208"/>
      <c r="BZR3" s="208"/>
      <c r="BZS3" s="208"/>
      <c r="BZT3" s="208"/>
      <c r="BZU3" s="208"/>
      <c r="BZV3" s="208"/>
      <c r="BZW3" s="208"/>
      <c r="BZX3" s="208"/>
      <c r="BZY3" s="208"/>
      <c r="BZZ3" s="208"/>
      <c r="CAA3" s="208"/>
      <c r="CAB3" s="208"/>
      <c r="CAC3" s="208"/>
      <c r="CAD3" s="208"/>
      <c r="CAE3" s="208"/>
      <c r="CAF3" s="208"/>
      <c r="CAG3" s="208"/>
      <c r="CAH3" s="208"/>
      <c r="CAI3" s="208"/>
      <c r="CAJ3" s="208"/>
      <c r="CAK3" s="208"/>
      <c r="CAL3" s="208"/>
      <c r="CAM3" s="208"/>
      <c r="CAN3" s="208"/>
      <c r="CAO3" s="208"/>
      <c r="CAP3" s="208"/>
      <c r="CAQ3" s="208"/>
      <c r="CAR3" s="208"/>
      <c r="CAS3" s="208"/>
      <c r="CAT3" s="208"/>
      <c r="CAU3" s="208"/>
      <c r="CAV3" s="208"/>
      <c r="CAW3" s="208"/>
      <c r="CAX3" s="208"/>
      <c r="CAY3" s="208"/>
      <c r="CAZ3" s="208"/>
      <c r="CBA3" s="208"/>
      <c r="CBB3" s="208"/>
      <c r="CBC3" s="208"/>
      <c r="CBD3" s="208"/>
      <c r="CBE3" s="208"/>
      <c r="CBF3" s="208"/>
      <c r="CBG3" s="208"/>
      <c r="CBH3" s="208"/>
      <c r="CBI3" s="208"/>
      <c r="CBJ3" s="208"/>
      <c r="CBK3" s="208"/>
      <c r="CBL3" s="208"/>
      <c r="CBM3" s="208"/>
      <c r="CBN3" s="208"/>
      <c r="CBO3" s="208"/>
      <c r="CBP3" s="208"/>
      <c r="CBQ3" s="208"/>
      <c r="CBR3" s="208"/>
      <c r="CBS3" s="208"/>
      <c r="CBT3" s="208"/>
      <c r="CBU3" s="208"/>
      <c r="CBV3" s="208"/>
      <c r="CBW3" s="208"/>
      <c r="CBX3" s="208"/>
      <c r="CBY3" s="208"/>
      <c r="CBZ3" s="208"/>
      <c r="CCA3" s="208"/>
      <c r="CCB3" s="208"/>
      <c r="CCC3" s="208"/>
      <c r="CCD3" s="208"/>
      <c r="CCE3" s="208"/>
      <c r="CCF3" s="208"/>
      <c r="CCG3" s="208"/>
      <c r="CCH3" s="208"/>
      <c r="CCI3" s="208"/>
      <c r="CCJ3" s="208"/>
      <c r="CCK3" s="208"/>
      <c r="CCL3" s="208"/>
      <c r="CCM3" s="208"/>
      <c r="CCN3" s="208"/>
      <c r="CCO3" s="208"/>
      <c r="CCP3" s="208"/>
      <c r="CCQ3" s="208"/>
      <c r="CCR3" s="208"/>
      <c r="CCS3" s="208"/>
      <c r="CCT3" s="208"/>
      <c r="CCU3" s="208"/>
      <c r="CCV3" s="208"/>
      <c r="CCW3" s="208"/>
      <c r="CCX3" s="208"/>
      <c r="CCY3" s="208"/>
      <c r="CCZ3" s="208"/>
      <c r="CDA3" s="208"/>
      <c r="CDB3" s="208"/>
      <c r="CDC3" s="208"/>
      <c r="CDD3" s="208"/>
      <c r="CDE3" s="208"/>
      <c r="CDF3" s="208"/>
      <c r="CDG3" s="208"/>
      <c r="CDH3" s="208"/>
      <c r="CDI3" s="208"/>
      <c r="CDJ3" s="208"/>
      <c r="CDK3" s="208"/>
      <c r="CDL3" s="208"/>
      <c r="CDM3" s="208"/>
      <c r="CDN3" s="208"/>
      <c r="CDO3" s="208"/>
      <c r="CDP3" s="208"/>
      <c r="CDQ3" s="208"/>
      <c r="CDR3" s="208"/>
      <c r="CDS3" s="208"/>
      <c r="CDT3" s="208"/>
      <c r="CDU3" s="208"/>
      <c r="CDV3" s="208"/>
      <c r="CDW3" s="208"/>
      <c r="CDX3" s="208"/>
      <c r="CDY3" s="208"/>
      <c r="CDZ3" s="208"/>
      <c r="CEA3" s="208"/>
      <c r="CEB3" s="208"/>
      <c r="CEC3" s="208"/>
      <c r="CED3" s="208"/>
      <c r="CEE3" s="208"/>
      <c r="CEF3" s="208"/>
      <c r="CEG3" s="208"/>
      <c r="CEH3" s="208"/>
      <c r="CEI3" s="208"/>
      <c r="CEJ3" s="208"/>
      <c r="CEK3" s="208"/>
      <c r="CEL3" s="208"/>
      <c r="CEM3" s="208"/>
      <c r="CEN3" s="208"/>
      <c r="CEO3" s="208"/>
      <c r="CEP3" s="208"/>
      <c r="CEQ3" s="208"/>
      <c r="CER3" s="208"/>
      <c r="CES3" s="208"/>
      <c r="CET3" s="208"/>
      <c r="CEU3" s="208"/>
      <c r="CEV3" s="208"/>
      <c r="CEW3" s="208"/>
      <c r="CEX3" s="208"/>
      <c r="CEY3" s="208"/>
      <c r="CEZ3" s="208"/>
      <c r="CFA3" s="208"/>
      <c r="CFB3" s="208"/>
      <c r="CFC3" s="208"/>
      <c r="CFD3" s="208"/>
      <c r="CFE3" s="208"/>
      <c r="CFF3" s="208"/>
      <c r="CFG3" s="208"/>
      <c r="CFH3" s="208"/>
      <c r="CFI3" s="208"/>
      <c r="CFJ3" s="208"/>
      <c r="CFK3" s="208"/>
      <c r="CFL3" s="208"/>
      <c r="CFM3" s="208"/>
      <c r="CFN3" s="208"/>
      <c r="CFO3" s="208"/>
      <c r="CFP3" s="208"/>
      <c r="CFQ3" s="208"/>
      <c r="CFR3" s="208"/>
      <c r="CFS3" s="208"/>
      <c r="CFT3" s="208"/>
      <c r="CFU3" s="208"/>
      <c r="CFV3" s="208"/>
      <c r="CFW3" s="208"/>
      <c r="CFX3" s="208"/>
      <c r="CFY3" s="208"/>
      <c r="CFZ3" s="208"/>
      <c r="CGA3" s="208"/>
      <c r="CGB3" s="208"/>
      <c r="CGC3" s="208"/>
      <c r="CGD3" s="208"/>
      <c r="CGE3" s="208"/>
      <c r="CGF3" s="208"/>
      <c r="CGG3" s="208"/>
      <c r="CGH3" s="208"/>
      <c r="CGI3" s="208"/>
      <c r="CGJ3" s="208"/>
      <c r="CGK3" s="208"/>
      <c r="CGL3" s="208"/>
      <c r="CGM3" s="208"/>
      <c r="CGN3" s="208"/>
      <c r="CGO3" s="208"/>
      <c r="CGP3" s="208"/>
      <c r="CGQ3" s="208"/>
      <c r="CGR3" s="208"/>
      <c r="CGS3" s="208"/>
      <c r="CGT3" s="208"/>
      <c r="CGU3" s="208"/>
      <c r="CGV3" s="208"/>
      <c r="CGW3" s="208"/>
      <c r="CGX3" s="208"/>
      <c r="CGY3" s="208"/>
      <c r="CGZ3" s="208"/>
      <c r="CHA3" s="208"/>
      <c r="CHB3" s="208"/>
      <c r="CHC3" s="208"/>
      <c r="CHD3" s="208"/>
      <c r="CHE3" s="208"/>
      <c r="CHF3" s="208"/>
      <c r="CHG3" s="208"/>
      <c r="CHH3" s="208"/>
      <c r="CHI3" s="208"/>
      <c r="CHJ3" s="208"/>
      <c r="CHK3" s="208"/>
      <c r="CHL3" s="208"/>
      <c r="CHM3" s="208"/>
      <c r="CHN3" s="208"/>
      <c r="CHO3" s="208"/>
      <c r="CHP3" s="208"/>
      <c r="CHQ3" s="208"/>
      <c r="CHR3" s="208"/>
      <c r="CHS3" s="208"/>
      <c r="CHT3" s="208"/>
      <c r="CHU3" s="208"/>
      <c r="CHV3" s="208"/>
      <c r="CHW3" s="208"/>
      <c r="CHX3" s="208"/>
      <c r="CHY3" s="208"/>
      <c r="CHZ3" s="208"/>
      <c r="CIA3" s="208"/>
      <c r="CIB3" s="208"/>
      <c r="CIC3" s="208"/>
      <c r="CID3" s="208"/>
      <c r="CIE3" s="208"/>
      <c r="CIF3" s="208"/>
      <c r="CIG3" s="208"/>
      <c r="CIH3" s="208"/>
      <c r="CII3" s="208"/>
      <c r="CIJ3" s="208"/>
      <c r="CIK3" s="208"/>
      <c r="CIL3" s="208"/>
      <c r="CIM3" s="208"/>
      <c r="CIN3" s="208"/>
      <c r="CIO3" s="208"/>
      <c r="CIP3" s="208"/>
      <c r="CIQ3" s="208"/>
      <c r="CIR3" s="208"/>
      <c r="CIS3" s="208"/>
      <c r="CIT3" s="208"/>
      <c r="CIU3" s="208"/>
      <c r="CIV3" s="208"/>
      <c r="CIW3" s="208"/>
      <c r="CIX3" s="208"/>
      <c r="CIY3" s="208"/>
      <c r="CIZ3" s="208"/>
      <c r="CJA3" s="208"/>
      <c r="CJB3" s="208"/>
      <c r="CJC3" s="208"/>
      <c r="CJD3" s="208"/>
      <c r="CJE3" s="208"/>
      <c r="CJF3" s="208"/>
      <c r="CJG3" s="208"/>
      <c r="CJH3" s="208"/>
      <c r="CJI3" s="208"/>
      <c r="CJJ3" s="208"/>
      <c r="CJK3" s="208"/>
      <c r="CJL3" s="208"/>
      <c r="CJM3" s="208"/>
      <c r="CJN3" s="208"/>
      <c r="CJO3" s="208"/>
      <c r="CJP3" s="208"/>
      <c r="CJQ3" s="208"/>
      <c r="CJR3" s="208"/>
      <c r="CJS3" s="208"/>
      <c r="CJT3" s="208"/>
      <c r="CJU3" s="208"/>
      <c r="CJV3" s="208"/>
      <c r="CJW3" s="208"/>
      <c r="CJX3" s="208"/>
      <c r="CJY3" s="208"/>
      <c r="CJZ3" s="208"/>
      <c r="CKA3" s="208"/>
      <c r="CKB3" s="208"/>
      <c r="CKC3" s="208"/>
      <c r="CKD3" s="208"/>
      <c r="CKE3" s="208"/>
      <c r="CKF3" s="208"/>
      <c r="CKG3" s="208"/>
      <c r="CKH3" s="208"/>
      <c r="CKI3" s="208"/>
      <c r="CKJ3" s="208"/>
      <c r="CKK3" s="208"/>
      <c r="CKL3" s="208"/>
      <c r="CKM3" s="208"/>
      <c r="CKN3" s="208"/>
      <c r="CKO3" s="208"/>
      <c r="CKP3" s="208"/>
      <c r="CKQ3" s="208"/>
      <c r="CKR3" s="208"/>
      <c r="CKS3" s="208"/>
      <c r="CKT3" s="208"/>
      <c r="CKU3" s="208"/>
      <c r="CKV3" s="208"/>
      <c r="CKW3" s="208"/>
      <c r="CKX3" s="208"/>
      <c r="CKY3" s="208"/>
      <c r="CKZ3" s="208"/>
      <c r="CLA3" s="208"/>
      <c r="CLB3" s="208"/>
      <c r="CLC3" s="208"/>
      <c r="CLD3" s="208"/>
      <c r="CLE3" s="208"/>
      <c r="CLF3" s="208"/>
      <c r="CLG3" s="208"/>
      <c r="CLH3" s="208"/>
      <c r="CLI3" s="208"/>
      <c r="CLJ3" s="208"/>
      <c r="CLK3" s="208"/>
      <c r="CLL3" s="208"/>
      <c r="CLM3" s="208"/>
      <c r="CLN3" s="208"/>
      <c r="CLO3" s="208"/>
      <c r="CLP3" s="208"/>
      <c r="CLQ3" s="208"/>
      <c r="CLR3" s="208"/>
      <c r="CLS3" s="208"/>
      <c r="CLT3" s="208"/>
      <c r="CLU3" s="208"/>
      <c r="CLV3" s="208"/>
      <c r="CLW3" s="208"/>
      <c r="CLX3" s="208"/>
      <c r="CLY3" s="208"/>
      <c r="CLZ3" s="208"/>
      <c r="CMA3" s="208"/>
      <c r="CMB3" s="208"/>
      <c r="CMC3" s="208"/>
      <c r="CMD3" s="208"/>
      <c r="CME3" s="208"/>
      <c r="CMF3" s="208"/>
      <c r="CMG3" s="208"/>
      <c r="CMH3" s="208"/>
      <c r="CMI3" s="208"/>
      <c r="CMJ3" s="208"/>
      <c r="CMK3" s="208"/>
      <c r="CML3" s="208"/>
      <c r="CMM3" s="208"/>
      <c r="CMN3" s="208"/>
      <c r="CMO3" s="208"/>
      <c r="CMP3" s="208"/>
      <c r="CMQ3" s="208"/>
      <c r="CMR3" s="208"/>
      <c r="CMS3" s="208"/>
      <c r="CMT3" s="208"/>
      <c r="CMU3" s="208"/>
      <c r="CMV3" s="208"/>
      <c r="CMW3" s="208"/>
      <c r="CMX3" s="208"/>
      <c r="CMY3" s="208"/>
      <c r="CMZ3" s="208"/>
      <c r="CNA3" s="208"/>
      <c r="CNB3" s="208"/>
      <c r="CNC3" s="208"/>
      <c r="CND3" s="208"/>
      <c r="CNE3" s="208"/>
      <c r="CNF3" s="208"/>
      <c r="CNG3" s="208"/>
      <c r="CNH3" s="208"/>
      <c r="CNI3" s="208"/>
      <c r="CNJ3" s="208"/>
      <c r="CNK3" s="208"/>
      <c r="CNL3" s="208"/>
      <c r="CNM3" s="208"/>
      <c r="CNN3" s="208"/>
      <c r="CNO3" s="208"/>
      <c r="CNP3" s="208"/>
      <c r="CNQ3" s="208"/>
      <c r="CNR3" s="208"/>
      <c r="CNS3" s="208"/>
      <c r="CNT3" s="208"/>
      <c r="CNU3" s="208"/>
      <c r="CNV3" s="208"/>
      <c r="CNW3" s="208"/>
      <c r="CNX3" s="208"/>
      <c r="CNY3" s="208"/>
      <c r="CNZ3" s="208"/>
      <c r="COA3" s="208"/>
      <c r="COB3" s="208"/>
      <c r="COC3" s="208"/>
      <c r="COD3" s="208"/>
      <c r="COE3" s="208"/>
      <c r="COF3" s="208"/>
      <c r="COG3" s="208"/>
      <c r="COH3" s="208"/>
      <c r="COI3" s="208"/>
      <c r="COJ3" s="208"/>
      <c r="COK3" s="208"/>
      <c r="COL3" s="208"/>
      <c r="COM3" s="208"/>
      <c r="CON3" s="208"/>
      <c r="COO3" s="208"/>
      <c r="COP3" s="208"/>
      <c r="COQ3" s="208"/>
      <c r="COR3" s="208"/>
      <c r="COS3" s="208"/>
      <c r="COT3" s="208"/>
      <c r="COU3" s="208"/>
      <c r="COV3" s="208"/>
      <c r="COW3" s="208"/>
      <c r="COX3" s="208"/>
      <c r="COY3" s="208"/>
      <c r="COZ3" s="208"/>
      <c r="CPA3" s="208"/>
      <c r="CPB3" s="208"/>
      <c r="CPC3" s="208"/>
      <c r="CPD3" s="208"/>
      <c r="CPE3" s="208"/>
      <c r="CPF3" s="208"/>
      <c r="CPG3" s="208"/>
      <c r="CPH3" s="208"/>
      <c r="CPI3" s="208"/>
      <c r="CPJ3" s="208"/>
      <c r="CPK3" s="208"/>
      <c r="CPL3" s="208"/>
      <c r="CPM3" s="208"/>
      <c r="CPN3" s="208"/>
      <c r="CPO3" s="208"/>
      <c r="CPP3" s="208"/>
      <c r="CPQ3" s="208"/>
      <c r="CPR3" s="208"/>
      <c r="CPS3" s="208"/>
      <c r="CPT3" s="208"/>
      <c r="CPU3" s="208"/>
      <c r="CPV3" s="208"/>
      <c r="CPW3" s="208"/>
      <c r="CPX3" s="208"/>
      <c r="CPY3" s="208"/>
      <c r="CPZ3" s="208"/>
      <c r="CQA3" s="208"/>
      <c r="CQB3" s="208"/>
      <c r="CQC3" s="208"/>
      <c r="CQD3" s="208"/>
      <c r="CQE3" s="208"/>
      <c r="CQF3" s="208"/>
      <c r="CQG3" s="208"/>
      <c r="CQH3" s="208"/>
      <c r="CQI3" s="208"/>
      <c r="CQJ3" s="208"/>
      <c r="CQK3" s="208"/>
      <c r="CQL3" s="208"/>
      <c r="CQM3" s="208"/>
      <c r="CQN3" s="208"/>
      <c r="CQO3" s="208"/>
      <c r="CQP3" s="208"/>
      <c r="CQQ3" s="208"/>
      <c r="CQR3" s="208"/>
      <c r="CQS3" s="208"/>
      <c r="CQT3" s="208"/>
      <c r="CQU3" s="208"/>
      <c r="CQV3" s="208"/>
      <c r="CQW3" s="208"/>
      <c r="CQX3" s="208"/>
      <c r="CQY3" s="208"/>
      <c r="CQZ3" s="208"/>
      <c r="CRA3" s="208"/>
      <c r="CRB3" s="208"/>
      <c r="CRC3" s="208"/>
      <c r="CRD3" s="208"/>
      <c r="CRE3" s="208"/>
      <c r="CRF3" s="208"/>
      <c r="CRG3" s="208"/>
      <c r="CRH3" s="208"/>
      <c r="CRI3" s="208"/>
      <c r="CRJ3" s="208"/>
      <c r="CRK3" s="208"/>
      <c r="CRL3" s="208"/>
      <c r="CRM3" s="208"/>
      <c r="CRN3" s="208"/>
      <c r="CRO3" s="208"/>
      <c r="CRP3" s="208"/>
      <c r="CRQ3" s="208"/>
      <c r="CRR3" s="208"/>
      <c r="CRS3" s="208"/>
      <c r="CRT3" s="208"/>
      <c r="CRU3" s="208"/>
      <c r="CRV3" s="208"/>
      <c r="CRW3" s="208"/>
      <c r="CRX3" s="208"/>
      <c r="CRY3" s="208"/>
      <c r="CRZ3" s="208"/>
      <c r="CSA3" s="208"/>
      <c r="CSB3" s="208"/>
      <c r="CSC3" s="208"/>
      <c r="CSD3" s="208"/>
      <c r="CSE3" s="208"/>
      <c r="CSF3" s="208"/>
      <c r="CSG3" s="208"/>
      <c r="CSH3" s="208"/>
      <c r="CSI3" s="208"/>
      <c r="CSJ3" s="208"/>
      <c r="CSK3" s="208"/>
      <c r="CSL3" s="208"/>
      <c r="CSM3" s="208"/>
      <c r="CSN3" s="208"/>
      <c r="CSO3" s="208"/>
      <c r="CSP3" s="208"/>
      <c r="CSQ3" s="208"/>
      <c r="CSR3" s="208"/>
      <c r="CSS3" s="208"/>
      <c r="CST3" s="208"/>
      <c r="CSU3" s="208"/>
      <c r="CSV3" s="208"/>
      <c r="CSW3" s="208"/>
      <c r="CSX3" s="208"/>
      <c r="CSY3" s="208"/>
      <c r="CSZ3" s="208"/>
      <c r="CTA3" s="208"/>
      <c r="CTB3" s="208"/>
      <c r="CTC3" s="208"/>
      <c r="CTD3" s="208"/>
      <c r="CTE3" s="208"/>
      <c r="CTF3" s="208"/>
      <c r="CTG3" s="208"/>
      <c r="CTH3" s="208"/>
      <c r="CTI3" s="208"/>
      <c r="CTJ3" s="208"/>
      <c r="CTK3" s="208"/>
      <c r="CTL3" s="208"/>
      <c r="CTM3" s="208"/>
      <c r="CTN3" s="208"/>
      <c r="CTO3" s="208"/>
      <c r="CTP3" s="208"/>
      <c r="CTQ3" s="208"/>
      <c r="CTR3" s="208"/>
      <c r="CTS3" s="208"/>
      <c r="CTT3" s="208"/>
      <c r="CTU3" s="208"/>
      <c r="CTV3" s="208"/>
      <c r="CTW3" s="208"/>
      <c r="CTX3" s="208"/>
      <c r="CTY3" s="208"/>
      <c r="CTZ3" s="208"/>
      <c r="CUA3" s="208"/>
      <c r="CUB3" s="208"/>
      <c r="CUC3" s="208"/>
      <c r="CUD3" s="208"/>
      <c r="CUE3" s="208"/>
      <c r="CUF3" s="208"/>
      <c r="CUG3" s="208"/>
      <c r="CUH3" s="208"/>
      <c r="CUI3" s="208"/>
      <c r="CUJ3" s="208"/>
      <c r="CUK3" s="208"/>
      <c r="CUL3" s="208"/>
      <c r="CUM3" s="208"/>
      <c r="CUN3" s="208"/>
      <c r="CUO3" s="208"/>
      <c r="CUP3" s="208"/>
      <c r="CUQ3" s="208"/>
      <c r="CUR3" s="208"/>
      <c r="CUS3" s="208"/>
      <c r="CUT3" s="208"/>
      <c r="CUU3" s="208"/>
      <c r="CUV3" s="208"/>
      <c r="CUW3" s="208"/>
      <c r="CUX3" s="208"/>
      <c r="CUY3" s="208"/>
      <c r="CUZ3" s="208"/>
      <c r="CVA3" s="208"/>
      <c r="CVB3" s="208"/>
      <c r="CVC3" s="208"/>
      <c r="CVD3" s="208"/>
      <c r="CVE3" s="208"/>
      <c r="CVF3" s="208"/>
      <c r="CVG3" s="208"/>
      <c r="CVH3" s="208"/>
      <c r="CVI3" s="208"/>
      <c r="CVJ3" s="208"/>
      <c r="CVK3" s="208"/>
      <c r="CVL3" s="208"/>
      <c r="CVM3" s="208"/>
      <c r="CVN3" s="208"/>
      <c r="CVO3" s="208"/>
      <c r="CVP3" s="208"/>
      <c r="CVQ3" s="208"/>
      <c r="CVR3" s="208"/>
      <c r="CVS3" s="208"/>
      <c r="CVT3" s="208"/>
      <c r="CVU3" s="208"/>
      <c r="CVV3" s="208"/>
      <c r="CVW3" s="208"/>
      <c r="CVX3" s="208"/>
      <c r="CVY3" s="208"/>
      <c r="CVZ3" s="208"/>
      <c r="CWA3" s="208"/>
      <c r="CWB3" s="208"/>
      <c r="CWC3" s="208"/>
      <c r="CWD3" s="208"/>
      <c r="CWE3" s="208"/>
      <c r="CWF3" s="208"/>
      <c r="CWG3" s="208"/>
      <c r="CWH3" s="208"/>
      <c r="CWI3" s="208"/>
      <c r="CWJ3" s="208"/>
      <c r="CWK3" s="208"/>
      <c r="CWL3" s="208"/>
      <c r="CWM3" s="208"/>
      <c r="CWN3" s="208"/>
      <c r="CWO3" s="208"/>
      <c r="CWP3" s="208"/>
      <c r="CWQ3" s="208"/>
      <c r="CWR3" s="208"/>
      <c r="CWS3" s="208"/>
      <c r="CWT3" s="208"/>
      <c r="CWU3" s="208"/>
      <c r="CWV3" s="208"/>
      <c r="CWW3" s="208"/>
      <c r="CWX3" s="208"/>
      <c r="CWY3" s="208"/>
      <c r="CWZ3" s="208"/>
      <c r="CXA3" s="208"/>
      <c r="CXB3" s="208"/>
      <c r="CXC3" s="208"/>
      <c r="CXD3" s="208"/>
      <c r="CXE3" s="208"/>
      <c r="CXF3" s="208"/>
      <c r="CXG3" s="208"/>
      <c r="CXH3" s="208"/>
      <c r="CXI3" s="208"/>
      <c r="CXJ3" s="208"/>
      <c r="CXK3" s="208"/>
      <c r="CXL3" s="208"/>
      <c r="CXM3" s="208"/>
      <c r="CXN3" s="208"/>
      <c r="CXO3" s="208"/>
      <c r="CXP3" s="208"/>
      <c r="CXQ3" s="208"/>
      <c r="CXR3" s="208"/>
      <c r="CXS3" s="208"/>
      <c r="CXT3" s="208"/>
      <c r="CXU3" s="208"/>
      <c r="CXV3" s="208"/>
      <c r="CXW3" s="208"/>
      <c r="CXX3" s="208"/>
      <c r="CXY3" s="208"/>
      <c r="CXZ3" s="208"/>
      <c r="CYA3" s="208"/>
      <c r="CYB3" s="208"/>
      <c r="CYC3" s="208"/>
      <c r="CYD3" s="208"/>
      <c r="CYE3" s="208"/>
      <c r="CYF3" s="208"/>
      <c r="CYG3" s="208"/>
      <c r="CYH3" s="208"/>
      <c r="CYI3" s="208"/>
      <c r="CYJ3" s="208"/>
      <c r="CYK3" s="208"/>
      <c r="CYL3" s="208"/>
      <c r="CYM3" s="208"/>
      <c r="CYN3" s="208"/>
      <c r="CYO3" s="208"/>
      <c r="CYP3" s="208"/>
      <c r="CYQ3" s="208"/>
      <c r="CYR3" s="208"/>
      <c r="CYS3" s="208"/>
      <c r="CYT3" s="208"/>
      <c r="CYU3" s="208"/>
      <c r="CYV3" s="208"/>
      <c r="CYW3" s="208"/>
      <c r="CYX3" s="208"/>
      <c r="CYY3" s="208"/>
      <c r="CYZ3" s="208"/>
      <c r="CZA3" s="208"/>
      <c r="CZB3" s="208"/>
      <c r="CZC3" s="208"/>
      <c r="CZD3" s="208"/>
      <c r="CZE3" s="208"/>
      <c r="CZF3" s="208"/>
      <c r="CZG3" s="208"/>
      <c r="CZH3" s="208"/>
      <c r="CZI3" s="208"/>
      <c r="CZJ3" s="208"/>
      <c r="CZK3" s="208"/>
      <c r="CZL3" s="208"/>
      <c r="CZM3" s="208"/>
      <c r="CZN3" s="208"/>
      <c r="CZO3" s="208"/>
      <c r="CZP3" s="208"/>
      <c r="CZQ3" s="208"/>
      <c r="CZR3" s="208"/>
      <c r="CZS3" s="208"/>
      <c r="CZT3" s="208"/>
      <c r="CZU3" s="208"/>
      <c r="CZV3" s="208"/>
      <c r="CZW3" s="208"/>
      <c r="CZX3" s="208"/>
      <c r="CZY3" s="208"/>
      <c r="CZZ3" s="208"/>
      <c r="DAA3" s="208"/>
      <c r="DAB3" s="208"/>
      <c r="DAC3" s="208"/>
      <c r="DAD3" s="208"/>
      <c r="DAE3" s="208"/>
      <c r="DAF3" s="208"/>
      <c r="DAG3" s="208"/>
      <c r="DAH3" s="208"/>
      <c r="DAI3" s="208"/>
      <c r="DAJ3" s="208"/>
      <c r="DAK3" s="208"/>
      <c r="DAL3" s="208"/>
      <c r="DAM3" s="208"/>
      <c r="DAN3" s="208"/>
      <c r="DAO3" s="208"/>
      <c r="DAP3" s="208"/>
      <c r="DAQ3" s="208"/>
      <c r="DAR3" s="208"/>
      <c r="DAS3" s="208"/>
      <c r="DAT3" s="208"/>
      <c r="DAU3" s="208"/>
      <c r="DAV3" s="208"/>
      <c r="DAW3" s="208"/>
      <c r="DAX3" s="208"/>
      <c r="DAY3" s="208"/>
      <c r="DAZ3" s="208"/>
      <c r="DBA3" s="208"/>
      <c r="DBB3" s="208"/>
      <c r="DBC3" s="208"/>
      <c r="DBD3" s="208"/>
      <c r="DBE3" s="208"/>
      <c r="DBF3" s="208"/>
      <c r="DBG3" s="208"/>
      <c r="DBH3" s="208"/>
      <c r="DBI3" s="208"/>
      <c r="DBJ3" s="208"/>
      <c r="DBK3" s="208"/>
      <c r="DBL3" s="208"/>
      <c r="DBM3" s="208"/>
      <c r="DBN3" s="208"/>
      <c r="DBO3" s="208"/>
      <c r="DBP3" s="208"/>
      <c r="DBQ3" s="208"/>
      <c r="DBR3" s="208"/>
      <c r="DBS3" s="208"/>
      <c r="DBT3" s="208"/>
      <c r="DBU3" s="208"/>
      <c r="DBV3" s="208"/>
      <c r="DBW3" s="208"/>
      <c r="DBX3" s="208"/>
      <c r="DBY3" s="208"/>
      <c r="DBZ3" s="208"/>
      <c r="DCA3" s="208"/>
      <c r="DCB3" s="208"/>
      <c r="DCC3" s="208"/>
      <c r="DCD3" s="208"/>
      <c r="DCE3" s="208"/>
      <c r="DCF3" s="208"/>
      <c r="DCG3" s="208"/>
      <c r="DCH3" s="208"/>
      <c r="DCI3" s="208"/>
      <c r="DCJ3" s="208"/>
      <c r="DCK3" s="208"/>
      <c r="DCL3" s="208"/>
      <c r="DCM3" s="208"/>
      <c r="DCN3" s="208"/>
      <c r="DCO3" s="208"/>
      <c r="DCP3" s="208"/>
      <c r="DCQ3" s="208"/>
      <c r="DCR3" s="208"/>
      <c r="DCS3" s="208"/>
      <c r="DCT3" s="208"/>
      <c r="DCU3" s="208"/>
      <c r="DCV3" s="208"/>
      <c r="DCW3" s="208"/>
      <c r="DCX3" s="208"/>
      <c r="DCY3" s="208"/>
      <c r="DCZ3" s="208"/>
      <c r="DDA3" s="208"/>
      <c r="DDB3" s="208"/>
      <c r="DDC3" s="208"/>
      <c r="DDD3" s="208"/>
      <c r="DDE3" s="208"/>
      <c r="DDF3" s="208"/>
      <c r="DDG3" s="208"/>
      <c r="DDH3" s="208"/>
      <c r="DDI3" s="208"/>
      <c r="DDJ3" s="208"/>
      <c r="DDK3" s="208"/>
      <c r="DDL3" s="208"/>
      <c r="DDM3" s="208"/>
      <c r="DDN3" s="208"/>
      <c r="DDO3" s="208"/>
      <c r="DDP3" s="208"/>
      <c r="DDQ3" s="208"/>
      <c r="DDR3" s="208"/>
      <c r="DDS3" s="208"/>
      <c r="DDT3" s="208"/>
      <c r="DDU3" s="208"/>
      <c r="DDV3" s="208"/>
      <c r="DDW3" s="208"/>
      <c r="DDX3" s="208"/>
      <c r="DDY3" s="208"/>
      <c r="DDZ3" s="208"/>
      <c r="DEA3" s="208"/>
      <c r="DEB3" s="208"/>
      <c r="DEC3" s="208"/>
      <c r="DED3" s="208"/>
      <c r="DEE3" s="208"/>
      <c r="DEF3" s="208"/>
      <c r="DEG3" s="208"/>
      <c r="DEH3" s="208"/>
      <c r="DEI3" s="208"/>
      <c r="DEJ3" s="208"/>
      <c r="DEK3" s="208"/>
      <c r="DEL3" s="208"/>
      <c r="DEM3" s="208"/>
      <c r="DEN3" s="208"/>
      <c r="DEO3" s="208"/>
      <c r="DEP3" s="208"/>
      <c r="DEQ3" s="208"/>
      <c r="DER3" s="208"/>
      <c r="DES3" s="208"/>
      <c r="DET3" s="208"/>
      <c r="DEU3" s="208"/>
      <c r="DEV3" s="208"/>
      <c r="DEW3" s="208"/>
      <c r="DEX3" s="208"/>
      <c r="DEY3" s="208"/>
      <c r="DEZ3" s="208"/>
      <c r="DFA3" s="208"/>
      <c r="DFB3" s="208"/>
      <c r="DFC3" s="208"/>
      <c r="DFD3" s="208"/>
      <c r="DFE3" s="208"/>
      <c r="DFF3" s="208"/>
      <c r="DFG3" s="208"/>
      <c r="DFH3" s="208"/>
      <c r="DFI3" s="208"/>
      <c r="DFJ3" s="208"/>
      <c r="DFK3" s="208"/>
      <c r="DFL3" s="208"/>
      <c r="DFM3" s="208"/>
      <c r="DFN3" s="208"/>
      <c r="DFO3" s="208"/>
      <c r="DFP3" s="208"/>
      <c r="DFQ3" s="208"/>
      <c r="DFR3" s="208"/>
      <c r="DFS3" s="208"/>
      <c r="DFT3" s="208"/>
      <c r="DFU3" s="208"/>
      <c r="DFV3" s="208"/>
      <c r="DFW3" s="208"/>
      <c r="DFX3" s="208"/>
      <c r="DFY3" s="208"/>
      <c r="DFZ3" s="208"/>
      <c r="DGA3" s="208"/>
      <c r="DGB3" s="208"/>
      <c r="DGC3" s="208"/>
      <c r="DGD3" s="208"/>
      <c r="DGE3" s="208"/>
      <c r="DGF3" s="208"/>
      <c r="DGG3" s="208"/>
      <c r="DGH3" s="208"/>
      <c r="DGI3" s="208"/>
      <c r="DGJ3" s="208"/>
      <c r="DGK3" s="208"/>
      <c r="DGL3" s="208"/>
      <c r="DGM3" s="208"/>
      <c r="DGN3" s="208"/>
      <c r="DGO3" s="208"/>
      <c r="DGP3" s="208"/>
      <c r="DGQ3" s="208"/>
      <c r="DGR3" s="208"/>
      <c r="DGS3" s="208"/>
      <c r="DGT3" s="208"/>
      <c r="DGU3" s="208"/>
      <c r="DGV3" s="208"/>
      <c r="DGW3" s="208"/>
      <c r="DGX3" s="208"/>
      <c r="DGY3" s="208"/>
      <c r="DGZ3" s="208"/>
      <c r="DHA3" s="208"/>
      <c r="DHB3" s="208"/>
      <c r="DHC3" s="208"/>
      <c r="DHD3" s="208"/>
      <c r="DHE3" s="208"/>
      <c r="DHF3" s="208"/>
      <c r="DHG3" s="208"/>
      <c r="DHH3" s="208"/>
      <c r="DHI3" s="208"/>
      <c r="DHJ3" s="208"/>
      <c r="DHK3" s="208"/>
      <c r="DHL3" s="208"/>
      <c r="DHM3" s="208"/>
      <c r="DHN3" s="208"/>
      <c r="DHO3" s="208"/>
      <c r="DHP3" s="208"/>
      <c r="DHQ3" s="208"/>
      <c r="DHR3" s="208"/>
      <c r="DHS3" s="208"/>
      <c r="DHT3" s="208"/>
      <c r="DHU3" s="208"/>
      <c r="DHV3" s="208"/>
      <c r="DHW3" s="208"/>
      <c r="DHX3" s="208"/>
      <c r="DHY3" s="208"/>
      <c r="DHZ3" s="208"/>
      <c r="DIA3" s="208"/>
      <c r="DIB3" s="208"/>
      <c r="DIC3" s="208"/>
      <c r="DID3" s="208"/>
      <c r="DIE3" s="208"/>
      <c r="DIF3" s="208"/>
      <c r="DIG3" s="208"/>
      <c r="DIH3" s="208"/>
      <c r="DII3" s="208"/>
      <c r="DIJ3" s="208"/>
      <c r="DIK3" s="208"/>
      <c r="DIL3" s="208"/>
      <c r="DIM3" s="208"/>
      <c r="DIN3" s="208"/>
      <c r="DIO3" s="208"/>
      <c r="DIP3" s="208"/>
      <c r="DIQ3" s="208"/>
      <c r="DIR3" s="208"/>
      <c r="DIS3" s="208"/>
      <c r="DIT3" s="208"/>
      <c r="DIU3" s="208"/>
      <c r="DIV3" s="208"/>
      <c r="DIW3" s="208"/>
      <c r="DIX3" s="208"/>
      <c r="DIY3" s="208"/>
      <c r="DIZ3" s="208"/>
      <c r="DJA3" s="208"/>
      <c r="DJB3" s="208"/>
      <c r="DJC3" s="208"/>
      <c r="DJD3" s="208"/>
      <c r="DJE3" s="208"/>
      <c r="DJF3" s="208"/>
      <c r="DJG3" s="208"/>
      <c r="DJH3" s="208"/>
      <c r="DJI3" s="208"/>
      <c r="DJJ3" s="208"/>
      <c r="DJK3" s="208"/>
      <c r="DJL3" s="208"/>
      <c r="DJM3" s="208"/>
      <c r="DJN3" s="208"/>
      <c r="DJO3" s="208"/>
      <c r="DJP3" s="208"/>
      <c r="DJQ3" s="208"/>
      <c r="DJR3" s="208"/>
      <c r="DJS3" s="208"/>
      <c r="DJT3" s="208"/>
      <c r="DJU3" s="208"/>
      <c r="DJV3" s="208"/>
      <c r="DJW3" s="208"/>
      <c r="DJX3" s="208"/>
      <c r="DJY3" s="208"/>
      <c r="DJZ3" s="208"/>
      <c r="DKA3" s="208"/>
      <c r="DKB3" s="208"/>
      <c r="DKC3" s="208"/>
      <c r="DKD3" s="208"/>
      <c r="DKE3" s="208"/>
      <c r="DKF3" s="208"/>
      <c r="DKG3" s="208"/>
      <c r="DKH3" s="208"/>
      <c r="DKI3" s="208"/>
      <c r="DKJ3" s="208"/>
      <c r="DKK3" s="208"/>
      <c r="DKL3" s="208"/>
      <c r="DKM3" s="208"/>
      <c r="DKN3" s="208"/>
      <c r="DKO3" s="208"/>
      <c r="DKP3" s="208"/>
      <c r="DKQ3" s="208"/>
      <c r="DKR3" s="208"/>
      <c r="DKS3" s="208"/>
      <c r="DKT3" s="208"/>
      <c r="DKU3" s="208"/>
      <c r="DKV3" s="208"/>
      <c r="DKW3" s="208"/>
      <c r="DKX3" s="208"/>
      <c r="DKY3" s="208"/>
      <c r="DKZ3" s="208"/>
      <c r="DLA3" s="208"/>
      <c r="DLB3" s="208"/>
      <c r="DLC3" s="208"/>
      <c r="DLD3" s="208"/>
      <c r="DLE3" s="208"/>
      <c r="DLF3" s="208"/>
      <c r="DLG3" s="208"/>
      <c r="DLH3" s="208"/>
      <c r="DLI3" s="208"/>
      <c r="DLJ3" s="208"/>
      <c r="DLK3" s="208"/>
      <c r="DLL3" s="208"/>
      <c r="DLM3" s="208"/>
      <c r="DLN3" s="208"/>
      <c r="DLO3" s="208"/>
      <c r="DLP3" s="208"/>
      <c r="DLQ3" s="208"/>
      <c r="DLR3" s="208"/>
      <c r="DLS3" s="208"/>
      <c r="DLT3" s="208"/>
      <c r="DLU3" s="208"/>
      <c r="DLV3" s="208"/>
      <c r="DLW3" s="208"/>
      <c r="DLX3" s="208"/>
      <c r="DLY3" s="208"/>
      <c r="DLZ3" s="208"/>
      <c r="DMA3" s="208"/>
      <c r="DMB3" s="208"/>
      <c r="DMC3" s="208"/>
      <c r="DMD3" s="208"/>
      <c r="DME3" s="208"/>
      <c r="DMF3" s="208"/>
      <c r="DMG3" s="208"/>
      <c r="DMH3" s="208"/>
      <c r="DMI3" s="208"/>
      <c r="DMJ3" s="208"/>
      <c r="DMK3" s="208"/>
      <c r="DML3" s="208"/>
      <c r="DMM3" s="208"/>
      <c r="DMN3" s="208"/>
      <c r="DMO3" s="208"/>
      <c r="DMP3" s="208"/>
      <c r="DMQ3" s="208"/>
      <c r="DMR3" s="208"/>
      <c r="DMS3" s="208"/>
      <c r="DMT3" s="208"/>
      <c r="DMU3" s="208"/>
      <c r="DMV3" s="208"/>
      <c r="DMW3" s="208"/>
      <c r="DMX3" s="208"/>
      <c r="DMY3" s="208"/>
      <c r="DMZ3" s="208"/>
      <c r="DNA3" s="208"/>
      <c r="DNB3" s="208"/>
      <c r="DNC3" s="208"/>
      <c r="DND3" s="208"/>
      <c r="DNE3" s="208"/>
      <c r="DNF3" s="208"/>
      <c r="DNG3" s="208"/>
      <c r="DNH3" s="208"/>
      <c r="DNI3" s="208"/>
      <c r="DNJ3" s="208"/>
      <c r="DNK3" s="208"/>
      <c r="DNL3" s="208"/>
      <c r="DNM3" s="208"/>
      <c r="DNN3" s="208"/>
      <c r="DNO3" s="208"/>
      <c r="DNP3" s="208"/>
      <c r="DNQ3" s="208"/>
      <c r="DNR3" s="208"/>
      <c r="DNS3" s="208"/>
      <c r="DNT3" s="208"/>
      <c r="DNU3" s="208"/>
      <c r="DNV3" s="208"/>
      <c r="DNW3" s="208"/>
      <c r="DNX3" s="208"/>
      <c r="DNY3" s="208"/>
      <c r="DNZ3" s="208"/>
      <c r="DOA3" s="208"/>
      <c r="DOB3" s="208"/>
      <c r="DOC3" s="208"/>
      <c r="DOD3" s="208"/>
      <c r="DOE3" s="208"/>
      <c r="DOF3" s="208"/>
      <c r="DOG3" s="208"/>
      <c r="DOH3" s="208"/>
      <c r="DOI3" s="208"/>
      <c r="DOJ3" s="208"/>
      <c r="DOK3" s="208"/>
      <c r="DOL3" s="208"/>
      <c r="DOM3" s="208"/>
      <c r="DON3" s="208"/>
      <c r="DOO3" s="208"/>
      <c r="DOP3" s="208"/>
      <c r="DOQ3" s="208"/>
      <c r="DOR3" s="208"/>
      <c r="DOS3" s="208"/>
      <c r="DOT3" s="208"/>
      <c r="DOU3" s="208"/>
      <c r="DOV3" s="208"/>
      <c r="DOW3" s="208"/>
      <c r="DOX3" s="208"/>
      <c r="DOY3" s="208"/>
      <c r="DOZ3" s="208"/>
      <c r="DPA3" s="208"/>
      <c r="DPB3" s="208"/>
      <c r="DPC3" s="208"/>
      <c r="DPD3" s="208"/>
      <c r="DPE3" s="208"/>
      <c r="DPF3" s="208"/>
      <c r="DPG3" s="208"/>
      <c r="DPH3" s="208"/>
      <c r="DPI3" s="208"/>
      <c r="DPJ3" s="208"/>
      <c r="DPK3" s="208"/>
      <c r="DPL3" s="208"/>
      <c r="DPM3" s="208"/>
      <c r="DPN3" s="208"/>
      <c r="DPO3" s="208"/>
      <c r="DPP3" s="208"/>
      <c r="DPQ3" s="208"/>
      <c r="DPR3" s="208"/>
      <c r="DPS3" s="208"/>
      <c r="DPT3" s="208"/>
      <c r="DPU3" s="208"/>
      <c r="DPV3" s="208"/>
      <c r="DPW3" s="208"/>
      <c r="DPX3" s="208"/>
      <c r="DPY3" s="208"/>
      <c r="DPZ3" s="208"/>
      <c r="DQA3" s="208"/>
      <c r="DQB3" s="208"/>
      <c r="DQC3" s="208"/>
      <c r="DQD3" s="208"/>
      <c r="DQE3" s="208"/>
      <c r="DQF3" s="208"/>
      <c r="DQG3" s="208"/>
      <c r="DQH3" s="208"/>
      <c r="DQI3" s="208"/>
      <c r="DQJ3" s="208"/>
      <c r="DQK3" s="208"/>
      <c r="DQL3" s="208"/>
      <c r="DQM3" s="208"/>
      <c r="DQN3" s="208"/>
      <c r="DQO3" s="208"/>
      <c r="DQP3" s="208"/>
      <c r="DQQ3" s="208"/>
      <c r="DQR3" s="208"/>
      <c r="DQS3" s="208"/>
      <c r="DQT3" s="208"/>
      <c r="DQU3" s="208"/>
      <c r="DQV3" s="208"/>
      <c r="DQW3" s="208"/>
      <c r="DQX3" s="208"/>
      <c r="DQY3" s="208"/>
      <c r="DQZ3" s="208"/>
      <c r="DRA3" s="208"/>
      <c r="DRB3" s="208"/>
      <c r="DRC3" s="208"/>
      <c r="DRD3" s="208"/>
      <c r="DRE3" s="208"/>
      <c r="DRF3" s="208"/>
      <c r="DRG3" s="208"/>
      <c r="DRH3" s="208"/>
      <c r="DRI3" s="208"/>
      <c r="DRJ3" s="208"/>
      <c r="DRK3" s="208"/>
      <c r="DRL3" s="208"/>
      <c r="DRM3" s="208"/>
      <c r="DRN3" s="208"/>
      <c r="DRO3" s="208"/>
      <c r="DRP3" s="208"/>
      <c r="DRQ3" s="208"/>
      <c r="DRR3" s="208"/>
      <c r="DRS3" s="208"/>
      <c r="DRT3" s="208"/>
      <c r="DRU3" s="208"/>
      <c r="DRV3" s="208"/>
      <c r="DRW3" s="208"/>
      <c r="DRX3" s="208"/>
      <c r="DRY3" s="208"/>
      <c r="DRZ3" s="208"/>
      <c r="DSA3" s="208"/>
      <c r="DSB3" s="208"/>
      <c r="DSC3" s="208"/>
      <c r="DSD3" s="208"/>
      <c r="DSE3" s="208"/>
      <c r="DSF3" s="208"/>
      <c r="DSG3" s="208"/>
      <c r="DSH3" s="208"/>
      <c r="DSI3" s="208"/>
      <c r="DSJ3" s="208"/>
      <c r="DSK3" s="208"/>
      <c r="DSL3" s="208"/>
      <c r="DSM3" s="208"/>
      <c r="DSN3" s="208"/>
      <c r="DSO3" s="208"/>
      <c r="DSP3" s="208"/>
      <c r="DSQ3" s="208"/>
      <c r="DSR3" s="208"/>
      <c r="DSS3" s="208"/>
      <c r="DST3" s="208"/>
      <c r="DSU3" s="208"/>
      <c r="DSV3" s="208"/>
      <c r="DSW3" s="208"/>
      <c r="DSX3" s="208"/>
      <c r="DSY3" s="208"/>
      <c r="DSZ3" s="208"/>
      <c r="DTA3" s="208"/>
      <c r="DTB3" s="208"/>
      <c r="DTC3" s="208"/>
      <c r="DTD3" s="208"/>
      <c r="DTE3" s="208"/>
      <c r="DTF3" s="208"/>
      <c r="DTG3" s="208"/>
      <c r="DTH3" s="208"/>
      <c r="DTI3" s="208"/>
      <c r="DTJ3" s="208"/>
      <c r="DTK3" s="208"/>
      <c r="DTL3" s="208"/>
      <c r="DTM3" s="208"/>
      <c r="DTN3" s="208"/>
      <c r="DTO3" s="208"/>
      <c r="DTP3" s="208"/>
      <c r="DTQ3" s="208"/>
      <c r="DTR3" s="208"/>
      <c r="DTS3" s="208"/>
      <c r="DTT3" s="208"/>
      <c r="DTU3" s="208"/>
      <c r="DTV3" s="208"/>
      <c r="DTW3" s="208"/>
      <c r="DTX3" s="208"/>
      <c r="DTY3" s="208"/>
      <c r="DTZ3" s="208"/>
      <c r="DUA3" s="208"/>
      <c r="DUB3" s="208"/>
      <c r="DUC3" s="208"/>
      <c r="DUD3" s="208"/>
      <c r="DUE3" s="208"/>
      <c r="DUF3" s="208"/>
      <c r="DUG3" s="208"/>
      <c r="DUH3" s="208"/>
      <c r="DUI3" s="208"/>
      <c r="DUJ3" s="208"/>
      <c r="DUK3" s="208"/>
      <c r="DUL3" s="208"/>
      <c r="DUM3" s="208"/>
      <c r="DUN3" s="208"/>
      <c r="DUO3" s="208"/>
      <c r="DUP3" s="208"/>
      <c r="DUQ3" s="208"/>
      <c r="DUR3" s="208"/>
      <c r="DUS3" s="208"/>
      <c r="DUT3" s="208"/>
      <c r="DUU3" s="208"/>
      <c r="DUV3" s="208"/>
      <c r="DUW3" s="208"/>
      <c r="DUX3" s="208"/>
      <c r="DUY3" s="208"/>
      <c r="DUZ3" s="208"/>
      <c r="DVA3" s="208"/>
      <c r="DVB3" s="208"/>
      <c r="DVC3" s="208"/>
      <c r="DVD3" s="208"/>
      <c r="DVE3" s="208"/>
      <c r="DVF3" s="208"/>
      <c r="DVG3" s="208"/>
      <c r="DVH3" s="208"/>
      <c r="DVI3" s="208"/>
      <c r="DVJ3" s="208"/>
      <c r="DVK3" s="208"/>
      <c r="DVL3" s="208"/>
      <c r="DVM3" s="208"/>
      <c r="DVN3" s="208"/>
      <c r="DVO3" s="208"/>
      <c r="DVP3" s="208"/>
      <c r="DVQ3" s="208"/>
      <c r="DVR3" s="208"/>
      <c r="DVS3" s="208"/>
      <c r="DVT3" s="208"/>
      <c r="DVU3" s="208"/>
      <c r="DVV3" s="208"/>
      <c r="DVW3" s="208"/>
      <c r="DVX3" s="208"/>
      <c r="DVY3" s="208"/>
      <c r="DVZ3" s="208"/>
      <c r="DWA3" s="208"/>
      <c r="DWB3" s="208"/>
      <c r="DWC3" s="208"/>
      <c r="DWD3" s="208"/>
      <c r="DWE3" s="208"/>
      <c r="DWF3" s="208"/>
      <c r="DWG3" s="208"/>
      <c r="DWH3" s="208"/>
      <c r="DWI3" s="208"/>
      <c r="DWJ3" s="208"/>
      <c r="DWK3" s="208"/>
      <c r="DWL3" s="208"/>
      <c r="DWM3" s="208"/>
      <c r="DWN3" s="208"/>
      <c r="DWO3" s="208"/>
      <c r="DWP3" s="208"/>
      <c r="DWQ3" s="208"/>
      <c r="DWR3" s="208"/>
      <c r="DWS3" s="208"/>
      <c r="DWT3" s="208"/>
      <c r="DWU3" s="208"/>
      <c r="DWV3" s="208"/>
      <c r="DWW3" s="208"/>
      <c r="DWX3" s="208"/>
      <c r="DWY3" s="208"/>
      <c r="DWZ3" s="208"/>
      <c r="DXA3" s="208"/>
      <c r="DXB3" s="208"/>
      <c r="DXC3" s="208"/>
      <c r="DXD3" s="208"/>
      <c r="DXE3" s="208"/>
      <c r="DXF3" s="208"/>
      <c r="DXG3" s="208"/>
      <c r="DXH3" s="208"/>
      <c r="DXI3" s="208"/>
      <c r="DXJ3" s="208"/>
      <c r="DXK3" s="208"/>
      <c r="DXL3" s="208"/>
      <c r="DXM3" s="208"/>
      <c r="DXN3" s="208"/>
      <c r="DXO3" s="208"/>
      <c r="DXP3" s="208"/>
      <c r="DXQ3" s="208"/>
      <c r="DXR3" s="208"/>
      <c r="DXS3" s="208"/>
      <c r="DXT3" s="208"/>
      <c r="DXU3" s="208"/>
      <c r="DXV3" s="208"/>
      <c r="DXW3" s="208"/>
      <c r="DXX3" s="208"/>
      <c r="DXY3" s="208"/>
      <c r="DXZ3" s="208"/>
      <c r="DYA3" s="208"/>
      <c r="DYB3" s="208"/>
      <c r="DYC3" s="208"/>
      <c r="DYD3" s="208"/>
      <c r="DYE3" s="208"/>
      <c r="DYF3" s="208"/>
      <c r="DYG3" s="208"/>
      <c r="DYH3" s="208"/>
      <c r="DYI3" s="208"/>
      <c r="DYJ3" s="208"/>
      <c r="DYK3" s="208"/>
      <c r="DYL3" s="208"/>
      <c r="DYM3" s="208"/>
      <c r="DYN3" s="208"/>
      <c r="DYO3" s="208"/>
      <c r="DYP3" s="208"/>
      <c r="DYQ3" s="208"/>
      <c r="DYR3" s="208"/>
      <c r="DYS3" s="208"/>
      <c r="DYT3" s="208"/>
      <c r="DYU3" s="208"/>
      <c r="DYV3" s="208"/>
      <c r="DYW3" s="208"/>
      <c r="DYX3" s="208"/>
      <c r="DYY3" s="208"/>
      <c r="DYZ3" s="208"/>
      <c r="DZA3" s="208"/>
      <c r="DZB3" s="208"/>
      <c r="DZC3" s="208"/>
      <c r="DZD3" s="208"/>
      <c r="DZE3" s="208"/>
      <c r="DZF3" s="208"/>
      <c r="DZG3" s="208"/>
      <c r="DZH3" s="208"/>
      <c r="DZI3" s="208"/>
      <c r="DZJ3" s="208"/>
      <c r="DZK3" s="208"/>
      <c r="DZL3" s="208"/>
      <c r="DZM3" s="208"/>
      <c r="DZN3" s="208"/>
      <c r="DZO3" s="208"/>
      <c r="DZP3" s="208"/>
      <c r="DZQ3" s="208"/>
      <c r="DZR3" s="208"/>
      <c r="DZS3" s="208"/>
      <c r="DZT3" s="208"/>
      <c r="DZU3" s="208"/>
      <c r="DZV3" s="208"/>
      <c r="DZW3" s="208"/>
      <c r="DZX3" s="208"/>
      <c r="DZY3" s="208"/>
      <c r="DZZ3" s="208"/>
      <c r="EAA3" s="208"/>
      <c r="EAB3" s="208"/>
      <c r="EAC3" s="208"/>
      <c r="EAD3" s="208"/>
      <c r="EAE3" s="208"/>
      <c r="EAF3" s="208"/>
      <c r="EAG3" s="208"/>
      <c r="EAH3" s="208"/>
      <c r="EAI3" s="208"/>
      <c r="EAJ3" s="208"/>
      <c r="EAK3" s="208"/>
      <c r="EAL3" s="208"/>
      <c r="EAM3" s="208"/>
      <c r="EAN3" s="208"/>
      <c r="EAO3" s="208"/>
      <c r="EAP3" s="208"/>
      <c r="EAQ3" s="208"/>
      <c r="EAR3" s="208"/>
      <c r="EAS3" s="208"/>
      <c r="EAT3" s="208"/>
      <c r="EAU3" s="208"/>
      <c r="EAV3" s="208"/>
      <c r="EAW3" s="208"/>
      <c r="EAX3" s="208"/>
      <c r="EAY3" s="208"/>
      <c r="EAZ3" s="208"/>
      <c r="EBA3" s="208"/>
      <c r="EBB3" s="208"/>
      <c r="EBC3" s="208"/>
      <c r="EBD3" s="208"/>
      <c r="EBE3" s="208"/>
      <c r="EBF3" s="208"/>
      <c r="EBG3" s="208"/>
      <c r="EBH3" s="208"/>
      <c r="EBI3" s="208"/>
      <c r="EBJ3" s="208"/>
      <c r="EBK3" s="208"/>
      <c r="EBL3" s="208"/>
      <c r="EBM3" s="208"/>
      <c r="EBN3" s="208"/>
      <c r="EBO3" s="208"/>
      <c r="EBP3" s="208"/>
      <c r="EBQ3" s="208"/>
      <c r="EBR3" s="208"/>
      <c r="EBS3" s="208"/>
      <c r="EBT3" s="208"/>
      <c r="EBU3" s="208"/>
      <c r="EBV3" s="208"/>
      <c r="EBW3" s="208"/>
      <c r="EBX3" s="208"/>
      <c r="EBY3" s="208"/>
      <c r="EBZ3" s="208"/>
      <c r="ECA3" s="208"/>
      <c r="ECB3" s="208"/>
      <c r="ECC3" s="208"/>
      <c r="ECD3" s="208"/>
      <c r="ECE3" s="208"/>
      <c r="ECF3" s="208"/>
      <c r="ECG3" s="208"/>
      <c r="ECH3" s="208"/>
      <c r="ECI3" s="208"/>
      <c r="ECJ3" s="208"/>
      <c r="ECK3" s="208"/>
      <c r="ECL3" s="208"/>
      <c r="ECM3" s="208"/>
      <c r="ECN3" s="208"/>
      <c r="ECO3" s="208"/>
      <c r="ECP3" s="208"/>
      <c r="ECQ3" s="208"/>
      <c r="ECR3" s="208"/>
      <c r="ECS3" s="208"/>
      <c r="ECT3" s="208"/>
      <c r="ECU3" s="208"/>
      <c r="ECV3" s="208"/>
      <c r="ECW3" s="208"/>
      <c r="ECX3" s="208"/>
      <c r="ECY3" s="208"/>
      <c r="ECZ3" s="208"/>
      <c r="EDA3" s="208"/>
      <c r="EDB3" s="208"/>
      <c r="EDC3" s="208"/>
      <c r="EDD3" s="208"/>
      <c r="EDE3" s="208"/>
      <c r="EDF3" s="208"/>
      <c r="EDG3" s="208"/>
      <c r="EDH3" s="208"/>
      <c r="EDI3" s="208"/>
      <c r="EDJ3" s="208"/>
      <c r="EDK3" s="208"/>
      <c r="EDL3" s="208"/>
      <c r="EDM3" s="208"/>
      <c r="EDN3" s="208"/>
      <c r="EDO3" s="208"/>
      <c r="EDP3" s="208"/>
      <c r="EDQ3" s="208"/>
      <c r="EDR3" s="208"/>
      <c r="EDS3" s="208"/>
      <c r="EDT3" s="208"/>
      <c r="EDU3" s="208"/>
      <c r="EDV3" s="208"/>
      <c r="EDW3" s="208"/>
      <c r="EDX3" s="208"/>
      <c r="EDY3" s="208"/>
      <c r="EDZ3" s="208"/>
      <c r="EEA3" s="208"/>
      <c r="EEB3" s="208"/>
      <c r="EEC3" s="208"/>
      <c r="EED3" s="208"/>
      <c r="EEE3" s="208"/>
      <c r="EEF3" s="208"/>
      <c r="EEG3" s="208"/>
      <c r="EEH3" s="208"/>
      <c r="EEI3" s="208"/>
      <c r="EEJ3" s="208"/>
      <c r="EEK3" s="208"/>
      <c r="EEL3" s="208"/>
      <c r="EEM3" s="208"/>
      <c r="EEN3" s="208"/>
      <c r="EEO3" s="208"/>
      <c r="EEP3" s="208"/>
      <c r="EEQ3" s="208"/>
      <c r="EER3" s="208"/>
      <c r="EES3" s="208"/>
      <c r="EET3" s="208"/>
      <c r="EEU3" s="208"/>
      <c r="EEV3" s="208"/>
      <c r="EEW3" s="208"/>
      <c r="EEX3" s="208"/>
      <c r="EEY3" s="208"/>
      <c r="EEZ3" s="208"/>
      <c r="EFA3" s="208"/>
      <c r="EFB3" s="208"/>
      <c r="EFC3" s="208"/>
      <c r="EFD3" s="208"/>
      <c r="EFE3" s="208"/>
      <c r="EFF3" s="208"/>
      <c r="EFG3" s="208"/>
      <c r="EFH3" s="208"/>
      <c r="EFI3" s="208"/>
      <c r="EFJ3" s="208"/>
      <c r="EFK3" s="208"/>
      <c r="EFL3" s="208"/>
      <c r="EFM3" s="208"/>
      <c r="EFN3" s="208"/>
      <c r="EFO3" s="208"/>
      <c r="EFP3" s="208"/>
      <c r="EFQ3" s="208"/>
      <c r="EFR3" s="208"/>
      <c r="EFS3" s="208"/>
      <c r="EFT3" s="208"/>
      <c r="EFU3" s="208"/>
      <c r="EFV3" s="208"/>
      <c r="EFW3" s="208"/>
      <c r="EFX3" s="208"/>
      <c r="EFY3" s="208"/>
      <c r="EFZ3" s="208"/>
      <c r="EGA3" s="208"/>
      <c r="EGB3" s="208"/>
      <c r="EGC3" s="208"/>
      <c r="EGD3" s="208"/>
      <c r="EGE3" s="208"/>
      <c r="EGF3" s="208"/>
      <c r="EGG3" s="208"/>
      <c r="EGH3" s="208"/>
      <c r="EGI3" s="208"/>
      <c r="EGJ3" s="208"/>
      <c r="EGK3" s="208"/>
      <c r="EGL3" s="208"/>
      <c r="EGM3" s="208"/>
      <c r="EGN3" s="208"/>
      <c r="EGO3" s="208"/>
      <c r="EGP3" s="208"/>
      <c r="EGQ3" s="208"/>
      <c r="EGR3" s="208"/>
      <c r="EGS3" s="208"/>
      <c r="EGT3" s="208"/>
      <c r="EGU3" s="208"/>
      <c r="EGV3" s="208"/>
      <c r="EGW3" s="208"/>
      <c r="EGX3" s="208"/>
      <c r="EGY3" s="208"/>
      <c r="EGZ3" s="208"/>
      <c r="EHA3" s="208"/>
      <c r="EHB3" s="208"/>
      <c r="EHC3" s="208"/>
      <c r="EHD3" s="208"/>
      <c r="EHE3" s="208"/>
      <c r="EHF3" s="208"/>
      <c r="EHG3" s="208"/>
      <c r="EHH3" s="208"/>
      <c r="EHI3" s="208"/>
      <c r="EHJ3" s="208"/>
      <c r="EHK3" s="208"/>
      <c r="EHL3" s="208"/>
      <c r="EHM3" s="208"/>
      <c r="EHN3" s="208"/>
      <c r="EHO3" s="208"/>
      <c r="EHP3" s="208"/>
      <c r="EHQ3" s="208"/>
      <c r="EHR3" s="208"/>
      <c r="EHS3" s="208"/>
      <c r="EHT3" s="208"/>
      <c r="EHU3" s="208"/>
      <c r="EHV3" s="208"/>
      <c r="EHW3" s="208"/>
      <c r="EHX3" s="208"/>
      <c r="EHY3" s="208"/>
      <c r="EHZ3" s="208"/>
      <c r="EIA3" s="208"/>
      <c r="EIB3" s="208"/>
      <c r="EIC3" s="208"/>
      <c r="EID3" s="208"/>
      <c r="EIE3" s="208"/>
      <c r="EIF3" s="208"/>
      <c r="EIG3" s="208"/>
      <c r="EIH3" s="208"/>
      <c r="EII3" s="208"/>
      <c r="EIJ3" s="208"/>
      <c r="EIK3" s="208"/>
      <c r="EIL3" s="208"/>
      <c r="EIM3" s="208"/>
      <c r="EIN3" s="208"/>
      <c r="EIO3" s="208"/>
      <c r="EIP3" s="208"/>
      <c r="EIQ3" s="208"/>
      <c r="EIR3" s="208"/>
      <c r="EIS3" s="208"/>
      <c r="EIT3" s="208"/>
      <c r="EIU3" s="208"/>
      <c r="EIV3" s="208"/>
      <c r="EIW3" s="208"/>
      <c r="EIX3" s="208"/>
      <c r="EIY3" s="208"/>
      <c r="EIZ3" s="208"/>
      <c r="EJA3" s="208"/>
      <c r="EJB3" s="208"/>
      <c r="EJC3" s="208"/>
      <c r="EJD3" s="208"/>
      <c r="EJE3" s="208"/>
      <c r="EJF3" s="208"/>
      <c r="EJG3" s="208"/>
      <c r="EJH3" s="208"/>
      <c r="EJI3" s="208"/>
      <c r="EJJ3" s="208"/>
      <c r="EJK3" s="208"/>
      <c r="EJL3" s="208"/>
      <c r="EJM3" s="208"/>
      <c r="EJN3" s="208"/>
      <c r="EJO3" s="208"/>
      <c r="EJP3" s="208"/>
      <c r="EJQ3" s="208"/>
      <c r="EJR3" s="208"/>
      <c r="EJS3" s="208"/>
      <c r="EJT3" s="208"/>
      <c r="EJU3" s="208"/>
      <c r="EJV3" s="208"/>
      <c r="EJW3" s="208"/>
      <c r="EJX3" s="208"/>
      <c r="EJY3" s="208"/>
      <c r="EJZ3" s="208"/>
      <c r="EKA3" s="208"/>
      <c r="EKB3" s="208"/>
      <c r="EKC3" s="208"/>
      <c r="EKD3" s="208"/>
      <c r="EKE3" s="208"/>
      <c r="EKF3" s="208"/>
      <c r="EKG3" s="208"/>
      <c r="EKH3" s="208"/>
      <c r="EKI3" s="208"/>
      <c r="EKJ3" s="208"/>
      <c r="EKK3" s="208"/>
      <c r="EKL3" s="208"/>
      <c r="EKM3" s="208"/>
      <c r="EKN3" s="208"/>
      <c r="EKO3" s="208"/>
      <c r="EKP3" s="208"/>
      <c r="EKQ3" s="208"/>
      <c r="EKR3" s="208"/>
      <c r="EKS3" s="208"/>
      <c r="EKT3" s="208"/>
      <c r="EKU3" s="208"/>
      <c r="EKV3" s="208"/>
      <c r="EKW3" s="208"/>
      <c r="EKX3" s="208"/>
      <c r="EKY3" s="208"/>
      <c r="EKZ3" s="208"/>
      <c r="ELA3" s="208"/>
      <c r="ELB3" s="208"/>
      <c r="ELC3" s="208"/>
      <c r="ELD3" s="208"/>
      <c r="ELE3" s="208"/>
      <c r="ELF3" s="208"/>
      <c r="ELG3" s="208"/>
      <c r="ELH3" s="208"/>
      <c r="ELI3" s="208"/>
      <c r="ELJ3" s="208"/>
      <c r="ELK3" s="208"/>
      <c r="ELL3" s="208"/>
      <c r="ELM3" s="208"/>
      <c r="ELN3" s="208"/>
      <c r="ELO3" s="208"/>
      <c r="ELP3" s="208"/>
      <c r="ELQ3" s="208"/>
      <c r="ELR3" s="208"/>
      <c r="ELS3" s="208"/>
      <c r="ELT3" s="208"/>
      <c r="ELU3" s="208"/>
      <c r="ELV3" s="208"/>
      <c r="ELW3" s="208"/>
      <c r="ELX3" s="208"/>
      <c r="ELY3" s="208"/>
      <c r="ELZ3" s="208"/>
      <c r="EMA3" s="208"/>
      <c r="EMB3" s="208"/>
      <c r="EMC3" s="208"/>
      <c r="EMD3" s="208"/>
      <c r="EME3" s="208"/>
      <c r="EMF3" s="208"/>
      <c r="EMG3" s="208"/>
      <c r="EMH3" s="208"/>
      <c r="EMI3" s="208"/>
      <c r="EMJ3" s="208"/>
      <c r="EMK3" s="208"/>
      <c r="EML3" s="208"/>
      <c r="EMM3" s="208"/>
      <c r="EMN3" s="208"/>
      <c r="EMO3" s="208"/>
      <c r="EMP3" s="208"/>
      <c r="EMQ3" s="208"/>
      <c r="EMR3" s="208"/>
      <c r="EMS3" s="208"/>
      <c r="EMT3" s="208"/>
      <c r="EMU3" s="208"/>
      <c r="EMV3" s="208"/>
      <c r="EMW3" s="208"/>
      <c r="EMX3" s="208"/>
      <c r="EMY3" s="208"/>
      <c r="EMZ3" s="208"/>
      <c r="ENA3" s="208"/>
      <c r="ENB3" s="208"/>
      <c r="ENC3" s="208"/>
      <c r="END3" s="208"/>
      <c r="ENE3" s="208"/>
      <c r="ENF3" s="208"/>
      <c r="ENG3" s="208"/>
      <c r="ENH3" s="208"/>
      <c r="ENI3" s="208"/>
      <c r="ENJ3" s="208"/>
      <c r="ENK3" s="208"/>
      <c r="ENL3" s="208"/>
      <c r="ENM3" s="208"/>
      <c r="ENN3" s="208"/>
      <c r="ENO3" s="208"/>
      <c r="ENP3" s="208"/>
      <c r="ENQ3" s="208"/>
      <c r="ENR3" s="208"/>
      <c r="ENS3" s="208"/>
      <c r="ENT3" s="208"/>
      <c r="ENU3" s="208"/>
      <c r="ENV3" s="208"/>
      <c r="ENW3" s="208"/>
      <c r="ENX3" s="208"/>
      <c r="ENY3" s="208"/>
      <c r="ENZ3" s="208"/>
      <c r="EOA3" s="208"/>
      <c r="EOB3" s="208"/>
      <c r="EOC3" s="208"/>
      <c r="EOD3" s="208"/>
      <c r="EOE3" s="208"/>
      <c r="EOF3" s="208"/>
      <c r="EOG3" s="208"/>
      <c r="EOH3" s="208"/>
      <c r="EOI3" s="208"/>
      <c r="EOJ3" s="208"/>
      <c r="EOK3" s="208"/>
      <c r="EOL3" s="208"/>
      <c r="EOM3" s="208"/>
      <c r="EON3" s="208"/>
      <c r="EOO3" s="208"/>
      <c r="EOP3" s="208"/>
      <c r="EOQ3" s="208"/>
      <c r="EOR3" s="208"/>
      <c r="EOS3" s="208"/>
      <c r="EOT3" s="208"/>
      <c r="EOU3" s="208"/>
      <c r="EOV3" s="208"/>
      <c r="EOW3" s="208"/>
      <c r="EOX3" s="208"/>
      <c r="EOY3" s="208"/>
      <c r="EOZ3" s="208"/>
      <c r="EPA3" s="208"/>
      <c r="EPB3" s="208"/>
      <c r="EPC3" s="208"/>
      <c r="EPD3" s="208"/>
      <c r="EPE3" s="208"/>
      <c r="EPF3" s="208"/>
      <c r="EPG3" s="208"/>
      <c r="EPH3" s="208"/>
      <c r="EPI3" s="208"/>
      <c r="EPJ3" s="208"/>
      <c r="EPK3" s="208"/>
      <c r="EPL3" s="208"/>
      <c r="EPM3" s="208"/>
      <c r="EPN3" s="208"/>
      <c r="EPO3" s="208"/>
      <c r="EPP3" s="208"/>
      <c r="EPQ3" s="208"/>
      <c r="EPR3" s="208"/>
      <c r="EPS3" s="208"/>
      <c r="EPT3" s="208"/>
      <c r="EPU3" s="208"/>
      <c r="EPV3" s="208"/>
      <c r="EPW3" s="208"/>
      <c r="EPX3" s="208"/>
      <c r="EPY3" s="208"/>
      <c r="EPZ3" s="208"/>
      <c r="EQA3" s="208"/>
      <c r="EQB3" s="208"/>
      <c r="EQC3" s="208"/>
      <c r="EQD3" s="208"/>
      <c r="EQE3" s="208"/>
      <c r="EQF3" s="208"/>
      <c r="EQG3" s="208"/>
      <c r="EQH3" s="208"/>
      <c r="EQI3" s="208"/>
      <c r="EQJ3" s="208"/>
      <c r="EQK3" s="208"/>
      <c r="EQL3" s="208"/>
      <c r="EQM3" s="208"/>
      <c r="EQN3" s="208"/>
      <c r="EQO3" s="208"/>
      <c r="EQP3" s="208"/>
      <c r="EQQ3" s="208"/>
      <c r="EQR3" s="208"/>
      <c r="EQS3" s="208"/>
      <c r="EQT3" s="208"/>
      <c r="EQU3" s="208"/>
      <c r="EQV3" s="208"/>
      <c r="EQW3" s="208"/>
      <c r="EQX3" s="208"/>
      <c r="EQY3" s="208"/>
      <c r="EQZ3" s="208"/>
      <c r="ERA3" s="208"/>
      <c r="ERB3" s="208"/>
      <c r="ERC3" s="208"/>
      <c r="ERD3" s="208"/>
      <c r="ERE3" s="208"/>
      <c r="ERF3" s="208"/>
      <c r="ERG3" s="208"/>
      <c r="ERH3" s="208"/>
      <c r="ERI3" s="208"/>
      <c r="ERJ3" s="208"/>
      <c r="ERK3" s="208"/>
      <c r="ERL3" s="208"/>
      <c r="ERM3" s="208"/>
      <c r="ERN3" s="208"/>
      <c r="ERO3" s="208"/>
      <c r="ERP3" s="208"/>
      <c r="ERQ3" s="208"/>
      <c r="ERR3" s="208"/>
      <c r="ERS3" s="208"/>
      <c r="ERT3" s="208"/>
      <c r="ERU3" s="208"/>
      <c r="ERV3" s="208"/>
      <c r="ERW3" s="208"/>
      <c r="ERX3" s="208"/>
      <c r="ERY3" s="208"/>
      <c r="ERZ3" s="208"/>
      <c r="ESA3" s="208"/>
      <c r="ESB3" s="208"/>
      <c r="ESC3" s="208"/>
      <c r="ESD3" s="208"/>
      <c r="ESE3" s="208"/>
      <c r="ESF3" s="208"/>
      <c r="ESG3" s="208"/>
      <c r="ESH3" s="208"/>
      <c r="ESI3" s="208"/>
      <c r="ESJ3" s="208"/>
      <c r="ESK3" s="208"/>
      <c r="ESL3" s="208"/>
      <c r="ESM3" s="208"/>
      <c r="ESN3" s="208"/>
      <c r="ESO3" s="208"/>
      <c r="ESP3" s="208"/>
      <c r="ESQ3" s="208"/>
      <c r="ESR3" s="208"/>
      <c r="ESS3" s="208"/>
      <c r="EST3" s="208"/>
      <c r="ESU3" s="208"/>
      <c r="ESV3" s="208"/>
      <c r="ESW3" s="208"/>
      <c r="ESX3" s="208"/>
      <c r="ESY3" s="208"/>
      <c r="ESZ3" s="208"/>
      <c r="ETA3" s="208"/>
      <c r="ETB3" s="208"/>
      <c r="ETC3" s="208"/>
      <c r="ETD3" s="208"/>
      <c r="ETE3" s="208"/>
      <c r="ETF3" s="208"/>
      <c r="ETG3" s="208"/>
      <c r="ETH3" s="208"/>
      <c r="ETI3" s="208"/>
      <c r="ETJ3" s="208"/>
      <c r="ETK3" s="208"/>
      <c r="ETL3" s="208"/>
      <c r="ETM3" s="208"/>
      <c r="ETN3" s="208"/>
      <c r="ETO3" s="208"/>
      <c r="ETP3" s="208"/>
      <c r="ETQ3" s="208"/>
      <c r="ETR3" s="208"/>
      <c r="ETS3" s="208"/>
      <c r="ETT3" s="208"/>
      <c r="ETU3" s="208"/>
      <c r="ETV3" s="208"/>
      <c r="ETW3" s="208"/>
      <c r="ETX3" s="208"/>
      <c r="ETY3" s="208"/>
      <c r="ETZ3" s="208"/>
      <c r="EUA3" s="208"/>
      <c r="EUB3" s="208"/>
      <c r="EUC3" s="208"/>
      <c r="EUD3" s="208"/>
      <c r="EUE3" s="208"/>
      <c r="EUF3" s="208"/>
      <c r="EUG3" s="208"/>
      <c r="EUH3" s="208"/>
      <c r="EUI3" s="208"/>
      <c r="EUJ3" s="208"/>
      <c r="EUK3" s="208"/>
      <c r="EUL3" s="208"/>
      <c r="EUM3" s="208"/>
      <c r="EUN3" s="208"/>
      <c r="EUO3" s="208"/>
      <c r="EUP3" s="208"/>
      <c r="EUQ3" s="208"/>
      <c r="EUR3" s="208"/>
      <c r="EUS3" s="208"/>
      <c r="EUT3" s="208"/>
      <c r="EUU3" s="208"/>
      <c r="EUV3" s="208"/>
      <c r="EUW3" s="208"/>
      <c r="EUX3" s="208"/>
      <c r="EUY3" s="208"/>
      <c r="EUZ3" s="208"/>
      <c r="EVA3" s="208"/>
      <c r="EVB3" s="208"/>
      <c r="EVC3" s="208"/>
      <c r="EVD3" s="208"/>
      <c r="EVE3" s="208"/>
      <c r="EVF3" s="208"/>
      <c r="EVG3" s="208"/>
      <c r="EVH3" s="208"/>
      <c r="EVI3" s="208"/>
      <c r="EVJ3" s="208"/>
      <c r="EVK3" s="208"/>
      <c r="EVL3" s="208"/>
      <c r="EVM3" s="208"/>
      <c r="EVN3" s="208"/>
      <c r="EVO3" s="208"/>
      <c r="EVP3" s="208"/>
      <c r="EVQ3" s="208"/>
      <c r="EVR3" s="208"/>
      <c r="EVS3" s="208"/>
      <c r="EVT3" s="208"/>
      <c r="EVU3" s="208"/>
      <c r="EVV3" s="208"/>
      <c r="EVW3" s="208"/>
      <c r="EVX3" s="208"/>
      <c r="EVY3" s="208"/>
      <c r="EVZ3" s="208"/>
      <c r="EWA3" s="208"/>
      <c r="EWB3" s="208"/>
      <c r="EWC3" s="208"/>
      <c r="EWD3" s="208"/>
      <c r="EWE3" s="208"/>
      <c r="EWF3" s="208"/>
      <c r="EWG3" s="208"/>
      <c r="EWH3" s="208"/>
      <c r="EWI3" s="208"/>
      <c r="EWJ3" s="208"/>
      <c r="EWK3" s="208"/>
      <c r="EWL3" s="208"/>
      <c r="EWM3" s="208"/>
      <c r="EWN3" s="208"/>
      <c r="EWO3" s="208"/>
      <c r="EWP3" s="208"/>
      <c r="EWQ3" s="208"/>
      <c r="EWR3" s="208"/>
      <c r="EWS3" s="208"/>
      <c r="EWT3" s="208"/>
      <c r="EWU3" s="208"/>
      <c r="EWV3" s="208"/>
      <c r="EWW3" s="208"/>
      <c r="EWX3" s="208"/>
      <c r="EWY3" s="208"/>
      <c r="EWZ3" s="208"/>
      <c r="EXA3" s="208"/>
      <c r="EXB3" s="208"/>
      <c r="EXC3" s="208"/>
      <c r="EXD3" s="208"/>
      <c r="EXE3" s="208"/>
      <c r="EXF3" s="208"/>
      <c r="EXG3" s="208"/>
      <c r="EXH3" s="208"/>
      <c r="EXI3" s="208"/>
      <c r="EXJ3" s="208"/>
      <c r="EXK3" s="208"/>
      <c r="EXL3" s="208"/>
      <c r="EXM3" s="208"/>
      <c r="EXN3" s="208"/>
      <c r="EXO3" s="208"/>
      <c r="EXP3" s="208"/>
      <c r="EXQ3" s="208"/>
      <c r="EXR3" s="208"/>
      <c r="EXS3" s="208"/>
      <c r="EXT3" s="208"/>
      <c r="EXU3" s="208"/>
      <c r="EXV3" s="208"/>
      <c r="EXW3" s="208"/>
      <c r="EXX3" s="208"/>
      <c r="EXY3" s="208"/>
      <c r="EXZ3" s="208"/>
      <c r="EYA3" s="208"/>
      <c r="EYB3" s="208"/>
      <c r="EYC3" s="208"/>
      <c r="EYD3" s="208"/>
      <c r="EYE3" s="208"/>
      <c r="EYF3" s="208"/>
      <c r="EYG3" s="208"/>
      <c r="EYH3" s="208"/>
      <c r="EYI3" s="208"/>
      <c r="EYJ3" s="208"/>
      <c r="EYK3" s="208"/>
      <c r="EYL3" s="208"/>
      <c r="EYM3" s="208"/>
      <c r="EYN3" s="208"/>
      <c r="EYO3" s="208"/>
      <c r="EYP3" s="208"/>
      <c r="EYQ3" s="208"/>
      <c r="EYR3" s="208"/>
      <c r="EYS3" s="208"/>
      <c r="EYT3" s="208"/>
      <c r="EYU3" s="208"/>
      <c r="EYV3" s="208"/>
      <c r="EYW3" s="208"/>
      <c r="EYX3" s="208"/>
      <c r="EYY3" s="208"/>
      <c r="EYZ3" s="208"/>
      <c r="EZA3" s="208"/>
      <c r="EZB3" s="208"/>
      <c r="EZC3" s="208"/>
      <c r="EZD3" s="208"/>
      <c r="EZE3" s="208"/>
      <c r="EZF3" s="208"/>
      <c r="EZG3" s="208"/>
      <c r="EZH3" s="208"/>
      <c r="EZI3" s="208"/>
      <c r="EZJ3" s="208"/>
      <c r="EZK3" s="208"/>
      <c r="EZL3" s="208"/>
      <c r="EZM3" s="208"/>
      <c r="EZN3" s="208"/>
      <c r="EZO3" s="208"/>
      <c r="EZP3" s="208"/>
      <c r="EZQ3" s="208"/>
      <c r="EZR3" s="208"/>
      <c r="EZS3" s="208"/>
      <c r="EZT3" s="208"/>
      <c r="EZU3" s="208"/>
      <c r="EZV3" s="208"/>
      <c r="EZW3" s="208"/>
      <c r="EZX3" s="208"/>
      <c r="EZY3" s="208"/>
      <c r="EZZ3" s="208"/>
      <c r="FAA3" s="208"/>
      <c r="FAB3" s="208"/>
      <c r="FAC3" s="208"/>
      <c r="FAD3" s="208"/>
      <c r="FAE3" s="208"/>
      <c r="FAF3" s="208"/>
      <c r="FAG3" s="208"/>
      <c r="FAH3" s="208"/>
      <c r="FAI3" s="208"/>
      <c r="FAJ3" s="208"/>
      <c r="FAK3" s="208"/>
      <c r="FAL3" s="208"/>
      <c r="FAM3" s="208"/>
      <c r="FAN3" s="208"/>
      <c r="FAO3" s="208"/>
      <c r="FAP3" s="208"/>
      <c r="FAQ3" s="208"/>
      <c r="FAR3" s="208"/>
      <c r="FAS3" s="208"/>
      <c r="FAT3" s="208"/>
      <c r="FAU3" s="208"/>
      <c r="FAV3" s="208"/>
      <c r="FAW3" s="208"/>
      <c r="FAX3" s="208"/>
      <c r="FAY3" s="208"/>
      <c r="FAZ3" s="208"/>
      <c r="FBA3" s="208"/>
      <c r="FBB3" s="208"/>
      <c r="FBC3" s="208"/>
      <c r="FBD3" s="208"/>
      <c r="FBE3" s="208"/>
      <c r="FBF3" s="208"/>
      <c r="FBG3" s="208"/>
      <c r="FBH3" s="208"/>
      <c r="FBI3" s="208"/>
      <c r="FBJ3" s="208"/>
      <c r="FBK3" s="208"/>
      <c r="FBL3" s="208"/>
      <c r="FBM3" s="208"/>
      <c r="FBN3" s="208"/>
      <c r="FBO3" s="208"/>
      <c r="FBP3" s="208"/>
      <c r="FBQ3" s="208"/>
      <c r="FBR3" s="208"/>
      <c r="FBS3" s="208"/>
      <c r="FBT3" s="208"/>
      <c r="FBU3" s="208"/>
      <c r="FBV3" s="208"/>
      <c r="FBW3" s="208"/>
      <c r="FBX3" s="208"/>
      <c r="FBY3" s="208"/>
      <c r="FBZ3" s="208"/>
      <c r="FCA3" s="208"/>
      <c r="FCB3" s="208"/>
      <c r="FCC3" s="208"/>
      <c r="FCD3" s="208"/>
      <c r="FCE3" s="208"/>
      <c r="FCF3" s="208"/>
      <c r="FCG3" s="208"/>
      <c r="FCH3" s="208"/>
      <c r="FCI3" s="208"/>
      <c r="FCJ3" s="208"/>
      <c r="FCK3" s="208"/>
      <c r="FCL3" s="208"/>
      <c r="FCM3" s="208"/>
      <c r="FCN3" s="208"/>
      <c r="FCO3" s="208"/>
      <c r="FCP3" s="208"/>
      <c r="FCQ3" s="208"/>
      <c r="FCR3" s="208"/>
      <c r="FCS3" s="208"/>
      <c r="FCT3" s="208"/>
      <c r="FCU3" s="208"/>
      <c r="FCV3" s="208"/>
      <c r="FCW3" s="208"/>
      <c r="FCX3" s="208"/>
      <c r="FCY3" s="208"/>
      <c r="FCZ3" s="208"/>
      <c r="FDA3" s="208"/>
      <c r="FDB3" s="208"/>
      <c r="FDC3" s="208"/>
      <c r="FDD3" s="208"/>
      <c r="FDE3" s="208"/>
      <c r="FDF3" s="208"/>
      <c r="FDG3" s="208"/>
      <c r="FDH3" s="208"/>
      <c r="FDI3" s="208"/>
      <c r="FDJ3" s="208"/>
      <c r="FDK3" s="208"/>
      <c r="FDL3" s="208"/>
      <c r="FDM3" s="208"/>
      <c r="FDN3" s="208"/>
      <c r="FDO3" s="208"/>
      <c r="FDP3" s="208"/>
      <c r="FDQ3" s="208"/>
      <c r="FDR3" s="208"/>
      <c r="FDS3" s="208"/>
      <c r="FDT3" s="208"/>
      <c r="FDU3" s="208"/>
      <c r="FDV3" s="208"/>
      <c r="FDW3" s="208"/>
      <c r="FDX3" s="208"/>
      <c r="FDY3" s="208"/>
      <c r="FDZ3" s="208"/>
      <c r="FEA3" s="208"/>
      <c r="FEB3" s="208"/>
      <c r="FEC3" s="208"/>
      <c r="FED3" s="208"/>
      <c r="FEE3" s="208"/>
      <c r="FEF3" s="208"/>
      <c r="FEG3" s="208"/>
      <c r="FEH3" s="208"/>
      <c r="FEI3" s="208"/>
      <c r="FEJ3" s="208"/>
      <c r="FEK3" s="208"/>
      <c r="FEL3" s="208"/>
      <c r="FEM3" s="208"/>
      <c r="FEN3" s="208"/>
      <c r="FEO3" s="208"/>
      <c r="FEP3" s="208"/>
      <c r="FEQ3" s="208"/>
      <c r="FER3" s="208"/>
      <c r="FES3" s="208"/>
      <c r="FET3" s="208"/>
      <c r="FEU3" s="208"/>
      <c r="FEV3" s="208"/>
      <c r="FEW3" s="208"/>
      <c r="FEX3" s="208"/>
      <c r="FEY3" s="208"/>
      <c r="FEZ3" s="208"/>
      <c r="FFA3" s="208"/>
      <c r="FFB3" s="208"/>
      <c r="FFC3" s="208"/>
      <c r="FFD3" s="208"/>
      <c r="FFE3" s="208"/>
      <c r="FFF3" s="208"/>
      <c r="FFG3" s="208"/>
      <c r="FFH3" s="208"/>
      <c r="FFI3" s="208"/>
      <c r="FFJ3" s="208"/>
      <c r="FFK3" s="208"/>
      <c r="FFL3" s="208"/>
      <c r="FFM3" s="208"/>
      <c r="FFN3" s="208"/>
      <c r="FFO3" s="208"/>
      <c r="FFP3" s="208"/>
      <c r="FFQ3" s="208"/>
      <c r="FFR3" s="208"/>
      <c r="FFS3" s="208"/>
      <c r="FFT3" s="208"/>
      <c r="FFU3" s="208"/>
      <c r="FFV3" s="208"/>
      <c r="FFW3" s="208"/>
      <c r="FFX3" s="208"/>
      <c r="FFY3" s="208"/>
      <c r="FFZ3" s="208"/>
      <c r="FGA3" s="208"/>
      <c r="FGB3" s="208"/>
      <c r="FGC3" s="208"/>
      <c r="FGD3" s="208"/>
      <c r="FGE3" s="208"/>
      <c r="FGF3" s="208"/>
      <c r="FGG3" s="208"/>
      <c r="FGH3" s="208"/>
      <c r="FGI3" s="208"/>
      <c r="FGJ3" s="208"/>
      <c r="FGK3" s="208"/>
      <c r="FGL3" s="208"/>
      <c r="FGM3" s="208"/>
      <c r="FGN3" s="208"/>
      <c r="FGO3" s="208"/>
      <c r="FGP3" s="208"/>
      <c r="FGQ3" s="208"/>
      <c r="FGR3" s="208"/>
      <c r="FGS3" s="208"/>
      <c r="FGT3" s="208"/>
      <c r="FGU3" s="208"/>
      <c r="FGV3" s="208"/>
      <c r="FGW3" s="208"/>
      <c r="FGX3" s="208"/>
      <c r="FGY3" s="208"/>
      <c r="FGZ3" s="208"/>
      <c r="FHA3" s="208"/>
      <c r="FHB3" s="208"/>
      <c r="FHC3" s="208"/>
      <c r="FHD3" s="208"/>
      <c r="FHE3" s="208"/>
      <c r="FHF3" s="208"/>
      <c r="FHG3" s="208"/>
      <c r="FHH3" s="208"/>
      <c r="FHI3" s="208"/>
      <c r="FHJ3" s="208"/>
      <c r="FHK3" s="208"/>
      <c r="FHL3" s="208"/>
      <c r="FHM3" s="208"/>
      <c r="FHN3" s="208"/>
      <c r="FHO3" s="208"/>
      <c r="FHP3" s="208"/>
      <c r="FHQ3" s="208"/>
      <c r="FHR3" s="208"/>
      <c r="FHS3" s="208"/>
      <c r="FHT3" s="208"/>
      <c r="FHU3" s="208"/>
      <c r="FHV3" s="208"/>
      <c r="FHW3" s="208"/>
      <c r="FHX3" s="208"/>
      <c r="FHY3" s="208"/>
      <c r="FHZ3" s="208"/>
      <c r="FIA3" s="208"/>
      <c r="FIB3" s="208"/>
      <c r="FIC3" s="208"/>
      <c r="FID3" s="208"/>
      <c r="FIE3" s="208"/>
      <c r="FIF3" s="208"/>
      <c r="FIG3" s="208"/>
      <c r="FIH3" s="208"/>
      <c r="FII3" s="208"/>
      <c r="FIJ3" s="208"/>
      <c r="FIK3" s="208"/>
      <c r="FIL3" s="208"/>
      <c r="FIM3" s="208"/>
      <c r="FIN3" s="208"/>
      <c r="FIO3" s="208"/>
      <c r="FIP3" s="208"/>
      <c r="FIQ3" s="208"/>
      <c r="FIR3" s="208"/>
      <c r="FIS3" s="208"/>
      <c r="FIT3" s="208"/>
      <c r="FIU3" s="208"/>
      <c r="FIV3" s="208"/>
      <c r="FIW3" s="208"/>
      <c r="FIX3" s="208"/>
      <c r="FIY3" s="208"/>
      <c r="FIZ3" s="208"/>
      <c r="FJA3" s="208"/>
      <c r="FJB3" s="208"/>
      <c r="FJC3" s="208"/>
      <c r="FJD3" s="208"/>
      <c r="FJE3" s="208"/>
      <c r="FJF3" s="208"/>
      <c r="FJG3" s="208"/>
      <c r="FJH3" s="208"/>
      <c r="FJI3" s="208"/>
      <c r="FJJ3" s="208"/>
      <c r="FJK3" s="208"/>
      <c r="FJL3" s="208"/>
      <c r="FJM3" s="208"/>
      <c r="FJN3" s="208"/>
      <c r="FJO3" s="208"/>
      <c r="FJP3" s="208"/>
      <c r="FJQ3" s="208"/>
      <c r="FJR3" s="208"/>
      <c r="FJS3" s="208"/>
      <c r="FJT3" s="208"/>
      <c r="FJU3" s="208"/>
      <c r="FJV3" s="208"/>
      <c r="FJW3" s="208"/>
      <c r="FJX3" s="208"/>
      <c r="FJY3" s="208"/>
      <c r="FJZ3" s="208"/>
      <c r="FKA3" s="208"/>
      <c r="FKB3" s="208"/>
      <c r="FKC3" s="208"/>
      <c r="FKD3" s="208"/>
      <c r="FKE3" s="208"/>
      <c r="FKF3" s="208"/>
      <c r="FKG3" s="208"/>
      <c r="FKH3" s="208"/>
      <c r="FKI3" s="208"/>
      <c r="FKJ3" s="208"/>
      <c r="FKK3" s="208"/>
      <c r="FKL3" s="208"/>
      <c r="FKM3" s="208"/>
      <c r="FKN3" s="208"/>
      <c r="FKO3" s="208"/>
      <c r="FKP3" s="208"/>
      <c r="FKQ3" s="208"/>
      <c r="FKR3" s="208"/>
      <c r="FKS3" s="208"/>
      <c r="FKT3" s="208"/>
      <c r="FKU3" s="208"/>
      <c r="FKV3" s="208"/>
      <c r="FKW3" s="208"/>
      <c r="FKX3" s="208"/>
      <c r="FKY3" s="208"/>
      <c r="FKZ3" s="208"/>
      <c r="FLA3" s="208"/>
      <c r="FLB3" s="208"/>
      <c r="FLC3" s="208"/>
      <c r="FLD3" s="208"/>
      <c r="FLE3" s="208"/>
      <c r="FLF3" s="208"/>
      <c r="FLG3" s="208"/>
      <c r="FLH3" s="208"/>
      <c r="FLI3" s="208"/>
      <c r="FLJ3" s="208"/>
      <c r="FLK3" s="208"/>
      <c r="FLL3" s="208"/>
      <c r="FLM3" s="208"/>
      <c r="FLN3" s="208"/>
      <c r="FLO3" s="208"/>
      <c r="FLP3" s="208"/>
      <c r="FLQ3" s="208"/>
      <c r="FLR3" s="208"/>
      <c r="FLS3" s="208"/>
      <c r="FLT3" s="208"/>
      <c r="FLU3" s="208"/>
      <c r="FLV3" s="208"/>
      <c r="FLW3" s="208"/>
      <c r="FLX3" s="208"/>
      <c r="FLY3" s="208"/>
      <c r="FLZ3" s="208"/>
      <c r="FMA3" s="208"/>
      <c r="FMB3" s="208"/>
      <c r="FMC3" s="208"/>
      <c r="FMD3" s="208"/>
      <c r="FME3" s="208"/>
      <c r="FMF3" s="208"/>
      <c r="FMG3" s="208"/>
      <c r="FMH3" s="208"/>
      <c r="FMI3" s="208"/>
      <c r="FMJ3" s="208"/>
      <c r="FMK3" s="208"/>
      <c r="FML3" s="208"/>
      <c r="FMM3" s="208"/>
      <c r="FMN3" s="208"/>
      <c r="FMO3" s="208"/>
      <c r="FMP3" s="208"/>
      <c r="FMQ3" s="208"/>
      <c r="FMR3" s="208"/>
      <c r="FMS3" s="208"/>
      <c r="FMT3" s="208"/>
      <c r="FMU3" s="208"/>
      <c r="FMV3" s="208"/>
      <c r="FMW3" s="208"/>
      <c r="FMX3" s="208"/>
      <c r="FMY3" s="208"/>
      <c r="FMZ3" s="208"/>
      <c r="FNA3" s="208"/>
      <c r="FNB3" s="208"/>
      <c r="FNC3" s="208"/>
      <c r="FND3" s="208"/>
      <c r="FNE3" s="208"/>
      <c r="FNF3" s="208"/>
      <c r="FNG3" s="208"/>
      <c r="FNH3" s="208"/>
      <c r="FNI3" s="208"/>
      <c r="FNJ3" s="208"/>
      <c r="FNK3" s="208"/>
      <c r="FNL3" s="208"/>
      <c r="FNM3" s="208"/>
      <c r="FNN3" s="208"/>
      <c r="FNO3" s="208"/>
      <c r="FNP3" s="208"/>
      <c r="FNQ3" s="208"/>
      <c r="FNR3" s="208"/>
      <c r="FNS3" s="208"/>
      <c r="FNT3" s="208"/>
      <c r="FNU3" s="208"/>
      <c r="FNV3" s="208"/>
      <c r="FNW3" s="208"/>
      <c r="FNX3" s="208"/>
      <c r="FNY3" s="208"/>
      <c r="FNZ3" s="208"/>
      <c r="FOA3" s="208"/>
      <c r="FOB3" s="208"/>
      <c r="FOC3" s="208"/>
      <c r="FOD3" s="208"/>
      <c r="FOE3" s="208"/>
      <c r="FOF3" s="208"/>
      <c r="FOG3" s="208"/>
      <c r="FOH3" s="208"/>
      <c r="FOI3" s="208"/>
      <c r="FOJ3" s="208"/>
      <c r="FOK3" s="208"/>
      <c r="FOL3" s="208"/>
      <c r="FOM3" s="208"/>
      <c r="FON3" s="208"/>
      <c r="FOO3" s="208"/>
      <c r="FOP3" s="208"/>
      <c r="FOQ3" s="208"/>
      <c r="FOR3" s="208"/>
      <c r="FOS3" s="208"/>
      <c r="FOT3" s="208"/>
      <c r="FOU3" s="208"/>
      <c r="FOV3" s="208"/>
      <c r="FOW3" s="208"/>
      <c r="FOX3" s="208"/>
      <c r="FOY3" s="208"/>
      <c r="FOZ3" s="208"/>
      <c r="FPA3" s="208"/>
      <c r="FPB3" s="208"/>
      <c r="FPC3" s="208"/>
      <c r="FPD3" s="208"/>
      <c r="FPE3" s="208"/>
      <c r="FPF3" s="208"/>
      <c r="FPG3" s="208"/>
      <c r="FPH3" s="208"/>
      <c r="FPI3" s="208"/>
      <c r="FPJ3" s="208"/>
      <c r="FPK3" s="208"/>
      <c r="FPL3" s="208"/>
      <c r="FPM3" s="208"/>
      <c r="FPN3" s="208"/>
      <c r="FPO3" s="208"/>
      <c r="FPP3" s="208"/>
      <c r="FPQ3" s="208"/>
      <c r="FPR3" s="208"/>
      <c r="FPS3" s="208"/>
      <c r="FPT3" s="208"/>
      <c r="FPU3" s="208"/>
      <c r="FPV3" s="208"/>
      <c r="FPW3" s="208"/>
      <c r="FPX3" s="208"/>
      <c r="FPY3" s="208"/>
      <c r="FPZ3" s="208"/>
      <c r="FQA3" s="208"/>
      <c r="FQB3" s="208"/>
      <c r="FQC3" s="208"/>
      <c r="FQD3" s="208"/>
      <c r="FQE3" s="208"/>
      <c r="FQF3" s="208"/>
      <c r="FQG3" s="208"/>
      <c r="FQH3" s="208"/>
      <c r="FQI3" s="208"/>
      <c r="FQJ3" s="208"/>
      <c r="FQK3" s="208"/>
      <c r="FQL3" s="208"/>
      <c r="FQM3" s="208"/>
      <c r="FQN3" s="208"/>
      <c r="FQO3" s="208"/>
      <c r="FQP3" s="208"/>
      <c r="FQQ3" s="208"/>
      <c r="FQR3" s="208"/>
      <c r="FQS3" s="208"/>
      <c r="FQT3" s="208"/>
      <c r="FQU3" s="208"/>
      <c r="FQV3" s="208"/>
      <c r="FQW3" s="208"/>
      <c r="FQX3" s="208"/>
      <c r="FQY3" s="208"/>
      <c r="FQZ3" s="208"/>
      <c r="FRA3" s="208"/>
      <c r="FRB3" s="208"/>
      <c r="FRC3" s="208"/>
      <c r="FRD3" s="208"/>
      <c r="FRE3" s="208"/>
      <c r="FRF3" s="208"/>
      <c r="FRG3" s="208"/>
      <c r="FRH3" s="208"/>
      <c r="FRI3" s="208"/>
      <c r="FRJ3" s="208"/>
      <c r="FRK3" s="208"/>
      <c r="FRL3" s="208"/>
      <c r="FRM3" s="208"/>
      <c r="FRN3" s="208"/>
      <c r="FRO3" s="208"/>
      <c r="FRP3" s="208"/>
      <c r="FRQ3" s="208"/>
      <c r="FRR3" s="208"/>
      <c r="FRS3" s="208"/>
      <c r="FRT3" s="208"/>
      <c r="FRU3" s="208"/>
      <c r="FRV3" s="208"/>
      <c r="FRW3" s="208"/>
      <c r="FRX3" s="208"/>
      <c r="FRY3" s="208"/>
      <c r="FRZ3" s="208"/>
      <c r="FSA3" s="208"/>
      <c r="FSB3" s="208"/>
      <c r="FSC3" s="208"/>
      <c r="FSD3" s="208"/>
      <c r="FSE3" s="208"/>
      <c r="FSF3" s="208"/>
      <c r="FSG3" s="208"/>
      <c r="FSH3" s="208"/>
      <c r="FSI3" s="208"/>
      <c r="FSJ3" s="208"/>
      <c r="FSK3" s="208"/>
      <c r="FSL3" s="208"/>
      <c r="FSM3" s="208"/>
      <c r="FSN3" s="208"/>
      <c r="FSO3" s="208"/>
      <c r="FSP3" s="208"/>
      <c r="FSQ3" s="208"/>
      <c r="FSR3" s="208"/>
      <c r="FSS3" s="208"/>
      <c r="FST3" s="208"/>
      <c r="FSU3" s="208"/>
      <c r="FSV3" s="208"/>
      <c r="FSW3" s="208"/>
      <c r="FSX3" s="208"/>
      <c r="FSY3" s="208"/>
      <c r="FSZ3" s="208"/>
      <c r="FTA3" s="208"/>
      <c r="FTB3" s="208"/>
      <c r="FTC3" s="208"/>
      <c r="FTD3" s="208"/>
      <c r="FTE3" s="208"/>
      <c r="FTF3" s="208"/>
      <c r="FTG3" s="208"/>
      <c r="FTH3" s="208"/>
      <c r="FTI3" s="208"/>
      <c r="FTJ3" s="208"/>
      <c r="FTK3" s="208"/>
      <c r="FTL3" s="208"/>
      <c r="FTM3" s="208"/>
      <c r="FTN3" s="208"/>
      <c r="FTO3" s="208"/>
      <c r="FTP3" s="208"/>
      <c r="FTQ3" s="208"/>
      <c r="FTR3" s="208"/>
      <c r="FTS3" s="208"/>
      <c r="FTT3" s="208"/>
      <c r="FTU3" s="208"/>
      <c r="FTV3" s="208"/>
      <c r="FTW3" s="208"/>
      <c r="FTX3" s="208"/>
      <c r="FTY3" s="208"/>
      <c r="FTZ3" s="208"/>
      <c r="FUA3" s="208"/>
      <c r="FUB3" s="208"/>
      <c r="FUC3" s="208"/>
      <c r="FUD3" s="208"/>
      <c r="FUE3" s="208"/>
      <c r="FUF3" s="208"/>
      <c r="FUG3" s="208"/>
      <c r="FUH3" s="208"/>
      <c r="FUI3" s="208"/>
      <c r="FUJ3" s="208"/>
      <c r="FUK3" s="208"/>
      <c r="FUL3" s="208"/>
      <c r="FUM3" s="208"/>
      <c r="FUN3" s="208"/>
      <c r="FUO3" s="208"/>
      <c r="FUP3" s="208"/>
      <c r="FUQ3" s="208"/>
      <c r="FUR3" s="208"/>
      <c r="FUS3" s="208"/>
      <c r="FUT3" s="208"/>
      <c r="FUU3" s="208"/>
      <c r="FUV3" s="208"/>
      <c r="FUW3" s="208"/>
      <c r="FUX3" s="208"/>
      <c r="FUY3" s="208"/>
      <c r="FUZ3" s="208"/>
      <c r="FVA3" s="208"/>
      <c r="FVB3" s="208"/>
      <c r="FVC3" s="208"/>
      <c r="FVD3" s="208"/>
      <c r="FVE3" s="208"/>
      <c r="FVF3" s="208"/>
      <c r="FVG3" s="208"/>
      <c r="FVH3" s="208"/>
      <c r="FVI3" s="208"/>
      <c r="FVJ3" s="208"/>
      <c r="FVK3" s="208"/>
      <c r="FVL3" s="208"/>
      <c r="FVM3" s="208"/>
      <c r="FVN3" s="208"/>
      <c r="FVO3" s="208"/>
      <c r="FVP3" s="208"/>
      <c r="FVQ3" s="208"/>
      <c r="FVR3" s="208"/>
      <c r="FVS3" s="208"/>
      <c r="FVT3" s="208"/>
      <c r="FVU3" s="208"/>
      <c r="FVV3" s="208"/>
      <c r="FVW3" s="208"/>
      <c r="FVX3" s="208"/>
      <c r="FVY3" s="208"/>
      <c r="FVZ3" s="208"/>
      <c r="FWA3" s="208"/>
      <c r="FWB3" s="208"/>
      <c r="FWC3" s="208"/>
      <c r="FWD3" s="208"/>
      <c r="FWE3" s="208"/>
      <c r="FWF3" s="208"/>
      <c r="FWG3" s="208"/>
      <c r="FWH3" s="208"/>
      <c r="FWI3" s="208"/>
      <c r="FWJ3" s="208"/>
      <c r="FWK3" s="208"/>
      <c r="FWL3" s="208"/>
      <c r="FWM3" s="208"/>
      <c r="FWN3" s="208"/>
      <c r="FWO3" s="208"/>
      <c r="FWP3" s="208"/>
      <c r="FWQ3" s="208"/>
      <c r="FWR3" s="208"/>
      <c r="FWS3" s="208"/>
      <c r="FWT3" s="208"/>
      <c r="FWU3" s="208"/>
      <c r="FWV3" s="208"/>
      <c r="FWW3" s="208"/>
      <c r="FWX3" s="208"/>
      <c r="FWY3" s="208"/>
      <c r="FWZ3" s="208"/>
      <c r="FXA3" s="208"/>
      <c r="FXB3" s="208"/>
      <c r="FXC3" s="208"/>
      <c r="FXD3" s="208"/>
      <c r="FXE3" s="208"/>
      <c r="FXF3" s="208"/>
      <c r="FXG3" s="208"/>
      <c r="FXH3" s="208"/>
      <c r="FXI3" s="208"/>
      <c r="FXJ3" s="208"/>
      <c r="FXK3" s="208"/>
      <c r="FXL3" s="208"/>
      <c r="FXM3" s="208"/>
      <c r="FXN3" s="208"/>
      <c r="FXO3" s="208"/>
      <c r="FXP3" s="208"/>
      <c r="FXQ3" s="208"/>
      <c r="FXR3" s="208"/>
      <c r="FXS3" s="208"/>
      <c r="FXT3" s="208"/>
      <c r="FXU3" s="208"/>
      <c r="FXV3" s="208"/>
      <c r="FXW3" s="208"/>
      <c r="FXX3" s="208"/>
      <c r="FXY3" s="208"/>
      <c r="FXZ3" s="208"/>
      <c r="FYA3" s="208"/>
      <c r="FYB3" s="208"/>
      <c r="FYC3" s="208"/>
      <c r="FYD3" s="208"/>
      <c r="FYE3" s="208"/>
      <c r="FYF3" s="208"/>
      <c r="FYG3" s="208"/>
      <c r="FYH3" s="208"/>
      <c r="FYI3" s="208"/>
      <c r="FYJ3" s="208"/>
      <c r="FYK3" s="208"/>
      <c r="FYL3" s="208"/>
      <c r="FYM3" s="208"/>
      <c r="FYN3" s="208"/>
      <c r="FYO3" s="208"/>
      <c r="FYP3" s="208"/>
      <c r="FYQ3" s="208"/>
      <c r="FYR3" s="208"/>
      <c r="FYS3" s="208"/>
      <c r="FYT3" s="208"/>
      <c r="FYU3" s="208"/>
      <c r="FYV3" s="208"/>
      <c r="FYW3" s="208"/>
      <c r="FYX3" s="208"/>
      <c r="FYY3" s="208"/>
      <c r="FYZ3" s="208"/>
      <c r="FZA3" s="208"/>
      <c r="FZB3" s="208"/>
      <c r="FZC3" s="208"/>
      <c r="FZD3" s="208"/>
      <c r="FZE3" s="208"/>
      <c r="FZF3" s="208"/>
      <c r="FZG3" s="208"/>
      <c r="FZH3" s="208"/>
      <c r="FZI3" s="208"/>
      <c r="FZJ3" s="208"/>
      <c r="FZK3" s="208"/>
      <c r="FZL3" s="208"/>
      <c r="FZM3" s="208"/>
      <c r="FZN3" s="208"/>
      <c r="FZO3" s="208"/>
      <c r="FZP3" s="208"/>
      <c r="FZQ3" s="208"/>
      <c r="FZR3" s="208"/>
      <c r="FZS3" s="208"/>
      <c r="FZT3" s="208"/>
      <c r="FZU3" s="208"/>
      <c r="FZV3" s="208"/>
      <c r="FZW3" s="208"/>
      <c r="FZX3" s="208"/>
      <c r="FZY3" s="208"/>
      <c r="FZZ3" s="208"/>
      <c r="GAA3" s="208"/>
      <c r="GAB3" s="208"/>
      <c r="GAC3" s="208"/>
      <c r="GAD3" s="208"/>
      <c r="GAE3" s="208"/>
      <c r="GAF3" s="208"/>
      <c r="GAG3" s="208"/>
      <c r="GAH3" s="208"/>
      <c r="GAI3" s="208"/>
      <c r="GAJ3" s="208"/>
      <c r="GAK3" s="208"/>
      <c r="GAL3" s="208"/>
      <c r="GAM3" s="208"/>
      <c r="GAN3" s="208"/>
      <c r="GAO3" s="208"/>
      <c r="GAP3" s="208"/>
      <c r="GAQ3" s="208"/>
      <c r="GAR3" s="208"/>
      <c r="GAS3" s="208"/>
      <c r="GAT3" s="208"/>
      <c r="GAU3" s="208"/>
      <c r="GAV3" s="208"/>
      <c r="GAW3" s="208"/>
      <c r="GAX3" s="208"/>
      <c r="GAY3" s="208"/>
      <c r="GAZ3" s="208"/>
      <c r="GBA3" s="208"/>
      <c r="GBB3" s="208"/>
      <c r="GBC3" s="208"/>
      <c r="GBD3" s="208"/>
      <c r="GBE3" s="208"/>
      <c r="GBF3" s="208"/>
      <c r="GBG3" s="208"/>
      <c r="GBH3" s="208"/>
      <c r="GBI3" s="208"/>
      <c r="GBJ3" s="208"/>
      <c r="GBK3" s="208"/>
      <c r="GBL3" s="208"/>
      <c r="GBM3" s="208"/>
      <c r="GBN3" s="208"/>
      <c r="GBO3" s="208"/>
      <c r="GBP3" s="208"/>
      <c r="GBQ3" s="208"/>
      <c r="GBR3" s="208"/>
      <c r="GBS3" s="208"/>
      <c r="GBT3" s="208"/>
      <c r="GBU3" s="208"/>
      <c r="GBV3" s="208"/>
      <c r="GBW3" s="208"/>
      <c r="GBX3" s="208"/>
      <c r="GBY3" s="208"/>
      <c r="GBZ3" s="208"/>
      <c r="GCA3" s="208"/>
      <c r="GCB3" s="208"/>
      <c r="GCC3" s="208"/>
      <c r="GCD3" s="208"/>
      <c r="GCE3" s="208"/>
      <c r="GCF3" s="208"/>
      <c r="GCG3" s="208"/>
      <c r="GCH3" s="208"/>
      <c r="GCI3" s="208"/>
      <c r="GCJ3" s="208"/>
      <c r="GCK3" s="208"/>
      <c r="GCL3" s="208"/>
      <c r="GCM3" s="208"/>
      <c r="GCN3" s="208"/>
      <c r="GCO3" s="208"/>
      <c r="GCP3" s="208"/>
      <c r="GCQ3" s="208"/>
      <c r="GCR3" s="208"/>
      <c r="GCS3" s="208"/>
      <c r="GCT3" s="208"/>
      <c r="GCU3" s="208"/>
      <c r="GCV3" s="208"/>
      <c r="GCW3" s="208"/>
      <c r="GCX3" s="208"/>
      <c r="GCY3" s="208"/>
      <c r="GCZ3" s="208"/>
      <c r="GDA3" s="208"/>
      <c r="GDB3" s="208"/>
      <c r="GDC3" s="208"/>
      <c r="GDD3" s="208"/>
      <c r="GDE3" s="208"/>
      <c r="GDF3" s="208"/>
      <c r="GDG3" s="208"/>
      <c r="GDH3" s="208"/>
      <c r="GDI3" s="208"/>
      <c r="GDJ3" s="208"/>
      <c r="GDK3" s="208"/>
      <c r="GDL3" s="208"/>
      <c r="GDM3" s="208"/>
      <c r="GDN3" s="208"/>
      <c r="GDO3" s="208"/>
      <c r="GDP3" s="208"/>
      <c r="GDQ3" s="208"/>
      <c r="GDR3" s="208"/>
      <c r="GDS3" s="208"/>
      <c r="GDT3" s="208"/>
      <c r="GDU3" s="208"/>
      <c r="GDV3" s="208"/>
      <c r="GDW3" s="208"/>
      <c r="GDX3" s="208"/>
      <c r="GDY3" s="208"/>
      <c r="GDZ3" s="208"/>
      <c r="GEA3" s="208"/>
      <c r="GEB3" s="208"/>
      <c r="GEC3" s="208"/>
      <c r="GED3" s="208"/>
      <c r="GEE3" s="208"/>
      <c r="GEF3" s="208"/>
      <c r="GEG3" s="208"/>
      <c r="GEH3" s="208"/>
      <c r="GEI3" s="208"/>
      <c r="GEJ3" s="208"/>
      <c r="GEK3" s="208"/>
      <c r="GEL3" s="208"/>
      <c r="GEM3" s="208"/>
      <c r="GEN3" s="208"/>
      <c r="GEO3" s="208"/>
      <c r="GEP3" s="208"/>
      <c r="GEQ3" s="208"/>
      <c r="GER3" s="208"/>
      <c r="GES3" s="208"/>
      <c r="GET3" s="208"/>
      <c r="GEU3" s="208"/>
      <c r="GEV3" s="208"/>
      <c r="GEW3" s="208"/>
      <c r="GEX3" s="208"/>
      <c r="GEY3" s="208"/>
      <c r="GEZ3" s="208"/>
      <c r="GFA3" s="208"/>
      <c r="GFB3" s="208"/>
      <c r="GFC3" s="208"/>
      <c r="GFD3" s="208"/>
      <c r="GFE3" s="208"/>
      <c r="GFF3" s="208"/>
      <c r="GFG3" s="208"/>
      <c r="GFH3" s="208"/>
      <c r="GFI3" s="208"/>
      <c r="GFJ3" s="208"/>
      <c r="GFK3" s="208"/>
      <c r="GFL3" s="208"/>
      <c r="GFM3" s="208"/>
      <c r="GFN3" s="208"/>
      <c r="GFO3" s="208"/>
      <c r="GFP3" s="208"/>
      <c r="GFQ3" s="208"/>
      <c r="GFR3" s="208"/>
      <c r="GFS3" s="208"/>
      <c r="GFT3" s="208"/>
      <c r="GFU3" s="208"/>
      <c r="GFV3" s="208"/>
      <c r="GFW3" s="208"/>
      <c r="GFX3" s="208"/>
      <c r="GFY3" s="208"/>
      <c r="GFZ3" s="208"/>
      <c r="GGA3" s="208"/>
      <c r="GGB3" s="208"/>
      <c r="GGC3" s="208"/>
      <c r="GGD3" s="208"/>
      <c r="GGE3" s="208"/>
      <c r="GGF3" s="208"/>
      <c r="GGG3" s="208"/>
      <c r="GGH3" s="208"/>
      <c r="GGI3" s="208"/>
      <c r="GGJ3" s="208"/>
      <c r="GGK3" s="208"/>
      <c r="GGL3" s="208"/>
      <c r="GGM3" s="208"/>
      <c r="GGN3" s="208"/>
      <c r="GGO3" s="208"/>
      <c r="GGP3" s="208"/>
      <c r="GGQ3" s="208"/>
      <c r="GGR3" s="208"/>
      <c r="GGS3" s="208"/>
      <c r="GGT3" s="208"/>
      <c r="GGU3" s="208"/>
      <c r="GGV3" s="208"/>
      <c r="GGW3" s="208"/>
      <c r="GGX3" s="208"/>
      <c r="GGY3" s="208"/>
      <c r="GGZ3" s="208"/>
      <c r="GHA3" s="208"/>
      <c r="GHB3" s="208"/>
      <c r="GHC3" s="208"/>
      <c r="GHD3" s="208"/>
      <c r="GHE3" s="208"/>
      <c r="GHF3" s="208"/>
      <c r="GHG3" s="208"/>
      <c r="GHH3" s="208"/>
      <c r="GHI3" s="208"/>
      <c r="GHJ3" s="208"/>
      <c r="GHK3" s="208"/>
      <c r="GHL3" s="208"/>
      <c r="GHM3" s="208"/>
      <c r="GHN3" s="208"/>
      <c r="GHO3" s="208"/>
      <c r="GHP3" s="208"/>
      <c r="GHQ3" s="208"/>
      <c r="GHR3" s="208"/>
      <c r="GHS3" s="208"/>
      <c r="GHT3" s="208"/>
      <c r="GHU3" s="208"/>
      <c r="GHV3" s="208"/>
      <c r="GHW3" s="208"/>
      <c r="GHX3" s="208"/>
      <c r="GHY3" s="208"/>
      <c r="GHZ3" s="208"/>
      <c r="GIA3" s="208"/>
      <c r="GIB3" s="208"/>
      <c r="GIC3" s="208"/>
      <c r="GID3" s="208"/>
      <c r="GIE3" s="208"/>
      <c r="GIF3" s="208"/>
      <c r="GIG3" s="208"/>
      <c r="GIH3" s="208"/>
      <c r="GII3" s="208"/>
      <c r="GIJ3" s="208"/>
      <c r="GIK3" s="208"/>
      <c r="GIL3" s="208"/>
      <c r="GIM3" s="208"/>
      <c r="GIN3" s="208"/>
      <c r="GIO3" s="208"/>
      <c r="GIP3" s="208"/>
      <c r="GIQ3" s="208"/>
      <c r="GIR3" s="208"/>
      <c r="GIS3" s="208"/>
      <c r="GIT3" s="208"/>
      <c r="GIU3" s="208"/>
      <c r="GIV3" s="208"/>
      <c r="GIW3" s="208"/>
      <c r="GIX3" s="208"/>
      <c r="GIY3" s="208"/>
      <c r="GIZ3" s="208"/>
      <c r="GJA3" s="208"/>
      <c r="GJB3" s="208"/>
      <c r="GJC3" s="208"/>
      <c r="GJD3" s="208"/>
      <c r="GJE3" s="208"/>
      <c r="GJF3" s="208"/>
      <c r="GJG3" s="208"/>
      <c r="GJH3" s="208"/>
      <c r="GJI3" s="208"/>
      <c r="GJJ3" s="208"/>
      <c r="GJK3" s="208"/>
      <c r="GJL3" s="208"/>
      <c r="GJM3" s="208"/>
      <c r="GJN3" s="208"/>
      <c r="GJO3" s="208"/>
      <c r="GJP3" s="208"/>
      <c r="GJQ3" s="208"/>
      <c r="GJR3" s="208"/>
      <c r="GJS3" s="208"/>
      <c r="GJT3" s="208"/>
      <c r="GJU3" s="208"/>
      <c r="GJV3" s="208"/>
      <c r="GJW3" s="208"/>
      <c r="GJX3" s="208"/>
      <c r="GJY3" s="208"/>
      <c r="GJZ3" s="208"/>
      <c r="GKA3" s="208"/>
      <c r="GKB3" s="208"/>
      <c r="GKC3" s="208"/>
      <c r="GKD3" s="208"/>
      <c r="GKE3" s="208"/>
      <c r="GKF3" s="208"/>
      <c r="GKG3" s="208"/>
      <c r="GKH3" s="208"/>
      <c r="GKI3" s="208"/>
      <c r="GKJ3" s="208"/>
      <c r="GKK3" s="208"/>
      <c r="GKL3" s="208"/>
      <c r="GKM3" s="208"/>
      <c r="GKN3" s="208"/>
      <c r="GKO3" s="208"/>
      <c r="GKP3" s="208"/>
      <c r="GKQ3" s="208"/>
      <c r="GKR3" s="208"/>
      <c r="GKS3" s="208"/>
      <c r="GKT3" s="208"/>
      <c r="GKU3" s="208"/>
      <c r="GKV3" s="208"/>
      <c r="GKW3" s="208"/>
      <c r="GKX3" s="208"/>
      <c r="GKY3" s="208"/>
      <c r="GKZ3" s="208"/>
      <c r="GLA3" s="208"/>
      <c r="GLB3" s="208"/>
      <c r="GLC3" s="208"/>
      <c r="GLD3" s="208"/>
      <c r="GLE3" s="208"/>
      <c r="GLF3" s="208"/>
      <c r="GLG3" s="208"/>
      <c r="GLH3" s="208"/>
      <c r="GLI3" s="208"/>
      <c r="GLJ3" s="208"/>
      <c r="GLK3" s="208"/>
      <c r="GLL3" s="208"/>
      <c r="GLM3" s="208"/>
      <c r="GLN3" s="208"/>
      <c r="GLO3" s="208"/>
      <c r="GLP3" s="208"/>
      <c r="GLQ3" s="208"/>
      <c r="GLR3" s="208"/>
      <c r="GLS3" s="208"/>
      <c r="GLT3" s="208"/>
      <c r="GLU3" s="208"/>
      <c r="GLV3" s="208"/>
      <c r="GLW3" s="208"/>
      <c r="GLX3" s="208"/>
      <c r="GLY3" s="208"/>
      <c r="GLZ3" s="208"/>
      <c r="GMA3" s="208"/>
      <c r="GMB3" s="208"/>
      <c r="GMC3" s="208"/>
      <c r="GMD3" s="208"/>
      <c r="GME3" s="208"/>
      <c r="GMF3" s="208"/>
      <c r="GMG3" s="208"/>
      <c r="GMH3" s="208"/>
      <c r="GMI3" s="208"/>
      <c r="GMJ3" s="208"/>
      <c r="GMK3" s="208"/>
      <c r="GML3" s="208"/>
      <c r="GMM3" s="208"/>
      <c r="GMN3" s="208"/>
      <c r="GMO3" s="208"/>
      <c r="GMP3" s="208"/>
      <c r="GMQ3" s="208"/>
      <c r="GMR3" s="208"/>
      <c r="GMS3" s="208"/>
      <c r="GMT3" s="208"/>
      <c r="GMU3" s="208"/>
      <c r="GMV3" s="208"/>
      <c r="GMW3" s="208"/>
      <c r="GMX3" s="208"/>
      <c r="GMY3" s="208"/>
      <c r="GMZ3" s="208"/>
      <c r="GNA3" s="208"/>
      <c r="GNB3" s="208"/>
      <c r="GNC3" s="208"/>
      <c r="GND3" s="208"/>
      <c r="GNE3" s="208"/>
      <c r="GNF3" s="208"/>
      <c r="GNG3" s="208"/>
      <c r="GNH3" s="208"/>
      <c r="GNI3" s="208"/>
      <c r="GNJ3" s="208"/>
      <c r="GNK3" s="208"/>
      <c r="GNL3" s="208"/>
      <c r="GNM3" s="208"/>
      <c r="GNN3" s="208"/>
      <c r="GNO3" s="208"/>
      <c r="GNP3" s="208"/>
      <c r="GNQ3" s="208"/>
      <c r="GNR3" s="208"/>
      <c r="GNS3" s="208"/>
      <c r="GNT3" s="208"/>
      <c r="GNU3" s="208"/>
      <c r="GNV3" s="208"/>
      <c r="GNW3" s="208"/>
      <c r="GNX3" s="208"/>
      <c r="GNY3" s="208"/>
      <c r="GNZ3" s="208"/>
      <c r="GOA3" s="208"/>
      <c r="GOB3" s="208"/>
      <c r="GOC3" s="208"/>
      <c r="GOD3" s="208"/>
      <c r="GOE3" s="208"/>
      <c r="GOF3" s="208"/>
      <c r="GOG3" s="208"/>
      <c r="GOH3" s="208"/>
      <c r="GOI3" s="208"/>
      <c r="GOJ3" s="208"/>
      <c r="GOK3" s="208"/>
      <c r="GOL3" s="208"/>
      <c r="GOM3" s="208"/>
      <c r="GON3" s="208"/>
      <c r="GOO3" s="208"/>
      <c r="GOP3" s="208"/>
      <c r="GOQ3" s="208"/>
      <c r="GOR3" s="208"/>
      <c r="GOS3" s="208"/>
      <c r="GOT3" s="208"/>
      <c r="GOU3" s="208"/>
      <c r="GOV3" s="208"/>
      <c r="GOW3" s="208"/>
      <c r="GOX3" s="208"/>
      <c r="GOY3" s="208"/>
      <c r="GOZ3" s="208"/>
      <c r="GPA3" s="208"/>
      <c r="GPB3" s="208"/>
      <c r="GPC3" s="208"/>
      <c r="GPD3" s="208"/>
      <c r="GPE3" s="208"/>
      <c r="GPF3" s="208"/>
      <c r="GPG3" s="208"/>
      <c r="GPH3" s="208"/>
      <c r="GPI3" s="208"/>
      <c r="GPJ3" s="208"/>
      <c r="GPK3" s="208"/>
      <c r="GPL3" s="208"/>
      <c r="GPM3" s="208"/>
      <c r="GPN3" s="208"/>
      <c r="GPO3" s="208"/>
      <c r="GPP3" s="208"/>
      <c r="GPQ3" s="208"/>
      <c r="GPR3" s="208"/>
      <c r="GPS3" s="208"/>
      <c r="GPT3" s="208"/>
      <c r="GPU3" s="208"/>
      <c r="GPV3" s="208"/>
      <c r="GPW3" s="208"/>
      <c r="GPX3" s="208"/>
      <c r="GPY3" s="208"/>
      <c r="GPZ3" s="208"/>
      <c r="GQA3" s="208"/>
      <c r="GQB3" s="208"/>
      <c r="GQC3" s="208"/>
      <c r="GQD3" s="208"/>
      <c r="GQE3" s="208"/>
      <c r="GQF3" s="208"/>
      <c r="GQG3" s="208"/>
      <c r="GQH3" s="208"/>
      <c r="GQI3" s="208"/>
      <c r="GQJ3" s="208"/>
      <c r="GQK3" s="208"/>
      <c r="GQL3" s="208"/>
      <c r="GQM3" s="208"/>
      <c r="GQN3" s="208"/>
      <c r="GQO3" s="208"/>
      <c r="GQP3" s="208"/>
      <c r="GQQ3" s="208"/>
      <c r="GQR3" s="208"/>
      <c r="GQS3" s="208"/>
      <c r="GQT3" s="208"/>
      <c r="GQU3" s="208"/>
      <c r="GQV3" s="208"/>
      <c r="GQW3" s="208"/>
      <c r="GQX3" s="208"/>
      <c r="GQY3" s="208"/>
      <c r="GQZ3" s="208"/>
      <c r="GRA3" s="208"/>
      <c r="GRB3" s="208"/>
      <c r="GRC3" s="208"/>
      <c r="GRD3" s="208"/>
      <c r="GRE3" s="208"/>
      <c r="GRF3" s="208"/>
      <c r="GRG3" s="208"/>
      <c r="GRH3" s="208"/>
      <c r="GRI3" s="208"/>
      <c r="GRJ3" s="208"/>
      <c r="GRK3" s="208"/>
      <c r="GRL3" s="208"/>
      <c r="GRM3" s="208"/>
      <c r="GRN3" s="208"/>
      <c r="GRO3" s="208"/>
      <c r="GRP3" s="208"/>
      <c r="GRQ3" s="208"/>
      <c r="GRR3" s="208"/>
      <c r="GRS3" s="208"/>
      <c r="GRT3" s="208"/>
      <c r="GRU3" s="208"/>
      <c r="GRV3" s="208"/>
      <c r="GRW3" s="208"/>
      <c r="GRX3" s="208"/>
      <c r="GRY3" s="208"/>
      <c r="GRZ3" s="208"/>
      <c r="GSA3" s="208"/>
      <c r="GSB3" s="208"/>
      <c r="GSC3" s="208"/>
      <c r="GSD3" s="208"/>
      <c r="GSE3" s="208"/>
      <c r="GSF3" s="208"/>
      <c r="GSG3" s="208"/>
      <c r="GSH3" s="208"/>
      <c r="GSI3" s="208"/>
      <c r="GSJ3" s="208"/>
      <c r="GSK3" s="208"/>
      <c r="GSL3" s="208"/>
      <c r="GSM3" s="208"/>
      <c r="GSN3" s="208"/>
      <c r="GSO3" s="208"/>
      <c r="GSP3" s="208"/>
      <c r="GSQ3" s="208"/>
      <c r="GSR3" s="208"/>
      <c r="GSS3" s="208"/>
      <c r="GST3" s="208"/>
      <c r="GSU3" s="208"/>
      <c r="GSV3" s="208"/>
      <c r="GSW3" s="208"/>
      <c r="GSX3" s="208"/>
      <c r="GSY3" s="208"/>
      <c r="GSZ3" s="208"/>
      <c r="GTA3" s="208"/>
      <c r="GTB3" s="208"/>
      <c r="GTC3" s="208"/>
      <c r="GTD3" s="208"/>
      <c r="GTE3" s="208"/>
      <c r="GTF3" s="208"/>
      <c r="GTG3" s="208"/>
      <c r="GTH3" s="208"/>
      <c r="GTI3" s="208"/>
      <c r="GTJ3" s="208"/>
      <c r="GTK3" s="208"/>
      <c r="GTL3" s="208"/>
      <c r="GTM3" s="208"/>
      <c r="GTN3" s="208"/>
      <c r="GTO3" s="208"/>
      <c r="GTP3" s="208"/>
      <c r="GTQ3" s="208"/>
      <c r="GTR3" s="208"/>
      <c r="GTS3" s="208"/>
      <c r="GTT3" s="208"/>
      <c r="GTU3" s="208"/>
      <c r="GTV3" s="208"/>
      <c r="GTW3" s="208"/>
      <c r="GTX3" s="208"/>
      <c r="GTY3" s="208"/>
      <c r="GTZ3" s="208"/>
      <c r="GUA3" s="208"/>
      <c r="GUB3" s="208"/>
      <c r="GUC3" s="208"/>
      <c r="GUD3" s="208"/>
      <c r="GUE3" s="208"/>
      <c r="GUF3" s="208"/>
      <c r="GUG3" s="208"/>
      <c r="GUH3" s="208"/>
      <c r="GUI3" s="208"/>
      <c r="GUJ3" s="208"/>
      <c r="GUK3" s="208"/>
      <c r="GUL3" s="208"/>
      <c r="GUM3" s="208"/>
      <c r="GUN3" s="208"/>
      <c r="GUO3" s="208"/>
      <c r="GUP3" s="208"/>
      <c r="GUQ3" s="208"/>
      <c r="GUR3" s="208"/>
      <c r="GUS3" s="208"/>
      <c r="GUT3" s="208"/>
      <c r="GUU3" s="208"/>
      <c r="GUV3" s="208"/>
      <c r="GUW3" s="208"/>
      <c r="GUX3" s="208"/>
      <c r="GUY3" s="208"/>
      <c r="GUZ3" s="208"/>
      <c r="GVA3" s="208"/>
      <c r="GVB3" s="208"/>
      <c r="GVC3" s="208"/>
      <c r="GVD3" s="208"/>
      <c r="GVE3" s="208"/>
      <c r="GVF3" s="208"/>
      <c r="GVG3" s="208"/>
      <c r="GVH3" s="208"/>
      <c r="GVI3" s="208"/>
      <c r="GVJ3" s="208"/>
      <c r="GVK3" s="208"/>
      <c r="GVL3" s="208"/>
      <c r="GVM3" s="208"/>
      <c r="GVN3" s="208"/>
      <c r="GVO3" s="208"/>
      <c r="GVP3" s="208"/>
      <c r="GVQ3" s="208"/>
      <c r="GVR3" s="208"/>
      <c r="GVS3" s="208"/>
      <c r="GVT3" s="208"/>
      <c r="GVU3" s="208"/>
      <c r="GVV3" s="208"/>
      <c r="GVW3" s="208"/>
      <c r="GVX3" s="208"/>
      <c r="GVY3" s="208"/>
      <c r="GVZ3" s="208"/>
      <c r="GWA3" s="208"/>
      <c r="GWB3" s="208"/>
      <c r="GWC3" s="208"/>
      <c r="GWD3" s="208"/>
      <c r="GWE3" s="208"/>
      <c r="GWF3" s="208"/>
      <c r="GWG3" s="208"/>
      <c r="GWH3" s="208"/>
      <c r="GWI3" s="208"/>
      <c r="GWJ3" s="208"/>
      <c r="GWK3" s="208"/>
      <c r="GWL3" s="208"/>
      <c r="GWM3" s="208"/>
      <c r="GWN3" s="208"/>
      <c r="GWO3" s="208"/>
      <c r="GWP3" s="208"/>
      <c r="GWQ3" s="208"/>
      <c r="GWR3" s="208"/>
      <c r="GWS3" s="208"/>
      <c r="GWT3" s="208"/>
      <c r="GWU3" s="208"/>
      <c r="GWV3" s="208"/>
      <c r="GWW3" s="208"/>
      <c r="GWX3" s="208"/>
      <c r="GWY3" s="208"/>
      <c r="GWZ3" s="208"/>
      <c r="GXA3" s="208"/>
      <c r="GXB3" s="208"/>
      <c r="GXC3" s="208"/>
      <c r="GXD3" s="208"/>
      <c r="GXE3" s="208"/>
      <c r="GXF3" s="208"/>
      <c r="GXG3" s="208"/>
      <c r="GXH3" s="208"/>
      <c r="GXI3" s="208"/>
      <c r="GXJ3" s="208"/>
      <c r="GXK3" s="208"/>
      <c r="GXL3" s="208"/>
      <c r="GXM3" s="208"/>
      <c r="GXN3" s="208"/>
      <c r="GXO3" s="208"/>
      <c r="GXP3" s="208"/>
      <c r="GXQ3" s="208"/>
      <c r="GXR3" s="208"/>
      <c r="GXS3" s="208"/>
      <c r="GXT3" s="208"/>
      <c r="GXU3" s="208"/>
      <c r="GXV3" s="208"/>
      <c r="GXW3" s="208"/>
      <c r="GXX3" s="208"/>
      <c r="GXY3" s="208"/>
      <c r="GXZ3" s="208"/>
      <c r="GYA3" s="208"/>
      <c r="GYB3" s="208"/>
      <c r="GYC3" s="208"/>
      <c r="GYD3" s="208"/>
      <c r="GYE3" s="208"/>
      <c r="GYF3" s="208"/>
      <c r="GYG3" s="208"/>
      <c r="GYH3" s="208"/>
      <c r="GYI3" s="208"/>
      <c r="GYJ3" s="208"/>
      <c r="GYK3" s="208"/>
      <c r="GYL3" s="208"/>
      <c r="GYM3" s="208"/>
      <c r="GYN3" s="208"/>
      <c r="GYO3" s="208"/>
      <c r="GYP3" s="208"/>
      <c r="GYQ3" s="208"/>
      <c r="GYR3" s="208"/>
      <c r="GYS3" s="208"/>
      <c r="GYT3" s="208"/>
      <c r="GYU3" s="208"/>
      <c r="GYV3" s="208"/>
      <c r="GYW3" s="208"/>
      <c r="GYX3" s="208"/>
      <c r="GYY3" s="208"/>
      <c r="GYZ3" s="208"/>
      <c r="GZA3" s="208"/>
      <c r="GZB3" s="208"/>
      <c r="GZC3" s="208"/>
      <c r="GZD3" s="208"/>
      <c r="GZE3" s="208"/>
      <c r="GZF3" s="208"/>
      <c r="GZG3" s="208"/>
      <c r="GZH3" s="208"/>
      <c r="GZI3" s="208"/>
      <c r="GZJ3" s="208"/>
      <c r="GZK3" s="208"/>
      <c r="GZL3" s="208"/>
      <c r="GZM3" s="208"/>
      <c r="GZN3" s="208"/>
      <c r="GZO3" s="208"/>
      <c r="GZP3" s="208"/>
      <c r="GZQ3" s="208"/>
      <c r="GZR3" s="208"/>
      <c r="GZS3" s="208"/>
      <c r="GZT3" s="208"/>
      <c r="GZU3" s="208"/>
      <c r="GZV3" s="208"/>
      <c r="GZW3" s="208"/>
      <c r="GZX3" s="208"/>
      <c r="GZY3" s="208"/>
      <c r="GZZ3" s="208"/>
      <c r="HAA3" s="208"/>
      <c r="HAB3" s="208"/>
      <c r="HAC3" s="208"/>
      <c r="HAD3" s="208"/>
      <c r="HAE3" s="208"/>
      <c r="HAF3" s="208"/>
      <c r="HAG3" s="208"/>
      <c r="HAH3" s="208"/>
      <c r="HAI3" s="208"/>
      <c r="HAJ3" s="208"/>
      <c r="HAK3" s="208"/>
      <c r="HAL3" s="208"/>
      <c r="HAM3" s="208"/>
      <c r="HAN3" s="208"/>
      <c r="HAO3" s="208"/>
      <c r="HAP3" s="208"/>
      <c r="HAQ3" s="208"/>
      <c r="HAR3" s="208"/>
      <c r="HAS3" s="208"/>
      <c r="HAT3" s="208"/>
      <c r="HAU3" s="208"/>
      <c r="HAV3" s="208"/>
      <c r="HAW3" s="208"/>
      <c r="HAX3" s="208"/>
      <c r="HAY3" s="208"/>
      <c r="HAZ3" s="208"/>
      <c r="HBA3" s="208"/>
      <c r="HBB3" s="208"/>
      <c r="HBC3" s="208"/>
      <c r="HBD3" s="208"/>
      <c r="HBE3" s="208"/>
      <c r="HBF3" s="208"/>
      <c r="HBG3" s="208"/>
      <c r="HBH3" s="208"/>
      <c r="HBI3" s="208"/>
      <c r="HBJ3" s="208"/>
      <c r="HBK3" s="208"/>
      <c r="HBL3" s="208"/>
      <c r="HBM3" s="208"/>
      <c r="HBN3" s="208"/>
      <c r="HBO3" s="208"/>
      <c r="HBP3" s="208"/>
      <c r="HBQ3" s="208"/>
      <c r="HBR3" s="208"/>
      <c r="HBS3" s="208"/>
      <c r="HBT3" s="208"/>
      <c r="HBU3" s="208"/>
      <c r="HBV3" s="208"/>
      <c r="HBW3" s="208"/>
      <c r="HBX3" s="208"/>
      <c r="HBY3" s="208"/>
      <c r="HBZ3" s="208"/>
      <c r="HCA3" s="208"/>
      <c r="HCB3" s="208"/>
      <c r="HCC3" s="208"/>
      <c r="HCD3" s="208"/>
      <c r="HCE3" s="208"/>
      <c r="HCF3" s="208"/>
      <c r="HCG3" s="208"/>
      <c r="HCH3" s="208"/>
      <c r="HCI3" s="208"/>
      <c r="HCJ3" s="208"/>
      <c r="HCK3" s="208"/>
      <c r="HCL3" s="208"/>
      <c r="HCM3" s="208"/>
      <c r="HCN3" s="208"/>
      <c r="HCO3" s="208"/>
      <c r="HCP3" s="208"/>
      <c r="HCQ3" s="208"/>
      <c r="HCR3" s="208"/>
      <c r="HCS3" s="208"/>
      <c r="HCT3" s="208"/>
      <c r="HCU3" s="208"/>
      <c r="HCV3" s="208"/>
      <c r="HCW3" s="208"/>
      <c r="HCX3" s="208"/>
      <c r="HCY3" s="208"/>
      <c r="HCZ3" s="208"/>
      <c r="HDA3" s="208"/>
      <c r="HDB3" s="208"/>
      <c r="HDC3" s="208"/>
      <c r="HDD3" s="208"/>
      <c r="HDE3" s="208"/>
      <c r="HDF3" s="208"/>
      <c r="HDG3" s="208"/>
      <c r="HDH3" s="208"/>
      <c r="HDI3" s="208"/>
      <c r="HDJ3" s="208"/>
      <c r="HDK3" s="208"/>
      <c r="HDL3" s="208"/>
      <c r="HDM3" s="208"/>
      <c r="HDN3" s="208"/>
      <c r="HDO3" s="208"/>
      <c r="HDP3" s="208"/>
      <c r="HDQ3" s="208"/>
      <c r="HDR3" s="208"/>
      <c r="HDS3" s="208"/>
      <c r="HDT3" s="208"/>
      <c r="HDU3" s="208"/>
      <c r="HDV3" s="208"/>
      <c r="HDW3" s="208"/>
      <c r="HDX3" s="208"/>
      <c r="HDY3" s="208"/>
      <c r="HDZ3" s="208"/>
      <c r="HEA3" s="208"/>
      <c r="HEB3" s="208"/>
      <c r="HEC3" s="208"/>
      <c r="HED3" s="208"/>
      <c r="HEE3" s="208"/>
      <c r="HEF3" s="208"/>
      <c r="HEG3" s="208"/>
      <c r="HEH3" s="208"/>
      <c r="HEI3" s="208"/>
      <c r="HEJ3" s="208"/>
      <c r="HEK3" s="208"/>
      <c r="HEL3" s="208"/>
      <c r="HEM3" s="208"/>
      <c r="HEN3" s="208"/>
      <c r="HEO3" s="208"/>
      <c r="HEP3" s="208"/>
      <c r="HEQ3" s="208"/>
      <c r="HER3" s="208"/>
      <c r="HES3" s="208"/>
      <c r="HET3" s="208"/>
      <c r="HEU3" s="208"/>
      <c r="HEV3" s="208"/>
      <c r="HEW3" s="208"/>
      <c r="HEX3" s="208"/>
      <c r="HEY3" s="208"/>
      <c r="HEZ3" s="208"/>
      <c r="HFA3" s="208"/>
      <c r="HFB3" s="208"/>
      <c r="HFC3" s="208"/>
      <c r="HFD3" s="208"/>
      <c r="HFE3" s="208"/>
      <c r="HFF3" s="208"/>
      <c r="HFG3" s="208"/>
      <c r="HFH3" s="208"/>
      <c r="HFI3" s="208"/>
      <c r="HFJ3" s="208"/>
      <c r="HFK3" s="208"/>
      <c r="HFL3" s="208"/>
      <c r="HFM3" s="208"/>
      <c r="HFN3" s="208"/>
      <c r="HFO3" s="208"/>
      <c r="HFP3" s="208"/>
      <c r="HFQ3" s="208"/>
      <c r="HFR3" s="208"/>
      <c r="HFS3" s="208"/>
      <c r="HFT3" s="208"/>
      <c r="HFU3" s="208"/>
      <c r="HFV3" s="208"/>
      <c r="HFW3" s="208"/>
      <c r="HFX3" s="208"/>
      <c r="HFY3" s="208"/>
      <c r="HFZ3" s="208"/>
      <c r="HGA3" s="208"/>
      <c r="HGB3" s="208"/>
      <c r="HGC3" s="208"/>
      <c r="HGD3" s="208"/>
      <c r="HGE3" s="208"/>
      <c r="HGF3" s="208"/>
      <c r="HGG3" s="208"/>
      <c r="HGH3" s="208"/>
      <c r="HGI3" s="208"/>
      <c r="HGJ3" s="208"/>
      <c r="HGK3" s="208"/>
      <c r="HGL3" s="208"/>
      <c r="HGM3" s="208"/>
      <c r="HGN3" s="208"/>
      <c r="HGO3" s="208"/>
      <c r="HGP3" s="208"/>
      <c r="HGQ3" s="208"/>
      <c r="HGR3" s="208"/>
      <c r="HGS3" s="208"/>
      <c r="HGT3" s="208"/>
      <c r="HGU3" s="208"/>
      <c r="HGV3" s="208"/>
      <c r="HGW3" s="208"/>
      <c r="HGX3" s="208"/>
      <c r="HGY3" s="208"/>
      <c r="HGZ3" s="208"/>
      <c r="HHA3" s="208"/>
      <c r="HHB3" s="208"/>
      <c r="HHC3" s="208"/>
      <c r="HHD3" s="208"/>
      <c r="HHE3" s="208"/>
      <c r="HHF3" s="208"/>
      <c r="HHG3" s="208"/>
      <c r="HHH3" s="208"/>
      <c r="HHI3" s="208"/>
      <c r="HHJ3" s="208"/>
      <c r="HHK3" s="208"/>
      <c r="HHL3" s="208"/>
      <c r="HHM3" s="208"/>
      <c r="HHN3" s="208"/>
      <c r="HHO3" s="208"/>
      <c r="HHP3" s="208"/>
      <c r="HHQ3" s="208"/>
      <c r="HHR3" s="208"/>
      <c r="HHS3" s="208"/>
      <c r="HHT3" s="208"/>
      <c r="HHU3" s="208"/>
      <c r="HHV3" s="208"/>
      <c r="HHW3" s="208"/>
      <c r="HHX3" s="208"/>
      <c r="HHY3" s="208"/>
      <c r="HHZ3" s="208"/>
      <c r="HIA3" s="208"/>
      <c r="HIB3" s="208"/>
      <c r="HIC3" s="208"/>
      <c r="HID3" s="208"/>
      <c r="HIE3" s="208"/>
      <c r="HIF3" s="208"/>
      <c r="HIG3" s="208"/>
      <c r="HIH3" s="208"/>
      <c r="HII3" s="208"/>
      <c r="HIJ3" s="208"/>
      <c r="HIK3" s="208"/>
      <c r="HIL3" s="208"/>
      <c r="HIM3" s="208"/>
      <c r="HIN3" s="208"/>
      <c r="HIO3" s="208"/>
      <c r="HIP3" s="208"/>
      <c r="HIQ3" s="208"/>
      <c r="HIR3" s="208"/>
      <c r="HIS3" s="208"/>
      <c r="HIT3" s="208"/>
      <c r="HIU3" s="208"/>
      <c r="HIV3" s="208"/>
      <c r="HIW3" s="208"/>
      <c r="HIX3" s="208"/>
      <c r="HIY3" s="208"/>
      <c r="HIZ3" s="208"/>
      <c r="HJA3" s="208"/>
      <c r="HJB3" s="208"/>
      <c r="HJC3" s="208"/>
      <c r="HJD3" s="208"/>
      <c r="HJE3" s="208"/>
      <c r="HJF3" s="208"/>
      <c r="HJG3" s="208"/>
      <c r="HJH3" s="208"/>
      <c r="HJI3" s="208"/>
      <c r="HJJ3" s="208"/>
      <c r="HJK3" s="208"/>
      <c r="HJL3" s="208"/>
      <c r="HJM3" s="208"/>
      <c r="HJN3" s="208"/>
      <c r="HJO3" s="208"/>
      <c r="HJP3" s="208"/>
      <c r="HJQ3" s="208"/>
      <c r="HJR3" s="208"/>
      <c r="HJS3" s="208"/>
      <c r="HJT3" s="208"/>
      <c r="HJU3" s="208"/>
      <c r="HJV3" s="208"/>
      <c r="HJW3" s="208"/>
      <c r="HJX3" s="208"/>
      <c r="HJY3" s="208"/>
      <c r="HJZ3" s="208"/>
      <c r="HKA3" s="208"/>
      <c r="HKB3" s="208"/>
      <c r="HKC3" s="208"/>
      <c r="HKD3" s="208"/>
      <c r="HKE3" s="208"/>
      <c r="HKF3" s="208"/>
      <c r="HKG3" s="208"/>
      <c r="HKH3" s="208"/>
      <c r="HKI3" s="208"/>
      <c r="HKJ3" s="208"/>
      <c r="HKK3" s="208"/>
      <c r="HKL3" s="208"/>
      <c r="HKM3" s="208"/>
      <c r="HKN3" s="208"/>
      <c r="HKO3" s="208"/>
      <c r="HKP3" s="208"/>
      <c r="HKQ3" s="208"/>
      <c r="HKR3" s="208"/>
      <c r="HKS3" s="208"/>
      <c r="HKT3" s="208"/>
      <c r="HKU3" s="208"/>
      <c r="HKV3" s="208"/>
      <c r="HKW3" s="208"/>
      <c r="HKX3" s="208"/>
      <c r="HKY3" s="208"/>
      <c r="HKZ3" s="208"/>
      <c r="HLA3" s="208"/>
      <c r="HLB3" s="208"/>
      <c r="HLC3" s="208"/>
      <c r="HLD3" s="208"/>
      <c r="HLE3" s="208"/>
      <c r="HLF3" s="208"/>
      <c r="HLG3" s="208"/>
      <c r="HLH3" s="208"/>
      <c r="HLI3" s="208"/>
      <c r="HLJ3" s="208"/>
      <c r="HLK3" s="208"/>
      <c r="HLL3" s="208"/>
      <c r="HLM3" s="208"/>
      <c r="HLN3" s="208"/>
      <c r="HLO3" s="208"/>
      <c r="HLP3" s="208"/>
      <c r="HLQ3" s="208"/>
      <c r="HLR3" s="208"/>
      <c r="HLS3" s="208"/>
      <c r="HLT3" s="208"/>
      <c r="HLU3" s="208"/>
      <c r="HLV3" s="208"/>
      <c r="HLW3" s="208"/>
      <c r="HLX3" s="208"/>
      <c r="HLY3" s="208"/>
      <c r="HLZ3" s="208"/>
      <c r="HMA3" s="208"/>
      <c r="HMB3" s="208"/>
      <c r="HMC3" s="208"/>
      <c r="HMD3" s="208"/>
      <c r="HME3" s="208"/>
      <c r="HMF3" s="208"/>
      <c r="HMG3" s="208"/>
      <c r="HMH3" s="208"/>
      <c r="HMI3" s="208"/>
      <c r="HMJ3" s="208"/>
      <c r="HMK3" s="208"/>
      <c r="HML3" s="208"/>
      <c r="HMM3" s="208"/>
      <c r="HMN3" s="208"/>
      <c r="HMO3" s="208"/>
      <c r="HMP3" s="208"/>
      <c r="HMQ3" s="208"/>
      <c r="HMR3" s="208"/>
      <c r="HMS3" s="208"/>
      <c r="HMT3" s="208"/>
      <c r="HMU3" s="208"/>
      <c r="HMV3" s="208"/>
      <c r="HMW3" s="208"/>
      <c r="HMX3" s="208"/>
      <c r="HMY3" s="208"/>
      <c r="HMZ3" s="208"/>
      <c r="HNA3" s="208"/>
      <c r="HNB3" s="208"/>
      <c r="HNC3" s="208"/>
      <c r="HND3" s="208"/>
      <c r="HNE3" s="208"/>
      <c r="HNF3" s="208"/>
      <c r="HNG3" s="208"/>
      <c r="HNH3" s="208"/>
      <c r="HNI3" s="208"/>
      <c r="HNJ3" s="208"/>
      <c r="HNK3" s="208"/>
      <c r="HNL3" s="208"/>
      <c r="HNM3" s="208"/>
      <c r="HNN3" s="208"/>
      <c r="HNO3" s="208"/>
      <c r="HNP3" s="208"/>
      <c r="HNQ3" s="208"/>
      <c r="HNR3" s="208"/>
      <c r="HNS3" s="208"/>
      <c r="HNT3" s="208"/>
      <c r="HNU3" s="208"/>
      <c r="HNV3" s="208"/>
      <c r="HNW3" s="208"/>
      <c r="HNX3" s="208"/>
      <c r="HNY3" s="208"/>
      <c r="HNZ3" s="208"/>
      <c r="HOA3" s="208"/>
      <c r="HOB3" s="208"/>
      <c r="HOC3" s="208"/>
      <c r="HOD3" s="208"/>
      <c r="HOE3" s="208"/>
      <c r="HOF3" s="208"/>
      <c r="HOG3" s="208"/>
      <c r="HOH3" s="208"/>
      <c r="HOI3" s="208"/>
      <c r="HOJ3" s="208"/>
      <c r="HOK3" s="208"/>
      <c r="HOL3" s="208"/>
      <c r="HOM3" s="208"/>
      <c r="HON3" s="208"/>
      <c r="HOO3" s="208"/>
      <c r="HOP3" s="208"/>
      <c r="HOQ3" s="208"/>
      <c r="HOR3" s="208"/>
      <c r="HOS3" s="208"/>
      <c r="HOT3" s="208"/>
      <c r="HOU3" s="208"/>
      <c r="HOV3" s="208"/>
      <c r="HOW3" s="208"/>
      <c r="HOX3" s="208"/>
      <c r="HOY3" s="208"/>
      <c r="HOZ3" s="208"/>
      <c r="HPA3" s="208"/>
      <c r="HPB3" s="208"/>
      <c r="HPC3" s="208"/>
      <c r="HPD3" s="208"/>
      <c r="HPE3" s="208"/>
      <c r="HPF3" s="208"/>
      <c r="HPG3" s="208"/>
      <c r="HPH3" s="208"/>
      <c r="HPI3" s="208"/>
      <c r="HPJ3" s="208"/>
      <c r="HPK3" s="208"/>
      <c r="HPL3" s="208"/>
      <c r="HPM3" s="208"/>
      <c r="HPN3" s="208"/>
      <c r="HPO3" s="208"/>
      <c r="HPP3" s="208"/>
      <c r="HPQ3" s="208"/>
      <c r="HPR3" s="208"/>
      <c r="HPS3" s="208"/>
      <c r="HPT3" s="208"/>
      <c r="HPU3" s="208"/>
      <c r="HPV3" s="208"/>
      <c r="HPW3" s="208"/>
      <c r="HPX3" s="208"/>
      <c r="HPY3" s="208"/>
      <c r="HPZ3" s="208"/>
      <c r="HQA3" s="208"/>
      <c r="HQB3" s="208"/>
      <c r="HQC3" s="208"/>
      <c r="HQD3" s="208"/>
      <c r="HQE3" s="208"/>
      <c r="HQF3" s="208"/>
      <c r="HQG3" s="208"/>
      <c r="HQH3" s="208"/>
      <c r="HQI3" s="208"/>
      <c r="HQJ3" s="208"/>
      <c r="HQK3" s="208"/>
      <c r="HQL3" s="208"/>
      <c r="HQM3" s="208"/>
      <c r="HQN3" s="208"/>
      <c r="HQO3" s="208"/>
      <c r="HQP3" s="208"/>
      <c r="HQQ3" s="208"/>
      <c r="HQR3" s="208"/>
      <c r="HQS3" s="208"/>
      <c r="HQT3" s="208"/>
      <c r="HQU3" s="208"/>
      <c r="HQV3" s="208"/>
      <c r="HQW3" s="208"/>
      <c r="HQX3" s="208"/>
      <c r="HQY3" s="208"/>
      <c r="HQZ3" s="208"/>
      <c r="HRA3" s="208"/>
      <c r="HRB3" s="208"/>
      <c r="HRC3" s="208"/>
      <c r="HRD3" s="208"/>
      <c r="HRE3" s="208"/>
      <c r="HRF3" s="208"/>
      <c r="HRG3" s="208"/>
      <c r="HRH3" s="208"/>
      <c r="HRI3" s="208"/>
      <c r="HRJ3" s="208"/>
      <c r="HRK3" s="208"/>
      <c r="HRL3" s="208"/>
      <c r="HRM3" s="208"/>
      <c r="HRN3" s="208"/>
      <c r="HRO3" s="208"/>
      <c r="HRP3" s="208"/>
      <c r="HRQ3" s="208"/>
      <c r="HRR3" s="208"/>
      <c r="HRS3" s="208"/>
      <c r="HRT3" s="208"/>
      <c r="HRU3" s="208"/>
      <c r="HRV3" s="208"/>
      <c r="HRW3" s="208"/>
      <c r="HRX3" s="208"/>
      <c r="HRY3" s="208"/>
      <c r="HRZ3" s="208"/>
      <c r="HSA3" s="208"/>
      <c r="HSB3" s="208"/>
      <c r="HSC3" s="208"/>
      <c r="HSD3" s="208"/>
      <c r="HSE3" s="208"/>
      <c r="HSF3" s="208"/>
      <c r="HSG3" s="208"/>
      <c r="HSH3" s="208"/>
      <c r="HSI3" s="208"/>
      <c r="HSJ3" s="208"/>
      <c r="HSK3" s="208"/>
      <c r="HSL3" s="208"/>
      <c r="HSM3" s="208"/>
      <c r="HSN3" s="208"/>
      <c r="HSO3" s="208"/>
      <c r="HSP3" s="208"/>
      <c r="HSQ3" s="208"/>
      <c r="HSR3" s="208"/>
      <c r="HSS3" s="208"/>
      <c r="HST3" s="208"/>
      <c r="HSU3" s="208"/>
      <c r="HSV3" s="208"/>
      <c r="HSW3" s="208"/>
      <c r="HSX3" s="208"/>
      <c r="HSY3" s="208"/>
      <c r="HSZ3" s="208"/>
      <c r="HTA3" s="208"/>
      <c r="HTB3" s="208"/>
      <c r="HTC3" s="208"/>
      <c r="HTD3" s="208"/>
      <c r="HTE3" s="208"/>
      <c r="HTF3" s="208"/>
      <c r="HTG3" s="208"/>
      <c r="HTH3" s="208"/>
      <c r="HTI3" s="208"/>
      <c r="HTJ3" s="208"/>
      <c r="HTK3" s="208"/>
      <c r="HTL3" s="208"/>
      <c r="HTM3" s="208"/>
      <c r="HTN3" s="208"/>
      <c r="HTO3" s="208"/>
      <c r="HTP3" s="208"/>
      <c r="HTQ3" s="208"/>
      <c r="HTR3" s="208"/>
      <c r="HTS3" s="208"/>
      <c r="HTT3" s="208"/>
      <c r="HTU3" s="208"/>
      <c r="HTV3" s="208"/>
      <c r="HTW3" s="208"/>
      <c r="HTX3" s="208"/>
      <c r="HTY3" s="208"/>
      <c r="HTZ3" s="208"/>
      <c r="HUA3" s="208"/>
      <c r="HUB3" s="208"/>
      <c r="HUC3" s="208"/>
      <c r="HUD3" s="208"/>
      <c r="HUE3" s="208"/>
      <c r="HUF3" s="208"/>
      <c r="HUG3" s="208"/>
      <c r="HUH3" s="208"/>
      <c r="HUI3" s="208"/>
      <c r="HUJ3" s="208"/>
      <c r="HUK3" s="208"/>
      <c r="HUL3" s="208"/>
      <c r="HUM3" s="208"/>
      <c r="HUN3" s="208"/>
      <c r="HUO3" s="208"/>
      <c r="HUP3" s="208"/>
      <c r="HUQ3" s="208"/>
      <c r="HUR3" s="208"/>
      <c r="HUS3" s="208"/>
      <c r="HUT3" s="208"/>
      <c r="HUU3" s="208"/>
      <c r="HUV3" s="208"/>
      <c r="HUW3" s="208"/>
      <c r="HUX3" s="208"/>
      <c r="HUY3" s="208"/>
      <c r="HUZ3" s="208"/>
      <c r="HVA3" s="208"/>
      <c r="HVB3" s="208"/>
      <c r="HVC3" s="208"/>
      <c r="HVD3" s="208"/>
      <c r="HVE3" s="208"/>
      <c r="HVF3" s="208"/>
      <c r="HVG3" s="208"/>
      <c r="HVH3" s="208"/>
      <c r="HVI3" s="208"/>
      <c r="HVJ3" s="208"/>
      <c r="HVK3" s="208"/>
      <c r="HVL3" s="208"/>
      <c r="HVM3" s="208"/>
      <c r="HVN3" s="208"/>
      <c r="HVO3" s="208"/>
      <c r="HVP3" s="208"/>
      <c r="HVQ3" s="208"/>
      <c r="HVR3" s="208"/>
      <c r="HVS3" s="208"/>
      <c r="HVT3" s="208"/>
      <c r="HVU3" s="208"/>
      <c r="HVV3" s="208"/>
      <c r="HVW3" s="208"/>
      <c r="HVX3" s="208"/>
      <c r="HVY3" s="208"/>
      <c r="HVZ3" s="208"/>
      <c r="HWA3" s="208"/>
      <c r="HWB3" s="208"/>
      <c r="HWC3" s="208"/>
      <c r="HWD3" s="208"/>
      <c r="HWE3" s="208"/>
      <c r="HWF3" s="208"/>
      <c r="HWG3" s="208"/>
      <c r="HWH3" s="208"/>
      <c r="HWI3" s="208"/>
      <c r="HWJ3" s="208"/>
      <c r="HWK3" s="208"/>
      <c r="HWL3" s="208"/>
      <c r="HWM3" s="208"/>
      <c r="HWN3" s="208"/>
      <c r="HWO3" s="208"/>
      <c r="HWP3" s="208"/>
      <c r="HWQ3" s="208"/>
      <c r="HWR3" s="208"/>
      <c r="HWS3" s="208"/>
      <c r="HWT3" s="208"/>
      <c r="HWU3" s="208"/>
      <c r="HWV3" s="208"/>
      <c r="HWW3" s="208"/>
      <c r="HWX3" s="208"/>
      <c r="HWY3" s="208"/>
      <c r="HWZ3" s="208"/>
      <c r="HXA3" s="208"/>
      <c r="HXB3" s="208"/>
      <c r="HXC3" s="208"/>
      <c r="HXD3" s="208"/>
      <c r="HXE3" s="208"/>
      <c r="HXF3" s="208"/>
      <c r="HXG3" s="208"/>
      <c r="HXH3" s="208"/>
      <c r="HXI3" s="208"/>
      <c r="HXJ3" s="208"/>
      <c r="HXK3" s="208"/>
      <c r="HXL3" s="208"/>
      <c r="HXM3" s="208"/>
      <c r="HXN3" s="208"/>
      <c r="HXO3" s="208"/>
      <c r="HXP3" s="208"/>
      <c r="HXQ3" s="208"/>
      <c r="HXR3" s="208"/>
      <c r="HXS3" s="208"/>
      <c r="HXT3" s="208"/>
      <c r="HXU3" s="208"/>
      <c r="HXV3" s="208"/>
      <c r="HXW3" s="208"/>
      <c r="HXX3" s="208"/>
      <c r="HXY3" s="208"/>
      <c r="HXZ3" s="208"/>
      <c r="HYA3" s="208"/>
      <c r="HYB3" s="208"/>
      <c r="HYC3" s="208"/>
      <c r="HYD3" s="208"/>
      <c r="HYE3" s="208"/>
      <c r="HYF3" s="208"/>
      <c r="HYG3" s="208"/>
      <c r="HYH3" s="208"/>
      <c r="HYI3" s="208"/>
      <c r="HYJ3" s="208"/>
      <c r="HYK3" s="208"/>
      <c r="HYL3" s="208"/>
      <c r="HYM3" s="208"/>
      <c r="HYN3" s="208"/>
      <c r="HYO3" s="208"/>
      <c r="HYP3" s="208"/>
      <c r="HYQ3" s="208"/>
      <c r="HYR3" s="208"/>
      <c r="HYS3" s="208"/>
      <c r="HYT3" s="208"/>
      <c r="HYU3" s="208"/>
      <c r="HYV3" s="208"/>
      <c r="HYW3" s="208"/>
      <c r="HYX3" s="208"/>
      <c r="HYY3" s="208"/>
      <c r="HYZ3" s="208"/>
      <c r="HZA3" s="208"/>
      <c r="HZB3" s="208"/>
      <c r="HZC3" s="208"/>
      <c r="HZD3" s="208"/>
      <c r="HZE3" s="208"/>
      <c r="HZF3" s="208"/>
      <c r="HZG3" s="208"/>
      <c r="HZH3" s="208"/>
      <c r="HZI3" s="208"/>
      <c r="HZJ3" s="208"/>
      <c r="HZK3" s="208"/>
      <c r="HZL3" s="208"/>
      <c r="HZM3" s="208"/>
      <c r="HZN3" s="208"/>
      <c r="HZO3" s="208"/>
      <c r="HZP3" s="208"/>
      <c r="HZQ3" s="208"/>
      <c r="HZR3" s="208"/>
      <c r="HZS3" s="208"/>
      <c r="HZT3" s="208"/>
      <c r="HZU3" s="208"/>
      <c r="HZV3" s="208"/>
      <c r="HZW3" s="208"/>
      <c r="HZX3" s="208"/>
      <c r="HZY3" s="208"/>
      <c r="HZZ3" s="208"/>
      <c r="IAA3" s="208"/>
      <c r="IAB3" s="208"/>
      <c r="IAC3" s="208"/>
      <c r="IAD3" s="208"/>
      <c r="IAE3" s="208"/>
      <c r="IAF3" s="208"/>
      <c r="IAG3" s="208"/>
      <c r="IAH3" s="208"/>
      <c r="IAI3" s="208"/>
      <c r="IAJ3" s="208"/>
      <c r="IAK3" s="208"/>
      <c r="IAL3" s="208"/>
      <c r="IAM3" s="208"/>
      <c r="IAN3" s="208"/>
      <c r="IAO3" s="208"/>
      <c r="IAP3" s="208"/>
      <c r="IAQ3" s="208"/>
      <c r="IAR3" s="208"/>
      <c r="IAS3" s="208"/>
      <c r="IAT3" s="208"/>
      <c r="IAU3" s="208"/>
      <c r="IAV3" s="208"/>
      <c r="IAW3" s="208"/>
      <c r="IAX3" s="208"/>
      <c r="IAY3" s="208"/>
      <c r="IAZ3" s="208"/>
      <c r="IBA3" s="208"/>
      <c r="IBB3" s="208"/>
      <c r="IBC3" s="208"/>
      <c r="IBD3" s="208"/>
      <c r="IBE3" s="208"/>
      <c r="IBF3" s="208"/>
      <c r="IBG3" s="208"/>
      <c r="IBH3" s="208"/>
      <c r="IBI3" s="208"/>
      <c r="IBJ3" s="208"/>
      <c r="IBK3" s="208"/>
      <c r="IBL3" s="208"/>
      <c r="IBM3" s="208"/>
      <c r="IBN3" s="208"/>
      <c r="IBO3" s="208"/>
      <c r="IBP3" s="208"/>
      <c r="IBQ3" s="208"/>
      <c r="IBR3" s="208"/>
      <c r="IBS3" s="208"/>
      <c r="IBT3" s="208"/>
      <c r="IBU3" s="208"/>
      <c r="IBV3" s="208"/>
      <c r="IBW3" s="208"/>
      <c r="IBX3" s="208"/>
      <c r="IBY3" s="208"/>
      <c r="IBZ3" s="208"/>
      <c r="ICA3" s="208"/>
      <c r="ICB3" s="208"/>
      <c r="ICC3" s="208"/>
      <c r="ICD3" s="208"/>
      <c r="ICE3" s="208"/>
      <c r="ICF3" s="208"/>
      <c r="ICG3" s="208"/>
      <c r="ICH3" s="208"/>
      <c r="ICI3" s="208"/>
      <c r="ICJ3" s="208"/>
      <c r="ICK3" s="208"/>
      <c r="ICL3" s="208"/>
      <c r="ICM3" s="208"/>
      <c r="ICN3" s="208"/>
      <c r="ICO3" s="208"/>
      <c r="ICP3" s="208"/>
      <c r="ICQ3" s="208"/>
      <c r="ICR3" s="208"/>
      <c r="ICS3" s="208"/>
      <c r="ICT3" s="208"/>
      <c r="ICU3" s="208"/>
      <c r="ICV3" s="208"/>
      <c r="ICW3" s="208"/>
      <c r="ICX3" s="208"/>
      <c r="ICY3" s="208"/>
      <c r="ICZ3" s="208"/>
      <c r="IDA3" s="208"/>
      <c r="IDB3" s="208"/>
      <c r="IDC3" s="208"/>
      <c r="IDD3" s="208"/>
      <c r="IDE3" s="208"/>
      <c r="IDF3" s="208"/>
      <c r="IDG3" s="208"/>
      <c r="IDH3" s="208"/>
      <c r="IDI3" s="208"/>
      <c r="IDJ3" s="208"/>
      <c r="IDK3" s="208"/>
      <c r="IDL3" s="208"/>
      <c r="IDM3" s="208"/>
      <c r="IDN3" s="208"/>
      <c r="IDO3" s="208"/>
      <c r="IDP3" s="208"/>
      <c r="IDQ3" s="208"/>
      <c r="IDR3" s="208"/>
      <c r="IDS3" s="208"/>
      <c r="IDT3" s="208"/>
      <c r="IDU3" s="208"/>
      <c r="IDV3" s="208"/>
      <c r="IDW3" s="208"/>
      <c r="IDX3" s="208"/>
      <c r="IDY3" s="208"/>
      <c r="IDZ3" s="208"/>
      <c r="IEA3" s="208"/>
      <c r="IEB3" s="208"/>
      <c r="IEC3" s="208"/>
      <c r="IED3" s="208"/>
      <c r="IEE3" s="208"/>
      <c r="IEF3" s="208"/>
      <c r="IEG3" s="208"/>
      <c r="IEH3" s="208"/>
      <c r="IEI3" s="208"/>
      <c r="IEJ3" s="208"/>
      <c r="IEK3" s="208"/>
      <c r="IEL3" s="208"/>
      <c r="IEM3" s="208"/>
      <c r="IEN3" s="208"/>
      <c r="IEO3" s="208"/>
      <c r="IEP3" s="208"/>
      <c r="IEQ3" s="208"/>
      <c r="IER3" s="208"/>
      <c r="IES3" s="208"/>
      <c r="IET3" s="208"/>
      <c r="IEU3" s="208"/>
      <c r="IEV3" s="208"/>
      <c r="IEW3" s="208"/>
      <c r="IEX3" s="208"/>
      <c r="IEY3" s="208"/>
      <c r="IEZ3" s="208"/>
      <c r="IFA3" s="208"/>
      <c r="IFB3" s="208"/>
      <c r="IFC3" s="208"/>
      <c r="IFD3" s="208"/>
      <c r="IFE3" s="208"/>
      <c r="IFF3" s="208"/>
      <c r="IFG3" s="208"/>
      <c r="IFH3" s="208"/>
      <c r="IFI3" s="208"/>
      <c r="IFJ3" s="208"/>
      <c r="IFK3" s="208"/>
      <c r="IFL3" s="208"/>
      <c r="IFM3" s="208"/>
      <c r="IFN3" s="208"/>
      <c r="IFO3" s="208"/>
      <c r="IFP3" s="208"/>
      <c r="IFQ3" s="208"/>
      <c r="IFR3" s="208"/>
      <c r="IFS3" s="208"/>
      <c r="IFT3" s="208"/>
      <c r="IFU3" s="208"/>
      <c r="IFV3" s="208"/>
      <c r="IFW3" s="208"/>
      <c r="IFX3" s="208"/>
      <c r="IFY3" s="208"/>
      <c r="IFZ3" s="208"/>
      <c r="IGA3" s="208"/>
      <c r="IGB3" s="208"/>
      <c r="IGC3" s="208"/>
      <c r="IGD3" s="208"/>
      <c r="IGE3" s="208"/>
      <c r="IGF3" s="208"/>
      <c r="IGG3" s="208"/>
      <c r="IGH3" s="208"/>
      <c r="IGI3" s="208"/>
      <c r="IGJ3" s="208"/>
      <c r="IGK3" s="208"/>
      <c r="IGL3" s="208"/>
      <c r="IGM3" s="208"/>
      <c r="IGN3" s="208"/>
      <c r="IGO3" s="208"/>
      <c r="IGP3" s="208"/>
      <c r="IGQ3" s="208"/>
      <c r="IGR3" s="208"/>
      <c r="IGS3" s="208"/>
      <c r="IGT3" s="208"/>
      <c r="IGU3" s="208"/>
      <c r="IGV3" s="208"/>
      <c r="IGW3" s="208"/>
      <c r="IGX3" s="208"/>
      <c r="IGY3" s="208"/>
      <c r="IGZ3" s="208"/>
      <c r="IHA3" s="208"/>
      <c r="IHB3" s="208"/>
      <c r="IHC3" s="208"/>
      <c r="IHD3" s="208"/>
      <c r="IHE3" s="208"/>
      <c r="IHF3" s="208"/>
      <c r="IHG3" s="208"/>
      <c r="IHH3" s="208"/>
      <c r="IHI3" s="208"/>
      <c r="IHJ3" s="208"/>
      <c r="IHK3" s="208"/>
      <c r="IHL3" s="208"/>
      <c r="IHM3" s="208"/>
      <c r="IHN3" s="208"/>
      <c r="IHO3" s="208"/>
      <c r="IHP3" s="208"/>
      <c r="IHQ3" s="208"/>
      <c r="IHR3" s="208"/>
      <c r="IHS3" s="208"/>
      <c r="IHT3" s="208"/>
      <c r="IHU3" s="208"/>
      <c r="IHV3" s="208"/>
      <c r="IHW3" s="208"/>
      <c r="IHX3" s="208"/>
      <c r="IHY3" s="208"/>
      <c r="IHZ3" s="208"/>
      <c r="IIA3" s="208"/>
      <c r="IIB3" s="208"/>
      <c r="IIC3" s="208"/>
      <c r="IID3" s="208"/>
      <c r="IIE3" s="208"/>
      <c r="IIF3" s="208"/>
      <c r="IIG3" s="208"/>
      <c r="IIH3" s="208"/>
      <c r="III3" s="208"/>
      <c r="IIJ3" s="208"/>
      <c r="IIK3" s="208"/>
      <c r="IIL3" s="208"/>
      <c r="IIM3" s="208"/>
      <c r="IIN3" s="208"/>
      <c r="IIO3" s="208"/>
      <c r="IIP3" s="208"/>
      <c r="IIQ3" s="208"/>
      <c r="IIR3" s="208"/>
      <c r="IIS3" s="208"/>
      <c r="IIT3" s="208"/>
      <c r="IIU3" s="208"/>
      <c r="IIV3" s="208"/>
      <c r="IIW3" s="208"/>
      <c r="IIX3" s="208"/>
      <c r="IIY3" s="208"/>
      <c r="IIZ3" s="208"/>
      <c r="IJA3" s="208"/>
      <c r="IJB3" s="208"/>
      <c r="IJC3" s="208"/>
      <c r="IJD3" s="208"/>
      <c r="IJE3" s="208"/>
      <c r="IJF3" s="208"/>
      <c r="IJG3" s="208"/>
      <c r="IJH3" s="208"/>
      <c r="IJI3" s="208"/>
      <c r="IJJ3" s="208"/>
      <c r="IJK3" s="208"/>
      <c r="IJL3" s="208"/>
      <c r="IJM3" s="208"/>
      <c r="IJN3" s="208"/>
      <c r="IJO3" s="208"/>
      <c r="IJP3" s="208"/>
      <c r="IJQ3" s="208"/>
      <c r="IJR3" s="208"/>
      <c r="IJS3" s="208"/>
      <c r="IJT3" s="208"/>
      <c r="IJU3" s="208"/>
      <c r="IJV3" s="208"/>
      <c r="IJW3" s="208"/>
      <c r="IJX3" s="208"/>
      <c r="IJY3" s="208"/>
      <c r="IJZ3" s="208"/>
      <c r="IKA3" s="208"/>
      <c r="IKB3" s="208"/>
      <c r="IKC3" s="208"/>
      <c r="IKD3" s="208"/>
      <c r="IKE3" s="208"/>
      <c r="IKF3" s="208"/>
      <c r="IKG3" s="208"/>
      <c r="IKH3" s="208"/>
      <c r="IKI3" s="208"/>
      <c r="IKJ3" s="208"/>
      <c r="IKK3" s="208"/>
      <c r="IKL3" s="208"/>
      <c r="IKM3" s="208"/>
      <c r="IKN3" s="208"/>
      <c r="IKO3" s="208"/>
      <c r="IKP3" s="208"/>
      <c r="IKQ3" s="208"/>
      <c r="IKR3" s="208"/>
      <c r="IKS3" s="208"/>
      <c r="IKT3" s="208"/>
      <c r="IKU3" s="208"/>
      <c r="IKV3" s="208"/>
      <c r="IKW3" s="208"/>
      <c r="IKX3" s="208"/>
      <c r="IKY3" s="208"/>
      <c r="IKZ3" s="208"/>
      <c r="ILA3" s="208"/>
      <c r="ILB3" s="208"/>
      <c r="ILC3" s="208"/>
      <c r="ILD3" s="208"/>
      <c r="ILE3" s="208"/>
      <c r="ILF3" s="208"/>
      <c r="ILG3" s="208"/>
      <c r="ILH3" s="208"/>
      <c r="ILI3" s="208"/>
      <c r="ILJ3" s="208"/>
      <c r="ILK3" s="208"/>
      <c r="ILL3" s="208"/>
      <c r="ILM3" s="208"/>
      <c r="ILN3" s="208"/>
      <c r="ILO3" s="208"/>
      <c r="ILP3" s="208"/>
      <c r="ILQ3" s="208"/>
      <c r="ILR3" s="208"/>
      <c r="ILS3" s="208"/>
      <c r="ILT3" s="208"/>
      <c r="ILU3" s="208"/>
      <c r="ILV3" s="208"/>
      <c r="ILW3" s="208"/>
      <c r="ILX3" s="208"/>
      <c r="ILY3" s="208"/>
      <c r="ILZ3" s="208"/>
      <c r="IMA3" s="208"/>
      <c r="IMB3" s="208"/>
      <c r="IMC3" s="208"/>
      <c r="IMD3" s="208"/>
      <c r="IME3" s="208"/>
      <c r="IMF3" s="208"/>
      <c r="IMG3" s="208"/>
      <c r="IMH3" s="208"/>
      <c r="IMI3" s="208"/>
      <c r="IMJ3" s="208"/>
      <c r="IMK3" s="208"/>
      <c r="IML3" s="208"/>
      <c r="IMM3" s="208"/>
      <c r="IMN3" s="208"/>
      <c r="IMO3" s="208"/>
      <c r="IMP3" s="208"/>
      <c r="IMQ3" s="208"/>
      <c r="IMR3" s="208"/>
      <c r="IMS3" s="208"/>
      <c r="IMT3" s="208"/>
      <c r="IMU3" s="208"/>
      <c r="IMV3" s="208"/>
      <c r="IMW3" s="208"/>
      <c r="IMX3" s="208"/>
      <c r="IMY3" s="208"/>
      <c r="IMZ3" s="208"/>
      <c r="INA3" s="208"/>
      <c r="INB3" s="208"/>
      <c r="INC3" s="208"/>
      <c r="IND3" s="208"/>
      <c r="INE3" s="208"/>
      <c r="INF3" s="208"/>
      <c r="ING3" s="208"/>
      <c r="INH3" s="208"/>
      <c r="INI3" s="208"/>
      <c r="INJ3" s="208"/>
      <c r="INK3" s="208"/>
      <c r="INL3" s="208"/>
      <c r="INM3" s="208"/>
      <c r="INN3" s="208"/>
      <c r="INO3" s="208"/>
      <c r="INP3" s="208"/>
      <c r="INQ3" s="208"/>
      <c r="INR3" s="208"/>
      <c r="INS3" s="208"/>
      <c r="INT3" s="208"/>
      <c r="INU3" s="208"/>
      <c r="INV3" s="208"/>
      <c r="INW3" s="208"/>
      <c r="INX3" s="208"/>
      <c r="INY3" s="208"/>
      <c r="INZ3" s="208"/>
      <c r="IOA3" s="208"/>
      <c r="IOB3" s="208"/>
      <c r="IOC3" s="208"/>
      <c r="IOD3" s="208"/>
      <c r="IOE3" s="208"/>
      <c r="IOF3" s="208"/>
      <c r="IOG3" s="208"/>
      <c r="IOH3" s="208"/>
      <c r="IOI3" s="208"/>
      <c r="IOJ3" s="208"/>
      <c r="IOK3" s="208"/>
      <c r="IOL3" s="208"/>
      <c r="IOM3" s="208"/>
      <c r="ION3" s="208"/>
      <c r="IOO3" s="208"/>
      <c r="IOP3" s="208"/>
      <c r="IOQ3" s="208"/>
      <c r="IOR3" s="208"/>
      <c r="IOS3" s="208"/>
      <c r="IOT3" s="208"/>
      <c r="IOU3" s="208"/>
      <c r="IOV3" s="208"/>
      <c r="IOW3" s="208"/>
      <c r="IOX3" s="208"/>
      <c r="IOY3" s="208"/>
      <c r="IOZ3" s="208"/>
      <c r="IPA3" s="208"/>
      <c r="IPB3" s="208"/>
      <c r="IPC3" s="208"/>
      <c r="IPD3" s="208"/>
      <c r="IPE3" s="208"/>
      <c r="IPF3" s="208"/>
      <c r="IPG3" s="208"/>
      <c r="IPH3" s="208"/>
      <c r="IPI3" s="208"/>
      <c r="IPJ3" s="208"/>
      <c r="IPK3" s="208"/>
      <c r="IPL3" s="208"/>
      <c r="IPM3" s="208"/>
      <c r="IPN3" s="208"/>
      <c r="IPO3" s="208"/>
      <c r="IPP3" s="208"/>
      <c r="IPQ3" s="208"/>
      <c r="IPR3" s="208"/>
      <c r="IPS3" s="208"/>
      <c r="IPT3" s="208"/>
      <c r="IPU3" s="208"/>
      <c r="IPV3" s="208"/>
      <c r="IPW3" s="208"/>
      <c r="IPX3" s="208"/>
      <c r="IPY3" s="208"/>
      <c r="IPZ3" s="208"/>
      <c r="IQA3" s="208"/>
      <c r="IQB3" s="208"/>
      <c r="IQC3" s="208"/>
      <c r="IQD3" s="208"/>
      <c r="IQE3" s="208"/>
      <c r="IQF3" s="208"/>
      <c r="IQG3" s="208"/>
      <c r="IQH3" s="208"/>
      <c r="IQI3" s="208"/>
      <c r="IQJ3" s="208"/>
      <c r="IQK3" s="208"/>
      <c r="IQL3" s="208"/>
      <c r="IQM3" s="208"/>
      <c r="IQN3" s="208"/>
      <c r="IQO3" s="208"/>
      <c r="IQP3" s="208"/>
      <c r="IQQ3" s="208"/>
      <c r="IQR3" s="208"/>
      <c r="IQS3" s="208"/>
      <c r="IQT3" s="208"/>
      <c r="IQU3" s="208"/>
      <c r="IQV3" s="208"/>
      <c r="IQW3" s="208"/>
      <c r="IQX3" s="208"/>
      <c r="IQY3" s="208"/>
      <c r="IQZ3" s="208"/>
      <c r="IRA3" s="208"/>
      <c r="IRB3" s="208"/>
      <c r="IRC3" s="208"/>
      <c r="IRD3" s="208"/>
      <c r="IRE3" s="208"/>
      <c r="IRF3" s="208"/>
      <c r="IRG3" s="208"/>
      <c r="IRH3" s="208"/>
      <c r="IRI3" s="208"/>
      <c r="IRJ3" s="208"/>
      <c r="IRK3" s="208"/>
      <c r="IRL3" s="208"/>
      <c r="IRM3" s="208"/>
      <c r="IRN3" s="208"/>
      <c r="IRO3" s="208"/>
      <c r="IRP3" s="208"/>
      <c r="IRQ3" s="208"/>
      <c r="IRR3" s="208"/>
      <c r="IRS3" s="208"/>
      <c r="IRT3" s="208"/>
      <c r="IRU3" s="208"/>
      <c r="IRV3" s="208"/>
      <c r="IRW3" s="208"/>
      <c r="IRX3" s="208"/>
      <c r="IRY3" s="208"/>
      <c r="IRZ3" s="208"/>
      <c r="ISA3" s="208"/>
      <c r="ISB3" s="208"/>
      <c r="ISC3" s="208"/>
      <c r="ISD3" s="208"/>
      <c r="ISE3" s="208"/>
      <c r="ISF3" s="208"/>
      <c r="ISG3" s="208"/>
      <c r="ISH3" s="208"/>
      <c r="ISI3" s="208"/>
      <c r="ISJ3" s="208"/>
      <c r="ISK3" s="208"/>
      <c r="ISL3" s="208"/>
      <c r="ISM3" s="208"/>
      <c r="ISN3" s="208"/>
      <c r="ISO3" s="208"/>
      <c r="ISP3" s="208"/>
      <c r="ISQ3" s="208"/>
      <c r="ISR3" s="208"/>
      <c r="ISS3" s="208"/>
      <c r="IST3" s="208"/>
      <c r="ISU3" s="208"/>
      <c r="ISV3" s="208"/>
      <c r="ISW3" s="208"/>
      <c r="ISX3" s="208"/>
      <c r="ISY3" s="208"/>
      <c r="ISZ3" s="208"/>
      <c r="ITA3" s="208"/>
      <c r="ITB3" s="208"/>
      <c r="ITC3" s="208"/>
      <c r="ITD3" s="208"/>
      <c r="ITE3" s="208"/>
      <c r="ITF3" s="208"/>
      <c r="ITG3" s="208"/>
      <c r="ITH3" s="208"/>
      <c r="ITI3" s="208"/>
      <c r="ITJ3" s="208"/>
      <c r="ITK3" s="208"/>
      <c r="ITL3" s="208"/>
      <c r="ITM3" s="208"/>
      <c r="ITN3" s="208"/>
      <c r="ITO3" s="208"/>
      <c r="ITP3" s="208"/>
      <c r="ITQ3" s="208"/>
      <c r="ITR3" s="208"/>
      <c r="ITS3" s="208"/>
      <c r="ITT3" s="208"/>
      <c r="ITU3" s="208"/>
      <c r="ITV3" s="208"/>
      <c r="ITW3" s="208"/>
      <c r="ITX3" s="208"/>
      <c r="ITY3" s="208"/>
      <c r="ITZ3" s="208"/>
      <c r="IUA3" s="208"/>
      <c r="IUB3" s="208"/>
      <c r="IUC3" s="208"/>
      <c r="IUD3" s="208"/>
      <c r="IUE3" s="208"/>
      <c r="IUF3" s="208"/>
      <c r="IUG3" s="208"/>
      <c r="IUH3" s="208"/>
      <c r="IUI3" s="208"/>
      <c r="IUJ3" s="208"/>
      <c r="IUK3" s="208"/>
      <c r="IUL3" s="208"/>
      <c r="IUM3" s="208"/>
      <c r="IUN3" s="208"/>
      <c r="IUO3" s="208"/>
      <c r="IUP3" s="208"/>
      <c r="IUQ3" s="208"/>
      <c r="IUR3" s="208"/>
      <c r="IUS3" s="208"/>
      <c r="IUT3" s="208"/>
      <c r="IUU3" s="208"/>
      <c r="IUV3" s="208"/>
      <c r="IUW3" s="208"/>
      <c r="IUX3" s="208"/>
      <c r="IUY3" s="208"/>
      <c r="IUZ3" s="208"/>
      <c r="IVA3" s="208"/>
      <c r="IVB3" s="208"/>
      <c r="IVC3" s="208"/>
      <c r="IVD3" s="208"/>
      <c r="IVE3" s="208"/>
      <c r="IVF3" s="208"/>
      <c r="IVG3" s="208"/>
      <c r="IVH3" s="208"/>
      <c r="IVI3" s="208"/>
      <c r="IVJ3" s="208"/>
      <c r="IVK3" s="208"/>
      <c r="IVL3" s="208"/>
      <c r="IVM3" s="208"/>
      <c r="IVN3" s="208"/>
      <c r="IVO3" s="208"/>
      <c r="IVP3" s="208"/>
      <c r="IVQ3" s="208"/>
      <c r="IVR3" s="208"/>
      <c r="IVS3" s="208"/>
      <c r="IVT3" s="208"/>
      <c r="IVU3" s="208"/>
      <c r="IVV3" s="208"/>
      <c r="IVW3" s="208"/>
      <c r="IVX3" s="208"/>
      <c r="IVY3" s="208"/>
      <c r="IVZ3" s="208"/>
      <c r="IWA3" s="208"/>
      <c r="IWB3" s="208"/>
      <c r="IWC3" s="208"/>
      <c r="IWD3" s="208"/>
      <c r="IWE3" s="208"/>
      <c r="IWF3" s="208"/>
      <c r="IWG3" s="208"/>
      <c r="IWH3" s="208"/>
      <c r="IWI3" s="208"/>
      <c r="IWJ3" s="208"/>
      <c r="IWK3" s="208"/>
      <c r="IWL3" s="208"/>
      <c r="IWM3" s="208"/>
      <c r="IWN3" s="208"/>
      <c r="IWO3" s="208"/>
      <c r="IWP3" s="208"/>
      <c r="IWQ3" s="208"/>
      <c r="IWR3" s="208"/>
      <c r="IWS3" s="208"/>
      <c r="IWT3" s="208"/>
      <c r="IWU3" s="208"/>
      <c r="IWV3" s="208"/>
      <c r="IWW3" s="208"/>
      <c r="IWX3" s="208"/>
      <c r="IWY3" s="208"/>
      <c r="IWZ3" s="208"/>
      <c r="IXA3" s="208"/>
      <c r="IXB3" s="208"/>
      <c r="IXC3" s="208"/>
      <c r="IXD3" s="208"/>
      <c r="IXE3" s="208"/>
      <c r="IXF3" s="208"/>
      <c r="IXG3" s="208"/>
      <c r="IXH3" s="208"/>
      <c r="IXI3" s="208"/>
      <c r="IXJ3" s="208"/>
      <c r="IXK3" s="208"/>
      <c r="IXL3" s="208"/>
      <c r="IXM3" s="208"/>
      <c r="IXN3" s="208"/>
      <c r="IXO3" s="208"/>
      <c r="IXP3" s="208"/>
      <c r="IXQ3" s="208"/>
      <c r="IXR3" s="208"/>
      <c r="IXS3" s="208"/>
      <c r="IXT3" s="208"/>
      <c r="IXU3" s="208"/>
      <c r="IXV3" s="208"/>
      <c r="IXW3" s="208"/>
      <c r="IXX3" s="208"/>
      <c r="IXY3" s="208"/>
      <c r="IXZ3" s="208"/>
      <c r="IYA3" s="208"/>
      <c r="IYB3" s="208"/>
      <c r="IYC3" s="208"/>
      <c r="IYD3" s="208"/>
      <c r="IYE3" s="208"/>
      <c r="IYF3" s="208"/>
      <c r="IYG3" s="208"/>
      <c r="IYH3" s="208"/>
      <c r="IYI3" s="208"/>
      <c r="IYJ3" s="208"/>
      <c r="IYK3" s="208"/>
      <c r="IYL3" s="208"/>
      <c r="IYM3" s="208"/>
      <c r="IYN3" s="208"/>
      <c r="IYO3" s="208"/>
      <c r="IYP3" s="208"/>
      <c r="IYQ3" s="208"/>
      <c r="IYR3" s="208"/>
      <c r="IYS3" s="208"/>
      <c r="IYT3" s="208"/>
      <c r="IYU3" s="208"/>
      <c r="IYV3" s="208"/>
      <c r="IYW3" s="208"/>
      <c r="IYX3" s="208"/>
      <c r="IYY3" s="208"/>
      <c r="IYZ3" s="208"/>
      <c r="IZA3" s="208"/>
      <c r="IZB3" s="208"/>
      <c r="IZC3" s="208"/>
      <c r="IZD3" s="208"/>
      <c r="IZE3" s="208"/>
      <c r="IZF3" s="208"/>
      <c r="IZG3" s="208"/>
      <c r="IZH3" s="208"/>
      <c r="IZI3" s="208"/>
      <c r="IZJ3" s="208"/>
      <c r="IZK3" s="208"/>
      <c r="IZL3" s="208"/>
      <c r="IZM3" s="208"/>
      <c r="IZN3" s="208"/>
      <c r="IZO3" s="208"/>
      <c r="IZP3" s="208"/>
      <c r="IZQ3" s="208"/>
      <c r="IZR3" s="208"/>
      <c r="IZS3" s="208"/>
      <c r="IZT3" s="208"/>
      <c r="IZU3" s="208"/>
      <c r="IZV3" s="208"/>
      <c r="IZW3" s="208"/>
      <c r="IZX3" s="208"/>
      <c r="IZY3" s="208"/>
      <c r="IZZ3" s="208"/>
      <c r="JAA3" s="208"/>
      <c r="JAB3" s="208"/>
      <c r="JAC3" s="208"/>
      <c r="JAD3" s="208"/>
      <c r="JAE3" s="208"/>
      <c r="JAF3" s="208"/>
      <c r="JAG3" s="208"/>
      <c r="JAH3" s="208"/>
      <c r="JAI3" s="208"/>
      <c r="JAJ3" s="208"/>
      <c r="JAK3" s="208"/>
      <c r="JAL3" s="208"/>
      <c r="JAM3" s="208"/>
      <c r="JAN3" s="208"/>
      <c r="JAO3" s="208"/>
      <c r="JAP3" s="208"/>
      <c r="JAQ3" s="208"/>
      <c r="JAR3" s="208"/>
      <c r="JAS3" s="208"/>
      <c r="JAT3" s="208"/>
      <c r="JAU3" s="208"/>
      <c r="JAV3" s="208"/>
      <c r="JAW3" s="208"/>
      <c r="JAX3" s="208"/>
      <c r="JAY3" s="208"/>
      <c r="JAZ3" s="208"/>
      <c r="JBA3" s="208"/>
      <c r="JBB3" s="208"/>
      <c r="JBC3" s="208"/>
      <c r="JBD3" s="208"/>
      <c r="JBE3" s="208"/>
      <c r="JBF3" s="208"/>
      <c r="JBG3" s="208"/>
      <c r="JBH3" s="208"/>
      <c r="JBI3" s="208"/>
      <c r="JBJ3" s="208"/>
      <c r="JBK3" s="208"/>
      <c r="JBL3" s="208"/>
      <c r="JBM3" s="208"/>
      <c r="JBN3" s="208"/>
      <c r="JBO3" s="208"/>
      <c r="JBP3" s="208"/>
      <c r="JBQ3" s="208"/>
      <c r="JBR3" s="208"/>
      <c r="JBS3" s="208"/>
      <c r="JBT3" s="208"/>
      <c r="JBU3" s="208"/>
      <c r="JBV3" s="208"/>
      <c r="JBW3" s="208"/>
      <c r="JBX3" s="208"/>
      <c r="JBY3" s="208"/>
      <c r="JBZ3" s="208"/>
      <c r="JCA3" s="208"/>
      <c r="JCB3" s="208"/>
      <c r="JCC3" s="208"/>
      <c r="JCD3" s="208"/>
      <c r="JCE3" s="208"/>
      <c r="JCF3" s="208"/>
      <c r="JCG3" s="208"/>
      <c r="JCH3" s="208"/>
      <c r="JCI3" s="208"/>
      <c r="JCJ3" s="208"/>
      <c r="JCK3" s="208"/>
      <c r="JCL3" s="208"/>
      <c r="JCM3" s="208"/>
      <c r="JCN3" s="208"/>
      <c r="JCO3" s="208"/>
      <c r="JCP3" s="208"/>
      <c r="JCQ3" s="208"/>
      <c r="JCR3" s="208"/>
      <c r="JCS3" s="208"/>
      <c r="JCT3" s="208"/>
      <c r="JCU3" s="208"/>
      <c r="JCV3" s="208"/>
      <c r="JCW3" s="208"/>
      <c r="JCX3" s="208"/>
      <c r="JCY3" s="208"/>
      <c r="JCZ3" s="208"/>
      <c r="JDA3" s="208"/>
      <c r="JDB3" s="208"/>
      <c r="JDC3" s="208"/>
      <c r="JDD3" s="208"/>
      <c r="JDE3" s="208"/>
      <c r="JDF3" s="208"/>
      <c r="JDG3" s="208"/>
      <c r="JDH3" s="208"/>
      <c r="JDI3" s="208"/>
      <c r="JDJ3" s="208"/>
      <c r="JDK3" s="208"/>
      <c r="JDL3" s="208"/>
      <c r="JDM3" s="208"/>
      <c r="JDN3" s="208"/>
      <c r="JDO3" s="208"/>
      <c r="JDP3" s="208"/>
      <c r="JDQ3" s="208"/>
      <c r="JDR3" s="208"/>
      <c r="JDS3" s="208"/>
      <c r="JDT3" s="208"/>
      <c r="JDU3" s="208"/>
      <c r="JDV3" s="208"/>
      <c r="JDW3" s="208"/>
      <c r="JDX3" s="208"/>
      <c r="JDY3" s="208"/>
      <c r="JDZ3" s="208"/>
      <c r="JEA3" s="208"/>
      <c r="JEB3" s="208"/>
      <c r="JEC3" s="208"/>
      <c r="JED3" s="208"/>
      <c r="JEE3" s="208"/>
      <c r="JEF3" s="208"/>
      <c r="JEG3" s="208"/>
      <c r="JEH3" s="208"/>
      <c r="JEI3" s="208"/>
      <c r="JEJ3" s="208"/>
      <c r="JEK3" s="208"/>
      <c r="JEL3" s="208"/>
      <c r="JEM3" s="208"/>
      <c r="JEN3" s="208"/>
      <c r="JEO3" s="208"/>
      <c r="JEP3" s="208"/>
      <c r="JEQ3" s="208"/>
      <c r="JER3" s="208"/>
      <c r="JES3" s="208"/>
      <c r="JET3" s="208"/>
      <c r="JEU3" s="208"/>
      <c r="JEV3" s="208"/>
      <c r="JEW3" s="208"/>
      <c r="JEX3" s="208"/>
      <c r="JEY3" s="208"/>
      <c r="JEZ3" s="208"/>
      <c r="JFA3" s="208"/>
      <c r="JFB3" s="208"/>
      <c r="JFC3" s="208"/>
      <c r="JFD3" s="208"/>
      <c r="JFE3" s="208"/>
      <c r="JFF3" s="208"/>
      <c r="JFG3" s="208"/>
      <c r="JFH3" s="208"/>
      <c r="JFI3" s="208"/>
      <c r="JFJ3" s="208"/>
      <c r="JFK3" s="208"/>
      <c r="JFL3" s="208"/>
      <c r="JFM3" s="208"/>
      <c r="JFN3" s="208"/>
      <c r="JFO3" s="208"/>
      <c r="JFP3" s="208"/>
      <c r="JFQ3" s="208"/>
      <c r="JFR3" s="208"/>
      <c r="JFS3" s="208"/>
      <c r="JFT3" s="208"/>
      <c r="JFU3" s="208"/>
      <c r="JFV3" s="208"/>
      <c r="JFW3" s="208"/>
      <c r="JFX3" s="208"/>
      <c r="JFY3" s="208"/>
      <c r="JFZ3" s="208"/>
      <c r="JGA3" s="208"/>
      <c r="JGB3" s="208"/>
      <c r="JGC3" s="208"/>
      <c r="JGD3" s="208"/>
      <c r="JGE3" s="208"/>
      <c r="JGF3" s="208"/>
      <c r="JGG3" s="208"/>
      <c r="JGH3" s="208"/>
      <c r="JGI3" s="208"/>
      <c r="JGJ3" s="208"/>
      <c r="JGK3" s="208"/>
      <c r="JGL3" s="208"/>
      <c r="JGM3" s="208"/>
      <c r="JGN3" s="208"/>
      <c r="JGO3" s="208"/>
      <c r="JGP3" s="208"/>
      <c r="JGQ3" s="208"/>
      <c r="JGR3" s="208"/>
      <c r="JGS3" s="208"/>
      <c r="JGT3" s="208"/>
      <c r="JGU3" s="208"/>
      <c r="JGV3" s="208"/>
      <c r="JGW3" s="208"/>
      <c r="JGX3" s="208"/>
      <c r="JGY3" s="208"/>
      <c r="JGZ3" s="208"/>
      <c r="JHA3" s="208"/>
      <c r="JHB3" s="208"/>
      <c r="JHC3" s="208"/>
      <c r="JHD3" s="208"/>
      <c r="JHE3" s="208"/>
      <c r="JHF3" s="208"/>
      <c r="JHG3" s="208"/>
      <c r="JHH3" s="208"/>
      <c r="JHI3" s="208"/>
      <c r="JHJ3" s="208"/>
      <c r="JHK3" s="208"/>
      <c r="JHL3" s="208"/>
      <c r="JHM3" s="208"/>
      <c r="JHN3" s="208"/>
      <c r="JHO3" s="208"/>
      <c r="JHP3" s="208"/>
      <c r="JHQ3" s="208"/>
      <c r="JHR3" s="208"/>
      <c r="JHS3" s="208"/>
      <c r="JHT3" s="208"/>
      <c r="JHU3" s="208"/>
      <c r="JHV3" s="208"/>
      <c r="JHW3" s="208"/>
      <c r="JHX3" s="208"/>
      <c r="JHY3" s="208"/>
      <c r="JHZ3" s="208"/>
      <c r="JIA3" s="208"/>
      <c r="JIB3" s="208"/>
      <c r="JIC3" s="208"/>
      <c r="JID3" s="208"/>
      <c r="JIE3" s="208"/>
      <c r="JIF3" s="208"/>
      <c r="JIG3" s="208"/>
      <c r="JIH3" s="208"/>
      <c r="JII3" s="208"/>
      <c r="JIJ3" s="208"/>
      <c r="JIK3" s="208"/>
      <c r="JIL3" s="208"/>
      <c r="JIM3" s="208"/>
      <c r="JIN3" s="208"/>
      <c r="JIO3" s="208"/>
      <c r="JIP3" s="208"/>
      <c r="JIQ3" s="208"/>
      <c r="JIR3" s="208"/>
      <c r="JIS3" s="208"/>
      <c r="JIT3" s="208"/>
      <c r="JIU3" s="208"/>
      <c r="JIV3" s="208"/>
      <c r="JIW3" s="208"/>
      <c r="JIX3" s="208"/>
      <c r="JIY3" s="208"/>
      <c r="JIZ3" s="208"/>
      <c r="JJA3" s="208"/>
      <c r="JJB3" s="208"/>
      <c r="JJC3" s="208"/>
      <c r="JJD3" s="208"/>
      <c r="JJE3" s="208"/>
      <c r="JJF3" s="208"/>
      <c r="JJG3" s="208"/>
      <c r="JJH3" s="208"/>
      <c r="JJI3" s="208"/>
      <c r="JJJ3" s="208"/>
      <c r="JJK3" s="208"/>
      <c r="JJL3" s="208"/>
      <c r="JJM3" s="208"/>
      <c r="JJN3" s="208"/>
      <c r="JJO3" s="208"/>
      <c r="JJP3" s="208"/>
      <c r="JJQ3" s="208"/>
      <c r="JJR3" s="208"/>
      <c r="JJS3" s="208"/>
      <c r="JJT3" s="208"/>
      <c r="JJU3" s="208"/>
      <c r="JJV3" s="208"/>
      <c r="JJW3" s="208"/>
      <c r="JJX3" s="208"/>
      <c r="JJY3" s="208"/>
      <c r="JJZ3" s="208"/>
      <c r="JKA3" s="208"/>
      <c r="JKB3" s="208"/>
      <c r="JKC3" s="208"/>
      <c r="JKD3" s="208"/>
      <c r="JKE3" s="208"/>
      <c r="JKF3" s="208"/>
      <c r="JKG3" s="208"/>
      <c r="JKH3" s="208"/>
      <c r="JKI3" s="208"/>
      <c r="JKJ3" s="208"/>
      <c r="JKK3" s="208"/>
      <c r="JKL3" s="208"/>
      <c r="JKM3" s="208"/>
      <c r="JKN3" s="208"/>
      <c r="JKO3" s="208"/>
      <c r="JKP3" s="208"/>
      <c r="JKQ3" s="208"/>
      <c r="JKR3" s="208"/>
      <c r="JKS3" s="208"/>
      <c r="JKT3" s="208"/>
      <c r="JKU3" s="208"/>
      <c r="JKV3" s="208"/>
      <c r="JKW3" s="208"/>
      <c r="JKX3" s="208"/>
      <c r="JKY3" s="208"/>
      <c r="JKZ3" s="208"/>
      <c r="JLA3" s="208"/>
      <c r="JLB3" s="208"/>
      <c r="JLC3" s="208"/>
      <c r="JLD3" s="208"/>
      <c r="JLE3" s="208"/>
      <c r="JLF3" s="208"/>
      <c r="JLG3" s="208"/>
      <c r="JLH3" s="208"/>
      <c r="JLI3" s="208"/>
      <c r="JLJ3" s="208"/>
      <c r="JLK3" s="208"/>
      <c r="JLL3" s="208"/>
      <c r="JLM3" s="208"/>
      <c r="JLN3" s="208"/>
      <c r="JLO3" s="208"/>
      <c r="JLP3" s="208"/>
      <c r="JLQ3" s="208"/>
      <c r="JLR3" s="208"/>
      <c r="JLS3" s="208"/>
      <c r="JLT3" s="208"/>
      <c r="JLU3" s="208"/>
      <c r="JLV3" s="208"/>
      <c r="JLW3" s="208"/>
      <c r="JLX3" s="208"/>
      <c r="JLY3" s="208"/>
      <c r="JLZ3" s="208"/>
      <c r="JMA3" s="208"/>
      <c r="JMB3" s="208"/>
      <c r="JMC3" s="208"/>
      <c r="JMD3" s="208"/>
      <c r="JME3" s="208"/>
      <c r="JMF3" s="208"/>
      <c r="JMG3" s="208"/>
      <c r="JMH3" s="208"/>
      <c r="JMI3" s="208"/>
      <c r="JMJ3" s="208"/>
      <c r="JMK3" s="208"/>
      <c r="JML3" s="208"/>
      <c r="JMM3" s="208"/>
      <c r="JMN3" s="208"/>
      <c r="JMO3" s="208"/>
      <c r="JMP3" s="208"/>
      <c r="JMQ3" s="208"/>
      <c r="JMR3" s="208"/>
      <c r="JMS3" s="208"/>
      <c r="JMT3" s="208"/>
      <c r="JMU3" s="208"/>
      <c r="JMV3" s="208"/>
      <c r="JMW3" s="208"/>
      <c r="JMX3" s="208"/>
      <c r="JMY3" s="208"/>
      <c r="JMZ3" s="208"/>
      <c r="JNA3" s="208"/>
      <c r="JNB3" s="208"/>
      <c r="JNC3" s="208"/>
      <c r="JND3" s="208"/>
      <c r="JNE3" s="208"/>
      <c r="JNF3" s="208"/>
      <c r="JNG3" s="208"/>
      <c r="JNH3" s="208"/>
      <c r="JNI3" s="208"/>
      <c r="JNJ3" s="208"/>
      <c r="JNK3" s="208"/>
      <c r="JNL3" s="208"/>
      <c r="JNM3" s="208"/>
      <c r="JNN3" s="208"/>
      <c r="JNO3" s="208"/>
      <c r="JNP3" s="208"/>
      <c r="JNQ3" s="208"/>
      <c r="JNR3" s="208"/>
      <c r="JNS3" s="208"/>
      <c r="JNT3" s="208"/>
      <c r="JNU3" s="208"/>
      <c r="JNV3" s="208"/>
      <c r="JNW3" s="208"/>
      <c r="JNX3" s="208"/>
      <c r="JNY3" s="208"/>
      <c r="JNZ3" s="208"/>
      <c r="JOA3" s="208"/>
      <c r="JOB3" s="208"/>
      <c r="JOC3" s="208"/>
      <c r="JOD3" s="208"/>
      <c r="JOE3" s="208"/>
      <c r="JOF3" s="208"/>
      <c r="JOG3" s="208"/>
      <c r="JOH3" s="208"/>
      <c r="JOI3" s="208"/>
      <c r="JOJ3" s="208"/>
      <c r="JOK3" s="208"/>
      <c r="JOL3" s="208"/>
      <c r="JOM3" s="208"/>
      <c r="JON3" s="208"/>
      <c r="JOO3" s="208"/>
      <c r="JOP3" s="208"/>
      <c r="JOQ3" s="208"/>
      <c r="JOR3" s="208"/>
      <c r="JOS3" s="208"/>
      <c r="JOT3" s="208"/>
      <c r="JOU3" s="208"/>
      <c r="JOV3" s="208"/>
      <c r="JOW3" s="208"/>
      <c r="JOX3" s="208"/>
      <c r="JOY3" s="208"/>
      <c r="JOZ3" s="208"/>
      <c r="JPA3" s="208"/>
      <c r="JPB3" s="208"/>
      <c r="JPC3" s="208"/>
      <c r="JPD3" s="208"/>
      <c r="JPE3" s="208"/>
      <c r="JPF3" s="208"/>
      <c r="JPG3" s="208"/>
      <c r="JPH3" s="208"/>
      <c r="JPI3" s="208"/>
      <c r="JPJ3" s="208"/>
      <c r="JPK3" s="208"/>
      <c r="JPL3" s="208"/>
      <c r="JPM3" s="208"/>
      <c r="JPN3" s="208"/>
      <c r="JPO3" s="208"/>
      <c r="JPP3" s="208"/>
      <c r="JPQ3" s="208"/>
      <c r="JPR3" s="208"/>
      <c r="JPS3" s="208"/>
      <c r="JPT3" s="208"/>
      <c r="JPU3" s="208"/>
      <c r="JPV3" s="208"/>
      <c r="JPW3" s="208"/>
      <c r="JPX3" s="208"/>
      <c r="JPY3" s="208"/>
      <c r="JPZ3" s="208"/>
      <c r="JQA3" s="208"/>
      <c r="JQB3" s="208"/>
      <c r="JQC3" s="208"/>
      <c r="JQD3" s="208"/>
      <c r="JQE3" s="208"/>
      <c r="JQF3" s="208"/>
      <c r="JQG3" s="208"/>
      <c r="JQH3" s="208"/>
      <c r="JQI3" s="208"/>
      <c r="JQJ3" s="208"/>
      <c r="JQK3" s="208"/>
      <c r="JQL3" s="208"/>
      <c r="JQM3" s="208"/>
      <c r="JQN3" s="208"/>
      <c r="JQO3" s="208"/>
      <c r="JQP3" s="208"/>
      <c r="JQQ3" s="208"/>
      <c r="JQR3" s="208"/>
      <c r="JQS3" s="208"/>
      <c r="JQT3" s="208"/>
      <c r="JQU3" s="208"/>
      <c r="JQV3" s="208"/>
      <c r="JQW3" s="208"/>
      <c r="JQX3" s="208"/>
      <c r="JQY3" s="208"/>
      <c r="JQZ3" s="208"/>
      <c r="JRA3" s="208"/>
      <c r="JRB3" s="208"/>
      <c r="JRC3" s="208"/>
      <c r="JRD3" s="208"/>
      <c r="JRE3" s="208"/>
      <c r="JRF3" s="208"/>
      <c r="JRG3" s="208"/>
      <c r="JRH3" s="208"/>
      <c r="JRI3" s="208"/>
      <c r="JRJ3" s="208"/>
      <c r="JRK3" s="208"/>
      <c r="JRL3" s="208"/>
      <c r="JRM3" s="208"/>
      <c r="JRN3" s="208"/>
      <c r="JRO3" s="208"/>
      <c r="JRP3" s="208"/>
      <c r="JRQ3" s="208"/>
      <c r="JRR3" s="208"/>
      <c r="JRS3" s="208"/>
      <c r="JRT3" s="208"/>
      <c r="JRU3" s="208"/>
      <c r="JRV3" s="208"/>
      <c r="JRW3" s="208"/>
      <c r="JRX3" s="208"/>
      <c r="JRY3" s="208"/>
      <c r="JRZ3" s="208"/>
      <c r="JSA3" s="208"/>
      <c r="JSB3" s="208"/>
      <c r="JSC3" s="208"/>
      <c r="JSD3" s="208"/>
      <c r="JSE3" s="208"/>
      <c r="JSF3" s="208"/>
      <c r="JSG3" s="208"/>
      <c r="JSH3" s="208"/>
      <c r="JSI3" s="208"/>
      <c r="JSJ3" s="208"/>
      <c r="JSK3" s="208"/>
      <c r="JSL3" s="208"/>
      <c r="JSM3" s="208"/>
      <c r="JSN3" s="208"/>
      <c r="JSO3" s="208"/>
      <c r="JSP3" s="208"/>
      <c r="JSQ3" s="208"/>
      <c r="JSR3" s="208"/>
      <c r="JSS3" s="208"/>
      <c r="JST3" s="208"/>
      <c r="JSU3" s="208"/>
      <c r="JSV3" s="208"/>
      <c r="JSW3" s="208"/>
      <c r="JSX3" s="208"/>
      <c r="JSY3" s="208"/>
      <c r="JSZ3" s="208"/>
      <c r="JTA3" s="208"/>
      <c r="JTB3" s="208"/>
      <c r="JTC3" s="208"/>
      <c r="JTD3" s="208"/>
      <c r="JTE3" s="208"/>
      <c r="JTF3" s="208"/>
      <c r="JTG3" s="208"/>
      <c r="JTH3" s="208"/>
      <c r="JTI3" s="208"/>
      <c r="JTJ3" s="208"/>
      <c r="JTK3" s="208"/>
      <c r="JTL3" s="208"/>
      <c r="JTM3" s="208"/>
      <c r="JTN3" s="208"/>
      <c r="JTO3" s="208"/>
      <c r="JTP3" s="208"/>
      <c r="JTQ3" s="208"/>
      <c r="JTR3" s="208"/>
      <c r="JTS3" s="208"/>
      <c r="JTT3" s="208"/>
      <c r="JTU3" s="208"/>
      <c r="JTV3" s="208"/>
      <c r="JTW3" s="208"/>
      <c r="JTX3" s="208"/>
      <c r="JTY3" s="208"/>
      <c r="JTZ3" s="208"/>
      <c r="JUA3" s="208"/>
      <c r="JUB3" s="208"/>
      <c r="JUC3" s="208"/>
      <c r="JUD3" s="208"/>
      <c r="JUE3" s="208"/>
      <c r="JUF3" s="208"/>
      <c r="JUG3" s="208"/>
      <c r="JUH3" s="208"/>
      <c r="JUI3" s="208"/>
      <c r="JUJ3" s="208"/>
      <c r="JUK3" s="208"/>
      <c r="JUL3" s="208"/>
      <c r="JUM3" s="208"/>
      <c r="JUN3" s="208"/>
      <c r="JUO3" s="208"/>
      <c r="JUP3" s="208"/>
      <c r="JUQ3" s="208"/>
      <c r="JUR3" s="208"/>
      <c r="JUS3" s="208"/>
      <c r="JUT3" s="208"/>
      <c r="JUU3" s="208"/>
      <c r="JUV3" s="208"/>
      <c r="JUW3" s="208"/>
      <c r="JUX3" s="208"/>
      <c r="JUY3" s="208"/>
      <c r="JUZ3" s="208"/>
      <c r="JVA3" s="208"/>
      <c r="JVB3" s="208"/>
      <c r="JVC3" s="208"/>
      <c r="JVD3" s="208"/>
      <c r="JVE3" s="208"/>
      <c r="JVF3" s="208"/>
      <c r="JVG3" s="208"/>
      <c r="JVH3" s="208"/>
      <c r="JVI3" s="208"/>
      <c r="JVJ3" s="208"/>
      <c r="JVK3" s="208"/>
      <c r="JVL3" s="208"/>
      <c r="JVM3" s="208"/>
      <c r="JVN3" s="208"/>
      <c r="JVO3" s="208"/>
      <c r="JVP3" s="208"/>
      <c r="JVQ3" s="208"/>
      <c r="JVR3" s="208"/>
      <c r="JVS3" s="208"/>
      <c r="JVT3" s="208"/>
      <c r="JVU3" s="208"/>
      <c r="JVV3" s="208"/>
      <c r="JVW3" s="208"/>
      <c r="JVX3" s="208"/>
      <c r="JVY3" s="208"/>
      <c r="JVZ3" s="208"/>
      <c r="JWA3" s="208"/>
      <c r="JWB3" s="208"/>
      <c r="JWC3" s="208"/>
      <c r="JWD3" s="208"/>
      <c r="JWE3" s="208"/>
      <c r="JWF3" s="208"/>
      <c r="JWG3" s="208"/>
      <c r="JWH3" s="208"/>
      <c r="JWI3" s="208"/>
      <c r="JWJ3" s="208"/>
      <c r="JWK3" s="208"/>
      <c r="JWL3" s="208"/>
      <c r="JWM3" s="208"/>
      <c r="JWN3" s="208"/>
      <c r="JWO3" s="208"/>
      <c r="JWP3" s="208"/>
      <c r="JWQ3" s="208"/>
      <c r="JWR3" s="208"/>
      <c r="JWS3" s="208"/>
      <c r="JWT3" s="208"/>
      <c r="JWU3" s="208"/>
      <c r="JWV3" s="208"/>
      <c r="JWW3" s="208"/>
      <c r="JWX3" s="208"/>
      <c r="JWY3" s="208"/>
      <c r="JWZ3" s="208"/>
      <c r="JXA3" s="208"/>
      <c r="JXB3" s="208"/>
      <c r="JXC3" s="208"/>
      <c r="JXD3" s="208"/>
      <c r="JXE3" s="208"/>
      <c r="JXF3" s="208"/>
      <c r="JXG3" s="208"/>
      <c r="JXH3" s="208"/>
      <c r="JXI3" s="208"/>
      <c r="JXJ3" s="208"/>
      <c r="JXK3" s="208"/>
      <c r="JXL3" s="208"/>
      <c r="JXM3" s="208"/>
      <c r="JXN3" s="208"/>
      <c r="JXO3" s="208"/>
      <c r="JXP3" s="208"/>
      <c r="JXQ3" s="208"/>
      <c r="JXR3" s="208"/>
      <c r="JXS3" s="208"/>
      <c r="JXT3" s="208"/>
      <c r="JXU3" s="208"/>
      <c r="JXV3" s="208"/>
      <c r="JXW3" s="208"/>
      <c r="JXX3" s="208"/>
      <c r="JXY3" s="208"/>
      <c r="JXZ3" s="208"/>
      <c r="JYA3" s="208"/>
      <c r="JYB3" s="208"/>
      <c r="JYC3" s="208"/>
      <c r="JYD3" s="208"/>
      <c r="JYE3" s="208"/>
      <c r="JYF3" s="208"/>
      <c r="JYG3" s="208"/>
      <c r="JYH3" s="208"/>
      <c r="JYI3" s="208"/>
      <c r="JYJ3" s="208"/>
      <c r="JYK3" s="208"/>
      <c r="JYL3" s="208"/>
      <c r="JYM3" s="208"/>
      <c r="JYN3" s="208"/>
      <c r="JYO3" s="208"/>
      <c r="JYP3" s="208"/>
      <c r="JYQ3" s="208"/>
      <c r="JYR3" s="208"/>
      <c r="JYS3" s="208"/>
      <c r="JYT3" s="208"/>
      <c r="JYU3" s="208"/>
      <c r="JYV3" s="208"/>
      <c r="JYW3" s="208"/>
      <c r="JYX3" s="208"/>
      <c r="JYY3" s="208"/>
      <c r="JYZ3" s="208"/>
      <c r="JZA3" s="208"/>
      <c r="JZB3" s="208"/>
      <c r="JZC3" s="208"/>
      <c r="JZD3" s="208"/>
      <c r="JZE3" s="208"/>
      <c r="JZF3" s="208"/>
      <c r="JZG3" s="208"/>
      <c r="JZH3" s="208"/>
      <c r="JZI3" s="208"/>
      <c r="JZJ3" s="208"/>
      <c r="JZK3" s="208"/>
      <c r="JZL3" s="208"/>
      <c r="JZM3" s="208"/>
      <c r="JZN3" s="208"/>
      <c r="JZO3" s="208"/>
      <c r="JZP3" s="208"/>
      <c r="JZQ3" s="208"/>
      <c r="JZR3" s="208"/>
      <c r="JZS3" s="208"/>
      <c r="JZT3" s="208"/>
      <c r="JZU3" s="208"/>
      <c r="JZV3" s="208"/>
      <c r="JZW3" s="208"/>
      <c r="JZX3" s="208"/>
      <c r="JZY3" s="208"/>
      <c r="JZZ3" s="208"/>
      <c r="KAA3" s="208"/>
      <c r="KAB3" s="208"/>
      <c r="KAC3" s="208"/>
      <c r="KAD3" s="208"/>
      <c r="KAE3" s="208"/>
      <c r="KAF3" s="208"/>
      <c r="KAG3" s="208"/>
      <c r="KAH3" s="208"/>
      <c r="KAI3" s="208"/>
      <c r="KAJ3" s="208"/>
      <c r="KAK3" s="208"/>
      <c r="KAL3" s="208"/>
      <c r="KAM3" s="208"/>
      <c r="KAN3" s="208"/>
      <c r="KAO3" s="208"/>
      <c r="KAP3" s="208"/>
      <c r="KAQ3" s="208"/>
      <c r="KAR3" s="208"/>
      <c r="KAS3" s="208"/>
      <c r="KAT3" s="208"/>
      <c r="KAU3" s="208"/>
      <c r="KAV3" s="208"/>
      <c r="KAW3" s="208"/>
      <c r="KAX3" s="208"/>
      <c r="KAY3" s="208"/>
      <c r="KAZ3" s="208"/>
      <c r="KBA3" s="208"/>
      <c r="KBB3" s="208"/>
      <c r="KBC3" s="208"/>
      <c r="KBD3" s="208"/>
      <c r="KBE3" s="208"/>
      <c r="KBF3" s="208"/>
      <c r="KBG3" s="208"/>
      <c r="KBH3" s="208"/>
      <c r="KBI3" s="208"/>
      <c r="KBJ3" s="208"/>
      <c r="KBK3" s="208"/>
      <c r="KBL3" s="208"/>
      <c r="KBM3" s="208"/>
      <c r="KBN3" s="208"/>
      <c r="KBO3" s="208"/>
      <c r="KBP3" s="208"/>
      <c r="KBQ3" s="208"/>
      <c r="KBR3" s="208"/>
      <c r="KBS3" s="208"/>
      <c r="KBT3" s="208"/>
      <c r="KBU3" s="208"/>
      <c r="KBV3" s="208"/>
      <c r="KBW3" s="208"/>
      <c r="KBX3" s="208"/>
      <c r="KBY3" s="208"/>
      <c r="KBZ3" s="208"/>
      <c r="KCA3" s="208"/>
      <c r="KCB3" s="208"/>
      <c r="KCC3" s="208"/>
      <c r="KCD3" s="208"/>
      <c r="KCE3" s="208"/>
      <c r="KCF3" s="208"/>
      <c r="KCG3" s="208"/>
      <c r="KCH3" s="208"/>
      <c r="KCI3" s="208"/>
      <c r="KCJ3" s="208"/>
      <c r="KCK3" s="208"/>
      <c r="KCL3" s="208"/>
      <c r="KCM3" s="208"/>
      <c r="KCN3" s="208"/>
      <c r="KCO3" s="208"/>
      <c r="KCP3" s="208"/>
      <c r="KCQ3" s="208"/>
      <c r="KCR3" s="208"/>
      <c r="KCS3" s="208"/>
      <c r="KCT3" s="208"/>
      <c r="KCU3" s="208"/>
      <c r="KCV3" s="208"/>
      <c r="KCW3" s="208"/>
      <c r="KCX3" s="208"/>
      <c r="KCY3" s="208"/>
      <c r="KCZ3" s="208"/>
      <c r="KDA3" s="208"/>
      <c r="KDB3" s="208"/>
      <c r="KDC3" s="208"/>
      <c r="KDD3" s="208"/>
      <c r="KDE3" s="208"/>
      <c r="KDF3" s="208"/>
      <c r="KDG3" s="208"/>
      <c r="KDH3" s="208"/>
      <c r="KDI3" s="208"/>
      <c r="KDJ3" s="208"/>
      <c r="KDK3" s="208"/>
      <c r="KDL3" s="208"/>
      <c r="KDM3" s="208"/>
      <c r="KDN3" s="208"/>
      <c r="KDO3" s="208"/>
      <c r="KDP3" s="208"/>
      <c r="KDQ3" s="208"/>
      <c r="KDR3" s="208"/>
      <c r="KDS3" s="208"/>
      <c r="KDT3" s="208"/>
      <c r="KDU3" s="208"/>
      <c r="KDV3" s="208"/>
      <c r="KDW3" s="208"/>
      <c r="KDX3" s="208"/>
      <c r="KDY3" s="208"/>
      <c r="KDZ3" s="208"/>
      <c r="KEA3" s="208"/>
      <c r="KEB3" s="208"/>
      <c r="KEC3" s="208"/>
      <c r="KED3" s="208"/>
      <c r="KEE3" s="208"/>
      <c r="KEF3" s="208"/>
      <c r="KEG3" s="208"/>
      <c r="KEH3" s="208"/>
      <c r="KEI3" s="208"/>
      <c r="KEJ3" s="208"/>
      <c r="KEK3" s="208"/>
      <c r="KEL3" s="208"/>
      <c r="KEM3" s="208"/>
      <c r="KEN3" s="208"/>
      <c r="KEO3" s="208"/>
      <c r="KEP3" s="208"/>
      <c r="KEQ3" s="208"/>
      <c r="KER3" s="208"/>
      <c r="KES3" s="208"/>
      <c r="KET3" s="208"/>
      <c r="KEU3" s="208"/>
      <c r="KEV3" s="208"/>
      <c r="KEW3" s="208"/>
      <c r="KEX3" s="208"/>
      <c r="KEY3" s="208"/>
      <c r="KEZ3" s="208"/>
      <c r="KFA3" s="208"/>
      <c r="KFB3" s="208"/>
      <c r="KFC3" s="208"/>
      <c r="KFD3" s="208"/>
      <c r="KFE3" s="208"/>
      <c r="KFF3" s="208"/>
      <c r="KFG3" s="208"/>
      <c r="KFH3" s="208"/>
      <c r="KFI3" s="208"/>
      <c r="KFJ3" s="208"/>
      <c r="KFK3" s="208"/>
      <c r="KFL3" s="208"/>
      <c r="KFM3" s="208"/>
      <c r="KFN3" s="208"/>
      <c r="KFO3" s="208"/>
      <c r="KFP3" s="208"/>
      <c r="KFQ3" s="208"/>
      <c r="KFR3" s="208"/>
      <c r="KFS3" s="208"/>
      <c r="KFT3" s="208"/>
      <c r="KFU3" s="208"/>
      <c r="KFV3" s="208"/>
      <c r="KFW3" s="208"/>
      <c r="KFX3" s="208"/>
      <c r="KFY3" s="208"/>
      <c r="KFZ3" s="208"/>
      <c r="KGA3" s="208"/>
      <c r="KGB3" s="208"/>
      <c r="KGC3" s="208"/>
      <c r="KGD3" s="208"/>
      <c r="KGE3" s="208"/>
      <c r="KGF3" s="208"/>
      <c r="KGG3" s="208"/>
      <c r="KGH3" s="208"/>
      <c r="KGI3" s="208"/>
      <c r="KGJ3" s="208"/>
      <c r="KGK3" s="208"/>
      <c r="KGL3" s="208"/>
      <c r="KGM3" s="208"/>
      <c r="KGN3" s="208"/>
      <c r="KGO3" s="208"/>
      <c r="KGP3" s="208"/>
      <c r="KGQ3" s="208"/>
      <c r="KGR3" s="208"/>
      <c r="KGS3" s="208"/>
      <c r="KGT3" s="208"/>
      <c r="KGU3" s="208"/>
      <c r="KGV3" s="208"/>
      <c r="KGW3" s="208"/>
      <c r="KGX3" s="208"/>
      <c r="KGY3" s="208"/>
      <c r="KGZ3" s="208"/>
      <c r="KHA3" s="208"/>
      <c r="KHB3" s="208"/>
      <c r="KHC3" s="208"/>
      <c r="KHD3" s="208"/>
      <c r="KHE3" s="208"/>
      <c r="KHF3" s="208"/>
      <c r="KHG3" s="208"/>
      <c r="KHH3" s="208"/>
      <c r="KHI3" s="208"/>
      <c r="KHJ3" s="208"/>
      <c r="KHK3" s="208"/>
      <c r="KHL3" s="208"/>
      <c r="KHM3" s="208"/>
      <c r="KHN3" s="208"/>
      <c r="KHO3" s="208"/>
      <c r="KHP3" s="208"/>
      <c r="KHQ3" s="208"/>
      <c r="KHR3" s="208"/>
      <c r="KHS3" s="208"/>
      <c r="KHT3" s="208"/>
      <c r="KHU3" s="208"/>
      <c r="KHV3" s="208"/>
      <c r="KHW3" s="208"/>
      <c r="KHX3" s="208"/>
      <c r="KHY3" s="208"/>
      <c r="KHZ3" s="208"/>
      <c r="KIA3" s="208"/>
      <c r="KIB3" s="208"/>
      <c r="KIC3" s="208"/>
      <c r="KID3" s="208"/>
      <c r="KIE3" s="208"/>
      <c r="KIF3" s="208"/>
      <c r="KIG3" s="208"/>
      <c r="KIH3" s="208"/>
      <c r="KII3" s="208"/>
      <c r="KIJ3" s="208"/>
      <c r="KIK3" s="208"/>
      <c r="KIL3" s="208"/>
      <c r="KIM3" s="208"/>
      <c r="KIN3" s="208"/>
      <c r="KIO3" s="208"/>
      <c r="KIP3" s="208"/>
      <c r="KIQ3" s="208"/>
      <c r="KIR3" s="208"/>
      <c r="KIS3" s="208"/>
      <c r="KIT3" s="208"/>
      <c r="KIU3" s="208"/>
      <c r="KIV3" s="208"/>
      <c r="KIW3" s="208"/>
      <c r="KIX3" s="208"/>
      <c r="KIY3" s="208"/>
      <c r="KIZ3" s="208"/>
      <c r="KJA3" s="208"/>
      <c r="KJB3" s="208"/>
      <c r="KJC3" s="208"/>
      <c r="KJD3" s="208"/>
      <c r="KJE3" s="208"/>
      <c r="KJF3" s="208"/>
      <c r="KJG3" s="208"/>
      <c r="KJH3" s="208"/>
      <c r="KJI3" s="208"/>
      <c r="KJJ3" s="208"/>
      <c r="KJK3" s="208"/>
      <c r="KJL3" s="208"/>
      <c r="KJM3" s="208"/>
      <c r="KJN3" s="208"/>
      <c r="KJO3" s="208"/>
      <c r="KJP3" s="208"/>
      <c r="KJQ3" s="208"/>
      <c r="KJR3" s="208"/>
      <c r="KJS3" s="208"/>
      <c r="KJT3" s="208"/>
      <c r="KJU3" s="208"/>
      <c r="KJV3" s="208"/>
      <c r="KJW3" s="208"/>
      <c r="KJX3" s="208"/>
      <c r="KJY3" s="208"/>
      <c r="KJZ3" s="208"/>
      <c r="KKA3" s="208"/>
      <c r="KKB3" s="208"/>
      <c r="KKC3" s="208"/>
      <c r="KKD3" s="208"/>
      <c r="KKE3" s="208"/>
      <c r="KKF3" s="208"/>
      <c r="KKG3" s="208"/>
      <c r="KKH3" s="208"/>
      <c r="KKI3" s="208"/>
      <c r="KKJ3" s="208"/>
      <c r="KKK3" s="208"/>
      <c r="KKL3" s="208"/>
      <c r="KKM3" s="208"/>
      <c r="KKN3" s="208"/>
      <c r="KKO3" s="208"/>
      <c r="KKP3" s="208"/>
      <c r="KKQ3" s="208"/>
      <c r="KKR3" s="208"/>
      <c r="KKS3" s="208"/>
      <c r="KKT3" s="208"/>
      <c r="KKU3" s="208"/>
      <c r="KKV3" s="208"/>
      <c r="KKW3" s="208"/>
      <c r="KKX3" s="208"/>
      <c r="KKY3" s="208"/>
      <c r="KKZ3" s="208"/>
      <c r="KLA3" s="208"/>
      <c r="KLB3" s="208"/>
      <c r="KLC3" s="208"/>
      <c r="KLD3" s="208"/>
      <c r="KLE3" s="208"/>
      <c r="KLF3" s="208"/>
      <c r="KLG3" s="208"/>
      <c r="KLH3" s="208"/>
      <c r="KLI3" s="208"/>
      <c r="KLJ3" s="208"/>
      <c r="KLK3" s="208"/>
      <c r="KLL3" s="208"/>
      <c r="KLM3" s="208"/>
      <c r="KLN3" s="208"/>
      <c r="KLO3" s="208"/>
      <c r="KLP3" s="208"/>
      <c r="KLQ3" s="208"/>
      <c r="KLR3" s="208"/>
      <c r="KLS3" s="208"/>
      <c r="KLT3" s="208"/>
      <c r="KLU3" s="208"/>
      <c r="KLV3" s="208"/>
      <c r="KLW3" s="208"/>
      <c r="KLX3" s="208"/>
      <c r="KLY3" s="208"/>
      <c r="KLZ3" s="208"/>
      <c r="KMA3" s="208"/>
      <c r="KMB3" s="208"/>
      <c r="KMC3" s="208"/>
      <c r="KMD3" s="208"/>
      <c r="KME3" s="208"/>
      <c r="KMF3" s="208"/>
      <c r="KMG3" s="208"/>
      <c r="KMH3" s="208"/>
      <c r="KMI3" s="208"/>
      <c r="KMJ3" s="208"/>
      <c r="KMK3" s="208"/>
      <c r="KML3" s="208"/>
      <c r="KMM3" s="208"/>
      <c r="KMN3" s="208"/>
      <c r="KMO3" s="208"/>
      <c r="KMP3" s="208"/>
      <c r="KMQ3" s="208"/>
      <c r="KMR3" s="208"/>
      <c r="KMS3" s="208"/>
      <c r="KMT3" s="208"/>
      <c r="KMU3" s="208"/>
      <c r="KMV3" s="208"/>
      <c r="KMW3" s="208"/>
      <c r="KMX3" s="208"/>
      <c r="KMY3" s="208"/>
      <c r="KMZ3" s="208"/>
      <c r="KNA3" s="208"/>
      <c r="KNB3" s="208"/>
      <c r="KNC3" s="208"/>
      <c r="KND3" s="208"/>
      <c r="KNE3" s="208"/>
      <c r="KNF3" s="208"/>
      <c r="KNG3" s="208"/>
      <c r="KNH3" s="208"/>
      <c r="KNI3" s="208"/>
      <c r="KNJ3" s="208"/>
      <c r="KNK3" s="208"/>
      <c r="KNL3" s="208"/>
      <c r="KNM3" s="208"/>
      <c r="KNN3" s="208"/>
      <c r="KNO3" s="208"/>
      <c r="KNP3" s="208"/>
      <c r="KNQ3" s="208"/>
      <c r="KNR3" s="208"/>
      <c r="KNS3" s="208"/>
      <c r="KNT3" s="208"/>
      <c r="KNU3" s="208"/>
      <c r="KNV3" s="208"/>
      <c r="KNW3" s="208"/>
      <c r="KNX3" s="208"/>
      <c r="KNY3" s="208"/>
      <c r="KNZ3" s="208"/>
      <c r="KOA3" s="208"/>
      <c r="KOB3" s="208"/>
      <c r="KOC3" s="208"/>
      <c r="KOD3" s="208"/>
      <c r="KOE3" s="208"/>
      <c r="KOF3" s="208"/>
      <c r="KOG3" s="208"/>
      <c r="KOH3" s="208"/>
      <c r="KOI3" s="208"/>
      <c r="KOJ3" s="208"/>
      <c r="KOK3" s="208"/>
      <c r="KOL3" s="208"/>
      <c r="KOM3" s="208"/>
      <c r="KON3" s="208"/>
      <c r="KOO3" s="208"/>
      <c r="KOP3" s="208"/>
      <c r="KOQ3" s="208"/>
      <c r="KOR3" s="208"/>
      <c r="KOS3" s="208"/>
      <c r="KOT3" s="208"/>
      <c r="KOU3" s="208"/>
      <c r="KOV3" s="208"/>
      <c r="KOW3" s="208"/>
      <c r="KOX3" s="208"/>
      <c r="KOY3" s="208"/>
      <c r="KOZ3" s="208"/>
      <c r="KPA3" s="208"/>
      <c r="KPB3" s="208"/>
      <c r="KPC3" s="208"/>
      <c r="KPD3" s="208"/>
      <c r="KPE3" s="208"/>
      <c r="KPF3" s="208"/>
      <c r="KPG3" s="208"/>
      <c r="KPH3" s="208"/>
      <c r="KPI3" s="208"/>
      <c r="KPJ3" s="208"/>
      <c r="KPK3" s="208"/>
      <c r="KPL3" s="208"/>
      <c r="KPM3" s="208"/>
      <c r="KPN3" s="208"/>
      <c r="KPO3" s="208"/>
      <c r="KPP3" s="208"/>
      <c r="KPQ3" s="208"/>
      <c r="KPR3" s="208"/>
      <c r="KPS3" s="208"/>
      <c r="KPT3" s="208"/>
      <c r="KPU3" s="208"/>
      <c r="KPV3" s="208"/>
      <c r="KPW3" s="208"/>
      <c r="KPX3" s="208"/>
      <c r="KPY3" s="208"/>
      <c r="KPZ3" s="208"/>
      <c r="KQA3" s="208"/>
      <c r="KQB3" s="208"/>
      <c r="KQC3" s="208"/>
      <c r="KQD3" s="208"/>
      <c r="KQE3" s="208"/>
      <c r="KQF3" s="208"/>
      <c r="KQG3" s="208"/>
      <c r="KQH3" s="208"/>
      <c r="KQI3" s="208"/>
      <c r="KQJ3" s="208"/>
      <c r="KQK3" s="208"/>
      <c r="KQL3" s="208"/>
      <c r="KQM3" s="208"/>
      <c r="KQN3" s="208"/>
      <c r="KQO3" s="208"/>
      <c r="KQP3" s="208"/>
      <c r="KQQ3" s="208"/>
      <c r="KQR3" s="208"/>
      <c r="KQS3" s="208"/>
      <c r="KQT3" s="208"/>
      <c r="KQU3" s="208"/>
      <c r="KQV3" s="208"/>
      <c r="KQW3" s="208"/>
      <c r="KQX3" s="208"/>
      <c r="KQY3" s="208"/>
      <c r="KQZ3" s="208"/>
      <c r="KRA3" s="208"/>
      <c r="KRB3" s="208"/>
      <c r="KRC3" s="208"/>
      <c r="KRD3" s="208"/>
      <c r="KRE3" s="208"/>
      <c r="KRF3" s="208"/>
      <c r="KRG3" s="208"/>
      <c r="KRH3" s="208"/>
      <c r="KRI3" s="208"/>
      <c r="KRJ3" s="208"/>
      <c r="KRK3" s="208"/>
      <c r="KRL3" s="208"/>
      <c r="KRM3" s="208"/>
      <c r="KRN3" s="208"/>
      <c r="KRO3" s="208"/>
      <c r="KRP3" s="208"/>
      <c r="KRQ3" s="208"/>
      <c r="KRR3" s="208"/>
      <c r="KRS3" s="208"/>
      <c r="KRT3" s="208"/>
      <c r="KRU3" s="208"/>
      <c r="KRV3" s="208"/>
      <c r="KRW3" s="208"/>
      <c r="KRX3" s="208"/>
      <c r="KRY3" s="208"/>
      <c r="KRZ3" s="208"/>
      <c r="KSA3" s="208"/>
      <c r="KSB3" s="208"/>
      <c r="KSC3" s="208"/>
      <c r="KSD3" s="208"/>
      <c r="KSE3" s="208"/>
      <c r="KSF3" s="208"/>
      <c r="KSG3" s="208"/>
      <c r="KSH3" s="208"/>
      <c r="KSI3" s="208"/>
      <c r="KSJ3" s="208"/>
      <c r="KSK3" s="208"/>
      <c r="KSL3" s="208"/>
      <c r="KSM3" s="208"/>
      <c r="KSN3" s="208"/>
      <c r="KSO3" s="208"/>
      <c r="KSP3" s="208"/>
      <c r="KSQ3" s="208"/>
      <c r="KSR3" s="208"/>
      <c r="KSS3" s="208"/>
      <c r="KST3" s="208"/>
      <c r="KSU3" s="208"/>
      <c r="KSV3" s="208"/>
      <c r="KSW3" s="208"/>
      <c r="KSX3" s="208"/>
      <c r="KSY3" s="208"/>
      <c r="KSZ3" s="208"/>
      <c r="KTA3" s="208"/>
      <c r="KTB3" s="208"/>
      <c r="KTC3" s="208"/>
      <c r="KTD3" s="208"/>
      <c r="KTE3" s="208"/>
      <c r="KTF3" s="208"/>
      <c r="KTG3" s="208"/>
      <c r="KTH3" s="208"/>
      <c r="KTI3" s="208"/>
      <c r="KTJ3" s="208"/>
      <c r="KTK3" s="208"/>
      <c r="KTL3" s="208"/>
      <c r="KTM3" s="208"/>
      <c r="KTN3" s="208"/>
      <c r="KTO3" s="208"/>
      <c r="KTP3" s="208"/>
      <c r="KTQ3" s="208"/>
      <c r="KTR3" s="208"/>
      <c r="KTS3" s="208"/>
      <c r="KTT3" s="208"/>
      <c r="KTU3" s="208"/>
      <c r="KTV3" s="208"/>
      <c r="KTW3" s="208"/>
      <c r="KTX3" s="208"/>
      <c r="KTY3" s="208"/>
      <c r="KTZ3" s="208"/>
      <c r="KUA3" s="208"/>
      <c r="KUB3" s="208"/>
      <c r="KUC3" s="208"/>
      <c r="KUD3" s="208"/>
      <c r="KUE3" s="208"/>
      <c r="KUF3" s="208"/>
      <c r="KUG3" s="208"/>
      <c r="KUH3" s="208"/>
      <c r="KUI3" s="208"/>
      <c r="KUJ3" s="208"/>
      <c r="KUK3" s="208"/>
      <c r="KUL3" s="208"/>
      <c r="KUM3" s="208"/>
      <c r="KUN3" s="208"/>
      <c r="KUO3" s="208"/>
      <c r="KUP3" s="208"/>
      <c r="KUQ3" s="208"/>
      <c r="KUR3" s="208"/>
      <c r="KUS3" s="208"/>
      <c r="KUT3" s="208"/>
      <c r="KUU3" s="208"/>
      <c r="KUV3" s="208"/>
      <c r="KUW3" s="208"/>
      <c r="KUX3" s="208"/>
      <c r="KUY3" s="208"/>
      <c r="KUZ3" s="208"/>
      <c r="KVA3" s="208"/>
      <c r="KVB3" s="208"/>
      <c r="KVC3" s="208"/>
      <c r="KVD3" s="208"/>
      <c r="KVE3" s="208"/>
      <c r="KVF3" s="208"/>
      <c r="KVG3" s="208"/>
      <c r="KVH3" s="208"/>
      <c r="KVI3" s="208"/>
      <c r="KVJ3" s="208"/>
      <c r="KVK3" s="208"/>
      <c r="KVL3" s="208"/>
      <c r="KVM3" s="208"/>
      <c r="KVN3" s="208"/>
      <c r="KVO3" s="208"/>
      <c r="KVP3" s="208"/>
      <c r="KVQ3" s="208"/>
      <c r="KVR3" s="208"/>
      <c r="KVS3" s="208"/>
      <c r="KVT3" s="208"/>
      <c r="KVU3" s="208"/>
      <c r="KVV3" s="208"/>
      <c r="KVW3" s="208"/>
      <c r="KVX3" s="208"/>
      <c r="KVY3" s="208"/>
      <c r="KVZ3" s="208"/>
      <c r="KWA3" s="208"/>
      <c r="KWB3" s="208"/>
      <c r="KWC3" s="208"/>
      <c r="KWD3" s="208"/>
      <c r="KWE3" s="208"/>
      <c r="KWF3" s="208"/>
      <c r="KWG3" s="208"/>
      <c r="KWH3" s="208"/>
      <c r="KWI3" s="208"/>
      <c r="KWJ3" s="208"/>
      <c r="KWK3" s="208"/>
      <c r="KWL3" s="208"/>
      <c r="KWM3" s="208"/>
      <c r="KWN3" s="208"/>
      <c r="KWO3" s="208"/>
      <c r="KWP3" s="208"/>
      <c r="KWQ3" s="208"/>
      <c r="KWR3" s="208"/>
      <c r="KWS3" s="208"/>
      <c r="KWT3" s="208"/>
      <c r="KWU3" s="208"/>
      <c r="KWV3" s="208"/>
      <c r="KWW3" s="208"/>
      <c r="KWX3" s="208"/>
      <c r="KWY3" s="208"/>
      <c r="KWZ3" s="208"/>
      <c r="KXA3" s="208"/>
      <c r="KXB3" s="208"/>
      <c r="KXC3" s="208"/>
      <c r="KXD3" s="208"/>
      <c r="KXE3" s="208"/>
      <c r="KXF3" s="208"/>
      <c r="KXG3" s="208"/>
      <c r="KXH3" s="208"/>
      <c r="KXI3" s="208"/>
      <c r="KXJ3" s="208"/>
      <c r="KXK3" s="208"/>
      <c r="KXL3" s="208"/>
      <c r="KXM3" s="208"/>
      <c r="KXN3" s="208"/>
      <c r="KXO3" s="208"/>
      <c r="KXP3" s="208"/>
      <c r="KXQ3" s="208"/>
      <c r="KXR3" s="208"/>
      <c r="KXS3" s="208"/>
      <c r="KXT3" s="208"/>
      <c r="KXU3" s="208"/>
      <c r="KXV3" s="208"/>
      <c r="KXW3" s="208"/>
      <c r="KXX3" s="208"/>
      <c r="KXY3" s="208"/>
      <c r="KXZ3" s="208"/>
      <c r="KYA3" s="208"/>
      <c r="KYB3" s="208"/>
      <c r="KYC3" s="208"/>
      <c r="KYD3" s="208"/>
      <c r="KYE3" s="208"/>
      <c r="KYF3" s="208"/>
      <c r="KYG3" s="208"/>
      <c r="KYH3" s="208"/>
      <c r="KYI3" s="208"/>
      <c r="KYJ3" s="208"/>
      <c r="KYK3" s="208"/>
      <c r="KYL3" s="208"/>
      <c r="KYM3" s="208"/>
      <c r="KYN3" s="208"/>
      <c r="KYO3" s="208"/>
      <c r="KYP3" s="208"/>
      <c r="KYQ3" s="208"/>
      <c r="KYR3" s="208"/>
      <c r="KYS3" s="208"/>
      <c r="KYT3" s="208"/>
      <c r="KYU3" s="208"/>
      <c r="KYV3" s="208"/>
      <c r="KYW3" s="208"/>
      <c r="KYX3" s="208"/>
      <c r="KYY3" s="208"/>
      <c r="KYZ3" s="208"/>
      <c r="KZA3" s="208"/>
      <c r="KZB3" s="208"/>
      <c r="KZC3" s="208"/>
      <c r="KZD3" s="208"/>
      <c r="KZE3" s="208"/>
      <c r="KZF3" s="208"/>
      <c r="KZG3" s="208"/>
      <c r="KZH3" s="208"/>
      <c r="KZI3" s="208"/>
      <c r="KZJ3" s="208"/>
      <c r="KZK3" s="208"/>
      <c r="KZL3" s="208"/>
      <c r="KZM3" s="208"/>
      <c r="KZN3" s="208"/>
      <c r="KZO3" s="208"/>
      <c r="KZP3" s="208"/>
      <c r="KZQ3" s="208"/>
      <c r="KZR3" s="208"/>
      <c r="KZS3" s="208"/>
      <c r="KZT3" s="208"/>
      <c r="KZU3" s="208"/>
      <c r="KZV3" s="208"/>
      <c r="KZW3" s="208"/>
      <c r="KZX3" s="208"/>
      <c r="KZY3" s="208"/>
      <c r="KZZ3" s="208"/>
      <c r="LAA3" s="208"/>
      <c r="LAB3" s="208"/>
      <c r="LAC3" s="208"/>
      <c r="LAD3" s="208"/>
      <c r="LAE3" s="208"/>
      <c r="LAF3" s="208"/>
      <c r="LAG3" s="208"/>
      <c r="LAH3" s="208"/>
      <c r="LAI3" s="208"/>
      <c r="LAJ3" s="208"/>
      <c r="LAK3" s="208"/>
      <c r="LAL3" s="208"/>
      <c r="LAM3" s="208"/>
      <c r="LAN3" s="208"/>
      <c r="LAO3" s="208"/>
      <c r="LAP3" s="208"/>
      <c r="LAQ3" s="208"/>
      <c r="LAR3" s="208"/>
      <c r="LAS3" s="208"/>
      <c r="LAT3" s="208"/>
      <c r="LAU3" s="208"/>
      <c r="LAV3" s="208"/>
      <c r="LAW3" s="208"/>
      <c r="LAX3" s="208"/>
      <c r="LAY3" s="208"/>
      <c r="LAZ3" s="208"/>
      <c r="LBA3" s="208"/>
      <c r="LBB3" s="208"/>
      <c r="LBC3" s="208"/>
      <c r="LBD3" s="208"/>
      <c r="LBE3" s="208"/>
      <c r="LBF3" s="208"/>
      <c r="LBG3" s="208"/>
      <c r="LBH3" s="208"/>
      <c r="LBI3" s="208"/>
      <c r="LBJ3" s="208"/>
      <c r="LBK3" s="208"/>
      <c r="LBL3" s="208"/>
      <c r="LBM3" s="208"/>
      <c r="LBN3" s="208"/>
      <c r="LBO3" s="208"/>
      <c r="LBP3" s="208"/>
      <c r="LBQ3" s="208"/>
      <c r="LBR3" s="208"/>
      <c r="LBS3" s="208"/>
      <c r="LBT3" s="208"/>
      <c r="LBU3" s="208"/>
      <c r="LBV3" s="208"/>
      <c r="LBW3" s="208"/>
      <c r="LBX3" s="208"/>
      <c r="LBY3" s="208"/>
      <c r="LBZ3" s="208"/>
      <c r="LCA3" s="208"/>
      <c r="LCB3" s="208"/>
      <c r="LCC3" s="208"/>
      <c r="LCD3" s="208"/>
      <c r="LCE3" s="208"/>
      <c r="LCF3" s="208"/>
      <c r="LCG3" s="208"/>
      <c r="LCH3" s="208"/>
      <c r="LCI3" s="208"/>
      <c r="LCJ3" s="208"/>
      <c r="LCK3" s="208"/>
      <c r="LCL3" s="208"/>
      <c r="LCM3" s="208"/>
      <c r="LCN3" s="208"/>
      <c r="LCO3" s="208"/>
      <c r="LCP3" s="208"/>
      <c r="LCQ3" s="208"/>
      <c r="LCR3" s="208"/>
      <c r="LCS3" s="208"/>
      <c r="LCT3" s="208"/>
      <c r="LCU3" s="208"/>
      <c r="LCV3" s="208"/>
      <c r="LCW3" s="208"/>
      <c r="LCX3" s="208"/>
      <c r="LCY3" s="208"/>
      <c r="LCZ3" s="208"/>
      <c r="LDA3" s="208"/>
      <c r="LDB3" s="208"/>
      <c r="LDC3" s="208"/>
      <c r="LDD3" s="208"/>
      <c r="LDE3" s="208"/>
      <c r="LDF3" s="208"/>
      <c r="LDG3" s="208"/>
      <c r="LDH3" s="208"/>
      <c r="LDI3" s="208"/>
      <c r="LDJ3" s="208"/>
      <c r="LDK3" s="208"/>
      <c r="LDL3" s="208"/>
      <c r="LDM3" s="208"/>
      <c r="LDN3" s="208"/>
      <c r="LDO3" s="208"/>
      <c r="LDP3" s="208"/>
      <c r="LDQ3" s="208"/>
      <c r="LDR3" s="208"/>
      <c r="LDS3" s="208"/>
      <c r="LDT3" s="208"/>
      <c r="LDU3" s="208"/>
      <c r="LDV3" s="208"/>
      <c r="LDW3" s="208"/>
      <c r="LDX3" s="208"/>
      <c r="LDY3" s="208"/>
      <c r="LDZ3" s="208"/>
      <c r="LEA3" s="208"/>
      <c r="LEB3" s="208"/>
      <c r="LEC3" s="208"/>
      <c r="LED3" s="208"/>
      <c r="LEE3" s="208"/>
      <c r="LEF3" s="208"/>
      <c r="LEG3" s="208"/>
      <c r="LEH3" s="208"/>
      <c r="LEI3" s="208"/>
      <c r="LEJ3" s="208"/>
      <c r="LEK3" s="208"/>
      <c r="LEL3" s="208"/>
      <c r="LEM3" s="208"/>
      <c r="LEN3" s="208"/>
      <c r="LEO3" s="208"/>
      <c r="LEP3" s="208"/>
      <c r="LEQ3" s="208"/>
      <c r="LER3" s="208"/>
      <c r="LES3" s="208"/>
      <c r="LET3" s="208"/>
      <c r="LEU3" s="208"/>
      <c r="LEV3" s="208"/>
      <c r="LEW3" s="208"/>
      <c r="LEX3" s="208"/>
      <c r="LEY3" s="208"/>
      <c r="LEZ3" s="208"/>
      <c r="LFA3" s="208"/>
      <c r="LFB3" s="208"/>
      <c r="LFC3" s="208"/>
      <c r="LFD3" s="208"/>
      <c r="LFE3" s="208"/>
      <c r="LFF3" s="208"/>
      <c r="LFG3" s="208"/>
      <c r="LFH3" s="208"/>
      <c r="LFI3" s="208"/>
      <c r="LFJ3" s="208"/>
      <c r="LFK3" s="208"/>
      <c r="LFL3" s="208"/>
      <c r="LFM3" s="208"/>
      <c r="LFN3" s="208"/>
      <c r="LFO3" s="208"/>
      <c r="LFP3" s="208"/>
      <c r="LFQ3" s="208"/>
      <c r="LFR3" s="208"/>
      <c r="LFS3" s="208"/>
      <c r="LFT3" s="208"/>
      <c r="LFU3" s="208"/>
      <c r="LFV3" s="208"/>
      <c r="LFW3" s="208"/>
      <c r="LFX3" s="208"/>
      <c r="LFY3" s="208"/>
      <c r="LFZ3" s="208"/>
      <c r="LGA3" s="208"/>
      <c r="LGB3" s="208"/>
      <c r="LGC3" s="208"/>
      <c r="LGD3" s="208"/>
      <c r="LGE3" s="208"/>
      <c r="LGF3" s="208"/>
      <c r="LGG3" s="208"/>
      <c r="LGH3" s="208"/>
      <c r="LGI3" s="208"/>
      <c r="LGJ3" s="208"/>
      <c r="LGK3" s="208"/>
      <c r="LGL3" s="208"/>
      <c r="LGM3" s="208"/>
      <c r="LGN3" s="208"/>
      <c r="LGO3" s="208"/>
      <c r="LGP3" s="208"/>
      <c r="LGQ3" s="208"/>
      <c r="LGR3" s="208"/>
      <c r="LGS3" s="208"/>
      <c r="LGT3" s="208"/>
      <c r="LGU3" s="208"/>
      <c r="LGV3" s="208"/>
      <c r="LGW3" s="208"/>
      <c r="LGX3" s="208"/>
      <c r="LGY3" s="208"/>
      <c r="LGZ3" s="208"/>
      <c r="LHA3" s="208"/>
      <c r="LHB3" s="208"/>
      <c r="LHC3" s="208"/>
      <c r="LHD3" s="208"/>
      <c r="LHE3" s="208"/>
      <c r="LHF3" s="208"/>
      <c r="LHG3" s="208"/>
      <c r="LHH3" s="208"/>
      <c r="LHI3" s="208"/>
      <c r="LHJ3" s="208"/>
      <c r="LHK3" s="208"/>
      <c r="LHL3" s="208"/>
      <c r="LHM3" s="208"/>
      <c r="LHN3" s="208"/>
      <c r="LHO3" s="208"/>
      <c r="LHP3" s="208"/>
      <c r="LHQ3" s="208"/>
      <c r="LHR3" s="208"/>
      <c r="LHS3" s="208"/>
      <c r="LHT3" s="208"/>
      <c r="LHU3" s="208"/>
      <c r="LHV3" s="208"/>
      <c r="LHW3" s="208"/>
      <c r="LHX3" s="208"/>
      <c r="LHY3" s="208"/>
      <c r="LHZ3" s="208"/>
      <c r="LIA3" s="208"/>
      <c r="LIB3" s="208"/>
      <c r="LIC3" s="208"/>
      <c r="LID3" s="208"/>
      <c r="LIE3" s="208"/>
      <c r="LIF3" s="208"/>
      <c r="LIG3" s="208"/>
      <c r="LIH3" s="208"/>
      <c r="LII3" s="208"/>
      <c r="LIJ3" s="208"/>
      <c r="LIK3" s="208"/>
      <c r="LIL3" s="208"/>
      <c r="LIM3" s="208"/>
      <c r="LIN3" s="208"/>
      <c r="LIO3" s="208"/>
      <c r="LIP3" s="208"/>
      <c r="LIQ3" s="208"/>
      <c r="LIR3" s="208"/>
      <c r="LIS3" s="208"/>
      <c r="LIT3" s="208"/>
      <c r="LIU3" s="208"/>
      <c r="LIV3" s="208"/>
      <c r="LIW3" s="208"/>
      <c r="LIX3" s="208"/>
      <c r="LIY3" s="208"/>
      <c r="LIZ3" s="208"/>
      <c r="LJA3" s="208"/>
      <c r="LJB3" s="208"/>
      <c r="LJC3" s="208"/>
      <c r="LJD3" s="208"/>
      <c r="LJE3" s="208"/>
      <c r="LJF3" s="208"/>
      <c r="LJG3" s="208"/>
      <c r="LJH3" s="208"/>
      <c r="LJI3" s="208"/>
      <c r="LJJ3" s="208"/>
      <c r="LJK3" s="208"/>
      <c r="LJL3" s="208"/>
      <c r="LJM3" s="208"/>
      <c r="LJN3" s="208"/>
      <c r="LJO3" s="208"/>
      <c r="LJP3" s="208"/>
      <c r="LJQ3" s="208"/>
      <c r="LJR3" s="208"/>
      <c r="LJS3" s="208"/>
      <c r="LJT3" s="208"/>
      <c r="LJU3" s="208"/>
      <c r="LJV3" s="208"/>
      <c r="LJW3" s="208"/>
      <c r="LJX3" s="208"/>
      <c r="LJY3" s="208"/>
      <c r="LJZ3" s="208"/>
      <c r="LKA3" s="208"/>
      <c r="LKB3" s="208"/>
      <c r="LKC3" s="208"/>
      <c r="LKD3" s="208"/>
      <c r="LKE3" s="208"/>
      <c r="LKF3" s="208"/>
      <c r="LKG3" s="208"/>
      <c r="LKH3" s="208"/>
      <c r="LKI3" s="208"/>
      <c r="LKJ3" s="208"/>
      <c r="LKK3" s="208"/>
      <c r="LKL3" s="208"/>
      <c r="LKM3" s="208"/>
      <c r="LKN3" s="208"/>
      <c r="LKO3" s="208"/>
      <c r="LKP3" s="208"/>
      <c r="LKQ3" s="208"/>
      <c r="LKR3" s="208"/>
      <c r="LKS3" s="208"/>
      <c r="LKT3" s="208"/>
      <c r="LKU3" s="208"/>
      <c r="LKV3" s="208"/>
      <c r="LKW3" s="208"/>
      <c r="LKX3" s="208"/>
      <c r="LKY3" s="208"/>
      <c r="LKZ3" s="208"/>
      <c r="LLA3" s="208"/>
      <c r="LLB3" s="208"/>
      <c r="LLC3" s="208"/>
      <c r="LLD3" s="208"/>
      <c r="LLE3" s="208"/>
      <c r="LLF3" s="208"/>
      <c r="LLG3" s="208"/>
      <c r="LLH3" s="208"/>
      <c r="LLI3" s="208"/>
      <c r="LLJ3" s="208"/>
      <c r="LLK3" s="208"/>
      <c r="LLL3" s="208"/>
      <c r="LLM3" s="208"/>
      <c r="LLN3" s="208"/>
      <c r="LLO3" s="208"/>
      <c r="LLP3" s="208"/>
      <c r="LLQ3" s="208"/>
      <c r="LLR3" s="208"/>
      <c r="LLS3" s="208"/>
      <c r="LLT3" s="208"/>
      <c r="LLU3" s="208"/>
      <c r="LLV3" s="208"/>
      <c r="LLW3" s="208"/>
      <c r="LLX3" s="208"/>
      <c r="LLY3" s="208"/>
      <c r="LLZ3" s="208"/>
      <c r="LMA3" s="208"/>
      <c r="LMB3" s="208"/>
      <c r="LMC3" s="208"/>
      <c r="LMD3" s="208"/>
      <c r="LME3" s="208"/>
      <c r="LMF3" s="208"/>
      <c r="LMG3" s="208"/>
      <c r="LMH3" s="208"/>
      <c r="LMI3" s="208"/>
      <c r="LMJ3" s="208"/>
      <c r="LMK3" s="208"/>
      <c r="LML3" s="208"/>
      <c r="LMM3" s="208"/>
      <c r="LMN3" s="208"/>
      <c r="LMO3" s="208"/>
      <c r="LMP3" s="208"/>
      <c r="LMQ3" s="208"/>
      <c r="LMR3" s="208"/>
      <c r="LMS3" s="208"/>
      <c r="LMT3" s="208"/>
      <c r="LMU3" s="208"/>
      <c r="LMV3" s="208"/>
      <c r="LMW3" s="208"/>
      <c r="LMX3" s="208"/>
      <c r="LMY3" s="208"/>
      <c r="LMZ3" s="208"/>
      <c r="LNA3" s="208"/>
      <c r="LNB3" s="208"/>
      <c r="LNC3" s="208"/>
      <c r="LND3" s="208"/>
      <c r="LNE3" s="208"/>
      <c r="LNF3" s="208"/>
      <c r="LNG3" s="208"/>
      <c r="LNH3" s="208"/>
      <c r="LNI3" s="208"/>
      <c r="LNJ3" s="208"/>
      <c r="LNK3" s="208"/>
      <c r="LNL3" s="208"/>
      <c r="LNM3" s="208"/>
      <c r="LNN3" s="208"/>
      <c r="LNO3" s="208"/>
      <c r="LNP3" s="208"/>
      <c r="LNQ3" s="208"/>
      <c r="LNR3" s="208"/>
      <c r="LNS3" s="208"/>
      <c r="LNT3" s="208"/>
      <c r="LNU3" s="208"/>
      <c r="LNV3" s="208"/>
      <c r="LNW3" s="208"/>
      <c r="LNX3" s="208"/>
      <c r="LNY3" s="208"/>
      <c r="LNZ3" s="208"/>
      <c r="LOA3" s="208"/>
      <c r="LOB3" s="208"/>
      <c r="LOC3" s="208"/>
      <c r="LOD3" s="208"/>
      <c r="LOE3" s="208"/>
      <c r="LOF3" s="208"/>
      <c r="LOG3" s="208"/>
      <c r="LOH3" s="208"/>
      <c r="LOI3" s="208"/>
      <c r="LOJ3" s="208"/>
      <c r="LOK3" s="208"/>
      <c r="LOL3" s="208"/>
      <c r="LOM3" s="208"/>
      <c r="LON3" s="208"/>
      <c r="LOO3" s="208"/>
      <c r="LOP3" s="208"/>
      <c r="LOQ3" s="208"/>
      <c r="LOR3" s="208"/>
      <c r="LOS3" s="208"/>
      <c r="LOT3" s="208"/>
      <c r="LOU3" s="208"/>
      <c r="LOV3" s="208"/>
      <c r="LOW3" s="208"/>
      <c r="LOX3" s="208"/>
      <c r="LOY3" s="208"/>
      <c r="LOZ3" s="208"/>
      <c r="LPA3" s="208"/>
      <c r="LPB3" s="208"/>
      <c r="LPC3" s="208"/>
      <c r="LPD3" s="208"/>
      <c r="LPE3" s="208"/>
      <c r="LPF3" s="208"/>
      <c r="LPG3" s="208"/>
      <c r="LPH3" s="208"/>
      <c r="LPI3" s="208"/>
      <c r="LPJ3" s="208"/>
      <c r="LPK3" s="208"/>
      <c r="LPL3" s="208"/>
      <c r="LPM3" s="208"/>
      <c r="LPN3" s="208"/>
      <c r="LPO3" s="208"/>
      <c r="LPP3" s="208"/>
      <c r="LPQ3" s="208"/>
      <c r="LPR3" s="208"/>
      <c r="LPS3" s="208"/>
      <c r="LPT3" s="208"/>
      <c r="LPU3" s="208"/>
      <c r="LPV3" s="208"/>
      <c r="LPW3" s="208"/>
      <c r="LPX3" s="208"/>
      <c r="LPY3" s="208"/>
      <c r="LPZ3" s="208"/>
      <c r="LQA3" s="208"/>
      <c r="LQB3" s="208"/>
      <c r="LQC3" s="208"/>
      <c r="LQD3" s="208"/>
      <c r="LQE3" s="208"/>
      <c r="LQF3" s="208"/>
      <c r="LQG3" s="208"/>
      <c r="LQH3" s="208"/>
      <c r="LQI3" s="208"/>
      <c r="LQJ3" s="208"/>
      <c r="LQK3" s="208"/>
      <c r="LQL3" s="208"/>
      <c r="LQM3" s="208"/>
      <c r="LQN3" s="208"/>
      <c r="LQO3" s="208"/>
      <c r="LQP3" s="208"/>
      <c r="LQQ3" s="208"/>
      <c r="LQR3" s="208"/>
      <c r="LQS3" s="208"/>
      <c r="LQT3" s="208"/>
      <c r="LQU3" s="208"/>
      <c r="LQV3" s="208"/>
      <c r="LQW3" s="208"/>
      <c r="LQX3" s="208"/>
      <c r="LQY3" s="208"/>
      <c r="LQZ3" s="208"/>
      <c r="LRA3" s="208"/>
      <c r="LRB3" s="208"/>
      <c r="LRC3" s="208"/>
      <c r="LRD3" s="208"/>
      <c r="LRE3" s="208"/>
      <c r="LRF3" s="208"/>
      <c r="LRG3" s="208"/>
      <c r="LRH3" s="208"/>
      <c r="LRI3" s="208"/>
      <c r="LRJ3" s="208"/>
      <c r="LRK3" s="208"/>
      <c r="LRL3" s="208"/>
      <c r="LRM3" s="208"/>
      <c r="LRN3" s="208"/>
      <c r="LRO3" s="208"/>
      <c r="LRP3" s="208"/>
      <c r="LRQ3" s="208"/>
      <c r="LRR3" s="208"/>
      <c r="LRS3" s="208"/>
      <c r="LRT3" s="208"/>
      <c r="LRU3" s="208"/>
      <c r="LRV3" s="208"/>
      <c r="LRW3" s="208"/>
      <c r="LRX3" s="208"/>
      <c r="LRY3" s="208"/>
      <c r="LRZ3" s="208"/>
      <c r="LSA3" s="208"/>
      <c r="LSB3" s="208"/>
      <c r="LSC3" s="208"/>
      <c r="LSD3" s="208"/>
      <c r="LSE3" s="208"/>
      <c r="LSF3" s="208"/>
      <c r="LSG3" s="208"/>
      <c r="LSH3" s="208"/>
      <c r="LSI3" s="208"/>
      <c r="LSJ3" s="208"/>
      <c r="LSK3" s="208"/>
      <c r="LSL3" s="208"/>
      <c r="LSM3" s="208"/>
      <c r="LSN3" s="208"/>
      <c r="LSO3" s="208"/>
      <c r="LSP3" s="208"/>
      <c r="LSQ3" s="208"/>
      <c r="LSR3" s="208"/>
      <c r="LSS3" s="208"/>
      <c r="LST3" s="208"/>
      <c r="LSU3" s="208"/>
      <c r="LSV3" s="208"/>
      <c r="LSW3" s="208"/>
      <c r="LSX3" s="208"/>
      <c r="LSY3" s="208"/>
      <c r="LSZ3" s="208"/>
      <c r="LTA3" s="208"/>
      <c r="LTB3" s="208"/>
      <c r="LTC3" s="208"/>
      <c r="LTD3" s="208"/>
      <c r="LTE3" s="208"/>
      <c r="LTF3" s="208"/>
      <c r="LTG3" s="208"/>
      <c r="LTH3" s="208"/>
      <c r="LTI3" s="208"/>
      <c r="LTJ3" s="208"/>
      <c r="LTK3" s="208"/>
      <c r="LTL3" s="208"/>
      <c r="LTM3" s="208"/>
      <c r="LTN3" s="208"/>
      <c r="LTO3" s="208"/>
      <c r="LTP3" s="208"/>
      <c r="LTQ3" s="208"/>
      <c r="LTR3" s="208"/>
      <c r="LTS3" s="208"/>
      <c r="LTT3" s="208"/>
      <c r="LTU3" s="208"/>
      <c r="LTV3" s="208"/>
      <c r="LTW3" s="208"/>
      <c r="LTX3" s="208"/>
      <c r="LTY3" s="208"/>
      <c r="LTZ3" s="208"/>
      <c r="LUA3" s="208"/>
      <c r="LUB3" s="208"/>
      <c r="LUC3" s="208"/>
      <c r="LUD3" s="208"/>
      <c r="LUE3" s="208"/>
      <c r="LUF3" s="208"/>
      <c r="LUG3" s="208"/>
      <c r="LUH3" s="208"/>
      <c r="LUI3" s="208"/>
      <c r="LUJ3" s="208"/>
      <c r="LUK3" s="208"/>
      <c r="LUL3" s="208"/>
      <c r="LUM3" s="208"/>
      <c r="LUN3" s="208"/>
      <c r="LUO3" s="208"/>
      <c r="LUP3" s="208"/>
      <c r="LUQ3" s="208"/>
      <c r="LUR3" s="208"/>
      <c r="LUS3" s="208"/>
      <c r="LUT3" s="208"/>
      <c r="LUU3" s="208"/>
      <c r="LUV3" s="208"/>
      <c r="LUW3" s="208"/>
      <c r="LUX3" s="208"/>
      <c r="LUY3" s="208"/>
      <c r="LUZ3" s="208"/>
      <c r="LVA3" s="208"/>
      <c r="LVB3" s="208"/>
      <c r="LVC3" s="208"/>
      <c r="LVD3" s="208"/>
      <c r="LVE3" s="208"/>
      <c r="LVF3" s="208"/>
      <c r="LVG3" s="208"/>
      <c r="LVH3" s="208"/>
      <c r="LVI3" s="208"/>
      <c r="LVJ3" s="208"/>
      <c r="LVK3" s="208"/>
      <c r="LVL3" s="208"/>
      <c r="LVM3" s="208"/>
      <c r="LVN3" s="208"/>
      <c r="LVO3" s="208"/>
      <c r="LVP3" s="208"/>
      <c r="LVQ3" s="208"/>
      <c r="LVR3" s="208"/>
      <c r="LVS3" s="208"/>
      <c r="LVT3" s="208"/>
      <c r="LVU3" s="208"/>
      <c r="LVV3" s="208"/>
      <c r="LVW3" s="208"/>
      <c r="LVX3" s="208"/>
      <c r="LVY3" s="208"/>
      <c r="LVZ3" s="208"/>
      <c r="LWA3" s="208"/>
      <c r="LWB3" s="208"/>
      <c r="LWC3" s="208"/>
      <c r="LWD3" s="208"/>
      <c r="LWE3" s="208"/>
      <c r="LWF3" s="208"/>
      <c r="LWG3" s="208"/>
      <c r="LWH3" s="208"/>
      <c r="LWI3" s="208"/>
      <c r="LWJ3" s="208"/>
      <c r="LWK3" s="208"/>
      <c r="LWL3" s="208"/>
      <c r="LWM3" s="208"/>
      <c r="LWN3" s="208"/>
      <c r="LWO3" s="208"/>
      <c r="LWP3" s="208"/>
      <c r="LWQ3" s="208"/>
      <c r="LWR3" s="208"/>
      <c r="LWS3" s="208"/>
      <c r="LWT3" s="208"/>
      <c r="LWU3" s="208"/>
      <c r="LWV3" s="208"/>
      <c r="LWW3" s="208"/>
      <c r="LWX3" s="208"/>
      <c r="LWY3" s="208"/>
      <c r="LWZ3" s="208"/>
      <c r="LXA3" s="208"/>
      <c r="LXB3" s="208"/>
      <c r="LXC3" s="208"/>
      <c r="LXD3" s="208"/>
      <c r="LXE3" s="208"/>
      <c r="LXF3" s="208"/>
      <c r="LXG3" s="208"/>
      <c r="LXH3" s="208"/>
      <c r="LXI3" s="208"/>
      <c r="LXJ3" s="208"/>
      <c r="LXK3" s="208"/>
      <c r="LXL3" s="208"/>
      <c r="LXM3" s="208"/>
      <c r="LXN3" s="208"/>
      <c r="LXO3" s="208"/>
      <c r="LXP3" s="208"/>
      <c r="LXQ3" s="208"/>
      <c r="LXR3" s="208"/>
      <c r="LXS3" s="208"/>
      <c r="LXT3" s="208"/>
      <c r="LXU3" s="208"/>
      <c r="LXV3" s="208"/>
      <c r="LXW3" s="208"/>
      <c r="LXX3" s="208"/>
      <c r="LXY3" s="208"/>
      <c r="LXZ3" s="208"/>
      <c r="LYA3" s="208"/>
      <c r="LYB3" s="208"/>
      <c r="LYC3" s="208"/>
      <c r="LYD3" s="208"/>
      <c r="LYE3" s="208"/>
      <c r="LYF3" s="208"/>
      <c r="LYG3" s="208"/>
      <c r="LYH3" s="208"/>
      <c r="LYI3" s="208"/>
      <c r="LYJ3" s="208"/>
      <c r="LYK3" s="208"/>
      <c r="LYL3" s="208"/>
      <c r="LYM3" s="208"/>
      <c r="LYN3" s="208"/>
      <c r="LYO3" s="208"/>
      <c r="LYP3" s="208"/>
      <c r="LYQ3" s="208"/>
      <c r="LYR3" s="208"/>
      <c r="LYS3" s="208"/>
      <c r="LYT3" s="208"/>
      <c r="LYU3" s="208"/>
      <c r="LYV3" s="208"/>
      <c r="LYW3" s="208"/>
      <c r="LYX3" s="208"/>
      <c r="LYY3" s="208"/>
      <c r="LYZ3" s="208"/>
      <c r="LZA3" s="208"/>
      <c r="LZB3" s="208"/>
      <c r="LZC3" s="208"/>
      <c r="LZD3" s="208"/>
      <c r="LZE3" s="208"/>
      <c r="LZF3" s="208"/>
      <c r="LZG3" s="208"/>
      <c r="LZH3" s="208"/>
      <c r="LZI3" s="208"/>
      <c r="LZJ3" s="208"/>
      <c r="LZK3" s="208"/>
      <c r="LZL3" s="208"/>
      <c r="LZM3" s="208"/>
      <c r="LZN3" s="208"/>
      <c r="LZO3" s="208"/>
      <c r="LZP3" s="208"/>
      <c r="LZQ3" s="208"/>
      <c r="LZR3" s="208"/>
      <c r="LZS3" s="208"/>
      <c r="LZT3" s="208"/>
      <c r="LZU3" s="208"/>
      <c r="LZV3" s="208"/>
      <c r="LZW3" s="208"/>
      <c r="LZX3" s="208"/>
      <c r="LZY3" s="208"/>
      <c r="LZZ3" s="208"/>
      <c r="MAA3" s="208"/>
      <c r="MAB3" s="208"/>
      <c r="MAC3" s="208"/>
      <c r="MAD3" s="208"/>
      <c r="MAE3" s="208"/>
      <c r="MAF3" s="208"/>
      <c r="MAG3" s="208"/>
      <c r="MAH3" s="208"/>
      <c r="MAI3" s="208"/>
      <c r="MAJ3" s="208"/>
      <c r="MAK3" s="208"/>
      <c r="MAL3" s="208"/>
      <c r="MAM3" s="208"/>
      <c r="MAN3" s="208"/>
      <c r="MAO3" s="208"/>
      <c r="MAP3" s="208"/>
      <c r="MAQ3" s="208"/>
      <c r="MAR3" s="208"/>
      <c r="MAS3" s="208"/>
      <c r="MAT3" s="208"/>
      <c r="MAU3" s="208"/>
      <c r="MAV3" s="208"/>
      <c r="MAW3" s="208"/>
      <c r="MAX3" s="208"/>
      <c r="MAY3" s="208"/>
      <c r="MAZ3" s="208"/>
      <c r="MBA3" s="208"/>
      <c r="MBB3" s="208"/>
      <c r="MBC3" s="208"/>
      <c r="MBD3" s="208"/>
      <c r="MBE3" s="208"/>
      <c r="MBF3" s="208"/>
      <c r="MBG3" s="208"/>
      <c r="MBH3" s="208"/>
      <c r="MBI3" s="208"/>
      <c r="MBJ3" s="208"/>
      <c r="MBK3" s="208"/>
      <c r="MBL3" s="208"/>
      <c r="MBM3" s="208"/>
      <c r="MBN3" s="208"/>
      <c r="MBO3" s="208"/>
      <c r="MBP3" s="208"/>
      <c r="MBQ3" s="208"/>
      <c r="MBR3" s="208"/>
      <c r="MBS3" s="208"/>
      <c r="MBT3" s="208"/>
      <c r="MBU3" s="208"/>
      <c r="MBV3" s="208"/>
      <c r="MBW3" s="208"/>
      <c r="MBX3" s="208"/>
      <c r="MBY3" s="208"/>
      <c r="MBZ3" s="208"/>
      <c r="MCA3" s="208"/>
      <c r="MCB3" s="208"/>
      <c r="MCC3" s="208"/>
      <c r="MCD3" s="208"/>
      <c r="MCE3" s="208"/>
      <c r="MCF3" s="208"/>
      <c r="MCG3" s="208"/>
      <c r="MCH3" s="208"/>
      <c r="MCI3" s="208"/>
      <c r="MCJ3" s="208"/>
      <c r="MCK3" s="208"/>
      <c r="MCL3" s="208"/>
      <c r="MCM3" s="208"/>
      <c r="MCN3" s="208"/>
      <c r="MCO3" s="208"/>
      <c r="MCP3" s="208"/>
      <c r="MCQ3" s="208"/>
      <c r="MCR3" s="208"/>
      <c r="MCS3" s="208"/>
      <c r="MCT3" s="208"/>
      <c r="MCU3" s="208"/>
      <c r="MCV3" s="208"/>
      <c r="MCW3" s="208"/>
      <c r="MCX3" s="208"/>
      <c r="MCY3" s="208"/>
      <c r="MCZ3" s="208"/>
      <c r="MDA3" s="208"/>
      <c r="MDB3" s="208"/>
      <c r="MDC3" s="208"/>
      <c r="MDD3" s="208"/>
      <c r="MDE3" s="208"/>
      <c r="MDF3" s="208"/>
      <c r="MDG3" s="208"/>
      <c r="MDH3" s="208"/>
      <c r="MDI3" s="208"/>
      <c r="MDJ3" s="208"/>
      <c r="MDK3" s="208"/>
      <c r="MDL3" s="208"/>
      <c r="MDM3" s="208"/>
      <c r="MDN3" s="208"/>
      <c r="MDO3" s="208"/>
      <c r="MDP3" s="208"/>
      <c r="MDQ3" s="208"/>
      <c r="MDR3" s="208"/>
      <c r="MDS3" s="208"/>
      <c r="MDT3" s="208"/>
      <c r="MDU3" s="208"/>
      <c r="MDV3" s="208"/>
      <c r="MDW3" s="208"/>
      <c r="MDX3" s="208"/>
      <c r="MDY3" s="208"/>
      <c r="MDZ3" s="208"/>
      <c r="MEA3" s="208"/>
      <c r="MEB3" s="208"/>
      <c r="MEC3" s="208"/>
      <c r="MED3" s="208"/>
      <c r="MEE3" s="208"/>
      <c r="MEF3" s="208"/>
      <c r="MEG3" s="208"/>
      <c r="MEH3" s="208"/>
      <c r="MEI3" s="208"/>
      <c r="MEJ3" s="208"/>
      <c r="MEK3" s="208"/>
      <c r="MEL3" s="208"/>
      <c r="MEM3" s="208"/>
      <c r="MEN3" s="208"/>
      <c r="MEO3" s="208"/>
      <c r="MEP3" s="208"/>
      <c r="MEQ3" s="208"/>
      <c r="MER3" s="208"/>
      <c r="MES3" s="208"/>
      <c r="MET3" s="208"/>
      <c r="MEU3" s="208"/>
      <c r="MEV3" s="208"/>
      <c r="MEW3" s="208"/>
      <c r="MEX3" s="208"/>
      <c r="MEY3" s="208"/>
      <c r="MEZ3" s="208"/>
      <c r="MFA3" s="208"/>
      <c r="MFB3" s="208"/>
      <c r="MFC3" s="208"/>
      <c r="MFD3" s="208"/>
      <c r="MFE3" s="208"/>
      <c r="MFF3" s="208"/>
      <c r="MFG3" s="208"/>
      <c r="MFH3" s="208"/>
      <c r="MFI3" s="208"/>
      <c r="MFJ3" s="208"/>
      <c r="MFK3" s="208"/>
      <c r="MFL3" s="208"/>
      <c r="MFM3" s="208"/>
      <c r="MFN3" s="208"/>
      <c r="MFO3" s="208"/>
      <c r="MFP3" s="208"/>
      <c r="MFQ3" s="208"/>
      <c r="MFR3" s="208"/>
      <c r="MFS3" s="208"/>
      <c r="MFT3" s="208"/>
      <c r="MFU3" s="208"/>
      <c r="MFV3" s="208"/>
      <c r="MFW3" s="208"/>
      <c r="MFX3" s="208"/>
      <c r="MFY3" s="208"/>
      <c r="MFZ3" s="208"/>
      <c r="MGA3" s="208"/>
      <c r="MGB3" s="208"/>
      <c r="MGC3" s="208"/>
      <c r="MGD3" s="208"/>
      <c r="MGE3" s="208"/>
      <c r="MGF3" s="208"/>
      <c r="MGG3" s="208"/>
      <c r="MGH3" s="208"/>
      <c r="MGI3" s="208"/>
      <c r="MGJ3" s="208"/>
      <c r="MGK3" s="208"/>
      <c r="MGL3" s="208"/>
      <c r="MGM3" s="208"/>
      <c r="MGN3" s="208"/>
      <c r="MGO3" s="208"/>
      <c r="MGP3" s="208"/>
      <c r="MGQ3" s="208"/>
      <c r="MGR3" s="208"/>
      <c r="MGS3" s="208"/>
      <c r="MGT3" s="208"/>
      <c r="MGU3" s="208"/>
      <c r="MGV3" s="208"/>
      <c r="MGW3" s="208"/>
      <c r="MGX3" s="208"/>
      <c r="MGY3" s="208"/>
      <c r="MGZ3" s="208"/>
      <c r="MHA3" s="208"/>
      <c r="MHB3" s="208"/>
      <c r="MHC3" s="208"/>
      <c r="MHD3" s="208"/>
      <c r="MHE3" s="208"/>
      <c r="MHF3" s="208"/>
      <c r="MHG3" s="208"/>
      <c r="MHH3" s="208"/>
      <c r="MHI3" s="208"/>
      <c r="MHJ3" s="208"/>
      <c r="MHK3" s="208"/>
      <c r="MHL3" s="208"/>
      <c r="MHM3" s="208"/>
      <c r="MHN3" s="208"/>
      <c r="MHO3" s="208"/>
      <c r="MHP3" s="208"/>
      <c r="MHQ3" s="208"/>
      <c r="MHR3" s="208"/>
      <c r="MHS3" s="208"/>
      <c r="MHT3" s="208"/>
      <c r="MHU3" s="208"/>
      <c r="MHV3" s="208"/>
      <c r="MHW3" s="208"/>
      <c r="MHX3" s="208"/>
      <c r="MHY3" s="208"/>
      <c r="MHZ3" s="208"/>
      <c r="MIA3" s="208"/>
      <c r="MIB3" s="208"/>
      <c r="MIC3" s="208"/>
      <c r="MID3" s="208"/>
      <c r="MIE3" s="208"/>
      <c r="MIF3" s="208"/>
      <c r="MIG3" s="208"/>
      <c r="MIH3" s="208"/>
      <c r="MII3" s="208"/>
      <c r="MIJ3" s="208"/>
      <c r="MIK3" s="208"/>
      <c r="MIL3" s="208"/>
      <c r="MIM3" s="208"/>
      <c r="MIN3" s="208"/>
      <c r="MIO3" s="208"/>
      <c r="MIP3" s="208"/>
      <c r="MIQ3" s="208"/>
      <c r="MIR3" s="208"/>
      <c r="MIS3" s="208"/>
      <c r="MIT3" s="208"/>
      <c r="MIU3" s="208"/>
      <c r="MIV3" s="208"/>
      <c r="MIW3" s="208"/>
      <c r="MIX3" s="208"/>
      <c r="MIY3" s="208"/>
      <c r="MIZ3" s="208"/>
      <c r="MJA3" s="208"/>
      <c r="MJB3" s="208"/>
      <c r="MJC3" s="208"/>
      <c r="MJD3" s="208"/>
      <c r="MJE3" s="208"/>
      <c r="MJF3" s="208"/>
      <c r="MJG3" s="208"/>
      <c r="MJH3" s="208"/>
      <c r="MJI3" s="208"/>
      <c r="MJJ3" s="208"/>
      <c r="MJK3" s="208"/>
      <c r="MJL3" s="208"/>
      <c r="MJM3" s="208"/>
      <c r="MJN3" s="208"/>
      <c r="MJO3" s="208"/>
      <c r="MJP3" s="208"/>
      <c r="MJQ3" s="208"/>
      <c r="MJR3" s="208"/>
      <c r="MJS3" s="208"/>
      <c r="MJT3" s="208"/>
      <c r="MJU3" s="208"/>
      <c r="MJV3" s="208"/>
      <c r="MJW3" s="208"/>
      <c r="MJX3" s="208"/>
      <c r="MJY3" s="208"/>
      <c r="MJZ3" s="208"/>
      <c r="MKA3" s="208"/>
      <c r="MKB3" s="208"/>
      <c r="MKC3" s="208"/>
      <c r="MKD3" s="208"/>
      <c r="MKE3" s="208"/>
      <c r="MKF3" s="208"/>
      <c r="MKG3" s="208"/>
      <c r="MKH3" s="208"/>
      <c r="MKI3" s="208"/>
      <c r="MKJ3" s="208"/>
      <c r="MKK3" s="208"/>
      <c r="MKL3" s="208"/>
      <c r="MKM3" s="208"/>
      <c r="MKN3" s="208"/>
      <c r="MKO3" s="208"/>
      <c r="MKP3" s="208"/>
      <c r="MKQ3" s="208"/>
      <c r="MKR3" s="208"/>
      <c r="MKS3" s="208"/>
      <c r="MKT3" s="208"/>
      <c r="MKU3" s="208"/>
      <c r="MKV3" s="208"/>
      <c r="MKW3" s="208"/>
      <c r="MKX3" s="208"/>
      <c r="MKY3" s="208"/>
      <c r="MKZ3" s="208"/>
      <c r="MLA3" s="208"/>
      <c r="MLB3" s="208"/>
      <c r="MLC3" s="208"/>
      <c r="MLD3" s="208"/>
      <c r="MLE3" s="208"/>
      <c r="MLF3" s="208"/>
      <c r="MLG3" s="208"/>
      <c r="MLH3" s="208"/>
      <c r="MLI3" s="208"/>
      <c r="MLJ3" s="208"/>
      <c r="MLK3" s="208"/>
      <c r="MLL3" s="208"/>
      <c r="MLM3" s="208"/>
      <c r="MLN3" s="208"/>
      <c r="MLO3" s="208"/>
      <c r="MLP3" s="208"/>
      <c r="MLQ3" s="208"/>
      <c r="MLR3" s="208"/>
      <c r="MLS3" s="208"/>
      <c r="MLT3" s="208"/>
      <c r="MLU3" s="208"/>
      <c r="MLV3" s="208"/>
      <c r="MLW3" s="208"/>
      <c r="MLX3" s="208"/>
      <c r="MLY3" s="208"/>
      <c r="MLZ3" s="208"/>
      <c r="MMA3" s="208"/>
      <c r="MMB3" s="208"/>
      <c r="MMC3" s="208"/>
      <c r="MMD3" s="208"/>
      <c r="MME3" s="208"/>
      <c r="MMF3" s="208"/>
      <c r="MMG3" s="208"/>
      <c r="MMH3" s="208"/>
      <c r="MMI3" s="208"/>
      <c r="MMJ3" s="208"/>
      <c r="MMK3" s="208"/>
      <c r="MML3" s="208"/>
      <c r="MMM3" s="208"/>
      <c r="MMN3" s="208"/>
      <c r="MMO3" s="208"/>
      <c r="MMP3" s="208"/>
      <c r="MMQ3" s="208"/>
      <c r="MMR3" s="208"/>
      <c r="MMS3" s="208"/>
      <c r="MMT3" s="208"/>
      <c r="MMU3" s="208"/>
      <c r="MMV3" s="208"/>
      <c r="MMW3" s="208"/>
      <c r="MMX3" s="208"/>
      <c r="MMY3" s="208"/>
      <c r="MMZ3" s="208"/>
      <c r="MNA3" s="208"/>
      <c r="MNB3" s="208"/>
      <c r="MNC3" s="208"/>
      <c r="MND3" s="208"/>
      <c r="MNE3" s="208"/>
      <c r="MNF3" s="208"/>
      <c r="MNG3" s="208"/>
      <c r="MNH3" s="208"/>
      <c r="MNI3" s="208"/>
      <c r="MNJ3" s="208"/>
      <c r="MNK3" s="208"/>
      <c r="MNL3" s="208"/>
      <c r="MNM3" s="208"/>
      <c r="MNN3" s="208"/>
      <c r="MNO3" s="208"/>
      <c r="MNP3" s="208"/>
      <c r="MNQ3" s="208"/>
      <c r="MNR3" s="208"/>
      <c r="MNS3" s="208"/>
      <c r="MNT3" s="208"/>
      <c r="MNU3" s="208"/>
      <c r="MNV3" s="208"/>
      <c r="MNW3" s="208"/>
      <c r="MNX3" s="208"/>
      <c r="MNY3" s="208"/>
      <c r="MNZ3" s="208"/>
      <c r="MOA3" s="208"/>
      <c r="MOB3" s="208"/>
      <c r="MOC3" s="208"/>
      <c r="MOD3" s="208"/>
      <c r="MOE3" s="208"/>
      <c r="MOF3" s="208"/>
      <c r="MOG3" s="208"/>
      <c r="MOH3" s="208"/>
      <c r="MOI3" s="208"/>
      <c r="MOJ3" s="208"/>
      <c r="MOK3" s="208"/>
      <c r="MOL3" s="208"/>
      <c r="MOM3" s="208"/>
      <c r="MON3" s="208"/>
      <c r="MOO3" s="208"/>
      <c r="MOP3" s="208"/>
      <c r="MOQ3" s="208"/>
      <c r="MOR3" s="208"/>
      <c r="MOS3" s="208"/>
      <c r="MOT3" s="208"/>
      <c r="MOU3" s="208"/>
      <c r="MOV3" s="208"/>
      <c r="MOW3" s="208"/>
      <c r="MOX3" s="208"/>
      <c r="MOY3" s="208"/>
      <c r="MOZ3" s="208"/>
      <c r="MPA3" s="208"/>
      <c r="MPB3" s="208"/>
      <c r="MPC3" s="208"/>
      <c r="MPD3" s="208"/>
      <c r="MPE3" s="208"/>
      <c r="MPF3" s="208"/>
      <c r="MPG3" s="208"/>
      <c r="MPH3" s="208"/>
      <c r="MPI3" s="208"/>
      <c r="MPJ3" s="208"/>
      <c r="MPK3" s="208"/>
      <c r="MPL3" s="208"/>
      <c r="MPM3" s="208"/>
      <c r="MPN3" s="208"/>
      <c r="MPO3" s="208"/>
      <c r="MPP3" s="208"/>
      <c r="MPQ3" s="208"/>
      <c r="MPR3" s="208"/>
      <c r="MPS3" s="208"/>
      <c r="MPT3" s="208"/>
      <c r="MPU3" s="208"/>
      <c r="MPV3" s="208"/>
      <c r="MPW3" s="208"/>
      <c r="MPX3" s="208"/>
      <c r="MPY3" s="208"/>
      <c r="MPZ3" s="208"/>
      <c r="MQA3" s="208"/>
      <c r="MQB3" s="208"/>
      <c r="MQC3" s="208"/>
      <c r="MQD3" s="208"/>
      <c r="MQE3" s="208"/>
      <c r="MQF3" s="208"/>
      <c r="MQG3" s="208"/>
      <c r="MQH3" s="208"/>
      <c r="MQI3" s="208"/>
      <c r="MQJ3" s="208"/>
      <c r="MQK3" s="208"/>
      <c r="MQL3" s="208"/>
      <c r="MQM3" s="208"/>
      <c r="MQN3" s="208"/>
      <c r="MQO3" s="208"/>
      <c r="MQP3" s="208"/>
      <c r="MQQ3" s="208"/>
      <c r="MQR3" s="208"/>
      <c r="MQS3" s="208"/>
      <c r="MQT3" s="208"/>
      <c r="MQU3" s="208"/>
      <c r="MQV3" s="208"/>
      <c r="MQW3" s="208"/>
      <c r="MQX3" s="208"/>
      <c r="MQY3" s="208"/>
      <c r="MQZ3" s="208"/>
      <c r="MRA3" s="208"/>
      <c r="MRB3" s="208"/>
      <c r="MRC3" s="208"/>
      <c r="MRD3" s="208"/>
      <c r="MRE3" s="208"/>
      <c r="MRF3" s="208"/>
      <c r="MRG3" s="208"/>
      <c r="MRH3" s="208"/>
      <c r="MRI3" s="208"/>
      <c r="MRJ3" s="208"/>
      <c r="MRK3" s="208"/>
      <c r="MRL3" s="208"/>
      <c r="MRM3" s="208"/>
      <c r="MRN3" s="208"/>
      <c r="MRO3" s="208"/>
      <c r="MRP3" s="208"/>
      <c r="MRQ3" s="208"/>
      <c r="MRR3" s="208"/>
      <c r="MRS3" s="208"/>
      <c r="MRT3" s="208"/>
      <c r="MRU3" s="208"/>
      <c r="MRV3" s="208"/>
      <c r="MRW3" s="208"/>
      <c r="MRX3" s="208"/>
      <c r="MRY3" s="208"/>
      <c r="MRZ3" s="208"/>
      <c r="MSA3" s="208"/>
      <c r="MSB3" s="208"/>
      <c r="MSC3" s="208"/>
      <c r="MSD3" s="208"/>
      <c r="MSE3" s="208"/>
      <c r="MSF3" s="208"/>
      <c r="MSG3" s="208"/>
      <c r="MSH3" s="208"/>
      <c r="MSI3" s="208"/>
      <c r="MSJ3" s="208"/>
      <c r="MSK3" s="208"/>
      <c r="MSL3" s="208"/>
      <c r="MSM3" s="208"/>
      <c r="MSN3" s="208"/>
      <c r="MSO3" s="208"/>
      <c r="MSP3" s="208"/>
      <c r="MSQ3" s="208"/>
      <c r="MSR3" s="208"/>
      <c r="MSS3" s="208"/>
      <c r="MST3" s="208"/>
      <c r="MSU3" s="208"/>
      <c r="MSV3" s="208"/>
      <c r="MSW3" s="208"/>
      <c r="MSX3" s="208"/>
      <c r="MSY3" s="208"/>
      <c r="MSZ3" s="208"/>
      <c r="MTA3" s="208"/>
      <c r="MTB3" s="208"/>
      <c r="MTC3" s="208"/>
      <c r="MTD3" s="208"/>
      <c r="MTE3" s="208"/>
      <c r="MTF3" s="208"/>
      <c r="MTG3" s="208"/>
      <c r="MTH3" s="208"/>
      <c r="MTI3" s="208"/>
      <c r="MTJ3" s="208"/>
      <c r="MTK3" s="208"/>
      <c r="MTL3" s="208"/>
      <c r="MTM3" s="208"/>
      <c r="MTN3" s="208"/>
      <c r="MTO3" s="208"/>
      <c r="MTP3" s="208"/>
      <c r="MTQ3" s="208"/>
      <c r="MTR3" s="208"/>
      <c r="MTS3" s="208"/>
      <c r="MTT3" s="208"/>
      <c r="MTU3" s="208"/>
      <c r="MTV3" s="208"/>
      <c r="MTW3" s="208"/>
      <c r="MTX3" s="208"/>
      <c r="MTY3" s="208"/>
      <c r="MTZ3" s="208"/>
      <c r="MUA3" s="208"/>
      <c r="MUB3" s="208"/>
      <c r="MUC3" s="208"/>
      <c r="MUD3" s="208"/>
      <c r="MUE3" s="208"/>
      <c r="MUF3" s="208"/>
      <c r="MUG3" s="208"/>
      <c r="MUH3" s="208"/>
      <c r="MUI3" s="208"/>
      <c r="MUJ3" s="208"/>
      <c r="MUK3" s="208"/>
      <c r="MUL3" s="208"/>
      <c r="MUM3" s="208"/>
      <c r="MUN3" s="208"/>
      <c r="MUO3" s="208"/>
      <c r="MUP3" s="208"/>
      <c r="MUQ3" s="208"/>
      <c r="MUR3" s="208"/>
      <c r="MUS3" s="208"/>
      <c r="MUT3" s="208"/>
      <c r="MUU3" s="208"/>
      <c r="MUV3" s="208"/>
      <c r="MUW3" s="208"/>
      <c r="MUX3" s="208"/>
      <c r="MUY3" s="208"/>
      <c r="MUZ3" s="208"/>
      <c r="MVA3" s="208"/>
      <c r="MVB3" s="208"/>
      <c r="MVC3" s="208"/>
      <c r="MVD3" s="208"/>
      <c r="MVE3" s="208"/>
      <c r="MVF3" s="208"/>
      <c r="MVG3" s="208"/>
      <c r="MVH3" s="208"/>
      <c r="MVI3" s="208"/>
      <c r="MVJ3" s="208"/>
      <c r="MVK3" s="208"/>
      <c r="MVL3" s="208"/>
      <c r="MVM3" s="208"/>
      <c r="MVN3" s="208"/>
      <c r="MVO3" s="208"/>
      <c r="MVP3" s="208"/>
      <c r="MVQ3" s="208"/>
      <c r="MVR3" s="208"/>
      <c r="MVS3" s="208"/>
      <c r="MVT3" s="208"/>
      <c r="MVU3" s="208"/>
      <c r="MVV3" s="208"/>
      <c r="MVW3" s="208"/>
      <c r="MVX3" s="208"/>
      <c r="MVY3" s="208"/>
      <c r="MVZ3" s="208"/>
      <c r="MWA3" s="208"/>
      <c r="MWB3" s="208"/>
      <c r="MWC3" s="208"/>
      <c r="MWD3" s="208"/>
      <c r="MWE3" s="208"/>
      <c r="MWF3" s="208"/>
      <c r="MWG3" s="208"/>
      <c r="MWH3" s="208"/>
      <c r="MWI3" s="208"/>
      <c r="MWJ3" s="208"/>
      <c r="MWK3" s="208"/>
      <c r="MWL3" s="208"/>
      <c r="MWM3" s="208"/>
      <c r="MWN3" s="208"/>
      <c r="MWO3" s="208"/>
      <c r="MWP3" s="208"/>
      <c r="MWQ3" s="208"/>
      <c r="MWR3" s="208"/>
      <c r="MWS3" s="208"/>
      <c r="MWT3" s="208"/>
      <c r="MWU3" s="208"/>
      <c r="MWV3" s="208"/>
      <c r="MWW3" s="208"/>
      <c r="MWX3" s="208"/>
      <c r="MWY3" s="208"/>
      <c r="MWZ3" s="208"/>
      <c r="MXA3" s="208"/>
      <c r="MXB3" s="208"/>
      <c r="MXC3" s="208"/>
      <c r="MXD3" s="208"/>
      <c r="MXE3" s="208"/>
      <c r="MXF3" s="208"/>
      <c r="MXG3" s="208"/>
      <c r="MXH3" s="208"/>
      <c r="MXI3" s="208"/>
      <c r="MXJ3" s="208"/>
      <c r="MXK3" s="208"/>
      <c r="MXL3" s="208"/>
      <c r="MXM3" s="208"/>
      <c r="MXN3" s="208"/>
      <c r="MXO3" s="208"/>
      <c r="MXP3" s="208"/>
      <c r="MXQ3" s="208"/>
      <c r="MXR3" s="208"/>
      <c r="MXS3" s="208"/>
      <c r="MXT3" s="208"/>
      <c r="MXU3" s="208"/>
      <c r="MXV3" s="208"/>
      <c r="MXW3" s="208"/>
      <c r="MXX3" s="208"/>
      <c r="MXY3" s="208"/>
      <c r="MXZ3" s="208"/>
      <c r="MYA3" s="208"/>
      <c r="MYB3" s="208"/>
      <c r="MYC3" s="208"/>
      <c r="MYD3" s="208"/>
      <c r="MYE3" s="208"/>
      <c r="MYF3" s="208"/>
      <c r="MYG3" s="208"/>
      <c r="MYH3" s="208"/>
      <c r="MYI3" s="208"/>
      <c r="MYJ3" s="208"/>
      <c r="MYK3" s="208"/>
      <c r="MYL3" s="208"/>
      <c r="MYM3" s="208"/>
      <c r="MYN3" s="208"/>
      <c r="MYO3" s="208"/>
      <c r="MYP3" s="208"/>
      <c r="MYQ3" s="208"/>
      <c r="MYR3" s="208"/>
      <c r="MYS3" s="208"/>
      <c r="MYT3" s="208"/>
      <c r="MYU3" s="208"/>
      <c r="MYV3" s="208"/>
      <c r="MYW3" s="208"/>
      <c r="MYX3" s="208"/>
      <c r="MYY3" s="208"/>
      <c r="MYZ3" s="208"/>
      <c r="MZA3" s="208"/>
      <c r="MZB3" s="208"/>
      <c r="MZC3" s="208"/>
      <c r="MZD3" s="208"/>
      <c r="MZE3" s="208"/>
      <c r="MZF3" s="208"/>
      <c r="MZG3" s="208"/>
      <c r="MZH3" s="208"/>
      <c r="MZI3" s="208"/>
      <c r="MZJ3" s="208"/>
      <c r="MZK3" s="208"/>
      <c r="MZL3" s="208"/>
      <c r="MZM3" s="208"/>
      <c r="MZN3" s="208"/>
      <c r="MZO3" s="208"/>
      <c r="MZP3" s="208"/>
      <c r="MZQ3" s="208"/>
      <c r="MZR3" s="208"/>
      <c r="MZS3" s="208"/>
      <c r="MZT3" s="208"/>
      <c r="MZU3" s="208"/>
      <c r="MZV3" s="208"/>
      <c r="MZW3" s="208"/>
      <c r="MZX3" s="208"/>
      <c r="MZY3" s="208"/>
      <c r="MZZ3" s="208"/>
      <c r="NAA3" s="208"/>
      <c r="NAB3" s="208"/>
      <c r="NAC3" s="208"/>
      <c r="NAD3" s="208"/>
      <c r="NAE3" s="208"/>
      <c r="NAF3" s="208"/>
      <c r="NAG3" s="208"/>
      <c r="NAH3" s="208"/>
      <c r="NAI3" s="208"/>
      <c r="NAJ3" s="208"/>
      <c r="NAK3" s="208"/>
      <c r="NAL3" s="208"/>
      <c r="NAM3" s="208"/>
      <c r="NAN3" s="208"/>
      <c r="NAO3" s="208"/>
      <c r="NAP3" s="208"/>
      <c r="NAQ3" s="208"/>
      <c r="NAR3" s="208"/>
      <c r="NAS3" s="208"/>
      <c r="NAT3" s="208"/>
      <c r="NAU3" s="208"/>
      <c r="NAV3" s="208"/>
      <c r="NAW3" s="208"/>
      <c r="NAX3" s="208"/>
      <c r="NAY3" s="208"/>
      <c r="NAZ3" s="208"/>
      <c r="NBA3" s="208"/>
      <c r="NBB3" s="208"/>
      <c r="NBC3" s="208"/>
      <c r="NBD3" s="208"/>
      <c r="NBE3" s="208"/>
      <c r="NBF3" s="208"/>
      <c r="NBG3" s="208"/>
      <c r="NBH3" s="208"/>
      <c r="NBI3" s="208"/>
      <c r="NBJ3" s="208"/>
      <c r="NBK3" s="208"/>
      <c r="NBL3" s="208"/>
      <c r="NBM3" s="208"/>
      <c r="NBN3" s="208"/>
      <c r="NBO3" s="208"/>
      <c r="NBP3" s="208"/>
      <c r="NBQ3" s="208"/>
      <c r="NBR3" s="208"/>
      <c r="NBS3" s="208"/>
      <c r="NBT3" s="208"/>
      <c r="NBU3" s="208"/>
      <c r="NBV3" s="208"/>
      <c r="NBW3" s="208"/>
      <c r="NBX3" s="208"/>
      <c r="NBY3" s="208"/>
      <c r="NBZ3" s="208"/>
      <c r="NCA3" s="208"/>
      <c r="NCB3" s="208"/>
      <c r="NCC3" s="208"/>
      <c r="NCD3" s="208"/>
      <c r="NCE3" s="208"/>
      <c r="NCF3" s="208"/>
      <c r="NCG3" s="208"/>
      <c r="NCH3" s="208"/>
      <c r="NCI3" s="208"/>
      <c r="NCJ3" s="208"/>
      <c r="NCK3" s="208"/>
      <c r="NCL3" s="208"/>
      <c r="NCM3" s="208"/>
      <c r="NCN3" s="208"/>
      <c r="NCO3" s="208"/>
      <c r="NCP3" s="208"/>
      <c r="NCQ3" s="208"/>
      <c r="NCR3" s="208"/>
      <c r="NCS3" s="208"/>
      <c r="NCT3" s="208"/>
      <c r="NCU3" s="208"/>
      <c r="NCV3" s="208"/>
      <c r="NCW3" s="208"/>
      <c r="NCX3" s="208"/>
      <c r="NCY3" s="208"/>
      <c r="NCZ3" s="208"/>
      <c r="NDA3" s="208"/>
      <c r="NDB3" s="208"/>
      <c r="NDC3" s="208"/>
      <c r="NDD3" s="208"/>
      <c r="NDE3" s="208"/>
      <c r="NDF3" s="208"/>
      <c r="NDG3" s="208"/>
      <c r="NDH3" s="208"/>
      <c r="NDI3" s="208"/>
      <c r="NDJ3" s="208"/>
      <c r="NDK3" s="208"/>
      <c r="NDL3" s="208"/>
      <c r="NDM3" s="208"/>
      <c r="NDN3" s="208"/>
      <c r="NDO3" s="208"/>
      <c r="NDP3" s="208"/>
      <c r="NDQ3" s="208"/>
      <c r="NDR3" s="208"/>
      <c r="NDS3" s="208"/>
      <c r="NDT3" s="208"/>
      <c r="NDU3" s="208"/>
      <c r="NDV3" s="208"/>
      <c r="NDW3" s="208"/>
      <c r="NDX3" s="208"/>
      <c r="NDY3" s="208"/>
      <c r="NDZ3" s="208"/>
      <c r="NEA3" s="208"/>
      <c r="NEB3" s="208"/>
      <c r="NEC3" s="208"/>
      <c r="NED3" s="208"/>
      <c r="NEE3" s="208"/>
      <c r="NEF3" s="208"/>
      <c r="NEG3" s="208"/>
      <c r="NEH3" s="208"/>
      <c r="NEI3" s="208"/>
      <c r="NEJ3" s="208"/>
      <c r="NEK3" s="208"/>
      <c r="NEL3" s="208"/>
      <c r="NEM3" s="208"/>
      <c r="NEN3" s="208"/>
      <c r="NEO3" s="208"/>
      <c r="NEP3" s="208"/>
      <c r="NEQ3" s="208"/>
      <c r="NER3" s="208"/>
      <c r="NES3" s="208"/>
      <c r="NET3" s="208"/>
      <c r="NEU3" s="208"/>
      <c r="NEV3" s="208"/>
      <c r="NEW3" s="208"/>
      <c r="NEX3" s="208"/>
      <c r="NEY3" s="208"/>
      <c r="NEZ3" s="208"/>
      <c r="NFA3" s="208"/>
      <c r="NFB3" s="208"/>
      <c r="NFC3" s="208"/>
      <c r="NFD3" s="208"/>
      <c r="NFE3" s="208"/>
      <c r="NFF3" s="208"/>
      <c r="NFG3" s="208"/>
      <c r="NFH3" s="208"/>
      <c r="NFI3" s="208"/>
      <c r="NFJ3" s="208"/>
      <c r="NFK3" s="208"/>
      <c r="NFL3" s="208"/>
      <c r="NFM3" s="208"/>
      <c r="NFN3" s="208"/>
      <c r="NFO3" s="208"/>
      <c r="NFP3" s="208"/>
      <c r="NFQ3" s="208"/>
      <c r="NFR3" s="208"/>
      <c r="NFS3" s="208"/>
      <c r="NFT3" s="208"/>
      <c r="NFU3" s="208"/>
      <c r="NFV3" s="208"/>
      <c r="NFW3" s="208"/>
      <c r="NFX3" s="208"/>
      <c r="NFY3" s="208"/>
      <c r="NFZ3" s="208"/>
      <c r="NGA3" s="208"/>
      <c r="NGB3" s="208"/>
      <c r="NGC3" s="208"/>
      <c r="NGD3" s="208"/>
      <c r="NGE3" s="208"/>
      <c r="NGF3" s="208"/>
      <c r="NGG3" s="208"/>
      <c r="NGH3" s="208"/>
      <c r="NGI3" s="208"/>
      <c r="NGJ3" s="208"/>
      <c r="NGK3" s="208"/>
      <c r="NGL3" s="208"/>
      <c r="NGM3" s="208"/>
      <c r="NGN3" s="208"/>
      <c r="NGO3" s="208"/>
      <c r="NGP3" s="208"/>
      <c r="NGQ3" s="208"/>
      <c r="NGR3" s="208"/>
      <c r="NGS3" s="208"/>
      <c r="NGT3" s="208"/>
      <c r="NGU3" s="208"/>
      <c r="NGV3" s="208"/>
      <c r="NGW3" s="208"/>
      <c r="NGX3" s="208"/>
      <c r="NGY3" s="208"/>
      <c r="NGZ3" s="208"/>
      <c r="NHA3" s="208"/>
      <c r="NHB3" s="208"/>
      <c r="NHC3" s="208"/>
      <c r="NHD3" s="208"/>
      <c r="NHE3" s="208"/>
      <c r="NHF3" s="208"/>
      <c r="NHG3" s="208"/>
      <c r="NHH3" s="208"/>
      <c r="NHI3" s="208"/>
      <c r="NHJ3" s="208"/>
      <c r="NHK3" s="208"/>
      <c r="NHL3" s="208"/>
      <c r="NHM3" s="208"/>
      <c r="NHN3" s="208"/>
      <c r="NHO3" s="208"/>
      <c r="NHP3" s="208"/>
      <c r="NHQ3" s="208"/>
      <c r="NHR3" s="208"/>
      <c r="NHS3" s="208"/>
      <c r="NHT3" s="208"/>
      <c r="NHU3" s="208"/>
      <c r="NHV3" s="208"/>
      <c r="NHW3" s="208"/>
      <c r="NHX3" s="208"/>
      <c r="NHY3" s="208"/>
      <c r="NHZ3" s="208"/>
      <c r="NIA3" s="208"/>
      <c r="NIB3" s="208"/>
      <c r="NIC3" s="208"/>
      <c r="NID3" s="208"/>
      <c r="NIE3" s="208"/>
      <c r="NIF3" s="208"/>
      <c r="NIG3" s="208"/>
      <c r="NIH3" s="208"/>
      <c r="NII3" s="208"/>
      <c r="NIJ3" s="208"/>
      <c r="NIK3" s="208"/>
      <c r="NIL3" s="208"/>
      <c r="NIM3" s="208"/>
      <c r="NIN3" s="208"/>
      <c r="NIO3" s="208"/>
      <c r="NIP3" s="208"/>
      <c r="NIQ3" s="208"/>
      <c r="NIR3" s="208"/>
      <c r="NIS3" s="208"/>
      <c r="NIT3" s="208"/>
      <c r="NIU3" s="208"/>
      <c r="NIV3" s="208"/>
      <c r="NIW3" s="208"/>
      <c r="NIX3" s="208"/>
      <c r="NIY3" s="208"/>
      <c r="NIZ3" s="208"/>
      <c r="NJA3" s="208"/>
      <c r="NJB3" s="208"/>
      <c r="NJC3" s="208"/>
      <c r="NJD3" s="208"/>
      <c r="NJE3" s="208"/>
      <c r="NJF3" s="208"/>
      <c r="NJG3" s="208"/>
      <c r="NJH3" s="208"/>
      <c r="NJI3" s="208"/>
      <c r="NJJ3" s="208"/>
      <c r="NJK3" s="208"/>
      <c r="NJL3" s="208"/>
      <c r="NJM3" s="208"/>
      <c r="NJN3" s="208"/>
      <c r="NJO3" s="208"/>
      <c r="NJP3" s="208"/>
      <c r="NJQ3" s="208"/>
      <c r="NJR3" s="208"/>
      <c r="NJS3" s="208"/>
      <c r="NJT3" s="208"/>
      <c r="NJU3" s="208"/>
      <c r="NJV3" s="208"/>
      <c r="NJW3" s="208"/>
      <c r="NJX3" s="208"/>
      <c r="NJY3" s="208"/>
      <c r="NJZ3" s="208"/>
      <c r="NKA3" s="208"/>
      <c r="NKB3" s="208"/>
      <c r="NKC3" s="208"/>
      <c r="NKD3" s="208"/>
      <c r="NKE3" s="208"/>
      <c r="NKF3" s="208"/>
      <c r="NKG3" s="208"/>
      <c r="NKH3" s="208"/>
      <c r="NKI3" s="208"/>
      <c r="NKJ3" s="208"/>
      <c r="NKK3" s="208"/>
      <c r="NKL3" s="208"/>
      <c r="NKM3" s="208"/>
      <c r="NKN3" s="208"/>
      <c r="NKO3" s="208"/>
      <c r="NKP3" s="208"/>
      <c r="NKQ3" s="208"/>
      <c r="NKR3" s="208"/>
      <c r="NKS3" s="208"/>
      <c r="NKT3" s="208"/>
      <c r="NKU3" s="208"/>
      <c r="NKV3" s="208"/>
      <c r="NKW3" s="208"/>
      <c r="NKX3" s="208"/>
      <c r="NKY3" s="208"/>
      <c r="NKZ3" s="208"/>
      <c r="NLA3" s="208"/>
      <c r="NLB3" s="208"/>
      <c r="NLC3" s="208"/>
      <c r="NLD3" s="208"/>
      <c r="NLE3" s="208"/>
      <c r="NLF3" s="208"/>
      <c r="NLG3" s="208"/>
      <c r="NLH3" s="208"/>
      <c r="NLI3" s="208"/>
      <c r="NLJ3" s="208"/>
      <c r="NLK3" s="208"/>
      <c r="NLL3" s="208"/>
      <c r="NLM3" s="208"/>
      <c r="NLN3" s="208"/>
      <c r="NLO3" s="208"/>
      <c r="NLP3" s="208"/>
      <c r="NLQ3" s="208"/>
      <c r="NLR3" s="208"/>
      <c r="NLS3" s="208"/>
      <c r="NLT3" s="208"/>
      <c r="NLU3" s="208"/>
      <c r="NLV3" s="208"/>
      <c r="NLW3" s="208"/>
      <c r="NLX3" s="208"/>
      <c r="NLY3" s="208"/>
      <c r="NLZ3" s="208"/>
      <c r="NMA3" s="208"/>
      <c r="NMB3" s="208"/>
      <c r="NMC3" s="208"/>
      <c r="NMD3" s="208"/>
      <c r="NME3" s="208"/>
      <c r="NMF3" s="208"/>
      <c r="NMG3" s="208"/>
      <c r="NMH3" s="208"/>
      <c r="NMI3" s="208"/>
      <c r="NMJ3" s="208"/>
      <c r="NMK3" s="208"/>
      <c r="NML3" s="208"/>
      <c r="NMM3" s="208"/>
      <c r="NMN3" s="208"/>
      <c r="NMO3" s="208"/>
      <c r="NMP3" s="208"/>
      <c r="NMQ3" s="208"/>
      <c r="NMR3" s="208"/>
      <c r="NMS3" s="208"/>
      <c r="NMT3" s="208"/>
      <c r="NMU3" s="208"/>
      <c r="NMV3" s="208"/>
      <c r="NMW3" s="208"/>
      <c r="NMX3" s="208"/>
      <c r="NMY3" s="208"/>
      <c r="NMZ3" s="208"/>
      <c r="NNA3" s="208"/>
      <c r="NNB3" s="208"/>
      <c r="NNC3" s="208"/>
      <c r="NND3" s="208"/>
      <c r="NNE3" s="208"/>
      <c r="NNF3" s="208"/>
      <c r="NNG3" s="208"/>
      <c r="NNH3" s="208"/>
      <c r="NNI3" s="208"/>
      <c r="NNJ3" s="208"/>
      <c r="NNK3" s="208"/>
      <c r="NNL3" s="208"/>
      <c r="NNM3" s="208"/>
      <c r="NNN3" s="208"/>
      <c r="NNO3" s="208"/>
      <c r="NNP3" s="208"/>
      <c r="NNQ3" s="208"/>
      <c r="NNR3" s="208"/>
      <c r="NNS3" s="208"/>
      <c r="NNT3" s="208"/>
      <c r="NNU3" s="208"/>
      <c r="NNV3" s="208"/>
      <c r="NNW3" s="208"/>
      <c r="NNX3" s="208"/>
      <c r="NNY3" s="208"/>
      <c r="NNZ3" s="208"/>
      <c r="NOA3" s="208"/>
      <c r="NOB3" s="208"/>
      <c r="NOC3" s="208"/>
      <c r="NOD3" s="208"/>
      <c r="NOE3" s="208"/>
      <c r="NOF3" s="208"/>
      <c r="NOG3" s="208"/>
      <c r="NOH3" s="208"/>
      <c r="NOI3" s="208"/>
      <c r="NOJ3" s="208"/>
      <c r="NOK3" s="208"/>
      <c r="NOL3" s="208"/>
      <c r="NOM3" s="208"/>
      <c r="NON3" s="208"/>
      <c r="NOO3" s="208"/>
      <c r="NOP3" s="208"/>
      <c r="NOQ3" s="208"/>
      <c r="NOR3" s="208"/>
      <c r="NOS3" s="208"/>
      <c r="NOT3" s="208"/>
      <c r="NOU3" s="208"/>
      <c r="NOV3" s="208"/>
      <c r="NOW3" s="208"/>
      <c r="NOX3" s="208"/>
      <c r="NOY3" s="208"/>
      <c r="NOZ3" s="208"/>
      <c r="NPA3" s="208"/>
      <c r="NPB3" s="208"/>
      <c r="NPC3" s="208"/>
      <c r="NPD3" s="208"/>
      <c r="NPE3" s="208"/>
      <c r="NPF3" s="208"/>
      <c r="NPG3" s="208"/>
      <c r="NPH3" s="208"/>
      <c r="NPI3" s="208"/>
      <c r="NPJ3" s="208"/>
      <c r="NPK3" s="208"/>
      <c r="NPL3" s="208"/>
      <c r="NPM3" s="208"/>
      <c r="NPN3" s="208"/>
      <c r="NPO3" s="208"/>
      <c r="NPP3" s="208"/>
      <c r="NPQ3" s="208"/>
      <c r="NPR3" s="208"/>
      <c r="NPS3" s="208"/>
      <c r="NPT3" s="208"/>
      <c r="NPU3" s="208"/>
      <c r="NPV3" s="208"/>
      <c r="NPW3" s="208"/>
      <c r="NPX3" s="208"/>
      <c r="NPY3" s="208"/>
      <c r="NPZ3" s="208"/>
      <c r="NQA3" s="208"/>
      <c r="NQB3" s="208"/>
      <c r="NQC3" s="208"/>
      <c r="NQD3" s="208"/>
      <c r="NQE3" s="208"/>
      <c r="NQF3" s="208"/>
      <c r="NQG3" s="208"/>
      <c r="NQH3" s="208"/>
      <c r="NQI3" s="208"/>
      <c r="NQJ3" s="208"/>
      <c r="NQK3" s="208"/>
      <c r="NQL3" s="208"/>
      <c r="NQM3" s="208"/>
      <c r="NQN3" s="208"/>
      <c r="NQO3" s="208"/>
      <c r="NQP3" s="208"/>
      <c r="NQQ3" s="208"/>
      <c r="NQR3" s="208"/>
      <c r="NQS3" s="208"/>
      <c r="NQT3" s="208"/>
      <c r="NQU3" s="208"/>
      <c r="NQV3" s="208"/>
      <c r="NQW3" s="208"/>
      <c r="NQX3" s="208"/>
      <c r="NQY3" s="208"/>
      <c r="NQZ3" s="208"/>
      <c r="NRA3" s="208"/>
      <c r="NRB3" s="208"/>
      <c r="NRC3" s="208"/>
      <c r="NRD3" s="208"/>
      <c r="NRE3" s="208"/>
      <c r="NRF3" s="208"/>
      <c r="NRG3" s="208"/>
      <c r="NRH3" s="208"/>
      <c r="NRI3" s="208"/>
      <c r="NRJ3" s="208"/>
      <c r="NRK3" s="208"/>
      <c r="NRL3" s="208"/>
      <c r="NRM3" s="208"/>
      <c r="NRN3" s="208"/>
      <c r="NRO3" s="208"/>
      <c r="NRP3" s="208"/>
      <c r="NRQ3" s="208"/>
      <c r="NRR3" s="208"/>
      <c r="NRS3" s="208"/>
      <c r="NRT3" s="208"/>
      <c r="NRU3" s="208"/>
      <c r="NRV3" s="208"/>
      <c r="NRW3" s="208"/>
      <c r="NRX3" s="208"/>
      <c r="NRY3" s="208"/>
      <c r="NRZ3" s="208"/>
      <c r="NSA3" s="208"/>
      <c r="NSB3" s="208"/>
      <c r="NSC3" s="208"/>
      <c r="NSD3" s="208"/>
      <c r="NSE3" s="208"/>
      <c r="NSF3" s="208"/>
      <c r="NSG3" s="208"/>
      <c r="NSH3" s="208"/>
      <c r="NSI3" s="208"/>
      <c r="NSJ3" s="208"/>
      <c r="NSK3" s="208"/>
      <c r="NSL3" s="208"/>
      <c r="NSM3" s="208"/>
      <c r="NSN3" s="208"/>
      <c r="NSO3" s="208"/>
      <c r="NSP3" s="208"/>
      <c r="NSQ3" s="208"/>
      <c r="NSR3" s="208"/>
      <c r="NSS3" s="208"/>
      <c r="NST3" s="208"/>
      <c r="NSU3" s="208"/>
      <c r="NSV3" s="208"/>
      <c r="NSW3" s="208"/>
      <c r="NSX3" s="208"/>
      <c r="NSY3" s="208"/>
      <c r="NSZ3" s="208"/>
      <c r="NTA3" s="208"/>
      <c r="NTB3" s="208"/>
      <c r="NTC3" s="208"/>
      <c r="NTD3" s="208"/>
      <c r="NTE3" s="208"/>
      <c r="NTF3" s="208"/>
      <c r="NTG3" s="208"/>
      <c r="NTH3" s="208"/>
      <c r="NTI3" s="208"/>
      <c r="NTJ3" s="208"/>
      <c r="NTK3" s="208"/>
      <c r="NTL3" s="208"/>
      <c r="NTM3" s="208"/>
      <c r="NTN3" s="208"/>
      <c r="NTO3" s="208"/>
      <c r="NTP3" s="208"/>
      <c r="NTQ3" s="208"/>
      <c r="NTR3" s="208"/>
      <c r="NTS3" s="208"/>
      <c r="NTT3" s="208"/>
      <c r="NTU3" s="208"/>
      <c r="NTV3" s="208"/>
      <c r="NTW3" s="208"/>
      <c r="NTX3" s="208"/>
      <c r="NTY3" s="208"/>
      <c r="NTZ3" s="208"/>
      <c r="NUA3" s="208"/>
      <c r="NUB3" s="208"/>
      <c r="NUC3" s="208"/>
      <c r="NUD3" s="208"/>
      <c r="NUE3" s="208"/>
      <c r="NUF3" s="208"/>
      <c r="NUG3" s="208"/>
      <c r="NUH3" s="208"/>
      <c r="NUI3" s="208"/>
      <c r="NUJ3" s="208"/>
      <c r="NUK3" s="208"/>
      <c r="NUL3" s="208"/>
      <c r="NUM3" s="208"/>
      <c r="NUN3" s="208"/>
      <c r="NUO3" s="208"/>
      <c r="NUP3" s="208"/>
      <c r="NUQ3" s="208"/>
      <c r="NUR3" s="208"/>
      <c r="NUS3" s="208"/>
      <c r="NUT3" s="208"/>
      <c r="NUU3" s="208"/>
      <c r="NUV3" s="208"/>
      <c r="NUW3" s="208"/>
      <c r="NUX3" s="208"/>
      <c r="NUY3" s="208"/>
      <c r="NUZ3" s="208"/>
      <c r="NVA3" s="208"/>
      <c r="NVB3" s="208"/>
      <c r="NVC3" s="208"/>
      <c r="NVD3" s="208"/>
      <c r="NVE3" s="208"/>
      <c r="NVF3" s="208"/>
      <c r="NVG3" s="208"/>
      <c r="NVH3" s="208"/>
      <c r="NVI3" s="208"/>
      <c r="NVJ3" s="208"/>
      <c r="NVK3" s="208"/>
      <c r="NVL3" s="208"/>
      <c r="NVM3" s="208"/>
      <c r="NVN3" s="208"/>
      <c r="NVO3" s="208"/>
      <c r="NVP3" s="208"/>
      <c r="NVQ3" s="208"/>
      <c r="NVR3" s="208"/>
      <c r="NVS3" s="208"/>
      <c r="NVT3" s="208"/>
      <c r="NVU3" s="208"/>
      <c r="NVV3" s="208"/>
      <c r="NVW3" s="208"/>
      <c r="NVX3" s="208"/>
      <c r="NVY3" s="208"/>
      <c r="NVZ3" s="208"/>
      <c r="NWA3" s="208"/>
      <c r="NWB3" s="208"/>
      <c r="NWC3" s="208"/>
      <c r="NWD3" s="208"/>
      <c r="NWE3" s="208"/>
      <c r="NWF3" s="208"/>
      <c r="NWG3" s="208"/>
      <c r="NWH3" s="208"/>
      <c r="NWI3" s="208"/>
      <c r="NWJ3" s="208"/>
      <c r="NWK3" s="208"/>
      <c r="NWL3" s="208"/>
      <c r="NWM3" s="208"/>
      <c r="NWN3" s="208"/>
      <c r="NWO3" s="208"/>
      <c r="NWP3" s="208"/>
      <c r="NWQ3" s="208"/>
      <c r="NWR3" s="208"/>
      <c r="NWS3" s="208"/>
      <c r="NWT3" s="208"/>
      <c r="NWU3" s="208"/>
      <c r="NWV3" s="208"/>
      <c r="NWW3" s="208"/>
      <c r="NWX3" s="208"/>
      <c r="NWY3" s="208"/>
      <c r="NWZ3" s="208"/>
      <c r="NXA3" s="208"/>
      <c r="NXB3" s="208"/>
      <c r="NXC3" s="208"/>
      <c r="NXD3" s="208"/>
      <c r="NXE3" s="208"/>
      <c r="NXF3" s="208"/>
      <c r="NXG3" s="208"/>
      <c r="NXH3" s="208"/>
      <c r="NXI3" s="208"/>
      <c r="NXJ3" s="208"/>
      <c r="NXK3" s="208"/>
      <c r="NXL3" s="208"/>
      <c r="NXM3" s="208"/>
      <c r="NXN3" s="208"/>
      <c r="NXO3" s="208"/>
      <c r="NXP3" s="208"/>
      <c r="NXQ3" s="208"/>
      <c r="NXR3" s="208"/>
      <c r="NXS3" s="208"/>
      <c r="NXT3" s="208"/>
      <c r="NXU3" s="208"/>
      <c r="NXV3" s="208"/>
      <c r="NXW3" s="208"/>
      <c r="NXX3" s="208"/>
      <c r="NXY3" s="208"/>
      <c r="NXZ3" s="208"/>
      <c r="NYA3" s="208"/>
      <c r="NYB3" s="208"/>
      <c r="NYC3" s="208"/>
      <c r="NYD3" s="208"/>
      <c r="NYE3" s="208"/>
      <c r="NYF3" s="208"/>
      <c r="NYG3" s="208"/>
      <c r="NYH3" s="208"/>
      <c r="NYI3" s="208"/>
      <c r="NYJ3" s="208"/>
      <c r="NYK3" s="208"/>
      <c r="NYL3" s="208"/>
      <c r="NYM3" s="208"/>
      <c r="NYN3" s="208"/>
      <c r="NYO3" s="208"/>
      <c r="NYP3" s="208"/>
      <c r="NYQ3" s="208"/>
      <c r="NYR3" s="208"/>
      <c r="NYS3" s="208"/>
      <c r="NYT3" s="208"/>
      <c r="NYU3" s="208"/>
      <c r="NYV3" s="208"/>
      <c r="NYW3" s="208"/>
      <c r="NYX3" s="208"/>
      <c r="NYY3" s="208"/>
      <c r="NYZ3" s="208"/>
      <c r="NZA3" s="208"/>
      <c r="NZB3" s="208"/>
      <c r="NZC3" s="208"/>
      <c r="NZD3" s="208"/>
      <c r="NZE3" s="208"/>
      <c r="NZF3" s="208"/>
      <c r="NZG3" s="208"/>
      <c r="NZH3" s="208"/>
      <c r="NZI3" s="208"/>
      <c r="NZJ3" s="208"/>
      <c r="NZK3" s="208"/>
      <c r="NZL3" s="208"/>
      <c r="NZM3" s="208"/>
      <c r="NZN3" s="208"/>
      <c r="NZO3" s="208"/>
      <c r="NZP3" s="208"/>
      <c r="NZQ3" s="208"/>
      <c r="NZR3" s="208"/>
      <c r="NZS3" s="208"/>
      <c r="NZT3" s="208"/>
      <c r="NZU3" s="208"/>
      <c r="NZV3" s="208"/>
      <c r="NZW3" s="208"/>
      <c r="NZX3" s="208"/>
      <c r="NZY3" s="208"/>
      <c r="NZZ3" s="208"/>
      <c r="OAA3" s="208"/>
      <c r="OAB3" s="208"/>
      <c r="OAC3" s="208"/>
      <c r="OAD3" s="208"/>
      <c r="OAE3" s="208"/>
      <c r="OAF3" s="208"/>
      <c r="OAG3" s="208"/>
      <c r="OAH3" s="208"/>
      <c r="OAI3" s="208"/>
      <c r="OAJ3" s="208"/>
      <c r="OAK3" s="208"/>
      <c r="OAL3" s="208"/>
      <c r="OAM3" s="208"/>
      <c r="OAN3" s="208"/>
      <c r="OAO3" s="208"/>
      <c r="OAP3" s="208"/>
      <c r="OAQ3" s="208"/>
      <c r="OAR3" s="208"/>
      <c r="OAS3" s="208"/>
      <c r="OAT3" s="208"/>
      <c r="OAU3" s="208"/>
      <c r="OAV3" s="208"/>
      <c r="OAW3" s="208"/>
      <c r="OAX3" s="208"/>
      <c r="OAY3" s="208"/>
      <c r="OAZ3" s="208"/>
      <c r="OBA3" s="208"/>
      <c r="OBB3" s="208"/>
      <c r="OBC3" s="208"/>
      <c r="OBD3" s="208"/>
      <c r="OBE3" s="208"/>
      <c r="OBF3" s="208"/>
      <c r="OBG3" s="208"/>
      <c r="OBH3" s="208"/>
      <c r="OBI3" s="208"/>
      <c r="OBJ3" s="208"/>
      <c r="OBK3" s="208"/>
      <c r="OBL3" s="208"/>
      <c r="OBM3" s="208"/>
      <c r="OBN3" s="208"/>
      <c r="OBO3" s="208"/>
      <c r="OBP3" s="208"/>
      <c r="OBQ3" s="208"/>
      <c r="OBR3" s="208"/>
      <c r="OBS3" s="208"/>
      <c r="OBT3" s="208"/>
      <c r="OBU3" s="208"/>
      <c r="OBV3" s="208"/>
      <c r="OBW3" s="208"/>
      <c r="OBX3" s="208"/>
      <c r="OBY3" s="208"/>
      <c r="OBZ3" s="208"/>
      <c r="OCA3" s="208"/>
      <c r="OCB3" s="208"/>
      <c r="OCC3" s="208"/>
      <c r="OCD3" s="208"/>
      <c r="OCE3" s="208"/>
      <c r="OCF3" s="208"/>
      <c r="OCG3" s="208"/>
      <c r="OCH3" s="208"/>
      <c r="OCI3" s="208"/>
      <c r="OCJ3" s="208"/>
      <c r="OCK3" s="208"/>
      <c r="OCL3" s="208"/>
      <c r="OCM3" s="208"/>
      <c r="OCN3" s="208"/>
      <c r="OCO3" s="208"/>
      <c r="OCP3" s="208"/>
      <c r="OCQ3" s="208"/>
      <c r="OCR3" s="208"/>
      <c r="OCS3" s="208"/>
      <c r="OCT3" s="208"/>
      <c r="OCU3" s="208"/>
      <c r="OCV3" s="208"/>
      <c r="OCW3" s="208"/>
      <c r="OCX3" s="208"/>
      <c r="OCY3" s="208"/>
      <c r="OCZ3" s="208"/>
      <c r="ODA3" s="208"/>
      <c r="ODB3" s="208"/>
      <c r="ODC3" s="208"/>
      <c r="ODD3" s="208"/>
      <c r="ODE3" s="208"/>
      <c r="ODF3" s="208"/>
      <c r="ODG3" s="208"/>
      <c r="ODH3" s="208"/>
      <c r="ODI3" s="208"/>
      <c r="ODJ3" s="208"/>
      <c r="ODK3" s="208"/>
      <c r="ODL3" s="208"/>
      <c r="ODM3" s="208"/>
      <c r="ODN3" s="208"/>
      <c r="ODO3" s="208"/>
      <c r="ODP3" s="208"/>
      <c r="ODQ3" s="208"/>
      <c r="ODR3" s="208"/>
      <c r="ODS3" s="208"/>
      <c r="ODT3" s="208"/>
      <c r="ODU3" s="208"/>
      <c r="ODV3" s="208"/>
      <c r="ODW3" s="208"/>
      <c r="ODX3" s="208"/>
      <c r="ODY3" s="208"/>
      <c r="ODZ3" s="208"/>
      <c r="OEA3" s="208"/>
      <c r="OEB3" s="208"/>
      <c r="OEC3" s="208"/>
      <c r="OED3" s="208"/>
      <c r="OEE3" s="208"/>
      <c r="OEF3" s="208"/>
      <c r="OEG3" s="208"/>
      <c r="OEH3" s="208"/>
      <c r="OEI3" s="208"/>
      <c r="OEJ3" s="208"/>
      <c r="OEK3" s="208"/>
      <c r="OEL3" s="208"/>
      <c r="OEM3" s="208"/>
      <c r="OEN3" s="208"/>
      <c r="OEO3" s="208"/>
      <c r="OEP3" s="208"/>
      <c r="OEQ3" s="208"/>
      <c r="OER3" s="208"/>
      <c r="OES3" s="208"/>
      <c r="OET3" s="208"/>
      <c r="OEU3" s="208"/>
      <c r="OEV3" s="208"/>
      <c r="OEW3" s="208"/>
      <c r="OEX3" s="208"/>
      <c r="OEY3" s="208"/>
      <c r="OEZ3" s="208"/>
      <c r="OFA3" s="208"/>
      <c r="OFB3" s="208"/>
      <c r="OFC3" s="208"/>
      <c r="OFD3" s="208"/>
      <c r="OFE3" s="208"/>
      <c r="OFF3" s="208"/>
      <c r="OFG3" s="208"/>
      <c r="OFH3" s="208"/>
      <c r="OFI3" s="208"/>
      <c r="OFJ3" s="208"/>
      <c r="OFK3" s="208"/>
      <c r="OFL3" s="208"/>
      <c r="OFM3" s="208"/>
      <c r="OFN3" s="208"/>
      <c r="OFO3" s="208"/>
      <c r="OFP3" s="208"/>
      <c r="OFQ3" s="208"/>
      <c r="OFR3" s="208"/>
      <c r="OFS3" s="208"/>
      <c r="OFT3" s="208"/>
      <c r="OFU3" s="208"/>
      <c r="OFV3" s="208"/>
      <c r="OFW3" s="208"/>
      <c r="OFX3" s="208"/>
      <c r="OFY3" s="208"/>
      <c r="OFZ3" s="208"/>
      <c r="OGA3" s="208"/>
      <c r="OGB3" s="208"/>
      <c r="OGC3" s="208"/>
      <c r="OGD3" s="208"/>
      <c r="OGE3" s="208"/>
      <c r="OGF3" s="208"/>
      <c r="OGG3" s="208"/>
      <c r="OGH3" s="208"/>
      <c r="OGI3" s="208"/>
      <c r="OGJ3" s="208"/>
      <c r="OGK3" s="208"/>
      <c r="OGL3" s="208"/>
      <c r="OGM3" s="208"/>
      <c r="OGN3" s="208"/>
      <c r="OGO3" s="208"/>
      <c r="OGP3" s="208"/>
      <c r="OGQ3" s="208"/>
      <c r="OGR3" s="208"/>
      <c r="OGS3" s="208"/>
      <c r="OGT3" s="208"/>
      <c r="OGU3" s="208"/>
      <c r="OGV3" s="208"/>
      <c r="OGW3" s="208"/>
      <c r="OGX3" s="208"/>
      <c r="OGY3" s="208"/>
      <c r="OGZ3" s="208"/>
      <c r="OHA3" s="208"/>
      <c r="OHB3" s="208"/>
      <c r="OHC3" s="208"/>
      <c r="OHD3" s="208"/>
      <c r="OHE3" s="208"/>
      <c r="OHF3" s="208"/>
      <c r="OHG3" s="208"/>
      <c r="OHH3" s="208"/>
      <c r="OHI3" s="208"/>
      <c r="OHJ3" s="208"/>
      <c r="OHK3" s="208"/>
      <c r="OHL3" s="208"/>
      <c r="OHM3" s="208"/>
      <c r="OHN3" s="208"/>
      <c r="OHO3" s="208"/>
      <c r="OHP3" s="208"/>
      <c r="OHQ3" s="208"/>
      <c r="OHR3" s="208"/>
      <c r="OHS3" s="208"/>
      <c r="OHT3" s="208"/>
      <c r="OHU3" s="208"/>
      <c r="OHV3" s="208"/>
      <c r="OHW3" s="208"/>
      <c r="OHX3" s="208"/>
      <c r="OHY3" s="208"/>
      <c r="OHZ3" s="208"/>
      <c r="OIA3" s="208"/>
      <c r="OIB3" s="208"/>
      <c r="OIC3" s="208"/>
      <c r="OID3" s="208"/>
      <c r="OIE3" s="208"/>
      <c r="OIF3" s="208"/>
      <c r="OIG3" s="208"/>
      <c r="OIH3" s="208"/>
      <c r="OII3" s="208"/>
      <c r="OIJ3" s="208"/>
      <c r="OIK3" s="208"/>
      <c r="OIL3" s="208"/>
      <c r="OIM3" s="208"/>
      <c r="OIN3" s="208"/>
      <c r="OIO3" s="208"/>
      <c r="OIP3" s="208"/>
      <c r="OIQ3" s="208"/>
      <c r="OIR3" s="208"/>
      <c r="OIS3" s="208"/>
      <c r="OIT3" s="208"/>
      <c r="OIU3" s="208"/>
      <c r="OIV3" s="208"/>
      <c r="OIW3" s="208"/>
      <c r="OIX3" s="208"/>
      <c r="OIY3" s="208"/>
      <c r="OIZ3" s="208"/>
      <c r="OJA3" s="208"/>
      <c r="OJB3" s="208"/>
      <c r="OJC3" s="208"/>
      <c r="OJD3" s="208"/>
      <c r="OJE3" s="208"/>
      <c r="OJF3" s="208"/>
      <c r="OJG3" s="208"/>
      <c r="OJH3" s="208"/>
      <c r="OJI3" s="208"/>
      <c r="OJJ3" s="208"/>
      <c r="OJK3" s="208"/>
      <c r="OJL3" s="208"/>
      <c r="OJM3" s="208"/>
      <c r="OJN3" s="208"/>
      <c r="OJO3" s="208"/>
      <c r="OJP3" s="208"/>
      <c r="OJQ3" s="208"/>
      <c r="OJR3" s="208"/>
      <c r="OJS3" s="208"/>
      <c r="OJT3" s="208"/>
      <c r="OJU3" s="208"/>
      <c r="OJV3" s="208"/>
      <c r="OJW3" s="208"/>
      <c r="OJX3" s="208"/>
      <c r="OJY3" s="208"/>
      <c r="OJZ3" s="208"/>
      <c r="OKA3" s="208"/>
      <c r="OKB3" s="208"/>
      <c r="OKC3" s="208"/>
      <c r="OKD3" s="208"/>
      <c r="OKE3" s="208"/>
      <c r="OKF3" s="208"/>
      <c r="OKG3" s="208"/>
      <c r="OKH3" s="208"/>
      <c r="OKI3" s="208"/>
      <c r="OKJ3" s="208"/>
      <c r="OKK3" s="208"/>
      <c r="OKL3" s="208"/>
      <c r="OKM3" s="208"/>
      <c r="OKN3" s="208"/>
      <c r="OKO3" s="208"/>
      <c r="OKP3" s="208"/>
      <c r="OKQ3" s="208"/>
      <c r="OKR3" s="208"/>
      <c r="OKS3" s="208"/>
      <c r="OKT3" s="208"/>
      <c r="OKU3" s="208"/>
      <c r="OKV3" s="208"/>
      <c r="OKW3" s="208"/>
      <c r="OKX3" s="208"/>
      <c r="OKY3" s="208"/>
      <c r="OKZ3" s="208"/>
      <c r="OLA3" s="208"/>
      <c r="OLB3" s="208"/>
      <c r="OLC3" s="208"/>
      <c r="OLD3" s="208"/>
      <c r="OLE3" s="208"/>
      <c r="OLF3" s="208"/>
      <c r="OLG3" s="208"/>
      <c r="OLH3" s="208"/>
      <c r="OLI3" s="208"/>
      <c r="OLJ3" s="208"/>
      <c r="OLK3" s="208"/>
      <c r="OLL3" s="208"/>
      <c r="OLM3" s="208"/>
      <c r="OLN3" s="208"/>
      <c r="OLO3" s="208"/>
      <c r="OLP3" s="208"/>
      <c r="OLQ3" s="208"/>
      <c r="OLR3" s="208"/>
      <c r="OLS3" s="208"/>
      <c r="OLT3" s="208"/>
      <c r="OLU3" s="208"/>
      <c r="OLV3" s="208"/>
      <c r="OLW3" s="208"/>
      <c r="OLX3" s="208"/>
      <c r="OLY3" s="208"/>
      <c r="OLZ3" s="208"/>
      <c r="OMA3" s="208"/>
      <c r="OMB3" s="208"/>
      <c r="OMC3" s="208"/>
      <c r="OMD3" s="208"/>
      <c r="OME3" s="208"/>
      <c r="OMF3" s="208"/>
      <c r="OMG3" s="208"/>
      <c r="OMH3" s="208"/>
      <c r="OMI3" s="208"/>
      <c r="OMJ3" s="208"/>
      <c r="OMK3" s="208"/>
      <c r="OML3" s="208"/>
      <c r="OMM3" s="208"/>
      <c r="OMN3" s="208"/>
      <c r="OMO3" s="208"/>
      <c r="OMP3" s="208"/>
      <c r="OMQ3" s="208"/>
      <c r="OMR3" s="208"/>
      <c r="OMS3" s="208"/>
      <c r="OMT3" s="208"/>
      <c r="OMU3" s="208"/>
      <c r="OMV3" s="208"/>
      <c r="OMW3" s="208"/>
      <c r="OMX3" s="208"/>
      <c r="OMY3" s="208"/>
      <c r="OMZ3" s="208"/>
      <c r="ONA3" s="208"/>
      <c r="ONB3" s="208"/>
      <c r="ONC3" s="208"/>
      <c r="OND3" s="208"/>
      <c r="ONE3" s="208"/>
      <c r="ONF3" s="208"/>
      <c r="ONG3" s="208"/>
      <c r="ONH3" s="208"/>
      <c r="ONI3" s="208"/>
      <c r="ONJ3" s="208"/>
      <c r="ONK3" s="208"/>
      <c r="ONL3" s="208"/>
      <c r="ONM3" s="208"/>
      <c r="ONN3" s="208"/>
      <c r="ONO3" s="208"/>
      <c r="ONP3" s="208"/>
      <c r="ONQ3" s="208"/>
      <c r="ONR3" s="208"/>
      <c r="ONS3" s="208"/>
      <c r="ONT3" s="208"/>
      <c r="ONU3" s="208"/>
      <c r="ONV3" s="208"/>
      <c r="ONW3" s="208"/>
      <c r="ONX3" s="208"/>
      <c r="ONY3" s="208"/>
      <c r="ONZ3" s="208"/>
      <c r="OOA3" s="208"/>
      <c r="OOB3" s="208"/>
      <c r="OOC3" s="208"/>
      <c r="OOD3" s="208"/>
      <c r="OOE3" s="208"/>
      <c r="OOF3" s="208"/>
      <c r="OOG3" s="208"/>
      <c r="OOH3" s="208"/>
      <c r="OOI3" s="208"/>
      <c r="OOJ3" s="208"/>
      <c r="OOK3" s="208"/>
      <c r="OOL3" s="208"/>
      <c r="OOM3" s="208"/>
      <c r="OON3" s="208"/>
      <c r="OOO3" s="208"/>
      <c r="OOP3" s="208"/>
      <c r="OOQ3" s="208"/>
      <c r="OOR3" s="208"/>
      <c r="OOS3" s="208"/>
      <c r="OOT3" s="208"/>
      <c r="OOU3" s="208"/>
      <c r="OOV3" s="208"/>
      <c r="OOW3" s="208"/>
      <c r="OOX3" s="208"/>
      <c r="OOY3" s="208"/>
      <c r="OOZ3" s="208"/>
      <c r="OPA3" s="208"/>
      <c r="OPB3" s="208"/>
      <c r="OPC3" s="208"/>
      <c r="OPD3" s="208"/>
      <c r="OPE3" s="208"/>
      <c r="OPF3" s="208"/>
      <c r="OPG3" s="208"/>
      <c r="OPH3" s="208"/>
      <c r="OPI3" s="208"/>
      <c r="OPJ3" s="208"/>
      <c r="OPK3" s="208"/>
      <c r="OPL3" s="208"/>
      <c r="OPM3" s="208"/>
      <c r="OPN3" s="208"/>
      <c r="OPO3" s="208"/>
      <c r="OPP3" s="208"/>
      <c r="OPQ3" s="208"/>
      <c r="OPR3" s="208"/>
      <c r="OPS3" s="208"/>
      <c r="OPT3" s="208"/>
      <c r="OPU3" s="208"/>
      <c r="OPV3" s="208"/>
      <c r="OPW3" s="208"/>
      <c r="OPX3" s="208"/>
      <c r="OPY3" s="208"/>
      <c r="OPZ3" s="208"/>
      <c r="OQA3" s="208"/>
      <c r="OQB3" s="208"/>
      <c r="OQC3" s="208"/>
      <c r="OQD3" s="208"/>
      <c r="OQE3" s="208"/>
      <c r="OQF3" s="208"/>
      <c r="OQG3" s="208"/>
      <c r="OQH3" s="208"/>
      <c r="OQI3" s="208"/>
      <c r="OQJ3" s="208"/>
      <c r="OQK3" s="208"/>
      <c r="OQL3" s="208"/>
      <c r="OQM3" s="208"/>
      <c r="OQN3" s="208"/>
      <c r="OQO3" s="208"/>
      <c r="OQP3" s="208"/>
      <c r="OQQ3" s="208"/>
      <c r="OQR3" s="208"/>
      <c r="OQS3" s="208"/>
      <c r="OQT3" s="208"/>
      <c r="OQU3" s="208"/>
      <c r="OQV3" s="208"/>
      <c r="OQW3" s="208"/>
      <c r="OQX3" s="208"/>
      <c r="OQY3" s="208"/>
      <c r="OQZ3" s="208"/>
      <c r="ORA3" s="208"/>
      <c r="ORB3" s="208"/>
      <c r="ORC3" s="208"/>
      <c r="ORD3" s="208"/>
      <c r="ORE3" s="208"/>
      <c r="ORF3" s="208"/>
      <c r="ORG3" s="208"/>
      <c r="ORH3" s="208"/>
      <c r="ORI3" s="208"/>
      <c r="ORJ3" s="208"/>
      <c r="ORK3" s="208"/>
      <c r="ORL3" s="208"/>
      <c r="ORM3" s="208"/>
      <c r="ORN3" s="208"/>
      <c r="ORO3" s="208"/>
      <c r="ORP3" s="208"/>
      <c r="ORQ3" s="208"/>
      <c r="ORR3" s="208"/>
      <c r="ORS3" s="208"/>
      <c r="ORT3" s="208"/>
      <c r="ORU3" s="208"/>
      <c r="ORV3" s="208"/>
      <c r="ORW3" s="208"/>
      <c r="ORX3" s="208"/>
      <c r="ORY3" s="208"/>
      <c r="ORZ3" s="208"/>
      <c r="OSA3" s="208"/>
      <c r="OSB3" s="208"/>
      <c r="OSC3" s="208"/>
      <c r="OSD3" s="208"/>
      <c r="OSE3" s="208"/>
      <c r="OSF3" s="208"/>
      <c r="OSG3" s="208"/>
      <c r="OSH3" s="208"/>
      <c r="OSI3" s="208"/>
      <c r="OSJ3" s="208"/>
      <c r="OSK3" s="208"/>
      <c r="OSL3" s="208"/>
      <c r="OSM3" s="208"/>
      <c r="OSN3" s="208"/>
      <c r="OSO3" s="208"/>
      <c r="OSP3" s="208"/>
      <c r="OSQ3" s="208"/>
      <c r="OSR3" s="208"/>
      <c r="OSS3" s="208"/>
      <c r="OST3" s="208"/>
      <c r="OSU3" s="208"/>
      <c r="OSV3" s="208"/>
      <c r="OSW3" s="208"/>
      <c r="OSX3" s="208"/>
      <c r="OSY3" s="208"/>
      <c r="OSZ3" s="208"/>
      <c r="OTA3" s="208"/>
      <c r="OTB3" s="208"/>
      <c r="OTC3" s="208"/>
      <c r="OTD3" s="208"/>
      <c r="OTE3" s="208"/>
      <c r="OTF3" s="208"/>
      <c r="OTG3" s="208"/>
      <c r="OTH3" s="208"/>
      <c r="OTI3" s="208"/>
      <c r="OTJ3" s="208"/>
      <c r="OTK3" s="208"/>
      <c r="OTL3" s="208"/>
      <c r="OTM3" s="208"/>
      <c r="OTN3" s="208"/>
      <c r="OTO3" s="208"/>
      <c r="OTP3" s="208"/>
      <c r="OTQ3" s="208"/>
      <c r="OTR3" s="208"/>
      <c r="OTS3" s="208"/>
      <c r="OTT3" s="208"/>
      <c r="OTU3" s="208"/>
      <c r="OTV3" s="208"/>
      <c r="OTW3" s="208"/>
      <c r="OTX3" s="208"/>
      <c r="OTY3" s="208"/>
      <c r="OTZ3" s="208"/>
      <c r="OUA3" s="208"/>
      <c r="OUB3" s="208"/>
      <c r="OUC3" s="208"/>
      <c r="OUD3" s="208"/>
      <c r="OUE3" s="208"/>
      <c r="OUF3" s="208"/>
      <c r="OUG3" s="208"/>
      <c r="OUH3" s="208"/>
      <c r="OUI3" s="208"/>
      <c r="OUJ3" s="208"/>
      <c r="OUK3" s="208"/>
      <c r="OUL3" s="208"/>
      <c r="OUM3" s="208"/>
      <c r="OUN3" s="208"/>
      <c r="OUO3" s="208"/>
      <c r="OUP3" s="208"/>
      <c r="OUQ3" s="208"/>
      <c r="OUR3" s="208"/>
      <c r="OUS3" s="208"/>
      <c r="OUT3" s="208"/>
      <c r="OUU3" s="208"/>
      <c r="OUV3" s="208"/>
      <c r="OUW3" s="208"/>
      <c r="OUX3" s="208"/>
      <c r="OUY3" s="208"/>
      <c r="OUZ3" s="208"/>
      <c r="OVA3" s="208"/>
      <c r="OVB3" s="208"/>
      <c r="OVC3" s="208"/>
      <c r="OVD3" s="208"/>
      <c r="OVE3" s="208"/>
      <c r="OVF3" s="208"/>
      <c r="OVG3" s="208"/>
      <c r="OVH3" s="208"/>
      <c r="OVI3" s="208"/>
      <c r="OVJ3" s="208"/>
      <c r="OVK3" s="208"/>
      <c r="OVL3" s="208"/>
      <c r="OVM3" s="208"/>
      <c r="OVN3" s="208"/>
      <c r="OVO3" s="208"/>
      <c r="OVP3" s="208"/>
      <c r="OVQ3" s="208"/>
      <c r="OVR3" s="208"/>
      <c r="OVS3" s="208"/>
      <c r="OVT3" s="208"/>
      <c r="OVU3" s="208"/>
      <c r="OVV3" s="208"/>
      <c r="OVW3" s="208"/>
      <c r="OVX3" s="208"/>
      <c r="OVY3" s="208"/>
      <c r="OVZ3" s="208"/>
      <c r="OWA3" s="208"/>
      <c r="OWB3" s="208"/>
      <c r="OWC3" s="208"/>
      <c r="OWD3" s="208"/>
      <c r="OWE3" s="208"/>
      <c r="OWF3" s="208"/>
      <c r="OWG3" s="208"/>
      <c r="OWH3" s="208"/>
      <c r="OWI3" s="208"/>
      <c r="OWJ3" s="208"/>
      <c r="OWK3" s="208"/>
      <c r="OWL3" s="208"/>
      <c r="OWM3" s="208"/>
      <c r="OWN3" s="208"/>
      <c r="OWO3" s="208"/>
      <c r="OWP3" s="208"/>
      <c r="OWQ3" s="208"/>
      <c r="OWR3" s="208"/>
      <c r="OWS3" s="208"/>
      <c r="OWT3" s="208"/>
      <c r="OWU3" s="208"/>
      <c r="OWV3" s="208"/>
      <c r="OWW3" s="208"/>
      <c r="OWX3" s="208"/>
      <c r="OWY3" s="208"/>
      <c r="OWZ3" s="208"/>
      <c r="OXA3" s="208"/>
      <c r="OXB3" s="208"/>
      <c r="OXC3" s="208"/>
      <c r="OXD3" s="208"/>
      <c r="OXE3" s="208"/>
      <c r="OXF3" s="208"/>
      <c r="OXG3" s="208"/>
      <c r="OXH3" s="208"/>
      <c r="OXI3" s="208"/>
      <c r="OXJ3" s="208"/>
      <c r="OXK3" s="208"/>
      <c r="OXL3" s="208"/>
      <c r="OXM3" s="208"/>
      <c r="OXN3" s="208"/>
      <c r="OXO3" s="208"/>
      <c r="OXP3" s="208"/>
      <c r="OXQ3" s="208"/>
      <c r="OXR3" s="208"/>
      <c r="OXS3" s="208"/>
      <c r="OXT3" s="208"/>
      <c r="OXU3" s="208"/>
      <c r="OXV3" s="208"/>
      <c r="OXW3" s="208"/>
      <c r="OXX3" s="208"/>
      <c r="OXY3" s="208"/>
      <c r="OXZ3" s="208"/>
      <c r="OYA3" s="208"/>
      <c r="OYB3" s="208"/>
      <c r="OYC3" s="208"/>
      <c r="OYD3" s="208"/>
      <c r="OYE3" s="208"/>
      <c r="OYF3" s="208"/>
      <c r="OYG3" s="208"/>
      <c r="OYH3" s="208"/>
      <c r="OYI3" s="208"/>
      <c r="OYJ3" s="208"/>
      <c r="OYK3" s="208"/>
      <c r="OYL3" s="208"/>
      <c r="OYM3" s="208"/>
      <c r="OYN3" s="208"/>
      <c r="OYO3" s="208"/>
      <c r="OYP3" s="208"/>
      <c r="OYQ3" s="208"/>
      <c r="OYR3" s="208"/>
      <c r="OYS3" s="208"/>
      <c r="OYT3" s="208"/>
      <c r="OYU3" s="208"/>
      <c r="OYV3" s="208"/>
      <c r="OYW3" s="208"/>
      <c r="OYX3" s="208"/>
      <c r="OYY3" s="208"/>
      <c r="OYZ3" s="208"/>
      <c r="OZA3" s="208"/>
      <c r="OZB3" s="208"/>
      <c r="OZC3" s="208"/>
      <c r="OZD3" s="208"/>
      <c r="OZE3" s="208"/>
      <c r="OZF3" s="208"/>
      <c r="OZG3" s="208"/>
      <c r="OZH3" s="208"/>
      <c r="OZI3" s="208"/>
      <c r="OZJ3" s="208"/>
      <c r="OZK3" s="208"/>
      <c r="OZL3" s="208"/>
      <c r="OZM3" s="208"/>
      <c r="OZN3" s="208"/>
      <c r="OZO3" s="208"/>
      <c r="OZP3" s="208"/>
      <c r="OZQ3" s="208"/>
      <c r="OZR3" s="208"/>
      <c r="OZS3" s="208"/>
      <c r="OZT3" s="208"/>
      <c r="OZU3" s="208"/>
      <c r="OZV3" s="208"/>
      <c r="OZW3" s="208"/>
      <c r="OZX3" s="208"/>
      <c r="OZY3" s="208"/>
      <c r="OZZ3" s="208"/>
      <c r="PAA3" s="208"/>
      <c r="PAB3" s="208"/>
      <c r="PAC3" s="208"/>
      <c r="PAD3" s="208"/>
      <c r="PAE3" s="208"/>
      <c r="PAF3" s="208"/>
      <c r="PAG3" s="208"/>
      <c r="PAH3" s="208"/>
      <c r="PAI3" s="208"/>
      <c r="PAJ3" s="208"/>
      <c r="PAK3" s="208"/>
      <c r="PAL3" s="208"/>
      <c r="PAM3" s="208"/>
      <c r="PAN3" s="208"/>
      <c r="PAO3" s="208"/>
      <c r="PAP3" s="208"/>
      <c r="PAQ3" s="208"/>
      <c r="PAR3" s="208"/>
      <c r="PAS3" s="208"/>
      <c r="PAT3" s="208"/>
      <c r="PAU3" s="208"/>
      <c r="PAV3" s="208"/>
      <c r="PAW3" s="208"/>
      <c r="PAX3" s="208"/>
      <c r="PAY3" s="208"/>
      <c r="PAZ3" s="208"/>
      <c r="PBA3" s="208"/>
      <c r="PBB3" s="208"/>
      <c r="PBC3" s="208"/>
      <c r="PBD3" s="208"/>
      <c r="PBE3" s="208"/>
      <c r="PBF3" s="208"/>
      <c r="PBG3" s="208"/>
      <c r="PBH3" s="208"/>
      <c r="PBI3" s="208"/>
      <c r="PBJ3" s="208"/>
      <c r="PBK3" s="208"/>
      <c r="PBL3" s="208"/>
      <c r="PBM3" s="208"/>
      <c r="PBN3" s="208"/>
      <c r="PBO3" s="208"/>
      <c r="PBP3" s="208"/>
      <c r="PBQ3" s="208"/>
      <c r="PBR3" s="208"/>
      <c r="PBS3" s="208"/>
      <c r="PBT3" s="208"/>
      <c r="PBU3" s="208"/>
      <c r="PBV3" s="208"/>
      <c r="PBW3" s="208"/>
      <c r="PBX3" s="208"/>
      <c r="PBY3" s="208"/>
      <c r="PBZ3" s="208"/>
      <c r="PCA3" s="208"/>
      <c r="PCB3" s="208"/>
      <c r="PCC3" s="208"/>
      <c r="PCD3" s="208"/>
      <c r="PCE3" s="208"/>
      <c r="PCF3" s="208"/>
      <c r="PCG3" s="208"/>
      <c r="PCH3" s="208"/>
      <c r="PCI3" s="208"/>
      <c r="PCJ3" s="208"/>
      <c r="PCK3" s="208"/>
      <c r="PCL3" s="208"/>
      <c r="PCM3" s="208"/>
      <c r="PCN3" s="208"/>
      <c r="PCO3" s="208"/>
      <c r="PCP3" s="208"/>
      <c r="PCQ3" s="208"/>
      <c r="PCR3" s="208"/>
      <c r="PCS3" s="208"/>
      <c r="PCT3" s="208"/>
      <c r="PCU3" s="208"/>
      <c r="PCV3" s="208"/>
      <c r="PCW3" s="208"/>
      <c r="PCX3" s="208"/>
      <c r="PCY3" s="208"/>
      <c r="PCZ3" s="208"/>
      <c r="PDA3" s="208"/>
      <c r="PDB3" s="208"/>
      <c r="PDC3" s="208"/>
      <c r="PDD3" s="208"/>
      <c r="PDE3" s="208"/>
      <c r="PDF3" s="208"/>
      <c r="PDG3" s="208"/>
      <c r="PDH3" s="208"/>
      <c r="PDI3" s="208"/>
      <c r="PDJ3" s="208"/>
      <c r="PDK3" s="208"/>
      <c r="PDL3" s="208"/>
      <c r="PDM3" s="208"/>
      <c r="PDN3" s="208"/>
      <c r="PDO3" s="208"/>
      <c r="PDP3" s="208"/>
      <c r="PDQ3" s="208"/>
      <c r="PDR3" s="208"/>
      <c r="PDS3" s="208"/>
      <c r="PDT3" s="208"/>
      <c r="PDU3" s="208"/>
      <c r="PDV3" s="208"/>
      <c r="PDW3" s="208"/>
      <c r="PDX3" s="208"/>
      <c r="PDY3" s="208"/>
      <c r="PDZ3" s="208"/>
      <c r="PEA3" s="208"/>
      <c r="PEB3" s="208"/>
      <c r="PEC3" s="208"/>
      <c r="PED3" s="208"/>
      <c r="PEE3" s="208"/>
      <c r="PEF3" s="208"/>
      <c r="PEG3" s="208"/>
      <c r="PEH3" s="208"/>
      <c r="PEI3" s="208"/>
      <c r="PEJ3" s="208"/>
      <c r="PEK3" s="208"/>
      <c r="PEL3" s="208"/>
      <c r="PEM3" s="208"/>
      <c r="PEN3" s="208"/>
      <c r="PEO3" s="208"/>
      <c r="PEP3" s="208"/>
      <c r="PEQ3" s="208"/>
      <c r="PER3" s="208"/>
      <c r="PES3" s="208"/>
      <c r="PET3" s="208"/>
      <c r="PEU3" s="208"/>
      <c r="PEV3" s="208"/>
      <c r="PEW3" s="208"/>
      <c r="PEX3" s="208"/>
      <c r="PEY3" s="208"/>
      <c r="PEZ3" s="208"/>
      <c r="PFA3" s="208"/>
      <c r="PFB3" s="208"/>
      <c r="PFC3" s="208"/>
      <c r="PFD3" s="208"/>
      <c r="PFE3" s="208"/>
      <c r="PFF3" s="208"/>
      <c r="PFG3" s="208"/>
      <c r="PFH3" s="208"/>
      <c r="PFI3" s="208"/>
      <c r="PFJ3" s="208"/>
      <c r="PFK3" s="208"/>
      <c r="PFL3" s="208"/>
      <c r="PFM3" s="208"/>
      <c r="PFN3" s="208"/>
      <c r="PFO3" s="208"/>
      <c r="PFP3" s="208"/>
      <c r="PFQ3" s="208"/>
      <c r="PFR3" s="208"/>
      <c r="PFS3" s="208"/>
      <c r="PFT3" s="208"/>
      <c r="PFU3" s="208"/>
      <c r="PFV3" s="208"/>
      <c r="PFW3" s="208"/>
      <c r="PFX3" s="208"/>
      <c r="PFY3" s="208"/>
      <c r="PFZ3" s="208"/>
      <c r="PGA3" s="208"/>
      <c r="PGB3" s="208"/>
      <c r="PGC3" s="208"/>
      <c r="PGD3" s="208"/>
      <c r="PGE3" s="208"/>
      <c r="PGF3" s="208"/>
      <c r="PGG3" s="208"/>
      <c r="PGH3" s="208"/>
      <c r="PGI3" s="208"/>
      <c r="PGJ3" s="208"/>
      <c r="PGK3" s="208"/>
      <c r="PGL3" s="208"/>
      <c r="PGM3" s="208"/>
      <c r="PGN3" s="208"/>
      <c r="PGO3" s="208"/>
      <c r="PGP3" s="208"/>
      <c r="PGQ3" s="208"/>
      <c r="PGR3" s="208"/>
      <c r="PGS3" s="208"/>
      <c r="PGT3" s="208"/>
      <c r="PGU3" s="208"/>
      <c r="PGV3" s="208"/>
      <c r="PGW3" s="208"/>
      <c r="PGX3" s="208"/>
      <c r="PGY3" s="208"/>
      <c r="PGZ3" s="208"/>
      <c r="PHA3" s="208"/>
      <c r="PHB3" s="208"/>
      <c r="PHC3" s="208"/>
      <c r="PHD3" s="208"/>
      <c r="PHE3" s="208"/>
      <c r="PHF3" s="208"/>
      <c r="PHG3" s="208"/>
      <c r="PHH3" s="208"/>
      <c r="PHI3" s="208"/>
      <c r="PHJ3" s="208"/>
      <c r="PHK3" s="208"/>
      <c r="PHL3" s="208"/>
      <c r="PHM3" s="208"/>
      <c r="PHN3" s="208"/>
      <c r="PHO3" s="208"/>
      <c r="PHP3" s="208"/>
      <c r="PHQ3" s="208"/>
      <c r="PHR3" s="208"/>
      <c r="PHS3" s="208"/>
      <c r="PHT3" s="208"/>
      <c r="PHU3" s="208"/>
      <c r="PHV3" s="208"/>
      <c r="PHW3" s="208"/>
      <c r="PHX3" s="208"/>
      <c r="PHY3" s="208"/>
      <c r="PHZ3" s="208"/>
      <c r="PIA3" s="208"/>
      <c r="PIB3" s="208"/>
      <c r="PIC3" s="208"/>
      <c r="PID3" s="208"/>
      <c r="PIE3" s="208"/>
      <c r="PIF3" s="208"/>
      <c r="PIG3" s="208"/>
      <c r="PIH3" s="208"/>
      <c r="PII3" s="208"/>
      <c r="PIJ3" s="208"/>
      <c r="PIK3" s="208"/>
      <c r="PIL3" s="208"/>
      <c r="PIM3" s="208"/>
      <c r="PIN3" s="208"/>
      <c r="PIO3" s="208"/>
      <c r="PIP3" s="208"/>
      <c r="PIQ3" s="208"/>
      <c r="PIR3" s="208"/>
      <c r="PIS3" s="208"/>
      <c r="PIT3" s="208"/>
      <c r="PIU3" s="208"/>
      <c r="PIV3" s="208"/>
      <c r="PIW3" s="208"/>
      <c r="PIX3" s="208"/>
      <c r="PIY3" s="208"/>
      <c r="PIZ3" s="208"/>
      <c r="PJA3" s="208"/>
      <c r="PJB3" s="208"/>
      <c r="PJC3" s="208"/>
      <c r="PJD3" s="208"/>
      <c r="PJE3" s="208"/>
      <c r="PJF3" s="208"/>
      <c r="PJG3" s="208"/>
      <c r="PJH3" s="208"/>
      <c r="PJI3" s="208"/>
      <c r="PJJ3" s="208"/>
      <c r="PJK3" s="208"/>
      <c r="PJL3" s="208"/>
      <c r="PJM3" s="208"/>
      <c r="PJN3" s="208"/>
      <c r="PJO3" s="208"/>
      <c r="PJP3" s="208"/>
      <c r="PJQ3" s="208"/>
      <c r="PJR3" s="208"/>
      <c r="PJS3" s="208"/>
      <c r="PJT3" s="208"/>
      <c r="PJU3" s="208"/>
      <c r="PJV3" s="208"/>
      <c r="PJW3" s="208"/>
      <c r="PJX3" s="208"/>
      <c r="PJY3" s="208"/>
      <c r="PJZ3" s="208"/>
      <c r="PKA3" s="208"/>
      <c r="PKB3" s="208"/>
      <c r="PKC3" s="208"/>
      <c r="PKD3" s="208"/>
      <c r="PKE3" s="208"/>
      <c r="PKF3" s="208"/>
      <c r="PKG3" s="208"/>
      <c r="PKH3" s="208"/>
      <c r="PKI3" s="208"/>
      <c r="PKJ3" s="208"/>
      <c r="PKK3" s="208"/>
      <c r="PKL3" s="208"/>
      <c r="PKM3" s="208"/>
      <c r="PKN3" s="208"/>
      <c r="PKO3" s="208"/>
      <c r="PKP3" s="208"/>
      <c r="PKQ3" s="208"/>
      <c r="PKR3" s="208"/>
      <c r="PKS3" s="208"/>
      <c r="PKT3" s="208"/>
      <c r="PKU3" s="208"/>
      <c r="PKV3" s="208"/>
      <c r="PKW3" s="208"/>
      <c r="PKX3" s="208"/>
      <c r="PKY3" s="208"/>
      <c r="PKZ3" s="208"/>
      <c r="PLA3" s="208"/>
      <c r="PLB3" s="208"/>
      <c r="PLC3" s="208"/>
      <c r="PLD3" s="208"/>
      <c r="PLE3" s="208"/>
      <c r="PLF3" s="208"/>
      <c r="PLG3" s="208"/>
      <c r="PLH3" s="208"/>
      <c r="PLI3" s="208"/>
      <c r="PLJ3" s="208"/>
      <c r="PLK3" s="208"/>
      <c r="PLL3" s="208"/>
      <c r="PLM3" s="208"/>
      <c r="PLN3" s="208"/>
      <c r="PLO3" s="208"/>
      <c r="PLP3" s="208"/>
      <c r="PLQ3" s="208"/>
      <c r="PLR3" s="208"/>
      <c r="PLS3" s="208"/>
      <c r="PLT3" s="208"/>
      <c r="PLU3" s="208"/>
      <c r="PLV3" s="208"/>
      <c r="PLW3" s="208"/>
      <c r="PLX3" s="208"/>
      <c r="PLY3" s="208"/>
      <c r="PLZ3" s="208"/>
      <c r="PMA3" s="208"/>
      <c r="PMB3" s="208"/>
      <c r="PMC3" s="208"/>
      <c r="PMD3" s="208"/>
      <c r="PME3" s="208"/>
      <c r="PMF3" s="208"/>
      <c r="PMG3" s="208"/>
      <c r="PMH3" s="208"/>
      <c r="PMI3" s="208"/>
      <c r="PMJ3" s="208"/>
      <c r="PMK3" s="208"/>
      <c r="PML3" s="208"/>
      <c r="PMM3" s="208"/>
      <c r="PMN3" s="208"/>
      <c r="PMO3" s="208"/>
      <c r="PMP3" s="208"/>
      <c r="PMQ3" s="208"/>
      <c r="PMR3" s="208"/>
      <c r="PMS3" s="208"/>
      <c r="PMT3" s="208"/>
      <c r="PMU3" s="208"/>
      <c r="PMV3" s="208"/>
      <c r="PMW3" s="208"/>
      <c r="PMX3" s="208"/>
      <c r="PMY3" s="208"/>
      <c r="PMZ3" s="208"/>
      <c r="PNA3" s="208"/>
      <c r="PNB3" s="208"/>
      <c r="PNC3" s="208"/>
      <c r="PND3" s="208"/>
      <c r="PNE3" s="208"/>
      <c r="PNF3" s="208"/>
      <c r="PNG3" s="208"/>
      <c r="PNH3" s="208"/>
      <c r="PNI3" s="208"/>
      <c r="PNJ3" s="208"/>
      <c r="PNK3" s="208"/>
      <c r="PNL3" s="208"/>
      <c r="PNM3" s="208"/>
      <c r="PNN3" s="208"/>
      <c r="PNO3" s="208"/>
      <c r="PNP3" s="208"/>
      <c r="PNQ3" s="208"/>
      <c r="PNR3" s="208"/>
      <c r="PNS3" s="208"/>
      <c r="PNT3" s="208"/>
      <c r="PNU3" s="208"/>
      <c r="PNV3" s="208"/>
      <c r="PNW3" s="208"/>
      <c r="PNX3" s="208"/>
      <c r="PNY3" s="208"/>
      <c r="PNZ3" s="208"/>
      <c r="POA3" s="208"/>
      <c r="POB3" s="208"/>
      <c r="POC3" s="208"/>
      <c r="POD3" s="208"/>
      <c r="POE3" s="208"/>
      <c r="POF3" s="208"/>
      <c r="POG3" s="208"/>
      <c r="POH3" s="208"/>
      <c r="POI3" s="208"/>
      <c r="POJ3" s="208"/>
      <c r="POK3" s="208"/>
      <c r="POL3" s="208"/>
      <c r="POM3" s="208"/>
      <c r="PON3" s="208"/>
      <c r="POO3" s="208"/>
      <c r="POP3" s="208"/>
      <c r="POQ3" s="208"/>
      <c r="POR3" s="208"/>
      <c r="POS3" s="208"/>
      <c r="POT3" s="208"/>
      <c r="POU3" s="208"/>
      <c r="POV3" s="208"/>
      <c r="POW3" s="208"/>
      <c r="POX3" s="208"/>
      <c r="POY3" s="208"/>
      <c r="POZ3" s="208"/>
      <c r="PPA3" s="208"/>
      <c r="PPB3" s="208"/>
      <c r="PPC3" s="208"/>
      <c r="PPD3" s="208"/>
      <c r="PPE3" s="208"/>
      <c r="PPF3" s="208"/>
      <c r="PPG3" s="208"/>
      <c r="PPH3" s="208"/>
      <c r="PPI3" s="208"/>
      <c r="PPJ3" s="208"/>
      <c r="PPK3" s="208"/>
      <c r="PPL3" s="208"/>
      <c r="PPM3" s="208"/>
      <c r="PPN3" s="208"/>
      <c r="PPO3" s="208"/>
      <c r="PPP3" s="208"/>
      <c r="PPQ3" s="208"/>
      <c r="PPR3" s="208"/>
      <c r="PPS3" s="208"/>
      <c r="PPT3" s="208"/>
      <c r="PPU3" s="208"/>
      <c r="PPV3" s="208"/>
      <c r="PPW3" s="208"/>
      <c r="PPX3" s="208"/>
      <c r="PPY3" s="208"/>
      <c r="PPZ3" s="208"/>
      <c r="PQA3" s="208"/>
      <c r="PQB3" s="208"/>
      <c r="PQC3" s="208"/>
      <c r="PQD3" s="208"/>
      <c r="PQE3" s="208"/>
      <c r="PQF3" s="208"/>
      <c r="PQG3" s="208"/>
      <c r="PQH3" s="208"/>
      <c r="PQI3" s="208"/>
      <c r="PQJ3" s="208"/>
      <c r="PQK3" s="208"/>
      <c r="PQL3" s="208"/>
      <c r="PQM3" s="208"/>
      <c r="PQN3" s="208"/>
      <c r="PQO3" s="208"/>
      <c r="PQP3" s="208"/>
      <c r="PQQ3" s="208"/>
      <c r="PQR3" s="208"/>
      <c r="PQS3" s="208"/>
      <c r="PQT3" s="208"/>
      <c r="PQU3" s="208"/>
      <c r="PQV3" s="208"/>
      <c r="PQW3" s="208"/>
      <c r="PQX3" s="208"/>
      <c r="PQY3" s="208"/>
      <c r="PQZ3" s="208"/>
      <c r="PRA3" s="208"/>
      <c r="PRB3" s="208"/>
      <c r="PRC3" s="208"/>
      <c r="PRD3" s="208"/>
      <c r="PRE3" s="208"/>
      <c r="PRF3" s="208"/>
      <c r="PRG3" s="208"/>
      <c r="PRH3" s="208"/>
      <c r="PRI3" s="208"/>
      <c r="PRJ3" s="208"/>
      <c r="PRK3" s="208"/>
      <c r="PRL3" s="208"/>
      <c r="PRM3" s="208"/>
      <c r="PRN3" s="208"/>
      <c r="PRO3" s="208"/>
      <c r="PRP3" s="208"/>
      <c r="PRQ3" s="208"/>
      <c r="PRR3" s="208"/>
      <c r="PRS3" s="208"/>
      <c r="PRT3" s="208"/>
      <c r="PRU3" s="208"/>
      <c r="PRV3" s="208"/>
      <c r="PRW3" s="208"/>
      <c r="PRX3" s="208"/>
      <c r="PRY3" s="208"/>
      <c r="PRZ3" s="208"/>
      <c r="PSA3" s="208"/>
      <c r="PSB3" s="208"/>
      <c r="PSC3" s="208"/>
      <c r="PSD3" s="208"/>
      <c r="PSE3" s="208"/>
      <c r="PSF3" s="208"/>
      <c r="PSG3" s="208"/>
      <c r="PSH3" s="208"/>
      <c r="PSI3" s="208"/>
      <c r="PSJ3" s="208"/>
      <c r="PSK3" s="208"/>
      <c r="PSL3" s="208"/>
      <c r="PSM3" s="208"/>
      <c r="PSN3" s="208"/>
      <c r="PSO3" s="208"/>
      <c r="PSP3" s="208"/>
      <c r="PSQ3" s="208"/>
      <c r="PSR3" s="208"/>
      <c r="PSS3" s="208"/>
      <c r="PST3" s="208"/>
      <c r="PSU3" s="208"/>
      <c r="PSV3" s="208"/>
      <c r="PSW3" s="208"/>
      <c r="PSX3" s="208"/>
      <c r="PSY3" s="208"/>
      <c r="PSZ3" s="208"/>
      <c r="PTA3" s="208"/>
      <c r="PTB3" s="208"/>
      <c r="PTC3" s="208"/>
      <c r="PTD3" s="208"/>
      <c r="PTE3" s="208"/>
      <c r="PTF3" s="208"/>
      <c r="PTG3" s="208"/>
      <c r="PTH3" s="208"/>
      <c r="PTI3" s="208"/>
      <c r="PTJ3" s="208"/>
      <c r="PTK3" s="208"/>
      <c r="PTL3" s="208"/>
      <c r="PTM3" s="208"/>
      <c r="PTN3" s="208"/>
      <c r="PTO3" s="208"/>
      <c r="PTP3" s="208"/>
      <c r="PTQ3" s="208"/>
      <c r="PTR3" s="208"/>
      <c r="PTS3" s="208"/>
      <c r="PTT3" s="208"/>
      <c r="PTU3" s="208"/>
      <c r="PTV3" s="208"/>
      <c r="PTW3" s="208"/>
      <c r="PTX3" s="208"/>
      <c r="PTY3" s="208"/>
      <c r="PTZ3" s="208"/>
      <c r="PUA3" s="208"/>
      <c r="PUB3" s="208"/>
      <c r="PUC3" s="208"/>
      <c r="PUD3" s="208"/>
      <c r="PUE3" s="208"/>
      <c r="PUF3" s="208"/>
      <c r="PUG3" s="208"/>
      <c r="PUH3" s="208"/>
      <c r="PUI3" s="208"/>
      <c r="PUJ3" s="208"/>
      <c r="PUK3" s="208"/>
      <c r="PUL3" s="208"/>
      <c r="PUM3" s="208"/>
      <c r="PUN3" s="208"/>
      <c r="PUO3" s="208"/>
      <c r="PUP3" s="208"/>
      <c r="PUQ3" s="208"/>
      <c r="PUR3" s="208"/>
      <c r="PUS3" s="208"/>
      <c r="PUT3" s="208"/>
      <c r="PUU3" s="208"/>
      <c r="PUV3" s="208"/>
      <c r="PUW3" s="208"/>
      <c r="PUX3" s="208"/>
      <c r="PUY3" s="208"/>
      <c r="PUZ3" s="208"/>
      <c r="PVA3" s="208"/>
      <c r="PVB3" s="208"/>
      <c r="PVC3" s="208"/>
      <c r="PVD3" s="208"/>
      <c r="PVE3" s="208"/>
      <c r="PVF3" s="208"/>
      <c r="PVG3" s="208"/>
      <c r="PVH3" s="208"/>
      <c r="PVI3" s="208"/>
      <c r="PVJ3" s="208"/>
      <c r="PVK3" s="208"/>
      <c r="PVL3" s="208"/>
      <c r="PVM3" s="208"/>
      <c r="PVN3" s="208"/>
      <c r="PVO3" s="208"/>
      <c r="PVP3" s="208"/>
      <c r="PVQ3" s="208"/>
      <c r="PVR3" s="208"/>
      <c r="PVS3" s="208"/>
      <c r="PVT3" s="208"/>
      <c r="PVU3" s="208"/>
      <c r="PVV3" s="208"/>
      <c r="PVW3" s="208"/>
      <c r="PVX3" s="208"/>
      <c r="PVY3" s="208"/>
      <c r="PVZ3" s="208"/>
      <c r="PWA3" s="208"/>
      <c r="PWB3" s="208"/>
      <c r="PWC3" s="208"/>
      <c r="PWD3" s="208"/>
      <c r="PWE3" s="208"/>
      <c r="PWF3" s="208"/>
      <c r="PWG3" s="208"/>
      <c r="PWH3" s="208"/>
      <c r="PWI3" s="208"/>
      <c r="PWJ3" s="208"/>
      <c r="PWK3" s="208"/>
      <c r="PWL3" s="208"/>
      <c r="PWM3" s="208"/>
      <c r="PWN3" s="208"/>
      <c r="PWO3" s="208"/>
      <c r="PWP3" s="208"/>
      <c r="PWQ3" s="208"/>
      <c r="PWR3" s="208"/>
      <c r="PWS3" s="208"/>
      <c r="PWT3" s="208"/>
      <c r="PWU3" s="208"/>
      <c r="PWV3" s="208"/>
      <c r="PWW3" s="208"/>
      <c r="PWX3" s="208"/>
      <c r="PWY3" s="208"/>
      <c r="PWZ3" s="208"/>
      <c r="PXA3" s="208"/>
      <c r="PXB3" s="208"/>
      <c r="PXC3" s="208"/>
      <c r="PXD3" s="208"/>
      <c r="PXE3" s="208"/>
      <c r="PXF3" s="208"/>
      <c r="PXG3" s="208"/>
      <c r="PXH3" s="208"/>
      <c r="PXI3" s="208"/>
      <c r="PXJ3" s="208"/>
      <c r="PXK3" s="208"/>
      <c r="PXL3" s="208"/>
      <c r="PXM3" s="208"/>
      <c r="PXN3" s="208"/>
      <c r="PXO3" s="208"/>
      <c r="PXP3" s="208"/>
      <c r="PXQ3" s="208"/>
      <c r="PXR3" s="208"/>
      <c r="PXS3" s="208"/>
      <c r="PXT3" s="208"/>
      <c r="PXU3" s="208"/>
      <c r="PXV3" s="208"/>
      <c r="PXW3" s="208"/>
      <c r="PXX3" s="208"/>
      <c r="PXY3" s="208"/>
      <c r="PXZ3" s="208"/>
      <c r="PYA3" s="208"/>
      <c r="PYB3" s="208"/>
      <c r="PYC3" s="208"/>
      <c r="PYD3" s="208"/>
      <c r="PYE3" s="208"/>
      <c r="PYF3" s="208"/>
      <c r="PYG3" s="208"/>
      <c r="PYH3" s="208"/>
      <c r="PYI3" s="208"/>
      <c r="PYJ3" s="208"/>
      <c r="PYK3" s="208"/>
      <c r="PYL3" s="208"/>
      <c r="PYM3" s="208"/>
      <c r="PYN3" s="208"/>
      <c r="PYO3" s="208"/>
      <c r="PYP3" s="208"/>
      <c r="PYQ3" s="208"/>
      <c r="PYR3" s="208"/>
      <c r="PYS3" s="208"/>
      <c r="PYT3" s="208"/>
      <c r="PYU3" s="208"/>
      <c r="PYV3" s="208"/>
      <c r="PYW3" s="208"/>
      <c r="PYX3" s="208"/>
      <c r="PYY3" s="208"/>
      <c r="PYZ3" s="208"/>
      <c r="PZA3" s="208"/>
      <c r="PZB3" s="208"/>
      <c r="PZC3" s="208"/>
      <c r="PZD3" s="208"/>
      <c r="PZE3" s="208"/>
      <c r="PZF3" s="208"/>
      <c r="PZG3" s="208"/>
      <c r="PZH3" s="208"/>
      <c r="PZI3" s="208"/>
      <c r="PZJ3" s="208"/>
      <c r="PZK3" s="208"/>
      <c r="PZL3" s="208"/>
      <c r="PZM3" s="208"/>
      <c r="PZN3" s="208"/>
      <c r="PZO3" s="208"/>
      <c r="PZP3" s="208"/>
      <c r="PZQ3" s="208"/>
      <c r="PZR3" s="208"/>
      <c r="PZS3" s="208"/>
      <c r="PZT3" s="208"/>
      <c r="PZU3" s="208"/>
      <c r="PZV3" s="208"/>
      <c r="PZW3" s="208"/>
      <c r="PZX3" s="208"/>
      <c r="PZY3" s="208"/>
      <c r="PZZ3" s="208"/>
      <c r="QAA3" s="208"/>
      <c r="QAB3" s="208"/>
      <c r="QAC3" s="208"/>
      <c r="QAD3" s="208"/>
      <c r="QAE3" s="208"/>
      <c r="QAF3" s="208"/>
      <c r="QAG3" s="208"/>
      <c r="QAH3" s="208"/>
      <c r="QAI3" s="208"/>
      <c r="QAJ3" s="208"/>
      <c r="QAK3" s="208"/>
      <c r="QAL3" s="208"/>
      <c r="QAM3" s="208"/>
      <c r="QAN3" s="208"/>
      <c r="QAO3" s="208"/>
      <c r="QAP3" s="208"/>
      <c r="QAQ3" s="208"/>
      <c r="QAR3" s="208"/>
      <c r="QAS3" s="208"/>
      <c r="QAT3" s="208"/>
      <c r="QAU3" s="208"/>
      <c r="QAV3" s="208"/>
      <c r="QAW3" s="208"/>
      <c r="QAX3" s="208"/>
      <c r="QAY3" s="208"/>
      <c r="QAZ3" s="208"/>
      <c r="QBA3" s="208"/>
      <c r="QBB3" s="208"/>
      <c r="QBC3" s="208"/>
      <c r="QBD3" s="208"/>
      <c r="QBE3" s="208"/>
      <c r="QBF3" s="208"/>
      <c r="QBG3" s="208"/>
      <c r="QBH3" s="208"/>
      <c r="QBI3" s="208"/>
      <c r="QBJ3" s="208"/>
      <c r="QBK3" s="208"/>
      <c r="QBL3" s="208"/>
      <c r="QBM3" s="208"/>
      <c r="QBN3" s="208"/>
      <c r="QBO3" s="208"/>
      <c r="QBP3" s="208"/>
      <c r="QBQ3" s="208"/>
      <c r="QBR3" s="208"/>
      <c r="QBS3" s="208"/>
      <c r="QBT3" s="208"/>
      <c r="QBU3" s="208"/>
      <c r="QBV3" s="208"/>
      <c r="QBW3" s="208"/>
      <c r="QBX3" s="208"/>
      <c r="QBY3" s="208"/>
      <c r="QBZ3" s="208"/>
      <c r="QCA3" s="208"/>
      <c r="QCB3" s="208"/>
      <c r="QCC3" s="208"/>
      <c r="QCD3" s="208"/>
      <c r="QCE3" s="208"/>
      <c r="QCF3" s="208"/>
      <c r="QCG3" s="208"/>
      <c r="QCH3" s="208"/>
      <c r="QCI3" s="208"/>
      <c r="QCJ3" s="208"/>
      <c r="QCK3" s="208"/>
      <c r="QCL3" s="208"/>
      <c r="QCM3" s="208"/>
      <c r="QCN3" s="208"/>
      <c r="QCO3" s="208"/>
      <c r="QCP3" s="208"/>
      <c r="QCQ3" s="208"/>
      <c r="QCR3" s="208"/>
      <c r="QCS3" s="208"/>
      <c r="QCT3" s="208"/>
      <c r="QCU3" s="208"/>
      <c r="QCV3" s="208"/>
      <c r="QCW3" s="208"/>
      <c r="QCX3" s="208"/>
      <c r="QCY3" s="208"/>
      <c r="QCZ3" s="208"/>
      <c r="QDA3" s="208"/>
      <c r="QDB3" s="208"/>
      <c r="QDC3" s="208"/>
      <c r="QDD3" s="208"/>
      <c r="QDE3" s="208"/>
      <c r="QDF3" s="208"/>
      <c r="QDG3" s="208"/>
      <c r="QDH3" s="208"/>
      <c r="QDI3" s="208"/>
      <c r="QDJ3" s="208"/>
      <c r="QDK3" s="208"/>
      <c r="QDL3" s="208"/>
      <c r="QDM3" s="208"/>
      <c r="QDN3" s="208"/>
      <c r="QDO3" s="208"/>
      <c r="QDP3" s="208"/>
      <c r="QDQ3" s="208"/>
      <c r="QDR3" s="208"/>
      <c r="QDS3" s="208"/>
      <c r="QDT3" s="208"/>
      <c r="QDU3" s="208"/>
      <c r="QDV3" s="208"/>
      <c r="QDW3" s="208"/>
      <c r="QDX3" s="208"/>
      <c r="QDY3" s="208"/>
      <c r="QDZ3" s="208"/>
      <c r="QEA3" s="208"/>
      <c r="QEB3" s="208"/>
      <c r="QEC3" s="208"/>
      <c r="QED3" s="208"/>
      <c r="QEE3" s="208"/>
      <c r="QEF3" s="208"/>
      <c r="QEG3" s="208"/>
      <c r="QEH3" s="208"/>
      <c r="QEI3" s="208"/>
      <c r="QEJ3" s="208"/>
      <c r="QEK3" s="208"/>
      <c r="QEL3" s="208"/>
      <c r="QEM3" s="208"/>
      <c r="QEN3" s="208"/>
      <c r="QEO3" s="208"/>
      <c r="QEP3" s="208"/>
      <c r="QEQ3" s="208"/>
      <c r="QER3" s="208"/>
      <c r="QES3" s="208"/>
      <c r="QET3" s="208"/>
      <c r="QEU3" s="208"/>
      <c r="QEV3" s="208"/>
      <c r="QEW3" s="208"/>
      <c r="QEX3" s="208"/>
      <c r="QEY3" s="208"/>
      <c r="QEZ3" s="208"/>
      <c r="QFA3" s="208"/>
      <c r="QFB3" s="208"/>
      <c r="QFC3" s="208"/>
      <c r="QFD3" s="208"/>
      <c r="QFE3" s="208"/>
      <c r="QFF3" s="208"/>
      <c r="QFG3" s="208"/>
      <c r="QFH3" s="208"/>
      <c r="QFI3" s="208"/>
      <c r="QFJ3" s="208"/>
      <c r="QFK3" s="208"/>
      <c r="QFL3" s="208"/>
      <c r="QFM3" s="208"/>
      <c r="QFN3" s="208"/>
      <c r="QFO3" s="208"/>
      <c r="QFP3" s="208"/>
      <c r="QFQ3" s="208"/>
      <c r="QFR3" s="208"/>
      <c r="QFS3" s="208"/>
      <c r="QFT3" s="208"/>
      <c r="QFU3" s="208"/>
      <c r="QFV3" s="208"/>
      <c r="QFW3" s="208"/>
      <c r="QFX3" s="208"/>
      <c r="QFY3" s="208"/>
      <c r="QFZ3" s="208"/>
      <c r="QGA3" s="208"/>
      <c r="QGB3" s="208"/>
      <c r="QGC3" s="208"/>
      <c r="QGD3" s="208"/>
      <c r="QGE3" s="208"/>
      <c r="QGF3" s="208"/>
      <c r="QGG3" s="208"/>
      <c r="QGH3" s="208"/>
      <c r="QGI3" s="208"/>
      <c r="QGJ3" s="208"/>
      <c r="QGK3" s="208"/>
      <c r="QGL3" s="208"/>
      <c r="QGM3" s="208"/>
      <c r="QGN3" s="208"/>
      <c r="QGO3" s="208"/>
      <c r="QGP3" s="208"/>
      <c r="QGQ3" s="208"/>
      <c r="QGR3" s="208"/>
      <c r="QGS3" s="208"/>
      <c r="QGT3" s="208"/>
      <c r="QGU3" s="208"/>
      <c r="QGV3" s="208"/>
      <c r="QGW3" s="208"/>
      <c r="QGX3" s="208"/>
      <c r="QGY3" s="208"/>
      <c r="QGZ3" s="208"/>
      <c r="QHA3" s="208"/>
      <c r="QHB3" s="208"/>
      <c r="QHC3" s="208"/>
      <c r="QHD3" s="208"/>
      <c r="QHE3" s="208"/>
      <c r="QHF3" s="208"/>
      <c r="QHG3" s="208"/>
      <c r="QHH3" s="208"/>
      <c r="QHI3" s="208"/>
      <c r="QHJ3" s="208"/>
      <c r="QHK3" s="208"/>
      <c r="QHL3" s="208"/>
      <c r="QHM3" s="208"/>
      <c r="QHN3" s="208"/>
      <c r="QHO3" s="208"/>
      <c r="QHP3" s="208"/>
      <c r="QHQ3" s="208"/>
      <c r="QHR3" s="208"/>
      <c r="QHS3" s="208"/>
      <c r="QHT3" s="208"/>
      <c r="QHU3" s="208"/>
      <c r="QHV3" s="208"/>
      <c r="QHW3" s="208"/>
      <c r="QHX3" s="208"/>
      <c r="QHY3" s="208"/>
      <c r="QHZ3" s="208"/>
      <c r="QIA3" s="208"/>
      <c r="QIB3" s="208"/>
      <c r="QIC3" s="208"/>
      <c r="QID3" s="208"/>
      <c r="QIE3" s="208"/>
      <c r="QIF3" s="208"/>
      <c r="QIG3" s="208"/>
      <c r="QIH3" s="208"/>
      <c r="QII3" s="208"/>
      <c r="QIJ3" s="208"/>
      <c r="QIK3" s="208"/>
      <c r="QIL3" s="208"/>
      <c r="QIM3" s="208"/>
      <c r="QIN3" s="208"/>
      <c r="QIO3" s="208"/>
      <c r="QIP3" s="208"/>
      <c r="QIQ3" s="208"/>
      <c r="QIR3" s="208"/>
      <c r="QIS3" s="208"/>
      <c r="QIT3" s="208"/>
      <c r="QIU3" s="208"/>
      <c r="QIV3" s="208"/>
      <c r="QIW3" s="208"/>
      <c r="QIX3" s="208"/>
      <c r="QIY3" s="208"/>
      <c r="QIZ3" s="208"/>
      <c r="QJA3" s="208"/>
      <c r="QJB3" s="208"/>
      <c r="QJC3" s="208"/>
      <c r="QJD3" s="208"/>
      <c r="QJE3" s="208"/>
      <c r="QJF3" s="208"/>
      <c r="QJG3" s="208"/>
      <c r="QJH3" s="208"/>
      <c r="QJI3" s="208"/>
      <c r="QJJ3" s="208"/>
      <c r="QJK3" s="208"/>
      <c r="QJL3" s="208"/>
      <c r="QJM3" s="208"/>
      <c r="QJN3" s="208"/>
      <c r="QJO3" s="208"/>
      <c r="QJP3" s="208"/>
      <c r="QJQ3" s="208"/>
      <c r="QJR3" s="208"/>
      <c r="QJS3" s="208"/>
      <c r="QJT3" s="208"/>
      <c r="QJU3" s="208"/>
      <c r="QJV3" s="208"/>
      <c r="QJW3" s="208"/>
      <c r="QJX3" s="208"/>
      <c r="QJY3" s="208"/>
      <c r="QJZ3" s="208"/>
      <c r="QKA3" s="208"/>
      <c r="QKB3" s="208"/>
      <c r="QKC3" s="208"/>
      <c r="QKD3" s="208"/>
      <c r="QKE3" s="208"/>
      <c r="QKF3" s="208"/>
      <c r="QKG3" s="208"/>
      <c r="QKH3" s="208"/>
      <c r="QKI3" s="208"/>
      <c r="QKJ3" s="208"/>
      <c r="QKK3" s="208"/>
      <c r="QKL3" s="208"/>
      <c r="QKM3" s="208"/>
      <c r="QKN3" s="208"/>
      <c r="QKO3" s="208"/>
      <c r="QKP3" s="208"/>
      <c r="QKQ3" s="208"/>
      <c r="QKR3" s="208"/>
      <c r="QKS3" s="208"/>
      <c r="QKT3" s="208"/>
      <c r="QKU3" s="208"/>
      <c r="QKV3" s="208"/>
      <c r="QKW3" s="208"/>
      <c r="QKX3" s="208"/>
      <c r="QKY3" s="208"/>
      <c r="QKZ3" s="208"/>
      <c r="QLA3" s="208"/>
      <c r="QLB3" s="208"/>
      <c r="QLC3" s="208"/>
      <c r="QLD3" s="208"/>
      <c r="QLE3" s="208"/>
      <c r="QLF3" s="208"/>
      <c r="QLG3" s="208"/>
      <c r="QLH3" s="208"/>
      <c r="QLI3" s="208"/>
      <c r="QLJ3" s="208"/>
      <c r="QLK3" s="208"/>
      <c r="QLL3" s="208"/>
      <c r="QLM3" s="208"/>
      <c r="QLN3" s="208"/>
      <c r="QLO3" s="208"/>
      <c r="QLP3" s="208"/>
      <c r="QLQ3" s="208"/>
      <c r="QLR3" s="208"/>
      <c r="QLS3" s="208"/>
      <c r="QLT3" s="208"/>
      <c r="QLU3" s="208"/>
      <c r="QLV3" s="208"/>
      <c r="QLW3" s="208"/>
      <c r="QLX3" s="208"/>
      <c r="QLY3" s="208"/>
      <c r="QLZ3" s="208"/>
      <c r="QMA3" s="208"/>
      <c r="QMB3" s="208"/>
      <c r="QMC3" s="208"/>
      <c r="QMD3" s="208"/>
      <c r="QME3" s="208"/>
      <c r="QMF3" s="208"/>
      <c r="QMG3" s="208"/>
      <c r="QMH3" s="208"/>
      <c r="QMI3" s="208"/>
      <c r="QMJ3" s="208"/>
      <c r="QMK3" s="208"/>
      <c r="QML3" s="208"/>
      <c r="QMM3" s="208"/>
      <c r="QMN3" s="208"/>
      <c r="QMO3" s="208"/>
      <c r="QMP3" s="208"/>
      <c r="QMQ3" s="208"/>
      <c r="QMR3" s="208"/>
      <c r="QMS3" s="208"/>
      <c r="QMT3" s="208"/>
      <c r="QMU3" s="208"/>
      <c r="QMV3" s="208"/>
      <c r="QMW3" s="208"/>
      <c r="QMX3" s="208"/>
      <c r="QMY3" s="208"/>
      <c r="QMZ3" s="208"/>
      <c r="QNA3" s="208"/>
      <c r="QNB3" s="208"/>
      <c r="QNC3" s="208"/>
      <c r="QND3" s="208"/>
      <c r="QNE3" s="208"/>
      <c r="QNF3" s="208"/>
      <c r="QNG3" s="208"/>
      <c r="QNH3" s="208"/>
      <c r="QNI3" s="208"/>
      <c r="QNJ3" s="208"/>
      <c r="QNK3" s="208"/>
      <c r="QNL3" s="208"/>
      <c r="QNM3" s="208"/>
      <c r="QNN3" s="208"/>
      <c r="QNO3" s="208"/>
      <c r="QNP3" s="208"/>
      <c r="QNQ3" s="208"/>
      <c r="QNR3" s="208"/>
      <c r="QNS3" s="208"/>
      <c r="QNT3" s="208"/>
      <c r="QNU3" s="208"/>
      <c r="QNV3" s="208"/>
      <c r="QNW3" s="208"/>
      <c r="QNX3" s="208"/>
      <c r="QNY3" s="208"/>
      <c r="QNZ3" s="208"/>
      <c r="QOA3" s="208"/>
      <c r="QOB3" s="208"/>
      <c r="QOC3" s="208"/>
      <c r="QOD3" s="208"/>
      <c r="QOE3" s="208"/>
      <c r="QOF3" s="208"/>
      <c r="QOG3" s="208"/>
      <c r="QOH3" s="208"/>
      <c r="QOI3" s="208"/>
      <c r="QOJ3" s="208"/>
      <c r="QOK3" s="208"/>
      <c r="QOL3" s="208"/>
      <c r="QOM3" s="208"/>
      <c r="QON3" s="208"/>
      <c r="QOO3" s="208"/>
      <c r="QOP3" s="208"/>
      <c r="QOQ3" s="208"/>
      <c r="QOR3" s="208"/>
      <c r="QOS3" s="208"/>
      <c r="QOT3" s="208"/>
      <c r="QOU3" s="208"/>
      <c r="QOV3" s="208"/>
      <c r="QOW3" s="208"/>
      <c r="QOX3" s="208"/>
      <c r="QOY3" s="208"/>
      <c r="QOZ3" s="208"/>
      <c r="QPA3" s="208"/>
      <c r="QPB3" s="208"/>
      <c r="QPC3" s="208"/>
      <c r="QPD3" s="208"/>
      <c r="QPE3" s="208"/>
      <c r="QPF3" s="208"/>
      <c r="QPG3" s="208"/>
      <c r="QPH3" s="208"/>
      <c r="QPI3" s="208"/>
      <c r="QPJ3" s="208"/>
      <c r="QPK3" s="208"/>
      <c r="QPL3" s="208"/>
      <c r="QPM3" s="208"/>
      <c r="QPN3" s="208"/>
      <c r="QPO3" s="208"/>
      <c r="QPP3" s="208"/>
      <c r="QPQ3" s="208"/>
      <c r="QPR3" s="208"/>
      <c r="QPS3" s="208"/>
      <c r="QPT3" s="208"/>
      <c r="QPU3" s="208"/>
      <c r="QPV3" s="208"/>
      <c r="QPW3" s="208"/>
      <c r="QPX3" s="208"/>
      <c r="QPY3" s="208"/>
      <c r="QPZ3" s="208"/>
      <c r="QQA3" s="208"/>
      <c r="QQB3" s="208"/>
      <c r="QQC3" s="208"/>
      <c r="QQD3" s="208"/>
      <c r="QQE3" s="208"/>
      <c r="QQF3" s="208"/>
      <c r="QQG3" s="208"/>
      <c r="QQH3" s="208"/>
      <c r="QQI3" s="208"/>
      <c r="QQJ3" s="208"/>
      <c r="QQK3" s="208"/>
      <c r="QQL3" s="208"/>
      <c r="QQM3" s="208"/>
      <c r="QQN3" s="208"/>
      <c r="QQO3" s="208"/>
      <c r="QQP3" s="208"/>
      <c r="QQQ3" s="208"/>
      <c r="QQR3" s="208"/>
      <c r="QQS3" s="208"/>
      <c r="QQT3" s="208"/>
      <c r="QQU3" s="208"/>
      <c r="QQV3" s="208"/>
      <c r="QQW3" s="208"/>
      <c r="QQX3" s="208"/>
      <c r="QQY3" s="208"/>
      <c r="QQZ3" s="208"/>
      <c r="QRA3" s="208"/>
      <c r="QRB3" s="208"/>
      <c r="QRC3" s="208"/>
      <c r="QRD3" s="208"/>
      <c r="QRE3" s="208"/>
      <c r="QRF3" s="208"/>
      <c r="QRG3" s="208"/>
      <c r="QRH3" s="208"/>
      <c r="QRI3" s="208"/>
      <c r="QRJ3" s="208"/>
      <c r="QRK3" s="208"/>
      <c r="QRL3" s="208"/>
      <c r="QRM3" s="208"/>
      <c r="QRN3" s="208"/>
      <c r="QRO3" s="208"/>
      <c r="QRP3" s="208"/>
      <c r="QRQ3" s="208"/>
      <c r="QRR3" s="208"/>
      <c r="QRS3" s="208"/>
      <c r="QRT3" s="208"/>
      <c r="QRU3" s="208"/>
      <c r="QRV3" s="208"/>
      <c r="QRW3" s="208"/>
      <c r="QRX3" s="208"/>
      <c r="QRY3" s="208"/>
      <c r="QRZ3" s="208"/>
      <c r="QSA3" s="208"/>
      <c r="QSB3" s="208"/>
      <c r="QSC3" s="208"/>
      <c r="QSD3" s="208"/>
      <c r="QSE3" s="208"/>
      <c r="QSF3" s="208"/>
      <c r="QSG3" s="208"/>
      <c r="QSH3" s="208"/>
      <c r="QSI3" s="208"/>
      <c r="QSJ3" s="208"/>
      <c r="QSK3" s="208"/>
      <c r="QSL3" s="208"/>
      <c r="QSM3" s="208"/>
      <c r="QSN3" s="208"/>
      <c r="QSO3" s="208"/>
      <c r="QSP3" s="208"/>
      <c r="QSQ3" s="208"/>
      <c r="QSR3" s="208"/>
      <c r="QSS3" s="208"/>
      <c r="QST3" s="208"/>
      <c r="QSU3" s="208"/>
      <c r="QSV3" s="208"/>
      <c r="QSW3" s="208"/>
      <c r="QSX3" s="208"/>
      <c r="QSY3" s="208"/>
      <c r="QSZ3" s="208"/>
      <c r="QTA3" s="208"/>
      <c r="QTB3" s="208"/>
      <c r="QTC3" s="208"/>
      <c r="QTD3" s="208"/>
      <c r="QTE3" s="208"/>
      <c r="QTF3" s="208"/>
      <c r="QTG3" s="208"/>
      <c r="QTH3" s="208"/>
      <c r="QTI3" s="208"/>
      <c r="QTJ3" s="208"/>
      <c r="QTK3" s="208"/>
      <c r="QTL3" s="208"/>
      <c r="QTM3" s="208"/>
      <c r="QTN3" s="208"/>
      <c r="QTO3" s="208"/>
      <c r="QTP3" s="208"/>
      <c r="QTQ3" s="208"/>
      <c r="QTR3" s="208"/>
      <c r="QTS3" s="208"/>
      <c r="QTT3" s="208"/>
      <c r="QTU3" s="208"/>
      <c r="QTV3" s="208"/>
      <c r="QTW3" s="208"/>
      <c r="QTX3" s="208"/>
      <c r="QTY3" s="208"/>
      <c r="QTZ3" s="208"/>
      <c r="QUA3" s="208"/>
      <c r="QUB3" s="208"/>
      <c r="QUC3" s="208"/>
      <c r="QUD3" s="208"/>
      <c r="QUE3" s="208"/>
      <c r="QUF3" s="208"/>
      <c r="QUG3" s="208"/>
      <c r="QUH3" s="208"/>
      <c r="QUI3" s="208"/>
      <c r="QUJ3" s="208"/>
      <c r="QUK3" s="208"/>
      <c r="QUL3" s="208"/>
      <c r="QUM3" s="208"/>
      <c r="QUN3" s="208"/>
      <c r="QUO3" s="208"/>
      <c r="QUP3" s="208"/>
      <c r="QUQ3" s="208"/>
      <c r="QUR3" s="208"/>
      <c r="QUS3" s="208"/>
      <c r="QUT3" s="208"/>
      <c r="QUU3" s="208"/>
      <c r="QUV3" s="208"/>
      <c r="QUW3" s="208"/>
      <c r="QUX3" s="208"/>
      <c r="QUY3" s="208"/>
      <c r="QUZ3" s="208"/>
      <c r="QVA3" s="208"/>
      <c r="QVB3" s="208"/>
      <c r="QVC3" s="208"/>
      <c r="QVD3" s="208"/>
      <c r="QVE3" s="208"/>
      <c r="QVF3" s="208"/>
      <c r="QVG3" s="208"/>
      <c r="QVH3" s="208"/>
      <c r="QVI3" s="208"/>
      <c r="QVJ3" s="208"/>
      <c r="QVK3" s="208"/>
      <c r="QVL3" s="208"/>
      <c r="QVM3" s="208"/>
      <c r="QVN3" s="208"/>
      <c r="QVO3" s="208"/>
      <c r="QVP3" s="208"/>
      <c r="QVQ3" s="208"/>
      <c r="QVR3" s="208"/>
      <c r="QVS3" s="208"/>
      <c r="QVT3" s="208"/>
      <c r="QVU3" s="208"/>
      <c r="QVV3" s="208"/>
      <c r="QVW3" s="208"/>
      <c r="QVX3" s="208"/>
      <c r="QVY3" s="208"/>
      <c r="QVZ3" s="208"/>
      <c r="QWA3" s="208"/>
      <c r="QWB3" s="208"/>
      <c r="QWC3" s="208"/>
      <c r="QWD3" s="208"/>
      <c r="QWE3" s="208"/>
      <c r="QWF3" s="208"/>
      <c r="QWG3" s="208"/>
      <c r="QWH3" s="208"/>
      <c r="QWI3" s="208"/>
      <c r="QWJ3" s="208"/>
      <c r="QWK3" s="208"/>
      <c r="QWL3" s="208"/>
      <c r="QWM3" s="208"/>
      <c r="QWN3" s="208"/>
      <c r="QWO3" s="208"/>
      <c r="QWP3" s="208"/>
      <c r="QWQ3" s="208"/>
      <c r="QWR3" s="208"/>
      <c r="QWS3" s="208"/>
      <c r="QWT3" s="208"/>
      <c r="QWU3" s="208"/>
      <c r="QWV3" s="208"/>
      <c r="QWW3" s="208"/>
      <c r="QWX3" s="208"/>
      <c r="QWY3" s="208"/>
      <c r="QWZ3" s="208"/>
      <c r="QXA3" s="208"/>
      <c r="QXB3" s="208"/>
      <c r="QXC3" s="208"/>
      <c r="QXD3" s="208"/>
      <c r="QXE3" s="208"/>
      <c r="QXF3" s="208"/>
      <c r="QXG3" s="208"/>
      <c r="QXH3" s="208"/>
      <c r="QXI3" s="208"/>
      <c r="QXJ3" s="208"/>
      <c r="QXK3" s="208"/>
      <c r="QXL3" s="208"/>
      <c r="QXM3" s="208"/>
      <c r="QXN3" s="208"/>
      <c r="QXO3" s="208"/>
      <c r="QXP3" s="208"/>
      <c r="QXQ3" s="208"/>
      <c r="QXR3" s="208"/>
      <c r="QXS3" s="208"/>
      <c r="QXT3" s="208"/>
      <c r="QXU3" s="208"/>
      <c r="QXV3" s="208"/>
      <c r="QXW3" s="208"/>
      <c r="QXX3" s="208"/>
      <c r="QXY3" s="208"/>
      <c r="QXZ3" s="208"/>
      <c r="QYA3" s="208"/>
      <c r="QYB3" s="208"/>
      <c r="QYC3" s="208"/>
      <c r="QYD3" s="208"/>
      <c r="QYE3" s="208"/>
      <c r="QYF3" s="208"/>
      <c r="QYG3" s="208"/>
      <c r="QYH3" s="208"/>
      <c r="QYI3" s="208"/>
      <c r="QYJ3" s="208"/>
      <c r="QYK3" s="208"/>
      <c r="QYL3" s="208"/>
      <c r="QYM3" s="208"/>
      <c r="QYN3" s="208"/>
      <c r="QYO3" s="208"/>
      <c r="QYP3" s="208"/>
      <c r="QYQ3" s="208"/>
      <c r="QYR3" s="208"/>
      <c r="QYS3" s="208"/>
      <c r="QYT3" s="208"/>
      <c r="QYU3" s="208"/>
      <c r="QYV3" s="208"/>
      <c r="QYW3" s="208"/>
      <c r="QYX3" s="208"/>
      <c r="QYY3" s="208"/>
      <c r="QYZ3" s="208"/>
      <c r="QZA3" s="208"/>
      <c r="QZB3" s="208"/>
      <c r="QZC3" s="208"/>
      <c r="QZD3" s="208"/>
      <c r="QZE3" s="208"/>
      <c r="QZF3" s="208"/>
      <c r="QZG3" s="208"/>
      <c r="QZH3" s="208"/>
      <c r="QZI3" s="208"/>
      <c r="QZJ3" s="208"/>
      <c r="QZK3" s="208"/>
      <c r="QZL3" s="208"/>
      <c r="QZM3" s="208"/>
      <c r="QZN3" s="208"/>
      <c r="QZO3" s="208"/>
      <c r="QZP3" s="208"/>
      <c r="QZQ3" s="208"/>
      <c r="QZR3" s="208"/>
      <c r="QZS3" s="208"/>
      <c r="QZT3" s="208"/>
      <c r="QZU3" s="208"/>
      <c r="QZV3" s="208"/>
      <c r="QZW3" s="208"/>
      <c r="QZX3" s="208"/>
      <c r="QZY3" s="208"/>
      <c r="QZZ3" s="208"/>
      <c r="RAA3" s="208"/>
      <c r="RAB3" s="208"/>
      <c r="RAC3" s="208"/>
      <c r="RAD3" s="208"/>
      <c r="RAE3" s="208"/>
      <c r="RAF3" s="208"/>
      <c r="RAG3" s="208"/>
      <c r="RAH3" s="208"/>
      <c r="RAI3" s="208"/>
      <c r="RAJ3" s="208"/>
      <c r="RAK3" s="208"/>
      <c r="RAL3" s="208"/>
      <c r="RAM3" s="208"/>
      <c r="RAN3" s="208"/>
      <c r="RAO3" s="208"/>
      <c r="RAP3" s="208"/>
      <c r="RAQ3" s="208"/>
      <c r="RAR3" s="208"/>
      <c r="RAS3" s="208"/>
      <c r="RAT3" s="208"/>
      <c r="RAU3" s="208"/>
      <c r="RAV3" s="208"/>
      <c r="RAW3" s="208"/>
      <c r="RAX3" s="208"/>
      <c r="RAY3" s="208"/>
      <c r="RAZ3" s="208"/>
      <c r="RBA3" s="208"/>
      <c r="RBB3" s="208"/>
      <c r="RBC3" s="208"/>
      <c r="RBD3" s="208"/>
      <c r="RBE3" s="208"/>
      <c r="RBF3" s="208"/>
      <c r="RBG3" s="208"/>
      <c r="RBH3" s="208"/>
      <c r="RBI3" s="208"/>
      <c r="RBJ3" s="208"/>
      <c r="RBK3" s="208"/>
      <c r="RBL3" s="208"/>
      <c r="RBM3" s="208"/>
      <c r="RBN3" s="208"/>
      <c r="RBO3" s="208"/>
      <c r="RBP3" s="208"/>
      <c r="RBQ3" s="208"/>
      <c r="RBR3" s="208"/>
      <c r="RBS3" s="208"/>
      <c r="RBT3" s="208"/>
      <c r="RBU3" s="208"/>
      <c r="RBV3" s="208"/>
      <c r="RBW3" s="208"/>
      <c r="RBX3" s="208"/>
      <c r="RBY3" s="208"/>
      <c r="RBZ3" s="208"/>
      <c r="RCA3" s="208"/>
      <c r="RCB3" s="208"/>
      <c r="RCC3" s="208"/>
      <c r="RCD3" s="208"/>
      <c r="RCE3" s="208"/>
      <c r="RCF3" s="208"/>
      <c r="RCG3" s="208"/>
      <c r="RCH3" s="208"/>
      <c r="RCI3" s="208"/>
      <c r="RCJ3" s="208"/>
      <c r="RCK3" s="208"/>
      <c r="RCL3" s="208"/>
      <c r="RCM3" s="208"/>
      <c r="RCN3" s="208"/>
      <c r="RCO3" s="208"/>
      <c r="RCP3" s="208"/>
      <c r="RCQ3" s="208"/>
      <c r="RCR3" s="208"/>
      <c r="RCS3" s="208"/>
      <c r="RCT3" s="208"/>
      <c r="RCU3" s="208"/>
      <c r="RCV3" s="208"/>
      <c r="RCW3" s="208"/>
      <c r="RCX3" s="208"/>
      <c r="RCY3" s="208"/>
      <c r="RCZ3" s="208"/>
      <c r="RDA3" s="208"/>
      <c r="RDB3" s="208"/>
      <c r="RDC3" s="208"/>
      <c r="RDD3" s="208"/>
      <c r="RDE3" s="208"/>
      <c r="RDF3" s="208"/>
      <c r="RDG3" s="208"/>
      <c r="RDH3" s="208"/>
      <c r="RDI3" s="208"/>
      <c r="RDJ3" s="208"/>
      <c r="RDK3" s="208"/>
      <c r="RDL3" s="208"/>
      <c r="RDM3" s="208"/>
      <c r="RDN3" s="208"/>
      <c r="RDO3" s="208"/>
      <c r="RDP3" s="208"/>
      <c r="RDQ3" s="208"/>
      <c r="RDR3" s="208"/>
      <c r="RDS3" s="208"/>
      <c r="RDT3" s="208"/>
      <c r="RDU3" s="208"/>
      <c r="RDV3" s="208"/>
      <c r="RDW3" s="208"/>
      <c r="RDX3" s="208"/>
      <c r="RDY3" s="208"/>
      <c r="RDZ3" s="208"/>
      <c r="REA3" s="208"/>
      <c r="REB3" s="208"/>
      <c r="REC3" s="208"/>
      <c r="RED3" s="208"/>
      <c r="REE3" s="208"/>
      <c r="REF3" s="208"/>
      <c r="REG3" s="208"/>
      <c r="REH3" s="208"/>
      <c r="REI3" s="208"/>
      <c r="REJ3" s="208"/>
      <c r="REK3" s="208"/>
      <c r="REL3" s="208"/>
      <c r="REM3" s="208"/>
      <c r="REN3" s="208"/>
      <c r="REO3" s="208"/>
      <c r="REP3" s="208"/>
      <c r="REQ3" s="208"/>
      <c r="RER3" s="208"/>
      <c r="RES3" s="208"/>
      <c r="RET3" s="208"/>
      <c r="REU3" s="208"/>
      <c r="REV3" s="208"/>
      <c r="REW3" s="208"/>
      <c r="REX3" s="208"/>
      <c r="REY3" s="208"/>
      <c r="REZ3" s="208"/>
      <c r="RFA3" s="208"/>
      <c r="RFB3" s="208"/>
      <c r="RFC3" s="208"/>
      <c r="RFD3" s="208"/>
      <c r="RFE3" s="208"/>
      <c r="RFF3" s="208"/>
      <c r="RFG3" s="208"/>
      <c r="RFH3" s="208"/>
      <c r="RFI3" s="208"/>
      <c r="RFJ3" s="208"/>
      <c r="RFK3" s="208"/>
      <c r="RFL3" s="208"/>
      <c r="RFM3" s="208"/>
      <c r="RFN3" s="208"/>
      <c r="RFO3" s="208"/>
      <c r="RFP3" s="208"/>
      <c r="RFQ3" s="208"/>
      <c r="RFR3" s="208"/>
      <c r="RFS3" s="208"/>
      <c r="RFT3" s="208"/>
      <c r="RFU3" s="208"/>
      <c r="RFV3" s="208"/>
      <c r="RFW3" s="208"/>
      <c r="RFX3" s="208"/>
      <c r="RFY3" s="208"/>
      <c r="RFZ3" s="208"/>
      <c r="RGA3" s="208"/>
      <c r="RGB3" s="208"/>
      <c r="RGC3" s="208"/>
      <c r="RGD3" s="208"/>
      <c r="RGE3" s="208"/>
      <c r="RGF3" s="208"/>
      <c r="RGG3" s="208"/>
      <c r="RGH3" s="208"/>
      <c r="RGI3" s="208"/>
      <c r="RGJ3" s="208"/>
      <c r="RGK3" s="208"/>
      <c r="RGL3" s="208"/>
      <c r="RGM3" s="208"/>
      <c r="RGN3" s="208"/>
      <c r="RGO3" s="208"/>
      <c r="RGP3" s="208"/>
      <c r="RGQ3" s="208"/>
      <c r="RGR3" s="208"/>
      <c r="RGS3" s="208"/>
      <c r="RGT3" s="208"/>
      <c r="RGU3" s="208"/>
      <c r="RGV3" s="208"/>
      <c r="RGW3" s="208"/>
      <c r="RGX3" s="208"/>
      <c r="RGY3" s="208"/>
      <c r="RGZ3" s="208"/>
      <c r="RHA3" s="208"/>
      <c r="RHB3" s="208"/>
      <c r="RHC3" s="208"/>
      <c r="RHD3" s="208"/>
      <c r="RHE3" s="208"/>
      <c r="RHF3" s="208"/>
      <c r="RHG3" s="208"/>
      <c r="RHH3" s="208"/>
      <c r="RHI3" s="208"/>
      <c r="RHJ3" s="208"/>
      <c r="RHK3" s="208"/>
      <c r="RHL3" s="208"/>
      <c r="RHM3" s="208"/>
      <c r="RHN3" s="208"/>
      <c r="RHO3" s="208"/>
      <c r="RHP3" s="208"/>
      <c r="RHQ3" s="208"/>
      <c r="RHR3" s="208"/>
      <c r="RHS3" s="208"/>
      <c r="RHT3" s="208"/>
      <c r="RHU3" s="208"/>
      <c r="RHV3" s="208"/>
      <c r="RHW3" s="208"/>
      <c r="RHX3" s="208"/>
      <c r="RHY3" s="208"/>
      <c r="RHZ3" s="208"/>
      <c r="RIA3" s="208"/>
      <c r="RIB3" s="208"/>
      <c r="RIC3" s="208"/>
      <c r="RID3" s="208"/>
      <c r="RIE3" s="208"/>
      <c r="RIF3" s="208"/>
      <c r="RIG3" s="208"/>
      <c r="RIH3" s="208"/>
      <c r="RII3" s="208"/>
      <c r="RIJ3" s="208"/>
      <c r="RIK3" s="208"/>
      <c r="RIL3" s="208"/>
      <c r="RIM3" s="208"/>
      <c r="RIN3" s="208"/>
      <c r="RIO3" s="208"/>
      <c r="RIP3" s="208"/>
      <c r="RIQ3" s="208"/>
      <c r="RIR3" s="208"/>
      <c r="RIS3" s="208"/>
      <c r="RIT3" s="208"/>
      <c r="RIU3" s="208"/>
      <c r="RIV3" s="208"/>
      <c r="RIW3" s="208"/>
      <c r="RIX3" s="208"/>
      <c r="RIY3" s="208"/>
      <c r="RIZ3" s="208"/>
      <c r="RJA3" s="208"/>
      <c r="RJB3" s="208"/>
      <c r="RJC3" s="208"/>
      <c r="RJD3" s="208"/>
      <c r="RJE3" s="208"/>
      <c r="RJF3" s="208"/>
      <c r="RJG3" s="208"/>
      <c r="RJH3" s="208"/>
      <c r="RJI3" s="208"/>
      <c r="RJJ3" s="208"/>
      <c r="RJK3" s="208"/>
      <c r="RJL3" s="208"/>
      <c r="RJM3" s="208"/>
      <c r="RJN3" s="208"/>
      <c r="RJO3" s="208"/>
      <c r="RJP3" s="208"/>
      <c r="RJQ3" s="208"/>
      <c r="RJR3" s="208"/>
      <c r="RJS3" s="208"/>
      <c r="RJT3" s="208"/>
      <c r="RJU3" s="208"/>
      <c r="RJV3" s="208"/>
      <c r="RJW3" s="208"/>
      <c r="RJX3" s="208"/>
      <c r="RJY3" s="208"/>
      <c r="RJZ3" s="208"/>
      <c r="RKA3" s="208"/>
      <c r="RKB3" s="208"/>
      <c r="RKC3" s="208"/>
      <c r="RKD3" s="208"/>
      <c r="RKE3" s="208"/>
      <c r="RKF3" s="208"/>
      <c r="RKG3" s="208"/>
      <c r="RKH3" s="208"/>
      <c r="RKI3" s="208"/>
      <c r="RKJ3" s="208"/>
      <c r="RKK3" s="208"/>
      <c r="RKL3" s="208"/>
      <c r="RKM3" s="208"/>
      <c r="RKN3" s="208"/>
      <c r="RKO3" s="208"/>
      <c r="RKP3" s="208"/>
      <c r="RKQ3" s="208"/>
      <c r="RKR3" s="208"/>
      <c r="RKS3" s="208"/>
      <c r="RKT3" s="208"/>
      <c r="RKU3" s="208"/>
      <c r="RKV3" s="208"/>
      <c r="RKW3" s="208"/>
      <c r="RKX3" s="208"/>
      <c r="RKY3" s="208"/>
      <c r="RKZ3" s="208"/>
      <c r="RLA3" s="208"/>
      <c r="RLB3" s="208"/>
      <c r="RLC3" s="208"/>
      <c r="RLD3" s="208"/>
      <c r="RLE3" s="208"/>
      <c r="RLF3" s="208"/>
      <c r="RLG3" s="208"/>
      <c r="RLH3" s="208"/>
      <c r="RLI3" s="208"/>
      <c r="RLJ3" s="208"/>
      <c r="RLK3" s="208"/>
      <c r="RLL3" s="208"/>
      <c r="RLM3" s="208"/>
      <c r="RLN3" s="208"/>
      <c r="RLO3" s="208"/>
      <c r="RLP3" s="208"/>
      <c r="RLQ3" s="208"/>
      <c r="RLR3" s="208"/>
      <c r="RLS3" s="208"/>
      <c r="RLT3" s="208"/>
      <c r="RLU3" s="208"/>
      <c r="RLV3" s="208"/>
      <c r="RLW3" s="208"/>
      <c r="RLX3" s="208"/>
      <c r="RLY3" s="208"/>
      <c r="RLZ3" s="208"/>
      <c r="RMA3" s="208"/>
      <c r="RMB3" s="208"/>
      <c r="RMC3" s="208"/>
      <c r="RMD3" s="208"/>
      <c r="RME3" s="208"/>
      <c r="RMF3" s="208"/>
      <c r="RMG3" s="208"/>
      <c r="RMH3" s="208"/>
      <c r="RMI3" s="208"/>
      <c r="RMJ3" s="208"/>
      <c r="RMK3" s="208"/>
      <c r="RML3" s="208"/>
      <c r="RMM3" s="208"/>
      <c r="RMN3" s="208"/>
      <c r="RMO3" s="208"/>
      <c r="RMP3" s="208"/>
      <c r="RMQ3" s="208"/>
      <c r="RMR3" s="208"/>
      <c r="RMS3" s="208"/>
      <c r="RMT3" s="208"/>
      <c r="RMU3" s="208"/>
      <c r="RMV3" s="208"/>
      <c r="RMW3" s="208"/>
      <c r="RMX3" s="208"/>
      <c r="RMY3" s="208"/>
      <c r="RMZ3" s="208"/>
      <c r="RNA3" s="208"/>
      <c r="RNB3" s="208"/>
      <c r="RNC3" s="208"/>
      <c r="RND3" s="208"/>
      <c r="RNE3" s="208"/>
      <c r="RNF3" s="208"/>
      <c r="RNG3" s="208"/>
      <c r="RNH3" s="208"/>
      <c r="RNI3" s="208"/>
      <c r="RNJ3" s="208"/>
      <c r="RNK3" s="208"/>
      <c r="RNL3" s="208"/>
      <c r="RNM3" s="208"/>
      <c r="RNN3" s="208"/>
      <c r="RNO3" s="208"/>
      <c r="RNP3" s="208"/>
      <c r="RNQ3" s="208"/>
      <c r="RNR3" s="208"/>
      <c r="RNS3" s="208"/>
      <c r="RNT3" s="208"/>
      <c r="RNU3" s="208"/>
      <c r="RNV3" s="208"/>
      <c r="RNW3" s="208"/>
      <c r="RNX3" s="208"/>
      <c r="RNY3" s="208"/>
      <c r="RNZ3" s="208"/>
      <c r="ROA3" s="208"/>
      <c r="ROB3" s="208"/>
      <c r="ROC3" s="208"/>
      <c r="ROD3" s="208"/>
      <c r="ROE3" s="208"/>
      <c r="ROF3" s="208"/>
      <c r="ROG3" s="208"/>
      <c r="ROH3" s="208"/>
      <c r="ROI3" s="208"/>
      <c r="ROJ3" s="208"/>
      <c r="ROK3" s="208"/>
      <c r="ROL3" s="208"/>
      <c r="ROM3" s="208"/>
      <c r="RON3" s="208"/>
      <c r="ROO3" s="208"/>
      <c r="ROP3" s="208"/>
      <c r="ROQ3" s="208"/>
      <c r="ROR3" s="208"/>
      <c r="ROS3" s="208"/>
      <c r="ROT3" s="208"/>
      <c r="ROU3" s="208"/>
      <c r="ROV3" s="208"/>
      <c r="ROW3" s="208"/>
      <c r="ROX3" s="208"/>
      <c r="ROY3" s="208"/>
      <c r="ROZ3" s="208"/>
      <c r="RPA3" s="208"/>
      <c r="RPB3" s="208"/>
      <c r="RPC3" s="208"/>
      <c r="RPD3" s="208"/>
      <c r="RPE3" s="208"/>
      <c r="RPF3" s="208"/>
      <c r="RPG3" s="208"/>
      <c r="RPH3" s="208"/>
      <c r="RPI3" s="208"/>
      <c r="RPJ3" s="208"/>
      <c r="RPK3" s="208"/>
      <c r="RPL3" s="208"/>
      <c r="RPM3" s="208"/>
      <c r="RPN3" s="208"/>
      <c r="RPO3" s="208"/>
      <c r="RPP3" s="208"/>
      <c r="RPQ3" s="208"/>
      <c r="RPR3" s="208"/>
      <c r="RPS3" s="208"/>
      <c r="RPT3" s="208"/>
      <c r="RPU3" s="208"/>
      <c r="RPV3" s="208"/>
      <c r="RPW3" s="208"/>
      <c r="RPX3" s="208"/>
      <c r="RPY3" s="208"/>
      <c r="RPZ3" s="208"/>
      <c r="RQA3" s="208"/>
      <c r="RQB3" s="208"/>
      <c r="RQC3" s="208"/>
      <c r="RQD3" s="208"/>
      <c r="RQE3" s="208"/>
      <c r="RQF3" s="208"/>
      <c r="RQG3" s="208"/>
      <c r="RQH3" s="208"/>
      <c r="RQI3" s="208"/>
      <c r="RQJ3" s="208"/>
      <c r="RQK3" s="208"/>
      <c r="RQL3" s="208"/>
      <c r="RQM3" s="208"/>
      <c r="RQN3" s="208"/>
      <c r="RQO3" s="208"/>
      <c r="RQP3" s="208"/>
      <c r="RQQ3" s="208"/>
      <c r="RQR3" s="208"/>
      <c r="RQS3" s="208"/>
      <c r="RQT3" s="208"/>
      <c r="RQU3" s="208"/>
      <c r="RQV3" s="208"/>
      <c r="RQW3" s="208"/>
      <c r="RQX3" s="208"/>
      <c r="RQY3" s="208"/>
      <c r="RQZ3" s="208"/>
      <c r="RRA3" s="208"/>
      <c r="RRB3" s="208"/>
      <c r="RRC3" s="208"/>
      <c r="RRD3" s="208"/>
      <c r="RRE3" s="208"/>
      <c r="RRF3" s="208"/>
      <c r="RRG3" s="208"/>
      <c r="RRH3" s="208"/>
      <c r="RRI3" s="208"/>
      <c r="RRJ3" s="208"/>
      <c r="RRK3" s="208"/>
      <c r="RRL3" s="208"/>
      <c r="RRM3" s="208"/>
      <c r="RRN3" s="208"/>
      <c r="RRO3" s="208"/>
      <c r="RRP3" s="208"/>
      <c r="RRQ3" s="208"/>
      <c r="RRR3" s="208"/>
      <c r="RRS3" s="208"/>
      <c r="RRT3" s="208"/>
      <c r="RRU3" s="208"/>
      <c r="RRV3" s="208"/>
      <c r="RRW3" s="208"/>
      <c r="RRX3" s="208"/>
      <c r="RRY3" s="208"/>
      <c r="RRZ3" s="208"/>
      <c r="RSA3" s="208"/>
      <c r="RSB3" s="208"/>
      <c r="RSC3" s="208"/>
      <c r="RSD3" s="208"/>
      <c r="RSE3" s="208"/>
      <c r="RSF3" s="208"/>
      <c r="RSG3" s="208"/>
      <c r="RSH3" s="208"/>
      <c r="RSI3" s="208"/>
      <c r="RSJ3" s="208"/>
      <c r="RSK3" s="208"/>
      <c r="RSL3" s="208"/>
      <c r="RSM3" s="208"/>
      <c r="RSN3" s="208"/>
      <c r="RSO3" s="208"/>
      <c r="RSP3" s="208"/>
      <c r="RSQ3" s="208"/>
      <c r="RSR3" s="208"/>
      <c r="RSS3" s="208"/>
      <c r="RST3" s="208"/>
      <c r="RSU3" s="208"/>
      <c r="RSV3" s="208"/>
      <c r="RSW3" s="208"/>
      <c r="RSX3" s="208"/>
      <c r="RSY3" s="208"/>
      <c r="RSZ3" s="208"/>
      <c r="RTA3" s="208"/>
      <c r="RTB3" s="208"/>
      <c r="RTC3" s="208"/>
      <c r="RTD3" s="208"/>
      <c r="RTE3" s="208"/>
      <c r="RTF3" s="208"/>
      <c r="RTG3" s="208"/>
      <c r="RTH3" s="208"/>
      <c r="RTI3" s="208"/>
      <c r="RTJ3" s="208"/>
      <c r="RTK3" s="208"/>
      <c r="RTL3" s="208"/>
      <c r="RTM3" s="208"/>
      <c r="RTN3" s="208"/>
      <c r="RTO3" s="208"/>
      <c r="RTP3" s="208"/>
      <c r="RTQ3" s="208"/>
      <c r="RTR3" s="208"/>
      <c r="RTS3" s="208"/>
      <c r="RTT3" s="208"/>
      <c r="RTU3" s="208"/>
      <c r="RTV3" s="208"/>
      <c r="RTW3" s="208"/>
      <c r="RTX3" s="208"/>
      <c r="RTY3" s="208"/>
      <c r="RTZ3" s="208"/>
      <c r="RUA3" s="208"/>
      <c r="RUB3" s="208"/>
      <c r="RUC3" s="208"/>
      <c r="RUD3" s="208"/>
      <c r="RUE3" s="208"/>
      <c r="RUF3" s="208"/>
      <c r="RUG3" s="208"/>
      <c r="RUH3" s="208"/>
      <c r="RUI3" s="208"/>
      <c r="RUJ3" s="208"/>
      <c r="RUK3" s="208"/>
      <c r="RUL3" s="208"/>
      <c r="RUM3" s="208"/>
      <c r="RUN3" s="208"/>
      <c r="RUO3" s="208"/>
      <c r="RUP3" s="208"/>
      <c r="RUQ3" s="208"/>
      <c r="RUR3" s="208"/>
      <c r="RUS3" s="208"/>
      <c r="RUT3" s="208"/>
      <c r="RUU3" s="208"/>
      <c r="RUV3" s="208"/>
      <c r="RUW3" s="208"/>
      <c r="RUX3" s="208"/>
      <c r="RUY3" s="208"/>
      <c r="RUZ3" s="208"/>
      <c r="RVA3" s="208"/>
      <c r="RVB3" s="208"/>
      <c r="RVC3" s="208"/>
      <c r="RVD3" s="208"/>
      <c r="RVE3" s="208"/>
      <c r="RVF3" s="208"/>
      <c r="RVG3" s="208"/>
      <c r="RVH3" s="208"/>
      <c r="RVI3" s="208"/>
      <c r="RVJ3" s="208"/>
      <c r="RVK3" s="208"/>
      <c r="RVL3" s="208"/>
      <c r="RVM3" s="208"/>
      <c r="RVN3" s="208"/>
      <c r="RVO3" s="208"/>
      <c r="RVP3" s="208"/>
      <c r="RVQ3" s="208"/>
      <c r="RVR3" s="208"/>
      <c r="RVS3" s="208"/>
      <c r="RVT3" s="208"/>
      <c r="RVU3" s="208"/>
      <c r="RVV3" s="208"/>
      <c r="RVW3" s="208"/>
      <c r="RVX3" s="208"/>
      <c r="RVY3" s="208"/>
      <c r="RVZ3" s="208"/>
      <c r="RWA3" s="208"/>
      <c r="RWB3" s="208"/>
      <c r="RWC3" s="208"/>
      <c r="RWD3" s="208"/>
      <c r="RWE3" s="208"/>
      <c r="RWF3" s="208"/>
      <c r="RWG3" s="208"/>
      <c r="RWH3" s="208"/>
      <c r="RWI3" s="208"/>
      <c r="RWJ3" s="208"/>
      <c r="RWK3" s="208"/>
      <c r="RWL3" s="208"/>
      <c r="RWM3" s="208"/>
      <c r="RWN3" s="208"/>
      <c r="RWO3" s="208"/>
      <c r="RWP3" s="208"/>
      <c r="RWQ3" s="208"/>
      <c r="RWR3" s="208"/>
      <c r="RWS3" s="208"/>
      <c r="RWT3" s="208"/>
      <c r="RWU3" s="208"/>
      <c r="RWV3" s="208"/>
      <c r="RWW3" s="208"/>
      <c r="RWX3" s="208"/>
      <c r="RWY3" s="208"/>
      <c r="RWZ3" s="208"/>
      <c r="RXA3" s="208"/>
      <c r="RXB3" s="208"/>
      <c r="RXC3" s="208"/>
      <c r="RXD3" s="208"/>
      <c r="RXE3" s="208"/>
      <c r="RXF3" s="208"/>
      <c r="RXG3" s="208"/>
      <c r="RXH3" s="208"/>
      <c r="RXI3" s="208"/>
      <c r="RXJ3" s="208"/>
      <c r="RXK3" s="208"/>
      <c r="RXL3" s="208"/>
      <c r="RXM3" s="208"/>
      <c r="RXN3" s="208"/>
      <c r="RXO3" s="208"/>
      <c r="RXP3" s="208"/>
      <c r="RXQ3" s="208"/>
      <c r="RXR3" s="208"/>
      <c r="RXS3" s="208"/>
      <c r="RXT3" s="208"/>
      <c r="RXU3" s="208"/>
      <c r="RXV3" s="208"/>
      <c r="RXW3" s="208"/>
      <c r="RXX3" s="208"/>
      <c r="RXY3" s="208"/>
      <c r="RXZ3" s="208"/>
      <c r="RYA3" s="208"/>
      <c r="RYB3" s="208"/>
      <c r="RYC3" s="208"/>
      <c r="RYD3" s="208"/>
      <c r="RYE3" s="208"/>
      <c r="RYF3" s="208"/>
      <c r="RYG3" s="208"/>
      <c r="RYH3" s="208"/>
      <c r="RYI3" s="208"/>
      <c r="RYJ3" s="208"/>
      <c r="RYK3" s="208"/>
      <c r="RYL3" s="208"/>
      <c r="RYM3" s="208"/>
      <c r="RYN3" s="208"/>
      <c r="RYO3" s="208"/>
      <c r="RYP3" s="208"/>
      <c r="RYQ3" s="208"/>
      <c r="RYR3" s="208"/>
      <c r="RYS3" s="208"/>
      <c r="RYT3" s="208"/>
      <c r="RYU3" s="208"/>
      <c r="RYV3" s="208"/>
      <c r="RYW3" s="208"/>
      <c r="RYX3" s="208"/>
      <c r="RYY3" s="208"/>
      <c r="RYZ3" s="208"/>
      <c r="RZA3" s="208"/>
      <c r="RZB3" s="208"/>
      <c r="RZC3" s="208"/>
      <c r="RZD3" s="208"/>
      <c r="RZE3" s="208"/>
      <c r="RZF3" s="208"/>
      <c r="RZG3" s="208"/>
      <c r="RZH3" s="208"/>
      <c r="RZI3" s="208"/>
      <c r="RZJ3" s="208"/>
      <c r="RZK3" s="208"/>
      <c r="RZL3" s="208"/>
      <c r="RZM3" s="208"/>
      <c r="RZN3" s="208"/>
      <c r="RZO3" s="208"/>
      <c r="RZP3" s="208"/>
      <c r="RZQ3" s="208"/>
      <c r="RZR3" s="208"/>
      <c r="RZS3" s="208"/>
      <c r="RZT3" s="208"/>
      <c r="RZU3" s="208"/>
      <c r="RZV3" s="208"/>
      <c r="RZW3" s="208"/>
      <c r="RZX3" s="208"/>
      <c r="RZY3" s="208"/>
      <c r="RZZ3" s="208"/>
      <c r="SAA3" s="208"/>
      <c r="SAB3" s="208"/>
      <c r="SAC3" s="208"/>
      <c r="SAD3" s="208"/>
      <c r="SAE3" s="208"/>
      <c r="SAF3" s="208"/>
      <c r="SAG3" s="208"/>
      <c r="SAH3" s="208"/>
      <c r="SAI3" s="208"/>
      <c r="SAJ3" s="208"/>
      <c r="SAK3" s="208"/>
      <c r="SAL3" s="208"/>
      <c r="SAM3" s="208"/>
      <c r="SAN3" s="208"/>
      <c r="SAO3" s="208"/>
      <c r="SAP3" s="208"/>
      <c r="SAQ3" s="208"/>
      <c r="SAR3" s="208"/>
      <c r="SAS3" s="208"/>
      <c r="SAT3" s="208"/>
      <c r="SAU3" s="208"/>
      <c r="SAV3" s="208"/>
      <c r="SAW3" s="208"/>
      <c r="SAX3" s="208"/>
      <c r="SAY3" s="208"/>
      <c r="SAZ3" s="208"/>
      <c r="SBA3" s="208"/>
      <c r="SBB3" s="208"/>
      <c r="SBC3" s="208"/>
      <c r="SBD3" s="208"/>
      <c r="SBE3" s="208"/>
      <c r="SBF3" s="208"/>
      <c r="SBG3" s="208"/>
      <c r="SBH3" s="208"/>
      <c r="SBI3" s="208"/>
      <c r="SBJ3" s="208"/>
      <c r="SBK3" s="208"/>
      <c r="SBL3" s="208"/>
      <c r="SBM3" s="208"/>
      <c r="SBN3" s="208"/>
      <c r="SBO3" s="208"/>
      <c r="SBP3" s="208"/>
      <c r="SBQ3" s="208"/>
      <c r="SBR3" s="208"/>
      <c r="SBS3" s="208"/>
      <c r="SBT3" s="208"/>
      <c r="SBU3" s="208"/>
      <c r="SBV3" s="208"/>
      <c r="SBW3" s="208"/>
      <c r="SBX3" s="208"/>
      <c r="SBY3" s="208"/>
      <c r="SBZ3" s="208"/>
      <c r="SCA3" s="208"/>
      <c r="SCB3" s="208"/>
      <c r="SCC3" s="208"/>
      <c r="SCD3" s="208"/>
      <c r="SCE3" s="208"/>
      <c r="SCF3" s="208"/>
      <c r="SCG3" s="208"/>
      <c r="SCH3" s="208"/>
      <c r="SCI3" s="208"/>
      <c r="SCJ3" s="208"/>
      <c r="SCK3" s="208"/>
      <c r="SCL3" s="208"/>
      <c r="SCM3" s="208"/>
      <c r="SCN3" s="208"/>
      <c r="SCO3" s="208"/>
      <c r="SCP3" s="208"/>
      <c r="SCQ3" s="208"/>
      <c r="SCR3" s="208"/>
      <c r="SCS3" s="208"/>
      <c r="SCT3" s="208"/>
      <c r="SCU3" s="208"/>
      <c r="SCV3" s="208"/>
      <c r="SCW3" s="208"/>
      <c r="SCX3" s="208"/>
      <c r="SCY3" s="208"/>
      <c r="SCZ3" s="208"/>
      <c r="SDA3" s="208"/>
      <c r="SDB3" s="208"/>
      <c r="SDC3" s="208"/>
      <c r="SDD3" s="208"/>
      <c r="SDE3" s="208"/>
      <c r="SDF3" s="208"/>
      <c r="SDG3" s="208"/>
      <c r="SDH3" s="208"/>
      <c r="SDI3" s="208"/>
      <c r="SDJ3" s="208"/>
      <c r="SDK3" s="208"/>
      <c r="SDL3" s="208"/>
      <c r="SDM3" s="208"/>
      <c r="SDN3" s="208"/>
      <c r="SDO3" s="208"/>
      <c r="SDP3" s="208"/>
      <c r="SDQ3" s="208"/>
      <c r="SDR3" s="208"/>
      <c r="SDS3" s="208"/>
      <c r="SDT3" s="208"/>
      <c r="SDU3" s="208"/>
      <c r="SDV3" s="208"/>
      <c r="SDW3" s="208"/>
      <c r="SDX3" s="208"/>
      <c r="SDY3" s="208"/>
      <c r="SDZ3" s="208"/>
      <c r="SEA3" s="208"/>
      <c r="SEB3" s="208"/>
      <c r="SEC3" s="208"/>
      <c r="SED3" s="208"/>
      <c r="SEE3" s="208"/>
      <c r="SEF3" s="208"/>
      <c r="SEG3" s="208"/>
      <c r="SEH3" s="208"/>
      <c r="SEI3" s="208"/>
      <c r="SEJ3" s="208"/>
      <c r="SEK3" s="208"/>
      <c r="SEL3" s="208"/>
      <c r="SEM3" s="208"/>
      <c r="SEN3" s="208"/>
      <c r="SEO3" s="208"/>
      <c r="SEP3" s="208"/>
      <c r="SEQ3" s="208"/>
      <c r="SER3" s="208"/>
      <c r="SES3" s="208"/>
      <c r="SET3" s="208"/>
      <c r="SEU3" s="208"/>
      <c r="SEV3" s="208"/>
      <c r="SEW3" s="208"/>
      <c r="SEX3" s="208"/>
      <c r="SEY3" s="208"/>
      <c r="SEZ3" s="208"/>
      <c r="SFA3" s="208"/>
      <c r="SFB3" s="208"/>
      <c r="SFC3" s="208"/>
      <c r="SFD3" s="208"/>
      <c r="SFE3" s="208"/>
      <c r="SFF3" s="208"/>
      <c r="SFG3" s="208"/>
      <c r="SFH3" s="208"/>
      <c r="SFI3" s="208"/>
      <c r="SFJ3" s="208"/>
      <c r="SFK3" s="208"/>
      <c r="SFL3" s="208"/>
      <c r="SFM3" s="208"/>
      <c r="SFN3" s="208"/>
      <c r="SFO3" s="208"/>
      <c r="SFP3" s="208"/>
      <c r="SFQ3" s="208"/>
      <c r="SFR3" s="208"/>
      <c r="SFS3" s="208"/>
      <c r="SFT3" s="208"/>
      <c r="SFU3" s="208"/>
      <c r="SFV3" s="208"/>
      <c r="SFW3" s="208"/>
      <c r="SFX3" s="208"/>
      <c r="SFY3" s="208"/>
      <c r="SFZ3" s="208"/>
      <c r="SGA3" s="208"/>
      <c r="SGB3" s="208"/>
      <c r="SGC3" s="208"/>
      <c r="SGD3" s="208"/>
      <c r="SGE3" s="208"/>
      <c r="SGF3" s="208"/>
      <c r="SGG3" s="208"/>
      <c r="SGH3" s="208"/>
      <c r="SGI3" s="208"/>
      <c r="SGJ3" s="208"/>
      <c r="SGK3" s="208"/>
      <c r="SGL3" s="208"/>
      <c r="SGM3" s="208"/>
      <c r="SGN3" s="208"/>
      <c r="SGO3" s="208"/>
      <c r="SGP3" s="208"/>
      <c r="SGQ3" s="208"/>
      <c r="SGR3" s="208"/>
      <c r="SGS3" s="208"/>
      <c r="SGT3" s="208"/>
      <c r="SGU3" s="208"/>
      <c r="SGV3" s="208"/>
      <c r="SGW3" s="208"/>
      <c r="SGX3" s="208"/>
      <c r="SGY3" s="208"/>
      <c r="SGZ3" s="208"/>
      <c r="SHA3" s="208"/>
      <c r="SHB3" s="208"/>
      <c r="SHC3" s="208"/>
      <c r="SHD3" s="208"/>
      <c r="SHE3" s="208"/>
      <c r="SHF3" s="208"/>
      <c r="SHG3" s="208"/>
      <c r="SHH3" s="208"/>
      <c r="SHI3" s="208"/>
      <c r="SHJ3" s="208"/>
      <c r="SHK3" s="208"/>
      <c r="SHL3" s="208"/>
      <c r="SHM3" s="208"/>
      <c r="SHN3" s="208"/>
      <c r="SHO3" s="208"/>
      <c r="SHP3" s="208"/>
      <c r="SHQ3" s="208"/>
      <c r="SHR3" s="208"/>
      <c r="SHS3" s="208"/>
      <c r="SHT3" s="208"/>
      <c r="SHU3" s="208"/>
      <c r="SHV3" s="208"/>
      <c r="SHW3" s="208"/>
      <c r="SHX3" s="208"/>
      <c r="SHY3" s="208"/>
      <c r="SHZ3" s="208"/>
      <c r="SIA3" s="208"/>
      <c r="SIB3" s="208"/>
      <c r="SIC3" s="208"/>
      <c r="SID3" s="208"/>
      <c r="SIE3" s="208"/>
      <c r="SIF3" s="208"/>
      <c r="SIG3" s="208"/>
      <c r="SIH3" s="208"/>
      <c r="SII3" s="208"/>
      <c r="SIJ3" s="208"/>
      <c r="SIK3" s="208"/>
      <c r="SIL3" s="208"/>
      <c r="SIM3" s="208"/>
      <c r="SIN3" s="208"/>
      <c r="SIO3" s="208"/>
      <c r="SIP3" s="208"/>
      <c r="SIQ3" s="208"/>
      <c r="SIR3" s="208"/>
      <c r="SIS3" s="208"/>
      <c r="SIT3" s="208"/>
      <c r="SIU3" s="208"/>
      <c r="SIV3" s="208"/>
      <c r="SIW3" s="208"/>
      <c r="SIX3" s="208"/>
      <c r="SIY3" s="208"/>
      <c r="SIZ3" s="208"/>
      <c r="SJA3" s="208"/>
      <c r="SJB3" s="208"/>
      <c r="SJC3" s="208"/>
      <c r="SJD3" s="208"/>
      <c r="SJE3" s="208"/>
      <c r="SJF3" s="208"/>
      <c r="SJG3" s="208"/>
      <c r="SJH3" s="208"/>
      <c r="SJI3" s="208"/>
      <c r="SJJ3" s="208"/>
      <c r="SJK3" s="208"/>
      <c r="SJL3" s="208"/>
      <c r="SJM3" s="208"/>
      <c r="SJN3" s="208"/>
      <c r="SJO3" s="208"/>
      <c r="SJP3" s="208"/>
      <c r="SJQ3" s="208"/>
      <c r="SJR3" s="208"/>
      <c r="SJS3" s="208"/>
      <c r="SJT3" s="208"/>
      <c r="SJU3" s="208"/>
      <c r="SJV3" s="208"/>
      <c r="SJW3" s="208"/>
      <c r="SJX3" s="208"/>
      <c r="SJY3" s="208"/>
      <c r="SJZ3" s="208"/>
      <c r="SKA3" s="208"/>
      <c r="SKB3" s="208"/>
      <c r="SKC3" s="208"/>
      <c r="SKD3" s="208"/>
      <c r="SKE3" s="208"/>
      <c r="SKF3" s="208"/>
      <c r="SKG3" s="208"/>
      <c r="SKH3" s="208"/>
      <c r="SKI3" s="208"/>
      <c r="SKJ3" s="208"/>
      <c r="SKK3" s="208"/>
      <c r="SKL3" s="208"/>
      <c r="SKM3" s="208"/>
      <c r="SKN3" s="208"/>
      <c r="SKO3" s="208"/>
      <c r="SKP3" s="208"/>
      <c r="SKQ3" s="208"/>
      <c r="SKR3" s="208"/>
      <c r="SKS3" s="208"/>
      <c r="SKT3" s="208"/>
      <c r="SKU3" s="208"/>
      <c r="SKV3" s="208"/>
      <c r="SKW3" s="208"/>
      <c r="SKX3" s="208"/>
      <c r="SKY3" s="208"/>
      <c r="SKZ3" s="208"/>
      <c r="SLA3" s="208"/>
      <c r="SLB3" s="208"/>
      <c r="SLC3" s="208"/>
      <c r="SLD3" s="208"/>
      <c r="SLE3" s="208"/>
      <c r="SLF3" s="208"/>
      <c r="SLG3" s="208"/>
      <c r="SLH3" s="208"/>
      <c r="SLI3" s="208"/>
      <c r="SLJ3" s="208"/>
      <c r="SLK3" s="208"/>
      <c r="SLL3" s="208"/>
      <c r="SLM3" s="208"/>
      <c r="SLN3" s="208"/>
      <c r="SLO3" s="208"/>
      <c r="SLP3" s="208"/>
      <c r="SLQ3" s="208"/>
      <c r="SLR3" s="208"/>
      <c r="SLS3" s="208"/>
      <c r="SLT3" s="208"/>
      <c r="SLU3" s="208"/>
      <c r="SLV3" s="208"/>
      <c r="SLW3" s="208"/>
      <c r="SLX3" s="208"/>
      <c r="SLY3" s="208"/>
      <c r="SLZ3" s="208"/>
      <c r="SMA3" s="208"/>
      <c r="SMB3" s="208"/>
      <c r="SMC3" s="208"/>
      <c r="SMD3" s="208"/>
      <c r="SME3" s="208"/>
      <c r="SMF3" s="208"/>
      <c r="SMG3" s="208"/>
      <c r="SMH3" s="208"/>
      <c r="SMI3" s="208"/>
      <c r="SMJ3" s="208"/>
      <c r="SMK3" s="208"/>
      <c r="SML3" s="208"/>
      <c r="SMM3" s="208"/>
      <c r="SMN3" s="208"/>
      <c r="SMO3" s="208"/>
      <c r="SMP3" s="208"/>
      <c r="SMQ3" s="208"/>
      <c r="SMR3" s="208"/>
      <c r="SMS3" s="208"/>
      <c r="SMT3" s="208"/>
      <c r="SMU3" s="208"/>
      <c r="SMV3" s="208"/>
      <c r="SMW3" s="208"/>
      <c r="SMX3" s="208"/>
      <c r="SMY3" s="208"/>
      <c r="SMZ3" s="208"/>
      <c r="SNA3" s="208"/>
      <c r="SNB3" s="208"/>
      <c r="SNC3" s="208"/>
      <c r="SND3" s="208"/>
      <c r="SNE3" s="208"/>
      <c r="SNF3" s="208"/>
      <c r="SNG3" s="208"/>
      <c r="SNH3" s="208"/>
      <c r="SNI3" s="208"/>
      <c r="SNJ3" s="208"/>
      <c r="SNK3" s="208"/>
      <c r="SNL3" s="208"/>
      <c r="SNM3" s="208"/>
      <c r="SNN3" s="208"/>
      <c r="SNO3" s="208"/>
      <c r="SNP3" s="208"/>
      <c r="SNQ3" s="208"/>
      <c r="SNR3" s="208"/>
      <c r="SNS3" s="208"/>
      <c r="SNT3" s="208"/>
      <c r="SNU3" s="208"/>
      <c r="SNV3" s="208"/>
      <c r="SNW3" s="208"/>
      <c r="SNX3" s="208"/>
      <c r="SNY3" s="208"/>
      <c r="SNZ3" s="208"/>
      <c r="SOA3" s="208"/>
      <c r="SOB3" s="208"/>
      <c r="SOC3" s="208"/>
      <c r="SOD3" s="208"/>
      <c r="SOE3" s="208"/>
      <c r="SOF3" s="208"/>
      <c r="SOG3" s="208"/>
      <c r="SOH3" s="208"/>
      <c r="SOI3" s="208"/>
      <c r="SOJ3" s="208"/>
      <c r="SOK3" s="208"/>
      <c r="SOL3" s="208"/>
      <c r="SOM3" s="208"/>
      <c r="SON3" s="208"/>
      <c r="SOO3" s="208"/>
      <c r="SOP3" s="208"/>
      <c r="SOQ3" s="208"/>
      <c r="SOR3" s="208"/>
      <c r="SOS3" s="208"/>
      <c r="SOT3" s="208"/>
      <c r="SOU3" s="208"/>
      <c r="SOV3" s="208"/>
      <c r="SOW3" s="208"/>
      <c r="SOX3" s="208"/>
      <c r="SOY3" s="208"/>
      <c r="SOZ3" s="208"/>
      <c r="SPA3" s="208"/>
      <c r="SPB3" s="208"/>
      <c r="SPC3" s="208"/>
      <c r="SPD3" s="208"/>
      <c r="SPE3" s="208"/>
      <c r="SPF3" s="208"/>
      <c r="SPG3" s="208"/>
      <c r="SPH3" s="208"/>
      <c r="SPI3" s="208"/>
      <c r="SPJ3" s="208"/>
      <c r="SPK3" s="208"/>
      <c r="SPL3" s="208"/>
      <c r="SPM3" s="208"/>
      <c r="SPN3" s="208"/>
      <c r="SPO3" s="208"/>
      <c r="SPP3" s="208"/>
      <c r="SPQ3" s="208"/>
      <c r="SPR3" s="208"/>
      <c r="SPS3" s="208"/>
      <c r="SPT3" s="208"/>
      <c r="SPU3" s="208"/>
      <c r="SPV3" s="208"/>
      <c r="SPW3" s="208"/>
      <c r="SPX3" s="208"/>
      <c r="SPY3" s="208"/>
      <c r="SPZ3" s="208"/>
      <c r="SQA3" s="208"/>
      <c r="SQB3" s="208"/>
      <c r="SQC3" s="208"/>
      <c r="SQD3" s="208"/>
      <c r="SQE3" s="208"/>
      <c r="SQF3" s="208"/>
      <c r="SQG3" s="208"/>
      <c r="SQH3" s="208"/>
      <c r="SQI3" s="208"/>
      <c r="SQJ3" s="208"/>
      <c r="SQK3" s="208"/>
      <c r="SQL3" s="208"/>
      <c r="SQM3" s="208"/>
      <c r="SQN3" s="208"/>
      <c r="SQO3" s="208"/>
      <c r="SQP3" s="208"/>
      <c r="SQQ3" s="208"/>
      <c r="SQR3" s="208"/>
      <c r="SQS3" s="208"/>
      <c r="SQT3" s="208"/>
      <c r="SQU3" s="208"/>
      <c r="SQV3" s="208"/>
      <c r="SQW3" s="208"/>
      <c r="SQX3" s="208"/>
      <c r="SQY3" s="208"/>
      <c r="SQZ3" s="208"/>
      <c r="SRA3" s="208"/>
      <c r="SRB3" s="208"/>
      <c r="SRC3" s="208"/>
      <c r="SRD3" s="208"/>
      <c r="SRE3" s="208"/>
      <c r="SRF3" s="208"/>
      <c r="SRG3" s="208"/>
      <c r="SRH3" s="208"/>
      <c r="SRI3" s="208"/>
      <c r="SRJ3" s="208"/>
      <c r="SRK3" s="208"/>
      <c r="SRL3" s="208"/>
      <c r="SRM3" s="208"/>
      <c r="SRN3" s="208"/>
      <c r="SRO3" s="208"/>
      <c r="SRP3" s="208"/>
      <c r="SRQ3" s="208"/>
      <c r="SRR3" s="208"/>
      <c r="SRS3" s="208"/>
      <c r="SRT3" s="208"/>
      <c r="SRU3" s="208"/>
      <c r="SRV3" s="208"/>
      <c r="SRW3" s="208"/>
      <c r="SRX3" s="208"/>
      <c r="SRY3" s="208"/>
      <c r="SRZ3" s="208"/>
      <c r="SSA3" s="208"/>
      <c r="SSB3" s="208"/>
      <c r="SSC3" s="208"/>
      <c r="SSD3" s="208"/>
      <c r="SSE3" s="208"/>
      <c r="SSF3" s="208"/>
      <c r="SSG3" s="208"/>
      <c r="SSH3" s="208"/>
      <c r="SSI3" s="208"/>
      <c r="SSJ3" s="208"/>
      <c r="SSK3" s="208"/>
      <c r="SSL3" s="208"/>
      <c r="SSM3" s="208"/>
      <c r="SSN3" s="208"/>
      <c r="SSO3" s="208"/>
      <c r="SSP3" s="208"/>
      <c r="SSQ3" s="208"/>
      <c r="SSR3" s="208"/>
      <c r="SSS3" s="208"/>
      <c r="SST3" s="208"/>
      <c r="SSU3" s="208"/>
      <c r="SSV3" s="208"/>
      <c r="SSW3" s="208"/>
      <c r="SSX3" s="208"/>
      <c r="SSY3" s="208"/>
      <c r="SSZ3" s="208"/>
      <c r="STA3" s="208"/>
      <c r="STB3" s="208"/>
      <c r="STC3" s="208"/>
      <c r="STD3" s="208"/>
      <c r="STE3" s="208"/>
      <c r="STF3" s="208"/>
      <c r="STG3" s="208"/>
      <c r="STH3" s="208"/>
      <c r="STI3" s="208"/>
      <c r="STJ3" s="208"/>
      <c r="STK3" s="208"/>
      <c r="STL3" s="208"/>
      <c r="STM3" s="208"/>
      <c r="STN3" s="208"/>
      <c r="STO3" s="208"/>
      <c r="STP3" s="208"/>
      <c r="STQ3" s="208"/>
      <c r="STR3" s="208"/>
      <c r="STS3" s="208"/>
      <c r="STT3" s="208"/>
      <c r="STU3" s="208"/>
      <c r="STV3" s="208"/>
      <c r="STW3" s="208"/>
      <c r="STX3" s="208"/>
      <c r="STY3" s="208"/>
      <c r="STZ3" s="208"/>
      <c r="SUA3" s="208"/>
      <c r="SUB3" s="208"/>
      <c r="SUC3" s="208"/>
      <c r="SUD3" s="208"/>
      <c r="SUE3" s="208"/>
      <c r="SUF3" s="208"/>
      <c r="SUG3" s="208"/>
      <c r="SUH3" s="208"/>
      <c r="SUI3" s="208"/>
      <c r="SUJ3" s="208"/>
      <c r="SUK3" s="208"/>
      <c r="SUL3" s="208"/>
      <c r="SUM3" s="208"/>
      <c r="SUN3" s="208"/>
      <c r="SUO3" s="208"/>
      <c r="SUP3" s="208"/>
      <c r="SUQ3" s="208"/>
      <c r="SUR3" s="208"/>
      <c r="SUS3" s="208"/>
      <c r="SUT3" s="208"/>
      <c r="SUU3" s="208"/>
      <c r="SUV3" s="208"/>
      <c r="SUW3" s="208"/>
      <c r="SUX3" s="208"/>
      <c r="SUY3" s="208"/>
      <c r="SUZ3" s="208"/>
      <c r="SVA3" s="208"/>
      <c r="SVB3" s="208"/>
      <c r="SVC3" s="208"/>
      <c r="SVD3" s="208"/>
      <c r="SVE3" s="208"/>
      <c r="SVF3" s="208"/>
      <c r="SVG3" s="208"/>
      <c r="SVH3" s="208"/>
      <c r="SVI3" s="208"/>
      <c r="SVJ3" s="208"/>
      <c r="SVK3" s="208"/>
      <c r="SVL3" s="208"/>
      <c r="SVM3" s="208"/>
      <c r="SVN3" s="208"/>
      <c r="SVO3" s="208"/>
      <c r="SVP3" s="208"/>
      <c r="SVQ3" s="208"/>
      <c r="SVR3" s="208"/>
      <c r="SVS3" s="208"/>
      <c r="SVT3" s="208"/>
      <c r="SVU3" s="208"/>
      <c r="SVV3" s="208"/>
      <c r="SVW3" s="208"/>
      <c r="SVX3" s="208"/>
      <c r="SVY3" s="208"/>
      <c r="SVZ3" s="208"/>
      <c r="SWA3" s="208"/>
      <c r="SWB3" s="208"/>
      <c r="SWC3" s="208"/>
      <c r="SWD3" s="208"/>
      <c r="SWE3" s="208"/>
      <c r="SWF3" s="208"/>
      <c r="SWG3" s="208"/>
      <c r="SWH3" s="208"/>
      <c r="SWI3" s="208"/>
      <c r="SWJ3" s="208"/>
      <c r="SWK3" s="208"/>
      <c r="SWL3" s="208"/>
      <c r="SWM3" s="208"/>
      <c r="SWN3" s="208"/>
      <c r="SWO3" s="208"/>
      <c r="SWP3" s="208"/>
      <c r="SWQ3" s="208"/>
      <c r="SWR3" s="208"/>
      <c r="SWS3" s="208"/>
      <c r="SWT3" s="208"/>
      <c r="SWU3" s="208"/>
      <c r="SWV3" s="208"/>
      <c r="SWW3" s="208"/>
      <c r="SWX3" s="208"/>
      <c r="SWY3" s="208"/>
      <c r="SWZ3" s="208"/>
      <c r="SXA3" s="208"/>
      <c r="SXB3" s="208"/>
      <c r="SXC3" s="208"/>
      <c r="SXD3" s="208"/>
      <c r="SXE3" s="208"/>
      <c r="SXF3" s="208"/>
      <c r="SXG3" s="208"/>
      <c r="SXH3" s="208"/>
      <c r="SXI3" s="208"/>
      <c r="SXJ3" s="208"/>
      <c r="SXK3" s="208"/>
      <c r="SXL3" s="208"/>
      <c r="SXM3" s="208"/>
      <c r="SXN3" s="208"/>
      <c r="SXO3" s="208"/>
      <c r="SXP3" s="208"/>
      <c r="SXQ3" s="208"/>
      <c r="SXR3" s="208"/>
      <c r="SXS3" s="208"/>
      <c r="SXT3" s="208"/>
      <c r="SXU3" s="208"/>
      <c r="SXV3" s="208"/>
      <c r="SXW3" s="208"/>
      <c r="SXX3" s="208"/>
      <c r="SXY3" s="208"/>
      <c r="SXZ3" s="208"/>
      <c r="SYA3" s="208"/>
      <c r="SYB3" s="208"/>
      <c r="SYC3" s="208"/>
      <c r="SYD3" s="208"/>
      <c r="SYE3" s="208"/>
      <c r="SYF3" s="208"/>
      <c r="SYG3" s="208"/>
      <c r="SYH3" s="208"/>
      <c r="SYI3" s="208"/>
      <c r="SYJ3" s="208"/>
      <c r="SYK3" s="208"/>
      <c r="SYL3" s="208"/>
      <c r="SYM3" s="208"/>
      <c r="SYN3" s="208"/>
      <c r="SYO3" s="208"/>
      <c r="SYP3" s="208"/>
      <c r="SYQ3" s="208"/>
      <c r="SYR3" s="208"/>
      <c r="SYS3" s="208"/>
      <c r="SYT3" s="208"/>
      <c r="SYU3" s="208"/>
      <c r="SYV3" s="208"/>
      <c r="SYW3" s="208"/>
      <c r="SYX3" s="208"/>
      <c r="SYY3" s="208"/>
      <c r="SYZ3" s="208"/>
      <c r="SZA3" s="208"/>
      <c r="SZB3" s="208"/>
      <c r="SZC3" s="208"/>
      <c r="SZD3" s="208"/>
      <c r="SZE3" s="208"/>
      <c r="SZF3" s="208"/>
      <c r="SZG3" s="208"/>
      <c r="SZH3" s="208"/>
      <c r="SZI3" s="208"/>
      <c r="SZJ3" s="208"/>
      <c r="SZK3" s="208"/>
      <c r="SZL3" s="208"/>
      <c r="SZM3" s="208"/>
      <c r="SZN3" s="208"/>
      <c r="SZO3" s="208"/>
      <c r="SZP3" s="208"/>
      <c r="SZQ3" s="208"/>
      <c r="SZR3" s="208"/>
      <c r="SZS3" s="208"/>
      <c r="SZT3" s="208"/>
      <c r="SZU3" s="208"/>
      <c r="SZV3" s="208"/>
      <c r="SZW3" s="208"/>
      <c r="SZX3" s="208"/>
      <c r="SZY3" s="208"/>
      <c r="SZZ3" s="208"/>
      <c r="TAA3" s="208"/>
      <c r="TAB3" s="208"/>
      <c r="TAC3" s="208"/>
      <c r="TAD3" s="208"/>
      <c r="TAE3" s="208"/>
      <c r="TAF3" s="208"/>
      <c r="TAG3" s="208"/>
      <c r="TAH3" s="208"/>
      <c r="TAI3" s="208"/>
      <c r="TAJ3" s="208"/>
      <c r="TAK3" s="208"/>
      <c r="TAL3" s="208"/>
      <c r="TAM3" s="208"/>
      <c r="TAN3" s="208"/>
      <c r="TAO3" s="208"/>
      <c r="TAP3" s="208"/>
      <c r="TAQ3" s="208"/>
      <c r="TAR3" s="208"/>
      <c r="TAS3" s="208"/>
      <c r="TAT3" s="208"/>
      <c r="TAU3" s="208"/>
      <c r="TAV3" s="208"/>
      <c r="TAW3" s="208"/>
      <c r="TAX3" s="208"/>
      <c r="TAY3" s="208"/>
      <c r="TAZ3" s="208"/>
      <c r="TBA3" s="208"/>
      <c r="TBB3" s="208"/>
      <c r="TBC3" s="208"/>
      <c r="TBD3" s="208"/>
      <c r="TBE3" s="208"/>
      <c r="TBF3" s="208"/>
      <c r="TBG3" s="208"/>
      <c r="TBH3" s="208"/>
      <c r="TBI3" s="208"/>
      <c r="TBJ3" s="208"/>
      <c r="TBK3" s="208"/>
      <c r="TBL3" s="208"/>
      <c r="TBM3" s="208"/>
      <c r="TBN3" s="208"/>
      <c r="TBO3" s="208"/>
      <c r="TBP3" s="208"/>
      <c r="TBQ3" s="208"/>
      <c r="TBR3" s="208"/>
      <c r="TBS3" s="208"/>
      <c r="TBT3" s="208"/>
      <c r="TBU3" s="208"/>
      <c r="TBV3" s="208"/>
      <c r="TBW3" s="208"/>
      <c r="TBX3" s="208"/>
      <c r="TBY3" s="208"/>
      <c r="TBZ3" s="208"/>
      <c r="TCA3" s="208"/>
      <c r="TCB3" s="208"/>
      <c r="TCC3" s="208"/>
      <c r="TCD3" s="208"/>
      <c r="TCE3" s="208"/>
      <c r="TCF3" s="208"/>
      <c r="TCG3" s="208"/>
      <c r="TCH3" s="208"/>
      <c r="TCI3" s="208"/>
      <c r="TCJ3" s="208"/>
      <c r="TCK3" s="208"/>
      <c r="TCL3" s="208"/>
      <c r="TCM3" s="208"/>
      <c r="TCN3" s="208"/>
      <c r="TCO3" s="208"/>
      <c r="TCP3" s="208"/>
      <c r="TCQ3" s="208"/>
      <c r="TCR3" s="208"/>
      <c r="TCS3" s="208"/>
      <c r="TCT3" s="208"/>
      <c r="TCU3" s="208"/>
      <c r="TCV3" s="208"/>
      <c r="TCW3" s="208"/>
      <c r="TCX3" s="208"/>
      <c r="TCY3" s="208"/>
      <c r="TCZ3" s="208"/>
      <c r="TDA3" s="208"/>
      <c r="TDB3" s="208"/>
      <c r="TDC3" s="208"/>
      <c r="TDD3" s="208"/>
      <c r="TDE3" s="208"/>
      <c r="TDF3" s="208"/>
      <c r="TDG3" s="208"/>
      <c r="TDH3" s="208"/>
      <c r="TDI3" s="208"/>
      <c r="TDJ3" s="208"/>
      <c r="TDK3" s="208"/>
      <c r="TDL3" s="208"/>
      <c r="TDM3" s="208"/>
      <c r="TDN3" s="208"/>
      <c r="TDO3" s="208"/>
      <c r="TDP3" s="208"/>
      <c r="TDQ3" s="208"/>
      <c r="TDR3" s="208"/>
      <c r="TDS3" s="208"/>
      <c r="TDT3" s="208"/>
      <c r="TDU3" s="208"/>
      <c r="TDV3" s="208"/>
      <c r="TDW3" s="208"/>
      <c r="TDX3" s="208"/>
      <c r="TDY3" s="208"/>
      <c r="TDZ3" s="208"/>
      <c r="TEA3" s="208"/>
      <c r="TEB3" s="208"/>
      <c r="TEC3" s="208"/>
      <c r="TED3" s="208"/>
      <c r="TEE3" s="208"/>
      <c r="TEF3" s="208"/>
      <c r="TEG3" s="208"/>
      <c r="TEH3" s="208"/>
      <c r="TEI3" s="208"/>
      <c r="TEJ3" s="208"/>
      <c r="TEK3" s="208"/>
      <c r="TEL3" s="208"/>
      <c r="TEM3" s="208"/>
      <c r="TEN3" s="208"/>
      <c r="TEO3" s="208"/>
      <c r="TEP3" s="208"/>
      <c r="TEQ3" s="208"/>
      <c r="TER3" s="208"/>
      <c r="TES3" s="208"/>
      <c r="TET3" s="208"/>
      <c r="TEU3" s="208"/>
      <c r="TEV3" s="208"/>
      <c r="TEW3" s="208"/>
      <c r="TEX3" s="208"/>
      <c r="TEY3" s="208"/>
      <c r="TEZ3" s="208"/>
      <c r="TFA3" s="208"/>
      <c r="TFB3" s="208"/>
      <c r="TFC3" s="208"/>
      <c r="TFD3" s="208"/>
      <c r="TFE3" s="208"/>
      <c r="TFF3" s="208"/>
      <c r="TFG3" s="208"/>
      <c r="TFH3" s="208"/>
      <c r="TFI3" s="208"/>
      <c r="TFJ3" s="208"/>
      <c r="TFK3" s="208"/>
      <c r="TFL3" s="208"/>
      <c r="TFM3" s="208"/>
      <c r="TFN3" s="208"/>
      <c r="TFO3" s="208"/>
      <c r="TFP3" s="208"/>
      <c r="TFQ3" s="208"/>
      <c r="TFR3" s="208"/>
      <c r="TFS3" s="208"/>
      <c r="TFT3" s="208"/>
      <c r="TFU3" s="208"/>
      <c r="TFV3" s="208"/>
      <c r="TFW3" s="208"/>
      <c r="TFX3" s="208"/>
      <c r="TFY3" s="208"/>
      <c r="TFZ3" s="208"/>
      <c r="TGA3" s="208"/>
      <c r="TGB3" s="208"/>
      <c r="TGC3" s="208"/>
      <c r="TGD3" s="208"/>
      <c r="TGE3" s="208"/>
      <c r="TGF3" s="208"/>
      <c r="TGG3" s="208"/>
      <c r="TGH3" s="208"/>
      <c r="TGI3" s="208"/>
      <c r="TGJ3" s="208"/>
      <c r="TGK3" s="208"/>
      <c r="TGL3" s="208"/>
      <c r="TGM3" s="208"/>
      <c r="TGN3" s="208"/>
      <c r="TGO3" s="208"/>
      <c r="TGP3" s="208"/>
      <c r="TGQ3" s="208"/>
      <c r="TGR3" s="208"/>
      <c r="TGS3" s="208"/>
      <c r="TGT3" s="208"/>
      <c r="TGU3" s="208"/>
      <c r="TGV3" s="208"/>
      <c r="TGW3" s="208"/>
      <c r="TGX3" s="208"/>
      <c r="TGY3" s="208"/>
      <c r="TGZ3" s="208"/>
      <c r="THA3" s="208"/>
      <c r="THB3" s="208"/>
      <c r="THC3" s="208"/>
      <c r="THD3" s="208"/>
      <c r="THE3" s="208"/>
      <c r="THF3" s="208"/>
      <c r="THG3" s="208"/>
      <c r="THH3" s="208"/>
      <c r="THI3" s="208"/>
      <c r="THJ3" s="208"/>
      <c r="THK3" s="208"/>
      <c r="THL3" s="208"/>
      <c r="THM3" s="208"/>
      <c r="THN3" s="208"/>
      <c r="THO3" s="208"/>
      <c r="THP3" s="208"/>
      <c r="THQ3" s="208"/>
      <c r="THR3" s="208"/>
      <c r="THS3" s="208"/>
      <c r="THT3" s="208"/>
      <c r="THU3" s="208"/>
      <c r="THV3" s="208"/>
      <c r="THW3" s="208"/>
      <c r="THX3" s="208"/>
      <c r="THY3" s="208"/>
      <c r="THZ3" s="208"/>
      <c r="TIA3" s="208"/>
      <c r="TIB3" s="208"/>
      <c r="TIC3" s="208"/>
      <c r="TID3" s="208"/>
      <c r="TIE3" s="208"/>
      <c r="TIF3" s="208"/>
      <c r="TIG3" s="208"/>
      <c r="TIH3" s="208"/>
      <c r="TII3" s="208"/>
      <c r="TIJ3" s="208"/>
      <c r="TIK3" s="208"/>
      <c r="TIL3" s="208"/>
      <c r="TIM3" s="208"/>
      <c r="TIN3" s="208"/>
      <c r="TIO3" s="208"/>
      <c r="TIP3" s="208"/>
      <c r="TIQ3" s="208"/>
      <c r="TIR3" s="208"/>
      <c r="TIS3" s="208"/>
      <c r="TIT3" s="208"/>
      <c r="TIU3" s="208"/>
      <c r="TIV3" s="208"/>
      <c r="TIW3" s="208"/>
      <c r="TIX3" s="208"/>
      <c r="TIY3" s="208"/>
      <c r="TIZ3" s="208"/>
      <c r="TJA3" s="208"/>
      <c r="TJB3" s="208"/>
      <c r="TJC3" s="208"/>
      <c r="TJD3" s="208"/>
      <c r="TJE3" s="208"/>
      <c r="TJF3" s="208"/>
      <c r="TJG3" s="208"/>
      <c r="TJH3" s="208"/>
      <c r="TJI3" s="208"/>
      <c r="TJJ3" s="208"/>
      <c r="TJK3" s="208"/>
      <c r="TJL3" s="208"/>
      <c r="TJM3" s="208"/>
      <c r="TJN3" s="208"/>
      <c r="TJO3" s="208"/>
      <c r="TJP3" s="208"/>
      <c r="TJQ3" s="208"/>
      <c r="TJR3" s="208"/>
      <c r="TJS3" s="208"/>
      <c r="TJT3" s="208"/>
      <c r="TJU3" s="208"/>
      <c r="TJV3" s="208"/>
      <c r="TJW3" s="208"/>
      <c r="TJX3" s="208"/>
      <c r="TJY3" s="208"/>
      <c r="TJZ3" s="208"/>
      <c r="TKA3" s="208"/>
      <c r="TKB3" s="208"/>
      <c r="TKC3" s="208"/>
      <c r="TKD3" s="208"/>
      <c r="TKE3" s="208"/>
      <c r="TKF3" s="208"/>
      <c r="TKG3" s="208"/>
      <c r="TKH3" s="208"/>
      <c r="TKI3" s="208"/>
      <c r="TKJ3" s="208"/>
      <c r="TKK3" s="208"/>
      <c r="TKL3" s="208"/>
      <c r="TKM3" s="208"/>
      <c r="TKN3" s="208"/>
      <c r="TKO3" s="208"/>
      <c r="TKP3" s="208"/>
      <c r="TKQ3" s="208"/>
      <c r="TKR3" s="208"/>
      <c r="TKS3" s="208"/>
      <c r="TKT3" s="208"/>
      <c r="TKU3" s="208"/>
      <c r="TKV3" s="208"/>
      <c r="TKW3" s="208"/>
      <c r="TKX3" s="208"/>
      <c r="TKY3" s="208"/>
      <c r="TKZ3" s="208"/>
      <c r="TLA3" s="208"/>
      <c r="TLB3" s="208"/>
      <c r="TLC3" s="208"/>
      <c r="TLD3" s="208"/>
      <c r="TLE3" s="208"/>
      <c r="TLF3" s="208"/>
      <c r="TLG3" s="208"/>
      <c r="TLH3" s="208"/>
      <c r="TLI3" s="208"/>
      <c r="TLJ3" s="208"/>
      <c r="TLK3" s="208"/>
      <c r="TLL3" s="208"/>
      <c r="TLM3" s="208"/>
      <c r="TLN3" s="208"/>
      <c r="TLO3" s="208"/>
      <c r="TLP3" s="208"/>
      <c r="TLQ3" s="208"/>
      <c r="TLR3" s="208"/>
      <c r="TLS3" s="208"/>
      <c r="TLT3" s="208"/>
      <c r="TLU3" s="208"/>
      <c r="TLV3" s="208"/>
      <c r="TLW3" s="208"/>
      <c r="TLX3" s="208"/>
      <c r="TLY3" s="208"/>
      <c r="TLZ3" s="208"/>
      <c r="TMA3" s="208"/>
      <c r="TMB3" s="208"/>
      <c r="TMC3" s="208"/>
      <c r="TMD3" s="208"/>
      <c r="TME3" s="208"/>
      <c r="TMF3" s="208"/>
      <c r="TMG3" s="208"/>
      <c r="TMH3" s="208"/>
      <c r="TMI3" s="208"/>
      <c r="TMJ3" s="208"/>
      <c r="TMK3" s="208"/>
      <c r="TML3" s="208"/>
      <c r="TMM3" s="208"/>
      <c r="TMN3" s="208"/>
      <c r="TMO3" s="208"/>
      <c r="TMP3" s="208"/>
      <c r="TMQ3" s="208"/>
      <c r="TMR3" s="208"/>
      <c r="TMS3" s="208"/>
      <c r="TMT3" s="208"/>
      <c r="TMU3" s="208"/>
      <c r="TMV3" s="208"/>
      <c r="TMW3" s="208"/>
      <c r="TMX3" s="208"/>
      <c r="TMY3" s="208"/>
      <c r="TMZ3" s="208"/>
      <c r="TNA3" s="208"/>
      <c r="TNB3" s="208"/>
      <c r="TNC3" s="208"/>
      <c r="TND3" s="208"/>
      <c r="TNE3" s="208"/>
      <c r="TNF3" s="208"/>
      <c r="TNG3" s="208"/>
      <c r="TNH3" s="208"/>
      <c r="TNI3" s="208"/>
      <c r="TNJ3" s="208"/>
      <c r="TNK3" s="208"/>
      <c r="TNL3" s="208"/>
      <c r="TNM3" s="208"/>
      <c r="TNN3" s="208"/>
      <c r="TNO3" s="208"/>
      <c r="TNP3" s="208"/>
      <c r="TNQ3" s="208"/>
      <c r="TNR3" s="208"/>
      <c r="TNS3" s="208"/>
      <c r="TNT3" s="208"/>
      <c r="TNU3" s="208"/>
      <c r="TNV3" s="208"/>
      <c r="TNW3" s="208"/>
      <c r="TNX3" s="208"/>
      <c r="TNY3" s="208"/>
      <c r="TNZ3" s="208"/>
      <c r="TOA3" s="208"/>
      <c r="TOB3" s="208"/>
      <c r="TOC3" s="208"/>
      <c r="TOD3" s="208"/>
      <c r="TOE3" s="208"/>
      <c r="TOF3" s="208"/>
      <c r="TOG3" s="208"/>
      <c r="TOH3" s="208"/>
      <c r="TOI3" s="208"/>
      <c r="TOJ3" s="208"/>
      <c r="TOK3" s="208"/>
      <c r="TOL3" s="208"/>
      <c r="TOM3" s="208"/>
      <c r="TON3" s="208"/>
      <c r="TOO3" s="208"/>
      <c r="TOP3" s="208"/>
      <c r="TOQ3" s="208"/>
      <c r="TOR3" s="208"/>
      <c r="TOS3" s="208"/>
      <c r="TOT3" s="208"/>
      <c r="TOU3" s="208"/>
      <c r="TOV3" s="208"/>
      <c r="TOW3" s="208"/>
      <c r="TOX3" s="208"/>
      <c r="TOY3" s="208"/>
      <c r="TOZ3" s="208"/>
      <c r="TPA3" s="208"/>
      <c r="TPB3" s="208"/>
      <c r="TPC3" s="208"/>
      <c r="TPD3" s="208"/>
      <c r="TPE3" s="208"/>
      <c r="TPF3" s="208"/>
      <c r="TPG3" s="208"/>
      <c r="TPH3" s="208"/>
      <c r="TPI3" s="208"/>
      <c r="TPJ3" s="208"/>
      <c r="TPK3" s="208"/>
      <c r="TPL3" s="208"/>
      <c r="TPM3" s="208"/>
      <c r="TPN3" s="208"/>
      <c r="TPO3" s="208"/>
      <c r="TPP3" s="208"/>
      <c r="TPQ3" s="208"/>
      <c r="TPR3" s="208"/>
      <c r="TPS3" s="208"/>
      <c r="TPT3" s="208"/>
      <c r="TPU3" s="208"/>
      <c r="TPV3" s="208"/>
      <c r="TPW3" s="208"/>
      <c r="TPX3" s="208"/>
      <c r="TPY3" s="208"/>
      <c r="TPZ3" s="208"/>
      <c r="TQA3" s="208"/>
      <c r="TQB3" s="208"/>
      <c r="TQC3" s="208"/>
      <c r="TQD3" s="208"/>
      <c r="TQE3" s="208"/>
      <c r="TQF3" s="208"/>
      <c r="TQG3" s="208"/>
      <c r="TQH3" s="208"/>
      <c r="TQI3" s="208"/>
      <c r="TQJ3" s="208"/>
      <c r="TQK3" s="208"/>
      <c r="TQL3" s="208"/>
      <c r="TQM3" s="208"/>
      <c r="TQN3" s="208"/>
      <c r="TQO3" s="208"/>
      <c r="TQP3" s="208"/>
      <c r="TQQ3" s="208"/>
      <c r="TQR3" s="208"/>
      <c r="TQS3" s="208"/>
      <c r="TQT3" s="208"/>
      <c r="TQU3" s="208"/>
      <c r="TQV3" s="208"/>
      <c r="TQW3" s="208"/>
      <c r="TQX3" s="208"/>
      <c r="TQY3" s="208"/>
      <c r="TQZ3" s="208"/>
      <c r="TRA3" s="208"/>
      <c r="TRB3" s="208"/>
      <c r="TRC3" s="208"/>
      <c r="TRD3" s="208"/>
      <c r="TRE3" s="208"/>
      <c r="TRF3" s="208"/>
      <c r="TRG3" s="208"/>
      <c r="TRH3" s="208"/>
      <c r="TRI3" s="208"/>
      <c r="TRJ3" s="208"/>
      <c r="TRK3" s="208"/>
      <c r="TRL3" s="208"/>
      <c r="TRM3" s="208"/>
      <c r="TRN3" s="208"/>
      <c r="TRO3" s="208"/>
      <c r="TRP3" s="208"/>
      <c r="TRQ3" s="208"/>
      <c r="TRR3" s="208"/>
      <c r="TRS3" s="208"/>
      <c r="TRT3" s="208"/>
      <c r="TRU3" s="208"/>
      <c r="TRV3" s="208"/>
      <c r="TRW3" s="208"/>
      <c r="TRX3" s="208"/>
      <c r="TRY3" s="208"/>
      <c r="TRZ3" s="208"/>
      <c r="TSA3" s="208"/>
      <c r="TSB3" s="208"/>
      <c r="TSC3" s="208"/>
      <c r="TSD3" s="208"/>
      <c r="TSE3" s="208"/>
      <c r="TSF3" s="208"/>
      <c r="TSG3" s="208"/>
      <c r="TSH3" s="208"/>
      <c r="TSI3" s="208"/>
      <c r="TSJ3" s="208"/>
      <c r="TSK3" s="208"/>
      <c r="TSL3" s="208"/>
      <c r="TSM3" s="208"/>
      <c r="TSN3" s="208"/>
      <c r="TSO3" s="208"/>
      <c r="TSP3" s="208"/>
      <c r="TSQ3" s="208"/>
      <c r="TSR3" s="208"/>
      <c r="TSS3" s="208"/>
      <c r="TST3" s="208"/>
      <c r="TSU3" s="208"/>
      <c r="TSV3" s="208"/>
      <c r="TSW3" s="208"/>
      <c r="TSX3" s="208"/>
      <c r="TSY3" s="208"/>
      <c r="TSZ3" s="208"/>
      <c r="TTA3" s="208"/>
      <c r="TTB3" s="208"/>
      <c r="TTC3" s="208"/>
      <c r="TTD3" s="208"/>
      <c r="TTE3" s="208"/>
      <c r="TTF3" s="208"/>
      <c r="TTG3" s="208"/>
      <c r="TTH3" s="208"/>
      <c r="TTI3" s="208"/>
      <c r="TTJ3" s="208"/>
      <c r="TTK3" s="208"/>
      <c r="TTL3" s="208"/>
      <c r="TTM3" s="208"/>
      <c r="TTN3" s="208"/>
      <c r="TTO3" s="208"/>
      <c r="TTP3" s="208"/>
      <c r="TTQ3" s="208"/>
      <c r="TTR3" s="208"/>
      <c r="TTS3" s="208"/>
      <c r="TTT3" s="208"/>
      <c r="TTU3" s="208"/>
      <c r="TTV3" s="208"/>
      <c r="TTW3" s="208"/>
      <c r="TTX3" s="208"/>
      <c r="TTY3" s="208"/>
      <c r="TTZ3" s="208"/>
      <c r="TUA3" s="208"/>
      <c r="TUB3" s="208"/>
      <c r="TUC3" s="208"/>
      <c r="TUD3" s="208"/>
      <c r="TUE3" s="208"/>
      <c r="TUF3" s="208"/>
      <c r="TUG3" s="208"/>
      <c r="TUH3" s="208"/>
      <c r="TUI3" s="208"/>
      <c r="TUJ3" s="208"/>
      <c r="TUK3" s="208"/>
      <c r="TUL3" s="208"/>
      <c r="TUM3" s="208"/>
      <c r="TUN3" s="208"/>
      <c r="TUO3" s="208"/>
      <c r="TUP3" s="208"/>
      <c r="TUQ3" s="208"/>
      <c r="TUR3" s="208"/>
      <c r="TUS3" s="208"/>
      <c r="TUT3" s="208"/>
      <c r="TUU3" s="208"/>
      <c r="TUV3" s="208"/>
      <c r="TUW3" s="208"/>
      <c r="TUX3" s="208"/>
      <c r="TUY3" s="208"/>
      <c r="TUZ3" s="208"/>
      <c r="TVA3" s="208"/>
      <c r="TVB3" s="208"/>
      <c r="TVC3" s="208"/>
      <c r="TVD3" s="208"/>
      <c r="TVE3" s="208"/>
      <c r="TVF3" s="208"/>
      <c r="TVG3" s="208"/>
      <c r="TVH3" s="208"/>
      <c r="TVI3" s="208"/>
      <c r="TVJ3" s="208"/>
      <c r="TVK3" s="208"/>
      <c r="TVL3" s="208"/>
      <c r="TVM3" s="208"/>
      <c r="TVN3" s="208"/>
      <c r="TVO3" s="208"/>
      <c r="TVP3" s="208"/>
      <c r="TVQ3" s="208"/>
      <c r="TVR3" s="208"/>
      <c r="TVS3" s="208"/>
      <c r="TVT3" s="208"/>
      <c r="TVU3" s="208"/>
      <c r="TVV3" s="208"/>
      <c r="TVW3" s="208"/>
      <c r="TVX3" s="208"/>
      <c r="TVY3" s="208"/>
      <c r="TVZ3" s="208"/>
      <c r="TWA3" s="208"/>
      <c r="TWB3" s="208"/>
      <c r="TWC3" s="208"/>
      <c r="TWD3" s="208"/>
      <c r="TWE3" s="208"/>
      <c r="TWF3" s="208"/>
      <c r="TWG3" s="208"/>
      <c r="TWH3" s="208"/>
      <c r="TWI3" s="208"/>
      <c r="TWJ3" s="208"/>
      <c r="TWK3" s="208"/>
      <c r="TWL3" s="208"/>
      <c r="TWM3" s="208"/>
      <c r="TWN3" s="208"/>
      <c r="TWO3" s="208"/>
      <c r="TWP3" s="208"/>
      <c r="TWQ3" s="208"/>
      <c r="TWR3" s="208"/>
      <c r="TWS3" s="208"/>
      <c r="TWT3" s="208"/>
      <c r="TWU3" s="208"/>
      <c r="TWV3" s="208"/>
      <c r="TWW3" s="208"/>
      <c r="TWX3" s="208"/>
      <c r="TWY3" s="208"/>
      <c r="TWZ3" s="208"/>
      <c r="TXA3" s="208"/>
      <c r="TXB3" s="208"/>
      <c r="TXC3" s="208"/>
      <c r="TXD3" s="208"/>
      <c r="TXE3" s="208"/>
      <c r="TXF3" s="208"/>
      <c r="TXG3" s="208"/>
      <c r="TXH3" s="208"/>
      <c r="TXI3" s="208"/>
      <c r="TXJ3" s="208"/>
      <c r="TXK3" s="208"/>
      <c r="TXL3" s="208"/>
      <c r="TXM3" s="208"/>
      <c r="TXN3" s="208"/>
      <c r="TXO3" s="208"/>
      <c r="TXP3" s="208"/>
      <c r="TXQ3" s="208"/>
      <c r="TXR3" s="208"/>
      <c r="TXS3" s="208"/>
      <c r="TXT3" s="208"/>
      <c r="TXU3" s="208"/>
      <c r="TXV3" s="208"/>
      <c r="TXW3" s="208"/>
      <c r="TXX3" s="208"/>
      <c r="TXY3" s="208"/>
      <c r="TXZ3" s="208"/>
      <c r="TYA3" s="208"/>
      <c r="TYB3" s="208"/>
      <c r="TYC3" s="208"/>
      <c r="TYD3" s="208"/>
      <c r="TYE3" s="208"/>
      <c r="TYF3" s="208"/>
      <c r="TYG3" s="208"/>
      <c r="TYH3" s="208"/>
      <c r="TYI3" s="208"/>
      <c r="TYJ3" s="208"/>
      <c r="TYK3" s="208"/>
      <c r="TYL3" s="208"/>
      <c r="TYM3" s="208"/>
      <c r="TYN3" s="208"/>
      <c r="TYO3" s="208"/>
      <c r="TYP3" s="208"/>
      <c r="TYQ3" s="208"/>
      <c r="TYR3" s="208"/>
      <c r="TYS3" s="208"/>
      <c r="TYT3" s="208"/>
      <c r="TYU3" s="208"/>
      <c r="TYV3" s="208"/>
      <c r="TYW3" s="208"/>
      <c r="TYX3" s="208"/>
      <c r="TYY3" s="208"/>
      <c r="TYZ3" s="208"/>
      <c r="TZA3" s="208"/>
      <c r="TZB3" s="208"/>
      <c r="TZC3" s="208"/>
      <c r="TZD3" s="208"/>
      <c r="TZE3" s="208"/>
      <c r="TZF3" s="208"/>
      <c r="TZG3" s="208"/>
      <c r="TZH3" s="208"/>
      <c r="TZI3" s="208"/>
      <c r="TZJ3" s="208"/>
      <c r="TZK3" s="208"/>
      <c r="TZL3" s="208"/>
      <c r="TZM3" s="208"/>
      <c r="TZN3" s="208"/>
      <c r="TZO3" s="208"/>
      <c r="TZP3" s="208"/>
      <c r="TZQ3" s="208"/>
      <c r="TZR3" s="208"/>
      <c r="TZS3" s="208"/>
      <c r="TZT3" s="208"/>
      <c r="TZU3" s="208"/>
      <c r="TZV3" s="208"/>
      <c r="TZW3" s="208"/>
      <c r="TZX3" s="208"/>
      <c r="TZY3" s="208"/>
      <c r="TZZ3" s="208"/>
      <c r="UAA3" s="208"/>
      <c r="UAB3" s="208"/>
      <c r="UAC3" s="208"/>
      <c r="UAD3" s="208"/>
      <c r="UAE3" s="208"/>
      <c r="UAF3" s="208"/>
      <c r="UAG3" s="208"/>
      <c r="UAH3" s="208"/>
      <c r="UAI3" s="208"/>
      <c r="UAJ3" s="208"/>
      <c r="UAK3" s="208"/>
      <c r="UAL3" s="208"/>
      <c r="UAM3" s="208"/>
      <c r="UAN3" s="208"/>
      <c r="UAO3" s="208"/>
      <c r="UAP3" s="208"/>
      <c r="UAQ3" s="208"/>
      <c r="UAR3" s="208"/>
      <c r="UAS3" s="208"/>
      <c r="UAT3" s="208"/>
      <c r="UAU3" s="208"/>
      <c r="UAV3" s="208"/>
      <c r="UAW3" s="208"/>
      <c r="UAX3" s="208"/>
      <c r="UAY3" s="208"/>
      <c r="UAZ3" s="208"/>
      <c r="UBA3" s="208"/>
      <c r="UBB3" s="208"/>
      <c r="UBC3" s="208"/>
      <c r="UBD3" s="208"/>
      <c r="UBE3" s="208"/>
      <c r="UBF3" s="208"/>
      <c r="UBG3" s="208"/>
      <c r="UBH3" s="208"/>
      <c r="UBI3" s="208"/>
      <c r="UBJ3" s="208"/>
      <c r="UBK3" s="208"/>
      <c r="UBL3" s="208"/>
      <c r="UBM3" s="208"/>
      <c r="UBN3" s="208"/>
      <c r="UBO3" s="208"/>
      <c r="UBP3" s="208"/>
      <c r="UBQ3" s="208"/>
      <c r="UBR3" s="208"/>
      <c r="UBS3" s="208"/>
      <c r="UBT3" s="208"/>
      <c r="UBU3" s="208"/>
      <c r="UBV3" s="208"/>
      <c r="UBW3" s="208"/>
      <c r="UBX3" s="208"/>
      <c r="UBY3" s="208"/>
      <c r="UBZ3" s="208"/>
      <c r="UCA3" s="208"/>
      <c r="UCB3" s="208"/>
      <c r="UCC3" s="208"/>
      <c r="UCD3" s="208"/>
      <c r="UCE3" s="208"/>
      <c r="UCF3" s="208"/>
      <c r="UCG3" s="208"/>
      <c r="UCH3" s="208"/>
      <c r="UCI3" s="208"/>
      <c r="UCJ3" s="208"/>
      <c r="UCK3" s="208"/>
      <c r="UCL3" s="208"/>
      <c r="UCM3" s="208"/>
      <c r="UCN3" s="208"/>
      <c r="UCO3" s="208"/>
      <c r="UCP3" s="208"/>
      <c r="UCQ3" s="208"/>
      <c r="UCR3" s="208"/>
      <c r="UCS3" s="208"/>
      <c r="UCT3" s="208"/>
      <c r="UCU3" s="208"/>
      <c r="UCV3" s="208"/>
      <c r="UCW3" s="208"/>
      <c r="UCX3" s="208"/>
      <c r="UCY3" s="208"/>
      <c r="UCZ3" s="208"/>
      <c r="UDA3" s="208"/>
      <c r="UDB3" s="208"/>
      <c r="UDC3" s="208"/>
      <c r="UDD3" s="208"/>
      <c r="UDE3" s="208"/>
      <c r="UDF3" s="208"/>
      <c r="UDG3" s="208"/>
      <c r="UDH3" s="208"/>
      <c r="UDI3" s="208"/>
      <c r="UDJ3" s="208"/>
      <c r="UDK3" s="208"/>
      <c r="UDL3" s="208"/>
      <c r="UDM3" s="208"/>
      <c r="UDN3" s="208"/>
      <c r="UDO3" s="208"/>
      <c r="UDP3" s="208"/>
      <c r="UDQ3" s="208"/>
      <c r="UDR3" s="208"/>
      <c r="UDS3" s="208"/>
      <c r="UDT3" s="208"/>
      <c r="UDU3" s="208"/>
      <c r="UDV3" s="208"/>
      <c r="UDW3" s="208"/>
      <c r="UDX3" s="208"/>
      <c r="UDY3" s="208"/>
      <c r="UDZ3" s="208"/>
      <c r="UEA3" s="208"/>
      <c r="UEB3" s="208"/>
      <c r="UEC3" s="208"/>
      <c r="UED3" s="208"/>
      <c r="UEE3" s="208"/>
      <c r="UEF3" s="208"/>
      <c r="UEG3" s="208"/>
      <c r="UEH3" s="208"/>
      <c r="UEI3" s="208"/>
      <c r="UEJ3" s="208"/>
      <c r="UEK3" s="208"/>
      <c r="UEL3" s="208"/>
      <c r="UEM3" s="208"/>
      <c r="UEN3" s="208"/>
      <c r="UEO3" s="208"/>
      <c r="UEP3" s="208"/>
      <c r="UEQ3" s="208"/>
      <c r="UER3" s="208"/>
      <c r="UES3" s="208"/>
      <c r="UET3" s="208"/>
      <c r="UEU3" s="208"/>
      <c r="UEV3" s="208"/>
      <c r="UEW3" s="208"/>
      <c r="UEX3" s="208"/>
      <c r="UEY3" s="208"/>
      <c r="UEZ3" s="208"/>
      <c r="UFA3" s="208"/>
      <c r="UFB3" s="208"/>
      <c r="UFC3" s="208"/>
      <c r="UFD3" s="208"/>
      <c r="UFE3" s="208"/>
      <c r="UFF3" s="208"/>
      <c r="UFG3" s="208"/>
      <c r="UFH3" s="208"/>
      <c r="UFI3" s="208"/>
      <c r="UFJ3" s="208"/>
      <c r="UFK3" s="208"/>
      <c r="UFL3" s="208"/>
      <c r="UFM3" s="208"/>
      <c r="UFN3" s="208"/>
      <c r="UFO3" s="208"/>
      <c r="UFP3" s="208"/>
      <c r="UFQ3" s="208"/>
      <c r="UFR3" s="208"/>
      <c r="UFS3" s="208"/>
      <c r="UFT3" s="208"/>
      <c r="UFU3" s="208"/>
      <c r="UFV3" s="208"/>
      <c r="UFW3" s="208"/>
      <c r="UFX3" s="208"/>
      <c r="UFY3" s="208"/>
      <c r="UFZ3" s="208"/>
      <c r="UGA3" s="208"/>
      <c r="UGB3" s="208"/>
      <c r="UGC3" s="208"/>
      <c r="UGD3" s="208"/>
      <c r="UGE3" s="208"/>
      <c r="UGF3" s="208"/>
      <c r="UGG3" s="208"/>
      <c r="UGH3" s="208"/>
      <c r="UGI3" s="208"/>
      <c r="UGJ3" s="208"/>
      <c r="UGK3" s="208"/>
      <c r="UGL3" s="208"/>
      <c r="UGM3" s="208"/>
      <c r="UGN3" s="208"/>
      <c r="UGO3" s="208"/>
      <c r="UGP3" s="208"/>
      <c r="UGQ3" s="208"/>
      <c r="UGR3" s="208"/>
      <c r="UGS3" s="208"/>
      <c r="UGT3" s="208"/>
      <c r="UGU3" s="208"/>
      <c r="UGV3" s="208"/>
      <c r="UGW3" s="208"/>
      <c r="UGX3" s="208"/>
      <c r="UGY3" s="208"/>
      <c r="UGZ3" s="208"/>
      <c r="UHA3" s="208"/>
      <c r="UHB3" s="208"/>
      <c r="UHC3" s="208"/>
      <c r="UHD3" s="208"/>
      <c r="UHE3" s="208"/>
      <c r="UHF3" s="208"/>
      <c r="UHG3" s="208"/>
      <c r="UHH3" s="208"/>
      <c r="UHI3" s="208"/>
      <c r="UHJ3" s="208"/>
      <c r="UHK3" s="208"/>
      <c r="UHL3" s="208"/>
      <c r="UHM3" s="208"/>
      <c r="UHN3" s="208"/>
      <c r="UHO3" s="208"/>
      <c r="UHP3" s="208"/>
      <c r="UHQ3" s="208"/>
      <c r="UHR3" s="208"/>
      <c r="UHS3" s="208"/>
      <c r="UHT3" s="208"/>
      <c r="UHU3" s="208"/>
      <c r="UHV3" s="208"/>
      <c r="UHW3" s="208"/>
      <c r="UHX3" s="208"/>
      <c r="UHY3" s="208"/>
      <c r="UHZ3" s="208"/>
      <c r="UIA3" s="208"/>
      <c r="UIB3" s="208"/>
      <c r="UIC3" s="208"/>
      <c r="UID3" s="208"/>
      <c r="UIE3" s="208"/>
      <c r="UIF3" s="208"/>
      <c r="UIG3" s="208"/>
      <c r="UIH3" s="208"/>
      <c r="UII3" s="208"/>
      <c r="UIJ3" s="208"/>
      <c r="UIK3" s="208"/>
      <c r="UIL3" s="208"/>
      <c r="UIM3" s="208"/>
      <c r="UIN3" s="208"/>
      <c r="UIO3" s="208"/>
      <c r="UIP3" s="208"/>
      <c r="UIQ3" s="208"/>
      <c r="UIR3" s="208"/>
      <c r="UIS3" s="208"/>
      <c r="UIT3" s="208"/>
      <c r="UIU3" s="208"/>
      <c r="UIV3" s="208"/>
      <c r="UIW3" s="208"/>
      <c r="UIX3" s="208"/>
      <c r="UIY3" s="208"/>
      <c r="UIZ3" s="208"/>
      <c r="UJA3" s="208"/>
      <c r="UJB3" s="208"/>
      <c r="UJC3" s="208"/>
      <c r="UJD3" s="208"/>
      <c r="UJE3" s="208"/>
      <c r="UJF3" s="208"/>
      <c r="UJG3" s="208"/>
      <c r="UJH3" s="208"/>
      <c r="UJI3" s="208"/>
      <c r="UJJ3" s="208"/>
      <c r="UJK3" s="208"/>
      <c r="UJL3" s="208"/>
      <c r="UJM3" s="208"/>
      <c r="UJN3" s="208"/>
      <c r="UJO3" s="208"/>
      <c r="UJP3" s="208"/>
      <c r="UJQ3" s="208"/>
      <c r="UJR3" s="208"/>
      <c r="UJS3" s="208"/>
      <c r="UJT3" s="208"/>
      <c r="UJU3" s="208"/>
      <c r="UJV3" s="208"/>
      <c r="UJW3" s="208"/>
      <c r="UJX3" s="208"/>
      <c r="UJY3" s="208"/>
      <c r="UJZ3" s="208"/>
      <c r="UKA3" s="208"/>
      <c r="UKB3" s="208"/>
      <c r="UKC3" s="208"/>
      <c r="UKD3" s="208"/>
      <c r="UKE3" s="208"/>
      <c r="UKF3" s="208"/>
      <c r="UKG3" s="208"/>
      <c r="UKH3" s="208"/>
      <c r="UKI3" s="208"/>
      <c r="UKJ3" s="208"/>
      <c r="UKK3" s="208"/>
      <c r="UKL3" s="208"/>
      <c r="UKM3" s="208"/>
      <c r="UKN3" s="208"/>
      <c r="UKO3" s="208"/>
      <c r="UKP3" s="208"/>
      <c r="UKQ3" s="208"/>
      <c r="UKR3" s="208"/>
      <c r="UKS3" s="208"/>
      <c r="UKT3" s="208"/>
      <c r="UKU3" s="208"/>
      <c r="UKV3" s="208"/>
      <c r="UKW3" s="208"/>
      <c r="UKX3" s="208"/>
      <c r="UKY3" s="208"/>
      <c r="UKZ3" s="208"/>
      <c r="ULA3" s="208"/>
      <c r="ULB3" s="208"/>
      <c r="ULC3" s="208"/>
      <c r="ULD3" s="208"/>
      <c r="ULE3" s="208"/>
      <c r="ULF3" s="208"/>
      <c r="ULG3" s="208"/>
      <c r="ULH3" s="208"/>
      <c r="ULI3" s="208"/>
      <c r="ULJ3" s="208"/>
      <c r="ULK3" s="208"/>
      <c r="ULL3" s="208"/>
      <c r="ULM3" s="208"/>
      <c r="ULN3" s="208"/>
      <c r="ULO3" s="208"/>
      <c r="ULP3" s="208"/>
      <c r="ULQ3" s="208"/>
      <c r="ULR3" s="208"/>
      <c r="ULS3" s="208"/>
      <c r="ULT3" s="208"/>
      <c r="ULU3" s="208"/>
      <c r="ULV3" s="208"/>
      <c r="ULW3" s="208"/>
      <c r="ULX3" s="208"/>
      <c r="ULY3" s="208"/>
      <c r="ULZ3" s="208"/>
      <c r="UMA3" s="208"/>
      <c r="UMB3" s="208"/>
      <c r="UMC3" s="208"/>
      <c r="UMD3" s="208"/>
      <c r="UME3" s="208"/>
      <c r="UMF3" s="208"/>
      <c r="UMG3" s="208"/>
      <c r="UMH3" s="208"/>
      <c r="UMI3" s="208"/>
      <c r="UMJ3" s="208"/>
      <c r="UMK3" s="208"/>
      <c r="UML3" s="208"/>
      <c r="UMM3" s="208"/>
      <c r="UMN3" s="208"/>
      <c r="UMO3" s="208"/>
      <c r="UMP3" s="208"/>
      <c r="UMQ3" s="208"/>
      <c r="UMR3" s="208"/>
      <c r="UMS3" s="208"/>
      <c r="UMT3" s="208"/>
      <c r="UMU3" s="208"/>
      <c r="UMV3" s="208"/>
      <c r="UMW3" s="208"/>
      <c r="UMX3" s="208"/>
      <c r="UMY3" s="208"/>
      <c r="UMZ3" s="208"/>
      <c r="UNA3" s="208"/>
      <c r="UNB3" s="208"/>
      <c r="UNC3" s="208"/>
      <c r="UND3" s="208"/>
      <c r="UNE3" s="208"/>
      <c r="UNF3" s="208"/>
      <c r="UNG3" s="208"/>
      <c r="UNH3" s="208"/>
      <c r="UNI3" s="208"/>
      <c r="UNJ3" s="208"/>
      <c r="UNK3" s="208"/>
      <c r="UNL3" s="208"/>
      <c r="UNM3" s="208"/>
      <c r="UNN3" s="208"/>
      <c r="UNO3" s="208"/>
      <c r="UNP3" s="208"/>
      <c r="UNQ3" s="208"/>
      <c r="UNR3" s="208"/>
      <c r="UNS3" s="208"/>
      <c r="UNT3" s="208"/>
      <c r="UNU3" s="208"/>
      <c r="UNV3" s="208"/>
      <c r="UNW3" s="208"/>
      <c r="UNX3" s="208"/>
      <c r="UNY3" s="208"/>
      <c r="UNZ3" s="208"/>
      <c r="UOA3" s="208"/>
      <c r="UOB3" s="208"/>
      <c r="UOC3" s="208"/>
      <c r="UOD3" s="208"/>
      <c r="UOE3" s="208"/>
      <c r="UOF3" s="208"/>
      <c r="UOG3" s="208"/>
      <c r="UOH3" s="208"/>
      <c r="UOI3" s="208"/>
      <c r="UOJ3" s="208"/>
      <c r="UOK3" s="208"/>
      <c r="UOL3" s="208"/>
      <c r="UOM3" s="208"/>
      <c r="UON3" s="208"/>
      <c r="UOO3" s="208"/>
      <c r="UOP3" s="208"/>
      <c r="UOQ3" s="208"/>
      <c r="UOR3" s="208"/>
      <c r="UOS3" s="208"/>
      <c r="UOT3" s="208"/>
      <c r="UOU3" s="208"/>
      <c r="UOV3" s="208"/>
      <c r="UOW3" s="208"/>
      <c r="UOX3" s="208"/>
      <c r="UOY3" s="208"/>
      <c r="UOZ3" s="208"/>
      <c r="UPA3" s="208"/>
      <c r="UPB3" s="208"/>
      <c r="UPC3" s="208"/>
      <c r="UPD3" s="208"/>
      <c r="UPE3" s="208"/>
      <c r="UPF3" s="208"/>
      <c r="UPG3" s="208"/>
      <c r="UPH3" s="208"/>
      <c r="UPI3" s="208"/>
      <c r="UPJ3" s="208"/>
      <c r="UPK3" s="208"/>
      <c r="UPL3" s="208"/>
      <c r="UPM3" s="208"/>
      <c r="UPN3" s="208"/>
      <c r="UPO3" s="208"/>
      <c r="UPP3" s="208"/>
      <c r="UPQ3" s="208"/>
      <c r="UPR3" s="208"/>
      <c r="UPS3" s="208"/>
      <c r="UPT3" s="208"/>
      <c r="UPU3" s="208"/>
      <c r="UPV3" s="208"/>
      <c r="UPW3" s="208"/>
      <c r="UPX3" s="208"/>
      <c r="UPY3" s="208"/>
      <c r="UPZ3" s="208"/>
      <c r="UQA3" s="208"/>
      <c r="UQB3" s="208"/>
      <c r="UQC3" s="208"/>
      <c r="UQD3" s="208"/>
      <c r="UQE3" s="208"/>
      <c r="UQF3" s="208"/>
      <c r="UQG3" s="208"/>
      <c r="UQH3" s="208"/>
      <c r="UQI3" s="208"/>
      <c r="UQJ3" s="208"/>
      <c r="UQK3" s="208"/>
      <c r="UQL3" s="208"/>
      <c r="UQM3" s="208"/>
      <c r="UQN3" s="208"/>
      <c r="UQO3" s="208"/>
      <c r="UQP3" s="208"/>
      <c r="UQQ3" s="208"/>
      <c r="UQR3" s="208"/>
      <c r="UQS3" s="208"/>
      <c r="UQT3" s="208"/>
      <c r="UQU3" s="208"/>
      <c r="UQV3" s="208"/>
      <c r="UQW3" s="208"/>
      <c r="UQX3" s="208"/>
      <c r="UQY3" s="208"/>
      <c r="UQZ3" s="208"/>
      <c r="URA3" s="208"/>
      <c r="URB3" s="208"/>
      <c r="URC3" s="208"/>
      <c r="URD3" s="208"/>
      <c r="URE3" s="208"/>
      <c r="URF3" s="208"/>
      <c r="URG3" s="208"/>
      <c r="URH3" s="208"/>
      <c r="URI3" s="208"/>
      <c r="URJ3" s="208"/>
      <c r="URK3" s="208"/>
      <c r="URL3" s="208"/>
      <c r="URM3" s="208"/>
      <c r="URN3" s="208"/>
      <c r="URO3" s="208"/>
      <c r="URP3" s="208"/>
      <c r="URQ3" s="208"/>
      <c r="URR3" s="208"/>
      <c r="URS3" s="208"/>
      <c r="URT3" s="208"/>
      <c r="URU3" s="208"/>
      <c r="URV3" s="208"/>
      <c r="URW3" s="208"/>
      <c r="URX3" s="208"/>
      <c r="URY3" s="208"/>
      <c r="URZ3" s="208"/>
      <c r="USA3" s="208"/>
      <c r="USB3" s="208"/>
      <c r="USC3" s="208"/>
      <c r="USD3" s="208"/>
      <c r="USE3" s="208"/>
      <c r="USF3" s="208"/>
      <c r="USG3" s="208"/>
      <c r="USH3" s="208"/>
      <c r="USI3" s="208"/>
      <c r="USJ3" s="208"/>
      <c r="USK3" s="208"/>
      <c r="USL3" s="208"/>
      <c r="USM3" s="208"/>
      <c r="USN3" s="208"/>
      <c r="USO3" s="208"/>
      <c r="USP3" s="208"/>
      <c r="USQ3" s="208"/>
      <c r="USR3" s="208"/>
      <c r="USS3" s="208"/>
      <c r="UST3" s="208"/>
      <c r="USU3" s="208"/>
      <c r="USV3" s="208"/>
      <c r="USW3" s="208"/>
      <c r="USX3" s="208"/>
      <c r="USY3" s="208"/>
      <c r="USZ3" s="208"/>
      <c r="UTA3" s="208"/>
      <c r="UTB3" s="208"/>
      <c r="UTC3" s="208"/>
      <c r="UTD3" s="208"/>
      <c r="UTE3" s="208"/>
      <c r="UTF3" s="208"/>
      <c r="UTG3" s="208"/>
      <c r="UTH3" s="208"/>
      <c r="UTI3" s="208"/>
      <c r="UTJ3" s="208"/>
      <c r="UTK3" s="208"/>
      <c r="UTL3" s="208"/>
      <c r="UTM3" s="208"/>
      <c r="UTN3" s="208"/>
      <c r="UTO3" s="208"/>
      <c r="UTP3" s="208"/>
      <c r="UTQ3" s="208"/>
      <c r="UTR3" s="208"/>
      <c r="UTS3" s="208"/>
      <c r="UTT3" s="208"/>
      <c r="UTU3" s="208"/>
      <c r="UTV3" s="208"/>
      <c r="UTW3" s="208"/>
      <c r="UTX3" s="208"/>
      <c r="UTY3" s="208"/>
      <c r="UTZ3" s="208"/>
      <c r="UUA3" s="208"/>
      <c r="UUB3" s="208"/>
      <c r="UUC3" s="208"/>
      <c r="UUD3" s="208"/>
      <c r="UUE3" s="208"/>
      <c r="UUF3" s="208"/>
      <c r="UUG3" s="208"/>
      <c r="UUH3" s="208"/>
      <c r="UUI3" s="208"/>
      <c r="UUJ3" s="208"/>
      <c r="UUK3" s="208"/>
      <c r="UUL3" s="208"/>
      <c r="UUM3" s="208"/>
      <c r="UUN3" s="208"/>
      <c r="UUO3" s="208"/>
      <c r="UUP3" s="208"/>
      <c r="UUQ3" s="208"/>
      <c r="UUR3" s="208"/>
      <c r="UUS3" s="208"/>
      <c r="UUT3" s="208"/>
      <c r="UUU3" s="208"/>
      <c r="UUV3" s="208"/>
      <c r="UUW3" s="208"/>
      <c r="UUX3" s="208"/>
      <c r="UUY3" s="208"/>
      <c r="UUZ3" s="208"/>
      <c r="UVA3" s="208"/>
      <c r="UVB3" s="208"/>
      <c r="UVC3" s="208"/>
      <c r="UVD3" s="208"/>
      <c r="UVE3" s="208"/>
      <c r="UVF3" s="208"/>
      <c r="UVG3" s="208"/>
      <c r="UVH3" s="208"/>
      <c r="UVI3" s="208"/>
      <c r="UVJ3" s="208"/>
      <c r="UVK3" s="208"/>
      <c r="UVL3" s="208"/>
      <c r="UVM3" s="208"/>
      <c r="UVN3" s="208"/>
      <c r="UVO3" s="208"/>
      <c r="UVP3" s="208"/>
      <c r="UVQ3" s="208"/>
      <c r="UVR3" s="208"/>
      <c r="UVS3" s="208"/>
      <c r="UVT3" s="208"/>
      <c r="UVU3" s="208"/>
      <c r="UVV3" s="208"/>
      <c r="UVW3" s="208"/>
      <c r="UVX3" s="208"/>
      <c r="UVY3" s="208"/>
      <c r="UVZ3" s="208"/>
      <c r="UWA3" s="208"/>
      <c r="UWB3" s="208"/>
      <c r="UWC3" s="208"/>
      <c r="UWD3" s="208"/>
      <c r="UWE3" s="208"/>
      <c r="UWF3" s="208"/>
      <c r="UWG3" s="208"/>
      <c r="UWH3" s="208"/>
      <c r="UWI3" s="208"/>
      <c r="UWJ3" s="208"/>
      <c r="UWK3" s="208"/>
      <c r="UWL3" s="208"/>
      <c r="UWM3" s="208"/>
      <c r="UWN3" s="208"/>
      <c r="UWO3" s="208"/>
      <c r="UWP3" s="208"/>
      <c r="UWQ3" s="208"/>
      <c r="UWR3" s="208"/>
      <c r="UWS3" s="208"/>
      <c r="UWT3" s="208"/>
      <c r="UWU3" s="208"/>
      <c r="UWV3" s="208"/>
      <c r="UWW3" s="208"/>
      <c r="UWX3" s="208"/>
      <c r="UWY3" s="208"/>
      <c r="UWZ3" s="208"/>
      <c r="UXA3" s="208"/>
      <c r="UXB3" s="208"/>
      <c r="UXC3" s="208"/>
      <c r="UXD3" s="208"/>
      <c r="UXE3" s="208"/>
      <c r="UXF3" s="208"/>
      <c r="UXG3" s="208"/>
      <c r="UXH3" s="208"/>
      <c r="UXI3" s="208"/>
      <c r="UXJ3" s="208"/>
      <c r="UXK3" s="208"/>
      <c r="UXL3" s="208"/>
      <c r="UXM3" s="208"/>
      <c r="UXN3" s="208"/>
      <c r="UXO3" s="208"/>
      <c r="UXP3" s="208"/>
      <c r="UXQ3" s="208"/>
      <c r="UXR3" s="208"/>
      <c r="UXS3" s="208"/>
      <c r="UXT3" s="208"/>
      <c r="UXU3" s="208"/>
      <c r="UXV3" s="208"/>
      <c r="UXW3" s="208"/>
      <c r="UXX3" s="208"/>
      <c r="UXY3" s="208"/>
      <c r="UXZ3" s="208"/>
      <c r="UYA3" s="208"/>
      <c r="UYB3" s="208"/>
      <c r="UYC3" s="208"/>
      <c r="UYD3" s="208"/>
      <c r="UYE3" s="208"/>
      <c r="UYF3" s="208"/>
      <c r="UYG3" s="208"/>
      <c r="UYH3" s="208"/>
      <c r="UYI3" s="208"/>
      <c r="UYJ3" s="208"/>
      <c r="UYK3" s="208"/>
      <c r="UYL3" s="208"/>
      <c r="UYM3" s="208"/>
      <c r="UYN3" s="208"/>
      <c r="UYO3" s="208"/>
      <c r="UYP3" s="208"/>
      <c r="UYQ3" s="208"/>
      <c r="UYR3" s="208"/>
      <c r="UYS3" s="208"/>
      <c r="UYT3" s="208"/>
      <c r="UYU3" s="208"/>
      <c r="UYV3" s="208"/>
      <c r="UYW3" s="208"/>
      <c r="UYX3" s="208"/>
      <c r="UYY3" s="208"/>
      <c r="UYZ3" s="208"/>
      <c r="UZA3" s="208"/>
      <c r="UZB3" s="208"/>
      <c r="UZC3" s="208"/>
      <c r="UZD3" s="208"/>
      <c r="UZE3" s="208"/>
      <c r="UZF3" s="208"/>
      <c r="UZG3" s="208"/>
      <c r="UZH3" s="208"/>
      <c r="UZI3" s="208"/>
      <c r="UZJ3" s="208"/>
      <c r="UZK3" s="208"/>
      <c r="UZL3" s="208"/>
      <c r="UZM3" s="208"/>
      <c r="UZN3" s="208"/>
      <c r="UZO3" s="208"/>
      <c r="UZP3" s="208"/>
      <c r="UZQ3" s="208"/>
      <c r="UZR3" s="208"/>
      <c r="UZS3" s="208"/>
      <c r="UZT3" s="208"/>
      <c r="UZU3" s="208"/>
      <c r="UZV3" s="208"/>
      <c r="UZW3" s="208"/>
      <c r="UZX3" s="208"/>
      <c r="UZY3" s="208"/>
      <c r="UZZ3" s="208"/>
      <c r="VAA3" s="208"/>
      <c r="VAB3" s="208"/>
      <c r="VAC3" s="208"/>
      <c r="VAD3" s="208"/>
      <c r="VAE3" s="208"/>
      <c r="VAF3" s="208"/>
      <c r="VAG3" s="208"/>
      <c r="VAH3" s="208"/>
      <c r="VAI3" s="208"/>
      <c r="VAJ3" s="208"/>
      <c r="VAK3" s="208"/>
      <c r="VAL3" s="208"/>
      <c r="VAM3" s="208"/>
      <c r="VAN3" s="208"/>
      <c r="VAO3" s="208"/>
      <c r="VAP3" s="208"/>
      <c r="VAQ3" s="208"/>
      <c r="VAR3" s="208"/>
      <c r="VAS3" s="208"/>
      <c r="VAT3" s="208"/>
      <c r="VAU3" s="208"/>
      <c r="VAV3" s="208"/>
      <c r="VAW3" s="208"/>
      <c r="VAX3" s="208"/>
      <c r="VAY3" s="208"/>
      <c r="VAZ3" s="208"/>
      <c r="VBA3" s="208"/>
      <c r="VBB3" s="208"/>
      <c r="VBC3" s="208"/>
      <c r="VBD3" s="208"/>
      <c r="VBE3" s="208"/>
      <c r="VBF3" s="208"/>
      <c r="VBG3" s="208"/>
      <c r="VBH3" s="208"/>
      <c r="VBI3" s="208"/>
      <c r="VBJ3" s="208"/>
      <c r="VBK3" s="208"/>
      <c r="VBL3" s="208"/>
      <c r="VBM3" s="208"/>
      <c r="VBN3" s="208"/>
      <c r="VBO3" s="208"/>
      <c r="VBP3" s="208"/>
      <c r="VBQ3" s="208"/>
      <c r="VBR3" s="208"/>
      <c r="VBS3" s="208"/>
      <c r="VBT3" s="208"/>
      <c r="VBU3" s="208"/>
      <c r="VBV3" s="208"/>
      <c r="VBW3" s="208"/>
      <c r="VBX3" s="208"/>
      <c r="VBY3" s="208"/>
      <c r="VBZ3" s="208"/>
      <c r="VCA3" s="208"/>
      <c r="VCB3" s="208"/>
      <c r="VCC3" s="208"/>
      <c r="VCD3" s="208"/>
      <c r="VCE3" s="208"/>
      <c r="VCF3" s="208"/>
      <c r="VCG3" s="208"/>
      <c r="VCH3" s="208"/>
      <c r="VCI3" s="208"/>
      <c r="VCJ3" s="208"/>
      <c r="VCK3" s="208"/>
      <c r="VCL3" s="208"/>
      <c r="VCM3" s="208"/>
      <c r="VCN3" s="208"/>
      <c r="VCO3" s="208"/>
      <c r="VCP3" s="208"/>
      <c r="VCQ3" s="208"/>
      <c r="VCR3" s="208"/>
      <c r="VCS3" s="208"/>
      <c r="VCT3" s="208"/>
      <c r="VCU3" s="208"/>
      <c r="VCV3" s="208"/>
      <c r="VCW3" s="208"/>
      <c r="VCX3" s="208"/>
      <c r="VCY3" s="208"/>
      <c r="VCZ3" s="208"/>
      <c r="VDA3" s="208"/>
      <c r="VDB3" s="208"/>
      <c r="VDC3" s="208"/>
      <c r="VDD3" s="208"/>
      <c r="VDE3" s="208"/>
      <c r="VDF3" s="208"/>
      <c r="VDG3" s="208"/>
      <c r="VDH3" s="208"/>
      <c r="VDI3" s="208"/>
      <c r="VDJ3" s="208"/>
      <c r="VDK3" s="208"/>
      <c r="VDL3" s="208"/>
      <c r="VDM3" s="208"/>
      <c r="VDN3" s="208"/>
      <c r="VDO3" s="208"/>
      <c r="VDP3" s="208"/>
      <c r="VDQ3" s="208"/>
      <c r="VDR3" s="208"/>
      <c r="VDS3" s="208"/>
      <c r="VDT3" s="208"/>
      <c r="VDU3" s="208"/>
      <c r="VDV3" s="208"/>
      <c r="VDW3" s="208"/>
      <c r="VDX3" s="208"/>
      <c r="VDY3" s="208"/>
      <c r="VDZ3" s="208"/>
      <c r="VEA3" s="208"/>
      <c r="VEB3" s="208"/>
      <c r="VEC3" s="208"/>
      <c r="VED3" s="208"/>
      <c r="VEE3" s="208"/>
      <c r="VEF3" s="208"/>
      <c r="VEG3" s="208"/>
      <c r="VEH3" s="208"/>
      <c r="VEI3" s="208"/>
      <c r="VEJ3" s="208"/>
      <c r="VEK3" s="208"/>
      <c r="VEL3" s="208"/>
      <c r="VEM3" s="208"/>
      <c r="VEN3" s="208"/>
      <c r="VEO3" s="208"/>
      <c r="VEP3" s="208"/>
      <c r="VEQ3" s="208"/>
      <c r="VER3" s="208"/>
      <c r="VES3" s="208"/>
      <c r="VET3" s="208"/>
      <c r="VEU3" s="208"/>
      <c r="VEV3" s="208"/>
      <c r="VEW3" s="208"/>
      <c r="VEX3" s="208"/>
      <c r="VEY3" s="208"/>
      <c r="VEZ3" s="208"/>
      <c r="VFA3" s="208"/>
      <c r="VFB3" s="208"/>
      <c r="VFC3" s="208"/>
      <c r="VFD3" s="208"/>
      <c r="VFE3" s="208"/>
      <c r="VFF3" s="208"/>
      <c r="VFG3" s="208"/>
      <c r="VFH3" s="208"/>
      <c r="VFI3" s="208"/>
      <c r="VFJ3" s="208"/>
      <c r="VFK3" s="208"/>
      <c r="VFL3" s="208"/>
      <c r="VFM3" s="208"/>
      <c r="VFN3" s="208"/>
      <c r="VFO3" s="208"/>
      <c r="VFP3" s="208"/>
      <c r="VFQ3" s="208"/>
      <c r="VFR3" s="208"/>
      <c r="VFS3" s="208"/>
      <c r="VFT3" s="208"/>
      <c r="VFU3" s="208"/>
      <c r="VFV3" s="208"/>
      <c r="VFW3" s="208"/>
      <c r="VFX3" s="208"/>
      <c r="VFY3" s="208"/>
      <c r="VFZ3" s="208"/>
      <c r="VGA3" s="208"/>
      <c r="VGB3" s="208"/>
      <c r="VGC3" s="208"/>
      <c r="VGD3" s="208"/>
      <c r="VGE3" s="208"/>
      <c r="VGF3" s="208"/>
      <c r="VGG3" s="208"/>
      <c r="VGH3" s="208"/>
      <c r="VGI3" s="208"/>
      <c r="VGJ3" s="208"/>
      <c r="VGK3" s="208"/>
      <c r="VGL3" s="208"/>
      <c r="VGM3" s="208"/>
      <c r="VGN3" s="208"/>
      <c r="VGO3" s="208"/>
      <c r="VGP3" s="208"/>
      <c r="VGQ3" s="208"/>
      <c r="VGR3" s="208"/>
      <c r="VGS3" s="208"/>
      <c r="VGT3" s="208"/>
      <c r="VGU3" s="208"/>
      <c r="VGV3" s="208"/>
      <c r="VGW3" s="208"/>
      <c r="VGX3" s="208"/>
      <c r="VGY3" s="208"/>
      <c r="VGZ3" s="208"/>
      <c r="VHA3" s="208"/>
      <c r="VHB3" s="208"/>
      <c r="VHC3" s="208"/>
      <c r="VHD3" s="208"/>
      <c r="VHE3" s="208"/>
      <c r="VHF3" s="208"/>
      <c r="VHG3" s="208"/>
      <c r="VHH3" s="208"/>
      <c r="VHI3" s="208"/>
      <c r="VHJ3" s="208"/>
      <c r="VHK3" s="208"/>
      <c r="VHL3" s="208"/>
      <c r="VHM3" s="208"/>
      <c r="VHN3" s="208"/>
      <c r="VHO3" s="208"/>
      <c r="VHP3" s="208"/>
      <c r="VHQ3" s="208"/>
      <c r="VHR3" s="208"/>
      <c r="VHS3" s="208"/>
      <c r="VHT3" s="208"/>
      <c r="VHU3" s="208"/>
      <c r="VHV3" s="208"/>
      <c r="VHW3" s="208"/>
      <c r="VHX3" s="208"/>
      <c r="VHY3" s="208"/>
      <c r="VHZ3" s="208"/>
      <c r="VIA3" s="208"/>
      <c r="VIB3" s="208"/>
      <c r="VIC3" s="208"/>
      <c r="VID3" s="208"/>
      <c r="VIE3" s="208"/>
      <c r="VIF3" s="208"/>
      <c r="VIG3" s="208"/>
      <c r="VIH3" s="208"/>
      <c r="VII3" s="208"/>
      <c r="VIJ3" s="208"/>
      <c r="VIK3" s="208"/>
      <c r="VIL3" s="208"/>
      <c r="VIM3" s="208"/>
      <c r="VIN3" s="208"/>
      <c r="VIO3" s="208"/>
      <c r="VIP3" s="208"/>
      <c r="VIQ3" s="208"/>
      <c r="VIR3" s="208"/>
      <c r="VIS3" s="208"/>
      <c r="VIT3" s="208"/>
      <c r="VIU3" s="208"/>
      <c r="VIV3" s="208"/>
      <c r="VIW3" s="208"/>
      <c r="VIX3" s="208"/>
      <c r="VIY3" s="208"/>
      <c r="VIZ3" s="208"/>
      <c r="VJA3" s="208"/>
      <c r="VJB3" s="208"/>
      <c r="VJC3" s="208"/>
      <c r="VJD3" s="208"/>
      <c r="VJE3" s="208"/>
      <c r="VJF3" s="208"/>
      <c r="VJG3" s="208"/>
      <c r="VJH3" s="208"/>
      <c r="VJI3" s="208"/>
      <c r="VJJ3" s="208"/>
      <c r="VJK3" s="208"/>
      <c r="VJL3" s="208"/>
      <c r="VJM3" s="208"/>
      <c r="VJN3" s="208"/>
      <c r="VJO3" s="208"/>
      <c r="VJP3" s="208"/>
      <c r="VJQ3" s="208"/>
      <c r="VJR3" s="208"/>
      <c r="VJS3" s="208"/>
      <c r="VJT3" s="208"/>
      <c r="VJU3" s="208"/>
      <c r="VJV3" s="208"/>
      <c r="VJW3" s="208"/>
      <c r="VJX3" s="208"/>
      <c r="VJY3" s="208"/>
      <c r="VJZ3" s="208"/>
      <c r="VKA3" s="208"/>
      <c r="VKB3" s="208"/>
      <c r="VKC3" s="208"/>
      <c r="VKD3" s="208"/>
      <c r="VKE3" s="208"/>
      <c r="VKF3" s="208"/>
      <c r="VKG3" s="208"/>
      <c r="VKH3" s="208"/>
      <c r="VKI3" s="208"/>
      <c r="VKJ3" s="208"/>
      <c r="VKK3" s="208"/>
      <c r="VKL3" s="208"/>
      <c r="VKM3" s="208"/>
      <c r="VKN3" s="208"/>
      <c r="VKO3" s="208"/>
      <c r="VKP3" s="208"/>
      <c r="VKQ3" s="208"/>
      <c r="VKR3" s="208"/>
      <c r="VKS3" s="208"/>
      <c r="VKT3" s="208"/>
      <c r="VKU3" s="208"/>
      <c r="VKV3" s="208"/>
      <c r="VKW3" s="208"/>
      <c r="VKX3" s="208"/>
      <c r="VKY3" s="208"/>
      <c r="VKZ3" s="208"/>
      <c r="VLA3" s="208"/>
      <c r="VLB3" s="208"/>
      <c r="VLC3" s="208"/>
      <c r="VLD3" s="208"/>
      <c r="VLE3" s="208"/>
      <c r="VLF3" s="208"/>
      <c r="VLG3" s="208"/>
      <c r="VLH3" s="208"/>
      <c r="VLI3" s="208"/>
      <c r="VLJ3" s="208"/>
      <c r="VLK3" s="208"/>
      <c r="VLL3" s="208"/>
      <c r="VLM3" s="208"/>
      <c r="VLN3" s="208"/>
      <c r="VLO3" s="208"/>
      <c r="VLP3" s="208"/>
      <c r="VLQ3" s="208"/>
      <c r="VLR3" s="208"/>
      <c r="VLS3" s="208"/>
      <c r="VLT3" s="208"/>
      <c r="VLU3" s="208"/>
      <c r="VLV3" s="208"/>
      <c r="VLW3" s="208"/>
      <c r="VLX3" s="208"/>
      <c r="VLY3" s="208"/>
      <c r="VLZ3" s="208"/>
      <c r="VMA3" s="208"/>
      <c r="VMB3" s="208"/>
      <c r="VMC3" s="208"/>
      <c r="VMD3" s="208"/>
      <c r="VME3" s="208"/>
      <c r="VMF3" s="208"/>
      <c r="VMG3" s="208"/>
      <c r="VMH3" s="208"/>
      <c r="VMI3" s="208"/>
      <c r="VMJ3" s="208"/>
      <c r="VMK3" s="208"/>
      <c r="VML3" s="208"/>
      <c r="VMM3" s="208"/>
      <c r="VMN3" s="208"/>
      <c r="VMO3" s="208"/>
      <c r="VMP3" s="208"/>
      <c r="VMQ3" s="208"/>
      <c r="VMR3" s="208"/>
      <c r="VMS3" s="208"/>
      <c r="VMT3" s="208"/>
      <c r="VMU3" s="208"/>
      <c r="VMV3" s="208"/>
      <c r="VMW3" s="208"/>
      <c r="VMX3" s="208"/>
      <c r="VMY3" s="208"/>
      <c r="VMZ3" s="208"/>
      <c r="VNA3" s="208"/>
      <c r="VNB3" s="208"/>
      <c r="VNC3" s="208"/>
      <c r="VND3" s="208"/>
      <c r="VNE3" s="208"/>
      <c r="VNF3" s="208"/>
      <c r="VNG3" s="208"/>
      <c r="VNH3" s="208"/>
      <c r="VNI3" s="208"/>
      <c r="VNJ3" s="208"/>
      <c r="VNK3" s="208"/>
      <c r="VNL3" s="208"/>
      <c r="VNM3" s="208"/>
      <c r="VNN3" s="208"/>
      <c r="VNO3" s="208"/>
      <c r="VNP3" s="208"/>
      <c r="VNQ3" s="208"/>
      <c r="VNR3" s="208"/>
      <c r="VNS3" s="208"/>
      <c r="VNT3" s="208"/>
      <c r="VNU3" s="208"/>
      <c r="VNV3" s="208"/>
      <c r="VNW3" s="208"/>
      <c r="VNX3" s="208"/>
      <c r="VNY3" s="208"/>
      <c r="VNZ3" s="208"/>
      <c r="VOA3" s="208"/>
      <c r="VOB3" s="208"/>
      <c r="VOC3" s="208"/>
      <c r="VOD3" s="208"/>
      <c r="VOE3" s="208"/>
      <c r="VOF3" s="208"/>
      <c r="VOG3" s="208"/>
      <c r="VOH3" s="208"/>
      <c r="VOI3" s="208"/>
      <c r="VOJ3" s="208"/>
      <c r="VOK3" s="208"/>
      <c r="VOL3" s="208"/>
      <c r="VOM3" s="208"/>
      <c r="VON3" s="208"/>
      <c r="VOO3" s="208"/>
      <c r="VOP3" s="208"/>
      <c r="VOQ3" s="208"/>
      <c r="VOR3" s="208"/>
      <c r="VOS3" s="208"/>
      <c r="VOT3" s="208"/>
      <c r="VOU3" s="208"/>
      <c r="VOV3" s="208"/>
      <c r="VOW3" s="208"/>
      <c r="VOX3" s="208"/>
      <c r="VOY3" s="208"/>
      <c r="VOZ3" s="208"/>
      <c r="VPA3" s="208"/>
      <c r="VPB3" s="208"/>
      <c r="VPC3" s="208"/>
      <c r="VPD3" s="208"/>
      <c r="VPE3" s="208"/>
      <c r="VPF3" s="208"/>
      <c r="VPG3" s="208"/>
      <c r="VPH3" s="208"/>
      <c r="VPI3" s="208"/>
      <c r="VPJ3" s="208"/>
      <c r="VPK3" s="208"/>
      <c r="VPL3" s="208"/>
      <c r="VPM3" s="208"/>
      <c r="VPN3" s="208"/>
      <c r="VPO3" s="208"/>
      <c r="VPP3" s="208"/>
      <c r="VPQ3" s="208"/>
      <c r="VPR3" s="208"/>
      <c r="VPS3" s="208"/>
      <c r="VPT3" s="208"/>
      <c r="VPU3" s="208"/>
      <c r="VPV3" s="208"/>
      <c r="VPW3" s="208"/>
      <c r="VPX3" s="208"/>
      <c r="VPY3" s="208"/>
      <c r="VPZ3" s="208"/>
      <c r="VQA3" s="208"/>
      <c r="VQB3" s="208"/>
      <c r="VQC3" s="208"/>
      <c r="VQD3" s="208"/>
      <c r="VQE3" s="208"/>
      <c r="VQF3" s="208"/>
      <c r="VQG3" s="208"/>
      <c r="VQH3" s="208"/>
      <c r="VQI3" s="208"/>
      <c r="VQJ3" s="208"/>
      <c r="VQK3" s="208"/>
      <c r="VQL3" s="208"/>
      <c r="VQM3" s="208"/>
      <c r="VQN3" s="208"/>
      <c r="VQO3" s="208"/>
      <c r="VQP3" s="208"/>
      <c r="VQQ3" s="208"/>
      <c r="VQR3" s="208"/>
      <c r="VQS3" s="208"/>
      <c r="VQT3" s="208"/>
      <c r="VQU3" s="208"/>
      <c r="VQV3" s="208"/>
      <c r="VQW3" s="208"/>
      <c r="VQX3" s="208"/>
      <c r="VQY3" s="208"/>
      <c r="VQZ3" s="208"/>
      <c r="VRA3" s="208"/>
      <c r="VRB3" s="208"/>
      <c r="VRC3" s="208"/>
      <c r="VRD3" s="208"/>
      <c r="VRE3" s="208"/>
      <c r="VRF3" s="208"/>
      <c r="VRG3" s="208"/>
      <c r="VRH3" s="208"/>
      <c r="VRI3" s="208"/>
      <c r="VRJ3" s="208"/>
      <c r="VRK3" s="208"/>
      <c r="VRL3" s="208"/>
      <c r="VRM3" s="208"/>
      <c r="VRN3" s="208"/>
      <c r="VRO3" s="208"/>
      <c r="VRP3" s="208"/>
      <c r="VRQ3" s="208"/>
      <c r="VRR3" s="208"/>
      <c r="VRS3" s="208"/>
      <c r="VRT3" s="208"/>
      <c r="VRU3" s="208"/>
      <c r="VRV3" s="208"/>
      <c r="VRW3" s="208"/>
      <c r="VRX3" s="208"/>
      <c r="VRY3" s="208"/>
      <c r="VRZ3" s="208"/>
      <c r="VSA3" s="208"/>
      <c r="VSB3" s="208"/>
      <c r="VSC3" s="208"/>
      <c r="VSD3" s="208"/>
      <c r="VSE3" s="208"/>
      <c r="VSF3" s="208"/>
      <c r="VSG3" s="208"/>
      <c r="VSH3" s="208"/>
      <c r="VSI3" s="208"/>
      <c r="VSJ3" s="208"/>
      <c r="VSK3" s="208"/>
      <c r="VSL3" s="208"/>
      <c r="VSM3" s="208"/>
      <c r="VSN3" s="208"/>
      <c r="VSO3" s="208"/>
      <c r="VSP3" s="208"/>
      <c r="VSQ3" s="208"/>
      <c r="VSR3" s="208"/>
      <c r="VSS3" s="208"/>
      <c r="VST3" s="208"/>
      <c r="VSU3" s="208"/>
      <c r="VSV3" s="208"/>
      <c r="VSW3" s="208"/>
      <c r="VSX3" s="208"/>
      <c r="VSY3" s="208"/>
      <c r="VSZ3" s="208"/>
      <c r="VTA3" s="208"/>
      <c r="VTB3" s="208"/>
      <c r="VTC3" s="208"/>
      <c r="VTD3" s="208"/>
      <c r="VTE3" s="208"/>
      <c r="VTF3" s="208"/>
      <c r="VTG3" s="208"/>
      <c r="VTH3" s="208"/>
      <c r="VTI3" s="208"/>
      <c r="VTJ3" s="208"/>
      <c r="VTK3" s="208"/>
      <c r="VTL3" s="208"/>
      <c r="VTM3" s="208"/>
      <c r="VTN3" s="208"/>
      <c r="VTO3" s="208"/>
      <c r="VTP3" s="208"/>
      <c r="VTQ3" s="208"/>
      <c r="VTR3" s="208"/>
      <c r="VTS3" s="208"/>
      <c r="VTT3" s="208"/>
      <c r="VTU3" s="208"/>
      <c r="VTV3" s="208"/>
      <c r="VTW3" s="208"/>
      <c r="VTX3" s="208"/>
      <c r="VTY3" s="208"/>
      <c r="VTZ3" s="208"/>
      <c r="VUA3" s="208"/>
      <c r="VUB3" s="208"/>
      <c r="VUC3" s="208"/>
      <c r="VUD3" s="208"/>
      <c r="VUE3" s="208"/>
      <c r="VUF3" s="208"/>
      <c r="VUG3" s="208"/>
      <c r="VUH3" s="208"/>
      <c r="VUI3" s="208"/>
      <c r="VUJ3" s="208"/>
      <c r="VUK3" s="208"/>
      <c r="VUL3" s="208"/>
      <c r="VUM3" s="208"/>
      <c r="VUN3" s="208"/>
      <c r="VUO3" s="208"/>
      <c r="VUP3" s="208"/>
      <c r="VUQ3" s="208"/>
      <c r="VUR3" s="208"/>
      <c r="VUS3" s="208"/>
      <c r="VUT3" s="208"/>
      <c r="VUU3" s="208"/>
      <c r="VUV3" s="208"/>
      <c r="VUW3" s="208"/>
      <c r="VUX3" s="208"/>
      <c r="VUY3" s="208"/>
      <c r="VUZ3" s="208"/>
      <c r="VVA3" s="208"/>
      <c r="VVB3" s="208"/>
      <c r="VVC3" s="208"/>
      <c r="VVD3" s="208"/>
      <c r="VVE3" s="208"/>
      <c r="VVF3" s="208"/>
      <c r="VVG3" s="208"/>
      <c r="VVH3" s="208"/>
      <c r="VVI3" s="208"/>
      <c r="VVJ3" s="208"/>
      <c r="VVK3" s="208"/>
      <c r="VVL3" s="208"/>
      <c r="VVM3" s="208"/>
      <c r="VVN3" s="208"/>
      <c r="VVO3" s="208"/>
      <c r="VVP3" s="208"/>
      <c r="VVQ3" s="208"/>
      <c r="VVR3" s="208"/>
      <c r="VVS3" s="208"/>
      <c r="VVT3" s="208"/>
      <c r="VVU3" s="208"/>
      <c r="VVV3" s="208"/>
      <c r="VVW3" s="208"/>
      <c r="VVX3" s="208"/>
      <c r="VVY3" s="208"/>
      <c r="VVZ3" s="208"/>
      <c r="VWA3" s="208"/>
      <c r="VWB3" s="208"/>
      <c r="VWC3" s="208"/>
      <c r="VWD3" s="208"/>
      <c r="VWE3" s="208"/>
      <c r="VWF3" s="208"/>
      <c r="VWG3" s="208"/>
      <c r="VWH3" s="208"/>
      <c r="VWI3" s="208"/>
      <c r="VWJ3" s="208"/>
      <c r="VWK3" s="208"/>
      <c r="VWL3" s="208"/>
      <c r="VWM3" s="208"/>
      <c r="VWN3" s="208"/>
      <c r="VWO3" s="208"/>
      <c r="VWP3" s="208"/>
      <c r="VWQ3" s="208"/>
      <c r="VWR3" s="208"/>
      <c r="VWS3" s="208"/>
      <c r="VWT3" s="208"/>
      <c r="VWU3" s="208"/>
      <c r="VWV3" s="208"/>
      <c r="VWW3" s="208"/>
      <c r="VWX3" s="208"/>
      <c r="VWY3" s="208"/>
      <c r="VWZ3" s="208"/>
      <c r="VXA3" s="208"/>
      <c r="VXB3" s="208"/>
      <c r="VXC3" s="208"/>
      <c r="VXD3" s="208"/>
      <c r="VXE3" s="208"/>
      <c r="VXF3" s="208"/>
      <c r="VXG3" s="208"/>
      <c r="VXH3" s="208"/>
      <c r="VXI3" s="208"/>
      <c r="VXJ3" s="208"/>
      <c r="VXK3" s="208"/>
      <c r="VXL3" s="208"/>
      <c r="VXM3" s="208"/>
      <c r="VXN3" s="208"/>
      <c r="VXO3" s="208"/>
      <c r="VXP3" s="208"/>
      <c r="VXQ3" s="208"/>
      <c r="VXR3" s="208"/>
      <c r="VXS3" s="208"/>
      <c r="VXT3" s="208"/>
      <c r="VXU3" s="208"/>
      <c r="VXV3" s="208"/>
      <c r="VXW3" s="208"/>
      <c r="VXX3" s="208"/>
      <c r="VXY3" s="208"/>
      <c r="VXZ3" s="208"/>
      <c r="VYA3" s="208"/>
      <c r="VYB3" s="208"/>
      <c r="VYC3" s="208"/>
      <c r="VYD3" s="208"/>
      <c r="VYE3" s="208"/>
      <c r="VYF3" s="208"/>
      <c r="VYG3" s="208"/>
      <c r="VYH3" s="208"/>
      <c r="VYI3" s="208"/>
      <c r="VYJ3" s="208"/>
      <c r="VYK3" s="208"/>
      <c r="VYL3" s="208"/>
      <c r="VYM3" s="208"/>
      <c r="VYN3" s="208"/>
      <c r="VYO3" s="208"/>
      <c r="VYP3" s="208"/>
      <c r="VYQ3" s="208"/>
      <c r="VYR3" s="208"/>
      <c r="VYS3" s="208"/>
      <c r="VYT3" s="208"/>
      <c r="VYU3" s="208"/>
      <c r="VYV3" s="208"/>
      <c r="VYW3" s="208"/>
      <c r="VYX3" s="208"/>
      <c r="VYY3" s="208"/>
      <c r="VYZ3" s="208"/>
      <c r="VZA3" s="208"/>
      <c r="VZB3" s="208"/>
      <c r="VZC3" s="208"/>
      <c r="VZD3" s="208"/>
      <c r="VZE3" s="208"/>
      <c r="VZF3" s="208"/>
      <c r="VZG3" s="208"/>
      <c r="VZH3" s="208"/>
      <c r="VZI3" s="208"/>
      <c r="VZJ3" s="208"/>
      <c r="VZK3" s="208"/>
      <c r="VZL3" s="208"/>
      <c r="VZM3" s="208"/>
      <c r="VZN3" s="208"/>
      <c r="VZO3" s="208"/>
      <c r="VZP3" s="208"/>
      <c r="VZQ3" s="208"/>
      <c r="VZR3" s="208"/>
      <c r="VZS3" s="208"/>
      <c r="VZT3" s="208"/>
      <c r="VZU3" s="208"/>
      <c r="VZV3" s="208"/>
      <c r="VZW3" s="208"/>
      <c r="VZX3" s="208"/>
      <c r="VZY3" s="208"/>
      <c r="VZZ3" s="208"/>
      <c r="WAA3" s="208"/>
      <c r="WAB3" s="208"/>
      <c r="WAC3" s="208"/>
      <c r="WAD3" s="208"/>
      <c r="WAE3" s="208"/>
      <c r="WAF3" s="208"/>
      <c r="WAG3" s="208"/>
      <c r="WAH3" s="208"/>
      <c r="WAI3" s="208"/>
      <c r="WAJ3" s="208"/>
      <c r="WAK3" s="208"/>
      <c r="WAL3" s="208"/>
      <c r="WAM3" s="208"/>
      <c r="WAN3" s="208"/>
      <c r="WAO3" s="208"/>
      <c r="WAP3" s="208"/>
      <c r="WAQ3" s="208"/>
      <c r="WAR3" s="208"/>
      <c r="WAS3" s="208"/>
      <c r="WAT3" s="208"/>
      <c r="WAU3" s="208"/>
      <c r="WAV3" s="208"/>
      <c r="WAW3" s="208"/>
      <c r="WAX3" s="208"/>
      <c r="WAY3" s="208"/>
      <c r="WAZ3" s="208"/>
      <c r="WBA3" s="208"/>
      <c r="WBB3" s="208"/>
      <c r="WBC3" s="208"/>
      <c r="WBD3" s="208"/>
      <c r="WBE3" s="208"/>
      <c r="WBF3" s="208"/>
      <c r="WBG3" s="208"/>
      <c r="WBH3" s="208"/>
      <c r="WBI3" s="208"/>
      <c r="WBJ3" s="208"/>
      <c r="WBK3" s="208"/>
      <c r="WBL3" s="208"/>
      <c r="WBM3" s="208"/>
      <c r="WBN3" s="208"/>
      <c r="WBO3" s="208"/>
      <c r="WBP3" s="208"/>
      <c r="WBQ3" s="208"/>
      <c r="WBR3" s="208"/>
      <c r="WBS3" s="208"/>
      <c r="WBT3" s="208"/>
      <c r="WBU3" s="208"/>
      <c r="WBV3" s="208"/>
      <c r="WBW3" s="208"/>
      <c r="WBX3" s="208"/>
      <c r="WBY3" s="208"/>
      <c r="WBZ3" s="208"/>
      <c r="WCA3" s="208"/>
      <c r="WCB3" s="208"/>
      <c r="WCC3" s="208"/>
      <c r="WCD3" s="208"/>
      <c r="WCE3" s="208"/>
      <c r="WCF3" s="208"/>
      <c r="WCG3" s="208"/>
      <c r="WCH3" s="208"/>
      <c r="WCI3" s="208"/>
      <c r="WCJ3" s="208"/>
      <c r="WCK3" s="208"/>
      <c r="WCL3" s="208"/>
      <c r="WCM3" s="208"/>
      <c r="WCN3" s="208"/>
      <c r="WCO3" s="208"/>
      <c r="WCP3" s="208"/>
      <c r="WCQ3" s="208"/>
      <c r="WCR3" s="208"/>
      <c r="WCS3" s="208"/>
      <c r="WCT3" s="208"/>
      <c r="WCU3" s="208"/>
      <c r="WCV3" s="208"/>
      <c r="WCW3" s="208"/>
      <c r="WCX3" s="208"/>
      <c r="WCY3" s="208"/>
      <c r="WCZ3" s="208"/>
      <c r="WDA3" s="208"/>
      <c r="WDB3" s="208"/>
      <c r="WDC3" s="208"/>
      <c r="WDD3" s="208"/>
      <c r="WDE3" s="208"/>
      <c r="WDF3" s="208"/>
      <c r="WDG3" s="208"/>
      <c r="WDH3" s="208"/>
      <c r="WDI3" s="208"/>
      <c r="WDJ3" s="208"/>
      <c r="WDK3" s="208"/>
      <c r="WDL3" s="208"/>
      <c r="WDM3" s="208"/>
      <c r="WDN3" s="208"/>
      <c r="WDO3" s="208"/>
      <c r="WDP3" s="208"/>
      <c r="WDQ3" s="208"/>
      <c r="WDR3" s="208"/>
      <c r="WDS3" s="208"/>
      <c r="WDT3" s="208"/>
      <c r="WDU3" s="208"/>
      <c r="WDV3" s="208"/>
      <c r="WDW3" s="208"/>
      <c r="WDX3" s="208"/>
      <c r="WDY3" s="208"/>
      <c r="WDZ3" s="208"/>
      <c r="WEA3" s="208"/>
      <c r="WEB3" s="208"/>
      <c r="WEC3" s="208"/>
      <c r="WED3" s="208"/>
      <c r="WEE3" s="208"/>
      <c r="WEF3" s="208"/>
      <c r="WEG3" s="208"/>
      <c r="WEH3" s="208"/>
      <c r="WEI3" s="208"/>
      <c r="WEJ3" s="208"/>
      <c r="WEK3" s="208"/>
      <c r="WEL3" s="208"/>
      <c r="WEM3" s="208"/>
      <c r="WEN3" s="208"/>
      <c r="WEO3" s="208"/>
      <c r="WEP3" s="208"/>
      <c r="WEQ3" s="208"/>
      <c r="WER3" s="208"/>
      <c r="WES3" s="208"/>
      <c r="WET3" s="208"/>
      <c r="WEU3" s="208"/>
      <c r="WEV3" s="208"/>
      <c r="WEW3" s="208"/>
      <c r="WEX3" s="208"/>
      <c r="WEY3" s="208"/>
      <c r="WEZ3" s="208"/>
      <c r="WFA3" s="208"/>
      <c r="WFB3" s="208"/>
      <c r="WFC3" s="208"/>
      <c r="WFD3" s="208"/>
      <c r="WFE3" s="208"/>
      <c r="WFF3" s="208"/>
      <c r="WFG3" s="208"/>
      <c r="WFH3" s="208"/>
      <c r="WFI3" s="208"/>
      <c r="WFJ3" s="208"/>
      <c r="WFK3" s="208"/>
      <c r="WFL3" s="208"/>
      <c r="WFM3" s="208"/>
      <c r="WFN3" s="208"/>
      <c r="WFO3" s="208"/>
      <c r="WFP3" s="208"/>
      <c r="WFQ3" s="208"/>
      <c r="WFR3" s="208"/>
      <c r="WFS3" s="208"/>
      <c r="WFT3" s="208"/>
      <c r="WFU3" s="208"/>
      <c r="WFV3" s="208"/>
      <c r="WFW3" s="208"/>
      <c r="WFX3" s="208"/>
      <c r="WFY3" s="208"/>
      <c r="WFZ3" s="208"/>
      <c r="WGA3" s="208"/>
      <c r="WGB3" s="208"/>
      <c r="WGC3" s="208"/>
      <c r="WGD3" s="208"/>
      <c r="WGE3" s="208"/>
      <c r="WGF3" s="208"/>
      <c r="WGG3" s="208"/>
      <c r="WGH3" s="208"/>
      <c r="WGI3" s="208"/>
      <c r="WGJ3" s="208"/>
      <c r="WGK3" s="208"/>
      <c r="WGL3" s="208"/>
      <c r="WGM3" s="208"/>
      <c r="WGN3" s="208"/>
      <c r="WGO3" s="208"/>
      <c r="WGP3" s="208"/>
      <c r="WGQ3" s="208"/>
      <c r="WGR3" s="208"/>
      <c r="WGS3" s="208"/>
      <c r="WGT3" s="208"/>
      <c r="WGU3" s="208"/>
      <c r="WGV3" s="208"/>
      <c r="WGW3" s="208"/>
      <c r="WGX3" s="208"/>
      <c r="WGY3" s="208"/>
      <c r="WGZ3" s="208"/>
      <c r="WHA3" s="208"/>
      <c r="WHB3" s="208"/>
      <c r="WHC3" s="208"/>
      <c r="WHD3" s="208"/>
      <c r="WHE3" s="208"/>
      <c r="WHF3" s="208"/>
      <c r="WHG3" s="208"/>
      <c r="WHH3" s="208"/>
      <c r="WHI3" s="208"/>
      <c r="WHJ3" s="208"/>
      <c r="WHK3" s="208"/>
      <c r="WHL3" s="208"/>
      <c r="WHM3" s="208"/>
      <c r="WHN3" s="208"/>
      <c r="WHO3" s="208"/>
      <c r="WHP3" s="208"/>
      <c r="WHQ3" s="208"/>
      <c r="WHR3" s="208"/>
      <c r="WHS3" s="208"/>
      <c r="WHT3" s="208"/>
      <c r="WHU3" s="208"/>
      <c r="WHV3" s="208"/>
      <c r="WHW3" s="208"/>
      <c r="WHX3" s="208"/>
      <c r="WHY3" s="208"/>
      <c r="WHZ3" s="208"/>
      <c r="WIA3" s="208"/>
      <c r="WIB3" s="208"/>
      <c r="WIC3" s="208"/>
      <c r="WID3" s="208"/>
      <c r="WIE3" s="208"/>
      <c r="WIF3" s="208"/>
      <c r="WIG3" s="208"/>
      <c r="WIH3" s="208"/>
      <c r="WII3" s="208"/>
      <c r="WIJ3" s="208"/>
      <c r="WIK3" s="208"/>
      <c r="WIL3" s="208"/>
      <c r="WIM3" s="208"/>
      <c r="WIN3" s="208"/>
      <c r="WIO3" s="208"/>
      <c r="WIP3" s="208"/>
      <c r="WIQ3" s="208"/>
      <c r="WIR3" s="208"/>
      <c r="WIS3" s="208"/>
      <c r="WIT3" s="208"/>
      <c r="WIU3" s="208"/>
      <c r="WIV3" s="208"/>
      <c r="WIW3" s="208"/>
      <c r="WIX3" s="208"/>
      <c r="WIY3" s="208"/>
      <c r="WIZ3" s="208"/>
      <c r="WJA3" s="208"/>
      <c r="WJB3" s="208"/>
      <c r="WJC3" s="208"/>
      <c r="WJD3" s="208"/>
      <c r="WJE3" s="208"/>
      <c r="WJF3" s="208"/>
      <c r="WJG3" s="208"/>
      <c r="WJH3" s="208"/>
      <c r="WJI3" s="208"/>
      <c r="WJJ3" s="208"/>
      <c r="WJK3" s="208"/>
      <c r="WJL3" s="208"/>
      <c r="WJM3" s="208"/>
      <c r="WJN3" s="208"/>
      <c r="WJO3" s="208"/>
      <c r="WJP3" s="208"/>
      <c r="WJQ3" s="208"/>
      <c r="WJR3" s="208"/>
      <c r="WJS3" s="208"/>
      <c r="WJT3" s="208"/>
      <c r="WJU3" s="208"/>
      <c r="WJV3" s="208"/>
      <c r="WJW3" s="208"/>
      <c r="WJX3" s="208"/>
      <c r="WJY3" s="208"/>
      <c r="WJZ3" s="208"/>
      <c r="WKA3" s="208"/>
      <c r="WKB3" s="208"/>
      <c r="WKC3" s="208"/>
      <c r="WKD3" s="208"/>
      <c r="WKE3" s="208"/>
      <c r="WKF3" s="208"/>
      <c r="WKG3" s="208"/>
      <c r="WKH3" s="208"/>
      <c r="WKI3" s="208"/>
      <c r="WKJ3" s="208"/>
      <c r="WKK3" s="208"/>
      <c r="WKL3" s="208"/>
      <c r="WKM3" s="208"/>
      <c r="WKN3" s="208"/>
      <c r="WKO3" s="208"/>
      <c r="WKP3" s="208"/>
      <c r="WKQ3" s="208"/>
      <c r="WKR3" s="208"/>
      <c r="WKS3" s="208"/>
      <c r="WKT3" s="208"/>
      <c r="WKU3" s="208"/>
      <c r="WKV3" s="208"/>
      <c r="WKW3" s="208"/>
      <c r="WKX3" s="208"/>
      <c r="WKY3" s="208"/>
      <c r="WKZ3" s="208"/>
      <c r="WLA3" s="208"/>
      <c r="WLB3" s="208"/>
      <c r="WLC3" s="208"/>
      <c r="WLD3" s="208"/>
      <c r="WLE3" s="208"/>
      <c r="WLF3" s="208"/>
      <c r="WLG3" s="208"/>
      <c r="WLH3" s="208"/>
      <c r="WLI3" s="208"/>
      <c r="WLJ3" s="208"/>
      <c r="WLK3" s="208"/>
      <c r="WLL3" s="208"/>
      <c r="WLM3" s="208"/>
      <c r="WLN3" s="208"/>
      <c r="WLO3" s="208"/>
      <c r="WLP3" s="208"/>
      <c r="WLQ3" s="208"/>
      <c r="WLR3" s="208"/>
      <c r="WLS3" s="208"/>
      <c r="WLT3" s="208"/>
      <c r="WLU3" s="208"/>
      <c r="WLV3" s="208"/>
      <c r="WLW3" s="208"/>
      <c r="WLX3" s="208"/>
      <c r="WLY3" s="208"/>
      <c r="WLZ3" s="208"/>
      <c r="WMA3" s="208"/>
      <c r="WMB3" s="208"/>
      <c r="WMC3" s="208"/>
      <c r="WMD3" s="208"/>
      <c r="WME3" s="208"/>
      <c r="WMF3" s="208"/>
      <c r="WMG3" s="208"/>
      <c r="WMH3" s="208"/>
      <c r="WMI3" s="208"/>
      <c r="WMJ3" s="208"/>
      <c r="WMK3" s="208"/>
      <c r="WML3" s="208"/>
      <c r="WMM3" s="208"/>
      <c r="WMN3" s="208"/>
      <c r="WMO3" s="208"/>
      <c r="WMP3" s="208"/>
      <c r="WMQ3" s="208"/>
      <c r="WMR3" s="208"/>
      <c r="WMS3" s="208"/>
      <c r="WMT3" s="208"/>
      <c r="WMU3" s="208"/>
      <c r="WMV3" s="208"/>
      <c r="WMW3" s="208"/>
      <c r="WMX3" s="208"/>
      <c r="WMY3" s="208"/>
      <c r="WMZ3" s="208"/>
      <c r="WNA3" s="208"/>
      <c r="WNB3" s="208"/>
      <c r="WNC3" s="208"/>
      <c r="WND3" s="208"/>
      <c r="WNE3" s="208"/>
      <c r="WNF3" s="208"/>
      <c r="WNG3" s="208"/>
      <c r="WNH3" s="208"/>
      <c r="WNI3" s="208"/>
      <c r="WNJ3" s="208"/>
      <c r="WNK3" s="208"/>
      <c r="WNL3" s="208"/>
      <c r="WNM3" s="208"/>
      <c r="WNN3" s="208"/>
      <c r="WNO3" s="208"/>
      <c r="WNP3" s="208"/>
      <c r="WNQ3" s="208"/>
      <c r="WNR3" s="208"/>
      <c r="WNS3" s="208"/>
      <c r="WNT3" s="208"/>
      <c r="WNU3" s="208"/>
      <c r="WNV3" s="208"/>
      <c r="WNW3" s="208"/>
      <c r="WNX3" s="208"/>
      <c r="WNY3" s="208"/>
      <c r="WNZ3" s="208"/>
      <c r="WOA3" s="208"/>
      <c r="WOB3" s="208"/>
      <c r="WOC3" s="208"/>
      <c r="WOD3" s="208"/>
      <c r="WOE3" s="208"/>
      <c r="WOF3" s="208"/>
      <c r="WOG3" s="208"/>
      <c r="WOH3" s="208"/>
      <c r="WOI3" s="208"/>
      <c r="WOJ3" s="208"/>
      <c r="WOK3" s="208"/>
      <c r="WOL3" s="208"/>
      <c r="WOM3" s="208"/>
      <c r="WON3" s="208"/>
      <c r="WOO3" s="208"/>
      <c r="WOP3" s="208"/>
      <c r="WOQ3" s="208"/>
      <c r="WOR3" s="208"/>
      <c r="WOS3" s="208"/>
      <c r="WOT3" s="208"/>
      <c r="WOU3" s="208"/>
      <c r="WOV3" s="208"/>
      <c r="WOW3" s="208"/>
      <c r="WOX3" s="208"/>
      <c r="WOY3" s="208"/>
      <c r="WOZ3" s="208"/>
      <c r="WPA3" s="208"/>
      <c r="WPB3" s="208"/>
      <c r="WPC3" s="208"/>
      <c r="WPD3" s="208"/>
      <c r="WPE3" s="208"/>
      <c r="WPF3" s="208"/>
      <c r="WPG3" s="208"/>
      <c r="WPH3" s="208"/>
      <c r="WPI3" s="208"/>
      <c r="WPJ3" s="208"/>
      <c r="WPK3" s="208"/>
      <c r="WPL3" s="208"/>
      <c r="WPM3" s="208"/>
      <c r="WPN3" s="208"/>
      <c r="WPO3" s="208"/>
      <c r="WPP3" s="208"/>
      <c r="WPQ3" s="208"/>
      <c r="WPR3" s="208"/>
      <c r="WPS3" s="208"/>
      <c r="WPT3" s="208"/>
      <c r="WPU3" s="208"/>
      <c r="WPV3" s="208"/>
      <c r="WPW3" s="208"/>
      <c r="WPX3" s="208"/>
      <c r="WPY3" s="208"/>
      <c r="WPZ3" s="208"/>
      <c r="WQA3" s="208"/>
      <c r="WQB3" s="208"/>
      <c r="WQC3" s="208"/>
      <c r="WQD3" s="208"/>
      <c r="WQE3" s="208"/>
      <c r="WQF3" s="208"/>
      <c r="WQG3" s="208"/>
      <c r="WQH3" s="208"/>
      <c r="WQI3" s="208"/>
      <c r="WQJ3" s="208"/>
      <c r="WQK3" s="208"/>
      <c r="WQL3" s="208"/>
      <c r="WQM3" s="208"/>
      <c r="WQN3" s="208"/>
      <c r="WQO3" s="208"/>
      <c r="WQP3" s="208"/>
      <c r="WQQ3" s="208"/>
      <c r="WQR3" s="208"/>
      <c r="WQS3" s="208"/>
      <c r="WQT3" s="208"/>
      <c r="WQU3" s="208"/>
      <c r="WQV3" s="208"/>
      <c r="WQW3" s="208"/>
      <c r="WQX3" s="208"/>
      <c r="WQY3" s="208"/>
      <c r="WQZ3" s="208"/>
      <c r="WRA3" s="208"/>
      <c r="WRB3" s="208"/>
      <c r="WRC3" s="208"/>
      <c r="WRD3" s="208"/>
      <c r="WRE3" s="208"/>
      <c r="WRF3" s="208"/>
      <c r="WRG3" s="208"/>
      <c r="WRH3" s="208"/>
      <c r="WRI3" s="208"/>
      <c r="WRJ3" s="208"/>
      <c r="WRK3" s="208"/>
      <c r="WRL3" s="208"/>
      <c r="WRM3" s="208"/>
      <c r="WRN3" s="208"/>
      <c r="WRO3" s="208"/>
      <c r="WRP3" s="208"/>
      <c r="WRQ3" s="208"/>
      <c r="WRR3" s="208"/>
      <c r="WRS3" s="208"/>
      <c r="WRT3" s="208"/>
      <c r="WRU3" s="208"/>
      <c r="WRV3" s="208"/>
      <c r="WRW3" s="208"/>
      <c r="WRX3" s="208"/>
      <c r="WRY3" s="208"/>
      <c r="WRZ3" s="208"/>
      <c r="WSA3" s="208"/>
      <c r="WSB3" s="208"/>
      <c r="WSC3" s="208"/>
      <c r="WSD3" s="208"/>
      <c r="WSE3" s="208"/>
      <c r="WSF3" s="208"/>
      <c r="WSG3" s="208"/>
      <c r="WSH3" s="208"/>
      <c r="WSI3" s="208"/>
      <c r="WSJ3" s="208"/>
      <c r="WSK3" s="208"/>
      <c r="WSL3" s="208"/>
      <c r="WSM3" s="208"/>
      <c r="WSN3" s="208"/>
      <c r="WSO3" s="208"/>
      <c r="WSP3" s="208"/>
      <c r="WSQ3" s="208"/>
      <c r="WSR3" s="208"/>
      <c r="WSS3" s="208"/>
      <c r="WST3" s="208"/>
      <c r="WSU3" s="208"/>
      <c r="WSV3" s="208"/>
      <c r="WSW3" s="208"/>
      <c r="WSX3" s="208"/>
      <c r="WSY3" s="208"/>
      <c r="WSZ3" s="208"/>
      <c r="WTA3" s="208"/>
      <c r="WTB3" s="208"/>
      <c r="WTC3" s="208"/>
      <c r="WTD3" s="208"/>
      <c r="WTE3" s="208"/>
      <c r="WTF3" s="208"/>
      <c r="WTG3" s="208"/>
      <c r="WTH3" s="208"/>
      <c r="WTI3" s="208"/>
      <c r="WTJ3" s="208"/>
      <c r="WTK3" s="208"/>
      <c r="WTL3" s="208"/>
      <c r="WTM3" s="208"/>
      <c r="WTN3" s="208"/>
      <c r="WTO3" s="208"/>
      <c r="WTP3" s="208"/>
      <c r="WTQ3" s="208"/>
      <c r="WTR3" s="208"/>
      <c r="WTS3" s="208"/>
      <c r="WTT3" s="208"/>
      <c r="WTU3" s="208"/>
      <c r="WTV3" s="208"/>
      <c r="WTW3" s="208"/>
      <c r="WTX3" s="208"/>
      <c r="WTY3" s="208"/>
      <c r="WTZ3" s="208"/>
      <c r="WUA3" s="208"/>
      <c r="WUB3" s="208"/>
      <c r="WUC3" s="208"/>
      <c r="WUD3" s="208"/>
      <c r="WUE3" s="208"/>
      <c r="WUF3" s="208"/>
      <c r="WUG3" s="208"/>
      <c r="WUH3" s="208"/>
      <c r="WUI3" s="208"/>
      <c r="WUJ3" s="208"/>
      <c r="WUK3" s="208"/>
      <c r="WUL3" s="208"/>
      <c r="WUM3" s="208"/>
      <c r="WUN3" s="208"/>
      <c r="WUO3" s="208"/>
      <c r="WUP3" s="208"/>
      <c r="WUQ3" s="208"/>
      <c r="WUR3" s="208"/>
      <c r="WUS3" s="208"/>
      <c r="WUT3" s="208"/>
      <c r="WUU3" s="208"/>
      <c r="WUV3" s="208"/>
      <c r="WUW3" s="208"/>
      <c r="WUX3" s="208"/>
      <c r="WUY3" s="208"/>
      <c r="WUZ3" s="208"/>
      <c r="WVA3" s="208"/>
      <c r="WVB3" s="208"/>
      <c r="WVC3" s="208"/>
      <c r="WVD3" s="208"/>
      <c r="WVE3" s="208"/>
      <c r="WVF3" s="208"/>
      <c r="WVG3" s="208"/>
      <c r="WVH3" s="208"/>
      <c r="WVI3" s="208"/>
      <c r="WVJ3" s="208"/>
      <c r="WVK3" s="208"/>
      <c r="WVL3" s="208"/>
      <c r="WVM3" s="208"/>
      <c r="WVN3" s="208"/>
      <c r="WVO3" s="208"/>
      <c r="WVP3" s="208"/>
      <c r="WVQ3" s="208"/>
      <c r="WVR3" s="208"/>
      <c r="WVS3" s="208"/>
      <c r="WVT3" s="208"/>
      <c r="WVU3" s="208"/>
      <c r="WVV3" s="208"/>
      <c r="WVW3" s="208"/>
      <c r="WVX3" s="208"/>
      <c r="WVY3" s="208"/>
      <c r="WVZ3" s="208"/>
      <c r="WWA3" s="208"/>
      <c r="WWB3" s="208"/>
      <c r="WWC3" s="208"/>
      <c r="WWD3" s="208"/>
      <c r="WWE3" s="208"/>
      <c r="WWF3" s="208"/>
      <c r="WWG3" s="208"/>
      <c r="WWH3" s="208"/>
      <c r="WWI3" s="208"/>
      <c r="WWJ3" s="208"/>
      <c r="WWK3" s="208"/>
      <c r="WWL3" s="208"/>
      <c r="WWM3" s="208"/>
      <c r="WWN3" s="208"/>
      <c r="WWO3" s="208"/>
      <c r="WWP3" s="208"/>
      <c r="WWQ3" s="208"/>
      <c r="WWR3" s="208"/>
      <c r="WWS3" s="208"/>
      <c r="WWT3" s="208"/>
      <c r="WWU3" s="208"/>
      <c r="WWV3" s="208"/>
      <c r="WWW3" s="208"/>
      <c r="WWX3" s="208"/>
      <c r="WWY3" s="208"/>
      <c r="WWZ3" s="208"/>
      <c r="WXA3" s="208"/>
      <c r="WXB3" s="208"/>
      <c r="WXC3" s="208"/>
      <c r="WXD3" s="208"/>
      <c r="WXE3" s="208"/>
      <c r="WXF3" s="208"/>
      <c r="WXG3" s="208"/>
      <c r="WXH3" s="208"/>
      <c r="WXI3" s="208"/>
      <c r="WXJ3" s="208"/>
      <c r="WXK3" s="208"/>
      <c r="WXL3" s="208"/>
      <c r="WXM3" s="208"/>
      <c r="WXN3" s="208"/>
      <c r="WXO3" s="208"/>
      <c r="WXP3" s="208"/>
      <c r="WXQ3" s="208"/>
      <c r="WXR3" s="208"/>
      <c r="WXS3" s="208"/>
      <c r="WXT3" s="208"/>
      <c r="WXU3" s="208"/>
      <c r="WXV3" s="208"/>
      <c r="WXW3" s="208"/>
      <c r="WXX3" s="208"/>
      <c r="WXY3" s="208"/>
      <c r="WXZ3" s="208"/>
      <c r="WYA3" s="208"/>
      <c r="WYB3" s="208"/>
      <c r="WYC3" s="208"/>
      <c r="WYD3" s="208"/>
      <c r="WYE3" s="208"/>
      <c r="WYF3" s="208"/>
      <c r="WYG3" s="208"/>
      <c r="WYH3" s="208"/>
      <c r="WYI3" s="208"/>
      <c r="WYJ3" s="208"/>
      <c r="WYK3" s="208"/>
      <c r="WYL3" s="208"/>
      <c r="WYM3" s="208"/>
      <c r="WYN3" s="208"/>
      <c r="WYO3" s="208"/>
      <c r="WYP3" s="208"/>
      <c r="WYQ3" s="208"/>
      <c r="WYR3" s="208"/>
      <c r="WYS3" s="208"/>
      <c r="WYT3" s="208"/>
      <c r="WYU3" s="208"/>
      <c r="WYV3" s="208"/>
      <c r="WYW3" s="208"/>
      <c r="WYX3" s="208"/>
      <c r="WYY3" s="208"/>
      <c r="WYZ3" s="208"/>
      <c r="WZA3" s="208"/>
      <c r="WZB3" s="208"/>
      <c r="WZC3" s="208"/>
      <c r="WZD3" s="208"/>
      <c r="WZE3" s="208"/>
      <c r="WZF3" s="208"/>
      <c r="WZG3" s="208"/>
      <c r="WZH3" s="208"/>
      <c r="WZI3" s="208"/>
      <c r="WZJ3" s="208"/>
      <c r="WZK3" s="208"/>
      <c r="WZL3" s="208"/>
      <c r="WZM3" s="208"/>
      <c r="WZN3" s="208"/>
      <c r="WZO3" s="208"/>
      <c r="WZP3" s="208"/>
      <c r="WZQ3" s="208"/>
      <c r="WZR3" s="208"/>
      <c r="WZS3" s="208"/>
      <c r="WZT3" s="208"/>
      <c r="WZU3" s="208"/>
      <c r="WZV3" s="208"/>
      <c r="WZW3" s="208"/>
      <c r="WZX3" s="208"/>
      <c r="WZY3" s="208"/>
      <c r="WZZ3" s="208"/>
      <c r="XAA3" s="208"/>
      <c r="XAB3" s="208"/>
      <c r="XAC3" s="208"/>
      <c r="XAD3" s="208"/>
      <c r="XAE3" s="208"/>
      <c r="XAF3" s="208"/>
      <c r="XAG3" s="208"/>
      <c r="XAH3" s="208"/>
      <c r="XAI3" s="208"/>
      <c r="XAJ3" s="208"/>
      <c r="XAK3" s="208"/>
      <c r="XAL3" s="208"/>
      <c r="XAM3" s="208"/>
      <c r="XAN3" s="208"/>
      <c r="XAO3" s="208"/>
      <c r="XAP3" s="208"/>
      <c r="XAQ3" s="208"/>
      <c r="XAR3" s="208"/>
      <c r="XAS3" s="208"/>
      <c r="XAT3" s="208"/>
      <c r="XAU3" s="208"/>
      <c r="XAV3" s="208"/>
      <c r="XAW3" s="208"/>
      <c r="XAX3" s="208"/>
      <c r="XAY3" s="208"/>
      <c r="XAZ3" s="208"/>
      <c r="XBA3" s="208"/>
      <c r="XBB3" s="208"/>
      <c r="XBC3" s="208"/>
      <c r="XBD3" s="208"/>
      <c r="XBE3" s="208"/>
      <c r="XBF3" s="208"/>
      <c r="XBG3" s="208"/>
      <c r="XBH3" s="208"/>
      <c r="XBI3" s="208"/>
      <c r="XBJ3" s="208"/>
      <c r="XBK3" s="208"/>
      <c r="XBL3" s="208"/>
      <c r="XBM3" s="208"/>
      <c r="XBN3" s="208"/>
      <c r="XBO3" s="208"/>
      <c r="XBP3" s="208"/>
      <c r="XBQ3" s="208"/>
      <c r="XBR3" s="208"/>
      <c r="XBS3" s="208"/>
      <c r="XBT3" s="208"/>
      <c r="XBU3" s="208"/>
      <c r="XBV3" s="208"/>
      <c r="XBW3" s="208"/>
      <c r="XBX3" s="208"/>
      <c r="XBY3" s="208"/>
      <c r="XBZ3" s="208"/>
      <c r="XCA3" s="208"/>
      <c r="XCB3" s="208"/>
      <c r="XCC3" s="208"/>
      <c r="XCD3" s="208"/>
      <c r="XCE3" s="208"/>
      <c r="XCF3" s="208"/>
      <c r="XCG3" s="208"/>
      <c r="XCH3" s="208"/>
      <c r="XCI3" s="208"/>
      <c r="XCJ3" s="208"/>
      <c r="XCK3" s="208"/>
      <c r="XCL3" s="208"/>
      <c r="XCM3" s="208"/>
      <c r="XCN3" s="208"/>
      <c r="XCO3" s="208"/>
      <c r="XCP3" s="208"/>
      <c r="XCQ3" s="208"/>
      <c r="XCR3" s="208"/>
      <c r="XCS3" s="208"/>
      <c r="XCT3" s="208"/>
      <c r="XCU3" s="208"/>
      <c r="XCV3" s="208"/>
      <c r="XCW3" s="208"/>
      <c r="XCX3" s="208"/>
      <c r="XCY3" s="208"/>
      <c r="XCZ3" s="208"/>
      <c r="XDA3" s="208"/>
      <c r="XDB3" s="208"/>
      <c r="XDC3" s="208"/>
      <c r="XDD3" s="208"/>
      <c r="XDE3" s="208"/>
      <c r="XDF3" s="208"/>
      <c r="XDG3" s="208"/>
      <c r="XDH3" s="208"/>
      <c r="XDI3" s="208"/>
      <c r="XDJ3" s="208"/>
      <c r="XDK3" s="208"/>
      <c r="XDL3" s="208"/>
      <c r="XDM3" s="208"/>
      <c r="XDN3" s="208"/>
      <c r="XDO3" s="208"/>
      <c r="XDP3" s="208"/>
      <c r="XDQ3" s="208"/>
      <c r="XDR3" s="208"/>
      <c r="XDS3" s="208"/>
      <c r="XDT3" s="208"/>
      <c r="XDU3" s="208"/>
      <c r="XDV3" s="208"/>
      <c r="XDW3" s="208"/>
      <c r="XDX3" s="208"/>
      <c r="XDY3" s="208"/>
      <c r="XDZ3" s="208"/>
      <c r="XEA3" s="208"/>
      <c r="XEB3" s="208"/>
      <c r="XEC3" s="208"/>
      <c r="XED3" s="208"/>
      <c r="XEE3" s="208"/>
      <c r="XEF3" s="208"/>
      <c r="XEG3" s="208"/>
      <c r="XEH3" s="208"/>
      <c r="XEI3" s="208"/>
      <c r="XEJ3" s="208"/>
      <c r="XEK3" s="208"/>
      <c r="XEL3" s="208"/>
      <c r="XEM3" s="208"/>
      <c r="XEN3" s="208"/>
      <c r="XEO3" s="208"/>
      <c r="XEP3" s="208"/>
      <c r="XEQ3" s="208"/>
      <c r="XER3" s="208"/>
      <c r="XES3" s="208"/>
      <c r="XET3" s="208"/>
      <c r="XEU3" s="208"/>
      <c r="XEV3" s="208"/>
      <c r="XEW3" s="208"/>
      <c r="XEX3" s="208"/>
      <c r="XEY3" s="208"/>
      <c r="XEZ3" s="208"/>
      <c r="XFA3" s="208"/>
      <c r="XFB3" s="208"/>
    </row>
    <row r="4" spans="2:16382" ht="20">
      <c r="B4" s="1489"/>
      <c r="C4" s="429" t="s">
        <v>830</v>
      </c>
      <c r="D4" s="432" t="str">
        <f>Menu!D4</f>
        <v>2T26</v>
      </c>
      <c r="E4" s="433"/>
      <c r="F4" s="429"/>
      <c r="G4" s="429"/>
      <c r="H4" s="429"/>
      <c r="I4" s="429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5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  <c r="KJ4" s="208"/>
      <c r="KK4" s="208"/>
      <c r="KL4" s="208"/>
      <c r="KM4" s="208"/>
      <c r="KN4" s="208"/>
      <c r="KO4" s="208"/>
      <c r="KP4" s="208"/>
      <c r="KQ4" s="208"/>
      <c r="KR4" s="208"/>
      <c r="KS4" s="208"/>
      <c r="KT4" s="208"/>
      <c r="KU4" s="208"/>
      <c r="KV4" s="208"/>
      <c r="KW4" s="208"/>
      <c r="KX4" s="208"/>
      <c r="KY4" s="208"/>
      <c r="KZ4" s="208"/>
      <c r="LA4" s="208"/>
      <c r="LB4" s="208"/>
      <c r="LC4" s="208"/>
      <c r="LD4" s="208"/>
      <c r="LE4" s="208"/>
      <c r="LF4" s="208"/>
      <c r="LG4" s="208"/>
      <c r="LH4" s="208"/>
      <c r="LI4" s="208"/>
      <c r="LJ4" s="208"/>
      <c r="LK4" s="208"/>
      <c r="LL4" s="208"/>
      <c r="LM4" s="208"/>
      <c r="LN4" s="208"/>
      <c r="LO4" s="208"/>
      <c r="LP4" s="208"/>
      <c r="LQ4" s="208"/>
      <c r="LR4" s="208"/>
      <c r="LS4" s="208"/>
      <c r="LT4" s="208"/>
      <c r="LU4" s="208"/>
      <c r="LV4" s="208"/>
      <c r="LW4" s="208"/>
      <c r="LX4" s="208"/>
      <c r="LY4" s="208"/>
      <c r="LZ4" s="208"/>
      <c r="MA4" s="208"/>
      <c r="MB4" s="208"/>
      <c r="MC4" s="208"/>
      <c r="MD4" s="208"/>
      <c r="ME4" s="208"/>
      <c r="MF4" s="208"/>
      <c r="MG4" s="208"/>
      <c r="MH4" s="208"/>
      <c r="MI4" s="208"/>
      <c r="MJ4" s="208"/>
      <c r="MK4" s="208"/>
      <c r="ML4" s="208"/>
      <c r="MM4" s="208"/>
      <c r="MN4" s="208"/>
      <c r="MO4" s="208"/>
      <c r="MP4" s="208"/>
      <c r="MQ4" s="208"/>
      <c r="MR4" s="208"/>
      <c r="MS4" s="208"/>
      <c r="MT4" s="208"/>
      <c r="MU4" s="208"/>
      <c r="MV4" s="208"/>
      <c r="MW4" s="208"/>
      <c r="MX4" s="208"/>
      <c r="MY4" s="208"/>
      <c r="MZ4" s="208"/>
      <c r="NA4" s="208"/>
      <c r="NB4" s="208"/>
      <c r="NC4" s="208"/>
      <c r="ND4" s="208"/>
      <c r="NE4" s="208"/>
      <c r="NF4" s="208"/>
      <c r="NG4" s="208"/>
      <c r="NH4" s="208"/>
      <c r="NI4" s="208"/>
      <c r="NJ4" s="208"/>
      <c r="NK4" s="208"/>
      <c r="NL4" s="208"/>
      <c r="NM4" s="208"/>
      <c r="NN4" s="208"/>
      <c r="NO4" s="208"/>
      <c r="NP4" s="208"/>
      <c r="NQ4" s="208"/>
      <c r="NR4" s="208"/>
      <c r="NS4" s="208"/>
      <c r="NT4" s="208"/>
      <c r="NU4" s="208"/>
      <c r="NV4" s="208"/>
      <c r="NW4" s="208"/>
      <c r="NX4" s="208"/>
      <c r="NY4" s="208"/>
      <c r="NZ4" s="208"/>
      <c r="OA4" s="208"/>
      <c r="OB4" s="208"/>
      <c r="OC4" s="208"/>
      <c r="OD4" s="208"/>
      <c r="OE4" s="208"/>
      <c r="OF4" s="208"/>
      <c r="OG4" s="208"/>
      <c r="OH4" s="208"/>
      <c r="OI4" s="208"/>
      <c r="OJ4" s="208"/>
      <c r="OK4" s="208"/>
      <c r="OL4" s="208"/>
      <c r="OM4" s="208"/>
      <c r="ON4" s="208"/>
      <c r="OO4" s="208"/>
      <c r="OP4" s="208"/>
      <c r="OQ4" s="208"/>
      <c r="OR4" s="208"/>
      <c r="OS4" s="208"/>
      <c r="OT4" s="208"/>
      <c r="OU4" s="208"/>
      <c r="OV4" s="208"/>
      <c r="OW4" s="208"/>
      <c r="OX4" s="208"/>
      <c r="OY4" s="208"/>
      <c r="OZ4" s="208"/>
      <c r="PA4" s="208"/>
      <c r="PB4" s="208"/>
      <c r="PC4" s="208"/>
      <c r="PD4" s="208"/>
      <c r="PE4" s="208"/>
      <c r="PF4" s="208"/>
      <c r="PG4" s="208"/>
      <c r="PH4" s="208"/>
      <c r="PI4" s="208"/>
      <c r="PJ4" s="208"/>
      <c r="PK4" s="208"/>
      <c r="PL4" s="208"/>
      <c r="PM4" s="208"/>
      <c r="PN4" s="208"/>
      <c r="PO4" s="208"/>
      <c r="PP4" s="208"/>
      <c r="PQ4" s="208"/>
      <c r="PR4" s="208"/>
      <c r="PS4" s="208"/>
      <c r="PT4" s="208"/>
      <c r="PU4" s="208"/>
      <c r="PV4" s="208"/>
      <c r="PW4" s="208"/>
      <c r="PX4" s="208"/>
      <c r="PY4" s="208"/>
      <c r="PZ4" s="208"/>
      <c r="QA4" s="208"/>
      <c r="QB4" s="208"/>
      <c r="QC4" s="208"/>
      <c r="QD4" s="208"/>
      <c r="QE4" s="208"/>
      <c r="QF4" s="208"/>
      <c r="QG4" s="208"/>
      <c r="QH4" s="208"/>
      <c r="QI4" s="208"/>
      <c r="QJ4" s="208"/>
      <c r="QK4" s="208"/>
      <c r="QL4" s="208"/>
      <c r="QM4" s="208"/>
      <c r="QN4" s="208"/>
      <c r="QO4" s="208"/>
      <c r="QP4" s="208"/>
      <c r="QQ4" s="208"/>
      <c r="QR4" s="208"/>
      <c r="QS4" s="208"/>
      <c r="QT4" s="208"/>
      <c r="QU4" s="208"/>
      <c r="QV4" s="208"/>
      <c r="QW4" s="208"/>
      <c r="QX4" s="208"/>
      <c r="QY4" s="208"/>
      <c r="QZ4" s="208"/>
      <c r="RA4" s="208"/>
      <c r="RB4" s="208"/>
      <c r="RC4" s="208"/>
      <c r="RD4" s="208"/>
      <c r="RE4" s="208"/>
      <c r="RF4" s="208"/>
      <c r="RG4" s="208"/>
      <c r="RH4" s="208"/>
      <c r="RI4" s="208"/>
      <c r="RJ4" s="208"/>
      <c r="RK4" s="208"/>
      <c r="RL4" s="208"/>
      <c r="RM4" s="208"/>
      <c r="RN4" s="208"/>
      <c r="RO4" s="208"/>
      <c r="RP4" s="208"/>
      <c r="RQ4" s="208"/>
      <c r="RR4" s="208"/>
      <c r="RS4" s="208"/>
      <c r="RT4" s="208"/>
      <c r="RU4" s="208"/>
      <c r="RV4" s="208"/>
      <c r="RW4" s="208"/>
      <c r="RX4" s="208"/>
      <c r="RY4" s="208"/>
      <c r="RZ4" s="208"/>
      <c r="SA4" s="208"/>
      <c r="SB4" s="208"/>
      <c r="SC4" s="208"/>
      <c r="SD4" s="208"/>
      <c r="SE4" s="208"/>
      <c r="SF4" s="208"/>
      <c r="SG4" s="208"/>
      <c r="SH4" s="208"/>
      <c r="SI4" s="208"/>
      <c r="SJ4" s="208"/>
      <c r="SK4" s="208"/>
      <c r="SL4" s="208"/>
      <c r="SM4" s="208"/>
      <c r="SN4" s="208"/>
      <c r="SO4" s="208"/>
      <c r="SP4" s="208"/>
      <c r="SQ4" s="208"/>
      <c r="SR4" s="208"/>
      <c r="SS4" s="208"/>
      <c r="ST4" s="208"/>
      <c r="SU4" s="208"/>
      <c r="SV4" s="208"/>
      <c r="SW4" s="208"/>
      <c r="SX4" s="208"/>
      <c r="SY4" s="208"/>
      <c r="SZ4" s="208"/>
      <c r="TA4" s="208"/>
      <c r="TB4" s="208"/>
      <c r="TC4" s="208"/>
      <c r="TD4" s="208"/>
      <c r="TE4" s="208"/>
      <c r="TF4" s="208"/>
      <c r="TG4" s="208"/>
      <c r="TH4" s="208"/>
      <c r="TI4" s="208"/>
      <c r="TJ4" s="208"/>
      <c r="TK4" s="208"/>
      <c r="TL4" s="208"/>
      <c r="TM4" s="208"/>
      <c r="TN4" s="208"/>
      <c r="TO4" s="208"/>
      <c r="TP4" s="208"/>
      <c r="TQ4" s="208"/>
      <c r="TR4" s="208"/>
      <c r="TS4" s="208"/>
      <c r="TT4" s="208"/>
      <c r="TU4" s="208"/>
      <c r="TV4" s="208"/>
      <c r="TW4" s="208"/>
      <c r="TX4" s="208"/>
      <c r="TY4" s="208"/>
      <c r="TZ4" s="208"/>
      <c r="UA4" s="208"/>
      <c r="UB4" s="208"/>
      <c r="UC4" s="208"/>
      <c r="UD4" s="208"/>
      <c r="UE4" s="208"/>
      <c r="UF4" s="208"/>
      <c r="UG4" s="208"/>
      <c r="UH4" s="208"/>
      <c r="UI4" s="208"/>
      <c r="UJ4" s="208"/>
      <c r="UK4" s="208"/>
      <c r="UL4" s="208"/>
      <c r="UM4" s="208"/>
      <c r="UN4" s="208"/>
      <c r="UO4" s="208"/>
      <c r="UP4" s="208"/>
      <c r="UQ4" s="208"/>
      <c r="UR4" s="208"/>
      <c r="US4" s="208"/>
      <c r="UT4" s="208"/>
      <c r="UU4" s="208"/>
      <c r="UV4" s="208"/>
      <c r="UW4" s="208"/>
      <c r="UX4" s="208"/>
      <c r="UY4" s="208"/>
      <c r="UZ4" s="208"/>
      <c r="VA4" s="208"/>
      <c r="VB4" s="208"/>
      <c r="VC4" s="208"/>
      <c r="VD4" s="208"/>
      <c r="VE4" s="208"/>
      <c r="VF4" s="208"/>
      <c r="VG4" s="208"/>
      <c r="VH4" s="208"/>
      <c r="VI4" s="208"/>
      <c r="VJ4" s="208"/>
      <c r="VK4" s="208"/>
      <c r="VL4" s="208"/>
      <c r="VM4" s="208"/>
      <c r="VN4" s="208"/>
      <c r="VO4" s="208"/>
      <c r="VP4" s="208"/>
      <c r="VQ4" s="208"/>
      <c r="VR4" s="208"/>
      <c r="VS4" s="208"/>
      <c r="VT4" s="208"/>
      <c r="VU4" s="208"/>
      <c r="VV4" s="208"/>
      <c r="VW4" s="208"/>
      <c r="VX4" s="208"/>
      <c r="VY4" s="208"/>
      <c r="VZ4" s="208"/>
      <c r="WA4" s="208"/>
      <c r="WB4" s="208"/>
      <c r="WC4" s="208"/>
      <c r="WD4" s="208"/>
      <c r="WE4" s="208"/>
      <c r="WF4" s="208"/>
      <c r="WG4" s="208"/>
      <c r="WH4" s="208"/>
      <c r="WI4" s="208"/>
      <c r="WJ4" s="208"/>
      <c r="WK4" s="208"/>
      <c r="WL4" s="208"/>
      <c r="WM4" s="208"/>
      <c r="WN4" s="208"/>
      <c r="WO4" s="208"/>
      <c r="WP4" s="208"/>
      <c r="WQ4" s="208"/>
      <c r="WR4" s="208"/>
      <c r="WS4" s="208"/>
      <c r="WT4" s="208"/>
      <c r="WU4" s="208"/>
      <c r="WV4" s="208"/>
      <c r="WW4" s="208"/>
      <c r="WX4" s="208"/>
      <c r="WY4" s="208"/>
      <c r="WZ4" s="208"/>
      <c r="XA4" s="208"/>
      <c r="XB4" s="208"/>
      <c r="XC4" s="208"/>
      <c r="XD4" s="208"/>
      <c r="XE4" s="208"/>
      <c r="XF4" s="208"/>
      <c r="XG4" s="208"/>
      <c r="XH4" s="208"/>
      <c r="XI4" s="208"/>
      <c r="XJ4" s="208"/>
      <c r="XK4" s="208"/>
      <c r="XL4" s="208"/>
      <c r="XM4" s="208"/>
      <c r="XN4" s="208"/>
      <c r="XO4" s="208"/>
      <c r="XP4" s="208"/>
      <c r="XQ4" s="208"/>
      <c r="XR4" s="208"/>
      <c r="XS4" s="208"/>
      <c r="XT4" s="208"/>
      <c r="XU4" s="208"/>
      <c r="XV4" s="208"/>
      <c r="XW4" s="208"/>
      <c r="XX4" s="208"/>
      <c r="XY4" s="208"/>
      <c r="XZ4" s="208"/>
      <c r="YA4" s="208"/>
      <c r="YB4" s="208"/>
      <c r="YC4" s="208"/>
      <c r="YD4" s="208"/>
      <c r="YE4" s="208"/>
      <c r="YF4" s="208"/>
      <c r="YG4" s="208"/>
      <c r="YH4" s="208"/>
      <c r="YI4" s="208"/>
      <c r="YJ4" s="208"/>
      <c r="YK4" s="208"/>
      <c r="YL4" s="208"/>
      <c r="YM4" s="208"/>
      <c r="YN4" s="208"/>
      <c r="YO4" s="208"/>
      <c r="YP4" s="208"/>
      <c r="YQ4" s="208"/>
      <c r="YR4" s="208"/>
      <c r="YS4" s="208"/>
      <c r="YT4" s="208"/>
      <c r="YU4" s="208"/>
      <c r="YV4" s="208"/>
      <c r="YW4" s="208"/>
      <c r="YX4" s="208"/>
      <c r="YY4" s="208"/>
      <c r="YZ4" s="208"/>
      <c r="ZA4" s="208"/>
      <c r="ZB4" s="208"/>
      <c r="ZC4" s="208"/>
      <c r="ZD4" s="208"/>
      <c r="ZE4" s="208"/>
      <c r="ZF4" s="208"/>
      <c r="ZG4" s="208"/>
      <c r="ZH4" s="208"/>
      <c r="ZI4" s="208"/>
      <c r="ZJ4" s="208"/>
      <c r="ZK4" s="208"/>
      <c r="ZL4" s="208"/>
      <c r="ZM4" s="208"/>
      <c r="ZN4" s="208"/>
      <c r="ZO4" s="208"/>
      <c r="ZP4" s="208"/>
      <c r="ZQ4" s="208"/>
      <c r="ZR4" s="208"/>
      <c r="ZS4" s="208"/>
      <c r="ZT4" s="208"/>
      <c r="ZU4" s="208"/>
      <c r="ZV4" s="208"/>
      <c r="ZW4" s="208"/>
      <c r="ZX4" s="208"/>
      <c r="ZY4" s="208"/>
      <c r="ZZ4" s="208"/>
      <c r="AAA4" s="208"/>
      <c r="AAB4" s="208"/>
      <c r="AAC4" s="208"/>
      <c r="AAD4" s="208"/>
      <c r="AAE4" s="208"/>
      <c r="AAF4" s="208"/>
      <c r="AAG4" s="208"/>
      <c r="AAH4" s="208"/>
      <c r="AAI4" s="208"/>
      <c r="AAJ4" s="208"/>
      <c r="AAK4" s="208"/>
      <c r="AAL4" s="208"/>
      <c r="AAM4" s="208"/>
      <c r="AAN4" s="208"/>
      <c r="AAO4" s="208"/>
      <c r="AAP4" s="208"/>
      <c r="AAQ4" s="208"/>
      <c r="AAR4" s="208"/>
      <c r="AAS4" s="208"/>
      <c r="AAT4" s="208"/>
      <c r="AAU4" s="208"/>
      <c r="AAV4" s="208"/>
      <c r="AAW4" s="208"/>
      <c r="AAX4" s="208"/>
      <c r="AAY4" s="208"/>
      <c r="AAZ4" s="208"/>
      <c r="ABA4" s="208"/>
      <c r="ABB4" s="208"/>
      <c r="ABC4" s="208"/>
      <c r="ABD4" s="208"/>
      <c r="ABE4" s="208"/>
      <c r="ABF4" s="208"/>
      <c r="ABG4" s="208"/>
      <c r="ABH4" s="208"/>
      <c r="ABI4" s="208"/>
      <c r="ABJ4" s="208"/>
      <c r="ABK4" s="208"/>
      <c r="ABL4" s="208"/>
      <c r="ABM4" s="208"/>
      <c r="ABN4" s="208"/>
      <c r="ABO4" s="208"/>
      <c r="ABP4" s="208"/>
      <c r="ABQ4" s="208"/>
      <c r="ABR4" s="208"/>
      <c r="ABS4" s="208"/>
      <c r="ABT4" s="208"/>
      <c r="ABU4" s="208"/>
      <c r="ABV4" s="208"/>
      <c r="ABW4" s="208"/>
      <c r="ABX4" s="208"/>
      <c r="ABY4" s="208"/>
      <c r="ABZ4" s="208"/>
      <c r="ACA4" s="208"/>
      <c r="ACB4" s="208"/>
      <c r="ACC4" s="208"/>
      <c r="ACD4" s="208"/>
      <c r="ACE4" s="208"/>
      <c r="ACF4" s="208"/>
      <c r="ACG4" s="208"/>
      <c r="ACH4" s="208"/>
      <c r="ACI4" s="208"/>
      <c r="ACJ4" s="208"/>
      <c r="ACK4" s="208"/>
      <c r="ACL4" s="208"/>
      <c r="ACM4" s="208"/>
      <c r="ACN4" s="208"/>
      <c r="ACO4" s="208"/>
      <c r="ACP4" s="208"/>
      <c r="ACQ4" s="208"/>
      <c r="ACR4" s="208"/>
      <c r="ACS4" s="208"/>
      <c r="ACT4" s="208"/>
      <c r="ACU4" s="208"/>
      <c r="ACV4" s="208"/>
      <c r="ACW4" s="208"/>
      <c r="ACX4" s="208"/>
      <c r="ACY4" s="208"/>
      <c r="ACZ4" s="208"/>
      <c r="ADA4" s="208"/>
      <c r="ADB4" s="208"/>
      <c r="ADC4" s="208"/>
      <c r="ADD4" s="208"/>
      <c r="ADE4" s="208"/>
      <c r="ADF4" s="208"/>
      <c r="ADG4" s="208"/>
      <c r="ADH4" s="208"/>
      <c r="ADI4" s="208"/>
      <c r="ADJ4" s="208"/>
      <c r="ADK4" s="208"/>
      <c r="ADL4" s="208"/>
      <c r="ADM4" s="208"/>
      <c r="ADN4" s="208"/>
      <c r="ADO4" s="208"/>
      <c r="ADP4" s="208"/>
      <c r="ADQ4" s="208"/>
      <c r="ADR4" s="208"/>
      <c r="ADS4" s="208"/>
      <c r="ADT4" s="208"/>
      <c r="ADU4" s="208"/>
      <c r="ADV4" s="208"/>
      <c r="ADW4" s="208"/>
      <c r="ADX4" s="208"/>
      <c r="ADY4" s="208"/>
      <c r="ADZ4" s="208"/>
      <c r="AEA4" s="208"/>
      <c r="AEB4" s="208"/>
      <c r="AEC4" s="208"/>
      <c r="AED4" s="208"/>
      <c r="AEE4" s="208"/>
      <c r="AEF4" s="208"/>
      <c r="AEG4" s="208"/>
      <c r="AEH4" s="208"/>
      <c r="AEI4" s="208"/>
      <c r="AEJ4" s="208"/>
      <c r="AEK4" s="208"/>
      <c r="AEL4" s="208"/>
      <c r="AEM4" s="208"/>
      <c r="AEN4" s="208"/>
      <c r="AEO4" s="208"/>
      <c r="AEP4" s="208"/>
      <c r="AEQ4" s="208"/>
      <c r="AER4" s="208"/>
      <c r="AES4" s="208"/>
      <c r="AET4" s="208"/>
      <c r="AEU4" s="208"/>
      <c r="AEV4" s="208"/>
      <c r="AEW4" s="208"/>
      <c r="AEX4" s="208"/>
      <c r="AEY4" s="208"/>
      <c r="AEZ4" s="208"/>
      <c r="AFA4" s="208"/>
      <c r="AFB4" s="208"/>
      <c r="AFC4" s="208"/>
      <c r="AFD4" s="208"/>
      <c r="AFE4" s="208"/>
      <c r="AFF4" s="208"/>
      <c r="AFG4" s="208"/>
      <c r="AFH4" s="208"/>
      <c r="AFI4" s="208"/>
      <c r="AFJ4" s="208"/>
      <c r="AFK4" s="208"/>
      <c r="AFL4" s="208"/>
      <c r="AFM4" s="208"/>
      <c r="AFN4" s="208"/>
      <c r="AFO4" s="208"/>
      <c r="AFP4" s="208"/>
      <c r="AFQ4" s="208"/>
      <c r="AFR4" s="208"/>
      <c r="AFS4" s="208"/>
      <c r="AFT4" s="208"/>
      <c r="AFU4" s="208"/>
      <c r="AFV4" s="208"/>
      <c r="AFW4" s="208"/>
      <c r="AFX4" s="208"/>
      <c r="AFY4" s="208"/>
      <c r="AFZ4" s="208"/>
      <c r="AGA4" s="208"/>
      <c r="AGB4" s="208"/>
      <c r="AGC4" s="208"/>
      <c r="AGD4" s="208"/>
      <c r="AGE4" s="208"/>
      <c r="AGF4" s="208"/>
      <c r="AGG4" s="208"/>
      <c r="AGH4" s="208"/>
      <c r="AGI4" s="208"/>
      <c r="AGJ4" s="208"/>
      <c r="AGK4" s="208"/>
      <c r="AGL4" s="208"/>
      <c r="AGM4" s="208"/>
      <c r="AGN4" s="208"/>
      <c r="AGO4" s="208"/>
      <c r="AGP4" s="208"/>
      <c r="AGQ4" s="208"/>
      <c r="AGR4" s="208"/>
      <c r="AGS4" s="208"/>
      <c r="AGT4" s="208"/>
      <c r="AGU4" s="208"/>
      <c r="AGV4" s="208"/>
      <c r="AGW4" s="208"/>
      <c r="AGX4" s="208"/>
      <c r="AGY4" s="208"/>
      <c r="AGZ4" s="208"/>
      <c r="AHA4" s="208"/>
      <c r="AHB4" s="208"/>
      <c r="AHC4" s="208"/>
      <c r="AHD4" s="208"/>
      <c r="AHE4" s="208"/>
      <c r="AHF4" s="208"/>
      <c r="AHG4" s="208"/>
      <c r="AHH4" s="208"/>
      <c r="AHI4" s="208"/>
      <c r="AHJ4" s="208"/>
      <c r="AHK4" s="208"/>
      <c r="AHL4" s="208"/>
      <c r="AHM4" s="208"/>
      <c r="AHN4" s="208"/>
      <c r="AHO4" s="208"/>
      <c r="AHP4" s="208"/>
      <c r="AHQ4" s="208"/>
      <c r="AHR4" s="208"/>
      <c r="AHS4" s="208"/>
      <c r="AHT4" s="208"/>
      <c r="AHU4" s="208"/>
      <c r="AHV4" s="208"/>
      <c r="AHW4" s="208"/>
      <c r="AHX4" s="208"/>
      <c r="AHY4" s="208"/>
      <c r="AHZ4" s="208"/>
      <c r="AIA4" s="208"/>
      <c r="AIB4" s="208"/>
      <c r="AIC4" s="208"/>
      <c r="AID4" s="208"/>
      <c r="AIE4" s="208"/>
      <c r="AIF4" s="208"/>
      <c r="AIG4" s="208"/>
      <c r="AIH4" s="208"/>
      <c r="AII4" s="208"/>
      <c r="AIJ4" s="208"/>
      <c r="AIK4" s="208"/>
      <c r="AIL4" s="208"/>
      <c r="AIM4" s="208"/>
      <c r="AIN4" s="208"/>
      <c r="AIO4" s="208"/>
      <c r="AIP4" s="208"/>
      <c r="AIQ4" s="208"/>
      <c r="AIR4" s="208"/>
      <c r="AIS4" s="208"/>
      <c r="AIT4" s="208"/>
      <c r="AIU4" s="208"/>
      <c r="AIV4" s="208"/>
      <c r="AIW4" s="208"/>
      <c r="AIX4" s="208"/>
      <c r="AIY4" s="208"/>
      <c r="AIZ4" s="208"/>
      <c r="AJA4" s="208"/>
      <c r="AJB4" s="208"/>
      <c r="AJC4" s="208"/>
      <c r="AJD4" s="208"/>
      <c r="AJE4" s="208"/>
      <c r="AJF4" s="208"/>
      <c r="AJG4" s="208"/>
      <c r="AJH4" s="208"/>
      <c r="AJI4" s="208"/>
      <c r="AJJ4" s="208"/>
      <c r="AJK4" s="208"/>
      <c r="AJL4" s="208"/>
      <c r="AJM4" s="208"/>
      <c r="AJN4" s="208"/>
      <c r="AJO4" s="208"/>
      <c r="AJP4" s="208"/>
      <c r="AJQ4" s="208"/>
      <c r="AJR4" s="208"/>
      <c r="AJS4" s="208"/>
      <c r="AJT4" s="208"/>
      <c r="AJU4" s="208"/>
      <c r="AJV4" s="208"/>
      <c r="AJW4" s="208"/>
      <c r="AJX4" s="208"/>
      <c r="AJY4" s="208"/>
      <c r="AJZ4" s="208"/>
      <c r="AKA4" s="208"/>
      <c r="AKB4" s="208"/>
      <c r="AKC4" s="208"/>
      <c r="AKD4" s="208"/>
      <c r="AKE4" s="208"/>
      <c r="AKF4" s="208"/>
      <c r="AKG4" s="208"/>
      <c r="AKH4" s="208"/>
      <c r="AKI4" s="208"/>
      <c r="AKJ4" s="208"/>
      <c r="AKK4" s="208"/>
      <c r="AKL4" s="208"/>
      <c r="AKM4" s="208"/>
      <c r="AKN4" s="208"/>
      <c r="AKO4" s="208"/>
      <c r="AKP4" s="208"/>
      <c r="AKQ4" s="208"/>
      <c r="AKR4" s="208"/>
      <c r="AKS4" s="208"/>
      <c r="AKT4" s="208"/>
      <c r="AKU4" s="208"/>
      <c r="AKV4" s="208"/>
      <c r="AKW4" s="208"/>
      <c r="AKX4" s="208"/>
      <c r="AKY4" s="208"/>
      <c r="AKZ4" s="208"/>
      <c r="ALA4" s="208"/>
      <c r="ALB4" s="208"/>
      <c r="ALC4" s="208"/>
      <c r="ALD4" s="208"/>
      <c r="ALE4" s="208"/>
      <c r="ALF4" s="208"/>
      <c r="ALG4" s="208"/>
      <c r="ALH4" s="208"/>
      <c r="ALI4" s="208"/>
      <c r="ALJ4" s="208"/>
      <c r="ALK4" s="208"/>
      <c r="ALL4" s="208"/>
      <c r="ALM4" s="208"/>
      <c r="ALN4" s="208"/>
      <c r="ALO4" s="208"/>
      <c r="ALP4" s="208"/>
      <c r="ALQ4" s="208"/>
      <c r="ALR4" s="208"/>
      <c r="ALS4" s="208"/>
      <c r="ALT4" s="208"/>
      <c r="ALU4" s="208"/>
      <c r="ALV4" s="208"/>
      <c r="ALW4" s="208"/>
      <c r="ALX4" s="208"/>
      <c r="ALY4" s="208"/>
      <c r="ALZ4" s="208"/>
      <c r="AMA4" s="208"/>
      <c r="AMB4" s="208"/>
      <c r="AMC4" s="208"/>
      <c r="AMD4" s="208"/>
      <c r="AME4" s="208"/>
      <c r="AMF4" s="208"/>
      <c r="AMG4" s="208"/>
      <c r="AMH4" s="208"/>
      <c r="AMI4" s="208"/>
      <c r="AMJ4" s="208"/>
      <c r="AMK4" s="208"/>
      <c r="AML4" s="208"/>
      <c r="AMM4" s="208"/>
      <c r="AMN4" s="208"/>
      <c r="AMO4" s="208"/>
      <c r="AMP4" s="208"/>
      <c r="AMQ4" s="208"/>
      <c r="AMR4" s="208"/>
      <c r="AMS4" s="208"/>
      <c r="AMT4" s="208"/>
      <c r="AMU4" s="208"/>
      <c r="AMV4" s="208"/>
      <c r="AMW4" s="208"/>
      <c r="AMX4" s="208"/>
      <c r="AMY4" s="208"/>
      <c r="AMZ4" s="208"/>
      <c r="ANA4" s="208"/>
      <c r="ANB4" s="208"/>
      <c r="ANC4" s="208"/>
      <c r="AND4" s="208"/>
      <c r="ANE4" s="208"/>
      <c r="ANF4" s="208"/>
      <c r="ANG4" s="208"/>
      <c r="ANH4" s="208"/>
      <c r="ANI4" s="208"/>
      <c r="ANJ4" s="208"/>
      <c r="ANK4" s="208"/>
      <c r="ANL4" s="208"/>
      <c r="ANM4" s="208"/>
      <c r="ANN4" s="208"/>
      <c r="ANO4" s="208"/>
      <c r="ANP4" s="208"/>
      <c r="ANQ4" s="208"/>
      <c r="ANR4" s="208"/>
      <c r="ANS4" s="208"/>
      <c r="ANT4" s="208"/>
      <c r="ANU4" s="208"/>
      <c r="ANV4" s="208"/>
      <c r="ANW4" s="208"/>
      <c r="ANX4" s="208"/>
      <c r="ANY4" s="208"/>
      <c r="ANZ4" s="208"/>
      <c r="AOA4" s="208"/>
      <c r="AOB4" s="208"/>
      <c r="AOC4" s="208"/>
      <c r="AOD4" s="208"/>
      <c r="AOE4" s="208"/>
      <c r="AOF4" s="208"/>
      <c r="AOG4" s="208"/>
      <c r="AOH4" s="208"/>
      <c r="AOI4" s="208"/>
      <c r="AOJ4" s="208"/>
      <c r="AOK4" s="208"/>
      <c r="AOL4" s="208"/>
      <c r="AOM4" s="208"/>
      <c r="AON4" s="208"/>
      <c r="AOO4" s="208"/>
      <c r="AOP4" s="208"/>
      <c r="AOQ4" s="208"/>
      <c r="AOR4" s="208"/>
      <c r="AOS4" s="208"/>
      <c r="AOT4" s="208"/>
      <c r="AOU4" s="208"/>
      <c r="AOV4" s="208"/>
      <c r="AOW4" s="208"/>
      <c r="AOX4" s="208"/>
      <c r="AOY4" s="208"/>
      <c r="AOZ4" s="208"/>
      <c r="APA4" s="208"/>
      <c r="APB4" s="208"/>
      <c r="APC4" s="208"/>
      <c r="APD4" s="208"/>
      <c r="APE4" s="208"/>
      <c r="APF4" s="208"/>
      <c r="APG4" s="208"/>
      <c r="APH4" s="208"/>
      <c r="API4" s="208"/>
      <c r="APJ4" s="208"/>
      <c r="APK4" s="208"/>
      <c r="APL4" s="208"/>
      <c r="APM4" s="208"/>
      <c r="APN4" s="208"/>
      <c r="APO4" s="208"/>
      <c r="APP4" s="208"/>
      <c r="APQ4" s="208"/>
      <c r="APR4" s="208"/>
      <c r="APS4" s="208"/>
      <c r="APT4" s="208"/>
      <c r="APU4" s="208"/>
      <c r="APV4" s="208"/>
      <c r="APW4" s="208"/>
      <c r="APX4" s="208"/>
      <c r="APY4" s="208"/>
      <c r="APZ4" s="208"/>
      <c r="AQA4" s="208"/>
      <c r="AQB4" s="208"/>
      <c r="AQC4" s="208"/>
      <c r="AQD4" s="208"/>
      <c r="AQE4" s="208"/>
      <c r="AQF4" s="208"/>
      <c r="AQG4" s="208"/>
      <c r="AQH4" s="208"/>
      <c r="AQI4" s="208"/>
      <c r="AQJ4" s="208"/>
      <c r="AQK4" s="208"/>
      <c r="AQL4" s="208"/>
      <c r="AQM4" s="208"/>
      <c r="AQN4" s="208"/>
      <c r="AQO4" s="208"/>
      <c r="AQP4" s="208"/>
      <c r="AQQ4" s="208"/>
      <c r="AQR4" s="208"/>
      <c r="AQS4" s="208"/>
      <c r="AQT4" s="208"/>
      <c r="AQU4" s="208"/>
      <c r="AQV4" s="208"/>
      <c r="AQW4" s="208"/>
      <c r="AQX4" s="208"/>
      <c r="AQY4" s="208"/>
      <c r="AQZ4" s="208"/>
      <c r="ARA4" s="208"/>
      <c r="ARB4" s="208"/>
      <c r="ARC4" s="208"/>
      <c r="ARD4" s="208"/>
      <c r="ARE4" s="208"/>
      <c r="ARF4" s="208"/>
      <c r="ARG4" s="208"/>
      <c r="ARH4" s="208"/>
      <c r="ARI4" s="208"/>
      <c r="ARJ4" s="208"/>
      <c r="ARK4" s="208"/>
      <c r="ARL4" s="208"/>
      <c r="ARM4" s="208"/>
      <c r="ARN4" s="208"/>
      <c r="ARO4" s="208"/>
      <c r="ARP4" s="208"/>
      <c r="ARQ4" s="208"/>
      <c r="ARR4" s="208"/>
      <c r="ARS4" s="208"/>
      <c r="ART4" s="208"/>
      <c r="ARU4" s="208"/>
      <c r="ARV4" s="208"/>
      <c r="ARW4" s="208"/>
      <c r="ARX4" s="208"/>
      <c r="ARY4" s="208"/>
      <c r="ARZ4" s="208"/>
      <c r="ASA4" s="208"/>
      <c r="ASB4" s="208"/>
      <c r="ASC4" s="208"/>
      <c r="ASD4" s="208"/>
      <c r="ASE4" s="208"/>
      <c r="ASF4" s="208"/>
      <c r="ASG4" s="208"/>
      <c r="ASH4" s="208"/>
      <c r="ASI4" s="208"/>
      <c r="ASJ4" s="208"/>
      <c r="ASK4" s="208"/>
      <c r="ASL4" s="208"/>
      <c r="ASM4" s="208"/>
      <c r="ASN4" s="208"/>
      <c r="ASO4" s="208"/>
      <c r="ASP4" s="208"/>
      <c r="ASQ4" s="208"/>
      <c r="ASR4" s="208"/>
      <c r="ASS4" s="208"/>
      <c r="AST4" s="208"/>
      <c r="ASU4" s="208"/>
      <c r="ASV4" s="208"/>
      <c r="ASW4" s="208"/>
      <c r="ASX4" s="208"/>
      <c r="ASY4" s="208"/>
      <c r="ASZ4" s="208"/>
      <c r="ATA4" s="208"/>
      <c r="ATB4" s="208"/>
      <c r="ATC4" s="208"/>
      <c r="ATD4" s="208"/>
      <c r="ATE4" s="208"/>
      <c r="ATF4" s="208"/>
      <c r="ATG4" s="208"/>
      <c r="ATH4" s="208"/>
      <c r="ATI4" s="208"/>
      <c r="ATJ4" s="208"/>
      <c r="ATK4" s="208"/>
      <c r="ATL4" s="208"/>
      <c r="ATM4" s="208"/>
      <c r="ATN4" s="208"/>
      <c r="ATO4" s="208"/>
      <c r="ATP4" s="208"/>
      <c r="ATQ4" s="208"/>
      <c r="ATR4" s="208"/>
      <c r="ATS4" s="208"/>
      <c r="ATT4" s="208"/>
      <c r="ATU4" s="208"/>
      <c r="ATV4" s="208"/>
      <c r="ATW4" s="208"/>
      <c r="ATX4" s="208"/>
      <c r="ATY4" s="208"/>
      <c r="ATZ4" s="208"/>
      <c r="AUA4" s="208"/>
      <c r="AUB4" s="208"/>
      <c r="AUC4" s="208"/>
      <c r="AUD4" s="208"/>
      <c r="AUE4" s="208"/>
      <c r="AUF4" s="208"/>
      <c r="AUG4" s="208"/>
      <c r="AUH4" s="208"/>
      <c r="AUI4" s="208"/>
      <c r="AUJ4" s="208"/>
      <c r="AUK4" s="208"/>
      <c r="AUL4" s="208"/>
      <c r="AUM4" s="208"/>
      <c r="AUN4" s="208"/>
      <c r="AUO4" s="208"/>
      <c r="AUP4" s="208"/>
      <c r="AUQ4" s="208"/>
      <c r="AUR4" s="208"/>
      <c r="AUS4" s="208"/>
      <c r="AUT4" s="208"/>
      <c r="AUU4" s="208"/>
      <c r="AUV4" s="208"/>
      <c r="AUW4" s="208"/>
      <c r="AUX4" s="208"/>
      <c r="AUY4" s="208"/>
      <c r="AUZ4" s="208"/>
      <c r="AVA4" s="208"/>
      <c r="AVB4" s="208"/>
      <c r="AVC4" s="208"/>
      <c r="AVD4" s="208"/>
      <c r="AVE4" s="208"/>
      <c r="AVF4" s="208"/>
      <c r="AVG4" s="208"/>
      <c r="AVH4" s="208"/>
      <c r="AVI4" s="208"/>
      <c r="AVJ4" s="208"/>
      <c r="AVK4" s="208"/>
      <c r="AVL4" s="208"/>
      <c r="AVM4" s="208"/>
      <c r="AVN4" s="208"/>
      <c r="AVO4" s="208"/>
      <c r="AVP4" s="208"/>
      <c r="AVQ4" s="208"/>
      <c r="AVR4" s="208"/>
      <c r="AVS4" s="208"/>
      <c r="AVT4" s="208"/>
      <c r="AVU4" s="208"/>
      <c r="AVV4" s="208"/>
      <c r="AVW4" s="208"/>
      <c r="AVX4" s="208"/>
      <c r="AVY4" s="208"/>
      <c r="AVZ4" s="208"/>
      <c r="AWA4" s="208"/>
      <c r="AWB4" s="208"/>
      <c r="AWC4" s="208"/>
      <c r="AWD4" s="208"/>
      <c r="AWE4" s="208"/>
      <c r="AWF4" s="208"/>
      <c r="AWG4" s="208"/>
      <c r="AWH4" s="208"/>
      <c r="AWI4" s="208"/>
      <c r="AWJ4" s="208"/>
      <c r="AWK4" s="208"/>
      <c r="AWL4" s="208"/>
      <c r="AWM4" s="208"/>
      <c r="AWN4" s="208"/>
      <c r="AWO4" s="208"/>
      <c r="AWP4" s="208"/>
      <c r="AWQ4" s="208"/>
      <c r="AWR4" s="208"/>
      <c r="AWS4" s="208"/>
      <c r="AWT4" s="208"/>
      <c r="AWU4" s="208"/>
      <c r="AWV4" s="208"/>
      <c r="AWW4" s="208"/>
      <c r="AWX4" s="208"/>
      <c r="AWY4" s="208"/>
      <c r="AWZ4" s="208"/>
      <c r="AXA4" s="208"/>
      <c r="AXB4" s="208"/>
      <c r="AXC4" s="208"/>
      <c r="AXD4" s="208"/>
      <c r="AXE4" s="208"/>
      <c r="AXF4" s="208"/>
      <c r="AXG4" s="208"/>
      <c r="AXH4" s="208"/>
      <c r="AXI4" s="208"/>
      <c r="AXJ4" s="208"/>
      <c r="AXK4" s="208"/>
      <c r="AXL4" s="208"/>
      <c r="AXM4" s="208"/>
      <c r="AXN4" s="208"/>
      <c r="AXO4" s="208"/>
      <c r="AXP4" s="208"/>
      <c r="AXQ4" s="208"/>
      <c r="AXR4" s="208"/>
      <c r="AXS4" s="208"/>
      <c r="AXT4" s="208"/>
      <c r="AXU4" s="208"/>
      <c r="AXV4" s="208"/>
      <c r="AXW4" s="208"/>
      <c r="AXX4" s="208"/>
      <c r="AXY4" s="208"/>
      <c r="AXZ4" s="208"/>
      <c r="AYA4" s="208"/>
      <c r="AYB4" s="208"/>
      <c r="AYC4" s="208"/>
      <c r="AYD4" s="208"/>
      <c r="AYE4" s="208"/>
      <c r="AYF4" s="208"/>
      <c r="AYG4" s="208"/>
      <c r="AYH4" s="208"/>
      <c r="AYI4" s="208"/>
      <c r="AYJ4" s="208"/>
      <c r="AYK4" s="208"/>
      <c r="AYL4" s="208"/>
      <c r="AYM4" s="208"/>
      <c r="AYN4" s="208"/>
      <c r="AYO4" s="208"/>
      <c r="AYP4" s="208"/>
      <c r="AYQ4" s="208"/>
      <c r="AYR4" s="208"/>
      <c r="AYS4" s="208"/>
      <c r="AYT4" s="208"/>
      <c r="AYU4" s="208"/>
      <c r="AYV4" s="208"/>
      <c r="AYW4" s="208"/>
      <c r="AYX4" s="208"/>
      <c r="AYY4" s="208"/>
      <c r="AYZ4" s="208"/>
      <c r="AZA4" s="208"/>
      <c r="AZB4" s="208"/>
      <c r="AZC4" s="208"/>
      <c r="AZD4" s="208"/>
      <c r="AZE4" s="208"/>
      <c r="AZF4" s="208"/>
      <c r="AZG4" s="208"/>
      <c r="AZH4" s="208"/>
      <c r="AZI4" s="208"/>
      <c r="AZJ4" s="208"/>
      <c r="AZK4" s="208"/>
      <c r="AZL4" s="208"/>
      <c r="AZM4" s="208"/>
      <c r="AZN4" s="208"/>
      <c r="AZO4" s="208"/>
      <c r="AZP4" s="208"/>
      <c r="AZQ4" s="208"/>
      <c r="AZR4" s="208"/>
      <c r="AZS4" s="208"/>
      <c r="AZT4" s="208"/>
      <c r="AZU4" s="208"/>
      <c r="AZV4" s="208"/>
      <c r="AZW4" s="208"/>
      <c r="AZX4" s="208"/>
      <c r="AZY4" s="208"/>
      <c r="AZZ4" s="208"/>
      <c r="BAA4" s="208"/>
      <c r="BAB4" s="208"/>
      <c r="BAC4" s="208"/>
      <c r="BAD4" s="208"/>
      <c r="BAE4" s="208"/>
      <c r="BAF4" s="208"/>
      <c r="BAG4" s="208"/>
      <c r="BAH4" s="208"/>
      <c r="BAI4" s="208"/>
      <c r="BAJ4" s="208"/>
      <c r="BAK4" s="208"/>
      <c r="BAL4" s="208"/>
      <c r="BAM4" s="208"/>
      <c r="BAN4" s="208"/>
      <c r="BAO4" s="208"/>
      <c r="BAP4" s="208"/>
      <c r="BAQ4" s="208"/>
      <c r="BAR4" s="208"/>
      <c r="BAS4" s="208"/>
      <c r="BAT4" s="208"/>
      <c r="BAU4" s="208"/>
      <c r="BAV4" s="208"/>
      <c r="BAW4" s="208"/>
      <c r="BAX4" s="208"/>
      <c r="BAY4" s="208"/>
      <c r="BAZ4" s="208"/>
      <c r="BBA4" s="208"/>
      <c r="BBB4" s="208"/>
      <c r="BBC4" s="208"/>
      <c r="BBD4" s="208"/>
      <c r="BBE4" s="208"/>
      <c r="BBF4" s="208"/>
      <c r="BBG4" s="208"/>
      <c r="BBH4" s="208"/>
      <c r="BBI4" s="208"/>
      <c r="BBJ4" s="208"/>
      <c r="BBK4" s="208"/>
      <c r="BBL4" s="208"/>
      <c r="BBM4" s="208"/>
      <c r="BBN4" s="208"/>
      <c r="BBO4" s="208"/>
      <c r="BBP4" s="208"/>
      <c r="BBQ4" s="208"/>
      <c r="BBR4" s="208"/>
      <c r="BBS4" s="208"/>
      <c r="BBT4" s="208"/>
      <c r="BBU4" s="208"/>
      <c r="BBV4" s="208"/>
      <c r="BBW4" s="208"/>
      <c r="BBX4" s="208"/>
      <c r="BBY4" s="208"/>
      <c r="BBZ4" s="208"/>
      <c r="BCA4" s="208"/>
      <c r="BCB4" s="208"/>
      <c r="BCC4" s="208"/>
      <c r="BCD4" s="208"/>
      <c r="BCE4" s="208"/>
      <c r="BCF4" s="208"/>
      <c r="BCG4" s="208"/>
      <c r="BCH4" s="208"/>
      <c r="BCI4" s="208"/>
      <c r="BCJ4" s="208"/>
      <c r="BCK4" s="208"/>
      <c r="BCL4" s="208"/>
      <c r="BCM4" s="208"/>
      <c r="BCN4" s="208"/>
      <c r="BCO4" s="208"/>
      <c r="BCP4" s="208"/>
      <c r="BCQ4" s="208"/>
      <c r="BCR4" s="208"/>
      <c r="BCS4" s="208"/>
      <c r="BCT4" s="208"/>
      <c r="BCU4" s="208"/>
      <c r="BCV4" s="208"/>
      <c r="BCW4" s="208"/>
      <c r="BCX4" s="208"/>
      <c r="BCY4" s="208"/>
      <c r="BCZ4" s="208"/>
      <c r="BDA4" s="208"/>
      <c r="BDB4" s="208"/>
      <c r="BDC4" s="208"/>
      <c r="BDD4" s="208"/>
      <c r="BDE4" s="208"/>
      <c r="BDF4" s="208"/>
      <c r="BDG4" s="208"/>
      <c r="BDH4" s="208"/>
      <c r="BDI4" s="208"/>
      <c r="BDJ4" s="208"/>
      <c r="BDK4" s="208"/>
      <c r="BDL4" s="208"/>
      <c r="BDM4" s="208"/>
      <c r="BDN4" s="208"/>
      <c r="BDO4" s="208"/>
      <c r="BDP4" s="208"/>
      <c r="BDQ4" s="208"/>
      <c r="BDR4" s="208"/>
      <c r="BDS4" s="208"/>
      <c r="BDT4" s="208"/>
      <c r="BDU4" s="208"/>
      <c r="BDV4" s="208"/>
      <c r="BDW4" s="208"/>
      <c r="BDX4" s="208"/>
      <c r="BDY4" s="208"/>
      <c r="BDZ4" s="208"/>
      <c r="BEA4" s="208"/>
      <c r="BEB4" s="208"/>
      <c r="BEC4" s="208"/>
      <c r="BED4" s="208"/>
      <c r="BEE4" s="208"/>
      <c r="BEF4" s="208"/>
      <c r="BEG4" s="208"/>
      <c r="BEH4" s="208"/>
      <c r="BEI4" s="208"/>
      <c r="BEJ4" s="208"/>
      <c r="BEK4" s="208"/>
      <c r="BEL4" s="208"/>
      <c r="BEM4" s="208"/>
      <c r="BEN4" s="208"/>
      <c r="BEO4" s="208"/>
      <c r="BEP4" s="208"/>
      <c r="BEQ4" s="208"/>
      <c r="BER4" s="208"/>
      <c r="BES4" s="208"/>
      <c r="BET4" s="208"/>
      <c r="BEU4" s="208"/>
      <c r="BEV4" s="208"/>
      <c r="BEW4" s="208"/>
      <c r="BEX4" s="208"/>
      <c r="BEY4" s="208"/>
      <c r="BEZ4" s="208"/>
      <c r="BFA4" s="208"/>
      <c r="BFB4" s="208"/>
      <c r="BFC4" s="208"/>
      <c r="BFD4" s="208"/>
      <c r="BFE4" s="208"/>
      <c r="BFF4" s="208"/>
      <c r="BFG4" s="208"/>
      <c r="BFH4" s="208"/>
      <c r="BFI4" s="208"/>
      <c r="BFJ4" s="208"/>
      <c r="BFK4" s="208"/>
      <c r="BFL4" s="208"/>
      <c r="BFM4" s="208"/>
      <c r="BFN4" s="208"/>
      <c r="BFO4" s="208"/>
      <c r="BFP4" s="208"/>
      <c r="BFQ4" s="208"/>
      <c r="BFR4" s="208"/>
      <c r="BFS4" s="208"/>
      <c r="BFT4" s="208"/>
      <c r="BFU4" s="208"/>
      <c r="BFV4" s="208"/>
      <c r="BFW4" s="208"/>
      <c r="BFX4" s="208"/>
      <c r="BFY4" s="208"/>
      <c r="BFZ4" s="208"/>
      <c r="BGA4" s="208"/>
      <c r="BGB4" s="208"/>
      <c r="BGC4" s="208"/>
      <c r="BGD4" s="208"/>
      <c r="BGE4" s="208"/>
      <c r="BGF4" s="208"/>
      <c r="BGG4" s="208"/>
      <c r="BGH4" s="208"/>
      <c r="BGI4" s="208"/>
      <c r="BGJ4" s="208"/>
      <c r="BGK4" s="208"/>
      <c r="BGL4" s="208"/>
      <c r="BGM4" s="208"/>
      <c r="BGN4" s="208"/>
      <c r="BGO4" s="208"/>
      <c r="BGP4" s="208"/>
      <c r="BGQ4" s="208"/>
      <c r="BGR4" s="208"/>
      <c r="BGS4" s="208"/>
      <c r="BGT4" s="208"/>
      <c r="BGU4" s="208"/>
      <c r="BGV4" s="208"/>
      <c r="BGW4" s="208"/>
      <c r="BGX4" s="208"/>
      <c r="BGY4" s="208"/>
      <c r="BGZ4" s="208"/>
      <c r="BHA4" s="208"/>
      <c r="BHB4" s="208"/>
      <c r="BHC4" s="208"/>
      <c r="BHD4" s="208"/>
      <c r="BHE4" s="208"/>
      <c r="BHF4" s="208"/>
      <c r="BHG4" s="208"/>
      <c r="BHH4" s="208"/>
      <c r="BHI4" s="208"/>
      <c r="BHJ4" s="208"/>
      <c r="BHK4" s="208"/>
      <c r="BHL4" s="208"/>
      <c r="BHM4" s="208"/>
      <c r="BHN4" s="208"/>
      <c r="BHO4" s="208"/>
      <c r="BHP4" s="208"/>
      <c r="BHQ4" s="208"/>
      <c r="BHR4" s="208"/>
      <c r="BHS4" s="208"/>
      <c r="BHT4" s="208"/>
      <c r="BHU4" s="208"/>
      <c r="BHV4" s="208"/>
      <c r="BHW4" s="208"/>
      <c r="BHX4" s="208"/>
      <c r="BHY4" s="208"/>
      <c r="BHZ4" s="208"/>
      <c r="BIA4" s="208"/>
      <c r="BIB4" s="208"/>
      <c r="BIC4" s="208"/>
      <c r="BID4" s="208"/>
      <c r="BIE4" s="208"/>
      <c r="BIF4" s="208"/>
      <c r="BIG4" s="208"/>
      <c r="BIH4" s="208"/>
      <c r="BII4" s="208"/>
      <c r="BIJ4" s="208"/>
      <c r="BIK4" s="208"/>
      <c r="BIL4" s="208"/>
      <c r="BIM4" s="208"/>
      <c r="BIN4" s="208"/>
      <c r="BIO4" s="208"/>
      <c r="BIP4" s="208"/>
      <c r="BIQ4" s="208"/>
      <c r="BIR4" s="208"/>
      <c r="BIS4" s="208"/>
      <c r="BIT4" s="208"/>
      <c r="BIU4" s="208"/>
      <c r="BIV4" s="208"/>
      <c r="BIW4" s="208"/>
      <c r="BIX4" s="208"/>
      <c r="BIY4" s="208"/>
      <c r="BIZ4" s="208"/>
      <c r="BJA4" s="208"/>
      <c r="BJB4" s="208"/>
      <c r="BJC4" s="208"/>
      <c r="BJD4" s="208"/>
      <c r="BJE4" s="208"/>
      <c r="BJF4" s="208"/>
      <c r="BJG4" s="208"/>
      <c r="BJH4" s="208"/>
      <c r="BJI4" s="208"/>
      <c r="BJJ4" s="208"/>
      <c r="BJK4" s="208"/>
      <c r="BJL4" s="208"/>
      <c r="BJM4" s="208"/>
      <c r="BJN4" s="208"/>
      <c r="BJO4" s="208"/>
      <c r="BJP4" s="208"/>
      <c r="BJQ4" s="208"/>
      <c r="BJR4" s="208"/>
      <c r="BJS4" s="208"/>
      <c r="BJT4" s="208"/>
      <c r="BJU4" s="208"/>
      <c r="BJV4" s="208"/>
      <c r="BJW4" s="208"/>
      <c r="BJX4" s="208"/>
      <c r="BJY4" s="208"/>
      <c r="BJZ4" s="208"/>
      <c r="BKA4" s="208"/>
      <c r="BKB4" s="208"/>
      <c r="BKC4" s="208"/>
      <c r="BKD4" s="208"/>
      <c r="BKE4" s="208"/>
      <c r="BKF4" s="208"/>
      <c r="BKG4" s="208"/>
      <c r="BKH4" s="208"/>
      <c r="BKI4" s="208"/>
      <c r="BKJ4" s="208"/>
      <c r="BKK4" s="208"/>
      <c r="BKL4" s="208"/>
      <c r="BKM4" s="208"/>
      <c r="BKN4" s="208"/>
      <c r="BKO4" s="208"/>
      <c r="BKP4" s="208"/>
      <c r="BKQ4" s="208"/>
      <c r="BKR4" s="208"/>
      <c r="BKS4" s="208"/>
      <c r="BKT4" s="208"/>
      <c r="BKU4" s="208"/>
      <c r="BKV4" s="208"/>
      <c r="BKW4" s="208"/>
      <c r="BKX4" s="208"/>
      <c r="BKY4" s="208"/>
      <c r="BKZ4" s="208"/>
      <c r="BLA4" s="208"/>
      <c r="BLB4" s="208"/>
      <c r="BLC4" s="208"/>
      <c r="BLD4" s="208"/>
      <c r="BLE4" s="208"/>
      <c r="BLF4" s="208"/>
      <c r="BLG4" s="208"/>
      <c r="BLH4" s="208"/>
      <c r="BLI4" s="208"/>
      <c r="BLJ4" s="208"/>
      <c r="BLK4" s="208"/>
      <c r="BLL4" s="208"/>
      <c r="BLM4" s="208"/>
      <c r="BLN4" s="208"/>
      <c r="BLO4" s="208"/>
      <c r="BLP4" s="208"/>
      <c r="BLQ4" s="208"/>
      <c r="BLR4" s="208"/>
      <c r="BLS4" s="208"/>
      <c r="BLT4" s="208"/>
      <c r="BLU4" s="208"/>
      <c r="BLV4" s="208"/>
      <c r="BLW4" s="208"/>
      <c r="BLX4" s="208"/>
      <c r="BLY4" s="208"/>
      <c r="BLZ4" s="208"/>
      <c r="BMA4" s="208"/>
      <c r="BMB4" s="208"/>
      <c r="BMC4" s="208"/>
      <c r="BMD4" s="208"/>
      <c r="BME4" s="208"/>
      <c r="BMF4" s="208"/>
      <c r="BMG4" s="208"/>
      <c r="BMH4" s="208"/>
      <c r="BMI4" s="208"/>
      <c r="BMJ4" s="208"/>
      <c r="BMK4" s="208"/>
      <c r="BML4" s="208"/>
      <c r="BMM4" s="208"/>
      <c r="BMN4" s="208"/>
      <c r="BMO4" s="208"/>
      <c r="BMP4" s="208"/>
      <c r="BMQ4" s="208"/>
      <c r="BMR4" s="208"/>
      <c r="BMS4" s="208"/>
      <c r="BMT4" s="208"/>
      <c r="BMU4" s="208"/>
      <c r="BMV4" s="208"/>
      <c r="BMW4" s="208"/>
      <c r="BMX4" s="208"/>
      <c r="BMY4" s="208"/>
      <c r="BMZ4" s="208"/>
      <c r="BNA4" s="208"/>
      <c r="BNB4" s="208"/>
      <c r="BNC4" s="208"/>
      <c r="BND4" s="208"/>
      <c r="BNE4" s="208"/>
      <c r="BNF4" s="208"/>
      <c r="BNG4" s="208"/>
      <c r="BNH4" s="208"/>
      <c r="BNI4" s="208"/>
      <c r="BNJ4" s="208"/>
      <c r="BNK4" s="208"/>
      <c r="BNL4" s="208"/>
      <c r="BNM4" s="208"/>
      <c r="BNN4" s="208"/>
      <c r="BNO4" s="208"/>
      <c r="BNP4" s="208"/>
      <c r="BNQ4" s="208"/>
      <c r="BNR4" s="208"/>
      <c r="BNS4" s="208"/>
      <c r="BNT4" s="208"/>
      <c r="BNU4" s="208"/>
      <c r="BNV4" s="208"/>
      <c r="BNW4" s="208"/>
      <c r="BNX4" s="208"/>
      <c r="BNY4" s="208"/>
      <c r="BNZ4" s="208"/>
      <c r="BOA4" s="208"/>
      <c r="BOB4" s="208"/>
      <c r="BOC4" s="208"/>
      <c r="BOD4" s="208"/>
      <c r="BOE4" s="208"/>
      <c r="BOF4" s="208"/>
      <c r="BOG4" s="208"/>
      <c r="BOH4" s="208"/>
      <c r="BOI4" s="208"/>
      <c r="BOJ4" s="208"/>
      <c r="BOK4" s="208"/>
      <c r="BOL4" s="208"/>
      <c r="BOM4" s="208"/>
      <c r="BON4" s="208"/>
      <c r="BOO4" s="208"/>
      <c r="BOP4" s="208"/>
      <c r="BOQ4" s="208"/>
      <c r="BOR4" s="208"/>
      <c r="BOS4" s="208"/>
      <c r="BOT4" s="208"/>
      <c r="BOU4" s="208"/>
      <c r="BOV4" s="208"/>
      <c r="BOW4" s="208"/>
      <c r="BOX4" s="208"/>
      <c r="BOY4" s="208"/>
      <c r="BOZ4" s="208"/>
      <c r="BPA4" s="208"/>
      <c r="BPB4" s="208"/>
      <c r="BPC4" s="208"/>
      <c r="BPD4" s="208"/>
      <c r="BPE4" s="208"/>
      <c r="BPF4" s="208"/>
      <c r="BPG4" s="208"/>
      <c r="BPH4" s="208"/>
      <c r="BPI4" s="208"/>
      <c r="BPJ4" s="208"/>
      <c r="BPK4" s="208"/>
      <c r="BPL4" s="208"/>
      <c r="BPM4" s="208"/>
      <c r="BPN4" s="208"/>
      <c r="BPO4" s="208"/>
      <c r="BPP4" s="208"/>
      <c r="BPQ4" s="208"/>
      <c r="BPR4" s="208"/>
      <c r="BPS4" s="208"/>
      <c r="BPT4" s="208"/>
      <c r="BPU4" s="208"/>
      <c r="BPV4" s="208"/>
      <c r="BPW4" s="208"/>
      <c r="BPX4" s="208"/>
      <c r="BPY4" s="208"/>
      <c r="BPZ4" s="208"/>
      <c r="BQA4" s="208"/>
      <c r="BQB4" s="208"/>
      <c r="BQC4" s="208"/>
      <c r="BQD4" s="208"/>
      <c r="BQE4" s="208"/>
      <c r="BQF4" s="208"/>
      <c r="BQG4" s="208"/>
      <c r="BQH4" s="208"/>
      <c r="BQI4" s="208"/>
      <c r="BQJ4" s="208"/>
      <c r="BQK4" s="208"/>
      <c r="BQL4" s="208"/>
      <c r="BQM4" s="208"/>
      <c r="BQN4" s="208"/>
      <c r="BQO4" s="208"/>
      <c r="BQP4" s="208"/>
      <c r="BQQ4" s="208"/>
      <c r="BQR4" s="208"/>
      <c r="BQS4" s="208"/>
      <c r="BQT4" s="208"/>
      <c r="BQU4" s="208"/>
      <c r="BQV4" s="208"/>
      <c r="BQW4" s="208"/>
      <c r="BQX4" s="208"/>
      <c r="BQY4" s="208"/>
      <c r="BQZ4" s="208"/>
      <c r="BRA4" s="208"/>
      <c r="BRB4" s="208"/>
      <c r="BRC4" s="208"/>
      <c r="BRD4" s="208"/>
      <c r="BRE4" s="208"/>
      <c r="BRF4" s="208"/>
      <c r="BRG4" s="208"/>
      <c r="BRH4" s="208"/>
      <c r="BRI4" s="208"/>
      <c r="BRJ4" s="208"/>
      <c r="BRK4" s="208"/>
      <c r="BRL4" s="208"/>
      <c r="BRM4" s="208"/>
      <c r="BRN4" s="208"/>
      <c r="BRO4" s="208"/>
      <c r="BRP4" s="208"/>
      <c r="BRQ4" s="208"/>
      <c r="BRR4" s="208"/>
      <c r="BRS4" s="208"/>
      <c r="BRT4" s="208"/>
      <c r="BRU4" s="208"/>
      <c r="BRV4" s="208"/>
      <c r="BRW4" s="208"/>
      <c r="BRX4" s="208"/>
      <c r="BRY4" s="208"/>
      <c r="BRZ4" s="208"/>
      <c r="BSA4" s="208"/>
      <c r="BSB4" s="208"/>
      <c r="BSC4" s="208"/>
      <c r="BSD4" s="208"/>
      <c r="BSE4" s="208"/>
      <c r="BSF4" s="208"/>
      <c r="BSG4" s="208"/>
      <c r="BSH4" s="208"/>
      <c r="BSI4" s="208"/>
      <c r="BSJ4" s="208"/>
      <c r="BSK4" s="208"/>
      <c r="BSL4" s="208"/>
      <c r="BSM4" s="208"/>
      <c r="BSN4" s="208"/>
      <c r="BSO4" s="208"/>
      <c r="BSP4" s="208"/>
      <c r="BSQ4" s="208"/>
      <c r="BSR4" s="208"/>
      <c r="BSS4" s="208"/>
      <c r="BST4" s="208"/>
      <c r="BSU4" s="208"/>
      <c r="BSV4" s="208"/>
      <c r="BSW4" s="208"/>
      <c r="BSX4" s="208"/>
      <c r="BSY4" s="208"/>
      <c r="BSZ4" s="208"/>
      <c r="BTA4" s="208"/>
      <c r="BTB4" s="208"/>
      <c r="BTC4" s="208"/>
      <c r="BTD4" s="208"/>
      <c r="BTE4" s="208"/>
      <c r="BTF4" s="208"/>
      <c r="BTG4" s="208"/>
      <c r="BTH4" s="208"/>
      <c r="BTI4" s="208"/>
      <c r="BTJ4" s="208"/>
      <c r="BTK4" s="208"/>
      <c r="BTL4" s="208"/>
      <c r="BTM4" s="208"/>
      <c r="BTN4" s="208"/>
      <c r="BTO4" s="208"/>
      <c r="BTP4" s="208"/>
      <c r="BTQ4" s="208"/>
      <c r="BTR4" s="208"/>
      <c r="BTS4" s="208"/>
      <c r="BTT4" s="208"/>
      <c r="BTU4" s="208"/>
      <c r="BTV4" s="208"/>
      <c r="BTW4" s="208"/>
      <c r="BTX4" s="208"/>
      <c r="BTY4" s="208"/>
      <c r="BTZ4" s="208"/>
      <c r="BUA4" s="208"/>
      <c r="BUB4" s="208"/>
      <c r="BUC4" s="208"/>
      <c r="BUD4" s="208"/>
      <c r="BUE4" s="208"/>
      <c r="BUF4" s="208"/>
      <c r="BUG4" s="208"/>
      <c r="BUH4" s="208"/>
      <c r="BUI4" s="208"/>
      <c r="BUJ4" s="208"/>
      <c r="BUK4" s="208"/>
      <c r="BUL4" s="208"/>
      <c r="BUM4" s="208"/>
      <c r="BUN4" s="208"/>
      <c r="BUO4" s="208"/>
      <c r="BUP4" s="208"/>
      <c r="BUQ4" s="208"/>
      <c r="BUR4" s="208"/>
      <c r="BUS4" s="208"/>
      <c r="BUT4" s="208"/>
      <c r="BUU4" s="208"/>
      <c r="BUV4" s="208"/>
      <c r="BUW4" s="208"/>
      <c r="BUX4" s="208"/>
      <c r="BUY4" s="208"/>
      <c r="BUZ4" s="208"/>
      <c r="BVA4" s="208"/>
      <c r="BVB4" s="208"/>
      <c r="BVC4" s="208"/>
      <c r="BVD4" s="208"/>
      <c r="BVE4" s="208"/>
      <c r="BVF4" s="208"/>
      <c r="BVG4" s="208"/>
      <c r="BVH4" s="208"/>
      <c r="BVI4" s="208"/>
      <c r="BVJ4" s="208"/>
      <c r="BVK4" s="208"/>
      <c r="BVL4" s="208"/>
      <c r="BVM4" s="208"/>
      <c r="BVN4" s="208"/>
      <c r="BVO4" s="208"/>
      <c r="BVP4" s="208"/>
      <c r="BVQ4" s="208"/>
      <c r="BVR4" s="208"/>
      <c r="BVS4" s="208"/>
      <c r="BVT4" s="208"/>
      <c r="BVU4" s="208"/>
      <c r="BVV4" s="208"/>
      <c r="BVW4" s="208"/>
      <c r="BVX4" s="208"/>
      <c r="BVY4" s="208"/>
      <c r="BVZ4" s="208"/>
      <c r="BWA4" s="208"/>
      <c r="BWB4" s="208"/>
      <c r="BWC4" s="208"/>
      <c r="BWD4" s="208"/>
      <c r="BWE4" s="208"/>
      <c r="BWF4" s="208"/>
      <c r="BWG4" s="208"/>
      <c r="BWH4" s="208"/>
      <c r="BWI4" s="208"/>
      <c r="BWJ4" s="208"/>
      <c r="BWK4" s="208"/>
      <c r="BWL4" s="208"/>
      <c r="BWM4" s="208"/>
      <c r="BWN4" s="208"/>
      <c r="BWO4" s="208"/>
      <c r="BWP4" s="208"/>
      <c r="BWQ4" s="208"/>
      <c r="BWR4" s="208"/>
      <c r="BWS4" s="208"/>
      <c r="BWT4" s="208"/>
      <c r="BWU4" s="208"/>
      <c r="BWV4" s="208"/>
      <c r="BWW4" s="208"/>
      <c r="BWX4" s="208"/>
      <c r="BWY4" s="208"/>
      <c r="BWZ4" s="208"/>
      <c r="BXA4" s="208"/>
      <c r="BXB4" s="208"/>
      <c r="BXC4" s="208"/>
      <c r="BXD4" s="208"/>
      <c r="BXE4" s="208"/>
      <c r="BXF4" s="208"/>
      <c r="BXG4" s="208"/>
      <c r="BXH4" s="208"/>
      <c r="BXI4" s="208"/>
      <c r="BXJ4" s="208"/>
      <c r="BXK4" s="208"/>
      <c r="BXL4" s="208"/>
      <c r="BXM4" s="208"/>
      <c r="BXN4" s="208"/>
      <c r="BXO4" s="208"/>
      <c r="BXP4" s="208"/>
      <c r="BXQ4" s="208"/>
      <c r="BXR4" s="208"/>
      <c r="BXS4" s="208"/>
      <c r="BXT4" s="208"/>
      <c r="BXU4" s="208"/>
      <c r="BXV4" s="208"/>
      <c r="BXW4" s="208"/>
      <c r="BXX4" s="208"/>
      <c r="BXY4" s="208"/>
      <c r="BXZ4" s="208"/>
      <c r="BYA4" s="208"/>
      <c r="BYB4" s="208"/>
      <c r="BYC4" s="208"/>
      <c r="BYD4" s="208"/>
      <c r="BYE4" s="208"/>
      <c r="BYF4" s="208"/>
      <c r="BYG4" s="208"/>
      <c r="BYH4" s="208"/>
      <c r="BYI4" s="208"/>
      <c r="BYJ4" s="208"/>
      <c r="BYK4" s="208"/>
      <c r="BYL4" s="208"/>
      <c r="BYM4" s="208"/>
      <c r="BYN4" s="208"/>
      <c r="BYO4" s="208"/>
      <c r="BYP4" s="208"/>
      <c r="BYQ4" s="208"/>
      <c r="BYR4" s="208"/>
      <c r="BYS4" s="208"/>
      <c r="BYT4" s="208"/>
      <c r="BYU4" s="208"/>
      <c r="BYV4" s="208"/>
      <c r="BYW4" s="208"/>
      <c r="BYX4" s="208"/>
      <c r="BYY4" s="208"/>
      <c r="BYZ4" s="208"/>
      <c r="BZA4" s="208"/>
      <c r="BZB4" s="208"/>
      <c r="BZC4" s="208"/>
      <c r="BZD4" s="208"/>
      <c r="BZE4" s="208"/>
      <c r="BZF4" s="208"/>
      <c r="BZG4" s="208"/>
      <c r="BZH4" s="208"/>
      <c r="BZI4" s="208"/>
      <c r="BZJ4" s="208"/>
      <c r="BZK4" s="208"/>
      <c r="BZL4" s="208"/>
      <c r="BZM4" s="208"/>
      <c r="BZN4" s="208"/>
      <c r="BZO4" s="208"/>
      <c r="BZP4" s="208"/>
      <c r="BZQ4" s="208"/>
      <c r="BZR4" s="208"/>
      <c r="BZS4" s="208"/>
      <c r="BZT4" s="208"/>
      <c r="BZU4" s="208"/>
      <c r="BZV4" s="208"/>
      <c r="BZW4" s="208"/>
      <c r="BZX4" s="208"/>
      <c r="BZY4" s="208"/>
      <c r="BZZ4" s="208"/>
      <c r="CAA4" s="208"/>
      <c r="CAB4" s="208"/>
      <c r="CAC4" s="208"/>
      <c r="CAD4" s="208"/>
      <c r="CAE4" s="208"/>
      <c r="CAF4" s="208"/>
      <c r="CAG4" s="208"/>
      <c r="CAH4" s="208"/>
      <c r="CAI4" s="208"/>
      <c r="CAJ4" s="208"/>
      <c r="CAK4" s="208"/>
      <c r="CAL4" s="208"/>
      <c r="CAM4" s="208"/>
      <c r="CAN4" s="208"/>
      <c r="CAO4" s="208"/>
      <c r="CAP4" s="208"/>
      <c r="CAQ4" s="208"/>
      <c r="CAR4" s="208"/>
      <c r="CAS4" s="208"/>
      <c r="CAT4" s="208"/>
      <c r="CAU4" s="208"/>
      <c r="CAV4" s="208"/>
      <c r="CAW4" s="208"/>
      <c r="CAX4" s="208"/>
      <c r="CAY4" s="208"/>
      <c r="CAZ4" s="208"/>
      <c r="CBA4" s="208"/>
      <c r="CBB4" s="208"/>
      <c r="CBC4" s="208"/>
      <c r="CBD4" s="208"/>
      <c r="CBE4" s="208"/>
      <c r="CBF4" s="208"/>
      <c r="CBG4" s="208"/>
      <c r="CBH4" s="208"/>
      <c r="CBI4" s="208"/>
      <c r="CBJ4" s="208"/>
      <c r="CBK4" s="208"/>
      <c r="CBL4" s="208"/>
      <c r="CBM4" s="208"/>
      <c r="CBN4" s="208"/>
      <c r="CBO4" s="208"/>
      <c r="CBP4" s="208"/>
      <c r="CBQ4" s="208"/>
      <c r="CBR4" s="208"/>
      <c r="CBS4" s="208"/>
      <c r="CBT4" s="208"/>
      <c r="CBU4" s="208"/>
      <c r="CBV4" s="208"/>
      <c r="CBW4" s="208"/>
      <c r="CBX4" s="208"/>
      <c r="CBY4" s="208"/>
      <c r="CBZ4" s="208"/>
      <c r="CCA4" s="208"/>
      <c r="CCB4" s="208"/>
      <c r="CCC4" s="208"/>
      <c r="CCD4" s="208"/>
      <c r="CCE4" s="208"/>
      <c r="CCF4" s="208"/>
      <c r="CCG4" s="208"/>
      <c r="CCH4" s="208"/>
      <c r="CCI4" s="208"/>
      <c r="CCJ4" s="208"/>
      <c r="CCK4" s="208"/>
      <c r="CCL4" s="208"/>
      <c r="CCM4" s="208"/>
      <c r="CCN4" s="208"/>
      <c r="CCO4" s="208"/>
      <c r="CCP4" s="208"/>
      <c r="CCQ4" s="208"/>
      <c r="CCR4" s="208"/>
      <c r="CCS4" s="208"/>
      <c r="CCT4" s="208"/>
      <c r="CCU4" s="208"/>
      <c r="CCV4" s="208"/>
      <c r="CCW4" s="208"/>
      <c r="CCX4" s="208"/>
      <c r="CCY4" s="208"/>
      <c r="CCZ4" s="208"/>
      <c r="CDA4" s="208"/>
      <c r="CDB4" s="208"/>
      <c r="CDC4" s="208"/>
      <c r="CDD4" s="208"/>
      <c r="CDE4" s="208"/>
      <c r="CDF4" s="208"/>
      <c r="CDG4" s="208"/>
      <c r="CDH4" s="208"/>
      <c r="CDI4" s="208"/>
      <c r="CDJ4" s="208"/>
      <c r="CDK4" s="208"/>
      <c r="CDL4" s="208"/>
      <c r="CDM4" s="208"/>
      <c r="CDN4" s="208"/>
      <c r="CDO4" s="208"/>
      <c r="CDP4" s="208"/>
      <c r="CDQ4" s="208"/>
      <c r="CDR4" s="208"/>
      <c r="CDS4" s="208"/>
      <c r="CDT4" s="208"/>
      <c r="CDU4" s="208"/>
      <c r="CDV4" s="208"/>
      <c r="CDW4" s="208"/>
      <c r="CDX4" s="208"/>
      <c r="CDY4" s="208"/>
      <c r="CDZ4" s="208"/>
      <c r="CEA4" s="208"/>
      <c r="CEB4" s="208"/>
      <c r="CEC4" s="208"/>
      <c r="CED4" s="208"/>
      <c r="CEE4" s="208"/>
      <c r="CEF4" s="208"/>
      <c r="CEG4" s="208"/>
      <c r="CEH4" s="208"/>
      <c r="CEI4" s="208"/>
      <c r="CEJ4" s="208"/>
      <c r="CEK4" s="208"/>
      <c r="CEL4" s="208"/>
      <c r="CEM4" s="208"/>
      <c r="CEN4" s="208"/>
      <c r="CEO4" s="208"/>
      <c r="CEP4" s="208"/>
      <c r="CEQ4" s="208"/>
      <c r="CER4" s="208"/>
      <c r="CES4" s="208"/>
      <c r="CET4" s="208"/>
      <c r="CEU4" s="208"/>
      <c r="CEV4" s="208"/>
      <c r="CEW4" s="208"/>
      <c r="CEX4" s="208"/>
      <c r="CEY4" s="208"/>
      <c r="CEZ4" s="208"/>
      <c r="CFA4" s="208"/>
      <c r="CFB4" s="208"/>
      <c r="CFC4" s="208"/>
      <c r="CFD4" s="208"/>
      <c r="CFE4" s="208"/>
      <c r="CFF4" s="208"/>
      <c r="CFG4" s="208"/>
      <c r="CFH4" s="208"/>
      <c r="CFI4" s="208"/>
      <c r="CFJ4" s="208"/>
      <c r="CFK4" s="208"/>
      <c r="CFL4" s="208"/>
      <c r="CFM4" s="208"/>
      <c r="CFN4" s="208"/>
      <c r="CFO4" s="208"/>
      <c r="CFP4" s="208"/>
      <c r="CFQ4" s="208"/>
      <c r="CFR4" s="208"/>
      <c r="CFS4" s="208"/>
      <c r="CFT4" s="208"/>
      <c r="CFU4" s="208"/>
      <c r="CFV4" s="208"/>
      <c r="CFW4" s="208"/>
      <c r="CFX4" s="208"/>
      <c r="CFY4" s="208"/>
      <c r="CFZ4" s="208"/>
      <c r="CGA4" s="208"/>
      <c r="CGB4" s="208"/>
      <c r="CGC4" s="208"/>
      <c r="CGD4" s="208"/>
      <c r="CGE4" s="208"/>
      <c r="CGF4" s="208"/>
      <c r="CGG4" s="208"/>
      <c r="CGH4" s="208"/>
      <c r="CGI4" s="208"/>
      <c r="CGJ4" s="208"/>
      <c r="CGK4" s="208"/>
      <c r="CGL4" s="208"/>
      <c r="CGM4" s="208"/>
      <c r="CGN4" s="208"/>
      <c r="CGO4" s="208"/>
      <c r="CGP4" s="208"/>
      <c r="CGQ4" s="208"/>
      <c r="CGR4" s="208"/>
      <c r="CGS4" s="208"/>
      <c r="CGT4" s="208"/>
      <c r="CGU4" s="208"/>
      <c r="CGV4" s="208"/>
      <c r="CGW4" s="208"/>
      <c r="CGX4" s="208"/>
      <c r="CGY4" s="208"/>
      <c r="CGZ4" s="208"/>
      <c r="CHA4" s="208"/>
      <c r="CHB4" s="208"/>
      <c r="CHC4" s="208"/>
      <c r="CHD4" s="208"/>
      <c r="CHE4" s="208"/>
      <c r="CHF4" s="208"/>
      <c r="CHG4" s="208"/>
      <c r="CHH4" s="208"/>
      <c r="CHI4" s="208"/>
      <c r="CHJ4" s="208"/>
      <c r="CHK4" s="208"/>
      <c r="CHL4" s="208"/>
      <c r="CHM4" s="208"/>
      <c r="CHN4" s="208"/>
      <c r="CHO4" s="208"/>
      <c r="CHP4" s="208"/>
      <c r="CHQ4" s="208"/>
      <c r="CHR4" s="208"/>
      <c r="CHS4" s="208"/>
      <c r="CHT4" s="208"/>
      <c r="CHU4" s="208"/>
      <c r="CHV4" s="208"/>
      <c r="CHW4" s="208"/>
      <c r="CHX4" s="208"/>
      <c r="CHY4" s="208"/>
      <c r="CHZ4" s="208"/>
      <c r="CIA4" s="208"/>
      <c r="CIB4" s="208"/>
      <c r="CIC4" s="208"/>
      <c r="CID4" s="208"/>
      <c r="CIE4" s="208"/>
      <c r="CIF4" s="208"/>
      <c r="CIG4" s="208"/>
      <c r="CIH4" s="208"/>
      <c r="CII4" s="208"/>
      <c r="CIJ4" s="208"/>
      <c r="CIK4" s="208"/>
      <c r="CIL4" s="208"/>
      <c r="CIM4" s="208"/>
      <c r="CIN4" s="208"/>
      <c r="CIO4" s="208"/>
      <c r="CIP4" s="208"/>
      <c r="CIQ4" s="208"/>
      <c r="CIR4" s="208"/>
      <c r="CIS4" s="208"/>
      <c r="CIT4" s="208"/>
      <c r="CIU4" s="208"/>
      <c r="CIV4" s="208"/>
      <c r="CIW4" s="208"/>
      <c r="CIX4" s="208"/>
      <c r="CIY4" s="208"/>
      <c r="CIZ4" s="208"/>
      <c r="CJA4" s="208"/>
      <c r="CJB4" s="208"/>
      <c r="CJC4" s="208"/>
      <c r="CJD4" s="208"/>
      <c r="CJE4" s="208"/>
      <c r="CJF4" s="208"/>
      <c r="CJG4" s="208"/>
      <c r="CJH4" s="208"/>
      <c r="CJI4" s="208"/>
      <c r="CJJ4" s="208"/>
      <c r="CJK4" s="208"/>
      <c r="CJL4" s="208"/>
      <c r="CJM4" s="208"/>
      <c r="CJN4" s="208"/>
      <c r="CJO4" s="208"/>
      <c r="CJP4" s="208"/>
      <c r="CJQ4" s="208"/>
      <c r="CJR4" s="208"/>
      <c r="CJS4" s="208"/>
      <c r="CJT4" s="208"/>
      <c r="CJU4" s="208"/>
      <c r="CJV4" s="208"/>
      <c r="CJW4" s="208"/>
      <c r="CJX4" s="208"/>
      <c r="CJY4" s="208"/>
      <c r="CJZ4" s="208"/>
      <c r="CKA4" s="208"/>
      <c r="CKB4" s="208"/>
      <c r="CKC4" s="208"/>
      <c r="CKD4" s="208"/>
      <c r="CKE4" s="208"/>
      <c r="CKF4" s="208"/>
      <c r="CKG4" s="208"/>
      <c r="CKH4" s="208"/>
      <c r="CKI4" s="208"/>
      <c r="CKJ4" s="208"/>
      <c r="CKK4" s="208"/>
      <c r="CKL4" s="208"/>
      <c r="CKM4" s="208"/>
      <c r="CKN4" s="208"/>
      <c r="CKO4" s="208"/>
      <c r="CKP4" s="208"/>
      <c r="CKQ4" s="208"/>
      <c r="CKR4" s="208"/>
      <c r="CKS4" s="208"/>
      <c r="CKT4" s="208"/>
      <c r="CKU4" s="208"/>
      <c r="CKV4" s="208"/>
      <c r="CKW4" s="208"/>
      <c r="CKX4" s="208"/>
      <c r="CKY4" s="208"/>
      <c r="CKZ4" s="208"/>
      <c r="CLA4" s="208"/>
      <c r="CLB4" s="208"/>
      <c r="CLC4" s="208"/>
      <c r="CLD4" s="208"/>
      <c r="CLE4" s="208"/>
      <c r="CLF4" s="208"/>
      <c r="CLG4" s="208"/>
      <c r="CLH4" s="208"/>
      <c r="CLI4" s="208"/>
      <c r="CLJ4" s="208"/>
      <c r="CLK4" s="208"/>
      <c r="CLL4" s="208"/>
      <c r="CLM4" s="208"/>
      <c r="CLN4" s="208"/>
      <c r="CLO4" s="208"/>
      <c r="CLP4" s="208"/>
      <c r="CLQ4" s="208"/>
      <c r="CLR4" s="208"/>
      <c r="CLS4" s="208"/>
      <c r="CLT4" s="208"/>
      <c r="CLU4" s="208"/>
      <c r="CLV4" s="208"/>
      <c r="CLW4" s="208"/>
      <c r="CLX4" s="208"/>
      <c r="CLY4" s="208"/>
      <c r="CLZ4" s="208"/>
      <c r="CMA4" s="208"/>
      <c r="CMB4" s="208"/>
      <c r="CMC4" s="208"/>
      <c r="CMD4" s="208"/>
      <c r="CME4" s="208"/>
      <c r="CMF4" s="208"/>
      <c r="CMG4" s="208"/>
      <c r="CMH4" s="208"/>
      <c r="CMI4" s="208"/>
      <c r="CMJ4" s="208"/>
      <c r="CMK4" s="208"/>
      <c r="CML4" s="208"/>
      <c r="CMM4" s="208"/>
      <c r="CMN4" s="208"/>
      <c r="CMO4" s="208"/>
      <c r="CMP4" s="208"/>
      <c r="CMQ4" s="208"/>
      <c r="CMR4" s="208"/>
      <c r="CMS4" s="208"/>
      <c r="CMT4" s="208"/>
      <c r="CMU4" s="208"/>
      <c r="CMV4" s="208"/>
      <c r="CMW4" s="208"/>
      <c r="CMX4" s="208"/>
      <c r="CMY4" s="208"/>
      <c r="CMZ4" s="208"/>
      <c r="CNA4" s="208"/>
      <c r="CNB4" s="208"/>
      <c r="CNC4" s="208"/>
      <c r="CND4" s="208"/>
      <c r="CNE4" s="208"/>
      <c r="CNF4" s="208"/>
      <c r="CNG4" s="208"/>
      <c r="CNH4" s="208"/>
      <c r="CNI4" s="208"/>
      <c r="CNJ4" s="208"/>
      <c r="CNK4" s="208"/>
      <c r="CNL4" s="208"/>
      <c r="CNM4" s="208"/>
      <c r="CNN4" s="208"/>
      <c r="CNO4" s="208"/>
      <c r="CNP4" s="208"/>
      <c r="CNQ4" s="208"/>
      <c r="CNR4" s="208"/>
      <c r="CNS4" s="208"/>
      <c r="CNT4" s="208"/>
      <c r="CNU4" s="208"/>
      <c r="CNV4" s="208"/>
      <c r="CNW4" s="208"/>
      <c r="CNX4" s="208"/>
      <c r="CNY4" s="208"/>
      <c r="CNZ4" s="208"/>
      <c r="COA4" s="208"/>
      <c r="COB4" s="208"/>
      <c r="COC4" s="208"/>
      <c r="COD4" s="208"/>
      <c r="COE4" s="208"/>
      <c r="COF4" s="208"/>
      <c r="COG4" s="208"/>
      <c r="COH4" s="208"/>
      <c r="COI4" s="208"/>
      <c r="COJ4" s="208"/>
      <c r="COK4" s="208"/>
      <c r="COL4" s="208"/>
      <c r="COM4" s="208"/>
      <c r="CON4" s="208"/>
      <c r="COO4" s="208"/>
      <c r="COP4" s="208"/>
      <c r="COQ4" s="208"/>
      <c r="COR4" s="208"/>
      <c r="COS4" s="208"/>
      <c r="COT4" s="208"/>
      <c r="COU4" s="208"/>
      <c r="COV4" s="208"/>
      <c r="COW4" s="208"/>
      <c r="COX4" s="208"/>
      <c r="COY4" s="208"/>
      <c r="COZ4" s="208"/>
      <c r="CPA4" s="208"/>
      <c r="CPB4" s="208"/>
      <c r="CPC4" s="208"/>
      <c r="CPD4" s="208"/>
      <c r="CPE4" s="208"/>
      <c r="CPF4" s="208"/>
      <c r="CPG4" s="208"/>
      <c r="CPH4" s="208"/>
      <c r="CPI4" s="208"/>
      <c r="CPJ4" s="208"/>
      <c r="CPK4" s="208"/>
      <c r="CPL4" s="208"/>
      <c r="CPM4" s="208"/>
      <c r="CPN4" s="208"/>
      <c r="CPO4" s="208"/>
      <c r="CPP4" s="208"/>
      <c r="CPQ4" s="208"/>
      <c r="CPR4" s="208"/>
      <c r="CPS4" s="208"/>
      <c r="CPT4" s="208"/>
      <c r="CPU4" s="208"/>
      <c r="CPV4" s="208"/>
      <c r="CPW4" s="208"/>
      <c r="CPX4" s="208"/>
      <c r="CPY4" s="208"/>
      <c r="CPZ4" s="208"/>
      <c r="CQA4" s="208"/>
      <c r="CQB4" s="208"/>
      <c r="CQC4" s="208"/>
      <c r="CQD4" s="208"/>
      <c r="CQE4" s="208"/>
      <c r="CQF4" s="208"/>
      <c r="CQG4" s="208"/>
      <c r="CQH4" s="208"/>
      <c r="CQI4" s="208"/>
      <c r="CQJ4" s="208"/>
      <c r="CQK4" s="208"/>
      <c r="CQL4" s="208"/>
      <c r="CQM4" s="208"/>
      <c r="CQN4" s="208"/>
      <c r="CQO4" s="208"/>
      <c r="CQP4" s="208"/>
      <c r="CQQ4" s="208"/>
      <c r="CQR4" s="208"/>
      <c r="CQS4" s="208"/>
      <c r="CQT4" s="208"/>
      <c r="CQU4" s="208"/>
      <c r="CQV4" s="208"/>
      <c r="CQW4" s="208"/>
      <c r="CQX4" s="208"/>
      <c r="CQY4" s="208"/>
      <c r="CQZ4" s="208"/>
      <c r="CRA4" s="208"/>
      <c r="CRB4" s="208"/>
      <c r="CRC4" s="208"/>
      <c r="CRD4" s="208"/>
      <c r="CRE4" s="208"/>
      <c r="CRF4" s="208"/>
      <c r="CRG4" s="208"/>
      <c r="CRH4" s="208"/>
      <c r="CRI4" s="208"/>
      <c r="CRJ4" s="208"/>
      <c r="CRK4" s="208"/>
      <c r="CRL4" s="208"/>
      <c r="CRM4" s="208"/>
      <c r="CRN4" s="208"/>
      <c r="CRO4" s="208"/>
      <c r="CRP4" s="208"/>
      <c r="CRQ4" s="208"/>
      <c r="CRR4" s="208"/>
      <c r="CRS4" s="208"/>
      <c r="CRT4" s="208"/>
      <c r="CRU4" s="208"/>
      <c r="CRV4" s="208"/>
      <c r="CRW4" s="208"/>
      <c r="CRX4" s="208"/>
      <c r="CRY4" s="208"/>
      <c r="CRZ4" s="208"/>
      <c r="CSA4" s="208"/>
      <c r="CSB4" s="208"/>
      <c r="CSC4" s="208"/>
      <c r="CSD4" s="208"/>
      <c r="CSE4" s="208"/>
      <c r="CSF4" s="208"/>
      <c r="CSG4" s="208"/>
      <c r="CSH4" s="208"/>
      <c r="CSI4" s="208"/>
      <c r="CSJ4" s="208"/>
      <c r="CSK4" s="208"/>
      <c r="CSL4" s="208"/>
      <c r="CSM4" s="208"/>
      <c r="CSN4" s="208"/>
      <c r="CSO4" s="208"/>
      <c r="CSP4" s="208"/>
      <c r="CSQ4" s="208"/>
      <c r="CSR4" s="208"/>
      <c r="CSS4" s="208"/>
      <c r="CST4" s="208"/>
      <c r="CSU4" s="208"/>
      <c r="CSV4" s="208"/>
      <c r="CSW4" s="208"/>
      <c r="CSX4" s="208"/>
      <c r="CSY4" s="208"/>
      <c r="CSZ4" s="208"/>
      <c r="CTA4" s="208"/>
      <c r="CTB4" s="208"/>
      <c r="CTC4" s="208"/>
      <c r="CTD4" s="208"/>
      <c r="CTE4" s="208"/>
      <c r="CTF4" s="208"/>
      <c r="CTG4" s="208"/>
      <c r="CTH4" s="208"/>
      <c r="CTI4" s="208"/>
      <c r="CTJ4" s="208"/>
      <c r="CTK4" s="208"/>
      <c r="CTL4" s="208"/>
      <c r="CTM4" s="208"/>
      <c r="CTN4" s="208"/>
      <c r="CTO4" s="208"/>
      <c r="CTP4" s="208"/>
      <c r="CTQ4" s="208"/>
      <c r="CTR4" s="208"/>
      <c r="CTS4" s="208"/>
      <c r="CTT4" s="208"/>
      <c r="CTU4" s="208"/>
      <c r="CTV4" s="208"/>
      <c r="CTW4" s="208"/>
      <c r="CTX4" s="208"/>
      <c r="CTY4" s="208"/>
      <c r="CTZ4" s="208"/>
      <c r="CUA4" s="208"/>
      <c r="CUB4" s="208"/>
      <c r="CUC4" s="208"/>
      <c r="CUD4" s="208"/>
      <c r="CUE4" s="208"/>
      <c r="CUF4" s="208"/>
      <c r="CUG4" s="208"/>
      <c r="CUH4" s="208"/>
      <c r="CUI4" s="208"/>
      <c r="CUJ4" s="208"/>
      <c r="CUK4" s="208"/>
      <c r="CUL4" s="208"/>
      <c r="CUM4" s="208"/>
      <c r="CUN4" s="208"/>
      <c r="CUO4" s="208"/>
      <c r="CUP4" s="208"/>
      <c r="CUQ4" s="208"/>
      <c r="CUR4" s="208"/>
      <c r="CUS4" s="208"/>
      <c r="CUT4" s="208"/>
      <c r="CUU4" s="208"/>
      <c r="CUV4" s="208"/>
      <c r="CUW4" s="208"/>
      <c r="CUX4" s="208"/>
      <c r="CUY4" s="208"/>
      <c r="CUZ4" s="208"/>
      <c r="CVA4" s="208"/>
      <c r="CVB4" s="208"/>
      <c r="CVC4" s="208"/>
      <c r="CVD4" s="208"/>
      <c r="CVE4" s="208"/>
      <c r="CVF4" s="208"/>
      <c r="CVG4" s="208"/>
      <c r="CVH4" s="208"/>
      <c r="CVI4" s="208"/>
      <c r="CVJ4" s="208"/>
      <c r="CVK4" s="208"/>
      <c r="CVL4" s="208"/>
      <c r="CVM4" s="208"/>
      <c r="CVN4" s="208"/>
      <c r="CVO4" s="208"/>
      <c r="CVP4" s="208"/>
      <c r="CVQ4" s="208"/>
      <c r="CVR4" s="208"/>
      <c r="CVS4" s="208"/>
      <c r="CVT4" s="208"/>
      <c r="CVU4" s="208"/>
      <c r="CVV4" s="208"/>
      <c r="CVW4" s="208"/>
      <c r="CVX4" s="208"/>
      <c r="CVY4" s="208"/>
      <c r="CVZ4" s="208"/>
      <c r="CWA4" s="208"/>
      <c r="CWB4" s="208"/>
      <c r="CWC4" s="208"/>
      <c r="CWD4" s="208"/>
      <c r="CWE4" s="208"/>
      <c r="CWF4" s="208"/>
      <c r="CWG4" s="208"/>
      <c r="CWH4" s="208"/>
      <c r="CWI4" s="208"/>
      <c r="CWJ4" s="208"/>
      <c r="CWK4" s="208"/>
      <c r="CWL4" s="208"/>
      <c r="CWM4" s="208"/>
      <c r="CWN4" s="208"/>
      <c r="CWO4" s="208"/>
      <c r="CWP4" s="208"/>
      <c r="CWQ4" s="208"/>
      <c r="CWR4" s="208"/>
      <c r="CWS4" s="208"/>
      <c r="CWT4" s="208"/>
      <c r="CWU4" s="208"/>
      <c r="CWV4" s="208"/>
      <c r="CWW4" s="208"/>
      <c r="CWX4" s="208"/>
      <c r="CWY4" s="208"/>
      <c r="CWZ4" s="208"/>
      <c r="CXA4" s="208"/>
      <c r="CXB4" s="208"/>
      <c r="CXC4" s="208"/>
      <c r="CXD4" s="208"/>
      <c r="CXE4" s="208"/>
      <c r="CXF4" s="208"/>
      <c r="CXG4" s="208"/>
      <c r="CXH4" s="208"/>
      <c r="CXI4" s="208"/>
      <c r="CXJ4" s="208"/>
      <c r="CXK4" s="208"/>
      <c r="CXL4" s="208"/>
      <c r="CXM4" s="208"/>
      <c r="CXN4" s="208"/>
      <c r="CXO4" s="208"/>
      <c r="CXP4" s="208"/>
      <c r="CXQ4" s="208"/>
      <c r="CXR4" s="208"/>
      <c r="CXS4" s="208"/>
      <c r="CXT4" s="208"/>
      <c r="CXU4" s="208"/>
      <c r="CXV4" s="208"/>
      <c r="CXW4" s="208"/>
      <c r="CXX4" s="208"/>
      <c r="CXY4" s="208"/>
      <c r="CXZ4" s="208"/>
      <c r="CYA4" s="208"/>
      <c r="CYB4" s="208"/>
      <c r="CYC4" s="208"/>
      <c r="CYD4" s="208"/>
      <c r="CYE4" s="208"/>
      <c r="CYF4" s="208"/>
      <c r="CYG4" s="208"/>
      <c r="CYH4" s="208"/>
      <c r="CYI4" s="208"/>
      <c r="CYJ4" s="208"/>
      <c r="CYK4" s="208"/>
      <c r="CYL4" s="208"/>
      <c r="CYM4" s="208"/>
      <c r="CYN4" s="208"/>
      <c r="CYO4" s="208"/>
      <c r="CYP4" s="208"/>
      <c r="CYQ4" s="208"/>
      <c r="CYR4" s="208"/>
      <c r="CYS4" s="208"/>
      <c r="CYT4" s="208"/>
      <c r="CYU4" s="208"/>
      <c r="CYV4" s="208"/>
      <c r="CYW4" s="208"/>
      <c r="CYX4" s="208"/>
      <c r="CYY4" s="208"/>
      <c r="CYZ4" s="208"/>
      <c r="CZA4" s="208"/>
      <c r="CZB4" s="208"/>
      <c r="CZC4" s="208"/>
      <c r="CZD4" s="208"/>
      <c r="CZE4" s="208"/>
      <c r="CZF4" s="208"/>
      <c r="CZG4" s="208"/>
      <c r="CZH4" s="208"/>
      <c r="CZI4" s="208"/>
      <c r="CZJ4" s="208"/>
      <c r="CZK4" s="208"/>
      <c r="CZL4" s="208"/>
      <c r="CZM4" s="208"/>
      <c r="CZN4" s="208"/>
      <c r="CZO4" s="208"/>
      <c r="CZP4" s="208"/>
      <c r="CZQ4" s="208"/>
      <c r="CZR4" s="208"/>
      <c r="CZS4" s="208"/>
      <c r="CZT4" s="208"/>
      <c r="CZU4" s="208"/>
      <c r="CZV4" s="208"/>
      <c r="CZW4" s="208"/>
      <c r="CZX4" s="208"/>
      <c r="CZY4" s="208"/>
      <c r="CZZ4" s="208"/>
      <c r="DAA4" s="208"/>
      <c r="DAB4" s="208"/>
      <c r="DAC4" s="208"/>
      <c r="DAD4" s="208"/>
      <c r="DAE4" s="208"/>
      <c r="DAF4" s="208"/>
      <c r="DAG4" s="208"/>
      <c r="DAH4" s="208"/>
      <c r="DAI4" s="208"/>
      <c r="DAJ4" s="208"/>
      <c r="DAK4" s="208"/>
      <c r="DAL4" s="208"/>
      <c r="DAM4" s="208"/>
      <c r="DAN4" s="208"/>
      <c r="DAO4" s="208"/>
      <c r="DAP4" s="208"/>
      <c r="DAQ4" s="208"/>
      <c r="DAR4" s="208"/>
      <c r="DAS4" s="208"/>
      <c r="DAT4" s="208"/>
      <c r="DAU4" s="208"/>
      <c r="DAV4" s="208"/>
      <c r="DAW4" s="208"/>
      <c r="DAX4" s="208"/>
      <c r="DAY4" s="208"/>
      <c r="DAZ4" s="208"/>
      <c r="DBA4" s="208"/>
      <c r="DBB4" s="208"/>
      <c r="DBC4" s="208"/>
      <c r="DBD4" s="208"/>
      <c r="DBE4" s="208"/>
      <c r="DBF4" s="208"/>
      <c r="DBG4" s="208"/>
      <c r="DBH4" s="208"/>
      <c r="DBI4" s="208"/>
      <c r="DBJ4" s="208"/>
      <c r="DBK4" s="208"/>
      <c r="DBL4" s="208"/>
      <c r="DBM4" s="208"/>
      <c r="DBN4" s="208"/>
      <c r="DBO4" s="208"/>
      <c r="DBP4" s="208"/>
      <c r="DBQ4" s="208"/>
      <c r="DBR4" s="208"/>
      <c r="DBS4" s="208"/>
      <c r="DBT4" s="208"/>
      <c r="DBU4" s="208"/>
      <c r="DBV4" s="208"/>
      <c r="DBW4" s="208"/>
      <c r="DBX4" s="208"/>
      <c r="DBY4" s="208"/>
      <c r="DBZ4" s="208"/>
      <c r="DCA4" s="208"/>
      <c r="DCB4" s="208"/>
      <c r="DCC4" s="208"/>
      <c r="DCD4" s="208"/>
      <c r="DCE4" s="208"/>
      <c r="DCF4" s="208"/>
      <c r="DCG4" s="208"/>
      <c r="DCH4" s="208"/>
      <c r="DCI4" s="208"/>
      <c r="DCJ4" s="208"/>
      <c r="DCK4" s="208"/>
      <c r="DCL4" s="208"/>
      <c r="DCM4" s="208"/>
      <c r="DCN4" s="208"/>
      <c r="DCO4" s="208"/>
      <c r="DCP4" s="208"/>
      <c r="DCQ4" s="208"/>
      <c r="DCR4" s="208"/>
      <c r="DCS4" s="208"/>
      <c r="DCT4" s="208"/>
      <c r="DCU4" s="208"/>
      <c r="DCV4" s="208"/>
      <c r="DCW4" s="208"/>
      <c r="DCX4" s="208"/>
      <c r="DCY4" s="208"/>
      <c r="DCZ4" s="208"/>
      <c r="DDA4" s="208"/>
      <c r="DDB4" s="208"/>
      <c r="DDC4" s="208"/>
      <c r="DDD4" s="208"/>
      <c r="DDE4" s="208"/>
      <c r="DDF4" s="208"/>
      <c r="DDG4" s="208"/>
      <c r="DDH4" s="208"/>
      <c r="DDI4" s="208"/>
      <c r="DDJ4" s="208"/>
      <c r="DDK4" s="208"/>
      <c r="DDL4" s="208"/>
      <c r="DDM4" s="208"/>
      <c r="DDN4" s="208"/>
      <c r="DDO4" s="208"/>
      <c r="DDP4" s="208"/>
      <c r="DDQ4" s="208"/>
      <c r="DDR4" s="208"/>
      <c r="DDS4" s="208"/>
      <c r="DDT4" s="208"/>
      <c r="DDU4" s="208"/>
      <c r="DDV4" s="208"/>
      <c r="DDW4" s="208"/>
      <c r="DDX4" s="208"/>
      <c r="DDY4" s="208"/>
      <c r="DDZ4" s="208"/>
      <c r="DEA4" s="208"/>
      <c r="DEB4" s="208"/>
      <c r="DEC4" s="208"/>
      <c r="DED4" s="208"/>
      <c r="DEE4" s="208"/>
      <c r="DEF4" s="208"/>
      <c r="DEG4" s="208"/>
      <c r="DEH4" s="208"/>
      <c r="DEI4" s="208"/>
      <c r="DEJ4" s="208"/>
      <c r="DEK4" s="208"/>
      <c r="DEL4" s="208"/>
      <c r="DEM4" s="208"/>
      <c r="DEN4" s="208"/>
      <c r="DEO4" s="208"/>
      <c r="DEP4" s="208"/>
      <c r="DEQ4" s="208"/>
      <c r="DER4" s="208"/>
      <c r="DES4" s="208"/>
      <c r="DET4" s="208"/>
      <c r="DEU4" s="208"/>
      <c r="DEV4" s="208"/>
      <c r="DEW4" s="208"/>
      <c r="DEX4" s="208"/>
      <c r="DEY4" s="208"/>
      <c r="DEZ4" s="208"/>
      <c r="DFA4" s="208"/>
      <c r="DFB4" s="208"/>
      <c r="DFC4" s="208"/>
      <c r="DFD4" s="208"/>
      <c r="DFE4" s="208"/>
      <c r="DFF4" s="208"/>
      <c r="DFG4" s="208"/>
      <c r="DFH4" s="208"/>
      <c r="DFI4" s="208"/>
      <c r="DFJ4" s="208"/>
      <c r="DFK4" s="208"/>
      <c r="DFL4" s="208"/>
      <c r="DFM4" s="208"/>
      <c r="DFN4" s="208"/>
      <c r="DFO4" s="208"/>
      <c r="DFP4" s="208"/>
      <c r="DFQ4" s="208"/>
      <c r="DFR4" s="208"/>
      <c r="DFS4" s="208"/>
      <c r="DFT4" s="208"/>
      <c r="DFU4" s="208"/>
      <c r="DFV4" s="208"/>
      <c r="DFW4" s="208"/>
      <c r="DFX4" s="208"/>
      <c r="DFY4" s="208"/>
      <c r="DFZ4" s="208"/>
      <c r="DGA4" s="208"/>
      <c r="DGB4" s="208"/>
      <c r="DGC4" s="208"/>
      <c r="DGD4" s="208"/>
      <c r="DGE4" s="208"/>
      <c r="DGF4" s="208"/>
      <c r="DGG4" s="208"/>
      <c r="DGH4" s="208"/>
      <c r="DGI4" s="208"/>
      <c r="DGJ4" s="208"/>
      <c r="DGK4" s="208"/>
      <c r="DGL4" s="208"/>
      <c r="DGM4" s="208"/>
      <c r="DGN4" s="208"/>
      <c r="DGO4" s="208"/>
      <c r="DGP4" s="208"/>
      <c r="DGQ4" s="208"/>
      <c r="DGR4" s="208"/>
      <c r="DGS4" s="208"/>
      <c r="DGT4" s="208"/>
      <c r="DGU4" s="208"/>
      <c r="DGV4" s="208"/>
      <c r="DGW4" s="208"/>
      <c r="DGX4" s="208"/>
      <c r="DGY4" s="208"/>
      <c r="DGZ4" s="208"/>
      <c r="DHA4" s="208"/>
      <c r="DHB4" s="208"/>
      <c r="DHC4" s="208"/>
      <c r="DHD4" s="208"/>
      <c r="DHE4" s="208"/>
      <c r="DHF4" s="208"/>
      <c r="DHG4" s="208"/>
      <c r="DHH4" s="208"/>
      <c r="DHI4" s="208"/>
      <c r="DHJ4" s="208"/>
      <c r="DHK4" s="208"/>
      <c r="DHL4" s="208"/>
      <c r="DHM4" s="208"/>
      <c r="DHN4" s="208"/>
      <c r="DHO4" s="208"/>
      <c r="DHP4" s="208"/>
      <c r="DHQ4" s="208"/>
      <c r="DHR4" s="208"/>
      <c r="DHS4" s="208"/>
      <c r="DHT4" s="208"/>
      <c r="DHU4" s="208"/>
      <c r="DHV4" s="208"/>
      <c r="DHW4" s="208"/>
      <c r="DHX4" s="208"/>
      <c r="DHY4" s="208"/>
      <c r="DHZ4" s="208"/>
      <c r="DIA4" s="208"/>
      <c r="DIB4" s="208"/>
      <c r="DIC4" s="208"/>
      <c r="DID4" s="208"/>
      <c r="DIE4" s="208"/>
      <c r="DIF4" s="208"/>
      <c r="DIG4" s="208"/>
      <c r="DIH4" s="208"/>
      <c r="DII4" s="208"/>
      <c r="DIJ4" s="208"/>
      <c r="DIK4" s="208"/>
      <c r="DIL4" s="208"/>
      <c r="DIM4" s="208"/>
      <c r="DIN4" s="208"/>
      <c r="DIO4" s="208"/>
      <c r="DIP4" s="208"/>
      <c r="DIQ4" s="208"/>
      <c r="DIR4" s="208"/>
      <c r="DIS4" s="208"/>
      <c r="DIT4" s="208"/>
      <c r="DIU4" s="208"/>
      <c r="DIV4" s="208"/>
      <c r="DIW4" s="208"/>
      <c r="DIX4" s="208"/>
      <c r="DIY4" s="208"/>
      <c r="DIZ4" s="208"/>
      <c r="DJA4" s="208"/>
      <c r="DJB4" s="208"/>
      <c r="DJC4" s="208"/>
      <c r="DJD4" s="208"/>
      <c r="DJE4" s="208"/>
      <c r="DJF4" s="208"/>
      <c r="DJG4" s="208"/>
      <c r="DJH4" s="208"/>
      <c r="DJI4" s="208"/>
      <c r="DJJ4" s="208"/>
      <c r="DJK4" s="208"/>
      <c r="DJL4" s="208"/>
      <c r="DJM4" s="208"/>
      <c r="DJN4" s="208"/>
      <c r="DJO4" s="208"/>
      <c r="DJP4" s="208"/>
      <c r="DJQ4" s="208"/>
      <c r="DJR4" s="208"/>
      <c r="DJS4" s="208"/>
      <c r="DJT4" s="208"/>
      <c r="DJU4" s="208"/>
      <c r="DJV4" s="208"/>
      <c r="DJW4" s="208"/>
      <c r="DJX4" s="208"/>
      <c r="DJY4" s="208"/>
      <c r="DJZ4" s="208"/>
      <c r="DKA4" s="208"/>
      <c r="DKB4" s="208"/>
      <c r="DKC4" s="208"/>
      <c r="DKD4" s="208"/>
      <c r="DKE4" s="208"/>
      <c r="DKF4" s="208"/>
      <c r="DKG4" s="208"/>
      <c r="DKH4" s="208"/>
      <c r="DKI4" s="208"/>
      <c r="DKJ4" s="208"/>
      <c r="DKK4" s="208"/>
      <c r="DKL4" s="208"/>
      <c r="DKM4" s="208"/>
      <c r="DKN4" s="208"/>
      <c r="DKO4" s="208"/>
      <c r="DKP4" s="208"/>
      <c r="DKQ4" s="208"/>
      <c r="DKR4" s="208"/>
      <c r="DKS4" s="208"/>
      <c r="DKT4" s="208"/>
      <c r="DKU4" s="208"/>
      <c r="DKV4" s="208"/>
      <c r="DKW4" s="208"/>
      <c r="DKX4" s="208"/>
      <c r="DKY4" s="208"/>
      <c r="DKZ4" s="208"/>
      <c r="DLA4" s="208"/>
      <c r="DLB4" s="208"/>
      <c r="DLC4" s="208"/>
      <c r="DLD4" s="208"/>
      <c r="DLE4" s="208"/>
      <c r="DLF4" s="208"/>
      <c r="DLG4" s="208"/>
      <c r="DLH4" s="208"/>
      <c r="DLI4" s="208"/>
      <c r="DLJ4" s="208"/>
      <c r="DLK4" s="208"/>
      <c r="DLL4" s="208"/>
      <c r="DLM4" s="208"/>
      <c r="DLN4" s="208"/>
      <c r="DLO4" s="208"/>
      <c r="DLP4" s="208"/>
      <c r="DLQ4" s="208"/>
      <c r="DLR4" s="208"/>
      <c r="DLS4" s="208"/>
      <c r="DLT4" s="208"/>
      <c r="DLU4" s="208"/>
      <c r="DLV4" s="208"/>
      <c r="DLW4" s="208"/>
      <c r="DLX4" s="208"/>
      <c r="DLY4" s="208"/>
      <c r="DLZ4" s="208"/>
      <c r="DMA4" s="208"/>
      <c r="DMB4" s="208"/>
      <c r="DMC4" s="208"/>
      <c r="DMD4" s="208"/>
      <c r="DME4" s="208"/>
      <c r="DMF4" s="208"/>
      <c r="DMG4" s="208"/>
      <c r="DMH4" s="208"/>
      <c r="DMI4" s="208"/>
      <c r="DMJ4" s="208"/>
      <c r="DMK4" s="208"/>
      <c r="DML4" s="208"/>
      <c r="DMM4" s="208"/>
      <c r="DMN4" s="208"/>
      <c r="DMO4" s="208"/>
      <c r="DMP4" s="208"/>
      <c r="DMQ4" s="208"/>
      <c r="DMR4" s="208"/>
      <c r="DMS4" s="208"/>
      <c r="DMT4" s="208"/>
      <c r="DMU4" s="208"/>
      <c r="DMV4" s="208"/>
      <c r="DMW4" s="208"/>
      <c r="DMX4" s="208"/>
      <c r="DMY4" s="208"/>
      <c r="DMZ4" s="208"/>
      <c r="DNA4" s="208"/>
      <c r="DNB4" s="208"/>
      <c r="DNC4" s="208"/>
      <c r="DND4" s="208"/>
      <c r="DNE4" s="208"/>
      <c r="DNF4" s="208"/>
      <c r="DNG4" s="208"/>
      <c r="DNH4" s="208"/>
      <c r="DNI4" s="208"/>
      <c r="DNJ4" s="208"/>
      <c r="DNK4" s="208"/>
      <c r="DNL4" s="208"/>
      <c r="DNM4" s="208"/>
      <c r="DNN4" s="208"/>
      <c r="DNO4" s="208"/>
      <c r="DNP4" s="208"/>
      <c r="DNQ4" s="208"/>
      <c r="DNR4" s="208"/>
      <c r="DNS4" s="208"/>
      <c r="DNT4" s="208"/>
      <c r="DNU4" s="208"/>
      <c r="DNV4" s="208"/>
      <c r="DNW4" s="208"/>
      <c r="DNX4" s="208"/>
      <c r="DNY4" s="208"/>
      <c r="DNZ4" s="208"/>
      <c r="DOA4" s="208"/>
      <c r="DOB4" s="208"/>
      <c r="DOC4" s="208"/>
      <c r="DOD4" s="208"/>
      <c r="DOE4" s="208"/>
      <c r="DOF4" s="208"/>
      <c r="DOG4" s="208"/>
      <c r="DOH4" s="208"/>
      <c r="DOI4" s="208"/>
      <c r="DOJ4" s="208"/>
      <c r="DOK4" s="208"/>
      <c r="DOL4" s="208"/>
      <c r="DOM4" s="208"/>
      <c r="DON4" s="208"/>
      <c r="DOO4" s="208"/>
      <c r="DOP4" s="208"/>
      <c r="DOQ4" s="208"/>
      <c r="DOR4" s="208"/>
      <c r="DOS4" s="208"/>
      <c r="DOT4" s="208"/>
      <c r="DOU4" s="208"/>
      <c r="DOV4" s="208"/>
      <c r="DOW4" s="208"/>
      <c r="DOX4" s="208"/>
      <c r="DOY4" s="208"/>
      <c r="DOZ4" s="208"/>
      <c r="DPA4" s="208"/>
      <c r="DPB4" s="208"/>
      <c r="DPC4" s="208"/>
      <c r="DPD4" s="208"/>
      <c r="DPE4" s="208"/>
      <c r="DPF4" s="208"/>
      <c r="DPG4" s="208"/>
      <c r="DPH4" s="208"/>
      <c r="DPI4" s="208"/>
      <c r="DPJ4" s="208"/>
      <c r="DPK4" s="208"/>
      <c r="DPL4" s="208"/>
      <c r="DPM4" s="208"/>
      <c r="DPN4" s="208"/>
      <c r="DPO4" s="208"/>
      <c r="DPP4" s="208"/>
      <c r="DPQ4" s="208"/>
      <c r="DPR4" s="208"/>
      <c r="DPS4" s="208"/>
      <c r="DPT4" s="208"/>
      <c r="DPU4" s="208"/>
      <c r="DPV4" s="208"/>
      <c r="DPW4" s="208"/>
      <c r="DPX4" s="208"/>
      <c r="DPY4" s="208"/>
      <c r="DPZ4" s="208"/>
      <c r="DQA4" s="208"/>
      <c r="DQB4" s="208"/>
      <c r="DQC4" s="208"/>
      <c r="DQD4" s="208"/>
      <c r="DQE4" s="208"/>
      <c r="DQF4" s="208"/>
      <c r="DQG4" s="208"/>
      <c r="DQH4" s="208"/>
      <c r="DQI4" s="208"/>
      <c r="DQJ4" s="208"/>
      <c r="DQK4" s="208"/>
      <c r="DQL4" s="208"/>
      <c r="DQM4" s="208"/>
      <c r="DQN4" s="208"/>
      <c r="DQO4" s="208"/>
      <c r="DQP4" s="208"/>
      <c r="DQQ4" s="208"/>
      <c r="DQR4" s="208"/>
      <c r="DQS4" s="208"/>
      <c r="DQT4" s="208"/>
      <c r="DQU4" s="208"/>
      <c r="DQV4" s="208"/>
      <c r="DQW4" s="208"/>
      <c r="DQX4" s="208"/>
      <c r="DQY4" s="208"/>
      <c r="DQZ4" s="208"/>
      <c r="DRA4" s="208"/>
      <c r="DRB4" s="208"/>
      <c r="DRC4" s="208"/>
      <c r="DRD4" s="208"/>
      <c r="DRE4" s="208"/>
      <c r="DRF4" s="208"/>
      <c r="DRG4" s="208"/>
      <c r="DRH4" s="208"/>
      <c r="DRI4" s="208"/>
      <c r="DRJ4" s="208"/>
      <c r="DRK4" s="208"/>
      <c r="DRL4" s="208"/>
      <c r="DRM4" s="208"/>
      <c r="DRN4" s="208"/>
      <c r="DRO4" s="208"/>
      <c r="DRP4" s="208"/>
      <c r="DRQ4" s="208"/>
      <c r="DRR4" s="208"/>
      <c r="DRS4" s="208"/>
      <c r="DRT4" s="208"/>
      <c r="DRU4" s="208"/>
      <c r="DRV4" s="208"/>
      <c r="DRW4" s="208"/>
      <c r="DRX4" s="208"/>
      <c r="DRY4" s="208"/>
      <c r="DRZ4" s="208"/>
      <c r="DSA4" s="208"/>
      <c r="DSB4" s="208"/>
      <c r="DSC4" s="208"/>
      <c r="DSD4" s="208"/>
      <c r="DSE4" s="208"/>
      <c r="DSF4" s="208"/>
      <c r="DSG4" s="208"/>
      <c r="DSH4" s="208"/>
      <c r="DSI4" s="208"/>
      <c r="DSJ4" s="208"/>
      <c r="DSK4" s="208"/>
      <c r="DSL4" s="208"/>
      <c r="DSM4" s="208"/>
      <c r="DSN4" s="208"/>
      <c r="DSO4" s="208"/>
      <c r="DSP4" s="208"/>
      <c r="DSQ4" s="208"/>
      <c r="DSR4" s="208"/>
      <c r="DSS4" s="208"/>
      <c r="DST4" s="208"/>
      <c r="DSU4" s="208"/>
      <c r="DSV4" s="208"/>
      <c r="DSW4" s="208"/>
      <c r="DSX4" s="208"/>
      <c r="DSY4" s="208"/>
      <c r="DSZ4" s="208"/>
      <c r="DTA4" s="208"/>
      <c r="DTB4" s="208"/>
      <c r="DTC4" s="208"/>
      <c r="DTD4" s="208"/>
      <c r="DTE4" s="208"/>
      <c r="DTF4" s="208"/>
      <c r="DTG4" s="208"/>
      <c r="DTH4" s="208"/>
      <c r="DTI4" s="208"/>
      <c r="DTJ4" s="208"/>
      <c r="DTK4" s="208"/>
      <c r="DTL4" s="208"/>
      <c r="DTM4" s="208"/>
      <c r="DTN4" s="208"/>
      <c r="DTO4" s="208"/>
      <c r="DTP4" s="208"/>
      <c r="DTQ4" s="208"/>
      <c r="DTR4" s="208"/>
      <c r="DTS4" s="208"/>
      <c r="DTT4" s="208"/>
      <c r="DTU4" s="208"/>
      <c r="DTV4" s="208"/>
      <c r="DTW4" s="208"/>
      <c r="DTX4" s="208"/>
      <c r="DTY4" s="208"/>
      <c r="DTZ4" s="208"/>
      <c r="DUA4" s="208"/>
      <c r="DUB4" s="208"/>
      <c r="DUC4" s="208"/>
      <c r="DUD4" s="208"/>
      <c r="DUE4" s="208"/>
      <c r="DUF4" s="208"/>
      <c r="DUG4" s="208"/>
      <c r="DUH4" s="208"/>
      <c r="DUI4" s="208"/>
      <c r="DUJ4" s="208"/>
      <c r="DUK4" s="208"/>
      <c r="DUL4" s="208"/>
      <c r="DUM4" s="208"/>
      <c r="DUN4" s="208"/>
      <c r="DUO4" s="208"/>
      <c r="DUP4" s="208"/>
      <c r="DUQ4" s="208"/>
      <c r="DUR4" s="208"/>
      <c r="DUS4" s="208"/>
      <c r="DUT4" s="208"/>
      <c r="DUU4" s="208"/>
      <c r="DUV4" s="208"/>
      <c r="DUW4" s="208"/>
      <c r="DUX4" s="208"/>
      <c r="DUY4" s="208"/>
      <c r="DUZ4" s="208"/>
      <c r="DVA4" s="208"/>
      <c r="DVB4" s="208"/>
      <c r="DVC4" s="208"/>
      <c r="DVD4" s="208"/>
      <c r="DVE4" s="208"/>
      <c r="DVF4" s="208"/>
      <c r="DVG4" s="208"/>
      <c r="DVH4" s="208"/>
      <c r="DVI4" s="208"/>
      <c r="DVJ4" s="208"/>
      <c r="DVK4" s="208"/>
      <c r="DVL4" s="208"/>
      <c r="DVM4" s="208"/>
      <c r="DVN4" s="208"/>
      <c r="DVO4" s="208"/>
      <c r="DVP4" s="208"/>
      <c r="DVQ4" s="208"/>
      <c r="DVR4" s="208"/>
      <c r="DVS4" s="208"/>
      <c r="DVT4" s="208"/>
      <c r="DVU4" s="208"/>
      <c r="DVV4" s="208"/>
      <c r="DVW4" s="208"/>
      <c r="DVX4" s="208"/>
      <c r="DVY4" s="208"/>
      <c r="DVZ4" s="208"/>
      <c r="DWA4" s="208"/>
      <c r="DWB4" s="208"/>
      <c r="DWC4" s="208"/>
      <c r="DWD4" s="208"/>
      <c r="DWE4" s="208"/>
      <c r="DWF4" s="208"/>
      <c r="DWG4" s="208"/>
      <c r="DWH4" s="208"/>
      <c r="DWI4" s="208"/>
      <c r="DWJ4" s="208"/>
      <c r="DWK4" s="208"/>
      <c r="DWL4" s="208"/>
      <c r="DWM4" s="208"/>
      <c r="DWN4" s="208"/>
      <c r="DWO4" s="208"/>
      <c r="DWP4" s="208"/>
      <c r="DWQ4" s="208"/>
      <c r="DWR4" s="208"/>
      <c r="DWS4" s="208"/>
      <c r="DWT4" s="208"/>
      <c r="DWU4" s="208"/>
      <c r="DWV4" s="208"/>
      <c r="DWW4" s="208"/>
      <c r="DWX4" s="208"/>
      <c r="DWY4" s="208"/>
      <c r="DWZ4" s="208"/>
      <c r="DXA4" s="208"/>
      <c r="DXB4" s="208"/>
      <c r="DXC4" s="208"/>
      <c r="DXD4" s="208"/>
      <c r="DXE4" s="208"/>
      <c r="DXF4" s="208"/>
      <c r="DXG4" s="208"/>
      <c r="DXH4" s="208"/>
      <c r="DXI4" s="208"/>
      <c r="DXJ4" s="208"/>
      <c r="DXK4" s="208"/>
      <c r="DXL4" s="208"/>
      <c r="DXM4" s="208"/>
      <c r="DXN4" s="208"/>
      <c r="DXO4" s="208"/>
      <c r="DXP4" s="208"/>
      <c r="DXQ4" s="208"/>
      <c r="DXR4" s="208"/>
      <c r="DXS4" s="208"/>
      <c r="DXT4" s="208"/>
      <c r="DXU4" s="208"/>
      <c r="DXV4" s="208"/>
      <c r="DXW4" s="208"/>
      <c r="DXX4" s="208"/>
      <c r="DXY4" s="208"/>
      <c r="DXZ4" s="208"/>
      <c r="DYA4" s="208"/>
      <c r="DYB4" s="208"/>
      <c r="DYC4" s="208"/>
      <c r="DYD4" s="208"/>
      <c r="DYE4" s="208"/>
      <c r="DYF4" s="208"/>
      <c r="DYG4" s="208"/>
      <c r="DYH4" s="208"/>
      <c r="DYI4" s="208"/>
      <c r="DYJ4" s="208"/>
      <c r="DYK4" s="208"/>
      <c r="DYL4" s="208"/>
      <c r="DYM4" s="208"/>
      <c r="DYN4" s="208"/>
      <c r="DYO4" s="208"/>
      <c r="DYP4" s="208"/>
      <c r="DYQ4" s="208"/>
      <c r="DYR4" s="208"/>
      <c r="DYS4" s="208"/>
      <c r="DYT4" s="208"/>
      <c r="DYU4" s="208"/>
      <c r="DYV4" s="208"/>
      <c r="DYW4" s="208"/>
      <c r="DYX4" s="208"/>
      <c r="DYY4" s="208"/>
      <c r="DYZ4" s="208"/>
      <c r="DZA4" s="208"/>
      <c r="DZB4" s="208"/>
      <c r="DZC4" s="208"/>
      <c r="DZD4" s="208"/>
      <c r="DZE4" s="208"/>
      <c r="DZF4" s="208"/>
      <c r="DZG4" s="208"/>
      <c r="DZH4" s="208"/>
      <c r="DZI4" s="208"/>
      <c r="DZJ4" s="208"/>
      <c r="DZK4" s="208"/>
      <c r="DZL4" s="208"/>
      <c r="DZM4" s="208"/>
      <c r="DZN4" s="208"/>
      <c r="DZO4" s="208"/>
      <c r="DZP4" s="208"/>
      <c r="DZQ4" s="208"/>
      <c r="DZR4" s="208"/>
      <c r="DZS4" s="208"/>
      <c r="DZT4" s="208"/>
      <c r="DZU4" s="208"/>
      <c r="DZV4" s="208"/>
      <c r="DZW4" s="208"/>
      <c r="DZX4" s="208"/>
      <c r="DZY4" s="208"/>
      <c r="DZZ4" s="208"/>
      <c r="EAA4" s="208"/>
      <c r="EAB4" s="208"/>
      <c r="EAC4" s="208"/>
      <c r="EAD4" s="208"/>
      <c r="EAE4" s="208"/>
      <c r="EAF4" s="208"/>
      <c r="EAG4" s="208"/>
      <c r="EAH4" s="208"/>
      <c r="EAI4" s="208"/>
      <c r="EAJ4" s="208"/>
      <c r="EAK4" s="208"/>
      <c r="EAL4" s="208"/>
      <c r="EAM4" s="208"/>
      <c r="EAN4" s="208"/>
      <c r="EAO4" s="208"/>
      <c r="EAP4" s="208"/>
      <c r="EAQ4" s="208"/>
      <c r="EAR4" s="208"/>
      <c r="EAS4" s="208"/>
      <c r="EAT4" s="208"/>
      <c r="EAU4" s="208"/>
      <c r="EAV4" s="208"/>
      <c r="EAW4" s="208"/>
      <c r="EAX4" s="208"/>
      <c r="EAY4" s="208"/>
      <c r="EAZ4" s="208"/>
      <c r="EBA4" s="208"/>
      <c r="EBB4" s="208"/>
      <c r="EBC4" s="208"/>
      <c r="EBD4" s="208"/>
      <c r="EBE4" s="208"/>
      <c r="EBF4" s="208"/>
      <c r="EBG4" s="208"/>
      <c r="EBH4" s="208"/>
      <c r="EBI4" s="208"/>
      <c r="EBJ4" s="208"/>
      <c r="EBK4" s="208"/>
      <c r="EBL4" s="208"/>
      <c r="EBM4" s="208"/>
      <c r="EBN4" s="208"/>
      <c r="EBO4" s="208"/>
      <c r="EBP4" s="208"/>
      <c r="EBQ4" s="208"/>
      <c r="EBR4" s="208"/>
      <c r="EBS4" s="208"/>
      <c r="EBT4" s="208"/>
      <c r="EBU4" s="208"/>
      <c r="EBV4" s="208"/>
      <c r="EBW4" s="208"/>
      <c r="EBX4" s="208"/>
      <c r="EBY4" s="208"/>
      <c r="EBZ4" s="208"/>
      <c r="ECA4" s="208"/>
      <c r="ECB4" s="208"/>
      <c r="ECC4" s="208"/>
      <c r="ECD4" s="208"/>
      <c r="ECE4" s="208"/>
      <c r="ECF4" s="208"/>
      <c r="ECG4" s="208"/>
      <c r="ECH4" s="208"/>
      <c r="ECI4" s="208"/>
      <c r="ECJ4" s="208"/>
      <c r="ECK4" s="208"/>
      <c r="ECL4" s="208"/>
      <c r="ECM4" s="208"/>
      <c r="ECN4" s="208"/>
      <c r="ECO4" s="208"/>
      <c r="ECP4" s="208"/>
      <c r="ECQ4" s="208"/>
      <c r="ECR4" s="208"/>
      <c r="ECS4" s="208"/>
      <c r="ECT4" s="208"/>
      <c r="ECU4" s="208"/>
      <c r="ECV4" s="208"/>
      <c r="ECW4" s="208"/>
      <c r="ECX4" s="208"/>
      <c r="ECY4" s="208"/>
      <c r="ECZ4" s="208"/>
      <c r="EDA4" s="208"/>
      <c r="EDB4" s="208"/>
      <c r="EDC4" s="208"/>
      <c r="EDD4" s="208"/>
      <c r="EDE4" s="208"/>
      <c r="EDF4" s="208"/>
      <c r="EDG4" s="208"/>
      <c r="EDH4" s="208"/>
      <c r="EDI4" s="208"/>
      <c r="EDJ4" s="208"/>
      <c r="EDK4" s="208"/>
      <c r="EDL4" s="208"/>
      <c r="EDM4" s="208"/>
      <c r="EDN4" s="208"/>
      <c r="EDO4" s="208"/>
      <c r="EDP4" s="208"/>
      <c r="EDQ4" s="208"/>
      <c r="EDR4" s="208"/>
      <c r="EDS4" s="208"/>
      <c r="EDT4" s="208"/>
      <c r="EDU4" s="208"/>
      <c r="EDV4" s="208"/>
      <c r="EDW4" s="208"/>
      <c r="EDX4" s="208"/>
      <c r="EDY4" s="208"/>
      <c r="EDZ4" s="208"/>
      <c r="EEA4" s="208"/>
      <c r="EEB4" s="208"/>
      <c r="EEC4" s="208"/>
      <c r="EED4" s="208"/>
      <c r="EEE4" s="208"/>
      <c r="EEF4" s="208"/>
      <c r="EEG4" s="208"/>
      <c r="EEH4" s="208"/>
      <c r="EEI4" s="208"/>
      <c r="EEJ4" s="208"/>
      <c r="EEK4" s="208"/>
      <c r="EEL4" s="208"/>
      <c r="EEM4" s="208"/>
      <c r="EEN4" s="208"/>
      <c r="EEO4" s="208"/>
      <c r="EEP4" s="208"/>
      <c r="EEQ4" s="208"/>
      <c r="EER4" s="208"/>
      <c r="EES4" s="208"/>
      <c r="EET4" s="208"/>
      <c r="EEU4" s="208"/>
      <c r="EEV4" s="208"/>
      <c r="EEW4" s="208"/>
      <c r="EEX4" s="208"/>
      <c r="EEY4" s="208"/>
      <c r="EEZ4" s="208"/>
      <c r="EFA4" s="208"/>
      <c r="EFB4" s="208"/>
      <c r="EFC4" s="208"/>
      <c r="EFD4" s="208"/>
      <c r="EFE4" s="208"/>
      <c r="EFF4" s="208"/>
      <c r="EFG4" s="208"/>
      <c r="EFH4" s="208"/>
      <c r="EFI4" s="208"/>
      <c r="EFJ4" s="208"/>
      <c r="EFK4" s="208"/>
      <c r="EFL4" s="208"/>
      <c r="EFM4" s="208"/>
      <c r="EFN4" s="208"/>
      <c r="EFO4" s="208"/>
      <c r="EFP4" s="208"/>
      <c r="EFQ4" s="208"/>
      <c r="EFR4" s="208"/>
      <c r="EFS4" s="208"/>
      <c r="EFT4" s="208"/>
      <c r="EFU4" s="208"/>
      <c r="EFV4" s="208"/>
      <c r="EFW4" s="208"/>
      <c r="EFX4" s="208"/>
      <c r="EFY4" s="208"/>
      <c r="EFZ4" s="208"/>
      <c r="EGA4" s="208"/>
      <c r="EGB4" s="208"/>
      <c r="EGC4" s="208"/>
      <c r="EGD4" s="208"/>
      <c r="EGE4" s="208"/>
      <c r="EGF4" s="208"/>
      <c r="EGG4" s="208"/>
      <c r="EGH4" s="208"/>
      <c r="EGI4" s="208"/>
      <c r="EGJ4" s="208"/>
      <c r="EGK4" s="208"/>
      <c r="EGL4" s="208"/>
      <c r="EGM4" s="208"/>
      <c r="EGN4" s="208"/>
      <c r="EGO4" s="208"/>
      <c r="EGP4" s="208"/>
      <c r="EGQ4" s="208"/>
      <c r="EGR4" s="208"/>
      <c r="EGS4" s="208"/>
      <c r="EGT4" s="208"/>
      <c r="EGU4" s="208"/>
      <c r="EGV4" s="208"/>
      <c r="EGW4" s="208"/>
      <c r="EGX4" s="208"/>
      <c r="EGY4" s="208"/>
      <c r="EGZ4" s="208"/>
      <c r="EHA4" s="208"/>
      <c r="EHB4" s="208"/>
      <c r="EHC4" s="208"/>
      <c r="EHD4" s="208"/>
      <c r="EHE4" s="208"/>
      <c r="EHF4" s="208"/>
      <c r="EHG4" s="208"/>
      <c r="EHH4" s="208"/>
      <c r="EHI4" s="208"/>
      <c r="EHJ4" s="208"/>
      <c r="EHK4" s="208"/>
      <c r="EHL4" s="208"/>
      <c r="EHM4" s="208"/>
      <c r="EHN4" s="208"/>
      <c r="EHO4" s="208"/>
      <c r="EHP4" s="208"/>
      <c r="EHQ4" s="208"/>
      <c r="EHR4" s="208"/>
      <c r="EHS4" s="208"/>
      <c r="EHT4" s="208"/>
      <c r="EHU4" s="208"/>
      <c r="EHV4" s="208"/>
      <c r="EHW4" s="208"/>
      <c r="EHX4" s="208"/>
      <c r="EHY4" s="208"/>
      <c r="EHZ4" s="208"/>
      <c r="EIA4" s="208"/>
      <c r="EIB4" s="208"/>
      <c r="EIC4" s="208"/>
      <c r="EID4" s="208"/>
      <c r="EIE4" s="208"/>
      <c r="EIF4" s="208"/>
      <c r="EIG4" s="208"/>
      <c r="EIH4" s="208"/>
      <c r="EII4" s="208"/>
      <c r="EIJ4" s="208"/>
      <c r="EIK4" s="208"/>
      <c r="EIL4" s="208"/>
      <c r="EIM4" s="208"/>
      <c r="EIN4" s="208"/>
      <c r="EIO4" s="208"/>
      <c r="EIP4" s="208"/>
      <c r="EIQ4" s="208"/>
      <c r="EIR4" s="208"/>
      <c r="EIS4" s="208"/>
      <c r="EIT4" s="208"/>
      <c r="EIU4" s="208"/>
      <c r="EIV4" s="208"/>
      <c r="EIW4" s="208"/>
      <c r="EIX4" s="208"/>
      <c r="EIY4" s="208"/>
      <c r="EIZ4" s="208"/>
      <c r="EJA4" s="208"/>
      <c r="EJB4" s="208"/>
      <c r="EJC4" s="208"/>
      <c r="EJD4" s="208"/>
      <c r="EJE4" s="208"/>
      <c r="EJF4" s="208"/>
      <c r="EJG4" s="208"/>
      <c r="EJH4" s="208"/>
      <c r="EJI4" s="208"/>
      <c r="EJJ4" s="208"/>
      <c r="EJK4" s="208"/>
      <c r="EJL4" s="208"/>
      <c r="EJM4" s="208"/>
      <c r="EJN4" s="208"/>
      <c r="EJO4" s="208"/>
      <c r="EJP4" s="208"/>
      <c r="EJQ4" s="208"/>
      <c r="EJR4" s="208"/>
      <c r="EJS4" s="208"/>
      <c r="EJT4" s="208"/>
      <c r="EJU4" s="208"/>
      <c r="EJV4" s="208"/>
      <c r="EJW4" s="208"/>
      <c r="EJX4" s="208"/>
      <c r="EJY4" s="208"/>
      <c r="EJZ4" s="208"/>
      <c r="EKA4" s="208"/>
      <c r="EKB4" s="208"/>
      <c r="EKC4" s="208"/>
      <c r="EKD4" s="208"/>
      <c r="EKE4" s="208"/>
      <c r="EKF4" s="208"/>
      <c r="EKG4" s="208"/>
      <c r="EKH4" s="208"/>
      <c r="EKI4" s="208"/>
      <c r="EKJ4" s="208"/>
      <c r="EKK4" s="208"/>
      <c r="EKL4" s="208"/>
      <c r="EKM4" s="208"/>
      <c r="EKN4" s="208"/>
      <c r="EKO4" s="208"/>
      <c r="EKP4" s="208"/>
      <c r="EKQ4" s="208"/>
      <c r="EKR4" s="208"/>
      <c r="EKS4" s="208"/>
      <c r="EKT4" s="208"/>
      <c r="EKU4" s="208"/>
      <c r="EKV4" s="208"/>
      <c r="EKW4" s="208"/>
      <c r="EKX4" s="208"/>
      <c r="EKY4" s="208"/>
      <c r="EKZ4" s="208"/>
      <c r="ELA4" s="208"/>
      <c r="ELB4" s="208"/>
      <c r="ELC4" s="208"/>
      <c r="ELD4" s="208"/>
      <c r="ELE4" s="208"/>
      <c r="ELF4" s="208"/>
      <c r="ELG4" s="208"/>
      <c r="ELH4" s="208"/>
      <c r="ELI4" s="208"/>
      <c r="ELJ4" s="208"/>
      <c r="ELK4" s="208"/>
      <c r="ELL4" s="208"/>
      <c r="ELM4" s="208"/>
      <c r="ELN4" s="208"/>
      <c r="ELO4" s="208"/>
      <c r="ELP4" s="208"/>
      <c r="ELQ4" s="208"/>
      <c r="ELR4" s="208"/>
      <c r="ELS4" s="208"/>
      <c r="ELT4" s="208"/>
      <c r="ELU4" s="208"/>
      <c r="ELV4" s="208"/>
      <c r="ELW4" s="208"/>
      <c r="ELX4" s="208"/>
      <c r="ELY4" s="208"/>
      <c r="ELZ4" s="208"/>
      <c r="EMA4" s="208"/>
      <c r="EMB4" s="208"/>
      <c r="EMC4" s="208"/>
      <c r="EMD4" s="208"/>
      <c r="EME4" s="208"/>
      <c r="EMF4" s="208"/>
      <c r="EMG4" s="208"/>
      <c r="EMH4" s="208"/>
      <c r="EMI4" s="208"/>
      <c r="EMJ4" s="208"/>
      <c r="EMK4" s="208"/>
      <c r="EML4" s="208"/>
      <c r="EMM4" s="208"/>
      <c r="EMN4" s="208"/>
      <c r="EMO4" s="208"/>
      <c r="EMP4" s="208"/>
      <c r="EMQ4" s="208"/>
      <c r="EMR4" s="208"/>
      <c r="EMS4" s="208"/>
      <c r="EMT4" s="208"/>
      <c r="EMU4" s="208"/>
      <c r="EMV4" s="208"/>
      <c r="EMW4" s="208"/>
      <c r="EMX4" s="208"/>
      <c r="EMY4" s="208"/>
      <c r="EMZ4" s="208"/>
      <c r="ENA4" s="208"/>
      <c r="ENB4" s="208"/>
      <c r="ENC4" s="208"/>
      <c r="END4" s="208"/>
      <c r="ENE4" s="208"/>
      <c r="ENF4" s="208"/>
      <c r="ENG4" s="208"/>
      <c r="ENH4" s="208"/>
      <c r="ENI4" s="208"/>
      <c r="ENJ4" s="208"/>
      <c r="ENK4" s="208"/>
      <c r="ENL4" s="208"/>
      <c r="ENM4" s="208"/>
      <c r="ENN4" s="208"/>
      <c r="ENO4" s="208"/>
      <c r="ENP4" s="208"/>
      <c r="ENQ4" s="208"/>
      <c r="ENR4" s="208"/>
      <c r="ENS4" s="208"/>
      <c r="ENT4" s="208"/>
      <c r="ENU4" s="208"/>
      <c r="ENV4" s="208"/>
      <c r="ENW4" s="208"/>
      <c r="ENX4" s="208"/>
      <c r="ENY4" s="208"/>
      <c r="ENZ4" s="208"/>
      <c r="EOA4" s="208"/>
      <c r="EOB4" s="208"/>
      <c r="EOC4" s="208"/>
      <c r="EOD4" s="208"/>
      <c r="EOE4" s="208"/>
      <c r="EOF4" s="208"/>
      <c r="EOG4" s="208"/>
      <c r="EOH4" s="208"/>
      <c r="EOI4" s="208"/>
      <c r="EOJ4" s="208"/>
      <c r="EOK4" s="208"/>
      <c r="EOL4" s="208"/>
      <c r="EOM4" s="208"/>
      <c r="EON4" s="208"/>
      <c r="EOO4" s="208"/>
      <c r="EOP4" s="208"/>
      <c r="EOQ4" s="208"/>
      <c r="EOR4" s="208"/>
      <c r="EOS4" s="208"/>
      <c r="EOT4" s="208"/>
      <c r="EOU4" s="208"/>
      <c r="EOV4" s="208"/>
      <c r="EOW4" s="208"/>
      <c r="EOX4" s="208"/>
      <c r="EOY4" s="208"/>
      <c r="EOZ4" s="208"/>
      <c r="EPA4" s="208"/>
      <c r="EPB4" s="208"/>
      <c r="EPC4" s="208"/>
      <c r="EPD4" s="208"/>
      <c r="EPE4" s="208"/>
      <c r="EPF4" s="208"/>
      <c r="EPG4" s="208"/>
      <c r="EPH4" s="208"/>
      <c r="EPI4" s="208"/>
      <c r="EPJ4" s="208"/>
      <c r="EPK4" s="208"/>
      <c r="EPL4" s="208"/>
      <c r="EPM4" s="208"/>
      <c r="EPN4" s="208"/>
      <c r="EPO4" s="208"/>
      <c r="EPP4" s="208"/>
      <c r="EPQ4" s="208"/>
      <c r="EPR4" s="208"/>
      <c r="EPS4" s="208"/>
      <c r="EPT4" s="208"/>
      <c r="EPU4" s="208"/>
      <c r="EPV4" s="208"/>
      <c r="EPW4" s="208"/>
      <c r="EPX4" s="208"/>
      <c r="EPY4" s="208"/>
      <c r="EPZ4" s="208"/>
      <c r="EQA4" s="208"/>
      <c r="EQB4" s="208"/>
      <c r="EQC4" s="208"/>
      <c r="EQD4" s="208"/>
      <c r="EQE4" s="208"/>
      <c r="EQF4" s="208"/>
      <c r="EQG4" s="208"/>
      <c r="EQH4" s="208"/>
      <c r="EQI4" s="208"/>
      <c r="EQJ4" s="208"/>
      <c r="EQK4" s="208"/>
      <c r="EQL4" s="208"/>
      <c r="EQM4" s="208"/>
      <c r="EQN4" s="208"/>
      <c r="EQO4" s="208"/>
      <c r="EQP4" s="208"/>
      <c r="EQQ4" s="208"/>
      <c r="EQR4" s="208"/>
      <c r="EQS4" s="208"/>
      <c r="EQT4" s="208"/>
      <c r="EQU4" s="208"/>
      <c r="EQV4" s="208"/>
      <c r="EQW4" s="208"/>
      <c r="EQX4" s="208"/>
      <c r="EQY4" s="208"/>
      <c r="EQZ4" s="208"/>
      <c r="ERA4" s="208"/>
      <c r="ERB4" s="208"/>
      <c r="ERC4" s="208"/>
      <c r="ERD4" s="208"/>
      <c r="ERE4" s="208"/>
      <c r="ERF4" s="208"/>
      <c r="ERG4" s="208"/>
      <c r="ERH4" s="208"/>
      <c r="ERI4" s="208"/>
      <c r="ERJ4" s="208"/>
      <c r="ERK4" s="208"/>
      <c r="ERL4" s="208"/>
      <c r="ERM4" s="208"/>
      <c r="ERN4" s="208"/>
      <c r="ERO4" s="208"/>
      <c r="ERP4" s="208"/>
      <c r="ERQ4" s="208"/>
      <c r="ERR4" s="208"/>
      <c r="ERS4" s="208"/>
      <c r="ERT4" s="208"/>
      <c r="ERU4" s="208"/>
      <c r="ERV4" s="208"/>
      <c r="ERW4" s="208"/>
      <c r="ERX4" s="208"/>
      <c r="ERY4" s="208"/>
      <c r="ERZ4" s="208"/>
      <c r="ESA4" s="208"/>
      <c r="ESB4" s="208"/>
      <c r="ESC4" s="208"/>
      <c r="ESD4" s="208"/>
      <c r="ESE4" s="208"/>
      <c r="ESF4" s="208"/>
      <c r="ESG4" s="208"/>
      <c r="ESH4" s="208"/>
      <c r="ESI4" s="208"/>
      <c r="ESJ4" s="208"/>
      <c r="ESK4" s="208"/>
      <c r="ESL4" s="208"/>
      <c r="ESM4" s="208"/>
      <c r="ESN4" s="208"/>
      <c r="ESO4" s="208"/>
      <c r="ESP4" s="208"/>
      <c r="ESQ4" s="208"/>
      <c r="ESR4" s="208"/>
      <c r="ESS4" s="208"/>
      <c r="EST4" s="208"/>
      <c r="ESU4" s="208"/>
      <c r="ESV4" s="208"/>
      <c r="ESW4" s="208"/>
      <c r="ESX4" s="208"/>
      <c r="ESY4" s="208"/>
      <c r="ESZ4" s="208"/>
      <c r="ETA4" s="208"/>
      <c r="ETB4" s="208"/>
      <c r="ETC4" s="208"/>
      <c r="ETD4" s="208"/>
      <c r="ETE4" s="208"/>
      <c r="ETF4" s="208"/>
      <c r="ETG4" s="208"/>
      <c r="ETH4" s="208"/>
      <c r="ETI4" s="208"/>
      <c r="ETJ4" s="208"/>
      <c r="ETK4" s="208"/>
      <c r="ETL4" s="208"/>
      <c r="ETM4" s="208"/>
      <c r="ETN4" s="208"/>
      <c r="ETO4" s="208"/>
      <c r="ETP4" s="208"/>
      <c r="ETQ4" s="208"/>
      <c r="ETR4" s="208"/>
      <c r="ETS4" s="208"/>
      <c r="ETT4" s="208"/>
      <c r="ETU4" s="208"/>
      <c r="ETV4" s="208"/>
      <c r="ETW4" s="208"/>
      <c r="ETX4" s="208"/>
      <c r="ETY4" s="208"/>
      <c r="ETZ4" s="208"/>
      <c r="EUA4" s="208"/>
      <c r="EUB4" s="208"/>
      <c r="EUC4" s="208"/>
      <c r="EUD4" s="208"/>
      <c r="EUE4" s="208"/>
      <c r="EUF4" s="208"/>
      <c r="EUG4" s="208"/>
      <c r="EUH4" s="208"/>
      <c r="EUI4" s="208"/>
      <c r="EUJ4" s="208"/>
      <c r="EUK4" s="208"/>
      <c r="EUL4" s="208"/>
      <c r="EUM4" s="208"/>
      <c r="EUN4" s="208"/>
      <c r="EUO4" s="208"/>
      <c r="EUP4" s="208"/>
      <c r="EUQ4" s="208"/>
      <c r="EUR4" s="208"/>
      <c r="EUS4" s="208"/>
      <c r="EUT4" s="208"/>
      <c r="EUU4" s="208"/>
      <c r="EUV4" s="208"/>
      <c r="EUW4" s="208"/>
      <c r="EUX4" s="208"/>
      <c r="EUY4" s="208"/>
      <c r="EUZ4" s="208"/>
      <c r="EVA4" s="208"/>
      <c r="EVB4" s="208"/>
      <c r="EVC4" s="208"/>
      <c r="EVD4" s="208"/>
      <c r="EVE4" s="208"/>
      <c r="EVF4" s="208"/>
      <c r="EVG4" s="208"/>
      <c r="EVH4" s="208"/>
      <c r="EVI4" s="208"/>
      <c r="EVJ4" s="208"/>
      <c r="EVK4" s="208"/>
      <c r="EVL4" s="208"/>
      <c r="EVM4" s="208"/>
      <c r="EVN4" s="208"/>
      <c r="EVO4" s="208"/>
      <c r="EVP4" s="208"/>
      <c r="EVQ4" s="208"/>
      <c r="EVR4" s="208"/>
      <c r="EVS4" s="208"/>
      <c r="EVT4" s="208"/>
      <c r="EVU4" s="208"/>
      <c r="EVV4" s="208"/>
      <c r="EVW4" s="208"/>
      <c r="EVX4" s="208"/>
      <c r="EVY4" s="208"/>
      <c r="EVZ4" s="208"/>
      <c r="EWA4" s="208"/>
      <c r="EWB4" s="208"/>
      <c r="EWC4" s="208"/>
      <c r="EWD4" s="208"/>
      <c r="EWE4" s="208"/>
      <c r="EWF4" s="208"/>
      <c r="EWG4" s="208"/>
      <c r="EWH4" s="208"/>
      <c r="EWI4" s="208"/>
      <c r="EWJ4" s="208"/>
      <c r="EWK4" s="208"/>
      <c r="EWL4" s="208"/>
      <c r="EWM4" s="208"/>
      <c r="EWN4" s="208"/>
      <c r="EWO4" s="208"/>
      <c r="EWP4" s="208"/>
      <c r="EWQ4" s="208"/>
      <c r="EWR4" s="208"/>
      <c r="EWS4" s="208"/>
      <c r="EWT4" s="208"/>
      <c r="EWU4" s="208"/>
      <c r="EWV4" s="208"/>
      <c r="EWW4" s="208"/>
      <c r="EWX4" s="208"/>
      <c r="EWY4" s="208"/>
      <c r="EWZ4" s="208"/>
      <c r="EXA4" s="208"/>
      <c r="EXB4" s="208"/>
      <c r="EXC4" s="208"/>
      <c r="EXD4" s="208"/>
      <c r="EXE4" s="208"/>
      <c r="EXF4" s="208"/>
      <c r="EXG4" s="208"/>
      <c r="EXH4" s="208"/>
      <c r="EXI4" s="208"/>
      <c r="EXJ4" s="208"/>
      <c r="EXK4" s="208"/>
      <c r="EXL4" s="208"/>
      <c r="EXM4" s="208"/>
      <c r="EXN4" s="208"/>
      <c r="EXO4" s="208"/>
      <c r="EXP4" s="208"/>
      <c r="EXQ4" s="208"/>
      <c r="EXR4" s="208"/>
      <c r="EXS4" s="208"/>
      <c r="EXT4" s="208"/>
      <c r="EXU4" s="208"/>
      <c r="EXV4" s="208"/>
      <c r="EXW4" s="208"/>
      <c r="EXX4" s="208"/>
      <c r="EXY4" s="208"/>
      <c r="EXZ4" s="208"/>
      <c r="EYA4" s="208"/>
      <c r="EYB4" s="208"/>
      <c r="EYC4" s="208"/>
      <c r="EYD4" s="208"/>
      <c r="EYE4" s="208"/>
      <c r="EYF4" s="208"/>
      <c r="EYG4" s="208"/>
      <c r="EYH4" s="208"/>
      <c r="EYI4" s="208"/>
      <c r="EYJ4" s="208"/>
      <c r="EYK4" s="208"/>
      <c r="EYL4" s="208"/>
      <c r="EYM4" s="208"/>
      <c r="EYN4" s="208"/>
      <c r="EYO4" s="208"/>
      <c r="EYP4" s="208"/>
      <c r="EYQ4" s="208"/>
      <c r="EYR4" s="208"/>
      <c r="EYS4" s="208"/>
      <c r="EYT4" s="208"/>
      <c r="EYU4" s="208"/>
      <c r="EYV4" s="208"/>
      <c r="EYW4" s="208"/>
      <c r="EYX4" s="208"/>
      <c r="EYY4" s="208"/>
      <c r="EYZ4" s="208"/>
      <c r="EZA4" s="208"/>
      <c r="EZB4" s="208"/>
      <c r="EZC4" s="208"/>
      <c r="EZD4" s="208"/>
      <c r="EZE4" s="208"/>
      <c r="EZF4" s="208"/>
      <c r="EZG4" s="208"/>
      <c r="EZH4" s="208"/>
      <c r="EZI4" s="208"/>
      <c r="EZJ4" s="208"/>
      <c r="EZK4" s="208"/>
      <c r="EZL4" s="208"/>
      <c r="EZM4" s="208"/>
      <c r="EZN4" s="208"/>
      <c r="EZO4" s="208"/>
      <c r="EZP4" s="208"/>
      <c r="EZQ4" s="208"/>
      <c r="EZR4" s="208"/>
      <c r="EZS4" s="208"/>
      <c r="EZT4" s="208"/>
      <c r="EZU4" s="208"/>
      <c r="EZV4" s="208"/>
      <c r="EZW4" s="208"/>
      <c r="EZX4" s="208"/>
      <c r="EZY4" s="208"/>
      <c r="EZZ4" s="208"/>
      <c r="FAA4" s="208"/>
      <c r="FAB4" s="208"/>
      <c r="FAC4" s="208"/>
      <c r="FAD4" s="208"/>
      <c r="FAE4" s="208"/>
      <c r="FAF4" s="208"/>
      <c r="FAG4" s="208"/>
      <c r="FAH4" s="208"/>
      <c r="FAI4" s="208"/>
      <c r="FAJ4" s="208"/>
      <c r="FAK4" s="208"/>
      <c r="FAL4" s="208"/>
      <c r="FAM4" s="208"/>
      <c r="FAN4" s="208"/>
      <c r="FAO4" s="208"/>
      <c r="FAP4" s="208"/>
      <c r="FAQ4" s="208"/>
      <c r="FAR4" s="208"/>
      <c r="FAS4" s="208"/>
      <c r="FAT4" s="208"/>
      <c r="FAU4" s="208"/>
      <c r="FAV4" s="208"/>
      <c r="FAW4" s="208"/>
      <c r="FAX4" s="208"/>
      <c r="FAY4" s="208"/>
      <c r="FAZ4" s="208"/>
      <c r="FBA4" s="208"/>
      <c r="FBB4" s="208"/>
      <c r="FBC4" s="208"/>
      <c r="FBD4" s="208"/>
      <c r="FBE4" s="208"/>
      <c r="FBF4" s="208"/>
      <c r="FBG4" s="208"/>
      <c r="FBH4" s="208"/>
      <c r="FBI4" s="208"/>
      <c r="FBJ4" s="208"/>
      <c r="FBK4" s="208"/>
      <c r="FBL4" s="208"/>
      <c r="FBM4" s="208"/>
      <c r="FBN4" s="208"/>
      <c r="FBO4" s="208"/>
      <c r="FBP4" s="208"/>
      <c r="FBQ4" s="208"/>
      <c r="FBR4" s="208"/>
      <c r="FBS4" s="208"/>
      <c r="FBT4" s="208"/>
      <c r="FBU4" s="208"/>
      <c r="FBV4" s="208"/>
      <c r="FBW4" s="208"/>
      <c r="FBX4" s="208"/>
      <c r="FBY4" s="208"/>
      <c r="FBZ4" s="208"/>
      <c r="FCA4" s="208"/>
      <c r="FCB4" s="208"/>
      <c r="FCC4" s="208"/>
      <c r="FCD4" s="208"/>
      <c r="FCE4" s="208"/>
      <c r="FCF4" s="208"/>
      <c r="FCG4" s="208"/>
      <c r="FCH4" s="208"/>
      <c r="FCI4" s="208"/>
      <c r="FCJ4" s="208"/>
      <c r="FCK4" s="208"/>
      <c r="FCL4" s="208"/>
      <c r="FCM4" s="208"/>
      <c r="FCN4" s="208"/>
      <c r="FCO4" s="208"/>
      <c r="FCP4" s="208"/>
      <c r="FCQ4" s="208"/>
      <c r="FCR4" s="208"/>
      <c r="FCS4" s="208"/>
      <c r="FCT4" s="208"/>
      <c r="FCU4" s="208"/>
      <c r="FCV4" s="208"/>
      <c r="FCW4" s="208"/>
      <c r="FCX4" s="208"/>
      <c r="FCY4" s="208"/>
      <c r="FCZ4" s="208"/>
      <c r="FDA4" s="208"/>
      <c r="FDB4" s="208"/>
      <c r="FDC4" s="208"/>
      <c r="FDD4" s="208"/>
      <c r="FDE4" s="208"/>
      <c r="FDF4" s="208"/>
      <c r="FDG4" s="208"/>
      <c r="FDH4" s="208"/>
      <c r="FDI4" s="208"/>
      <c r="FDJ4" s="208"/>
      <c r="FDK4" s="208"/>
      <c r="FDL4" s="208"/>
      <c r="FDM4" s="208"/>
      <c r="FDN4" s="208"/>
      <c r="FDO4" s="208"/>
      <c r="FDP4" s="208"/>
      <c r="FDQ4" s="208"/>
      <c r="FDR4" s="208"/>
      <c r="FDS4" s="208"/>
      <c r="FDT4" s="208"/>
      <c r="FDU4" s="208"/>
      <c r="FDV4" s="208"/>
      <c r="FDW4" s="208"/>
      <c r="FDX4" s="208"/>
      <c r="FDY4" s="208"/>
      <c r="FDZ4" s="208"/>
      <c r="FEA4" s="208"/>
      <c r="FEB4" s="208"/>
      <c r="FEC4" s="208"/>
      <c r="FED4" s="208"/>
      <c r="FEE4" s="208"/>
      <c r="FEF4" s="208"/>
      <c r="FEG4" s="208"/>
      <c r="FEH4" s="208"/>
      <c r="FEI4" s="208"/>
      <c r="FEJ4" s="208"/>
      <c r="FEK4" s="208"/>
      <c r="FEL4" s="208"/>
      <c r="FEM4" s="208"/>
      <c r="FEN4" s="208"/>
      <c r="FEO4" s="208"/>
      <c r="FEP4" s="208"/>
      <c r="FEQ4" s="208"/>
      <c r="FER4" s="208"/>
      <c r="FES4" s="208"/>
      <c r="FET4" s="208"/>
      <c r="FEU4" s="208"/>
      <c r="FEV4" s="208"/>
      <c r="FEW4" s="208"/>
      <c r="FEX4" s="208"/>
      <c r="FEY4" s="208"/>
      <c r="FEZ4" s="208"/>
      <c r="FFA4" s="208"/>
      <c r="FFB4" s="208"/>
      <c r="FFC4" s="208"/>
      <c r="FFD4" s="208"/>
      <c r="FFE4" s="208"/>
      <c r="FFF4" s="208"/>
      <c r="FFG4" s="208"/>
      <c r="FFH4" s="208"/>
      <c r="FFI4" s="208"/>
      <c r="FFJ4" s="208"/>
      <c r="FFK4" s="208"/>
      <c r="FFL4" s="208"/>
      <c r="FFM4" s="208"/>
      <c r="FFN4" s="208"/>
      <c r="FFO4" s="208"/>
      <c r="FFP4" s="208"/>
      <c r="FFQ4" s="208"/>
      <c r="FFR4" s="208"/>
      <c r="FFS4" s="208"/>
      <c r="FFT4" s="208"/>
      <c r="FFU4" s="208"/>
      <c r="FFV4" s="208"/>
      <c r="FFW4" s="208"/>
      <c r="FFX4" s="208"/>
      <c r="FFY4" s="208"/>
      <c r="FFZ4" s="208"/>
      <c r="FGA4" s="208"/>
      <c r="FGB4" s="208"/>
      <c r="FGC4" s="208"/>
      <c r="FGD4" s="208"/>
      <c r="FGE4" s="208"/>
      <c r="FGF4" s="208"/>
      <c r="FGG4" s="208"/>
      <c r="FGH4" s="208"/>
      <c r="FGI4" s="208"/>
      <c r="FGJ4" s="208"/>
      <c r="FGK4" s="208"/>
      <c r="FGL4" s="208"/>
      <c r="FGM4" s="208"/>
      <c r="FGN4" s="208"/>
      <c r="FGO4" s="208"/>
      <c r="FGP4" s="208"/>
      <c r="FGQ4" s="208"/>
      <c r="FGR4" s="208"/>
      <c r="FGS4" s="208"/>
      <c r="FGT4" s="208"/>
      <c r="FGU4" s="208"/>
      <c r="FGV4" s="208"/>
      <c r="FGW4" s="208"/>
      <c r="FGX4" s="208"/>
      <c r="FGY4" s="208"/>
      <c r="FGZ4" s="208"/>
      <c r="FHA4" s="208"/>
      <c r="FHB4" s="208"/>
      <c r="FHC4" s="208"/>
      <c r="FHD4" s="208"/>
      <c r="FHE4" s="208"/>
      <c r="FHF4" s="208"/>
      <c r="FHG4" s="208"/>
      <c r="FHH4" s="208"/>
      <c r="FHI4" s="208"/>
      <c r="FHJ4" s="208"/>
      <c r="FHK4" s="208"/>
      <c r="FHL4" s="208"/>
      <c r="FHM4" s="208"/>
      <c r="FHN4" s="208"/>
      <c r="FHO4" s="208"/>
      <c r="FHP4" s="208"/>
      <c r="FHQ4" s="208"/>
      <c r="FHR4" s="208"/>
      <c r="FHS4" s="208"/>
      <c r="FHT4" s="208"/>
      <c r="FHU4" s="208"/>
      <c r="FHV4" s="208"/>
      <c r="FHW4" s="208"/>
      <c r="FHX4" s="208"/>
      <c r="FHY4" s="208"/>
      <c r="FHZ4" s="208"/>
      <c r="FIA4" s="208"/>
      <c r="FIB4" s="208"/>
      <c r="FIC4" s="208"/>
      <c r="FID4" s="208"/>
      <c r="FIE4" s="208"/>
      <c r="FIF4" s="208"/>
      <c r="FIG4" s="208"/>
      <c r="FIH4" s="208"/>
      <c r="FII4" s="208"/>
      <c r="FIJ4" s="208"/>
      <c r="FIK4" s="208"/>
      <c r="FIL4" s="208"/>
      <c r="FIM4" s="208"/>
      <c r="FIN4" s="208"/>
      <c r="FIO4" s="208"/>
      <c r="FIP4" s="208"/>
      <c r="FIQ4" s="208"/>
      <c r="FIR4" s="208"/>
      <c r="FIS4" s="208"/>
      <c r="FIT4" s="208"/>
      <c r="FIU4" s="208"/>
      <c r="FIV4" s="208"/>
      <c r="FIW4" s="208"/>
      <c r="FIX4" s="208"/>
      <c r="FIY4" s="208"/>
      <c r="FIZ4" s="208"/>
      <c r="FJA4" s="208"/>
      <c r="FJB4" s="208"/>
      <c r="FJC4" s="208"/>
      <c r="FJD4" s="208"/>
      <c r="FJE4" s="208"/>
      <c r="FJF4" s="208"/>
      <c r="FJG4" s="208"/>
      <c r="FJH4" s="208"/>
      <c r="FJI4" s="208"/>
      <c r="FJJ4" s="208"/>
      <c r="FJK4" s="208"/>
      <c r="FJL4" s="208"/>
      <c r="FJM4" s="208"/>
      <c r="FJN4" s="208"/>
      <c r="FJO4" s="208"/>
      <c r="FJP4" s="208"/>
      <c r="FJQ4" s="208"/>
      <c r="FJR4" s="208"/>
      <c r="FJS4" s="208"/>
      <c r="FJT4" s="208"/>
      <c r="FJU4" s="208"/>
      <c r="FJV4" s="208"/>
      <c r="FJW4" s="208"/>
      <c r="FJX4" s="208"/>
      <c r="FJY4" s="208"/>
      <c r="FJZ4" s="208"/>
      <c r="FKA4" s="208"/>
      <c r="FKB4" s="208"/>
      <c r="FKC4" s="208"/>
      <c r="FKD4" s="208"/>
      <c r="FKE4" s="208"/>
      <c r="FKF4" s="208"/>
      <c r="FKG4" s="208"/>
      <c r="FKH4" s="208"/>
      <c r="FKI4" s="208"/>
      <c r="FKJ4" s="208"/>
      <c r="FKK4" s="208"/>
      <c r="FKL4" s="208"/>
      <c r="FKM4" s="208"/>
      <c r="FKN4" s="208"/>
      <c r="FKO4" s="208"/>
      <c r="FKP4" s="208"/>
      <c r="FKQ4" s="208"/>
      <c r="FKR4" s="208"/>
      <c r="FKS4" s="208"/>
      <c r="FKT4" s="208"/>
      <c r="FKU4" s="208"/>
      <c r="FKV4" s="208"/>
      <c r="FKW4" s="208"/>
      <c r="FKX4" s="208"/>
      <c r="FKY4" s="208"/>
      <c r="FKZ4" s="208"/>
      <c r="FLA4" s="208"/>
      <c r="FLB4" s="208"/>
      <c r="FLC4" s="208"/>
      <c r="FLD4" s="208"/>
      <c r="FLE4" s="208"/>
      <c r="FLF4" s="208"/>
      <c r="FLG4" s="208"/>
      <c r="FLH4" s="208"/>
      <c r="FLI4" s="208"/>
      <c r="FLJ4" s="208"/>
      <c r="FLK4" s="208"/>
      <c r="FLL4" s="208"/>
      <c r="FLM4" s="208"/>
      <c r="FLN4" s="208"/>
      <c r="FLO4" s="208"/>
      <c r="FLP4" s="208"/>
      <c r="FLQ4" s="208"/>
      <c r="FLR4" s="208"/>
      <c r="FLS4" s="208"/>
      <c r="FLT4" s="208"/>
      <c r="FLU4" s="208"/>
      <c r="FLV4" s="208"/>
      <c r="FLW4" s="208"/>
      <c r="FLX4" s="208"/>
      <c r="FLY4" s="208"/>
      <c r="FLZ4" s="208"/>
      <c r="FMA4" s="208"/>
      <c r="FMB4" s="208"/>
      <c r="FMC4" s="208"/>
      <c r="FMD4" s="208"/>
      <c r="FME4" s="208"/>
      <c r="FMF4" s="208"/>
      <c r="FMG4" s="208"/>
      <c r="FMH4" s="208"/>
      <c r="FMI4" s="208"/>
      <c r="FMJ4" s="208"/>
      <c r="FMK4" s="208"/>
      <c r="FML4" s="208"/>
      <c r="FMM4" s="208"/>
      <c r="FMN4" s="208"/>
      <c r="FMO4" s="208"/>
      <c r="FMP4" s="208"/>
      <c r="FMQ4" s="208"/>
      <c r="FMR4" s="208"/>
      <c r="FMS4" s="208"/>
      <c r="FMT4" s="208"/>
      <c r="FMU4" s="208"/>
      <c r="FMV4" s="208"/>
      <c r="FMW4" s="208"/>
      <c r="FMX4" s="208"/>
      <c r="FMY4" s="208"/>
      <c r="FMZ4" s="208"/>
      <c r="FNA4" s="208"/>
      <c r="FNB4" s="208"/>
      <c r="FNC4" s="208"/>
      <c r="FND4" s="208"/>
      <c r="FNE4" s="208"/>
      <c r="FNF4" s="208"/>
      <c r="FNG4" s="208"/>
      <c r="FNH4" s="208"/>
      <c r="FNI4" s="208"/>
      <c r="FNJ4" s="208"/>
      <c r="FNK4" s="208"/>
      <c r="FNL4" s="208"/>
      <c r="FNM4" s="208"/>
      <c r="FNN4" s="208"/>
      <c r="FNO4" s="208"/>
      <c r="FNP4" s="208"/>
      <c r="FNQ4" s="208"/>
      <c r="FNR4" s="208"/>
      <c r="FNS4" s="208"/>
      <c r="FNT4" s="208"/>
      <c r="FNU4" s="208"/>
      <c r="FNV4" s="208"/>
      <c r="FNW4" s="208"/>
      <c r="FNX4" s="208"/>
      <c r="FNY4" s="208"/>
      <c r="FNZ4" s="208"/>
      <c r="FOA4" s="208"/>
      <c r="FOB4" s="208"/>
      <c r="FOC4" s="208"/>
      <c r="FOD4" s="208"/>
      <c r="FOE4" s="208"/>
      <c r="FOF4" s="208"/>
      <c r="FOG4" s="208"/>
      <c r="FOH4" s="208"/>
      <c r="FOI4" s="208"/>
      <c r="FOJ4" s="208"/>
      <c r="FOK4" s="208"/>
      <c r="FOL4" s="208"/>
      <c r="FOM4" s="208"/>
      <c r="FON4" s="208"/>
      <c r="FOO4" s="208"/>
      <c r="FOP4" s="208"/>
      <c r="FOQ4" s="208"/>
      <c r="FOR4" s="208"/>
      <c r="FOS4" s="208"/>
      <c r="FOT4" s="208"/>
      <c r="FOU4" s="208"/>
      <c r="FOV4" s="208"/>
      <c r="FOW4" s="208"/>
      <c r="FOX4" s="208"/>
      <c r="FOY4" s="208"/>
      <c r="FOZ4" s="208"/>
      <c r="FPA4" s="208"/>
      <c r="FPB4" s="208"/>
      <c r="FPC4" s="208"/>
      <c r="FPD4" s="208"/>
      <c r="FPE4" s="208"/>
      <c r="FPF4" s="208"/>
      <c r="FPG4" s="208"/>
      <c r="FPH4" s="208"/>
      <c r="FPI4" s="208"/>
      <c r="FPJ4" s="208"/>
      <c r="FPK4" s="208"/>
      <c r="FPL4" s="208"/>
      <c r="FPM4" s="208"/>
      <c r="FPN4" s="208"/>
      <c r="FPO4" s="208"/>
      <c r="FPP4" s="208"/>
      <c r="FPQ4" s="208"/>
      <c r="FPR4" s="208"/>
      <c r="FPS4" s="208"/>
      <c r="FPT4" s="208"/>
      <c r="FPU4" s="208"/>
      <c r="FPV4" s="208"/>
      <c r="FPW4" s="208"/>
      <c r="FPX4" s="208"/>
      <c r="FPY4" s="208"/>
      <c r="FPZ4" s="208"/>
      <c r="FQA4" s="208"/>
      <c r="FQB4" s="208"/>
      <c r="FQC4" s="208"/>
      <c r="FQD4" s="208"/>
      <c r="FQE4" s="208"/>
      <c r="FQF4" s="208"/>
      <c r="FQG4" s="208"/>
      <c r="FQH4" s="208"/>
      <c r="FQI4" s="208"/>
      <c r="FQJ4" s="208"/>
      <c r="FQK4" s="208"/>
      <c r="FQL4" s="208"/>
      <c r="FQM4" s="208"/>
      <c r="FQN4" s="208"/>
      <c r="FQO4" s="208"/>
      <c r="FQP4" s="208"/>
      <c r="FQQ4" s="208"/>
      <c r="FQR4" s="208"/>
      <c r="FQS4" s="208"/>
      <c r="FQT4" s="208"/>
      <c r="FQU4" s="208"/>
      <c r="FQV4" s="208"/>
      <c r="FQW4" s="208"/>
      <c r="FQX4" s="208"/>
      <c r="FQY4" s="208"/>
      <c r="FQZ4" s="208"/>
      <c r="FRA4" s="208"/>
      <c r="FRB4" s="208"/>
      <c r="FRC4" s="208"/>
      <c r="FRD4" s="208"/>
      <c r="FRE4" s="208"/>
      <c r="FRF4" s="208"/>
      <c r="FRG4" s="208"/>
      <c r="FRH4" s="208"/>
      <c r="FRI4" s="208"/>
      <c r="FRJ4" s="208"/>
      <c r="FRK4" s="208"/>
      <c r="FRL4" s="208"/>
      <c r="FRM4" s="208"/>
      <c r="FRN4" s="208"/>
      <c r="FRO4" s="208"/>
      <c r="FRP4" s="208"/>
      <c r="FRQ4" s="208"/>
      <c r="FRR4" s="208"/>
      <c r="FRS4" s="208"/>
      <c r="FRT4" s="208"/>
      <c r="FRU4" s="208"/>
      <c r="FRV4" s="208"/>
      <c r="FRW4" s="208"/>
      <c r="FRX4" s="208"/>
      <c r="FRY4" s="208"/>
      <c r="FRZ4" s="208"/>
      <c r="FSA4" s="208"/>
      <c r="FSB4" s="208"/>
      <c r="FSC4" s="208"/>
      <c r="FSD4" s="208"/>
      <c r="FSE4" s="208"/>
      <c r="FSF4" s="208"/>
      <c r="FSG4" s="208"/>
      <c r="FSH4" s="208"/>
      <c r="FSI4" s="208"/>
      <c r="FSJ4" s="208"/>
      <c r="FSK4" s="208"/>
      <c r="FSL4" s="208"/>
      <c r="FSM4" s="208"/>
      <c r="FSN4" s="208"/>
      <c r="FSO4" s="208"/>
      <c r="FSP4" s="208"/>
      <c r="FSQ4" s="208"/>
      <c r="FSR4" s="208"/>
      <c r="FSS4" s="208"/>
      <c r="FST4" s="208"/>
      <c r="FSU4" s="208"/>
      <c r="FSV4" s="208"/>
      <c r="FSW4" s="208"/>
      <c r="FSX4" s="208"/>
      <c r="FSY4" s="208"/>
      <c r="FSZ4" s="208"/>
      <c r="FTA4" s="208"/>
      <c r="FTB4" s="208"/>
      <c r="FTC4" s="208"/>
      <c r="FTD4" s="208"/>
      <c r="FTE4" s="208"/>
      <c r="FTF4" s="208"/>
      <c r="FTG4" s="208"/>
      <c r="FTH4" s="208"/>
      <c r="FTI4" s="208"/>
      <c r="FTJ4" s="208"/>
      <c r="FTK4" s="208"/>
      <c r="FTL4" s="208"/>
      <c r="FTM4" s="208"/>
      <c r="FTN4" s="208"/>
      <c r="FTO4" s="208"/>
      <c r="FTP4" s="208"/>
      <c r="FTQ4" s="208"/>
      <c r="FTR4" s="208"/>
      <c r="FTS4" s="208"/>
      <c r="FTT4" s="208"/>
      <c r="FTU4" s="208"/>
      <c r="FTV4" s="208"/>
      <c r="FTW4" s="208"/>
      <c r="FTX4" s="208"/>
      <c r="FTY4" s="208"/>
      <c r="FTZ4" s="208"/>
      <c r="FUA4" s="208"/>
      <c r="FUB4" s="208"/>
      <c r="FUC4" s="208"/>
      <c r="FUD4" s="208"/>
      <c r="FUE4" s="208"/>
      <c r="FUF4" s="208"/>
      <c r="FUG4" s="208"/>
      <c r="FUH4" s="208"/>
      <c r="FUI4" s="208"/>
      <c r="FUJ4" s="208"/>
      <c r="FUK4" s="208"/>
      <c r="FUL4" s="208"/>
      <c r="FUM4" s="208"/>
      <c r="FUN4" s="208"/>
      <c r="FUO4" s="208"/>
      <c r="FUP4" s="208"/>
      <c r="FUQ4" s="208"/>
      <c r="FUR4" s="208"/>
      <c r="FUS4" s="208"/>
      <c r="FUT4" s="208"/>
      <c r="FUU4" s="208"/>
      <c r="FUV4" s="208"/>
      <c r="FUW4" s="208"/>
      <c r="FUX4" s="208"/>
      <c r="FUY4" s="208"/>
      <c r="FUZ4" s="208"/>
      <c r="FVA4" s="208"/>
      <c r="FVB4" s="208"/>
      <c r="FVC4" s="208"/>
      <c r="FVD4" s="208"/>
      <c r="FVE4" s="208"/>
      <c r="FVF4" s="208"/>
      <c r="FVG4" s="208"/>
      <c r="FVH4" s="208"/>
      <c r="FVI4" s="208"/>
      <c r="FVJ4" s="208"/>
      <c r="FVK4" s="208"/>
      <c r="FVL4" s="208"/>
      <c r="FVM4" s="208"/>
      <c r="FVN4" s="208"/>
      <c r="FVO4" s="208"/>
      <c r="FVP4" s="208"/>
      <c r="FVQ4" s="208"/>
      <c r="FVR4" s="208"/>
      <c r="FVS4" s="208"/>
      <c r="FVT4" s="208"/>
      <c r="FVU4" s="208"/>
      <c r="FVV4" s="208"/>
      <c r="FVW4" s="208"/>
      <c r="FVX4" s="208"/>
      <c r="FVY4" s="208"/>
      <c r="FVZ4" s="208"/>
      <c r="FWA4" s="208"/>
      <c r="FWB4" s="208"/>
      <c r="FWC4" s="208"/>
      <c r="FWD4" s="208"/>
      <c r="FWE4" s="208"/>
      <c r="FWF4" s="208"/>
      <c r="FWG4" s="208"/>
      <c r="FWH4" s="208"/>
      <c r="FWI4" s="208"/>
      <c r="FWJ4" s="208"/>
      <c r="FWK4" s="208"/>
      <c r="FWL4" s="208"/>
      <c r="FWM4" s="208"/>
      <c r="FWN4" s="208"/>
      <c r="FWO4" s="208"/>
      <c r="FWP4" s="208"/>
      <c r="FWQ4" s="208"/>
      <c r="FWR4" s="208"/>
      <c r="FWS4" s="208"/>
      <c r="FWT4" s="208"/>
      <c r="FWU4" s="208"/>
      <c r="FWV4" s="208"/>
      <c r="FWW4" s="208"/>
      <c r="FWX4" s="208"/>
      <c r="FWY4" s="208"/>
      <c r="FWZ4" s="208"/>
      <c r="FXA4" s="208"/>
      <c r="FXB4" s="208"/>
      <c r="FXC4" s="208"/>
      <c r="FXD4" s="208"/>
      <c r="FXE4" s="208"/>
      <c r="FXF4" s="208"/>
      <c r="FXG4" s="208"/>
      <c r="FXH4" s="208"/>
      <c r="FXI4" s="208"/>
      <c r="FXJ4" s="208"/>
      <c r="FXK4" s="208"/>
      <c r="FXL4" s="208"/>
      <c r="FXM4" s="208"/>
      <c r="FXN4" s="208"/>
      <c r="FXO4" s="208"/>
      <c r="FXP4" s="208"/>
      <c r="FXQ4" s="208"/>
      <c r="FXR4" s="208"/>
      <c r="FXS4" s="208"/>
      <c r="FXT4" s="208"/>
      <c r="FXU4" s="208"/>
      <c r="FXV4" s="208"/>
      <c r="FXW4" s="208"/>
      <c r="FXX4" s="208"/>
      <c r="FXY4" s="208"/>
      <c r="FXZ4" s="208"/>
      <c r="FYA4" s="208"/>
      <c r="FYB4" s="208"/>
      <c r="FYC4" s="208"/>
      <c r="FYD4" s="208"/>
      <c r="FYE4" s="208"/>
      <c r="FYF4" s="208"/>
      <c r="FYG4" s="208"/>
      <c r="FYH4" s="208"/>
      <c r="FYI4" s="208"/>
      <c r="FYJ4" s="208"/>
      <c r="FYK4" s="208"/>
      <c r="FYL4" s="208"/>
      <c r="FYM4" s="208"/>
      <c r="FYN4" s="208"/>
      <c r="FYO4" s="208"/>
      <c r="FYP4" s="208"/>
      <c r="FYQ4" s="208"/>
      <c r="FYR4" s="208"/>
      <c r="FYS4" s="208"/>
      <c r="FYT4" s="208"/>
      <c r="FYU4" s="208"/>
      <c r="FYV4" s="208"/>
      <c r="FYW4" s="208"/>
      <c r="FYX4" s="208"/>
      <c r="FYY4" s="208"/>
      <c r="FYZ4" s="208"/>
      <c r="FZA4" s="208"/>
      <c r="FZB4" s="208"/>
      <c r="FZC4" s="208"/>
      <c r="FZD4" s="208"/>
      <c r="FZE4" s="208"/>
      <c r="FZF4" s="208"/>
      <c r="FZG4" s="208"/>
      <c r="FZH4" s="208"/>
      <c r="FZI4" s="208"/>
      <c r="FZJ4" s="208"/>
      <c r="FZK4" s="208"/>
      <c r="FZL4" s="208"/>
      <c r="FZM4" s="208"/>
      <c r="FZN4" s="208"/>
      <c r="FZO4" s="208"/>
      <c r="FZP4" s="208"/>
      <c r="FZQ4" s="208"/>
      <c r="FZR4" s="208"/>
      <c r="FZS4" s="208"/>
      <c r="FZT4" s="208"/>
      <c r="FZU4" s="208"/>
      <c r="FZV4" s="208"/>
      <c r="FZW4" s="208"/>
      <c r="FZX4" s="208"/>
      <c r="FZY4" s="208"/>
      <c r="FZZ4" s="208"/>
      <c r="GAA4" s="208"/>
      <c r="GAB4" s="208"/>
      <c r="GAC4" s="208"/>
      <c r="GAD4" s="208"/>
      <c r="GAE4" s="208"/>
      <c r="GAF4" s="208"/>
      <c r="GAG4" s="208"/>
      <c r="GAH4" s="208"/>
      <c r="GAI4" s="208"/>
      <c r="GAJ4" s="208"/>
      <c r="GAK4" s="208"/>
      <c r="GAL4" s="208"/>
      <c r="GAM4" s="208"/>
      <c r="GAN4" s="208"/>
      <c r="GAO4" s="208"/>
      <c r="GAP4" s="208"/>
      <c r="GAQ4" s="208"/>
      <c r="GAR4" s="208"/>
      <c r="GAS4" s="208"/>
      <c r="GAT4" s="208"/>
      <c r="GAU4" s="208"/>
      <c r="GAV4" s="208"/>
      <c r="GAW4" s="208"/>
      <c r="GAX4" s="208"/>
      <c r="GAY4" s="208"/>
      <c r="GAZ4" s="208"/>
      <c r="GBA4" s="208"/>
      <c r="GBB4" s="208"/>
      <c r="GBC4" s="208"/>
      <c r="GBD4" s="208"/>
      <c r="GBE4" s="208"/>
      <c r="GBF4" s="208"/>
      <c r="GBG4" s="208"/>
      <c r="GBH4" s="208"/>
      <c r="GBI4" s="208"/>
      <c r="GBJ4" s="208"/>
      <c r="GBK4" s="208"/>
      <c r="GBL4" s="208"/>
      <c r="GBM4" s="208"/>
      <c r="GBN4" s="208"/>
      <c r="GBO4" s="208"/>
      <c r="GBP4" s="208"/>
      <c r="GBQ4" s="208"/>
      <c r="GBR4" s="208"/>
      <c r="GBS4" s="208"/>
      <c r="GBT4" s="208"/>
      <c r="GBU4" s="208"/>
      <c r="GBV4" s="208"/>
      <c r="GBW4" s="208"/>
      <c r="GBX4" s="208"/>
      <c r="GBY4" s="208"/>
      <c r="GBZ4" s="208"/>
      <c r="GCA4" s="208"/>
      <c r="GCB4" s="208"/>
      <c r="GCC4" s="208"/>
      <c r="GCD4" s="208"/>
      <c r="GCE4" s="208"/>
      <c r="GCF4" s="208"/>
      <c r="GCG4" s="208"/>
      <c r="GCH4" s="208"/>
      <c r="GCI4" s="208"/>
      <c r="GCJ4" s="208"/>
      <c r="GCK4" s="208"/>
      <c r="GCL4" s="208"/>
      <c r="GCM4" s="208"/>
      <c r="GCN4" s="208"/>
      <c r="GCO4" s="208"/>
      <c r="GCP4" s="208"/>
      <c r="GCQ4" s="208"/>
      <c r="GCR4" s="208"/>
      <c r="GCS4" s="208"/>
      <c r="GCT4" s="208"/>
      <c r="GCU4" s="208"/>
      <c r="GCV4" s="208"/>
      <c r="GCW4" s="208"/>
      <c r="GCX4" s="208"/>
      <c r="GCY4" s="208"/>
      <c r="GCZ4" s="208"/>
      <c r="GDA4" s="208"/>
      <c r="GDB4" s="208"/>
      <c r="GDC4" s="208"/>
      <c r="GDD4" s="208"/>
      <c r="GDE4" s="208"/>
      <c r="GDF4" s="208"/>
      <c r="GDG4" s="208"/>
      <c r="GDH4" s="208"/>
      <c r="GDI4" s="208"/>
      <c r="GDJ4" s="208"/>
      <c r="GDK4" s="208"/>
      <c r="GDL4" s="208"/>
      <c r="GDM4" s="208"/>
      <c r="GDN4" s="208"/>
      <c r="GDO4" s="208"/>
      <c r="GDP4" s="208"/>
      <c r="GDQ4" s="208"/>
      <c r="GDR4" s="208"/>
      <c r="GDS4" s="208"/>
      <c r="GDT4" s="208"/>
      <c r="GDU4" s="208"/>
      <c r="GDV4" s="208"/>
      <c r="GDW4" s="208"/>
      <c r="GDX4" s="208"/>
      <c r="GDY4" s="208"/>
      <c r="GDZ4" s="208"/>
      <c r="GEA4" s="208"/>
      <c r="GEB4" s="208"/>
      <c r="GEC4" s="208"/>
      <c r="GED4" s="208"/>
      <c r="GEE4" s="208"/>
      <c r="GEF4" s="208"/>
      <c r="GEG4" s="208"/>
      <c r="GEH4" s="208"/>
      <c r="GEI4" s="208"/>
      <c r="GEJ4" s="208"/>
      <c r="GEK4" s="208"/>
      <c r="GEL4" s="208"/>
      <c r="GEM4" s="208"/>
      <c r="GEN4" s="208"/>
      <c r="GEO4" s="208"/>
      <c r="GEP4" s="208"/>
      <c r="GEQ4" s="208"/>
      <c r="GER4" s="208"/>
      <c r="GES4" s="208"/>
      <c r="GET4" s="208"/>
      <c r="GEU4" s="208"/>
      <c r="GEV4" s="208"/>
      <c r="GEW4" s="208"/>
      <c r="GEX4" s="208"/>
      <c r="GEY4" s="208"/>
      <c r="GEZ4" s="208"/>
      <c r="GFA4" s="208"/>
      <c r="GFB4" s="208"/>
      <c r="GFC4" s="208"/>
      <c r="GFD4" s="208"/>
      <c r="GFE4" s="208"/>
      <c r="GFF4" s="208"/>
      <c r="GFG4" s="208"/>
      <c r="GFH4" s="208"/>
      <c r="GFI4" s="208"/>
      <c r="GFJ4" s="208"/>
      <c r="GFK4" s="208"/>
      <c r="GFL4" s="208"/>
      <c r="GFM4" s="208"/>
      <c r="GFN4" s="208"/>
      <c r="GFO4" s="208"/>
      <c r="GFP4" s="208"/>
      <c r="GFQ4" s="208"/>
      <c r="GFR4" s="208"/>
      <c r="GFS4" s="208"/>
      <c r="GFT4" s="208"/>
      <c r="GFU4" s="208"/>
      <c r="GFV4" s="208"/>
      <c r="GFW4" s="208"/>
      <c r="GFX4" s="208"/>
      <c r="GFY4" s="208"/>
      <c r="GFZ4" s="208"/>
      <c r="GGA4" s="208"/>
      <c r="GGB4" s="208"/>
      <c r="GGC4" s="208"/>
      <c r="GGD4" s="208"/>
      <c r="GGE4" s="208"/>
      <c r="GGF4" s="208"/>
      <c r="GGG4" s="208"/>
      <c r="GGH4" s="208"/>
      <c r="GGI4" s="208"/>
      <c r="GGJ4" s="208"/>
      <c r="GGK4" s="208"/>
      <c r="GGL4" s="208"/>
      <c r="GGM4" s="208"/>
      <c r="GGN4" s="208"/>
      <c r="GGO4" s="208"/>
      <c r="GGP4" s="208"/>
      <c r="GGQ4" s="208"/>
      <c r="GGR4" s="208"/>
      <c r="GGS4" s="208"/>
      <c r="GGT4" s="208"/>
      <c r="GGU4" s="208"/>
      <c r="GGV4" s="208"/>
      <c r="GGW4" s="208"/>
      <c r="GGX4" s="208"/>
      <c r="GGY4" s="208"/>
      <c r="GGZ4" s="208"/>
      <c r="GHA4" s="208"/>
      <c r="GHB4" s="208"/>
      <c r="GHC4" s="208"/>
      <c r="GHD4" s="208"/>
      <c r="GHE4" s="208"/>
      <c r="GHF4" s="208"/>
      <c r="GHG4" s="208"/>
      <c r="GHH4" s="208"/>
      <c r="GHI4" s="208"/>
      <c r="GHJ4" s="208"/>
      <c r="GHK4" s="208"/>
      <c r="GHL4" s="208"/>
      <c r="GHM4" s="208"/>
      <c r="GHN4" s="208"/>
      <c r="GHO4" s="208"/>
      <c r="GHP4" s="208"/>
      <c r="GHQ4" s="208"/>
      <c r="GHR4" s="208"/>
      <c r="GHS4" s="208"/>
      <c r="GHT4" s="208"/>
      <c r="GHU4" s="208"/>
      <c r="GHV4" s="208"/>
      <c r="GHW4" s="208"/>
      <c r="GHX4" s="208"/>
      <c r="GHY4" s="208"/>
      <c r="GHZ4" s="208"/>
      <c r="GIA4" s="208"/>
      <c r="GIB4" s="208"/>
      <c r="GIC4" s="208"/>
      <c r="GID4" s="208"/>
      <c r="GIE4" s="208"/>
      <c r="GIF4" s="208"/>
      <c r="GIG4" s="208"/>
      <c r="GIH4" s="208"/>
      <c r="GII4" s="208"/>
      <c r="GIJ4" s="208"/>
      <c r="GIK4" s="208"/>
      <c r="GIL4" s="208"/>
      <c r="GIM4" s="208"/>
      <c r="GIN4" s="208"/>
      <c r="GIO4" s="208"/>
      <c r="GIP4" s="208"/>
      <c r="GIQ4" s="208"/>
      <c r="GIR4" s="208"/>
      <c r="GIS4" s="208"/>
      <c r="GIT4" s="208"/>
      <c r="GIU4" s="208"/>
      <c r="GIV4" s="208"/>
      <c r="GIW4" s="208"/>
      <c r="GIX4" s="208"/>
      <c r="GIY4" s="208"/>
      <c r="GIZ4" s="208"/>
      <c r="GJA4" s="208"/>
      <c r="GJB4" s="208"/>
      <c r="GJC4" s="208"/>
      <c r="GJD4" s="208"/>
      <c r="GJE4" s="208"/>
      <c r="GJF4" s="208"/>
      <c r="GJG4" s="208"/>
      <c r="GJH4" s="208"/>
      <c r="GJI4" s="208"/>
      <c r="GJJ4" s="208"/>
      <c r="GJK4" s="208"/>
      <c r="GJL4" s="208"/>
      <c r="GJM4" s="208"/>
      <c r="GJN4" s="208"/>
      <c r="GJO4" s="208"/>
      <c r="GJP4" s="208"/>
      <c r="GJQ4" s="208"/>
      <c r="GJR4" s="208"/>
      <c r="GJS4" s="208"/>
      <c r="GJT4" s="208"/>
      <c r="GJU4" s="208"/>
      <c r="GJV4" s="208"/>
      <c r="GJW4" s="208"/>
      <c r="GJX4" s="208"/>
      <c r="GJY4" s="208"/>
      <c r="GJZ4" s="208"/>
      <c r="GKA4" s="208"/>
      <c r="GKB4" s="208"/>
      <c r="GKC4" s="208"/>
      <c r="GKD4" s="208"/>
      <c r="GKE4" s="208"/>
      <c r="GKF4" s="208"/>
      <c r="GKG4" s="208"/>
      <c r="GKH4" s="208"/>
      <c r="GKI4" s="208"/>
      <c r="GKJ4" s="208"/>
      <c r="GKK4" s="208"/>
      <c r="GKL4" s="208"/>
      <c r="GKM4" s="208"/>
      <c r="GKN4" s="208"/>
      <c r="GKO4" s="208"/>
      <c r="GKP4" s="208"/>
      <c r="GKQ4" s="208"/>
      <c r="GKR4" s="208"/>
      <c r="GKS4" s="208"/>
      <c r="GKT4" s="208"/>
      <c r="GKU4" s="208"/>
      <c r="GKV4" s="208"/>
      <c r="GKW4" s="208"/>
      <c r="GKX4" s="208"/>
      <c r="GKY4" s="208"/>
      <c r="GKZ4" s="208"/>
      <c r="GLA4" s="208"/>
      <c r="GLB4" s="208"/>
      <c r="GLC4" s="208"/>
      <c r="GLD4" s="208"/>
      <c r="GLE4" s="208"/>
      <c r="GLF4" s="208"/>
      <c r="GLG4" s="208"/>
      <c r="GLH4" s="208"/>
      <c r="GLI4" s="208"/>
      <c r="GLJ4" s="208"/>
      <c r="GLK4" s="208"/>
      <c r="GLL4" s="208"/>
      <c r="GLM4" s="208"/>
      <c r="GLN4" s="208"/>
      <c r="GLO4" s="208"/>
      <c r="GLP4" s="208"/>
      <c r="GLQ4" s="208"/>
      <c r="GLR4" s="208"/>
      <c r="GLS4" s="208"/>
      <c r="GLT4" s="208"/>
      <c r="GLU4" s="208"/>
      <c r="GLV4" s="208"/>
      <c r="GLW4" s="208"/>
      <c r="GLX4" s="208"/>
      <c r="GLY4" s="208"/>
      <c r="GLZ4" s="208"/>
      <c r="GMA4" s="208"/>
      <c r="GMB4" s="208"/>
      <c r="GMC4" s="208"/>
      <c r="GMD4" s="208"/>
      <c r="GME4" s="208"/>
      <c r="GMF4" s="208"/>
      <c r="GMG4" s="208"/>
      <c r="GMH4" s="208"/>
      <c r="GMI4" s="208"/>
      <c r="GMJ4" s="208"/>
      <c r="GMK4" s="208"/>
      <c r="GML4" s="208"/>
      <c r="GMM4" s="208"/>
      <c r="GMN4" s="208"/>
      <c r="GMO4" s="208"/>
      <c r="GMP4" s="208"/>
      <c r="GMQ4" s="208"/>
      <c r="GMR4" s="208"/>
      <c r="GMS4" s="208"/>
      <c r="GMT4" s="208"/>
      <c r="GMU4" s="208"/>
      <c r="GMV4" s="208"/>
      <c r="GMW4" s="208"/>
      <c r="GMX4" s="208"/>
      <c r="GMY4" s="208"/>
      <c r="GMZ4" s="208"/>
      <c r="GNA4" s="208"/>
      <c r="GNB4" s="208"/>
      <c r="GNC4" s="208"/>
      <c r="GND4" s="208"/>
      <c r="GNE4" s="208"/>
      <c r="GNF4" s="208"/>
      <c r="GNG4" s="208"/>
      <c r="GNH4" s="208"/>
      <c r="GNI4" s="208"/>
      <c r="GNJ4" s="208"/>
      <c r="GNK4" s="208"/>
      <c r="GNL4" s="208"/>
      <c r="GNM4" s="208"/>
      <c r="GNN4" s="208"/>
      <c r="GNO4" s="208"/>
      <c r="GNP4" s="208"/>
      <c r="GNQ4" s="208"/>
      <c r="GNR4" s="208"/>
      <c r="GNS4" s="208"/>
      <c r="GNT4" s="208"/>
      <c r="GNU4" s="208"/>
      <c r="GNV4" s="208"/>
      <c r="GNW4" s="208"/>
      <c r="GNX4" s="208"/>
      <c r="GNY4" s="208"/>
      <c r="GNZ4" s="208"/>
      <c r="GOA4" s="208"/>
      <c r="GOB4" s="208"/>
      <c r="GOC4" s="208"/>
      <c r="GOD4" s="208"/>
      <c r="GOE4" s="208"/>
      <c r="GOF4" s="208"/>
      <c r="GOG4" s="208"/>
      <c r="GOH4" s="208"/>
      <c r="GOI4" s="208"/>
      <c r="GOJ4" s="208"/>
      <c r="GOK4" s="208"/>
      <c r="GOL4" s="208"/>
      <c r="GOM4" s="208"/>
      <c r="GON4" s="208"/>
      <c r="GOO4" s="208"/>
      <c r="GOP4" s="208"/>
      <c r="GOQ4" s="208"/>
      <c r="GOR4" s="208"/>
      <c r="GOS4" s="208"/>
      <c r="GOT4" s="208"/>
      <c r="GOU4" s="208"/>
      <c r="GOV4" s="208"/>
      <c r="GOW4" s="208"/>
      <c r="GOX4" s="208"/>
      <c r="GOY4" s="208"/>
      <c r="GOZ4" s="208"/>
      <c r="GPA4" s="208"/>
      <c r="GPB4" s="208"/>
      <c r="GPC4" s="208"/>
      <c r="GPD4" s="208"/>
      <c r="GPE4" s="208"/>
      <c r="GPF4" s="208"/>
      <c r="GPG4" s="208"/>
      <c r="GPH4" s="208"/>
      <c r="GPI4" s="208"/>
      <c r="GPJ4" s="208"/>
      <c r="GPK4" s="208"/>
      <c r="GPL4" s="208"/>
      <c r="GPM4" s="208"/>
      <c r="GPN4" s="208"/>
      <c r="GPO4" s="208"/>
      <c r="GPP4" s="208"/>
      <c r="GPQ4" s="208"/>
      <c r="GPR4" s="208"/>
      <c r="GPS4" s="208"/>
      <c r="GPT4" s="208"/>
      <c r="GPU4" s="208"/>
      <c r="GPV4" s="208"/>
      <c r="GPW4" s="208"/>
      <c r="GPX4" s="208"/>
      <c r="GPY4" s="208"/>
      <c r="GPZ4" s="208"/>
      <c r="GQA4" s="208"/>
      <c r="GQB4" s="208"/>
      <c r="GQC4" s="208"/>
      <c r="GQD4" s="208"/>
      <c r="GQE4" s="208"/>
      <c r="GQF4" s="208"/>
      <c r="GQG4" s="208"/>
      <c r="GQH4" s="208"/>
      <c r="GQI4" s="208"/>
      <c r="GQJ4" s="208"/>
      <c r="GQK4" s="208"/>
      <c r="GQL4" s="208"/>
      <c r="GQM4" s="208"/>
      <c r="GQN4" s="208"/>
      <c r="GQO4" s="208"/>
      <c r="GQP4" s="208"/>
      <c r="GQQ4" s="208"/>
      <c r="GQR4" s="208"/>
      <c r="GQS4" s="208"/>
      <c r="GQT4" s="208"/>
      <c r="GQU4" s="208"/>
      <c r="GQV4" s="208"/>
      <c r="GQW4" s="208"/>
      <c r="GQX4" s="208"/>
      <c r="GQY4" s="208"/>
      <c r="GQZ4" s="208"/>
      <c r="GRA4" s="208"/>
      <c r="GRB4" s="208"/>
      <c r="GRC4" s="208"/>
      <c r="GRD4" s="208"/>
      <c r="GRE4" s="208"/>
      <c r="GRF4" s="208"/>
      <c r="GRG4" s="208"/>
      <c r="GRH4" s="208"/>
      <c r="GRI4" s="208"/>
      <c r="GRJ4" s="208"/>
      <c r="GRK4" s="208"/>
      <c r="GRL4" s="208"/>
      <c r="GRM4" s="208"/>
      <c r="GRN4" s="208"/>
      <c r="GRO4" s="208"/>
      <c r="GRP4" s="208"/>
      <c r="GRQ4" s="208"/>
      <c r="GRR4" s="208"/>
      <c r="GRS4" s="208"/>
      <c r="GRT4" s="208"/>
      <c r="GRU4" s="208"/>
      <c r="GRV4" s="208"/>
      <c r="GRW4" s="208"/>
      <c r="GRX4" s="208"/>
      <c r="GRY4" s="208"/>
      <c r="GRZ4" s="208"/>
      <c r="GSA4" s="208"/>
      <c r="GSB4" s="208"/>
      <c r="GSC4" s="208"/>
      <c r="GSD4" s="208"/>
      <c r="GSE4" s="208"/>
      <c r="GSF4" s="208"/>
      <c r="GSG4" s="208"/>
      <c r="GSH4" s="208"/>
      <c r="GSI4" s="208"/>
      <c r="GSJ4" s="208"/>
      <c r="GSK4" s="208"/>
      <c r="GSL4" s="208"/>
      <c r="GSM4" s="208"/>
      <c r="GSN4" s="208"/>
      <c r="GSO4" s="208"/>
      <c r="GSP4" s="208"/>
      <c r="GSQ4" s="208"/>
      <c r="GSR4" s="208"/>
      <c r="GSS4" s="208"/>
      <c r="GST4" s="208"/>
      <c r="GSU4" s="208"/>
      <c r="GSV4" s="208"/>
      <c r="GSW4" s="208"/>
      <c r="GSX4" s="208"/>
      <c r="GSY4" s="208"/>
      <c r="GSZ4" s="208"/>
      <c r="GTA4" s="208"/>
      <c r="GTB4" s="208"/>
      <c r="GTC4" s="208"/>
      <c r="GTD4" s="208"/>
      <c r="GTE4" s="208"/>
      <c r="GTF4" s="208"/>
      <c r="GTG4" s="208"/>
      <c r="GTH4" s="208"/>
      <c r="GTI4" s="208"/>
      <c r="GTJ4" s="208"/>
      <c r="GTK4" s="208"/>
      <c r="GTL4" s="208"/>
      <c r="GTM4" s="208"/>
      <c r="GTN4" s="208"/>
      <c r="GTO4" s="208"/>
      <c r="GTP4" s="208"/>
      <c r="GTQ4" s="208"/>
      <c r="GTR4" s="208"/>
      <c r="GTS4" s="208"/>
      <c r="GTT4" s="208"/>
      <c r="GTU4" s="208"/>
      <c r="GTV4" s="208"/>
      <c r="GTW4" s="208"/>
      <c r="GTX4" s="208"/>
      <c r="GTY4" s="208"/>
      <c r="GTZ4" s="208"/>
      <c r="GUA4" s="208"/>
      <c r="GUB4" s="208"/>
      <c r="GUC4" s="208"/>
      <c r="GUD4" s="208"/>
      <c r="GUE4" s="208"/>
      <c r="GUF4" s="208"/>
      <c r="GUG4" s="208"/>
      <c r="GUH4" s="208"/>
      <c r="GUI4" s="208"/>
      <c r="GUJ4" s="208"/>
      <c r="GUK4" s="208"/>
      <c r="GUL4" s="208"/>
      <c r="GUM4" s="208"/>
      <c r="GUN4" s="208"/>
      <c r="GUO4" s="208"/>
      <c r="GUP4" s="208"/>
      <c r="GUQ4" s="208"/>
      <c r="GUR4" s="208"/>
      <c r="GUS4" s="208"/>
      <c r="GUT4" s="208"/>
      <c r="GUU4" s="208"/>
      <c r="GUV4" s="208"/>
      <c r="GUW4" s="208"/>
      <c r="GUX4" s="208"/>
      <c r="GUY4" s="208"/>
      <c r="GUZ4" s="208"/>
      <c r="GVA4" s="208"/>
      <c r="GVB4" s="208"/>
      <c r="GVC4" s="208"/>
      <c r="GVD4" s="208"/>
      <c r="GVE4" s="208"/>
      <c r="GVF4" s="208"/>
      <c r="GVG4" s="208"/>
      <c r="GVH4" s="208"/>
      <c r="GVI4" s="208"/>
      <c r="GVJ4" s="208"/>
      <c r="GVK4" s="208"/>
      <c r="GVL4" s="208"/>
      <c r="GVM4" s="208"/>
      <c r="GVN4" s="208"/>
      <c r="GVO4" s="208"/>
      <c r="GVP4" s="208"/>
      <c r="GVQ4" s="208"/>
      <c r="GVR4" s="208"/>
      <c r="GVS4" s="208"/>
      <c r="GVT4" s="208"/>
      <c r="GVU4" s="208"/>
      <c r="GVV4" s="208"/>
      <c r="GVW4" s="208"/>
      <c r="GVX4" s="208"/>
      <c r="GVY4" s="208"/>
      <c r="GVZ4" s="208"/>
      <c r="GWA4" s="208"/>
      <c r="GWB4" s="208"/>
      <c r="GWC4" s="208"/>
      <c r="GWD4" s="208"/>
      <c r="GWE4" s="208"/>
      <c r="GWF4" s="208"/>
      <c r="GWG4" s="208"/>
      <c r="GWH4" s="208"/>
      <c r="GWI4" s="208"/>
      <c r="GWJ4" s="208"/>
      <c r="GWK4" s="208"/>
      <c r="GWL4" s="208"/>
      <c r="GWM4" s="208"/>
      <c r="GWN4" s="208"/>
      <c r="GWO4" s="208"/>
      <c r="GWP4" s="208"/>
      <c r="GWQ4" s="208"/>
      <c r="GWR4" s="208"/>
      <c r="GWS4" s="208"/>
      <c r="GWT4" s="208"/>
      <c r="GWU4" s="208"/>
      <c r="GWV4" s="208"/>
      <c r="GWW4" s="208"/>
      <c r="GWX4" s="208"/>
      <c r="GWY4" s="208"/>
      <c r="GWZ4" s="208"/>
      <c r="GXA4" s="208"/>
      <c r="GXB4" s="208"/>
      <c r="GXC4" s="208"/>
      <c r="GXD4" s="208"/>
      <c r="GXE4" s="208"/>
      <c r="GXF4" s="208"/>
      <c r="GXG4" s="208"/>
      <c r="GXH4" s="208"/>
      <c r="GXI4" s="208"/>
      <c r="GXJ4" s="208"/>
      <c r="GXK4" s="208"/>
      <c r="GXL4" s="208"/>
      <c r="GXM4" s="208"/>
      <c r="GXN4" s="208"/>
      <c r="GXO4" s="208"/>
      <c r="GXP4" s="208"/>
      <c r="GXQ4" s="208"/>
      <c r="GXR4" s="208"/>
      <c r="GXS4" s="208"/>
      <c r="GXT4" s="208"/>
      <c r="GXU4" s="208"/>
      <c r="GXV4" s="208"/>
      <c r="GXW4" s="208"/>
      <c r="GXX4" s="208"/>
      <c r="GXY4" s="208"/>
      <c r="GXZ4" s="208"/>
      <c r="GYA4" s="208"/>
      <c r="GYB4" s="208"/>
      <c r="GYC4" s="208"/>
      <c r="GYD4" s="208"/>
      <c r="GYE4" s="208"/>
      <c r="GYF4" s="208"/>
      <c r="GYG4" s="208"/>
      <c r="GYH4" s="208"/>
      <c r="GYI4" s="208"/>
      <c r="GYJ4" s="208"/>
      <c r="GYK4" s="208"/>
      <c r="GYL4" s="208"/>
      <c r="GYM4" s="208"/>
      <c r="GYN4" s="208"/>
      <c r="GYO4" s="208"/>
      <c r="GYP4" s="208"/>
      <c r="GYQ4" s="208"/>
      <c r="GYR4" s="208"/>
      <c r="GYS4" s="208"/>
      <c r="GYT4" s="208"/>
      <c r="GYU4" s="208"/>
      <c r="GYV4" s="208"/>
      <c r="GYW4" s="208"/>
      <c r="GYX4" s="208"/>
      <c r="GYY4" s="208"/>
      <c r="GYZ4" s="208"/>
      <c r="GZA4" s="208"/>
      <c r="GZB4" s="208"/>
      <c r="GZC4" s="208"/>
      <c r="GZD4" s="208"/>
      <c r="GZE4" s="208"/>
      <c r="GZF4" s="208"/>
      <c r="GZG4" s="208"/>
      <c r="GZH4" s="208"/>
      <c r="GZI4" s="208"/>
      <c r="GZJ4" s="208"/>
      <c r="GZK4" s="208"/>
      <c r="GZL4" s="208"/>
      <c r="GZM4" s="208"/>
      <c r="GZN4" s="208"/>
      <c r="GZO4" s="208"/>
      <c r="GZP4" s="208"/>
      <c r="GZQ4" s="208"/>
      <c r="GZR4" s="208"/>
      <c r="GZS4" s="208"/>
      <c r="GZT4" s="208"/>
      <c r="GZU4" s="208"/>
      <c r="GZV4" s="208"/>
      <c r="GZW4" s="208"/>
      <c r="GZX4" s="208"/>
      <c r="GZY4" s="208"/>
      <c r="GZZ4" s="208"/>
      <c r="HAA4" s="208"/>
      <c r="HAB4" s="208"/>
      <c r="HAC4" s="208"/>
      <c r="HAD4" s="208"/>
      <c r="HAE4" s="208"/>
      <c r="HAF4" s="208"/>
      <c r="HAG4" s="208"/>
      <c r="HAH4" s="208"/>
      <c r="HAI4" s="208"/>
      <c r="HAJ4" s="208"/>
      <c r="HAK4" s="208"/>
      <c r="HAL4" s="208"/>
      <c r="HAM4" s="208"/>
      <c r="HAN4" s="208"/>
      <c r="HAO4" s="208"/>
      <c r="HAP4" s="208"/>
      <c r="HAQ4" s="208"/>
      <c r="HAR4" s="208"/>
      <c r="HAS4" s="208"/>
      <c r="HAT4" s="208"/>
      <c r="HAU4" s="208"/>
      <c r="HAV4" s="208"/>
      <c r="HAW4" s="208"/>
      <c r="HAX4" s="208"/>
      <c r="HAY4" s="208"/>
      <c r="HAZ4" s="208"/>
      <c r="HBA4" s="208"/>
      <c r="HBB4" s="208"/>
      <c r="HBC4" s="208"/>
      <c r="HBD4" s="208"/>
      <c r="HBE4" s="208"/>
      <c r="HBF4" s="208"/>
      <c r="HBG4" s="208"/>
      <c r="HBH4" s="208"/>
      <c r="HBI4" s="208"/>
      <c r="HBJ4" s="208"/>
      <c r="HBK4" s="208"/>
      <c r="HBL4" s="208"/>
      <c r="HBM4" s="208"/>
      <c r="HBN4" s="208"/>
      <c r="HBO4" s="208"/>
      <c r="HBP4" s="208"/>
      <c r="HBQ4" s="208"/>
      <c r="HBR4" s="208"/>
      <c r="HBS4" s="208"/>
      <c r="HBT4" s="208"/>
      <c r="HBU4" s="208"/>
      <c r="HBV4" s="208"/>
      <c r="HBW4" s="208"/>
      <c r="HBX4" s="208"/>
      <c r="HBY4" s="208"/>
      <c r="HBZ4" s="208"/>
      <c r="HCA4" s="208"/>
      <c r="HCB4" s="208"/>
      <c r="HCC4" s="208"/>
      <c r="HCD4" s="208"/>
      <c r="HCE4" s="208"/>
      <c r="HCF4" s="208"/>
      <c r="HCG4" s="208"/>
      <c r="HCH4" s="208"/>
      <c r="HCI4" s="208"/>
      <c r="HCJ4" s="208"/>
      <c r="HCK4" s="208"/>
      <c r="HCL4" s="208"/>
      <c r="HCM4" s="208"/>
      <c r="HCN4" s="208"/>
      <c r="HCO4" s="208"/>
      <c r="HCP4" s="208"/>
      <c r="HCQ4" s="208"/>
      <c r="HCR4" s="208"/>
      <c r="HCS4" s="208"/>
      <c r="HCT4" s="208"/>
      <c r="HCU4" s="208"/>
      <c r="HCV4" s="208"/>
      <c r="HCW4" s="208"/>
      <c r="HCX4" s="208"/>
      <c r="HCY4" s="208"/>
      <c r="HCZ4" s="208"/>
      <c r="HDA4" s="208"/>
      <c r="HDB4" s="208"/>
      <c r="HDC4" s="208"/>
      <c r="HDD4" s="208"/>
      <c r="HDE4" s="208"/>
      <c r="HDF4" s="208"/>
      <c r="HDG4" s="208"/>
      <c r="HDH4" s="208"/>
      <c r="HDI4" s="208"/>
      <c r="HDJ4" s="208"/>
      <c r="HDK4" s="208"/>
      <c r="HDL4" s="208"/>
      <c r="HDM4" s="208"/>
      <c r="HDN4" s="208"/>
      <c r="HDO4" s="208"/>
      <c r="HDP4" s="208"/>
      <c r="HDQ4" s="208"/>
      <c r="HDR4" s="208"/>
      <c r="HDS4" s="208"/>
      <c r="HDT4" s="208"/>
      <c r="HDU4" s="208"/>
      <c r="HDV4" s="208"/>
      <c r="HDW4" s="208"/>
      <c r="HDX4" s="208"/>
      <c r="HDY4" s="208"/>
      <c r="HDZ4" s="208"/>
      <c r="HEA4" s="208"/>
      <c r="HEB4" s="208"/>
      <c r="HEC4" s="208"/>
      <c r="HED4" s="208"/>
      <c r="HEE4" s="208"/>
      <c r="HEF4" s="208"/>
      <c r="HEG4" s="208"/>
      <c r="HEH4" s="208"/>
      <c r="HEI4" s="208"/>
      <c r="HEJ4" s="208"/>
      <c r="HEK4" s="208"/>
      <c r="HEL4" s="208"/>
      <c r="HEM4" s="208"/>
      <c r="HEN4" s="208"/>
      <c r="HEO4" s="208"/>
      <c r="HEP4" s="208"/>
      <c r="HEQ4" s="208"/>
      <c r="HER4" s="208"/>
      <c r="HES4" s="208"/>
      <c r="HET4" s="208"/>
      <c r="HEU4" s="208"/>
      <c r="HEV4" s="208"/>
      <c r="HEW4" s="208"/>
      <c r="HEX4" s="208"/>
      <c r="HEY4" s="208"/>
      <c r="HEZ4" s="208"/>
      <c r="HFA4" s="208"/>
      <c r="HFB4" s="208"/>
      <c r="HFC4" s="208"/>
      <c r="HFD4" s="208"/>
      <c r="HFE4" s="208"/>
      <c r="HFF4" s="208"/>
      <c r="HFG4" s="208"/>
      <c r="HFH4" s="208"/>
      <c r="HFI4" s="208"/>
      <c r="HFJ4" s="208"/>
      <c r="HFK4" s="208"/>
      <c r="HFL4" s="208"/>
      <c r="HFM4" s="208"/>
      <c r="HFN4" s="208"/>
      <c r="HFO4" s="208"/>
      <c r="HFP4" s="208"/>
      <c r="HFQ4" s="208"/>
      <c r="HFR4" s="208"/>
      <c r="HFS4" s="208"/>
      <c r="HFT4" s="208"/>
      <c r="HFU4" s="208"/>
      <c r="HFV4" s="208"/>
      <c r="HFW4" s="208"/>
      <c r="HFX4" s="208"/>
      <c r="HFY4" s="208"/>
      <c r="HFZ4" s="208"/>
      <c r="HGA4" s="208"/>
      <c r="HGB4" s="208"/>
      <c r="HGC4" s="208"/>
      <c r="HGD4" s="208"/>
      <c r="HGE4" s="208"/>
      <c r="HGF4" s="208"/>
      <c r="HGG4" s="208"/>
      <c r="HGH4" s="208"/>
      <c r="HGI4" s="208"/>
      <c r="HGJ4" s="208"/>
      <c r="HGK4" s="208"/>
      <c r="HGL4" s="208"/>
      <c r="HGM4" s="208"/>
      <c r="HGN4" s="208"/>
      <c r="HGO4" s="208"/>
      <c r="HGP4" s="208"/>
      <c r="HGQ4" s="208"/>
      <c r="HGR4" s="208"/>
      <c r="HGS4" s="208"/>
      <c r="HGT4" s="208"/>
      <c r="HGU4" s="208"/>
      <c r="HGV4" s="208"/>
      <c r="HGW4" s="208"/>
      <c r="HGX4" s="208"/>
      <c r="HGY4" s="208"/>
      <c r="HGZ4" s="208"/>
      <c r="HHA4" s="208"/>
      <c r="HHB4" s="208"/>
      <c r="HHC4" s="208"/>
      <c r="HHD4" s="208"/>
      <c r="HHE4" s="208"/>
      <c r="HHF4" s="208"/>
      <c r="HHG4" s="208"/>
      <c r="HHH4" s="208"/>
      <c r="HHI4" s="208"/>
      <c r="HHJ4" s="208"/>
      <c r="HHK4" s="208"/>
      <c r="HHL4" s="208"/>
      <c r="HHM4" s="208"/>
      <c r="HHN4" s="208"/>
      <c r="HHO4" s="208"/>
      <c r="HHP4" s="208"/>
      <c r="HHQ4" s="208"/>
      <c r="HHR4" s="208"/>
      <c r="HHS4" s="208"/>
      <c r="HHT4" s="208"/>
      <c r="HHU4" s="208"/>
      <c r="HHV4" s="208"/>
      <c r="HHW4" s="208"/>
      <c r="HHX4" s="208"/>
      <c r="HHY4" s="208"/>
      <c r="HHZ4" s="208"/>
      <c r="HIA4" s="208"/>
      <c r="HIB4" s="208"/>
      <c r="HIC4" s="208"/>
      <c r="HID4" s="208"/>
      <c r="HIE4" s="208"/>
      <c r="HIF4" s="208"/>
      <c r="HIG4" s="208"/>
      <c r="HIH4" s="208"/>
      <c r="HII4" s="208"/>
      <c r="HIJ4" s="208"/>
      <c r="HIK4" s="208"/>
      <c r="HIL4" s="208"/>
      <c r="HIM4" s="208"/>
      <c r="HIN4" s="208"/>
      <c r="HIO4" s="208"/>
      <c r="HIP4" s="208"/>
      <c r="HIQ4" s="208"/>
      <c r="HIR4" s="208"/>
      <c r="HIS4" s="208"/>
      <c r="HIT4" s="208"/>
      <c r="HIU4" s="208"/>
      <c r="HIV4" s="208"/>
      <c r="HIW4" s="208"/>
      <c r="HIX4" s="208"/>
      <c r="HIY4" s="208"/>
      <c r="HIZ4" s="208"/>
      <c r="HJA4" s="208"/>
      <c r="HJB4" s="208"/>
      <c r="HJC4" s="208"/>
      <c r="HJD4" s="208"/>
      <c r="HJE4" s="208"/>
      <c r="HJF4" s="208"/>
      <c r="HJG4" s="208"/>
      <c r="HJH4" s="208"/>
      <c r="HJI4" s="208"/>
      <c r="HJJ4" s="208"/>
      <c r="HJK4" s="208"/>
      <c r="HJL4" s="208"/>
      <c r="HJM4" s="208"/>
      <c r="HJN4" s="208"/>
      <c r="HJO4" s="208"/>
      <c r="HJP4" s="208"/>
      <c r="HJQ4" s="208"/>
      <c r="HJR4" s="208"/>
      <c r="HJS4" s="208"/>
      <c r="HJT4" s="208"/>
      <c r="HJU4" s="208"/>
      <c r="HJV4" s="208"/>
      <c r="HJW4" s="208"/>
      <c r="HJX4" s="208"/>
      <c r="HJY4" s="208"/>
      <c r="HJZ4" s="208"/>
      <c r="HKA4" s="208"/>
      <c r="HKB4" s="208"/>
      <c r="HKC4" s="208"/>
      <c r="HKD4" s="208"/>
      <c r="HKE4" s="208"/>
      <c r="HKF4" s="208"/>
      <c r="HKG4" s="208"/>
      <c r="HKH4" s="208"/>
      <c r="HKI4" s="208"/>
      <c r="HKJ4" s="208"/>
      <c r="HKK4" s="208"/>
      <c r="HKL4" s="208"/>
      <c r="HKM4" s="208"/>
      <c r="HKN4" s="208"/>
      <c r="HKO4" s="208"/>
      <c r="HKP4" s="208"/>
      <c r="HKQ4" s="208"/>
      <c r="HKR4" s="208"/>
      <c r="HKS4" s="208"/>
      <c r="HKT4" s="208"/>
      <c r="HKU4" s="208"/>
      <c r="HKV4" s="208"/>
      <c r="HKW4" s="208"/>
      <c r="HKX4" s="208"/>
      <c r="HKY4" s="208"/>
      <c r="HKZ4" s="208"/>
      <c r="HLA4" s="208"/>
      <c r="HLB4" s="208"/>
      <c r="HLC4" s="208"/>
      <c r="HLD4" s="208"/>
      <c r="HLE4" s="208"/>
      <c r="HLF4" s="208"/>
      <c r="HLG4" s="208"/>
      <c r="HLH4" s="208"/>
      <c r="HLI4" s="208"/>
      <c r="HLJ4" s="208"/>
      <c r="HLK4" s="208"/>
      <c r="HLL4" s="208"/>
      <c r="HLM4" s="208"/>
      <c r="HLN4" s="208"/>
      <c r="HLO4" s="208"/>
      <c r="HLP4" s="208"/>
      <c r="HLQ4" s="208"/>
      <c r="HLR4" s="208"/>
      <c r="HLS4" s="208"/>
      <c r="HLT4" s="208"/>
      <c r="HLU4" s="208"/>
      <c r="HLV4" s="208"/>
      <c r="HLW4" s="208"/>
      <c r="HLX4" s="208"/>
      <c r="HLY4" s="208"/>
      <c r="HLZ4" s="208"/>
      <c r="HMA4" s="208"/>
      <c r="HMB4" s="208"/>
      <c r="HMC4" s="208"/>
      <c r="HMD4" s="208"/>
      <c r="HME4" s="208"/>
      <c r="HMF4" s="208"/>
      <c r="HMG4" s="208"/>
      <c r="HMH4" s="208"/>
      <c r="HMI4" s="208"/>
      <c r="HMJ4" s="208"/>
      <c r="HMK4" s="208"/>
      <c r="HML4" s="208"/>
      <c r="HMM4" s="208"/>
      <c r="HMN4" s="208"/>
      <c r="HMO4" s="208"/>
      <c r="HMP4" s="208"/>
      <c r="HMQ4" s="208"/>
      <c r="HMR4" s="208"/>
      <c r="HMS4" s="208"/>
      <c r="HMT4" s="208"/>
      <c r="HMU4" s="208"/>
      <c r="HMV4" s="208"/>
      <c r="HMW4" s="208"/>
      <c r="HMX4" s="208"/>
      <c r="HMY4" s="208"/>
      <c r="HMZ4" s="208"/>
      <c r="HNA4" s="208"/>
      <c r="HNB4" s="208"/>
      <c r="HNC4" s="208"/>
      <c r="HND4" s="208"/>
      <c r="HNE4" s="208"/>
      <c r="HNF4" s="208"/>
      <c r="HNG4" s="208"/>
      <c r="HNH4" s="208"/>
      <c r="HNI4" s="208"/>
      <c r="HNJ4" s="208"/>
      <c r="HNK4" s="208"/>
      <c r="HNL4" s="208"/>
      <c r="HNM4" s="208"/>
      <c r="HNN4" s="208"/>
      <c r="HNO4" s="208"/>
      <c r="HNP4" s="208"/>
      <c r="HNQ4" s="208"/>
      <c r="HNR4" s="208"/>
      <c r="HNS4" s="208"/>
      <c r="HNT4" s="208"/>
      <c r="HNU4" s="208"/>
      <c r="HNV4" s="208"/>
      <c r="HNW4" s="208"/>
      <c r="HNX4" s="208"/>
      <c r="HNY4" s="208"/>
      <c r="HNZ4" s="208"/>
      <c r="HOA4" s="208"/>
      <c r="HOB4" s="208"/>
      <c r="HOC4" s="208"/>
      <c r="HOD4" s="208"/>
      <c r="HOE4" s="208"/>
      <c r="HOF4" s="208"/>
      <c r="HOG4" s="208"/>
      <c r="HOH4" s="208"/>
      <c r="HOI4" s="208"/>
      <c r="HOJ4" s="208"/>
      <c r="HOK4" s="208"/>
      <c r="HOL4" s="208"/>
      <c r="HOM4" s="208"/>
      <c r="HON4" s="208"/>
      <c r="HOO4" s="208"/>
      <c r="HOP4" s="208"/>
      <c r="HOQ4" s="208"/>
      <c r="HOR4" s="208"/>
      <c r="HOS4" s="208"/>
      <c r="HOT4" s="208"/>
      <c r="HOU4" s="208"/>
      <c r="HOV4" s="208"/>
      <c r="HOW4" s="208"/>
      <c r="HOX4" s="208"/>
      <c r="HOY4" s="208"/>
      <c r="HOZ4" s="208"/>
      <c r="HPA4" s="208"/>
      <c r="HPB4" s="208"/>
      <c r="HPC4" s="208"/>
      <c r="HPD4" s="208"/>
      <c r="HPE4" s="208"/>
      <c r="HPF4" s="208"/>
      <c r="HPG4" s="208"/>
      <c r="HPH4" s="208"/>
      <c r="HPI4" s="208"/>
      <c r="HPJ4" s="208"/>
      <c r="HPK4" s="208"/>
      <c r="HPL4" s="208"/>
      <c r="HPM4" s="208"/>
      <c r="HPN4" s="208"/>
      <c r="HPO4" s="208"/>
      <c r="HPP4" s="208"/>
      <c r="HPQ4" s="208"/>
      <c r="HPR4" s="208"/>
      <c r="HPS4" s="208"/>
      <c r="HPT4" s="208"/>
      <c r="HPU4" s="208"/>
      <c r="HPV4" s="208"/>
      <c r="HPW4" s="208"/>
      <c r="HPX4" s="208"/>
      <c r="HPY4" s="208"/>
      <c r="HPZ4" s="208"/>
      <c r="HQA4" s="208"/>
      <c r="HQB4" s="208"/>
      <c r="HQC4" s="208"/>
      <c r="HQD4" s="208"/>
      <c r="HQE4" s="208"/>
      <c r="HQF4" s="208"/>
      <c r="HQG4" s="208"/>
      <c r="HQH4" s="208"/>
      <c r="HQI4" s="208"/>
      <c r="HQJ4" s="208"/>
      <c r="HQK4" s="208"/>
      <c r="HQL4" s="208"/>
      <c r="HQM4" s="208"/>
      <c r="HQN4" s="208"/>
      <c r="HQO4" s="208"/>
      <c r="HQP4" s="208"/>
      <c r="HQQ4" s="208"/>
      <c r="HQR4" s="208"/>
      <c r="HQS4" s="208"/>
      <c r="HQT4" s="208"/>
      <c r="HQU4" s="208"/>
      <c r="HQV4" s="208"/>
      <c r="HQW4" s="208"/>
      <c r="HQX4" s="208"/>
      <c r="HQY4" s="208"/>
      <c r="HQZ4" s="208"/>
      <c r="HRA4" s="208"/>
      <c r="HRB4" s="208"/>
      <c r="HRC4" s="208"/>
      <c r="HRD4" s="208"/>
      <c r="HRE4" s="208"/>
      <c r="HRF4" s="208"/>
      <c r="HRG4" s="208"/>
      <c r="HRH4" s="208"/>
      <c r="HRI4" s="208"/>
      <c r="HRJ4" s="208"/>
      <c r="HRK4" s="208"/>
      <c r="HRL4" s="208"/>
      <c r="HRM4" s="208"/>
      <c r="HRN4" s="208"/>
      <c r="HRO4" s="208"/>
      <c r="HRP4" s="208"/>
      <c r="HRQ4" s="208"/>
      <c r="HRR4" s="208"/>
      <c r="HRS4" s="208"/>
      <c r="HRT4" s="208"/>
      <c r="HRU4" s="208"/>
      <c r="HRV4" s="208"/>
      <c r="HRW4" s="208"/>
      <c r="HRX4" s="208"/>
      <c r="HRY4" s="208"/>
      <c r="HRZ4" s="208"/>
      <c r="HSA4" s="208"/>
      <c r="HSB4" s="208"/>
      <c r="HSC4" s="208"/>
      <c r="HSD4" s="208"/>
      <c r="HSE4" s="208"/>
      <c r="HSF4" s="208"/>
      <c r="HSG4" s="208"/>
      <c r="HSH4" s="208"/>
      <c r="HSI4" s="208"/>
      <c r="HSJ4" s="208"/>
      <c r="HSK4" s="208"/>
      <c r="HSL4" s="208"/>
      <c r="HSM4" s="208"/>
      <c r="HSN4" s="208"/>
      <c r="HSO4" s="208"/>
      <c r="HSP4" s="208"/>
      <c r="HSQ4" s="208"/>
      <c r="HSR4" s="208"/>
      <c r="HSS4" s="208"/>
      <c r="HST4" s="208"/>
      <c r="HSU4" s="208"/>
      <c r="HSV4" s="208"/>
      <c r="HSW4" s="208"/>
      <c r="HSX4" s="208"/>
      <c r="HSY4" s="208"/>
      <c r="HSZ4" s="208"/>
      <c r="HTA4" s="208"/>
      <c r="HTB4" s="208"/>
      <c r="HTC4" s="208"/>
      <c r="HTD4" s="208"/>
      <c r="HTE4" s="208"/>
      <c r="HTF4" s="208"/>
      <c r="HTG4" s="208"/>
      <c r="HTH4" s="208"/>
      <c r="HTI4" s="208"/>
      <c r="HTJ4" s="208"/>
      <c r="HTK4" s="208"/>
      <c r="HTL4" s="208"/>
      <c r="HTM4" s="208"/>
      <c r="HTN4" s="208"/>
      <c r="HTO4" s="208"/>
      <c r="HTP4" s="208"/>
      <c r="HTQ4" s="208"/>
      <c r="HTR4" s="208"/>
      <c r="HTS4" s="208"/>
      <c r="HTT4" s="208"/>
      <c r="HTU4" s="208"/>
      <c r="HTV4" s="208"/>
      <c r="HTW4" s="208"/>
      <c r="HTX4" s="208"/>
      <c r="HTY4" s="208"/>
      <c r="HTZ4" s="208"/>
      <c r="HUA4" s="208"/>
      <c r="HUB4" s="208"/>
      <c r="HUC4" s="208"/>
      <c r="HUD4" s="208"/>
      <c r="HUE4" s="208"/>
      <c r="HUF4" s="208"/>
      <c r="HUG4" s="208"/>
      <c r="HUH4" s="208"/>
      <c r="HUI4" s="208"/>
      <c r="HUJ4" s="208"/>
      <c r="HUK4" s="208"/>
      <c r="HUL4" s="208"/>
      <c r="HUM4" s="208"/>
      <c r="HUN4" s="208"/>
      <c r="HUO4" s="208"/>
      <c r="HUP4" s="208"/>
      <c r="HUQ4" s="208"/>
      <c r="HUR4" s="208"/>
      <c r="HUS4" s="208"/>
      <c r="HUT4" s="208"/>
      <c r="HUU4" s="208"/>
      <c r="HUV4" s="208"/>
      <c r="HUW4" s="208"/>
      <c r="HUX4" s="208"/>
      <c r="HUY4" s="208"/>
      <c r="HUZ4" s="208"/>
      <c r="HVA4" s="208"/>
      <c r="HVB4" s="208"/>
      <c r="HVC4" s="208"/>
      <c r="HVD4" s="208"/>
      <c r="HVE4" s="208"/>
      <c r="HVF4" s="208"/>
      <c r="HVG4" s="208"/>
      <c r="HVH4" s="208"/>
      <c r="HVI4" s="208"/>
      <c r="HVJ4" s="208"/>
      <c r="HVK4" s="208"/>
      <c r="HVL4" s="208"/>
      <c r="HVM4" s="208"/>
      <c r="HVN4" s="208"/>
      <c r="HVO4" s="208"/>
      <c r="HVP4" s="208"/>
      <c r="HVQ4" s="208"/>
      <c r="HVR4" s="208"/>
      <c r="HVS4" s="208"/>
      <c r="HVT4" s="208"/>
      <c r="HVU4" s="208"/>
      <c r="HVV4" s="208"/>
      <c r="HVW4" s="208"/>
      <c r="HVX4" s="208"/>
      <c r="HVY4" s="208"/>
      <c r="HVZ4" s="208"/>
      <c r="HWA4" s="208"/>
      <c r="HWB4" s="208"/>
      <c r="HWC4" s="208"/>
      <c r="HWD4" s="208"/>
      <c r="HWE4" s="208"/>
      <c r="HWF4" s="208"/>
      <c r="HWG4" s="208"/>
      <c r="HWH4" s="208"/>
      <c r="HWI4" s="208"/>
      <c r="HWJ4" s="208"/>
      <c r="HWK4" s="208"/>
      <c r="HWL4" s="208"/>
      <c r="HWM4" s="208"/>
      <c r="HWN4" s="208"/>
      <c r="HWO4" s="208"/>
      <c r="HWP4" s="208"/>
      <c r="HWQ4" s="208"/>
      <c r="HWR4" s="208"/>
      <c r="HWS4" s="208"/>
      <c r="HWT4" s="208"/>
      <c r="HWU4" s="208"/>
      <c r="HWV4" s="208"/>
      <c r="HWW4" s="208"/>
      <c r="HWX4" s="208"/>
      <c r="HWY4" s="208"/>
      <c r="HWZ4" s="208"/>
      <c r="HXA4" s="208"/>
      <c r="HXB4" s="208"/>
      <c r="HXC4" s="208"/>
      <c r="HXD4" s="208"/>
      <c r="HXE4" s="208"/>
      <c r="HXF4" s="208"/>
      <c r="HXG4" s="208"/>
      <c r="HXH4" s="208"/>
      <c r="HXI4" s="208"/>
      <c r="HXJ4" s="208"/>
      <c r="HXK4" s="208"/>
      <c r="HXL4" s="208"/>
      <c r="HXM4" s="208"/>
      <c r="HXN4" s="208"/>
      <c r="HXO4" s="208"/>
      <c r="HXP4" s="208"/>
      <c r="HXQ4" s="208"/>
      <c r="HXR4" s="208"/>
      <c r="HXS4" s="208"/>
      <c r="HXT4" s="208"/>
      <c r="HXU4" s="208"/>
      <c r="HXV4" s="208"/>
      <c r="HXW4" s="208"/>
      <c r="HXX4" s="208"/>
      <c r="HXY4" s="208"/>
      <c r="HXZ4" s="208"/>
      <c r="HYA4" s="208"/>
      <c r="HYB4" s="208"/>
      <c r="HYC4" s="208"/>
      <c r="HYD4" s="208"/>
      <c r="HYE4" s="208"/>
      <c r="HYF4" s="208"/>
      <c r="HYG4" s="208"/>
      <c r="HYH4" s="208"/>
      <c r="HYI4" s="208"/>
      <c r="HYJ4" s="208"/>
      <c r="HYK4" s="208"/>
      <c r="HYL4" s="208"/>
      <c r="HYM4" s="208"/>
      <c r="HYN4" s="208"/>
      <c r="HYO4" s="208"/>
      <c r="HYP4" s="208"/>
      <c r="HYQ4" s="208"/>
      <c r="HYR4" s="208"/>
      <c r="HYS4" s="208"/>
      <c r="HYT4" s="208"/>
      <c r="HYU4" s="208"/>
      <c r="HYV4" s="208"/>
      <c r="HYW4" s="208"/>
      <c r="HYX4" s="208"/>
      <c r="HYY4" s="208"/>
      <c r="HYZ4" s="208"/>
      <c r="HZA4" s="208"/>
      <c r="HZB4" s="208"/>
      <c r="HZC4" s="208"/>
      <c r="HZD4" s="208"/>
      <c r="HZE4" s="208"/>
      <c r="HZF4" s="208"/>
      <c r="HZG4" s="208"/>
      <c r="HZH4" s="208"/>
      <c r="HZI4" s="208"/>
      <c r="HZJ4" s="208"/>
      <c r="HZK4" s="208"/>
      <c r="HZL4" s="208"/>
      <c r="HZM4" s="208"/>
      <c r="HZN4" s="208"/>
      <c r="HZO4" s="208"/>
      <c r="HZP4" s="208"/>
      <c r="HZQ4" s="208"/>
      <c r="HZR4" s="208"/>
      <c r="HZS4" s="208"/>
      <c r="HZT4" s="208"/>
      <c r="HZU4" s="208"/>
      <c r="HZV4" s="208"/>
      <c r="HZW4" s="208"/>
      <c r="HZX4" s="208"/>
      <c r="HZY4" s="208"/>
      <c r="HZZ4" s="208"/>
      <c r="IAA4" s="208"/>
      <c r="IAB4" s="208"/>
      <c r="IAC4" s="208"/>
      <c r="IAD4" s="208"/>
      <c r="IAE4" s="208"/>
      <c r="IAF4" s="208"/>
      <c r="IAG4" s="208"/>
      <c r="IAH4" s="208"/>
      <c r="IAI4" s="208"/>
      <c r="IAJ4" s="208"/>
      <c r="IAK4" s="208"/>
      <c r="IAL4" s="208"/>
      <c r="IAM4" s="208"/>
      <c r="IAN4" s="208"/>
      <c r="IAO4" s="208"/>
      <c r="IAP4" s="208"/>
      <c r="IAQ4" s="208"/>
      <c r="IAR4" s="208"/>
      <c r="IAS4" s="208"/>
      <c r="IAT4" s="208"/>
      <c r="IAU4" s="208"/>
      <c r="IAV4" s="208"/>
      <c r="IAW4" s="208"/>
      <c r="IAX4" s="208"/>
      <c r="IAY4" s="208"/>
      <c r="IAZ4" s="208"/>
      <c r="IBA4" s="208"/>
      <c r="IBB4" s="208"/>
      <c r="IBC4" s="208"/>
      <c r="IBD4" s="208"/>
      <c r="IBE4" s="208"/>
      <c r="IBF4" s="208"/>
      <c r="IBG4" s="208"/>
      <c r="IBH4" s="208"/>
      <c r="IBI4" s="208"/>
      <c r="IBJ4" s="208"/>
      <c r="IBK4" s="208"/>
      <c r="IBL4" s="208"/>
      <c r="IBM4" s="208"/>
      <c r="IBN4" s="208"/>
      <c r="IBO4" s="208"/>
      <c r="IBP4" s="208"/>
      <c r="IBQ4" s="208"/>
      <c r="IBR4" s="208"/>
      <c r="IBS4" s="208"/>
      <c r="IBT4" s="208"/>
      <c r="IBU4" s="208"/>
      <c r="IBV4" s="208"/>
      <c r="IBW4" s="208"/>
      <c r="IBX4" s="208"/>
      <c r="IBY4" s="208"/>
      <c r="IBZ4" s="208"/>
      <c r="ICA4" s="208"/>
      <c r="ICB4" s="208"/>
      <c r="ICC4" s="208"/>
      <c r="ICD4" s="208"/>
      <c r="ICE4" s="208"/>
      <c r="ICF4" s="208"/>
      <c r="ICG4" s="208"/>
      <c r="ICH4" s="208"/>
      <c r="ICI4" s="208"/>
      <c r="ICJ4" s="208"/>
      <c r="ICK4" s="208"/>
      <c r="ICL4" s="208"/>
      <c r="ICM4" s="208"/>
      <c r="ICN4" s="208"/>
      <c r="ICO4" s="208"/>
      <c r="ICP4" s="208"/>
      <c r="ICQ4" s="208"/>
      <c r="ICR4" s="208"/>
      <c r="ICS4" s="208"/>
      <c r="ICT4" s="208"/>
      <c r="ICU4" s="208"/>
      <c r="ICV4" s="208"/>
      <c r="ICW4" s="208"/>
      <c r="ICX4" s="208"/>
      <c r="ICY4" s="208"/>
      <c r="ICZ4" s="208"/>
      <c r="IDA4" s="208"/>
      <c r="IDB4" s="208"/>
      <c r="IDC4" s="208"/>
      <c r="IDD4" s="208"/>
      <c r="IDE4" s="208"/>
      <c r="IDF4" s="208"/>
      <c r="IDG4" s="208"/>
      <c r="IDH4" s="208"/>
      <c r="IDI4" s="208"/>
      <c r="IDJ4" s="208"/>
      <c r="IDK4" s="208"/>
      <c r="IDL4" s="208"/>
      <c r="IDM4" s="208"/>
      <c r="IDN4" s="208"/>
      <c r="IDO4" s="208"/>
      <c r="IDP4" s="208"/>
      <c r="IDQ4" s="208"/>
      <c r="IDR4" s="208"/>
      <c r="IDS4" s="208"/>
      <c r="IDT4" s="208"/>
      <c r="IDU4" s="208"/>
      <c r="IDV4" s="208"/>
      <c r="IDW4" s="208"/>
      <c r="IDX4" s="208"/>
      <c r="IDY4" s="208"/>
      <c r="IDZ4" s="208"/>
      <c r="IEA4" s="208"/>
      <c r="IEB4" s="208"/>
      <c r="IEC4" s="208"/>
      <c r="IED4" s="208"/>
      <c r="IEE4" s="208"/>
      <c r="IEF4" s="208"/>
      <c r="IEG4" s="208"/>
      <c r="IEH4" s="208"/>
      <c r="IEI4" s="208"/>
      <c r="IEJ4" s="208"/>
      <c r="IEK4" s="208"/>
      <c r="IEL4" s="208"/>
      <c r="IEM4" s="208"/>
      <c r="IEN4" s="208"/>
      <c r="IEO4" s="208"/>
      <c r="IEP4" s="208"/>
      <c r="IEQ4" s="208"/>
      <c r="IER4" s="208"/>
      <c r="IES4" s="208"/>
      <c r="IET4" s="208"/>
      <c r="IEU4" s="208"/>
      <c r="IEV4" s="208"/>
      <c r="IEW4" s="208"/>
      <c r="IEX4" s="208"/>
      <c r="IEY4" s="208"/>
      <c r="IEZ4" s="208"/>
      <c r="IFA4" s="208"/>
      <c r="IFB4" s="208"/>
      <c r="IFC4" s="208"/>
      <c r="IFD4" s="208"/>
      <c r="IFE4" s="208"/>
      <c r="IFF4" s="208"/>
      <c r="IFG4" s="208"/>
      <c r="IFH4" s="208"/>
      <c r="IFI4" s="208"/>
      <c r="IFJ4" s="208"/>
      <c r="IFK4" s="208"/>
      <c r="IFL4" s="208"/>
      <c r="IFM4" s="208"/>
      <c r="IFN4" s="208"/>
      <c r="IFO4" s="208"/>
      <c r="IFP4" s="208"/>
      <c r="IFQ4" s="208"/>
      <c r="IFR4" s="208"/>
      <c r="IFS4" s="208"/>
      <c r="IFT4" s="208"/>
      <c r="IFU4" s="208"/>
      <c r="IFV4" s="208"/>
      <c r="IFW4" s="208"/>
      <c r="IFX4" s="208"/>
      <c r="IFY4" s="208"/>
      <c r="IFZ4" s="208"/>
      <c r="IGA4" s="208"/>
      <c r="IGB4" s="208"/>
      <c r="IGC4" s="208"/>
      <c r="IGD4" s="208"/>
      <c r="IGE4" s="208"/>
      <c r="IGF4" s="208"/>
      <c r="IGG4" s="208"/>
      <c r="IGH4" s="208"/>
      <c r="IGI4" s="208"/>
      <c r="IGJ4" s="208"/>
      <c r="IGK4" s="208"/>
      <c r="IGL4" s="208"/>
      <c r="IGM4" s="208"/>
      <c r="IGN4" s="208"/>
      <c r="IGO4" s="208"/>
      <c r="IGP4" s="208"/>
      <c r="IGQ4" s="208"/>
      <c r="IGR4" s="208"/>
      <c r="IGS4" s="208"/>
      <c r="IGT4" s="208"/>
      <c r="IGU4" s="208"/>
      <c r="IGV4" s="208"/>
      <c r="IGW4" s="208"/>
      <c r="IGX4" s="208"/>
      <c r="IGY4" s="208"/>
      <c r="IGZ4" s="208"/>
      <c r="IHA4" s="208"/>
      <c r="IHB4" s="208"/>
      <c r="IHC4" s="208"/>
      <c r="IHD4" s="208"/>
      <c r="IHE4" s="208"/>
      <c r="IHF4" s="208"/>
      <c r="IHG4" s="208"/>
      <c r="IHH4" s="208"/>
      <c r="IHI4" s="208"/>
      <c r="IHJ4" s="208"/>
      <c r="IHK4" s="208"/>
      <c r="IHL4" s="208"/>
      <c r="IHM4" s="208"/>
      <c r="IHN4" s="208"/>
      <c r="IHO4" s="208"/>
      <c r="IHP4" s="208"/>
      <c r="IHQ4" s="208"/>
      <c r="IHR4" s="208"/>
      <c r="IHS4" s="208"/>
      <c r="IHT4" s="208"/>
      <c r="IHU4" s="208"/>
      <c r="IHV4" s="208"/>
      <c r="IHW4" s="208"/>
      <c r="IHX4" s="208"/>
      <c r="IHY4" s="208"/>
      <c r="IHZ4" s="208"/>
      <c r="IIA4" s="208"/>
      <c r="IIB4" s="208"/>
      <c r="IIC4" s="208"/>
      <c r="IID4" s="208"/>
      <c r="IIE4" s="208"/>
      <c r="IIF4" s="208"/>
      <c r="IIG4" s="208"/>
      <c r="IIH4" s="208"/>
      <c r="III4" s="208"/>
      <c r="IIJ4" s="208"/>
      <c r="IIK4" s="208"/>
      <c r="IIL4" s="208"/>
      <c r="IIM4" s="208"/>
      <c r="IIN4" s="208"/>
      <c r="IIO4" s="208"/>
      <c r="IIP4" s="208"/>
      <c r="IIQ4" s="208"/>
      <c r="IIR4" s="208"/>
      <c r="IIS4" s="208"/>
      <c r="IIT4" s="208"/>
      <c r="IIU4" s="208"/>
      <c r="IIV4" s="208"/>
      <c r="IIW4" s="208"/>
      <c r="IIX4" s="208"/>
      <c r="IIY4" s="208"/>
      <c r="IIZ4" s="208"/>
      <c r="IJA4" s="208"/>
      <c r="IJB4" s="208"/>
      <c r="IJC4" s="208"/>
      <c r="IJD4" s="208"/>
      <c r="IJE4" s="208"/>
      <c r="IJF4" s="208"/>
      <c r="IJG4" s="208"/>
      <c r="IJH4" s="208"/>
      <c r="IJI4" s="208"/>
      <c r="IJJ4" s="208"/>
      <c r="IJK4" s="208"/>
      <c r="IJL4" s="208"/>
      <c r="IJM4" s="208"/>
      <c r="IJN4" s="208"/>
      <c r="IJO4" s="208"/>
      <c r="IJP4" s="208"/>
      <c r="IJQ4" s="208"/>
      <c r="IJR4" s="208"/>
      <c r="IJS4" s="208"/>
      <c r="IJT4" s="208"/>
      <c r="IJU4" s="208"/>
      <c r="IJV4" s="208"/>
      <c r="IJW4" s="208"/>
      <c r="IJX4" s="208"/>
      <c r="IJY4" s="208"/>
      <c r="IJZ4" s="208"/>
      <c r="IKA4" s="208"/>
      <c r="IKB4" s="208"/>
      <c r="IKC4" s="208"/>
      <c r="IKD4" s="208"/>
      <c r="IKE4" s="208"/>
      <c r="IKF4" s="208"/>
      <c r="IKG4" s="208"/>
      <c r="IKH4" s="208"/>
      <c r="IKI4" s="208"/>
      <c r="IKJ4" s="208"/>
      <c r="IKK4" s="208"/>
      <c r="IKL4" s="208"/>
      <c r="IKM4" s="208"/>
      <c r="IKN4" s="208"/>
      <c r="IKO4" s="208"/>
      <c r="IKP4" s="208"/>
      <c r="IKQ4" s="208"/>
      <c r="IKR4" s="208"/>
      <c r="IKS4" s="208"/>
      <c r="IKT4" s="208"/>
      <c r="IKU4" s="208"/>
      <c r="IKV4" s="208"/>
      <c r="IKW4" s="208"/>
      <c r="IKX4" s="208"/>
      <c r="IKY4" s="208"/>
      <c r="IKZ4" s="208"/>
      <c r="ILA4" s="208"/>
      <c r="ILB4" s="208"/>
      <c r="ILC4" s="208"/>
      <c r="ILD4" s="208"/>
      <c r="ILE4" s="208"/>
      <c r="ILF4" s="208"/>
      <c r="ILG4" s="208"/>
      <c r="ILH4" s="208"/>
      <c r="ILI4" s="208"/>
      <c r="ILJ4" s="208"/>
      <c r="ILK4" s="208"/>
      <c r="ILL4" s="208"/>
      <c r="ILM4" s="208"/>
      <c r="ILN4" s="208"/>
      <c r="ILO4" s="208"/>
      <c r="ILP4" s="208"/>
      <c r="ILQ4" s="208"/>
      <c r="ILR4" s="208"/>
      <c r="ILS4" s="208"/>
      <c r="ILT4" s="208"/>
      <c r="ILU4" s="208"/>
      <c r="ILV4" s="208"/>
      <c r="ILW4" s="208"/>
      <c r="ILX4" s="208"/>
      <c r="ILY4" s="208"/>
      <c r="ILZ4" s="208"/>
      <c r="IMA4" s="208"/>
      <c r="IMB4" s="208"/>
      <c r="IMC4" s="208"/>
      <c r="IMD4" s="208"/>
      <c r="IME4" s="208"/>
      <c r="IMF4" s="208"/>
      <c r="IMG4" s="208"/>
      <c r="IMH4" s="208"/>
      <c r="IMI4" s="208"/>
      <c r="IMJ4" s="208"/>
      <c r="IMK4" s="208"/>
      <c r="IML4" s="208"/>
      <c r="IMM4" s="208"/>
      <c r="IMN4" s="208"/>
      <c r="IMO4" s="208"/>
      <c r="IMP4" s="208"/>
      <c r="IMQ4" s="208"/>
      <c r="IMR4" s="208"/>
      <c r="IMS4" s="208"/>
      <c r="IMT4" s="208"/>
      <c r="IMU4" s="208"/>
      <c r="IMV4" s="208"/>
      <c r="IMW4" s="208"/>
      <c r="IMX4" s="208"/>
      <c r="IMY4" s="208"/>
      <c r="IMZ4" s="208"/>
      <c r="INA4" s="208"/>
      <c r="INB4" s="208"/>
      <c r="INC4" s="208"/>
      <c r="IND4" s="208"/>
      <c r="INE4" s="208"/>
      <c r="INF4" s="208"/>
      <c r="ING4" s="208"/>
      <c r="INH4" s="208"/>
      <c r="INI4" s="208"/>
      <c r="INJ4" s="208"/>
      <c r="INK4" s="208"/>
      <c r="INL4" s="208"/>
      <c r="INM4" s="208"/>
      <c r="INN4" s="208"/>
      <c r="INO4" s="208"/>
      <c r="INP4" s="208"/>
      <c r="INQ4" s="208"/>
      <c r="INR4" s="208"/>
      <c r="INS4" s="208"/>
      <c r="INT4" s="208"/>
      <c r="INU4" s="208"/>
      <c r="INV4" s="208"/>
      <c r="INW4" s="208"/>
      <c r="INX4" s="208"/>
      <c r="INY4" s="208"/>
      <c r="INZ4" s="208"/>
      <c r="IOA4" s="208"/>
      <c r="IOB4" s="208"/>
      <c r="IOC4" s="208"/>
      <c r="IOD4" s="208"/>
      <c r="IOE4" s="208"/>
      <c r="IOF4" s="208"/>
      <c r="IOG4" s="208"/>
      <c r="IOH4" s="208"/>
      <c r="IOI4" s="208"/>
      <c r="IOJ4" s="208"/>
      <c r="IOK4" s="208"/>
      <c r="IOL4" s="208"/>
      <c r="IOM4" s="208"/>
      <c r="ION4" s="208"/>
      <c r="IOO4" s="208"/>
      <c r="IOP4" s="208"/>
      <c r="IOQ4" s="208"/>
      <c r="IOR4" s="208"/>
      <c r="IOS4" s="208"/>
      <c r="IOT4" s="208"/>
      <c r="IOU4" s="208"/>
      <c r="IOV4" s="208"/>
      <c r="IOW4" s="208"/>
      <c r="IOX4" s="208"/>
      <c r="IOY4" s="208"/>
      <c r="IOZ4" s="208"/>
      <c r="IPA4" s="208"/>
      <c r="IPB4" s="208"/>
      <c r="IPC4" s="208"/>
      <c r="IPD4" s="208"/>
      <c r="IPE4" s="208"/>
      <c r="IPF4" s="208"/>
      <c r="IPG4" s="208"/>
      <c r="IPH4" s="208"/>
      <c r="IPI4" s="208"/>
      <c r="IPJ4" s="208"/>
      <c r="IPK4" s="208"/>
      <c r="IPL4" s="208"/>
      <c r="IPM4" s="208"/>
      <c r="IPN4" s="208"/>
      <c r="IPO4" s="208"/>
      <c r="IPP4" s="208"/>
      <c r="IPQ4" s="208"/>
      <c r="IPR4" s="208"/>
      <c r="IPS4" s="208"/>
      <c r="IPT4" s="208"/>
      <c r="IPU4" s="208"/>
      <c r="IPV4" s="208"/>
      <c r="IPW4" s="208"/>
      <c r="IPX4" s="208"/>
      <c r="IPY4" s="208"/>
      <c r="IPZ4" s="208"/>
      <c r="IQA4" s="208"/>
      <c r="IQB4" s="208"/>
      <c r="IQC4" s="208"/>
      <c r="IQD4" s="208"/>
      <c r="IQE4" s="208"/>
      <c r="IQF4" s="208"/>
      <c r="IQG4" s="208"/>
      <c r="IQH4" s="208"/>
      <c r="IQI4" s="208"/>
      <c r="IQJ4" s="208"/>
      <c r="IQK4" s="208"/>
      <c r="IQL4" s="208"/>
      <c r="IQM4" s="208"/>
      <c r="IQN4" s="208"/>
      <c r="IQO4" s="208"/>
      <c r="IQP4" s="208"/>
      <c r="IQQ4" s="208"/>
      <c r="IQR4" s="208"/>
      <c r="IQS4" s="208"/>
      <c r="IQT4" s="208"/>
      <c r="IQU4" s="208"/>
      <c r="IQV4" s="208"/>
      <c r="IQW4" s="208"/>
      <c r="IQX4" s="208"/>
      <c r="IQY4" s="208"/>
      <c r="IQZ4" s="208"/>
      <c r="IRA4" s="208"/>
      <c r="IRB4" s="208"/>
      <c r="IRC4" s="208"/>
      <c r="IRD4" s="208"/>
      <c r="IRE4" s="208"/>
      <c r="IRF4" s="208"/>
      <c r="IRG4" s="208"/>
      <c r="IRH4" s="208"/>
      <c r="IRI4" s="208"/>
      <c r="IRJ4" s="208"/>
      <c r="IRK4" s="208"/>
      <c r="IRL4" s="208"/>
      <c r="IRM4" s="208"/>
      <c r="IRN4" s="208"/>
      <c r="IRO4" s="208"/>
      <c r="IRP4" s="208"/>
      <c r="IRQ4" s="208"/>
      <c r="IRR4" s="208"/>
      <c r="IRS4" s="208"/>
      <c r="IRT4" s="208"/>
      <c r="IRU4" s="208"/>
      <c r="IRV4" s="208"/>
      <c r="IRW4" s="208"/>
      <c r="IRX4" s="208"/>
      <c r="IRY4" s="208"/>
      <c r="IRZ4" s="208"/>
      <c r="ISA4" s="208"/>
      <c r="ISB4" s="208"/>
      <c r="ISC4" s="208"/>
      <c r="ISD4" s="208"/>
      <c r="ISE4" s="208"/>
      <c r="ISF4" s="208"/>
      <c r="ISG4" s="208"/>
      <c r="ISH4" s="208"/>
      <c r="ISI4" s="208"/>
      <c r="ISJ4" s="208"/>
      <c r="ISK4" s="208"/>
      <c r="ISL4" s="208"/>
      <c r="ISM4" s="208"/>
      <c r="ISN4" s="208"/>
      <c r="ISO4" s="208"/>
      <c r="ISP4" s="208"/>
      <c r="ISQ4" s="208"/>
      <c r="ISR4" s="208"/>
      <c r="ISS4" s="208"/>
      <c r="IST4" s="208"/>
      <c r="ISU4" s="208"/>
      <c r="ISV4" s="208"/>
      <c r="ISW4" s="208"/>
      <c r="ISX4" s="208"/>
      <c r="ISY4" s="208"/>
      <c r="ISZ4" s="208"/>
      <c r="ITA4" s="208"/>
      <c r="ITB4" s="208"/>
      <c r="ITC4" s="208"/>
      <c r="ITD4" s="208"/>
      <c r="ITE4" s="208"/>
      <c r="ITF4" s="208"/>
      <c r="ITG4" s="208"/>
      <c r="ITH4" s="208"/>
      <c r="ITI4" s="208"/>
      <c r="ITJ4" s="208"/>
      <c r="ITK4" s="208"/>
      <c r="ITL4" s="208"/>
      <c r="ITM4" s="208"/>
      <c r="ITN4" s="208"/>
      <c r="ITO4" s="208"/>
      <c r="ITP4" s="208"/>
      <c r="ITQ4" s="208"/>
      <c r="ITR4" s="208"/>
      <c r="ITS4" s="208"/>
      <c r="ITT4" s="208"/>
      <c r="ITU4" s="208"/>
      <c r="ITV4" s="208"/>
      <c r="ITW4" s="208"/>
      <c r="ITX4" s="208"/>
      <c r="ITY4" s="208"/>
      <c r="ITZ4" s="208"/>
      <c r="IUA4" s="208"/>
      <c r="IUB4" s="208"/>
      <c r="IUC4" s="208"/>
      <c r="IUD4" s="208"/>
      <c r="IUE4" s="208"/>
      <c r="IUF4" s="208"/>
      <c r="IUG4" s="208"/>
      <c r="IUH4" s="208"/>
      <c r="IUI4" s="208"/>
      <c r="IUJ4" s="208"/>
      <c r="IUK4" s="208"/>
      <c r="IUL4" s="208"/>
      <c r="IUM4" s="208"/>
      <c r="IUN4" s="208"/>
      <c r="IUO4" s="208"/>
      <c r="IUP4" s="208"/>
      <c r="IUQ4" s="208"/>
      <c r="IUR4" s="208"/>
      <c r="IUS4" s="208"/>
      <c r="IUT4" s="208"/>
      <c r="IUU4" s="208"/>
      <c r="IUV4" s="208"/>
      <c r="IUW4" s="208"/>
      <c r="IUX4" s="208"/>
      <c r="IUY4" s="208"/>
      <c r="IUZ4" s="208"/>
      <c r="IVA4" s="208"/>
      <c r="IVB4" s="208"/>
      <c r="IVC4" s="208"/>
      <c r="IVD4" s="208"/>
      <c r="IVE4" s="208"/>
      <c r="IVF4" s="208"/>
      <c r="IVG4" s="208"/>
      <c r="IVH4" s="208"/>
      <c r="IVI4" s="208"/>
      <c r="IVJ4" s="208"/>
      <c r="IVK4" s="208"/>
      <c r="IVL4" s="208"/>
      <c r="IVM4" s="208"/>
      <c r="IVN4" s="208"/>
      <c r="IVO4" s="208"/>
      <c r="IVP4" s="208"/>
      <c r="IVQ4" s="208"/>
      <c r="IVR4" s="208"/>
      <c r="IVS4" s="208"/>
      <c r="IVT4" s="208"/>
      <c r="IVU4" s="208"/>
      <c r="IVV4" s="208"/>
      <c r="IVW4" s="208"/>
      <c r="IVX4" s="208"/>
      <c r="IVY4" s="208"/>
      <c r="IVZ4" s="208"/>
      <c r="IWA4" s="208"/>
      <c r="IWB4" s="208"/>
      <c r="IWC4" s="208"/>
      <c r="IWD4" s="208"/>
      <c r="IWE4" s="208"/>
      <c r="IWF4" s="208"/>
      <c r="IWG4" s="208"/>
      <c r="IWH4" s="208"/>
      <c r="IWI4" s="208"/>
      <c r="IWJ4" s="208"/>
      <c r="IWK4" s="208"/>
      <c r="IWL4" s="208"/>
      <c r="IWM4" s="208"/>
      <c r="IWN4" s="208"/>
      <c r="IWO4" s="208"/>
      <c r="IWP4" s="208"/>
      <c r="IWQ4" s="208"/>
      <c r="IWR4" s="208"/>
      <c r="IWS4" s="208"/>
      <c r="IWT4" s="208"/>
      <c r="IWU4" s="208"/>
      <c r="IWV4" s="208"/>
      <c r="IWW4" s="208"/>
      <c r="IWX4" s="208"/>
      <c r="IWY4" s="208"/>
      <c r="IWZ4" s="208"/>
      <c r="IXA4" s="208"/>
      <c r="IXB4" s="208"/>
      <c r="IXC4" s="208"/>
      <c r="IXD4" s="208"/>
      <c r="IXE4" s="208"/>
      <c r="IXF4" s="208"/>
      <c r="IXG4" s="208"/>
      <c r="IXH4" s="208"/>
      <c r="IXI4" s="208"/>
      <c r="IXJ4" s="208"/>
      <c r="IXK4" s="208"/>
      <c r="IXL4" s="208"/>
      <c r="IXM4" s="208"/>
      <c r="IXN4" s="208"/>
      <c r="IXO4" s="208"/>
      <c r="IXP4" s="208"/>
      <c r="IXQ4" s="208"/>
      <c r="IXR4" s="208"/>
      <c r="IXS4" s="208"/>
      <c r="IXT4" s="208"/>
      <c r="IXU4" s="208"/>
      <c r="IXV4" s="208"/>
      <c r="IXW4" s="208"/>
      <c r="IXX4" s="208"/>
      <c r="IXY4" s="208"/>
      <c r="IXZ4" s="208"/>
      <c r="IYA4" s="208"/>
      <c r="IYB4" s="208"/>
      <c r="IYC4" s="208"/>
      <c r="IYD4" s="208"/>
      <c r="IYE4" s="208"/>
      <c r="IYF4" s="208"/>
      <c r="IYG4" s="208"/>
      <c r="IYH4" s="208"/>
      <c r="IYI4" s="208"/>
      <c r="IYJ4" s="208"/>
      <c r="IYK4" s="208"/>
      <c r="IYL4" s="208"/>
      <c r="IYM4" s="208"/>
      <c r="IYN4" s="208"/>
      <c r="IYO4" s="208"/>
      <c r="IYP4" s="208"/>
      <c r="IYQ4" s="208"/>
      <c r="IYR4" s="208"/>
      <c r="IYS4" s="208"/>
      <c r="IYT4" s="208"/>
      <c r="IYU4" s="208"/>
      <c r="IYV4" s="208"/>
      <c r="IYW4" s="208"/>
      <c r="IYX4" s="208"/>
      <c r="IYY4" s="208"/>
      <c r="IYZ4" s="208"/>
      <c r="IZA4" s="208"/>
      <c r="IZB4" s="208"/>
      <c r="IZC4" s="208"/>
      <c r="IZD4" s="208"/>
      <c r="IZE4" s="208"/>
      <c r="IZF4" s="208"/>
      <c r="IZG4" s="208"/>
      <c r="IZH4" s="208"/>
      <c r="IZI4" s="208"/>
      <c r="IZJ4" s="208"/>
      <c r="IZK4" s="208"/>
      <c r="IZL4" s="208"/>
      <c r="IZM4" s="208"/>
      <c r="IZN4" s="208"/>
      <c r="IZO4" s="208"/>
      <c r="IZP4" s="208"/>
      <c r="IZQ4" s="208"/>
      <c r="IZR4" s="208"/>
      <c r="IZS4" s="208"/>
      <c r="IZT4" s="208"/>
      <c r="IZU4" s="208"/>
      <c r="IZV4" s="208"/>
      <c r="IZW4" s="208"/>
      <c r="IZX4" s="208"/>
      <c r="IZY4" s="208"/>
      <c r="IZZ4" s="208"/>
      <c r="JAA4" s="208"/>
      <c r="JAB4" s="208"/>
      <c r="JAC4" s="208"/>
      <c r="JAD4" s="208"/>
      <c r="JAE4" s="208"/>
      <c r="JAF4" s="208"/>
      <c r="JAG4" s="208"/>
      <c r="JAH4" s="208"/>
      <c r="JAI4" s="208"/>
      <c r="JAJ4" s="208"/>
      <c r="JAK4" s="208"/>
      <c r="JAL4" s="208"/>
      <c r="JAM4" s="208"/>
      <c r="JAN4" s="208"/>
      <c r="JAO4" s="208"/>
      <c r="JAP4" s="208"/>
      <c r="JAQ4" s="208"/>
      <c r="JAR4" s="208"/>
      <c r="JAS4" s="208"/>
      <c r="JAT4" s="208"/>
      <c r="JAU4" s="208"/>
      <c r="JAV4" s="208"/>
      <c r="JAW4" s="208"/>
      <c r="JAX4" s="208"/>
      <c r="JAY4" s="208"/>
      <c r="JAZ4" s="208"/>
      <c r="JBA4" s="208"/>
      <c r="JBB4" s="208"/>
      <c r="JBC4" s="208"/>
      <c r="JBD4" s="208"/>
      <c r="JBE4" s="208"/>
      <c r="JBF4" s="208"/>
      <c r="JBG4" s="208"/>
      <c r="JBH4" s="208"/>
      <c r="JBI4" s="208"/>
      <c r="JBJ4" s="208"/>
      <c r="JBK4" s="208"/>
      <c r="JBL4" s="208"/>
      <c r="JBM4" s="208"/>
      <c r="JBN4" s="208"/>
      <c r="JBO4" s="208"/>
      <c r="JBP4" s="208"/>
      <c r="JBQ4" s="208"/>
      <c r="JBR4" s="208"/>
      <c r="JBS4" s="208"/>
      <c r="JBT4" s="208"/>
      <c r="JBU4" s="208"/>
      <c r="JBV4" s="208"/>
      <c r="JBW4" s="208"/>
      <c r="JBX4" s="208"/>
      <c r="JBY4" s="208"/>
      <c r="JBZ4" s="208"/>
      <c r="JCA4" s="208"/>
      <c r="JCB4" s="208"/>
      <c r="JCC4" s="208"/>
      <c r="JCD4" s="208"/>
      <c r="JCE4" s="208"/>
      <c r="JCF4" s="208"/>
      <c r="JCG4" s="208"/>
      <c r="JCH4" s="208"/>
      <c r="JCI4" s="208"/>
      <c r="JCJ4" s="208"/>
      <c r="JCK4" s="208"/>
      <c r="JCL4" s="208"/>
      <c r="JCM4" s="208"/>
      <c r="JCN4" s="208"/>
      <c r="JCO4" s="208"/>
      <c r="JCP4" s="208"/>
      <c r="JCQ4" s="208"/>
      <c r="JCR4" s="208"/>
      <c r="JCS4" s="208"/>
      <c r="JCT4" s="208"/>
      <c r="JCU4" s="208"/>
      <c r="JCV4" s="208"/>
      <c r="JCW4" s="208"/>
      <c r="JCX4" s="208"/>
      <c r="JCY4" s="208"/>
      <c r="JCZ4" s="208"/>
      <c r="JDA4" s="208"/>
      <c r="JDB4" s="208"/>
      <c r="JDC4" s="208"/>
      <c r="JDD4" s="208"/>
      <c r="JDE4" s="208"/>
      <c r="JDF4" s="208"/>
      <c r="JDG4" s="208"/>
      <c r="JDH4" s="208"/>
      <c r="JDI4" s="208"/>
      <c r="JDJ4" s="208"/>
      <c r="JDK4" s="208"/>
      <c r="JDL4" s="208"/>
      <c r="JDM4" s="208"/>
      <c r="JDN4" s="208"/>
      <c r="JDO4" s="208"/>
      <c r="JDP4" s="208"/>
      <c r="JDQ4" s="208"/>
      <c r="JDR4" s="208"/>
      <c r="JDS4" s="208"/>
      <c r="JDT4" s="208"/>
      <c r="JDU4" s="208"/>
      <c r="JDV4" s="208"/>
      <c r="JDW4" s="208"/>
      <c r="JDX4" s="208"/>
      <c r="JDY4" s="208"/>
      <c r="JDZ4" s="208"/>
      <c r="JEA4" s="208"/>
      <c r="JEB4" s="208"/>
      <c r="JEC4" s="208"/>
      <c r="JED4" s="208"/>
      <c r="JEE4" s="208"/>
      <c r="JEF4" s="208"/>
      <c r="JEG4" s="208"/>
      <c r="JEH4" s="208"/>
      <c r="JEI4" s="208"/>
      <c r="JEJ4" s="208"/>
      <c r="JEK4" s="208"/>
      <c r="JEL4" s="208"/>
      <c r="JEM4" s="208"/>
      <c r="JEN4" s="208"/>
      <c r="JEO4" s="208"/>
      <c r="JEP4" s="208"/>
      <c r="JEQ4" s="208"/>
      <c r="JER4" s="208"/>
      <c r="JES4" s="208"/>
      <c r="JET4" s="208"/>
      <c r="JEU4" s="208"/>
      <c r="JEV4" s="208"/>
      <c r="JEW4" s="208"/>
      <c r="JEX4" s="208"/>
      <c r="JEY4" s="208"/>
      <c r="JEZ4" s="208"/>
      <c r="JFA4" s="208"/>
      <c r="JFB4" s="208"/>
      <c r="JFC4" s="208"/>
      <c r="JFD4" s="208"/>
      <c r="JFE4" s="208"/>
      <c r="JFF4" s="208"/>
      <c r="JFG4" s="208"/>
      <c r="JFH4" s="208"/>
      <c r="JFI4" s="208"/>
      <c r="JFJ4" s="208"/>
      <c r="JFK4" s="208"/>
      <c r="JFL4" s="208"/>
      <c r="JFM4" s="208"/>
      <c r="JFN4" s="208"/>
      <c r="JFO4" s="208"/>
      <c r="JFP4" s="208"/>
      <c r="JFQ4" s="208"/>
      <c r="JFR4" s="208"/>
      <c r="JFS4" s="208"/>
      <c r="JFT4" s="208"/>
      <c r="JFU4" s="208"/>
      <c r="JFV4" s="208"/>
      <c r="JFW4" s="208"/>
      <c r="JFX4" s="208"/>
      <c r="JFY4" s="208"/>
      <c r="JFZ4" s="208"/>
      <c r="JGA4" s="208"/>
      <c r="JGB4" s="208"/>
      <c r="JGC4" s="208"/>
      <c r="JGD4" s="208"/>
      <c r="JGE4" s="208"/>
      <c r="JGF4" s="208"/>
      <c r="JGG4" s="208"/>
      <c r="JGH4" s="208"/>
      <c r="JGI4" s="208"/>
      <c r="JGJ4" s="208"/>
      <c r="JGK4" s="208"/>
      <c r="JGL4" s="208"/>
      <c r="JGM4" s="208"/>
      <c r="JGN4" s="208"/>
      <c r="JGO4" s="208"/>
      <c r="JGP4" s="208"/>
      <c r="JGQ4" s="208"/>
      <c r="JGR4" s="208"/>
      <c r="JGS4" s="208"/>
      <c r="JGT4" s="208"/>
      <c r="JGU4" s="208"/>
      <c r="JGV4" s="208"/>
      <c r="JGW4" s="208"/>
      <c r="JGX4" s="208"/>
      <c r="JGY4" s="208"/>
      <c r="JGZ4" s="208"/>
      <c r="JHA4" s="208"/>
      <c r="JHB4" s="208"/>
      <c r="JHC4" s="208"/>
      <c r="JHD4" s="208"/>
      <c r="JHE4" s="208"/>
      <c r="JHF4" s="208"/>
      <c r="JHG4" s="208"/>
      <c r="JHH4" s="208"/>
      <c r="JHI4" s="208"/>
      <c r="JHJ4" s="208"/>
      <c r="JHK4" s="208"/>
      <c r="JHL4" s="208"/>
      <c r="JHM4" s="208"/>
      <c r="JHN4" s="208"/>
      <c r="JHO4" s="208"/>
      <c r="JHP4" s="208"/>
      <c r="JHQ4" s="208"/>
      <c r="JHR4" s="208"/>
      <c r="JHS4" s="208"/>
      <c r="JHT4" s="208"/>
      <c r="JHU4" s="208"/>
      <c r="JHV4" s="208"/>
      <c r="JHW4" s="208"/>
      <c r="JHX4" s="208"/>
      <c r="JHY4" s="208"/>
      <c r="JHZ4" s="208"/>
      <c r="JIA4" s="208"/>
      <c r="JIB4" s="208"/>
      <c r="JIC4" s="208"/>
      <c r="JID4" s="208"/>
      <c r="JIE4" s="208"/>
      <c r="JIF4" s="208"/>
      <c r="JIG4" s="208"/>
      <c r="JIH4" s="208"/>
      <c r="JII4" s="208"/>
      <c r="JIJ4" s="208"/>
      <c r="JIK4" s="208"/>
      <c r="JIL4" s="208"/>
      <c r="JIM4" s="208"/>
      <c r="JIN4" s="208"/>
      <c r="JIO4" s="208"/>
      <c r="JIP4" s="208"/>
      <c r="JIQ4" s="208"/>
      <c r="JIR4" s="208"/>
      <c r="JIS4" s="208"/>
      <c r="JIT4" s="208"/>
      <c r="JIU4" s="208"/>
      <c r="JIV4" s="208"/>
      <c r="JIW4" s="208"/>
      <c r="JIX4" s="208"/>
      <c r="JIY4" s="208"/>
      <c r="JIZ4" s="208"/>
      <c r="JJA4" s="208"/>
      <c r="JJB4" s="208"/>
      <c r="JJC4" s="208"/>
      <c r="JJD4" s="208"/>
      <c r="JJE4" s="208"/>
      <c r="JJF4" s="208"/>
      <c r="JJG4" s="208"/>
      <c r="JJH4" s="208"/>
      <c r="JJI4" s="208"/>
      <c r="JJJ4" s="208"/>
      <c r="JJK4" s="208"/>
      <c r="JJL4" s="208"/>
      <c r="JJM4" s="208"/>
      <c r="JJN4" s="208"/>
      <c r="JJO4" s="208"/>
      <c r="JJP4" s="208"/>
      <c r="JJQ4" s="208"/>
      <c r="JJR4" s="208"/>
      <c r="JJS4" s="208"/>
      <c r="JJT4" s="208"/>
      <c r="JJU4" s="208"/>
      <c r="JJV4" s="208"/>
      <c r="JJW4" s="208"/>
      <c r="JJX4" s="208"/>
      <c r="JJY4" s="208"/>
      <c r="JJZ4" s="208"/>
      <c r="JKA4" s="208"/>
      <c r="JKB4" s="208"/>
      <c r="JKC4" s="208"/>
      <c r="JKD4" s="208"/>
      <c r="JKE4" s="208"/>
      <c r="JKF4" s="208"/>
      <c r="JKG4" s="208"/>
      <c r="JKH4" s="208"/>
      <c r="JKI4" s="208"/>
      <c r="JKJ4" s="208"/>
      <c r="JKK4" s="208"/>
      <c r="JKL4" s="208"/>
      <c r="JKM4" s="208"/>
      <c r="JKN4" s="208"/>
      <c r="JKO4" s="208"/>
      <c r="JKP4" s="208"/>
      <c r="JKQ4" s="208"/>
      <c r="JKR4" s="208"/>
      <c r="JKS4" s="208"/>
      <c r="JKT4" s="208"/>
      <c r="JKU4" s="208"/>
      <c r="JKV4" s="208"/>
      <c r="JKW4" s="208"/>
      <c r="JKX4" s="208"/>
      <c r="JKY4" s="208"/>
      <c r="JKZ4" s="208"/>
      <c r="JLA4" s="208"/>
      <c r="JLB4" s="208"/>
      <c r="JLC4" s="208"/>
      <c r="JLD4" s="208"/>
      <c r="JLE4" s="208"/>
      <c r="JLF4" s="208"/>
      <c r="JLG4" s="208"/>
      <c r="JLH4" s="208"/>
      <c r="JLI4" s="208"/>
      <c r="JLJ4" s="208"/>
      <c r="JLK4" s="208"/>
      <c r="JLL4" s="208"/>
      <c r="JLM4" s="208"/>
      <c r="JLN4" s="208"/>
      <c r="JLO4" s="208"/>
      <c r="JLP4" s="208"/>
      <c r="JLQ4" s="208"/>
      <c r="JLR4" s="208"/>
      <c r="JLS4" s="208"/>
      <c r="JLT4" s="208"/>
      <c r="JLU4" s="208"/>
      <c r="JLV4" s="208"/>
      <c r="JLW4" s="208"/>
      <c r="JLX4" s="208"/>
      <c r="JLY4" s="208"/>
      <c r="JLZ4" s="208"/>
      <c r="JMA4" s="208"/>
      <c r="JMB4" s="208"/>
      <c r="JMC4" s="208"/>
      <c r="JMD4" s="208"/>
      <c r="JME4" s="208"/>
      <c r="JMF4" s="208"/>
      <c r="JMG4" s="208"/>
      <c r="JMH4" s="208"/>
      <c r="JMI4" s="208"/>
      <c r="JMJ4" s="208"/>
      <c r="JMK4" s="208"/>
      <c r="JML4" s="208"/>
      <c r="JMM4" s="208"/>
      <c r="JMN4" s="208"/>
      <c r="JMO4" s="208"/>
      <c r="JMP4" s="208"/>
      <c r="JMQ4" s="208"/>
      <c r="JMR4" s="208"/>
      <c r="JMS4" s="208"/>
      <c r="JMT4" s="208"/>
      <c r="JMU4" s="208"/>
      <c r="JMV4" s="208"/>
      <c r="JMW4" s="208"/>
      <c r="JMX4" s="208"/>
      <c r="JMY4" s="208"/>
      <c r="JMZ4" s="208"/>
      <c r="JNA4" s="208"/>
      <c r="JNB4" s="208"/>
      <c r="JNC4" s="208"/>
      <c r="JND4" s="208"/>
      <c r="JNE4" s="208"/>
      <c r="JNF4" s="208"/>
      <c r="JNG4" s="208"/>
      <c r="JNH4" s="208"/>
      <c r="JNI4" s="208"/>
      <c r="JNJ4" s="208"/>
      <c r="JNK4" s="208"/>
      <c r="JNL4" s="208"/>
      <c r="JNM4" s="208"/>
      <c r="JNN4" s="208"/>
      <c r="JNO4" s="208"/>
      <c r="JNP4" s="208"/>
      <c r="JNQ4" s="208"/>
      <c r="JNR4" s="208"/>
      <c r="JNS4" s="208"/>
      <c r="JNT4" s="208"/>
      <c r="JNU4" s="208"/>
      <c r="JNV4" s="208"/>
      <c r="JNW4" s="208"/>
      <c r="JNX4" s="208"/>
      <c r="JNY4" s="208"/>
      <c r="JNZ4" s="208"/>
      <c r="JOA4" s="208"/>
      <c r="JOB4" s="208"/>
      <c r="JOC4" s="208"/>
      <c r="JOD4" s="208"/>
      <c r="JOE4" s="208"/>
      <c r="JOF4" s="208"/>
      <c r="JOG4" s="208"/>
      <c r="JOH4" s="208"/>
      <c r="JOI4" s="208"/>
      <c r="JOJ4" s="208"/>
      <c r="JOK4" s="208"/>
      <c r="JOL4" s="208"/>
      <c r="JOM4" s="208"/>
      <c r="JON4" s="208"/>
      <c r="JOO4" s="208"/>
      <c r="JOP4" s="208"/>
      <c r="JOQ4" s="208"/>
      <c r="JOR4" s="208"/>
      <c r="JOS4" s="208"/>
      <c r="JOT4" s="208"/>
      <c r="JOU4" s="208"/>
      <c r="JOV4" s="208"/>
      <c r="JOW4" s="208"/>
      <c r="JOX4" s="208"/>
      <c r="JOY4" s="208"/>
      <c r="JOZ4" s="208"/>
      <c r="JPA4" s="208"/>
      <c r="JPB4" s="208"/>
      <c r="JPC4" s="208"/>
      <c r="JPD4" s="208"/>
      <c r="JPE4" s="208"/>
      <c r="JPF4" s="208"/>
      <c r="JPG4" s="208"/>
      <c r="JPH4" s="208"/>
      <c r="JPI4" s="208"/>
      <c r="JPJ4" s="208"/>
      <c r="JPK4" s="208"/>
      <c r="JPL4" s="208"/>
      <c r="JPM4" s="208"/>
      <c r="JPN4" s="208"/>
      <c r="JPO4" s="208"/>
      <c r="JPP4" s="208"/>
      <c r="JPQ4" s="208"/>
      <c r="JPR4" s="208"/>
      <c r="JPS4" s="208"/>
      <c r="JPT4" s="208"/>
      <c r="JPU4" s="208"/>
      <c r="JPV4" s="208"/>
      <c r="JPW4" s="208"/>
      <c r="JPX4" s="208"/>
      <c r="JPY4" s="208"/>
      <c r="JPZ4" s="208"/>
      <c r="JQA4" s="208"/>
      <c r="JQB4" s="208"/>
      <c r="JQC4" s="208"/>
      <c r="JQD4" s="208"/>
      <c r="JQE4" s="208"/>
      <c r="JQF4" s="208"/>
      <c r="JQG4" s="208"/>
      <c r="JQH4" s="208"/>
      <c r="JQI4" s="208"/>
      <c r="JQJ4" s="208"/>
      <c r="JQK4" s="208"/>
      <c r="JQL4" s="208"/>
      <c r="JQM4" s="208"/>
      <c r="JQN4" s="208"/>
      <c r="JQO4" s="208"/>
      <c r="JQP4" s="208"/>
      <c r="JQQ4" s="208"/>
      <c r="JQR4" s="208"/>
      <c r="JQS4" s="208"/>
      <c r="JQT4" s="208"/>
      <c r="JQU4" s="208"/>
      <c r="JQV4" s="208"/>
      <c r="JQW4" s="208"/>
      <c r="JQX4" s="208"/>
      <c r="JQY4" s="208"/>
      <c r="JQZ4" s="208"/>
      <c r="JRA4" s="208"/>
      <c r="JRB4" s="208"/>
      <c r="JRC4" s="208"/>
      <c r="JRD4" s="208"/>
      <c r="JRE4" s="208"/>
      <c r="JRF4" s="208"/>
      <c r="JRG4" s="208"/>
      <c r="JRH4" s="208"/>
      <c r="JRI4" s="208"/>
      <c r="JRJ4" s="208"/>
      <c r="JRK4" s="208"/>
      <c r="JRL4" s="208"/>
      <c r="JRM4" s="208"/>
      <c r="JRN4" s="208"/>
      <c r="JRO4" s="208"/>
      <c r="JRP4" s="208"/>
      <c r="JRQ4" s="208"/>
      <c r="JRR4" s="208"/>
      <c r="JRS4" s="208"/>
      <c r="JRT4" s="208"/>
      <c r="JRU4" s="208"/>
      <c r="JRV4" s="208"/>
      <c r="JRW4" s="208"/>
      <c r="JRX4" s="208"/>
      <c r="JRY4" s="208"/>
      <c r="JRZ4" s="208"/>
      <c r="JSA4" s="208"/>
      <c r="JSB4" s="208"/>
      <c r="JSC4" s="208"/>
      <c r="JSD4" s="208"/>
      <c r="JSE4" s="208"/>
      <c r="JSF4" s="208"/>
      <c r="JSG4" s="208"/>
      <c r="JSH4" s="208"/>
      <c r="JSI4" s="208"/>
      <c r="JSJ4" s="208"/>
      <c r="JSK4" s="208"/>
      <c r="JSL4" s="208"/>
      <c r="JSM4" s="208"/>
      <c r="JSN4" s="208"/>
      <c r="JSO4" s="208"/>
      <c r="JSP4" s="208"/>
      <c r="JSQ4" s="208"/>
      <c r="JSR4" s="208"/>
      <c r="JSS4" s="208"/>
      <c r="JST4" s="208"/>
      <c r="JSU4" s="208"/>
      <c r="JSV4" s="208"/>
      <c r="JSW4" s="208"/>
      <c r="JSX4" s="208"/>
      <c r="JSY4" s="208"/>
      <c r="JSZ4" s="208"/>
      <c r="JTA4" s="208"/>
      <c r="JTB4" s="208"/>
      <c r="JTC4" s="208"/>
      <c r="JTD4" s="208"/>
      <c r="JTE4" s="208"/>
      <c r="JTF4" s="208"/>
      <c r="JTG4" s="208"/>
      <c r="JTH4" s="208"/>
      <c r="JTI4" s="208"/>
      <c r="JTJ4" s="208"/>
      <c r="JTK4" s="208"/>
      <c r="JTL4" s="208"/>
      <c r="JTM4" s="208"/>
      <c r="JTN4" s="208"/>
      <c r="JTO4" s="208"/>
      <c r="JTP4" s="208"/>
      <c r="JTQ4" s="208"/>
      <c r="JTR4" s="208"/>
      <c r="JTS4" s="208"/>
      <c r="JTT4" s="208"/>
      <c r="JTU4" s="208"/>
      <c r="JTV4" s="208"/>
      <c r="JTW4" s="208"/>
      <c r="JTX4" s="208"/>
      <c r="JTY4" s="208"/>
      <c r="JTZ4" s="208"/>
      <c r="JUA4" s="208"/>
      <c r="JUB4" s="208"/>
      <c r="JUC4" s="208"/>
      <c r="JUD4" s="208"/>
      <c r="JUE4" s="208"/>
      <c r="JUF4" s="208"/>
      <c r="JUG4" s="208"/>
      <c r="JUH4" s="208"/>
      <c r="JUI4" s="208"/>
      <c r="JUJ4" s="208"/>
      <c r="JUK4" s="208"/>
      <c r="JUL4" s="208"/>
      <c r="JUM4" s="208"/>
      <c r="JUN4" s="208"/>
      <c r="JUO4" s="208"/>
      <c r="JUP4" s="208"/>
      <c r="JUQ4" s="208"/>
      <c r="JUR4" s="208"/>
      <c r="JUS4" s="208"/>
      <c r="JUT4" s="208"/>
      <c r="JUU4" s="208"/>
      <c r="JUV4" s="208"/>
      <c r="JUW4" s="208"/>
      <c r="JUX4" s="208"/>
      <c r="JUY4" s="208"/>
      <c r="JUZ4" s="208"/>
      <c r="JVA4" s="208"/>
      <c r="JVB4" s="208"/>
      <c r="JVC4" s="208"/>
      <c r="JVD4" s="208"/>
      <c r="JVE4" s="208"/>
      <c r="JVF4" s="208"/>
      <c r="JVG4" s="208"/>
      <c r="JVH4" s="208"/>
      <c r="JVI4" s="208"/>
      <c r="JVJ4" s="208"/>
      <c r="JVK4" s="208"/>
      <c r="JVL4" s="208"/>
      <c r="JVM4" s="208"/>
      <c r="JVN4" s="208"/>
      <c r="JVO4" s="208"/>
      <c r="JVP4" s="208"/>
      <c r="JVQ4" s="208"/>
      <c r="JVR4" s="208"/>
      <c r="JVS4" s="208"/>
      <c r="JVT4" s="208"/>
      <c r="JVU4" s="208"/>
      <c r="JVV4" s="208"/>
      <c r="JVW4" s="208"/>
      <c r="JVX4" s="208"/>
      <c r="JVY4" s="208"/>
      <c r="JVZ4" s="208"/>
      <c r="JWA4" s="208"/>
      <c r="JWB4" s="208"/>
      <c r="JWC4" s="208"/>
      <c r="JWD4" s="208"/>
      <c r="JWE4" s="208"/>
      <c r="JWF4" s="208"/>
      <c r="JWG4" s="208"/>
      <c r="JWH4" s="208"/>
      <c r="JWI4" s="208"/>
      <c r="JWJ4" s="208"/>
      <c r="JWK4" s="208"/>
      <c r="JWL4" s="208"/>
      <c r="JWM4" s="208"/>
      <c r="JWN4" s="208"/>
      <c r="JWO4" s="208"/>
      <c r="JWP4" s="208"/>
      <c r="JWQ4" s="208"/>
      <c r="JWR4" s="208"/>
      <c r="JWS4" s="208"/>
      <c r="JWT4" s="208"/>
      <c r="JWU4" s="208"/>
      <c r="JWV4" s="208"/>
      <c r="JWW4" s="208"/>
      <c r="JWX4" s="208"/>
      <c r="JWY4" s="208"/>
      <c r="JWZ4" s="208"/>
      <c r="JXA4" s="208"/>
      <c r="JXB4" s="208"/>
      <c r="JXC4" s="208"/>
      <c r="JXD4" s="208"/>
      <c r="JXE4" s="208"/>
      <c r="JXF4" s="208"/>
      <c r="JXG4" s="208"/>
      <c r="JXH4" s="208"/>
      <c r="JXI4" s="208"/>
      <c r="JXJ4" s="208"/>
      <c r="JXK4" s="208"/>
      <c r="JXL4" s="208"/>
      <c r="JXM4" s="208"/>
      <c r="JXN4" s="208"/>
      <c r="JXO4" s="208"/>
      <c r="JXP4" s="208"/>
      <c r="JXQ4" s="208"/>
      <c r="JXR4" s="208"/>
      <c r="JXS4" s="208"/>
      <c r="JXT4" s="208"/>
      <c r="JXU4" s="208"/>
      <c r="JXV4" s="208"/>
      <c r="JXW4" s="208"/>
      <c r="JXX4" s="208"/>
      <c r="JXY4" s="208"/>
      <c r="JXZ4" s="208"/>
      <c r="JYA4" s="208"/>
      <c r="JYB4" s="208"/>
      <c r="JYC4" s="208"/>
      <c r="JYD4" s="208"/>
      <c r="JYE4" s="208"/>
      <c r="JYF4" s="208"/>
      <c r="JYG4" s="208"/>
      <c r="JYH4" s="208"/>
      <c r="JYI4" s="208"/>
      <c r="JYJ4" s="208"/>
      <c r="JYK4" s="208"/>
      <c r="JYL4" s="208"/>
      <c r="JYM4" s="208"/>
      <c r="JYN4" s="208"/>
      <c r="JYO4" s="208"/>
      <c r="JYP4" s="208"/>
      <c r="JYQ4" s="208"/>
      <c r="JYR4" s="208"/>
      <c r="JYS4" s="208"/>
      <c r="JYT4" s="208"/>
      <c r="JYU4" s="208"/>
      <c r="JYV4" s="208"/>
      <c r="JYW4" s="208"/>
      <c r="JYX4" s="208"/>
      <c r="JYY4" s="208"/>
      <c r="JYZ4" s="208"/>
      <c r="JZA4" s="208"/>
      <c r="JZB4" s="208"/>
      <c r="JZC4" s="208"/>
      <c r="JZD4" s="208"/>
      <c r="JZE4" s="208"/>
      <c r="JZF4" s="208"/>
      <c r="JZG4" s="208"/>
      <c r="JZH4" s="208"/>
      <c r="JZI4" s="208"/>
      <c r="JZJ4" s="208"/>
      <c r="JZK4" s="208"/>
      <c r="JZL4" s="208"/>
      <c r="JZM4" s="208"/>
      <c r="JZN4" s="208"/>
      <c r="JZO4" s="208"/>
      <c r="JZP4" s="208"/>
      <c r="JZQ4" s="208"/>
      <c r="JZR4" s="208"/>
      <c r="JZS4" s="208"/>
      <c r="JZT4" s="208"/>
      <c r="JZU4" s="208"/>
      <c r="JZV4" s="208"/>
      <c r="JZW4" s="208"/>
      <c r="JZX4" s="208"/>
      <c r="JZY4" s="208"/>
      <c r="JZZ4" s="208"/>
      <c r="KAA4" s="208"/>
      <c r="KAB4" s="208"/>
      <c r="KAC4" s="208"/>
      <c r="KAD4" s="208"/>
      <c r="KAE4" s="208"/>
      <c r="KAF4" s="208"/>
      <c r="KAG4" s="208"/>
      <c r="KAH4" s="208"/>
      <c r="KAI4" s="208"/>
      <c r="KAJ4" s="208"/>
      <c r="KAK4" s="208"/>
      <c r="KAL4" s="208"/>
      <c r="KAM4" s="208"/>
      <c r="KAN4" s="208"/>
      <c r="KAO4" s="208"/>
      <c r="KAP4" s="208"/>
      <c r="KAQ4" s="208"/>
      <c r="KAR4" s="208"/>
      <c r="KAS4" s="208"/>
      <c r="KAT4" s="208"/>
      <c r="KAU4" s="208"/>
      <c r="KAV4" s="208"/>
      <c r="KAW4" s="208"/>
      <c r="KAX4" s="208"/>
      <c r="KAY4" s="208"/>
      <c r="KAZ4" s="208"/>
      <c r="KBA4" s="208"/>
      <c r="KBB4" s="208"/>
      <c r="KBC4" s="208"/>
      <c r="KBD4" s="208"/>
      <c r="KBE4" s="208"/>
      <c r="KBF4" s="208"/>
      <c r="KBG4" s="208"/>
      <c r="KBH4" s="208"/>
      <c r="KBI4" s="208"/>
      <c r="KBJ4" s="208"/>
      <c r="KBK4" s="208"/>
      <c r="KBL4" s="208"/>
      <c r="KBM4" s="208"/>
      <c r="KBN4" s="208"/>
      <c r="KBO4" s="208"/>
      <c r="KBP4" s="208"/>
      <c r="KBQ4" s="208"/>
      <c r="KBR4" s="208"/>
      <c r="KBS4" s="208"/>
      <c r="KBT4" s="208"/>
      <c r="KBU4" s="208"/>
      <c r="KBV4" s="208"/>
      <c r="KBW4" s="208"/>
      <c r="KBX4" s="208"/>
      <c r="KBY4" s="208"/>
      <c r="KBZ4" s="208"/>
      <c r="KCA4" s="208"/>
      <c r="KCB4" s="208"/>
      <c r="KCC4" s="208"/>
      <c r="KCD4" s="208"/>
      <c r="KCE4" s="208"/>
      <c r="KCF4" s="208"/>
      <c r="KCG4" s="208"/>
      <c r="KCH4" s="208"/>
      <c r="KCI4" s="208"/>
      <c r="KCJ4" s="208"/>
      <c r="KCK4" s="208"/>
      <c r="KCL4" s="208"/>
      <c r="KCM4" s="208"/>
      <c r="KCN4" s="208"/>
      <c r="KCO4" s="208"/>
      <c r="KCP4" s="208"/>
      <c r="KCQ4" s="208"/>
      <c r="KCR4" s="208"/>
      <c r="KCS4" s="208"/>
      <c r="KCT4" s="208"/>
      <c r="KCU4" s="208"/>
      <c r="KCV4" s="208"/>
      <c r="KCW4" s="208"/>
      <c r="KCX4" s="208"/>
      <c r="KCY4" s="208"/>
      <c r="KCZ4" s="208"/>
      <c r="KDA4" s="208"/>
      <c r="KDB4" s="208"/>
      <c r="KDC4" s="208"/>
      <c r="KDD4" s="208"/>
      <c r="KDE4" s="208"/>
      <c r="KDF4" s="208"/>
      <c r="KDG4" s="208"/>
      <c r="KDH4" s="208"/>
      <c r="KDI4" s="208"/>
      <c r="KDJ4" s="208"/>
      <c r="KDK4" s="208"/>
      <c r="KDL4" s="208"/>
      <c r="KDM4" s="208"/>
      <c r="KDN4" s="208"/>
      <c r="KDO4" s="208"/>
      <c r="KDP4" s="208"/>
      <c r="KDQ4" s="208"/>
      <c r="KDR4" s="208"/>
      <c r="KDS4" s="208"/>
      <c r="KDT4" s="208"/>
      <c r="KDU4" s="208"/>
      <c r="KDV4" s="208"/>
      <c r="KDW4" s="208"/>
      <c r="KDX4" s="208"/>
      <c r="KDY4" s="208"/>
      <c r="KDZ4" s="208"/>
      <c r="KEA4" s="208"/>
      <c r="KEB4" s="208"/>
      <c r="KEC4" s="208"/>
      <c r="KED4" s="208"/>
      <c r="KEE4" s="208"/>
      <c r="KEF4" s="208"/>
      <c r="KEG4" s="208"/>
      <c r="KEH4" s="208"/>
      <c r="KEI4" s="208"/>
      <c r="KEJ4" s="208"/>
      <c r="KEK4" s="208"/>
      <c r="KEL4" s="208"/>
      <c r="KEM4" s="208"/>
      <c r="KEN4" s="208"/>
      <c r="KEO4" s="208"/>
      <c r="KEP4" s="208"/>
      <c r="KEQ4" s="208"/>
      <c r="KER4" s="208"/>
      <c r="KES4" s="208"/>
      <c r="KET4" s="208"/>
      <c r="KEU4" s="208"/>
      <c r="KEV4" s="208"/>
      <c r="KEW4" s="208"/>
      <c r="KEX4" s="208"/>
      <c r="KEY4" s="208"/>
      <c r="KEZ4" s="208"/>
      <c r="KFA4" s="208"/>
      <c r="KFB4" s="208"/>
      <c r="KFC4" s="208"/>
      <c r="KFD4" s="208"/>
      <c r="KFE4" s="208"/>
      <c r="KFF4" s="208"/>
      <c r="KFG4" s="208"/>
      <c r="KFH4" s="208"/>
      <c r="KFI4" s="208"/>
      <c r="KFJ4" s="208"/>
      <c r="KFK4" s="208"/>
      <c r="KFL4" s="208"/>
      <c r="KFM4" s="208"/>
      <c r="KFN4" s="208"/>
      <c r="KFO4" s="208"/>
      <c r="KFP4" s="208"/>
      <c r="KFQ4" s="208"/>
      <c r="KFR4" s="208"/>
      <c r="KFS4" s="208"/>
      <c r="KFT4" s="208"/>
      <c r="KFU4" s="208"/>
      <c r="KFV4" s="208"/>
      <c r="KFW4" s="208"/>
      <c r="KFX4" s="208"/>
      <c r="KFY4" s="208"/>
      <c r="KFZ4" s="208"/>
      <c r="KGA4" s="208"/>
      <c r="KGB4" s="208"/>
      <c r="KGC4" s="208"/>
      <c r="KGD4" s="208"/>
      <c r="KGE4" s="208"/>
      <c r="KGF4" s="208"/>
      <c r="KGG4" s="208"/>
      <c r="KGH4" s="208"/>
      <c r="KGI4" s="208"/>
      <c r="KGJ4" s="208"/>
      <c r="KGK4" s="208"/>
      <c r="KGL4" s="208"/>
      <c r="KGM4" s="208"/>
      <c r="KGN4" s="208"/>
      <c r="KGO4" s="208"/>
      <c r="KGP4" s="208"/>
      <c r="KGQ4" s="208"/>
      <c r="KGR4" s="208"/>
      <c r="KGS4" s="208"/>
      <c r="KGT4" s="208"/>
      <c r="KGU4" s="208"/>
      <c r="KGV4" s="208"/>
      <c r="KGW4" s="208"/>
      <c r="KGX4" s="208"/>
      <c r="KGY4" s="208"/>
      <c r="KGZ4" s="208"/>
      <c r="KHA4" s="208"/>
      <c r="KHB4" s="208"/>
      <c r="KHC4" s="208"/>
      <c r="KHD4" s="208"/>
      <c r="KHE4" s="208"/>
      <c r="KHF4" s="208"/>
      <c r="KHG4" s="208"/>
      <c r="KHH4" s="208"/>
      <c r="KHI4" s="208"/>
      <c r="KHJ4" s="208"/>
      <c r="KHK4" s="208"/>
      <c r="KHL4" s="208"/>
      <c r="KHM4" s="208"/>
      <c r="KHN4" s="208"/>
      <c r="KHO4" s="208"/>
      <c r="KHP4" s="208"/>
      <c r="KHQ4" s="208"/>
      <c r="KHR4" s="208"/>
      <c r="KHS4" s="208"/>
      <c r="KHT4" s="208"/>
      <c r="KHU4" s="208"/>
      <c r="KHV4" s="208"/>
      <c r="KHW4" s="208"/>
      <c r="KHX4" s="208"/>
      <c r="KHY4" s="208"/>
      <c r="KHZ4" s="208"/>
      <c r="KIA4" s="208"/>
      <c r="KIB4" s="208"/>
      <c r="KIC4" s="208"/>
      <c r="KID4" s="208"/>
      <c r="KIE4" s="208"/>
      <c r="KIF4" s="208"/>
      <c r="KIG4" s="208"/>
      <c r="KIH4" s="208"/>
      <c r="KII4" s="208"/>
      <c r="KIJ4" s="208"/>
      <c r="KIK4" s="208"/>
      <c r="KIL4" s="208"/>
      <c r="KIM4" s="208"/>
      <c r="KIN4" s="208"/>
      <c r="KIO4" s="208"/>
      <c r="KIP4" s="208"/>
      <c r="KIQ4" s="208"/>
      <c r="KIR4" s="208"/>
      <c r="KIS4" s="208"/>
      <c r="KIT4" s="208"/>
      <c r="KIU4" s="208"/>
      <c r="KIV4" s="208"/>
      <c r="KIW4" s="208"/>
      <c r="KIX4" s="208"/>
      <c r="KIY4" s="208"/>
      <c r="KIZ4" s="208"/>
      <c r="KJA4" s="208"/>
      <c r="KJB4" s="208"/>
      <c r="KJC4" s="208"/>
      <c r="KJD4" s="208"/>
      <c r="KJE4" s="208"/>
      <c r="KJF4" s="208"/>
      <c r="KJG4" s="208"/>
      <c r="KJH4" s="208"/>
      <c r="KJI4" s="208"/>
      <c r="KJJ4" s="208"/>
      <c r="KJK4" s="208"/>
      <c r="KJL4" s="208"/>
      <c r="KJM4" s="208"/>
      <c r="KJN4" s="208"/>
      <c r="KJO4" s="208"/>
      <c r="KJP4" s="208"/>
      <c r="KJQ4" s="208"/>
      <c r="KJR4" s="208"/>
      <c r="KJS4" s="208"/>
      <c r="KJT4" s="208"/>
      <c r="KJU4" s="208"/>
      <c r="KJV4" s="208"/>
      <c r="KJW4" s="208"/>
      <c r="KJX4" s="208"/>
      <c r="KJY4" s="208"/>
      <c r="KJZ4" s="208"/>
      <c r="KKA4" s="208"/>
      <c r="KKB4" s="208"/>
      <c r="KKC4" s="208"/>
      <c r="KKD4" s="208"/>
      <c r="KKE4" s="208"/>
      <c r="KKF4" s="208"/>
      <c r="KKG4" s="208"/>
      <c r="KKH4" s="208"/>
      <c r="KKI4" s="208"/>
      <c r="KKJ4" s="208"/>
      <c r="KKK4" s="208"/>
      <c r="KKL4" s="208"/>
      <c r="KKM4" s="208"/>
      <c r="KKN4" s="208"/>
      <c r="KKO4" s="208"/>
      <c r="KKP4" s="208"/>
      <c r="KKQ4" s="208"/>
      <c r="KKR4" s="208"/>
      <c r="KKS4" s="208"/>
      <c r="KKT4" s="208"/>
      <c r="KKU4" s="208"/>
      <c r="KKV4" s="208"/>
      <c r="KKW4" s="208"/>
      <c r="KKX4" s="208"/>
      <c r="KKY4" s="208"/>
      <c r="KKZ4" s="208"/>
      <c r="KLA4" s="208"/>
      <c r="KLB4" s="208"/>
      <c r="KLC4" s="208"/>
      <c r="KLD4" s="208"/>
      <c r="KLE4" s="208"/>
      <c r="KLF4" s="208"/>
      <c r="KLG4" s="208"/>
      <c r="KLH4" s="208"/>
      <c r="KLI4" s="208"/>
      <c r="KLJ4" s="208"/>
      <c r="KLK4" s="208"/>
      <c r="KLL4" s="208"/>
      <c r="KLM4" s="208"/>
      <c r="KLN4" s="208"/>
      <c r="KLO4" s="208"/>
      <c r="KLP4" s="208"/>
      <c r="KLQ4" s="208"/>
      <c r="KLR4" s="208"/>
      <c r="KLS4" s="208"/>
      <c r="KLT4" s="208"/>
      <c r="KLU4" s="208"/>
      <c r="KLV4" s="208"/>
      <c r="KLW4" s="208"/>
      <c r="KLX4" s="208"/>
      <c r="KLY4" s="208"/>
      <c r="KLZ4" s="208"/>
      <c r="KMA4" s="208"/>
      <c r="KMB4" s="208"/>
      <c r="KMC4" s="208"/>
      <c r="KMD4" s="208"/>
      <c r="KME4" s="208"/>
      <c r="KMF4" s="208"/>
      <c r="KMG4" s="208"/>
      <c r="KMH4" s="208"/>
      <c r="KMI4" s="208"/>
      <c r="KMJ4" s="208"/>
      <c r="KMK4" s="208"/>
      <c r="KML4" s="208"/>
      <c r="KMM4" s="208"/>
      <c r="KMN4" s="208"/>
      <c r="KMO4" s="208"/>
      <c r="KMP4" s="208"/>
      <c r="KMQ4" s="208"/>
      <c r="KMR4" s="208"/>
      <c r="KMS4" s="208"/>
      <c r="KMT4" s="208"/>
      <c r="KMU4" s="208"/>
      <c r="KMV4" s="208"/>
      <c r="KMW4" s="208"/>
      <c r="KMX4" s="208"/>
      <c r="KMY4" s="208"/>
      <c r="KMZ4" s="208"/>
      <c r="KNA4" s="208"/>
      <c r="KNB4" s="208"/>
      <c r="KNC4" s="208"/>
      <c r="KND4" s="208"/>
      <c r="KNE4" s="208"/>
      <c r="KNF4" s="208"/>
      <c r="KNG4" s="208"/>
      <c r="KNH4" s="208"/>
      <c r="KNI4" s="208"/>
      <c r="KNJ4" s="208"/>
      <c r="KNK4" s="208"/>
      <c r="KNL4" s="208"/>
      <c r="KNM4" s="208"/>
      <c r="KNN4" s="208"/>
      <c r="KNO4" s="208"/>
      <c r="KNP4" s="208"/>
      <c r="KNQ4" s="208"/>
      <c r="KNR4" s="208"/>
      <c r="KNS4" s="208"/>
      <c r="KNT4" s="208"/>
      <c r="KNU4" s="208"/>
      <c r="KNV4" s="208"/>
      <c r="KNW4" s="208"/>
      <c r="KNX4" s="208"/>
      <c r="KNY4" s="208"/>
      <c r="KNZ4" s="208"/>
      <c r="KOA4" s="208"/>
      <c r="KOB4" s="208"/>
      <c r="KOC4" s="208"/>
      <c r="KOD4" s="208"/>
      <c r="KOE4" s="208"/>
      <c r="KOF4" s="208"/>
      <c r="KOG4" s="208"/>
      <c r="KOH4" s="208"/>
      <c r="KOI4" s="208"/>
      <c r="KOJ4" s="208"/>
      <c r="KOK4" s="208"/>
      <c r="KOL4" s="208"/>
      <c r="KOM4" s="208"/>
      <c r="KON4" s="208"/>
      <c r="KOO4" s="208"/>
      <c r="KOP4" s="208"/>
      <c r="KOQ4" s="208"/>
      <c r="KOR4" s="208"/>
      <c r="KOS4" s="208"/>
      <c r="KOT4" s="208"/>
      <c r="KOU4" s="208"/>
      <c r="KOV4" s="208"/>
      <c r="KOW4" s="208"/>
      <c r="KOX4" s="208"/>
      <c r="KOY4" s="208"/>
      <c r="KOZ4" s="208"/>
      <c r="KPA4" s="208"/>
      <c r="KPB4" s="208"/>
      <c r="KPC4" s="208"/>
      <c r="KPD4" s="208"/>
      <c r="KPE4" s="208"/>
      <c r="KPF4" s="208"/>
      <c r="KPG4" s="208"/>
      <c r="KPH4" s="208"/>
      <c r="KPI4" s="208"/>
      <c r="KPJ4" s="208"/>
      <c r="KPK4" s="208"/>
      <c r="KPL4" s="208"/>
      <c r="KPM4" s="208"/>
      <c r="KPN4" s="208"/>
      <c r="KPO4" s="208"/>
      <c r="KPP4" s="208"/>
      <c r="KPQ4" s="208"/>
      <c r="KPR4" s="208"/>
      <c r="KPS4" s="208"/>
      <c r="KPT4" s="208"/>
      <c r="KPU4" s="208"/>
      <c r="KPV4" s="208"/>
      <c r="KPW4" s="208"/>
      <c r="KPX4" s="208"/>
      <c r="KPY4" s="208"/>
      <c r="KPZ4" s="208"/>
      <c r="KQA4" s="208"/>
      <c r="KQB4" s="208"/>
      <c r="KQC4" s="208"/>
      <c r="KQD4" s="208"/>
      <c r="KQE4" s="208"/>
      <c r="KQF4" s="208"/>
      <c r="KQG4" s="208"/>
      <c r="KQH4" s="208"/>
      <c r="KQI4" s="208"/>
      <c r="KQJ4" s="208"/>
      <c r="KQK4" s="208"/>
      <c r="KQL4" s="208"/>
      <c r="KQM4" s="208"/>
      <c r="KQN4" s="208"/>
      <c r="KQO4" s="208"/>
      <c r="KQP4" s="208"/>
      <c r="KQQ4" s="208"/>
      <c r="KQR4" s="208"/>
      <c r="KQS4" s="208"/>
      <c r="KQT4" s="208"/>
      <c r="KQU4" s="208"/>
      <c r="KQV4" s="208"/>
      <c r="KQW4" s="208"/>
      <c r="KQX4" s="208"/>
      <c r="KQY4" s="208"/>
      <c r="KQZ4" s="208"/>
      <c r="KRA4" s="208"/>
      <c r="KRB4" s="208"/>
      <c r="KRC4" s="208"/>
      <c r="KRD4" s="208"/>
      <c r="KRE4" s="208"/>
      <c r="KRF4" s="208"/>
      <c r="KRG4" s="208"/>
      <c r="KRH4" s="208"/>
      <c r="KRI4" s="208"/>
      <c r="KRJ4" s="208"/>
      <c r="KRK4" s="208"/>
      <c r="KRL4" s="208"/>
      <c r="KRM4" s="208"/>
      <c r="KRN4" s="208"/>
      <c r="KRO4" s="208"/>
      <c r="KRP4" s="208"/>
      <c r="KRQ4" s="208"/>
      <c r="KRR4" s="208"/>
      <c r="KRS4" s="208"/>
      <c r="KRT4" s="208"/>
      <c r="KRU4" s="208"/>
      <c r="KRV4" s="208"/>
      <c r="KRW4" s="208"/>
      <c r="KRX4" s="208"/>
      <c r="KRY4" s="208"/>
      <c r="KRZ4" s="208"/>
      <c r="KSA4" s="208"/>
      <c r="KSB4" s="208"/>
      <c r="KSC4" s="208"/>
      <c r="KSD4" s="208"/>
      <c r="KSE4" s="208"/>
      <c r="KSF4" s="208"/>
      <c r="KSG4" s="208"/>
      <c r="KSH4" s="208"/>
      <c r="KSI4" s="208"/>
      <c r="KSJ4" s="208"/>
      <c r="KSK4" s="208"/>
      <c r="KSL4" s="208"/>
      <c r="KSM4" s="208"/>
      <c r="KSN4" s="208"/>
      <c r="KSO4" s="208"/>
      <c r="KSP4" s="208"/>
      <c r="KSQ4" s="208"/>
      <c r="KSR4" s="208"/>
      <c r="KSS4" s="208"/>
      <c r="KST4" s="208"/>
      <c r="KSU4" s="208"/>
      <c r="KSV4" s="208"/>
      <c r="KSW4" s="208"/>
      <c r="KSX4" s="208"/>
      <c r="KSY4" s="208"/>
      <c r="KSZ4" s="208"/>
      <c r="KTA4" s="208"/>
      <c r="KTB4" s="208"/>
      <c r="KTC4" s="208"/>
      <c r="KTD4" s="208"/>
      <c r="KTE4" s="208"/>
      <c r="KTF4" s="208"/>
      <c r="KTG4" s="208"/>
      <c r="KTH4" s="208"/>
      <c r="KTI4" s="208"/>
      <c r="KTJ4" s="208"/>
      <c r="KTK4" s="208"/>
      <c r="KTL4" s="208"/>
      <c r="KTM4" s="208"/>
      <c r="KTN4" s="208"/>
      <c r="KTO4" s="208"/>
      <c r="KTP4" s="208"/>
      <c r="KTQ4" s="208"/>
      <c r="KTR4" s="208"/>
      <c r="KTS4" s="208"/>
      <c r="KTT4" s="208"/>
      <c r="KTU4" s="208"/>
      <c r="KTV4" s="208"/>
      <c r="KTW4" s="208"/>
      <c r="KTX4" s="208"/>
      <c r="KTY4" s="208"/>
      <c r="KTZ4" s="208"/>
      <c r="KUA4" s="208"/>
      <c r="KUB4" s="208"/>
      <c r="KUC4" s="208"/>
      <c r="KUD4" s="208"/>
      <c r="KUE4" s="208"/>
      <c r="KUF4" s="208"/>
      <c r="KUG4" s="208"/>
      <c r="KUH4" s="208"/>
      <c r="KUI4" s="208"/>
      <c r="KUJ4" s="208"/>
      <c r="KUK4" s="208"/>
      <c r="KUL4" s="208"/>
      <c r="KUM4" s="208"/>
      <c r="KUN4" s="208"/>
      <c r="KUO4" s="208"/>
      <c r="KUP4" s="208"/>
      <c r="KUQ4" s="208"/>
      <c r="KUR4" s="208"/>
      <c r="KUS4" s="208"/>
      <c r="KUT4" s="208"/>
      <c r="KUU4" s="208"/>
      <c r="KUV4" s="208"/>
      <c r="KUW4" s="208"/>
      <c r="KUX4" s="208"/>
      <c r="KUY4" s="208"/>
      <c r="KUZ4" s="208"/>
      <c r="KVA4" s="208"/>
      <c r="KVB4" s="208"/>
      <c r="KVC4" s="208"/>
      <c r="KVD4" s="208"/>
      <c r="KVE4" s="208"/>
      <c r="KVF4" s="208"/>
      <c r="KVG4" s="208"/>
      <c r="KVH4" s="208"/>
      <c r="KVI4" s="208"/>
      <c r="KVJ4" s="208"/>
      <c r="KVK4" s="208"/>
      <c r="KVL4" s="208"/>
      <c r="KVM4" s="208"/>
      <c r="KVN4" s="208"/>
      <c r="KVO4" s="208"/>
      <c r="KVP4" s="208"/>
      <c r="KVQ4" s="208"/>
      <c r="KVR4" s="208"/>
      <c r="KVS4" s="208"/>
      <c r="KVT4" s="208"/>
      <c r="KVU4" s="208"/>
      <c r="KVV4" s="208"/>
      <c r="KVW4" s="208"/>
      <c r="KVX4" s="208"/>
      <c r="KVY4" s="208"/>
      <c r="KVZ4" s="208"/>
      <c r="KWA4" s="208"/>
      <c r="KWB4" s="208"/>
      <c r="KWC4" s="208"/>
      <c r="KWD4" s="208"/>
      <c r="KWE4" s="208"/>
      <c r="KWF4" s="208"/>
      <c r="KWG4" s="208"/>
      <c r="KWH4" s="208"/>
      <c r="KWI4" s="208"/>
      <c r="KWJ4" s="208"/>
      <c r="KWK4" s="208"/>
      <c r="KWL4" s="208"/>
      <c r="KWM4" s="208"/>
      <c r="KWN4" s="208"/>
      <c r="KWO4" s="208"/>
      <c r="KWP4" s="208"/>
      <c r="KWQ4" s="208"/>
      <c r="KWR4" s="208"/>
      <c r="KWS4" s="208"/>
      <c r="KWT4" s="208"/>
      <c r="KWU4" s="208"/>
      <c r="KWV4" s="208"/>
      <c r="KWW4" s="208"/>
      <c r="KWX4" s="208"/>
      <c r="KWY4" s="208"/>
      <c r="KWZ4" s="208"/>
      <c r="KXA4" s="208"/>
      <c r="KXB4" s="208"/>
      <c r="KXC4" s="208"/>
      <c r="KXD4" s="208"/>
      <c r="KXE4" s="208"/>
      <c r="KXF4" s="208"/>
      <c r="KXG4" s="208"/>
      <c r="KXH4" s="208"/>
      <c r="KXI4" s="208"/>
      <c r="KXJ4" s="208"/>
      <c r="KXK4" s="208"/>
      <c r="KXL4" s="208"/>
      <c r="KXM4" s="208"/>
      <c r="KXN4" s="208"/>
      <c r="KXO4" s="208"/>
      <c r="KXP4" s="208"/>
      <c r="KXQ4" s="208"/>
      <c r="KXR4" s="208"/>
      <c r="KXS4" s="208"/>
      <c r="KXT4" s="208"/>
      <c r="KXU4" s="208"/>
      <c r="KXV4" s="208"/>
      <c r="KXW4" s="208"/>
      <c r="KXX4" s="208"/>
      <c r="KXY4" s="208"/>
      <c r="KXZ4" s="208"/>
      <c r="KYA4" s="208"/>
      <c r="KYB4" s="208"/>
      <c r="KYC4" s="208"/>
      <c r="KYD4" s="208"/>
      <c r="KYE4" s="208"/>
      <c r="KYF4" s="208"/>
      <c r="KYG4" s="208"/>
      <c r="KYH4" s="208"/>
      <c r="KYI4" s="208"/>
      <c r="KYJ4" s="208"/>
      <c r="KYK4" s="208"/>
      <c r="KYL4" s="208"/>
      <c r="KYM4" s="208"/>
      <c r="KYN4" s="208"/>
      <c r="KYO4" s="208"/>
      <c r="KYP4" s="208"/>
      <c r="KYQ4" s="208"/>
      <c r="KYR4" s="208"/>
      <c r="KYS4" s="208"/>
      <c r="KYT4" s="208"/>
      <c r="KYU4" s="208"/>
      <c r="KYV4" s="208"/>
      <c r="KYW4" s="208"/>
      <c r="KYX4" s="208"/>
      <c r="KYY4" s="208"/>
      <c r="KYZ4" s="208"/>
      <c r="KZA4" s="208"/>
      <c r="KZB4" s="208"/>
      <c r="KZC4" s="208"/>
      <c r="KZD4" s="208"/>
      <c r="KZE4" s="208"/>
      <c r="KZF4" s="208"/>
      <c r="KZG4" s="208"/>
      <c r="KZH4" s="208"/>
      <c r="KZI4" s="208"/>
      <c r="KZJ4" s="208"/>
      <c r="KZK4" s="208"/>
      <c r="KZL4" s="208"/>
      <c r="KZM4" s="208"/>
      <c r="KZN4" s="208"/>
      <c r="KZO4" s="208"/>
      <c r="KZP4" s="208"/>
      <c r="KZQ4" s="208"/>
      <c r="KZR4" s="208"/>
      <c r="KZS4" s="208"/>
      <c r="KZT4" s="208"/>
      <c r="KZU4" s="208"/>
      <c r="KZV4" s="208"/>
      <c r="KZW4" s="208"/>
      <c r="KZX4" s="208"/>
      <c r="KZY4" s="208"/>
      <c r="KZZ4" s="208"/>
      <c r="LAA4" s="208"/>
      <c r="LAB4" s="208"/>
      <c r="LAC4" s="208"/>
      <c r="LAD4" s="208"/>
      <c r="LAE4" s="208"/>
      <c r="LAF4" s="208"/>
      <c r="LAG4" s="208"/>
      <c r="LAH4" s="208"/>
      <c r="LAI4" s="208"/>
      <c r="LAJ4" s="208"/>
      <c r="LAK4" s="208"/>
      <c r="LAL4" s="208"/>
      <c r="LAM4" s="208"/>
      <c r="LAN4" s="208"/>
      <c r="LAO4" s="208"/>
      <c r="LAP4" s="208"/>
      <c r="LAQ4" s="208"/>
      <c r="LAR4" s="208"/>
      <c r="LAS4" s="208"/>
      <c r="LAT4" s="208"/>
      <c r="LAU4" s="208"/>
      <c r="LAV4" s="208"/>
      <c r="LAW4" s="208"/>
      <c r="LAX4" s="208"/>
      <c r="LAY4" s="208"/>
      <c r="LAZ4" s="208"/>
      <c r="LBA4" s="208"/>
      <c r="LBB4" s="208"/>
      <c r="LBC4" s="208"/>
      <c r="LBD4" s="208"/>
      <c r="LBE4" s="208"/>
      <c r="LBF4" s="208"/>
      <c r="LBG4" s="208"/>
      <c r="LBH4" s="208"/>
      <c r="LBI4" s="208"/>
      <c r="LBJ4" s="208"/>
      <c r="LBK4" s="208"/>
      <c r="LBL4" s="208"/>
      <c r="LBM4" s="208"/>
      <c r="LBN4" s="208"/>
      <c r="LBO4" s="208"/>
      <c r="LBP4" s="208"/>
      <c r="LBQ4" s="208"/>
      <c r="LBR4" s="208"/>
      <c r="LBS4" s="208"/>
      <c r="LBT4" s="208"/>
      <c r="LBU4" s="208"/>
      <c r="LBV4" s="208"/>
      <c r="LBW4" s="208"/>
      <c r="LBX4" s="208"/>
      <c r="LBY4" s="208"/>
      <c r="LBZ4" s="208"/>
      <c r="LCA4" s="208"/>
      <c r="LCB4" s="208"/>
      <c r="LCC4" s="208"/>
      <c r="LCD4" s="208"/>
      <c r="LCE4" s="208"/>
      <c r="LCF4" s="208"/>
      <c r="LCG4" s="208"/>
      <c r="LCH4" s="208"/>
      <c r="LCI4" s="208"/>
      <c r="LCJ4" s="208"/>
      <c r="LCK4" s="208"/>
      <c r="LCL4" s="208"/>
      <c r="LCM4" s="208"/>
      <c r="LCN4" s="208"/>
      <c r="LCO4" s="208"/>
      <c r="LCP4" s="208"/>
      <c r="LCQ4" s="208"/>
      <c r="LCR4" s="208"/>
      <c r="LCS4" s="208"/>
      <c r="LCT4" s="208"/>
      <c r="LCU4" s="208"/>
      <c r="LCV4" s="208"/>
      <c r="LCW4" s="208"/>
      <c r="LCX4" s="208"/>
      <c r="LCY4" s="208"/>
      <c r="LCZ4" s="208"/>
      <c r="LDA4" s="208"/>
      <c r="LDB4" s="208"/>
      <c r="LDC4" s="208"/>
      <c r="LDD4" s="208"/>
      <c r="LDE4" s="208"/>
      <c r="LDF4" s="208"/>
      <c r="LDG4" s="208"/>
      <c r="LDH4" s="208"/>
      <c r="LDI4" s="208"/>
      <c r="LDJ4" s="208"/>
      <c r="LDK4" s="208"/>
      <c r="LDL4" s="208"/>
      <c r="LDM4" s="208"/>
      <c r="LDN4" s="208"/>
      <c r="LDO4" s="208"/>
      <c r="LDP4" s="208"/>
      <c r="LDQ4" s="208"/>
      <c r="LDR4" s="208"/>
      <c r="LDS4" s="208"/>
      <c r="LDT4" s="208"/>
      <c r="LDU4" s="208"/>
      <c r="LDV4" s="208"/>
      <c r="LDW4" s="208"/>
      <c r="LDX4" s="208"/>
      <c r="LDY4" s="208"/>
      <c r="LDZ4" s="208"/>
      <c r="LEA4" s="208"/>
      <c r="LEB4" s="208"/>
      <c r="LEC4" s="208"/>
      <c r="LED4" s="208"/>
      <c r="LEE4" s="208"/>
      <c r="LEF4" s="208"/>
      <c r="LEG4" s="208"/>
      <c r="LEH4" s="208"/>
      <c r="LEI4" s="208"/>
      <c r="LEJ4" s="208"/>
      <c r="LEK4" s="208"/>
      <c r="LEL4" s="208"/>
      <c r="LEM4" s="208"/>
      <c r="LEN4" s="208"/>
      <c r="LEO4" s="208"/>
      <c r="LEP4" s="208"/>
      <c r="LEQ4" s="208"/>
      <c r="LER4" s="208"/>
      <c r="LES4" s="208"/>
      <c r="LET4" s="208"/>
      <c r="LEU4" s="208"/>
      <c r="LEV4" s="208"/>
      <c r="LEW4" s="208"/>
      <c r="LEX4" s="208"/>
      <c r="LEY4" s="208"/>
      <c r="LEZ4" s="208"/>
      <c r="LFA4" s="208"/>
      <c r="LFB4" s="208"/>
      <c r="LFC4" s="208"/>
      <c r="LFD4" s="208"/>
      <c r="LFE4" s="208"/>
      <c r="LFF4" s="208"/>
      <c r="LFG4" s="208"/>
      <c r="LFH4" s="208"/>
      <c r="LFI4" s="208"/>
      <c r="LFJ4" s="208"/>
      <c r="LFK4" s="208"/>
      <c r="LFL4" s="208"/>
      <c r="LFM4" s="208"/>
      <c r="LFN4" s="208"/>
      <c r="LFO4" s="208"/>
      <c r="LFP4" s="208"/>
      <c r="LFQ4" s="208"/>
      <c r="LFR4" s="208"/>
      <c r="LFS4" s="208"/>
      <c r="LFT4" s="208"/>
      <c r="LFU4" s="208"/>
      <c r="LFV4" s="208"/>
      <c r="LFW4" s="208"/>
      <c r="LFX4" s="208"/>
      <c r="LFY4" s="208"/>
      <c r="LFZ4" s="208"/>
      <c r="LGA4" s="208"/>
      <c r="LGB4" s="208"/>
      <c r="LGC4" s="208"/>
      <c r="LGD4" s="208"/>
      <c r="LGE4" s="208"/>
      <c r="LGF4" s="208"/>
      <c r="LGG4" s="208"/>
      <c r="LGH4" s="208"/>
      <c r="LGI4" s="208"/>
      <c r="LGJ4" s="208"/>
      <c r="LGK4" s="208"/>
      <c r="LGL4" s="208"/>
      <c r="LGM4" s="208"/>
      <c r="LGN4" s="208"/>
      <c r="LGO4" s="208"/>
      <c r="LGP4" s="208"/>
      <c r="LGQ4" s="208"/>
      <c r="LGR4" s="208"/>
      <c r="LGS4" s="208"/>
      <c r="LGT4" s="208"/>
      <c r="LGU4" s="208"/>
      <c r="LGV4" s="208"/>
      <c r="LGW4" s="208"/>
      <c r="LGX4" s="208"/>
      <c r="LGY4" s="208"/>
      <c r="LGZ4" s="208"/>
      <c r="LHA4" s="208"/>
      <c r="LHB4" s="208"/>
      <c r="LHC4" s="208"/>
      <c r="LHD4" s="208"/>
      <c r="LHE4" s="208"/>
      <c r="LHF4" s="208"/>
      <c r="LHG4" s="208"/>
      <c r="LHH4" s="208"/>
      <c r="LHI4" s="208"/>
      <c r="LHJ4" s="208"/>
      <c r="LHK4" s="208"/>
      <c r="LHL4" s="208"/>
      <c r="LHM4" s="208"/>
      <c r="LHN4" s="208"/>
      <c r="LHO4" s="208"/>
      <c r="LHP4" s="208"/>
      <c r="LHQ4" s="208"/>
      <c r="LHR4" s="208"/>
      <c r="LHS4" s="208"/>
      <c r="LHT4" s="208"/>
      <c r="LHU4" s="208"/>
      <c r="LHV4" s="208"/>
      <c r="LHW4" s="208"/>
      <c r="LHX4" s="208"/>
      <c r="LHY4" s="208"/>
      <c r="LHZ4" s="208"/>
      <c r="LIA4" s="208"/>
      <c r="LIB4" s="208"/>
      <c r="LIC4" s="208"/>
      <c r="LID4" s="208"/>
      <c r="LIE4" s="208"/>
      <c r="LIF4" s="208"/>
      <c r="LIG4" s="208"/>
      <c r="LIH4" s="208"/>
      <c r="LII4" s="208"/>
      <c r="LIJ4" s="208"/>
      <c r="LIK4" s="208"/>
      <c r="LIL4" s="208"/>
      <c r="LIM4" s="208"/>
      <c r="LIN4" s="208"/>
      <c r="LIO4" s="208"/>
      <c r="LIP4" s="208"/>
      <c r="LIQ4" s="208"/>
      <c r="LIR4" s="208"/>
      <c r="LIS4" s="208"/>
      <c r="LIT4" s="208"/>
      <c r="LIU4" s="208"/>
      <c r="LIV4" s="208"/>
      <c r="LIW4" s="208"/>
      <c r="LIX4" s="208"/>
      <c r="LIY4" s="208"/>
      <c r="LIZ4" s="208"/>
      <c r="LJA4" s="208"/>
      <c r="LJB4" s="208"/>
      <c r="LJC4" s="208"/>
      <c r="LJD4" s="208"/>
      <c r="LJE4" s="208"/>
      <c r="LJF4" s="208"/>
      <c r="LJG4" s="208"/>
      <c r="LJH4" s="208"/>
      <c r="LJI4" s="208"/>
      <c r="LJJ4" s="208"/>
      <c r="LJK4" s="208"/>
      <c r="LJL4" s="208"/>
      <c r="LJM4" s="208"/>
      <c r="LJN4" s="208"/>
      <c r="LJO4" s="208"/>
      <c r="LJP4" s="208"/>
      <c r="LJQ4" s="208"/>
      <c r="LJR4" s="208"/>
      <c r="LJS4" s="208"/>
      <c r="LJT4" s="208"/>
      <c r="LJU4" s="208"/>
      <c r="LJV4" s="208"/>
      <c r="LJW4" s="208"/>
      <c r="LJX4" s="208"/>
      <c r="LJY4" s="208"/>
      <c r="LJZ4" s="208"/>
      <c r="LKA4" s="208"/>
      <c r="LKB4" s="208"/>
      <c r="LKC4" s="208"/>
      <c r="LKD4" s="208"/>
      <c r="LKE4" s="208"/>
      <c r="LKF4" s="208"/>
      <c r="LKG4" s="208"/>
      <c r="LKH4" s="208"/>
      <c r="LKI4" s="208"/>
      <c r="LKJ4" s="208"/>
      <c r="LKK4" s="208"/>
      <c r="LKL4" s="208"/>
      <c r="LKM4" s="208"/>
      <c r="LKN4" s="208"/>
      <c r="LKO4" s="208"/>
      <c r="LKP4" s="208"/>
      <c r="LKQ4" s="208"/>
      <c r="LKR4" s="208"/>
      <c r="LKS4" s="208"/>
      <c r="LKT4" s="208"/>
      <c r="LKU4" s="208"/>
      <c r="LKV4" s="208"/>
      <c r="LKW4" s="208"/>
      <c r="LKX4" s="208"/>
      <c r="LKY4" s="208"/>
      <c r="LKZ4" s="208"/>
      <c r="LLA4" s="208"/>
      <c r="LLB4" s="208"/>
      <c r="LLC4" s="208"/>
      <c r="LLD4" s="208"/>
      <c r="LLE4" s="208"/>
      <c r="LLF4" s="208"/>
      <c r="LLG4" s="208"/>
      <c r="LLH4" s="208"/>
      <c r="LLI4" s="208"/>
      <c r="LLJ4" s="208"/>
      <c r="LLK4" s="208"/>
      <c r="LLL4" s="208"/>
      <c r="LLM4" s="208"/>
      <c r="LLN4" s="208"/>
      <c r="LLO4" s="208"/>
      <c r="LLP4" s="208"/>
      <c r="LLQ4" s="208"/>
      <c r="LLR4" s="208"/>
      <c r="LLS4" s="208"/>
      <c r="LLT4" s="208"/>
      <c r="LLU4" s="208"/>
      <c r="LLV4" s="208"/>
      <c r="LLW4" s="208"/>
      <c r="LLX4" s="208"/>
      <c r="LLY4" s="208"/>
      <c r="LLZ4" s="208"/>
      <c r="LMA4" s="208"/>
      <c r="LMB4" s="208"/>
      <c r="LMC4" s="208"/>
      <c r="LMD4" s="208"/>
      <c r="LME4" s="208"/>
      <c r="LMF4" s="208"/>
      <c r="LMG4" s="208"/>
      <c r="LMH4" s="208"/>
      <c r="LMI4" s="208"/>
      <c r="LMJ4" s="208"/>
      <c r="LMK4" s="208"/>
      <c r="LML4" s="208"/>
      <c r="LMM4" s="208"/>
      <c r="LMN4" s="208"/>
      <c r="LMO4" s="208"/>
      <c r="LMP4" s="208"/>
      <c r="LMQ4" s="208"/>
      <c r="LMR4" s="208"/>
      <c r="LMS4" s="208"/>
      <c r="LMT4" s="208"/>
      <c r="LMU4" s="208"/>
      <c r="LMV4" s="208"/>
      <c r="LMW4" s="208"/>
      <c r="LMX4" s="208"/>
      <c r="LMY4" s="208"/>
      <c r="LMZ4" s="208"/>
      <c r="LNA4" s="208"/>
      <c r="LNB4" s="208"/>
      <c r="LNC4" s="208"/>
      <c r="LND4" s="208"/>
      <c r="LNE4" s="208"/>
      <c r="LNF4" s="208"/>
      <c r="LNG4" s="208"/>
      <c r="LNH4" s="208"/>
      <c r="LNI4" s="208"/>
      <c r="LNJ4" s="208"/>
      <c r="LNK4" s="208"/>
      <c r="LNL4" s="208"/>
      <c r="LNM4" s="208"/>
      <c r="LNN4" s="208"/>
      <c r="LNO4" s="208"/>
      <c r="LNP4" s="208"/>
      <c r="LNQ4" s="208"/>
      <c r="LNR4" s="208"/>
      <c r="LNS4" s="208"/>
      <c r="LNT4" s="208"/>
      <c r="LNU4" s="208"/>
      <c r="LNV4" s="208"/>
      <c r="LNW4" s="208"/>
      <c r="LNX4" s="208"/>
      <c r="LNY4" s="208"/>
      <c r="LNZ4" s="208"/>
      <c r="LOA4" s="208"/>
      <c r="LOB4" s="208"/>
      <c r="LOC4" s="208"/>
      <c r="LOD4" s="208"/>
      <c r="LOE4" s="208"/>
      <c r="LOF4" s="208"/>
      <c r="LOG4" s="208"/>
      <c r="LOH4" s="208"/>
      <c r="LOI4" s="208"/>
      <c r="LOJ4" s="208"/>
      <c r="LOK4" s="208"/>
      <c r="LOL4" s="208"/>
      <c r="LOM4" s="208"/>
      <c r="LON4" s="208"/>
      <c r="LOO4" s="208"/>
      <c r="LOP4" s="208"/>
      <c r="LOQ4" s="208"/>
      <c r="LOR4" s="208"/>
      <c r="LOS4" s="208"/>
      <c r="LOT4" s="208"/>
      <c r="LOU4" s="208"/>
      <c r="LOV4" s="208"/>
      <c r="LOW4" s="208"/>
      <c r="LOX4" s="208"/>
      <c r="LOY4" s="208"/>
      <c r="LOZ4" s="208"/>
      <c r="LPA4" s="208"/>
      <c r="LPB4" s="208"/>
      <c r="LPC4" s="208"/>
      <c r="LPD4" s="208"/>
      <c r="LPE4" s="208"/>
      <c r="LPF4" s="208"/>
      <c r="LPG4" s="208"/>
      <c r="LPH4" s="208"/>
      <c r="LPI4" s="208"/>
      <c r="LPJ4" s="208"/>
      <c r="LPK4" s="208"/>
      <c r="LPL4" s="208"/>
      <c r="LPM4" s="208"/>
      <c r="LPN4" s="208"/>
      <c r="LPO4" s="208"/>
      <c r="LPP4" s="208"/>
      <c r="LPQ4" s="208"/>
      <c r="LPR4" s="208"/>
      <c r="LPS4" s="208"/>
      <c r="LPT4" s="208"/>
      <c r="LPU4" s="208"/>
      <c r="LPV4" s="208"/>
      <c r="LPW4" s="208"/>
      <c r="LPX4" s="208"/>
      <c r="LPY4" s="208"/>
      <c r="LPZ4" s="208"/>
      <c r="LQA4" s="208"/>
      <c r="LQB4" s="208"/>
      <c r="LQC4" s="208"/>
      <c r="LQD4" s="208"/>
      <c r="LQE4" s="208"/>
      <c r="LQF4" s="208"/>
      <c r="LQG4" s="208"/>
      <c r="LQH4" s="208"/>
      <c r="LQI4" s="208"/>
      <c r="LQJ4" s="208"/>
      <c r="LQK4" s="208"/>
      <c r="LQL4" s="208"/>
      <c r="LQM4" s="208"/>
      <c r="LQN4" s="208"/>
      <c r="LQO4" s="208"/>
      <c r="LQP4" s="208"/>
      <c r="LQQ4" s="208"/>
      <c r="LQR4" s="208"/>
      <c r="LQS4" s="208"/>
      <c r="LQT4" s="208"/>
      <c r="LQU4" s="208"/>
      <c r="LQV4" s="208"/>
      <c r="LQW4" s="208"/>
      <c r="LQX4" s="208"/>
      <c r="LQY4" s="208"/>
      <c r="LQZ4" s="208"/>
      <c r="LRA4" s="208"/>
      <c r="LRB4" s="208"/>
      <c r="LRC4" s="208"/>
      <c r="LRD4" s="208"/>
      <c r="LRE4" s="208"/>
      <c r="LRF4" s="208"/>
      <c r="LRG4" s="208"/>
      <c r="LRH4" s="208"/>
      <c r="LRI4" s="208"/>
      <c r="LRJ4" s="208"/>
      <c r="LRK4" s="208"/>
      <c r="LRL4" s="208"/>
      <c r="LRM4" s="208"/>
      <c r="LRN4" s="208"/>
      <c r="LRO4" s="208"/>
      <c r="LRP4" s="208"/>
      <c r="LRQ4" s="208"/>
      <c r="LRR4" s="208"/>
      <c r="LRS4" s="208"/>
      <c r="LRT4" s="208"/>
      <c r="LRU4" s="208"/>
      <c r="LRV4" s="208"/>
      <c r="LRW4" s="208"/>
      <c r="LRX4" s="208"/>
      <c r="LRY4" s="208"/>
      <c r="LRZ4" s="208"/>
      <c r="LSA4" s="208"/>
      <c r="LSB4" s="208"/>
      <c r="LSC4" s="208"/>
      <c r="LSD4" s="208"/>
      <c r="LSE4" s="208"/>
      <c r="LSF4" s="208"/>
      <c r="LSG4" s="208"/>
      <c r="LSH4" s="208"/>
      <c r="LSI4" s="208"/>
      <c r="LSJ4" s="208"/>
      <c r="LSK4" s="208"/>
      <c r="LSL4" s="208"/>
      <c r="LSM4" s="208"/>
      <c r="LSN4" s="208"/>
      <c r="LSO4" s="208"/>
      <c r="LSP4" s="208"/>
      <c r="LSQ4" s="208"/>
      <c r="LSR4" s="208"/>
      <c r="LSS4" s="208"/>
      <c r="LST4" s="208"/>
      <c r="LSU4" s="208"/>
      <c r="LSV4" s="208"/>
      <c r="LSW4" s="208"/>
      <c r="LSX4" s="208"/>
      <c r="LSY4" s="208"/>
      <c r="LSZ4" s="208"/>
      <c r="LTA4" s="208"/>
      <c r="LTB4" s="208"/>
      <c r="LTC4" s="208"/>
      <c r="LTD4" s="208"/>
      <c r="LTE4" s="208"/>
      <c r="LTF4" s="208"/>
      <c r="LTG4" s="208"/>
      <c r="LTH4" s="208"/>
      <c r="LTI4" s="208"/>
      <c r="LTJ4" s="208"/>
      <c r="LTK4" s="208"/>
      <c r="LTL4" s="208"/>
      <c r="LTM4" s="208"/>
      <c r="LTN4" s="208"/>
      <c r="LTO4" s="208"/>
      <c r="LTP4" s="208"/>
      <c r="LTQ4" s="208"/>
      <c r="LTR4" s="208"/>
      <c r="LTS4" s="208"/>
      <c r="LTT4" s="208"/>
      <c r="LTU4" s="208"/>
      <c r="LTV4" s="208"/>
      <c r="LTW4" s="208"/>
      <c r="LTX4" s="208"/>
      <c r="LTY4" s="208"/>
      <c r="LTZ4" s="208"/>
      <c r="LUA4" s="208"/>
      <c r="LUB4" s="208"/>
      <c r="LUC4" s="208"/>
      <c r="LUD4" s="208"/>
      <c r="LUE4" s="208"/>
      <c r="LUF4" s="208"/>
      <c r="LUG4" s="208"/>
      <c r="LUH4" s="208"/>
      <c r="LUI4" s="208"/>
      <c r="LUJ4" s="208"/>
      <c r="LUK4" s="208"/>
      <c r="LUL4" s="208"/>
      <c r="LUM4" s="208"/>
      <c r="LUN4" s="208"/>
      <c r="LUO4" s="208"/>
      <c r="LUP4" s="208"/>
      <c r="LUQ4" s="208"/>
      <c r="LUR4" s="208"/>
      <c r="LUS4" s="208"/>
      <c r="LUT4" s="208"/>
      <c r="LUU4" s="208"/>
      <c r="LUV4" s="208"/>
      <c r="LUW4" s="208"/>
      <c r="LUX4" s="208"/>
      <c r="LUY4" s="208"/>
      <c r="LUZ4" s="208"/>
      <c r="LVA4" s="208"/>
      <c r="LVB4" s="208"/>
      <c r="LVC4" s="208"/>
      <c r="LVD4" s="208"/>
      <c r="LVE4" s="208"/>
      <c r="LVF4" s="208"/>
      <c r="LVG4" s="208"/>
      <c r="LVH4" s="208"/>
      <c r="LVI4" s="208"/>
      <c r="LVJ4" s="208"/>
      <c r="LVK4" s="208"/>
      <c r="LVL4" s="208"/>
      <c r="LVM4" s="208"/>
      <c r="LVN4" s="208"/>
      <c r="LVO4" s="208"/>
      <c r="LVP4" s="208"/>
      <c r="LVQ4" s="208"/>
      <c r="LVR4" s="208"/>
      <c r="LVS4" s="208"/>
      <c r="LVT4" s="208"/>
      <c r="LVU4" s="208"/>
      <c r="LVV4" s="208"/>
      <c r="LVW4" s="208"/>
      <c r="LVX4" s="208"/>
      <c r="LVY4" s="208"/>
      <c r="LVZ4" s="208"/>
      <c r="LWA4" s="208"/>
      <c r="LWB4" s="208"/>
      <c r="LWC4" s="208"/>
      <c r="LWD4" s="208"/>
      <c r="LWE4" s="208"/>
      <c r="LWF4" s="208"/>
      <c r="LWG4" s="208"/>
      <c r="LWH4" s="208"/>
      <c r="LWI4" s="208"/>
      <c r="LWJ4" s="208"/>
      <c r="LWK4" s="208"/>
      <c r="LWL4" s="208"/>
      <c r="LWM4" s="208"/>
      <c r="LWN4" s="208"/>
      <c r="LWO4" s="208"/>
      <c r="LWP4" s="208"/>
      <c r="LWQ4" s="208"/>
      <c r="LWR4" s="208"/>
      <c r="LWS4" s="208"/>
      <c r="LWT4" s="208"/>
      <c r="LWU4" s="208"/>
      <c r="LWV4" s="208"/>
      <c r="LWW4" s="208"/>
      <c r="LWX4" s="208"/>
      <c r="LWY4" s="208"/>
      <c r="LWZ4" s="208"/>
      <c r="LXA4" s="208"/>
      <c r="LXB4" s="208"/>
      <c r="LXC4" s="208"/>
      <c r="LXD4" s="208"/>
      <c r="LXE4" s="208"/>
      <c r="LXF4" s="208"/>
      <c r="LXG4" s="208"/>
      <c r="LXH4" s="208"/>
      <c r="LXI4" s="208"/>
      <c r="LXJ4" s="208"/>
      <c r="LXK4" s="208"/>
      <c r="LXL4" s="208"/>
      <c r="LXM4" s="208"/>
      <c r="LXN4" s="208"/>
      <c r="LXO4" s="208"/>
      <c r="LXP4" s="208"/>
      <c r="LXQ4" s="208"/>
      <c r="LXR4" s="208"/>
      <c r="LXS4" s="208"/>
      <c r="LXT4" s="208"/>
      <c r="LXU4" s="208"/>
      <c r="LXV4" s="208"/>
      <c r="LXW4" s="208"/>
      <c r="LXX4" s="208"/>
      <c r="LXY4" s="208"/>
      <c r="LXZ4" s="208"/>
      <c r="LYA4" s="208"/>
      <c r="LYB4" s="208"/>
      <c r="LYC4" s="208"/>
      <c r="LYD4" s="208"/>
      <c r="LYE4" s="208"/>
      <c r="LYF4" s="208"/>
      <c r="LYG4" s="208"/>
      <c r="LYH4" s="208"/>
      <c r="LYI4" s="208"/>
      <c r="LYJ4" s="208"/>
      <c r="LYK4" s="208"/>
      <c r="LYL4" s="208"/>
      <c r="LYM4" s="208"/>
      <c r="LYN4" s="208"/>
      <c r="LYO4" s="208"/>
      <c r="LYP4" s="208"/>
      <c r="LYQ4" s="208"/>
      <c r="LYR4" s="208"/>
      <c r="LYS4" s="208"/>
      <c r="LYT4" s="208"/>
      <c r="LYU4" s="208"/>
      <c r="LYV4" s="208"/>
      <c r="LYW4" s="208"/>
      <c r="LYX4" s="208"/>
      <c r="LYY4" s="208"/>
      <c r="LYZ4" s="208"/>
      <c r="LZA4" s="208"/>
      <c r="LZB4" s="208"/>
      <c r="LZC4" s="208"/>
      <c r="LZD4" s="208"/>
      <c r="LZE4" s="208"/>
      <c r="LZF4" s="208"/>
      <c r="LZG4" s="208"/>
      <c r="LZH4" s="208"/>
      <c r="LZI4" s="208"/>
      <c r="LZJ4" s="208"/>
      <c r="LZK4" s="208"/>
      <c r="LZL4" s="208"/>
      <c r="LZM4" s="208"/>
      <c r="LZN4" s="208"/>
      <c r="LZO4" s="208"/>
      <c r="LZP4" s="208"/>
      <c r="LZQ4" s="208"/>
      <c r="LZR4" s="208"/>
      <c r="LZS4" s="208"/>
      <c r="LZT4" s="208"/>
      <c r="LZU4" s="208"/>
      <c r="LZV4" s="208"/>
      <c r="LZW4" s="208"/>
      <c r="LZX4" s="208"/>
      <c r="LZY4" s="208"/>
      <c r="LZZ4" s="208"/>
      <c r="MAA4" s="208"/>
      <c r="MAB4" s="208"/>
      <c r="MAC4" s="208"/>
      <c r="MAD4" s="208"/>
      <c r="MAE4" s="208"/>
      <c r="MAF4" s="208"/>
      <c r="MAG4" s="208"/>
      <c r="MAH4" s="208"/>
      <c r="MAI4" s="208"/>
      <c r="MAJ4" s="208"/>
      <c r="MAK4" s="208"/>
      <c r="MAL4" s="208"/>
      <c r="MAM4" s="208"/>
      <c r="MAN4" s="208"/>
      <c r="MAO4" s="208"/>
      <c r="MAP4" s="208"/>
      <c r="MAQ4" s="208"/>
      <c r="MAR4" s="208"/>
      <c r="MAS4" s="208"/>
      <c r="MAT4" s="208"/>
      <c r="MAU4" s="208"/>
      <c r="MAV4" s="208"/>
      <c r="MAW4" s="208"/>
      <c r="MAX4" s="208"/>
      <c r="MAY4" s="208"/>
      <c r="MAZ4" s="208"/>
      <c r="MBA4" s="208"/>
      <c r="MBB4" s="208"/>
      <c r="MBC4" s="208"/>
      <c r="MBD4" s="208"/>
      <c r="MBE4" s="208"/>
      <c r="MBF4" s="208"/>
      <c r="MBG4" s="208"/>
      <c r="MBH4" s="208"/>
      <c r="MBI4" s="208"/>
      <c r="MBJ4" s="208"/>
      <c r="MBK4" s="208"/>
      <c r="MBL4" s="208"/>
      <c r="MBM4" s="208"/>
      <c r="MBN4" s="208"/>
      <c r="MBO4" s="208"/>
      <c r="MBP4" s="208"/>
      <c r="MBQ4" s="208"/>
      <c r="MBR4" s="208"/>
      <c r="MBS4" s="208"/>
      <c r="MBT4" s="208"/>
      <c r="MBU4" s="208"/>
      <c r="MBV4" s="208"/>
      <c r="MBW4" s="208"/>
      <c r="MBX4" s="208"/>
      <c r="MBY4" s="208"/>
      <c r="MBZ4" s="208"/>
      <c r="MCA4" s="208"/>
      <c r="MCB4" s="208"/>
      <c r="MCC4" s="208"/>
      <c r="MCD4" s="208"/>
      <c r="MCE4" s="208"/>
      <c r="MCF4" s="208"/>
      <c r="MCG4" s="208"/>
      <c r="MCH4" s="208"/>
      <c r="MCI4" s="208"/>
      <c r="MCJ4" s="208"/>
      <c r="MCK4" s="208"/>
      <c r="MCL4" s="208"/>
      <c r="MCM4" s="208"/>
      <c r="MCN4" s="208"/>
      <c r="MCO4" s="208"/>
      <c r="MCP4" s="208"/>
      <c r="MCQ4" s="208"/>
      <c r="MCR4" s="208"/>
      <c r="MCS4" s="208"/>
      <c r="MCT4" s="208"/>
      <c r="MCU4" s="208"/>
      <c r="MCV4" s="208"/>
      <c r="MCW4" s="208"/>
      <c r="MCX4" s="208"/>
      <c r="MCY4" s="208"/>
      <c r="MCZ4" s="208"/>
      <c r="MDA4" s="208"/>
      <c r="MDB4" s="208"/>
      <c r="MDC4" s="208"/>
      <c r="MDD4" s="208"/>
      <c r="MDE4" s="208"/>
      <c r="MDF4" s="208"/>
      <c r="MDG4" s="208"/>
      <c r="MDH4" s="208"/>
      <c r="MDI4" s="208"/>
      <c r="MDJ4" s="208"/>
      <c r="MDK4" s="208"/>
      <c r="MDL4" s="208"/>
      <c r="MDM4" s="208"/>
      <c r="MDN4" s="208"/>
      <c r="MDO4" s="208"/>
      <c r="MDP4" s="208"/>
      <c r="MDQ4" s="208"/>
      <c r="MDR4" s="208"/>
      <c r="MDS4" s="208"/>
      <c r="MDT4" s="208"/>
      <c r="MDU4" s="208"/>
      <c r="MDV4" s="208"/>
      <c r="MDW4" s="208"/>
      <c r="MDX4" s="208"/>
      <c r="MDY4" s="208"/>
      <c r="MDZ4" s="208"/>
      <c r="MEA4" s="208"/>
      <c r="MEB4" s="208"/>
      <c r="MEC4" s="208"/>
      <c r="MED4" s="208"/>
      <c r="MEE4" s="208"/>
      <c r="MEF4" s="208"/>
      <c r="MEG4" s="208"/>
      <c r="MEH4" s="208"/>
      <c r="MEI4" s="208"/>
      <c r="MEJ4" s="208"/>
      <c r="MEK4" s="208"/>
      <c r="MEL4" s="208"/>
      <c r="MEM4" s="208"/>
      <c r="MEN4" s="208"/>
      <c r="MEO4" s="208"/>
      <c r="MEP4" s="208"/>
      <c r="MEQ4" s="208"/>
      <c r="MER4" s="208"/>
      <c r="MES4" s="208"/>
      <c r="MET4" s="208"/>
      <c r="MEU4" s="208"/>
      <c r="MEV4" s="208"/>
      <c r="MEW4" s="208"/>
      <c r="MEX4" s="208"/>
      <c r="MEY4" s="208"/>
      <c r="MEZ4" s="208"/>
      <c r="MFA4" s="208"/>
      <c r="MFB4" s="208"/>
      <c r="MFC4" s="208"/>
      <c r="MFD4" s="208"/>
      <c r="MFE4" s="208"/>
      <c r="MFF4" s="208"/>
      <c r="MFG4" s="208"/>
      <c r="MFH4" s="208"/>
      <c r="MFI4" s="208"/>
      <c r="MFJ4" s="208"/>
      <c r="MFK4" s="208"/>
      <c r="MFL4" s="208"/>
      <c r="MFM4" s="208"/>
      <c r="MFN4" s="208"/>
      <c r="MFO4" s="208"/>
      <c r="MFP4" s="208"/>
      <c r="MFQ4" s="208"/>
      <c r="MFR4" s="208"/>
      <c r="MFS4" s="208"/>
      <c r="MFT4" s="208"/>
      <c r="MFU4" s="208"/>
      <c r="MFV4" s="208"/>
      <c r="MFW4" s="208"/>
      <c r="MFX4" s="208"/>
      <c r="MFY4" s="208"/>
      <c r="MFZ4" s="208"/>
      <c r="MGA4" s="208"/>
      <c r="MGB4" s="208"/>
      <c r="MGC4" s="208"/>
      <c r="MGD4" s="208"/>
      <c r="MGE4" s="208"/>
      <c r="MGF4" s="208"/>
      <c r="MGG4" s="208"/>
      <c r="MGH4" s="208"/>
      <c r="MGI4" s="208"/>
      <c r="MGJ4" s="208"/>
      <c r="MGK4" s="208"/>
      <c r="MGL4" s="208"/>
      <c r="MGM4" s="208"/>
      <c r="MGN4" s="208"/>
      <c r="MGO4" s="208"/>
      <c r="MGP4" s="208"/>
      <c r="MGQ4" s="208"/>
      <c r="MGR4" s="208"/>
      <c r="MGS4" s="208"/>
      <c r="MGT4" s="208"/>
      <c r="MGU4" s="208"/>
      <c r="MGV4" s="208"/>
      <c r="MGW4" s="208"/>
      <c r="MGX4" s="208"/>
      <c r="MGY4" s="208"/>
      <c r="MGZ4" s="208"/>
      <c r="MHA4" s="208"/>
      <c r="MHB4" s="208"/>
      <c r="MHC4" s="208"/>
      <c r="MHD4" s="208"/>
      <c r="MHE4" s="208"/>
      <c r="MHF4" s="208"/>
      <c r="MHG4" s="208"/>
      <c r="MHH4" s="208"/>
      <c r="MHI4" s="208"/>
      <c r="MHJ4" s="208"/>
      <c r="MHK4" s="208"/>
      <c r="MHL4" s="208"/>
      <c r="MHM4" s="208"/>
      <c r="MHN4" s="208"/>
      <c r="MHO4" s="208"/>
      <c r="MHP4" s="208"/>
      <c r="MHQ4" s="208"/>
      <c r="MHR4" s="208"/>
      <c r="MHS4" s="208"/>
      <c r="MHT4" s="208"/>
      <c r="MHU4" s="208"/>
      <c r="MHV4" s="208"/>
      <c r="MHW4" s="208"/>
      <c r="MHX4" s="208"/>
      <c r="MHY4" s="208"/>
      <c r="MHZ4" s="208"/>
      <c r="MIA4" s="208"/>
      <c r="MIB4" s="208"/>
      <c r="MIC4" s="208"/>
      <c r="MID4" s="208"/>
      <c r="MIE4" s="208"/>
      <c r="MIF4" s="208"/>
      <c r="MIG4" s="208"/>
      <c r="MIH4" s="208"/>
      <c r="MII4" s="208"/>
      <c r="MIJ4" s="208"/>
      <c r="MIK4" s="208"/>
      <c r="MIL4" s="208"/>
      <c r="MIM4" s="208"/>
      <c r="MIN4" s="208"/>
      <c r="MIO4" s="208"/>
      <c r="MIP4" s="208"/>
      <c r="MIQ4" s="208"/>
      <c r="MIR4" s="208"/>
      <c r="MIS4" s="208"/>
      <c r="MIT4" s="208"/>
      <c r="MIU4" s="208"/>
      <c r="MIV4" s="208"/>
      <c r="MIW4" s="208"/>
      <c r="MIX4" s="208"/>
      <c r="MIY4" s="208"/>
      <c r="MIZ4" s="208"/>
      <c r="MJA4" s="208"/>
      <c r="MJB4" s="208"/>
      <c r="MJC4" s="208"/>
      <c r="MJD4" s="208"/>
      <c r="MJE4" s="208"/>
      <c r="MJF4" s="208"/>
      <c r="MJG4" s="208"/>
      <c r="MJH4" s="208"/>
      <c r="MJI4" s="208"/>
      <c r="MJJ4" s="208"/>
      <c r="MJK4" s="208"/>
      <c r="MJL4" s="208"/>
      <c r="MJM4" s="208"/>
      <c r="MJN4" s="208"/>
      <c r="MJO4" s="208"/>
      <c r="MJP4" s="208"/>
      <c r="MJQ4" s="208"/>
      <c r="MJR4" s="208"/>
      <c r="MJS4" s="208"/>
      <c r="MJT4" s="208"/>
      <c r="MJU4" s="208"/>
      <c r="MJV4" s="208"/>
      <c r="MJW4" s="208"/>
      <c r="MJX4" s="208"/>
      <c r="MJY4" s="208"/>
      <c r="MJZ4" s="208"/>
      <c r="MKA4" s="208"/>
      <c r="MKB4" s="208"/>
      <c r="MKC4" s="208"/>
      <c r="MKD4" s="208"/>
      <c r="MKE4" s="208"/>
      <c r="MKF4" s="208"/>
      <c r="MKG4" s="208"/>
      <c r="MKH4" s="208"/>
      <c r="MKI4" s="208"/>
      <c r="MKJ4" s="208"/>
      <c r="MKK4" s="208"/>
      <c r="MKL4" s="208"/>
      <c r="MKM4" s="208"/>
      <c r="MKN4" s="208"/>
      <c r="MKO4" s="208"/>
      <c r="MKP4" s="208"/>
      <c r="MKQ4" s="208"/>
      <c r="MKR4" s="208"/>
      <c r="MKS4" s="208"/>
      <c r="MKT4" s="208"/>
      <c r="MKU4" s="208"/>
      <c r="MKV4" s="208"/>
      <c r="MKW4" s="208"/>
      <c r="MKX4" s="208"/>
      <c r="MKY4" s="208"/>
      <c r="MKZ4" s="208"/>
      <c r="MLA4" s="208"/>
      <c r="MLB4" s="208"/>
      <c r="MLC4" s="208"/>
      <c r="MLD4" s="208"/>
      <c r="MLE4" s="208"/>
      <c r="MLF4" s="208"/>
      <c r="MLG4" s="208"/>
      <c r="MLH4" s="208"/>
      <c r="MLI4" s="208"/>
      <c r="MLJ4" s="208"/>
      <c r="MLK4" s="208"/>
      <c r="MLL4" s="208"/>
      <c r="MLM4" s="208"/>
      <c r="MLN4" s="208"/>
      <c r="MLO4" s="208"/>
      <c r="MLP4" s="208"/>
      <c r="MLQ4" s="208"/>
      <c r="MLR4" s="208"/>
      <c r="MLS4" s="208"/>
      <c r="MLT4" s="208"/>
      <c r="MLU4" s="208"/>
      <c r="MLV4" s="208"/>
      <c r="MLW4" s="208"/>
      <c r="MLX4" s="208"/>
      <c r="MLY4" s="208"/>
      <c r="MLZ4" s="208"/>
      <c r="MMA4" s="208"/>
      <c r="MMB4" s="208"/>
      <c r="MMC4" s="208"/>
      <c r="MMD4" s="208"/>
      <c r="MME4" s="208"/>
      <c r="MMF4" s="208"/>
      <c r="MMG4" s="208"/>
      <c r="MMH4" s="208"/>
      <c r="MMI4" s="208"/>
      <c r="MMJ4" s="208"/>
      <c r="MMK4" s="208"/>
      <c r="MML4" s="208"/>
      <c r="MMM4" s="208"/>
      <c r="MMN4" s="208"/>
      <c r="MMO4" s="208"/>
      <c r="MMP4" s="208"/>
      <c r="MMQ4" s="208"/>
      <c r="MMR4" s="208"/>
      <c r="MMS4" s="208"/>
      <c r="MMT4" s="208"/>
      <c r="MMU4" s="208"/>
      <c r="MMV4" s="208"/>
      <c r="MMW4" s="208"/>
      <c r="MMX4" s="208"/>
      <c r="MMY4" s="208"/>
      <c r="MMZ4" s="208"/>
      <c r="MNA4" s="208"/>
      <c r="MNB4" s="208"/>
      <c r="MNC4" s="208"/>
      <c r="MND4" s="208"/>
      <c r="MNE4" s="208"/>
      <c r="MNF4" s="208"/>
      <c r="MNG4" s="208"/>
      <c r="MNH4" s="208"/>
      <c r="MNI4" s="208"/>
      <c r="MNJ4" s="208"/>
      <c r="MNK4" s="208"/>
      <c r="MNL4" s="208"/>
      <c r="MNM4" s="208"/>
      <c r="MNN4" s="208"/>
      <c r="MNO4" s="208"/>
      <c r="MNP4" s="208"/>
      <c r="MNQ4" s="208"/>
      <c r="MNR4" s="208"/>
      <c r="MNS4" s="208"/>
      <c r="MNT4" s="208"/>
      <c r="MNU4" s="208"/>
      <c r="MNV4" s="208"/>
      <c r="MNW4" s="208"/>
      <c r="MNX4" s="208"/>
      <c r="MNY4" s="208"/>
      <c r="MNZ4" s="208"/>
      <c r="MOA4" s="208"/>
      <c r="MOB4" s="208"/>
      <c r="MOC4" s="208"/>
      <c r="MOD4" s="208"/>
      <c r="MOE4" s="208"/>
      <c r="MOF4" s="208"/>
      <c r="MOG4" s="208"/>
      <c r="MOH4" s="208"/>
      <c r="MOI4" s="208"/>
      <c r="MOJ4" s="208"/>
      <c r="MOK4" s="208"/>
      <c r="MOL4" s="208"/>
      <c r="MOM4" s="208"/>
      <c r="MON4" s="208"/>
      <c r="MOO4" s="208"/>
      <c r="MOP4" s="208"/>
      <c r="MOQ4" s="208"/>
      <c r="MOR4" s="208"/>
      <c r="MOS4" s="208"/>
      <c r="MOT4" s="208"/>
      <c r="MOU4" s="208"/>
      <c r="MOV4" s="208"/>
      <c r="MOW4" s="208"/>
      <c r="MOX4" s="208"/>
      <c r="MOY4" s="208"/>
      <c r="MOZ4" s="208"/>
      <c r="MPA4" s="208"/>
      <c r="MPB4" s="208"/>
      <c r="MPC4" s="208"/>
      <c r="MPD4" s="208"/>
      <c r="MPE4" s="208"/>
      <c r="MPF4" s="208"/>
      <c r="MPG4" s="208"/>
      <c r="MPH4" s="208"/>
      <c r="MPI4" s="208"/>
      <c r="MPJ4" s="208"/>
      <c r="MPK4" s="208"/>
      <c r="MPL4" s="208"/>
      <c r="MPM4" s="208"/>
      <c r="MPN4" s="208"/>
      <c r="MPO4" s="208"/>
      <c r="MPP4" s="208"/>
      <c r="MPQ4" s="208"/>
      <c r="MPR4" s="208"/>
      <c r="MPS4" s="208"/>
      <c r="MPT4" s="208"/>
      <c r="MPU4" s="208"/>
      <c r="MPV4" s="208"/>
      <c r="MPW4" s="208"/>
      <c r="MPX4" s="208"/>
      <c r="MPY4" s="208"/>
      <c r="MPZ4" s="208"/>
      <c r="MQA4" s="208"/>
      <c r="MQB4" s="208"/>
      <c r="MQC4" s="208"/>
      <c r="MQD4" s="208"/>
      <c r="MQE4" s="208"/>
      <c r="MQF4" s="208"/>
      <c r="MQG4" s="208"/>
      <c r="MQH4" s="208"/>
      <c r="MQI4" s="208"/>
      <c r="MQJ4" s="208"/>
      <c r="MQK4" s="208"/>
      <c r="MQL4" s="208"/>
      <c r="MQM4" s="208"/>
      <c r="MQN4" s="208"/>
      <c r="MQO4" s="208"/>
      <c r="MQP4" s="208"/>
      <c r="MQQ4" s="208"/>
      <c r="MQR4" s="208"/>
      <c r="MQS4" s="208"/>
      <c r="MQT4" s="208"/>
      <c r="MQU4" s="208"/>
      <c r="MQV4" s="208"/>
      <c r="MQW4" s="208"/>
      <c r="MQX4" s="208"/>
      <c r="MQY4" s="208"/>
      <c r="MQZ4" s="208"/>
      <c r="MRA4" s="208"/>
      <c r="MRB4" s="208"/>
      <c r="MRC4" s="208"/>
      <c r="MRD4" s="208"/>
      <c r="MRE4" s="208"/>
      <c r="MRF4" s="208"/>
      <c r="MRG4" s="208"/>
      <c r="MRH4" s="208"/>
      <c r="MRI4" s="208"/>
      <c r="MRJ4" s="208"/>
      <c r="MRK4" s="208"/>
      <c r="MRL4" s="208"/>
      <c r="MRM4" s="208"/>
      <c r="MRN4" s="208"/>
      <c r="MRO4" s="208"/>
      <c r="MRP4" s="208"/>
      <c r="MRQ4" s="208"/>
      <c r="MRR4" s="208"/>
      <c r="MRS4" s="208"/>
      <c r="MRT4" s="208"/>
      <c r="MRU4" s="208"/>
      <c r="MRV4" s="208"/>
      <c r="MRW4" s="208"/>
      <c r="MRX4" s="208"/>
      <c r="MRY4" s="208"/>
      <c r="MRZ4" s="208"/>
      <c r="MSA4" s="208"/>
      <c r="MSB4" s="208"/>
      <c r="MSC4" s="208"/>
      <c r="MSD4" s="208"/>
      <c r="MSE4" s="208"/>
      <c r="MSF4" s="208"/>
      <c r="MSG4" s="208"/>
      <c r="MSH4" s="208"/>
      <c r="MSI4" s="208"/>
      <c r="MSJ4" s="208"/>
      <c r="MSK4" s="208"/>
      <c r="MSL4" s="208"/>
      <c r="MSM4" s="208"/>
      <c r="MSN4" s="208"/>
      <c r="MSO4" s="208"/>
      <c r="MSP4" s="208"/>
      <c r="MSQ4" s="208"/>
      <c r="MSR4" s="208"/>
      <c r="MSS4" s="208"/>
      <c r="MST4" s="208"/>
      <c r="MSU4" s="208"/>
      <c r="MSV4" s="208"/>
      <c r="MSW4" s="208"/>
      <c r="MSX4" s="208"/>
      <c r="MSY4" s="208"/>
      <c r="MSZ4" s="208"/>
      <c r="MTA4" s="208"/>
      <c r="MTB4" s="208"/>
      <c r="MTC4" s="208"/>
      <c r="MTD4" s="208"/>
      <c r="MTE4" s="208"/>
      <c r="MTF4" s="208"/>
      <c r="MTG4" s="208"/>
      <c r="MTH4" s="208"/>
      <c r="MTI4" s="208"/>
      <c r="MTJ4" s="208"/>
      <c r="MTK4" s="208"/>
      <c r="MTL4" s="208"/>
      <c r="MTM4" s="208"/>
      <c r="MTN4" s="208"/>
      <c r="MTO4" s="208"/>
      <c r="MTP4" s="208"/>
      <c r="MTQ4" s="208"/>
      <c r="MTR4" s="208"/>
      <c r="MTS4" s="208"/>
      <c r="MTT4" s="208"/>
      <c r="MTU4" s="208"/>
      <c r="MTV4" s="208"/>
      <c r="MTW4" s="208"/>
      <c r="MTX4" s="208"/>
      <c r="MTY4" s="208"/>
      <c r="MTZ4" s="208"/>
      <c r="MUA4" s="208"/>
      <c r="MUB4" s="208"/>
      <c r="MUC4" s="208"/>
      <c r="MUD4" s="208"/>
      <c r="MUE4" s="208"/>
      <c r="MUF4" s="208"/>
      <c r="MUG4" s="208"/>
      <c r="MUH4" s="208"/>
      <c r="MUI4" s="208"/>
      <c r="MUJ4" s="208"/>
      <c r="MUK4" s="208"/>
      <c r="MUL4" s="208"/>
      <c r="MUM4" s="208"/>
      <c r="MUN4" s="208"/>
      <c r="MUO4" s="208"/>
      <c r="MUP4" s="208"/>
      <c r="MUQ4" s="208"/>
      <c r="MUR4" s="208"/>
      <c r="MUS4" s="208"/>
      <c r="MUT4" s="208"/>
      <c r="MUU4" s="208"/>
      <c r="MUV4" s="208"/>
      <c r="MUW4" s="208"/>
      <c r="MUX4" s="208"/>
      <c r="MUY4" s="208"/>
      <c r="MUZ4" s="208"/>
      <c r="MVA4" s="208"/>
      <c r="MVB4" s="208"/>
      <c r="MVC4" s="208"/>
      <c r="MVD4" s="208"/>
      <c r="MVE4" s="208"/>
      <c r="MVF4" s="208"/>
      <c r="MVG4" s="208"/>
      <c r="MVH4" s="208"/>
      <c r="MVI4" s="208"/>
      <c r="MVJ4" s="208"/>
      <c r="MVK4" s="208"/>
      <c r="MVL4" s="208"/>
      <c r="MVM4" s="208"/>
      <c r="MVN4" s="208"/>
      <c r="MVO4" s="208"/>
      <c r="MVP4" s="208"/>
      <c r="MVQ4" s="208"/>
      <c r="MVR4" s="208"/>
      <c r="MVS4" s="208"/>
      <c r="MVT4" s="208"/>
      <c r="MVU4" s="208"/>
      <c r="MVV4" s="208"/>
      <c r="MVW4" s="208"/>
      <c r="MVX4" s="208"/>
      <c r="MVY4" s="208"/>
      <c r="MVZ4" s="208"/>
      <c r="MWA4" s="208"/>
      <c r="MWB4" s="208"/>
      <c r="MWC4" s="208"/>
      <c r="MWD4" s="208"/>
      <c r="MWE4" s="208"/>
      <c r="MWF4" s="208"/>
      <c r="MWG4" s="208"/>
      <c r="MWH4" s="208"/>
      <c r="MWI4" s="208"/>
      <c r="MWJ4" s="208"/>
      <c r="MWK4" s="208"/>
      <c r="MWL4" s="208"/>
      <c r="MWM4" s="208"/>
      <c r="MWN4" s="208"/>
      <c r="MWO4" s="208"/>
      <c r="MWP4" s="208"/>
      <c r="MWQ4" s="208"/>
      <c r="MWR4" s="208"/>
      <c r="MWS4" s="208"/>
      <c r="MWT4" s="208"/>
      <c r="MWU4" s="208"/>
      <c r="MWV4" s="208"/>
      <c r="MWW4" s="208"/>
      <c r="MWX4" s="208"/>
      <c r="MWY4" s="208"/>
      <c r="MWZ4" s="208"/>
      <c r="MXA4" s="208"/>
      <c r="MXB4" s="208"/>
      <c r="MXC4" s="208"/>
      <c r="MXD4" s="208"/>
      <c r="MXE4" s="208"/>
      <c r="MXF4" s="208"/>
      <c r="MXG4" s="208"/>
      <c r="MXH4" s="208"/>
      <c r="MXI4" s="208"/>
      <c r="MXJ4" s="208"/>
      <c r="MXK4" s="208"/>
      <c r="MXL4" s="208"/>
      <c r="MXM4" s="208"/>
      <c r="MXN4" s="208"/>
      <c r="MXO4" s="208"/>
      <c r="MXP4" s="208"/>
      <c r="MXQ4" s="208"/>
      <c r="MXR4" s="208"/>
      <c r="MXS4" s="208"/>
      <c r="MXT4" s="208"/>
      <c r="MXU4" s="208"/>
      <c r="MXV4" s="208"/>
      <c r="MXW4" s="208"/>
      <c r="MXX4" s="208"/>
      <c r="MXY4" s="208"/>
      <c r="MXZ4" s="208"/>
      <c r="MYA4" s="208"/>
      <c r="MYB4" s="208"/>
      <c r="MYC4" s="208"/>
      <c r="MYD4" s="208"/>
      <c r="MYE4" s="208"/>
      <c r="MYF4" s="208"/>
      <c r="MYG4" s="208"/>
      <c r="MYH4" s="208"/>
      <c r="MYI4" s="208"/>
      <c r="MYJ4" s="208"/>
      <c r="MYK4" s="208"/>
      <c r="MYL4" s="208"/>
      <c r="MYM4" s="208"/>
      <c r="MYN4" s="208"/>
      <c r="MYO4" s="208"/>
      <c r="MYP4" s="208"/>
      <c r="MYQ4" s="208"/>
      <c r="MYR4" s="208"/>
      <c r="MYS4" s="208"/>
      <c r="MYT4" s="208"/>
      <c r="MYU4" s="208"/>
      <c r="MYV4" s="208"/>
      <c r="MYW4" s="208"/>
      <c r="MYX4" s="208"/>
      <c r="MYY4" s="208"/>
      <c r="MYZ4" s="208"/>
      <c r="MZA4" s="208"/>
      <c r="MZB4" s="208"/>
      <c r="MZC4" s="208"/>
      <c r="MZD4" s="208"/>
      <c r="MZE4" s="208"/>
      <c r="MZF4" s="208"/>
      <c r="MZG4" s="208"/>
      <c r="MZH4" s="208"/>
      <c r="MZI4" s="208"/>
      <c r="MZJ4" s="208"/>
      <c r="MZK4" s="208"/>
      <c r="MZL4" s="208"/>
      <c r="MZM4" s="208"/>
      <c r="MZN4" s="208"/>
      <c r="MZO4" s="208"/>
      <c r="MZP4" s="208"/>
      <c r="MZQ4" s="208"/>
      <c r="MZR4" s="208"/>
      <c r="MZS4" s="208"/>
      <c r="MZT4" s="208"/>
      <c r="MZU4" s="208"/>
      <c r="MZV4" s="208"/>
      <c r="MZW4" s="208"/>
      <c r="MZX4" s="208"/>
      <c r="MZY4" s="208"/>
      <c r="MZZ4" s="208"/>
      <c r="NAA4" s="208"/>
      <c r="NAB4" s="208"/>
      <c r="NAC4" s="208"/>
      <c r="NAD4" s="208"/>
      <c r="NAE4" s="208"/>
      <c r="NAF4" s="208"/>
      <c r="NAG4" s="208"/>
      <c r="NAH4" s="208"/>
      <c r="NAI4" s="208"/>
      <c r="NAJ4" s="208"/>
      <c r="NAK4" s="208"/>
      <c r="NAL4" s="208"/>
      <c r="NAM4" s="208"/>
      <c r="NAN4" s="208"/>
      <c r="NAO4" s="208"/>
      <c r="NAP4" s="208"/>
      <c r="NAQ4" s="208"/>
      <c r="NAR4" s="208"/>
      <c r="NAS4" s="208"/>
      <c r="NAT4" s="208"/>
      <c r="NAU4" s="208"/>
      <c r="NAV4" s="208"/>
      <c r="NAW4" s="208"/>
      <c r="NAX4" s="208"/>
      <c r="NAY4" s="208"/>
      <c r="NAZ4" s="208"/>
      <c r="NBA4" s="208"/>
      <c r="NBB4" s="208"/>
      <c r="NBC4" s="208"/>
      <c r="NBD4" s="208"/>
      <c r="NBE4" s="208"/>
      <c r="NBF4" s="208"/>
      <c r="NBG4" s="208"/>
      <c r="NBH4" s="208"/>
      <c r="NBI4" s="208"/>
      <c r="NBJ4" s="208"/>
      <c r="NBK4" s="208"/>
      <c r="NBL4" s="208"/>
      <c r="NBM4" s="208"/>
      <c r="NBN4" s="208"/>
      <c r="NBO4" s="208"/>
      <c r="NBP4" s="208"/>
      <c r="NBQ4" s="208"/>
      <c r="NBR4" s="208"/>
      <c r="NBS4" s="208"/>
      <c r="NBT4" s="208"/>
      <c r="NBU4" s="208"/>
      <c r="NBV4" s="208"/>
      <c r="NBW4" s="208"/>
      <c r="NBX4" s="208"/>
      <c r="NBY4" s="208"/>
      <c r="NBZ4" s="208"/>
      <c r="NCA4" s="208"/>
      <c r="NCB4" s="208"/>
      <c r="NCC4" s="208"/>
      <c r="NCD4" s="208"/>
      <c r="NCE4" s="208"/>
      <c r="NCF4" s="208"/>
      <c r="NCG4" s="208"/>
      <c r="NCH4" s="208"/>
      <c r="NCI4" s="208"/>
      <c r="NCJ4" s="208"/>
      <c r="NCK4" s="208"/>
      <c r="NCL4" s="208"/>
      <c r="NCM4" s="208"/>
      <c r="NCN4" s="208"/>
      <c r="NCO4" s="208"/>
      <c r="NCP4" s="208"/>
      <c r="NCQ4" s="208"/>
      <c r="NCR4" s="208"/>
      <c r="NCS4" s="208"/>
      <c r="NCT4" s="208"/>
      <c r="NCU4" s="208"/>
      <c r="NCV4" s="208"/>
      <c r="NCW4" s="208"/>
      <c r="NCX4" s="208"/>
      <c r="NCY4" s="208"/>
      <c r="NCZ4" s="208"/>
      <c r="NDA4" s="208"/>
      <c r="NDB4" s="208"/>
      <c r="NDC4" s="208"/>
      <c r="NDD4" s="208"/>
      <c r="NDE4" s="208"/>
      <c r="NDF4" s="208"/>
      <c r="NDG4" s="208"/>
      <c r="NDH4" s="208"/>
      <c r="NDI4" s="208"/>
      <c r="NDJ4" s="208"/>
      <c r="NDK4" s="208"/>
      <c r="NDL4" s="208"/>
      <c r="NDM4" s="208"/>
      <c r="NDN4" s="208"/>
      <c r="NDO4" s="208"/>
      <c r="NDP4" s="208"/>
      <c r="NDQ4" s="208"/>
      <c r="NDR4" s="208"/>
      <c r="NDS4" s="208"/>
      <c r="NDT4" s="208"/>
      <c r="NDU4" s="208"/>
      <c r="NDV4" s="208"/>
      <c r="NDW4" s="208"/>
      <c r="NDX4" s="208"/>
      <c r="NDY4" s="208"/>
      <c r="NDZ4" s="208"/>
      <c r="NEA4" s="208"/>
      <c r="NEB4" s="208"/>
      <c r="NEC4" s="208"/>
      <c r="NED4" s="208"/>
      <c r="NEE4" s="208"/>
      <c r="NEF4" s="208"/>
      <c r="NEG4" s="208"/>
      <c r="NEH4" s="208"/>
      <c r="NEI4" s="208"/>
      <c r="NEJ4" s="208"/>
      <c r="NEK4" s="208"/>
      <c r="NEL4" s="208"/>
      <c r="NEM4" s="208"/>
      <c r="NEN4" s="208"/>
      <c r="NEO4" s="208"/>
      <c r="NEP4" s="208"/>
      <c r="NEQ4" s="208"/>
      <c r="NER4" s="208"/>
      <c r="NES4" s="208"/>
      <c r="NET4" s="208"/>
      <c r="NEU4" s="208"/>
      <c r="NEV4" s="208"/>
      <c r="NEW4" s="208"/>
      <c r="NEX4" s="208"/>
      <c r="NEY4" s="208"/>
      <c r="NEZ4" s="208"/>
      <c r="NFA4" s="208"/>
      <c r="NFB4" s="208"/>
      <c r="NFC4" s="208"/>
      <c r="NFD4" s="208"/>
      <c r="NFE4" s="208"/>
      <c r="NFF4" s="208"/>
      <c r="NFG4" s="208"/>
      <c r="NFH4" s="208"/>
      <c r="NFI4" s="208"/>
      <c r="NFJ4" s="208"/>
      <c r="NFK4" s="208"/>
      <c r="NFL4" s="208"/>
      <c r="NFM4" s="208"/>
      <c r="NFN4" s="208"/>
      <c r="NFO4" s="208"/>
      <c r="NFP4" s="208"/>
      <c r="NFQ4" s="208"/>
      <c r="NFR4" s="208"/>
      <c r="NFS4" s="208"/>
      <c r="NFT4" s="208"/>
      <c r="NFU4" s="208"/>
      <c r="NFV4" s="208"/>
      <c r="NFW4" s="208"/>
      <c r="NFX4" s="208"/>
      <c r="NFY4" s="208"/>
      <c r="NFZ4" s="208"/>
      <c r="NGA4" s="208"/>
      <c r="NGB4" s="208"/>
      <c r="NGC4" s="208"/>
      <c r="NGD4" s="208"/>
      <c r="NGE4" s="208"/>
      <c r="NGF4" s="208"/>
      <c r="NGG4" s="208"/>
      <c r="NGH4" s="208"/>
      <c r="NGI4" s="208"/>
      <c r="NGJ4" s="208"/>
      <c r="NGK4" s="208"/>
      <c r="NGL4" s="208"/>
      <c r="NGM4" s="208"/>
      <c r="NGN4" s="208"/>
      <c r="NGO4" s="208"/>
      <c r="NGP4" s="208"/>
      <c r="NGQ4" s="208"/>
      <c r="NGR4" s="208"/>
      <c r="NGS4" s="208"/>
      <c r="NGT4" s="208"/>
      <c r="NGU4" s="208"/>
      <c r="NGV4" s="208"/>
      <c r="NGW4" s="208"/>
      <c r="NGX4" s="208"/>
      <c r="NGY4" s="208"/>
      <c r="NGZ4" s="208"/>
      <c r="NHA4" s="208"/>
      <c r="NHB4" s="208"/>
      <c r="NHC4" s="208"/>
      <c r="NHD4" s="208"/>
      <c r="NHE4" s="208"/>
      <c r="NHF4" s="208"/>
      <c r="NHG4" s="208"/>
      <c r="NHH4" s="208"/>
      <c r="NHI4" s="208"/>
      <c r="NHJ4" s="208"/>
      <c r="NHK4" s="208"/>
      <c r="NHL4" s="208"/>
      <c r="NHM4" s="208"/>
      <c r="NHN4" s="208"/>
      <c r="NHO4" s="208"/>
      <c r="NHP4" s="208"/>
      <c r="NHQ4" s="208"/>
      <c r="NHR4" s="208"/>
      <c r="NHS4" s="208"/>
      <c r="NHT4" s="208"/>
      <c r="NHU4" s="208"/>
      <c r="NHV4" s="208"/>
      <c r="NHW4" s="208"/>
      <c r="NHX4" s="208"/>
      <c r="NHY4" s="208"/>
      <c r="NHZ4" s="208"/>
      <c r="NIA4" s="208"/>
      <c r="NIB4" s="208"/>
      <c r="NIC4" s="208"/>
      <c r="NID4" s="208"/>
      <c r="NIE4" s="208"/>
      <c r="NIF4" s="208"/>
      <c r="NIG4" s="208"/>
      <c r="NIH4" s="208"/>
      <c r="NII4" s="208"/>
      <c r="NIJ4" s="208"/>
      <c r="NIK4" s="208"/>
      <c r="NIL4" s="208"/>
      <c r="NIM4" s="208"/>
      <c r="NIN4" s="208"/>
      <c r="NIO4" s="208"/>
      <c r="NIP4" s="208"/>
      <c r="NIQ4" s="208"/>
      <c r="NIR4" s="208"/>
      <c r="NIS4" s="208"/>
      <c r="NIT4" s="208"/>
      <c r="NIU4" s="208"/>
      <c r="NIV4" s="208"/>
      <c r="NIW4" s="208"/>
      <c r="NIX4" s="208"/>
      <c r="NIY4" s="208"/>
      <c r="NIZ4" s="208"/>
      <c r="NJA4" s="208"/>
      <c r="NJB4" s="208"/>
      <c r="NJC4" s="208"/>
      <c r="NJD4" s="208"/>
      <c r="NJE4" s="208"/>
      <c r="NJF4" s="208"/>
      <c r="NJG4" s="208"/>
      <c r="NJH4" s="208"/>
      <c r="NJI4" s="208"/>
      <c r="NJJ4" s="208"/>
      <c r="NJK4" s="208"/>
      <c r="NJL4" s="208"/>
      <c r="NJM4" s="208"/>
      <c r="NJN4" s="208"/>
      <c r="NJO4" s="208"/>
      <c r="NJP4" s="208"/>
      <c r="NJQ4" s="208"/>
      <c r="NJR4" s="208"/>
      <c r="NJS4" s="208"/>
      <c r="NJT4" s="208"/>
      <c r="NJU4" s="208"/>
      <c r="NJV4" s="208"/>
      <c r="NJW4" s="208"/>
      <c r="NJX4" s="208"/>
      <c r="NJY4" s="208"/>
      <c r="NJZ4" s="208"/>
      <c r="NKA4" s="208"/>
      <c r="NKB4" s="208"/>
      <c r="NKC4" s="208"/>
      <c r="NKD4" s="208"/>
      <c r="NKE4" s="208"/>
      <c r="NKF4" s="208"/>
      <c r="NKG4" s="208"/>
      <c r="NKH4" s="208"/>
      <c r="NKI4" s="208"/>
      <c r="NKJ4" s="208"/>
      <c r="NKK4" s="208"/>
      <c r="NKL4" s="208"/>
      <c r="NKM4" s="208"/>
      <c r="NKN4" s="208"/>
      <c r="NKO4" s="208"/>
      <c r="NKP4" s="208"/>
      <c r="NKQ4" s="208"/>
      <c r="NKR4" s="208"/>
      <c r="NKS4" s="208"/>
      <c r="NKT4" s="208"/>
      <c r="NKU4" s="208"/>
      <c r="NKV4" s="208"/>
      <c r="NKW4" s="208"/>
      <c r="NKX4" s="208"/>
      <c r="NKY4" s="208"/>
      <c r="NKZ4" s="208"/>
      <c r="NLA4" s="208"/>
      <c r="NLB4" s="208"/>
      <c r="NLC4" s="208"/>
      <c r="NLD4" s="208"/>
      <c r="NLE4" s="208"/>
      <c r="NLF4" s="208"/>
      <c r="NLG4" s="208"/>
      <c r="NLH4" s="208"/>
      <c r="NLI4" s="208"/>
      <c r="NLJ4" s="208"/>
      <c r="NLK4" s="208"/>
      <c r="NLL4" s="208"/>
      <c r="NLM4" s="208"/>
      <c r="NLN4" s="208"/>
      <c r="NLO4" s="208"/>
      <c r="NLP4" s="208"/>
      <c r="NLQ4" s="208"/>
      <c r="NLR4" s="208"/>
      <c r="NLS4" s="208"/>
      <c r="NLT4" s="208"/>
      <c r="NLU4" s="208"/>
      <c r="NLV4" s="208"/>
      <c r="NLW4" s="208"/>
      <c r="NLX4" s="208"/>
      <c r="NLY4" s="208"/>
      <c r="NLZ4" s="208"/>
      <c r="NMA4" s="208"/>
      <c r="NMB4" s="208"/>
      <c r="NMC4" s="208"/>
      <c r="NMD4" s="208"/>
      <c r="NME4" s="208"/>
      <c r="NMF4" s="208"/>
      <c r="NMG4" s="208"/>
      <c r="NMH4" s="208"/>
      <c r="NMI4" s="208"/>
      <c r="NMJ4" s="208"/>
      <c r="NMK4" s="208"/>
      <c r="NML4" s="208"/>
      <c r="NMM4" s="208"/>
      <c r="NMN4" s="208"/>
      <c r="NMO4" s="208"/>
      <c r="NMP4" s="208"/>
      <c r="NMQ4" s="208"/>
      <c r="NMR4" s="208"/>
      <c r="NMS4" s="208"/>
      <c r="NMT4" s="208"/>
      <c r="NMU4" s="208"/>
      <c r="NMV4" s="208"/>
      <c r="NMW4" s="208"/>
      <c r="NMX4" s="208"/>
      <c r="NMY4" s="208"/>
      <c r="NMZ4" s="208"/>
      <c r="NNA4" s="208"/>
      <c r="NNB4" s="208"/>
      <c r="NNC4" s="208"/>
      <c r="NND4" s="208"/>
      <c r="NNE4" s="208"/>
      <c r="NNF4" s="208"/>
      <c r="NNG4" s="208"/>
      <c r="NNH4" s="208"/>
      <c r="NNI4" s="208"/>
      <c r="NNJ4" s="208"/>
      <c r="NNK4" s="208"/>
      <c r="NNL4" s="208"/>
      <c r="NNM4" s="208"/>
      <c r="NNN4" s="208"/>
      <c r="NNO4" s="208"/>
      <c r="NNP4" s="208"/>
      <c r="NNQ4" s="208"/>
      <c r="NNR4" s="208"/>
      <c r="NNS4" s="208"/>
      <c r="NNT4" s="208"/>
      <c r="NNU4" s="208"/>
      <c r="NNV4" s="208"/>
      <c r="NNW4" s="208"/>
      <c r="NNX4" s="208"/>
      <c r="NNY4" s="208"/>
      <c r="NNZ4" s="208"/>
      <c r="NOA4" s="208"/>
      <c r="NOB4" s="208"/>
      <c r="NOC4" s="208"/>
      <c r="NOD4" s="208"/>
      <c r="NOE4" s="208"/>
      <c r="NOF4" s="208"/>
      <c r="NOG4" s="208"/>
      <c r="NOH4" s="208"/>
      <c r="NOI4" s="208"/>
      <c r="NOJ4" s="208"/>
      <c r="NOK4" s="208"/>
      <c r="NOL4" s="208"/>
      <c r="NOM4" s="208"/>
      <c r="NON4" s="208"/>
      <c r="NOO4" s="208"/>
      <c r="NOP4" s="208"/>
      <c r="NOQ4" s="208"/>
      <c r="NOR4" s="208"/>
      <c r="NOS4" s="208"/>
      <c r="NOT4" s="208"/>
      <c r="NOU4" s="208"/>
      <c r="NOV4" s="208"/>
      <c r="NOW4" s="208"/>
      <c r="NOX4" s="208"/>
      <c r="NOY4" s="208"/>
      <c r="NOZ4" s="208"/>
      <c r="NPA4" s="208"/>
      <c r="NPB4" s="208"/>
      <c r="NPC4" s="208"/>
      <c r="NPD4" s="208"/>
      <c r="NPE4" s="208"/>
      <c r="NPF4" s="208"/>
      <c r="NPG4" s="208"/>
      <c r="NPH4" s="208"/>
      <c r="NPI4" s="208"/>
      <c r="NPJ4" s="208"/>
      <c r="NPK4" s="208"/>
      <c r="NPL4" s="208"/>
      <c r="NPM4" s="208"/>
      <c r="NPN4" s="208"/>
      <c r="NPO4" s="208"/>
      <c r="NPP4" s="208"/>
      <c r="NPQ4" s="208"/>
      <c r="NPR4" s="208"/>
      <c r="NPS4" s="208"/>
      <c r="NPT4" s="208"/>
      <c r="NPU4" s="208"/>
      <c r="NPV4" s="208"/>
      <c r="NPW4" s="208"/>
      <c r="NPX4" s="208"/>
      <c r="NPY4" s="208"/>
      <c r="NPZ4" s="208"/>
      <c r="NQA4" s="208"/>
      <c r="NQB4" s="208"/>
      <c r="NQC4" s="208"/>
      <c r="NQD4" s="208"/>
      <c r="NQE4" s="208"/>
      <c r="NQF4" s="208"/>
      <c r="NQG4" s="208"/>
      <c r="NQH4" s="208"/>
      <c r="NQI4" s="208"/>
      <c r="NQJ4" s="208"/>
      <c r="NQK4" s="208"/>
      <c r="NQL4" s="208"/>
      <c r="NQM4" s="208"/>
      <c r="NQN4" s="208"/>
      <c r="NQO4" s="208"/>
      <c r="NQP4" s="208"/>
      <c r="NQQ4" s="208"/>
      <c r="NQR4" s="208"/>
      <c r="NQS4" s="208"/>
      <c r="NQT4" s="208"/>
      <c r="NQU4" s="208"/>
      <c r="NQV4" s="208"/>
      <c r="NQW4" s="208"/>
      <c r="NQX4" s="208"/>
      <c r="NQY4" s="208"/>
      <c r="NQZ4" s="208"/>
      <c r="NRA4" s="208"/>
      <c r="NRB4" s="208"/>
      <c r="NRC4" s="208"/>
      <c r="NRD4" s="208"/>
      <c r="NRE4" s="208"/>
      <c r="NRF4" s="208"/>
      <c r="NRG4" s="208"/>
      <c r="NRH4" s="208"/>
      <c r="NRI4" s="208"/>
      <c r="NRJ4" s="208"/>
      <c r="NRK4" s="208"/>
      <c r="NRL4" s="208"/>
      <c r="NRM4" s="208"/>
      <c r="NRN4" s="208"/>
      <c r="NRO4" s="208"/>
      <c r="NRP4" s="208"/>
      <c r="NRQ4" s="208"/>
      <c r="NRR4" s="208"/>
      <c r="NRS4" s="208"/>
      <c r="NRT4" s="208"/>
      <c r="NRU4" s="208"/>
      <c r="NRV4" s="208"/>
      <c r="NRW4" s="208"/>
      <c r="NRX4" s="208"/>
      <c r="NRY4" s="208"/>
      <c r="NRZ4" s="208"/>
      <c r="NSA4" s="208"/>
      <c r="NSB4" s="208"/>
      <c r="NSC4" s="208"/>
      <c r="NSD4" s="208"/>
      <c r="NSE4" s="208"/>
      <c r="NSF4" s="208"/>
      <c r="NSG4" s="208"/>
      <c r="NSH4" s="208"/>
      <c r="NSI4" s="208"/>
      <c r="NSJ4" s="208"/>
      <c r="NSK4" s="208"/>
      <c r="NSL4" s="208"/>
      <c r="NSM4" s="208"/>
      <c r="NSN4" s="208"/>
      <c r="NSO4" s="208"/>
      <c r="NSP4" s="208"/>
      <c r="NSQ4" s="208"/>
      <c r="NSR4" s="208"/>
      <c r="NSS4" s="208"/>
      <c r="NST4" s="208"/>
      <c r="NSU4" s="208"/>
      <c r="NSV4" s="208"/>
      <c r="NSW4" s="208"/>
      <c r="NSX4" s="208"/>
      <c r="NSY4" s="208"/>
      <c r="NSZ4" s="208"/>
      <c r="NTA4" s="208"/>
      <c r="NTB4" s="208"/>
      <c r="NTC4" s="208"/>
      <c r="NTD4" s="208"/>
      <c r="NTE4" s="208"/>
      <c r="NTF4" s="208"/>
      <c r="NTG4" s="208"/>
      <c r="NTH4" s="208"/>
      <c r="NTI4" s="208"/>
      <c r="NTJ4" s="208"/>
      <c r="NTK4" s="208"/>
      <c r="NTL4" s="208"/>
      <c r="NTM4" s="208"/>
      <c r="NTN4" s="208"/>
      <c r="NTO4" s="208"/>
      <c r="NTP4" s="208"/>
      <c r="NTQ4" s="208"/>
      <c r="NTR4" s="208"/>
      <c r="NTS4" s="208"/>
      <c r="NTT4" s="208"/>
      <c r="NTU4" s="208"/>
      <c r="NTV4" s="208"/>
      <c r="NTW4" s="208"/>
      <c r="NTX4" s="208"/>
      <c r="NTY4" s="208"/>
      <c r="NTZ4" s="208"/>
      <c r="NUA4" s="208"/>
      <c r="NUB4" s="208"/>
      <c r="NUC4" s="208"/>
      <c r="NUD4" s="208"/>
      <c r="NUE4" s="208"/>
      <c r="NUF4" s="208"/>
      <c r="NUG4" s="208"/>
      <c r="NUH4" s="208"/>
      <c r="NUI4" s="208"/>
      <c r="NUJ4" s="208"/>
      <c r="NUK4" s="208"/>
      <c r="NUL4" s="208"/>
      <c r="NUM4" s="208"/>
      <c r="NUN4" s="208"/>
      <c r="NUO4" s="208"/>
      <c r="NUP4" s="208"/>
      <c r="NUQ4" s="208"/>
      <c r="NUR4" s="208"/>
      <c r="NUS4" s="208"/>
      <c r="NUT4" s="208"/>
      <c r="NUU4" s="208"/>
      <c r="NUV4" s="208"/>
      <c r="NUW4" s="208"/>
      <c r="NUX4" s="208"/>
      <c r="NUY4" s="208"/>
      <c r="NUZ4" s="208"/>
      <c r="NVA4" s="208"/>
      <c r="NVB4" s="208"/>
      <c r="NVC4" s="208"/>
      <c r="NVD4" s="208"/>
      <c r="NVE4" s="208"/>
      <c r="NVF4" s="208"/>
      <c r="NVG4" s="208"/>
      <c r="NVH4" s="208"/>
      <c r="NVI4" s="208"/>
      <c r="NVJ4" s="208"/>
      <c r="NVK4" s="208"/>
      <c r="NVL4" s="208"/>
      <c r="NVM4" s="208"/>
      <c r="NVN4" s="208"/>
      <c r="NVO4" s="208"/>
      <c r="NVP4" s="208"/>
      <c r="NVQ4" s="208"/>
      <c r="NVR4" s="208"/>
      <c r="NVS4" s="208"/>
      <c r="NVT4" s="208"/>
      <c r="NVU4" s="208"/>
      <c r="NVV4" s="208"/>
      <c r="NVW4" s="208"/>
      <c r="NVX4" s="208"/>
      <c r="NVY4" s="208"/>
      <c r="NVZ4" s="208"/>
      <c r="NWA4" s="208"/>
      <c r="NWB4" s="208"/>
      <c r="NWC4" s="208"/>
      <c r="NWD4" s="208"/>
      <c r="NWE4" s="208"/>
      <c r="NWF4" s="208"/>
      <c r="NWG4" s="208"/>
      <c r="NWH4" s="208"/>
      <c r="NWI4" s="208"/>
      <c r="NWJ4" s="208"/>
      <c r="NWK4" s="208"/>
      <c r="NWL4" s="208"/>
      <c r="NWM4" s="208"/>
      <c r="NWN4" s="208"/>
      <c r="NWO4" s="208"/>
      <c r="NWP4" s="208"/>
      <c r="NWQ4" s="208"/>
      <c r="NWR4" s="208"/>
      <c r="NWS4" s="208"/>
      <c r="NWT4" s="208"/>
      <c r="NWU4" s="208"/>
      <c r="NWV4" s="208"/>
      <c r="NWW4" s="208"/>
      <c r="NWX4" s="208"/>
      <c r="NWY4" s="208"/>
      <c r="NWZ4" s="208"/>
      <c r="NXA4" s="208"/>
      <c r="NXB4" s="208"/>
      <c r="NXC4" s="208"/>
      <c r="NXD4" s="208"/>
      <c r="NXE4" s="208"/>
      <c r="NXF4" s="208"/>
      <c r="NXG4" s="208"/>
      <c r="NXH4" s="208"/>
      <c r="NXI4" s="208"/>
      <c r="NXJ4" s="208"/>
      <c r="NXK4" s="208"/>
      <c r="NXL4" s="208"/>
      <c r="NXM4" s="208"/>
      <c r="NXN4" s="208"/>
      <c r="NXO4" s="208"/>
      <c r="NXP4" s="208"/>
      <c r="NXQ4" s="208"/>
      <c r="NXR4" s="208"/>
      <c r="NXS4" s="208"/>
      <c r="NXT4" s="208"/>
      <c r="NXU4" s="208"/>
      <c r="NXV4" s="208"/>
      <c r="NXW4" s="208"/>
      <c r="NXX4" s="208"/>
      <c r="NXY4" s="208"/>
      <c r="NXZ4" s="208"/>
      <c r="NYA4" s="208"/>
      <c r="NYB4" s="208"/>
      <c r="NYC4" s="208"/>
      <c r="NYD4" s="208"/>
      <c r="NYE4" s="208"/>
      <c r="NYF4" s="208"/>
      <c r="NYG4" s="208"/>
      <c r="NYH4" s="208"/>
      <c r="NYI4" s="208"/>
      <c r="NYJ4" s="208"/>
      <c r="NYK4" s="208"/>
      <c r="NYL4" s="208"/>
      <c r="NYM4" s="208"/>
      <c r="NYN4" s="208"/>
      <c r="NYO4" s="208"/>
      <c r="NYP4" s="208"/>
      <c r="NYQ4" s="208"/>
      <c r="NYR4" s="208"/>
      <c r="NYS4" s="208"/>
      <c r="NYT4" s="208"/>
      <c r="NYU4" s="208"/>
      <c r="NYV4" s="208"/>
      <c r="NYW4" s="208"/>
      <c r="NYX4" s="208"/>
      <c r="NYY4" s="208"/>
      <c r="NYZ4" s="208"/>
      <c r="NZA4" s="208"/>
      <c r="NZB4" s="208"/>
      <c r="NZC4" s="208"/>
      <c r="NZD4" s="208"/>
      <c r="NZE4" s="208"/>
      <c r="NZF4" s="208"/>
      <c r="NZG4" s="208"/>
      <c r="NZH4" s="208"/>
      <c r="NZI4" s="208"/>
      <c r="NZJ4" s="208"/>
      <c r="NZK4" s="208"/>
      <c r="NZL4" s="208"/>
      <c r="NZM4" s="208"/>
      <c r="NZN4" s="208"/>
      <c r="NZO4" s="208"/>
      <c r="NZP4" s="208"/>
      <c r="NZQ4" s="208"/>
      <c r="NZR4" s="208"/>
      <c r="NZS4" s="208"/>
      <c r="NZT4" s="208"/>
      <c r="NZU4" s="208"/>
      <c r="NZV4" s="208"/>
      <c r="NZW4" s="208"/>
      <c r="NZX4" s="208"/>
      <c r="NZY4" s="208"/>
      <c r="NZZ4" s="208"/>
      <c r="OAA4" s="208"/>
      <c r="OAB4" s="208"/>
      <c r="OAC4" s="208"/>
      <c r="OAD4" s="208"/>
      <c r="OAE4" s="208"/>
      <c r="OAF4" s="208"/>
      <c r="OAG4" s="208"/>
      <c r="OAH4" s="208"/>
      <c r="OAI4" s="208"/>
      <c r="OAJ4" s="208"/>
      <c r="OAK4" s="208"/>
      <c r="OAL4" s="208"/>
      <c r="OAM4" s="208"/>
      <c r="OAN4" s="208"/>
      <c r="OAO4" s="208"/>
      <c r="OAP4" s="208"/>
      <c r="OAQ4" s="208"/>
      <c r="OAR4" s="208"/>
      <c r="OAS4" s="208"/>
      <c r="OAT4" s="208"/>
      <c r="OAU4" s="208"/>
      <c r="OAV4" s="208"/>
      <c r="OAW4" s="208"/>
      <c r="OAX4" s="208"/>
      <c r="OAY4" s="208"/>
      <c r="OAZ4" s="208"/>
      <c r="OBA4" s="208"/>
      <c r="OBB4" s="208"/>
      <c r="OBC4" s="208"/>
      <c r="OBD4" s="208"/>
      <c r="OBE4" s="208"/>
      <c r="OBF4" s="208"/>
      <c r="OBG4" s="208"/>
      <c r="OBH4" s="208"/>
      <c r="OBI4" s="208"/>
      <c r="OBJ4" s="208"/>
      <c r="OBK4" s="208"/>
      <c r="OBL4" s="208"/>
      <c r="OBM4" s="208"/>
      <c r="OBN4" s="208"/>
      <c r="OBO4" s="208"/>
      <c r="OBP4" s="208"/>
      <c r="OBQ4" s="208"/>
      <c r="OBR4" s="208"/>
      <c r="OBS4" s="208"/>
      <c r="OBT4" s="208"/>
      <c r="OBU4" s="208"/>
      <c r="OBV4" s="208"/>
      <c r="OBW4" s="208"/>
      <c r="OBX4" s="208"/>
      <c r="OBY4" s="208"/>
      <c r="OBZ4" s="208"/>
      <c r="OCA4" s="208"/>
      <c r="OCB4" s="208"/>
      <c r="OCC4" s="208"/>
      <c r="OCD4" s="208"/>
      <c r="OCE4" s="208"/>
      <c r="OCF4" s="208"/>
      <c r="OCG4" s="208"/>
      <c r="OCH4" s="208"/>
      <c r="OCI4" s="208"/>
      <c r="OCJ4" s="208"/>
      <c r="OCK4" s="208"/>
      <c r="OCL4" s="208"/>
      <c r="OCM4" s="208"/>
      <c r="OCN4" s="208"/>
      <c r="OCO4" s="208"/>
      <c r="OCP4" s="208"/>
      <c r="OCQ4" s="208"/>
      <c r="OCR4" s="208"/>
      <c r="OCS4" s="208"/>
      <c r="OCT4" s="208"/>
      <c r="OCU4" s="208"/>
      <c r="OCV4" s="208"/>
      <c r="OCW4" s="208"/>
      <c r="OCX4" s="208"/>
      <c r="OCY4" s="208"/>
      <c r="OCZ4" s="208"/>
      <c r="ODA4" s="208"/>
      <c r="ODB4" s="208"/>
      <c r="ODC4" s="208"/>
      <c r="ODD4" s="208"/>
      <c r="ODE4" s="208"/>
      <c r="ODF4" s="208"/>
      <c r="ODG4" s="208"/>
      <c r="ODH4" s="208"/>
      <c r="ODI4" s="208"/>
      <c r="ODJ4" s="208"/>
      <c r="ODK4" s="208"/>
      <c r="ODL4" s="208"/>
      <c r="ODM4" s="208"/>
      <c r="ODN4" s="208"/>
      <c r="ODO4" s="208"/>
      <c r="ODP4" s="208"/>
      <c r="ODQ4" s="208"/>
      <c r="ODR4" s="208"/>
      <c r="ODS4" s="208"/>
      <c r="ODT4" s="208"/>
      <c r="ODU4" s="208"/>
      <c r="ODV4" s="208"/>
      <c r="ODW4" s="208"/>
      <c r="ODX4" s="208"/>
      <c r="ODY4" s="208"/>
      <c r="ODZ4" s="208"/>
      <c r="OEA4" s="208"/>
      <c r="OEB4" s="208"/>
      <c r="OEC4" s="208"/>
      <c r="OED4" s="208"/>
      <c r="OEE4" s="208"/>
      <c r="OEF4" s="208"/>
      <c r="OEG4" s="208"/>
      <c r="OEH4" s="208"/>
      <c r="OEI4" s="208"/>
      <c r="OEJ4" s="208"/>
      <c r="OEK4" s="208"/>
      <c r="OEL4" s="208"/>
      <c r="OEM4" s="208"/>
      <c r="OEN4" s="208"/>
      <c r="OEO4" s="208"/>
      <c r="OEP4" s="208"/>
      <c r="OEQ4" s="208"/>
      <c r="OER4" s="208"/>
      <c r="OES4" s="208"/>
      <c r="OET4" s="208"/>
      <c r="OEU4" s="208"/>
      <c r="OEV4" s="208"/>
      <c r="OEW4" s="208"/>
      <c r="OEX4" s="208"/>
      <c r="OEY4" s="208"/>
      <c r="OEZ4" s="208"/>
      <c r="OFA4" s="208"/>
      <c r="OFB4" s="208"/>
      <c r="OFC4" s="208"/>
      <c r="OFD4" s="208"/>
      <c r="OFE4" s="208"/>
      <c r="OFF4" s="208"/>
      <c r="OFG4" s="208"/>
      <c r="OFH4" s="208"/>
      <c r="OFI4" s="208"/>
      <c r="OFJ4" s="208"/>
      <c r="OFK4" s="208"/>
      <c r="OFL4" s="208"/>
      <c r="OFM4" s="208"/>
      <c r="OFN4" s="208"/>
      <c r="OFO4" s="208"/>
      <c r="OFP4" s="208"/>
      <c r="OFQ4" s="208"/>
      <c r="OFR4" s="208"/>
      <c r="OFS4" s="208"/>
      <c r="OFT4" s="208"/>
      <c r="OFU4" s="208"/>
      <c r="OFV4" s="208"/>
      <c r="OFW4" s="208"/>
      <c r="OFX4" s="208"/>
      <c r="OFY4" s="208"/>
      <c r="OFZ4" s="208"/>
      <c r="OGA4" s="208"/>
      <c r="OGB4" s="208"/>
      <c r="OGC4" s="208"/>
      <c r="OGD4" s="208"/>
      <c r="OGE4" s="208"/>
      <c r="OGF4" s="208"/>
      <c r="OGG4" s="208"/>
      <c r="OGH4" s="208"/>
      <c r="OGI4" s="208"/>
      <c r="OGJ4" s="208"/>
      <c r="OGK4" s="208"/>
      <c r="OGL4" s="208"/>
      <c r="OGM4" s="208"/>
      <c r="OGN4" s="208"/>
      <c r="OGO4" s="208"/>
      <c r="OGP4" s="208"/>
      <c r="OGQ4" s="208"/>
      <c r="OGR4" s="208"/>
      <c r="OGS4" s="208"/>
      <c r="OGT4" s="208"/>
      <c r="OGU4" s="208"/>
      <c r="OGV4" s="208"/>
      <c r="OGW4" s="208"/>
      <c r="OGX4" s="208"/>
      <c r="OGY4" s="208"/>
      <c r="OGZ4" s="208"/>
      <c r="OHA4" s="208"/>
      <c r="OHB4" s="208"/>
      <c r="OHC4" s="208"/>
      <c r="OHD4" s="208"/>
      <c r="OHE4" s="208"/>
      <c r="OHF4" s="208"/>
      <c r="OHG4" s="208"/>
      <c r="OHH4" s="208"/>
      <c r="OHI4" s="208"/>
      <c r="OHJ4" s="208"/>
      <c r="OHK4" s="208"/>
      <c r="OHL4" s="208"/>
      <c r="OHM4" s="208"/>
      <c r="OHN4" s="208"/>
      <c r="OHO4" s="208"/>
      <c r="OHP4" s="208"/>
      <c r="OHQ4" s="208"/>
      <c r="OHR4" s="208"/>
      <c r="OHS4" s="208"/>
      <c r="OHT4" s="208"/>
      <c r="OHU4" s="208"/>
      <c r="OHV4" s="208"/>
      <c r="OHW4" s="208"/>
      <c r="OHX4" s="208"/>
      <c r="OHY4" s="208"/>
      <c r="OHZ4" s="208"/>
      <c r="OIA4" s="208"/>
      <c r="OIB4" s="208"/>
      <c r="OIC4" s="208"/>
      <c r="OID4" s="208"/>
      <c r="OIE4" s="208"/>
      <c r="OIF4" s="208"/>
      <c r="OIG4" s="208"/>
      <c r="OIH4" s="208"/>
      <c r="OII4" s="208"/>
      <c r="OIJ4" s="208"/>
      <c r="OIK4" s="208"/>
      <c r="OIL4" s="208"/>
      <c r="OIM4" s="208"/>
      <c r="OIN4" s="208"/>
      <c r="OIO4" s="208"/>
      <c r="OIP4" s="208"/>
      <c r="OIQ4" s="208"/>
      <c r="OIR4" s="208"/>
      <c r="OIS4" s="208"/>
      <c r="OIT4" s="208"/>
      <c r="OIU4" s="208"/>
      <c r="OIV4" s="208"/>
      <c r="OIW4" s="208"/>
      <c r="OIX4" s="208"/>
      <c r="OIY4" s="208"/>
      <c r="OIZ4" s="208"/>
      <c r="OJA4" s="208"/>
      <c r="OJB4" s="208"/>
      <c r="OJC4" s="208"/>
      <c r="OJD4" s="208"/>
      <c r="OJE4" s="208"/>
      <c r="OJF4" s="208"/>
      <c r="OJG4" s="208"/>
      <c r="OJH4" s="208"/>
      <c r="OJI4" s="208"/>
      <c r="OJJ4" s="208"/>
      <c r="OJK4" s="208"/>
      <c r="OJL4" s="208"/>
      <c r="OJM4" s="208"/>
      <c r="OJN4" s="208"/>
      <c r="OJO4" s="208"/>
      <c r="OJP4" s="208"/>
      <c r="OJQ4" s="208"/>
      <c r="OJR4" s="208"/>
      <c r="OJS4" s="208"/>
      <c r="OJT4" s="208"/>
      <c r="OJU4" s="208"/>
      <c r="OJV4" s="208"/>
      <c r="OJW4" s="208"/>
      <c r="OJX4" s="208"/>
      <c r="OJY4" s="208"/>
      <c r="OJZ4" s="208"/>
      <c r="OKA4" s="208"/>
      <c r="OKB4" s="208"/>
      <c r="OKC4" s="208"/>
      <c r="OKD4" s="208"/>
      <c r="OKE4" s="208"/>
      <c r="OKF4" s="208"/>
      <c r="OKG4" s="208"/>
      <c r="OKH4" s="208"/>
      <c r="OKI4" s="208"/>
      <c r="OKJ4" s="208"/>
      <c r="OKK4" s="208"/>
      <c r="OKL4" s="208"/>
      <c r="OKM4" s="208"/>
      <c r="OKN4" s="208"/>
      <c r="OKO4" s="208"/>
      <c r="OKP4" s="208"/>
      <c r="OKQ4" s="208"/>
      <c r="OKR4" s="208"/>
      <c r="OKS4" s="208"/>
      <c r="OKT4" s="208"/>
      <c r="OKU4" s="208"/>
      <c r="OKV4" s="208"/>
      <c r="OKW4" s="208"/>
      <c r="OKX4" s="208"/>
      <c r="OKY4" s="208"/>
      <c r="OKZ4" s="208"/>
      <c r="OLA4" s="208"/>
      <c r="OLB4" s="208"/>
      <c r="OLC4" s="208"/>
      <c r="OLD4" s="208"/>
      <c r="OLE4" s="208"/>
      <c r="OLF4" s="208"/>
      <c r="OLG4" s="208"/>
      <c r="OLH4" s="208"/>
      <c r="OLI4" s="208"/>
      <c r="OLJ4" s="208"/>
      <c r="OLK4" s="208"/>
      <c r="OLL4" s="208"/>
      <c r="OLM4" s="208"/>
      <c r="OLN4" s="208"/>
      <c r="OLO4" s="208"/>
      <c r="OLP4" s="208"/>
      <c r="OLQ4" s="208"/>
      <c r="OLR4" s="208"/>
      <c r="OLS4" s="208"/>
      <c r="OLT4" s="208"/>
      <c r="OLU4" s="208"/>
      <c r="OLV4" s="208"/>
      <c r="OLW4" s="208"/>
      <c r="OLX4" s="208"/>
      <c r="OLY4" s="208"/>
      <c r="OLZ4" s="208"/>
      <c r="OMA4" s="208"/>
      <c r="OMB4" s="208"/>
      <c r="OMC4" s="208"/>
      <c r="OMD4" s="208"/>
      <c r="OME4" s="208"/>
      <c r="OMF4" s="208"/>
      <c r="OMG4" s="208"/>
      <c r="OMH4" s="208"/>
      <c r="OMI4" s="208"/>
      <c r="OMJ4" s="208"/>
      <c r="OMK4" s="208"/>
      <c r="OML4" s="208"/>
      <c r="OMM4" s="208"/>
      <c r="OMN4" s="208"/>
      <c r="OMO4" s="208"/>
      <c r="OMP4" s="208"/>
      <c r="OMQ4" s="208"/>
      <c r="OMR4" s="208"/>
      <c r="OMS4" s="208"/>
      <c r="OMT4" s="208"/>
      <c r="OMU4" s="208"/>
      <c r="OMV4" s="208"/>
      <c r="OMW4" s="208"/>
      <c r="OMX4" s="208"/>
      <c r="OMY4" s="208"/>
      <c r="OMZ4" s="208"/>
      <c r="ONA4" s="208"/>
      <c r="ONB4" s="208"/>
      <c r="ONC4" s="208"/>
      <c r="OND4" s="208"/>
      <c r="ONE4" s="208"/>
      <c r="ONF4" s="208"/>
      <c r="ONG4" s="208"/>
      <c r="ONH4" s="208"/>
      <c r="ONI4" s="208"/>
      <c r="ONJ4" s="208"/>
      <c r="ONK4" s="208"/>
      <c r="ONL4" s="208"/>
      <c r="ONM4" s="208"/>
      <c r="ONN4" s="208"/>
      <c r="ONO4" s="208"/>
      <c r="ONP4" s="208"/>
      <c r="ONQ4" s="208"/>
      <c r="ONR4" s="208"/>
      <c r="ONS4" s="208"/>
      <c r="ONT4" s="208"/>
      <c r="ONU4" s="208"/>
      <c r="ONV4" s="208"/>
      <c r="ONW4" s="208"/>
      <c r="ONX4" s="208"/>
      <c r="ONY4" s="208"/>
      <c r="ONZ4" s="208"/>
      <c r="OOA4" s="208"/>
      <c r="OOB4" s="208"/>
      <c r="OOC4" s="208"/>
      <c r="OOD4" s="208"/>
      <c r="OOE4" s="208"/>
      <c r="OOF4" s="208"/>
      <c r="OOG4" s="208"/>
      <c r="OOH4" s="208"/>
      <c r="OOI4" s="208"/>
      <c r="OOJ4" s="208"/>
      <c r="OOK4" s="208"/>
      <c r="OOL4" s="208"/>
      <c r="OOM4" s="208"/>
      <c r="OON4" s="208"/>
      <c r="OOO4" s="208"/>
      <c r="OOP4" s="208"/>
      <c r="OOQ4" s="208"/>
      <c r="OOR4" s="208"/>
      <c r="OOS4" s="208"/>
      <c r="OOT4" s="208"/>
      <c r="OOU4" s="208"/>
      <c r="OOV4" s="208"/>
      <c r="OOW4" s="208"/>
      <c r="OOX4" s="208"/>
      <c r="OOY4" s="208"/>
      <c r="OOZ4" s="208"/>
      <c r="OPA4" s="208"/>
      <c r="OPB4" s="208"/>
      <c r="OPC4" s="208"/>
      <c r="OPD4" s="208"/>
      <c r="OPE4" s="208"/>
      <c r="OPF4" s="208"/>
      <c r="OPG4" s="208"/>
      <c r="OPH4" s="208"/>
      <c r="OPI4" s="208"/>
      <c r="OPJ4" s="208"/>
      <c r="OPK4" s="208"/>
      <c r="OPL4" s="208"/>
      <c r="OPM4" s="208"/>
      <c r="OPN4" s="208"/>
      <c r="OPO4" s="208"/>
      <c r="OPP4" s="208"/>
      <c r="OPQ4" s="208"/>
      <c r="OPR4" s="208"/>
      <c r="OPS4" s="208"/>
      <c r="OPT4" s="208"/>
      <c r="OPU4" s="208"/>
      <c r="OPV4" s="208"/>
      <c r="OPW4" s="208"/>
      <c r="OPX4" s="208"/>
      <c r="OPY4" s="208"/>
      <c r="OPZ4" s="208"/>
      <c r="OQA4" s="208"/>
      <c r="OQB4" s="208"/>
      <c r="OQC4" s="208"/>
      <c r="OQD4" s="208"/>
      <c r="OQE4" s="208"/>
      <c r="OQF4" s="208"/>
      <c r="OQG4" s="208"/>
      <c r="OQH4" s="208"/>
      <c r="OQI4" s="208"/>
      <c r="OQJ4" s="208"/>
      <c r="OQK4" s="208"/>
      <c r="OQL4" s="208"/>
      <c r="OQM4" s="208"/>
      <c r="OQN4" s="208"/>
      <c r="OQO4" s="208"/>
      <c r="OQP4" s="208"/>
      <c r="OQQ4" s="208"/>
      <c r="OQR4" s="208"/>
      <c r="OQS4" s="208"/>
      <c r="OQT4" s="208"/>
      <c r="OQU4" s="208"/>
      <c r="OQV4" s="208"/>
      <c r="OQW4" s="208"/>
      <c r="OQX4" s="208"/>
      <c r="OQY4" s="208"/>
      <c r="OQZ4" s="208"/>
      <c r="ORA4" s="208"/>
      <c r="ORB4" s="208"/>
      <c r="ORC4" s="208"/>
      <c r="ORD4" s="208"/>
      <c r="ORE4" s="208"/>
      <c r="ORF4" s="208"/>
      <c r="ORG4" s="208"/>
      <c r="ORH4" s="208"/>
      <c r="ORI4" s="208"/>
      <c r="ORJ4" s="208"/>
      <c r="ORK4" s="208"/>
      <c r="ORL4" s="208"/>
      <c r="ORM4" s="208"/>
      <c r="ORN4" s="208"/>
      <c r="ORO4" s="208"/>
      <c r="ORP4" s="208"/>
      <c r="ORQ4" s="208"/>
      <c r="ORR4" s="208"/>
      <c r="ORS4" s="208"/>
      <c r="ORT4" s="208"/>
      <c r="ORU4" s="208"/>
      <c r="ORV4" s="208"/>
      <c r="ORW4" s="208"/>
      <c r="ORX4" s="208"/>
      <c r="ORY4" s="208"/>
      <c r="ORZ4" s="208"/>
      <c r="OSA4" s="208"/>
      <c r="OSB4" s="208"/>
      <c r="OSC4" s="208"/>
      <c r="OSD4" s="208"/>
      <c r="OSE4" s="208"/>
      <c r="OSF4" s="208"/>
      <c r="OSG4" s="208"/>
      <c r="OSH4" s="208"/>
      <c r="OSI4" s="208"/>
      <c r="OSJ4" s="208"/>
      <c r="OSK4" s="208"/>
      <c r="OSL4" s="208"/>
      <c r="OSM4" s="208"/>
      <c r="OSN4" s="208"/>
      <c r="OSO4" s="208"/>
      <c r="OSP4" s="208"/>
      <c r="OSQ4" s="208"/>
      <c r="OSR4" s="208"/>
      <c r="OSS4" s="208"/>
      <c r="OST4" s="208"/>
      <c r="OSU4" s="208"/>
      <c r="OSV4" s="208"/>
      <c r="OSW4" s="208"/>
      <c r="OSX4" s="208"/>
      <c r="OSY4" s="208"/>
      <c r="OSZ4" s="208"/>
      <c r="OTA4" s="208"/>
      <c r="OTB4" s="208"/>
      <c r="OTC4" s="208"/>
      <c r="OTD4" s="208"/>
      <c r="OTE4" s="208"/>
      <c r="OTF4" s="208"/>
      <c r="OTG4" s="208"/>
      <c r="OTH4" s="208"/>
      <c r="OTI4" s="208"/>
      <c r="OTJ4" s="208"/>
      <c r="OTK4" s="208"/>
      <c r="OTL4" s="208"/>
      <c r="OTM4" s="208"/>
      <c r="OTN4" s="208"/>
      <c r="OTO4" s="208"/>
      <c r="OTP4" s="208"/>
      <c r="OTQ4" s="208"/>
      <c r="OTR4" s="208"/>
      <c r="OTS4" s="208"/>
      <c r="OTT4" s="208"/>
      <c r="OTU4" s="208"/>
      <c r="OTV4" s="208"/>
      <c r="OTW4" s="208"/>
      <c r="OTX4" s="208"/>
      <c r="OTY4" s="208"/>
      <c r="OTZ4" s="208"/>
      <c r="OUA4" s="208"/>
      <c r="OUB4" s="208"/>
      <c r="OUC4" s="208"/>
      <c r="OUD4" s="208"/>
      <c r="OUE4" s="208"/>
      <c r="OUF4" s="208"/>
      <c r="OUG4" s="208"/>
      <c r="OUH4" s="208"/>
      <c r="OUI4" s="208"/>
      <c r="OUJ4" s="208"/>
      <c r="OUK4" s="208"/>
      <c r="OUL4" s="208"/>
      <c r="OUM4" s="208"/>
      <c r="OUN4" s="208"/>
      <c r="OUO4" s="208"/>
      <c r="OUP4" s="208"/>
      <c r="OUQ4" s="208"/>
      <c r="OUR4" s="208"/>
      <c r="OUS4" s="208"/>
      <c r="OUT4" s="208"/>
      <c r="OUU4" s="208"/>
      <c r="OUV4" s="208"/>
      <c r="OUW4" s="208"/>
      <c r="OUX4" s="208"/>
      <c r="OUY4" s="208"/>
      <c r="OUZ4" s="208"/>
      <c r="OVA4" s="208"/>
      <c r="OVB4" s="208"/>
      <c r="OVC4" s="208"/>
      <c r="OVD4" s="208"/>
      <c r="OVE4" s="208"/>
      <c r="OVF4" s="208"/>
      <c r="OVG4" s="208"/>
      <c r="OVH4" s="208"/>
      <c r="OVI4" s="208"/>
      <c r="OVJ4" s="208"/>
      <c r="OVK4" s="208"/>
      <c r="OVL4" s="208"/>
      <c r="OVM4" s="208"/>
      <c r="OVN4" s="208"/>
      <c r="OVO4" s="208"/>
      <c r="OVP4" s="208"/>
      <c r="OVQ4" s="208"/>
      <c r="OVR4" s="208"/>
      <c r="OVS4" s="208"/>
      <c r="OVT4" s="208"/>
      <c r="OVU4" s="208"/>
      <c r="OVV4" s="208"/>
      <c r="OVW4" s="208"/>
      <c r="OVX4" s="208"/>
      <c r="OVY4" s="208"/>
      <c r="OVZ4" s="208"/>
      <c r="OWA4" s="208"/>
      <c r="OWB4" s="208"/>
      <c r="OWC4" s="208"/>
      <c r="OWD4" s="208"/>
      <c r="OWE4" s="208"/>
      <c r="OWF4" s="208"/>
      <c r="OWG4" s="208"/>
      <c r="OWH4" s="208"/>
      <c r="OWI4" s="208"/>
      <c r="OWJ4" s="208"/>
      <c r="OWK4" s="208"/>
      <c r="OWL4" s="208"/>
      <c r="OWM4" s="208"/>
      <c r="OWN4" s="208"/>
      <c r="OWO4" s="208"/>
      <c r="OWP4" s="208"/>
      <c r="OWQ4" s="208"/>
      <c r="OWR4" s="208"/>
      <c r="OWS4" s="208"/>
      <c r="OWT4" s="208"/>
      <c r="OWU4" s="208"/>
      <c r="OWV4" s="208"/>
      <c r="OWW4" s="208"/>
      <c r="OWX4" s="208"/>
      <c r="OWY4" s="208"/>
      <c r="OWZ4" s="208"/>
      <c r="OXA4" s="208"/>
      <c r="OXB4" s="208"/>
      <c r="OXC4" s="208"/>
      <c r="OXD4" s="208"/>
      <c r="OXE4" s="208"/>
      <c r="OXF4" s="208"/>
      <c r="OXG4" s="208"/>
      <c r="OXH4" s="208"/>
      <c r="OXI4" s="208"/>
      <c r="OXJ4" s="208"/>
      <c r="OXK4" s="208"/>
      <c r="OXL4" s="208"/>
      <c r="OXM4" s="208"/>
      <c r="OXN4" s="208"/>
      <c r="OXO4" s="208"/>
      <c r="OXP4" s="208"/>
      <c r="OXQ4" s="208"/>
      <c r="OXR4" s="208"/>
      <c r="OXS4" s="208"/>
      <c r="OXT4" s="208"/>
      <c r="OXU4" s="208"/>
      <c r="OXV4" s="208"/>
      <c r="OXW4" s="208"/>
      <c r="OXX4" s="208"/>
      <c r="OXY4" s="208"/>
      <c r="OXZ4" s="208"/>
      <c r="OYA4" s="208"/>
      <c r="OYB4" s="208"/>
      <c r="OYC4" s="208"/>
      <c r="OYD4" s="208"/>
      <c r="OYE4" s="208"/>
      <c r="OYF4" s="208"/>
      <c r="OYG4" s="208"/>
      <c r="OYH4" s="208"/>
      <c r="OYI4" s="208"/>
      <c r="OYJ4" s="208"/>
      <c r="OYK4" s="208"/>
      <c r="OYL4" s="208"/>
      <c r="OYM4" s="208"/>
      <c r="OYN4" s="208"/>
      <c r="OYO4" s="208"/>
      <c r="OYP4" s="208"/>
      <c r="OYQ4" s="208"/>
      <c r="OYR4" s="208"/>
      <c r="OYS4" s="208"/>
      <c r="OYT4" s="208"/>
      <c r="OYU4" s="208"/>
      <c r="OYV4" s="208"/>
      <c r="OYW4" s="208"/>
      <c r="OYX4" s="208"/>
      <c r="OYY4" s="208"/>
      <c r="OYZ4" s="208"/>
      <c r="OZA4" s="208"/>
      <c r="OZB4" s="208"/>
      <c r="OZC4" s="208"/>
      <c r="OZD4" s="208"/>
      <c r="OZE4" s="208"/>
      <c r="OZF4" s="208"/>
      <c r="OZG4" s="208"/>
      <c r="OZH4" s="208"/>
      <c r="OZI4" s="208"/>
      <c r="OZJ4" s="208"/>
      <c r="OZK4" s="208"/>
      <c r="OZL4" s="208"/>
      <c r="OZM4" s="208"/>
      <c r="OZN4" s="208"/>
      <c r="OZO4" s="208"/>
      <c r="OZP4" s="208"/>
      <c r="OZQ4" s="208"/>
      <c r="OZR4" s="208"/>
      <c r="OZS4" s="208"/>
      <c r="OZT4" s="208"/>
      <c r="OZU4" s="208"/>
      <c r="OZV4" s="208"/>
      <c r="OZW4" s="208"/>
      <c r="OZX4" s="208"/>
      <c r="OZY4" s="208"/>
      <c r="OZZ4" s="208"/>
      <c r="PAA4" s="208"/>
      <c r="PAB4" s="208"/>
      <c r="PAC4" s="208"/>
      <c r="PAD4" s="208"/>
      <c r="PAE4" s="208"/>
      <c r="PAF4" s="208"/>
      <c r="PAG4" s="208"/>
      <c r="PAH4" s="208"/>
      <c r="PAI4" s="208"/>
      <c r="PAJ4" s="208"/>
      <c r="PAK4" s="208"/>
      <c r="PAL4" s="208"/>
      <c r="PAM4" s="208"/>
      <c r="PAN4" s="208"/>
      <c r="PAO4" s="208"/>
      <c r="PAP4" s="208"/>
      <c r="PAQ4" s="208"/>
      <c r="PAR4" s="208"/>
      <c r="PAS4" s="208"/>
      <c r="PAT4" s="208"/>
      <c r="PAU4" s="208"/>
      <c r="PAV4" s="208"/>
      <c r="PAW4" s="208"/>
      <c r="PAX4" s="208"/>
      <c r="PAY4" s="208"/>
      <c r="PAZ4" s="208"/>
      <c r="PBA4" s="208"/>
      <c r="PBB4" s="208"/>
      <c r="PBC4" s="208"/>
      <c r="PBD4" s="208"/>
      <c r="PBE4" s="208"/>
      <c r="PBF4" s="208"/>
      <c r="PBG4" s="208"/>
      <c r="PBH4" s="208"/>
      <c r="PBI4" s="208"/>
      <c r="PBJ4" s="208"/>
      <c r="PBK4" s="208"/>
      <c r="PBL4" s="208"/>
      <c r="PBM4" s="208"/>
      <c r="PBN4" s="208"/>
      <c r="PBO4" s="208"/>
      <c r="PBP4" s="208"/>
      <c r="PBQ4" s="208"/>
      <c r="PBR4" s="208"/>
      <c r="PBS4" s="208"/>
      <c r="PBT4" s="208"/>
      <c r="PBU4" s="208"/>
      <c r="PBV4" s="208"/>
      <c r="PBW4" s="208"/>
      <c r="PBX4" s="208"/>
      <c r="PBY4" s="208"/>
      <c r="PBZ4" s="208"/>
      <c r="PCA4" s="208"/>
      <c r="PCB4" s="208"/>
      <c r="PCC4" s="208"/>
      <c r="PCD4" s="208"/>
      <c r="PCE4" s="208"/>
      <c r="PCF4" s="208"/>
      <c r="PCG4" s="208"/>
      <c r="PCH4" s="208"/>
      <c r="PCI4" s="208"/>
      <c r="PCJ4" s="208"/>
      <c r="PCK4" s="208"/>
      <c r="PCL4" s="208"/>
      <c r="PCM4" s="208"/>
      <c r="PCN4" s="208"/>
      <c r="PCO4" s="208"/>
      <c r="PCP4" s="208"/>
      <c r="PCQ4" s="208"/>
      <c r="PCR4" s="208"/>
      <c r="PCS4" s="208"/>
      <c r="PCT4" s="208"/>
      <c r="PCU4" s="208"/>
      <c r="PCV4" s="208"/>
      <c r="PCW4" s="208"/>
      <c r="PCX4" s="208"/>
      <c r="PCY4" s="208"/>
      <c r="PCZ4" s="208"/>
      <c r="PDA4" s="208"/>
      <c r="PDB4" s="208"/>
      <c r="PDC4" s="208"/>
      <c r="PDD4" s="208"/>
      <c r="PDE4" s="208"/>
      <c r="PDF4" s="208"/>
      <c r="PDG4" s="208"/>
      <c r="PDH4" s="208"/>
      <c r="PDI4" s="208"/>
      <c r="PDJ4" s="208"/>
      <c r="PDK4" s="208"/>
      <c r="PDL4" s="208"/>
      <c r="PDM4" s="208"/>
      <c r="PDN4" s="208"/>
      <c r="PDO4" s="208"/>
      <c r="PDP4" s="208"/>
      <c r="PDQ4" s="208"/>
      <c r="PDR4" s="208"/>
      <c r="PDS4" s="208"/>
      <c r="PDT4" s="208"/>
      <c r="PDU4" s="208"/>
      <c r="PDV4" s="208"/>
      <c r="PDW4" s="208"/>
      <c r="PDX4" s="208"/>
      <c r="PDY4" s="208"/>
      <c r="PDZ4" s="208"/>
      <c r="PEA4" s="208"/>
      <c r="PEB4" s="208"/>
      <c r="PEC4" s="208"/>
      <c r="PED4" s="208"/>
      <c r="PEE4" s="208"/>
      <c r="PEF4" s="208"/>
      <c r="PEG4" s="208"/>
      <c r="PEH4" s="208"/>
      <c r="PEI4" s="208"/>
      <c r="PEJ4" s="208"/>
      <c r="PEK4" s="208"/>
      <c r="PEL4" s="208"/>
      <c r="PEM4" s="208"/>
      <c r="PEN4" s="208"/>
      <c r="PEO4" s="208"/>
      <c r="PEP4" s="208"/>
      <c r="PEQ4" s="208"/>
      <c r="PER4" s="208"/>
      <c r="PES4" s="208"/>
      <c r="PET4" s="208"/>
      <c r="PEU4" s="208"/>
      <c r="PEV4" s="208"/>
      <c r="PEW4" s="208"/>
      <c r="PEX4" s="208"/>
      <c r="PEY4" s="208"/>
      <c r="PEZ4" s="208"/>
      <c r="PFA4" s="208"/>
      <c r="PFB4" s="208"/>
      <c r="PFC4" s="208"/>
      <c r="PFD4" s="208"/>
      <c r="PFE4" s="208"/>
      <c r="PFF4" s="208"/>
      <c r="PFG4" s="208"/>
      <c r="PFH4" s="208"/>
      <c r="PFI4" s="208"/>
      <c r="PFJ4" s="208"/>
      <c r="PFK4" s="208"/>
      <c r="PFL4" s="208"/>
      <c r="PFM4" s="208"/>
      <c r="PFN4" s="208"/>
      <c r="PFO4" s="208"/>
      <c r="PFP4" s="208"/>
      <c r="PFQ4" s="208"/>
      <c r="PFR4" s="208"/>
      <c r="PFS4" s="208"/>
      <c r="PFT4" s="208"/>
      <c r="PFU4" s="208"/>
      <c r="PFV4" s="208"/>
      <c r="PFW4" s="208"/>
      <c r="PFX4" s="208"/>
      <c r="PFY4" s="208"/>
      <c r="PFZ4" s="208"/>
      <c r="PGA4" s="208"/>
      <c r="PGB4" s="208"/>
      <c r="PGC4" s="208"/>
      <c r="PGD4" s="208"/>
      <c r="PGE4" s="208"/>
      <c r="PGF4" s="208"/>
      <c r="PGG4" s="208"/>
      <c r="PGH4" s="208"/>
      <c r="PGI4" s="208"/>
      <c r="PGJ4" s="208"/>
      <c r="PGK4" s="208"/>
      <c r="PGL4" s="208"/>
      <c r="PGM4" s="208"/>
      <c r="PGN4" s="208"/>
      <c r="PGO4" s="208"/>
      <c r="PGP4" s="208"/>
      <c r="PGQ4" s="208"/>
      <c r="PGR4" s="208"/>
      <c r="PGS4" s="208"/>
      <c r="PGT4" s="208"/>
      <c r="PGU4" s="208"/>
      <c r="PGV4" s="208"/>
      <c r="PGW4" s="208"/>
      <c r="PGX4" s="208"/>
      <c r="PGY4" s="208"/>
      <c r="PGZ4" s="208"/>
      <c r="PHA4" s="208"/>
      <c r="PHB4" s="208"/>
      <c r="PHC4" s="208"/>
      <c r="PHD4" s="208"/>
      <c r="PHE4" s="208"/>
      <c r="PHF4" s="208"/>
      <c r="PHG4" s="208"/>
      <c r="PHH4" s="208"/>
      <c r="PHI4" s="208"/>
      <c r="PHJ4" s="208"/>
      <c r="PHK4" s="208"/>
      <c r="PHL4" s="208"/>
      <c r="PHM4" s="208"/>
      <c r="PHN4" s="208"/>
      <c r="PHO4" s="208"/>
      <c r="PHP4" s="208"/>
      <c r="PHQ4" s="208"/>
      <c r="PHR4" s="208"/>
      <c r="PHS4" s="208"/>
      <c r="PHT4" s="208"/>
      <c r="PHU4" s="208"/>
      <c r="PHV4" s="208"/>
      <c r="PHW4" s="208"/>
      <c r="PHX4" s="208"/>
      <c r="PHY4" s="208"/>
      <c r="PHZ4" s="208"/>
      <c r="PIA4" s="208"/>
      <c r="PIB4" s="208"/>
      <c r="PIC4" s="208"/>
      <c r="PID4" s="208"/>
      <c r="PIE4" s="208"/>
      <c r="PIF4" s="208"/>
      <c r="PIG4" s="208"/>
      <c r="PIH4" s="208"/>
      <c r="PII4" s="208"/>
      <c r="PIJ4" s="208"/>
      <c r="PIK4" s="208"/>
      <c r="PIL4" s="208"/>
      <c r="PIM4" s="208"/>
      <c r="PIN4" s="208"/>
      <c r="PIO4" s="208"/>
      <c r="PIP4" s="208"/>
      <c r="PIQ4" s="208"/>
      <c r="PIR4" s="208"/>
      <c r="PIS4" s="208"/>
      <c r="PIT4" s="208"/>
      <c r="PIU4" s="208"/>
      <c r="PIV4" s="208"/>
      <c r="PIW4" s="208"/>
      <c r="PIX4" s="208"/>
      <c r="PIY4" s="208"/>
      <c r="PIZ4" s="208"/>
      <c r="PJA4" s="208"/>
      <c r="PJB4" s="208"/>
      <c r="PJC4" s="208"/>
      <c r="PJD4" s="208"/>
      <c r="PJE4" s="208"/>
      <c r="PJF4" s="208"/>
      <c r="PJG4" s="208"/>
      <c r="PJH4" s="208"/>
      <c r="PJI4" s="208"/>
      <c r="PJJ4" s="208"/>
      <c r="PJK4" s="208"/>
      <c r="PJL4" s="208"/>
      <c r="PJM4" s="208"/>
      <c r="PJN4" s="208"/>
      <c r="PJO4" s="208"/>
      <c r="PJP4" s="208"/>
      <c r="PJQ4" s="208"/>
      <c r="PJR4" s="208"/>
      <c r="PJS4" s="208"/>
      <c r="PJT4" s="208"/>
      <c r="PJU4" s="208"/>
      <c r="PJV4" s="208"/>
      <c r="PJW4" s="208"/>
      <c r="PJX4" s="208"/>
      <c r="PJY4" s="208"/>
      <c r="PJZ4" s="208"/>
      <c r="PKA4" s="208"/>
      <c r="PKB4" s="208"/>
      <c r="PKC4" s="208"/>
      <c r="PKD4" s="208"/>
      <c r="PKE4" s="208"/>
      <c r="PKF4" s="208"/>
      <c r="PKG4" s="208"/>
      <c r="PKH4" s="208"/>
      <c r="PKI4" s="208"/>
      <c r="PKJ4" s="208"/>
      <c r="PKK4" s="208"/>
      <c r="PKL4" s="208"/>
      <c r="PKM4" s="208"/>
      <c r="PKN4" s="208"/>
      <c r="PKO4" s="208"/>
      <c r="PKP4" s="208"/>
      <c r="PKQ4" s="208"/>
      <c r="PKR4" s="208"/>
      <c r="PKS4" s="208"/>
      <c r="PKT4" s="208"/>
      <c r="PKU4" s="208"/>
      <c r="PKV4" s="208"/>
      <c r="PKW4" s="208"/>
      <c r="PKX4" s="208"/>
      <c r="PKY4" s="208"/>
      <c r="PKZ4" s="208"/>
      <c r="PLA4" s="208"/>
      <c r="PLB4" s="208"/>
      <c r="PLC4" s="208"/>
      <c r="PLD4" s="208"/>
      <c r="PLE4" s="208"/>
      <c r="PLF4" s="208"/>
      <c r="PLG4" s="208"/>
      <c r="PLH4" s="208"/>
      <c r="PLI4" s="208"/>
      <c r="PLJ4" s="208"/>
      <c r="PLK4" s="208"/>
      <c r="PLL4" s="208"/>
      <c r="PLM4" s="208"/>
      <c r="PLN4" s="208"/>
      <c r="PLO4" s="208"/>
      <c r="PLP4" s="208"/>
      <c r="PLQ4" s="208"/>
      <c r="PLR4" s="208"/>
      <c r="PLS4" s="208"/>
      <c r="PLT4" s="208"/>
      <c r="PLU4" s="208"/>
      <c r="PLV4" s="208"/>
      <c r="PLW4" s="208"/>
      <c r="PLX4" s="208"/>
      <c r="PLY4" s="208"/>
      <c r="PLZ4" s="208"/>
      <c r="PMA4" s="208"/>
      <c r="PMB4" s="208"/>
      <c r="PMC4" s="208"/>
      <c r="PMD4" s="208"/>
      <c r="PME4" s="208"/>
      <c r="PMF4" s="208"/>
      <c r="PMG4" s="208"/>
      <c r="PMH4" s="208"/>
      <c r="PMI4" s="208"/>
      <c r="PMJ4" s="208"/>
      <c r="PMK4" s="208"/>
      <c r="PML4" s="208"/>
      <c r="PMM4" s="208"/>
      <c r="PMN4" s="208"/>
      <c r="PMO4" s="208"/>
      <c r="PMP4" s="208"/>
      <c r="PMQ4" s="208"/>
      <c r="PMR4" s="208"/>
      <c r="PMS4" s="208"/>
      <c r="PMT4" s="208"/>
      <c r="PMU4" s="208"/>
      <c r="PMV4" s="208"/>
      <c r="PMW4" s="208"/>
      <c r="PMX4" s="208"/>
      <c r="PMY4" s="208"/>
      <c r="PMZ4" s="208"/>
      <c r="PNA4" s="208"/>
      <c r="PNB4" s="208"/>
      <c r="PNC4" s="208"/>
      <c r="PND4" s="208"/>
      <c r="PNE4" s="208"/>
      <c r="PNF4" s="208"/>
      <c r="PNG4" s="208"/>
      <c r="PNH4" s="208"/>
      <c r="PNI4" s="208"/>
      <c r="PNJ4" s="208"/>
      <c r="PNK4" s="208"/>
      <c r="PNL4" s="208"/>
      <c r="PNM4" s="208"/>
      <c r="PNN4" s="208"/>
      <c r="PNO4" s="208"/>
      <c r="PNP4" s="208"/>
      <c r="PNQ4" s="208"/>
      <c r="PNR4" s="208"/>
      <c r="PNS4" s="208"/>
      <c r="PNT4" s="208"/>
      <c r="PNU4" s="208"/>
      <c r="PNV4" s="208"/>
      <c r="PNW4" s="208"/>
      <c r="PNX4" s="208"/>
      <c r="PNY4" s="208"/>
      <c r="PNZ4" s="208"/>
      <c r="POA4" s="208"/>
      <c r="POB4" s="208"/>
      <c r="POC4" s="208"/>
      <c r="POD4" s="208"/>
      <c r="POE4" s="208"/>
      <c r="POF4" s="208"/>
      <c r="POG4" s="208"/>
      <c r="POH4" s="208"/>
      <c r="POI4" s="208"/>
      <c r="POJ4" s="208"/>
      <c r="POK4" s="208"/>
      <c r="POL4" s="208"/>
      <c r="POM4" s="208"/>
      <c r="PON4" s="208"/>
      <c r="POO4" s="208"/>
      <c r="POP4" s="208"/>
      <c r="POQ4" s="208"/>
      <c r="POR4" s="208"/>
      <c r="POS4" s="208"/>
      <c r="POT4" s="208"/>
      <c r="POU4" s="208"/>
      <c r="POV4" s="208"/>
      <c r="POW4" s="208"/>
      <c r="POX4" s="208"/>
      <c r="POY4" s="208"/>
      <c r="POZ4" s="208"/>
      <c r="PPA4" s="208"/>
      <c r="PPB4" s="208"/>
      <c r="PPC4" s="208"/>
      <c r="PPD4" s="208"/>
      <c r="PPE4" s="208"/>
      <c r="PPF4" s="208"/>
      <c r="PPG4" s="208"/>
      <c r="PPH4" s="208"/>
      <c r="PPI4" s="208"/>
      <c r="PPJ4" s="208"/>
      <c r="PPK4" s="208"/>
      <c r="PPL4" s="208"/>
      <c r="PPM4" s="208"/>
      <c r="PPN4" s="208"/>
      <c r="PPO4" s="208"/>
      <c r="PPP4" s="208"/>
      <c r="PPQ4" s="208"/>
      <c r="PPR4" s="208"/>
      <c r="PPS4" s="208"/>
      <c r="PPT4" s="208"/>
      <c r="PPU4" s="208"/>
      <c r="PPV4" s="208"/>
      <c r="PPW4" s="208"/>
      <c r="PPX4" s="208"/>
      <c r="PPY4" s="208"/>
      <c r="PPZ4" s="208"/>
      <c r="PQA4" s="208"/>
      <c r="PQB4" s="208"/>
      <c r="PQC4" s="208"/>
      <c r="PQD4" s="208"/>
      <c r="PQE4" s="208"/>
      <c r="PQF4" s="208"/>
      <c r="PQG4" s="208"/>
      <c r="PQH4" s="208"/>
      <c r="PQI4" s="208"/>
      <c r="PQJ4" s="208"/>
      <c r="PQK4" s="208"/>
      <c r="PQL4" s="208"/>
      <c r="PQM4" s="208"/>
      <c r="PQN4" s="208"/>
      <c r="PQO4" s="208"/>
      <c r="PQP4" s="208"/>
      <c r="PQQ4" s="208"/>
      <c r="PQR4" s="208"/>
      <c r="PQS4" s="208"/>
      <c r="PQT4" s="208"/>
      <c r="PQU4" s="208"/>
      <c r="PQV4" s="208"/>
      <c r="PQW4" s="208"/>
      <c r="PQX4" s="208"/>
      <c r="PQY4" s="208"/>
      <c r="PQZ4" s="208"/>
      <c r="PRA4" s="208"/>
      <c r="PRB4" s="208"/>
      <c r="PRC4" s="208"/>
      <c r="PRD4" s="208"/>
      <c r="PRE4" s="208"/>
      <c r="PRF4" s="208"/>
      <c r="PRG4" s="208"/>
      <c r="PRH4" s="208"/>
      <c r="PRI4" s="208"/>
      <c r="PRJ4" s="208"/>
      <c r="PRK4" s="208"/>
      <c r="PRL4" s="208"/>
      <c r="PRM4" s="208"/>
      <c r="PRN4" s="208"/>
      <c r="PRO4" s="208"/>
      <c r="PRP4" s="208"/>
      <c r="PRQ4" s="208"/>
      <c r="PRR4" s="208"/>
      <c r="PRS4" s="208"/>
      <c r="PRT4" s="208"/>
      <c r="PRU4" s="208"/>
      <c r="PRV4" s="208"/>
      <c r="PRW4" s="208"/>
      <c r="PRX4" s="208"/>
      <c r="PRY4" s="208"/>
      <c r="PRZ4" s="208"/>
      <c r="PSA4" s="208"/>
      <c r="PSB4" s="208"/>
      <c r="PSC4" s="208"/>
      <c r="PSD4" s="208"/>
      <c r="PSE4" s="208"/>
      <c r="PSF4" s="208"/>
      <c r="PSG4" s="208"/>
      <c r="PSH4" s="208"/>
      <c r="PSI4" s="208"/>
      <c r="PSJ4" s="208"/>
      <c r="PSK4" s="208"/>
      <c r="PSL4" s="208"/>
      <c r="PSM4" s="208"/>
      <c r="PSN4" s="208"/>
      <c r="PSO4" s="208"/>
      <c r="PSP4" s="208"/>
      <c r="PSQ4" s="208"/>
      <c r="PSR4" s="208"/>
      <c r="PSS4" s="208"/>
      <c r="PST4" s="208"/>
      <c r="PSU4" s="208"/>
      <c r="PSV4" s="208"/>
      <c r="PSW4" s="208"/>
      <c r="PSX4" s="208"/>
      <c r="PSY4" s="208"/>
      <c r="PSZ4" s="208"/>
      <c r="PTA4" s="208"/>
      <c r="PTB4" s="208"/>
      <c r="PTC4" s="208"/>
      <c r="PTD4" s="208"/>
      <c r="PTE4" s="208"/>
      <c r="PTF4" s="208"/>
      <c r="PTG4" s="208"/>
      <c r="PTH4" s="208"/>
      <c r="PTI4" s="208"/>
      <c r="PTJ4" s="208"/>
      <c r="PTK4" s="208"/>
      <c r="PTL4" s="208"/>
      <c r="PTM4" s="208"/>
      <c r="PTN4" s="208"/>
      <c r="PTO4" s="208"/>
      <c r="PTP4" s="208"/>
      <c r="PTQ4" s="208"/>
      <c r="PTR4" s="208"/>
      <c r="PTS4" s="208"/>
      <c r="PTT4" s="208"/>
      <c r="PTU4" s="208"/>
      <c r="PTV4" s="208"/>
      <c r="PTW4" s="208"/>
      <c r="PTX4" s="208"/>
      <c r="PTY4" s="208"/>
      <c r="PTZ4" s="208"/>
      <c r="PUA4" s="208"/>
      <c r="PUB4" s="208"/>
      <c r="PUC4" s="208"/>
      <c r="PUD4" s="208"/>
      <c r="PUE4" s="208"/>
      <c r="PUF4" s="208"/>
      <c r="PUG4" s="208"/>
      <c r="PUH4" s="208"/>
      <c r="PUI4" s="208"/>
      <c r="PUJ4" s="208"/>
      <c r="PUK4" s="208"/>
      <c r="PUL4" s="208"/>
      <c r="PUM4" s="208"/>
      <c r="PUN4" s="208"/>
      <c r="PUO4" s="208"/>
      <c r="PUP4" s="208"/>
      <c r="PUQ4" s="208"/>
      <c r="PUR4" s="208"/>
      <c r="PUS4" s="208"/>
      <c r="PUT4" s="208"/>
      <c r="PUU4" s="208"/>
      <c r="PUV4" s="208"/>
      <c r="PUW4" s="208"/>
      <c r="PUX4" s="208"/>
      <c r="PUY4" s="208"/>
      <c r="PUZ4" s="208"/>
      <c r="PVA4" s="208"/>
      <c r="PVB4" s="208"/>
      <c r="PVC4" s="208"/>
      <c r="PVD4" s="208"/>
      <c r="PVE4" s="208"/>
      <c r="PVF4" s="208"/>
      <c r="PVG4" s="208"/>
      <c r="PVH4" s="208"/>
      <c r="PVI4" s="208"/>
      <c r="PVJ4" s="208"/>
      <c r="PVK4" s="208"/>
      <c r="PVL4" s="208"/>
      <c r="PVM4" s="208"/>
      <c r="PVN4" s="208"/>
      <c r="PVO4" s="208"/>
      <c r="PVP4" s="208"/>
      <c r="PVQ4" s="208"/>
      <c r="PVR4" s="208"/>
      <c r="PVS4" s="208"/>
      <c r="PVT4" s="208"/>
      <c r="PVU4" s="208"/>
      <c r="PVV4" s="208"/>
      <c r="PVW4" s="208"/>
      <c r="PVX4" s="208"/>
      <c r="PVY4" s="208"/>
      <c r="PVZ4" s="208"/>
      <c r="PWA4" s="208"/>
      <c r="PWB4" s="208"/>
      <c r="PWC4" s="208"/>
      <c r="PWD4" s="208"/>
      <c r="PWE4" s="208"/>
      <c r="PWF4" s="208"/>
      <c r="PWG4" s="208"/>
      <c r="PWH4" s="208"/>
      <c r="PWI4" s="208"/>
      <c r="PWJ4" s="208"/>
      <c r="PWK4" s="208"/>
      <c r="PWL4" s="208"/>
      <c r="PWM4" s="208"/>
      <c r="PWN4" s="208"/>
      <c r="PWO4" s="208"/>
      <c r="PWP4" s="208"/>
      <c r="PWQ4" s="208"/>
      <c r="PWR4" s="208"/>
      <c r="PWS4" s="208"/>
      <c r="PWT4" s="208"/>
      <c r="PWU4" s="208"/>
      <c r="PWV4" s="208"/>
      <c r="PWW4" s="208"/>
      <c r="PWX4" s="208"/>
      <c r="PWY4" s="208"/>
      <c r="PWZ4" s="208"/>
      <c r="PXA4" s="208"/>
      <c r="PXB4" s="208"/>
      <c r="PXC4" s="208"/>
      <c r="PXD4" s="208"/>
      <c r="PXE4" s="208"/>
      <c r="PXF4" s="208"/>
      <c r="PXG4" s="208"/>
      <c r="PXH4" s="208"/>
      <c r="PXI4" s="208"/>
      <c r="PXJ4" s="208"/>
      <c r="PXK4" s="208"/>
      <c r="PXL4" s="208"/>
      <c r="PXM4" s="208"/>
      <c r="PXN4" s="208"/>
      <c r="PXO4" s="208"/>
      <c r="PXP4" s="208"/>
      <c r="PXQ4" s="208"/>
      <c r="PXR4" s="208"/>
      <c r="PXS4" s="208"/>
      <c r="PXT4" s="208"/>
      <c r="PXU4" s="208"/>
      <c r="PXV4" s="208"/>
      <c r="PXW4" s="208"/>
      <c r="PXX4" s="208"/>
      <c r="PXY4" s="208"/>
      <c r="PXZ4" s="208"/>
      <c r="PYA4" s="208"/>
      <c r="PYB4" s="208"/>
      <c r="PYC4" s="208"/>
      <c r="PYD4" s="208"/>
      <c r="PYE4" s="208"/>
      <c r="PYF4" s="208"/>
      <c r="PYG4" s="208"/>
      <c r="PYH4" s="208"/>
      <c r="PYI4" s="208"/>
      <c r="PYJ4" s="208"/>
      <c r="PYK4" s="208"/>
      <c r="PYL4" s="208"/>
      <c r="PYM4" s="208"/>
      <c r="PYN4" s="208"/>
      <c r="PYO4" s="208"/>
      <c r="PYP4" s="208"/>
      <c r="PYQ4" s="208"/>
      <c r="PYR4" s="208"/>
      <c r="PYS4" s="208"/>
      <c r="PYT4" s="208"/>
      <c r="PYU4" s="208"/>
      <c r="PYV4" s="208"/>
      <c r="PYW4" s="208"/>
      <c r="PYX4" s="208"/>
      <c r="PYY4" s="208"/>
      <c r="PYZ4" s="208"/>
      <c r="PZA4" s="208"/>
      <c r="PZB4" s="208"/>
      <c r="PZC4" s="208"/>
      <c r="PZD4" s="208"/>
      <c r="PZE4" s="208"/>
      <c r="PZF4" s="208"/>
      <c r="PZG4" s="208"/>
      <c r="PZH4" s="208"/>
      <c r="PZI4" s="208"/>
      <c r="PZJ4" s="208"/>
      <c r="PZK4" s="208"/>
      <c r="PZL4" s="208"/>
      <c r="PZM4" s="208"/>
      <c r="PZN4" s="208"/>
      <c r="PZO4" s="208"/>
      <c r="PZP4" s="208"/>
      <c r="PZQ4" s="208"/>
      <c r="PZR4" s="208"/>
      <c r="PZS4" s="208"/>
      <c r="PZT4" s="208"/>
      <c r="PZU4" s="208"/>
      <c r="PZV4" s="208"/>
      <c r="PZW4" s="208"/>
      <c r="PZX4" s="208"/>
      <c r="PZY4" s="208"/>
      <c r="PZZ4" s="208"/>
      <c r="QAA4" s="208"/>
      <c r="QAB4" s="208"/>
      <c r="QAC4" s="208"/>
      <c r="QAD4" s="208"/>
      <c r="QAE4" s="208"/>
      <c r="QAF4" s="208"/>
      <c r="QAG4" s="208"/>
      <c r="QAH4" s="208"/>
      <c r="QAI4" s="208"/>
      <c r="QAJ4" s="208"/>
      <c r="QAK4" s="208"/>
      <c r="QAL4" s="208"/>
      <c r="QAM4" s="208"/>
      <c r="QAN4" s="208"/>
      <c r="QAO4" s="208"/>
      <c r="QAP4" s="208"/>
      <c r="QAQ4" s="208"/>
      <c r="QAR4" s="208"/>
      <c r="QAS4" s="208"/>
      <c r="QAT4" s="208"/>
      <c r="QAU4" s="208"/>
      <c r="QAV4" s="208"/>
      <c r="QAW4" s="208"/>
      <c r="QAX4" s="208"/>
      <c r="QAY4" s="208"/>
      <c r="QAZ4" s="208"/>
      <c r="QBA4" s="208"/>
      <c r="QBB4" s="208"/>
      <c r="QBC4" s="208"/>
      <c r="QBD4" s="208"/>
      <c r="QBE4" s="208"/>
      <c r="QBF4" s="208"/>
      <c r="QBG4" s="208"/>
      <c r="QBH4" s="208"/>
      <c r="QBI4" s="208"/>
      <c r="QBJ4" s="208"/>
      <c r="QBK4" s="208"/>
      <c r="QBL4" s="208"/>
      <c r="QBM4" s="208"/>
      <c r="QBN4" s="208"/>
      <c r="QBO4" s="208"/>
      <c r="QBP4" s="208"/>
      <c r="QBQ4" s="208"/>
      <c r="QBR4" s="208"/>
      <c r="QBS4" s="208"/>
      <c r="QBT4" s="208"/>
      <c r="QBU4" s="208"/>
      <c r="QBV4" s="208"/>
      <c r="QBW4" s="208"/>
      <c r="QBX4" s="208"/>
      <c r="QBY4" s="208"/>
      <c r="QBZ4" s="208"/>
      <c r="QCA4" s="208"/>
      <c r="QCB4" s="208"/>
      <c r="QCC4" s="208"/>
      <c r="QCD4" s="208"/>
      <c r="QCE4" s="208"/>
      <c r="QCF4" s="208"/>
      <c r="QCG4" s="208"/>
      <c r="QCH4" s="208"/>
      <c r="QCI4" s="208"/>
      <c r="QCJ4" s="208"/>
      <c r="QCK4" s="208"/>
      <c r="QCL4" s="208"/>
      <c r="QCM4" s="208"/>
      <c r="QCN4" s="208"/>
      <c r="QCO4" s="208"/>
      <c r="QCP4" s="208"/>
      <c r="QCQ4" s="208"/>
      <c r="QCR4" s="208"/>
      <c r="QCS4" s="208"/>
      <c r="QCT4" s="208"/>
      <c r="QCU4" s="208"/>
      <c r="QCV4" s="208"/>
      <c r="QCW4" s="208"/>
      <c r="QCX4" s="208"/>
      <c r="QCY4" s="208"/>
      <c r="QCZ4" s="208"/>
      <c r="QDA4" s="208"/>
      <c r="QDB4" s="208"/>
      <c r="QDC4" s="208"/>
      <c r="QDD4" s="208"/>
      <c r="QDE4" s="208"/>
      <c r="QDF4" s="208"/>
      <c r="QDG4" s="208"/>
      <c r="QDH4" s="208"/>
      <c r="QDI4" s="208"/>
      <c r="QDJ4" s="208"/>
      <c r="QDK4" s="208"/>
      <c r="QDL4" s="208"/>
      <c r="QDM4" s="208"/>
      <c r="QDN4" s="208"/>
      <c r="QDO4" s="208"/>
      <c r="QDP4" s="208"/>
      <c r="QDQ4" s="208"/>
      <c r="QDR4" s="208"/>
      <c r="QDS4" s="208"/>
      <c r="QDT4" s="208"/>
      <c r="QDU4" s="208"/>
      <c r="QDV4" s="208"/>
      <c r="QDW4" s="208"/>
      <c r="QDX4" s="208"/>
      <c r="QDY4" s="208"/>
      <c r="QDZ4" s="208"/>
      <c r="QEA4" s="208"/>
      <c r="QEB4" s="208"/>
      <c r="QEC4" s="208"/>
      <c r="QED4" s="208"/>
      <c r="QEE4" s="208"/>
      <c r="QEF4" s="208"/>
      <c r="QEG4" s="208"/>
      <c r="QEH4" s="208"/>
      <c r="QEI4" s="208"/>
      <c r="QEJ4" s="208"/>
      <c r="QEK4" s="208"/>
      <c r="QEL4" s="208"/>
      <c r="QEM4" s="208"/>
      <c r="QEN4" s="208"/>
      <c r="QEO4" s="208"/>
      <c r="QEP4" s="208"/>
      <c r="QEQ4" s="208"/>
      <c r="QER4" s="208"/>
      <c r="QES4" s="208"/>
      <c r="QET4" s="208"/>
      <c r="QEU4" s="208"/>
      <c r="QEV4" s="208"/>
      <c r="QEW4" s="208"/>
      <c r="QEX4" s="208"/>
      <c r="QEY4" s="208"/>
      <c r="QEZ4" s="208"/>
      <c r="QFA4" s="208"/>
      <c r="QFB4" s="208"/>
      <c r="QFC4" s="208"/>
      <c r="QFD4" s="208"/>
      <c r="QFE4" s="208"/>
      <c r="QFF4" s="208"/>
      <c r="QFG4" s="208"/>
      <c r="QFH4" s="208"/>
      <c r="QFI4" s="208"/>
      <c r="QFJ4" s="208"/>
      <c r="QFK4" s="208"/>
      <c r="QFL4" s="208"/>
      <c r="QFM4" s="208"/>
      <c r="QFN4" s="208"/>
      <c r="QFO4" s="208"/>
      <c r="QFP4" s="208"/>
      <c r="QFQ4" s="208"/>
      <c r="QFR4" s="208"/>
      <c r="QFS4" s="208"/>
      <c r="QFT4" s="208"/>
      <c r="QFU4" s="208"/>
      <c r="QFV4" s="208"/>
      <c r="QFW4" s="208"/>
      <c r="QFX4" s="208"/>
      <c r="QFY4" s="208"/>
      <c r="QFZ4" s="208"/>
      <c r="QGA4" s="208"/>
      <c r="QGB4" s="208"/>
      <c r="QGC4" s="208"/>
      <c r="QGD4" s="208"/>
      <c r="QGE4" s="208"/>
      <c r="QGF4" s="208"/>
      <c r="QGG4" s="208"/>
      <c r="QGH4" s="208"/>
      <c r="QGI4" s="208"/>
      <c r="QGJ4" s="208"/>
      <c r="QGK4" s="208"/>
      <c r="QGL4" s="208"/>
      <c r="QGM4" s="208"/>
      <c r="QGN4" s="208"/>
      <c r="QGO4" s="208"/>
      <c r="QGP4" s="208"/>
      <c r="QGQ4" s="208"/>
      <c r="QGR4" s="208"/>
      <c r="QGS4" s="208"/>
      <c r="QGT4" s="208"/>
      <c r="QGU4" s="208"/>
      <c r="QGV4" s="208"/>
      <c r="QGW4" s="208"/>
      <c r="QGX4" s="208"/>
      <c r="QGY4" s="208"/>
      <c r="QGZ4" s="208"/>
      <c r="QHA4" s="208"/>
      <c r="QHB4" s="208"/>
      <c r="QHC4" s="208"/>
      <c r="QHD4" s="208"/>
      <c r="QHE4" s="208"/>
      <c r="QHF4" s="208"/>
      <c r="QHG4" s="208"/>
      <c r="QHH4" s="208"/>
      <c r="QHI4" s="208"/>
      <c r="QHJ4" s="208"/>
      <c r="QHK4" s="208"/>
      <c r="QHL4" s="208"/>
      <c r="QHM4" s="208"/>
      <c r="QHN4" s="208"/>
      <c r="QHO4" s="208"/>
      <c r="QHP4" s="208"/>
      <c r="QHQ4" s="208"/>
      <c r="QHR4" s="208"/>
      <c r="QHS4" s="208"/>
      <c r="QHT4" s="208"/>
      <c r="QHU4" s="208"/>
      <c r="QHV4" s="208"/>
      <c r="QHW4" s="208"/>
      <c r="QHX4" s="208"/>
      <c r="QHY4" s="208"/>
      <c r="QHZ4" s="208"/>
      <c r="QIA4" s="208"/>
      <c r="QIB4" s="208"/>
      <c r="QIC4" s="208"/>
      <c r="QID4" s="208"/>
      <c r="QIE4" s="208"/>
      <c r="QIF4" s="208"/>
      <c r="QIG4" s="208"/>
      <c r="QIH4" s="208"/>
      <c r="QII4" s="208"/>
      <c r="QIJ4" s="208"/>
      <c r="QIK4" s="208"/>
      <c r="QIL4" s="208"/>
      <c r="QIM4" s="208"/>
      <c r="QIN4" s="208"/>
      <c r="QIO4" s="208"/>
      <c r="QIP4" s="208"/>
      <c r="QIQ4" s="208"/>
      <c r="QIR4" s="208"/>
      <c r="QIS4" s="208"/>
      <c r="QIT4" s="208"/>
      <c r="QIU4" s="208"/>
      <c r="QIV4" s="208"/>
      <c r="QIW4" s="208"/>
      <c r="QIX4" s="208"/>
      <c r="QIY4" s="208"/>
      <c r="QIZ4" s="208"/>
      <c r="QJA4" s="208"/>
      <c r="QJB4" s="208"/>
      <c r="QJC4" s="208"/>
      <c r="QJD4" s="208"/>
      <c r="QJE4" s="208"/>
      <c r="QJF4" s="208"/>
      <c r="QJG4" s="208"/>
      <c r="QJH4" s="208"/>
      <c r="QJI4" s="208"/>
      <c r="QJJ4" s="208"/>
      <c r="QJK4" s="208"/>
      <c r="QJL4" s="208"/>
      <c r="QJM4" s="208"/>
      <c r="QJN4" s="208"/>
      <c r="QJO4" s="208"/>
      <c r="QJP4" s="208"/>
      <c r="QJQ4" s="208"/>
      <c r="QJR4" s="208"/>
      <c r="QJS4" s="208"/>
      <c r="QJT4" s="208"/>
      <c r="QJU4" s="208"/>
      <c r="QJV4" s="208"/>
      <c r="QJW4" s="208"/>
      <c r="QJX4" s="208"/>
      <c r="QJY4" s="208"/>
      <c r="QJZ4" s="208"/>
      <c r="QKA4" s="208"/>
      <c r="QKB4" s="208"/>
      <c r="QKC4" s="208"/>
      <c r="QKD4" s="208"/>
      <c r="QKE4" s="208"/>
      <c r="QKF4" s="208"/>
      <c r="QKG4" s="208"/>
      <c r="QKH4" s="208"/>
      <c r="QKI4" s="208"/>
      <c r="QKJ4" s="208"/>
      <c r="QKK4" s="208"/>
      <c r="QKL4" s="208"/>
      <c r="QKM4" s="208"/>
      <c r="QKN4" s="208"/>
      <c r="QKO4" s="208"/>
      <c r="QKP4" s="208"/>
      <c r="QKQ4" s="208"/>
      <c r="QKR4" s="208"/>
      <c r="QKS4" s="208"/>
      <c r="QKT4" s="208"/>
      <c r="QKU4" s="208"/>
      <c r="QKV4" s="208"/>
      <c r="QKW4" s="208"/>
      <c r="QKX4" s="208"/>
      <c r="QKY4" s="208"/>
      <c r="QKZ4" s="208"/>
      <c r="QLA4" s="208"/>
      <c r="QLB4" s="208"/>
      <c r="QLC4" s="208"/>
      <c r="QLD4" s="208"/>
      <c r="QLE4" s="208"/>
      <c r="QLF4" s="208"/>
      <c r="QLG4" s="208"/>
      <c r="QLH4" s="208"/>
      <c r="QLI4" s="208"/>
      <c r="QLJ4" s="208"/>
      <c r="QLK4" s="208"/>
      <c r="QLL4" s="208"/>
      <c r="QLM4" s="208"/>
      <c r="QLN4" s="208"/>
      <c r="QLO4" s="208"/>
      <c r="QLP4" s="208"/>
      <c r="QLQ4" s="208"/>
      <c r="QLR4" s="208"/>
      <c r="QLS4" s="208"/>
      <c r="QLT4" s="208"/>
      <c r="QLU4" s="208"/>
      <c r="QLV4" s="208"/>
      <c r="QLW4" s="208"/>
      <c r="QLX4" s="208"/>
      <c r="QLY4" s="208"/>
      <c r="QLZ4" s="208"/>
      <c r="QMA4" s="208"/>
      <c r="QMB4" s="208"/>
      <c r="QMC4" s="208"/>
      <c r="QMD4" s="208"/>
      <c r="QME4" s="208"/>
      <c r="QMF4" s="208"/>
      <c r="QMG4" s="208"/>
      <c r="QMH4" s="208"/>
      <c r="QMI4" s="208"/>
      <c r="QMJ4" s="208"/>
      <c r="QMK4" s="208"/>
      <c r="QML4" s="208"/>
      <c r="QMM4" s="208"/>
      <c r="QMN4" s="208"/>
      <c r="QMO4" s="208"/>
      <c r="QMP4" s="208"/>
      <c r="QMQ4" s="208"/>
      <c r="QMR4" s="208"/>
      <c r="QMS4" s="208"/>
      <c r="QMT4" s="208"/>
      <c r="QMU4" s="208"/>
      <c r="QMV4" s="208"/>
      <c r="QMW4" s="208"/>
      <c r="QMX4" s="208"/>
      <c r="QMY4" s="208"/>
      <c r="QMZ4" s="208"/>
      <c r="QNA4" s="208"/>
      <c r="QNB4" s="208"/>
      <c r="QNC4" s="208"/>
      <c r="QND4" s="208"/>
      <c r="QNE4" s="208"/>
      <c r="QNF4" s="208"/>
      <c r="QNG4" s="208"/>
      <c r="QNH4" s="208"/>
      <c r="QNI4" s="208"/>
      <c r="QNJ4" s="208"/>
      <c r="QNK4" s="208"/>
      <c r="QNL4" s="208"/>
      <c r="QNM4" s="208"/>
      <c r="QNN4" s="208"/>
      <c r="QNO4" s="208"/>
      <c r="QNP4" s="208"/>
      <c r="QNQ4" s="208"/>
      <c r="QNR4" s="208"/>
      <c r="QNS4" s="208"/>
      <c r="QNT4" s="208"/>
      <c r="QNU4" s="208"/>
      <c r="QNV4" s="208"/>
      <c r="QNW4" s="208"/>
      <c r="QNX4" s="208"/>
      <c r="QNY4" s="208"/>
      <c r="QNZ4" s="208"/>
      <c r="QOA4" s="208"/>
      <c r="QOB4" s="208"/>
      <c r="QOC4" s="208"/>
      <c r="QOD4" s="208"/>
      <c r="QOE4" s="208"/>
      <c r="QOF4" s="208"/>
      <c r="QOG4" s="208"/>
      <c r="QOH4" s="208"/>
      <c r="QOI4" s="208"/>
      <c r="QOJ4" s="208"/>
      <c r="QOK4" s="208"/>
      <c r="QOL4" s="208"/>
      <c r="QOM4" s="208"/>
      <c r="QON4" s="208"/>
      <c r="QOO4" s="208"/>
      <c r="QOP4" s="208"/>
      <c r="QOQ4" s="208"/>
      <c r="QOR4" s="208"/>
      <c r="QOS4" s="208"/>
      <c r="QOT4" s="208"/>
      <c r="QOU4" s="208"/>
      <c r="QOV4" s="208"/>
      <c r="QOW4" s="208"/>
      <c r="QOX4" s="208"/>
      <c r="QOY4" s="208"/>
      <c r="QOZ4" s="208"/>
      <c r="QPA4" s="208"/>
      <c r="QPB4" s="208"/>
      <c r="QPC4" s="208"/>
      <c r="QPD4" s="208"/>
      <c r="QPE4" s="208"/>
      <c r="QPF4" s="208"/>
      <c r="QPG4" s="208"/>
      <c r="QPH4" s="208"/>
      <c r="QPI4" s="208"/>
      <c r="QPJ4" s="208"/>
      <c r="QPK4" s="208"/>
      <c r="QPL4" s="208"/>
      <c r="QPM4" s="208"/>
      <c r="QPN4" s="208"/>
      <c r="QPO4" s="208"/>
      <c r="QPP4" s="208"/>
      <c r="QPQ4" s="208"/>
      <c r="QPR4" s="208"/>
      <c r="QPS4" s="208"/>
      <c r="QPT4" s="208"/>
      <c r="QPU4" s="208"/>
      <c r="QPV4" s="208"/>
      <c r="QPW4" s="208"/>
      <c r="QPX4" s="208"/>
      <c r="QPY4" s="208"/>
      <c r="QPZ4" s="208"/>
      <c r="QQA4" s="208"/>
      <c r="QQB4" s="208"/>
      <c r="QQC4" s="208"/>
      <c r="QQD4" s="208"/>
      <c r="QQE4" s="208"/>
      <c r="QQF4" s="208"/>
      <c r="QQG4" s="208"/>
      <c r="QQH4" s="208"/>
      <c r="QQI4" s="208"/>
      <c r="QQJ4" s="208"/>
      <c r="QQK4" s="208"/>
      <c r="QQL4" s="208"/>
      <c r="QQM4" s="208"/>
      <c r="QQN4" s="208"/>
      <c r="QQO4" s="208"/>
      <c r="QQP4" s="208"/>
      <c r="QQQ4" s="208"/>
      <c r="QQR4" s="208"/>
      <c r="QQS4" s="208"/>
      <c r="QQT4" s="208"/>
      <c r="QQU4" s="208"/>
      <c r="QQV4" s="208"/>
      <c r="QQW4" s="208"/>
      <c r="QQX4" s="208"/>
      <c r="QQY4" s="208"/>
      <c r="QQZ4" s="208"/>
      <c r="QRA4" s="208"/>
      <c r="QRB4" s="208"/>
      <c r="QRC4" s="208"/>
      <c r="QRD4" s="208"/>
      <c r="QRE4" s="208"/>
      <c r="QRF4" s="208"/>
      <c r="QRG4" s="208"/>
      <c r="QRH4" s="208"/>
      <c r="QRI4" s="208"/>
      <c r="QRJ4" s="208"/>
      <c r="QRK4" s="208"/>
      <c r="QRL4" s="208"/>
      <c r="QRM4" s="208"/>
      <c r="QRN4" s="208"/>
      <c r="QRO4" s="208"/>
      <c r="QRP4" s="208"/>
      <c r="QRQ4" s="208"/>
      <c r="QRR4" s="208"/>
      <c r="QRS4" s="208"/>
      <c r="QRT4" s="208"/>
      <c r="QRU4" s="208"/>
      <c r="QRV4" s="208"/>
      <c r="QRW4" s="208"/>
      <c r="QRX4" s="208"/>
      <c r="QRY4" s="208"/>
      <c r="QRZ4" s="208"/>
      <c r="QSA4" s="208"/>
      <c r="QSB4" s="208"/>
      <c r="QSC4" s="208"/>
      <c r="QSD4" s="208"/>
      <c r="QSE4" s="208"/>
      <c r="QSF4" s="208"/>
      <c r="QSG4" s="208"/>
      <c r="QSH4" s="208"/>
      <c r="QSI4" s="208"/>
      <c r="QSJ4" s="208"/>
      <c r="QSK4" s="208"/>
      <c r="QSL4" s="208"/>
      <c r="QSM4" s="208"/>
      <c r="QSN4" s="208"/>
      <c r="QSO4" s="208"/>
      <c r="QSP4" s="208"/>
      <c r="QSQ4" s="208"/>
      <c r="QSR4" s="208"/>
      <c r="QSS4" s="208"/>
      <c r="QST4" s="208"/>
      <c r="QSU4" s="208"/>
      <c r="QSV4" s="208"/>
      <c r="QSW4" s="208"/>
      <c r="QSX4" s="208"/>
      <c r="QSY4" s="208"/>
      <c r="QSZ4" s="208"/>
      <c r="QTA4" s="208"/>
      <c r="QTB4" s="208"/>
      <c r="QTC4" s="208"/>
      <c r="QTD4" s="208"/>
      <c r="QTE4" s="208"/>
      <c r="QTF4" s="208"/>
      <c r="QTG4" s="208"/>
      <c r="QTH4" s="208"/>
      <c r="QTI4" s="208"/>
      <c r="QTJ4" s="208"/>
      <c r="QTK4" s="208"/>
      <c r="QTL4" s="208"/>
      <c r="QTM4" s="208"/>
      <c r="QTN4" s="208"/>
      <c r="QTO4" s="208"/>
      <c r="QTP4" s="208"/>
      <c r="QTQ4" s="208"/>
      <c r="QTR4" s="208"/>
      <c r="QTS4" s="208"/>
      <c r="QTT4" s="208"/>
      <c r="QTU4" s="208"/>
      <c r="QTV4" s="208"/>
      <c r="QTW4" s="208"/>
      <c r="QTX4" s="208"/>
      <c r="QTY4" s="208"/>
      <c r="QTZ4" s="208"/>
      <c r="QUA4" s="208"/>
      <c r="QUB4" s="208"/>
      <c r="QUC4" s="208"/>
      <c r="QUD4" s="208"/>
      <c r="QUE4" s="208"/>
      <c r="QUF4" s="208"/>
      <c r="QUG4" s="208"/>
      <c r="QUH4" s="208"/>
      <c r="QUI4" s="208"/>
      <c r="QUJ4" s="208"/>
      <c r="QUK4" s="208"/>
      <c r="QUL4" s="208"/>
      <c r="QUM4" s="208"/>
      <c r="QUN4" s="208"/>
      <c r="QUO4" s="208"/>
      <c r="QUP4" s="208"/>
      <c r="QUQ4" s="208"/>
      <c r="QUR4" s="208"/>
      <c r="QUS4" s="208"/>
      <c r="QUT4" s="208"/>
      <c r="QUU4" s="208"/>
      <c r="QUV4" s="208"/>
      <c r="QUW4" s="208"/>
      <c r="QUX4" s="208"/>
      <c r="QUY4" s="208"/>
      <c r="QUZ4" s="208"/>
      <c r="QVA4" s="208"/>
      <c r="QVB4" s="208"/>
      <c r="QVC4" s="208"/>
      <c r="QVD4" s="208"/>
      <c r="QVE4" s="208"/>
      <c r="QVF4" s="208"/>
      <c r="QVG4" s="208"/>
      <c r="QVH4" s="208"/>
      <c r="QVI4" s="208"/>
      <c r="QVJ4" s="208"/>
      <c r="QVK4" s="208"/>
      <c r="QVL4" s="208"/>
      <c r="QVM4" s="208"/>
      <c r="QVN4" s="208"/>
      <c r="QVO4" s="208"/>
      <c r="QVP4" s="208"/>
      <c r="QVQ4" s="208"/>
      <c r="QVR4" s="208"/>
      <c r="QVS4" s="208"/>
      <c r="QVT4" s="208"/>
      <c r="QVU4" s="208"/>
      <c r="QVV4" s="208"/>
      <c r="QVW4" s="208"/>
      <c r="QVX4" s="208"/>
      <c r="QVY4" s="208"/>
      <c r="QVZ4" s="208"/>
      <c r="QWA4" s="208"/>
      <c r="QWB4" s="208"/>
      <c r="QWC4" s="208"/>
      <c r="QWD4" s="208"/>
      <c r="QWE4" s="208"/>
      <c r="QWF4" s="208"/>
      <c r="QWG4" s="208"/>
      <c r="QWH4" s="208"/>
      <c r="QWI4" s="208"/>
      <c r="QWJ4" s="208"/>
      <c r="QWK4" s="208"/>
      <c r="QWL4" s="208"/>
      <c r="QWM4" s="208"/>
      <c r="QWN4" s="208"/>
      <c r="QWO4" s="208"/>
      <c r="QWP4" s="208"/>
      <c r="QWQ4" s="208"/>
      <c r="QWR4" s="208"/>
      <c r="QWS4" s="208"/>
      <c r="QWT4" s="208"/>
      <c r="QWU4" s="208"/>
      <c r="QWV4" s="208"/>
      <c r="QWW4" s="208"/>
      <c r="QWX4" s="208"/>
      <c r="QWY4" s="208"/>
      <c r="QWZ4" s="208"/>
      <c r="QXA4" s="208"/>
      <c r="QXB4" s="208"/>
      <c r="QXC4" s="208"/>
      <c r="QXD4" s="208"/>
      <c r="QXE4" s="208"/>
      <c r="QXF4" s="208"/>
      <c r="QXG4" s="208"/>
      <c r="QXH4" s="208"/>
      <c r="QXI4" s="208"/>
      <c r="QXJ4" s="208"/>
      <c r="QXK4" s="208"/>
      <c r="QXL4" s="208"/>
      <c r="QXM4" s="208"/>
      <c r="QXN4" s="208"/>
      <c r="QXO4" s="208"/>
      <c r="QXP4" s="208"/>
      <c r="QXQ4" s="208"/>
      <c r="QXR4" s="208"/>
      <c r="QXS4" s="208"/>
      <c r="QXT4" s="208"/>
      <c r="QXU4" s="208"/>
      <c r="QXV4" s="208"/>
      <c r="QXW4" s="208"/>
      <c r="QXX4" s="208"/>
      <c r="QXY4" s="208"/>
      <c r="QXZ4" s="208"/>
      <c r="QYA4" s="208"/>
      <c r="QYB4" s="208"/>
      <c r="QYC4" s="208"/>
      <c r="QYD4" s="208"/>
      <c r="QYE4" s="208"/>
      <c r="QYF4" s="208"/>
      <c r="QYG4" s="208"/>
      <c r="QYH4" s="208"/>
      <c r="QYI4" s="208"/>
      <c r="QYJ4" s="208"/>
      <c r="QYK4" s="208"/>
      <c r="QYL4" s="208"/>
      <c r="QYM4" s="208"/>
      <c r="QYN4" s="208"/>
      <c r="QYO4" s="208"/>
      <c r="QYP4" s="208"/>
      <c r="QYQ4" s="208"/>
      <c r="QYR4" s="208"/>
      <c r="QYS4" s="208"/>
      <c r="QYT4" s="208"/>
      <c r="QYU4" s="208"/>
      <c r="QYV4" s="208"/>
      <c r="QYW4" s="208"/>
      <c r="QYX4" s="208"/>
      <c r="QYY4" s="208"/>
      <c r="QYZ4" s="208"/>
      <c r="QZA4" s="208"/>
      <c r="QZB4" s="208"/>
      <c r="QZC4" s="208"/>
      <c r="QZD4" s="208"/>
      <c r="QZE4" s="208"/>
      <c r="QZF4" s="208"/>
      <c r="QZG4" s="208"/>
      <c r="QZH4" s="208"/>
      <c r="QZI4" s="208"/>
      <c r="QZJ4" s="208"/>
      <c r="QZK4" s="208"/>
      <c r="QZL4" s="208"/>
      <c r="QZM4" s="208"/>
      <c r="QZN4" s="208"/>
      <c r="QZO4" s="208"/>
      <c r="QZP4" s="208"/>
      <c r="QZQ4" s="208"/>
      <c r="QZR4" s="208"/>
      <c r="QZS4" s="208"/>
      <c r="QZT4" s="208"/>
      <c r="QZU4" s="208"/>
      <c r="QZV4" s="208"/>
      <c r="QZW4" s="208"/>
      <c r="QZX4" s="208"/>
      <c r="QZY4" s="208"/>
      <c r="QZZ4" s="208"/>
      <c r="RAA4" s="208"/>
      <c r="RAB4" s="208"/>
      <c r="RAC4" s="208"/>
      <c r="RAD4" s="208"/>
      <c r="RAE4" s="208"/>
      <c r="RAF4" s="208"/>
      <c r="RAG4" s="208"/>
      <c r="RAH4" s="208"/>
      <c r="RAI4" s="208"/>
      <c r="RAJ4" s="208"/>
      <c r="RAK4" s="208"/>
      <c r="RAL4" s="208"/>
      <c r="RAM4" s="208"/>
      <c r="RAN4" s="208"/>
      <c r="RAO4" s="208"/>
      <c r="RAP4" s="208"/>
      <c r="RAQ4" s="208"/>
      <c r="RAR4" s="208"/>
      <c r="RAS4" s="208"/>
      <c r="RAT4" s="208"/>
      <c r="RAU4" s="208"/>
      <c r="RAV4" s="208"/>
      <c r="RAW4" s="208"/>
      <c r="RAX4" s="208"/>
      <c r="RAY4" s="208"/>
      <c r="RAZ4" s="208"/>
      <c r="RBA4" s="208"/>
      <c r="RBB4" s="208"/>
      <c r="RBC4" s="208"/>
      <c r="RBD4" s="208"/>
      <c r="RBE4" s="208"/>
      <c r="RBF4" s="208"/>
      <c r="RBG4" s="208"/>
      <c r="RBH4" s="208"/>
      <c r="RBI4" s="208"/>
      <c r="RBJ4" s="208"/>
      <c r="RBK4" s="208"/>
      <c r="RBL4" s="208"/>
      <c r="RBM4" s="208"/>
      <c r="RBN4" s="208"/>
      <c r="RBO4" s="208"/>
      <c r="RBP4" s="208"/>
      <c r="RBQ4" s="208"/>
      <c r="RBR4" s="208"/>
      <c r="RBS4" s="208"/>
      <c r="RBT4" s="208"/>
      <c r="RBU4" s="208"/>
      <c r="RBV4" s="208"/>
      <c r="RBW4" s="208"/>
      <c r="RBX4" s="208"/>
      <c r="RBY4" s="208"/>
      <c r="RBZ4" s="208"/>
      <c r="RCA4" s="208"/>
      <c r="RCB4" s="208"/>
      <c r="RCC4" s="208"/>
      <c r="RCD4" s="208"/>
      <c r="RCE4" s="208"/>
      <c r="RCF4" s="208"/>
      <c r="RCG4" s="208"/>
      <c r="RCH4" s="208"/>
      <c r="RCI4" s="208"/>
      <c r="RCJ4" s="208"/>
      <c r="RCK4" s="208"/>
      <c r="RCL4" s="208"/>
      <c r="RCM4" s="208"/>
      <c r="RCN4" s="208"/>
      <c r="RCO4" s="208"/>
      <c r="RCP4" s="208"/>
      <c r="RCQ4" s="208"/>
      <c r="RCR4" s="208"/>
      <c r="RCS4" s="208"/>
      <c r="RCT4" s="208"/>
      <c r="RCU4" s="208"/>
      <c r="RCV4" s="208"/>
      <c r="RCW4" s="208"/>
      <c r="RCX4" s="208"/>
      <c r="RCY4" s="208"/>
      <c r="RCZ4" s="208"/>
      <c r="RDA4" s="208"/>
      <c r="RDB4" s="208"/>
      <c r="RDC4" s="208"/>
      <c r="RDD4" s="208"/>
      <c r="RDE4" s="208"/>
      <c r="RDF4" s="208"/>
      <c r="RDG4" s="208"/>
      <c r="RDH4" s="208"/>
      <c r="RDI4" s="208"/>
      <c r="RDJ4" s="208"/>
      <c r="RDK4" s="208"/>
      <c r="RDL4" s="208"/>
      <c r="RDM4" s="208"/>
      <c r="RDN4" s="208"/>
      <c r="RDO4" s="208"/>
      <c r="RDP4" s="208"/>
      <c r="RDQ4" s="208"/>
      <c r="RDR4" s="208"/>
      <c r="RDS4" s="208"/>
      <c r="RDT4" s="208"/>
      <c r="RDU4" s="208"/>
      <c r="RDV4" s="208"/>
      <c r="RDW4" s="208"/>
      <c r="RDX4" s="208"/>
      <c r="RDY4" s="208"/>
      <c r="RDZ4" s="208"/>
      <c r="REA4" s="208"/>
      <c r="REB4" s="208"/>
      <c r="REC4" s="208"/>
      <c r="RED4" s="208"/>
      <c r="REE4" s="208"/>
      <c r="REF4" s="208"/>
      <c r="REG4" s="208"/>
      <c r="REH4" s="208"/>
      <c r="REI4" s="208"/>
      <c r="REJ4" s="208"/>
      <c r="REK4" s="208"/>
      <c r="REL4" s="208"/>
      <c r="REM4" s="208"/>
      <c r="REN4" s="208"/>
      <c r="REO4" s="208"/>
      <c r="REP4" s="208"/>
      <c r="REQ4" s="208"/>
      <c r="RER4" s="208"/>
      <c r="RES4" s="208"/>
      <c r="RET4" s="208"/>
      <c r="REU4" s="208"/>
      <c r="REV4" s="208"/>
      <c r="REW4" s="208"/>
      <c r="REX4" s="208"/>
      <c r="REY4" s="208"/>
      <c r="REZ4" s="208"/>
      <c r="RFA4" s="208"/>
      <c r="RFB4" s="208"/>
      <c r="RFC4" s="208"/>
      <c r="RFD4" s="208"/>
      <c r="RFE4" s="208"/>
      <c r="RFF4" s="208"/>
      <c r="RFG4" s="208"/>
      <c r="RFH4" s="208"/>
      <c r="RFI4" s="208"/>
      <c r="RFJ4" s="208"/>
      <c r="RFK4" s="208"/>
      <c r="RFL4" s="208"/>
      <c r="RFM4" s="208"/>
      <c r="RFN4" s="208"/>
      <c r="RFO4" s="208"/>
      <c r="RFP4" s="208"/>
      <c r="RFQ4" s="208"/>
      <c r="RFR4" s="208"/>
      <c r="RFS4" s="208"/>
      <c r="RFT4" s="208"/>
      <c r="RFU4" s="208"/>
      <c r="RFV4" s="208"/>
      <c r="RFW4" s="208"/>
      <c r="RFX4" s="208"/>
      <c r="RFY4" s="208"/>
      <c r="RFZ4" s="208"/>
      <c r="RGA4" s="208"/>
      <c r="RGB4" s="208"/>
      <c r="RGC4" s="208"/>
      <c r="RGD4" s="208"/>
      <c r="RGE4" s="208"/>
      <c r="RGF4" s="208"/>
      <c r="RGG4" s="208"/>
      <c r="RGH4" s="208"/>
      <c r="RGI4" s="208"/>
      <c r="RGJ4" s="208"/>
      <c r="RGK4" s="208"/>
      <c r="RGL4" s="208"/>
      <c r="RGM4" s="208"/>
      <c r="RGN4" s="208"/>
      <c r="RGO4" s="208"/>
      <c r="RGP4" s="208"/>
      <c r="RGQ4" s="208"/>
      <c r="RGR4" s="208"/>
      <c r="RGS4" s="208"/>
      <c r="RGT4" s="208"/>
      <c r="RGU4" s="208"/>
      <c r="RGV4" s="208"/>
      <c r="RGW4" s="208"/>
      <c r="RGX4" s="208"/>
      <c r="RGY4" s="208"/>
      <c r="RGZ4" s="208"/>
      <c r="RHA4" s="208"/>
      <c r="RHB4" s="208"/>
      <c r="RHC4" s="208"/>
      <c r="RHD4" s="208"/>
      <c r="RHE4" s="208"/>
      <c r="RHF4" s="208"/>
      <c r="RHG4" s="208"/>
      <c r="RHH4" s="208"/>
      <c r="RHI4" s="208"/>
      <c r="RHJ4" s="208"/>
      <c r="RHK4" s="208"/>
      <c r="RHL4" s="208"/>
      <c r="RHM4" s="208"/>
      <c r="RHN4" s="208"/>
      <c r="RHO4" s="208"/>
      <c r="RHP4" s="208"/>
      <c r="RHQ4" s="208"/>
      <c r="RHR4" s="208"/>
      <c r="RHS4" s="208"/>
      <c r="RHT4" s="208"/>
      <c r="RHU4" s="208"/>
      <c r="RHV4" s="208"/>
      <c r="RHW4" s="208"/>
      <c r="RHX4" s="208"/>
      <c r="RHY4" s="208"/>
      <c r="RHZ4" s="208"/>
      <c r="RIA4" s="208"/>
      <c r="RIB4" s="208"/>
      <c r="RIC4" s="208"/>
      <c r="RID4" s="208"/>
      <c r="RIE4" s="208"/>
      <c r="RIF4" s="208"/>
      <c r="RIG4" s="208"/>
      <c r="RIH4" s="208"/>
      <c r="RII4" s="208"/>
      <c r="RIJ4" s="208"/>
      <c r="RIK4" s="208"/>
      <c r="RIL4" s="208"/>
      <c r="RIM4" s="208"/>
      <c r="RIN4" s="208"/>
      <c r="RIO4" s="208"/>
      <c r="RIP4" s="208"/>
      <c r="RIQ4" s="208"/>
      <c r="RIR4" s="208"/>
      <c r="RIS4" s="208"/>
      <c r="RIT4" s="208"/>
      <c r="RIU4" s="208"/>
      <c r="RIV4" s="208"/>
      <c r="RIW4" s="208"/>
      <c r="RIX4" s="208"/>
      <c r="RIY4" s="208"/>
      <c r="RIZ4" s="208"/>
      <c r="RJA4" s="208"/>
      <c r="RJB4" s="208"/>
      <c r="RJC4" s="208"/>
      <c r="RJD4" s="208"/>
      <c r="RJE4" s="208"/>
      <c r="RJF4" s="208"/>
      <c r="RJG4" s="208"/>
      <c r="RJH4" s="208"/>
      <c r="RJI4" s="208"/>
      <c r="RJJ4" s="208"/>
      <c r="RJK4" s="208"/>
      <c r="RJL4" s="208"/>
      <c r="RJM4" s="208"/>
      <c r="RJN4" s="208"/>
      <c r="RJO4" s="208"/>
      <c r="RJP4" s="208"/>
      <c r="RJQ4" s="208"/>
      <c r="RJR4" s="208"/>
      <c r="RJS4" s="208"/>
      <c r="RJT4" s="208"/>
      <c r="RJU4" s="208"/>
      <c r="RJV4" s="208"/>
      <c r="RJW4" s="208"/>
      <c r="RJX4" s="208"/>
      <c r="RJY4" s="208"/>
      <c r="RJZ4" s="208"/>
      <c r="RKA4" s="208"/>
      <c r="RKB4" s="208"/>
      <c r="RKC4" s="208"/>
      <c r="RKD4" s="208"/>
      <c r="RKE4" s="208"/>
      <c r="RKF4" s="208"/>
      <c r="RKG4" s="208"/>
      <c r="RKH4" s="208"/>
      <c r="RKI4" s="208"/>
      <c r="RKJ4" s="208"/>
      <c r="RKK4" s="208"/>
      <c r="RKL4" s="208"/>
      <c r="RKM4" s="208"/>
      <c r="RKN4" s="208"/>
      <c r="RKO4" s="208"/>
      <c r="RKP4" s="208"/>
      <c r="RKQ4" s="208"/>
      <c r="RKR4" s="208"/>
      <c r="RKS4" s="208"/>
      <c r="RKT4" s="208"/>
      <c r="RKU4" s="208"/>
      <c r="RKV4" s="208"/>
      <c r="RKW4" s="208"/>
      <c r="RKX4" s="208"/>
      <c r="RKY4" s="208"/>
      <c r="RKZ4" s="208"/>
      <c r="RLA4" s="208"/>
      <c r="RLB4" s="208"/>
      <c r="RLC4" s="208"/>
      <c r="RLD4" s="208"/>
      <c r="RLE4" s="208"/>
      <c r="RLF4" s="208"/>
      <c r="RLG4" s="208"/>
      <c r="RLH4" s="208"/>
      <c r="RLI4" s="208"/>
      <c r="RLJ4" s="208"/>
      <c r="RLK4" s="208"/>
      <c r="RLL4" s="208"/>
      <c r="RLM4" s="208"/>
      <c r="RLN4" s="208"/>
      <c r="RLO4" s="208"/>
      <c r="RLP4" s="208"/>
      <c r="RLQ4" s="208"/>
      <c r="RLR4" s="208"/>
      <c r="RLS4" s="208"/>
      <c r="RLT4" s="208"/>
      <c r="RLU4" s="208"/>
      <c r="RLV4" s="208"/>
      <c r="RLW4" s="208"/>
      <c r="RLX4" s="208"/>
      <c r="RLY4" s="208"/>
      <c r="RLZ4" s="208"/>
      <c r="RMA4" s="208"/>
      <c r="RMB4" s="208"/>
      <c r="RMC4" s="208"/>
      <c r="RMD4" s="208"/>
      <c r="RME4" s="208"/>
      <c r="RMF4" s="208"/>
      <c r="RMG4" s="208"/>
      <c r="RMH4" s="208"/>
      <c r="RMI4" s="208"/>
      <c r="RMJ4" s="208"/>
      <c r="RMK4" s="208"/>
      <c r="RML4" s="208"/>
      <c r="RMM4" s="208"/>
      <c r="RMN4" s="208"/>
      <c r="RMO4" s="208"/>
      <c r="RMP4" s="208"/>
      <c r="RMQ4" s="208"/>
      <c r="RMR4" s="208"/>
      <c r="RMS4" s="208"/>
      <c r="RMT4" s="208"/>
      <c r="RMU4" s="208"/>
      <c r="RMV4" s="208"/>
      <c r="RMW4" s="208"/>
      <c r="RMX4" s="208"/>
      <c r="RMY4" s="208"/>
      <c r="RMZ4" s="208"/>
      <c r="RNA4" s="208"/>
      <c r="RNB4" s="208"/>
      <c r="RNC4" s="208"/>
      <c r="RND4" s="208"/>
      <c r="RNE4" s="208"/>
      <c r="RNF4" s="208"/>
      <c r="RNG4" s="208"/>
      <c r="RNH4" s="208"/>
      <c r="RNI4" s="208"/>
      <c r="RNJ4" s="208"/>
      <c r="RNK4" s="208"/>
      <c r="RNL4" s="208"/>
      <c r="RNM4" s="208"/>
      <c r="RNN4" s="208"/>
      <c r="RNO4" s="208"/>
      <c r="RNP4" s="208"/>
      <c r="RNQ4" s="208"/>
      <c r="RNR4" s="208"/>
      <c r="RNS4" s="208"/>
      <c r="RNT4" s="208"/>
      <c r="RNU4" s="208"/>
      <c r="RNV4" s="208"/>
      <c r="RNW4" s="208"/>
      <c r="RNX4" s="208"/>
      <c r="RNY4" s="208"/>
      <c r="RNZ4" s="208"/>
      <c r="ROA4" s="208"/>
      <c r="ROB4" s="208"/>
      <c r="ROC4" s="208"/>
      <c r="ROD4" s="208"/>
      <c r="ROE4" s="208"/>
      <c r="ROF4" s="208"/>
      <c r="ROG4" s="208"/>
      <c r="ROH4" s="208"/>
      <c r="ROI4" s="208"/>
      <c r="ROJ4" s="208"/>
      <c r="ROK4" s="208"/>
      <c r="ROL4" s="208"/>
      <c r="ROM4" s="208"/>
      <c r="RON4" s="208"/>
      <c r="ROO4" s="208"/>
      <c r="ROP4" s="208"/>
      <c r="ROQ4" s="208"/>
      <c r="ROR4" s="208"/>
      <c r="ROS4" s="208"/>
      <c r="ROT4" s="208"/>
      <c r="ROU4" s="208"/>
      <c r="ROV4" s="208"/>
      <c r="ROW4" s="208"/>
      <c r="ROX4" s="208"/>
      <c r="ROY4" s="208"/>
      <c r="ROZ4" s="208"/>
      <c r="RPA4" s="208"/>
      <c r="RPB4" s="208"/>
      <c r="RPC4" s="208"/>
      <c r="RPD4" s="208"/>
      <c r="RPE4" s="208"/>
      <c r="RPF4" s="208"/>
      <c r="RPG4" s="208"/>
      <c r="RPH4" s="208"/>
      <c r="RPI4" s="208"/>
      <c r="RPJ4" s="208"/>
      <c r="RPK4" s="208"/>
      <c r="RPL4" s="208"/>
      <c r="RPM4" s="208"/>
      <c r="RPN4" s="208"/>
      <c r="RPO4" s="208"/>
      <c r="RPP4" s="208"/>
      <c r="RPQ4" s="208"/>
      <c r="RPR4" s="208"/>
      <c r="RPS4" s="208"/>
      <c r="RPT4" s="208"/>
      <c r="RPU4" s="208"/>
      <c r="RPV4" s="208"/>
      <c r="RPW4" s="208"/>
      <c r="RPX4" s="208"/>
      <c r="RPY4" s="208"/>
      <c r="RPZ4" s="208"/>
      <c r="RQA4" s="208"/>
      <c r="RQB4" s="208"/>
      <c r="RQC4" s="208"/>
      <c r="RQD4" s="208"/>
      <c r="RQE4" s="208"/>
      <c r="RQF4" s="208"/>
      <c r="RQG4" s="208"/>
      <c r="RQH4" s="208"/>
      <c r="RQI4" s="208"/>
      <c r="RQJ4" s="208"/>
      <c r="RQK4" s="208"/>
      <c r="RQL4" s="208"/>
      <c r="RQM4" s="208"/>
      <c r="RQN4" s="208"/>
      <c r="RQO4" s="208"/>
      <c r="RQP4" s="208"/>
      <c r="RQQ4" s="208"/>
      <c r="RQR4" s="208"/>
      <c r="RQS4" s="208"/>
      <c r="RQT4" s="208"/>
      <c r="RQU4" s="208"/>
      <c r="RQV4" s="208"/>
      <c r="RQW4" s="208"/>
      <c r="RQX4" s="208"/>
      <c r="RQY4" s="208"/>
      <c r="RQZ4" s="208"/>
      <c r="RRA4" s="208"/>
      <c r="RRB4" s="208"/>
      <c r="RRC4" s="208"/>
      <c r="RRD4" s="208"/>
      <c r="RRE4" s="208"/>
      <c r="RRF4" s="208"/>
      <c r="RRG4" s="208"/>
      <c r="RRH4" s="208"/>
      <c r="RRI4" s="208"/>
      <c r="RRJ4" s="208"/>
      <c r="RRK4" s="208"/>
      <c r="RRL4" s="208"/>
      <c r="RRM4" s="208"/>
      <c r="RRN4" s="208"/>
      <c r="RRO4" s="208"/>
      <c r="RRP4" s="208"/>
      <c r="RRQ4" s="208"/>
      <c r="RRR4" s="208"/>
      <c r="RRS4" s="208"/>
      <c r="RRT4" s="208"/>
      <c r="RRU4" s="208"/>
      <c r="RRV4" s="208"/>
      <c r="RRW4" s="208"/>
      <c r="RRX4" s="208"/>
      <c r="RRY4" s="208"/>
      <c r="RRZ4" s="208"/>
      <c r="RSA4" s="208"/>
      <c r="RSB4" s="208"/>
      <c r="RSC4" s="208"/>
      <c r="RSD4" s="208"/>
      <c r="RSE4" s="208"/>
      <c r="RSF4" s="208"/>
      <c r="RSG4" s="208"/>
      <c r="RSH4" s="208"/>
      <c r="RSI4" s="208"/>
      <c r="RSJ4" s="208"/>
      <c r="RSK4" s="208"/>
      <c r="RSL4" s="208"/>
      <c r="RSM4" s="208"/>
      <c r="RSN4" s="208"/>
      <c r="RSO4" s="208"/>
      <c r="RSP4" s="208"/>
      <c r="RSQ4" s="208"/>
      <c r="RSR4" s="208"/>
      <c r="RSS4" s="208"/>
      <c r="RST4" s="208"/>
      <c r="RSU4" s="208"/>
      <c r="RSV4" s="208"/>
      <c r="RSW4" s="208"/>
      <c r="RSX4" s="208"/>
      <c r="RSY4" s="208"/>
      <c r="RSZ4" s="208"/>
      <c r="RTA4" s="208"/>
      <c r="RTB4" s="208"/>
      <c r="RTC4" s="208"/>
      <c r="RTD4" s="208"/>
      <c r="RTE4" s="208"/>
      <c r="RTF4" s="208"/>
      <c r="RTG4" s="208"/>
      <c r="RTH4" s="208"/>
      <c r="RTI4" s="208"/>
      <c r="RTJ4" s="208"/>
      <c r="RTK4" s="208"/>
      <c r="RTL4" s="208"/>
      <c r="RTM4" s="208"/>
      <c r="RTN4" s="208"/>
      <c r="RTO4" s="208"/>
      <c r="RTP4" s="208"/>
      <c r="RTQ4" s="208"/>
      <c r="RTR4" s="208"/>
      <c r="RTS4" s="208"/>
      <c r="RTT4" s="208"/>
      <c r="RTU4" s="208"/>
      <c r="RTV4" s="208"/>
      <c r="RTW4" s="208"/>
      <c r="RTX4" s="208"/>
      <c r="RTY4" s="208"/>
      <c r="RTZ4" s="208"/>
      <c r="RUA4" s="208"/>
      <c r="RUB4" s="208"/>
      <c r="RUC4" s="208"/>
      <c r="RUD4" s="208"/>
      <c r="RUE4" s="208"/>
      <c r="RUF4" s="208"/>
      <c r="RUG4" s="208"/>
      <c r="RUH4" s="208"/>
      <c r="RUI4" s="208"/>
      <c r="RUJ4" s="208"/>
      <c r="RUK4" s="208"/>
      <c r="RUL4" s="208"/>
      <c r="RUM4" s="208"/>
      <c r="RUN4" s="208"/>
      <c r="RUO4" s="208"/>
      <c r="RUP4" s="208"/>
      <c r="RUQ4" s="208"/>
      <c r="RUR4" s="208"/>
      <c r="RUS4" s="208"/>
      <c r="RUT4" s="208"/>
      <c r="RUU4" s="208"/>
      <c r="RUV4" s="208"/>
      <c r="RUW4" s="208"/>
      <c r="RUX4" s="208"/>
      <c r="RUY4" s="208"/>
      <c r="RUZ4" s="208"/>
      <c r="RVA4" s="208"/>
      <c r="RVB4" s="208"/>
      <c r="RVC4" s="208"/>
      <c r="RVD4" s="208"/>
      <c r="RVE4" s="208"/>
      <c r="RVF4" s="208"/>
      <c r="RVG4" s="208"/>
      <c r="RVH4" s="208"/>
      <c r="RVI4" s="208"/>
      <c r="RVJ4" s="208"/>
      <c r="RVK4" s="208"/>
      <c r="RVL4" s="208"/>
      <c r="RVM4" s="208"/>
      <c r="RVN4" s="208"/>
      <c r="RVO4" s="208"/>
      <c r="RVP4" s="208"/>
      <c r="RVQ4" s="208"/>
      <c r="RVR4" s="208"/>
      <c r="RVS4" s="208"/>
      <c r="RVT4" s="208"/>
      <c r="RVU4" s="208"/>
      <c r="RVV4" s="208"/>
      <c r="RVW4" s="208"/>
      <c r="RVX4" s="208"/>
      <c r="RVY4" s="208"/>
      <c r="RVZ4" s="208"/>
      <c r="RWA4" s="208"/>
      <c r="RWB4" s="208"/>
      <c r="RWC4" s="208"/>
      <c r="RWD4" s="208"/>
      <c r="RWE4" s="208"/>
      <c r="RWF4" s="208"/>
      <c r="RWG4" s="208"/>
      <c r="RWH4" s="208"/>
      <c r="RWI4" s="208"/>
      <c r="RWJ4" s="208"/>
      <c r="RWK4" s="208"/>
      <c r="RWL4" s="208"/>
      <c r="RWM4" s="208"/>
      <c r="RWN4" s="208"/>
      <c r="RWO4" s="208"/>
      <c r="RWP4" s="208"/>
      <c r="RWQ4" s="208"/>
      <c r="RWR4" s="208"/>
      <c r="RWS4" s="208"/>
      <c r="RWT4" s="208"/>
      <c r="RWU4" s="208"/>
      <c r="RWV4" s="208"/>
      <c r="RWW4" s="208"/>
      <c r="RWX4" s="208"/>
      <c r="RWY4" s="208"/>
      <c r="RWZ4" s="208"/>
      <c r="RXA4" s="208"/>
      <c r="RXB4" s="208"/>
      <c r="RXC4" s="208"/>
      <c r="RXD4" s="208"/>
      <c r="RXE4" s="208"/>
      <c r="RXF4" s="208"/>
      <c r="RXG4" s="208"/>
      <c r="RXH4" s="208"/>
      <c r="RXI4" s="208"/>
      <c r="RXJ4" s="208"/>
      <c r="RXK4" s="208"/>
      <c r="RXL4" s="208"/>
      <c r="RXM4" s="208"/>
      <c r="RXN4" s="208"/>
      <c r="RXO4" s="208"/>
      <c r="RXP4" s="208"/>
      <c r="RXQ4" s="208"/>
      <c r="RXR4" s="208"/>
      <c r="RXS4" s="208"/>
      <c r="RXT4" s="208"/>
      <c r="RXU4" s="208"/>
      <c r="RXV4" s="208"/>
      <c r="RXW4" s="208"/>
      <c r="RXX4" s="208"/>
      <c r="RXY4" s="208"/>
      <c r="RXZ4" s="208"/>
      <c r="RYA4" s="208"/>
      <c r="RYB4" s="208"/>
      <c r="RYC4" s="208"/>
      <c r="RYD4" s="208"/>
      <c r="RYE4" s="208"/>
      <c r="RYF4" s="208"/>
      <c r="RYG4" s="208"/>
      <c r="RYH4" s="208"/>
      <c r="RYI4" s="208"/>
      <c r="RYJ4" s="208"/>
      <c r="RYK4" s="208"/>
      <c r="RYL4" s="208"/>
      <c r="RYM4" s="208"/>
      <c r="RYN4" s="208"/>
      <c r="RYO4" s="208"/>
      <c r="RYP4" s="208"/>
      <c r="RYQ4" s="208"/>
      <c r="RYR4" s="208"/>
      <c r="RYS4" s="208"/>
      <c r="RYT4" s="208"/>
      <c r="RYU4" s="208"/>
      <c r="RYV4" s="208"/>
      <c r="RYW4" s="208"/>
      <c r="RYX4" s="208"/>
      <c r="RYY4" s="208"/>
      <c r="RYZ4" s="208"/>
      <c r="RZA4" s="208"/>
      <c r="RZB4" s="208"/>
      <c r="RZC4" s="208"/>
      <c r="RZD4" s="208"/>
      <c r="RZE4" s="208"/>
      <c r="RZF4" s="208"/>
      <c r="RZG4" s="208"/>
      <c r="RZH4" s="208"/>
      <c r="RZI4" s="208"/>
      <c r="RZJ4" s="208"/>
      <c r="RZK4" s="208"/>
      <c r="RZL4" s="208"/>
      <c r="RZM4" s="208"/>
      <c r="RZN4" s="208"/>
      <c r="RZO4" s="208"/>
      <c r="RZP4" s="208"/>
      <c r="RZQ4" s="208"/>
      <c r="RZR4" s="208"/>
      <c r="RZS4" s="208"/>
      <c r="RZT4" s="208"/>
      <c r="RZU4" s="208"/>
      <c r="RZV4" s="208"/>
      <c r="RZW4" s="208"/>
      <c r="RZX4" s="208"/>
      <c r="RZY4" s="208"/>
      <c r="RZZ4" s="208"/>
      <c r="SAA4" s="208"/>
      <c r="SAB4" s="208"/>
      <c r="SAC4" s="208"/>
      <c r="SAD4" s="208"/>
      <c r="SAE4" s="208"/>
      <c r="SAF4" s="208"/>
      <c r="SAG4" s="208"/>
      <c r="SAH4" s="208"/>
      <c r="SAI4" s="208"/>
      <c r="SAJ4" s="208"/>
      <c r="SAK4" s="208"/>
      <c r="SAL4" s="208"/>
      <c r="SAM4" s="208"/>
      <c r="SAN4" s="208"/>
      <c r="SAO4" s="208"/>
      <c r="SAP4" s="208"/>
      <c r="SAQ4" s="208"/>
      <c r="SAR4" s="208"/>
      <c r="SAS4" s="208"/>
      <c r="SAT4" s="208"/>
      <c r="SAU4" s="208"/>
      <c r="SAV4" s="208"/>
      <c r="SAW4" s="208"/>
      <c r="SAX4" s="208"/>
      <c r="SAY4" s="208"/>
      <c r="SAZ4" s="208"/>
      <c r="SBA4" s="208"/>
      <c r="SBB4" s="208"/>
      <c r="SBC4" s="208"/>
      <c r="SBD4" s="208"/>
      <c r="SBE4" s="208"/>
      <c r="SBF4" s="208"/>
      <c r="SBG4" s="208"/>
      <c r="SBH4" s="208"/>
      <c r="SBI4" s="208"/>
      <c r="SBJ4" s="208"/>
      <c r="SBK4" s="208"/>
      <c r="SBL4" s="208"/>
      <c r="SBM4" s="208"/>
      <c r="SBN4" s="208"/>
      <c r="SBO4" s="208"/>
      <c r="SBP4" s="208"/>
      <c r="SBQ4" s="208"/>
      <c r="SBR4" s="208"/>
      <c r="SBS4" s="208"/>
      <c r="SBT4" s="208"/>
      <c r="SBU4" s="208"/>
      <c r="SBV4" s="208"/>
      <c r="SBW4" s="208"/>
      <c r="SBX4" s="208"/>
      <c r="SBY4" s="208"/>
      <c r="SBZ4" s="208"/>
      <c r="SCA4" s="208"/>
      <c r="SCB4" s="208"/>
      <c r="SCC4" s="208"/>
      <c r="SCD4" s="208"/>
      <c r="SCE4" s="208"/>
      <c r="SCF4" s="208"/>
      <c r="SCG4" s="208"/>
      <c r="SCH4" s="208"/>
      <c r="SCI4" s="208"/>
      <c r="SCJ4" s="208"/>
      <c r="SCK4" s="208"/>
      <c r="SCL4" s="208"/>
      <c r="SCM4" s="208"/>
      <c r="SCN4" s="208"/>
      <c r="SCO4" s="208"/>
      <c r="SCP4" s="208"/>
      <c r="SCQ4" s="208"/>
      <c r="SCR4" s="208"/>
      <c r="SCS4" s="208"/>
      <c r="SCT4" s="208"/>
      <c r="SCU4" s="208"/>
      <c r="SCV4" s="208"/>
      <c r="SCW4" s="208"/>
      <c r="SCX4" s="208"/>
      <c r="SCY4" s="208"/>
      <c r="SCZ4" s="208"/>
      <c r="SDA4" s="208"/>
      <c r="SDB4" s="208"/>
      <c r="SDC4" s="208"/>
      <c r="SDD4" s="208"/>
      <c r="SDE4" s="208"/>
      <c r="SDF4" s="208"/>
      <c r="SDG4" s="208"/>
      <c r="SDH4" s="208"/>
      <c r="SDI4" s="208"/>
      <c r="SDJ4" s="208"/>
      <c r="SDK4" s="208"/>
      <c r="SDL4" s="208"/>
      <c r="SDM4" s="208"/>
      <c r="SDN4" s="208"/>
      <c r="SDO4" s="208"/>
      <c r="SDP4" s="208"/>
      <c r="SDQ4" s="208"/>
      <c r="SDR4" s="208"/>
      <c r="SDS4" s="208"/>
      <c r="SDT4" s="208"/>
      <c r="SDU4" s="208"/>
      <c r="SDV4" s="208"/>
      <c r="SDW4" s="208"/>
      <c r="SDX4" s="208"/>
      <c r="SDY4" s="208"/>
      <c r="SDZ4" s="208"/>
      <c r="SEA4" s="208"/>
      <c r="SEB4" s="208"/>
      <c r="SEC4" s="208"/>
      <c r="SED4" s="208"/>
      <c r="SEE4" s="208"/>
      <c r="SEF4" s="208"/>
      <c r="SEG4" s="208"/>
      <c r="SEH4" s="208"/>
      <c r="SEI4" s="208"/>
      <c r="SEJ4" s="208"/>
      <c r="SEK4" s="208"/>
      <c r="SEL4" s="208"/>
      <c r="SEM4" s="208"/>
      <c r="SEN4" s="208"/>
      <c r="SEO4" s="208"/>
      <c r="SEP4" s="208"/>
      <c r="SEQ4" s="208"/>
      <c r="SER4" s="208"/>
      <c r="SES4" s="208"/>
      <c r="SET4" s="208"/>
      <c r="SEU4" s="208"/>
      <c r="SEV4" s="208"/>
      <c r="SEW4" s="208"/>
      <c r="SEX4" s="208"/>
      <c r="SEY4" s="208"/>
      <c r="SEZ4" s="208"/>
      <c r="SFA4" s="208"/>
      <c r="SFB4" s="208"/>
      <c r="SFC4" s="208"/>
      <c r="SFD4" s="208"/>
      <c r="SFE4" s="208"/>
      <c r="SFF4" s="208"/>
      <c r="SFG4" s="208"/>
      <c r="SFH4" s="208"/>
      <c r="SFI4" s="208"/>
      <c r="SFJ4" s="208"/>
      <c r="SFK4" s="208"/>
      <c r="SFL4" s="208"/>
      <c r="SFM4" s="208"/>
      <c r="SFN4" s="208"/>
      <c r="SFO4" s="208"/>
      <c r="SFP4" s="208"/>
      <c r="SFQ4" s="208"/>
      <c r="SFR4" s="208"/>
      <c r="SFS4" s="208"/>
      <c r="SFT4" s="208"/>
      <c r="SFU4" s="208"/>
      <c r="SFV4" s="208"/>
      <c r="SFW4" s="208"/>
      <c r="SFX4" s="208"/>
      <c r="SFY4" s="208"/>
      <c r="SFZ4" s="208"/>
      <c r="SGA4" s="208"/>
      <c r="SGB4" s="208"/>
      <c r="SGC4" s="208"/>
      <c r="SGD4" s="208"/>
      <c r="SGE4" s="208"/>
      <c r="SGF4" s="208"/>
      <c r="SGG4" s="208"/>
      <c r="SGH4" s="208"/>
      <c r="SGI4" s="208"/>
      <c r="SGJ4" s="208"/>
      <c r="SGK4" s="208"/>
      <c r="SGL4" s="208"/>
      <c r="SGM4" s="208"/>
      <c r="SGN4" s="208"/>
      <c r="SGO4" s="208"/>
      <c r="SGP4" s="208"/>
      <c r="SGQ4" s="208"/>
      <c r="SGR4" s="208"/>
      <c r="SGS4" s="208"/>
      <c r="SGT4" s="208"/>
      <c r="SGU4" s="208"/>
      <c r="SGV4" s="208"/>
      <c r="SGW4" s="208"/>
      <c r="SGX4" s="208"/>
      <c r="SGY4" s="208"/>
      <c r="SGZ4" s="208"/>
      <c r="SHA4" s="208"/>
      <c r="SHB4" s="208"/>
      <c r="SHC4" s="208"/>
      <c r="SHD4" s="208"/>
      <c r="SHE4" s="208"/>
      <c r="SHF4" s="208"/>
      <c r="SHG4" s="208"/>
      <c r="SHH4" s="208"/>
      <c r="SHI4" s="208"/>
      <c r="SHJ4" s="208"/>
      <c r="SHK4" s="208"/>
      <c r="SHL4" s="208"/>
      <c r="SHM4" s="208"/>
      <c r="SHN4" s="208"/>
      <c r="SHO4" s="208"/>
      <c r="SHP4" s="208"/>
      <c r="SHQ4" s="208"/>
      <c r="SHR4" s="208"/>
      <c r="SHS4" s="208"/>
      <c r="SHT4" s="208"/>
      <c r="SHU4" s="208"/>
      <c r="SHV4" s="208"/>
      <c r="SHW4" s="208"/>
      <c r="SHX4" s="208"/>
      <c r="SHY4" s="208"/>
      <c r="SHZ4" s="208"/>
      <c r="SIA4" s="208"/>
      <c r="SIB4" s="208"/>
      <c r="SIC4" s="208"/>
      <c r="SID4" s="208"/>
      <c r="SIE4" s="208"/>
      <c r="SIF4" s="208"/>
      <c r="SIG4" s="208"/>
      <c r="SIH4" s="208"/>
      <c r="SII4" s="208"/>
      <c r="SIJ4" s="208"/>
      <c r="SIK4" s="208"/>
      <c r="SIL4" s="208"/>
      <c r="SIM4" s="208"/>
      <c r="SIN4" s="208"/>
      <c r="SIO4" s="208"/>
      <c r="SIP4" s="208"/>
      <c r="SIQ4" s="208"/>
      <c r="SIR4" s="208"/>
      <c r="SIS4" s="208"/>
      <c r="SIT4" s="208"/>
      <c r="SIU4" s="208"/>
      <c r="SIV4" s="208"/>
      <c r="SIW4" s="208"/>
      <c r="SIX4" s="208"/>
      <c r="SIY4" s="208"/>
      <c r="SIZ4" s="208"/>
      <c r="SJA4" s="208"/>
      <c r="SJB4" s="208"/>
      <c r="SJC4" s="208"/>
      <c r="SJD4" s="208"/>
      <c r="SJE4" s="208"/>
      <c r="SJF4" s="208"/>
      <c r="SJG4" s="208"/>
      <c r="SJH4" s="208"/>
      <c r="SJI4" s="208"/>
      <c r="SJJ4" s="208"/>
      <c r="SJK4" s="208"/>
      <c r="SJL4" s="208"/>
      <c r="SJM4" s="208"/>
      <c r="SJN4" s="208"/>
      <c r="SJO4" s="208"/>
      <c r="SJP4" s="208"/>
      <c r="SJQ4" s="208"/>
      <c r="SJR4" s="208"/>
      <c r="SJS4" s="208"/>
      <c r="SJT4" s="208"/>
      <c r="SJU4" s="208"/>
      <c r="SJV4" s="208"/>
      <c r="SJW4" s="208"/>
      <c r="SJX4" s="208"/>
      <c r="SJY4" s="208"/>
      <c r="SJZ4" s="208"/>
      <c r="SKA4" s="208"/>
      <c r="SKB4" s="208"/>
      <c r="SKC4" s="208"/>
      <c r="SKD4" s="208"/>
      <c r="SKE4" s="208"/>
      <c r="SKF4" s="208"/>
      <c r="SKG4" s="208"/>
      <c r="SKH4" s="208"/>
      <c r="SKI4" s="208"/>
      <c r="SKJ4" s="208"/>
      <c r="SKK4" s="208"/>
      <c r="SKL4" s="208"/>
      <c r="SKM4" s="208"/>
      <c r="SKN4" s="208"/>
      <c r="SKO4" s="208"/>
      <c r="SKP4" s="208"/>
      <c r="SKQ4" s="208"/>
      <c r="SKR4" s="208"/>
      <c r="SKS4" s="208"/>
      <c r="SKT4" s="208"/>
      <c r="SKU4" s="208"/>
      <c r="SKV4" s="208"/>
      <c r="SKW4" s="208"/>
      <c r="SKX4" s="208"/>
      <c r="SKY4" s="208"/>
      <c r="SKZ4" s="208"/>
      <c r="SLA4" s="208"/>
      <c r="SLB4" s="208"/>
      <c r="SLC4" s="208"/>
      <c r="SLD4" s="208"/>
      <c r="SLE4" s="208"/>
      <c r="SLF4" s="208"/>
      <c r="SLG4" s="208"/>
      <c r="SLH4" s="208"/>
      <c r="SLI4" s="208"/>
      <c r="SLJ4" s="208"/>
      <c r="SLK4" s="208"/>
      <c r="SLL4" s="208"/>
      <c r="SLM4" s="208"/>
      <c r="SLN4" s="208"/>
      <c r="SLO4" s="208"/>
      <c r="SLP4" s="208"/>
      <c r="SLQ4" s="208"/>
      <c r="SLR4" s="208"/>
      <c r="SLS4" s="208"/>
      <c r="SLT4" s="208"/>
      <c r="SLU4" s="208"/>
      <c r="SLV4" s="208"/>
      <c r="SLW4" s="208"/>
      <c r="SLX4" s="208"/>
      <c r="SLY4" s="208"/>
      <c r="SLZ4" s="208"/>
      <c r="SMA4" s="208"/>
      <c r="SMB4" s="208"/>
      <c r="SMC4" s="208"/>
      <c r="SMD4" s="208"/>
      <c r="SME4" s="208"/>
      <c r="SMF4" s="208"/>
      <c r="SMG4" s="208"/>
      <c r="SMH4" s="208"/>
      <c r="SMI4" s="208"/>
      <c r="SMJ4" s="208"/>
      <c r="SMK4" s="208"/>
      <c r="SML4" s="208"/>
      <c r="SMM4" s="208"/>
      <c r="SMN4" s="208"/>
      <c r="SMO4" s="208"/>
      <c r="SMP4" s="208"/>
      <c r="SMQ4" s="208"/>
      <c r="SMR4" s="208"/>
      <c r="SMS4" s="208"/>
      <c r="SMT4" s="208"/>
      <c r="SMU4" s="208"/>
      <c r="SMV4" s="208"/>
      <c r="SMW4" s="208"/>
      <c r="SMX4" s="208"/>
      <c r="SMY4" s="208"/>
      <c r="SMZ4" s="208"/>
      <c r="SNA4" s="208"/>
      <c r="SNB4" s="208"/>
      <c r="SNC4" s="208"/>
      <c r="SND4" s="208"/>
      <c r="SNE4" s="208"/>
      <c r="SNF4" s="208"/>
      <c r="SNG4" s="208"/>
      <c r="SNH4" s="208"/>
      <c r="SNI4" s="208"/>
      <c r="SNJ4" s="208"/>
      <c r="SNK4" s="208"/>
      <c r="SNL4" s="208"/>
      <c r="SNM4" s="208"/>
      <c r="SNN4" s="208"/>
      <c r="SNO4" s="208"/>
      <c r="SNP4" s="208"/>
      <c r="SNQ4" s="208"/>
      <c r="SNR4" s="208"/>
      <c r="SNS4" s="208"/>
      <c r="SNT4" s="208"/>
      <c r="SNU4" s="208"/>
      <c r="SNV4" s="208"/>
      <c r="SNW4" s="208"/>
      <c r="SNX4" s="208"/>
      <c r="SNY4" s="208"/>
      <c r="SNZ4" s="208"/>
      <c r="SOA4" s="208"/>
      <c r="SOB4" s="208"/>
      <c r="SOC4" s="208"/>
      <c r="SOD4" s="208"/>
      <c r="SOE4" s="208"/>
      <c r="SOF4" s="208"/>
      <c r="SOG4" s="208"/>
      <c r="SOH4" s="208"/>
      <c r="SOI4" s="208"/>
      <c r="SOJ4" s="208"/>
      <c r="SOK4" s="208"/>
      <c r="SOL4" s="208"/>
      <c r="SOM4" s="208"/>
      <c r="SON4" s="208"/>
      <c r="SOO4" s="208"/>
      <c r="SOP4" s="208"/>
      <c r="SOQ4" s="208"/>
      <c r="SOR4" s="208"/>
      <c r="SOS4" s="208"/>
      <c r="SOT4" s="208"/>
      <c r="SOU4" s="208"/>
      <c r="SOV4" s="208"/>
      <c r="SOW4" s="208"/>
      <c r="SOX4" s="208"/>
      <c r="SOY4" s="208"/>
      <c r="SOZ4" s="208"/>
      <c r="SPA4" s="208"/>
      <c r="SPB4" s="208"/>
      <c r="SPC4" s="208"/>
      <c r="SPD4" s="208"/>
      <c r="SPE4" s="208"/>
      <c r="SPF4" s="208"/>
      <c r="SPG4" s="208"/>
      <c r="SPH4" s="208"/>
      <c r="SPI4" s="208"/>
      <c r="SPJ4" s="208"/>
      <c r="SPK4" s="208"/>
      <c r="SPL4" s="208"/>
      <c r="SPM4" s="208"/>
      <c r="SPN4" s="208"/>
      <c r="SPO4" s="208"/>
      <c r="SPP4" s="208"/>
      <c r="SPQ4" s="208"/>
      <c r="SPR4" s="208"/>
      <c r="SPS4" s="208"/>
      <c r="SPT4" s="208"/>
      <c r="SPU4" s="208"/>
      <c r="SPV4" s="208"/>
      <c r="SPW4" s="208"/>
      <c r="SPX4" s="208"/>
      <c r="SPY4" s="208"/>
      <c r="SPZ4" s="208"/>
      <c r="SQA4" s="208"/>
      <c r="SQB4" s="208"/>
      <c r="SQC4" s="208"/>
      <c r="SQD4" s="208"/>
      <c r="SQE4" s="208"/>
      <c r="SQF4" s="208"/>
      <c r="SQG4" s="208"/>
      <c r="SQH4" s="208"/>
      <c r="SQI4" s="208"/>
      <c r="SQJ4" s="208"/>
      <c r="SQK4" s="208"/>
      <c r="SQL4" s="208"/>
      <c r="SQM4" s="208"/>
      <c r="SQN4" s="208"/>
      <c r="SQO4" s="208"/>
      <c r="SQP4" s="208"/>
      <c r="SQQ4" s="208"/>
      <c r="SQR4" s="208"/>
      <c r="SQS4" s="208"/>
      <c r="SQT4" s="208"/>
      <c r="SQU4" s="208"/>
      <c r="SQV4" s="208"/>
      <c r="SQW4" s="208"/>
      <c r="SQX4" s="208"/>
      <c r="SQY4" s="208"/>
      <c r="SQZ4" s="208"/>
      <c r="SRA4" s="208"/>
      <c r="SRB4" s="208"/>
      <c r="SRC4" s="208"/>
      <c r="SRD4" s="208"/>
      <c r="SRE4" s="208"/>
      <c r="SRF4" s="208"/>
      <c r="SRG4" s="208"/>
      <c r="SRH4" s="208"/>
      <c r="SRI4" s="208"/>
      <c r="SRJ4" s="208"/>
      <c r="SRK4" s="208"/>
      <c r="SRL4" s="208"/>
      <c r="SRM4" s="208"/>
      <c r="SRN4" s="208"/>
      <c r="SRO4" s="208"/>
      <c r="SRP4" s="208"/>
      <c r="SRQ4" s="208"/>
      <c r="SRR4" s="208"/>
      <c r="SRS4" s="208"/>
      <c r="SRT4" s="208"/>
      <c r="SRU4" s="208"/>
      <c r="SRV4" s="208"/>
      <c r="SRW4" s="208"/>
      <c r="SRX4" s="208"/>
      <c r="SRY4" s="208"/>
      <c r="SRZ4" s="208"/>
      <c r="SSA4" s="208"/>
      <c r="SSB4" s="208"/>
      <c r="SSC4" s="208"/>
      <c r="SSD4" s="208"/>
      <c r="SSE4" s="208"/>
      <c r="SSF4" s="208"/>
      <c r="SSG4" s="208"/>
      <c r="SSH4" s="208"/>
      <c r="SSI4" s="208"/>
      <c r="SSJ4" s="208"/>
      <c r="SSK4" s="208"/>
      <c r="SSL4" s="208"/>
      <c r="SSM4" s="208"/>
      <c r="SSN4" s="208"/>
      <c r="SSO4" s="208"/>
      <c r="SSP4" s="208"/>
      <c r="SSQ4" s="208"/>
      <c r="SSR4" s="208"/>
      <c r="SSS4" s="208"/>
      <c r="SST4" s="208"/>
      <c r="SSU4" s="208"/>
      <c r="SSV4" s="208"/>
      <c r="SSW4" s="208"/>
      <c r="SSX4" s="208"/>
      <c r="SSY4" s="208"/>
      <c r="SSZ4" s="208"/>
      <c r="STA4" s="208"/>
      <c r="STB4" s="208"/>
      <c r="STC4" s="208"/>
      <c r="STD4" s="208"/>
      <c r="STE4" s="208"/>
      <c r="STF4" s="208"/>
      <c r="STG4" s="208"/>
      <c r="STH4" s="208"/>
      <c r="STI4" s="208"/>
      <c r="STJ4" s="208"/>
      <c r="STK4" s="208"/>
      <c r="STL4" s="208"/>
      <c r="STM4" s="208"/>
      <c r="STN4" s="208"/>
      <c r="STO4" s="208"/>
      <c r="STP4" s="208"/>
      <c r="STQ4" s="208"/>
      <c r="STR4" s="208"/>
      <c r="STS4" s="208"/>
      <c r="STT4" s="208"/>
      <c r="STU4" s="208"/>
      <c r="STV4" s="208"/>
      <c r="STW4" s="208"/>
      <c r="STX4" s="208"/>
      <c r="STY4" s="208"/>
      <c r="STZ4" s="208"/>
      <c r="SUA4" s="208"/>
      <c r="SUB4" s="208"/>
      <c r="SUC4" s="208"/>
      <c r="SUD4" s="208"/>
      <c r="SUE4" s="208"/>
      <c r="SUF4" s="208"/>
      <c r="SUG4" s="208"/>
      <c r="SUH4" s="208"/>
      <c r="SUI4" s="208"/>
      <c r="SUJ4" s="208"/>
      <c r="SUK4" s="208"/>
      <c r="SUL4" s="208"/>
      <c r="SUM4" s="208"/>
      <c r="SUN4" s="208"/>
      <c r="SUO4" s="208"/>
      <c r="SUP4" s="208"/>
      <c r="SUQ4" s="208"/>
      <c r="SUR4" s="208"/>
      <c r="SUS4" s="208"/>
      <c r="SUT4" s="208"/>
      <c r="SUU4" s="208"/>
      <c r="SUV4" s="208"/>
      <c r="SUW4" s="208"/>
      <c r="SUX4" s="208"/>
      <c r="SUY4" s="208"/>
      <c r="SUZ4" s="208"/>
      <c r="SVA4" s="208"/>
      <c r="SVB4" s="208"/>
      <c r="SVC4" s="208"/>
      <c r="SVD4" s="208"/>
      <c r="SVE4" s="208"/>
      <c r="SVF4" s="208"/>
      <c r="SVG4" s="208"/>
      <c r="SVH4" s="208"/>
      <c r="SVI4" s="208"/>
      <c r="SVJ4" s="208"/>
      <c r="SVK4" s="208"/>
      <c r="SVL4" s="208"/>
      <c r="SVM4" s="208"/>
      <c r="SVN4" s="208"/>
      <c r="SVO4" s="208"/>
      <c r="SVP4" s="208"/>
      <c r="SVQ4" s="208"/>
      <c r="SVR4" s="208"/>
      <c r="SVS4" s="208"/>
      <c r="SVT4" s="208"/>
      <c r="SVU4" s="208"/>
      <c r="SVV4" s="208"/>
      <c r="SVW4" s="208"/>
      <c r="SVX4" s="208"/>
      <c r="SVY4" s="208"/>
      <c r="SVZ4" s="208"/>
      <c r="SWA4" s="208"/>
      <c r="SWB4" s="208"/>
      <c r="SWC4" s="208"/>
      <c r="SWD4" s="208"/>
      <c r="SWE4" s="208"/>
      <c r="SWF4" s="208"/>
      <c r="SWG4" s="208"/>
      <c r="SWH4" s="208"/>
      <c r="SWI4" s="208"/>
      <c r="SWJ4" s="208"/>
      <c r="SWK4" s="208"/>
      <c r="SWL4" s="208"/>
      <c r="SWM4" s="208"/>
      <c r="SWN4" s="208"/>
      <c r="SWO4" s="208"/>
      <c r="SWP4" s="208"/>
      <c r="SWQ4" s="208"/>
      <c r="SWR4" s="208"/>
      <c r="SWS4" s="208"/>
      <c r="SWT4" s="208"/>
      <c r="SWU4" s="208"/>
      <c r="SWV4" s="208"/>
      <c r="SWW4" s="208"/>
      <c r="SWX4" s="208"/>
      <c r="SWY4" s="208"/>
      <c r="SWZ4" s="208"/>
      <c r="SXA4" s="208"/>
      <c r="SXB4" s="208"/>
      <c r="SXC4" s="208"/>
      <c r="SXD4" s="208"/>
      <c r="SXE4" s="208"/>
      <c r="SXF4" s="208"/>
      <c r="SXG4" s="208"/>
      <c r="SXH4" s="208"/>
      <c r="SXI4" s="208"/>
      <c r="SXJ4" s="208"/>
      <c r="SXK4" s="208"/>
      <c r="SXL4" s="208"/>
      <c r="SXM4" s="208"/>
      <c r="SXN4" s="208"/>
      <c r="SXO4" s="208"/>
      <c r="SXP4" s="208"/>
      <c r="SXQ4" s="208"/>
      <c r="SXR4" s="208"/>
      <c r="SXS4" s="208"/>
      <c r="SXT4" s="208"/>
      <c r="SXU4" s="208"/>
      <c r="SXV4" s="208"/>
      <c r="SXW4" s="208"/>
      <c r="SXX4" s="208"/>
      <c r="SXY4" s="208"/>
      <c r="SXZ4" s="208"/>
      <c r="SYA4" s="208"/>
      <c r="SYB4" s="208"/>
      <c r="SYC4" s="208"/>
      <c r="SYD4" s="208"/>
      <c r="SYE4" s="208"/>
      <c r="SYF4" s="208"/>
      <c r="SYG4" s="208"/>
      <c r="SYH4" s="208"/>
      <c r="SYI4" s="208"/>
      <c r="SYJ4" s="208"/>
      <c r="SYK4" s="208"/>
      <c r="SYL4" s="208"/>
      <c r="SYM4" s="208"/>
      <c r="SYN4" s="208"/>
      <c r="SYO4" s="208"/>
      <c r="SYP4" s="208"/>
      <c r="SYQ4" s="208"/>
      <c r="SYR4" s="208"/>
      <c r="SYS4" s="208"/>
      <c r="SYT4" s="208"/>
      <c r="SYU4" s="208"/>
      <c r="SYV4" s="208"/>
      <c r="SYW4" s="208"/>
      <c r="SYX4" s="208"/>
      <c r="SYY4" s="208"/>
      <c r="SYZ4" s="208"/>
      <c r="SZA4" s="208"/>
      <c r="SZB4" s="208"/>
      <c r="SZC4" s="208"/>
      <c r="SZD4" s="208"/>
      <c r="SZE4" s="208"/>
      <c r="SZF4" s="208"/>
      <c r="SZG4" s="208"/>
      <c r="SZH4" s="208"/>
      <c r="SZI4" s="208"/>
      <c r="SZJ4" s="208"/>
      <c r="SZK4" s="208"/>
      <c r="SZL4" s="208"/>
      <c r="SZM4" s="208"/>
      <c r="SZN4" s="208"/>
      <c r="SZO4" s="208"/>
      <c r="SZP4" s="208"/>
      <c r="SZQ4" s="208"/>
      <c r="SZR4" s="208"/>
      <c r="SZS4" s="208"/>
      <c r="SZT4" s="208"/>
      <c r="SZU4" s="208"/>
      <c r="SZV4" s="208"/>
      <c r="SZW4" s="208"/>
      <c r="SZX4" s="208"/>
      <c r="SZY4" s="208"/>
      <c r="SZZ4" s="208"/>
      <c r="TAA4" s="208"/>
      <c r="TAB4" s="208"/>
      <c r="TAC4" s="208"/>
      <c r="TAD4" s="208"/>
      <c r="TAE4" s="208"/>
      <c r="TAF4" s="208"/>
      <c r="TAG4" s="208"/>
      <c r="TAH4" s="208"/>
      <c r="TAI4" s="208"/>
      <c r="TAJ4" s="208"/>
      <c r="TAK4" s="208"/>
      <c r="TAL4" s="208"/>
      <c r="TAM4" s="208"/>
      <c r="TAN4" s="208"/>
      <c r="TAO4" s="208"/>
      <c r="TAP4" s="208"/>
      <c r="TAQ4" s="208"/>
      <c r="TAR4" s="208"/>
      <c r="TAS4" s="208"/>
      <c r="TAT4" s="208"/>
      <c r="TAU4" s="208"/>
      <c r="TAV4" s="208"/>
      <c r="TAW4" s="208"/>
      <c r="TAX4" s="208"/>
      <c r="TAY4" s="208"/>
      <c r="TAZ4" s="208"/>
      <c r="TBA4" s="208"/>
      <c r="TBB4" s="208"/>
      <c r="TBC4" s="208"/>
      <c r="TBD4" s="208"/>
      <c r="TBE4" s="208"/>
      <c r="TBF4" s="208"/>
      <c r="TBG4" s="208"/>
      <c r="TBH4" s="208"/>
      <c r="TBI4" s="208"/>
      <c r="TBJ4" s="208"/>
      <c r="TBK4" s="208"/>
      <c r="TBL4" s="208"/>
      <c r="TBM4" s="208"/>
      <c r="TBN4" s="208"/>
      <c r="TBO4" s="208"/>
      <c r="TBP4" s="208"/>
      <c r="TBQ4" s="208"/>
      <c r="TBR4" s="208"/>
      <c r="TBS4" s="208"/>
      <c r="TBT4" s="208"/>
      <c r="TBU4" s="208"/>
      <c r="TBV4" s="208"/>
      <c r="TBW4" s="208"/>
      <c r="TBX4" s="208"/>
      <c r="TBY4" s="208"/>
      <c r="TBZ4" s="208"/>
      <c r="TCA4" s="208"/>
      <c r="TCB4" s="208"/>
      <c r="TCC4" s="208"/>
      <c r="TCD4" s="208"/>
      <c r="TCE4" s="208"/>
      <c r="TCF4" s="208"/>
      <c r="TCG4" s="208"/>
      <c r="TCH4" s="208"/>
      <c r="TCI4" s="208"/>
      <c r="TCJ4" s="208"/>
      <c r="TCK4" s="208"/>
      <c r="TCL4" s="208"/>
      <c r="TCM4" s="208"/>
      <c r="TCN4" s="208"/>
      <c r="TCO4" s="208"/>
      <c r="TCP4" s="208"/>
      <c r="TCQ4" s="208"/>
      <c r="TCR4" s="208"/>
      <c r="TCS4" s="208"/>
      <c r="TCT4" s="208"/>
      <c r="TCU4" s="208"/>
      <c r="TCV4" s="208"/>
      <c r="TCW4" s="208"/>
      <c r="TCX4" s="208"/>
      <c r="TCY4" s="208"/>
      <c r="TCZ4" s="208"/>
      <c r="TDA4" s="208"/>
      <c r="TDB4" s="208"/>
      <c r="TDC4" s="208"/>
      <c r="TDD4" s="208"/>
      <c r="TDE4" s="208"/>
      <c r="TDF4" s="208"/>
      <c r="TDG4" s="208"/>
      <c r="TDH4" s="208"/>
      <c r="TDI4" s="208"/>
      <c r="TDJ4" s="208"/>
      <c r="TDK4" s="208"/>
      <c r="TDL4" s="208"/>
      <c r="TDM4" s="208"/>
      <c r="TDN4" s="208"/>
      <c r="TDO4" s="208"/>
      <c r="TDP4" s="208"/>
      <c r="TDQ4" s="208"/>
      <c r="TDR4" s="208"/>
      <c r="TDS4" s="208"/>
      <c r="TDT4" s="208"/>
      <c r="TDU4" s="208"/>
      <c r="TDV4" s="208"/>
      <c r="TDW4" s="208"/>
      <c r="TDX4" s="208"/>
      <c r="TDY4" s="208"/>
      <c r="TDZ4" s="208"/>
      <c r="TEA4" s="208"/>
      <c r="TEB4" s="208"/>
      <c r="TEC4" s="208"/>
      <c r="TED4" s="208"/>
      <c r="TEE4" s="208"/>
      <c r="TEF4" s="208"/>
      <c r="TEG4" s="208"/>
      <c r="TEH4" s="208"/>
      <c r="TEI4" s="208"/>
      <c r="TEJ4" s="208"/>
      <c r="TEK4" s="208"/>
      <c r="TEL4" s="208"/>
      <c r="TEM4" s="208"/>
      <c r="TEN4" s="208"/>
      <c r="TEO4" s="208"/>
      <c r="TEP4" s="208"/>
      <c r="TEQ4" s="208"/>
      <c r="TER4" s="208"/>
      <c r="TES4" s="208"/>
      <c r="TET4" s="208"/>
      <c r="TEU4" s="208"/>
      <c r="TEV4" s="208"/>
      <c r="TEW4" s="208"/>
      <c r="TEX4" s="208"/>
      <c r="TEY4" s="208"/>
      <c r="TEZ4" s="208"/>
      <c r="TFA4" s="208"/>
      <c r="TFB4" s="208"/>
      <c r="TFC4" s="208"/>
      <c r="TFD4" s="208"/>
      <c r="TFE4" s="208"/>
      <c r="TFF4" s="208"/>
      <c r="TFG4" s="208"/>
      <c r="TFH4" s="208"/>
      <c r="TFI4" s="208"/>
      <c r="TFJ4" s="208"/>
      <c r="TFK4" s="208"/>
      <c r="TFL4" s="208"/>
      <c r="TFM4" s="208"/>
      <c r="TFN4" s="208"/>
      <c r="TFO4" s="208"/>
      <c r="TFP4" s="208"/>
      <c r="TFQ4" s="208"/>
      <c r="TFR4" s="208"/>
      <c r="TFS4" s="208"/>
      <c r="TFT4" s="208"/>
      <c r="TFU4" s="208"/>
      <c r="TFV4" s="208"/>
      <c r="TFW4" s="208"/>
      <c r="TFX4" s="208"/>
      <c r="TFY4" s="208"/>
      <c r="TFZ4" s="208"/>
      <c r="TGA4" s="208"/>
      <c r="TGB4" s="208"/>
      <c r="TGC4" s="208"/>
      <c r="TGD4" s="208"/>
      <c r="TGE4" s="208"/>
      <c r="TGF4" s="208"/>
      <c r="TGG4" s="208"/>
      <c r="TGH4" s="208"/>
      <c r="TGI4" s="208"/>
      <c r="TGJ4" s="208"/>
      <c r="TGK4" s="208"/>
      <c r="TGL4" s="208"/>
      <c r="TGM4" s="208"/>
      <c r="TGN4" s="208"/>
      <c r="TGO4" s="208"/>
      <c r="TGP4" s="208"/>
      <c r="TGQ4" s="208"/>
      <c r="TGR4" s="208"/>
      <c r="TGS4" s="208"/>
      <c r="TGT4" s="208"/>
      <c r="TGU4" s="208"/>
      <c r="TGV4" s="208"/>
      <c r="TGW4" s="208"/>
      <c r="TGX4" s="208"/>
      <c r="TGY4" s="208"/>
      <c r="TGZ4" s="208"/>
      <c r="THA4" s="208"/>
      <c r="THB4" s="208"/>
      <c r="THC4" s="208"/>
      <c r="THD4" s="208"/>
      <c r="THE4" s="208"/>
      <c r="THF4" s="208"/>
      <c r="THG4" s="208"/>
      <c r="THH4" s="208"/>
      <c r="THI4" s="208"/>
      <c r="THJ4" s="208"/>
      <c r="THK4" s="208"/>
      <c r="THL4" s="208"/>
      <c r="THM4" s="208"/>
      <c r="THN4" s="208"/>
      <c r="THO4" s="208"/>
      <c r="THP4" s="208"/>
      <c r="THQ4" s="208"/>
      <c r="THR4" s="208"/>
      <c r="THS4" s="208"/>
      <c r="THT4" s="208"/>
      <c r="THU4" s="208"/>
      <c r="THV4" s="208"/>
      <c r="THW4" s="208"/>
      <c r="THX4" s="208"/>
      <c r="THY4" s="208"/>
      <c r="THZ4" s="208"/>
      <c r="TIA4" s="208"/>
      <c r="TIB4" s="208"/>
      <c r="TIC4" s="208"/>
      <c r="TID4" s="208"/>
      <c r="TIE4" s="208"/>
      <c r="TIF4" s="208"/>
      <c r="TIG4" s="208"/>
      <c r="TIH4" s="208"/>
      <c r="TII4" s="208"/>
      <c r="TIJ4" s="208"/>
      <c r="TIK4" s="208"/>
      <c r="TIL4" s="208"/>
      <c r="TIM4" s="208"/>
      <c r="TIN4" s="208"/>
      <c r="TIO4" s="208"/>
      <c r="TIP4" s="208"/>
      <c r="TIQ4" s="208"/>
      <c r="TIR4" s="208"/>
      <c r="TIS4" s="208"/>
      <c r="TIT4" s="208"/>
      <c r="TIU4" s="208"/>
      <c r="TIV4" s="208"/>
      <c r="TIW4" s="208"/>
      <c r="TIX4" s="208"/>
      <c r="TIY4" s="208"/>
      <c r="TIZ4" s="208"/>
      <c r="TJA4" s="208"/>
      <c r="TJB4" s="208"/>
      <c r="TJC4" s="208"/>
      <c r="TJD4" s="208"/>
      <c r="TJE4" s="208"/>
      <c r="TJF4" s="208"/>
      <c r="TJG4" s="208"/>
      <c r="TJH4" s="208"/>
      <c r="TJI4" s="208"/>
      <c r="TJJ4" s="208"/>
      <c r="TJK4" s="208"/>
      <c r="TJL4" s="208"/>
      <c r="TJM4" s="208"/>
      <c r="TJN4" s="208"/>
      <c r="TJO4" s="208"/>
      <c r="TJP4" s="208"/>
      <c r="TJQ4" s="208"/>
      <c r="TJR4" s="208"/>
      <c r="TJS4" s="208"/>
      <c r="TJT4" s="208"/>
      <c r="TJU4" s="208"/>
      <c r="TJV4" s="208"/>
      <c r="TJW4" s="208"/>
      <c r="TJX4" s="208"/>
      <c r="TJY4" s="208"/>
      <c r="TJZ4" s="208"/>
      <c r="TKA4" s="208"/>
      <c r="TKB4" s="208"/>
      <c r="TKC4" s="208"/>
      <c r="TKD4" s="208"/>
      <c r="TKE4" s="208"/>
      <c r="TKF4" s="208"/>
      <c r="TKG4" s="208"/>
      <c r="TKH4" s="208"/>
      <c r="TKI4" s="208"/>
      <c r="TKJ4" s="208"/>
      <c r="TKK4" s="208"/>
      <c r="TKL4" s="208"/>
      <c r="TKM4" s="208"/>
      <c r="TKN4" s="208"/>
      <c r="TKO4" s="208"/>
      <c r="TKP4" s="208"/>
      <c r="TKQ4" s="208"/>
      <c r="TKR4" s="208"/>
      <c r="TKS4" s="208"/>
      <c r="TKT4" s="208"/>
      <c r="TKU4" s="208"/>
      <c r="TKV4" s="208"/>
      <c r="TKW4" s="208"/>
      <c r="TKX4" s="208"/>
      <c r="TKY4" s="208"/>
      <c r="TKZ4" s="208"/>
      <c r="TLA4" s="208"/>
      <c r="TLB4" s="208"/>
      <c r="TLC4" s="208"/>
      <c r="TLD4" s="208"/>
      <c r="TLE4" s="208"/>
      <c r="TLF4" s="208"/>
      <c r="TLG4" s="208"/>
      <c r="TLH4" s="208"/>
      <c r="TLI4" s="208"/>
      <c r="TLJ4" s="208"/>
      <c r="TLK4" s="208"/>
      <c r="TLL4" s="208"/>
      <c r="TLM4" s="208"/>
      <c r="TLN4" s="208"/>
      <c r="TLO4" s="208"/>
      <c r="TLP4" s="208"/>
      <c r="TLQ4" s="208"/>
      <c r="TLR4" s="208"/>
      <c r="TLS4" s="208"/>
      <c r="TLT4" s="208"/>
      <c r="TLU4" s="208"/>
      <c r="TLV4" s="208"/>
      <c r="TLW4" s="208"/>
      <c r="TLX4" s="208"/>
      <c r="TLY4" s="208"/>
      <c r="TLZ4" s="208"/>
      <c r="TMA4" s="208"/>
      <c r="TMB4" s="208"/>
      <c r="TMC4" s="208"/>
      <c r="TMD4" s="208"/>
      <c r="TME4" s="208"/>
      <c r="TMF4" s="208"/>
      <c r="TMG4" s="208"/>
      <c r="TMH4" s="208"/>
      <c r="TMI4" s="208"/>
      <c r="TMJ4" s="208"/>
      <c r="TMK4" s="208"/>
      <c r="TML4" s="208"/>
      <c r="TMM4" s="208"/>
      <c r="TMN4" s="208"/>
      <c r="TMO4" s="208"/>
      <c r="TMP4" s="208"/>
      <c r="TMQ4" s="208"/>
      <c r="TMR4" s="208"/>
      <c r="TMS4" s="208"/>
      <c r="TMT4" s="208"/>
      <c r="TMU4" s="208"/>
      <c r="TMV4" s="208"/>
      <c r="TMW4" s="208"/>
      <c r="TMX4" s="208"/>
      <c r="TMY4" s="208"/>
      <c r="TMZ4" s="208"/>
      <c r="TNA4" s="208"/>
      <c r="TNB4" s="208"/>
      <c r="TNC4" s="208"/>
      <c r="TND4" s="208"/>
      <c r="TNE4" s="208"/>
      <c r="TNF4" s="208"/>
      <c r="TNG4" s="208"/>
      <c r="TNH4" s="208"/>
      <c r="TNI4" s="208"/>
      <c r="TNJ4" s="208"/>
      <c r="TNK4" s="208"/>
      <c r="TNL4" s="208"/>
      <c r="TNM4" s="208"/>
      <c r="TNN4" s="208"/>
      <c r="TNO4" s="208"/>
      <c r="TNP4" s="208"/>
      <c r="TNQ4" s="208"/>
      <c r="TNR4" s="208"/>
      <c r="TNS4" s="208"/>
      <c r="TNT4" s="208"/>
      <c r="TNU4" s="208"/>
      <c r="TNV4" s="208"/>
      <c r="TNW4" s="208"/>
      <c r="TNX4" s="208"/>
      <c r="TNY4" s="208"/>
      <c r="TNZ4" s="208"/>
      <c r="TOA4" s="208"/>
      <c r="TOB4" s="208"/>
      <c r="TOC4" s="208"/>
      <c r="TOD4" s="208"/>
      <c r="TOE4" s="208"/>
      <c r="TOF4" s="208"/>
      <c r="TOG4" s="208"/>
      <c r="TOH4" s="208"/>
      <c r="TOI4" s="208"/>
      <c r="TOJ4" s="208"/>
      <c r="TOK4" s="208"/>
      <c r="TOL4" s="208"/>
      <c r="TOM4" s="208"/>
      <c r="TON4" s="208"/>
      <c r="TOO4" s="208"/>
      <c r="TOP4" s="208"/>
      <c r="TOQ4" s="208"/>
      <c r="TOR4" s="208"/>
      <c r="TOS4" s="208"/>
      <c r="TOT4" s="208"/>
      <c r="TOU4" s="208"/>
      <c r="TOV4" s="208"/>
      <c r="TOW4" s="208"/>
      <c r="TOX4" s="208"/>
      <c r="TOY4" s="208"/>
      <c r="TOZ4" s="208"/>
      <c r="TPA4" s="208"/>
      <c r="TPB4" s="208"/>
      <c r="TPC4" s="208"/>
      <c r="TPD4" s="208"/>
      <c r="TPE4" s="208"/>
      <c r="TPF4" s="208"/>
      <c r="TPG4" s="208"/>
      <c r="TPH4" s="208"/>
      <c r="TPI4" s="208"/>
      <c r="TPJ4" s="208"/>
      <c r="TPK4" s="208"/>
      <c r="TPL4" s="208"/>
      <c r="TPM4" s="208"/>
      <c r="TPN4" s="208"/>
      <c r="TPO4" s="208"/>
      <c r="TPP4" s="208"/>
      <c r="TPQ4" s="208"/>
      <c r="TPR4" s="208"/>
      <c r="TPS4" s="208"/>
      <c r="TPT4" s="208"/>
      <c r="TPU4" s="208"/>
      <c r="TPV4" s="208"/>
      <c r="TPW4" s="208"/>
      <c r="TPX4" s="208"/>
      <c r="TPY4" s="208"/>
      <c r="TPZ4" s="208"/>
      <c r="TQA4" s="208"/>
      <c r="TQB4" s="208"/>
      <c r="TQC4" s="208"/>
      <c r="TQD4" s="208"/>
      <c r="TQE4" s="208"/>
      <c r="TQF4" s="208"/>
      <c r="TQG4" s="208"/>
      <c r="TQH4" s="208"/>
      <c r="TQI4" s="208"/>
      <c r="TQJ4" s="208"/>
      <c r="TQK4" s="208"/>
      <c r="TQL4" s="208"/>
      <c r="TQM4" s="208"/>
      <c r="TQN4" s="208"/>
      <c r="TQO4" s="208"/>
      <c r="TQP4" s="208"/>
      <c r="TQQ4" s="208"/>
      <c r="TQR4" s="208"/>
      <c r="TQS4" s="208"/>
      <c r="TQT4" s="208"/>
      <c r="TQU4" s="208"/>
      <c r="TQV4" s="208"/>
      <c r="TQW4" s="208"/>
      <c r="TQX4" s="208"/>
      <c r="TQY4" s="208"/>
      <c r="TQZ4" s="208"/>
      <c r="TRA4" s="208"/>
      <c r="TRB4" s="208"/>
      <c r="TRC4" s="208"/>
      <c r="TRD4" s="208"/>
      <c r="TRE4" s="208"/>
      <c r="TRF4" s="208"/>
      <c r="TRG4" s="208"/>
      <c r="TRH4" s="208"/>
      <c r="TRI4" s="208"/>
      <c r="TRJ4" s="208"/>
      <c r="TRK4" s="208"/>
      <c r="TRL4" s="208"/>
      <c r="TRM4" s="208"/>
      <c r="TRN4" s="208"/>
      <c r="TRO4" s="208"/>
      <c r="TRP4" s="208"/>
      <c r="TRQ4" s="208"/>
      <c r="TRR4" s="208"/>
      <c r="TRS4" s="208"/>
      <c r="TRT4" s="208"/>
      <c r="TRU4" s="208"/>
      <c r="TRV4" s="208"/>
      <c r="TRW4" s="208"/>
      <c r="TRX4" s="208"/>
      <c r="TRY4" s="208"/>
      <c r="TRZ4" s="208"/>
      <c r="TSA4" s="208"/>
      <c r="TSB4" s="208"/>
      <c r="TSC4" s="208"/>
      <c r="TSD4" s="208"/>
      <c r="TSE4" s="208"/>
      <c r="TSF4" s="208"/>
      <c r="TSG4" s="208"/>
      <c r="TSH4" s="208"/>
      <c r="TSI4" s="208"/>
      <c r="TSJ4" s="208"/>
      <c r="TSK4" s="208"/>
      <c r="TSL4" s="208"/>
      <c r="TSM4" s="208"/>
      <c r="TSN4" s="208"/>
      <c r="TSO4" s="208"/>
      <c r="TSP4" s="208"/>
      <c r="TSQ4" s="208"/>
      <c r="TSR4" s="208"/>
      <c r="TSS4" s="208"/>
      <c r="TST4" s="208"/>
      <c r="TSU4" s="208"/>
      <c r="TSV4" s="208"/>
      <c r="TSW4" s="208"/>
      <c r="TSX4" s="208"/>
      <c r="TSY4" s="208"/>
      <c r="TSZ4" s="208"/>
      <c r="TTA4" s="208"/>
      <c r="TTB4" s="208"/>
      <c r="TTC4" s="208"/>
      <c r="TTD4" s="208"/>
      <c r="TTE4" s="208"/>
      <c r="TTF4" s="208"/>
      <c r="TTG4" s="208"/>
      <c r="TTH4" s="208"/>
      <c r="TTI4" s="208"/>
      <c r="TTJ4" s="208"/>
      <c r="TTK4" s="208"/>
      <c r="TTL4" s="208"/>
      <c r="TTM4" s="208"/>
      <c r="TTN4" s="208"/>
      <c r="TTO4" s="208"/>
      <c r="TTP4" s="208"/>
      <c r="TTQ4" s="208"/>
      <c r="TTR4" s="208"/>
      <c r="TTS4" s="208"/>
      <c r="TTT4" s="208"/>
      <c r="TTU4" s="208"/>
      <c r="TTV4" s="208"/>
      <c r="TTW4" s="208"/>
      <c r="TTX4" s="208"/>
      <c r="TTY4" s="208"/>
      <c r="TTZ4" s="208"/>
      <c r="TUA4" s="208"/>
      <c r="TUB4" s="208"/>
      <c r="TUC4" s="208"/>
      <c r="TUD4" s="208"/>
      <c r="TUE4" s="208"/>
      <c r="TUF4" s="208"/>
      <c r="TUG4" s="208"/>
      <c r="TUH4" s="208"/>
      <c r="TUI4" s="208"/>
      <c r="TUJ4" s="208"/>
      <c r="TUK4" s="208"/>
      <c r="TUL4" s="208"/>
      <c r="TUM4" s="208"/>
      <c r="TUN4" s="208"/>
      <c r="TUO4" s="208"/>
      <c r="TUP4" s="208"/>
      <c r="TUQ4" s="208"/>
      <c r="TUR4" s="208"/>
      <c r="TUS4" s="208"/>
      <c r="TUT4" s="208"/>
      <c r="TUU4" s="208"/>
      <c r="TUV4" s="208"/>
      <c r="TUW4" s="208"/>
      <c r="TUX4" s="208"/>
      <c r="TUY4" s="208"/>
      <c r="TUZ4" s="208"/>
      <c r="TVA4" s="208"/>
      <c r="TVB4" s="208"/>
      <c r="TVC4" s="208"/>
      <c r="TVD4" s="208"/>
      <c r="TVE4" s="208"/>
      <c r="TVF4" s="208"/>
      <c r="TVG4" s="208"/>
      <c r="TVH4" s="208"/>
      <c r="TVI4" s="208"/>
      <c r="TVJ4" s="208"/>
      <c r="TVK4" s="208"/>
      <c r="TVL4" s="208"/>
      <c r="TVM4" s="208"/>
      <c r="TVN4" s="208"/>
      <c r="TVO4" s="208"/>
      <c r="TVP4" s="208"/>
      <c r="TVQ4" s="208"/>
      <c r="TVR4" s="208"/>
      <c r="TVS4" s="208"/>
      <c r="TVT4" s="208"/>
      <c r="TVU4" s="208"/>
      <c r="TVV4" s="208"/>
      <c r="TVW4" s="208"/>
      <c r="TVX4" s="208"/>
      <c r="TVY4" s="208"/>
      <c r="TVZ4" s="208"/>
      <c r="TWA4" s="208"/>
      <c r="TWB4" s="208"/>
      <c r="TWC4" s="208"/>
      <c r="TWD4" s="208"/>
      <c r="TWE4" s="208"/>
      <c r="TWF4" s="208"/>
      <c r="TWG4" s="208"/>
      <c r="TWH4" s="208"/>
      <c r="TWI4" s="208"/>
      <c r="TWJ4" s="208"/>
      <c r="TWK4" s="208"/>
      <c r="TWL4" s="208"/>
      <c r="TWM4" s="208"/>
      <c r="TWN4" s="208"/>
      <c r="TWO4" s="208"/>
      <c r="TWP4" s="208"/>
      <c r="TWQ4" s="208"/>
      <c r="TWR4" s="208"/>
      <c r="TWS4" s="208"/>
      <c r="TWT4" s="208"/>
      <c r="TWU4" s="208"/>
      <c r="TWV4" s="208"/>
      <c r="TWW4" s="208"/>
      <c r="TWX4" s="208"/>
      <c r="TWY4" s="208"/>
      <c r="TWZ4" s="208"/>
      <c r="TXA4" s="208"/>
      <c r="TXB4" s="208"/>
      <c r="TXC4" s="208"/>
      <c r="TXD4" s="208"/>
      <c r="TXE4" s="208"/>
      <c r="TXF4" s="208"/>
      <c r="TXG4" s="208"/>
      <c r="TXH4" s="208"/>
      <c r="TXI4" s="208"/>
      <c r="TXJ4" s="208"/>
      <c r="TXK4" s="208"/>
      <c r="TXL4" s="208"/>
      <c r="TXM4" s="208"/>
      <c r="TXN4" s="208"/>
      <c r="TXO4" s="208"/>
      <c r="TXP4" s="208"/>
      <c r="TXQ4" s="208"/>
      <c r="TXR4" s="208"/>
      <c r="TXS4" s="208"/>
      <c r="TXT4" s="208"/>
      <c r="TXU4" s="208"/>
      <c r="TXV4" s="208"/>
      <c r="TXW4" s="208"/>
      <c r="TXX4" s="208"/>
      <c r="TXY4" s="208"/>
      <c r="TXZ4" s="208"/>
      <c r="TYA4" s="208"/>
      <c r="TYB4" s="208"/>
      <c r="TYC4" s="208"/>
      <c r="TYD4" s="208"/>
      <c r="TYE4" s="208"/>
      <c r="TYF4" s="208"/>
      <c r="TYG4" s="208"/>
      <c r="TYH4" s="208"/>
      <c r="TYI4" s="208"/>
      <c r="TYJ4" s="208"/>
      <c r="TYK4" s="208"/>
      <c r="TYL4" s="208"/>
      <c r="TYM4" s="208"/>
      <c r="TYN4" s="208"/>
      <c r="TYO4" s="208"/>
      <c r="TYP4" s="208"/>
      <c r="TYQ4" s="208"/>
      <c r="TYR4" s="208"/>
      <c r="TYS4" s="208"/>
      <c r="TYT4" s="208"/>
      <c r="TYU4" s="208"/>
      <c r="TYV4" s="208"/>
      <c r="TYW4" s="208"/>
      <c r="TYX4" s="208"/>
      <c r="TYY4" s="208"/>
      <c r="TYZ4" s="208"/>
      <c r="TZA4" s="208"/>
      <c r="TZB4" s="208"/>
      <c r="TZC4" s="208"/>
      <c r="TZD4" s="208"/>
      <c r="TZE4" s="208"/>
      <c r="TZF4" s="208"/>
      <c r="TZG4" s="208"/>
      <c r="TZH4" s="208"/>
      <c r="TZI4" s="208"/>
      <c r="TZJ4" s="208"/>
      <c r="TZK4" s="208"/>
      <c r="TZL4" s="208"/>
      <c r="TZM4" s="208"/>
      <c r="TZN4" s="208"/>
      <c r="TZO4" s="208"/>
      <c r="TZP4" s="208"/>
      <c r="TZQ4" s="208"/>
      <c r="TZR4" s="208"/>
      <c r="TZS4" s="208"/>
      <c r="TZT4" s="208"/>
      <c r="TZU4" s="208"/>
      <c r="TZV4" s="208"/>
      <c r="TZW4" s="208"/>
      <c r="TZX4" s="208"/>
      <c r="TZY4" s="208"/>
      <c r="TZZ4" s="208"/>
      <c r="UAA4" s="208"/>
      <c r="UAB4" s="208"/>
      <c r="UAC4" s="208"/>
      <c r="UAD4" s="208"/>
      <c r="UAE4" s="208"/>
      <c r="UAF4" s="208"/>
      <c r="UAG4" s="208"/>
      <c r="UAH4" s="208"/>
      <c r="UAI4" s="208"/>
      <c r="UAJ4" s="208"/>
      <c r="UAK4" s="208"/>
      <c r="UAL4" s="208"/>
      <c r="UAM4" s="208"/>
      <c r="UAN4" s="208"/>
      <c r="UAO4" s="208"/>
      <c r="UAP4" s="208"/>
      <c r="UAQ4" s="208"/>
      <c r="UAR4" s="208"/>
      <c r="UAS4" s="208"/>
      <c r="UAT4" s="208"/>
      <c r="UAU4" s="208"/>
      <c r="UAV4" s="208"/>
      <c r="UAW4" s="208"/>
      <c r="UAX4" s="208"/>
      <c r="UAY4" s="208"/>
      <c r="UAZ4" s="208"/>
      <c r="UBA4" s="208"/>
      <c r="UBB4" s="208"/>
      <c r="UBC4" s="208"/>
      <c r="UBD4" s="208"/>
      <c r="UBE4" s="208"/>
      <c r="UBF4" s="208"/>
      <c r="UBG4" s="208"/>
      <c r="UBH4" s="208"/>
      <c r="UBI4" s="208"/>
      <c r="UBJ4" s="208"/>
      <c r="UBK4" s="208"/>
      <c r="UBL4" s="208"/>
      <c r="UBM4" s="208"/>
      <c r="UBN4" s="208"/>
      <c r="UBO4" s="208"/>
      <c r="UBP4" s="208"/>
      <c r="UBQ4" s="208"/>
      <c r="UBR4" s="208"/>
      <c r="UBS4" s="208"/>
      <c r="UBT4" s="208"/>
      <c r="UBU4" s="208"/>
      <c r="UBV4" s="208"/>
      <c r="UBW4" s="208"/>
      <c r="UBX4" s="208"/>
      <c r="UBY4" s="208"/>
      <c r="UBZ4" s="208"/>
      <c r="UCA4" s="208"/>
      <c r="UCB4" s="208"/>
      <c r="UCC4" s="208"/>
      <c r="UCD4" s="208"/>
      <c r="UCE4" s="208"/>
      <c r="UCF4" s="208"/>
      <c r="UCG4" s="208"/>
      <c r="UCH4" s="208"/>
      <c r="UCI4" s="208"/>
      <c r="UCJ4" s="208"/>
      <c r="UCK4" s="208"/>
      <c r="UCL4" s="208"/>
      <c r="UCM4" s="208"/>
      <c r="UCN4" s="208"/>
      <c r="UCO4" s="208"/>
      <c r="UCP4" s="208"/>
      <c r="UCQ4" s="208"/>
      <c r="UCR4" s="208"/>
      <c r="UCS4" s="208"/>
      <c r="UCT4" s="208"/>
      <c r="UCU4" s="208"/>
      <c r="UCV4" s="208"/>
      <c r="UCW4" s="208"/>
      <c r="UCX4" s="208"/>
      <c r="UCY4" s="208"/>
      <c r="UCZ4" s="208"/>
      <c r="UDA4" s="208"/>
      <c r="UDB4" s="208"/>
      <c r="UDC4" s="208"/>
      <c r="UDD4" s="208"/>
      <c r="UDE4" s="208"/>
      <c r="UDF4" s="208"/>
      <c r="UDG4" s="208"/>
      <c r="UDH4" s="208"/>
      <c r="UDI4" s="208"/>
      <c r="UDJ4" s="208"/>
      <c r="UDK4" s="208"/>
      <c r="UDL4" s="208"/>
      <c r="UDM4" s="208"/>
      <c r="UDN4" s="208"/>
      <c r="UDO4" s="208"/>
      <c r="UDP4" s="208"/>
      <c r="UDQ4" s="208"/>
      <c r="UDR4" s="208"/>
      <c r="UDS4" s="208"/>
      <c r="UDT4" s="208"/>
      <c r="UDU4" s="208"/>
      <c r="UDV4" s="208"/>
      <c r="UDW4" s="208"/>
      <c r="UDX4" s="208"/>
      <c r="UDY4" s="208"/>
      <c r="UDZ4" s="208"/>
      <c r="UEA4" s="208"/>
      <c r="UEB4" s="208"/>
      <c r="UEC4" s="208"/>
      <c r="UED4" s="208"/>
      <c r="UEE4" s="208"/>
      <c r="UEF4" s="208"/>
      <c r="UEG4" s="208"/>
      <c r="UEH4" s="208"/>
      <c r="UEI4" s="208"/>
      <c r="UEJ4" s="208"/>
      <c r="UEK4" s="208"/>
      <c r="UEL4" s="208"/>
      <c r="UEM4" s="208"/>
      <c r="UEN4" s="208"/>
      <c r="UEO4" s="208"/>
      <c r="UEP4" s="208"/>
      <c r="UEQ4" s="208"/>
      <c r="UER4" s="208"/>
      <c r="UES4" s="208"/>
      <c r="UET4" s="208"/>
      <c r="UEU4" s="208"/>
      <c r="UEV4" s="208"/>
      <c r="UEW4" s="208"/>
      <c r="UEX4" s="208"/>
      <c r="UEY4" s="208"/>
      <c r="UEZ4" s="208"/>
      <c r="UFA4" s="208"/>
      <c r="UFB4" s="208"/>
      <c r="UFC4" s="208"/>
      <c r="UFD4" s="208"/>
      <c r="UFE4" s="208"/>
      <c r="UFF4" s="208"/>
      <c r="UFG4" s="208"/>
      <c r="UFH4" s="208"/>
      <c r="UFI4" s="208"/>
      <c r="UFJ4" s="208"/>
      <c r="UFK4" s="208"/>
      <c r="UFL4" s="208"/>
      <c r="UFM4" s="208"/>
      <c r="UFN4" s="208"/>
      <c r="UFO4" s="208"/>
      <c r="UFP4" s="208"/>
      <c r="UFQ4" s="208"/>
      <c r="UFR4" s="208"/>
      <c r="UFS4" s="208"/>
      <c r="UFT4" s="208"/>
      <c r="UFU4" s="208"/>
      <c r="UFV4" s="208"/>
      <c r="UFW4" s="208"/>
      <c r="UFX4" s="208"/>
      <c r="UFY4" s="208"/>
      <c r="UFZ4" s="208"/>
      <c r="UGA4" s="208"/>
      <c r="UGB4" s="208"/>
      <c r="UGC4" s="208"/>
      <c r="UGD4" s="208"/>
      <c r="UGE4" s="208"/>
      <c r="UGF4" s="208"/>
      <c r="UGG4" s="208"/>
      <c r="UGH4" s="208"/>
      <c r="UGI4" s="208"/>
      <c r="UGJ4" s="208"/>
      <c r="UGK4" s="208"/>
      <c r="UGL4" s="208"/>
      <c r="UGM4" s="208"/>
      <c r="UGN4" s="208"/>
      <c r="UGO4" s="208"/>
      <c r="UGP4" s="208"/>
      <c r="UGQ4" s="208"/>
      <c r="UGR4" s="208"/>
      <c r="UGS4" s="208"/>
      <c r="UGT4" s="208"/>
      <c r="UGU4" s="208"/>
      <c r="UGV4" s="208"/>
      <c r="UGW4" s="208"/>
      <c r="UGX4" s="208"/>
      <c r="UGY4" s="208"/>
      <c r="UGZ4" s="208"/>
      <c r="UHA4" s="208"/>
      <c r="UHB4" s="208"/>
      <c r="UHC4" s="208"/>
      <c r="UHD4" s="208"/>
      <c r="UHE4" s="208"/>
      <c r="UHF4" s="208"/>
      <c r="UHG4" s="208"/>
      <c r="UHH4" s="208"/>
      <c r="UHI4" s="208"/>
      <c r="UHJ4" s="208"/>
      <c r="UHK4" s="208"/>
      <c r="UHL4" s="208"/>
      <c r="UHM4" s="208"/>
      <c r="UHN4" s="208"/>
      <c r="UHO4" s="208"/>
      <c r="UHP4" s="208"/>
      <c r="UHQ4" s="208"/>
      <c r="UHR4" s="208"/>
      <c r="UHS4" s="208"/>
      <c r="UHT4" s="208"/>
      <c r="UHU4" s="208"/>
      <c r="UHV4" s="208"/>
      <c r="UHW4" s="208"/>
      <c r="UHX4" s="208"/>
      <c r="UHY4" s="208"/>
      <c r="UHZ4" s="208"/>
      <c r="UIA4" s="208"/>
      <c r="UIB4" s="208"/>
      <c r="UIC4" s="208"/>
      <c r="UID4" s="208"/>
      <c r="UIE4" s="208"/>
      <c r="UIF4" s="208"/>
      <c r="UIG4" s="208"/>
      <c r="UIH4" s="208"/>
      <c r="UII4" s="208"/>
      <c r="UIJ4" s="208"/>
      <c r="UIK4" s="208"/>
      <c r="UIL4" s="208"/>
      <c r="UIM4" s="208"/>
      <c r="UIN4" s="208"/>
      <c r="UIO4" s="208"/>
      <c r="UIP4" s="208"/>
      <c r="UIQ4" s="208"/>
      <c r="UIR4" s="208"/>
      <c r="UIS4" s="208"/>
      <c r="UIT4" s="208"/>
      <c r="UIU4" s="208"/>
      <c r="UIV4" s="208"/>
      <c r="UIW4" s="208"/>
      <c r="UIX4" s="208"/>
      <c r="UIY4" s="208"/>
      <c r="UIZ4" s="208"/>
      <c r="UJA4" s="208"/>
      <c r="UJB4" s="208"/>
      <c r="UJC4" s="208"/>
      <c r="UJD4" s="208"/>
      <c r="UJE4" s="208"/>
      <c r="UJF4" s="208"/>
      <c r="UJG4" s="208"/>
      <c r="UJH4" s="208"/>
      <c r="UJI4" s="208"/>
      <c r="UJJ4" s="208"/>
      <c r="UJK4" s="208"/>
      <c r="UJL4" s="208"/>
      <c r="UJM4" s="208"/>
      <c r="UJN4" s="208"/>
      <c r="UJO4" s="208"/>
      <c r="UJP4" s="208"/>
      <c r="UJQ4" s="208"/>
      <c r="UJR4" s="208"/>
      <c r="UJS4" s="208"/>
      <c r="UJT4" s="208"/>
      <c r="UJU4" s="208"/>
      <c r="UJV4" s="208"/>
      <c r="UJW4" s="208"/>
      <c r="UJX4" s="208"/>
      <c r="UJY4" s="208"/>
      <c r="UJZ4" s="208"/>
      <c r="UKA4" s="208"/>
      <c r="UKB4" s="208"/>
      <c r="UKC4" s="208"/>
      <c r="UKD4" s="208"/>
      <c r="UKE4" s="208"/>
      <c r="UKF4" s="208"/>
      <c r="UKG4" s="208"/>
      <c r="UKH4" s="208"/>
      <c r="UKI4" s="208"/>
      <c r="UKJ4" s="208"/>
      <c r="UKK4" s="208"/>
      <c r="UKL4" s="208"/>
      <c r="UKM4" s="208"/>
      <c r="UKN4" s="208"/>
      <c r="UKO4" s="208"/>
      <c r="UKP4" s="208"/>
      <c r="UKQ4" s="208"/>
      <c r="UKR4" s="208"/>
      <c r="UKS4" s="208"/>
      <c r="UKT4" s="208"/>
      <c r="UKU4" s="208"/>
      <c r="UKV4" s="208"/>
      <c r="UKW4" s="208"/>
      <c r="UKX4" s="208"/>
      <c r="UKY4" s="208"/>
      <c r="UKZ4" s="208"/>
      <c r="ULA4" s="208"/>
      <c r="ULB4" s="208"/>
      <c r="ULC4" s="208"/>
      <c r="ULD4" s="208"/>
      <c r="ULE4" s="208"/>
      <c r="ULF4" s="208"/>
      <c r="ULG4" s="208"/>
      <c r="ULH4" s="208"/>
      <c r="ULI4" s="208"/>
      <c r="ULJ4" s="208"/>
      <c r="ULK4" s="208"/>
      <c r="ULL4" s="208"/>
      <c r="ULM4" s="208"/>
      <c r="ULN4" s="208"/>
      <c r="ULO4" s="208"/>
      <c r="ULP4" s="208"/>
      <c r="ULQ4" s="208"/>
      <c r="ULR4" s="208"/>
      <c r="ULS4" s="208"/>
      <c r="ULT4" s="208"/>
      <c r="ULU4" s="208"/>
      <c r="ULV4" s="208"/>
      <c r="ULW4" s="208"/>
      <c r="ULX4" s="208"/>
      <c r="ULY4" s="208"/>
      <c r="ULZ4" s="208"/>
      <c r="UMA4" s="208"/>
      <c r="UMB4" s="208"/>
      <c r="UMC4" s="208"/>
      <c r="UMD4" s="208"/>
      <c r="UME4" s="208"/>
      <c r="UMF4" s="208"/>
      <c r="UMG4" s="208"/>
      <c r="UMH4" s="208"/>
      <c r="UMI4" s="208"/>
      <c r="UMJ4" s="208"/>
      <c r="UMK4" s="208"/>
      <c r="UML4" s="208"/>
      <c r="UMM4" s="208"/>
      <c r="UMN4" s="208"/>
      <c r="UMO4" s="208"/>
      <c r="UMP4" s="208"/>
      <c r="UMQ4" s="208"/>
      <c r="UMR4" s="208"/>
      <c r="UMS4" s="208"/>
      <c r="UMT4" s="208"/>
      <c r="UMU4" s="208"/>
      <c r="UMV4" s="208"/>
      <c r="UMW4" s="208"/>
      <c r="UMX4" s="208"/>
      <c r="UMY4" s="208"/>
      <c r="UMZ4" s="208"/>
      <c r="UNA4" s="208"/>
      <c r="UNB4" s="208"/>
      <c r="UNC4" s="208"/>
      <c r="UND4" s="208"/>
      <c r="UNE4" s="208"/>
      <c r="UNF4" s="208"/>
      <c r="UNG4" s="208"/>
      <c r="UNH4" s="208"/>
      <c r="UNI4" s="208"/>
      <c r="UNJ4" s="208"/>
      <c r="UNK4" s="208"/>
      <c r="UNL4" s="208"/>
      <c r="UNM4" s="208"/>
      <c r="UNN4" s="208"/>
      <c r="UNO4" s="208"/>
      <c r="UNP4" s="208"/>
      <c r="UNQ4" s="208"/>
      <c r="UNR4" s="208"/>
      <c r="UNS4" s="208"/>
      <c r="UNT4" s="208"/>
      <c r="UNU4" s="208"/>
      <c r="UNV4" s="208"/>
      <c r="UNW4" s="208"/>
      <c r="UNX4" s="208"/>
      <c r="UNY4" s="208"/>
      <c r="UNZ4" s="208"/>
      <c r="UOA4" s="208"/>
      <c r="UOB4" s="208"/>
      <c r="UOC4" s="208"/>
      <c r="UOD4" s="208"/>
      <c r="UOE4" s="208"/>
      <c r="UOF4" s="208"/>
      <c r="UOG4" s="208"/>
      <c r="UOH4" s="208"/>
      <c r="UOI4" s="208"/>
      <c r="UOJ4" s="208"/>
      <c r="UOK4" s="208"/>
      <c r="UOL4" s="208"/>
      <c r="UOM4" s="208"/>
      <c r="UON4" s="208"/>
      <c r="UOO4" s="208"/>
      <c r="UOP4" s="208"/>
      <c r="UOQ4" s="208"/>
      <c r="UOR4" s="208"/>
      <c r="UOS4" s="208"/>
      <c r="UOT4" s="208"/>
      <c r="UOU4" s="208"/>
      <c r="UOV4" s="208"/>
      <c r="UOW4" s="208"/>
      <c r="UOX4" s="208"/>
      <c r="UOY4" s="208"/>
      <c r="UOZ4" s="208"/>
      <c r="UPA4" s="208"/>
      <c r="UPB4" s="208"/>
      <c r="UPC4" s="208"/>
      <c r="UPD4" s="208"/>
      <c r="UPE4" s="208"/>
      <c r="UPF4" s="208"/>
      <c r="UPG4" s="208"/>
      <c r="UPH4" s="208"/>
      <c r="UPI4" s="208"/>
      <c r="UPJ4" s="208"/>
      <c r="UPK4" s="208"/>
      <c r="UPL4" s="208"/>
      <c r="UPM4" s="208"/>
      <c r="UPN4" s="208"/>
      <c r="UPO4" s="208"/>
      <c r="UPP4" s="208"/>
      <c r="UPQ4" s="208"/>
      <c r="UPR4" s="208"/>
      <c r="UPS4" s="208"/>
      <c r="UPT4" s="208"/>
      <c r="UPU4" s="208"/>
      <c r="UPV4" s="208"/>
      <c r="UPW4" s="208"/>
      <c r="UPX4" s="208"/>
      <c r="UPY4" s="208"/>
      <c r="UPZ4" s="208"/>
      <c r="UQA4" s="208"/>
      <c r="UQB4" s="208"/>
      <c r="UQC4" s="208"/>
      <c r="UQD4" s="208"/>
      <c r="UQE4" s="208"/>
      <c r="UQF4" s="208"/>
      <c r="UQG4" s="208"/>
      <c r="UQH4" s="208"/>
      <c r="UQI4" s="208"/>
      <c r="UQJ4" s="208"/>
      <c r="UQK4" s="208"/>
      <c r="UQL4" s="208"/>
      <c r="UQM4" s="208"/>
      <c r="UQN4" s="208"/>
      <c r="UQO4" s="208"/>
      <c r="UQP4" s="208"/>
      <c r="UQQ4" s="208"/>
      <c r="UQR4" s="208"/>
      <c r="UQS4" s="208"/>
      <c r="UQT4" s="208"/>
      <c r="UQU4" s="208"/>
      <c r="UQV4" s="208"/>
      <c r="UQW4" s="208"/>
      <c r="UQX4" s="208"/>
      <c r="UQY4" s="208"/>
      <c r="UQZ4" s="208"/>
      <c r="URA4" s="208"/>
      <c r="URB4" s="208"/>
      <c r="URC4" s="208"/>
      <c r="URD4" s="208"/>
      <c r="URE4" s="208"/>
      <c r="URF4" s="208"/>
      <c r="URG4" s="208"/>
      <c r="URH4" s="208"/>
      <c r="URI4" s="208"/>
      <c r="URJ4" s="208"/>
      <c r="URK4" s="208"/>
      <c r="URL4" s="208"/>
      <c r="URM4" s="208"/>
      <c r="URN4" s="208"/>
      <c r="URO4" s="208"/>
      <c r="URP4" s="208"/>
      <c r="URQ4" s="208"/>
      <c r="URR4" s="208"/>
      <c r="URS4" s="208"/>
      <c r="URT4" s="208"/>
      <c r="URU4" s="208"/>
      <c r="URV4" s="208"/>
      <c r="URW4" s="208"/>
      <c r="URX4" s="208"/>
      <c r="URY4" s="208"/>
      <c r="URZ4" s="208"/>
      <c r="USA4" s="208"/>
      <c r="USB4" s="208"/>
      <c r="USC4" s="208"/>
      <c r="USD4" s="208"/>
      <c r="USE4" s="208"/>
      <c r="USF4" s="208"/>
      <c r="USG4" s="208"/>
      <c r="USH4" s="208"/>
      <c r="USI4" s="208"/>
      <c r="USJ4" s="208"/>
      <c r="USK4" s="208"/>
      <c r="USL4" s="208"/>
      <c r="USM4" s="208"/>
      <c r="USN4" s="208"/>
      <c r="USO4" s="208"/>
      <c r="USP4" s="208"/>
      <c r="USQ4" s="208"/>
      <c r="USR4" s="208"/>
      <c r="USS4" s="208"/>
      <c r="UST4" s="208"/>
      <c r="USU4" s="208"/>
      <c r="USV4" s="208"/>
      <c r="USW4" s="208"/>
      <c r="USX4" s="208"/>
      <c r="USY4" s="208"/>
      <c r="USZ4" s="208"/>
      <c r="UTA4" s="208"/>
      <c r="UTB4" s="208"/>
      <c r="UTC4" s="208"/>
      <c r="UTD4" s="208"/>
      <c r="UTE4" s="208"/>
      <c r="UTF4" s="208"/>
      <c r="UTG4" s="208"/>
      <c r="UTH4" s="208"/>
      <c r="UTI4" s="208"/>
      <c r="UTJ4" s="208"/>
      <c r="UTK4" s="208"/>
      <c r="UTL4" s="208"/>
      <c r="UTM4" s="208"/>
      <c r="UTN4" s="208"/>
      <c r="UTO4" s="208"/>
      <c r="UTP4" s="208"/>
      <c r="UTQ4" s="208"/>
      <c r="UTR4" s="208"/>
      <c r="UTS4" s="208"/>
      <c r="UTT4" s="208"/>
      <c r="UTU4" s="208"/>
      <c r="UTV4" s="208"/>
      <c r="UTW4" s="208"/>
      <c r="UTX4" s="208"/>
      <c r="UTY4" s="208"/>
      <c r="UTZ4" s="208"/>
      <c r="UUA4" s="208"/>
      <c r="UUB4" s="208"/>
      <c r="UUC4" s="208"/>
      <c r="UUD4" s="208"/>
      <c r="UUE4" s="208"/>
      <c r="UUF4" s="208"/>
      <c r="UUG4" s="208"/>
      <c r="UUH4" s="208"/>
      <c r="UUI4" s="208"/>
      <c r="UUJ4" s="208"/>
      <c r="UUK4" s="208"/>
      <c r="UUL4" s="208"/>
      <c r="UUM4" s="208"/>
      <c r="UUN4" s="208"/>
      <c r="UUO4" s="208"/>
      <c r="UUP4" s="208"/>
      <c r="UUQ4" s="208"/>
      <c r="UUR4" s="208"/>
      <c r="UUS4" s="208"/>
      <c r="UUT4" s="208"/>
      <c r="UUU4" s="208"/>
      <c r="UUV4" s="208"/>
      <c r="UUW4" s="208"/>
      <c r="UUX4" s="208"/>
      <c r="UUY4" s="208"/>
      <c r="UUZ4" s="208"/>
      <c r="UVA4" s="208"/>
      <c r="UVB4" s="208"/>
      <c r="UVC4" s="208"/>
      <c r="UVD4" s="208"/>
      <c r="UVE4" s="208"/>
      <c r="UVF4" s="208"/>
      <c r="UVG4" s="208"/>
      <c r="UVH4" s="208"/>
      <c r="UVI4" s="208"/>
      <c r="UVJ4" s="208"/>
      <c r="UVK4" s="208"/>
      <c r="UVL4" s="208"/>
      <c r="UVM4" s="208"/>
      <c r="UVN4" s="208"/>
      <c r="UVO4" s="208"/>
      <c r="UVP4" s="208"/>
      <c r="UVQ4" s="208"/>
      <c r="UVR4" s="208"/>
      <c r="UVS4" s="208"/>
      <c r="UVT4" s="208"/>
      <c r="UVU4" s="208"/>
      <c r="UVV4" s="208"/>
      <c r="UVW4" s="208"/>
      <c r="UVX4" s="208"/>
      <c r="UVY4" s="208"/>
      <c r="UVZ4" s="208"/>
      <c r="UWA4" s="208"/>
      <c r="UWB4" s="208"/>
      <c r="UWC4" s="208"/>
      <c r="UWD4" s="208"/>
      <c r="UWE4" s="208"/>
      <c r="UWF4" s="208"/>
      <c r="UWG4" s="208"/>
      <c r="UWH4" s="208"/>
      <c r="UWI4" s="208"/>
      <c r="UWJ4" s="208"/>
      <c r="UWK4" s="208"/>
      <c r="UWL4" s="208"/>
      <c r="UWM4" s="208"/>
      <c r="UWN4" s="208"/>
      <c r="UWO4" s="208"/>
      <c r="UWP4" s="208"/>
      <c r="UWQ4" s="208"/>
      <c r="UWR4" s="208"/>
      <c r="UWS4" s="208"/>
      <c r="UWT4" s="208"/>
      <c r="UWU4" s="208"/>
      <c r="UWV4" s="208"/>
      <c r="UWW4" s="208"/>
      <c r="UWX4" s="208"/>
      <c r="UWY4" s="208"/>
      <c r="UWZ4" s="208"/>
      <c r="UXA4" s="208"/>
      <c r="UXB4" s="208"/>
      <c r="UXC4" s="208"/>
      <c r="UXD4" s="208"/>
      <c r="UXE4" s="208"/>
      <c r="UXF4" s="208"/>
      <c r="UXG4" s="208"/>
      <c r="UXH4" s="208"/>
      <c r="UXI4" s="208"/>
      <c r="UXJ4" s="208"/>
      <c r="UXK4" s="208"/>
      <c r="UXL4" s="208"/>
      <c r="UXM4" s="208"/>
      <c r="UXN4" s="208"/>
      <c r="UXO4" s="208"/>
      <c r="UXP4" s="208"/>
      <c r="UXQ4" s="208"/>
      <c r="UXR4" s="208"/>
      <c r="UXS4" s="208"/>
      <c r="UXT4" s="208"/>
      <c r="UXU4" s="208"/>
      <c r="UXV4" s="208"/>
      <c r="UXW4" s="208"/>
      <c r="UXX4" s="208"/>
      <c r="UXY4" s="208"/>
      <c r="UXZ4" s="208"/>
      <c r="UYA4" s="208"/>
      <c r="UYB4" s="208"/>
      <c r="UYC4" s="208"/>
      <c r="UYD4" s="208"/>
      <c r="UYE4" s="208"/>
      <c r="UYF4" s="208"/>
      <c r="UYG4" s="208"/>
      <c r="UYH4" s="208"/>
      <c r="UYI4" s="208"/>
      <c r="UYJ4" s="208"/>
      <c r="UYK4" s="208"/>
      <c r="UYL4" s="208"/>
      <c r="UYM4" s="208"/>
      <c r="UYN4" s="208"/>
      <c r="UYO4" s="208"/>
      <c r="UYP4" s="208"/>
      <c r="UYQ4" s="208"/>
      <c r="UYR4" s="208"/>
      <c r="UYS4" s="208"/>
      <c r="UYT4" s="208"/>
      <c r="UYU4" s="208"/>
      <c r="UYV4" s="208"/>
      <c r="UYW4" s="208"/>
      <c r="UYX4" s="208"/>
      <c r="UYY4" s="208"/>
      <c r="UYZ4" s="208"/>
      <c r="UZA4" s="208"/>
      <c r="UZB4" s="208"/>
      <c r="UZC4" s="208"/>
      <c r="UZD4" s="208"/>
      <c r="UZE4" s="208"/>
      <c r="UZF4" s="208"/>
      <c r="UZG4" s="208"/>
      <c r="UZH4" s="208"/>
      <c r="UZI4" s="208"/>
      <c r="UZJ4" s="208"/>
      <c r="UZK4" s="208"/>
      <c r="UZL4" s="208"/>
      <c r="UZM4" s="208"/>
      <c r="UZN4" s="208"/>
      <c r="UZO4" s="208"/>
      <c r="UZP4" s="208"/>
      <c r="UZQ4" s="208"/>
      <c r="UZR4" s="208"/>
      <c r="UZS4" s="208"/>
      <c r="UZT4" s="208"/>
      <c r="UZU4" s="208"/>
      <c r="UZV4" s="208"/>
      <c r="UZW4" s="208"/>
      <c r="UZX4" s="208"/>
      <c r="UZY4" s="208"/>
      <c r="UZZ4" s="208"/>
      <c r="VAA4" s="208"/>
      <c r="VAB4" s="208"/>
      <c r="VAC4" s="208"/>
      <c r="VAD4" s="208"/>
      <c r="VAE4" s="208"/>
      <c r="VAF4" s="208"/>
      <c r="VAG4" s="208"/>
      <c r="VAH4" s="208"/>
      <c r="VAI4" s="208"/>
      <c r="VAJ4" s="208"/>
      <c r="VAK4" s="208"/>
      <c r="VAL4" s="208"/>
      <c r="VAM4" s="208"/>
      <c r="VAN4" s="208"/>
      <c r="VAO4" s="208"/>
      <c r="VAP4" s="208"/>
      <c r="VAQ4" s="208"/>
      <c r="VAR4" s="208"/>
      <c r="VAS4" s="208"/>
      <c r="VAT4" s="208"/>
      <c r="VAU4" s="208"/>
      <c r="VAV4" s="208"/>
      <c r="VAW4" s="208"/>
      <c r="VAX4" s="208"/>
      <c r="VAY4" s="208"/>
      <c r="VAZ4" s="208"/>
      <c r="VBA4" s="208"/>
      <c r="VBB4" s="208"/>
      <c r="VBC4" s="208"/>
      <c r="VBD4" s="208"/>
      <c r="VBE4" s="208"/>
      <c r="VBF4" s="208"/>
      <c r="VBG4" s="208"/>
      <c r="VBH4" s="208"/>
      <c r="VBI4" s="208"/>
      <c r="VBJ4" s="208"/>
      <c r="VBK4" s="208"/>
      <c r="VBL4" s="208"/>
      <c r="VBM4" s="208"/>
      <c r="VBN4" s="208"/>
      <c r="VBO4" s="208"/>
      <c r="VBP4" s="208"/>
      <c r="VBQ4" s="208"/>
      <c r="VBR4" s="208"/>
      <c r="VBS4" s="208"/>
      <c r="VBT4" s="208"/>
      <c r="VBU4" s="208"/>
      <c r="VBV4" s="208"/>
      <c r="VBW4" s="208"/>
      <c r="VBX4" s="208"/>
      <c r="VBY4" s="208"/>
      <c r="VBZ4" s="208"/>
      <c r="VCA4" s="208"/>
      <c r="VCB4" s="208"/>
      <c r="VCC4" s="208"/>
      <c r="VCD4" s="208"/>
      <c r="VCE4" s="208"/>
      <c r="VCF4" s="208"/>
      <c r="VCG4" s="208"/>
      <c r="VCH4" s="208"/>
      <c r="VCI4" s="208"/>
      <c r="VCJ4" s="208"/>
      <c r="VCK4" s="208"/>
      <c r="VCL4" s="208"/>
      <c r="VCM4" s="208"/>
      <c r="VCN4" s="208"/>
      <c r="VCO4" s="208"/>
      <c r="VCP4" s="208"/>
      <c r="VCQ4" s="208"/>
      <c r="VCR4" s="208"/>
      <c r="VCS4" s="208"/>
      <c r="VCT4" s="208"/>
      <c r="VCU4" s="208"/>
      <c r="VCV4" s="208"/>
      <c r="VCW4" s="208"/>
      <c r="VCX4" s="208"/>
      <c r="VCY4" s="208"/>
      <c r="VCZ4" s="208"/>
      <c r="VDA4" s="208"/>
      <c r="VDB4" s="208"/>
      <c r="VDC4" s="208"/>
      <c r="VDD4" s="208"/>
      <c r="VDE4" s="208"/>
      <c r="VDF4" s="208"/>
      <c r="VDG4" s="208"/>
      <c r="VDH4" s="208"/>
      <c r="VDI4" s="208"/>
      <c r="VDJ4" s="208"/>
      <c r="VDK4" s="208"/>
      <c r="VDL4" s="208"/>
      <c r="VDM4" s="208"/>
      <c r="VDN4" s="208"/>
      <c r="VDO4" s="208"/>
      <c r="VDP4" s="208"/>
      <c r="VDQ4" s="208"/>
      <c r="VDR4" s="208"/>
      <c r="VDS4" s="208"/>
      <c r="VDT4" s="208"/>
      <c r="VDU4" s="208"/>
      <c r="VDV4" s="208"/>
      <c r="VDW4" s="208"/>
      <c r="VDX4" s="208"/>
      <c r="VDY4" s="208"/>
      <c r="VDZ4" s="208"/>
      <c r="VEA4" s="208"/>
      <c r="VEB4" s="208"/>
      <c r="VEC4" s="208"/>
      <c r="VED4" s="208"/>
      <c r="VEE4" s="208"/>
      <c r="VEF4" s="208"/>
      <c r="VEG4" s="208"/>
      <c r="VEH4" s="208"/>
      <c r="VEI4" s="208"/>
      <c r="VEJ4" s="208"/>
      <c r="VEK4" s="208"/>
      <c r="VEL4" s="208"/>
      <c r="VEM4" s="208"/>
      <c r="VEN4" s="208"/>
      <c r="VEO4" s="208"/>
      <c r="VEP4" s="208"/>
      <c r="VEQ4" s="208"/>
      <c r="VER4" s="208"/>
      <c r="VES4" s="208"/>
      <c r="VET4" s="208"/>
      <c r="VEU4" s="208"/>
      <c r="VEV4" s="208"/>
      <c r="VEW4" s="208"/>
      <c r="VEX4" s="208"/>
      <c r="VEY4" s="208"/>
      <c r="VEZ4" s="208"/>
      <c r="VFA4" s="208"/>
      <c r="VFB4" s="208"/>
      <c r="VFC4" s="208"/>
      <c r="VFD4" s="208"/>
      <c r="VFE4" s="208"/>
      <c r="VFF4" s="208"/>
      <c r="VFG4" s="208"/>
      <c r="VFH4" s="208"/>
      <c r="VFI4" s="208"/>
      <c r="VFJ4" s="208"/>
      <c r="VFK4" s="208"/>
      <c r="VFL4" s="208"/>
      <c r="VFM4" s="208"/>
      <c r="VFN4" s="208"/>
      <c r="VFO4" s="208"/>
      <c r="VFP4" s="208"/>
      <c r="VFQ4" s="208"/>
      <c r="VFR4" s="208"/>
      <c r="VFS4" s="208"/>
      <c r="VFT4" s="208"/>
      <c r="VFU4" s="208"/>
      <c r="VFV4" s="208"/>
      <c r="VFW4" s="208"/>
      <c r="VFX4" s="208"/>
      <c r="VFY4" s="208"/>
      <c r="VFZ4" s="208"/>
      <c r="VGA4" s="208"/>
      <c r="VGB4" s="208"/>
      <c r="VGC4" s="208"/>
      <c r="VGD4" s="208"/>
      <c r="VGE4" s="208"/>
      <c r="VGF4" s="208"/>
      <c r="VGG4" s="208"/>
      <c r="VGH4" s="208"/>
      <c r="VGI4" s="208"/>
      <c r="VGJ4" s="208"/>
      <c r="VGK4" s="208"/>
      <c r="VGL4" s="208"/>
      <c r="VGM4" s="208"/>
      <c r="VGN4" s="208"/>
      <c r="VGO4" s="208"/>
      <c r="VGP4" s="208"/>
      <c r="VGQ4" s="208"/>
      <c r="VGR4" s="208"/>
      <c r="VGS4" s="208"/>
      <c r="VGT4" s="208"/>
      <c r="VGU4" s="208"/>
      <c r="VGV4" s="208"/>
      <c r="VGW4" s="208"/>
      <c r="VGX4" s="208"/>
      <c r="VGY4" s="208"/>
      <c r="VGZ4" s="208"/>
      <c r="VHA4" s="208"/>
      <c r="VHB4" s="208"/>
      <c r="VHC4" s="208"/>
      <c r="VHD4" s="208"/>
      <c r="VHE4" s="208"/>
      <c r="VHF4" s="208"/>
      <c r="VHG4" s="208"/>
      <c r="VHH4" s="208"/>
      <c r="VHI4" s="208"/>
      <c r="VHJ4" s="208"/>
      <c r="VHK4" s="208"/>
      <c r="VHL4" s="208"/>
      <c r="VHM4" s="208"/>
      <c r="VHN4" s="208"/>
      <c r="VHO4" s="208"/>
      <c r="VHP4" s="208"/>
      <c r="VHQ4" s="208"/>
      <c r="VHR4" s="208"/>
      <c r="VHS4" s="208"/>
      <c r="VHT4" s="208"/>
      <c r="VHU4" s="208"/>
      <c r="VHV4" s="208"/>
      <c r="VHW4" s="208"/>
      <c r="VHX4" s="208"/>
      <c r="VHY4" s="208"/>
      <c r="VHZ4" s="208"/>
      <c r="VIA4" s="208"/>
      <c r="VIB4" s="208"/>
      <c r="VIC4" s="208"/>
      <c r="VID4" s="208"/>
      <c r="VIE4" s="208"/>
      <c r="VIF4" s="208"/>
      <c r="VIG4" s="208"/>
      <c r="VIH4" s="208"/>
      <c r="VII4" s="208"/>
      <c r="VIJ4" s="208"/>
      <c r="VIK4" s="208"/>
      <c r="VIL4" s="208"/>
      <c r="VIM4" s="208"/>
      <c r="VIN4" s="208"/>
      <c r="VIO4" s="208"/>
      <c r="VIP4" s="208"/>
      <c r="VIQ4" s="208"/>
      <c r="VIR4" s="208"/>
      <c r="VIS4" s="208"/>
      <c r="VIT4" s="208"/>
      <c r="VIU4" s="208"/>
      <c r="VIV4" s="208"/>
      <c r="VIW4" s="208"/>
      <c r="VIX4" s="208"/>
      <c r="VIY4" s="208"/>
      <c r="VIZ4" s="208"/>
      <c r="VJA4" s="208"/>
      <c r="VJB4" s="208"/>
      <c r="VJC4" s="208"/>
      <c r="VJD4" s="208"/>
      <c r="VJE4" s="208"/>
      <c r="VJF4" s="208"/>
      <c r="VJG4" s="208"/>
      <c r="VJH4" s="208"/>
      <c r="VJI4" s="208"/>
      <c r="VJJ4" s="208"/>
      <c r="VJK4" s="208"/>
      <c r="VJL4" s="208"/>
      <c r="VJM4" s="208"/>
      <c r="VJN4" s="208"/>
      <c r="VJO4" s="208"/>
      <c r="VJP4" s="208"/>
      <c r="VJQ4" s="208"/>
      <c r="VJR4" s="208"/>
      <c r="VJS4" s="208"/>
      <c r="VJT4" s="208"/>
      <c r="VJU4" s="208"/>
      <c r="VJV4" s="208"/>
      <c r="VJW4" s="208"/>
      <c r="VJX4" s="208"/>
      <c r="VJY4" s="208"/>
      <c r="VJZ4" s="208"/>
      <c r="VKA4" s="208"/>
      <c r="VKB4" s="208"/>
      <c r="VKC4" s="208"/>
      <c r="VKD4" s="208"/>
      <c r="VKE4" s="208"/>
      <c r="VKF4" s="208"/>
      <c r="VKG4" s="208"/>
      <c r="VKH4" s="208"/>
      <c r="VKI4" s="208"/>
      <c r="VKJ4" s="208"/>
      <c r="VKK4" s="208"/>
      <c r="VKL4" s="208"/>
      <c r="VKM4" s="208"/>
      <c r="VKN4" s="208"/>
      <c r="VKO4" s="208"/>
      <c r="VKP4" s="208"/>
      <c r="VKQ4" s="208"/>
      <c r="VKR4" s="208"/>
      <c r="VKS4" s="208"/>
      <c r="VKT4" s="208"/>
      <c r="VKU4" s="208"/>
      <c r="VKV4" s="208"/>
      <c r="VKW4" s="208"/>
      <c r="VKX4" s="208"/>
      <c r="VKY4" s="208"/>
      <c r="VKZ4" s="208"/>
      <c r="VLA4" s="208"/>
      <c r="VLB4" s="208"/>
      <c r="VLC4" s="208"/>
      <c r="VLD4" s="208"/>
      <c r="VLE4" s="208"/>
      <c r="VLF4" s="208"/>
      <c r="VLG4" s="208"/>
      <c r="VLH4" s="208"/>
      <c r="VLI4" s="208"/>
      <c r="VLJ4" s="208"/>
      <c r="VLK4" s="208"/>
      <c r="VLL4" s="208"/>
      <c r="VLM4" s="208"/>
      <c r="VLN4" s="208"/>
      <c r="VLO4" s="208"/>
      <c r="VLP4" s="208"/>
      <c r="VLQ4" s="208"/>
      <c r="VLR4" s="208"/>
      <c r="VLS4" s="208"/>
      <c r="VLT4" s="208"/>
      <c r="VLU4" s="208"/>
      <c r="VLV4" s="208"/>
      <c r="VLW4" s="208"/>
      <c r="VLX4" s="208"/>
      <c r="VLY4" s="208"/>
      <c r="VLZ4" s="208"/>
      <c r="VMA4" s="208"/>
      <c r="VMB4" s="208"/>
      <c r="VMC4" s="208"/>
      <c r="VMD4" s="208"/>
      <c r="VME4" s="208"/>
      <c r="VMF4" s="208"/>
      <c r="VMG4" s="208"/>
      <c r="VMH4" s="208"/>
      <c r="VMI4" s="208"/>
      <c r="VMJ4" s="208"/>
      <c r="VMK4" s="208"/>
      <c r="VML4" s="208"/>
      <c r="VMM4" s="208"/>
      <c r="VMN4" s="208"/>
      <c r="VMO4" s="208"/>
      <c r="VMP4" s="208"/>
      <c r="VMQ4" s="208"/>
      <c r="VMR4" s="208"/>
      <c r="VMS4" s="208"/>
      <c r="VMT4" s="208"/>
      <c r="VMU4" s="208"/>
      <c r="VMV4" s="208"/>
      <c r="VMW4" s="208"/>
      <c r="VMX4" s="208"/>
      <c r="VMY4" s="208"/>
      <c r="VMZ4" s="208"/>
      <c r="VNA4" s="208"/>
      <c r="VNB4" s="208"/>
      <c r="VNC4" s="208"/>
      <c r="VND4" s="208"/>
      <c r="VNE4" s="208"/>
      <c r="VNF4" s="208"/>
      <c r="VNG4" s="208"/>
      <c r="VNH4" s="208"/>
      <c r="VNI4" s="208"/>
      <c r="VNJ4" s="208"/>
      <c r="VNK4" s="208"/>
      <c r="VNL4" s="208"/>
      <c r="VNM4" s="208"/>
      <c r="VNN4" s="208"/>
      <c r="VNO4" s="208"/>
      <c r="VNP4" s="208"/>
      <c r="VNQ4" s="208"/>
      <c r="VNR4" s="208"/>
      <c r="VNS4" s="208"/>
      <c r="VNT4" s="208"/>
      <c r="VNU4" s="208"/>
      <c r="VNV4" s="208"/>
      <c r="VNW4" s="208"/>
      <c r="VNX4" s="208"/>
      <c r="VNY4" s="208"/>
      <c r="VNZ4" s="208"/>
      <c r="VOA4" s="208"/>
      <c r="VOB4" s="208"/>
      <c r="VOC4" s="208"/>
      <c r="VOD4" s="208"/>
      <c r="VOE4" s="208"/>
      <c r="VOF4" s="208"/>
      <c r="VOG4" s="208"/>
      <c r="VOH4" s="208"/>
      <c r="VOI4" s="208"/>
      <c r="VOJ4" s="208"/>
      <c r="VOK4" s="208"/>
      <c r="VOL4" s="208"/>
      <c r="VOM4" s="208"/>
      <c r="VON4" s="208"/>
      <c r="VOO4" s="208"/>
      <c r="VOP4" s="208"/>
      <c r="VOQ4" s="208"/>
      <c r="VOR4" s="208"/>
      <c r="VOS4" s="208"/>
      <c r="VOT4" s="208"/>
      <c r="VOU4" s="208"/>
      <c r="VOV4" s="208"/>
      <c r="VOW4" s="208"/>
      <c r="VOX4" s="208"/>
      <c r="VOY4" s="208"/>
      <c r="VOZ4" s="208"/>
      <c r="VPA4" s="208"/>
      <c r="VPB4" s="208"/>
      <c r="VPC4" s="208"/>
      <c r="VPD4" s="208"/>
      <c r="VPE4" s="208"/>
      <c r="VPF4" s="208"/>
      <c r="VPG4" s="208"/>
      <c r="VPH4" s="208"/>
      <c r="VPI4" s="208"/>
      <c r="VPJ4" s="208"/>
      <c r="VPK4" s="208"/>
      <c r="VPL4" s="208"/>
      <c r="VPM4" s="208"/>
      <c r="VPN4" s="208"/>
      <c r="VPO4" s="208"/>
      <c r="VPP4" s="208"/>
      <c r="VPQ4" s="208"/>
      <c r="VPR4" s="208"/>
      <c r="VPS4" s="208"/>
      <c r="VPT4" s="208"/>
      <c r="VPU4" s="208"/>
      <c r="VPV4" s="208"/>
      <c r="VPW4" s="208"/>
      <c r="VPX4" s="208"/>
      <c r="VPY4" s="208"/>
      <c r="VPZ4" s="208"/>
      <c r="VQA4" s="208"/>
      <c r="VQB4" s="208"/>
      <c r="VQC4" s="208"/>
      <c r="VQD4" s="208"/>
      <c r="VQE4" s="208"/>
      <c r="VQF4" s="208"/>
      <c r="VQG4" s="208"/>
      <c r="VQH4" s="208"/>
      <c r="VQI4" s="208"/>
      <c r="VQJ4" s="208"/>
      <c r="VQK4" s="208"/>
      <c r="VQL4" s="208"/>
      <c r="VQM4" s="208"/>
      <c r="VQN4" s="208"/>
      <c r="VQO4" s="208"/>
      <c r="VQP4" s="208"/>
      <c r="VQQ4" s="208"/>
      <c r="VQR4" s="208"/>
      <c r="VQS4" s="208"/>
      <c r="VQT4" s="208"/>
      <c r="VQU4" s="208"/>
      <c r="VQV4" s="208"/>
      <c r="VQW4" s="208"/>
      <c r="VQX4" s="208"/>
      <c r="VQY4" s="208"/>
      <c r="VQZ4" s="208"/>
      <c r="VRA4" s="208"/>
      <c r="VRB4" s="208"/>
      <c r="VRC4" s="208"/>
      <c r="VRD4" s="208"/>
      <c r="VRE4" s="208"/>
      <c r="VRF4" s="208"/>
      <c r="VRG4" s="208"/>
      <c r="VRH4" s="208"/>
      <c r="VRI4" s="208"/>
      <c r="VRJ4" s="208"/>
      <c r="VRK4" s="208"/>
      <c r="VRL4" s="208"/>
      <c r="VRM4" s="208"/>
      <c r="VRN4" s="208"/>
      <c r="VRO4" s="208"/>
      <c r="VRP4" s="208"/>
      <c r="VRQ4" s="208"/>
      <c r="VRR4" s="208"/>
      <c r="VRS4" s="208"/>
      <c r="VRT4" s="208"/>
      <c r="VRU4" s="208"/>
      <c r="VRV4" s="208"/>
      <c r="VRW4" s="208"/>
      <c r="VRX4" s="208"/>
      <c r="VRY4" s="208"/>
      <c r="VRZ4" s="208"/>
      <c r="VSA4" s="208"/>
      <c r="VSB4" s="208"/>
      <c r="VSC4" s="208"/>
      <c r="VSD4" s="208"/>
      <c r="VSE4" s="208"/>
      <c r="VSF4" s="208"/>
      <c r="VSG4" s="208"/>
      <c r="VSH4" s="208"/>
      <c r="VSI4" s="208"/>
      <c r="VSJ4" s="208"/>
      <c r="VSK4" s="208"/>
      <c r="VSL4" s="208"/>
      <c r="VSM4" s="208"/>
      <c r="VSN4" s="208"/>
      <c r="VSO4" s="208"/>
      <c r="VSP4" s="208"/>
      <c r="VSQ4" s="208"/>
      <c r="VSR4" s="208"/>
      <c r="VSS4" s="208"/>
      <c r="VST4" s="208"/>
      <c r="VSU4" s="208"/>
      <c r="VSV4" s="208"/>
      <c r="VSW4" s="208"/>
      <c r="VSX4" s="208"/>
      <c r="VSY4" s="208"/>
      <c r="VSZ4" s="208"/>
      <c r="VTA4" s="208"/>
      <c r="VTB4" s="208"/>
      <c r="VTC4" s="208"/>
      <c r="VTD4" s="208"/>
      <c r="VTE4" s="208"/>
      <c r="VTF4" s="208"/>
      <c r="VTG4" s="208"/>
      <c r="VTH4" s="208"/>
      <c r="VTI4" s="208"/>
      <c r="VTJ4" s="208"/>
      <c r="VTK4" s="208"/>
      <c r="VTL4" s="208"/>
      <c r="VTM4" s="208"/>
      <c r="VTN4" s="208"/>
      <c r="VTO4" s="208"/>
      <c r="VTP4" s="208"/>
      <c r="VTQ4" s="208"/>
      <c r="VTR4" s="208"/>
      <c r="VTS4" s="208"/>
      <c r="VTT4" s="208"/>
      <c r="VTU4" s="208"/>
      <c r="VTV4" s="208"/>
      <c r="VTW4" s="208"/>
      <c r="VTX4" s="208"/>
      <c r="VTY4" s="208"/>
      <c r="VTZ4" s="208"/>
      <c r="VUA4" s="208"/>
      <c r="VUB4" s="208"/>
      <c r="VUC4" s="208"/>
      <c r="VUD4" s="208"/>
      <c r="VUE4" s="208"/>
      <c r="VUF4" s="208"/>
      <c r="VUG4" s="208"/>
      <c r="VUH4" s="208"/>
      <c r="VUI4" s="208"/>
      <c r="VUJ4" s="208"/>
      <c r="VUK4" s="208"/>
      <c r="VUL4" s="208"/>
      <c r="VUM4" s="208"/>
      <c r="VUN4" s="208"/>
      <c r="VUO4" s="208"/>
      <c r="VUP4" s="208"/>
      <c r="VUQ4" s="208"/>
      <c r="VUR4" s="208"/>
      <c r="VUS4" s="208"/>
      <c r="VUT4" s="208"/>
      <c r="VUU4" s="208"/>
      <c r="VUV4" s="208"/>
      <c r="VUW4" s="208"/>
      <c r="VUX4" s="208"/>
      <c r="VUY4" s="208"/>
      <c r="VUZ4" s="208"/>
      <c r="VVA4" s="208"/>
      <c r="VVB4" s="208"/>
      <c r="VVC4" s="208"/>
      <c r="VVD4" s="208"/>
      <c r="VVE4" s="208"/>
      <c r="VVF4" s="208"/>
      <c r="VVG4" s="208"/>
      <c r="VVH4" s="208"/>
      <c r="VVI4" s="208"/>
      <c r="VVJ4" s="208"/>
      <c r="VVK4" s="208"/>
      <c r="VVL4" s="208"/>
      <c r="VVM4" s="208"/>
      <c r="VVN4" s="208"/>
      <c r="VVO4" s="208"/>
      <c r="VVP4" s="208"/>
      <c r="VVQ4" s="208"/>
      <c r="VVR4" s="208"/>
      <c r="VVS4" s="208"/>
      <c r="VVT4" s="208"/>
      <c r="VVU4" s="208"/>
      <c r="VVV4" s="208"/>
      <c r="VVW4" s="208"/>
      <c r="VVX4" s="208"/>
      <c r="VVY4" s="208"/>
      <c r="VVZ4" s="208"/>
      <c r="VWA4" s="208"/>
      <c r="VWB4" s="208"/>
      <c r="VWC4" s="208"/>
      <c r="VWD4" s="208"/>
      <c r="VWE4" s="208"/>
      <c r="VWF4" s="208"/>
      <c r="VWG4" s="208"/>
      <c r="VWH4" s="208"/>
      <c r="VWI4" s="208"/>
      <c r="VWJ4" s="208"/>
      <c r="VWK4" s="208"/>
      <c r="VWL4" s="208"/>
      <c r="VWM4" s="208"/>
      <c r="VWN4" s="208"/>
      <c r="VWO4" s="208"/>
      <c r="VWP4" s="208"/>
      <c r="VWQ4" s="208"/>
      <c r="VWR4" s="208"/>
      <c r="VWS4" s="208"/>
      <c r="VWT4" s="208"/>
      <c r="VWU4" s="208"/>
      <c r="VWV4" s="208"/>
      <c r="VWW4" s="208"/>
      <c r="VWX4" s="208"/>
      <c r="VWY4" s="208"/>
      <c r="VWZ4" s="208"/>
      <c r="VXA4" s="208"/>
      <c r="VXB4" s="208"/>
      <c r="VXC4" s="208"/>
      <c r="VXD4" s="208"/>
      <c r="VXE4" s="208"/>
      <c r="VXF4" s="208"/>
      <c r="VXG4" s="208"/>
      <c r="VXH4" s="208"/>
      <c r="VXI4" s="208"/>
      <c r="VXJ4" s="208"/>
      <c r="VXK4" s="208"/>
      <c r="VXL4" s="208"/>
      <c r="VXM4" s="208"/>
      <c r="VXN4" s="208"/>
      <c r="VXO4" s="208"/>
      <c r="VXP4" s="208"/>
      <c r="VXQ4" s="208"/>
      <c r="VXR4" s="208"/>
      <c r="VXS4" s="208"/>
      <c r="VXT4" s="208"/>
      <c r="VXU4" s="208"/>
      <c r="VXV4" s="208"/>
      <c r="VXW4" s="208"/>
      <c r="VXX4" s="208"/>
      <c r="VXY4" s="208"/>
      <c r="VXZ4" s="208"/>
      <c r="VYA4" s="208"/>
      <c r="VYB4" s="208"/>
      <c r="VYC4" s="208"/>
      <c r="VYD4" s="208"/>
      <c r="VYE4" s="208"/>
      <c r="VYF4" s="208"/>
      <c r="VYG4" s="208"/>
      <c r="VYH4" s="208"/>
      <c r="VYI4" s="208"/>
      <c r="VYJ4" s="208"/>
      <c r="VYK4" s="208"/>
      <c r="VYL4" s="208"/>
      <c r="VYM4" s="208"/>
      <c r="VYN4" s="208"/>
      <c r="VYO4" s="208"/>
      <c r="VYP4" s="208"/>
      <c r="VYQ4" s="208"/>
      <c r="VYR4" s="208"/>
      <c r="VYS4" s="208"/>
      <c r="VYT4" s="208"/>
      <c r="VYU4" s="208"/>
      <c r="VYV4" s="208"/>
      <c r="VYW4" s="208"/>
      <c r="VYX4" s="208"/>
      <c r="VYY4" s="208"/>
      <c r="VYZ4" s="208"/>
      <c r="VZA4" s="208"/>
      <c r="VZB4" s="208"/>
      <c r="VZC4" s="208"/>
      <c r="VZD4" s="208"/>
      <c r="VZE4" s="208"/>
      <c r="VZF4" s="208"/>
      <c r="VZG4" s="208"/>
      <c r="VZH4" s="208"/>
      <c r="VZI4" s="208"/>
      <c r="VZJ4" s="208"/>
      <c r="VZK4" s="208"/>
      <c r="VZL4" s="208"/>
      <c r="VZM4" s="208"/>
      <c r="VZN4" s="208"/>
      <c r="VZO4" s="208"/>
      <c r="VZP4" s="208"/>
      <c r="VZQ4" s="208"/>
      <c r="VZR4" s="208"/>
      <c r="VZS4" s="208"/>
      <c r="VZT4" s="208"/>
      <c r="VZU4" s="208"/>
      <c r="VZV4" s="208"/>
      <c r="VZW4" s="208"/>
      <c r="VZX4" s="208"/>
      <c r="VZY4" s="208"/>
      <c r="VZZ4" s="208"/>
      <c r="WAA4" s="208"/>
      <c r="WAB4" s="208"/>
      <c r="WAC4" s="208"/>
      <c r="WAD4" s="208"/>
      <c r="WAE4" s="208"/>
      <c r="WAF4" s="208"/>
      <c r="WAG4" s="208"/>
      <c r="WAH4" s="208"/>
      <c r="WAI4" s="208"/>
      <c r="WAJ4" s="208"/>
      <c r="WAK4" s="208"/>
      <c r="WAL4" s="208"/>
      <c r="WAM4" s="208"/>
      <c r="WAN4" s="208"/>
      <c r="WAO4" s="208"/>
      <c r="WAP4" s="208"/>
      <c r="WAQ4" s="208"/>
      <c r="WAR4" s="208"/>
      <c r="WAS4" s="208"/>
      <c r="WAT4" s="208"/>
      <c r="WAU4" s="208"/>
      <c r="WAV4" s="208"/>
      <c r="WAW4" s="208"/>
      <c r="WAX4" s="208"/>
      <c r="WAY4" s="208"/>
      <c r="WAZ4" s="208"/>
      <c r="WBA4" s="208"/>
      <c r="WBB4" s="208"/>
      <c r="WBC4" s="208"/>
      <c r="WBD4" s="208"/>
      <c r="WBE4" s="208"/>
      <c r="WBF4" s="208"/>
      <c r="WBG4" s="208"/>
      <c r="WBH4" s="208"/>
      <c r="WBI4" s="208"/>
      <c r="WBJ4" s="208"/>
      <c r="WBK4" s="208"/>
      <c r="WBL4" s="208"/>
      <c r="WBM4" s="208"/>
      <c r="WBN4" s="208"/>
      <c r="WBO4" s="208"/>
      <c r="WBP4" s="208"/>
      <c r="WBQ4" s="208"/>
      <c r="WBR4" s="208"/>
      <c r="WBS4" s="208"/>
      <c r="WBT4" s="208"/>
      <c r="WBU4" s="208"/>
      <c r="WBV4" s="208"/>
      <c r="WBW4" s="208"/>
      <c r="WBX4" s="208"/>
      <c r="WBY4" s="208"/>
      <c r="WBZ4" s="208"/>
      <c r="WCA4" s="208"/>
      <c r="WCB4" s="208"/>
      <c r="WCC4" s="208"/>
      <c r="WCD4" s="208"/>
      <c r="WCE4" s="208"/>
      <c r="WCF4" s="208"/>
      <c r="WCG4" s="208"/>
      <c r="WCH4" s="208"/>
      <c r="WCI4" s="208"/>
      <c r="WCJ4" s="208"/>
      <c r="WCK4" s="208"/>
      <c r="WCL4" s="208"/>
      <c r="WCM4" s="208"/>
      <c r="WCN4" s="208"/>
      <c r="WCO4" s="208"/>
      <c r="WCP4" s="208"/>
      <c r="WCQ4" s="208"/>
      <c r="WCR4" s="208"/>
      <c r="WCS4" s="208"/>
      <c r="WCT4" s="208"/>
      <c r="WCU4" s="208"/>
      <c r="WCV4" s="208"/>
      <c r="WCW4" s="208"/>
      <c r="WCX4" s="208"/>
      <c r="WCY4" s="208"/>
      <c r="WCZ4" s="208"/>
      <c r="WDA4" s="208"/>
      <c r="WDB4" s="208"/>
      <c r="WDC4" s="208"/>
      <c r="WDD4" s="208"/>
      <c r="WDE4" s="208"/>
      <c r="WDF4" s="208"/>
      <c r="WDG4" s="208"/>
      <c r="WDH4" s="208"/>
      <c r="WDI4" s="208"/>
      <c r="WDJ4" s="208"/>
      <c r="WDK4" s="208"/>
      <c r="WDL4" s="208"/>
      <c r="WDM4" s="208"/>
      <c r="WDN4" s="208"/>
      <c r="WDO4" s="208"/>
      <c r="WDP4" s="208"/>
      <c r="WDQ4" s="208"/>
      <c r="WDR4" s="208"/>
      <c r="WDS4" s="208"/>
      <c r="WDT4" s="208"/>
      <c r="WDU4" s="208"/>
      <c r="WDV4" s="208"/>
      <c r="WDW4" s="208"/>
      <c r="WDX4" s="208"/>
      <c r="WDY4" s="208"/>
      <c r="WDZ4" s="208"/>
      <c r="WEA4" s="208"/>
      <c r="WEB4" s="208"/>
      <c r="WEC4" s="208"/>
      <c r="WED4" s="208"/>
      <c r="WEE4" s="208"/>
      <c r="WEF4" s="208"/>
      <c r="WEG4" s="208"/>
      <c r="WEH4" s="208"/>
      <c r="WEI4" s="208"/>
      <c r="WEJ4" s="208"/>
      <c r="WEK4" s="208"/>
      <c r="WEL4" s="208"/>
      <c r="WEM4" s="208"/>
      <c r="WEN4" s="208"/>
      <c r="WEO4" s="208"/>
      <c r="WEP4" s="208"/>
      <c r="WEQ4" s="208"/>
      <c r="WER4" s="208"/>
      <c r="WES4" s="208"/>
      <c r="WET4" s="208"/>
      <c r="WEU4" s="208"/>
      <c r="WEV4" s="208"/>
      <c r="WEW4" s="208"/>
      <c r="WEX4" s="208"/>
      <c r="WEY4" s="208"/>
      <c r="WEZ4" s="208"/>
      <c r="WFA4" s="208"/>
      <c r="WFB4" s="208"/>
      <c r="WFC4" s="208"/>
      <c r="WFD4" s="208"/>
      <c r="WFE4" s="208"/>
      <c r="WFF4" s="208"/>
      <c r="WFG4" s="208"/>
      <c r="WFH4" s="208"/>
      <c r="WFI4" s="208"/>
      <c r="WFJ4" s="208"/>
      <c r="WFK4" s="208"/>
      <c r="WFL4" s="208"/>
      <c r="WFM4" s="208"/>
      <c r="WFN4" s="208"/>
      <c r="WFO4" s="208"/>
      <c r="WFP4" s="208"/>
      <c r="WFQ4" s="208"/>
      <c r="WFR4" s="208"/>
      <c r="WFS4" s="208"/>
      <c r="WFT4" s="208"/>
      <c r="WFU4" s="208"/>
      <c r="WFV4" s="208"/>
      <c r="WFW4" s="208"/>
      <c r="WFX4" s="208"/>
      <c r="WFY4" s="208"/>
      <c r="WFZ4" s="208"/>
      <c r="WGA4" s="208"/>
      <c r="WGB4" s="208"/>
      <c r="WGC4" s="208"/>
      <c r="WGD4" s="208"/>
      <c r="WGE4" s="208"/>
      <c r="WGF4" s="208"/>
      <c r="WGG4" s="208"/>
      <c r="WGH4" s="208"/>
      <c r="WGI4" s="208"/>
      <c r="WGJ4" s="208"/>
      <c r="WGK4" s="208"/>
      <c r="WGL4" s="208"/>
      <c r="WGM4" s="208"/>
      <c r="WGN4" s="208"/>
      <c r="WGO4" s="208"/>
      <c r="WGP4" s="208"/>
      <c r="WGQ4" s="208"/>
      <c r="WGR4" s="208"/>
      <c r="WGS4" s="208"/>
      <c r="WGT4" s="208"/>
      <c r="WGU4" s="208"/>
      <c r="WGV4" s="208"/>
      <c r="WGW4" s="208"/>
      <c r="WGX4" s="208"/>
      <c r="WGY4" s="208"/>
      <c r="WGZ4" s="208"/>
      <c r="WHA4" s="208"/>
      <c r="WHB4" s="208"/>
      <c r="WHC4" s="208"/>
      <c r="WHD4" s="208"/>
      <c r="WHE4" s="208"/>
      <c r="WHF4" s="208"/>
      <c r="WHG4" s="208"/>
      <c r="WHH4" s="208"/>
      <c r="WHI4" s="208"/>
      <c r="WHJ4" s="208"/>
      <c r="WHK4" s="208"/>
      <c r="WHL4" s="208"/>
      <c r="WHM4" s="208"/>
      <c r="WHN4" s="208"/>
      <c r="WHO4" s="208"/>
      <c r="WHP4" s="208"/>
      <c r="WHQ4" s="208"/>
      <c r="WHR4" s="208"/>
      <c r="WHS4" s="208"/>
      <c r="WHT4" s="208"/>
      <c r="WHU4" s="208"/>
      <c r="WHV4" s="208"/>
      <c r="WHW4" s="208"/>
      <c r="WHX4" s="208"/>
      <c r="WHY4" s="208"/>
      <c r="WHZ4" s="208"/>
      <c r="WIA4" s="208"/>
      <c r="WIB4" s="208"/>
      <c r="WIC4" s="208"/>
      <c r="WID4" s="208"/>
      <c r="WIE4" s="208"/>
      <c r="WIF4" s="208"/>
      <c r="WIG4" s="208"/>
      <c r="WIH4" s="208"/>
      <c r="WII4" s="208"/>
      <c r="WIJ4" s="208"/>
      <c r="WIK4" s="208"/>
      <c r="WIL4" s="208"/>
      <c r="WIM4" s="208"/>
      <c r="WIN4" s="208"/>
      <c r="WIO4" s="208"/>
      <c r="WIP4" s="208"/>
      <c r="WIQ4" s="208"/>
      <c r="WIR4" s="208"/>
      <c r="WIS4" s="208"/>
      <c r="WIT4" s="208"/>
      <c r="WIU4" s="208"/>
      <c r="WIV4" s="208"/>
      <c r="WIW4" s="208"/>
      <c r="WIX4" s="208"/>
      <c r="WIY4" s="208"/>
      <c r="WIZ4" s="208"/>
      <c r="WJA4" s="208"/>
      <c r="WJB4" s="208"/>
      <c r="WJC4" s="208"/>
      <c r="WJD4" s="208"/>
      <c r="WJE4" s="208"/>
      <c r="WJF4" s="208"/>
      <c r="WJG4" s="208"/>
      <c r="WJH4" s="208"/>
      <c r="WJI4" s="208"/>
      <c r="WJJ4" s="208"/>
      <c r="WJK4" s="208"/>
      <c r="WJL4" s="208"/>
      <c r="WJM4" s="208"/>
      <c r="WJN4" s="208"/>
      <c r="WJO4" s="208"/>
      <c r="WJP4" s="208"/>
      <c r="WJQ4" s="208"/>
      <c r="WJR4" s="208"/>
      <c r="WJS4" s="208"/>
      <c r="WJT4" s="208"/>
      <c r="WJU4" s="208"/>
      <c r="WJV4" s="208"/>
      <c r="WJW4" s="208"/>
      <c r="WJX4" s="208"/>
      <c r="WJY4" s="208"/>
      <c r="WJZ4" s="208"/>
      <c r="WKA4" s="208"/>
      <c r="WKB4" s="208"/>
      <c r="WKC4" s="208"/>
      <c r="WKD4" s="208"/>
      <c r="WKE4" s="208"/>
      <c r="WKF4" s="208"/>
      <c r="WKG4" s="208"/>
      <c r="WKH4" s="208"/>
      <c r="WKI4" s="208"/>
      <c r="WKJ4" s="208"/>
      <c r="WKK4" s="208"/>
      <c r="WKL4" s="208"/>
      <c r="WKM4" s="208"/>
      <c r="WKN4" s="208"/>
      <c r="WKO4" s="208"/>
      <c r="WKP4" s="208"/>
      <c r="WKQ4" s="208"/>
      <c r="WKR4" s="208"/>
      <c r="WKS4" s="208"/>
      <c r="WKT4" s="208"/>
      <c r="WKU4" s="208"/>
      <c r="WKV4" s="208"/>
      <c r="WKW4" s="208"/>
      <c r="WKX4" s="208"/>
      <c r="WKY4" s="208"/>
      <c r="WKZ4" s="208"/>
      <c r="WLA4" s="208"/>
      <c r="WLB4" s="208"/>
      <c r="WLC4" s="208"/>
      <c r="WLD4" s="208"/>
      <c r="WLE4" s="208"/>
      <c r="WLF4" s="208"/>
      <c r="WLG4" s="208"/>
      <c r="WLH4" s="208"/>
      <c r="WLI4" s="208"/>
      <c r="WLJ4" s="208"/>
      <c r="WLK4" s="208"/>
      <c r="WLL4" s="208"/>
      <c r="WLM4" s="208"/>
      <c r="WLN4" s="208"/>
      <c r="WLO4" s="208"/>
      <c r="WLP4" s="208"/>
      <c r="WLQ4" s="208"/>
      <c r="WLR4" s="208"/>
      <c r="WLS4" s="208"/>
      <c r="WLT4" s="208"/>
      <c r="WLU4" s="208"/>
      <c r="WLV4" s="208"/>
      <c r="WLW4" s="208"/>
      <c r="WLX4" s="208"/>
      <c r="WLY4" s="208"/>
      <c r="WLZ4" s="208"/>
      <c r="WMA4" s="208"/>
      <c r="WMB4" s="208"/>
      <c r="WMC4" s="208"/>
      <c r="WMD4" s="208"/>
      <c r="WME4" s="208"/>
      <c r="WMF4" s="208"/>
      <c r="WMG4" s="208"/>
      <c r="WMH4" s="208"/>
      <c r="WMI4" s="208"/>
      <c r="WMJ4" s="208"/>
      <c r="WMK4" s="208"/>
      <c r="WML4" s="208"/>
      <c r="WMM4" s="208"/>
      <c r="WMN4" s="208"/>
      <c r="WMO4" s="208"/>
      <c r="WMP4" s="208"/>
      <c r="WMQ4" s="208"/>
      <c r="WMR4" s="208"/>
      <c r="WMS4" s="208"/>
      <c r="WMT4" s="208"/>
      <c r="WMU4" s="208"/>
      <c r="WMV4" s="208"/>
      <c r="WMW4" s="208"/>
      <c r="WMX4" s="208"/>
      <c r="WMY4" s="208"/>
      <c r="WMZ4" s="208"/>
      <c r="WNA4" s="208"/>
      <c r="WNB4" s="208"/>
      <c r="WNC4" s="208"/>
      <c r="WND4" s="208"/>
      <c r="WNE4" s="208"/>
      <c r="WNF4" s="208"/>
      <c r="WNG4" s="208"/>
      <c r="WNH4" s="208"/>
      <c r="WNI4" s="208"/>
      <c r="WNJ4" s="208"/>
      <c r="WNK4" s="208"/>
      <c r="WNL4" s="208"/>
      <c r="WNM4" s="208"/>
      <c r="WNN4" s="208"/>
      <c r="WNO4" s="208"/>
      <c r="WNP4" s="208"/>
      <c r="WNQ4" s="208"/>
      <c r="WNR4" s="208"/>
      <c r="WNS4" s="208"/>
      <c r="WNT4" s="208"/>
      <c r="WNU4" s="208"/>
      <c r="WNV4" s="208"/>
      <c r="WNW4" s="208"/>
      <c r="WNX4" s="208"/>
      <c r="WNY4" s="208"/>
      <c r="WNZ4" s="208"/>
      <c r="WOA4" s="208"/>
      <c r="WOB4" s="208"/>
      <c r="WOC4" s="208"/>
      <c r="WOD4" s="208"/>
      <c r="WOE4" s="208"/>
      <c r="WOF4" s="208"/>
      <c r="WOG4" s="208"/>
      <c r="WOH4" s="208"/>
      <c r="WOI4" s="208"/>
      <c r="WOJ4" s="208"/>
      <c r="WOK4" s="208"/>
      <c r="WOL4" s="208"/>
      <c r="WOM4" s="208"/>
      <c r="WON4" s="208"/>
      <c r="WOO4" s="208"/>
      <c r="WOP4" s="208"/>
      <c r="WOQ4" s="208"/>
      <c r="WOR4" s="208"/>
      <c r="WOS4" s="208"/>
      <c r="WOT4" s="208"/>
      <c r="WOU4" s="208"/>
      <c r="WOV4" s="208"/>
      <c r="WOW4" s="208"/>
      <c r="WOX4" s="208"/>
      <c r="WOY4" s="208"/>
      <c r="WOZ4" s="208"/>
      <c r="WPA4" s="208"/>
      <c r="WPB4" s="208"/>
      <c r="WPC4" s="208"/>
      <c r="WPD4" s="208"/>
      <c r="WPE4" s="208"/>
      <c r="WPF4" s="208"/>
      <c r="WPG4" s="208"/>
      <c r="WPH4" s="208"/>
      <c r="WPI4" s="208"/>
      <c r="WPJ4" s="208"/>
      <c r="WPK4" s="208"/>
      <c r="WPL4" s="208"/>
      <c r="WPM4" s="208"/>
      <c r="WPN4" s="208"/>
      <c r="WPO4" s="208"/>
      <c r="WPP4" s="208"/>
      <c r="WPQ4" s="208"/>
      <c r="WPR4" s="208"/>
      <c r="WPS4" s="208"/>
      <c r="WPT4" s="208"/>
      <c r="WPU4" s="208"/>
      <c r="WPV4" s="208"/>
      <c r="WPW4" s="208"/>
      <c r="WPX4" s="208"/>
      <c r="WPY4" s="208"/>
      <c r="WPZ4" s="208"/>
      <c r="WQA4" s="208"/>
      <c r="WQB4" s="208"/>
      <c r="WQC4" s="208"/>
      <c r="WQD4" s="208"/>
      <c r="WQE4" s="208"/>
      <c r="WQF4" s="208"/>
      <c r="WQG4" s="208"/>
      <c r="WQH4" s="208"/>
      <c r="WQI4" s="208"/>
      <c r="WQJ4" s="208"/>
      <c r="WQK4" s="208"/>
      <c r="WQL4" s="208"/>
      <c r="WQM4" s="208"/>
      <c r="WQN4" s="208"/>
      <c r="WQO4" s="208"/>
      <c r="WQP4" s="208"/>
      <c r="WQQ4" s="208"/>
      <c r="WQR4" s="208"/>
      <c r="WQS4" s="208"/>
      <c r="WQT4" s="208"/>
      <c r="WQU4" s="208"/>
      <c r="WQV4" s="208"/>
      <c r="WQW4" s="208"/>
      <c r="WQX4" s="208"/>
      <c r="WQY4" s="208"/>
      <c r="WQZ4" s="208"/>
      <c r="WRA4" s="208"/>
      <c r="WRB4" s="208"/>
      <c r="WRC4" s="208"/>
      <c r="WRD4" s="208"/>
      <c r="WRE4" s="208"/>
      <c r="WRF4" s="208"/>
      <c r="WRG4" s="208"/>
      <c r="WRH4" s="208"/>
      <c r="WRI4" s="208"/>
      <c r="WRJ4" s="208"/>
      <c r="WRK4" s="208"/>
      <c r="WRL4" s="208"/>
      <c r="WRM4" s="208"/>
      <c r="WRN4" s="208"/>
      <c r="WRO4" s="208"/>
      <c r="WRP4" s="208"/>
      <c r="WRQ4" s="208"/>
      <c r="WRR4" s="208"/>
      <c r="WRS4" s="208"/>
      <c r="WRT4" s="208"/>
      <c r="WRU4" s="208"/>
      <c r="WRV4" s="208"/>
      <c r="WRW4" s="208"/>
      <c r="WRX4" s="208"/>
      <c r="WRY4" s="208"/>
      <c r="WRZ4" s="208"/>
      <c r="WSA4" s="208"/>
      <c r="WSB4" s="208"/>
      <c r="WSC4" s="208"/>
      <c r="WSD4" s="208"/>
      <c r="WSE4" s="208"/>
      <c r="WSF4" s="208"/>
      <c r="WSG4" s="208"/>
      <c r="WSH4" s="208"/>
      <c r="WSI4" s="208"/>
      <c r="WSJ4" s="208"/>
      <c r="WSK4" s="208"/>
      <c r="WSL4" s="208"/>
      <c r="WSM4" s="208"/>
      <c r="WSN4" s="208"/>
      <c r="WSO4" s="208"/>
      <c r="WSP4" s="208"/>
      <c r="WSQ4" s="208"/>
      <c r="WSR4" s="208"/>
      <c r="WSS4" s="208"/>
      <c r="WST4" s="208"/>
      <c r="WSU4" s="208"/>
      <c r="WSV4" s="208"/>
      <c r="WSW4" s="208"/>
      <c r="WSX4" s="208"/>
      <c r="WSY4" s="208"/>
      <c r="WSZ4" s="208"/>
      <c r="WTA4" s="208"/>
      <c r="WTB4" s="208"/>
      <c r="WTC4" s="208"/>
      <c r="WTD4" s="208"/>
      <c r="WTE4" s="208"/>
      <c r="WTF4" s="208"/>
      <c r="WTG4" s="208"/>
      <c r="WTH4" s="208"/>
      <c r="WTI4" s="208"/>
      <c r="WTJ4" s="208"/>
      <c r="WTK4" s="208"/>
      <c r="WTL4" s="208"/>
      <c r="WTM4" s="208"/>
      <c r="WTN4" s="208"/>
      <c r="WTO4" s="208"/>
      <c r="WTP4" s="208"/>
      <c r="WTQ4" s="208"/>
      <c r="WTR4" s="208"/>
      <c r="WTS4" s="208"/>
      <c r="WTT4" s="208"/>
      <c r="WTU4" s="208"/>
      <c r="WTV4" s="208"/>
      <c r="WTW4" s="208"/>
      <c r="WTX4" s="208"/>
      <c r="WTY4" s="208"/>
      <c r="WTZ4" s="208"/>
      <c r="WUA4" s="208"/>
      <c r="WUB4" s="208"/>
      <c r="WUC4" s="208"/>
      <c r="WUD4" s="208"/>
      <c r="WUE4" s="208"/>
      <c r="WUF4" s="208"/>
      <c r="WUG4" s="208"/>
      <c r="WUH4" s="208"/>
      <c r="WUI4" s="208"/>
      <c r="WUJ4" s="208"/>
      <c r="WUK4" s="208"/>
      <c r="WUL4" s="208"/>
      <c r="WUM4" s="208"/>
      <c r="WUN4" s="208"/>
      <c r="WUO4" s="208"/>
      <c r="WUP4" s="208"/>
      <c r="WUQ4" s="208"/>
      <c r="WUR4" s="208"/>
      <c r="WUS4" s="208"/>
      <c r="WUT4" s="208"/>
      <c r="WUU4" s="208"/>
      <c r="WUV4" s="208"/>
      <c r="WUW4" s="208"/>
      <c r="WUX4" s="208"/>
      <c r="WUY4" s="208"/>
      <c r="WUZ4" s="208"/>
      <c r="WVA4" s="208"/>
      <c r="WVB4" s="208"/>
      <c r="WVC4" s="208"/>
      <c r="WVD4" s="208"/>
      <c r="WVE4" s="208"/>
      <c r="WVF4" s="208"/>
      <c r="WVG4" s="208"/>
      <c r="WVH4" s="208"/>
      <c r="WVI4" s="208"/>
      <c r="WVJ4" s="208"/>
      <c r="WVK4" s="208"/>
      <c r="WVL4" s="208"/>
      <c r="WVM4" s="208"/>
      <c r="WVN4" s="208"/>
      <c r="WVO4" s="208"/>
      <c r="WVP4" s="208"/>
      <c r="WVQ4" s="208"/>
      <c r="WVR4" s="208"/>
      <c r="WVS4" s="208"/>
      <c r="WVT4" s="208"/>
      <c r="WVU4" s="208"/>
      <c r="WVV4" s="208"/>
      <c r="WVW4" s="208"/>
      <c r="WVX4" s="208"/>
      <c r="WVY4" s="208"/>
      <c r="WVZ4" s="208"/>
      <c r="WWA4" s="208"/>
      <c r="WWB4" s="208"/>
      <c r="WWC4" s="208"/>
      <c r="WWD4" s="208"/>
      <c r="WWE4" s="208"/>
      <c r="WWF4" s="208"/>
      <c r="WWG4" s="208"/>
      <c r="WWH4" s="208"/>
      <c r="WWI4" s="208"/>
      <c r="WWJ4" s="208"/>
      <c r="WWK4" s="208"/>
      <c r="WWL4" s="208"/>
      <c r="WWM4" s="208"/>
      <c r="WWN4" s="208"/>
      <c r="WWO4" s="208"/>
      <c r="WWP4" s="208"/>
      <c r="WWQ4" s="208"/>
      <c r="WWR4" s="208"/>
      <c r="WWS4" s="208"/>
      <c r="WWT4" s="208"/>
      <c r="WWU4" s="208"/>
      <c r="WWV4" s="208"/>
      <c r="WWW4" s="208"/>
      <c r="WWX4" s="208"/>
      <c r="WWY4" s="208"/>
      <c r="WWZ4" s="208"/>
      <c r="WXA4" s="208"/>
      <c r="WXB4" s="208"/>
      <c r="WXC4" s="208"/>
      <c r="WXD4" s="208"/>
      <c r="WXE4" s="208"/>
      <c r="WXF4" s="208"/>
      <c r="WXG4" s="208"/>
      <c r="WXH4" s="208"/>
      <c r="WXI4" s="208"/>
      <c r="WXJ4" s="208"/>
      <c r="WXK4" s="208"/>
      <c r="WXL4" s="208"/>
      <c r="WXM4" s="208"/>
      <c r="WXN4" s="208"/>
      <c r="WXO4" s="208"/>
      <c r="WXP4" s="208"/>
      <c r="WXQ4" s="208"/>
      <c r="WXR4" s="208"/>
      <c r="WXS4" s="208"/>
      <c r="WXT4" s="208"/>
      <c r="WXU4" s="208"/>
      <c r="WXV4" s="208"/>
      <c r="WXW4" s="208"/>
      <c r="WXX4" s="208"/>
      <c r="WXY4" s="208"/>
      <c r="WXZ4" s="208"/>
      <c r="WYA4" s="208"/>
      <c r="WYB4" s="208"/>
      <c r="WYC4" s="208"/>
      <c r="WYD4" s="208"/>
      <c r="WYE4" s="208"/>
      <c r="WYF4" s="208"/>
      <c r="WYG4" s="208"/>
      <c r="WYH4" s="208"/>
      <c r="WYI4" s="208"/>
      <c r="WYJ4" s="208"/>
      <c r="WYK4" s="208"/>
      <c r="WYL4" s="208"/>
      <c r="WYM4" s="208"/>
      <c r="WYN4" s="208"/>
      <c r="WYO4" s="208"/>
      <c r="WYP4" s="208"/>
      <c r="WYQ4" s="208"/>
      <c r="WYR4" s="208"/>
      <c r="WYS4" s="208"/>
      <c r="WYT4" s="208"/>
      <c r="WYU4" s="208"/>
      <c r="WYV4" s="208"/>
      <c r="WYW4" s="208"/>
      <c r="WYX4" s="208"/>
      <c r="WYY4" s="208"/>
      <c r="WYZ4" s="208"/>
      <c r="WZA4" s="208"/>
      <c r="WZB4" s="208"/>
      <c r="WZC4" s="208"/>
      <c r="WZD4" s="208"/>
      <c r="WZE4" s="208"/>
      <c r="WZF4" s="208"/>
      <c r="WZG4" s="208"/>
      <c r="WZH4" s="208"/>
      <c r="WZI4" s="208"/>
      <c r="WZJ4" s="208"/>
      <c r="WZK4" s="208"/>
      <c r="WZL4" s="208"/>
      <c r="WZM4" s="208"/>
      <c r="WZN4" s="208"/>
      <c r="WZO4" s="208"/>
      <c r="WZP4" s="208"/>
      <c r="WZQ4" s="208"/>
      <c r="WZR4" s="208"/>
      <c r="WZS4" s="208"/>
      <c r="WZT4" s="208"/>
      <c r="WZU4" s="208"/>
      <c r="WZV4" s="208"/>
      <c r="WZW4" s="208"/>
      <c r="WZX4" s="208"/>
      <c r="WZY4" s="208"/>
      <c r="WZZ4" s="208"/>
      <c r="XAA4" s="208"/>
      <c r="XAB4" s="208"/>
      <c r="XAC4" s="208"/>
      <c r="XAD4" s="208"/>
      <c r="XAE4" s="208"/>
      <c r="XAF4" s="208"/>
      <c r="XAG4" s="208"/>
      <c r="XAH4" s="208"/>
      <c r="XAI4" s="208"/>
      <c r="XAJ4" s="208"/>
      <c r="XAK4" s="208"/>
      <c r="XAL4" s="208"/>
      <c r="XAM4" s="208"/>
      <c r="XAN4" s="208"/>
      <c r="XAO4" s="208"/>
      <c r="XAP4" s="208"/>
      <c r="XAQ4" s="208"/>
      <c r="XAR4" s="208"/>
      <c r="XAS4" s="208"/>
      <c r="XAT4" s="208"/>
      <c r="XAU4" s="208"/>
      <c r="XAV4" s="208"/>
      <c r="XAW4" s="208"/>
      <c r="XAX4" s="208"/>
      <c r="XAY4" s="208"/>
      <c r="XAZ4" s="208"/>
      <c r="XBA4" s="208"/>
      <c r="XBB4" s="208"/>
      <c r="XBC4" s="208"/>
      <c r="XBD4" s="208"/>
      <c r="XBE4" s="208"/>
      <c r="XBF4" s="208"/>
      <c r="XBG4" s="208"/>
      <c r="XBH4" s="208"/>
      <c r="XBI4" s="208"/>
      <c r="XBJ4" s="208"/>
      <c r="XBK4" s="208"/>
      <c r="XBL4" s="208"/>
      <c r="XBM4" s="208"/>
      <c r="XBN4" s="208"/>
      <c r="XBO4" s="208"/>
      <c r="XBP4" s="208"/>
      <c r="XBQ4" s="208"/>
      <c r="XBR4" s="208"/>
      <c r="XBS4" s="208"/>
      <c r="XBT4" s="208"/>
      <c r="XBU4" s="208"/>
      <c r="XBV4" s="208"/>
      <c r="XBW4" s="208"/>
      <c r="XBX4" s="208"/>
      <c r="XBY4" s="208"/>
      <c r="XBZ4" s="208"/>
      <c r="XCA4" s="208"/>
      <c r="XCB4" s="208"/>
      <c r="XCC4" s="208"/>
      <c r="XCD4" s="208"/>
      <c r="XCE4" s="208"/>
      <c r="XCF4" s="208"/>
      <c r="XCG4" s="208"/>
      <c r="XCH4" s="208"/>
      <c r="XCI4" s="208"/>
      <c r="XCJ4" s="208"/>
      <c r="XCK4" s="208"/>
      <c r="XCL4" s="208"/>
      <c r="XCM4" s="208"/>
      <c r="XCN4" s="208"/>
      <c r="XCO4" s="208"/>
      <c r="XCP4" s="208"/>
      <c r="XCQ4" s="208"/>
      <c r="XCR4" s="208"/>
      <c r="XCS4" s="208"/>
      <c r="XCT4" s="208"/>
      <c r="XCU4" s="208"/>
      <c r="XCV4" s="208"/>
      <c r="XCW4" s="208"/>
      <c r="XCX4" s="208"/>
      <c r="XCY4" s="208"/>
      <c r="XCZ4" s="208"/>
      <c r="XDA4" s="208"/>
      <c r="XDB4" s="208"/>
      <c r="XDC4" s="208"/>
      <c r="XDD4" s="208"/>
      <c r="XDE4" s="208"/>
      <c r="XDF4" s="208"/>
      <c r="XDG4" s="208"/>
      <c r="XDH4" s="208"/>
      <c r="XDI4" s="208"/>
      <c r="XDJ4" s="208"/>
      <c r="XDK4" s="208"/>
      <c r="XDL4" s="208"/>
      <c r="XDM4" s="208"/>
      <c r="XDN4" s="208"/>
      <c r="XDO4" s="208"/>
      <c r="XDP4" s="208"/>
      <c r="XDQ4" s="208"/>
      <c r="XDR4" s="208"/>
      <c r="XDS4" s="208"/>
      <c r="XDT4" s="208"/>
      <c r="XDU4" s="208"/>
      <c r="XDV4" s="208"/>
      <c r="XDW4" s="208"/>
      <c r="XDX4" s="208"/>
      <c r="XDY4" s="208"/>
      <c r="XDZ4" s="208"/>
      <c r="XEA4" s="208"/>
      <c r="XEB4" s="208"/>
      <c r="XEC4" s="208"/>
      <c r="XED4" s="208"/>
      <c r="XEE4" s="208"/>
      <c r="XEF4" s="208"/>
      <c r="XEG4" s="208"/>
      <c r="XEH4" s="208"/>
      <c r="XEI4" s="208"/>
      <c r="XEJ4" s="208"/>
      <c r="XEK4" s="208"/>
      <c r="XEL4" s="208"/>
      <c r="XEM4" s="208"/>
      <c r="XEN4" s="208"/>
      <c r="XEO4" s="208"/>
      <c r="XEP4" s="208"/>
      <c r="XEQ4" s="208"/>
      <c r="XER4" s="208"/>
      <c r="XES4" s="208"/>
      <c r="XET4" s="208"/>
      <c r="XEU4" s="208"/>
      <c r="XEV4" s="208"/>
      <c r="XEW4" s="208"/>
      <c r="XEX4" s="208"/>
      <c r="XEY4" s="208"/>
      <c r="XEZ4" s="208"/>
      <c r="XFA4" s="208"/>
      <c r="XFB4" s="208"/>
    </row>
    <row r="5" spans="2:16382" ht="20.5" thickBot="1">
      <c r="B5" s="1490"/>
      <c r="C5" s="434"/>
      <c r="D5" s="434"/>
      <c r="E5" s="434"/>
      <c r="F5" s="435"/>
      <c r="G5" s="435"/>
      <c r="H5" s="435"/>
      <c r="I5" s="435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9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  <c r="IT5" s="208"/>
      <c r="IU5" s="208"/>
      <c r="IV5" s="208"/>
      <c r="IW5" s="208"/>
      <c r="IX5" s="208"/>
      <c r="IY5" s="208"/>
      <c r="IZ5" s="208"/>
      <c r="JA5" s="208"/>
      <c r="JB5" s="208"/>
      <c r="JC5" s="208"/>
      <c r="JD5" s="208"/>
      <c r="JE5" s="208"/>
      <c r="JF5" s="208"/>
      <c r="JG5" s="208"/>
      <c r="JH5" s="208"/>
      <c r="JI5" s="208"/>
      <c r="JJ5" s="208"/>
      <c r="JK5" s="208"/>
      <c r="JL5" s="208"/>
      <c r="JM5" s="208"/>
      <c r="JN5" s="208"/>
      <c r="JO5" s="208"/>
      <c r="JP5" s="208"/>
      <c r="JQ5" s="208"/>
      <c r="JR5" s="208"/>
      <c r="JS5" s="208"/>
      <c r="JT5" s="208"/>
      <c r="JU5" s="208"/>
      <c r="JV5" s="208"/>
      <c r="JW5" s="208"/>
      <c r="JX5" s="208"/>
      <c r="JY5" s="208"/>
      <c r="JZ5" s="208"/>
      <c r="KA5" s="208"/>
      <c r="KB5" s="208"/>
      <c r="KC5" s="208"/>
      <c r="KD5" s="208"/>
      <c r="KE5" s="208"/>
      <c r="KF5" s="208"/>
      <c r="KG5" s="208"/>
      <c r="KH5" s="208"/>
      <c r="KI5" s="208"/>
      <c r="KJ5" s="208"/>
      <c r="KK5" s="208"/>
      <c r="KL5" s="208"/>
      <c r="KM5" s="208"/>
      <c r="KN5" s="208"/>
      <c r="KO5" s="208"/>
      <c r="KP5" s="208"/>
      <c r="KQ5" s="208"/>
      <c r="KR5" s="208"/>
      <c r="KS5" s="208"/>
      <c r="KT5" s="208"/>
      <c r="KU5" s="208"/>
      <c r="KV5" s="208"/>
      <c r="KW5" s="208"/>
      <c r="KX5" s="208"/>
      <c r="KY5" s="208"/>
      <c r="KZ5" s="208"/>
      <c r="LA5" s="208"/>
      <c r="LB5" s="208"/>
      <c r="LC5" s="208"/>
      <c r="LD5" s="208"/>
      <c r="LE5" s="208"/>
      <c r="LF5" s="208"/>
      <c r="LG5" s="208"/>
      <c r="LH5" s="208"/>
      <c r="LI5" s="208"/>
      <c r="LJ5" s="208"/>
      <c r="LK5" s="208"/>
      <c r="LL5" s="208"/>
      <c r="LM5" s="208"/>
      <c r="LN5" s="208"/>
      <c r="LO5" s="208"/>
      <c r="LP5" s="208"/>
      <c r="LQ5" s="208"/>
      <c r="LR5" s="208"/>
      <c r="LS5" s="208"/>
      <c r="LT5" s="208"/>
      <c r="LU5" s="208"/>
      <c r="LV5" s="208"/>
      <c r="LW5" s="208"/>
      <c r="LX5" s="208"/>
      <c r="LY5" s="208"/>
      <c r="LZ5" s="208"/>
      <c r="MA5" s="208"/>
      <c r="MB5" s="208"/>
      <c r="MC5" s="208"/>
      <c r="MD5" s="208"/>
      <c r="ME5" s="208"/>
      <c r="MF5" s="208"/>
      <c r="MG5" s="208"/>
      <c r="MH5" s="208"/>
      <c r="MI5" s="208"/>
      <c r="MJ5" s="208"/>
      <c r="MK5" s="208"/>
      <c r="ML5" s="208"/>
      <c r="MM5" s="208"/>
      <c r="MN5" s="208"/>
      <c r="MO5" s="208"/>
      <c r="MP5" s="208"/>
      <c r="MQ5" s="208"/>
      <c r="MR5" s="208"/>
      <c r="MS5" s="208"/>
      <c r="MT5" s="208"/>
      <c r="MU5" s="208"/>
      <c r="MV5" s="208"/>
      <c r="MW5" s="208"/>
      <c r="MX5" s="208"/>
      <c r="MY5" s="208"/>
      <c r="MZ5" s="208"/>
      <c r="NA5" s="208"/>
      <c r="NB5" s="208"/>
      <c r="NC5" s="208"/>
      <c r="ND5" s="208"/>
      <c r="NE5" s="208"/>
      <c r="NF5" s="208"/>
      <c r="NG5" s="208"/>
      <c r="NH5" s="208"/>
      <c r="NI5" s="208"/>
      <c r="NJ5" s="208"/>
      <c r="NK5" s="208"/>
      <c r="NL5" s="208"/>
      <c r="NM5" s="208"/>
      <c r="NN5" s="208"/>
      <c r="NO5" s="208"/>
      <c r="NP5" s="208"/>
      <c r="NQ5" s="208"/>
      <c r="NR5" s="208"/>
      <c r="NS5" s="208"/>
      <c r="NT5" s="208"/>
      <c r="NU5" s="208"/>
      <c r="NV5" s="208"/>
      <c r="NW5" s="208"/>
      <c r="NX5" s="208"/>
      <c r="NY5" s="208"/>
      <c r="NZ5" s="208"/>
      <c r="OA5" s="208"/>
      <c r="OB5" s="208"/>
      <c r="OC5" s="208"/>
      <c r="OD5" s="208"/>
      <c r="OE5" s="208"/>
      <c r="OF5" s="208"/>
      <c r="OG5" s="208"/>
      <c r="OH5" s="208"/>
      <c r="OI5" s="208"/>
      <c r="OJ5" s="208"/>
      <c r="OK5" s="208"/>
      <c r="OL5" s="208"/>
      <c r="OM5" s="208"/>
      <c r="ON5" s="208"/>
      <c r="OO5" s="208"/>
      <c r="OP5" s="208"/>
      <c r="OQ5" s="208"/>
      <c r="OR5" s="208"/>
      <c r="OS5" s="208"/>
      <c r="OT5" s="208"/>
      <c r="OU5" s="208"/>
      <c r="OV5" s="208"/>
      <c r="OW5" s="208"/>
      <c r="OX5" s="208"/>
      <c r="OY5" s="208"/>
      <c r="OZ5" s="208"/>
      <c r="PA5" s="208"/>
      <c r="PB5" s="208"/>
      <c r="PC5" s="208"/>
      <c r="PD5" s="208"/>
      <c r="PE5" s="208"/>
      <c r="PF5" s="208"/>
      <c r="PG5" s="208"/>
      <c r="PH5" s="208"/>
      <c r="PI5" s="208"/>
      <c r="PJ5" s="208"/>
      <c r="PK5" s="208"/>
      <c r="PL5" s="208"/>
      <c r="PM5" s="208"/>
      <c r="PN5" s="208"/>
      <c r="PO5" s="208"/>
      <c r="PP5" s="208"/>
      <c r="PQ5" s="208"/>
      <c r="PR5" s="208"/>
      <c r="PS5" s="208"/>
      <c r="PT5" s="208"/>
      <c r="PU5" s="208"/>
      <c r="PV5" s="208"/>
      <c r="PW5" s="208"/>
      <c r="PX5" s="208"/>
      <c r="PY5" s="208"/>
      <c r="PZ5" s="208"/>
      <c r="QA5" s="208"/>
      <c r="QB5" s="208"/>
      <c r="QC5" s="208"/>
      <c r="QD5" s="208"/>
      <c r="QE5" s="208"/>
      <c r="QF5" s="208"/>
      <c r="QG5" s="208"/>
      <c r="QH5" s="208"/>
      <c r="QI5" s="208"/>
      <c r="QJ5" s="208"/>
      <c r="QK5" s="208"/>
      <c r="QL5" s="208"/>
      <c r="QM5" s="208"/>
      <c r="QN5" s="208"/>
      <c r="QO5" s="208"/>
      <c r="QP5" s="208"/>
      <c r="QQ5" s="208"/>
      <c r="QR5" s="208"/>
      <c r="QS5" s="208"/>
      <c r="QT5" s="208"/>
      <c r="QU5" s="208"/>
      <c r="QV5" s="208"/>
      <c r="QW5" s="208"/>
      <c r="QX5" s="208"/>
      <c r="QY5" s="208"/>
      <c r="QZ5" s="208"/>
      <c r="RA5" s="208"/>
      <c r="RB5" s="208"/>
      <c r="RC5" s="208"/>
      <c r="RD5" s="208"/>
      <c r="RE5" s="208"/>
      <c r="RF5" s="208"/>
      <c r="RG5" s="208"/>
      <c r="RH5" s="208"/>
      <c r="RI5" s="208"/>
      <c r="RJ5" s="208"/>
      <c r="RK5" s="208"/>
      <c r="RL5" s="208"/>
      <c r="RM5" s="208"/>
      <c r="RN5" s="208"/>
      <c r="RO5" s="208"/>
      <c r="RP5" s="208"/>
      <c r="RQ5" s="208"/>
      <c r="RR5" s="208"/>
      <c r="RS5" s="208"/>
      <c r="RT5" s="208"/>
      <c r="RU5" s="208"/>
      <c r="RV5" s="208"/>
      <c r="RW5" s="208"/>
      <c r="RX5" s="208"/>
      <c r="RY5" s="208"/>
      <c r="RZ5" s="208"/>
      <c r="SA5" s="208"/>
      <c r="SB5" s="208"/>
      <c r="SC5" s="208"/>
      <c r="SD5" s="208"/>
      <c r="SE5" s="208"/>
      <c r="SF5" s="208"/>
      <c r="SG5" s="208"/>
      <c r="SH5" s="208"/>
      <c r="SI5" s="208"/>
      <c r="SJ5" s="208"/>
      <c r="SK5" s="208"/>
      <c r="SL5" s="208"/>
      <c r="SM5" s="208"/>
      <c r="SN5" s="208"/>
      <c r="SO5" s="208"/>
      <c r="SP5" s="208"/>
      <c r="SQ5" s="208"/>
      <c r="SR5" s="208"/>
      <c r="SS5" s="208"/>
      <c r="ST5" s="208"/>
      <c r="SU5" s="208"/>
      <c r="SV5" s="208"/>
      <c r="SW5" s="208"/>
      <c r="SX5" s="208"/>
      <c r="SY5" s="208"/>
      <c r="SZ5" s="208"/>
      <c r="TA5" s="208"/>
      <c r="TB5" s="208"/>
      <c r="TC5" s="208"/>
      <c r="TD5" s="208"/>
      <c r="TE5" s="208"/>
      <c r="TF5" s="208"/>
      <c r="TG5" s="208"/>
      <c r="TH5" s="208"/>
      <c r="TI5" s="208"/>
      <c r="TJ5" s="208"/>
      <c r="TK5" s="208"/>
      <c r="TL5" s="208"/>
      <c r="TM5" s="208"/>
      <c r="TN5" s="208"/>
      <c r="TO5" s="208"/>
      <c r="TP5" s="208"/>
      <c r="TQ5" s="208"/>
      <c r="TR5" s="208"/>
      <c r="TS5" s="208"/>
      <c r="TT5" s="208"/>
      <c r="TU5" s="208"/>
      <c r="TV5" s="208"/>
      <c r="TW5" s="208"/>
      <c r="TX5" s="208"/>
      <c r="TY5" s="208"/>
      <c r="TZ5" s="208"/>
      <c r="UA5" s="208"/>
      <c r="UB5" s="208"/>
      <c r="UC5" s="208"/>
      <c r="UD5" s="208"/>
      <c r="UE5" s="208"/>
      <c r="UF5" s="208"/>
      <c r="UG5" s="208"/>
      <c r="UH5" s="208"/>
      <c r="UI5" s="208"/>
      <c r="UJ5" s="208"/>
      <c r="UK5" s="208"/>
      <c r="UL5" s="208"/>
      <c r="UM5" s="208"/>
      <c r="UN5" s="208"/>
      <c r="UO5" s="208"/>
      <c r="UP5" s="208"/>
      <c r="UQ5" s="208"/>
      <c r="UR5" s="208"/>
      <c r="US5" s="208"/>
      <c r="UT5" s="208"/>
      <c r="UU5" s="208"/>
      <c r="UV5" s="208"/>
      <c r="UW5" s="208"/>
      <c r="UX5" s="208"/>
      <c r="UY5" s="208"/>
      <c r="UZ5" s="208"/>
      <c r="VA5" s="208"/>
      <c r="VB5" s="208"/>
      <c r="VC5" s="208"/>
      <c r="VD5" s="208"/>
      <c r="VE5" s="208"/>
      <c r="VF5" s="208"/>
      <c r="VG5" s="208"/>
      <c r="VH5" s="208"/>
      <c r="VI5" s="208"/>
      <c r="VJ5" s="208"/>
      <c r="VK5" s="208"/>
      <c r="VL5" s="208"/>
      <c r="VM5" s="208"/>
      <c r="VN5" s="208"/>
      <c r="VO5" s="208"/>
      <c r="VP5" s="208"/>
      <c r="VQ5" s="208"/>
      <c r="VR5" s="208"/>
      <c r="VS5" s="208"/>
      <c r="VT5" s="208"/>
      <c r="VU5" s="208"/>
      <c r="VV5" s="208"/>
      <c r="VW5" s="208"/>
      <c r="VX5" s="208"/>
      <c r="VY5" s="208"/>
      <c r="VZ5" s="208"/>
      <c r="WA5" s="208"/>
      <c r="WB5" s="208"/>
      <c r="WC5" s="208"/>
      <c r="WD5" s="208"/>
      <c r="WE5" s="208"/>
      <c r="WF5" s="208"/>
      <c r="WG5" s="208"/>
      <c r="WH5" s="208"/>
      <c r="WI5" s="208"/>
      <c r="WJ5" s="208"/>
      <c r="WK5" s="208"/>
      <c r="WL5" s="208"/>
      <c r="WM5" s="208"/>
      <c r="WN5" s="208"/>
      <c r="WO5" s="208"/>
      <c r="WP5" s="208"/>
      <c r="WQ5" s="208"/>
      <c r="WR5" s="208"/>
      <c r="WS5" s="208"/>
      <c r="WT5" s="208"/>
      <c r="WU5" s="208"/>
      <c r="WV5" s="208"/>
      <c r="WW5" s="208"/>
      <c r="WX5" s="208"/>
      <c r="WY5" s="208"/>
      <c r="WZ5" s="208"/>
      <c r="XA5" s="208"/>
      <c r="XB5" s="208"/>
      <c r="XC5" s="208"/>
      <c r="XD5" s="208"/>
      <c r="XE5" s="208"/>
      <c r="XF5" s="208"/>
      <c r="XG5" s="208"/>
      <c r="XH5" s="208"/>
      <c r="XI5" s="208"/>
      <c r="XJ5" s="208"/>
      <c r="XK5" s="208"/>
      <c r="XL5" s="208"/>
      <c r="XM5" s="208"/>
      <c r="XN5" s="208"/>
      <c r="XO5" s="208"/>
      <c r="XP5" s="208"/>
      <c r="XQ5" s="208"/>
      <c r="XR5" s="208"/>
      <c r="XS5" s="208"/>
      <c r="XT5" s="208"/>
      <c r="XU5" s="208"/>
      <c r="XV5" s="208"/>
      <c r="XW5" s="208"/>
      <c r="XX5" s="208"/>
      <c r="XY5" s="208"/>
      <c r="XZ5" s="208"/>
      <c r="YA5" s="208"/>
      <c r="YB5" s="208"/>
      <c r="YC5" s="208"/>
      <c r="YD5" s="208"/>
      <c r="YE5" s="208"/>
      <c r="YF5" s="208"/>
      <c r="YG5" s="208"/>
      <c r="YH5" s="208"/>
      <c r="YI5" s="208"/>
      <c r="YJ5" s="208"/>
      <c r="YK5" s="208"/>
      <c r="YL5" s="208"/>
      <c r="YM5" s="208"/>
      <c r="YN5" s="208"/>
      <c r="YO5" s="208"/>
      <c r="YP5" s="208"/>
      <c r="YQ5" s="208"/>
      <c r="YR5" s="208"/>
      <c r="YS5" s="208"/>
      <c r="YT5" s="208"/>
      <c r="YU5" s="208"/>
      <c r="YV5" s="208"/>
      <c r="YW5" s="208"/>
      <c r="YX5" s="208"/>
      <c r="YY5" s="208"/>
      <c r="YZ5" s="208"/>
      <c r="ZA5" s="208"/>
      <c r="ZB5" s="208"/>
      <c r="ZC5" s="208"/>
      <c r="ZD5" s="208"/>
      <c r="ZE5" s="208"/>
      <c r="ZF5" s="208"/>
      <c r="ZG5" s="208"/>
      <c r="ZH5" s="208"/>
      <c r="ZI5" s="208"/>
      <c r="ZJ5" s="208"/>
      <c r="ZK5" s="208"/>
      <c r="ZL5" s="208"/>
      <c r="ZM5" s="208"/>
      <c r="ZN5" s="208"/>
      <c r="ZO5" s="208"/>
      <c r="ZP5" s="208"/>
      <c r="ZQ5" s="208"/>
      <c r="ZR5" s="208"/>
      <c r="ZS5" s="208"/>
      <c r="ZT5" s="208"/>
      <c r="ZU5" s="208"/>
      <c r="ZV5" s="208"/>
      <c r="ZW5" s="208"/>
      <c r="ZX5" s="208"/>
      <c r="ZY5" s="208"/>
      <c r="ZZ5" s="208"/>
      <c r="AAA5" s="208"/>
      <c r="AAB5" s="208"/>
      <c r="AAC5" s="208"/>
      <c r="AAD5" s="208"/>
      <c r="AAE5" s="208"/>
      <c r="AAF5" s="208"/>
      <c r="AAG5" s="208"/>
      <c r="AAH5" s="208"/>
      <c r="AAI5" s="208"/>
      <c r="AAJ5" s="208"/>
      <c r="AAK5" s="208"/>
      <c r="AAL5" s="208"/>
      <c r="AAM5" s="208"/>
      <c r="AAN5" s="208"/>
      <c r="AAO5" s="208"/>
      <c r="AAP5" s="208"/>
      <c r="AAQ5" s="208"/>
      <c r="AAR5" s="208"/>
      <c r="AAS5" s="208"/>
      <c r="AAT5" s="208"/>
      <c r="AAU5" s="208"/>
      <c r="AAV5" s="208"/>
      <c r="AAW5" s="208"/>
      <c r="AAX5" s="208"/>
      <c r="AAY5" s="208"/>
      <c r="AAZ5" s="208"/>
      <c r="ABA5" s="208"/>
      <c r="ABB5" s="208"/>
      <c r="ABC5" s="208"/>
      <c r="ABD5" s="208"/>
      <c r="ABE5" s="208"/>
      <c r="ABF5" s="208"/>
      <c r="ABG5" s="208"/>
      <c r="ABH5" s="208"/>
      <c r="ABI5" s="208"/>
      <c r="ABJ5" s="208"/>
      <c r="ABK5" s="208"/>
      <c r="ABL5" s="208"/>
      <c r="ABM5" s="208"/>
      <c r="ABN5" s="208"/>
      <c r="ABO5" s="208"/>
      <c r="ABP5" s="208"/>
      <c r="ABQ5" s="208"/>
      <c r="ABR5" s="208"/>
      <c r="ABS5" s="208"/>
      <c r="ABT5" s="208"/>
      <c r="ABU5" s="208"/>
      <c r="ABV5" s="208"/>
      <c r="ABW5" s="208"/>
      <c r="ABX5" s="208"/>
      <c r="ABY5" s="208"/>
      <c r="ABZ5" s="208"/>
      <c r="ACA5" s="208"/>
      <c r="ACB5" s="208"/>
      <c r="ACC5" s="208"/>
      <c r="ACD5" s="208"/>
      <c r="ACE5" s="208"/>
      <c r="ACF5" s="208"/>
      <c r="ACG5" s="208"/>
      <c r="ACH5" s="208"/>
      <c r="ACI5" s="208"/>
      <c r="ACJ5" s="208"/>
      <c r="ACK5" s="208"/>
      <c r="ACL5" s="208"/>
      <c r="ACM5" s="208"/>
      <c r="ACN5" s="208"/>
      <c r="ACO5" s="208"/>
      <c r="ACP5" s="208"/>
      <c r="ACQ5" s="208"/>
      <c r="ACR5" s="208"/>
      <c r="ACS5" s="208"/>
      <c r="ACT5" s="208"/>
      <c r="ACU5" s="208"/>
      <c r="ACV5" s="208"/>
      <c r="ACW5" s="208"/>
      <c r="ACX5" s="208"/>
      <c r="ACY5" s="208"/>
      <c r="ACZ5" s="208"/>
      <c r="ADA5" s="208"/>
      <c r="ADB5" s="208"/>
      <c r="ADC5" s="208"/>
      <c r="ADD5" s="208"/>
      <c r="ADE5" s="208"/>
      <c r="ADF5" s="208"/>
      <c r="ADG5" s="208"/>
      <c r="ADH5" s="208"/>
      <c r="ADI5" s="208"/>
      <c r="ADJ5" s="208"/>
      <c r="ADK5" s="208"/>
      <c r="ADL5" s="208"/>
      <c r="ADM5" s="208"/>
      <c r="ADN5" s="208"/>
      <c r="ADO5" s="208"/>
      <c r="ADP5" s="208"/>
      <c r="ADQ5" s="208"/>
      <c r="ADR5" s="208"/>
      <c r="ADS5" s="208"/>
      <c r="ADT5" s="208"/>
      <c r="ADU5" s="208"/>
      <c r="ADV5" s="208"/>
      <c r="ADW5" s="208"/>
      <c r="ADX5" s="208"/>
      <c r="ADY5" s="208"/>
      <c r="ADZ5" s="208"/>
      <c r="AEA5" s="208"/>
      <c r="AEB5" s="208"/>
      <c r="AEC5" s="208"/>
      <c r="AED5" s="208"/>
      <c r="AEE5" s="208"/>
      <c r="AEF5" s="208"/>
      <c r="AEG5" s="208"/>
      <c r="AEH5" s="208"/>
      <c r="AEI5" s="208"/>
      <c r="AEJ5" s="208"/>
      <c r="AEK5" s="208"/>
      <c r="AEL5" s="208"/>
      <c r="AEM5" s="208"/>
      <c r="AEN5" s="208"/>
      <c r="AEO5" s="208"/>
      <c r="AEP5" s="208"/>
      <c r="AEQ5" s="208"/>
      <c r="AER5" s="208"/>
      <c r="AES5" s="208"/>
      <c r="AET5" s="208"/>
      <c r="AEU5" s="208"/>
      <c r="AEV5" s="208"/>
      <c r="AEW5" s="208"/>
      <c r="AEX5" s="208"/>
      <c r="AEY5" s="208"/>
      <c r="AEZ5" s="208"/>
      <c r="AFA5" s="208"/>
      <c r="AFB5" s="208"/>
      <c r="AFC5" s="208"/>
      <c r="AFD5" s="208"/>
      <c r="AFE5" s="208"/>
      <c r="AFF5" s="208"/>
      <c r="AFG5" s="208"/>
      <c r="AFH5" s="208"/>
      <c r="AFI5" s="208"/>
      <c r="AFJ5" s="208"/>
      <c r="AFK5" s="208"/>
      <c r="AFL5" s="208"/>
      <c r="AFM5" s="208"/>
      <c r="AFN5" s="208"/>
      <c r="AFO5" s="208"/>
      <c r="AFP5" s="208"/>
      <c r="AFQ5" s="208"/>
      <c r="AFR5" s="208"/>
      <c r="AFS5" s="208"/>
      <c r="AFT5" s="208"/>
      <c r="AFU5" s="208"/>
      <c r="AFV5" s="208"/>
      <c r="AFW5" s="208"/>
      <c r="AFX5" s="208"/>
      <c r="AFY5" s="208"/>
      <c r="AFZ5" s="208"/>
      <c r="AGA5" s="208"/>
      <c r="AGB5" s="208"/>
      <c r="AGC5" s="208"/>
      <c r="AGD5" s="208"/>
      <c r="AGE5" s="208"/>
      <c r="AGF5" s="208"/>
      <c r="AGG5" s="208"/>
      <c r="AGH5" s="208"/>
      <c r="AGI5" s="208"/>
      <c r="AGJ5" s="208"/>
      <c r="AGK5" s="208"/>
      <c r="AGL5" s="208"/>
      <c r="AGM5" s="208"/>
      <c r="AGN5" s="208"/>
      <c r="AGO5" s="208"/>
      <c r="AGP5" s="208"/>
      <c r="AGQ5" s="208"/>
      <c r="AGR5" s="208"/>
      <c r="AGS5" s="208"/>
      <c r="AGT5" s="208"/>
      <c r="AGU5" s="208"/>
      <c r="AGV5" s="208"/>
      <c r="AGW5" s="208"/>
      <c r="AGX5" s="208"/>
      <c r="AGY5" s="208"/>
      <c r="AGZ5" s="208"/>
      <c r="AHA5" s="208"/>
      <c r="AHB5" s="208"/>
      <c r="AHC5" s="208"/>
      <c r="AHD5" s="208"/>
      <c r="AHE5" s="208"/>
      <c r="AHF5" s="208"/>
      <c r="AHG5" s="208"/>
      <c r="AHH5" s="208"/>
      <c r="AHI5" s="208"/>
      <c r="AHJ5" s="208"/>
      <c r="AHK5" s="208"/>
      <c r="AHL5" s="208"/>
      <c r="AHM5" s="208"/>
      <c r="AHN5" s="208"/>
      <c r="AHO5" s="208"/>
      <c r="AHP5" s="208"/>
      <c r="AHQ5" s="208"/>
      <c r="AHR5" s="208"/>
      <c r="AHS5" s="208"/>
      <c r="AHT5" s="208"/>
      <c r="AHU5" s="208"/>
      <c r="AHV5" s="208"/>
      <c r="AHW5" s="208"/>
      <c r="AHX5" s="208"/>
      <c r="AHY5" s="208"/>
      <c r="AHZ5" s="208"/>
      <c r="AIA5" s="208"/>
      <c r="AIB5" s="208"/>
      <c r="AIC5" s="208"/>
      <c r="AID5" s="208"/>
      <c r="AIE5" s="208"/>
      <c r="AIF5" s="208"/>
      <c r="AIG5" s="208"/>
      <c r="AIH5" s="208"/>
      <c r="AII5" s="208"/>
      <c r="AIJ5" s="208"/>
      <c r="AIK5" s="208"/>
      <c r="AIL5" s="208"/>
      <c r="AIM5" s="208"/>
      <c r="AIN5" s="208"/>
      <c r="AIO5" s="208"/>
      <c r="AIP5" s="208"/>
      <c r="AIQ5" s="208"/>
      <c r="AIR5" s="208"/>
      <c r="AIS5" s="208"/>
      <c r="AIT5" s="208"/>
      <c r="AIU5" s="208"/>
      <c r="AIV5" s="208"/>
      <c r="AIW5" s="208"/>
      <c r="AIX5" s="208"/>
      <c r="AIY5" s="208"/>
      <c r="AIZ5" s="208"/>
      <c r="AJA5" s="208"/>
      <c r="AJB5" s="208"/>
      <c r="AJC5" s="208"/>
      <c r="AJD5" s="208"/>
      <c r="AJE5" s="208"/>
      <c r="AJF5" s="208"/>
      <c r="AJG5" s="208"/>
      <c r="AJH5" s="208"/>
      <c r="AJI5" s="208"/>
      <c r="AJJ5" s="208"/>
      <c r="AJK5" s="208"/>
      <c r="AJL5" s="208"/>
      <c r="AJM5" s="208"/>
      <c r="AJN5" s="208"/>
      <c r="AJO5" s="208"/>
      <c r="AJP5" s="208"/>
      <c r="AJQ5" s="208"/>
      <c r="AJR5" s="208"/>
      <c r="AJS5" s="208"/>
      <c r="AJT5" s="208"/>
      <c r="AJU5" s="208"/>
      <c r="AJV5" s="208"/>
      <c r="AJW5" s="208"/>
      <c r="AJX5" s="208"/>
      <c r="AJY5" s="208"/>
      <c r="AJZ5" s="208"/>
      <c r="AKA5" s="208"/>
      <c r="AKB5" s="208"/>
      <c r="AKC5" s="208"/>
      <c r="AKD5" s="208"/>
      <c r="AKE5" s="208"/>
      <c r="AKF5" s="208"/>
      <c r="AKG5" s="208"/>
      <c r="AKH5" s="208"/>
      <c r="AKI5" s="208"/>
      <c r="AKJ5" s="208"/>
      <c r="AKK5" s="208"/>
      <c r="AKL5" s="208"/>
      <c r="AKM5" s="208"/>
      <c r="AKN5" s="208"/>
      <c r="AKO5" s="208"/>
      <c r="AKP5" s="208"/>
      <c r="AKQ5" s="208"/>
      <c r="AKR5" s="208"/>
      <c r="AKS5" s="208"/>
      <c r="AKT5" s="208"/>
      <c r="AKU5" s="208"/>
      <c r="AKV5" s="208"/>
      <c r="AKW5" s="208"/>
      <c r="AKX5" s="208"/>
      <c r="AKY5" s="208"/>
      <c r="AKZ5" s="208"/>
      <c r="ALA5" s="208"/>
      <c r="ALB5" s="208"/>
      <c r="ALC5" s="208"/>
      <c r="ALD5" s="208"/>
      <c r="ALE5" s="208"/>
      <c r="ALF5" s="208"/>
      <c r="ALG5" s="208"/>
      <c r="ALH5" s="208"/>
      <c r="ALI5" s="208"/>
      <c r="ALJ5" s="208"/>
      <c r="ALK5" s="208"/>
      <c r="ALL5" s="208"/>
      <c r="ALM5" s="208"/>
      <c r="ALN5" s="208"/>
      <c r="ALO5" s="208"/>
      <c r="ALP5" s="208"/>
      <c r="ALQ5" s="208"/>
      <c r="ALR5" s="208"/>
      <c r="ALS5" s="208"/>
      <c r="ALT5" s="208"/>
      <c r="ALU5" s="208"/>
      <c r="ALV5" s="208"/>
      <c r="ALW5" s="208"/>
      <c r="ALX5" s="208"/>
      <c r="ALY5" s="208"/>
      <c r="ALZ5" s="208"/>
      <c r="AMA5" s="208"/>
      <c r="AMB5" s="208"/>
      <c r="AMC5" s="208"/>
      <c r="AMD5" s="208"/>
      <c r="AME5" s="208"/>
      <c r="AMF5" s="208"/>
      <c r="AMG5" s="208"/>
      <c r="AMH5" s="208"/>
      <c r="AMI5" s="208"/>
      <c r="AMJ5" s="208"/>
      <c r="AMK5" s="208"/>
      <c r="AML5" s="208"/>
      <c r="AMM5" s="208"/>
      <c r="AMN5" s="208"/>
      <c r="AMO5" s="208"/>
      <c r="AMP5" s="208"/>
      <c r="AMQ5" s="208"/>
      <c r="AMR5" s="208"/>
      <c r="AMS5" s="208"/>
      <c r="AMT5" s="208"/>
      <c r="AMU5" s="208"/>
      <c r="AMV5" s="208"/>
      <c r="AMW5" s="208"/>
      <c r="AMX5" s="208"/>
      <c r="AMY5" s="208"/>
      <c r="AMZ5" s="208"/>
      <c r="ANA5" s="208"/>
      <c r="ANB5" s="208"/>
      <c r="ANC5" s="208"/>
      <c r="AND5" s="208"/>
      <c r="ANE5" s="208"/>
      <c r="ANF5" s="208"/>
      <c r="ANG5" s="208"/>
      <c r="ANH5" s="208"/>
      <c r="ANI5" s="208"/>
      <c r="ANJ5" s="208"/>
      <c r="ANK5" s="208"/>
      <c r="ANL5" s="208"/>
      <c r="ANM5" s="208"/>
      <c r="ANN5" s="208"/>
      <c r="ANO5" s="208"/>
      <c r="ANP5" s="208"/>
      <c r="ANQ5" s="208"/>
      <c r="ANR5" s="208"/>
      <c r="ANS5" s="208"/>
      <c r="ANT5" s="208"/>
      <c r="ANU5" s="208"/>
      <c r="ANV5" s="208"/>
      <c r="ANW5" s="208"/>
      <c r="ANX5" s="208"/>
      <c r="ANY5" s="208"/>
      <c r="ANZ5" s="208"/>
      <c r="AOA5" s="208"/>
      <c r="AOB5" s="208"/>
      <c r="AOC5" s="208"/>
      <c r="AOD5" s="208"/>
      <c r="AOE5" s="208"/>
      <c r="AOF5" s="208"/>
      <c r="AOG5" s="208"/>
      <c r="AOH5" s="208"/>
      <c r="AOI5" s="208"/>
      <c r="AOJ5" s="208"/>
      <c r="AOK5" s="208"/>
      <c r="AOL5" s="208"/>
      <c r="AOM5" s="208"/>
      <c r="AON5" s="208"/>
      <c r="AOO5" s="208"/>
      <c r="AOP5" s="208"/>
      <c r="AOQ5" s="208"/>
      <c r="AOR5" s="208"/>
      <c r="AOS5" s="208"/>
      <c r="AOT5" s="208"/>
      <c r="AOU5" s="208"/>
      <c r="AOV5" s="208"/>
      <c r="AOW5" s="208"/>
      <c r="AOX5" s="208"/>
      <c r="AOY5" s="208"/>
      <c r="AOZ5" s="208"/>
      <c r="APA5" s="208"/>
      <c r="APB5" s="208"/>
      <c r="APC5" s="208"/>
      <c r="APD5" s="208"/>
      <c r="APE5" s="208"/>
      <c r="APF5" s="208"/>
      <c r="APG5" s="208"/>
      <c r="APH5" s="208"/>
      <c r="API5" s="208"/>
      <c r="APJ5" s="208"/>
      <c r="APK5" s="208"/>
      <c r="APL5" s="208"/>
      <c r="APM5" s="208"/>
      <c r="APN5" s="208"/>
      <c r="APO5" s="208"/>
      <c r="APP5" s="208"/>
      <c r="APQ5" s="208"/>
      <c r="APR5" s="208"/>
      <c r="APS5" s="208"/>
      <c r="APT5" s="208"/>
      <c r="APU5" s="208"/>
      <c r="APV5" s="208"/>
      <c r="APW5" s="208"/>
      <c r="APX5" s="208"/>
      <c r="APY5" s="208"/>
      <c r="APZ5" s="208"/>
      <c r="AQA5" s="208"/>
      <c r="AQB5" s="208"/>
      <c r="AQC5" s="208"/>
      <c r="AQD5" s="208"/>
      <c r="AQE5" s="208"/>
      <c r="AQF5" s="208"/>
      <c r="AQG5" s="208"/>
      <c r="AQH5" s="208"/>
      <c r="AQI5" s="208"/>
      <c r="AQJ5" s="208"/>
      <c r="AQK5" s="208"/>
      <c r="AQL5" s="208"/>
      <c r="AQM5" s="208"/>
      <c r="AQN5" s="208"/>
      <c r="AQO5" s="208"/>
      <c r="AQP5" s="208"/>
      <c r="AQQ5" s="208"/>
      <c r="AQR5" s="208"/>
      <c r="AQS5" s="208"/>
      <c r="AQT5" s="208"/>
      <c r="AQU5" s="208"/>
      <c r="AQV5" s="208"/>
      <c r="AQW5" s="208"/>
      <c r="AQX5" s="208"/>
      <c r="AQY5" s="208"/>
      <c r="AQZ5" s="208"/>
      <c r="ARA5" s="208"/>
      <c r="ARB5" s="208"/>
      <c r="ARC5" s="208"/>
      <c r="ARD5" s="208"/>
      <c r="ARE5" s="208"/>
      <c r="ARF5" s="208"/>
      <c r="ARG5" s="208"/>
      <c r="ARH5" s="208"/>
      <c r="ARI5" s="208"/>
      <c r="ARJ5" s="208"/>
      <c r="ARK5" s="208"/>
      <c r="ARL5" s="208"/>
      <c r="ARM5" s="208"/>
      <c r="ARN5" s="208"/>
      <c r="ARO5" s="208"/>
      <c r="ARP5" s="208"/>
      <c r="ARQ5" s="208"/>
      <c r="ARR5" s="208"/>
      <c r="ARS5" s="208"/>
      <c r="ART5" s="208"/>
      <c r="ARU5" s="208"/>
      <c r="ARV5" s="208"/>
      <c r="ARW5" s="208"/>
      <c r="ARX5" s="208"/>
      <c r="ARY5" s="208"/>
      <c r="ARZ5" s="208"/>
      <c r="ASA5" s="208"/>
      <c r="ASB5" s="208"/>
      <c r="ASC5" s="208"/>
      <c r="ASD5" s="208"/>
      <c r="ASE5" s="208"/>
      <c r="ASF5" s="208"/>
      <c r="ASG5" s="208"/>
      <c r="ASH5" s="208"/>
      <c r="ASI5" s="208"/>
      <c r="ASJ5" s="208"/>
      <c r="ASK5" s="208"/>
      <c r="ASL5" s="208"/>
      <c r="ASM5" s="208"/>
      <c r="ASN5" s="208"/>
      <c r="ASO5" s="208"/>
      <c r="ASP5" s="208"/>
      <c r="ASQ5" s="208"/>
      <c r="ASR5" s="208"/>
      <c r="ASS5" s="208"/>
      <c r="AST5" s="208"/>
      <c r="ASU5" s="208"/>
      <c r="ASV5" s="208"/>
      <c r="ASW5" s="208"/>
      <c r="ASX5" s="208"/>
      <c r="ASY5" s="208"/>
      <c r="ASZ5" s="208"/>
      <c r="ATA5" s="208"/>
      <c r="ATB5" s="208"/>
      <c r="ATC5" s="208"/>
      <c r="ATD5" s="208"/>
      <c r="ATE5" s="208"/>
      <c r="ATF5" s="208"/>
      <c r="ATG5" s="208"/>
      <c r="ATH5" s="208"/>
      <c r="ATI5" s="208"/>
      <c r="ATJ5" s="208"/>
      <c r="ATK5" s="208"/>
      <c r="ATL5" s="208"/>
      <c r="ATM5" s="208"/>
      <c r="ATN5" s="208"/>
      <c r="ATO5" s="208"/>
      <c r="ATP5" s="208"/>
      <c r="ATQ5" s="208"/>
      <c r="ATR5" s="208"/>
      <c r="ATS5" s="208"/>
      <c r="ATT5" s="208"/>
      <c r="ATU5" s="208"/>
      <c r="ATV5" s="208"/>
      <c r="ATW5" s="208"/>
      <c r="ATX5" s="208"/>
      <c r="ATY5" s="208"/>
      <c r="ATZ5" s="208"/>
      <c r="AUA5" s="208"/>
      <c r="AUB5" s="208"/>
      <c r="AUC5" s="208"/>
      <c r="AUD5" s="208"/>
      <c r="AUE5" s="208"/>
      <c r="AUF5" s="208"/>
      <c r="AUG5" s="208"/>
      <c r="AUH5" s="208"/>
      <c r="AUI5" s="208"/>
      <c r="AUJ5" s="208"/>
      <c r="AUK5" s="208"/>
      <c r="AUL5" s="208"/>
      <c r="AUM5" s="208"/>
      <c r="AUN5" s="208"/>
      <c r="AUO5" s="208"/>
      <c r="AUP5" s="208"/>
      <c r="AUQ5" s="208"/>
      <c r="AUR5" s="208"/>
      <c r="AUS5" s="208"/>
      <c r="AUT5" s="208"/>
      <c r="AUU5" s="208"/>
      <c r="AUV5" s="208"/>
      <c r="AUW5" s="208"/>
      <c r="AUX5" s="208"/>
      <c r="AUY5" s="208"/>
      <c r="AUZ5" s="208"/>
      <c r="AVA5" s="208"/>
      <c r="AVB5" s="208"/>
      <c r="AVC5" s="208"/>
      <c r="AVD5" s="208"/>
      <c r="AVE5" s="208"/>
      <c r="AVF5" s="208"/>
      <c r="AVG5" s="208"/>
      <c r="AVH5" s="208"/>
      <c r="AVI5" s="208"/>
      <c r="AVJ5" s="208"/>
      <c r="AVK5" s="208"/>
      <c r="AVL5" s="208"/>
      <c r="AVM5" s="208"/>
      <c r="AVN5" s="208"/>
      <c r="AVO5" s="208"/>
      <c r="AVP5" s="208"/>
      <c r="AVQ5" s="208"/>
      <c r="AVR5" s="208"/>
      <c r="AVS5" s="208"/>
      <c r="AVT5" s="208"/>
      <c r="AVU5" s="208"/>
      <c r="AVV5" s="208"/>
      <c r="AVW5" s="208"/>
      <c r="AVX5" s="208"/>
      <c r="AVY5" s="208"/>
      <c r="AVZ5" s="208"/>
      <c r="AWA5" s="208"/>
      <c r="AWB5" s="208"/>
      <c r="AWC5" s="208"/>
      <c r="AWD5" s="208"/>
      <c r="AWE5" s="208"/>
      <c r="AWF5" s="208"/>
      <c r="AWG5" s="208"/>
      <c r="AWH5" s="208"/>
      <c r="AWI5" s="208"/>
      <c r="AWJ5" s="208"/>
      <c r="AWK5" s="208"/>
      <c r="AWL5" s="208"/>
      <c r="AWM5" s="208"/>
      <c r="AWN5" s="208"/>
      <c r="AWO5" s="208"/>
      <c r="AWP5" s="208"/>
      <c r="AWQ5" s="208"/>
      <c r="AWR5" s="208"/>
      <c r="AWS5" s="208"/>
      <c r="AWT5" s="208"/>
      <c r="AWU5" s="208"/>
      <c r="AWV5" s="208"/>
      <c r="AWW5" s="208"/>
      <c r="AWX5" s="208"/>
      <c r="AWY5" s="208"/>
      <c r="AWZ5" s="208"/>
      <c r="AXA5" s="208"/>
      <c r="AXB5" s="208"/>
      <c r="AXC5" s="208"/>
      <c r="AXD5" s="208"/>
      <c r="AXE5" s="208"/>
      <c r="AXF5" s="208"/>
      <c r="AXG5" s="208"/>
      <c r="AXH5" s="208"/>
      <c r="AXI5" s="208"/>
      <c r="AXJ5" s="208"/>
      <c r="AXK5" s="208"/>
      <c r="AXL5" s="208"/>
      <c r="AXM5" s="208"/>
      <c r="AXN5" s="208"/>
      <c r="AXO5" s="208"/>
      <c r="AXP5" s="208"/>
      <c r="AXQ5" s="208"/>
      <c r="AXR5" s="208"/>
      <c r="AXS5" s="208"/>
      <c r="AXT5" s="208"/>
      <c r="AXU5" s="208"/>
      <c r="AXV5" s="208"/>
      <c r="AXW5" s="208"/>
      <c r="AXX5" s="208"/>
      <c r="AXY5" s="208"/>
      <c r="AXZ5" s="208"/>
      <c r="AYA5" s="208"/>
      <c r="AYB5" s="208"/>
      <c r="AYC5" s="208"/>
      <c r="AYD5" s="208"/>
      <c r="AYE5" s="208"/>
      <c r="AYF5" s="208"/>
      <c r="AYG5" s="208"/>
      <c r="AYH5" s="208"/>
      <c r="AYI5" s="208"/>
      <c r="AYJ5" s="208"/>
      <c r="AYK5" s="208"/>
      <c r="AYL5" s="208"/>
      <c r="AYM5" s="208"/>
      <c r="AYN5" s="208"/>
      <c r="AYO5" s="208"/>
      <c r="AYP5" s="208"/>
      <c r="AYQ5" s="208"/>
      <c r="AYR5" s="208"/>
      <c r="AYS5" s="208"/>
      <c r="AYT5" s="208"/>
      <c r="AYU5" s="208"/>
      <c r="AYV5" s="208"/>
      <c r="AYW5" s="208"/>
      <c r="AYX5" s="208"/>
      <c r="AYY5" s="208"/>
      <c r="AYZ5" s="208"/>
      <c r="AZA5" s="208"/>
      <c r="AZB5" s="208"/>
      <c r="AZC5" s="208"/>
      <c r="AZD5" s="208"/>
      <c r="AZE5" s="208"/>
      <c r="AZF5" s="208"/>
      <c r="AZG5" s="208"/>
      <c r="AZH5" s="208"/>
      <c r="AZI5" s="208"/>
      <c r="AZJ5" s="208"/>
      <c r="AZK5" s="208"/>
      <c r="AZL5" s="208"/>
      <c r="AZM5" s="208"/>
      <c r="AZN5" s="208"/>
      <c r="AZO5" s="208"/>
      <c r="AZP5" s="208"/>
      <c r="AZQ5" s="208"/>
      <c r="AZR5" s="208"/>
      <c r="AZS5" s="208"/>
      <c r="AZT5" s="208"/>
      <c r="AZU5" s="208"/>
      <c r="AZV5" s="208"/>
      <c r="AZW5" s="208"/>
      <c r="AZX5" s="208"/>
      <c r="AZY5" s="208"/>
      <c r="AZZ5" s="208"/>
      <c r="BAA5" s="208"/>
      <c r="BAB5" s="208"/>
      <c r="BAC5" s="208"/>
      <c r="BAD5" s="208"/>
      <c r="BAE5" s="208"/>
      <c r="BAF5" s="208"/>
      <c r="BAG5" s="208"/>
      <c r="BAH5" s="208"/>
      <c r="BAI5" s="208"/>
      <c r="BAJ5" s="208"/>
      <c r="BAK5" s="208"/>
      <c r="BAL5" s="208"/>
      <c r="BAM5" s="208"/>
      <c r="BAN5" s="208"/>
      <c r="BAO5" s="208"/>
      <c r="BAP5" s="208"/>
      <c r="BAQ5" s="208"/>
      <c r="BAR5" s="208"/>
      <c r="BAS5" s="208"/>
      <c r="BAT5" s="208"/>
      <c r="BAU5" s="208"/>
      <c r="BAV5" s="208"/>
      <c r="BAW5" s="208"/>
      <c r="BAX5" s="208"/>
      <c r="BAY5" s="208"/>
      <c r="BAZ5" s="208"/>
      <c r="BBA5" s="208"/>
      <c r="BBB5" s="208"/>
      <c r="BBC5" s="208"/>
      <c r="BBD5" s="208"/>
      <c r="BBE5" s="208"/>
      <c r="BBF5" s="208"/>
      <c r="BBG5" s="208"/>
      <c r="BBH5" s="208"/>
      <c r="BBI5" s="208"/>
      <c r="BBJ5" s="208"/>
      <c r="BBK5" s="208"/>
      <c r="BBL5" s="208"/>
      <c r="BBM5" s="208"/>
      <c r="BBN5" s="208"/>
      <c r="BBO5" s="208"/>
      <c r="BBP5" s="208"/>
      <c r="BBQ5" s="208"/>
      <c r="BBR5" s="208"/>
      <c r="BBS5" s="208"/>
      <c r="BBT5" s="208"/>
      <c r="BBU5" s="208"/>
      <c r="BBV5" s="208"/>
      <c r="BBW5" s="208"/>
      <c r="BBX5" s="208"/>
      <c r="BBY5" s="208"/>
      <c r="BBZ5" s="208"/>
      <c r="BCA5" s="208"/>
      <c r="BCB5" s="208"/>
      <c r="BCC5" s="208"/>
      <c r="BCD5" s="208"/>
      <c r="BCE5" s="208"/>
      <c r="BCF5" s="208"/>
      <c r="BCG5" s="208"/>
      <c r="BCH5" s="208"/>
      <c r="BCI5" s="208"/>
      <c r="BCJ5" s="208"/>
      <c r="BCK5" s="208"/>
      <c r="BCL5" s="208"/>
      <c r="BCM5" s="208"/>
      <c r="BCN5" s="208"/>
      <c r="BCO5" s="208"/>
      <c r="BCP5" s="208"/>
      <c r="BCQ5" s="208"/>
      <c r="BCR5" s="208"/>
      <c r="BCS5" s="208"/>
      <c r="BCT5" s="208"/>
      <c r="BCU5" s="208"/>
      <c r="BCV5" s="208"/>
      <c r="BCW5" s="208"/>
      <c r="BCX5" s="208"/>
      <c r="BCY5" s="208"/>
      <c r="BCZ5" s="208"/>
      <c r="BDA5" s="208"/>
      <c r="BDB5" s="208"/>
      <c r="BDC5" s="208"/>
      <c r="BDD5" s="208"/>
      <c r="BDE5" s="208"/>
      <c r="BDF5" s="208"/>
      <c r="BDG5" s="208"/>
      <c r="BDH5" s="208"/>
      <c r="BDI5" s="208"/>
      <c r="BDJ5" s="208"/>
      <c r="BDK5" s="208"/>
      <c r="BDL5" s="208"/>
      <c r="BDM5" s="208"/>
      <c r="BDN5" s="208"/>
      <c r="BDO5" s="208"/>
      <c r="BDP5" s="208"/>
      <c r="BDQ5" s="208"/>
      <c r="BDR5" s="208"/>
      <c r="BDS5" s="208"/>
      <c r="BDT5" s="208"/>
      <c r="BDU5" s="208"/>
      <c r="BDV5" s="208"/>
      <c r="BDW5" s="208"/>
      <c r="BDX5" s="208"/>
      <c r="BDY5" s="208"/>
      <c r="BDZ5" s="208"/>
      <c r="BEA5" s="208"/>
      <c r="BEB5" s="208"/>
      <c r="BEC5" s="208"/>
      <c r="BED5" s="208"/>
      <c r="BEE5" s="208"/>
      <c r="BEF5" s="208"/>
      <c r="BEG5" s="208"/>
      <c r="BEH5" s="208"/>
      <c r="BEI5" s="208"/>
      <c r="BEJ5" s="208"/>
      <c r="BEK5" s="208"/>
      <c r="BEL5" s="208"/>
      <c r="BEM5" s="208"/>
      <c r="BEN5" s="208"/>
      <c r="BEO5" s="208"/>
      <c r="BEP5" s="208"/>
      <c r="BEQ5" s="208"/>
      <c r="BER5" s="208"/>
      <c r="BES5" s="208"/>
      <c r="BET5" s="208"/>
      <c r="BEU5" s="208"/>
      <c r="BEV5" s="208"/>
      <c r="BEW5" s="208"/>
      <c r="BEX5" s="208"/>
      <c r="BEY5" s="208"/>
      <c r="BEZ5" s="208"/>
      <c r="BFA5" s="208"/>
      <c r="BFB5" s="208"/>
      <c r="BFC5" s="208"/>
      <c r="BFD5" s="208"/>
      <c r="BFE5" s="208"/>
      <c r="BFF5" s="208"/>
      <c r="BFG5" s="208"/>
      <c r="BFH5" s="208"/>
      <c r="BFI5" s="208"/>
      <c r="BFJ5" s="208"/>
      <c r="BFK5" s="208"/>
      <c r="BFL5" s="208"/>
      <c r="BFM5" s="208"/>
      <c r="BFN5" s="208"/>
      <c r="BFO5" s="208"/>
      <c r="BFP5" s="208"/>
      <c r="BFQ5" s="208"/>
      <c r="BFR5" s="208"/>
      <c r="BFS5" s="208"/>
      <c r="BFT5" s="208"/>
      <c r="BFU5" s="208"/>
      <c r="BFV5" s="208"/>
      <c r="BFW5" s="208"/>
      <c r="BFX5" s="208"/>
      <c r="BFY5" s="208"/>
      <c r="BFZ5" s="208"/>
      <c r="BGA5" s="208"/>
      <c r="BGB5" s="208"/>
      <c r="BGC5" s="208"/>
      <c r="BGD5" s="208"/>
      <c r="BGE5" s="208"/>
      <c r="BGF5" s="208"/>
      <c r="BGG5" s="208"/>
      <c r="BGH5" s="208"/>
      <c r="BGI5" s="208"/>
      <c r="BGJ5" s="208"/>
      <c r="BGK5" s="208"/>
      <c r="BGL5" s="208"/>
      <c r="BGM5" s="208"/>
      <c r="BGN5" s="208"/>
      <c r="BGO5" s="208"/>
      <c r="BGP5" s="208"/>
      <c r="BGQ5" s="208"/>
      <c r="BGR5" s="208"/>
      <c r="BGS5" s="208"/>
      <c r="BGT5" s="208"/>
      <c r="BGU5" s="208"/>
      <c r="BGV5" s="208"/>
      <c r="BGW5" s="208"/>
      <c r="BGX5" s="208"/>
      <c r="BGY5" s="208"/>
      <c r="BGZ5" s="208"/>
      <c r="BHA5" s="208"/>
      <c r="BHB5" s="208"/>
      <c r="BHC5" s="208"/>
      <c r="BHD5" s="208"/>
      <c r="BHE5" s="208"/>
      <c r="BHF5" s="208"/>
      <c r="BHG5" s="208"/>
      <c r="BHH5" s="208"/>
      <c r="BHI5" s="208"/>
      <c r="BHJ5" s="208"/>
      <c r="BHK5" s="208"/>
      <c r="BHL5" s="208"/>
      <c r="BHM5" s="208"/>
      <c r="BHN5" s="208"/>
      <c r="BHO5" s="208"/>
      <c r="BHP5" s="208"/>
      <c r="BHQ5" s="208"/>
      <c r="BHR5" s="208"/>
      <c r="BHS5" s="208"/>
      <c r="BHT5" s="208"/>
      <c r="BHU5" s="208"/>
      <c r="BHV5" s="208"/>
      <c r="BHW5" s="208"/>
      <c r="BHX5" s="208"/>
      <c r="BHY5" s="208"/>
      <c r="BHZ5" s="208"/>
      <c r="BIA5" s="208"/>
      <c r="BIB5" s="208"/>
      <c r="BIC5" s="208"/>
      <c r="BID5" s="208"/>
      <c r="BIE5" s="208"/>
      <c r="BIF5" s="208"/>
      <c r="BIG5" s="208"/>
      <c r="BIH5" s="208"/>
      <c r="BII5" s="208"/>
      <c r="BIJ5" s="208"/>
      <c r="BIK5" s="208"/>
      <c r="BIL5" s="208"/>
      <c r="BIM5" s="208"/>
      <c r="BIN5" s="208"/>
      <c r="BIO5" s="208"/>
      <c r="BIP5" s="208"/>
      <c r="BIQ5" s="208"/>
      <c r="BIR5" s="208"/>
      <c r="BIS5" s="208"/>
      <c r="BIT5" s="208"/>
      <c r="BIU5" s="208"/>
      <c r="BIV5" s="208"/>
      <c r="BIW5" s="208"/>
      <c r="BIX5" s="208"/>
      <c r="BIY5" s="208"/>
      <c r="BIZ5" s="208"/>
      <c r="BJA5" s="208"/>
      <c r="BJB5" s="208"/>
      <c r="BJC5" s="208"/>
      <c r="BJD5" s="208"/>
      <c r="BJE5" s="208"/>
      <c r="BJF5" s="208"/>
      <c r="BJG5" s="208"/>
      <c r="BJH5" s="208"/>
      <c r="BJI5" s="208"/>
      <c r="BJJ5" s="208"/>
      <c r="BJK5" s="208"/>
      <c r="BJL5" s="208"/>
      <c r="BJM5" s="208"/>
      <c r="BJN5" s="208"/>
      <c r="BJO5" s="208"/>
      <c r="BJP5" s="208"/>
      <c r="BJQ5" s="208"/>
      <c r="BJR5" s="208"/>
      <c r="BJS5" s="208"/>
      <c r="BJT5" s="208"/>
      <c r="BJU5" s="208"/>
      <c r="BJV5" s="208"/>
      <c r="BJW5" s="208"/>
      <c r="BJX5" s="208"/>
      <c r="BJY5" s="208"/>
      <c r="BJZ5" s="208"/>
      <c r="BKA5" s="208"/>
      <c r="BKB5" s="208"/>
      <c r="BKC5" s="208"/>
      <c r="BKD5" s="208"/>
      <c r="BKE5" s="208"/>
      <c r="BKF5" s="208"/>
      <c r="BKG5" s="208"/>
      <c r="BKH5" s="208"/>
      <c r="BKI5" s="208"/>
      <c r="BKJ5" s="208"/>
      <c r="BKK5" s="208"/>
      <c r="BKL5" s="208"/>
      <c r="BKM5" s="208"/>
      <c r="BKN5" s="208"/>
      <c r="BKO5" s="208"/>
      <c r="BKP5" s="208"/>
      <c r="BKQ5" s="208"/>
      <c r="BKR5" s="208"/>
      <c r="BKS5" s="208"/>
      <c r="BKT5" s="208"/>
      <c r="BKU5" s="208"/>
      <c r="BKV5" s="208"/>
      <c r="BKW5" s="208"/>
      <c r="BKX5" s="208"/>
      <c r="BKY5" s="208"/>
      <c r="BKZ5" s="208"/>
      <c r="BLA5" s="208"/>
      <c r="BLB5" s="208"/>
      <c r="BLC5" s="208"/>
      <c r="BLD5" s="208"/>
      <c r="BLE5" s="208"/>
      <c r="BLF5" s="208"/>
      <c r="BLG5" s="208"/>
      <c r="BLH5" s="208"/>
      <c r="BLI5" s="208"/>
      <c r="BLJ5" s="208"/>
      <c r="BLK5" s="208"/>
      <c r="BLL5" s="208"/>
      <c r="BLM5" s="208"/>
      <c r="BLN5" s="208"/>
      <c r="BLO5" s="208"/>
      <c r="BLP5" s="208"/>
      <c r="BLQ5" s="208"/>
      <c r="BLR5" s="208"/>
      <c r="BLS5" s="208"/>
      <c r="BLT5" s="208"/>
      <c r="BLU5" s="208"/>
      <c r="BLV5" s="208"/>
      <c r="BLW5" s="208"/>
      <c r="BLX5" s="208"/>
      <c r="BLY5" s="208"/>
      <c r="BLZ5" s="208"/>
      <c r="BMA5" s="208"/>
      <c r="BMB5" s="208"/>
      <c r="BMC5" s="208"/>
      <c r="BMD5" s="208"/>
      <c r="BME5" s="208"/>
      <c r="BMF5" s="208"/>
      <c r="BMG5" s="208"/>
      <c r="BMH5" s="208"/>
      <c r="BMI5" s="208"/>
      <c r="BMJ5" s="208"/>
      <c r="BMK5" s="208"/>
      <c r="BML5" s="208"/>
      <c r="BMM5" s="208"/>
      <c r="BMN5" s="208"/>
      <c r="BMO5" s="208"/>
      <c r="BMP5" s="208"/>
      <c r="BMQ5" s="208"/>
      <c r="BMR5" s="208"/>
      <c r="BMS5" s="208"/>
      <c r="BMT5" s="208"/>
      <c r="BMU5" s="208"/>
      <c r="BMV5" s="208"/>
      <c r="BMW5" s="208"/>
      <c r="BMX5" s="208"/>
      <c r="BMY5" s="208"/>
      <c r="BMZ5" s="208"/>
      <c r="BNA5" s="208"/>
      <c r="BNB5" s="208"/>
      <c r="BNC5" s="208"/>
      <c r="BND5" s="208"/>
      <c r="BNE5" s="208"/>
      <c r="BNF5" s="208"/>
      <c r="BNG5" s="208"/>
      <c r="BNH5" s="208"/>
      <c r="BNI5" s="208"/>
      <c r="BNJ5" s="208"/>
      <c r="BNK5" s="208"/>
      <c r="BNL5" s="208"/>
      <c r="BNM5" s="208"/>
      <c r="BNN5" s="208"/>
      <c r="BNO5" s="208"/>
      <c r="BNP5" s="208"/>
      <c r="BNQ5" s="208"/>
      <c r="BNR5" s="208"/>
      <c r="BNS5" s="208"/>
      <c r="BNT5" s="208"/>
      <c r="BNU5" s="208"/>
      <c r="BNV5" s="208"/>
      <c r="BNW5" s="208"/>
      <c r="BNX5" s="208"/>
      <c r="BNY5" s="208"/>
      <c r="BNZ5" s="208"/>
      <c r="BOA5" s="208"/>
      <c r="BOB5" s="208"/>
      <c r="BOC5" s="208"/>
      <c r="BOD5" s="208"/>
      <c r="BOE5" s="208"/>
      <c r="BOF5" s="208"/>
      <c r="BOG5" s="208"/>
      <c r="BOH5" s="208"/>
      <c r="BOI5" s="208"/>
      <c r="BOJ5" s="208"/>
      <c r="BOK5" s="208"/>
      <c r="BOL5" s="208"/>
      <c r="BOM5" s="208"/>
      <c r="BON5" s="208"/>
      <c r="BOO5" s="208"/>
      <c r="BOP5" s="208"/>
      <c r="BOQ5" s="208"/>
      <c r="BOR5" s="208"/>
      <c r="BOS5" s="208"/>
      <c r="BOT5" s="208"/>
      <c r="BOU5" s="208"/>
      <c r="BOV5" s="208"/>
      <c r="BOW5" s="208"/>
      <c r="BOX5" s="208"/>
      <c r="BOY5" s="208"/>
      <c r="BOZ5" s="208"/>
      <c r="BPA5" s="208"/>
      <c r="BPB5" s="208"/>
      <c r="BPC5" s="208"/>
      <c r="BPD5" s="208"/>
      <c r="BPE5" s="208"/>
      <c r="BPF5" s="208"/>
      <c r="BPG5" s="208"/>
      <c r="BPH5" s="208"/>
      <c r="BPI5" s="208"/>
      <c r="BPJ5" s="208"/>
      <c r="BPK5" s="208"/>
      <c r="BPL5" s="208"/>
      <c r="BPM5" s="208"/>
      <c r="BPN5" s="208"/>
      <c r="BPO5" s="208"/>
      <c r="BPP5" s="208"/>
      <c r="BPQ5" s="208"/>
      <c r="BPR5" s="208"/>
      <c r="BPS5" s="208"/>
      <c r="BPT5" s="208"/>
      <c r="BPU5" s="208"/>
      <c r="BPV5" s="208"/>
      <c r="BPW5" s="208"/>
      <c r="BPX5" s="208"/>
      <c r="BPY5" s="208"/>
      <c r="BPZ5" s="208"/>
      <c r="BQA5" s="208"/>
      <c r="BQB5" s="208"/>
      <c r="BQC5" s="208"/>
      <c r="BQD5" s="208"/>
      <c r="BQE5" s="208"/>
      <c r="BQF5" s="208"/>
      <c r="BQG5" s="208"/>
      <c r="BQH5" s="208"/>
      <c r="BQI5" s="208"/>
      <c r="BQJ5" s="208"/>
      <c r="BQK5" s="208"/>
      <c r="BQL5" s="208"/>
      <c r="BQM5" s="208"/>
      <c r="BQN5" s="208"/>
      <c r="BQO5" s="208"/>
      <c r="BQP5" s="208"/>
      <c r="BQQ5" s="208"/>
      <c r="BQR5" s="208"/>
      <c r="BQS5" s="208"/>
      <c r="BQT5" s="208"/>
      <c r="BQU5" s="208"/>
      <c r="BQV5" s="208"/>
      <c r="BQW5" s="208"/>
      <c r="BQX5" s="208"/>
      <c r="BQY5" s="208"/>
      <c r="BQZ5" s="208"/>
      <c r="BRA5" s="208"/>
      <c r="BRB5" s="208"/>
      <c r="BRC5" s="208"/>
      <c r="BRD5" s="208"/>
      <c r="BRE5" s="208"/>
      <c r="BRF5" s="208"/>
      <c r="BRG5" s="208"/>
      <c r="BRH5" s="208"/>
      <c r="BRI5" s="208"/>
      <c r="BRJ5" s="208"/>
      <c r="BRK5" s="208"/>
      <c r="BRL5" s="208"/>
      <c r="BRM5" s="208"/>
      <c r="BRN5" s="208"/>
      <c r="BRO5" s="208"/>
      <c r="BRP5" s="208"/>
      <c r="BRQ5" s="208"/>
      <c r="BRR5" s="208"/>
      <c r="BRS5" s="208"/>
      <c r="BRT5" s="208"/>
      <c r="BRU5" s="208"/>
      <c r="BRV5" s="208"/>
      <c r="BRW5" s="208"/>
      <c r="BRX5" s="208"/>
      <c r="BRY5" s="208"/>
      <c r="BRZ5" s="208"/>
      <c r="BSA5" s="208"/>
      <c r="BSB5" s="208"/>
      <c r="BSC5" s="208"/>
      <c r="BSD5" s="208"/>
      <c r="BSE5" s="208"/>
      <c r="BSF5" s="208"/>
      <c r="BSG5" s="208"/>
      <c r="BSH5" s="208"/>
      <c r="BSI5" s="208"/>
      <c r="BSJ5" s="208"/>
      <c r="BSK5" s="208"/>
      <c r="BSL5" s="208"/>
      <c r="BSM5" s="208"/>
      <c r="BSN5" s="208"/>
      <c r="BSO5" s="208"/>
      <c r="BSP5" s="208"/>
      <c r="BSQ5" s="208"/>
      <c r="BSR5" s="208"/>
      <c r="BSS5" s="208"/>
      <c r="BST5" s="208"/>
      <c r="BSU5" s="208"/>
      <c r="BSV5" s="208"/>
      <c r="BSW5" s="208"/>
      <c r="BSX5" s="208"/>
      <c r="BSY5" s="208"/>
      <c r="BSZ5" s="208"/>
      <c r="BTA5" s="208"/>
      <c r="BTB5" s="208"/>
      <c r="BTC5" s="208"/>
      <c r="BTD5" s="208"/>
      <c r="BTE5" s="208"/>
      <c r="BTF5" s="208"/>
      <c r="BTG5" s="208"/>
      <c r="BTH5" s="208"/>
      <c r="BTI5" s="208"/>
      <c r="BTJ5" s="208"/>
      <c r="BTK5" s="208"/>
      <c r="BTL5" s="208"/>
      <c r="BTM5" s="208"/>
      <c r="BTN5" s="208"/>
      <c r="BTO5" s="208"/>
      <c r="BTP5" s="208"/>
      <c r="BTQ5" s="208"/>
      <c r="BTR5" s="208"/>
      <c r="BTS5" s="208"/>
      <c r="BTT5" s="208"/>
      <c r="BTU5" s="208"/>
      <c r="BTV5" s="208"/>
      <c r="BTW5" s="208"/>
      <c r="BTX5" s="208"/>
      <c r="BTY5" s="208"/>
      <c r="BTZ5" s="208"/>
      <c r="BUA5" s="208"/>
      <c r="BUB5" s="208"/>
      <c r="BUC5" s="208"/>
      <c r="BUD5" s="208"/>
      <c r="BUE5" s="208"/>
      <c r="BUF5" s="208"/>
      <c r="BUG5" s="208"/>
      <c r="BUH5" s="208"/>
      <c r="BUI5" s="208"/>
      <c r="BUJ5" s="208"/>
      <c r="BUK5" s="208"/>
      <c r="BUL5" s="208"/>
      <c r="BUM5" s="208"/>
      <c r="BUN5" s="208"/>
      <c r="BUO5" s="208"/>
      <c r="BUP5" s="208"/>
      <c r="BUQ5" s="208"/>
      <c r="BUR5" s="208"/>
      <c r="BUS5" s="208"/>
      <c r="BUT5" s="208"/>
      <c r="BUU5" s="208"/>
      <c r="BUV5" s="208"/>
      <c r="BUW5" s="208"/>
      <c r="BUX5" s="208"/>
      <c r="BUY5" s="208"/>
      <c r="BUZ5" s="208"/>
      <c r="BVA5" s="208"/>
      <c r="BVB5" s="208"/>
      <c r="BVC5" s="208"/>
      <c r="BVD5" s="208"/>
      <c r="BVE5" s="208"/>
      <c r="BVF5" s="208"/>
      <c r="BVG5" s="208"/>
      <c r="BVH5" s="208"/>
      <c r="BVI5" s="208"/>
      <c r="BVJ5" s="208"/>
      <c r="BVK5" s="208"/>
      <c r="BVL5" s="208"/>
      <c r="BVM5" s="208"/>
      <c r="BVN5" s="208"/>
      <c r="BVO5" s="208"/>
      <c r="BVP5" s="208"/>
      <c r="BVQ5" s="208"/>
      <c r="BVR5" s="208"/>
      <c r="BVS5" s="208"/>
      <c r="BVT5" s="208"/>
      <c r="BVU5" s="208"/>
      <c r="BVV5" s="208"/>
      <c r="BVW5" s="208"/>
      <c r="BVX5" s="208"/>
      <c r="BVY5" s="208"/>
      <c r="BVZ5" s="208"/>
      <c r="BWA5" s="208"/>
      <c r="BWB5" s="208"/>
      <c r="BWC5" s="208"/>
      <c r="BWD5" s="208"/>
      <c r="BWE5" s="208"/>
      <c r="BWF5" s="208"/>
      <c r="BWG5" s="208"/>
      <c r="BWH5" s="208"/>
      <c r="BWI5" s="208"/>
      <c r="BWJ5" s="208"/>
      <c r="BWK5" s="208"/>
      <c r="BWL5" s="208"/>
      <c r="BWM5" s="208"/>
      <c r="BWN5" s="208"/>
      <c r="BWO5" s="208"/>
      <c r="BWP5" s="208"/>
      <c r="BWQ5" s="208"/>
      <c r="BWR5" s="208"/>
      <c r="BWS5" s="208"/>
      <c r="BWT5" s="208"/>
      <c r="BWU5" s="208"/>
      <c r="BWV5" s="208"/>
      <c r="BWW5" s="208"/>
      <c r="BWX5" s="208"/>
      <c r="BWY5" s="208"/>
      <c r="BWZ5" s="208"/>
      <c r="BXA5" s="208"/>
      <c r="BXB5" s="208"/>
      <c r="BXC5" s="208"/>
      <c r="BXD5" s="208"/>
      <c r="BXE5" s="208"/>
      <c r="BXF5" s="208"/>
      <c r="BXG5" s="208"/>
      <c r="BXH5" s="208"/>
      <c r="BXI5" s="208"/>
      <c r="BXJ5" s="208"/>
      <c r="BXK5" s="208"/>
      <c r="BXL5" s="208"/>
      <c r="BXM5" s="208"/>
      <c r="BXN5" s="208"/>
      <c r="BXO5" s="208"/>
      <c r="BXP5" s="208"/>
      <c r="BXQ5" s="208"/>
      <c r="BXR5" s="208"/>
      <c r="BXS5" s="208"/>
      <c r="BXT5" s="208"/>
      <c r="BXU5" s="208"/>
      <c r="BXV5" s="208"/>
      <c r="BXW5" s="208"/>
      <c r="BXX5" s="208"/>
      <c r="BXY5" s="208"/>
      <c r="BXZ5" s="208"/>
      <c r="BYA5" s="208"/>
      <c r="BYB5" s="208"/>
      <c r="BYC5" s="208"/>
      <c r="BYD5" s="208"/>
      <c r="BYE5" s="208"/>
      <c r="BYF5" s="208"/>
      <c r="BYG5" s="208"/>
      <c r="BYH5" s="208"/>
      <c r="BYI5" s="208"/>
      <c r="BYJ5" s="208"/>
      <c r="BYK5" s="208"/>
      <c r="BYL5" s="208"/>
      <c r="BYM5" s="208"/>
      <c r="BYN5" s="208"/>
      <c r="BYO5" s="208"/>
      <c r="BYP5" s="208"/>
      <c r="BYQ5" s="208"/>
      <c r="BYR5" s="208"/>
      <c r="BYS5" s="208"/>
      <c r="BYT5" s="208"/>
      <c r="BYU5" s="208"/>
      <c r="BYV5" s="208"/>
      <c r="BYW5" s="208"/>
      <c r="BYX5" s="208"/>
      <c r="BYY5" s="208"/>
      <c r="BYZ5" s="208"/>
      <c r="BZA5" s="208"/>
      <c r="BZB5" s="208"/>
      <c r="BZC5" s="208"/>
      <c r="BZD5" s="208"/>
      <c r="BZE5" s="208"/>
      <c r="BZF5" s="208"/>
      <c r="BZG5" s="208"/>
      <c r="BZH5" s="208"/>
      <c r="BZI5" s="208"/>
      <c r="BZJ5" s="208"/>
      <c r="BZK5" s="208"/>
      <c r="BZL5" s="208"/>
      <c r="BZM5" s="208"/>
      <c r="BZN5" s="208"/>
      <c r="BZO5" s="208"/>
      <c r="BZP5" s="208"/>
      <c r="BZQ5" s="208"/>
      <c r="BZR5" s="208"/>
      <c r="BZS5" s="208"/>
      <c r="BZT5" s="208"/>
      <c r="BZU5" s="208"/>
      <c r="BZV5" s="208"/>
      <c r="BZW5" s="208"/>
      <c r="BZX5" s="208"/>
      <c r="BZY5" s="208"/>
      <c r="BZZ5" s="208"/>
      <c r="CAA5" s="208"/>
      <c r="CAB5" s="208"/>
      <c r="CAC5" s="208"/>
      <c r="CAD5" s="208"/>
      <c r="CAE5" s="208"/>
      <c r="CAF5" s="208"/>
      <c r="CAG5" s="208"/>
      <c r="CAH5" s="208"/>
      <c r="CAI5" s="208"/>
      <c r="CAJ5" s="208"/>
      <c r="CAK5" s="208"/>
      <c r="CAL5" s="208"/>
      <c r="CAM5" s="208"/>
      <c r="CAN5" s="208"/>
      <c r="CAO5" s="208"/>
      <c r="CAP5" s="208"/>
      <c r="CAQ5" s="208"/>
      <c r="CAR5" s="208"/>
      <c r="CAS5" s="208"/>
      <c r="CAT5" s="208"/>
      <c r="CAU5" s="208"/>
      <c r="CAV5" s="208"/>
      <c r="CAW5" s="208"/>
      <c r="CAX5" s="208"/>
      <c r="CAY5" s="208"/>
      <c r="CAZ5" s="208"/>
      <c r="CBA5" s="208"/>
      <c r="CBB5" s="208"/>
      <c r="CBC5" s="208"/>
      <c r="CBD5" s="208"/>
      <c r="CBE5" s="208"/>
      <c r="CBF5" s="208"/>
      <c r="CBG5" s="208"/>
      <c r="CBH5" s="208"/>
      <c r="CBI5" s="208"/>
      <c r="CBJ5" s="208"/>
      <c r="CBK5" s="208"/>
      <c r="CBL5" s="208"/>
      <c r="CBM5" s="208"/>
      <c r="CBN5" s="208"/>
      <c r="CBO5" s="208"/>
      <c r="CBP5" s="208"/>
      <c r="CBQ5" s="208"/>
      <c r="CBR5" s="208"/>
      <c r="CBS5" s="208"/>
      <c r="CBT5" s="208"/>
      <c r="CBU5" s="208"/>
      <c r="CBV5" s="208"/>
      <c r="CBW5" s="208"/>
      <c r="CBX5" s="208"/>
      <c r="CBY5" s="208"/>
      <c r="CBZ5" s="208"/>
      <c r="CCA5" s="208"/>
      <c r="CCB5" s="208"/>
      <c r="CCC5" s="208"/>
      <c r="CCD5" s="208"/>
      <c r="CCE5" s="208"/>
      <c r="CCF5" s="208"/>
      <c r="CCG5" s="208"/>
      <c r="CCH5" s="208"/>
      <c r="CCI5" s="208"/>
      <c r="CCJ5" s="208"/>
      <c r="CCK5" s="208"/>
      <c r="CCL5" s="208"/>
      <c r="CCM5" s="208"/>
      <c r="CCN5" s="208"/>
      <c r="CCO5" s="208"/>
      <c r="CCP5" s="208"/>
      <c r="CCQ5" s="208"/>
      <c r="CCR5" s="208"/>
      <c r="CCS5" s="208"/>
      <c r="CCT5" s="208"/>
      <c r="CCU5" s="208"/>
      <c r="CCV5" s="208"/>
      <c r="CCW5" s="208"/>
      <c r="CCX5" s="208"/>
      <c r="CCY5" s="208"/>
      <c r="CCZ5" s="208"/>
      <c r="CDA5" s="208"/>
      <c r="CDB5" s="208"/>
      <c r="CDC5" s="208"/>
      <c r="CDD5" s="208"/>
      <c r="CDE5" s="208"/>
      <c r="CDF5" s="208"/>
      <c r="CDG5" s="208"/>
      <c r="CDH5" s="208"/>
      <c r="CDI5" s="208"/>
      <c r="CDJ5" s="208"/>
      <c r="CDK5" s="208"/>
      <c r="CDL5" s="208"/>
      <c r="CDM5" s="208"/>
      <c r="CDN5" s="208"/>
      <c r="CDO5" s="208"/>
      <c r="CDP5" s="208"/>
      <c r="CDQ5" s="208"/>
      <c r="CDR5" s="208"/>
      <c r="CDS5" s="208"/>
      <c r="CDT5" s="208"/>
      <c r="CDU5" s="208"/>
      <c r="CDV5" s="208"/>
      <c r="CDW5" s="208"/>
      <c r="CDX5" s="208"/>
      <c r="CDY5" s="208"/>
      <c r="CDZ5" s="208"/>
      <c r="CEA5" s="208"/>
      <c r="CEB5" s="208"/>
      <c r="CEC5" s="208"/>
      <c r="CED5" s="208"/>
      <c r="CEE5" s="208"/>
      <c r="CEF5" s="208"/>
      <c r="CEG5" s="208"/>
      <c r="CEH5" s="208"/>
      <c r="CEI5" s="208"/>
      <c r="CEJ5" s="208"/>
      <c r="CEK5" s="208"/>
      <c r="CEL5" s="208"/>
      <c r="CEM5" s="208"/>
      <c r="CEN5" s="208"/>
      <c r="CEO5" s="208"/>
      <c r="CEP5" s="208"/>
      <c r="CEQ5" s="208"/>
      <c r="CER5" s="208"/>
      <c r="CES5" s="208"/>
      <c r="CET5" s="208"/>
      <c r="CEU5" s="208"/>
      <c r="CEV5" s="208"/>
      <c r="CEW5" s="208"/>
      <c r="CEX5" s="208"/>
      <c r="CEY5" s="208"/>
      <c r="CEZ5" s="208"/>
      <c r="CFA5" s="208"/>
      <c r="CFB5" s="208"/>
      <c r="CFC5" s="208"/>
      <c r="CFD5" s="208"/>
      <c r="CFE5" s="208"/>
      <c r="CFF5" s="208"/>
      <c r="CFG5" s="208"/>
      <c r="CFH5" s="208"/>
      <c r="CFI5" s="208"/>
      <c r="CFJ5" s="208"/>
      <c r="CFK5" s="208"/>
      <c r="CFL5" s="208"/>
      <c r="CFM5" s="208"/>
      <c r="CFN5" s="208"/>
      <c r="CFO5" s="208"/>
      <c r="CFP5" s="208"/>
      <c r="CFQ5" s="208"/>
      <c r="CFR5" s="208"/>
      <c r="CFS5" s="208"/>
      <c r="CFT5" s="208"/>
      <c r="CFU5" s="208"/>
      <c r="CFV5" s="208"/>
      <c r="CFW5" s="208"/>
      <c r="CFX5" s="208"/>
      <c r="CFY5" s="208"/>
      <c r="CFZ5" s="208"/>
      <c r="CGA5" s="208"/>
      <c r="CGB5" s="208"/>
      <c r="CGC5" s="208"/>
      <c r="CGD5" s="208"/>
      <c r="CGE5" s="208"/>
      <c r="CGF5" s="208"/>
      <c r="CGG5" s="208"/>
      <c r="CGH5" s="208"/>
      <c r="CGI5" s="208"/>
      <c r="CGJ5" s="208"/>
      <c r="CGK5" s="208"/>
      <c r="CGL5" s="208"/>
      <c r="CGM5" s="208"/>
      <c r="CGN5" s="208"/>
      <c r="CGO5" s="208"/>
      <c r="CGP5" s="208"/>
      <c r="CGQ5" s="208"/>
      <c r="CGR5" s="208"/>
      <c r="CGS5" s="208"/>
      <c r="CGT5" s="208"/>
      <c r="CGU5" s="208"/>
      <c r="CGV5" s="208"/>
      <c r="CGW5" s="208"/>
      <c r="CGX5" s="208"/>
      <c r="CGY5" s="208"/>
      <c r="CGZ5" s="208"/>
      <c r="CHA5" s="208"/>
      <c r="CHB5" s="208"/>
      <c r="CHC5" s="208"/>
      <c r="CHD5" s="208"/>
      <c r="CHE5" s="208"/>
      <c r="CHF5" s="208"/>
      <c r="CHG5" s="208"/>
      <c r="CHH5" s="208"/>
      <c r="CHI5" s="208"/>
      <c r="CHJ5" s="208"/>
      <c r="CHK5" s="208"/>
      <c r="CHL5" s="208"/>
      <c r="CHM5" s="208"/>
      <c r="CHN5" s="208"/>
      <c r="CHO5" s="208"/>
      <c r="CHP5" s="208"/>
      <c r="CHQ5" s="208"/>
      <c r="CHR5" s="208"/>
      <c r="CHS5" s="208"/>
      <c r="CHT5" s="208"/>
      <c r="CHU5" s="208"/>
      <c r="CHV5" s="208"/>
      <c r="CHW5" s="208"/>
      <c r="CHX5" s="208"/>
      <c r="CHY5" s="208"/>
      <c r="CHZ5" s="208"/>
      <c r="CIA5" s="208"/>
      <c r="CIB5" s="208"/>
      <c r="CIC5" s="208"/>
      <c r="CID5" s="208"/>
      <c r="CIE5" s="208"/>
      <c r="CIF5" s="208"/>
      <c r="CIG5" s="208"/>
      <c r="CIH5" s="208"/>
      <c r="CII5" s="208"/>
      <c r="CIJ5" s="208"/>
      <c r="CIK5" s="208"/>
      <c r="CIL5" s="208"/>
      <c r="CIM5" s="208"/>
      <c r="CIN5" s="208"/>
      <c r="CIO5" s="208"/>
      <c r="CIP5" s="208"/>
      <c r="CIQ5" s="208"/>
      <c r="CIR5" s="208"/>
      <c r="CIS5" s="208"/>
      <c r="CIT5" s="208"/>
      <c r="CIU5" s="208"/>
      <c r="CIV5" s="208"/>
      <c r="CIW5" s="208"/>
      <c r="CIX5" s="208"/>
      <c r="CIY5" s="208"/>
      <c r="CIZ5" s="208"/>
      <c r="CJA5" s="208"/>
      <c r="CJB5" s="208"/>
      <c r="CJC5" s="208"/>
      <c r="CJD5" s="208"/>
      <c r="CJE5" s="208"/>
      <c r="CJF5" s="208"/>
      <c r="CJG5" s="208"/>
      <c r="CJH5" s="208"/>
      <c r="CJI5" s="208"/>
      <c r="CJJ5" s="208"/>
      <c r="CJK5" s="208"/>
      <c r="CJL5" s="208"/>
      <c r="CJM5" s="208"/>
      <c r="CJN5" s="208"/>
      <c r="CJO5" s="208"/>
      <c r="CJP5" s="208"/>
      <c r="CJQ5" s="208"/>
      <c r="CJR5" s="208"/>
      <c r="CJS5" s="208"/>
      <c r="CJT5" s="208"/>
      <c r="CJU5" s="208"/>
      <c r="CJV5" s="208"/>
      <c r="CJW5" s="208"/>
      <c r="CJX5" s="208"/>
      <c r="CJY5" s="208"/>
      <c r="CJZ5" s="208"/>
      <c r="CKA5" s="208"/>
      <c r="CKB5" s="208"/>
      <c r="CKC5" s="208"/>
      <c r="CKD5" s="208"/>
      <c r="CKE5" s="208"/>
      <c r="CKF5" s="208"/>
      <c r="CKG5" s="208"/>
      <c r="CKH5" s="208"/>
      <c r="CKI5" s="208"/>
      <c r="CKJ5" s="208"/>
      <c r="CKK5" s="208"/>
      <c r="CKL5" s="208"/>
      <c r="CKM5" s="208"/>
      <c r="CKN5" s="208"/>
      <c r="CKO5" s="208"/>
      <c r="CKP5" s="208"/>
      <c r="CKQ5" s="208"/>
      <c r="CKR5" s="208"/>
      <c r="CKS5" s="208"/>
      <c r="CKT5" s="208"/>
      <c r="CKU5" s="208"/>
      <c r="CKV5" s="208"/>
      <c r="CKW5" s="208"/>
      <c r="CKX5" s="208"/>
      <c r="CKY5" s="208"/>
      <c r="CKZ5" s="208"/>
      <c r="CLA5" s="208"/>
      <c r="CLB5" s="208"/>
      <c r="CLC5" s="208"/>
      <c r="CLD5" s="208"/>
      <c r="CLE5" s="208"/>
      <c r="CLF5" s="208"/>
      <c r="CLG5" s="208"/>
      <c r="CLH5" s="208"/>
      <c r="CLI5" s="208"/>
      <c r="CLJ5" s="208"/>
      <c r="CLK5" s="208"/>
      <c r="CLL5" s="208"/>
      <c r="CLM5" s="208"/>
      <c r="CLN5" s="208"/>
      <c r="CLO5" s="208"/>
      <c r="CLP5" s="208"/>
      <c r="CLQ5" s="208"/>
      <c r="CLR5" s="208"/>
      <c r="CLS5" s="208"/>
      <c r="CLT5" s="208"/>
      <c r="CLU5" s="208"/>
      <c r="CLV5" s="208"/>
      <c r="CLW5" s="208"/>
      <c r="CLX5" s="208"/>
      <c r="CLY5" s="208"/>
      <c r="CLZ5" s="208"/>
      <c r="CMA5" s="208"/>
      <c r="CMB5" s="208"/>
      <c r="CMC5" s="208"/>
      <c r="CMD5" s="208"/>
      <c r="CME5" s="208"/>
      <c r="CMF5" s="208"/>
      <c r="CMG5" s="208"/>
      <c r="CMH5" s="208"/>
      <c r="CMI5" s="208"/>
      <c r="CMJ5" s="208"/>
      <c r="CMK5" s="208"/>
      <c r="CML5" s="208"/>
      <c r="CMM5" s="208"/>
      <c r="CMN5" s="208"/>
      <c r="CMO5" s="208"/>
      <c r="CMP5" s="208"/>
      <c r="CMQ5" s="208"/>
      <c r="CMR5" s="208"/>
      <c r="CMS5" s="208"/>
      <c r="CMT5" s="208"/>
      <c r="CMU5" s="208"/>
      <c r="CMV5" s="208"/>
      <c r="CMW5" s="208"/>
      <c r="CMX5" s="208"/>
      <c r="CMY5" s="208"/>
      <c r="CMZ5" s="208"/>
      <c r="CNA5" s="208"/>
      <c r="CNB5" s="208"/>
      <c r="CNC5" s="208"/>
      <c r="CND5" s="208"/>
      <c r="CNE5" s="208"/>
      <c r="CNF5" s="208"/>
      <c r="CNG5" s="208"/>
      <c r="CNH5" s="208"/>
      <c r="CNI5" s="208"/>
      <c r="CNJ5" s="208"/>
      <c r="CNK5" s="208"/>
      <c r="CNL5" s="208"/>
      <c r="CNM5" s="208"/>
      <c r="CNN5" s="208"/>
      <c r="CNO5" s="208"/>
      <c r="CNP5" s="208"/>
      <c r="CNQ5" s="208"/>
      <c r="CNR5" s="208"/>
      <c r="CNS5" s="208"/>
      <c r="CNT5" s="208"/>
      <c r="CNU5" s="208"/>
      <c r="CNV5" s="208"/>
      <c r="CNW5" s="208"/>
      <c r="CNX5" s="208"/>
      <c r="CNY5" s="208"/>
      <c r="CNZ5" s="208"/>
      <c r="COA5" s="208"/>
      <c r="COB5" s="208"/>
      <c r="COC5" s="208"/>
      <c r="COD5" s="208"/>
      <c r="COE5" s="208"/>
      <c r="COF5" s="208"/>
      <c r="COG5" s="208"/>
      <c r="COH5" s="208"/>
      <c r="COI5" s="208"/>
      <c r="COJ5" s="208"/>
      <c r="COK5" s="208"/>
      <c r="COL5" s="208"/>
      <c r="COM5" s="208"/>
      <c r="CON5" s="208"/>
      <c r="COO5" s="208"/>
      <c r="COP5" s="208"/>
      <c r="COQ5" s="208"/>
      <c r="COR5" s="208"/>
      <c r="COS5" s="208"/>
      <c r="COT5" s="208"/>
      <c r="COU5" s="208"/>
      <c r="COV5" s="208"/>
      <c r="COW5" s="208"/>
      <c r="COX5" s="208"/>
      <c r="COY5" s="208"/>
      <c r="COZ5" s="208"/>
      <c r="CPA5" s="208"/>
      <c r="CPB5" s="208"/>
      <c r="CPC5" s="208"/>
      <c r="CPD5" s="208"/>
      <c r="CPE5" s="208"/>
      <c r="CPF5" s="208"/>
      <c r="CPG5" s="208"/>
      <c r="CPH5" s="208"/>
      <c r="CPI5" s="208"/>
      <c r="CPJ5" s="208"/>
      <c r="CPK5" s="208"/>
      <c r="CPL5" s="208"/>
      <c r="CPM5" s="208"/>
      <c r="CPN5" s="208"/>
      <c r="CPO5" s="208"/>
      <c r="CPP5" s="208"/>
      <c r="CPQ5" s="208"/>
      <c r="CPR5" s="208"/>
      <c r="CPS5" s="208"/>
      <c r="CPT5" s="208"/>
      <c r="CPU5" s="208"/>
      <c r="CPV5" s="208"/>
      <c r="CPW5" s="208"/>
      <c r="CPX5" s="208"/>
      <c r="CPY5" s="208"/>
      <c r="CPZ5" s="208"/>
      <c r="CQA5" s="208"/>
      <c r="CQB5" s="208"/>
      <c r="CQC5" s="208"/>
      <c r="CQD5" s="208"/>
      <c r="CQE5" s="208"/>
      <c r="CQF5" s="208"/>
      <c r="CQG5" s="208"/>
      <c r="CQH5" s="208"/>
      <c r="CQI5" s="208"/>
      <c r="CQJ5" s="208"/>
      <c r="CQK5" s="208"/>
      <c r="CQL5" s="208"/>
      <c r="CQM5" s="208"/>
      <c r="CQN5" s="208"/>
      <c r="CQO5" s="208"/>
      <c r="CQP5" s="208"/>
      <c r="CQQ5" s="208"/>
      <c r="CQR5" s="208"/>
      <c r="CQS5" s="208"/>
      <c r="CQT5" s="208"/>
      <c r="CQU5" s="208"/>
      <c r="CQV5" s="208"/>
      <c r="CQW5" s="208"/>
      <c r="CQX5" s="208"/>
      <c r="CQY5" s="208"/>
      <c r="CQZ5" s="208"/>
      <c r="CRA5" s="208"/>
      <c r="CRB5" s="208"/>
      <c r="CRC5" s="208"/>
      <c r="CRD5" s="208"/>
      <c r="CRE5" s="208"/>
      <c r="CRF5" s="208"/>
      <c r="CRG5" s="208"/>
      <c r="CRH5" s="208"/>
      <c r="CRI5" s="208"/>
      <c r="CRJ5" s="208"/>
      <c r="CRK5" s="208"/>
      <c r="CRL5" s="208"/>
      <c r="CRM5" s="208"/>
      <c r="CRN5" s="208"/>
      <c r="CRO5" s="208"/>
      <c r="CRP5" s="208"/>
      <c r="CRQ5" s="208"/>
      <c r="CRR5" s="208"/>
      <c r="CRS5" s="208"/>
      <c r="CRT5" s="208"/>
      <c r="CRU5" s="208"/>
      <c r="CRV5" s="208"/>
      <c r="CRW5" s="208"/>
      <c r="CRX5" s="208"/>
      <c r="CRY5" s="208"/>
      <c r="CRZ5" s="208"/>
      <c r="CSA5" s="208"/>
      <c r="CSB5" s="208"/>
      <c r="CSC5" s="208"/>
      <c r="CSD5" s="208"/>
      <c r="CSE5" s="208"/>
      <c r="CSF5" s="208"/>
      <c r="CSG5" s="208"/>
      <c r="CSH5" s="208"/>
      <c r="CSI5" s="208"/>
      <c r="CSJ5" s="208"/>
      <c r="CSK5" s="208"/>
      <c r="CSL5" s="208"/>
      <c r="CSM5" s="208"/>
      <c r="CSN5" s="208"/>
      <c r="CSO5" s="208"/>
      <c r="CSP5" s="208"/>
      <c r="CSQ5" s="208"/>
      <c r="CSR5" s="208"/>
      <c r="CSS5" s="208"/>
      <c r="CST5" s="208"/>
      <c r="CSU5" s="208"/>
      <c r="CSV5" s="208"/>
      <c r="CSW5" s="208"/>
      <c r="CSX5" s="208"/>
      <c r="CSY5" s="208"/>
      <c r="CSZ5" s="208"/>
      <c r="CTA5" s="208"/>
      <c r="CTB5" s="208"/>
      <c r="CTC5" s="208"/>
      <c r="CTD5" s="208"/>
      <c r="CTE5" s="208"/>
      <c r="CTF5" s="208"/>
      <c r="CTG5" s="208"/>
      <c r="CTH5" s="208"/>
      <c r="CTI5" s="208"/>
      <c r="CTJ5" s="208"/>
      <c r="CTK5" s="208"/>
      <c r="CTL5" s="208"/>
      <c r="CTM5" s="208"/>
      <c r="CTN5" s="208"/>
      <c r="CTO5" s="208"/>
      <c r="CTP5" s="208"/>
      <c r="CTQ5" s="208"/>
      <c r="CTR5" s="208"/>
      <c r="CTS5" s="208"/>
      <c r="CTT5" s="208"/>
      <c r="CTU5" s="208"/>
      <c r="CTV5" s="208"/>
      <c r="CTW5" s="208"/>
      <c r="CTX5" s="208"/>
      <c r="CTY5" s="208"/>
      <c r="CTZ5" s="208"/>
      <c r="CUA5" s="208"/>
      <c r="CUB5" s="208"/>
      <c r="CUC5" s="208"/>
      <c r="CUD5" s="208"/>
      <c r="CUE5" s="208"/>
      <c r="CUF5" s="208"/>
      <c r="CUG5" s="208"/>
      <c r="CUH5" s="208"/>
      <c r="CUI5" s="208"/>
      <c r="CUJ5" s="208"/>
      <c r="CUK5" s="208"/>
      <c r="CUL5" s="208"/>
      <c r="CUM5" s="208"/>
      <c r="CUN5" s="208"/>
      <c r="CUO5" s="208"/>
      <c r="CUP5" s="208"/>
      <c r="CUQ5" s="208"/>
      <c r="CUR5" s="208"/>
      <c r="CUS5" s="208"/>
      <c r="CUT5" s="208"/>
      <c r="CUU5" s="208"/>
      <c r="CUV5" s="208"/>
      <c r="CUW5" s="208"/>
      <c r="CUX5" s="208"/>
      <c r="CUY5" s="208"/>
      <c r="CUZ5" s="208"/>
      <c r="CVA5" s="208"/>
      <c r="CVB5" s="208"/>
      <c r="CVC5" s="208"/>
      <c r="CVD5" s="208"/>
      <c r="CVE5" s="208"/>
      <c r="CVF5" s="208"/>
      <c r="CVG5" s="208"/>
      <c r="CVH5" s="208"/>
      <c r="CVI5" s="208"/>
      <c r="CVJ5" s="208"/>
      <c r="CVK5" s="208"/>
      <c r="CVL5" s="208"/>
      <c r="CVM5" s="208"/>
      <c r="CVN5" s="208"/>
      <c r="CVO5" s="208"/>
      <c r="CVP5" s="208"/>
      <c r="CVQ5" s="208"/>
      <c r="CVR5" s="208"/>
      <c r="CVS5" s="208"/>
      <c r="CVT5" s="208"/>
      <c r="CVU5" s="208"/>
      <c r="CVV5" s="208"/>
      <c r="CVW5" s="208"/>
      <c r="CVX5" s="208"/>
      <c r="CVY5" s="208"/>
      <c r="CVZ5" s="208"/>
      <c r="CWA5" s="208"/>
      <c r="CWB5" s="208"/>
      <c r="CWC5" s="208"/>
      <c r="CWD5" s="208"/>
      <c r="CWE5" s="208"/>
      <c r="CWF5" s="208"/>
      <c r="CWG5" s="208"/>
      <c r="CWH5" s="208"/>
      <c r="CWI5" s="208"/>
      <c r="CWJ5" s="208"/>
      <c r="CWK5" s="208"/>
      <c r="CWL5" s="208"/>
      <c r="CWM5" s="208"/>
      <c r="CWN5" s="208"/>
      <c r="CWO5" s="208"/>
      <c r="CWP5" s="208"/>
      <c r="CWQ5" s="208"/>
      <c r="CWR5" s="208"/>
      <c r="CWS5" s="208"/>
      <c r="CWT5" s="208"/>
      <c r="CWU5" s="208"/>
      <c r="CWV5" s="208"/>
      <c r="CWW5" s="208"/>
      <c r="CWX5" s="208"/>
      <c r="CWY5" s="208"/>
      <c r="CWZ5" s="208"/>
      <c r="CXA5" s="208"/>
      <c r="CXB5" s="208"/>
      <c r="CXC5" s="208"/>
      <c r="CXD5" s="208"/>
      <c r="CXE5" s="208"/>
      <c r="CXF5" s="208"/>
      <c r="CXG5" s="208"/>
      <c r="CXH5" s="208"/>
      <c r="CXI5" s="208"/>
      <c r="CXJ5" s="208"/>
      <c r="CXK5" s="208"/>
      <c r="CXL5" s="208"/>
      <c r="CXM5" s="208"/>
      <c r="CXN5" s="208"/>
      <c r="CXO5" s="208"/>
      <c r="CXP5" s="208"/>
      <c r="CXQ5" s="208"/>
      <c r="CXR5" s="208"/>
      <c r="CXS5" s="208"/>
      <c r="CXT5" s="208"/>
      <c r="CXU5" s="208"/>
      <c r="CXV5" s="208"/>
      <c r="CXW5" s="208"/>
      <c r="CXX5" s="208"/>
      <c r="CXY5" s="208"/>
      <c r="CXZ5" s="208"/>
      <c r="CYA5" s="208"/>
      <c r="CYB5" s="208"/>
      <c r="CYC5" s="208"/>
      <c r="CYD5" s="208"/>
      <c r="CYE5" s="208"/>
      <c r="CYF5" s="208"/>
      <c r="CYG5" s="208"/>
      <c r="CYH5" s="208"/>
      <c r="CYI5" s="208"/>
      <c r="CYJ5" s="208"/>
      <c r="CYK5" s="208"/>
      <c r="CYL5" s="208"/>
      <c r="CYM5" s="208"/>
      <c r="CYN5" s="208"/>
      <c r="CYO5" s="208"/>
      <c r="CYP5" s="208"/>
      <c r="CYQ5" s="208"/>
      <c r="CYR5" s="208"/>
      <c r="CYS5" s="208"/>
      <c r="CYT5" s="208"/>
      <c r="CYU5" s="208"/>
      <c r="CYV5" s="208"/>
      <c r="CYW5" s="208"/>
      <c r="CYX5" s="208"/>
      <c r="CYY5" s="208"/>
      <c r="CYZ5" s="208"/>
      <c r="CZA5" s="208"/>
      <c r="CZB5" s="208"/>
      <c r="CZC5" s="208"/>
      <c r="CZD5" s="208"/>
      <c r="CZE5" s="208"/>
      <c r="CZF5" s="208"/>
      <c r="CZG5" s="208"/>
      <c r="CZH5" s="208"/>
      <c r="CZI5" s="208"/>
      <c r="CZJ5" s="208"/>
      <c r="CZK5" s="208"/>
      <c r="CZL5" s="208"/>
      <c r="CZM5" s="208"/>
      <c r="CZN5" s="208"/>
      <c r="CZO5" s="208"/>
      <c r="CZP5" s="208"/>
      <c r="CZQ5" s="208"/>
      <c r="CZR5" s="208"/>
      <c r="CZS5" s="208"/>
      <c r="CZT5" s="208"/>
      <c r="CZU5" s="208"/>
      <c r="CZV5" s="208"/>
      <c r="CZW5" s="208"/>
      <c r="CZX5" s="208"/>
      <c r="CZY5" s="208"/>
      <c r="CZZ5" s="208"/>
      <c r="DAA5" s="208"/>
      <c r="DAB5" s="208"/>
      <c r="DAC5" s="208"/>
      <c r="DAD5" s="208"/>
      <c r="DAE5" s="208"/>
      <c r="DAF5" s="208"/>
      <c r="DAG5" s="208"/>
      <c r="DAH5" s="208"/>
      <c r="DAI5" s="208"/>
      <c r="DAJ5" s="208"/>
      <c r="DAK5" s="208"/>
      <c r="DAL5" s="208"/>
      <c r="DAM5" s="208"/>
      <c r="DAN5" s="208"/>
      <c r="DAO5" s="208"/>
      <c r="DAP5" s="208"/>
      <c r="DAQ5" s="208"/>
      <c r="DAR5" s="208"/>
      <c r="DAS5" s="208"/>
      <c r="DAT5" s="208"/>
      <c r="DAU5" s="208"/>
      <c r="DAV5" s="208"/>
      <c r="DAW5" s="208"/>
      <c r="DAX5" s="208"/>
      <c r="DAY5" s="208"/>
      <c r="DAZ5" s="208"/>
      <c r="DBA5" s="208"/>
      <c r="DBB5" s="208"/>
      <c r="DBC5" s="208"/>
      <c r="DBD5" s="208"/>
      <c r="DBE5" s="208"/>
      <c r="DBF5" s="208"/>
      <c r="DBG5" s="208"/>
      <c r="DBH5" s="208"/>
      <c r="DBI5" s="208"/>
      <c r="DBJ5" s="208"/>
      <c r="DBK5" s="208"/>
      <c r="DBL5" s="208"/>
      <c r="DBM5" s="208"/>
      <c r="DBN5" s="208"/>
      <c r="DBO5" s="208"/>
      <c r="DBP5" s="208"/>
      <c r="DBQ5" s="208"/>
      <c r="DBR5" s="208"/>
      <c r="DBS5" s="208"/>
      <c r="DBT5" s="208"/>
      <c r="DBU5" s="208"/>
      <c r="DBV5" s="208"/>
      <c r="DBW5" s="208"/>
      <c r="DBX5" s="208"/>
      <c r="DBY5" s="208"/>
      <c r="DBZ5" s="208"/>
      <c r="DCA5" s="208"/>
      <c r="DCB5" s="208"/>
      <c r="DCC5" s="208"/>
      <c r="DCD5" s="208"/>
      <c r="DCE5" s="208"/>
      <c r="DCF5" s="208"/>
      <c r="DCG5" s="208"/>
      <c r="DCH5" s="208"/>
      <c r="DCI5" s="208"/>
      <c r="DCJ5" s="208"/>
      <c r="DCK5" s="208"/>
      <c r="DCL5" s="208"/>
      <c r="DCM5" s="208"/>
      <c r="DCN5" s="208"/>
      <c r="DCO5" s="208"/>
      <c r="DCP5" s="208"/>
      <c r="DCQ5" s="208"/>
      <c r="DCR5" s="208"/>
      <c r="DCS5" s="208"/>
      <c r="DCT5" s="208"/>
      <c r="DCU5" s="208"/>
      <c r="DCV5" s="208"/>
      <c r="DCW5" s="208"/>
      <c r="DCX5" s="208"/>
      <c r="DCY5" s="208"/>
      <c r="DCZ5" s="208"/>
      <c r="DDA5" s="208"/>
      <c r="DDB5" s="208"/>
      <c r="DDC5" s="208"/>
      <c r="DDD5" s="208"/>
      <c r="DDE5" s="208"/>
      <c r="DDF5" s="208"/>
      <c r="DDG5" s="208"/>
      <c r="DDH5" s="208"/>
      <c r="DDI5" s="208"/>
      <c r="DDJ5" s="208"/>
      <c r="DDK5" s="208"/>
      <c r="DDL5" s="208"/>
      <c r="DDM5" s="208"/>
      <c r="DDN5" s="208"/>
      <c r="DDO5" s="208"/>
      <c r="DDP5" s="208"/>
      <c r="DDQ5" s="208"/>
      <c r="DDR5" s="208"/>
      <c r="DDS5" s="208"/>
      <c r="DDT5" s="208"/>
      <c r="DDU5" s="208"/>
      <c r="DDV5" s="208"/>
      <c r="DDW5" s="208"/>
      <c r="DDX5" s="208"/>
      <c r="DDY5" s="208"/>
      <c r="DDZ5" s="208"/>
      <c r="DEA5" s="208"/>
      <c r="DEB5" s="208"/>
      <c r="DEC5" s="208"/>
      <c r="DED5" s="208"/>
      <c r="DEE5" s="208"/>
      <c r="DEF5" s="208"/>
      <c r="DEG5" s="208"/>
      <c r="DEH5" s="208"/>
      <c r="DEI5" s="208"/>
      <c r="DEJ5" s="208"/>
      <c r="DEK5" s="208"/>
      <c r="DEL5" s="208"/>
      <c r="DEM5" s="208"/>
      <c r="DEN5" s="208"/>
      <c r="DEO5" s="208"/>
      <c r="DEP5" s="208"/>
      <c r="DEQ5" s="208"/>
      <c r="DER5" s="208"/>
      <c r="DES5" s="208"/>
      <c r="DET5" s="208"/>
      <c r="DEU5" s="208"/>
      <c r="DEV5" s="208"/>
      <c r="DEW5" s="208"/>
      <c r="DEX5" s="208"/>
      <c r="DEY5" s="208"/>
      <c r="DEZ5" s="208"/>
      <c r="DFA5" s="208"/>
      <c r="DFB5" s="208"/>
      <c r="DFC5" s="208"/>
      <c r="DFD5" s="208"/>
      <c r="DFE5" s="208"/>
      <c r="DFF5" s="208"/>
      <c r="DFG5" s="208"/>
      <c r="DFH5" s="208"/>
      <c r="DFI5" s="208"/>
      <c r="DFJ5" s="208"/>
      <c r="DFK5" s="208"/>
      <c r="DFL5" s="208"/>
      <c r="DFM5" s="208"/>
      <c r="DFN5" s="208"/>
      <c r="DFO5" s="208"/>
      <c r="DFP5" s="208"/>
      <c r="DFQ5" s="208"/>
      <c r="DFR5" s="208"/>
      <c r="DFS5" s="208"/>
      <c r="DFT5" s="208"/>
      <c r="DFU5" s="208"/>
      <c r="DFV5" s="208"/>
      <c r="DFW5" s="208"/>
      <c r="DFX5" s="208"/>
      <c r="DFY5" s="208"/>
      <c r="DFZ5" s="208"/>
      <c r="DGA5" s="208"/>
      <c r="DGB5" s="208"/>
      <c r="DGC5" s="208"/>
      <c r="DGD5" s="208"/>
      <c r="DGE5" s="208"/>
      <c r="DGF5" s="208"/>
      <c r="DGG5" s="208"/>
      <c r="DGH5" s="208"/>
      <c r="DGI5" s="208"/>
      <c r="DGJ5" s="208"/>
      <c r="DGK5" s="208"/>
      <c r="DGL5" s="208"/>
      <c r="DGM5" s="208"/>
      <c r="DGN5" s="208"/>
      <c r="DGO5" s="208"/>
      <c r="DGP5" s="208"/>
      <c r="DGQ5" s="208"/>
      <c r="DGR5" s="208"/>
      <c r="DGS5" s="208"/>
      <c r="DGT5" s="208"/>
      <c r="DGU5" s="208"/>
      <c r="DGV5" s="208"/>
      <c r="DGW5" s="208"/>
      <c r="DGX5" s="208"/>
      <c r="DGY5" s="208"/>
      <c r="DGZ5" s="208"/>
      <c r="DHA5" s="208"/>
      <c r="DHB5" s="208"/>
      <c r="DHC5" s="208"/>
      <c r="DHD5" s="208"/>
      <c r="DHE5" s="208"/>
      <c r="DHF5" s="208"/>
      <c r="DHG5" s="208"/>
      <c r="DHH5" s="208"/>
      <c r="DHI5" s="208"/>
      <c r="DHJ5" s="208"/>
      <c r="DHK5" s="208"/>
      <c r="DHL5" s="208"/>
      <c r="DHM5" s="208"/>
      <c r="DHN5" s="208"/>
      <c r="DHO5" s="208"/>
      <c r="DHP5" s="208"/>
      <c r="DHQ5" s="208"/>
      <c r="DHR5" s="208"/>
      <c r="DHS5" s="208"/>
      <c r="DHT5" s="208"/>
      <c r="DHU5" s="208"/>
      <c r="DHV5" s="208"/>
      <c r="DHW5" s="208"/>
      <c r="DHX5" s="208"/>
      <c r="DHY5" s="208"/>
      <c r="DHZ5" s="208"/>
      <c r="DIA5" s="208"/>
      <c r="DIB5" s="208"/>
      <c r="DIC5" s="208"/>
      <c r="DID5" s="208"/>
      <c r="DIE5" s="208"/>
      <c r="DIF5" s="208"/>
      <c r="DIG5" s="208"/>
      <c r="DIH5" s="208"/>
      <c r="DII5" s="208"/>
      <c r="DIJ5" s="208"/>
      <c r="DIK5" s="208"/>
      <c r="DIL5" s="208"/>
      <c r="DIM5" s="208"/>
      <c r="DIN5" s="208"/>
      <c r="DIO5" s="208"/>
      <c r="DIP5" s="208"/>
      <c r="DIQ5" s="208"/>
      <c r="DIR5" s="208"/>
      <c r="DIS5" s="208"/>
      <c r="DIT5" s="208"/>
      <c r="DIU5" s="208"/>
      <c r="DIV5" s="208"/>
      <c r="DIW5" s="208"/>
      <c r="DIX5" s="208"/>
      <c r="DIY5" s="208"/>
      <c r="DIZ5" s="208"/>
      <c r="DJA5" s="208"/>
      <c r="DJB5" s="208"/>
      <c r="DJC5" s="208"/>
      <c r="DJD5" s="208"/>
      <c r="DJE5" s="208"/>
      <c r="DJF5" s="208"/>
      <c r="DJG5" s="208"/>
      <c r="DJH5" s="208"/>
      <c r="DJI5" s="208"/>
      <c r="DJJ5" s="208"/>
      <c r="DJK5" s="208"/>
      <c r="DJL5" s="208"/>
      <c r="DJM5" s="208"/>
      <c r="DJN5" s="208"/>
      <c r="DJO5" s="208"/>
      <c r="DJP5" s="208"/>
      <c r="DJQ5" s="208"/>
      <c r="DJR5" s="208"/>
      <c r="DJS5" s="208"/>
      <c r="DJT5" s="208"/>
      <c r="DJU5" s="208"/>
      <c r="DJV5" s="208"/>
      <c r="DJW5" s="208"/>
      <c r="DJX5" s="208"/>
      <c r="DJY5" s="208"/>
      <c r="DJZ5" s="208"/>
      <c r="DKA5" s="208"/>
      <c r="DKB5" s="208"/>
      <c r="DKC5" s="208"/>
      <c r="DKD5" s="208"/>
      <c r="DKE5" s="208"/>
      <c r="DKF5" s="208"/>
      <c r="DKG5" s="208"/>
      <c r="DKH5" s="208"/>
      <c r="DKI5" s="208"/>
      <c r="DKJ5" s="208"/>
      <c r="DKK5" s="208"/>
      <c r="DKL5" s="208"/>
      <c r="DKM5" s="208"/>
      <c r="DKN5" s="208"/>
      <c r="DKO5" s="208"/>
      <c r="DKP5" s="208"/>
      <c r="DKQ5" s="208"/>
      <c r="DKR5" s="208"/>
      <c r="DKS5" s="208"/>
      <c r="DKT5" s="208"/>
      <c r="DKU5" s="208"/>
      <c r="DKV5" s="208"/>
      <c r="DKW5" s="208"/>
      <c r="DKX5" s="208"/>
      <c r="DKY5" s="208"/>
      <c r="DKZ5" s="208"/>
      <c r="DLA5" s="208"/>
      <c r="DLB5" s="208"/>
      <c r="DLC5" s="208"/>
      <c r="DLD5" s="208"/>
      <c r="DLE5" s="208"/>
      <c r="DLF5" s="208"/>
      <c r="DLG5" s="208"/>
      <c r="DLH5" s="208"/>
      <c r="DLI5" s="208"/>
      <c r="DLJ5" s="208"/>
      <c r="DLK5" s="208"/>
      <c r="DLL5" s="208"/>
      <c r="DLM5" s="208"/>
      <c r="DLN5" s="208"/>
      <c r="DLO5" s="208"/>
      <c r="DLP5" s="208"/>
      <c r="DLQ5" s="208"/>
      <c r="DLR5" s="208"/>
      <c r="DLS5" s="208"/>
      <c r="DLT5" s="208"/>
      <c r="DLU5" s="208"/>
      <c r="DLV5" s="208"/>
      <c r="DLW5" s="208"/>
      <c r="DLX5" s="208"/>
      <c r="DLY5" s="208"/>
      <c r="DLZ5" s="208"/>
      <c r="DMA5" s="208"/>
      <c r="DMB5" s="208"/>
      <c r="DMC5" s="208"/>
      <c r="DMD5" s="208"/>
      <c r="DME5" s="208"/>
      <c r="DMF5" s="208"/>
      <c r="DMG5" s="208"/>
      <c r="DMH5" s="208"/>
      <c r="DMI5" s="208"/>
      <c r="DMJ5" s="208"/>
      <c r="DMK5" s="208"/>
      <c r="DML5" s="208"/>
      <c r="DMM5" s="208"/>
      <c r="DMN5" s="208"/>
      <c r="DMO5" s="208"/>
      <c r="DMP5" s="208"/>
      <c r="DMQ5" s="208"/>
      <c r="DMR5" s="208"/>
      <c r="DMS5" s="208"/>
      <c r="DMT5" s="208"/>
      <c r="DMU5" s="208"/>
      <c r="DMV5" s="208"/>
      <c r="DMW5" s="208"/>
      <c r="DMX5" s="208"/>
      <c r="DMY5" s="208"/>
      <c r="DMZ5" s="208"/>
      <c r="DNA5" s="208"/>
      <c r="DNB5" s="208"/>
      <c r="DNC5" s="208"/>
      <c r="DND5" s="208"/>
      <c r="DNE5" s="208"/>
      <c r="DNF5" s="208"/>
      <c r="DNG5" s="208"/>
      <c r="DNH5" s="208"/>
      <c r="DNI5" s="208"/>
      <c r="DNJ5" s="208"/>
      <c r="DNK5" s="208"/>
      <c r="DNL5" s="208"/>
      <c r="DNM5" s="208"/>
      <c r="DNN5" s="208"/>
      <c r="DNO5" s="208"/>
      <c r="DNP5" s="208"/>
      <c r="DNQ5" s="208"/>
      <c r="DNR5" s="208"/>
      <c r="DNS5" s="208"/>
      <c r="DNT5" s="208"/>
      <c r="DNU5" s="208"/>
      <c r="DNV5" s="208"/>
      <c r="DNW5" s="208"/>
      <c r="DNX5" s="208"/>
      <c r="DNY5" s="208"/>
      <c r="DNZ5" s="208"/>
      <c r="DOA5" s="208"/>
      <c r="DOB5" s="208"/>
      <c r="DOC5" s="208"/>
      <c r="DOD5" s="208"/>
      <c r="DOE5" s="208"/>
      <c r="DOF5" s="208"/>
      <c r="DOG5" s="208"/>
      <c r="DOH5" s="208"/>
      <c r="DOI5" s="208"/>
      <c r="DOJ5" s="208"/>
      <c r="DOK5" s="208"/>
      <c r="DOL5" s="208"/>
      <c r="DOM5" s="208"/>
      <c r="DON5" s="208"/>
      <c r="DOO5" s="208"/>
      <c r="DOP5" s="208"/>
      <c r="DOQ5" s="208"/>
      <c r="DOR5" s="208"/>
      <c r="DOS5" s="208"/>
      <c r="DOT5" s="208"/>
      <c r="DOU5" s="208"/>
      <c r="DOV5" s="208"/>
      <c r="DOW5" s="208"/>
      <c r="DOX5" s="208"/>
      <c r="DOY5" s="208"/>
      <c r="DOZ5" s="208"/>
      <c r="DPA5" s="208"/>
      <c r="DPB5" s="208"/>
      <c r="DPC5" s="208"/>
      <c r="DPD5" s="208"/>
      <c r="DPE5" s="208"/>
      <c r="DPF5" s="208"/>
      <c r="DPG5" s="208"/>
      <c r="DPH5" s="208"/>
      <c r="DPI5" s="208"/>
      <c r="DPJ5" s="208"/>
      <c r="DPK5" s="208"/>
      <c r="DPL5" s="208"/>
      <c r="DPM5" s="208"/>
      <c r="DPN5" s="208"/>
      <c r="DPO5" s="208"/>
      <c r="DPP5" s="208"/>
      <c r="DPQ5" s="208"/>
      <c r="DPR5" s="208"/>
      <c r="DPS5" s="208"/>
      <c r="DPT5" s="208"/>
      <c r="DPU5" s="208"/>
      <c r="DPV5" s="208"/>
      <c r="DPW5" s="208"/>
      <c r="DPX5" s="208"/>
      <c r="DPY5" s="208"/>
      <c r="DPZ5" s="208"/>
      <c r="DQA5" s="208"/>
      <c r="DQB5" s="208"/>
      <c r="DQC5" s="208"/>
      <c r="DQD5" s="208"/>
      <c r="DQE5" s="208"/>
      <c r="DQF5" s="208"/>
      <c r="DQG5" s="208"/>
      <c r="DQH5" s="208"/>
      <c r="DQI5" s="208"/>
      <c r="DQJ5" s="208"/>
      <c r="DQK5" s="208"/>
      <c r="DQL5" s="208"/>
      <c r="DQM5" s="208"/>
      <c r="DQN5" s="208"/>
      <c r="DQO5" s="208"/>
      <c r="DQP5" s="208"/>
      <c r="DQQ5" s="208"/>
      <c r="DQR5" s="208"/>
      <c r="DQS5" s="208"/>
      <c r="DQT5" s="208"/>
      <c r="DQU5" s="208"/>
      <c r="DQV5" s="208"/>
      <c r="DQW5" s="208"/>
      <c r="DQX5" s="208"/>
      <c r="DQY5" s="208"/>
      <c r="DQZ5" s="208"/>
      <c r="DRA5" s="208"/>
      <c r="DRB5" s="208"/>
      <c r="DRC5" s="208"/>
      <c r="DRD5" s="208"/>
      <c r="DRE5" s="208"/>
      <c r="DRF5" s="208"/>
      <c r="DRG5" s="208"/>
      <c r="DRH5" s="208"/>
      <c r="DRI5" s="208"/>
      <c r="DRJ5" s="208"/>
      <c r="DRK5" s="208"/>
      <c r="DRL5" s="208"/>
      <c r="DRM5" s="208"/>
      <c r="DRN5" s="208"/>
      <c r="DRO5" s="208"/>
      <c r="DRP5" s="208"/>
      <c r="DRQ5" s="208"/>
      <c r="DRR5" s="208"/>
      <c r="DRS5" s="208"/>
      <c r="DRT5" s="208"/>
      <c r="DRU5" s="208"/>
      <c r="DRV5" s="208"/>
      <c r="DRW5" s="208"/>
      <c r="DRX5" s="208"/>
      <c r="DRY5" s="208"/>
      <c r="DRZ5" s="208"/>
      <c r="DSA5" s="208"/>
      <c r="DSB5" s="208"/>
      <c r="DSC5" s="208"/>
      <c r="DSD5" s="208"/>
      <c r="DSE5" s="208"/>
      <c r="DSF5" s="208"/>
      <c r="DSG5" s="208"/>
      <c r="DSH5" s="208"/>
      <c r="DSI5" s="208"/>
      <c r="DSJ5" s="208"/>
      <c r="DSK5" s="208"/>
      <c r="DSL5" s="208"/>
      <c r="DSM5" s="208"/>
      <c r="DSN5" s="208"/>
      <c r="DSO5" s="208"/>
      <c r="DSP5" s="208"/>
      <c r="DSQ5" s="208"/>
      <c r="DSR5" s="208"/>
      <c r="DSS5" s="208"/>
      <c r="DST5" s="208"/>
      <c r="DSU5" s="208"/>
      <c r="DSV5" s="208"/>
      <c r="DSW5" s="208"/>
      <c r="DSX5" s="208"/>
      <c r="DSY5" s="208"/>
      <c r="DSZ5" s="208"/>
      <c r="DTA5" s="208"/>
      <c r="DTB5" s="208"/>
      <c r="DTC5" s="208"/>
      <c r="DTD5" s="208"/>
      <c r="DTE5" s="208"/>
      <c r="DTF5" s="208"/>
      <c r="DTG5" s="208"/>
      <c r="DTH5" s="208"/>
      <c r="DTI5" s="208"/>
      <c r="DTJ5" s="208"/>
      <c r="DTK5" s="208"/>
      <c r="DTL5" s="208"/>
      <c r="DTM5" s="208"/>
      <c r="DTN5" s="208"/>
      <c r="DTO5" s="208"/>
      <c r="DTP5" s="208"/>
      <c r="DTQ5" s="208"/>
      <c r="DTR5" s="208"/>
      <c r="DTS5" s="208"/>
      <c r="DTT5" s="208"/>
      <c r="DTU5" s="208"/>
      <c r="DTV5" s="208"/>
      <c r="DTW5" s="208"/>
      <c r="DTX5" s="208"/>
      <c r="DTY5" s="208"/>
      <c r="DTZ5" s="208"/>
      <c r="DUA5" s="208"/>
      <c r="DUB5" s="208"/>
      <c r="DUC5" s="208"/>
      <c r="DUD5" s="208"/>
      <c r="DUE5" s="208"/>
      <c r="DUF5" s="208"/>
      <c r="DUG5" s="208"/>
      <c r="DUH5" s="208"/>
      <c r="DUI5" s="208"/>
      <c r="DUJ5" s="208"/>
      <c r="DUK5" s="208"/>
      <c r="DUL5" s="208"/>
      <c r="DUM5" s="208"/>
      <c r="DUN5" s="208"/>
      <c r="DUO5" s="208"/>
      <c r="DUP5" s="208"/>
      <c r="DUQ5" s="208"/>
      <c r="DUR5" s="208"/>
      <c r="DUS5" s="208"/>
      <c r="DUT5" s="208"/>
      <c r="DUU5" s="208"/>
      <c r="DUV5" s="208"/>
      <c r="DUW5" s="208"/>
      <c r="DUX5" s="208"/>
      <c r="DUY5" s="208"/>
      <c r="DUZ5" s="208"/>
      <c r="DVA5" s="208"/>
      <c r="DVB5" s="208"/>
      <c r="DVC5" s="208"/>
      <c r="DVD5" s="208"/>
      <c r="DVE5" s="208"/>
      <c r="DVF5" s="208"/>
      <c r="DVG5" s="208"/>
      <c r="DVH5" s="208"/>
      <c r="DVI5" s="208"/>
      <c r="DVJ5" s="208"/>
      <c r="DVK5" s="208"/>
      <c r="DVL5" s="208"/>
      <c r="DVM5" s="208"/>
      <c r="DVN5" s="208"/>
      <c r="DVO5" s="208"/>
      <c r="DVP5" s="208"/>
      <c r="DVQ5" s="208"/>
      <c r="DVR5" s="208"/>
      <c r="DVS5" s="208"/>
      <c r="DVT5" s="208"/>
      <c r="DVU5" s="208"/>
      <c r="DVV5" s="208"/>
      <c r="DVW5" s="208"/>
      <c r="DVX5" s="208"/>
      <c r="DVY5" s="208"/>
      <c r="DVZ5" s="208"/>
      <c r="DWA5" s="208"/>
      <c r="DWB5" s="208"/>
      <c r="DWC5" s="208"/>
      <c r="DWD5" s="208"/>
      <c r="DWE5" s="208"/>
      <c r="DWF5" s="208"/>
      <c r="DWG5" s="208"/>
      <c r="DWH5" s="208"/>
      <c r="DWI5" s="208"/>
      <c r="DWJ5" s="208"/>
      <c r="DWK5" s="208"/>
      <c r="DWL5" s="208"/>
      <c r="DWM5" s="208"/>
      <c r="DWN5" s="208"/>
      <c r="DWO5" s="208"/>
      <c r="DWP5" s="208"/>
      <c r="DWQ5" s="208"/>
      <c r="DWR5" s="208"/>
      <c r="DWS5" s="208"/>
      <c r="DWT5" s="208"/>
      <c r="DWU5" s="208"/>
      <c r="DWV5" s="208"/>
      <c r="DWW5" s="208"/>
      <c r="DWX5" s="208"/>
      <c r="DWY5" s="208"/>
      <c r="DWZ5" s="208"/>
      <c r="DXA5" s="208"/>
      <c r="DXB5" s="208"/>
      <c r="DXC5" s="208"/>
      <c r="DXD5" s="208"/>
      <c r="DXE5" s="208"/>
      <c r="DXF5" s="208"/>
      <c r="DXG5" s="208"/>
      <c r="DXH5" s="208"/>
      <c r="DXI5" s="208"/>
      <c r="DXJ5" s="208"/>
      <c r="DXK5" s="208"/>
      <c r="DXL5" s="208"/>
      <c r="DXM5" s="208"/>
      <c r="DXN5" s="208"/>
      <c r="DXO5" s="208"/>
      <c r="DXP5" s="208"/>
      <c r="DXQ5" s="208"/>
      <c r="DXR5" s="208"/>
      <c r="DXS5" s="208"/>
      <c r="DXT5" s="208"/>
      <c r="DXU5" s="208"/>
      <c r="DXV5" s="208"/>
      <c r="DXW5" s="208"/>
      <c r="DXX5" s="208"/>
      <c r="DXY5" s="208"/>
      <c r="DXZ5" s="208"/>
      <c r="DYA5" s="208"/>
      <c r="DYB5" s="208"/>
      <c r="DYC5" s="208"/>
      <c r="DYD5" s="208"/>
      <c r="DYE5" s="208"/>
      <c r="DYF5" s="208"/>
      <c r="DYG5" s="208"/>
      <c r="DYH5" s="208"/>
      <c r="DYI5" s="208"/>
      <c r="DYJ5" s="208"/>
      <c r="DYK5" s="208"/>
      <c r="DYL5" s="208"/>
      <c r="DYM5" s="208"/>
      <c r="DYN5" s="208"/>
      <c r="DYO5" s="208"/>
      <c r="DYP5" s="208"/>
      <c r="DYQ5" s="208"/>
      <c r="DYR5" s="208"/>
      <c r="DYS5" s="208"/>
      <c r="DYT5" s="208"/>
      <c r="DYU5" s="208"/>
      <c r="DYV5" s="208"/>
      <c r="DYW5" s="208"/>
      <c r="DYX5" s="208"/>
      <c r="DYY5" s="208"/>
      <c r="DYZ5" s="208"/>
      <c r="DZA5" s="208"/>
      <c r="DZB5" s="208"/>
      <c r="DZC5" s="208"/>
      <c r="DZD5" s="208"/>
      <c r="DZE5" s="208"/>
      <c r="DZF5" s="208"/>
      <c r="DZG5" s="208"/>
      <c r="DZH5" s="208"/>
      <c r="DZI5" s="208"/>
      <c r="DZJ5" s="208"/>
      <c r="DZK5" s="208"/>
      <c r="DZL5" s="208"/>
      <c r="DZM5" s="208"/>
      <c r="DZN5" s="208"/>
      <c r="DZO5" s="208"/>
      <c r="DZP5" s="208"/>
      <c r="DZQ5" s="208"/>
      <c r="DZR5" s="208"/>
      <c r="DZS5" s="208"/>
      <c r="DZT5" s="208"/>
      <c r="DZU5" s="208"/>
      <c r="DZV5" s="208"/>
      <c r="DZW5" s="208"/>
      <c r="DZX5" s="208"/>
      <c r="DZY5" s="208"/>
      <c r="DZZ5" s="208"/>
      <c r="EAA5" s="208"/>
      <c r="EAB5" s="208"/>
      <c r="EAC5" s="208"/>
      <c r="EAD5" s="208"/>
      <c r="EAE5" s="208"/>
      <c r="EAF5" s="208"/>
      <c r="EAG5" s="208"/>
      <c r="EAH5" s="208"/>
      <c r="EAI5" s="208"/>
      <c r="EAJ5" s="208"/>
      <c r="EAK5" s="208"/>
      <c r="EAL5" s="208"/>
      <c r="EAM5" s="208"/>
      <c r="EAN5" s="208"/>
      <c r="EAO5" s="208"/>
      <c r="EAP5" s="208"/>
      <c r="EAQ5" s="208"/>
      <c r="EAR5" s="208"/>
      <c r="EAS5" s="208"/>
      <c r="EAT5" s="208"/>
      <c r="EAU5" s="208"/>
      <c r="EAV5" s="208"/>
      <c r="EAW5" s="208"/>
      <c r="EAX5" s="208"/>
      <c r="EAY5" s="208"/>
      <c r="EAZ5" s="208"/>
      <c r="EBA5" s="208"/>
      <c r="EBB5" s="208"/>
      <c r="EBC5" s="208"/>
      <c r="EBD5" s="208"/>
      <c r="EBE5" s="208"/>
      <c r="EBF5" s="208"/>
      <c r="EBG5" s="208"/>
      <c r="EBH5" s="208"/>
      <c r="EBI5" s="208"/>
      <c r="EBJ5" s="208"/>
      <c r="EBK5" s="208"/>
      <c r="EBL5" s="208"/>
      <c r="EBM5" s="208"/>
      <c r="EBN5" s="208"/>
      <c r="EBO5" s="208"/>
      <c r="EBP5" s="208"/>
      <c r="EBQ5" s="208"/>
      <c r="EBR5" s="208"/>
      <c r="EBS5" s="208"/>
      <c r="EBT5" s="208"/>
      <c r="EBU5" s="208"/>
      <c r="EBV5" s="208"/>
      <c r="EBW5" s="208"/>
      <c r="EBX5" s="208"/>
      <c r="EBY5" s="208"/>
      <c r="EBZ5" s="208"/>
      <c r="ECA5" s="208"/>
      <c r="ECB5" s="208"/>
      <c r="ECC5" s="208"/>
      <c r="ECD5" s="208"/>
      <c r="ECE5" s="208"/>
      <c r="ECF5" s="208"/>
      <c r="ECG5" s="208"/>
      <c r="ECH5" s="208"/>
      <c r="ECI5" s="208"/>
      <c r="ECJ5" s="208"/>
      <c r="ECK5" s="208"/>
      <c r="ECL5" s="208"/>
      <c r="ECM5" s="208"/>
      <c r="ECN5" s="208"/>
      <c r="ECO5" s="208"/>
      <c r="ECP5" s="208"/>
      <c r="ECQ5" s="208"/>
      <c r="ECR5" s="208"/>
      <c r="ECS5" s="208"/>
      <c r="ECT5" s="208"/>
      <c r="ECU5" s="208"/>
      <c r="ECV5" s="208"/>
      <c r="ECW5" s="208"/>
      <c r="ECX5" s="208"/>
      <c r="ECY5" s="208"/>
      <c r="ECZ5" s="208"/>
      <c r="EDA5" s="208"/>
      <c r="EDB5" s="208"/>
      <c r="EDC5" s="208"/>
      <c r="EDD5" s="208"/>
      <c r="EDE5" s="208"/>
      <c r="EDF5" s="208"/>
      <c r="EDG5" s="208"/>
      <c r="EDH5" s="208"/>
      <c r="EDI5" s="208"/>
      <c r="EDJ5" s="208"/>
      <c r="EDK5" s="208"/>
      <c r="EDL5" s="208"/>
      <c r="EDM5" s="208"/>
      <c r="EDN5" s="208"/>
      <c r="EDO5" s="208"/>
      <c r="EDP5" s="208"/>
      <c r="EDQ5" s="208"/>
      <c r="EDR5" s="208"/>
      <c r="EDS5" s="208"/>
      <c r="EDT5" s="208"/>
      <c r="EDU5" s="208"/>
      <c r="EDV5" s="208"/>
      <c r="EDW5" s="208"/>
      <c r="EDX5" s="208"/>
      <c r="EDY5" s="208"/>
      <c r="EDZ5" s="208"/>
      <c r="EEA5" s="208"/>
      <c r="EEB5" s="208"/>
      <c r="EEC5" s="208"/>
      <c r="EED5" s="208"/>
      <c r="EEE5" s="208"/>
      <c r="EEF5" s="208"/>
      <c r="EEG5" s="208"/>
      <c r="EEH5" s="208"/>
      <c r="EEI5" s="208"/>
      <c r="EEJ5" s="208"/>
      <c r="EEK5" s="208"/>
      <c r="EEL5" s="208"/>
      <c r="EEM5" s="208"/>
      <c r="EEN5" s="208"/>
      <c r="EEO5" s="208"/>
      <c r="EEP5" s="208"/>
      <c r="EEQ5" s="208"/>
      <c r="EER5" s="208"/>
      <c r="EES5" s="208"/>
      <c r="EET5" s="208"/>
      <c r="EEU5" s="208"/>
      <c r="EEV5" s="208"/>
      <c r="EEW5" s="208"/>
      <c r="EEX5" s="208"/>
      <c r="EEY5" s="208"/>
      <c r="EEZ5" s="208"/>
      <c r="EFA5" s="208"/>
      <c r="EFB5" s="208"/>
      <c r="EFC5" s="208"/>
      <c r="EFD5" s="208"/>
      <c r="EFE5" s="208"/>
      <c r="EFF5" s="208"/>
      <c r="EFG5" s="208"/>
      <c r="EFH5" s="208"/>
      <c r="EFI5" s="208"/>
      <c r="EFJ5" s="208"/>
      <c r="EFK5" s="208"/>
      <c r="EFL5" s="208"/>
      <c r="EFM5" s="208"/>
      <c r="EFN5" s="208"/>
      <c r="EFO5" s="208"/>
      <c r="EFP5" s="208"/>
      <c r="EFQ5" s="208"/>
      <c r="EFR5" s="208"/>
      <c r="EFS5" s="208"/>
      <c r="EFT5" s="208"/>
      <c r="EFU5" s="208"/>
      <c r="EFV5" s="208"/>
      <c r="EFW5" s="208"/>
      <c r="EFX5" s="208"/>
      <c r="EFY5" s="208"/>
      <c r="EFZ5" s="208"/>
      <c r="EGA5" s="208"/>
      <c r="EGB5" s="208"/>
      <c r="EGC5" s="208"/>
      <c r="EGD5" s="208"/>
      <c r="EGE5" s="208"/>
      <c r="EGF5" s="208"/>
      <c r="EGG5" s="208"/>
      <c r="EGH5" s="208"/>
      <c r="EGI5" s="208"/>
      <c r="EGJ5" s="208"/>
      <c r="EGK5" s="208"/>
      <c r="EGL5" s="208"/>
      <c r="EGM5" s="208"/>
      <c r="EGN5" s="208"/>
      <c r="EGO5" s="208"/>
      <c r="EGP5" s="208"/>
      <c r="EGQ5" s="208"/>
      <c r="EGR5" s="208"/>
      <c r="EGS5" s="208"/>
      <c r="EGT5" s="208"/>
      <c r="EGU5" s="208"/>
      <c r="EGV5" s="208"/>
      <c r="EGW5" s="208"/>
      <c r="EGX5" s="208"/>
      <c r="EGY5" s="208"/>
      <c r="EGZ5" s="208"/>
      <c r="EHA5" s="208"/>
      <c r="EHB5" s="208"/>
      <c r="EHC5" s="208"/>
      <c r="EHD5" s="208"/>
      <c r="EHE5" s="208"/>
      <c r="EHF5" s="208"/>
      <c r="EHG5" s="208"/>
      <c r="EHH5" s="208"/>
      <c r="EHI5" s="208"/>
      <c r="EHJ5" s="208"/>
      <c r="EHK5" s="208"/>
      <c r="EHL5" s="208"/>
      <c r="EHM5" s="208"/>
      <c r="EHN5" s="208"/>
      <c r="EHO5" s="208"/>
      <c r="EHP5" s="208"/>
      <c r="EHQ5" s="208"/>
      <c r="EHR5" s="208"/>
      <c r="EHS5" s="208"/>
      <c r="EHT5" s="208"/>
      <c r="EHU5" s="208"/>
      <c r="EHV5" s="208"/>
      <c r="EHW5" s="208"/>
      <c r="EHX5" s="208"/>
      <c r="EHY5" s="208"/>
      <c r="EHZ5" s="208"/>
      <c r="EIA5" s="208"/>
      <c r="EIB5" s="208"/>
      <c r="EIC5" s="208"/>
      <c r="EID5" s="208"/>
      <c r="EIE5" s="208"/>
      <c r="EIF5" s="208"/>
      <c r="EIG5" s="208"/>
      <c r="EIH5" s="208"/>
      <c r="EII5" s="208"/>
      <c r="EIJ5" s="208"/>
      <c r="EIK5" s="208"/>
      <c r="EIL5" s="208"/>
      <c r="EIM5" s="208"/>
      <c r="EIN5" s="208"/>
      <c r="EIO5" s="208"/>
      <c r="EIP5" s="208"/>
      <c r="EIQ5" s="208"/>
      <c r="EIR5" s="208"/>
      <c r="EIS5" s="208"/>
      <c r="EIT5" s="208"/>
      <c r="EIU5" s="208"/>
      <c r="EIV5" s="208"/>
      <c r="EIW5" s="208"/>
      <c r="EIX5" s="208"/>
      <c r="EIY5" s="208"/>
      <c r="EIZ5" s="208"/>
      <c r="EJA5" s="208"/>
      <c r="EJB5" s="208"/>
      <c r="EJC5" s="208"/>
      <c r="EJD5" s="208"/>
      <c r="EJE5" s="208"/>
      <c r="EJF5" s="208"/>
      <c r="EJG5" s="208"/>
      <c r="EJH5" s="208"/>
      <c r="EJI5" s="208"/>
      <c r="EJJ5" s="208"/>
      <c r="EJK5" s="208"/>
      <c r="EJL5" s="208"/>
      <c r="EJM5" s="208"/>
      <c r="EJN5" s="208"/>
      <c r="EJO5" s="208"/>
      <c r="EJP5" s="208"/>
      <c r="EJQ5" s="208"/>
      <c r="EJR5" s="208"/>
      <c r="EJS5" s="208"/>
      <c r="EJT5" s="208"/>
      <c r="EJU5" s="208"/>
      <c r="EJV5" s="208"/>
      <c r="EJW5" s="208"/>
      <c r="EJX5" s="208"/>
      <c r="EJY5" s="208"/>
      <c r="EJZ5" s="208"/>
      <c r="EKA5" s="208"/>
      <c r="EKB5" s="208"/>
      <c r="EKC5" s="208"/>
      <c r="EKD5" s="208"/>
      <c r="EKE5" s="208"/>
      <c r="EKF5" s="208"/>
      <c r="EKG5" s="208"/>
      <c r="EKH5" s="208"/>
      <c r="EKI5" s="208"/>
      <c r="EKJ5" s="208"/>
      <c r="EKK5" s="208"/>
      <c r="EKL5" s="208"/>
      <c r="EKM5" s="208"/>
      <c r="EKN5" s="208"/>
      <c r="EKO5" s="208"/>
      <c r="EKP5" s="208"/>
      <c r="EKQ5" s="208"/>
      <c r="EKR5" s="208"/>
      <c r="EKS5" s="208"/>
      <c r="EKT5" s="208"/>
      <c r="EKU5" s="208"/>
      <c r="EKV5" s="208"/>
      <c r="EKW5" s="208"/>
      <c r="EKX5" s="208"/>
      <c r="EKY5" s="208"/>
      <c r="EKZ5" s="208"/>
      <c r="ELA5" s="208"/>
      <c r="ELB5" s="208"/>
      <c r="ELC5" s="208"/>
      <c r="ELD5" s="208"/>
      <c r="ELE5" s="208"/>
      <c r="ELF5" s="208"/>
      <c r="ELG5" s="208"/>
      <c r="ELH5" s="208"/>
      <c r="ELI5" s="208"/>
      <c r="ELJ5" s="208"/>
      <c r="ELK5" s="208"/>
      <c r="ELL5" s="208"/>
      <c r="ELM5" s="208"/>
      <c r="ELN5" s="208"/>
      <c r="ELO5" s="208"/>
      <c r="ELP5" s="208"/>
      <c r="ELQ5" s="208"/>
      <c r="ELR5" s="208"/>
      <c r="ELS5" s="208"/>
      <c r="ELT5" s="208"/>
      <c r="ELU5" s="208"/>
      <c r="ELV5" s="208"/>
      <c r="ELW5" s="208"/>
      <c r="ELX5" s="208"/>
      <c r="ELY5" s="208"/>
      <c r="ELZ5" s="208"/>
      <c r="EMA5" s="208"/>
      <c r="EMB5" s="208"/>
      <c r="EMC5" s="208"/>
      <c r="EMD5" s="208"/>
      <c r="EME5" s="208"/>
      <c r="EMF5" s="208"/>
      <c r="EMG5" s="208"/>
      <c r="EMH5" s="208"/>
      <c r="EMI5" s="208"/>
      <c r="EMJ5" s="208"/>
      <c r="EMK5" s="208"/>
      <c r="EML5" s="208"/>
      <c r="EMM5" s="208"/>
      <c r="EMN5" s="208"/>
      <c r="EMO5" s="208"/>
      <c r="EMP5" s="208"/>
      <c r="EMQ5" s="208"/>
      <c r="EMR5" s="208"/>
      <c r="EMS5" s="208"/>
      <c r="EMT5" s="208"/>
      <c r="EMU5" s="208"/>
      <c r="EMV5" s="208"/>
      <c r="EMW5" s="208"/>
      <c r="EMX5" s="208"/>
      <c r="EMY5" s="208"/>
      <c r="EMZ5" s="208"/>
      <c r="ENA5" s="208"/>
      <c r="ENB5" s="208"/>
      <c r="ENC5" s="208"/>
      <c r="END5" s="208"/>
      <c r="ENE5" s="208"/>
      <c r="ENF5" s="208"/>
      <c r="ENG5" s="208"/>
      <c r="ENH5" s="208"/>
      <c r="ENI5" s="208"/>
      <c r="ENJ5" s="208"/>
      <c r="ENK5" s="208"/>
      <c r="ENL5" s="208"/>
      <c r="ENM5" s="208"/>
      <c r="ENN5" s="208"/>
      <c r="ENO5" s="208"/>
      <c r="ENP5" s="208"/>
      <c r="ENQ5" s="208"/>
      <c r="ENR5" s="208"/>
      <c r="ENS5" s="208"/>
      <c r="ENT5" s="208"/>
      <c r="ENU5" s="208"/>
      <c r="ENV5" s="208"/>
      <c r="ENW5" s="208"/>
      <c r="ENX5" s="208"/>
      <c r="ENY5" s="208"/>
      <c r="ENZ5" s="208"/>
      <c r="EOA5" s="208"/>
      <c r="EOB5" s="208"/>
      <c r="EOC5" s="208"/>
      <c r="EOD5" s="208"/>
      <c r="EOE5" s="208"/>
      <c r="EOF5" s="208"/>
      <c r="EOG5" s="208"/>
      <c r="EOH5" s="208"/>
      <c r="EOI5" s="208"/>
      <c r="EOJ5" s="208"/>
      <c r="EOK5" s="208"/>
      <c r="EOL5" s="208"/>
      <c r="EOM5" s="208"/>
      <c r="EON5" s="208"/>
      <c r="EOO5" s="208"/>
      <c r="EOP5" s="208"/>
      <c r="EOQ5" s="208"/>
      <c r="EOR5" s="208"/>
      <c r="EOS5" s="208"/>
      <c r="EOT5" s="208"/>
      <c r="EOU5" s="208"/>
      <c r="EOV5" s="208"/>
      <c r="EOW5" s="208"/>
      <c r="EOX5" s="208"/>
      <c r="EOY5" s="208"/>
      <c r="EOZ5" s="208"/>
      <c r="EPA5" s="208"/>
      <c r="EPB5" s="208"/>
      <c r="EPC5" s="208"/>
      <c r="EPD5" s="208"/>
      <c r="EPE5" s="208"/>
      <c r="EPF5" s="208"/>
      <c r="EPG5" s="208"/>
      <c r="EPH5" s="208"/>
      <c r="EPI5" s="208"/>
      <c r="EPJ5" s="208"/>
      <c r="EPK5" s="208"/>
      <c r="EPL5" s="208"/>
      <c r="EPM5" s="208"/>
      <c r="EPN5" s="208"/>
      <c r="EPO5" s="208"/>
      <c r="EPP5" s="208"/>
      <c r="EPQ5" s="208"/>
      <c r="EPR5" s="208"/>
      <c r="EPS5" s="208"/>
      <c r="EPT5" s="208"/>
      <c r="EPU5" s="208"/>
      <c r="EPV5" s="208"/>
      <c r="EPW5" s="208"/>
      <c r="EPX5" s="208"/>
      <c r="EPY5" s="208"/>
      <c r="EPZ5" s="208"/>
      <c r="EQA5" s="208"/>
      <c r="EQB5" s="208"/>
      <c r="EQC5" s="208"/>
      <c r="EQD5" s="208"/>
      <c r="EQE5" s="208"/>
      <c r="EQF5" s="208"/>
      <c r="EQG5" s="208"/>
      <c r="EQH5" s="208"/>
      <c r="EQI5" s="208"/>
      <c r="EQJ5" s="208"/>
      <c r="EQK5" s="208"/>
      <c r="EQL5" s="208"/>
      <c r="EQM5" s="208"/>
      <c r="EQN5" s="208"/>
      <c r="EQO5" s="208"/>
      <c r="EQP5" s="208"/>
      <c r="EQQ5" s="208"/>
      <c r="EQR5" s="208"/>
      <c r="EQS5" s="208"/>
      <c r="EQT5" s="208"/>
      <c r="EQU5" s="208"/>
      <c r="EQV5" s="208"/>
      <c r="EQW5" s="208"/>
      <c r="EQX5" s="208"/>
      <c r="EQY5" s="208"/>
      <c r="EQZ5" s="208"/>
      <c r="ERA5" s="208"/>
      <c r="ERB5" s="208"/>
      <c r="ERC5" s="208"/>
      <c r="ERD5" s="208"/>
      <c r="ERE5" s="208"/>
      <c r="ERF5" s="208"/>
      <c r="ERG5" s="208"/>
      <c r="ERH5" s="208"/>
      <c r="ERI5" s="208"/>
      <c r="ERJ5" s="208"/>
      <c r="ERK5" s="208"/>
      <c r="ERL5" s="208"/>
      <c r="ERM5" s="208"/>
      <c r="ERN5" s="208"/>
      <c r="ERO5" s="208"/>
      <c r="ERP5" s="208"/>
      <c r="ERQ5" s="208"/>
      <c r="ERR5" s="208"/>
      <c r="ERS5" s="208"/>
      <c r="ERT5" s="208"/>
      <c r="ERU5" s="208"/>
      <c r="ERV5" s="208"/>
      <c r="ERW5" s="208"/>
      <c r="ERX5" s="208"/>
      <c r="ERY5" s="208"/>
      <c r="ERZ5" s="208"/>
      <c r="ESA5" s="208"/>
      <c r="ESB5" s="208"/>
      <c r="ESC5" s="208"/>
      <c r="ESD5" s="208"/>
      <c r="ESE5" s="208"/>
      <c r="ESF5" s="208"/>
      <c r="ESG5" s="208"/>
      <c r="ESH5" s="208"/>
      <c r="ESI5" s="208"/>
      <c r="ESJ5" s="208"/>
      <c r="ESK5" s="208"/>
      <c r="ESL5" s="208"/>
      <c r="ESM5" s="208"/>
      <c r="ESN5" s="208"/>
      <c r="ESO5" s="208"/>
      <c r="ESP5" s="208"/>
      <c r="ESQ5" s="208"/>
      <c r="ESR5" s="208"/>
      <c r="ESS5" s="208"/>
      <c r="EST5" s="208"/>
      <c r="ESU5" s="208"/>
      <c r="ESV5" s="208"/>
      <c r="ESW5" s="208"/>
      <c r="ESX5" s="208"/>
      <c r="ESY5" s="208"/>
      <c r="ESZ5" s="208"/>
      <c r="ETA5" s="208"/>
      <c r="ETB5" s="208"/>
      <c r="ETC5" s="208"/>
      <c r="ETD5" s="208"/>
      <c r="ETE5" s="208"/>
      <c r="ETF5" s="208"/>
      <c r="ETG5" s="208"/>
      <c r="ETH5" s="208"/>
      <c r="ETI5" s="208"/>
      <c r="ETJ5" s="208"/>
      <c r="ETK5" s="208"/>
      <c r="ETL5" s="208"/>
      <c r="ETM5" s="208"/>
      <c r="ETN5" s="208"/>
      <c r="ETO5" s="208"/>
      <c r="ETP5" s="208"/>
      <c r="ETQ5" s="208"/>
      <c r="ETR5" s="208"/>
      <c r="ETS5" s="208"/>
      <c r="ETT5" s="208"/>
      <c r="ETU5" s="208"/>
      <c r="ETV5" s="208"/>
      <c r="ETW5" s="208"/>
      <c r="ETX5" s="208"/>
      <c r="ETY5" s="208"/>
      <c r="ETZ5" s="208"/>
      <c r="EUA5" s="208"/>
      <c r="EUB5" s="208"/>
      <c r="EUC5" s="208"/>
      <c r="EUD5" s="208"/>
      <c r="EUE5" s="208"/>
      <c r="EUF5" s="208"/>
      <c r="EUG5" s="208"/>
      <c r="EUH5" s="208"/>
      <c r="EUI5" s="208"/>
      <c r="EUJ5" s="208"/>
      <c r="EUK5" s="208"/>
      <c r="EUL5" s="208"/>
      <c r="EUM5" s="208"/>
      <c r="EUN5" s="208"/>
      <c r="EUO5" s="208"/>
      <c r="EUP5" s="208"/>
      <c r="EUQ5" s="208"/>
      <c r="EUR5" s="208"/>
      <c r="EUS5" s="208"/>
      <c r="EUT5" s="208"/>
      <c r="EUU5" s="208"/>
      <c r="EUV5" s="208"/>
      <c r="EUW5" s="208"/>
      <c r="EUX5" s="208"/>
      <c r="EUY5" s="208"/>
      <c r="EUZ5" s="208"/>
      <c r="EVA5" s="208"/>
      <c r="EVB5" s="208"/>
      <c r="EVC5" s="208"/>
      <c r="EVD5" s="208"/>
      <c r="EVE5" s="208"/>
      <c r="EVF5" s="208"/>
      <c r="EVG5" s="208"/>
      <c r="EVH5" s="208"/>
      <c r="EVI5" s="208"/>
      <c r="EVJ5" s="208"/>
      <c r="EVK5" s="208"/>
      <c r="EVL5" s="208"/>
      <c r="EVM5" s="208"/>
      <c r="EVN5" s="208"/>
      <c r="EVO5" s="208"/>
      <c r="EVP5" s="208"/>
      <c r="EVQ5" s="208"/>
      <c r="EVR5" s="208"/>
      <c r="EVS5" s="208"/>
      <c r="EVT5" s="208"/>
      <c r="EVU5" s="208"/>
      <c r="EVV5" s="208"/>
      <c r="EVW5" s="208"/>
      <c r="EVX5" s="208"/>
      <c r="EVY5" s="208"/>
      <c r="EVZ5" s="208"/>
      <c r="EWA5" s="208"/>
      <c r="EWB5" s="208"/>
      <c r="EWC5" s="208"/>
      <c r="EWD5" s="208"/>
      <c r="EWE5" s="208"/>
      <c r="EWF5" s="208"/>
      <c r="EWG5" s="208"/>
      <c r="EWH5" s="208"/>
      <c r="EWI5" s="208"/>
      <c r="EWJ5" s="208"/>
      <c r="EWK5" s="208"/>
      <c r="EWL5" s="208"/>
      <c r="EWM5" s="208"/>
      <c r="EWN5" s="208"/>
      <c r="EWO5" s="208"/>
      <c r="EWP5" s="208"/>
      <c r="EWQ5" s="208"/>
      <c r="EWR5" s="208"/>
      <c r="EWS5" s="208"/>
      <c r="EWT5" s="208"/>
      <c r="EWU5" s="208"/>
      <c r="EWV5" s="208"/>
      <c r="EWW5" s="208"/>
      <c r="EWX5" s="208"/>
      <c r="EWY5" s="208"/>
      <c r="EWZ5" s="208"/>
      <c r="EXA5" s="208"/>
      <c r="EXB5" s="208"/>
      <c r="EXC5" s="208"/>
      <c r="EXD5" s="208"/>
      <c r="EXE5" s="208"/>
      <c r="EXF5" s="208"/>
      <c r="EXG5" s="208"/>
      <c r="EXH5" s="208"/>
      <c r="EXI5" s="208"/>
      <c r="EXJ5" s="208"/>
      <c r="EXK5" s="208"/>
      <c r="EXL5" s="208"/>
      <c r="EXM5" s="208"/>
      <c r="EXN5" s="208"/>
      <c r="EXO5" s="208"/>
      <c r="EXP5" s="208"/>
      <c r="EXQ5" s="208"/>
      <c r="EXR5" s="208"/>
      <c r="EXS5" s="208"/>
      <c r="EXT5" s="208"/>
      <c r="EXU5" s="208"/>
      <c r="EXV5" s="208"/>
      <c r="EXW5" s="208"/>
      <c r="EXX5" s="208"/>
      <c r="EXY5" s="208"/>
      <c r="EXZ5" s="208"/>
      <c r="EYA5" s="208"/>
      <c r="EYB5" s="208"/>
      <c r="EYC5" s="208"/>
      <c r="EYD5" s="208"/>
      <c r="EYE5" s="208"/>
      <c r="EYF5" s="208"/>
      <c r="EYG5" s="208"/>
      <c r="EYH5" s="208"/>
      <c r="EYI5" s="208"/>
      <c r="EYJ5" s="208"/>
      <c r="EYK5" s="208"/>
      <c r="EYL5" s="208"/>
      <c r="EYM5" s="208"/>
      <c r="EYN5" s="208"/>
      <c r="EYO5" s="208"/>
      <c r="EYP5" s="208"/>
      <c r="EYQ5" s="208"/>
      <c r="EYR5" s="208"/>
      <c r="EYS5" s="208"/>
      <c r="EYT5" s="208"/>
      <c r="EYU5" s="208"/>
      <c r="EYV5" s="208"/>
      <c r="EYW5" s="208"/>
      <c r="EYX5" s="208"/>
      <c r="EYY5" s="208"/>
      <c r="EYZ5" s="208"/>
      <c r="EZA5" s="208"/>
      <c r="EZB5" s="208"/>
      <c r="EZC5" s="208"/>
      <c r="EZD5" s="208"/>
      <c r="EZE5" s="208"/>
      <c r="EZF5" s="208"/>
      <c r="EZG5" s="208"/>
      <c r="EZH5" s="208"/>
      <c r="EZI5" s="208"/>
      <c r="EZJ5" s="208"/>
      <c r="EZK5" s="208"/>
      <c r="EZL5" s="208"/>
      <c r="EZM5" s="208"/>
      <c r="EZN5" s="208"/>
      <c r="EZO5" s="208"/>
      <c r="EZP5" s="208"/>
      <c r="EZQ5" s="208"/>
      <c r="EZR5" s="208"/>
      <c r="EZS5" s="208"/>
      <c r="EZT5" s="208"/>
      <c r="EZU5" s="208"/>
      <c r="EZV5" s="208"/>
      <c r="EZW5" s="208"/>
      <c r="EZX5" s="208"/>
      <c r="EZY5" s="208"/>
      <c r="EZZ5" s="208"/>
      <c r="FAA5" s="208"/>
      <c r="FAB5" s="208"/>
      <c r="FAC5" s="208"/>
      <c r="FAD5" s="208"/>
      <c r="FAE5" s="208"/>
      <c r="FAF5" s="208"/>
      <c r="FAG5" s="208"/>
      <c r="FAH5" s="208"/>
      <c r="FAI5" s="208"/>
      <c r="FAJ5" s="208"/>
      <c r="FAK5" s="208"/>
      <c r="FAL5" s="208"/>
      <c r="FAM5" s="208"/>
      <c r="FAN5" s="208"/>
      <c r="FAO5" s="208"/>
      <c r="FAP5" s="208"/>
      <c r="FAQ5" s="208"/>
      <c r="FAR5" s="208"/>
      <c r="FAS5" s="208"/>
      <c r="FAT5" s="208"/>
      <c r="FAU5" s="208"/>
      <c r="FAV5" s="208"/>
      <c r="FAW5" s="208"/>
      <c r="FAX5" s="208"/>
      <c r="FAY5" s="208"/>
      <c r="FAZ5" s="208"/>
      <c r="FBA5" s="208"/>
      <c r="FBB5" s="208"/>
      <c r="FBC5" s="208"/>
      <c r="FBD5" s="208"/>
      <c r="FBE5" s="208"/>
      <c r="FBF5" s="208"/>
      <c r="FBG5" s="208"/>
      <c r="FBH5" s="208"/>
      <c r="FBI5" s="208"/>
      <c r="FBJ5" s="208"/>
      <c r="FBK5" s="208"/>
      <c r="FBL5" s="208"/>
      <c r="FBM5" s="208"/>
      <c r="FBN5" s="208"/>
      <c r="FBO5" s="208"/>
      <c r="FBP5" s="208"/>
      <c r="FBQ5" s="208"/>
      <c r="FBR5" s="208"/>
      <c r="FBS5" s="208"/>
      <c r="FBT5" s="208"/>
      <c r="FBU5" s="208"/>
      <c r="FBV5" s="208"/>
      <c r="FBW5" s="208"/>
      <c r="FBX5" s="208"/>
      <c r="FBY5" s="208"/>
      <c r="FBZ5" s="208"/>
      <c r="FCA5" s="208"/>
      <c r="FCB5" s="208"/>
      <c r="FCC5" s="208"/>
      <c r="FCD5" s="208"/>
      <c r="FCE5" s="208"/>
      <c r="FCF5" s="208"/>
      <c r="FCG5" s="208"/>
      <c r="FCH5" s="208"/>
      <c r="FCI5" s="208"/>
      <c r="FCJ5" s="208"/>
      <c r="FCK5" s="208"/>
      <c r="FCL5" s="208"/>
      <c r="FCM5" s="208"/>
      <c r="FCN5" s="208"/>
      <c r="FCO5" s="208"/>
      <c r="FCP5" s="208"/>
      <c r="FCQ5" s="208"/>
      <c r="FCR5" s="208"/>
      <c r="FCS5" s="208"/>
      <c r="FCT5" s="208"/>
      <c r="FCU5" s="208"/>
      <c r="FCV5" s="208"/>
      <c r="FCW5" s="208"/>
      <c r="FCX5" s="208"/>
      <c r="FCY5" s="208"/>
      <c r="FCZ5" s="208"/>
      <c r="FDA5" s="208"/>
      <c r="FDB5" s="208"/>
      <c r="FDC5" s="208"/>
      <c r="FDD5" s="208"/>
      <c r="FDE5" s="208"/>
      <c r="FDF5" s="208"/>
      <c r="FDG5" s="208"/>
      <c r="FDH5" s="208"/>
      <c r="FDI5" s="208"/>
      <c r="FDJ5" s="208"/>
      <c r="FDK5" s="208"/>
      <c r="FDL5" s="208"/>
      <c r="FDM5" s="208"/>
      <c r="FDN5" s="208"/>
      <c r="FDO5" s="208"/>
      <c r="FDP5" s="208"/>
      <c r="FDQ5" s="208"/>
      <c r="FDR5" s="208"/>
      <c r="FDS5" s="208"/>
      <c r="FDT5" s="208"/>
      <c r="FDU5" s="208"/>
      <c r="FDV5" s="208"/>
      <c r="FDW5" s="208"/>
      <c r="FDX5" s="208"/>
      <c r="FDY5" s="208"/>
      <c r="FDZ5" s="208"/>
      <c r="FEA5" s="208"/>
      <c r="FEB5" s="208"/>
      <c r="FEC5" s="208"/>
      <c r="FED5" s="208"/>
      <c r="FEE5" s="208"/>
      <c r="FEF5" s="208"/>
      <c r="FEG5" s="208"/>
      <c r="FEH5" s="208"/>
      <c r="FEI5" s="208"/>
      <c r="FEJ5" s="208"/>
      <c r="FEK5" s="208"/>
      <c r="FEL5" s="208"/>
      <c r="FEM5" s="208"/>
      <c r="FEN5" s="208"/>
      <c r="FEO5" s="208"/>
      <c r="FEP5" s="208"/>
      <c r="FEQ5" s="208"/>
      <c r="FER5" s="208"/>
      <c r="FES5" s="208"/>
      <c r="FET5" s="208"/>
      <c r="FEU5" s="208"/>
      <c r="FEV5" s="208"/>
      <c r="FEW5" s="208"/>
      <c r="FEX5" s="208"/>
      <c r="FEY5" s="208"/>
      <c r="FEZ5" s="208"/>
      <c r="FFA5" s="208"/>
      <c r="FFB5" s="208"/>
      <c r="FFC5" s="208"/>
      <c r="FFD5" s="208"/>
      <c r="FFE5" s="208"/>
      <c r="FFF5" s="208"/>
      <c r="FFG5" s="208"/>
      <c r="FFH5" s="208"/>
      <c r="FFI5" s="208"/>
      <c r="FFJ5" s="208"/>
      <c r="FFK5" s="208"/>
      <c r="FFL5" s="208"/>
      <c r="FFM5" s="208"/>
      <c r="FFN5" s="208"/>
      <c r="FFO5" s="208"/>
      <c r="FFP5" s="208"/>
      <c r="FFQ5" s="208"/>
      <c r="FFR5" s="208"/>
      <c r="FFS5" s="208"/>
      <c r="FFT5" s="208"/>
      <c r="FFU5" s="208"/>
      <c r="FFV5" s="208"/>
      <c r="FFW5" s="208"/>
      <c r="FFX5" s="208"/>
      <c r="FFY5" s="208"/>
      <c r="FFZ5" s="208"/>
      <c r="FGA5" s="208"/>
      <c r="FGB5" s="208"/>
      <c r="FGC5" s="208"/>
      <c r="FGD5" s="208"/>
      <c r="FGE5" s="208"/>
      <c r="FGF5" s="208"/>
      <c r="FGG5" s="208"/>
      <c r="FGH5" s="208"/>
      <c r="FGI5" s="208"/>
      <c r="FGJ5" s="208"/>
      <c r="FGK5" s="208"/>
      <c r="FGL5" s="208"/>
      <c r="FGM5" s="208"/>
      <c r="FGN5" s="208"/>
      <c r="FGO5" s="208"/>
      <c r="FGP5" s="208"/>
      <c r="FGQ5" s="208"/>
      <c r="FGR5" s="208"/>
      <c r="FGS5" s="208"/>
      <c r="FGT5" s="208"/>
      <c r="FGU5" s="208"/>
      <c r="FGV5" s="208"/>
      <c r="FGW5" s="208"/>
      <c r="FGX5" s="208"/>
      <c r="FGY5" s="208"/>
      <c r="FGZ5" s="208"/>
      <c r="FHA5" s="208"/>
      <c r="FHB5" s="208"/>
      <c r="FHC5" s="208"/>
      <c r="FHD5" s="208"/>
      <c r="FHE5" s="208"/>
      <c r="FHF5" s="208"/>
      <c r="FHG5" s="208"/>
      <c r="FHH5" s="208"/>
      <c r="FHI5" s="208"/>
      <c r="FHJ5" s="208"/>
      <c r="FHK5" s="208"/>
      <c r="FHL5" s="208"/>
      <c r="FHM5" s="208"/>
      <c r="FHN5" s="208"/>
      <c r="FHO5" s="208"/>
      <c r="FHP5" s="208"/>
      <c r="FHQ5" s="208"/>
      <c r="FHR5" s="208"/>
      <c r="FHS5" s="208"/>
      <c r="FHT5" s="208"/>
      <c r="FHU5" s="208"/>
      <c r="FHV5" s="208"/>
      <c r="FHW5" s="208"/>
      <c r="FHX5" s="208"/>
      <c r="FHY5" s="208"/>
      <c r="FHZ5" s="208"/>
      <c r="FIA5" s="208"/>
      <c r="FIB5" s="208"/>
      <c r="FIC5" s="208"/>
      <c r="FID5" s="208"/>
      <c r="FIE5" s="208"/>
      <c r="FIF5" s="208"/>
      <c r="FIG5" s="208"/>
      <c r="FIH5" s="208"/>
      <c r="FII5" s="208"/>
      <c r="FIJ5" s="208"/>
      <c r="FIK5" s="208"/>
      <c r="FIL5" s="208"/>
      <c r="FIM5" s="208"/>
      <c r="FIN5" s="208"/>
      <c r="FIO5" s="208"/>
      <c r="FIP5" s="208"/>
      <c r="FIQ5" s="208"/>
      <c r="FIR5" s="208"/>
      <c r="FIS5" s="208"/>
      <c r="FIT5" s="208"/>
      <c r="FIU5" s="208"/>
      <c r="FIV5" s="208"/>
      <c r="FIW5" s="208"/>
      <c r="FIX5" s="208"/>
      <c r="FIY5" s="208"/>
      <c r="FIZ5" s="208"/>
      <c r="FJA5" s="208"/>
      <c r="FJB5" s="208"/>
      <c r="FJC5" s="208"/>
      <c r="FJD5" s="208"/>
      <c r="FJE5" s="208"/>
      <c r="FJF5" s="208"/>
      <c r="FJG5" s="208"/>
      <c r="FJH5" s="208"/>
      <c r="FJI5" s="208"/>
      <c r="FJJ5" s="208"/>
      <c r="FJK5" s="208"/>
      <c r="FJL5" s="208"/>
      <c r="FJM5" s="208"/>
      <c r="FJN5" s="208"/>
      <c r="FJO5" s="208"/>
      <c r="FJP5" s="208"/>
      <c r="FJQ5" s="208"/>
      <c r="FJR5" s="208"/>
      <c r="FJS5" s="208"/>
      <c r="FJT5" s="208"/>
      <c r="FJU5" s="208"/>
      <c r="FJV5" s="208"/>
      <c r="FJW5" s="208"/>
      <c r="FJX5" s="208"/>
      <c r="FJY5" s="208"/>
      <c r="FJZ5" s="208"/>
      <c r="FKA5" s="208"/>
      <c r="FKB5" s="208"/>
      <c r="FKC5" s="208"/>
      <c r="FKD5" s="208"/>
      <c r="FKE5" s="208"/>
      <c r="FKF5" s="208"/>
      <c r="FKG5" s="208"/>
      <c r="FKH5" s="208"/>
      <c r="FKI5" s="208"/>
      <c r="FKJ5" s="208"/>
      <c r="FKK5" s="208"/>
      <c r="FKL5" s="208"/>
      <c r="FKM5" s="208"/>
      <c r="FKN5" s="208"/>
      <c r="FKO5" s="208"/>
      <c r="FKP5" s="208"/>
      <c r="FKQ5" s="208"/>
      <c r="FKR5" s="208"/>
      <c r="FKS5" s="208"/>
      <c r="FKT5" s="208"/>
      <c r="FKU5" s="208"/>
      <c r="FKV5" s="208"/>
      <c r="FKW5" s="208"/>
      <c r="FKX5" s="208"/>
      <c r="FKY5" s="208"/>
      <c r="FKZ5" s="208"/>
      <c r="FLA5" s="208"/>
      <c r="FLB5" s="208"/>
      <c r="FLC5" s="208"/>
      <c r="FLD5" s="208"/>
      <c r="FLE5" s="208"/>
      <c r="FLF5" s="208"/>
      <c r="FLG5" s="208"/>
      <c r="FLH5" s="208"/>
      <c r="FLI5" s="208"/>
      <c r="FLJ5" s="208"/>
      <c r="FLK5" s="208"/>
      <c r="FLL5" s="208"/>
      <c r="FLM5" s="208"/>
      <c r="FLN5" s="208"/>
      <c r="FLO5" s="208"/>
      <c r="FLP5" s="208"/>
      <c r="FLQ5" s="208"/>
      <c r="FLR5" s="208"/>
      <c r="FLS5" s="208"/>
      <c r="FLT5" s="208"/>
      <c r="FLU5" s="208"/>
      <c r="FLV5" s="208"/>
      <c r="FLW5" s="208"/>
      <c r="FLX5" s="208"/>
      <c r="FLY5" s="208"/>
      <c r="FLZ5" s="208"/>
      <c r="FMA5" s="208"/>
      <c r="FMB5" s="208"/>
      <c r="FMC5" s="208"/>
      <c r="FMD5" s="208"/>
      <c r="FME5" s="208"/>
      <c r="FMF5" s="208"/>
      <c r="FMG5" s="208"/>
      <c r="FMH5" s="208"/>
      <c r="FMI5" s="208"/>
      <c r="FMJ5" s="208"/>
      <c r="FMK5" s="208"/>
      <c r="FML5" s="208"/>
      <c r="FMM5" s="208"/>
      <c r="FMN5" s="208"/>
      <c r="FMO5" s="208"/>
      <c r="FMP5" s="208"/>
      <c r="FMQ5" s="208"/>
      <c r="FMR5" s="208"/>
      <c r="FMS5" s="208"/>
      <c r="FMT5" s="208"/>
      <c r="FMU5" s="208"/>
      <c r="FMV5" s="208"/>
      <c r="FMW5" s="208"/>
      <c r="FMX5" s="208"/>
      <c r="FMY5" s="208"/>
      <c r="FMZ5" s="208"/>
      <c r="FNA5" s="208"/>
      <c r="FNB5" s="208"/>
      <c r="FNC5" s="208"/>
      <c r="FND5" s="208"/>
      <c r="FNE5" s="208"/>
      <c r="FNF5" s="208"/>
      <c r="FNG5" s="208"/>
      <c r="FNH5" s="208"/>
      <c r="FNI5" s="208"/>
      <c r="FNJ5" s="208"/>
      <c r="FNK5" s="208"/>
      <c r="FNL5" s="208"/>
      <c r="FNM5" s="208"/>
      <c r="FNN5" s="208"/>
      <c r="FNO5" s="208"/>
      <c r="FNP5" s="208"/>
      <c r="FNQ5" s="208"/>
      <c r="FNR5" s="208"/>
      <c r="FNS5" s="208"/>
      <c r="FNT5" s="208"/>
      <c r="FNU5" s="208"/>
      <c r="FNV5" s="208"/>
      <c r="FNW5" s="208"/>
      <c r="FNX5" s="208"/>
      <c r="FNY5" s="208"/>
      <c r="FNZ5" s="208"/>
      <c r="FOA5" s="208"/>
      <c r="FOB5" s="208"/>
      <c r="FOC5" s="208"/>
      <c r="FOD5" s="208"/>
      <c r="FOE5" s="208"/>
      <c r="FOF5" s="208"/>
      <c r="FOG5" s="208"/>
      <c r="FOH5" s="208"/>
      <c r="FOI5" s="208"/>
      <c r="FOJ5" s="208"/>
      <c r="FOK5" s="208"/>
      <c r="FOL5" s="208"/>
      <c r="FOM5" s="208"/>
      <c r="FON5" s="208"/>
      <c r="FOO5" s="208"/>
      <c r="FOP5" s="208"/>
      <c r="FOQ5" s="208"/>
      <c r="FOR5" s="208"/>
      <c r="FOS5" s="208"/>
      <c r="FOT5" s="208"/>
      <c r="FOU5" s="208"/>
      <c r="FOV5" s="208"/>
      <c r="FOW5" s="208"/>
      <c r="FOX5" s="208"/>
      <c r="FOY5" s="208"/>
      <c r="FOZ5" s="208"/>
      <c r="FPA5" s="208"/>
      <c r="FPB5" s="208"/>
      <c r="FPC5" s="208"/>
      <c r="FPD5" s="208"/>
      <c r="FPE5" s="208"/>
      <c r="FPF5" s="208"/>
      <c r="FPG5" s="208"/>
      <c r="FPH5" s="208"/>
      <c r="FPI5" s="208"/>
      <c r="FPJ5" s="208"/>
      <c r="FPK5" s="208"/>
      <c r="FPL5" s="208"/>
      <c r="FPM5" s="208"/>
      <c r="FPN5" s="208"/>
      <c r="FPO5" s="208"/>
      <c r="FPP5" s="208"/>
      <c r="FPQ5" s="208"/>
      <c r="FPR5" s="208"/>
      <c r="FPS5" s="208"/>
      <c r="FPT5" s="208"/>
      <c r="FPU5" s="208"/>
      <c r="FPV5" s="208"/>
      <c r="FPW5" s="208"/>
      <c r="FPX5" s="208"/>
      <c r="FPY5" s="208"/>
      <c r="FPZ5" s="208"/>
      <c r="FQA5" s="208"/>
      <c r="FQB5" s="208"/>
      <c r="FQC5" s="208"/>
      <c r="FQD5" s="208"/>
      <c r="FQE5" s="208"/>
      <c r="FQF5" s="208"/>
      <c r="FQG5" s="208"/>
      <c r="FQH5" s="208"/>
      <c r="FQI5" s="208"/>
      <c r="FQJ5" s="208"/>
      <c r="FQK5" s="208"/>
      <c r="FQL5" s="208"/>
      <c r="FQM5" s="208"/>
      <c r="FQN5" s="208"/>
      <c r="FQO5" s="208"/>
      <c r="FQP5" s="208"/>
      <c r="FQQ5" s="208"/>
      <c r="FQR5" s="208"/>
      <c r="FQS5" s="208"/>
      <c r="FQT5" s="208"/>
      <c r="FQU5" s="208"/>
      <c r="FQV5" s="208"/>
      <c r="FQW5" s="208"/>
      <c r="FQX5" s="208"/>
      <c r="FQY5" s="208"/>
      <c r="FQZ5" s="208"/>
      <c r="FRA5" s="208"/>
      <c r="FRB5" s="208"/>
      <c r="FRC5" s="208"/>
      <c r="FRD5" s="208"/>
      <c r="FRE5" s="208"/>
      <c r="FRF5" s="208"/>
      <c r="FRG5" s="208"/>
      <c r="FRH5" s="208"/>
      <c r="FRI5" s="208"/>
      <c r="FRJ5" s="208"/>
      <c r="FRK5" s="208"/>
      <c r="FRL5" s="208"/>
      <c r="FRM5" s="208"/>
      <c r="FRN5" s="208"/>
      <c r="FRO5" s="208"/>
      <c r="FRP5" s="208"/>
      <c r="FRQ5" s="208"/>
      <c r="FRR5" s="208"/>
      <c r="FRS5" s="208"/>
      <c r="FRT5" s="208"/>
      <c r="FRU5" s="208"/>
      <c r="FRV5" s="208"/>
      <c r="FRW5" s="208"/>
      <c r="FRX5" s="208"/>
      <c r="FRY5" s="208"/>
      <c r="FRZ5" s="208"/>
      <c r="FSA5" s="208"/>
      <c r="FSB5" s="208"/>
      <c r="FSC5" s="208"/>
      <c r="FSD5" s="208"/>
      <c r="FSE5" s="208"/>
      <c r="FSF5" s="208"/>
      <c r="FSG5" s="208"/>
      <c r="FSH5" s="208"/>
      <c r="FSI5" s="208"/>
      <c r="FSJ5" s="208"/>
      <c r="FSK5" s="208"/>
      <c r="FSL5" s="208"/>
      <c r="FSM5" s="208"/>
      <c r="FSN5" s="208"/>
      <c r="FSO5" s="208"/>
      <c r="FSP5" s="208"/>
      <c r="FSQ5" s="208"/>
      <c r="FSR5" s="208"/>
      <c r="FSS5" s="208"/>
      <c r="FST5" s="208"/>
      <c r="FSU5" s="208"/>
      <c r="FSV5" s="208"/>
      <c r="FSW5" s="208"/>
      <c r="FSX5" s="208"/>
      <c r="FSY5" s="208"/>
      <c r="FSZ5" s="208"/>
      <c r="FTA5" s="208"/>
      <c r="FTB5" s="208"/>
      <c r="FTC5" s="208"/>
      <c r="FTD5" s="208"/>
      <c r="FTE5" s="208"/>
      <c r="FTF5" s="208"/>
      <c r="FTG5" s="208"/>
      <c r="FTH5" s="208"/>
      <c r="FTI5" s="208"/>
      <c r="FTJ5" s="208"/>
      <c r="FTK5" s="208"/>
      <c r="FTL5" s="208"/>
      <c r="FTM5" s="208"/>
      <c r="FTN5" s="208"/>
      <c r="FTO5" s="208"/>
      <c r="FTP5" s="208"/>
      <c r="FTQ5" s="208"/>
      <c r="FTR5" s="208"/>
      <c r="FTS5" s="208"/>
      <c r="FTT5" s="208"/>
      <c r="FTU5" s="208"/>
      <c r="FTV5" s="208"/>
      <c r="FTW5" s="208"/>
      <c r="FTX5" s="208"/>
      <c r="FTY5" s="208"/>
      <c r="FTZ5" s="208"/>
      <c r="FUA5" s="208"/>
      <c r="FUB5" s="208"/>
      <c r="FUC5" s="208"/>
      <c r="FUD5" s="208"/>
      <c r="FUE5" s="208"/>
      <c r="FUF5" s="208"/>
      <c r="FUG5" s="208"/>
      <c r="FUH5" s="208"/>
      <c r="FUI5" s="208"/>
      <c r="FUJ5" s="208"/>
      <c r="FUK5" s="208"/>
      <c r="FUL5" s="208"/>
      <c r="FUM5" s="208"/>
      <c r="FUN5" s="208"/>
      <c r="FUO5" s="208"/>
      <c r="FUP5" s="208"/>
      <c r="FUQ5" s="208"/>
      <c r="FUR5" s="208"/>
      <c r="FUS5" s="208"/>
      <c r="FUT5" s="208"/>
      <c r="FUU5" s="208"/>
      <c r="FUV5" s="208"/>
      <c r="FUW5" s="208"/>
      <c r="FUX5" s="208"/>
      <c r="FUY5" s="208"/>
      <c r="FUZ5" s="208"/>
      <c r="FVA5" s="208"/>
      <c r="FVB5" s="208"/>
      <c r="FVC5" s="208"/>
      <c r="FVD5" s="208"/>
      <c r="FVE5" s="208"/>
      <c r="FVF5" s="208"/>
      <c r="FVG5" s="208"/>
      <c r="FVH5" s="208"/>
      <c r="FVI5" s="208"/>
      <c r="FVJ5" s="208"/>
      <c r="FVK5" s="208"/>
      <c r="FVL5" s="208"/>
      <c r="FVM5" s="208"/>
      <c r="FVN5" s="208"/>
      <c r="FVO5" s="208"/>
      <c r="FVP5" s="208"/>
      <c r="FVQ5" s="208"/>
      <c r="FVR5" s="208"/>
      <c r="FVS5" s="208"/>
      <c r="FVT5" s="208"/>
      <c r="FVU5" s="208"/>
      <c r="FVV5" s="208"/>
      <c r="FVW5" s="208"/>
      <c r="FVX5" s="208"/>
      <c r="FVY5" s="208"/>
      <c r="FVZ5" s="208"/>
      <c r="FWA5" s="208"/>
      <c r="FWB5" s="208"/>
      <c r="FWC5" s="208"/>
      <c r="FWD5" s="208"/>
      <c r="FWE5" s="208"/>
      <c r="FWF5" s="208"/>
      <c r="FWG5" s="208"/>
      <c r="FWH5" s="208"/>
      <c r="FWI5" s="208"/>
      <c r="FWJ5" s="208"/>
      <c r="FWK5" s="208"/>
      <c r="FWL5" s="208"/>
      <c r="FWM5" s="208"/>
      <c r="FWN5" s="208"/>
      <c r="FWO5" s="208"/>
      <c r="FWP5" s="208"/>
      <c r="FWQ5" s="208"/>
      <c r="FWR5" s="208"/>
      <c r="FWS5" s="208"/>
      <c r="FWT5" s="208"/>
      <c r="FWU5" s="208"/>
      <c r="FWV5" s="208"/>
      <c r="FWW5" s="208"/>
      <c r="FWX5" s="208"/>
      <c r="FWY5" s="208"/>
      <c r="FWZ5" s="208"/>
      <c r="FXA5" s="208"/>
      <c r="FXB5" s="208"/>
      <c r="FXC5" s="208"/>
      <c r="FXD5" s="208"/>
      <c r="FXE5" s="208"/>
      <c r="FXF5" s="208"/>
      <c r="FXG5" s="208"/>
      <c r="FXH5" s="208"/>
      <c r="FXI5" s="208"/>
      <c r="FXJ5" s="208"/>
      <c r="FXK5" s="208"/>
      <c r="FXL5" s="208"/>
      <c r="FXM5" s="208"/>
      <c r="FXN5" s="208"/>
      <c r="FXO5" s="208"/>
      <c r="FXP5" s="208"/>
      <c r="FXQ5" s="208"/>
      <c r="FXR5" s="208"/>
      <c r="FXS5" s="208"/>
      <c r="FXT5" s="208"/>
      <c r="FXU5" s="208"/>
      <c r="FXV5" s="208"/>
      <c r="FXW5" s="208"/>
      <c r="FXX5" s="208"/>
      <c r="FXY5" s="208"/>
      <c r="FXZ5" s="208"/>
      <c r="FYA5" s="208"/>
      <c r="FYB5" s="208"/>
      <c r="FYC5" s="208"/>
      <c r="FYD5" s="208"/>
      <c r="FYE5" s="208"/>
      <c r="FYF5" s="208"/>
      <c r="FYG5" s="208"/>
      <c r="FYH5" s="208"/>
      <c r="FYI5" s="208"/>
      <c r="FYJ5" s="208"/>
      <c r="FYK5" s="208"/>
      <c r="FYL5" s="208"/>
      <c r="FYM5" s="208"/>
      <c r="FYN5" s="208"/>
      <c r="FYO5" s="208"/>
      <c r="FYP5" s="208"/>
      <c r="FYQ5" s="208"/>
      <c r="FYR5" s="208"/>
      <c r="FYS5" s="208"/>
      <c r="FYT5" s="208"/>
      <c r="FYU5" s="208"/>
      <c r="FYV5" s="208"/>
      <c r="FYW5" s="208"/>
      <c r="FYX5" s="208"/>
      <c r="FYY5" s="208"/>
      <c r="FYZ5" s="208"/>
      <c r="FZA5" s="208"/>
      <c r="FZB5" s="208"/>
      <c r="FZC5" s="208"/>
      <c r="FZD5" s="208"/>
      <c r="FZE5" s="208"/>
      <c r="FZF5" s="208"/>
      <c r="FZG5" s="208"/>
      <c r="FZH5" s="208"/>
      <c r="FZI5" s="208"/>
      <c r="FZJ5" s="208"/>
      <c r="FZK5" s="208"/>
      <c r="FZL5" s="208"/>
      <c r="FZM5" s="208"/>
      <c r="FZN5" s="208"/>
      <c r="FZO5" s="208"/>
      <c r="FZP5" s="208"/>
      <c r="FZQ5" s="208"/>
      <c r="FZR5" s="208"/>
      <c r="FZS5" s="208"/>
      <c r="FZT5" s="208"/>
      <c r="FZU5" s="208"/>
      <c r="FZV5" s="208"/>
      <c r="FZW5" s="208"/>
      <c r="FZX5" s="208"/>
      <c r="FZY5" s="208"/>
      <c r="FZZ5" s="208"/>
      <c r="GAA5" s="208"/>
      <c r="GAB5" s="208"/>
      <c r="GAC5" s="208"/>
      <c r="GAD5" s="208"/>
      <c r="GAE5" s="208"/>
      <c r="GAF5" s="208"/>
      <c r="GAG5" s="208"/>
      <c r="GAH5" s="208"/>
      <c r="GAI5" s="208"/>
      <c r="GAJ5" s="208"/>
      <c r="GAK5" s="208"/>
      <c r="GAL5" s="208"/>
      <c r="GAM5" s="208"/>
      <c r="GAN5" s="208"/>
      <c r="GAO5" s="208"/>
      <c r="GAP5" s="208"/>
      <c r="GAQ5" s="208"/>
      <c r="GAR5" s="208"/>
      <c r="GAS5" s="208"/>
      <c r="GAT5" s="208"/>
      <c r="GAU5" s="208"/>
      <c r="GAV5" s="208"/>
      <c r="GAW5" s="208"/>
      <c r="GAX5" s="208"/>
      <c r="GAY5" s="208"/>
      <c r="GAZ5" s="208"/>
      <c r="GBA5" s="208"/>
      <c r="GBB5" s="208"/>
      <c r="GBC5" s="208"/>
      <c r="GBD5" s="208"/>
      <c r="GBE5" s="208"/>
      <c r="GBF5" s="208"/>
      <c r="GBG5" s="208"/>
      <c r="GBH5" s="208"/>
      <c r="GBI5" s="208"/>
      <c r="GBJ5" s="208"/>
      <c r="GBK5" s="208"/>
      <c r="GBL5" s="208"/>
      <c r="GBM5" s="208"/>
      <c r="GBN5" s="208"/>
      <c r="GBO5" s="208"/>
      <c r="GBP5" s="208"/>
      <c r="GBQ5" s="208"/>
      <c r="GBR5" s="208"/>
      <c r="GBS5" s="208"/>
      <c r="GBT5" s="208"/>
      <c r="GBU5" s="208"/>
      <c r="GBV5" s="208"/>
      <c r="GBW5" s="208"/>
      <c r="GBX5" s="208"/>
      <c r="GBY5" s="208"/>
      <c r="GBZ5" s="208"/>
      <c r="GCA5" s="208"/>
      <c r="GCB5" s="208"/>
      <c r="GCC5" s="208"/>
      <c r="GCD5" s="208"/>
      <c r="GCE5" s="208"/>
      <c r="GCF5" s="208"/>
      <c r="GCG5" s="208"/>
      <c r="GCH5" s="208"/>
      <c r="GCI5" s="208"/>
      <c r="GCJ5" s="208"/>
      <c r="GCK5" s="208"/>
      <c r="GCL5" s="208"/>
      <c r="GCM5" s="208"/>
      <c r="GCN5" s="208"/>
      <c r="GCO5" s="208"/>
      <c r="GCP5" s="208"/>
      <c r="GCQ5" s="208"/>
      <c r="GCR5" s="208"/>
      <c r="GCS5" s="208"/>
      <c r="GCT5" s="208"/>
      <c r="GCU5" s="208"/>
      <c r="GCV5" s="208"/>
      <c r="GCW5" s="208"/>
      <c r="GCX5" s="208"/>
      <c r="GCY5" s="208"/>
      <c r="GCZ5" s="208"/>
      <c r="GDA5" s="208"/>
      <c r="GDB5" s="208"/>
      <c r="GDC5" s="208"/>
      <c r="GDD5" s="208"/>
      <c r="GDE5" s="208"/>
      <c r="GDF5" s="208"/>
      <c r="GDG5" s="208"/>
      <c r="GDH5" s="208"/>
      <c r="GDI5" s="208"/>
      <c r="GDJ5" s="208"/>
      <c r="GDK5" s="208"/>
      <c r="GDL5" s="208"/>
      <c r="GDM5" s="208"/>
      <c r="GDN5" s="208"/>
      <c r="GDO5" s="208"/>
      <c r="GDP5" s="208"/>
      <c r="GDQ5" s="208"/>
      <c r="GDR5" s="208"/>
      <c r="GDS5" s="208"/>
      <c r="GDT5" s="208"/>
      <c r="GDU5" s="208"/>
      <c r="GDV5" s="208"/>
      <c r="GDW5" s="208"/>
      <c r="GDX5" s="208"/>
      <c r="GDY5" s="208"/>
      <c r="GDZ5" s="208"/>
      <c r="GEA5" s="208"/>
      <c r="GEB5" s="208"/>
      <c r="GEC5" s="208"/>
      <c r="GED5" s="208"/>
      <c r="GEE5" s="208"/>
      <c r="GEF5" s="208"/>
      <c r="GEG5" s="208"/>
      <c r="GEH5" s="208"/>
      <c r="GEI5" s="208"/>
      <c r="GEJ5" s="208"/>
      <c r="GEK5" s="208"/>
      <c r="GEL5" s="208"/>
      <c r="GEM5" s="208"/>
      <c r="GEN5" s="208"/>
      <c r="GEO5" s="208"/>
      <c r="GEP5" s="208"/>
      <c r="GEQ5" s="208"/>
      <c r="GER5" s="208"/>
      <c r="GES5" s="208"/>
      <c r="GET5" s="208"/>
      <c r="GEU5" s="208"/>
      <c r="GEV5" s="208"/>
      <c r="GEW5" s="208"/>
      <c r="GEX5" s="208"/>
      <c r="GEY5" s="208"/>
      <c r="GEZ5" s="208"/>
      <c r="GFA5" s="208"/>
      <c r="GFB5" s="208"/>
      <c r="GFC5" s="208"/>
      <c r="GFD5" s="208"/>
      <c r="GFE5" s="208"/>
      <c r="GFF5" s="208"/>
      <c r="GFG5" s="208"/>
      <c r="GFH5" s="208"/>
      <c r="GFI5" s="208"/>
      <c r="GFJ5" s="208"/>
      <c r="GFK5" s="208"/>
      <c r="GFL5" s="208"/>
      <c r="GFM5" s="208"/>
      <c r="GFN5" s="208"/>
      <c r="GFO5" s="208"/>
      <c r="GFP5" s="208"/>
      <c r="GFQ5" s="208"/>
      <c r="GFR5" s="208"/>
      <c r="GFS5" s="208"/>
      <c r="GFT5" s="208"/>
      <c r="GFU5" s="208"/>
      <c r="GFV5" s="208"/>
      <c r="GFW5" s="208"/>
      <c r="GFX5" s="208"/>
      <c r="GFY5" s="208"/>
      <c r="GFZ5" s="208"/>
      <c r="GGA5" s="208"/>
      <c r="GGB5" s="208"/>
      <c r="GGC5" s="208"/>
      <c r="GGD5" s="208"/>
      <c r="GGE5" s="208"/>
      <c r="GGF5" s="208"/>
      <c r="GGG5" s="208"/>
      <c r="GGH5" s="208"/>
      <c r="GGI5" s="208"/>
      <c r="GGJ5" s="208"/>
      <c r="GGK5" s="208"/>
      <c r="GGL5" s="208"/>
      <c r="GGM5" s="208"/>
      <c r="GGN5" s="208"/>
      <c r="GGO5" s="208"/>
      <c r="GGP5" s="208"/>
      <c r="GGQ5" s="208"/>
      <c r="GGR5" s="208"/>
      <c r="GGS5" s="208"/>
      <c r="GGT5" s="208"/>
      <c r="GGU5" s="208"/>
      <c r="GGV5" s="208"/>
      <c r="GGW5" s="208"/>
      <c r="GGX5" s="208"/>
      <c r="GGY5" s="208"/>
      <c r="GGZ5" s="208"/>
      <c r="GHA5" s="208"/>
      <c r="GHB5" s="208"/>
      <c r="GHC5" s="208"/>
      <c r="GHD5" s="208"/>
      <c r="GHE5" s="208"/>
      <c r="GHF5" s="208"/>
      <c r="GHG5" s="208"/>
      <c r="GHH5" s="208"/>
      <c r="GHI5" s="208"/>
      <c r="GHJ5" s="208"/>
      <c r="GHK5" s="208"/>
      <c r="GHL5" s="208"/>
      <c r="GHM5" s="208"/>
      <c r="GHN5" s="208"/>
      <c r="GHO5" s="208"/>
      <c r="GHP5" s="208"/>
      <c r="GHQ5" s="208"/>
      <c r="GHR5" s="208"/>
      <c r="GHS5" s="208"/>
      <c r="GHT5" s="208"/>
      <c r="GHU5" s="208"/>
      <c r="GHV5" s="208"/>
      <c r="GHW5" s="208"/>
      <c r="GHX5" s="208"/>
      <c r="GHY5" s="208"/>
      <c r="GHZ5" s="208"/>
      <c r="GIA5" s="208"/>
      <c r="GIB5" s="208"/>
      <c r="GIC5" s="208"/>
      <c r="GID5" s="208"/>
      <c r="GIE5" s="208"/>
      <c r="GIF5" s="208"/>
      <c r="GIG5" s="208"/>
      <c r="GIH5" s="208"/>
      <c r="GII5" s="208"/>
      <c r="GIJ5" s="208"/>
      <c r="GIK5" s="208"/>
      <c r="GIL5" s="208"/>
      <c r="GIM5" s="208"/>
      <c r="GIN5" s="208"/>
      <c r="GIO5" s="208"/>
      <c r="GIP5" s="208"/>
      <c r="GIQ5" s="208"/>
      <c r="GIR5" s="208"/>
      <c r="GIS5" s="208"/>
      <c r="GIT5" s="208"/>
      <c r="GIU5" s="208"/>
      <c r="GIV5" s="208"/>
      <c r="GIW5" s="208"/>
      <c r="GIX5" s="208"/>
      <c r="GIY5" s="208"/>
      <c r="GIZ5" s="208"/>
      <c r="GJA5" s="208"/>
      <c r="GJB5" s="208"/>
      <c r="GJC5" s="208"/>
      <c r="GJD5" s="208"/>
      <c r="GJE5" s="208"/>
      <c r="GJF5" s="208"/>
      <c r="GJG5" s="208"/>
      <c r="GJH5" s="208"/>
      <c r="GJI5" s="208"/>
      <c r="GJJ5" s="208"/>
      <c r="GJK5" s="208"/>
      <c r="GJL5" s="208"/>
      <c r="GJM5" s="208"/>
      <c r="GJN5" s="208"/>
      <c r="GJO5" s="208"/>
      <c r="GJP5" s="208"/>
      <c r="GJQ5" s="208"/>
      <c r="GJR5" s="208"/>
      <c r="GJS5" s="208"/>
      <c r="GJT5" s="208"/>
      <c r="GJU5" s="208"/>
      <c r="GJV5" s="208"/>
      <c r="GJW5" s="208"/>
      <c r="GJX5" s="208"/>
      <c r="GJY5" s="208"/>
      <c r="GJZ5" s="208"/>
      <c r="GKA5" s="208"/>
      <c r="GKB5" s="208"/>
      <c r="GKC5" s="208"/>
      <c r="GKD5" s="208"/>
      <c r="GKE5" s="208"/>
      <c r="GKF5" s="208"/>
      <c r="GKG5" s="208"/>
      <c r="GKH5" s="208"/>
      <c r="GKI5" s="208"/>
      <c r="GKJ5" s="208"/>
      <c r="GKK5" s="208"/>
      <c r="GKL5" s="208"/>
      <c r="GKM5" s="208"/>
      <c r="GKN5" s="208"/>
      <c r="GKO5" s="208"/>
      <c r="GKP5" s="208"/>
      <c r="GKQ5" s="208"/>
      <c r="GKR5" s="208"/>
      <c r="GKS5" s="208"/>
      <c r="GKT5" s="208"/>
      <c r="GKU5" s="208"/>
      <c r="GKV5" s="208"/>
      <c r="GKW5" s="208"/>
      <c r="GKX5" s="208"/>
      <c r="GKY5" s="208"/>
      <c r="GKZ5" s="208"/>
      <c r="GLA5" s="208"/>
      <c r="GLB5" s="208"/>
      <c r="GLC5" s="208"/>
      <c r="GLD5" s="208"/>
      <c r="GLE5" s="208"/>
      <c r="GLF5" s="208"/>
      <c r="GLG5" s="208"/>
      <c r="GLH5" s="208"/>
      <c r="GLI5" s="208"/>
      <c r="GLJ5" s="208"/>
      <c r="GLK5" s="208"/>
      <c r="GLL5" s="208"/>
      <c r="GLM5" s="208"/>
      <c r="GLN5" s="208"/>
      <c r="GLO5" s="208"/>
      <c r="GLP5" s="208"/>
      <c r="GLQ5" s="208"/>
      <c r="GLR5" s="208"/>
      <c r="GLS5" s="208"/>
      <c r="GLT5" s="208"/>
      <c r="GLU5" s="208"/>
      <c r="GLV5" s="208"/>
      <c r="GLW5" s="208"/>
      <c r="GLX5" s="208"/>
      <c r="GLY5" s="208"/>
      <c r="GLZ5" s="208"/>
      <c r="GMA5" s="208"/>
      <c r="GMB5" s="208"/>
      <c r="GMC5" s="208"/>
      <c r="GMD5" s="208"/>
      <c r="GME5" s="208"/>
      <c r="GMF5" s="208"/>
      <c r="GMG5" s="208"/>
      <c r="GMH5" s="208"/>
      <c r="GMI5" s="208"/>
      <c r="GMJ5" s="208"/>
      <c r="GMK5" s="208"/>
      <c r="GML5" s="208"/>
      <c r="GMM5" s="208"/>
      <c r="GMN5" s="208"/>
      <c r="GMO5" s="208"/>
      <c r="GMP5" s="208"/>
      <c r="GMQ5" s="208"/>
      <c r="GMR5" s="208"/>
      <c r="GMS5" s="208"/>
      <c r="GMT5" s="208"/>
      <c r="GMU5" s="208"/>
      <c r="GMV5" s="208"/>
      <c r="GMW5" s="208"/>
      <c r="GMX5" s="208"/>
      <c r="GMY5" s="208"/>
      <c r="GMZ5" s="208"/>
      <c r="GNA5" s="208"/>
      <c r="GNB5" s="208"/>
      <c r="GNC5" s="208"/>
      <c r="GND5" s="208"/>
      <c r="GNE5" s="208"/>
      <c r="GNF5" s="208"/>
      <c r="GNG5" s="208"/>
      <c r="GNH5" s="208"/>
      <c r="GNI5" s="208"/>
      <c r="GNJ5" s="208"/>
      <c r="GNK5" s="208"/>
      <c r="GNL5" s="208"/>
      <c r="GNM5" s="208"/>
      <c r="GNN5" s="208"/>
      <c r="GNO5" s="208"/>
      <c r="GNP5" s="208"/>
      <c r="GNQ5" s="208"/>
      <c r="GNR5" s="208"/>
      <c r="GNS5" s="208"/>
      <c r="GNT5" s="208"/>
      <c r="GNU5" s="208"/>
      <c r="GNV5" s="208"/>
      <c r="GNW5" s="208"/>
      <c r="GNX5" s="208"/>
      <c r="GNY5" s="208"/>
      <c r="GNZ5" s="208"/>
      <c r="GOA5" s="208"/>
      <c r="GOB5" s="208"/>
      <c r="GOC5" s="208"/>
      <c r="GOD5" s="208"/>
      <c r="GOE5" s="208"/>
      <c r="GOF5" s="208"/>
      <c r="GOG5" s="208"/>
      <c r="GOH5" s="208"/>
      <c r="GOI5" s="208"/>
      <c r="GOJ5" s="208"/>
      <c r="GOK5" s="208"/>
      <c r="GOL5" s="208"/>
      <c r="GOM5" s="208"/>
      <c r="GON5" s="208"/>
      <c r="GOO5" s="208"/>
      <c r="GOP5" s="208"/>
      <c r="GOQ5" s="208"/>
      <c r="GOR5" s="208"/>
      <c r="GOS5" s="208"/>
      <c r="GOT5" s="208"/>
      <c r="GOU5" s="208"/>
      <c r="GOV5" s="208"/>
      <c r="GOW5" s="208"/>
      <c r="GOX5" s="208"/>
      <c r="GOY5" s="208"/>
      <c r="GOZ5" s="208"/>
      <c r="GPA5" s="208"/>
      <c r="GPB5" s="208"/>
      <c r="GPC5" s="208"/>
      <c r="GPD5" s="208"/>
      <c r="GPE5" s="208"/>
      <c r="GPF5" s="208"/>
      <c r="GPG5" s="208"/>
      <c r="GPH5" s="208"/>
      <c r="GPI5" s="208"/>
      <c r="GPJ5" s="208"/>
      <c r="GPK5" s="208"/>
      <c r="GPL5" s="208"/>
      <c r="GPM5" s="208"/>
      <c r="GPN5" s="208"/>
      <c r="GPO5" s="208"/>
      <c r="GPP5" s="208"/>
      <c r="GPQ5" s="208"/>
      <c r="GPR5" s="208"/>
      <c r="GPS5" s="208"/>
      <c r="GPT5" s="208"/>
      <c r="GPU5" s="208"/>
      <c r="GPV5" s="208"/>
      <c r="GPW5" s="208"/>
      <c r="GPX5" s="208"/>
      <c r="GPY5" s="208"/>
      <c r="GPZ5" s="208"/>
      <c r="GQA5" s="208"/>
      <c r="GQB5" s="208"/>
      <c r="GQC5" s="208"/>
      <c r="GQD5" s="208"/>
      <c r="GQE5" s="208"/>
      <c r="GQF5" s="208"/>
      <c r="GQG5" s="208"/>
      <c r="GQH5" s="208"/>
      <c r="GQI5" s="208"/>
      <c r="GQJ5" s="208"/>
      <c r="GQK5" s="208"/>
      <c r="GQL5" s="208"/>
      <c r="GQM5" s="208"/>
      <c r="GQN5" s="208"/>
      <c r="GQO5" s="208"/>
      <c r="GQP5" s="208"/>
      <c r="GQQ5" s="208"/>
      <c r="GQR5" s="208"/>
      <c r="GQS5" s="208"/>
      <c r="GQT5" s="208"/>
      <c r="GQU5" s="208"/>
      <c r="GQV5" s="208"/>
      <c r="GQW5" s="208"/>
      <c r="GQX5" s="208"/>
      <c r="GQY5" s="208"/>
      <c r="GQZ5" s="208"/>
      <c r="GRA5" s="208"/>
      <c r="GRB5" s="208"/>
      <c r="GRC5" s="208"/>
      <c r="GRD5" s="208"/>
      <c r="GRE5" s="208"/>
      <c r="GRF5" s="208"/>
      <c r="GRG5" s="208"/>
      <c r="GRH5" s="208"/>
      <c r="GRI5" s="208"/>
      <c r="GRJ5" s="208"/>
      <c r="GRK5" s="208"/>
      <c r="GRL5" s="208"/>
      <c r="GRM5" s="208"/>
      <c r="GRN5" s="208"/>
      <c r="GRO5" s="208"/>
      <c r="GRP5" s="208"/>
      <c r="GRQ5" s="208"/>
      <c r="GRR5" s="208"/>
      <c r="GRS5" s="208"/>
      <c r="GRT5" s="208"/>
      <c r="GRU5" s="208"/>
      <c r="GRV5" s="208"/>
      <c r="GRW5" s="208"/>
      <c r="GRX5" s="208"/>
      <c r="GRY5" s="208"/>
      <c r="GRZ5" s="208"/>
      <c r="GSA5" s="208"/>
      <c r="GSB5" s="208"/>
      <c r="GSC5" s="208"/>
      <c r="GSD5" s="208"/>
      <c r="GSE5" s="208"/>
      <c r="GSF5" s="208"/>
      <c r="GSG5" s="208"/>
      <c r="GSH5" s="208"/>
      <c r="GSI5" s="208"/>
      <c r="GSJ5" s="208"/>
      <c r="GSK5" s="208"/>
      <c r="GSL5" s="208"/>
      <c r="GSM5" s="208"/>
      <c r="GSN5" s="208"/>
      <c r="GSO5" s="208"/>
      <c r="GSP5" s="208"/>
      <c r="GSQ5" s="208"/>
      <c r="GSR5" s="208"/>
      <c r="GSS5" s="208"/>
      <c r="GST5" s="208"/>
      <c r="GSU5" s="208"/>
      <c r="GSV5" s="208"/>
      <c r="GSW5" s="208"/>
      <c r="GSX5" s="208"/>
      <c r="GSY5" s="208"/>
      <c r="GSZ5" s="208"/>
      <c r="GTA5" s="208"/>
      <c r="GTB5" s="208"/>
      <c r="GTC5" s="208"/>
      <c r="GTD5" s="208"/>
      <c r="GTE5" s="208"/>
      <c r="GTF5" s="208"/>
      <c r="GTG5" s="208"/>
      <c r="GTH5" s="208"/>
      <c r="GTI5" s="208"/>
      <c r="GTJ5" s="208"/>
      <c r="GTK5" s="208"/>
      <c r="GTL5" s="208"/>
      <c r="GTM5" s="208"/>
      <c r="GTN5" s="208"/>
      <c r="GTO5" s="208"/>
      <c r="GTP5" s="208"/>
      <c r="GTQ5" s="208"/>
      <c r="GTR5" s="208"/>
      <c r="GTS5" s="208"/>
      <c r="GTT5" s="208"/>
      <c r="GTU5" s="208"/>
      <c r="GTV5" s="208"/>
      <c r="GTW5" s="208"/>
      <c r="GTX5" s="208"/>
      <c r="GTY5" s="208"/>
      <c r="GTZ5" s="208"/>
      <c r="GUA5" s="208"/>
      <c r="GUB5" s="208"/>
      <c r="GUC5" s="208"/>
      <c r="GUD5" s="208"/>
      <c r="GUE5" s="208"/>
      <c r="GUF5" s="208"/>
      <c r="GUG5" s="208"/>
      <c r="GUH5" s="208"/>
      <c r="GUI5" s="208"/>
      <c r="GUJ5" s="208"/>
      <c r="GUK5" s="208"/>
      <c r="GUL5" s="208"/>
      <c r="GUM5" s="208"/>
      <c r="GUN5" s="208"/>
      <c r="GUO5" s="208"/>
      <c r="GUP5" s="208"/>
      <c r="GUQ5" s="208"/>
      <c r="GUR5" s="208"/>
      <c r="GUS5" s="208"/>
      <c r="GUT5" s="208"/>
      <c r="GUU5" s="208"/>
      <c r="GUV5" s="208"/>
      <c r="GUW5" s="208"/>
      <c r="GUX5" s="208"/>
      <c r="GUY5" s="208"/>
      <c r="GUZ5" s="208"/>
      <c r="GVA5" s="208"/>
      <c r="GVB5" s="208"/>
      <c r="GVC5" s="208"/>
      <c r="GVD5" s="208"/>
      <c r="GVE5" s="208"/>
      <c r="GVF5" s="208"/>
      <c r="GVG5" s="208"/>
      <c r="GVH5" s="208"/>
      <c r="GVI5" s="208"/>
      <c r="GVJ5" s="208"/>
      <c r="GVK5" s="208"/>
      <c r="GVL5" s="208"/>
      <c r="GVM5" s="208"/>
      <c r="GVN5" s="208"/>
      <c r="GVO5" s="208"/>
      <c r="GVP5" s="208"/>
      <c r="GVQ5" s="208"/>
      <c r="GVR5" s="208"/>
      <c r="GVS5" s="208"/>
      <c r="GVT5" s="208"/>
      <c r="GVU5" s="208"/>
      <c r="GVV5" s="208"/>
      <c r="GVW5" s="208"/>
      <c r="GVX5" s="208"/>
      <c r="GVY5" s="208"/>
      <c r="GVZ5" s="208"/>
      <c r="GWA5" s="208"/>
      <c r="GWB5" s="208"/>
      <c r="GWC5" s="208"/>
      <c r="GWD5" s="208"/>
      <c r="GWE5" s="208"/>
      <c r="GWF5" s="208"/>
      <c r="GWG5" s="208"/>
      <c r="GWH5" s="208"/>
      <c r="GWI5" s="208"/>
      <c r="GWJ5" s="208"/>
      <c r="GWK5" s="208"/>
      <c r="GWL5" s="208"/>
      <c r="GWM5" s="208"/>
      <c r="GWN5" s="208"/>
      <c r="GWO5" s="208"/>
      <c r="GWP5" s="208"/>
      <c r="GWQ5" s="208"/>
      <c r="GWR5" s="208"/>
      <c r="GWS5" s="208"/>
      <c r="GWT5" s="208"/>
      <c r="GWU5" s="208"/>
      <c r="GWV5" s="208"/>
      <c r="GWW5" s="208"/>
      <c r="GWX5" s="208"/>
      <c r="GWY5" s="208"/>
      <c r="GWZ5" s="208"/>
      <c r="GXA5" s="208"/>
      <c r="GXB5" s="208"/>
      <c r="GXC5" s="208"/>
      <c r="GXD5" s="208"/>
      <c r="GXE5" s="208"/>
      <c r="GXF5" s="208"/>
      <c r="GXG5" s="208"/>
      <c r="GXH5" s="208"/>
      <c r="GXI5" s="208"/>
      <c r="GXJ5" s="208"/>
      <c r="GXK5" s="208"/>
      <c r="GXL5" s="208"/>
      <c r="GXM5" s="208"/>
      <c r="GXN5" s="208"/>
      <c r="GXO5" s="208"/>
      <c r="GXP5" s="208"/>
      <c r="GXQ5" s="208"/>
      <c r="GXR5" s="208"/>
      <c r="GXS5" s="208"/>
      <c r="GXT5" s="208"/>
      <c r="GXU5" s="208"/>
      <c r="GXV5" s="208"/>
      <c r="GXW5" s="208"/>
      <c r="GXX5" s="208"/>
      <c r="GXY5" s="208"/>
      <c r="GXZ5" s="208"/>
      <c r="GYA5" s="208"/>
      <c r="GYB5" s="208"/>
      <c r="GYC5" s="208"/>
      <c r="GYD5" s="208"/>
      <c r="GYE5" s="208"/>
      <c r="GYF5" s="208"/>
      <c r="GYG5" s="208"/>
      <c r="GYH5" s="208"/>
      <c r="GYI5" s="208"/>
      <c r="GYJ5" s="208"/>
      <c r="GYK5" s="208"/>
      <c r="GYL5" s="208"/>
      <c r="GYM5" s="208"/>
      <c r="GYN5" s="208"/>
      <c r="GYO5" s="208"/>
      <c r="GYP5" s="208"/>
      <c r="GYQ5" s="208"/>
      <c r="GYR5" s="208"/>
      <c r="GYS5" s="208"/>
      <c r="GYT5" s="208"/>
      <c r="GYU5" s="208"/>
      <c r="GYV5" s="208"/>
      <c r="GYW5" s="208"/>
      <c r="GYX5" s="208"/>
      <c r="GYY5" s="208"/>
      <c r="GYZ5" s="208"/>
      <c r="GZA5" s="208"/>
      <c r="GZB5" s="208"/>
      <c r="GZC5" s="208"/>
      <c r="GZD5" s="208"/>
      <c r="GZE5" s="208"/>
      <c r="GZF5" s="208"/>
      <c r="GZG5" s="208"/>
      <c r="GZH5" s="208"/>
      <c r="GZI5" s="208"/>
      <c r="GZJ5" s="208"/>
      <c r="GZK5" s="208"/>
      <c r="GZL5" s="208"/>
      <c r="GZM5" s="208"/>
      <c r="GZN5" s="208"/>
      <c r="GZO5" s="208"/>
      <c r="GZP5" s="208"/>
      <c r="GZQ5" s="208"/>
      <c r="GZR5" s="208"/>
      <c r="GZS5" s="208"/>
      <c r="GZT5" s="208"/>
      <c r="GZU5" s="208"/>
      <c r="GZV5" s="208"/>
      <c r="GZW5" s="208"/>
      <c r="GZX5" s="208"/>
      <c r="GZY5" s="208"/>
      <c r="GZZ5" s="208"/>
      <c r="HAA5" s="208"/>
      <c r="HAB5" s="208"/>
      <c r="HAC5" s="208"/>
      <c r="HAD5" s="208"/>
      <c r="HAE5" s="208"/>
      <c r="HAF5" s="208"/>
      <c r="HAG5" s="208"/>
      <c r="HAH5" s="208"/>
      <c r="HAI5" s="208"/>
      <c r="HAJ5" s="208"/>
      <c r="HAK5" s="208"/>
      <c r="HAL5" s="208"/>
      <c r="HAM5" s="208"/>
      <c r="HAN5" s="208"/>
      <c r="HAO5" s="208"/>
      <c r="HAP5" s="208"/>
      <c r="HAQ5" s="208"/>
      <c r="HAR5" s="208"/>
      <c r="HAS5" s="208"/>
      <c r="HAT5" s="208"/>
      <c r="HAU5" s="208"/>
      <c r="HAV5" s="208"/>
      <c r="HAW5" s="208"/>
      <c r="HAX5" s="208"/>
      <c r="HAY5" s="208"/>
      <c r="HAZ5" s="208"/>
      <c r="HBA5" s="208"/>
      <c r="HBB5" s="208"/>
      <c r="HBC5" s="208"/>
      <c r="HBD5" s="208"/>
      <c r="HBE5" s="208"/>
      <c r="HBF5" s="208"/>
      <c r="HBG5" s="208"/>
      <c r="HBH5" s="208"/>
      <c r="HBI5" s="208"/>
      <c r="HBJ5" s="208"/>
      <c r="HBK5" s="208"/>
      <c r="HBL5" s="208"/>
      <c r="HBM5" s="208"/>
      <c r="HBN5" s="208"/>
      <c r="HBO5" s="208"/>
      <c r="HBP5" s="208"/>
      <c r="HBQ5" s="208"/>
      <c r="HBR5" s="208"/>
      <c r="HBS5" s="208"/>
      <c r="HBT5" s="208"/>
      <c r="HBU5" s="208"/>
      <c r="HBV5" s="208"/>
      <c r="HBW5" s="208"/>
      <c r="HBX5" s="208"/>
      <c r="HBY5" s="208"/>
      <c r="HBZ5" s="208"/>
      <c r="HCA5" s="208"/>
      <c r="HCB5" s="208"/>
      <c r="HCC5" s="208"/>
      <c r="HCD5" s="208"/>
      <c r="HCE5" s="208"/>
      <c r="HCF5" s="208"/>
      <c r="HCG5" s="208"/>
      <c r="HCH5" s="208"/>
      <c r="HCI5" s="208"/>
      <c r="HCJ5" s="208"/>
      <c r="HCK5" s="208"/>
      <c r="HCL5" s="208"/>
      <c r="HCM5" s="208"/>
      <c r="HCN5" s="208"/>
      <c r="HCO5" s="208"/>
      <c r="HCP5" s="208"/>
      <c r="HCQ5" s="208"/>
      <c r="HCR5" s="208"/>
      <c r="HCS5" s="208"/>
      <c r="HCT5" s="208"/>
      <c r="HCU5" s="208"/>
      <c r="HCV5" s="208"/>
      <c r="HCW5" s="208"/>
      <c r="HCX5" s="208"/>
      <c r="HCY5" s="208"/>
      <c r="HCZ5" s="208"/>
      <c r="HDA5" s="208"/>
      <c r="HDB5" s="208"/>
      <c r="HDC5" s="208"/>
      <c r="HDD5" s="208"/>
      <c r="HDE5" s="208"/>
      <c r="HDF5" s="208"/>
      <c r="HDG5" s="208"/>
      <c r="HDH5" s="208"/>
      <c r="HDI5" s="208"/>
      <c r="HDJ5" s="208"/>
      <c r="HDK5" s="208"/>
      <c r="HDL5" s="208"/>
      <c r="HDM5" s="208"/>
      <c r="HDN5" s="208"/>
      <c r="HDO5" s="208"/>
      <c r="HDP5" s="208"/>
      <c r="HDQ5" s="208"/>
      <c r="HDR5" s="208"/>
      <c r="HDS5" s="208"/>
      <c r="HDT5" s="208"/>
      <c r="HDU5" s="208"/>
      <c r="HDV5" s="208"/>
      <c r="HDW5" s="208"/>
      <c r="HDX5" s="208"/>
      <c r="HDY5" s="208"/>
      <c r="HDZ5" s="208"/>
      <c r="HEA5" s="208"/>
      <c r="HEB5" s="208"/>
      <c r="HEC5" s="208"/>
      <c r="HED5" s="208"/>
      <c r="HEE5" s="208"/>
      <c r="HEF5" s="208"/>
      <c r="HEG5" s="208"/>
      <c r="HEH5" s="208"/>
      <c r="HEI5" s="208"/>
      <c r="HEJ5" s="208"/>
      <c r="HEK5" s="208"/>
      <c r="HEL5" s="208"/>
      <c r="HEM5" s="208"/>
      <c r="HEN5" s="208"/>
      <c r="HEO5" s="208"/>
      <c r="HEP5" s="208"/>
      <c r="HEQ5" s="208"/>
      <c r="HER5" s="208"/>
      <c r="HES5" s="208"/>
      <c r="HET5" s="208"/>
      <c r="HEU5" s="208"/>
      <c r="HEV5" s="208"/>
      <c r="HEW5" s="208"/>
      <c r="HEX5" s="208"/>
      <c r="HEY5" s="208"/>
      <c r="HEZ5" s="208"/>
      <c r="HFA5" s="208"/>
      <c r="HFB5" s="208"/>
      <c r="HFC5" s="208"/>
      <c r="HFD5" s="208"/>
      <c r="HFE5" s="208"/>
      <c r="HFF5" s="208"/>
      <c r="HFG5" s="208"/>
      <c r="HFH5" s="208"/>
      <c r="HFI5" s="208"/>
      <c r="HFJ5" s="208"/>
      <c r="HFK5" s="208"/>
      <c r="HFL5" s="208"/>
      <c r="HFM5" s="208"/>
      <c r="HFN5" s="208"/>
      <c r="HFO5" s="208"/>
      <c r="HFP5" s="208"/>
      <c r="HFQ5" s="208"/>
      <c r="HFR5" s="208"/>
      <c r="HFS5" s="208"/>
      <c r="HFT5" s="208"/>
      <c r="HFU5" s="208"/>
      <c r="HFV5" s="208"/>
      <c r="HFW5" s="208"/>
      <c r="HFX5" s="208"/>
      <c r="HFY5" s="208"/>
      <c r="HFZ5" s="208"/>
      <c r="HGA5" s="208"/>
      <c r="HGB5" s="208"/>
      <c r="HGC5" s="208"/>
      <c r="HGD5" s="208"/>
      <c r="HGE5" s="208"/>
      <c r="HGF5" s="208"/>
      <c r="HGG5" s="208"/>
      <c r="HGH5" s="208"/>
      <c r="HGI5" s="208"/>
      <c r="HGJ5" s="208"/>
      <c r="HGK5" s="208"/>
      <c r="HGL5" s="208"/>
      <c r="HGM5" s="208"/>
      <c r="HGN5" s="208"/>
      <c r="HGO5" s="208"/>
      <c r="HGP5" s="208"/>
      <c r="HGQ5" s="208"/>
      <c r="HGR5" s="208"/>
      <c r="HGS5" s="208"/>
      <c r="HGT5" s="208"/>
      <c r="HGU5" s="208"/>
      <c r="HGV5" s="208"/>
      <c r="HGW5" s="208"/>
      <c r="HGX5" s="208"/>
      <c r="HGY5" s="208"/>
      <c r="HGZ5" s="208"/>
      <c r="HHA5" s="208"/>
      <c r="HHB5" s="208"/>
      <c r="HHC5" s="208"/>
      <c r="HHD5" s="208"/>
      <c r="HHE5" s="208"/>
      <c r="HHF5" s="208"/>
      <c r="HHG5" s="208"/>
      <c r="HHH5" s="208"/>
      <c r="HHI5" s="208"/>
      <c r="HHJ5" s="208"/>
      <c r="HHK5" s="208"/>
      <c r="HHL5" s="208"/>
      <c r="HHM5" s="208"/>
      <c r="HHN5" s="208"/>
      <c r="HHO5" s="208"/>
      <c r="HHP5" s="208"/>
      <c r="HHQ5" s="208"/>
      <c r="HHR5" s="208"/>
      <c r="HHS5" s="208"/>
      <c r="HHT5" s="208"/>
      <c r="HHU5" s="208"/>
      <c r="HHV5" s="208"/>
      <c r="HHW5" s="208"/>
      <c r="HHX5" s="208"/>
      <c r="HHY5" s="208"/>
      <c r="HHZ5" s="208"/>
      <c r="HIA5" s="208"/>
      <c r="HIB5" s="208"/>
      <c r="HIC5" s="208"/>
      <c r="HID5" s="208"/>
      <c r="HIE5" s="208"/>
      <c r="HIF5" s="208"/>
      <c r="HIG5" s="208"/>
      <c r="HIH5" s="208"/>
      <c r="HII5" s="208"/>
      <c r="HIJ5" s="208"/>
      <c r="HIK5" s="208"/>
      <c r="HIL5" s="208"/>
      <c r="HIM5" s="208"/>
      <c r="HIN5" s="208"/>
      <c r="HIO5" s="208"/>
      <c r="HIP5" s="208"/>
      <c r="HIQ5" s="208"/>
      <c r="HIR5" s="208"/>
      <c r="HIS5" s="208"/>
      <c r="HIT5" s="208"/>
      <c r="HIU5" s="208"/>
      <c r="HIV5" s="208"/>
      <c r="HIW5" s="208"/>
      <c r="HIX5" s="208"/>
      <c r="HIY5" s="208"/>
      <c r="HIZ5" s="208"/>
      <c r="HJA5" s="208"/>
      <c r="HJB5" s="208"/>
      <c r="HJC5" s="208"/>
      <c r="HJD5" s="208"/>
      <c r="HJE5" s="208"/>
      <c r="HJF5" s="208"/>
      <c r="HJG5" s="208"/>
      <c r="HJH5" s="208"/>
      <c r="HJI5" s="208"/>
      <c r="HJJ5" s="208"/>
      <c r="HJK5" s="208"/>
      <c r="HJL5" s="208"/>
      <c r="HJM5" s="208"/>
      <c r="HJN5" s="208"/>
      <c r="HJO5" s="208"/>
      <c r="HJP5" s="208"/>
      <c r="HJQ5" s="208"/>
      <c r="HJR5" s="208"/>
      <c r="HJS5" s="208"/>
      <c r="HJT5" s="208"/>
      <c r="HJU5" s="208"/>
      <c r="HJV5" s="208"/>
      <c r="HJW5" s="208"/>
      <c r="HJX5" s="208"/>
      <c r="HJY5" s="208"/>
      <c r="HJZ5" s="208"/>
      <c r="HKA5" s="208"/>
      <c r="HKB5" s="208"/>
      <c r="HKC5" s="208"/>
      <c r="HKD5" s="208"/>
      <c r="HKE5" s="208"/>
      <c r="HKF5" s="208"/>
      <c r="HKG5" s="208"/>
      <c r="HKH5" s="208"/>
      <c r="HKI5" s="208"/>
      <c r="HKJ5" s="208"/>
      <c r="HKK5" s="208"/>
      <c r="HKL5" s="208"/>
      <c r="HKM5" s="208"/>
      <c r="HKN5" s="208"/>
      <c r="HKO5" s="208"/>
      <c r="HKP5" s="208"/>
      <c r="HKQ5" s="208"/>
      <c r="HKR5" s="208"/>
      <c r="HKS5" s="208"/>
      <c r="HKT5" s="208"/>
      <c r="HKU5" s="208"/>
      <c r="HKV5" s="208"/>
      <c r="HKW5" s="208"/>
      <c r="HKX5" s="208"/>
      <c r="HKY5" s="208"/>
      <c r="HKZ5" s="208"/>
      <c r="HLA5" s="208"/>
      <c r="HLB5" s="208"/>
      <c r="HLC5" s="208"/>
      <c r="HLD5" s="208"/>
      <c r="HLE5" s="208"/>
      <c r="HLF5" s="208"/>
      <c r="HLG5" s="208"/>
      <c r="HLH5" s="208"/>
      <c r="HLI5" s="208"/>
      <c r="HLJ5" s="208"/>
      <c r="HLK5" s="208"/>
      <c r="HLL5" s="208"/>
      <c r="HLM5" s="208"/>
      <c r="HLN5" s="208"/>
      <c r="HLO5" s="208"/>
      <c r="HLP5" s="208"/>
      <c r="HLQ5" s="208"/>
      <c r="HLR5" s="208"/>
      <c r="HLS5" s="208"/>
      <c r="HLT5" s="208"/>
      <c r="HLU5" s="208"/>
      <c r="HLV5" s="208"/>
      <c r="HLW5" s="208"/>
      <c r="HLX5" s="208"/>
      <c r="HLY5" s="208"/>
      <c r="HLZ5" s="208"/>
      <c r="HMA5" s="208"/>
      <c r="HMB5" s="208"/>
      <c r="HMC5" s="208"/>
      <c r="HMD5" s="208"/>
      <c r="HME5" s="208"/>
      <c r="HMF5" s="208"/>
      <c r="HMG5" s="208"/>
      <c r="HMH5" s="208"/>
      <c r="HMI5" s="208"/>
      <c r="HMJ5" s="208"/>
      <c r="HMK5" s="208"/>
      <c r="HML5" s="208"/>
      <c r="HMM5" s="208"/>
      <c r="HMN5" s="208"/>
      <c r="HMO5" s="208"/>
      <c r="HMP5" s="208"/>
      <c r="HMQ5" s="208"/>
      <c r="HMR5" s="208"/>
      <c r="HMS5" s="208"/>
      <c r="HMT5" s="208"/>
      <c r="HMU5" s="208"/>
      <c r="HMV5" s="208"/>
      <c r="HMW5" s="208"/>
      <c r="HMX5" s="208"/>
      <c r="HMY5" s="208"/>
      <c r="HMZ5" s="208"/>
      <c r="HNA5" s="208"/>
      <c r="HNB5" s="208"/>
      <c r="HNC5" s="208"/>
      <c r="HND5" s="208"/>
      <c r="HNE5" s="208"/>
      <c r="HNF5" s="208"/>
      <c r="HNG5" s="208"/>
      <c r="HNH5" s="208"/>
      <c r="HNI5" s="208"/>
      <c r="HNJ5" s="208"/>
      <c r="HNK5" s="208"/>
      <c r="HNL5" s="208"/>
      <c r="HNM5" s="208"/>
      <c r="HNN5" s="208"/>
      <c r="HNO5" s="208"/>
      <c r="HNP5" s="208"/>
      <c r="HNQ5" s="208"/>
      <c r="HNR5" s="208"/>
      <c r="HNS5" s="208"/>
      <c r="HNT5" s="208"/>
      <c r="HNU5" s="208"/>
      <c r="HNV5" s="208"/>
      <c r="HNW5" s="208"/>
      <c r="HNX5" s="208"/>
      <c r="HNY5" s="208"/>
      <c r="HNZ5" s="208"/>
      <c r="HOA5" s="208"/>
      <c r="HOB5" s="208"/>
      <c r="HOC5" s="208"/>
      <c r="HOD5" s="208"/>
      <c r="HOE5" s="208"/>
      <c r="HOF5" s="208"/>
      <c r="HOG5" s="208"/>
      <c r="HOH5" s="208"/>
      <c r="HOI5" s="208"/>
      <c r="HOJ5" s="208"/>
      <c r="HOK5" s="208"/>
      <c r="HOL5" s="208"/>
      <c r="HOM5" s="208"/>
      <c r="HON5" s="208"/>
      <c r="HOO5" s="208"/>
      <c r="HOP5" s="208"/>
      <c r="HOQ5" s="208"/>
      <c r="HOR5" s="208"/>
      <c r="HOS5" s="208"/>
      <c r="HOT5" s="208"/>
      <c r="HOU5" s="208"/>
      <c r="HOV5" s="208"/>
      <c r="HOW5" s="208"/>
      <c r="HOX5" s="208"/>
      <c r="HOY5" s="208"/>
      <c r="HOZ5" s="208"/>
      <c r="HPA5" s="208"/>
      <c r="HPB5" s="208"/>
      <c r="HPC5" s="208"/>
      <c r="HPD5" s="208"/>
      <c r="HPE5" s="208"/>
      <c r="HPF5" s="208"/>
      <c r="HPG5" s="208"/>
      <c r="HPH5" s="208"/>
      <c r="HPI5" s="208"/>
      <c r="HPJ5" s="208"/>
      <c r="HPK5" s="208"/>
      <c r="HPL5" s="208"/>
      <c r="HPM5" s="208"/>
      <c r="HPN5" s="208"/>
      <c r="HPO5" s="208"/>
      <c r="HPP5" s="208"/>
      <c r="HPQ5" s="208"/>
      <c r="HPR5" s="208"/>
      <c r="HPS5" s="208"/>
      <c r="HPT5" s="208"/>
      <c r="HPU5" s="208"/>
      <c r="HPV5" s="208"/>
      <c r="HPW5" s="208"/>
      <c r="HPX5" s="208"/>
      <c r="HPY5" s="208"/>
      <c r="HPZ5" s="208"/>
      <c r="HQA5" s="208"/>
      <c r="HQB5" s="208"/>
      <c r="HQC5" s="208"/>
      <c r="HQD5" s="208"/>
      <c r="HQE5" s="208"/>
      <c r="HQF5" s="208"/>
      <c r="HQG5" s="208"/>
      <c r="HQH5" s="208"/>
      <c r="HQI5" s="208"/>
      <c r="HQJ5" s="208"/>
      <c r="HQK5" s="208"/>
      <c r="HQL5" s="208"/>
      <c r="HQM5" s="208"/>
      <c r="HQN5" s="208"/>
      <c r="HQO5" s="208"/>
      <c r="HQP5" s="208"/>
      <c r="HQQ5" s="208"/>
      <c r="HQR5" s="208"/>
      <c r="HQS5" s="208"/>
      <c r="HQT5" s="208"/>
      <c r="HQU5" s="208"/>
      <c r="HQV5" s="208"/>
      <c r="HQW5" s="208"/>
      <c r="HQX5" s="208"/>
      <c r="HQY5" s="208"/>
      <c r="HQZ5" s="208"/>
      <c r="HRA5" s="208"/>
      <c r="HRB5" s="208"/>
      <c r="HRC5" s="208"/>
      <c r="HRD5" s="208"/>
      <c r="HRE5" s="208"/>
      <c r="HRF5" s="208"/>
      <c r="HRG5" s="208"/>
      <c r="HRH5" s="208"/>
      <c r="HRI5" s="208"/>
      <c r="HRJ5" s="208"/>
      <c r="HRK5" s="208"/>
      <c r="HRL5" s="208"/>
      <c r="HRM5" s="208"/>
      <c r="HRN5" s="208"/>
      <c r="HRO5" s="208"/>
      <c r="HRP5" s="208"/>
      <c r="HRQ5" s="208"/>
      <c r="HRR5" s="208"/>
      <c r="HRS5" s="208"/>
      <c r="HRT5" s="208"/>
      <c r="HRU5" s="208"/>
      <c r="HRV5" s="208"/>
      <c r="HRW5" s="208"/>
      <c r="HRX5" s="208"/>
      <c r="HRY5" s="208"/>
      <c r="HRZ5" s="208"/>
      <c r="HSA5" s="208"/>
      <c r="HSB5" s="208"/>
      <c r="HSC5" s="208"/>
      <c r="HSD5" s="208"/>
      <c r="HSE5" s="208"/>
      <c r="HSF5" s="208"/>
      <c r="HSG5" s="208"/>
      <c r="HSH5" s="208"/>
      <c r="HSI5" s="208"/>
      <c r="HSJ5" s="208"/>
      <c r="HSK5" s="208"/>
      <c r="HSL5" s="208"/>
      <c r="HSM5" s="208"/>
      <c r="HSN5" s="208"/>
      <c r="HSO5" s="208"/>
      <c r="HSP5" s="208"/>
      <c r="HSQ5" s="208"/>
      <c r="HSR5" s="208"/>
      <c r="HSS5" s="208"/>
      <c r="HST5" s="208"/>
      <c r="HSU5" s="208"/>
      <c r="HSV5" s="208"/>
      <c r="HSW5" s="208"/>
      <c r="HSX5" s="208"/>
      <c r="HSY5" s="208"/>
      <c r="HSZ5" s="208"/>
      <c r="HTA5" s="208"/>
      <c r="HTB5" s="208"/>
      <c r="HTC5" s="208"/>
      <c r="HTD5" s="208"/>
      <c r="HTE5" s="208"/>
      <c r="HTF5" s="208"/>
      <c r="HTG5" s="208"/>
      <c r="HTH5" s="208"/>
      <c r="HTI5" s="208"/>
      <c r="HTJ5" s="208"/>
      <c r="HTK5" s="208"/>
      <c r="HTL5" s="208"/>
      <c r="HTM5" s="208"/>
      <c r="HTN5" s="208"/>
      <c r="HTO5" s="208"/>
      <c r="HTP5" s="208"/>
      <c r="HTQ5" s="208"/>
      <c r="HTR5" s="208"/>
      <c r="HTS5" s="208"/>
      <c r="HTT5" s="208"/>
      <c r="HTU5" s="208"/>
      <c r="HTV5" s="208"/>
      <c r="HTW5" s="208"/>
      <c r="HTX5" s="208"/>
      <c r="HTY5" s="208"/>
      <c r="HTZ5" s="208"/>
      <c r="HUA5" s="208"/>
      <c r="HUB5" s="208"/>
      <c r="HUC5" s="208"/>
      <c r="HUD5" s="208"/>
      <c r="HUE5" s="208"/>
      <c r="HUF5" s="208"/>
      <c r="HUG5" s="208"/>
      <c r="HUH5" s="208"/>
      <c r="HUI5" s="208"/>
      <c r="HUJ5" s="208"/>
      <c r="HUK5" s="208"/>
      <c r="HUL5" s="208"/>
      <c r="HUM5" s="208"/>
      <c r="HUN5" s="208"/>
      <c r="HUO5" s="208"/>
      <c r="HUP5" s="208"/>
      <c r="HUQ5" s="208"/>
      <c r="HUR5" s="208"/>
      <c r="HUS5" s="208"/>
      <c r="HUT5" s="208"/>
      <c r="HUU5" s="208"/>
      <c r="HUV5" s="208"/>
      <c r="HUW5" s="208"/>
      <c r="HUX5" s="208"/>
      <c r="HUY5" s="208"/>
      <c r="HUZ5" s="208"/>
      <c r="HVA5" s="208"/>
      <c r="HVB5" s="208"/>
      <c r="HVC5" s="208"/>
      <c r="HVD5" s="208"/>
      <c r="HVE5" s="208"/>
      <c r="HVF5" s="208"/>
      <c r="HVG5" s="208"/>
      <c r="HVH5" s="208"/>
      <c r="HVI5" s="208"/>
      <c r="HVJ5" s="208"/>
      <c r="HVK5" s="208"/>
      <c r="HVL5" s="208"/>
      <c r="HVM5" s="208"/>
      <c r="HVN5" s="208"/>
      <c r="HVO5" s="208"/>
      <c r="HVP5" s="208"/>
      <c r="HVQ5" s="208"/>
      <c r="HVR5" s="208"/>
      <c r="HVS5" s="208"/>
      <c r="HVT5" s="208"/>
      <c r="HVU5" s="208"/>
      <c r="HVV5" s="208"/>
      <c r="HVW5" s="208"/>
      <c r="HVX5" s="208"/>
      <c r="HVY5" s="208"/>
      <c r="HVZ5" s="208"/>
      <c r="HWA5" s="208"/>
      <c r="HWB5" s="208"/>
      <c r="HWC5" s="208"/>
      <c r="HWD5" s="208"/>
      <c r="HWE5" s="208"/>
      <c r="HWF5" s="208"/>
      <c r="HWG5" s="208"/>
      <c r="HWH5" s="208"/>
      <c r="HWI5" s="208"/>
      <c r="HWJ5" s="208"/>
      <c r="HWK5" s="208"/>
      <c r="HWL5" s="208"/>
      <c r="HWM5" s="208"/>
      <c r="HWN5" s="208"/>
      <c r="HWO5" s="208"/>
      <c r="HWP5" s="208"/>
      <c r="HWQ5" s="208"/>
      <c r="HWR5" s="208"/>
      <c r="HWS5" s="208"/>
      <c r="HWT5" s="208"/>
      <c r="HWU5" s="208"/>
      <c r="HWV5" s="208"/>
      <c r="HWW5" s="208"/>
      <c r="HWX5" s="208"/>
      <c r="HWY5" s="208"/>
      <c r="HWZ5" s="208"/>
      <c r="HXA5" s="208"/>
      <c r="HXB5" s="208"/>
      <c r="HXC5" s="208"/>
      <c r="HXD5" s="208"/>
      <c r="HXE5" s="208"/>
      <c r="HXF5" s="208"/>
      <c r="HXG5" s="208"/>
      <c r="HXH5" s="208"/>
      <c r="HXI5" s="208"/>
      <c r="HXJ5" s="208"/>
      <c r="HXK5" s="208"/>
      <c r="HXL5" s="208"/>
      <c r="HXM5" s="208"/>
      <c r="HXN5" s="208"/>
      <c r="HXO5" s="208"/>
      <c r="HXP5" s="208"/>
      <c r="HXQ5" s="208"/>
      <c r="HXR5" s="208"/>
      <c r="HXS5" s="208"/>
      <c r="HXT5" s="208"/>
      <c r="HXU5" s="208"/>
      <c r="HXV5" s="208"/>
      <c r="HXW5" s="208"/>
      <c r="HXX5" s="208"/>
      <c r="HXY5" s="208"/>
      <c r="HXZ5" s="208"/>
      <c r="HYA5" s="208"/>
      <c r="HYB5" s="208"/>
      <c r="HYC5" s="208"/>
      <c r="HYD5" s="208"/>
      <c r="HYE5" s="208"/>
      <c r="HYF5" s="208"/>
      <c r="HYG5" s="208"/>
      <c r="HYH5" s="208"/>
      <c r="HYI5" s="208"/>
      <c r="HYJ5" s="208"/>
      <c r="HYK5" s="208"/>
      <c r="HYL5" s="208"/>
      <c r="HYM5" s="208"/>
      <c r="HYN5" s="208"/>
      <c r="HYO5" s="208"/>
      <c r="HYP5" s="208"/>
      <c r="HYQ5" s="208"/>
      <c r="HYR5" s="208"/>
      <c r="HYS5" s="208"/>
      <c r="HYT5" s="208"/>
      <c r="HYU5" s="208"/>
      <c r="HYV5" s="208"/>
      <c r="HYW5" s="208"/>
      <c r="HYX5" s="208"/>
      <c r="HYY5" s="208"/>
      <c r="HYZ5" s="208"/>
      <c r="HZA5" s="208"/>
      <c r="HZB5" s="208"/>
      <c r="HZC5" s="208"/>
      <c r="HZD5" s="208"/>
      <c r="HZE5" s="208"/>
      <c r="HZF5" s="208"/>
      <c r="HZG5" s="208"/>
      <c r="HZH5" s="208"/>
      <c r="HZI5" s="208"/>
      <c r="HZJ5" s="208"/>
      <c r="HZK5" s="208"/>
      <c r="HZL5" s="208"/>
      <c r="HZM5" s="208"/>
      <c r="HZN5" s="208"/>
      <c r="HZO5" s="208"/>
      <c r="HZP5" s="208"/>
      <c r="HZQ5" s="208"/>
      <c r="HZR5" s="208"/>
      <c r="HZS5" s="208"/>
      <c r="HZT5" s="208"/>
      <c r="HZU5" s="208"/>
      <c r="HZV5" s="208"/>
      <c r="HZW5" s="208"/>
      <c r="HZX5" s="208"/>
      <c r="HZY5" s="208"/>
      <c r="HZZ5" s="208"/>
      <c r="IAA5" s="208"/>
      <c r="IAB5" s="208"/>
      <c r="IAC5" s="208"/>
      <c r="IAD5" s="208"/>
      <c r="IAE5" s="208"/>
      <c r="IAF5" s="208"/>
      <c r="IAG5" s="208"/>
      <c r="IAH5" s="208"/>
      <c r="IAI5" s="208"/>
      <c r="IAJ5" s="208"/>
      <c r="IAK5" s="208"/>
      <c r="IAL5" s="208"/>
      <c r="IAM5" s="208"/>
      <c r="IAN5" s="208"/>
      <c r="IAO5" s="208"/>
      <c r="IAP5" s="208"/>
      <c r="IAQ5" s="208"/>
      <c r="IAR5" s="208"/>
      <c r="IAS5" s="208"/>
      <c r="IAT5" s="208"/>
      <c r="IAU5" s="208"/>
      <c r="IAV5" s="208"/>
      <c r="IAW5" s="208"/>
      <c r="IAX5" s="208"/>
      <c r="IAY5" s="208"/>
      <c r="IAZ5" s="208"/>
      <c r="IBA5" s="208"/>
      <c r="IBB5" s="208"/>
      <c r="IBC5" s="208"/>
      <c r="IBD5" s="208"/>
      <c r="IBE5" s="208"/>
      <c r="IBF5" s="208"/>
      <c r="IBG5" s="208"/>
      <c r="IBH5" s="208"/>
      <c r="IBI5" s="208"/>
      <c r="IBJ5" s="208"/>
      <c r="IBK5" s="208"/>
      <c r="IBL5" s="208"/>
      <c r="IBM5" s="208"/>
      <c r="IBN5" s="208"/>
      <c r="IBO5" s="208"/>
      <c r="IBP5" s="208"/>
      <c r="IBQ5" s="208"/>
      <c r="IBR5" s="208"/>
      <c r="IBS5" s="208"/>
      <c r="IBT5" s="208"/>
      <c r="IBU5" s="208"/>
      <c r="IBV5" s="208"/>
      <c r="IBW5" s="208"/>
      <c r="IBX5" s="208"/>
      <c r="IBY5" s="208"/>
      <c r="IBZ5" s="208"/>
      <c r="ICA5" s="208"/>
      <c r="ICB5" s="208"/>
      <c r="ICC5" s="208"/>
      <c r="ICD5" s="208"/>
      <c r="ICE5" s="208"/>
      <c r="ICF5" s="208"/>
      <c r="ICG5" s="208"/>
      <c r="ICH5" s="208"/>
      <c r="ICI5" s="208"/>
      <c r="ICJ5" s="208"/>
      <c r="ICK5" s="208"/>
      <c r="ICL5" s="208"/>
      <c r="ICM5" s="208"/>
      <c r="ICN5" s="208"/>
      <c r="ICO5" s="208"/>
      <c r="ICP5" s="208"/>
      <c r="ICQ5" s="208"/>
      <c r="ICR5" s="208"/>
      <c r="ICS5" s="208"/>
      <c r="ICT5" s="208"/>
      <c r="ICU5" s="208"/>
      <c r="ICV5" s="208"/>
      <c r="ICW5" s="208"/>
      <c r="ICX5" s="208"/>
      <c r="ICY5" s="208"/>
      <c r="ICZ5" s="208"/>
      <c r="IDA5" s="208"/>
      <c r="IDB5" s="208"/>
      <c r="IDC5" s="208"/>
      <c r="IDD5" s="208"/>
      <c r="IDE5" s="208"/>
      <c r="IDF5" s="208"/>
      <c r="IDG5" s="208"/>
      <c r="IDH5" s="208"/>
      <c r="IDI5" s="208"/>
      <c r="IDJ5" s="208"/>
      <c r="IDK5" s="208"/>
      <c r="IDL5" s="208"/>
      <c r="IDM5" s="208"/>
      <c r="IDN5" s="208"/>
      <c r="IDO5" s="208"/>
      <c r="IDP5" s="208"/>
      <c r="IDQ5" s="208"/>
      <c r="IDR5" s="208"/>
      <c r="IDS5" s="208"/>
      <c r="IDT5" s="208"/>
      <c r="IDU5" s="208"/>
      <c r="IDV5" s="208"/>
      <c r="IDW5" s="208"/>
      <c r="IDX5" s="208"/>
      <c r="IDY5" s="208"/>
      <c r="IDZ5" s="208"/>
      <c r="IEA5" s="208"/>
      <c r="IEB5" s="208"/>
      <c r="IEC5" s="208"/>
      <c r="IED5" s="208"/>
      <c r="IEE5" s="208"/>
      <c r="IEF5" s="208"/>
      <c r="IEG5" s="208"/>
      <c r="IEH5" s="208"/>
      <c r="IEI5" s="208"/>
      <c r="IEJ5" s="208"/>
      <c r="IEK5" s="208"/>
      <c r="IEL5" s="208"/>
      <c r="IEM5" s="208"/>
      <c r="IEN5" s="208"/>
      <c r="IEO5" s="208"/>
      <c r="IEP5" s="208"/>
      <c r="IEQ5" s="208"/>
      <c r="IER5" s="208"/>
      <c r="IES5" s="208"/>
      <c r="IET5" s="208"/>
      <c r="IEU5" s="208"/>
      <c r="IEV5" s="208"/>
      <c r="IEW5" s="208"/>
      <c r="IEX5" s="208"/>
      <c r="IEY5" s="208"/>
      <c r="IEZ5" s="208"/>
      <c r="IFA5" s="208"/>
      <c r="IFB5" s="208"/>
      <c r="IFC5" s="208"/>
      <c r="IFD5" s="208"/>
      <c r="IFE5" s="208"/>
      <c r="IFF5" s="208"/>
      <c r="IFG5" s="208"/>
      <c r="IFH5" s="208"/>
      <c r="IFI5" s="208"/>
      <c r="IFJ5" s="208"/>
      <c r="IFK5" s="208"/>
      <c r="IFL5" s="208"/>
      <c r="IFM5" s="208"/>
      <c r="IFN5" s="208"/>
      <c r="IFO5" s="208"/>
      <c r="IFP5" s="208"/>
      <c r="IFQ5" s="208"/>
      <c r="IFR5" s="208"/>
      <c r="IFS5" s="208"/>
      <c r="IFT5" s="208"/>
      <c r="IFU5" s="208"/>
      <c r="IFV5" s="208"/>
      <c r="IFW5" s="208"/>
      <c r="IFX5" s="208"/>
      <c r="IFY5" s="208"/>
      <c r="IFZ5" s="208"/>
      <c r="IGA5" s="208"/>
      <c r="IGB5" s="208"/>
      <c r="IGC5" s="208"/>
      <c r="IGD5" s="208"/>
      <c r="IGE5" s="208"/>
      <c r="IGF5" s="208"/>
      <c r="IGG5" s="208"/>
      <c r="IGH5" s="208"/>
      <c r="IGI5" s="208"/>
      <c r="IGJ5" s="208"/>
      <c r="IGK5" s="208"/>
      <c r="IGL5" s="208"/>
      <c r="IGM5" s="208"/>
      <c r="IGN5" s="208"/>
      <c r="IGO5" s="208"/>
      <c r="IGP5" s="208"/>
      <c r="IGQ5" s="208"/>
      <c r="IGR5" s="208"/>
      <c r="IGS5" s="208"/>
      <c r="IGT5" s="208"/>
      <c r="IGU5" s="208"/>
      <c r="IGV5" s="208"/>
      <c r="IGW5" s="208"/>
      <c r="IGX5" s="208"/>
      <c r="IGY5" s="208"/>
      <c r="IGZ5" s="208"/>
      <c r="IHA5" s="208"/>
      <c r="IHB5" s="208"/>
      <c r="IHC5" s="208"/>
      <c r="IHD5" s="208"/>
      <c r="IHE5" s="208"/>
      <c r="IHF5" s="208"/>
      <c r="IHG5" s="208"/>
      <c r="IHH5" s="208"/>
      <c r="IHI5" s="208"/>
      <c r="IHJ5" s="208"/>
      <c r="IHK5" s="208"/>
      <c r="IHL5" s="208"/>
      <c r="IHM5" s="208"/>
      <c r="IHN5" s="208"/>
      <c r="IHO5" s="208"/>
      <c r="IHP5" s="208"/>
      <c r="IHQ5" s="208"/>
      <c r="IHR5" s="208"/>
      <c r="IHS5" s="208"/>
      <c r="IHT5" s="208"/>
      <c r="IHU5" s="208"/>
      <c r="IHV5" s="208"/>
      <c r="IHW5" s="208"/>
      <c r="IHX5" s="208"/>
      <c r="IHY5" s="208"/>
      <c r="IHZ5" s="208"/>
      <c r="IIA5" s="208"/>
      <c r="IIB5" s="208"/>
      <c r="IIC5" s="208"/>
      <c r="IID5" s="208"/>
      <c r="IIE5" s="208"/>
      <c r="IIF5" s="208"/>
      <c r="IIG5" s="208"/>
      <c r="IIH5" s="208"/>
      <c r="III5" s="208"/>
      <c r="IIJ5" s="208"/>
      <c r="IIK5" s="208"/>
      <c r="IIL5" s="208"/>
      <c r="IIM5" s="208"/>
      <c r="IIN5" s="208"/>
      <c r="IIO5" s="208"/>
      <c r="IIP5" s="208"/>
      <c r="IIQ5" s="208"/>
      <c r="IIR5" s="208"/>
      <c r="IIS5" s="208"/>
      <c r="IIT5" s="208"/>
      <c r="IIU5" s="208"/>
      <c r="IIV5" s="208"/>
      <c r="IIW5" s="208"/>
      <c r="IIX5" s="208"/>
      <c r="IIY5" s="208"/>
      <c r="IIZ5" s="208"/>
      <c r="IJA5" s="208"/>
      <c r="IJB5" s="208"/>
      <c r="IJC5" s="208"/>
      <c r="IJD5" s="208"/>
      <c r="IJE5" s="208"/>
      <c r="IJF5" s="208"/>
      <c r="IJG5" s="208"/>
      <c r="IJH5" s="208"/>
      <c r="IJI5" s="208"/>
      <c r="IJJ5" s="208"/>
      <c r="IJK5" s="208"/>
      <c r="IJL5" s="208"/>
      <c r="IJM5" s="208"/>
      <c r="IJN5" s="208"/>
      <c r="IJO5" s="208"/>
      <c r="IJP5" s="208"/>
      <c r="IJQ5" s="208"/>
      <c r="IJR5" s="208"/>
      <c r="IJS5" s="208"/>
      <c r="IJT5" s="208"/>
      <c r="IJU5" s="208"/>
      <c r="IJV5" s="208"/>
      <c r="IJW5" s="208"/>
      <c r="IJX5" s="208"/>
      <c r="IJY5" s="208"/>
      <c r="IJZ5" s="208"/>
      <c r="IKA5" s="208"/>
      <c r="IKB5" s="208"/>
      <c r="IKC5" s="208"/>
      <c r="IKD5" s="208"/>
      <c r="IKE5" s="208"/>
      <c r="IKF5" s="208"/>
      <c r="IKG5" s="208"/>
      <c r="IKH5" s="208"/>
      <c r="IKI5" s="208"/>
      <c r="IKJ5" s="208"/>
      <c r="IKK5" s="208"/>
      <c r="IKL5" s="208"/>
      <c r="IKM5" s="208"/>
      <c r="IKN5" s="208"/>
      <c r="IKO5" s="208"/>
      <c r="IKP5" s="208"/>
      <c r="IKQ5" s="208"/>
      <c r="IKR5" s="208"/>
      <c r="IKS5" s="208"/>
      <c r="IKT5" s="208"/>
      <c r="IKU5" s="208"/>
      <c r="IKV5" s="208"/>
      <c r="IKW5" s="208"/>
      <c r="IKX5" s="208"/>
      <c r="IKY5" s="208"/>
      <c r="IKZ5" s="208"/>
      <c r="ILA5" s="208"/>
      <c r="ILB5" s="208"/>
      <c r="ILC5" s="208"/>
      <c r="ILD5" s="208"/>
      <c r="ILE5" s="208"/>
      <c r="ILF5" s="208"/>
      <c r="ILG5" s="208"/>
      <c r="ILH5" s="208"/>
      <c r="ILI5" s="208"/>
      <c r="ILJ5" s="208"/>
      <c r="ILK5" s="208"/>
      <c r="ILL5" s="208"/>
      <c r="ILM5" s="208"/>
      <c r="ILN5" s="208"/>
      <c r="ILO5" s="208"/>
      <c r="ILP5" s="208"/>
      <c r="ILQ5" s="208"/>
      <c r="ILR5" s="208"/>
      <c r="ILS5" s="208"/>
      <c r="ILT5" s="208"/>
      <c r="ILU5" s="208"/>
      <c r="ILV5" s="208"/>
      <c r="ILW5" s="208"/>
      <c r="ILX5" s="208"/>
      <c r="ILY5" s="208"/>
      <c r="ILZ5" s="208"/>
      <c r="IMA5" s="208"/>
      <c r="IMB5" s="208"/>
      <c r="IMC5" s="208"/>
      <c r="IMD5" s="208"/>
      <c r="IME5" s="208"/>
      <c r="IMF5" s="208"/>
      <c r="IMG5" s="208"/>
      <c r="IMH5" s="208"/>
      <c r="IMI5" s="208"/>
      <c r="IMJ5" s="208"/>
      <c r="IMK5" s="208"/>
      <c r="IML5" s="208"/>
      <c r="IMM5" s="208"/>
      <c r="IMN5" s="208"/>
      <c r="IMO5" s="208"/>
      <c r="IMP5" s="208"/>
      <c r="IMQ5" s="208"/>
      <c r="IMR5" s="208"/>
      <c r="IMS5" s="208"/>
      <c r="IMT5" s="208"/>
      <c r="IMU5" s="208"/>
      <c r="IMV5" s="208"/>
      <c r="IMW5" s="208"/>
      <c r="IMX5" s="208"/>
      <c r="IMY5" s="208"/>
      <c r="IMZ5" s="208"/>
      <c r="INA5" s="208"/>
      <c r="INB5" s="208"/>
      <c r="INC5" s="208"/>
      <c r="IND5" s="208"/>
      <c r="INE5" s="208"/>
      <c r="INF5" s="208"/>
      <c r="ING5" s="208"/>
      <c r="INH5" s="208"/>
      <c r="INI5" s="208"/>
      <c r="INJ5" s="208"/>
      <c r="INK5" s="208"/>
      <c r="INL5" s="208"/>
      <c r="INM5" s="208"/>
      <c r="INN5" s="208"/>
      <c r="INO5" s="208"/>
      <c r="INP5" s="208"/>
      <c r="INQ5" s="208"/>
      <c r="INR5" s="208"/>
      <c r="INS5" s="208"/>
      <c r="INT5" s="208"/>
      <c r="INU5" s="208"/>
      <c r="INV5" s="208"/>
      <c r="INW5" s="208"/>
      <c r="INX5" s="208"/>
      <c r="INY5" s="208"/>
      <c r="INZ5" s="208"/>
      <c r="IOA5" s="208"/>
      <c r="IOB5" s="208"/>
      <c r="IOC5" s="208"/>
      <c r="IOD5" s="208"/>
      <c r="IOE5" s="208"/>
      <c r="IOF5" s="208"/>
      <c r="IOG5" s="208"/>
      <c r="IOH5" s="208"/>
      <c r="IOI5" s="208"/>
      <c r="IOJ5" s="208"/>
      <c r="IOK5" s="208"/>
      <c r="IOL5" s="208"/>
      <c r="IOM5" s="208"/>
      <c r="ION5" s="208"/>
      <c r="IOO5" s="208"/>
      <c r="IOP5" s="208"/>
      <c r="IOQ5" s="208"/>
      <c r="IOR5" s="208"/>
      <c r="IOS5" s="208"/>
      <c r="IOT5" s="208"/>
      <c r="IOU5" s="208"/>
      <c r="IOV5" s="208"/>
      <c r="IOW5" s="208"/>
      <c r="IOX5" s="208"/>
      <c r="IOY5" s="208"/>
      <c r="IOZ5" s="208"/>
      <c r="IPA5" s="208"/>
      <c r="IPB5" s="208"/>
      <c r="IPC5" s="208"/>
      <c r="IPD5" s="208"/>
      <c r="IPE5" s="208"/>
      <c r="IPF5" s="208"/>
      <c r="IPG5" s="208"/>
      <c r="IPH5" s="208"/>
      <c r="IPI5" s="208"/>
      <c r="IPJ5" s="208"/>
      <c r="IPK5" s="208"/>
      <c r="IPL5" s="208"/>
      <c r="IPM5" s="208"/>
      <c r="IPN5" s="208"/>
      <c r="IPO5" s="208"/>
      <c r="IPP5" s="208"/>
      <c r="IPQ5" s="208"/>
      <c r="IPR5" s="208"/>
      <c r="IPS5" s="208"/>
      <c r="IPT5" s="208"/>
      <c r="IPU5" s="208"/>
      <c r="IPV5" s="208"/>
      <c r="IPW5" s="208"/>
      <c r="IPX5" s="208"/>
      <c r="IPY5" s="208"/>
      <c r="IPZ5" s="208"/>
      <c r="IQA5" s="208"/>
      <c r="IQB5" s="208"/>
      <c r="IQC5" s="208"/>
      <c r="IQD5" s="208"/>
      <c r="IQE5" s="208"/>
      <c r="IQF5" s="208"/>
      <c r="IQG5" s="208"/>
      <c r="IQH5" s="208"/>
      <c r="IQI5" s="208"/>
      <c r="IQJ5" s="208"/>
      <c r="IQK5" s="208"/>
      <c r="IQL5" s="208"/>
      <c r="IQM5" s="208"/>
      <c r="IQN5" s="208"/>
      <c r="IQO5" s="208"/>
      <c r="IQP5" s="208"/>
      <c r="IQQ5" s="208"/>
      <c r="IQR5" s="208"/>
      <c r="IQS5" s="208"/>
      <c r="IQT5" s="208"/>
      <c r="IQU5" s="208"/>
      <c r="IQV5" s="208"/>
      <c r="IQW5" s="208"/>
      <c r="IQX5" s="208"/>
      <c r="IQY5" s="208"/>
      <c r="IQZ5" s="208"/>
      <c r="IRA5" s="208"/>
      <c r="IRB5" s="208"/>
      <c r="IRC5" s="208"/>
      <c r="IRD5" s="208"/>
      <c r="IRE5" s="208"/>
      <c r="IRF5" s="208"/>
      <c r="IRG5" s="208"/>
      <c r="IRH5" s="208"/>
      <c r="IRI5" s="208"/>
      <c r="IRJ5" s="208"/>
      <c r="IRK5" s="208"/>
      <c r="IRL5" s="208"/>
      <c r="IRM5" s="208"/>
      <c r="IRN5" s="208"/>
      <c r="IRO5" s="208"/>
      <c r="IRP5" s="208"/>
      <c r="IRQ5" s="208"/>
      <c r="IRR5" s="208"/>
      <c r="IRS5" s="208"/>
      <c r="IRT5" s="208"/>
      <c r="IRU5" s="208"/>
      <c r="IRV5" s="208"/>
      <c r="IRW5" s="208"/>
      <c r="IRX5" s="208"/>
      <c r="IRY5" s="208"/>
      <c r="IRZ5" s="208"/>
      <c r="ISA5" s="208"/>
      <c r="ISB5" s="208"/>
      <c r="ISC5" s="208"/>
      <c r="ISD5" s="208"/>
      <c r="ISE5" s="208"/>
      <c r="ISF5" s="208"/>
      <c r="ISG5" s="208"/>
      <c r="ISH5" s="208"/>
      <c r="ISI5" s="208"/>
      <c r="ISJ5" s="208"/>
      <c r="ISK5" s="208"/>
      <c r="ISL5" s="208"/>
      <c r="ISM5" s="208"/>
      <c r="ISN5" s="208"/>
      <c r="ISO5" s="208"/>
      <c r="ISP5" s="208"/>
      <c r="ISQ5" s="208"/>
      <c r="ISR5" s="208"/>
      <c r="ISS5" s="208"/>
      <c r="IST5" s="208"/>
      <c r="ISU5" s="208"/>
      <c r="ISV5" s="208"/>
      <c r="ISW5" s="208"/>
      <c r="ISX5" s="208"/>
      <c r="ISY5" s="208"/>
      <c r="ISZ5" s="208"/>
      <c r="ITA5" s="208"/>
      <c r="ITB5" s="208"/>
      <c r="ITC5" s="208"/>
      <c r="ITD5" s="208"/>
      <c r="ITE5" s="208"/>
      <c r="ITF5" s="208"/>
      <c r="ITG5" s="208"/>
      <c r="ITH5" s="208"/>
      <c r="ITI5" s="208"/>
      <c r="ITJ5" s="208"/>
      <c r="ITK5" s="208"/>
      <c r="ITL5" s="208"/>
      <c r="ITM5" s="208"/>
      <c r="ITN5" s="208"/>
      <c r="ITO5" s="208"/>
      <c r="ITP5" s="208"/>
      <c r="ITQ5" s="208"/>
      <c r="ITR5" s="208"/>
      <c r="ITS5" s="208"/>
      <c r="ITT5" s="208"/>
      <c r="ITU5" s="208"/>
      <c r="ITV5" s="208"/>
      <c r="ITW5" s="208"/>
      <c r="ITX5" s="208"/>
      <c r="ITY5" s="208"/>
      <c r="ITZ5" s="208"/>
      <c r="IUA5" s="208"/>
      <c r="IUB5" s="208"/>
      <c r="IUC5" s="208"/>
      <c r="IUD5" s="208"/>
      <c r="IUE5" s="208"/>
      <c r="IUF5" s="208"/>
      <c r="IUG5" s="208"/>
      <c r="IUH5" s="208"/>
      <c r="IUI5" s="208"/>
      <c r="IUJ5" s="208"/>
      <c r="IUK5" s="208"/>
      <c r="IUL5" s="208"/>
      <c r="IUM5" s="208"/>
      <c r="IUN5" s="208"/>
      <c r="IUO5" s="208"/>
      <c r="IUP5" s="208"/>
      <c r="IUQ5" s="208"/>
      <c r="IUR5" s="208"/>
      <c r="IUS5" s="208"/>
      <c r="IUT5" s="208"/>
      <c r="IUU5" s="208"/>
      <c r="IUV5" s="208"/>
      <c r="IUW5" s="208"/>
      <c r="IUX5" s="208"/>
      <c r="IUY5" s="208"/>
      <c r="IUZ5" s="208"/>
      <c r="IVA5" s="208"/>
      <c r="IVB5" s="208"/>
      <c r="IVC5" s="208"/>
      <c r="IVD5" s="208"/>
      <c r="IVE5" s="208"/>
      <c r="IVF5" s="208"/>
      <c r="IVG5" s="208"/>
      <c r="IVH5" s="208"/>
      <c r="IVI5" s="208"/>
      <c r="IVJ5" s="208"/>
      <c r="IVK5" s="208"/>
      <c r="IVL5" s="208"/>
      <c r="IVM5" s="208"/>
      <c r="IVN5" s="208"/>
      <c r="IVO5" s="208"/>
      <c r="IVP5" s="208"/>
      <c r="IVQ5" s="208"/>
      <c r="IVR5" s="208"/>
      <c r="IVS5" s="208"/>
      <c r="IVT5" s="208"/>
      <c r="IVU5" s="208"/>
      <c r="IVV5" s="208"/>
      <c r="IVW5" s="208"/>
      <c r="IVX5" s="208"/>
      <c r="IVY5" s="208"/>
      <c r="IVZ5" s="208"/>
      <c r="IWA5" s="208"/>
      <c r="IWB5" s="208"/>
      <c r="IWC5" s="208"/>
      <c r="IWD5" s="208"/>
      <c r="IWE5" s="208"/>
      <c r="IWF5" s="208"/>
      <c r="IWG5" s="208"/>
      <c r="IWH5" s="208"/>
      <c r="IWI5" s="208"/>
      <c r="IWJ5" s="208"/>
      <c r="IWK5" s="208"/>
      <c r="IWL5" s="208"/>
      <c r="IWM5" s="208"/>
      <c r="IWN5" s="208"/>
      <c r="IWO5" s="208"/>
      <c r="IWP5" s="208"/>
      <c r="IWQ5" s="208"/>
      <c r="IWR5" s="208"/>
      <c r="IWS5" s="208"/>
      <c r="IWT5" s="208"/>
      <c r="IWU5" s="208"/>
      <c r="IWV5" s="208"/>
      <c r="IWW5" s="208"/>
      <c r="IWX5" s="208"/>
      <c r="IWY5" s="208"/>
      <c r="IWZ5" s="208"/>
      <c r="IXA5" s="208"/>
      <c r="IXB5" s="208"/>
      <c r="IXC5" s="208"/>
      <c r="IXD5" s="208"/>
      <c r="IXE5" s="208"/>
      <c r="IXF5" s="208"/>
      <c r="IXG5" s="208"/>
      <c r="IXH5" s="208"/>
      <c r="IXI5" s="208"/>
      <c r="IXJ5" s="208"/>
      <c r="IXK5" s="208"/>
      <c r="IXL5" s="208"/>
      <c r="IXM5" s="208"/>
      <c r="IXN5" s="208"/>
      <c r="IXO5" s="208"/>
      <c r="IXP5" s="208"/>
      <c r="IXQ5" s="208"/>
      <c r="IXR5" s="208"/>
      <c r="IXS5" s="208"/>
      <c r="IXT5" s="208"/>
      <c r="IXU5" s="208"/>
      <c r="IXV5" s="208"/>
      <c r="IXW5" s="208"/>
      <c r="IXX5" s="208"/>
      <c r="IXY5" s="208"/>
      <c r="IXZ5" s="208"/>
      <c r="IYA5" s="208"/>
      <c r="IYB5" s="208"/>
      <c r="IYC5" s="208"/>
      <c r="IYD5" s="208"/>
      <c r="IYE5" s="208"/>
      <c r="IYF5" s="208"/>
      <c r="IYG5" s="208"/>
      <c r="IYH5" s="208"/>
      <c r="IYI5" s="208"/>
      <c r="IYJ5" s="208"/>
      <c r="IYK5" s="208"/>
      <c r="IYL5" s="208"/>
      <c r="IYM5" s="208"/>
      <c r="IYN5" s="208"/>
      <c r="IYO5" s="208"/>
      <c r="IYP5" s="208"/>
      <c r="IYQ5" s="208"/>
      <c r="IYR5" s="208"/>
      <c r="IYS5" s="208"/>
      <c r="IYT5" s="208"/>
      <c r="IYU5" s="208"/>
      <c r="IYV5" s="208"/>
      <c r="IYW5" s="208"/>
      <c r="IYX5" s="208"/>
      <c r="IYY5" s="208"/>
      <c r="IYZ5" s="208"/>
      <c r="IZA5" s="208"/>
      <c r="IZB5" s="208"/>
      <c r="IZC5" s="208"/>
      <c r="IZD5" s="208"/>
      <c r="IZE5" s="208"/>
      <c r="IZF5" s="208"/>
      <c r="IZG5" s="208"/>
      <c r="IZH5" s="208"/>
      <c r="IZI5" s="208"/>
      <c r="IZJ5" s="208"/>
      <c r="IZK5" s="208"/>
      <c r="IZL5" s="208"/>
      <c r="IZM5" s="208"/>
      <c r="IZN5" s="208"/>
      <c r="IZO5" s="208"/>
      <c r="IZP5" s="208"/>
      <c r="IZQ5" s="208"/>
      <c r="IZR5" s="208"/>
      <c r="IZS5" s="208"/>
      <c r="IZT5" s="208"/>
      <c r="IZU5" s="208"/>
      <c r="IZV5" s="208"/>
      <c r="IZW5" s="208"/>
      <c r="IZX5" s="208"/>
      <c r="IZY5" s="208"/>
      <c r="IZZ5" s="208"/>
      <c r="JAA5" s="208"/>
      <c r="JAB5" s="208"/>
      <c r="JAC5" s="208"/>
      <c r="JAD5" s="208"/>
      <c r="JAE5" s="208"/>
      <c r="JAF5" s="208"/>
      <c r="JAG5" s="208"/>
      <c r="JAH5" s="208"/>
      <c r="JAI5" s="208"/>
      <c r="JAJ5" s="208"/>
      <c r="JAK5" s="208"/>
      <c r="JAL5" s="208"/>
      <c r="JAM5" s="208"/>
      <c r="JAN5" s="208"/>
      <c r="JAO5" s="208"/>
      <c r="JAP5" s="208"/>
      <c r="JAQ5" s="208"/>
      <c r="JAR5" s="208"/>
      <c r="JAS5" s="208"/>
      <c r="JAT5" s="208"/>
      <c r="JAU5" s="208"/>
      <c r="JAV5" s="208"/>
      <c r="JAW5" s="208"/>
      <c r="JAX5" s="208"/>
      <c r="JAY5" s="208"/>
      <c r="JAZ5" s="208"/>
      <c r="JBA5" s="208"/>
      <c r="JBB5" s="208"/>
      <c r="JBC5" s="208"/>
      <c r="JBD5" s="208"/>
      <c r="JBE5" s="208"/>
      <c r="JBF5" s="208"/>
      <c r="JBG5" s="208"/>
      <c r="JBH5" s="208"/>
      <c r="JBI5" s="208"/>
      <c r="JBJ5" s="208"/>
      <c r="JBK5" s="208"/>
      <c r="JBL5" s="208"/>
      <c r="JBM5" s="208"/>
      <c r="JBN5" s="208"/>
      <c r="JBO5" s="208"/>
      <c r="JBP5" s="208"/>
      <c r="JBQ5" s="208"/>
      <c r="JBR5" s="208"/>
      <c r="JBS5" s="208"/>
      <c r="JBT5" s="208"/>
      <c r="JBU5" s="208"/>
      <c r="JBV5" s="208"/>
      <c r="JBW5" s="208"/>
      <c r="JBX5" s="208"/>
      <c r="JBY5" s="208"/>
      <c r="JBZ5" s="208"/>
      <c r="JCA5" s="208"/>
      <c r="JCB5" s="208"/>
      <c r="JCC5" s="208"/>
      <c r="JCD5" s="208"/>
      <c r="JCE5" s="208"/>
      <c r="JCF5" s="208"/>
      <c r="JCG5" s="208"/>
      <c r="JCH5" s="208"/>
      <c r="JCI5" s="208"/>
      <c r="JCJ5" s="208"/>
      <c r="JCK5" s="208"/>
      <c r="JCL5" s="208"/>
      <c r="JCM5" s="208"/>
      <c r="JCN5" s="208"/>
      <c r="JCO5" s="208"/>
      <c r="JCP5" s="208"/>
      <c r="JCQ5" s="208"/>
      <c r="JCR5" s="208"/>
      <c r="JCS5" s="208"/>
      <c r="JCT5" s="208"/>
      <c r="JCU5" s="208"/>
      <c r="JCV5" s="208"/>
      <c r="JCW5" s="208"/>
      <c r="JCX5" s="208"/>
      <c r="JCY5" s="208"/>
      <c r="JCZ5" s="208"/>
      <c r="JDA5" s="208"/>
      <c r="JDB5" s="208"/>
      <c r="JDC5" s="208"/>
      <c r="JDD5" s="208"/>
      <c r="JDE5" s="208"/>
      <c r="JDF5" s="208"/>
      <c r="JDG5" s="208"/>
      <c r="JDH5" s="208"/>
      <c r="JDI5" s="208"/>
      <c r="JDJ5" s="208"/>
      <c r="JDK5" s="208"/>
      <c r="JDL5" s="208"/>
      <c r="JDM5" s="208"/>
      <c r="JDN5" s="208"/>
      <c r="JDO5" s="208"/>
      <c r="JDP5" s="208"/>
      <c r="JDQ5" s="208"/>
      <c r="JDR5" s="208"/>
      <c r="JDS5" s="208"/>
      <c r="JDT5" s="208"/>
      <c r="JDU5" s="208"/>
      <c r="JDV5" s="208"/>
      <c r="JDW5" s="208"/>
      <c r="JDX5" s="208"/>
      <c r="JDY5" s="208"/>
      <c r="JDZ5" s="208"/>
      <c r="JEA5" s="208"/>
      <c r="JEB5" s="208"/>
      <c r="JEC5" s="208"/>
      <c r="JED5" s="208"/>
      <c r="JEE5" s="208"/>
      <c r="JEF5" s="208"/>
      <c r="JEG5" s="208"/>
      <c r="JEH5" s="208"/>
      <c r="JEI5" s="208"/>
      <c r="JEJ5" s="208"/>
      <c r="JEK5" s="208"/>
      <c r="JEL5" s="208"/>
      <c r="JEM5" s="208"/>
      <c r="JEN5" s="208"/>
      <c r="JEO5" s="208"/>
      <c r="JEP5" s="208"/>
      <c r="JEQ5" s="208"/>
      <c r="JER5" s="208"/>
      <c r="JES5" s="208"/>
      <c r="JET5" s="208"/>
      <c r="JEU5" s="208"/>
      <c r="JEV5" s="208"/>
      <c r="JEW5" s="208"/>
      <c r="JEX5" s="208"/>
      <c r="JEY5" s="208"/>
      <c r="JEZ5" s="208"/>
      <c r="JFA5" s="208"/>
      <c r="JFB5" s="208"/>
      <c r="JFC5" s="208"/>
      <c r="JFD5" s="208"/>
      <c r="JFE5" s="208"/>
      <c r="JFF5" s="208"/>
      <c r="JFG5" s="208"/>
      <c r="JFH5" s="208"/>
      <c r="JFI5" s="208"/>
      <c r="JFJ5" s="208"/>
      <c r="JFK5" s="208"/>
      <c r="JFL5" s="208"/>
      <c r="JFM5" s="208"/>
      <c r="JFN5" s="208"/>
      <c r="JFO5" s="208"/>
      <c r="JFP5" s="208"/>
      <c r="JFQ5" s="208"/>
      <c r="JFR5" s="208"/>
      <c r="JFS5" s="208"/>
      <c r="JFT5" s="208"/>
      <c r="JFU5" s="208"/>
      <c r="JFV5" s="208"/>
      <c r="JFW5" s="208"/>
      <c r="JFX5" s="208"/>
      <c r="JFY5" s="208"/>
      <c r="JFZ5" s="208"/>
      <c r="JGA5" s="208"/>
      <c r="JGB5" s="208"/>
      <c r="JGC5" s="208"/>
      <c r="JGD5" s="208"/>
      <c r="JGE5" s="208"/>
      <c r="JGF5" s="208"/>
      <c r="JGG5" s="208"/>
      <c r="JGH5" s="208"/>
      <c r="JGI5" s="208"/>
      <c r="JGJ5" s="208"/>
      <c r="JGK5" s="208"/>
      <c r="JGL5" s="208"/>
      <c r="JGM5" s="208"/>
      <c r="JGN5" s="208"/>
      <c r="JGO5" s="208"/>
      <c r="JGP5" s="208"/>
      <c r="JGQ5" s="208"/>
      <c r="JGR5" s="208"/>
      <c r="JGS5" s="208"/>
      <c r="JGT5" s="208"/>
      <c r="JGU5" s="208"/>
      <c r="JGV5" s="208"/>
      <c r="JGW5" s="208"/>
      <c r="JGX5" s="208"/>
      <c r="JGY5" s="208"/>
      <c r="JGZ5" s="208"/>
      <c r="JHA5" s="208"/>
      <c r="JHB5" s="208"/>
      <c r="JHC5" s="208"/>
      <c r="JHD5" s="208"/>
      <c r="JHE5" s="208"/>
      <c r="JHF5" s="208"/>
      <c r="JHG5" s="208"/>
      <c r="JHH5" s="208"/>
      <c r="JHI5" s="208"/>
      <c r="JHJ5" s="208"/>
      <c r="JHK5" s="208"/>
      <c r="JHL5" s="208"/>
      <c r="JHM5" s="208"/>
      <c r="JHN5" s="208"/>
      <c r="JHO5" s="208"/>
      <c r="JHP5" s="208"/>
      <c r="JHQ5" s="208"/>
      <c r="JHR5" s="208"/>
      <c r="JHS5" s="208"/>
      <c r="JHT5" s="208"/>
      <c r="JHU5" s="208"/>
      <c r="JHV5" s="208"/>
      <c r="JHW5" s="208"/>
      <c r="JHX5" s="208"/>
      <c r="JHY5" s="208"/>
      <c r="JHZ5" s="208"/>
      <c r="JIA5" s="208"/>
      <c r="JIB5" s="208"/>
      <c r="JIC5" s="208"/>
      <c r="JID5" s="208"/>
      <c r="JIE5" s="208"/>
      <c r="JIF5" s="208"/>
      <c r="JIG5" s="208"/>
      <c r="JIH5" s="208"/>
      <c r="JII5" s="208"/>
      <c r="JIJ5" s="208"/>
      <c r="JIK5" s="208"/>
      <c r="JIL5" s="208"/>
      <c r="JIM5" s="208"/>
      <c r="JIN5" s="208"/>
      <c r="JIO5" s="208"/>
      <c r="JIP5" s="208"/>
      <c r="JIQ5" s="208"/>
      <c r="JIR5" s="208"/>
      <c r="JIS5" s="208"/>
      <c r="JIT5" s="208"/>
      <c r="JIU5" s="208"/>
      <c r="JIV5" s="208"/>
      <c r="JIW5" s="208"/>
      <c r="JIX5" s="208"/>
      <c r="JIY5" s="208"/>
      <c r="JIZ5" s="208"/>
      <c r="JJA5" s="208"/>
      <c r="JJB5" s="208"/>
      <c r="JJC5" s="208"/>
      <c r="JJD5" s="208"/>
      <c r="JJE5" s="208"/>
      <c r="JJF5" s="208"/>
      <c r="JJG5" s="208"/>
      <c r="JJH5" s="208"/>
      <c r="JJI5" s="208"/>
      <c r="JJJ5" s="208"/>
      <c r="JJK5" s="208"/>
      <c r="JJL5" s="208"/>
      <c r="JJM5" s="208"/>
      <c r="JJN5" s="208"/>
      <c r="JJO5" s="208"/>
      <c r="JJP5" s="208"/>
      <c r="JJQ5" s="208"/>
      <c r="JJR5" s="208"/>
      <c r="JJS5" s="208"/>
      <c r="JJT5" s="208"/>
      <c r="JJU5" s="208"/>
      <c r="JJV5" s="208"/>
      <c r="JJW5" s="208"/>
      <c r="JJX5" s="208"/>
      <c r="JJY5" s="208"/>
      <c r="JJZ5" s="208"/>
      <c r="JKA5" s="208"/>
      <c r="JKB5" s="208"/>
      <c r="JKC5" s="208"/>
      <c r="JKD5" s="208"/>
      <c r="JKE5" s="208"/>
      <c r="JKF5" s="208"/>
      <c r="JKG5" s="208"/>
      <c r="JKH5" s="208"/>
      <c r="JKI5" s="208"/>
      <c r="JKJ5" s="208"/>
      <c r="JKK5" s="208"/>
      <c r="JKL5" s="208"/>
      <c r="JKM5" s="208"/>
      <c r="JKN5" s="208"/>
      <c r="JKO5" s="208"/>
      <c r="JKP5" s="208"/>
      <c r="JKQ5" s="208"/>
      <c r="JKR5" s="208"/>
      <c r="JKS5" s="208"/>
      <c r="JKT5" s="208"/>
      <c r="JKU5" s="208"/>
      <c r="JKV5" s="208"/>
      <c r="JKW5" s="208"/>
      <c r="JKX5" s="208"/>
      <c r="JKY5" s="208"/>
      <c r="JKZ5" s="208"/>
      <c r="JLA5" s="208"/>
      <c r="JLB5" s="208"/>
      <c r="JLC5" s="208"/>
      <c r="JLD5" s="208"/>
      <c r="JLE5" s="208"/>
      <c r="JLF5" s="208"/>
      <c r="JLG5" s="208"/>
      <c r="JLH5" s="208"/>
      <c r="JLI5" s="208"/>
      <c r="JLJ5" s="208"/>
      <c r="JLK5" s="208"/>
      <c r="JLL5" s="208"/>
      <c r="JLM5" s="208"/>
      <c r="JLN5" s="208"/>
      <c r="JLO5" s="208"/>
      <c r="JLP5" s="208"/>
      <c r="JLQ5" s="208"/>
      <c r="JLR5" s="208"/>
      <c r="JLS5" s="208"/>
      <c r="JLT5" s="208"/>
      <c r="JLU5" s="208"/>
      <c r="JLV5" s="208"/>
      <c r="JLW5" s="208"/>
      <c r="JLX5" s="208"/>
      <c r="JLY5" s="208"/>
      <c r="JLZ5" s="208"/>
      <c r="JMA5" s="208"/>
      <c r="JMB5" s="208"/>
      <c r="JMC5" s="208"/>
      <c r="JMD5" s="208"/>
      <c r="JME5" s="208"/>
      <c r="JMF5" s="208"/>
      <c r="JMG5" s="208"/>
      <c r="JMH5" s="208"/>
      <c r="JMI5" s="208"/>
      <c r="JMJ5" s="208"/>
      <c r="JMK5" s="208"/>
      <c r="JML5" s="208"/>
      <c r="JMM5" s="208"/>
      <c r="JMN5" s="208"/>
      <c r="JMO5" s="208"/>
      <c r="JMP5" s="208"/>
      <c r="JMQ5" s="208"/>
      <c r="JMR5" s="208"/>
      <c r="JMS5" s="208"/>
      <c r="JMT5" s="208"/>
      <c r="JMU5" s="208"/>
      <c r="JMV5" s="208"/>
      <c r="JMW5" s="208"/>
      <c r="JMX5" s="208"/>
      <c r="JMY5" s="208"/>
      <c r="JMZ5" s="208"/>
      <c r="JNA5" s="208"/>
      <c r="JNB5" s="208"/>
      <c r="JNC5" s="208"/>
      <c r="JND5" s="208"/>
      <c r="JNE5" s="208"/>
      <c r="JNF5" s="208"/>
      <c r="JNG5" s="208"/>
      <c r="JNH5" s="208"/>
      <c r="JNI5" s="208"/>
      <c r="JNJ5" s="208"/>
      <c r="JNK5" s="208"/>
      <c r="JNL5" s="208"/>
      <c r="JNM5" s="208"/>
      <c r="JNN5" s="208"/>
      <c r="JNO5" s="208"/>
      <c r="JNP5" s="208"/>
      <c r="JNQ5" s="208"/>
      <c r="JNR5" s="208"/>
      <c r="JNS5" s="208"/>
      <c r="JNT5" s="208"/>
      <c r="JNU5" s="208"/>
      <c r="JNV5" s="208"/>
      <c r="JNW5" s="208"/>
      <c r="JNX5" s="208"/>
      <c r="JNY5" s="208"/>
      <c r="JNZ5" s="208"/>
      <c r="JOA5" s="208"/>
      <c r="JOB5" s="208"/>
      <c r="JOC5" s="208"/>
      <c r="JOD5" s="208"/>
      <c r="JOE5" s="208"/>
      <c r="JOF5" s="208"/>
      <c r="JOG5" s="208"/>
      <c r="JOH5" s="208"/>
      <c r="JOI5" s="208"/>
      <c r="JOJ5" s="208"/>
      <c r="JOK5" s="208"/>
      <c r="JOL5" s="208"/>
      <c r="JOM5" s="208"/>
      <c r="JON5" s="208"/>
      <c r="JOO5" s="208"/>
      <c r="JOP5" s="208"/>
      <c r="JOQ5" s="208"/>
      <c r="JOR5" s="208"/>
      <c r="JOS5" s="208"/>
      <c r="JOT5" s="208"/>
      <c r="JOU5" s="208"/>
      <c r="JOV5" s="208"/>
      <c r="JOW5" s="208"/>
      <c r="JOX5" s="208"/>
      <c r="JOY5" s="208"/>
      <c r="JOZ5" s="208"/>
      <c r="JPA5" s="208"/>
      <c r="JPB5" s="208"/>
      <c r="JPC5" s="208"/>
      <c r="JPD5" s="208"/>
      <c r="JPE5" s="208"/>
      <c r="JPF5" s="208"/>
      <c r="JPG5" s="208"/>
      <c r="JPH5" s="208"/>
      <c r="JPI5" s="208"/>
      <c r="JPJ5" s="208"/>
      <c r="JPK5" s="208"/>
      <c r="JPL5" s="208"/>
      <c r="JPM5" s="208"/>
      <c r="JPN5" s="208"/>
      <c r="JPO5" s="208"/>
      <c r="JPP5" s="208"/>
      <c r="JPQ5" s="208"/>
      <c r="JPR5" s="208"/>
      <c r="JPS5" s="208"/>
      <c r="JPT5" s="208"/>
      <c r="JPU5" s="208"/>
      <c r="JPV5" s="208"/>
      <c r="JPW5" s="208"/>
      <c r="JPX5" s="208"/>
      <c r="JPY5" s="208"/>
      <c r="JPZ5" s="208"/>
      <c r="JQA5" s="208"/>
      <c r="JQB5" s="208"/>
      <c r="JQC5" s="208"/>
      <c r="JQD5" s="208"/>
      <c r="JQE5" s="208"/>
      <c r="JQF5" s="208"/>
      <c r="JQG5" s="208"/>
      <c r="JQH5" s="208"/>
      <c r="JQI5" s="208"/>
      <c r="JQJ5" s="208"/>
      <c r="JQK5" s="208"/>
      <c r="JQL5" s="208"/>
      <c r="JQM5" s="208"/>
      <c r="JQN5" s="208"/>
      <c r="JQO5" s="208"/>
      <c r="JQP5" s="208"/>
      <c r="JQQ5" s="208"/>
      <c r="JQR5" s="208"/>
      <c r="JQS5" s="208"/>
      <c r="JQT5" s="208"/>
      <c r="JQU5" s="208"/>
      <c r="JQV5" s="208"/>
      <c r="JQW5" s="208"/>
      <c r="JQX5" s="208"/>
      <c r="JQY5" s="208"/>
      <c r="JQZ5" s="208"/>
      <c r="JRA5" s="208"/>
      <c r="JRB5" s="208"/>
      <c r="JRC5" s="208"/>
      <c r="JRD5" s="208"/>
      <c r="JRE5" s="208"/>
      <c r="JRF5" s="208"/>
      <c r="JRG5" s="208"/>
      <c r="JRH5" s="208"/>
      <c r="JRI5" s="208"/>
      <c r="JRJ5" s="208"/>
      <c r="JRK5" s="208"/>
      <c r="JRL5" s="208"/>
      <c r="JRM5" s="208"/>
      <c r="JRN5" s="208"/>
      <c r="JRO5" s="208"/>
      <c r="JRP5" s="208"/>
      <c r="JRQ5" s="208"/>
      <c r="JRR5" s="208"/>
      <c r="JRS5" s="208"/>
      <c r="JRT5" s="208"/>
      <c r="JRU5" s="208"/>
      <c r="JRV5" s="208"/>
      <c r="JRW5" s="208"/>
      <c r="JRX5" s="208"/>
      <c r="JRY5" s="208"/>
      <c r="JRZ5" s="208"/>
      <c r="JSA5" s="208"/>
      <c r="JSB5" s="208"/>
      <c r="JSC5" s="208"/>
      <c r="JSD5" s="208"/>
      <c r="JSE5" s="208"/>
      <c r="JSF5" s="208"/>
      <c r="JSG5" s="208"/>
      <c r="JSH5" s="208"/>
      <c r="JSI5" s="208"/>
      <c r="JSJ5" s="208"/>
      <c r="JSK5" s="208"/>
      <c r="JSL5" s="208"/>
      <c r="JSM5" s="208"/>
      <c r="JSN5" s="208"/>
      <c r="JSO5" s="208"/>
      <c r="JSP5" s="208"/>
      <c r="JSQ5" s="208"/>
      <c r="JSR5" s="208"/>
      <c r="JSS5" s="208"/>
      <c r="JST5" s="208"/>
      <c r="JSU5" s="208"/>
      <c r="JSV5" s="208"/>
      <c r="JSW5" s="208"/>
      <c r="JSX5" s="208"/>
      <c r="JSY5" s="208"/>
      <c r="JSZ5" s="208"/>
      <c r="JTA5" s="208"/>
      <c r="JTB5" s="208"/>
      <c r="JTC5" s="208"/>
      <c r="JTD5" s="208"/>
      <c r="JTE5" s="208"/>
      <c r="JTF5" s="208"/>
      <c r="JTG5" s="208"/>
      <c r="JTH5" s="208"/>
      <c r="JTI5" s="208"/>
      <c r="JTJ5" s="208"/>
      <c r="JTK5" s="208"/>
      <c r="JTL5" s="208"/>
      <c r="JTM5" s="208"/>
      <c r="JTN5" s="208"/>
      <c r="JTO5" s="208"/>
      <c r="JTP5" s="208"/>
      <c r="JTQ5" s="208"/>
      <c r="JTR5" s="208"/>
      <c r="JTS5" s="208"/>
      <c r="JTT5" s="208"/>
      <c r="JTU5" s="208"/>
      <c r="JTV5" s="208"/>
      <c r="JTW5" s="208"/>
      <c r="JTX5" s="208"/>
      <c r="JTY5" s="208"/>
      <c r="JTZ5" s="208"/>
      <c r="JUA5" s="208"/>
      <c r="JUB5" s="208"/>
      <c r="JUC5" s="208"/>
      <c r="JUD5" s="208"/>
      <c r="JUE5" s="208"/>
      <c r="JUF5" s="208"/>
      <c r="JUG5" s="208"/>
      <c r="JUH5" s="208"/>
      <c r="JUI5" s="208"/>
      <c r="JUJ5" s="208"/>
      <c r="JUK5" s="208"/>
      <c r="JUL5" s="208"/>
      <c r="JUM5" s="208"/>
      <c r="JUN5" s="208"/>
      <c r="JUO5" s="208"/>
      <c r="JUP5" s="208"/>
      <c r="JUQ5" s="208"/>
      <c r="JUR5" s="208"/>
      <c r="JUS5" s="208"/>
      <c r="JUT5" s="208"/>
      <c r="JUU5" s="208"/>
      <c r="JUV5" s="208"/>
      <c r="JUW5" s="208"/>
      <c r="JUX5" s="208"/>
      <c r="JUY5" s="208"/>
      <c r="JUZ5" s="208"/>
      <c r="JVA5" s="208"/>
      <c r="JVB5" s="208"/>
      <c r="JVC5" s="208"/>
      <c r="JVD5" s="208"/>
      <c r="JVE5" s="208"/>
      <c r="JVF5" s="208"/>
      <c r="JVG5" s="208"/>
      <c r="JVH5" s="208"/>
      <c r="JVI5" s="208"/>
      <c r="JVJ5" s="208"/>
      <c r="JVK5" s="208"/>
      <c r="JVL5" s="208"/>
      <c r="JVM5" s="208"/>
      <c r="JVN5" s="208"/>
      <c r="JVO5" s="208"/>
      <c r="JVP5" s="208"/>
      <c r="JVQ5" s="208"/>
      <c r="JVR5" s="208"/>
      <c r="JVS5" s="208"/>
      <c r="JVT5" s="208"/>
      <c r="JVU5" s="208"/>
      <c r="JVV5" s="208"/>
      <c r="JVW5" s="208"/>
      <c r="JVX5" s="208"/>
      <c r="JVY5" s="208"/>
      <c r="JVZ5" s="208"/>
      <c r="JWA5" s="208"/>
      <c r="JWB5" s="208"/>
      <c r="JWC5" s="208"/>
      <c r="JWD5" s="208"/>
      <c r="JWE5" s="208"/>
      <c r="JWF5" s="208"/>
      <c r="JWG5" s="208"/>
      <c r="JWH5" s="208"/>
      <c r="JWI5" s="208"/>
      <c r="JWJ5" s="208"/>
      <c r="JWK5" s="208"/>
      <c r="JWL5" s="208"/>
      <c r="JWM5" s="208"/>
      <c r="JWN5" s="208"/>
      <c r="JWO5" s="208"/>
      <c r="JWP5" s="208"/>
      <c r="JWQ5" s="208"/>
      <c r="JWR5" s="208"/>
      <c r="JWS5" s="208"/>
      <c r="JWT5" s="208"/>
      <c r="JWU5" s="208"/>
      <c r="JWV5" s="208"/>
      <c r="JWW5" s="208"/>
      <c r="JWX5" s="208"/>
      <c r="JWY5" s="208"/>
      <c r="JWZ5" s="208"/>
      <c r="JXA5" s="208"/>
      <c r="JXB5" s="208"/>
      <c r="JXC5" s="208"/>
      <c r="JXD5" s="208"/>
      <c r="JXE5" s="208"/>
      <c r="JXF5" s="208"/>
      <c r="JXG5" s="208"/>
      <c r="JXH5" s="208"/>
      <c r="JXI5" s="208"/>
      <c r="JXJ5" s="208"/>
      <c r="JXK5" s="208"/>
      <c r="JXL5" s="208"/>
      <c r="JXM5" s="208"/>
      <c r="JXN5" s="208"/>
      <c r="JXO5" s="208"/>
      <c r="JXP5" s="208"/>
      <c r="JXQ5" s="208"/>
      <c r="JXR5" s="208"/>
      <c r="JXS5" s="208"/>
      <c r="JXT5" s="208"/>
      <c r="JXU5" s="208"/>
      <c r="JXV5" s="208"/>
      <c r="JXW5" s="208"/>
      <c r="JXX5" s="208"/>
      <c r="JXY5" s="208"/>
      <c r="JXZ5" s="208"/>
      <c r="JYA5" s="208"/>
      <c r="JYB5" s="208"/>
      <c r="JYC5" s="208"/>
      <c r="JYD5" s="208"/>
      <c r="JYE5" s="208"/>
      <c r="JYF5" s="208"/>
      <c r="JYG5" s="208"/>
      <c r="JYH5" s="208"/>
      <c r="JYI5" s="208"/>
      <c r="JYJ5" s="208"/>
      <c r="JYK5" s="208"/>
      <c r="JYL5" s="208"/>
      <c r="JYM5" s="208"/>
      <c r="JYN5" s="208"/>
      <c r="JYO5" s="208"/>
      <c r="JYP5" s="208"/>
      <c r="JYQ5" s="208"/>
      <c r="JYR5" s="208"/>
      <c r="JYS5" s="208"/>
      <c r="JYT5" s="208"/>
      <c r="JYU5" s="208"/>
      <c r="JYV5" s="208"/>
      <c r="JYW5" s="208"/>
      <c r="JYX5" s="208"/>
      <c r="JYY5" s="208"/>
      <c r="JYZ5" s="208"/>
      <c r="JZA5" s="208"/>
      <c r="JZB5" s="208"/>
      <c r="JZC5" s="208"/>
      <c r="JZD5" s="208"/>
      <c r="JZE5" s="208"/>
      <c r="JZF5" s="208"/>
      <c r="JZG5" s="208"/>
      <c r="JZH5" s="208"/>
      <c r="JZI5" s="208"/>
      <c r="JZJ5" s="208"/>
      <c r="JZK5" s="208"/>
      <c r="JZL5" s="208"/>
      <c r="JZM5" s="208"/>
      <c r="JZN5" s="208"/>
      <c r="JZO5" s="208"/>
      <c r="JZP5" s="208"/>
      <c r="JZQ5" s="208"/>
      <c r="JZR5" s="208"/>
      <c r="JZS5" s="208"/>
      <c r="JZT5" s="208"/>
      <c r="JZU5" s="208"/>
      <c r="JZV5" s="208"/>
      <c r="JZW5" s="208"/>
      <c r="JZX5" s="208"/>
      <c r="JZY5" s="208"/>
      <c r="JZZ5" s="208"/>
      <c r="KAA5" s="208"/>
      <c r="KAB5" s="208"/>
      <c r="KAC5" s="208"/>
      <c r="KAD5" s="208"/>
      <c r="KAE5" s="208"/>
      <c r="KAF5" s="208"/>
      <c r="KAG5" s="208"/>
      <c r="KAH5" s="208"/>
      <c r="KAI5" s="208"/>
      <c r="KAJ5" s="208"/>
      <c r="KAK5" s="208"/>
      <c r="KAL5" s="208"/>
      <c r="KAM5" s="208"/>
      <c r="KAN5" s="208"/>
      <c r="KAO5" s="208"/>
      <c r="KAP5" s="208"/>
      <c r="KAQ5" s="208"/>
      <c r="KAR5" s="208"/>
      <c r="KAS5" s="208"/>
      <c r="KAT5" s="208"/>
      <c r="KAU5" s="208"/>
      <c r="KAV5" s="208"/>
      <c r="KAW5" s="208"/>
      <c r="KAX5" s="208"/>
      <c r="KAY5" s="208"/>
      <c r="KAZ5" s="208"/>
      <c r="KBA5" s="208"/>
      <c r="KBB5" s="208"/>
      <c r="KBC5" s="208"/>
      <c r="KBD5" s="208"/>
      <c r="KBE5" s="208"/>
      <c r="KBF5" s="208"/>
      <c r="KBG5" s="208"/>
      <c r="KBH5" s="208"/>
      <c r="KBI5" s="208"/>
      <c r="KBJ5" s="208"/>
      <c r="KBK5" s="208"/>
      <c r="KBL5" s="208"/>
      <c r="KBM5" s="208"/>
      <c r="KBN5" s="208"/>
      <c r="KBO5" s="208"/>
      <c r="KBP5" s="208"/>
      <c r="KBQ5" s="208"/>
      <c r="KBR5" s="208"/>
      <c r="KBS5" s="208"/>
      <c r="KBT5" s="208"/>
      <c r="KBU5" s="208"/>
      <c r="KBV5" s="208"/>
      <c r="KBW5" s="208"/>
      <c r="KBX5" s="208"/>
      <c r="KBY5" s="208"/>
      <c r="KBZ5" s="208"/>
      <c r="KCA5" s="208"/>
      <c r="KCB5" s="208"/>
      <c r="KCC5" s="208"/>
      <c r="KCD5" s="208"/>
      <c r="KCE5" s="208"/>
      <c r="KCF5" s="208"/>
      <c r="KCG5" s="208"/>
      <c r="KCH5" s="208"/>
      <c r="KCI5" s="208"/>
      <c r="KCJ5" s="208"/>
      <c r="KCK5" s="208"/>
      <c r="KCL5" s="208"/>
      <c r="KCM5" s="208"/>
      <c r="KCN5" s="208"/>
      <c r="KCO5" s="208"/>
      <c r="KCP5" s="208"/>
      <c r="KCQ5" s="208"/>
      <c r="KCR5" s="208"/>
      <c r="KCS5" s="208"/>
      <c r="KCT5" s="208"/>
      <c r="KCU5" s="208"/>
      <c r="KCV5" s="208"/>
      <c r="KCW5" s="208"/>
      <c r="KCX5" s="208"/>
      <c r="KCY5" s="208"/>
      <c r="KCZ5" s="208"/>
      <c r="KDA5" s="208"/>
      <c r="KDB5" s="208"/>
      <c r="KDC5" s="208"/>
      <c r="KDD5" s="208"/>
      <c r="KDE5" s="208"/>
      <c r="KDF5" s="208"/>
      <c r="KDG5" s="208"/>
      <c r="KDH5" s="208"/>
      <c r="KDI5" s="208"/>
      <c r="KDJ5" s="208"/>
      <c r="KDK5" s="208"/>
      <c r="KDL5" s="208"/>
      <c r="KDM5" s="208"/>
      <c r="KDN5" s="208"/>
      <c r="KDO5" s="208"/>
      <c r="KDP5" s="208"/>
      <c r="KDQ5" s="208"/>
      <c r="KDR5" s="208"/>
      <c r="KDS5" s="208"/>
      <c r="KDT5" s="208"/>
      <c r="KDU5" s="208"/>
      <c r="KDV5" s="208"/>
      <c r="KDW5" s="208"/>
      <c r="KDX5" s="208"/>
      <c r="KDY5" s="208"/>
      <c r="KDZ5" s="208"/>
      <c r="KEA5" s="208"/>
      <c r="KEB5" s="208"/>
      <c r="KEC5" s="208"/>
      <c r="KED5" s="208"/>
      <c r="KEE5" s="208"/>
      <c r="KEF5" s="208"/>
      <c r="KEG5" s="208"/>
      <c r="KEH5" s="208"/>
      <c r="KEI5" s="208"/>
      <c r="KEJ5" s="208"/>
      <c r="KEK5" s="208"/>
      <c r="KEL5" s="208"/>
      <c r="KEM5" s="208"/>
      <c r="KEN5" s="208"/>
      <c r="KEO5" s="208"/>
      <c r="KEP5" s="208"/>
      <c r="KEQ5" s="208"/>
      <c r="KER5" s="208"/>
      <c r="KES5" s="208"/>
      <c r="KET5" s="208"/>
      <c r="KEU5" s="208"/>
      <c r="KEV5" s="208"/>
      <c r="KEW5" s="208"/>
      <c r="KEX5" s="208"/>
      <c r="KEY5" s="208"/>
      <c r="KEZ5" s="208"/>
      <c r="KFA5" s="208"/>
      <c r="KFB5" s="208"/>
      <c r="KFC5" s="208"/>
      <c r="KFD5" s="208"/>
      <c r="KFE5" s="208"/>
      <c r="KFF5" s="208"/>
      <c r="KFG5" s="208"/>
      <c r="KFH5" s="208"/>
      <c r="KFI5" s="208"/>
      <c r="KFJ5" s="208"/>
      <c r="KFK5" s="208"/>
      <c r="KFL5" s="208"/>
      <c r="KFM5" s="208"/>
      <c r="KFN5" s="208"/>
      <c r="KFO5" s="208"/>
      <c r="KFP5" s="208"/>
      <c r="KFQ5" s="208"/>
      <c r="KFR5" s="208"/>
      <c r="KFS5" s="208"/>
      <c r="KFT5" s="208"/>
      <c r="KFU5" s="208"/>
      <c r="KFV5" s="208"/>
      <c r="KFW5" s="208"/>
      <c r="KFX5" s="208"/>
      <c r="KFY5" s="208"/>
      <c r="KFZ5" s="208"/>
      <c r="KGA5" s="208"/>
      <c r="KGB5" s="208"/>
      <c r="KGC5" s="208"/>
      <c r="KGD5" s="208"/>
      <c r="KGE5" s="208"/>
      <c r="KGF5" s="208"/>
      <c r="KGG5" s="208"/>
      <c r="KGH5" s="208"/>
      <c r="KGI5" s="208"/>
      <c r="KGJ5" s="208"/>
      <c r="KGK5" s="208"/>
      <c r="KGL5" s="208"/>
      <c r="KGM5" s="208"/>
      <c r="KGN5" s="208"/>
      <c r="KGO5" s="208"/>
      <c r="KGP5" s="208"/>
      <c r="KGQ5" s="208"/>
      <c r="KGR5" s="208"/>
      <c r="KGS5" s="208"/>
      <c r="KGT5" s="208"/>
      <c r="KGU5" s="208"/>
      <c r="KGV5" s="208"/>
      <c r="KGW5" s="208"/>
      <c r="KGX5" s="208"/>
      <c r="KGY5" s="208"/>
      <c r="KGZ5" s="208"/>
      <c r="KHA5" s="208"/>
      <c r="KHB5" s="208"/>
      <c r="KHC5" s="208"/>
      <c r="KHD5" s="208"/>
      <c r="KHE5" s="208"/>
      <c r="KHF5" s="208"/>
      <c r="KHG5" s="208"/>
      <c r="KHH5" s="208"/>
      <c r="KHI5" s="208"/>
      <c r="KHJ5" s="208"/>
      <c r="KHK5" s="208"/>
      <c r="KHL5" s="208"/>
      <c r="KHM5" s="208"/>
      <c r="KHN5" s="208"/>
      <c r="KHO5" s="208"/>
      <c r="KHP5" s="208"/>
      <c r="KHQ5" s="208"/>
      <c r="KHR5" s="208"/>
      <c r="KHS5" s="208"/>
      <c r="KHT5" s="208"/>
      <c r="KHU5" s="208"/>
      <c r="KHV5" s="208"/>
      <c r="KHW5" s="208"/>
      <c r="KHX5" s="208"/>
      <c r="KHY5" s="208"/>
      <c r="KHZ5" s="208"/>
      <c r="KIA5" s="208"/>
      <c r="KIB5" s="208"/>
      <c r="KIC5" s="208"/>
      <c r="KID5" s="208"/>
      <c r="KIE5" s="208"/>
      <c r="KIF5" s="208"/>
      <c r="KIG5" s="208"/>
      <c r="KIH5" s="208"/>
      <c r="KII5" s="208"/>
      <c r="KIJ5" s="208"/>
      <c r="KIK5" s="208"/>
      <c r="KIL5" s="208"/>
      <c r="KIM5" s="208"/>
      <c r="KIN5" s="208"/>
      <c r="KIO5" s="208"/>
      <c r="KIP5" s="208"/>
      <c r="KIQ5" s="208"/>
      <c r="KIR5" s="208"/>
      <c r="KIS5" s="208"/>
      <c r="KIT5" s="208"/>
      <c r="KIU5" s="208"/>
      <c r="KIV5" s="208"/>
      <c r="KIW5" s="208"/>
      <c r="KIX5" s="208"/>
      <c r="KIY5" s="208"/>
      <c r="KIZ5" s="208"/>
      <c r="KJA5" s="208"/>
      <c r="KJB5" s="208"/>
      <c r="KJC5" s="208"/>
      <c r="KJD5" s="208"/>
      <c r="KJE5" s="208"/>
      <c r="KJF5" s="208"/>
      <c r="KJG5" s="208"/>
      <c r="KJH5" s="208"/>
      <c r="KJI5" s="208"/>
      <c r="KJJ5" s="208"/>
      <c r="KJK5" s="208"/>
      <c r="KJL5" s="208"/>
      <c r="KJM5" s="208"/>
      <c r="KJN5" s="208"/>
      <c r="KJO5" s="208"/>
      <c r="KJP5" s="208"/>
      <c r="KJQ5" s="208"/>
      <c r="KJR5" s="208"/>
      <c r="KJS5" s="208"/>
      <c r="KJT5" s="208"/>
      <c r="KJU5" s="208"/>
      <c r="KJV5" s="208"/>
      <c r="KJW5" s="208"/>
      <c r="KJX5" s="208"/>
      <c r="KJY5" s="208"/>
      <c r="KJZ5" s="208"/>
      <c r="KKA5" s="208"/>
      <c r="KKB5" s="208"/>
      <c r="KKC5" s="208"/>
      <c r="KKD5" s="208"/>
      <c r="KKE5" s="208"/>
      <c r="KKF5" s="208"/>
      <c r="KKG5" s="208"/>
      <c r="KKH5" s="208"/>
      <c r="KKI5" s="208"/>
      <c r="KKJ5" s="208"/>
      <c r="KKK5" s="208"/>
      <c r="KKL5" s="208"/>
      <c r="KKM5" s="208"/>
      <c r="KKN5" s="208"/>
      <c r="KKO5" s="208"/>
      <c r="KKP5" s="208"/>
      <c r="KKQ5" s="208"/>
      <c r="KKR5" s="208"/>
      <c r="KKS5" s="208"/>
      <c r="KKT5" s="208"/>
      <c r="KKU5" s="208"/>
      <c r="KKV5" s="208"/>
      <c r="KKW5" s="208"/>
      <c r="KKX5" s="208"/>
      <c r="KKY5" s="208"/>
      <c r="KKZ5" s="208"/>
      <c r="KLA5" s="208"/>
      <c r="KLB5" s="208"/>
      <c r="KLC5" s="208"/>
      <c r="KLD5" s="208"/>
      <c r="KLE5" s="208"/>
      <c r="KLF5" s="208"/>
      <c r="KLG5" s="208"/>
      <c r="KLH5" s="208"/>
      <c r="KLI5" s="208"/>
      <c r="KLJ5" s="208"/>
      <c r="KLK5" s="208"/>
      <c r="KLL5" s="208"/>
      <c r="KLM5" s="208"/>
      <c r="KLN5" s="208"/>
      <c r="KLO5" s="208"/>
      <c r="KLP5" s="208"/>
      <c r="KLQ5" s="208"/>
      <c r="KLR5" s="208"/>
      <c r="KLS5" s="208"/>
      <c r="KLT5" s="208"/>
      <c r="KLU5" s="208"/>
      <c r="KLV5" s="208"/>
      <c r="KLW5" s="208"/>
      <c r="KLX5" s="208"/>
      <c r="KLY5" s="208"/>
      <c r="KLZ5" s="208"/>
      <c r="KMA5" s="208"/>
      <c r="KMB5" s="208"/>
      <c r="KMC5" s="208"/>
      <c r="KMD5" s="208"/>
      <c r="KME5" s="208"/>
      <c r="KMF5" s="208"/>
      <c r="KMG5" s="208"/>
      <c r="KMH5" s="208"/>
      <c r="KMI5" s="208"/>
      <c r="KMJ5" s="208"/>
      <c r="KMK5" s="208"/>
      <c r="KML5" s="208"/>
      <c r="KMM5" s="208"/>
      <c r="KMN5" s="208"/>
      <c r="KMO5" s="208"/>
      <c r="KMP5" s="208"/>
      <c r="KMQ5" s="208"/>
      <c r="KMR5" s="208"/>
      <c r="KMS5" s="208"/>
      <c r="KMT5" s="208"/>
      <c r="KMU5" s="208"/>
      <c r="KMV5" s="208"/>
      <c r="KMW5" s="208"/>
      <c r="KMX5" s="208"/>
      <c r="KMY5" s="208"/>
      <c r="KMZ5" s="208"/>
      <c r="KNA5" s="208"/>
      <c r="KNB5" s="208"/>
      <c r="KNC5" s="208"/>
      <c r="KND5" s="208"/>
      <c r="KNE5" s="208"/>
      <c r="KNF5" s="208"/>
      <c r="KNG5" s="208"/>
      <c r="KNH5" s="208"/>
      <c r="KNI5" s="208"/>
      <c r="KNJ5" s="208"/>
      <c r="KNK5" s="208"/>
      <c r="KNL5" s="208"/>
      <c r="KNM5" s="208"/>
      <c r="KNN5" s="208"/>
      <c r="KNO5" s="208"/>
      <c r="KNP5" s="208"/>
      <c r="KNQ5" s="208"/>
      <c r="KNR5" s="208"/>
      <c r="KNS5" s="208"/>
      <c r="KNT5" s="208"/>
      <c r="KNU5" s="208"/>
      <c r="KNV5" s="208"/>
      <c r="KNW5" s="208"/>
      <c r="KNX5" s="208"/>
      <c r="KNY5" s="208"/>
      <c r="KNZ5" s="208"/>
      <c r="KOA5" s="208"/>
      <c r="KOB5" s="208"/>
      <c r="KOC5" s="208"/>
      <c r="KOD5" s="208"/>
      <c r="KOE5" s="208"/>
      <c r="KOF5" s="208"/>
      <c r="KOG5" s="208"/>
      <c r="KOH5" s="208"/>
      <c r="KOI5" s="208"/>
      <c r="KOJ5" s="208"/>
      <c r="KOK5" s="208"/>
      <c r="KOL5" s="208"/>
      <c r="KOM5" s="208"/>
      <c r="KON5" s="208"/>
      <c r="KOO5" s="208"/>
      <c r="KOP5" s="208"/>
      <c r="KOQ5" s="208"/>
      <c r="KOR5" s="208"/>
      <c r="KOS5" s="208"/>
      <c r="KOT5" s="208"/>
      <c r="KOU5" s="208"/>
      <c r="KOV5" s="208"/>
      <c r="KOW5" s="208"/>
      <c r="KOX5" s="208"/>
      <c r="KOY5" s="208"/>
      <c r="KOZ5" s="208"/>
      <c r="KPA5" s="208"/>
      <c r="KPB5" s="208"/>
      <c r="KPC5" s="208"/>
      <c r="KPD5" s="208"/>
      <c r="KPE5" s="208"/>
      <c r="KPF5" s="208"/>
      <c r="KPG5" s="208"/>
      <c r="KPH5" s="208"/>
      <c r="KPI5" s="208"/>
      <c r="KPJ5" s="208"/>
      <c r="KPK5" s="208"/>
      <c r="KPL5" s="208"/>
      <c r="KPM5" s="208"/>
      <c r="KPN5" s="208"/>
      <c r="KPO5" s="208"/>
      <c r="KPP5" s="208"/>
      <c r="KPQ5" s="208"/>
      <c r="KPR5" s="208"/>
      <c r="KPS5" s="208"/>
      <c r="KPT5" s="208"/>
      <c r="KPU5" s="208"/>
      <c r="KPV5" s="208"/>
      <c r="KPW5" s="208"/>
      <c r="KPX5" s="208"/>
      <c r="KPY5" s="208"/>
      <c r="KPZ5" s="208"/>
      <c r="KQA5" s="208"/>
      <c r="KQB5" s="208"/>
      <c r="KQC5" s="208"/>
      <c r="KQD5" s="208"/>
      <c r="KQE5" s="208"/>
      <c r="KQF5" s="208"/>
      <c r="KQG5" s="208"/>
      <c r="KQH5" s="208"/>
      <c r="KQI5" s="208"/>
      <c r="KQJ5" s="208"/>
      <c r="KQK5" s="208"/>
      <c r="KQL5" s="208"/>
      <c r="KQM5" s="208"/>
      <c r="KQN5" s="208"/>
      <c r="KQO5" s="208"/>
      <c r="KQP5" s="208"/>
      <c r="KQQ5" s="208"/>
      <c r="KQR5" s="208"/>
      <c r="KQS5" s="208"/>
      <c r="KQT5" s="208"/>
      <c r="KQU5" s="208"/>
      <c r="KQV5" s="208"/>
      <c r="KQW5" s="208"/>
      <c r="KQX5" s="208"/>
      <c r="KQY5" s="208"/>
      <c r="KQZ5" s="208"/>
      <c r="KRA5" s="208"/>
      <c r="KRB5" s="208"/>
      <c r="KRC5" s="208"/>
      <c r="KRD5" s="208"/>
      <c r="KRE5" s="208"/>
      <c r="KRF5" s="208"/>
      <c r="KRG5" s="208"/>
      <c r="KRH5" s="208"/>
      <c r="KRI5" s="208"/>
      <c r="KRJ5" s="208"/>
      <c r="KRK5" s="208"/>
      <c r="KRL5" s="208"/>
      <c r="KRM5" s="208"/>
      <c r="KRN5" s="208"/>
      <c r="KRO5" s="208"/>
      <c r="KRP5" s="208"/>
      <c r="KRQ5" s="208"/>
      <c r="KRR5" s="208"/>
      <c r="KRS5" s="208"/>
      <c r="KRT5" s="208"/>
      <c r="KRU5" s="208"/>
      <c r="KRV5" s="208"/>
      <c r="KRW5" s="208"/>
      <c r="KRX5" s="208"/>
      <c r="KRY5" s="208"/>
      <c r="KRZ5" s="208"/>
      <c r="KSA5" s="208"/>
      <c r="KSB5" s="208"/>
      <c r="KSC5" s="208"/>
      <c r="KSD5" s="208"/>
      <c r="KSE5" s="208"/>
      <c r="KSF5" s="208"/>
      <c r="KSG5" s="208"/>
      <c r="KSH5" s="208"/>
      <c r="KSI5" s="208"/>
      <c r="KSJ5" s="208"/>
      <c r="KSK5" s="208"/>
      <c r="KSL5" s="208"/>
      <c r="KSM5" s="208"/>
      <c r="KSN5" s="208"/>
      <c r="KSO5" s="208"/>
      <c r="KSP5" s="208"/>
      <c r="KSQ5" s="208"/>
      <c r="KSR5" s="208"/>
      <c r="KSS5" s="208"/>
      <c r="KST5" s="208"/>
      <c r="KSU5" s="208"/>
      <c r="KSV5" s="208"/>
      <c r="KSW5" s="208"/>
      <c r="KSX5" s="208"/>
      <c r="KSY5" s="208"/>
      <c r="KSZ5" s="208"/>
      <c r="KTA5" s="208"/>
      <c r="KTB5" s="208"/>
      <c r="KTC5" s="208"/>
      <c r="KTD5" s="208"/>
      <c r="KTE5" s="208"/>
      <c r="KTF5" s="208"/>
      <c r="KTG5" s="208"/>
      <c r="KTH5" s="208"/>
      <c r="KTI5" s="208"/>
      <c r="KTJ5" s="208"/>
      <c r="KTK5" s="208"/>
      <c r="KTL5" s="208"/>
      <c r="KTM5" s="208"/>
      <c r="KTN5" s="208"/>
      <c r="KTO5" s="208"/>
      <c r="KTP5" s="208"/>
      <c r="KTQ5" s="208"/>
      <c r="KTR5" s="208"/>
      <c r="KTS5" s="208"/>
      <c r="KTT5" s="208"/>
      <c r="KTU5" s="208"/>
      <c r="KTV5" s="208"/>
      <c r="KTW5" s="208"/>
      <c r="KTX5" s="208"/>
      <c r="KTY5" s="208"/>
      <c r="KTZ5" s="208"/>
      <c r="KUA5" s="208"/>
      <c r="KUB5" s="208"/>
      <c r="KUC5" s="208"/>
      <c r="KUD5" s="208"/>
      <c r="KUE5" s="208"/>
      <c r="KUF5" s="208"/>
      <c r="KUG5" s="208"/>
      <c r="KUH5" s="208"/>
      <c r="KUI5" s="208"/>
      <c r="KUJ5" s="208"/>
      <c r="KUK5" s="208"/>
      <c r="KUL5" s="208"/>
      <c r="KUM5" s="208"/>
      <c r="KUN5" s="208"/>
      <c r="KUO5" s="208"/>
      <c r="KUP5" s="208"/>
      <c r="KUQ5" s="208"/>
      <c r="KUR5" s="208"/>
      <c r="KUS5" s="208"/>
      <c r="KUT5" s="208"/>
      <c r="KUU5" s="208"/>
      <c r="KUV5" s="208"/>
      <c r="KUW5" s="208"/>
      <c r="KUX5" s="208"/>
      <c r="KUY5" s="208"/>
      <c r="KUZ5" s="208"/>
      <c r="KVA5" s="208"/>
      <c r="KVB5" s="208"/>
      <c r="KVC5" s="208"/>
      <c r="KVD5" s="208"/>
      <c r="KVE5" s="208"/>
      <c r="KVF5" s="208"/>
      <c r="KVG5" s="208"/>
      <c r="KVH5" s="208"/>
      <c r="KVI5" s="208"/>
      <c r="KVJ5" s="208"/>
      <c r="KVK5" s="208"/>
      <c r="KVL5" s="208"/>
      <c r="KVM5" s="208"/>
      <c r="KVN5" s="208"/>
      <c r="KVO5" s="208"/>
      <c r="KVP5" s="208"/>
      <c r="KVQ5" s="208"/>
      <c r="KVR5" s="208"/>
      <c r="KVS5" s="208"/>
      <c r="KVT5" s="208"/>
      <c r="KVU5" s="208"/>
      <c r="KVV5" s="208"/>
      <c r="KVW5" s="208"/>
      <c r="KVX5" s="208"/>
      <c r="KVY5" s="208"/>
      <c r="KVZ5" s="208"/>
      <c r="KWA5" s="208"/>
      <c r="KWB5" s="208"/>
      <c r="KWC5" s="208"/>
      <c r="KWD5" s="208"/>
      <c r="KWE5" s="208"/>
      <c r="KWF5" s="208"/>
      <c r="KWG5" s="208"/>
      <c r="KWH5" s="208"/>
      <c r="KWI5" s="208"/>
      <c r="KWJ5" s="208"/>
      <c r="KWK5" s="208"/>
      <c r="KWL5" s="208"/>
      <c r="KWM5" s="208"/>
      <c r="KWN5" s="208"/>
      <c r="KWO5" s="208"/>
      <c r="KWP5" s="208"/>
      <c r="KWQ5" s="208"/>
      <c r="KWR5" s="208"/>
      <c r="KWS5" s="208"/>
      <c r="KWT5" s="208"/>
      <c r="KWU5" s="208"/>
      <c r="KWV5" s="208"/>
      <c r="KWW5" s="208"/>
      <c r="KWX5" s="208"/>
      <c r="KWY5" s="208"/>
      <c r="KWZ5" s="208"/>
      <c r="KXA5" s="208"/>
      <c r="KXB5" s="208"/>
      <c r="KXC5" s="208"/>
      <c r="KXD5" s="208"/>
      <c r="KXE5" s="208"/>
      <c r="KXF5" s="208"/>
      <c r="KXG5" s="208"/>
      <c r="KXH5" s="208"/>
      <c r="KXI5" s="208"/>
      <c r="KXJ5" s="208"/>
      <c r="KXK5" s="208"/>
      <c r="KXL5" s="208"/>
      <c r="KXM5" s="208"/>
      <c r="KXN5" s="208"/>
      <c r="KXO5" s="208"/>
      <c r="KXP5" s="208"/>
      <c r="KXQ5" s="208"/>
      <c r="KXR5" s="208"/>
      <c r="KXS5" s="208"/>
      <c r="KXT5" s="208"/>
      <c r="KXU5" s="208"/>
      <c r="KXV5" s="208"/>
      <c r="KXW5" s="208"/>
      <c r="KXX5" s="208"/>
      <c r="KXY5" s="208"/>
      <c r="KXZ5" s="208"/>
      <c r="KYA5" s="208"/>
      <c r="KYB5" s="208"/>
      <c r="KYC5" s="208"/>
      <c r="KYD5" s="208"/>
      <c r="KYE5" s="208"/>
      <c r="KYF5" s="208"/>
      <c r="KYG5" s="208"/>
      <c r="KYH5" s="208"/>
      <c r="KYI5" s="208"/>
      <c r="KYJ5" s="208"/>
      <c r="KYK5" s="208"/>
      <c r="KYL5" s="208"/>
      <c r="KYM5" s="208"/>
      <c r="KYN5" s="208"/>
      <c r="KYO5" s="208"/>
      <c r="KYP5" s="208"/>
      <c r="KYQ5" s="208"/>
      <c r="KYR5" s="208"/>
      <c r="KYS5" s="208"/>
      <c r="KYT5" s="208"/>
      <c r="KYU5" s="208"/>
      <c r="KYV5" s="208"/>
      <c r="KYW5" s="208"/>
      <c r="KYX5" s="208"/>
      <c r="KYY5" s="208"/>
      <c r="KYZ5" s="208"/>
      <c r="KZA5" s="208"/>
      <c r="KZB5" s="208"/>
      <c r="KZC5" s="208"/>
      <c r="KZD5" s="208"/>
      <c r="KZE5" s="208"/>
      <c r="KZF5" s="208"/>
      <c r="KZG5" s="208"/>
      <c r="KZH5" s="208"/>
      <c r="KZI5" s="208"/>
      <c r="KZJ5" s="208"/>
      <c r="KZK5" s="208"/>
      <c r="KZL5" s="208"/>
      <c r="KZM5" s="208"/>
      <c r="KZN5" s="208"/>
      <c r="KZO5" s="208"/>
      <c r="KZP5" s="208"/>
      <c r="KZQ5" s="208"/>
      <c r="KZR5" s="208"/>
      <c r="KZS5" s="208"/>
      <c r="KZT5" s="208"/>
      <c r="KZU5" s="208"/>
      <c r="KZV5" s="208"/>
      <c r="KZW5" s="208"/>
      <c r="KZX5" s="208"/>
      <c r="KZY5" s="208"/>
      <c r="KZZ5" s="208"/>
      <c r="LAA5" s="208"/>
      <c r="LAB5" s="208"/>
      <c r="LAC5" s="208"/>
      <c r="LAD5" s="208"/>
      <c r="LAE5" s="208"/>
      <c r="LAF5" s="208"/>
      <c r="LAG5" s="208"/>
      <c r="LAH5" s="208"/>
      <c r="LAI5" s="208"/>
      <c r="LAJ5" s="208"/>
      <c r="LAK5" s="208"/>
      <c r="LAL5" s="208"/>
      <c r="LAM5" s="208"/>
      <c r="LAN5" s="208"/>
      <c r="LAO5" s="208"/>
      <c r="LAP5" s="208"/>
      <c r="LAQ5" s="208"/>
      <c r="LAR5" s="208"/>
      <c r="LAS5" s="208"/>
      <c r="LAT5" s="208"/>
      <c r="LAU5" s="208"/>
      <c r="LAV5" s="208"/>
      <c r="LAW5" s="208"/>
      <c r="LAX5" s="208"/>
      <c r="LAY5" s="208"/>
      <c r="LAZ5" s="208"/>
      <c r="LBA5" s="208"/>
      <c r="LBB5" s="208"/>
      <c r="LBC5" s="208"/>
      <c r="LBD5" s="208"/>
      <c r="LBE5" s="208"/>
      <c r="LBF5" s="208"/>
      <c r="LBG5" s="208"/>
      <c r="LBH5" s="208"/>
      <c r="LBI5" s="208"/>
      <c r="LBJ5" s="208"/>
      <c r="LBK5" s="208"/>
      <c r="LBL5" s="208"/>
      <c r="LBM5" s="208"/>
      <c r="LBN5" s="208"/>
      <c r="LBO5" s="208"/>
      <c r="LBP5" s="208"/>
      <c r="LBQ5" s="208"/>
      <c r="LBR5" s="208"/>
      <c r="LBS5" s="208"/>
      <c r="LBT5" s="208"/>
      <c r="LBU5" s="208"/>
      <c r="LBV5" s="208"/>
      <c r="LBW5" s="208"/>
      <c r="LBX5" s="208"/>
      <c r="LBY5" s="208"/>
      <c r="LBZ5" s="208"/>
      <c r="LCA5" s="208"/>
      <c r="LCB5" s="208"/>
      <c r="LCC5" s="208"/>
      <c r="LCD5" s="208"/>
      <c r="LCE5" s="208"/>
      <c r="LCF5" s="208"/>
      <c r="LCG5" s="208"/>
      <c r="LCH5" s="208"/>
      <c r="LCI5" s="208"/>
      <c r="LCJ5" s="208"/>
      <c r="LCK5" s="208"/>
      <c r="LCL5" s="208"/>
      <c r="LCM5" s="208"/>
      <c r="LCN5" s="208"/>
      <c r="LCO5" s="208"/>
      <c r="LCP5" s="208"/>
      <c r="LCQ5" s="208"/>
      <c r="LCR5" s="208"/>
      <c r="LCS5" s="208"/>
      <c r="LCT5" s="208"/>
      <c r="LCU5" s="208"/>
      <c r="LCV5" s="208"/>
      <c r="LCW5" s="208"/>
      <c r="LCX5" s="208"/>
      <c r="LCY5" s="208"/>
      <c r="LCZ5" s="208"/>
      <c r="LDA5" s="208"/>
      <c r="LDB5" s="208"/>
      <c r="LDC5" s="208"/>
      <c r="LDD5" s="208"/>
      <c r="LDE5" s="208"/>
      <c r="LDF5" s="208"/>
      <c r="LDG5" s="208"/>
      <c r="LDH5" s="208"/>
      <c r="LDI5" s="208"/>
      <c r="LDJ5" s="208"/>
      <c r="LDK5" s="208"/>
      <c r="LDL5" s="208"/>
      <c r="LDM5" s="208"/>
      <c r="LDN5" s="208"/>
      <c r="LDO5" s="208"/>
      <c r="LDP5" s="208"/>
      <c r="LDQ5" s="208"/>
      <c r="LDR5" s="208"/>
      <c r="LDS5" s="208"/>
      <c r="LDT5" s="208"/>
      <c r="LDU5" s="208"/>
      <c r="LDV5" s="208"/>
      <c r="LDW5" s="208"/>
      <c r="LDX5" s="208"/>
      <c r="LDY5" s="208"/>
      <c r="LDZ5" s="208"/>
      <c r="LEA5" s="208"/>
      <c r="LEB5" s="208"/>
      <c r="LEC5" s="208"/>
      <c r="LED5" s="208"/>
      <c r="LEE5" s="208"/>
      <c r="LEF5" s="208"/>
      <c r="LEG5" s="208"/>
      <c r="LEH5" s="208"/>
      <c r="LEI5" s="208"/>
      <c r="LEJ5" s="208"/>
      <c r="LEK5" s="208"/>
      <c r="LEL5" s="208"/>
      <c r="LEM5" s="208"/>
      <c r="LEN5" s="208"/>
      <c r="LEO5" s="208"/>
      <c r="LEP5" s="208"/>
      <c r="LEQ5" s="208"/>
      <c r="LER5" s="208"/>
      <c r="LES5" s="208"/>
      <c r="LET5" s="208"/>
      <c r="LEU5" s="208"/>
      <c r="LEV5" s="208"/>
      <c r="LEW5" s="208"/>
      <c r="LEX5" s="208"/>
      <c r="LEY5" s="208"/>
      <c r="LEZ5" s="208"/>
      <c r="LFA5" s="208"/>
      <c r="LFB5" s="208"/>
      <c r="LFC5" s="208"/>
      <c r="LFD5" s="208"/>
      <c r="LFE5" s="208"/>
      <c r="LFF5" s="208"/>
      <c r="LFG5" s="208"/>
      <c r="LFH5" s="208"/>
      <c r="LFI5" s="208"/>
      <c r="LFJ5" s="208"/>
      <c r="LFK5" s="208"/>
      <c r="LFL5" s="208"/>
      <c r="LFM5" s="208"/>
      <c r="LFN5" s="208"/>
      <c r="LFO5" s="208"/>
      <c r="LFP5" s="208"/>
      <c r="LFQ5" s="208"/>
      <c r="LFR5" s="208"/>
      <c r="LFS5" s="208"/>
      <c r="LFT5" s="208"/>
      <c r="LFU5" s="208"/>
      <c r="LFV5" s="208"/>
      <c r="LFW5" s="208"/>
      <c r="LFX5" s="208"/>
      <c r="LFY5" s="208"/>
      <c r="LFZ5" s="208"/>
      <c r="LGA5" s="208"/>
      <c r="LGB5" s="208"/>
      <c r="LGC5" s="208"/>
      <c r="LGD5" s="208"/>
      <c r="LGE5" s="208"/>
      <c r="LGF5" s="208"/>
      <c r="LGG5" s="208"/>
      <c r="LGH5" s="208"/>
      <c r="LGI5" s="208"/>
      <c r="LGJ5" s="208"/>
      <c r="LGK5" s="208"/>
      <c r="LGL5" s="208"/>
      <c r="LGM5" s="208"/>
      <c r="LGN5" s="208"/>
      <c r="LGO5" s="208"/>
      <c r="LGP5" s="208"/>
      <c r="LGQ5" s="208"/>
      <c r="LGR5" s="208"/>
      <c r="LGS5" s="208"/>
      <c r="LGT5" s="208"/>
      <c r="LGU5" s="208"/>
      <c r="LGV5" s="208"/>
      <c r="LGW5" s="208"/>
      <c r="LGX5" s="208"/>
      <c r="LGY5" s="208"/>
      <c r="LGZ5" s="208"/>
      <c r="LHA5" s="208"/>
      <c r="LHB5" s="208"/>
      <c r="LHC5" s="208"/>
      <c r="LHD5" s="208"/>
      <c r="LHE5" s="208"/>
      <c r="LHF5" s="208"/>
      <c r="LHG5" s="208"/>
      <c r="LHH5" s="208"/>
      <c r="LHI5" s="208"/>
      <c r="LHJ5" s="208"/>
      <c r="LHK5" s="208"/>
      <c r="LHL5" s="208"/>
      <c r="LHM5" s="208"/>
      <c r="LHN5" s="208"/>
      <c r="LHO5" s="208"/>
      <c r="LHP5" s="208"/>
      <c r="LHQ5" s="208"/>
      <c r="LHR5" s="208"/>
      <c r="LHS5" s="208"/>
      <c r="LHT5" s="208"/>
      <c r="LHU5" s="208"/>
      <c r="LHV5" s="208"/>
      <c r="LHW5" s="208"/>
      <c r="LHX5" s="208"/>
      <c r="LHY5" s="208"/>
      <c r="LHZ5" s="208"/>
      <c r="LIA5" s="208"/>
      <c r="LIB5" s="208"/>
      <c r="LIC5" s="208"/>
      <c r="LID5" s="208"/>
      <c r="LIE5" s="208"/>
      <c r="LIF5" s="208"/>
      <c r="LIG5" s="208"/>
      <c r="LIH5" s="208"/>
      <c r="LII5" s="208"/>
      <c r="LIJ5" s="208"/>
      <c r="LIK5" s="208"/>
      <c r="LIL5" s="208"/>
      <c r="LIM5" s="208"/>
      <c r="LIN5" s="208"/>
      <c r="LIO5" s="208"/>
      <c r="LIP5" s="208"/>
      <c r="LIQ5" s="208"/>
      <c r="LIR5" s="208"/>
      <c r="LIS5" s="208"/>
      <c r="LIT5" s="208"/>
      <c r="LIU5" s="208"/>
      <c r="LIV5" s="208"/>
      <c r="LIW5" s="208"/>
      <c r="LIX5" s="208"/>
      <c r="LIY5" s="208"/>
      <c r="LIZ5" s="208"/>
      <c r="LJA5" s="208"/>
      <c r="LJB5" s="208"/>
      <c r="LJC5" s="208"/>
      <c r="LJD5" s="208"/>
      <c r="LJE5" s="208"/>
      <c r="LJF5" s="208"/>
      <c r="LJG5" s="208"/>
      <c r="LJH5" s="208"/>
      <c r="LJI5" s="208"/>
      <c r="LJJ5" s="208"/>
      <c r="LJK5" s="208"/>
      <c r="LJL5" s="208"/>
      <c r="LJM5" s="208"/>
      <c r="LJN5" s="208"/>
      <c r="LJO5" s="208"/>
      <c r="LJP5" s="208"/>
      <c r="LJQ5" s="208"/>
      <c r="LJR5" s="208"/>
      <c r="LJS5" s="208"/>
      <c r="LJT5" s="208"/>
      <c r="LJU5" s="208"/>
      <c r="LJV5" s="208"/>
      <c r="LJW5" s="208"/>
      <c r="LJX5" s="208"/>
      <c r="LJY5" s="208"/>
      <c r="LJZ5" s="208"/>
      <c r="LKA5" s="208"/>
      <c r="LKB5" s="208"/>
      <c r="LKC5" s="208"/>
      <c r="LKD5" s="208"/>
      <c r="LKE5" s="208"/>
      <c r="LKF5" s="208"/>
      <c r="LKG5" s="208"/>
      <c r="LKH5" s="208"/>
      <c r="LKI5" s="208"/>
      <c r="LKJ5" s="208"/>
      <c r="LKK5" s="208"/>
      <c r="LKL5" s="208"/>
      <c r="LKM5" s="208"/>
      <c r="LKN5" s="208"/>
      <c r="LKO5" s="208"/>
      <c r="LKP5" s="208"/>
      <c r="LKQ5" s="208"/>
      <c r="LKR5" s="208"/>
      <c r="LKS5" s="208"/>
      <c r="LKT5" s="208"/>
      <c r="LKU5" s="208"/>
      <c r="LKV5" s="208"/>
      <c r="LKW5" s="208"/>
      <c r="LKX5" s="208"/>
      <c r="LKY5" s="208"/>
      <c r="LKZ5" s="208"/>
      <c r="LLA5" s="208"/>
      <c r="LLB5" s="208"/>
      <c r="LLC5" s="208"/>
      <c r="LLD5" s="208"/>
      <c r="LLE5" s="208"/>
      <c r="LLF5" s="208"/>
      <c r="LLG5" s="208"/>
      <c r="LLH5" s="208"/>
      <c r="LLI5" s="208"/>
      <c r="LLJ5" s="208"/>
      <c r="LLK5" s="208"/>
      <c r="LLL5" s="208"/>
      <c r="LLM5" s="208"/>
      <c r="LLN5" s="208"/>
      <c r="LLO5" s="208"/>
      <c r="LLP5" s="208"/>
      <c r="LLQ5" s="208"/>
      <c r="LLR5" s="208"/>
      <c r="LLS5" s="208"/>
      <c r="LLT5" s="208"/>
      <c r="LLU5" s="208"/>
      <c r="LLV5" s="208"/>
      <c r="LLW5" s="208"/>
      <c r="LLX5" s="208"/>
      <c r="LLY5" s="208"/>
      <c r="LLZ5" s="208"/>
      <c r="LMA5" s="208"/>
      <c r="LMB5" s="208"/>
      <c r="LMC5" s="208"/>
      <c r="LMD5" s="208"/>
      <c r="LME5" s="208"/>
      <c r="LMF5" s="208"/>
      <c r="LMG5" s="208"/>
      <c r="LMH5" s="208"/>
      <c r="LMI5" s="208"/>
      <c r="LMJ5" s="208"/>
      <c r="LMK5" s="208"/>
      <c r="LML5" s="208"/>
      <c r="LMM5" s="208"/>
      <c r="LMN5" s="208"/>
      <c r="LMO5" s="208"/>
      <c r="LMP5" s="208"/>
      <c r="LMQ5" s="208"/>
      <c r="LMR5" s="208"/>
      <c r="LMS5" s="208"/>
      <c r="LMT5" s="208"/>
      <c r="LMU5" s="208"/>
      <c r="LMV5" s="208"/>
      <c r="LMW5" s="208"/>
      <c r="LMX5" s="208"/>
      <c r="LMY5" s="208"/>
      <c r="LMZ5" s="208"/>
      <c r="LNA5" s="208"/>
      <c r="LNB5" s="208"/>
      <c r="LNC5" s="208"/>
      <c r="LND5" s="208"/>
      <c r="LNE5" s="208"/>
      <c r="LNF5" s="208"/>
      <c r="LNG5" s="208"/>
      <c r="LNH5" s="208"/>
      <c r="LNI5" s="208"/>
      <c r="LNJ5" s="208"/>
      <c r="LNK5" s="208"/>
      <c r="LNL5" s="208"/>
      <c r="LNM5" s="208"/>
      <c r="LNN5" s="208"/>
      <c r="LNO5" s="208"/>
      <c r="LNP5" s="208"/>
      <c r="LNQ5" s="208"/>
      <c r="LNR5" s="208"/>
      <c r="LNS5" s="208"/>
      <c r="LNT5" s="208"/>
      <c r="LNU5" s="208"/>
      <c r="LNV5" s="208"/>
      <c r="LNW5" s="208"/>
      <c r="LNX5" s="208"/>
      <c r="LNY5" s="208"/>
      <c r="LNZ5" s="208"/>
      <c r="LOA5" s="208"/>
      <c r="LOB5" s="208"/>
      <c r="LOC5" s="208"/>
      <c r="LOD5" s="208"/>
      <c r="LOE5" s="208"/>
      <c r="LOF5" s="208"/>
      <c r="LOG5" s="208"/>
      <c r="LOH5" s="208"/>
      <c r="LOI5" s="208"/>
      <c r="LOJ5" s="208"/>
      <c r="LOK5" s="208"/>
      <c r="LOL5" s="208"/>
      <c r="LOM5" s="208"/>
      <c r="LON5" s="208"/>
      <c r="LOO5" s="208"/>
      <c r="LOP5" s="208"/>
      <c r="LOQ5" s="208"/>
      <c r="LOR5" s="208"/>
      <c r="LOS5" s="208"/>
      <c r="LOT5" s="208"/>
      <c r="LOU5" s="208"/>
      <c r="LOV5" s="208"/>
      <c r="LOW5" s="208"/>
      <c r="LOX5" s="208"/>
      <c r="LOY5" s="208"/>
      <c r="LOZ5" s="208"/>
      <c r="LPA5" s="208"/>
      <c r="LPB5" s="208"/>
      <c r="LPC5" s="208"/>
      <c r="LPD5" s="208"/>
      <c r="LPE5" s="208"/>
      <c r="LPF5" s="208"/>
      <c r="LPG5" s="208"/>
      <c r="LPH5" s="208"/>
      <c r="LPI5" s="208"/>
      <c r="LPJ5" s="208"/>
      <c r="LPK5" s="208"/>
      <c r="LPL5" s="208"/>
      <c r="LPM5" s="208"/>
      <c r="LPN5" s="208"/>
      <c r="LPO5" s="208"/>
      <c r="LPP5" s="208"/>
      <c r="LPQ5" s="208"/>
      <c r="LPR5" s="208"/>
      <c r="LPS5" s="208"/>
      <c r="LPT5" s="208"/>
      <c r="LPU5" s="208"/>
      <c r="LPV5" s="208"/>
      <c r="LPW5" s="208"/>
      <c r="LPX5" s="208"/>
      <c r="LPY5" s="208"/>
      <c r="LPZ5" s="208"/>
      <c r="LQA5" s="208"/>
      <c r="LQB5" s="208"/>
      <c r="LQC5" s="208"/>
      <c r="LQD5" s="208"/>
      <c r="LQE5" s="208"/>
      <c r="LQF5" s="208"/>
      <c r="LQG5" s="208"/>
      <c r="LQH5" s="208"/>
      <c r="LQI5" s="208"/>
      <c r="LQJ5" s="208"/>
      <c r="LQK5" s="208"/>
      <c r="LQL5" s="208"/>
      <c r="LQM5" s="208"/>
      <c r="LQN5" s="208"/>
      <c r="LQO5" s="208"/>
      <c r="LQP5" s="208"/>
      <c r="LQQ5" s="208"/>
      <c r="LQR5" s="208"/>
      <c r="LQS5" s="208"/>
      <c r="LQT5" s="208"/>
      <c r="LQU5" s="208"/>
      <c r="LQV5" s="208"/>
      <c r="LQW5" s="208"/>
      <c r="LQX5" s="208"/>
      <c r="LQY5" s="208"/>
      <c r="LQZ5" s="208"/>
      <c r="LRA5" s="208"/>
      <c r="LRB5" s="208"/>
      <c r="LRC5" s="208"/>
      <c r="LRD5" s="208"/>
      <c r="LRE5" s="208"/>
      <c r="LRF5" s="208"/>
      <c r="LRG5" s="208"/>
      <c r="LRH5" s="208"/>
      <c r="LRI5" s="208"/>
      <c r="LRJ5" s="208"/>
      <c r="LRK5" s="208"/>
      <c r="LRL5" s="208"/>
      <c r="LRM5" s="208"/>
      <c r="LRN5" s="208"/>
      <c r="LRO5" s="208"/>
      <c r="LRP5" s="208"/>
      <c r="LRQ5" s="208"/>
      <c r="LRR5" s="208"/>
      <c r="LRS5" s="208"/>
      <c r="LRT5" s="208"/>
      <c r="LRU5" s="208"/>
      <c r="LRV5" s="208"/>
      <c r="LRW5" s="208"/>
      <c r="LRX5" s="208"/>
      <c r="LRY5" s="208"/>
      <c r="LRZ5" s="208"/>
      <c r="LSA5" s="208"/>
      <c r="LSB5" s="208"/>
      <c r="LSC5" s="208"/>
      <c r="LSD5" s="208"/>
      <c r="LSE5" s="208"/>
      <c r="LSF5" s="208"/>
      <c r="LSG5" s="208"/>
      <c r="LSH5" s="208"/>
      <c r="LSI5" s="208"/>
      <c r="LSJ5" s="208"/>
      <c r="LSK5" s="208"/>
      <c r="LSL5" s="208"/>
      <c r="LSM5" s="208"/>
      <c r="LSN5" s="208"/>
      <c r="LSO5" s="208"/>
      <c r="LSP5" s="208"/>
      <c r="LSQ5" s="208"/>
      <c r="LSR5" s="208"/>
      <c r="LSS5" s="208"/>
      <c r="LST5" s="208"/>
      <c r="LSU5" s="208"/>
      <c r="LSV5" s="208"/>
      <c r="LSW5" s="208"/>
      <c r="LSX5" s="208"/>
      <c r="LSY5" s="208"/>
      <c r="LSZ5" s="208"/>
      <c r="LTA5" s="208"/>
      <c r="LTB5" s="208"/>
      <c r="LTC5" s="208"/>
      <c r="LTD5" s="208"/>
      <c r="LTE5" s="208"/>
      <c r="LTF5" s="208"/>
      <c r="LTG5" s="208"/>
      <c r="LTH5" s="208"/>
      <c r="LTI5" s="208"/>
      <c r="LTJ5" s="208"/>
      <c r="LTK5" s="208"/>
      <c r="LTL5" s="208"/>
      <c r="LTM5" s="208"/>
      <c r="LTN5" s="208"/>
      <c r="LTO5" s="208"/>
      <c r="LTP5" s="208"/>
      <c r="LTQ5" s="208"/>
      <c r="LTR5" s="208"/>
      <c r="LTS5" s="208"/>
      <c r="LTT5" s="208"/>
      <c r="LTU5" s="208"/>
      <c r="LTV5" s="208"/>
      <c r="LTW5" s="208"/>
      <c r="LTX5" s="208"/>
      <c r="LTY5" s="208"/>
      <c r="LTZ5" s="208"/>
      <c r="LUA5" s="208"/>
      <c r="LUB5" s="208"/>
      <c r="LUC5" s="208"/>
      <c r="LUD5" s="208"/>
      <c r="LUE5" s="208"/>
      <c r="LUF5" s="208"/>
      <c r="LUG5" s="208"/>
      <c r="LUH5" s="208"/>
      <c r="LUI5" s="208"/>
      <c r="LUJ5" s="208"/>
      <c r="LUK5" s="208"/>
      <c r="LUL5" s="208"/>
      <c r="LUM5" s="208"/>
      <c r="LUN5" s="208"/>
      <c r="LUO5" s="208"/>
      <c r="LUP5" s="208"/>
      <c r="LUQ5" s="208"/>
      <c r="LUR5" s="208"/>
      <c r="LUS5" s="208"/>
      <c r="LUT5" s="208"/>
      <c r="LUU5" s="208"/>
      <c r="LUV5" s="208"/>
      <c r="LUW5" s="208"/>
      <c r="LUX5" s="208"/>
      <c r="LUY5" s="208"/>
      <c r="LUZ5" s="208"/>
      <c r="LVA5" s="208"/>
      <c r="LVB5" s="208"/>
      <c r="LVC5" s="208"/>
      <c r="LVD5" s="208"/>
      <c r="LVE5" s="208"/>
      <c r="LVF5" s="208"/>
      <c r="LVG5" s="208"/>
      <c r="LVH5" s="208"/>
      <c r="LVI5" s="208"/>
      <c r="LVJ5" s="208"/>
      <c r="LVK5" s="208"/>
      <c r="LVL5" s="208"/>
      <c r="LVM5" s="208"/>
      <c r="LVN5" s="208"/>
      <c r="LVO5" s="208"/>
      <c r="LVP5" s="208"/>
      <c r="LVQ5" s="208"/>
      <c r="LVR5" s="208"/>
      <c r="LVS5" s="208"/>
      <c r="LVT5" s="208"/>
      <c r="LVU5" s="208"/>
      <c r="LVV5" s="208"/>
      <c r="LVW5" s="208"/>
      <c r="LVX5" s="208"/>
      <c r="LVY5" s="208"/>
      <c r="LVZ5" s="208"/>
      <c r="LWA5" s="208"/>
      <c r="LWB5" s="208"/>
      <c r="LWC5" s="208"/>
      <c r="LWD5" s="208"/>
      <c r="LWE5" s="208"/>
      <c r="LWF5" s="208"/>
      <c r="LWG5" s="208"/>
      <c r="LWH5" s="208"/>
      <c r="LWI5" s="208"/>
      <c r="LWJ5" s="208"/>
      <c r="LWK5" s="208"/>
      <c r="LWL5" s="208"/>
      <c r="LWM5" s="208"/>
      <c r="LWN5" s="208"/>
      <c r="LWO5" s="208"/>
      <c r="LWP5" s="208"/>
      <c r="LWQ5" s="208"/>
      <c r="LWR5" s="208"/>
      <c r="LWS5" s="208"/>
      <c r="LWT5" s="208"/>
      <c r="LWU5" s="208"/>
      <c r="LWV5" s="208"/>
      <c r="LWW5" s="208"/>
      <c r="LWX5" s="208"/>
      <c r="LWY5" s="208"/>
      <c r="LWZ5" s="208"/>
      <c r="LXA5" s="208"/>
      <c r="LXB5" s="208"/>
      <c r="LXC5" s="208"/>
      <c r="LXD5" s="208"/>
      <c r="LXE5" s="208"/>
      <c r="LXF5" s="208"/>
      <c r="LXG5" s="208"/>
      <c r="LXH5" s="208"/>
      <c r="LXI5" s="208"/>
      <c r="LXJ5" s="208"/>
      <c r="LXK5" s="208"/>
      <c r="LXL5" s="208"/>
      <c r="LXM5" s="208"/>
      <c r="LXN5" s="208"/>
      <c r="LXO5" s="208"/>
      <c r="LXP5" s="208"/>
      <c r="LXQ5" s="208"/>
      <c r="LXR5" s="208"/>
      <c r="LXS5" s="208"/>
      <c r="LXT5" s="208"/>
      <c r="LXU5" s="208"/>
      <c r="LXV5" s="208"/>
      <c r="LXW5" s="208"/>
      <c r="LXX5" s="208"/>
      <c r="LXY5" s="208"/>
      <c r="LXZ5" s="208"/>
      <c r="LYA5" s="208"/>
      <c r="LYB5" s="208"/>
      <c r="LYC5" s="208"/>
      <c r="LYD5" s="208"/>
      <c r="LYE5" s="208"/>
      <c r="LYF5" s="208"/>
      <c r="LYG5" s="208"/>
      <c r="LYH5" s="208"/>
      <c r="LYI5" s="208"/>
      <c r="LYJ5" s="208"/>
      <c r="LYK5" s="208"/>
      <c r="LYL5" s="208"/>
      <c r="LYM5" s="208"/>
      <c r="LYN5" s="208"/>
      <c r="LYO5" s="208"/>
      <c r="LYP5" s="208"/>
      <c r="LYQ5" s="208"/>
      <c r="LYR5" s="208"/>
      <c r="LYS5" s="208"/>
      <c r="LYT5" s="208"/>
      <c r="LYU5" s="208"/>
      <c r="LYV5" s="208"/>
      <c r="LYW5" s="208"/>
      <c r="LYX5" s="208"/>
      <c r="LYY5" s="208"/>
      <c r="LYZ5" s="208"/>
      <c r="LZA5" s="208"/>
      <c r="LZB5" s="208"/>
      <c r="LZC5" s="208"/>
      <c r="LZD5" s="208"/>
      <c r="LZE5" s="208"/>
      <c r="LZF5" s="208"/>
      <c r="LZG5" s="208"/>
      <c r="LZH5" s="208"/>
      <c r="LZI5" s="208"/>
      <c r="LZJ5" s="208"/>
      <c r="LZK5" s="208"/>
      <c r="LZL5" s="208"/>
      <c r="LZM5" s="208"/>
      <c r="LZN5" s="208"/>
      <c r="LZO5" s="208"/>
      <c r="LZP5" s="208"/>
      <c r="LZQ5" s="208"/>
      <c r="LZR5" s="208"/>
      <c r="LZS5" s="208"/>
      <c r="LZT5" s="208"/>
      <c r="LZU5" s="208"/>
      <c r="LZV5" s="208"/>
      <c r="LZW5" s="208"/>
      <c r="LZX5" s="208"/>
      <c r="LZY5" s="208"/>
      <c r="LZZ5" s="208"/>
      <c r="MAA5" s="208"/>
      <c r="MAB5" s="208"/>
      <c r="MAC5" s="208"/>
      <c r="MAD5" s="208"/>
      <c r="MAE5" s="208"/>
      <c r="MAF5" s="208"/>
      <c r="MAG5" s="208"/>
      <c r="MAH5" s="208"/>
      <c r="MAI5" s="208"/>
      <c r="MAJ5" s="208"/>
      <c r="MAK5" s="208"/>
      <c r="MAL5" s="208"/>
      <c r="MAM5" s="208"/>
      <c r="MAN5" s="208"/>
      <c r="MAO5" s="208"/>
      <c r="MAP5" s="208"/>
      <c r="MAQ5" s="208"/>
      <c r="MAR5" s="208"/>
      <c r="MAS5" s="208"/>
      <c r="MAT5" s="208"/>
      <c r="MAU5" s="208"/>
      <c r="MAV5" s="208"/>
      <c r="MAW5" s="208"/>
      <c r="MAX5" s="208"/>
      <c r="MAY5" s="208"/>
      <c r="MAZ5" s="208"/>
      <c r="MBA5" s="208"/>
      <c r="MBB5" s="208"/>
      <c r="MBC5" s="208"/>
      <c r="MBD5" s="208"/>
      <c r="MBE5" s="208"/>
      <c r="MBF5" s="208"/>
      <c r="MBG5" s="208"/>
      <c r="MBH5" s="208"/>
      <c r="MBI5" s="208"/>
      <c r="MBJ5" s="208"/>
      <c r="MBK5" s="208"/>
      <c r="MBL5" s="208"/>
      <c r="MBM5" s="208"/>
      <c r="MBN5" s="208"/>
      <c r="MBO5" s="208"/>
      <c r="MBP5" s="208"/>
      <c r="MBQ5" s="208"/>
      <c r="MBR5" s="208"/>
      <c r="MBS5" s="208"/>
      <c r="MBT5" s="208"/>
      <c r="MBU5" s="208"/>
      <c r="MBV5" s="208"/>
      <c r="MBW5" s="208"/>
      <c r="MBX5" s="208"/>
      <c r="MBY5" s="208"/>
      <c r="MBZ5" s="208"/>
      <c r="MCA5" s="208"/>
      <c r="MCB5" s="208"/>
      <c r="MCC5" s="208"/>
      <c r="MCD5" s="208"/>
      <c r="MCE5" s="208"/>
      <c r="MCF5" s="208"/>
      <c r="MCG5" s="208"/>
      <c r="MCH5" s="208"/>
      <c r="MCI5" s="208"/>
      <c r="MCJ5" s="208"/>
      <c r="MCK5" s="208"/>
      <c r="MCL5" s="208"/>
      <c r="MCM5" s="208"/>
      <c r="MCN5" s="208"/>
      <c r="MCO5" s="208"/>
      <c r="MCP5" s="208"/>
      <c r="MCQ5" s="208"/>
      <c r="MCR5" s="208"/>
      <c r="MCS5" s="208"/>
      <c r="MCT5" s="208"/>
      <c r="MCU5" s="208"/>
      <c r="MCV5" s="208"/>
      <c r="MCW5" s="208"/>
      <c r="MCX5" s="208"/>
      <c r="MCY5" s="208"/>
      <c r="MCZ5" s="208"/>
      <c r="MDA5" s="208"/>
      <c r="MDB5" s="208"/>
      <c r="MDC5" s="208"/>
      <c r="MDD5" s="208"/>
      <c r="MDE5" s="208"/>
      <c r="MDF5" s="208"/>
      <c r="MDG5" s="208"/>
      <c r="MDH5" s="208"/>
      <c r="MDI5" s="208"/>
      <c r="MDJ5" s="208"/>
      <c r="MDK5" s="208"/>
      <c r="MDL5" s="208"/>
      <c r="MDM5" s="208"/>
      <c r="MDN5" s="208"/>
      <c r="MDO5" s="208"/>
      <c r="MDP5" s="208"/>
      <c r="MDQ5" s="208"/>
      <c r="MDR5" s="208"/>
      <c r="MDS5" s="208"/>
      <c r="MDT5" s="208"/>
      <c r="MDU5" s="208"/>
      <c r="MDV5" s="208"/>
      <c r="MDW5" s="208"/>
      <c r="MDX5" s="208"/>
      <c r="MDY5" s="208"/>
      <c r="MDZ5" s="208"/>
      <c r="MEA5" s="208"/>
      <c r="MEB5" s="208"/>
      <c r="MEC5" s="208"/>
      <c r="MED5" s="208"/>
      <c r="MEE5" s="208"/>
      <c r="MEF5" s="208"/>
      <c r="MEG5" s="208"/>
      <c r="MEH5" s="208"/>
      <c r="MEI5" s="208"/>
      <c r="MEJ5" s="208"/>
      <c r="MEK5" s="208"/>
      <c r="MEL5" s="208"/>
      <c r="MEM5" s="208"/>
      <c r="MEN5" s="208"/>
      <c r="MEO5" s="208"/>
      <c r="MEP5" s="208"/>
      <c r="MEQ5" s="208"/>
      <c r="MER5" s="208"/>
      <c r="MES5" s="208"/>
      <c r="MET5" s="208"/>
      <c r="MEU5" s="208"/>
      <c r="MEV5" s="208"/>
      <c r="MEW5" s="208"/>
      <c r="MEX5" s="208"/>
      <c r="MEY5" s="208"/>
      <c r="MEZ5" s="208"/>
      <c r="MFA5" s="208"/>
      <c r="MFB5" s="208"/>
      <c r="MFC5" s="208"/>
      <c r="MFD5" s="208"/>
      <c r="MFE5" s="208"/>
      <c r="MFF5" s="208"/>
      <c r="MFG5" s="208"/>
      <c r="MFH5" s="208"/>
      <c r="MFI5" s="208"/>
      <c r="MFJ5" s="208"/>
      <c r="MFK5" s="208"/>
      <c r="MFL5" s="208"/>
      <c r="MFM5" s="208"/>
      <c r="MFN5" s="208"/>
      <c r="MFO5" s="208"/>
      <c r="MFP5" s="208"/>
      <c r="MFQ5" s="208"/>
      <c r="MFR5" s="208"/>
      <c r="MFS5" s="208"/>
      <c r="MFT5" s="208"/>
      <c r="MFU5" s="208"/>
      <c r="MFV5" s="208"/>
      <c r="MFW5" s="208"/>
      <c r="MFX5" s="208"/>
      <c r="MFY5" s="208"/>
      <c r="MFZ5" s="208"/>
      <c r="MGA5" s="208"/>
      <c r="MGB5" s="208"/>
      <c r="MGC5" s="208"/>
      <c r="MGD5" s="208"/>
      <c r="MGE5" s="208"/>
      <c r="MGF5" s="208"/>
      <c r="MGG5" s="208"/>
      <c r="MGH5" s="208"/>
      <c r="MGI5" s="208"/>
      <c r="MGJ5" s="208"/>
      <c r="MGK5" s="208"/>
      <c r="MGL5" s="208"/>
      <c r="MGM5" s="208"/>
      <c r="MGN5" s="208"/>
      <c r="MGO5" s="208"/>
      <c r="MGP5" s="208"/>
      <c r="MGQ5" s="208"/>
      <c r="MGR5" s="208"/>
      <c r="MGS5" s="208"/>
      <c r="MGT5" s="208"/>
      <c r="MGU5" s="208"/>
      <c r="MGV5" s="208"/>
      <c r="MGW5" s="208"/>
      <c r="MGX5" s="208"/>
      <c r="MGY5" s="208"/>
      <c r="MGZ5" s="208"/>
      <c r="MHA5" s="208"/>
      <c r="MHB5" s="208"/>
      <c r="MHC5" s="208"/>
      <c r="MHD5" s="208"/>
      <c r="MHE5" s="208"/>
      <c r="MHF5" s="208"/>
      <c r="MHG5" s="208"/>
      <c r="MHH5" s="208"/>
      <c r="MHI5" s="208"/>
      <c r="MHJ5" s="208"/>
      <c r="MHK5" s="208"/>
      <c r="MHL5" s="208"/>
      <c r="MHM5" s="208"/>
      <c r="MHN5" s="208"/>
      <c r="MHO5" s="208"/>
      <c r="MHP5" s="208"/>
      <c r="MHQ5" s="208"/>
      <c r="MHR5" s="208"/>
      <c r="MHS5" s="208"/>
      <c r="MHT5" s="208"/>
      <c r="MHU5" s="208"/>
      <c r="MHV5" s="208"/>
      <c r="MHW5" s="208"/>
      <c r="MHX5" s="208"/>
      <c r="MHY5" s="208"/>
      <c r="MHZ5" s="208"/>
      <c r="MIA5" s="208"/>
      <c r="MIB5" s="208"/>
      <c r="MIC5" s="208"/>
      <c r="MID5" s="208"/>
      <c r="MIE5" s="208"/>
      <c r="MIF5" s="208"/>
      <c r="MIG5" s="208"/>
      <c r="MIH5" s="208"/>
      <c r="MII5" s="208"/>
      <c r="MIJ5" s="208"/>
      <c r="MIK5" s="208"/>
      <c r="MIL5" s="208"/>
      <c r="MIM5" s="208"/>
      <c r="MIN5" s="208"/>
      <c r="MIO5" s="208"/>
      <c r="MIP5" s="208"/>
      <c r="MIQ5" s="208"/>
      <c r="MIR5" s="208"/>
      <c r="MIS5" s="208"/>
      <c r="MIT5" s="208"/>
      <c r="MIU5" s="208"/>
      <c r="MIV5" s="208"/>
      <c r="MIW5" s="208"/>
      <c r="MIX5" s="208"/>
      <c r="MIY5" s="208"/>
      <c r="MIZ5" s="208"/>
      <c r="MJA5" s="208"/>
      <c r="MJB5" s="208"/>
      <c r="MJC5" s="208"/>
      <c r="MJD5" s="208"/>
      <c r="MJE5" s="208"/>
      <c r="MJF5" s="208"/>
      <c r="MJG5" s="208"/>
      <c r="MJH5" s="208"/>
      <c r="MJI5" s="208"/>
      <c r="MJJ5" s="208"/>
      <c r="MJK5" s="208"/>
      <c r="MJL5" s="208"/>
      <c r="MJM5" s="208"/>
      <c r="MJN5" s="208"/>
      <c r="MJO5" s="208"/>
      <c r="MJP5" s="208"/>
      <c r="MJQ5" s="208"/>
      <c r="MJR5" s="208"/>
      <c r="MJS5" s="208"/>
      <c r="MJT5" s="208"/>
      <c r="MJU5" s="208"/>
      <c r="MJV5" s="208"/>
      <c r="MJW5" s="208"/>
      <c r="MJX5" s="208"/>
      <c r="MJY5" s="208"/>
      <c r="MJZ5" s="208"/>
      <c r="MKA5" s="208"/>
      <c r="MKB5" s="208"/>
      <c r="MKC5" s="208"/>
      <c r="MKD5" s="208"/>
      <c r="MKE5" s="208"/>
      <c r="MKF5" s="208"/>
      <c r="MKG5" s="208"/>
      <c r="MKH5" s="208"/>
      <c r="MKI5" s="208"/>
      <c r="MKJ5" s="208"/>
      <c r="MKK5" s="208"/>
      <c r="MKL5" s="208"/>
      <c r="MKM5" s="208"/>
      <c r="MKN5" s="208"/>
      <c r="MKO5" s="208"/>
      <c r="MKP5" s="208"/>
      <c r="MKQ5" s="208"/>
      <c r="MKR5" s="208"/>
      <c r="MKS5" s="208"/>
      <c r="MKT5" s="208"/>
      <c r="MKU5" s="208"/>
      <c r="MKV5" s="208"/>
      <c r="MKW5" s="208"/>
      <c r="MKX5" s="208"/>
      <c r="MKY5" s="208"/>
      <c r="MKZ5" s="208"/>
      <c r="MLA5" s="208"/>
      <c r="MLB5" s="208"/>
      <c r="MLC5" s="208"/>
      <c r="MLD5" s="208"/>
      <c r="MLE5" s="208"/>
      <c r="MLF5" s="208"/>
      <c r="MLG5" s="208"/>
      <c r="MLH5" s="208"/>
      <c r="MLI5" s="208"/>
      <c r="MLJ5" s="208"/>
      <c r="MLK5" s="208"/>
      <c r="MLL5" s="208"/>
      <c r="MLM5" s="208"/>
      <c r="MLN5" s="208"/>
      <c r="MLO5" s="208"/>
      <c r="MLP5" s="208"/>
      <c r="MLQ5" s="208"/>
      <c r="MLR5" s="208"/>
      <c r="MLS5" s="208"/>
      <c r="MLT5" s="208"/>
      <c r="MLU5" s="208"/>
      <c r="MLV5" s="208"/>
      <c r="MLW5" s="208"/>
      <c r="MLX5" s="208"/>
      <c r="MLY5" s="208"/>
      <c r="MLZ5" s="208"/>
      <c r="MMA5" s="208"/>
      <c r="MMB5" s="208"/>
      <c r="MMC5" s="208"/>
      <c r="MMD5" s="208"/>
      <c r="MME5" s="208"/>
      <c r="MMF5" s="208"/>
      <c r="MMG5" s="208"/>
      <c r="MMH5" s="208"/>
      <c r="MMI5" s="208"/>
      <c r="MMJ5" s="208"/>
      <c r="MMK5" s="208"/>
      <c r="MML5" s="208"/>
      <c r="MMM5" s="208"/>
      <c r="MMN5" s="208"/>
      <c r="MMO5" s="208"/>
      <c r="MMP5" s="208"/>
      <c r="MMQ5" s="208"/>
      <c r="MMR5" s="208"/>
      <c r="MMS5" s="208"/>
      <c r="MMT5" s="208"/>
      <c r="MMU5" s="208"/>
      <c r="MMV5" s="208"/>
      <c r="MMW5" s="208"/>
      <c r="MMX5" s="208"/>
      <c r="MMY5" s="208"/>
      <c r="MMZ5" s="208"/>
      <c r="MNA5" s="208"/>
      <c r="MNB5" s="208"/>
      <c r="MNC5" s="208"/>
      <c r="MND5" s="208"/>
      <c r="MNE5" s="208"/>
      <c r="MNF5" s="208"/>
      <c r="MNG5" s="208"/>
      <c r="MNH5" s="208"/>
      <c r="MNI5" s="208"/>
      <c r="MNJ5" s="208"/>
      <c r="MNK5" s="208"/>
      <c r="MNL5" s="208"/>
      <c r="MNM5" s="208"/>
      <c r="MNN5" s="208"/>
      <c r="MNO5" s="208"/>
      <c r="MNP5" s="208"/>
      <c r="MNQ5" s="208"/>
      <c r="MNR5" s="208"/>
      <c r="MNS5" s="208"/>
      <c r="MNT5" s="208"/>
      <c r="MNU5" s="208"/>
      <c r="MNV5" s="208"/>
      <c r="MNW5" s="208"/>
      <c r="MNX5" s="208"/>
      <c r="MNY5" s="208"/>
      <c r="MNZ5" s="208"/>
      <c r="MOA5" s="208"/>
      <c r="MOB5" s="208"/>
      <c r="MOC5" s="208"/>
      <c r="MOD5" s="208"/>
      <c r="MOE5" s="208"/>
      <c r="MOF5" s="208"/>
      <c r="MOG5" s="208"/>
      <c r="MOH5" s="208"/>
      <c r="MOI5" s="208"/>
      <c r="MOJ5" s="208"/>
      <c r="MOK5" s="208"/>
      <c r="MOL5" s="208"/>
      <c r="MOM5" s="208"/>
      <c r="MON5" s="208"/>
      <c r="MOO5" s="208"/>
      <c r="MOP5" s="208"/>
      <c r="MOQ5" s="208"/>
      <c r="MOR5" s="208"/>
      <c r="MOS5" s="208"/>
      <c r="MOT5" s="208"/>
      <c r="MOU5" s="208"/>
      <c r="MOV5" s="208"/>
      <c r="MOW5" s="208"/>
      <c r="MOX5" s="208"/>
      <c r="MOY5" s="208"/>
      <c r="MOZ5" s="208"/>
      <c r="MPA5" s="208"/>
      <c r="MPB5" s="208"/>
      <c r="MPC5" s="208"/>
      <c r="MPD5" s="208"/>
      <c r="MPE5" s="208"/>
      <c r="MPF5" s="208"/>
      <c r="MPG5" s="208"/>
      <c r="MPH5" s="208"/>
      <c r="MPI5" s="208"/>
      <c r="MPJ5" s="208"/>
      <c r="MPK5" s="208"/>
      <c r="MPL5" s="208"/>
      <c r="MPM5" s="208"/>
      <c r="MPN5" s="208"/>
      <c r="MPO5" s="208"/>
      <c r="MPP5" s="208"/>
      <c r="MPQ5" s="208"/>
      <c r="MPR5" s="208"/>
      <c r="MPS5" s="208"/>
      <c r="MPT5" s="208"/>
      <c r="MPU5" s="208"/>
      <c r="MPV5" s="208"/>
      <c r="MPW5" s="208"/>
      <c r="MPX5" s="208"/>
      <c r="MPY5" s="208"/>
      <c r="MPZ5" s="208"/>
      <c r="MQA5" s="208"/>
      <c r="MQB5" s="208"/>
      <c r="MQC5" s="208"/>
      <c r="MQD5" s="208"/>
      <c r="MQE5" s="208"/>
      <c r="MQF5" s="208"/>
      <c r="MQG5" s="208"/>
      <c r="MQH5" s="208"/>
      <c r="MQI5" s="208"/>
      <c r="MQJ5" s="208"/>
      <c r="MQK5" s="208"/>
      <c r="MQL5" s="208"/>
      <c r="MQM5" s="208"/>
      <c r="MQN5" s="208"/>
      <c r="MQO5" s="208"/>
      <c r="MQP5" s="208"/>
      <c r="MQQ5" s="208"/>
      <c r="MQR5" s="208"/>
      <c r="MQS5" s="208"/>
      <c r="MQT5" s="208"/>
      <c r="MQU5" s="208"/>
      <c r="MQV5" s="208"/>
      <c r="MQW5" s="208"/>
      <c r="MQX5" s="208"/>
      <c r="MQY5" s="208"/>
      <c r="MQZ5" s="208"/>
      <c r="MRA5" s="208"/>
      <c r="MRB5" s="208"/>
      <c r="MRC5" s="208"/>
      <c r="MRD5" s="208"/>
      <c r="MRE5" s="208"/>
      <c r="MRF5" s="208"/>
      <c r="MRG5" s="208"/>
      <c r="MRH5" s="208"/>
      <c r="MRI5" s="208"/>
      <c r="MRJ5" s="208"/>
      <c r="MRK5" s="208"/>
      <c r="MRL5" s="208"/>
      <c r="MRM5" s="208"/>
      <c r="MRN5" s="208"/>
      <c r="MRO5" s="208"/>
      <c r="MRP5" s="208"/>
      <c r="MRQ5" s="208"/>
      <c r="MRR5" s="208"/>
      <c r="MRS5" s="208"/>
      <c r="MRT5" s="208"/>
      <c r="MRU5" s="208"/>
      <c r="MRV5" s="208"/>
      <c r="MRW5" s="208"/>
      <c r="MRX5" s="208"/>
      <c r="MRY5" s="208"/>
      <c r="MRZ5" s="208"/>
      <c r="MSA5" s="208"/>
      <c r="MSB5" s="208"/>
      <c r="MSC5" s="208"/>
      <c r="MSD5" s="208"/>
      <c r="MSE5" s="208"/>
      <c r="MSF5" s="208"/>
      <c r="MSG5" s="208"/>
      <c r="MSH5" s="208"/>
      <c r="MSI5" s="208"/>
      <c r="MSJ5" s="208"/>
      <c r="MSK5" s="208"/>
      <c r="MSL5" s="208"/>
      <c r="MSM5" s="208"/>
      <c r="MSN5" s="208"/>
      <c r="MSO5" s="208"/>
      <c r="MSP5" s="208"/>
      <c r="MSQ5" s="208"/>
      <c r="MSR5" s="208"/>
      <c r="MSS5" s="208"/>
      <c r="MST5" s="208"/>
      <c r="MSU5" s="208"/>
      <c r="MSV5" s="208"/>
      <c r="MSW5" s="208"/>
      <c r="MSX5" s="208"/>
      <c r="MSY5" s="208"/>
      <c r="MSZ5" s="208"/>
      <c r="MTA5" s="208"/>
      <c r="MTB5" s="208"/>
      <c r="MTC5" s="208"/>
      <c r="MTD5" s="208"/>
      <c r="MTE5" s="208"/>
      <c r="MTF5" s="208"/>
      <c r="MTG5" s="208"/>
      <c r="MTH5" s="208"/>
      <c r="MTI5" s="208"/>
      <c r="MTJ5" s="208"/>
      <c r="MTK5" s="208"/>
      <c r="MTL5" s="208"/>
      <c r="MTM5" s="208"/>
      <c r="MTN5" s="208"/>
      <c r="MTO5" s="208"/>
      <c r="MTP5" s="208"/>
      <c r="MTQ5" s="208"/>
      <c r="MTR5" s="208"/>
      <c r="MTS5" s="208"/>
      <c r="MTT5" s="208"/>
      <c r="MTU5" s="208"/>
      <c r="MTV5" s="208"/>
      <c r="MTW5" s="208"/>
      <c r="MTX5" s="208"/>
      <c r="MTY5" s="208"/>
      <c r="MTZ5" s="208"/>
      <c r="MUA5" s="208"/>
      <c r="MUB5" s="208"/>
      <c r="MUC5" s="208"/>
      <c r="MUD5" s="208"/>
      <c r="MUE5" s="208"/>
      <c r="MUF5" s="208"/>
      <c r="MUG5" s="208"/>
      <c r="MUH5" s="208"/>
      <c r="MUI5" s="208"/>
      <c r="MUJ5" s="208"/>
      <c r="MUK5" s="208"/>
      <c r="MUL5" s="208"/>
      <c r="MUM5" s="208"/>
      <c r="MUN5" s="208"/>
      <c r="MUO5" s="208"/>
      <c r="MUP5" s="208"/>
      <c r="MUQ5" s="208"/>
      <c r="MUR5" s="208"/>
      <c r="MUS5" s="208"/>
      <c r="MUT5" s="208"/>
      <c r="MUU5" s="208"/>
      <c r="MUV5" s="208"/>
      <c r="MUW5" s="208"/>
      <c r="MUX5" s="208"/>
      <c r="MUY5" s="208"/>
      <c r="MUZ5" s="208"/>
      <c r="MVA5" s="208"/>
      <c r="MVB5" s="208"/>
      <c r="MVC5" s="208"/>
      <c r="MVD5" s="208"/>
      <c r="MVE5" s="208"/>
      <c r="MVF5" s="208"/>
      <c r="MVG5" s="208"/>
      <c r="MVH5" s="208"/>
      <c r="MVI5" s="208"/>
      <c r="MVJ5" s="208"/>
      <c r="MVK5" s="208"/>
      <c r="MVL5" s="208"/>
      <c r="MVM5" s="208"/>
      <c r="MVN5" s="208"/>
      <c r="MVO5" s="208"/>
      <c r="MVP5" s="208"/>
      <c r="MVQ5" s="208"/>
      <c r="MVR5" s="208"/>
      <c r="MVS5" s="208"/>
      <c r="MVT5" s="208"/>
      <c r="MVU5" s="208"/>
      <c r="MVV5" s="208"/>
      <c r="MVW5" s="208"/>
      <c r="MVX5" s="208"/>
      <c r="MVY5" s="208"/>
      <c r="MVZ5" s="208"/>
      <c r="MWA5" s="208"/>
      <c r="MWB5" s="208"/>
      <c r="MWC5" s="208"/>
      <c r="MWD5" s="208"/>
      <c r="MWE5" s="208"/>
      <c r="MWF5" s="208"/>
      <c r="MWG5" s="208"/>
      <c r="MWH5" s="208"/>
      <c r="MWI5" s="208"/>
      <c r="MWJ5" s="208"/>
      <c r="MWK5" s="208"/>
      <c r="MWL5" s="208"/>
      <c r="MWM5" s="208"/>
      <c r="MWN5" s="208"/>
      <c r="MWO5" s="208"/>
      <c r="MWP5" s="208"/>
      <c r="MWQ5" s="208"/>
      <c r="MWR5" s="208"/>
      <c r="MWS5" s="208"/>
      <c r="MWT5" s="208"/>
      <c r="MWU5" s="208"/>
      <c r="MWV5" s="208"/>
      <c r="MWW5" s="208"/>
      <c r="MWX5" s="208"/>
      <c r="MWY5" s="208"/>
      <c r="MWZ5" s="208"/>
      <c r="MXA5" s="208"/>
      <c r="MXB5" s="208"/>
      <c r="MXC5" s="208"/>
      <c r="MXD5" s="208"/>
      <c r="MXE5" s="208"/>
      <c r="MXF5" s="208"/>
      <c r="MXG5" s="208"/>
      <c r="MXH5" s="208"/>
      <c r="MXI5" s="208"/>
      <c r="MXJ5" s="208"/>
      <c r="MXK5" s="208"/>
      <c r="MXL5" s="208"/>
      <c r="MXM5" s="208"/>
      <c r="MXN5" s="208"/>
      <c r="MXO5" s="208"/>
      <c r="MXP5" s="208"/>
      <c r="MXQ5" s="208"/>
      <c r="MXR5" s="208"/>
      <c r="MXS5" s="208"/>
      <c r="MXT5" s="208"/>
      <c r="MXU5" s="208"/>
      <c r="MXV5" s="208"/>
      <c r="MXW5" s="208"/>
      <c r="MXX5" s="208"/>
      <c r="MXY5" s="208"/>
      <c r="MXZ5" s="208"/>
      <c r="MYA5" s="208"/>
      <c r="MYB5" s="208"/>
      <c r="MYC5" s="208"/>
      <c r="MYD5" s="208"/>
      <c r="MYE5" s="208"/>
      <c r="MYF5" s="208"/>
      <c r="MYG5" s="208"/>
      <c r="MYH5" s="208"/>
      <c r="MYI5" s="208"/>
      <c r="MYJ5" s="208"/>
      <c r="MYK5" s="208"/>
      <c r="MYL5" s="208"/>
      <c r="MYM5" s="208"/>
      <c r="MYN5" s="208"/>
      <c r="MYO5" s="208"/>
      <c r="MYP5" s="208"/>
      <c r="MYQ5" s="208"/>
      <c r="MYR5" s="208"/>
      <c r="MYS5" s="208"/>
      <c r="MYT5" s="208"/>
      <c r="MYU5" s="208"/>
      <c r="MYV5" s="208"/>
      <c r="MYW5" s="208"/>
      <c r="MYX5" s="208"/>
      <c r="MYY5" s="208"/>
      <c r="MYZ5" s="208"/>
      <c r="MZA5" s="208"/>
      <c r="MZB5" s="208"/>
      <c r="MZC5" s="208"/>
      <c r="MZD5" s="208"/>
      <c r="MZE5" s="208"/>
      <c r="MZF5" s="208"/>
      <c r="MZG5" s="208"/>
      <c r="MZH5" s="208"/>
      <c r="MZI5" s="208"/>
      <c r="MZJ5" s="208"/>
      <c r="MZK5" s="208"/>
      <c r="MZL5" s="208"/>
      <c r="MZM5" s="208"/>
      <c r="MZN5" s="208"/>
      <c r="MZO5" s="208"/>
      <c r="MZP5" s="208"/>
      <c r="MZQ5" s="208"/>
      <c r="MZR5" s="208"/>
      <c r="MZS5" s="208"/>
      <c r="MZT5" s="208"/>
      <c r="MZU5" s="208"/>
      <c r="MZV5" s="208"/>
      <c r="MZW5" s="208"/>
      <c r="MZX5" s="208"/>
      <c r="MZY5" s="208"/>
      <c r="MZZ5" s="208"/>
      <c r="NAA5" s="208"/>
      <c r="NAB5" s="208"/>
      <c r="NAC5" s="208"/>
      <c r="NAD5" s="208"/>
      <c r="NAE5" s="208"/>
      <c r="NAF5" s="208"/>
      <c r="NAG5" s="208"/>
      <c r="NAH5" s="208"/>
      <c r="NAI5" s="208"/>
      <c r="NAJ5" s="208"/>
      <c r="NAK5" s="208"/>
      <c r="NAL5" s="208"/>
      <c r="NAM5" s="208"/>
      <c r="NAN5" s="208"/>
      <c r="NAO5" s="208"/>
      <c r="NAP5" s="208"/>
      <c r="NAQ5" s="208"/>
      <c r="NAR5" s="208"/>
      <c r="NAS5" s="208"/>
      <c r="NAT5" s="208"/>
      <c r="NAU5" s="208"/>
      <c r="NAV5" s="208"/>
      <c r="NAW5" s="208"/>
      <c r="NAX5" s="208"/>
      <c r="NAY5" s="208"/>
      <c r="NAZ5" s="208"/>
      <c r="NBA5" s="208"/>
      <c r="NBB5" s="208"/>
      <c r="NBC5" s="208"/>
      <c r="NBD5" s="208"/>
      <c r="NBE5" s="208"/>
      <c r="NBF5" s="208"/>
      <c r="NBG5" s="208"/>
      <c r="NBH5" s="208"/>
      <c r="NBI5" s="208"/>
      <c r="NBJ5" s="208"/>
      <c r="NBK5" s="208"/>
      <c r="NBL5" s="208"/>
      <c r="NBM5" s="208"/>
      <c r="NBN5" s="208"/>
      <c r="NBO5" s="208"/>
      <c r="NBP5" s="208"/>
      <c r="NBQ5" s="208"/>
      <c r="NBR5" s="208"/>
      <c r="NBS5" s="208"/>
      <c r="NBT5" s="208"/>
      <c r="NBU5" s="208"/>
      <c r="NBV5" s="208"/>
      <c r="NBW5" s="208"/>
      <c r="NBX5" s="208"/>
      <c r="NBY5" s="208"/>
      <c r="NBZ5" s="208"/>
      <c r="NCA5" s="208"/>
      <c r="NCB5" s="208"/>
      <c r="NCC5" s="208"/>
      <c r="NCD5" s="208"/>
      <c r="NCE5" s="208"/>
      <c r="NCF5" s="208"/>
      <c r="NCG5" s="208"/>
      <c r="NCH5" s="208"/>
      <c r="NCI5" s="208"/>
      <c r="NCJ5" s="208"/>
      <c r="NCK5" s="208"/>
      <c r="NCL5" s="208"/>
      <c r="NCM5" s="208"/>
      <c r="NCN5" s="208"/>
      <c r="NCO5" s="208"/>
      <c r="NCP5" s="208"/>
      <c r="NCQ5" s="208"/>
      <c r="NCR5" s="208"/>
      <c r="NCS5" s="208"/>
      <c r="NCT5" s="208"/>
      <c r="NCU5" s="208"/>
      <c r="NCV5" s="208"/>
      <c r="NCW5" s="208"/>
      <c r="NCX5" s="208"/>
      <c r="NCY5" s="208"/>
      <c r="NCZ5" s="208"/>
      <c r="NDA5" s="208"/>
      <c r="NDB5" s="208"/>
      <c r="NDC5" s="208"/>
      <c r="NDD5" s="208"/>
      <c r="NDE5" s="208"/>
      <c r="NDF5" s="208"/>
      <c r="NDG5" s="208"/>
      <c r="NDH5" s="208"/>
      <c r="NDI5" s="208"/>
      <c r="NDJ5" s="208"/>
      <c r="NDK5" s="208"/>
      <c r="NDL5" s="208"/>
      <c r="NDM5" s="208"/>
      <c r="NDN5" s="208"/>
      <c r="NDO5" s="208"/>
      <c r="NDP5" s="208"/>
      <c r="NDQ5" s="208"/>
      <c r="NDR5" s="208"/>
      <c r="NDS5" s="208"/>
      <c r="NDT5" s="208"/>
      <c r="NDU5" s="208"/>
      <c r="NDV5" s="208"/>
      <c r="NDW5" s="208"/>
      <c r="NDX5" s="208"/>
      <c r="NDY5" s="208"/>
      <c r="NDZ5" s="208"/>
      <c r="NEA5" s="208"/>
      <c r="NEB5" s="208"/>
      <c r="NEC5" s="208"/>
      <c r="NED5" s="208"/>
      <c r="NEE5" s="208"/>
      <c r="NEF5" s="208"/>
      <c r="NEG5" s="208"/>
      <c r="NEH5" s="208"/>
      <c r="NEI5" s="208"/>
      <c r="NEJ5" s="208"/>
      <c r="NEK5" s="208"/>
      <c r="NEL5" s="208"/>
      <c r="NEM5" s="208"/>
      <c r="NEN5" s="208"/>
      <c r="NEO5" s="208"/>
      <c r="NEP5" s="208"/>
      <c r="NEQ5" s="208"/>
      <c r="NER5" s="208"/>
      <c r="NES5" s="208"/>
      <c r="NET5" s="208"/>
      <c r="NEU5" s="208"/>
      <c r="NEV5" s="208"/>
      <c r="NEW5" s="208"/>
      <c r="NEX5" s="208"/>
      <c r="NEY5" s="208"/>
      <c r="NEZ5" s="208"/>
      <c r="NFA5" s="208"/>
      <c r="NFB5" s="208"/>
      <c r="NFC5" s="208"/>
      <c r="NFD5" s="208"/>
      <c r="NFE5" s="208"/>
      <c r="NFF5" s="208"/>
      <c r="NFG5" s="208"/>
      <c r="NFH5" s="208"/>
      <c r="NFI5" s="208"/>
      <c r="NFJ5" s="208"/>
      <c r="NFK5" s="208"/>
      <c r="NFL5" s="208"/>
      <c r="NFM5" s="208"/>
      <c r="NFN5" s="208"/>
      <c r="NFO5" s="208"/>
      <c r="NFP5" s="208"/>
      <c r="NFQ5" s="208"/>
      <c r="NFR5" s="208"/>
      <c r="NFS5" s="208"/>
      <c r="NFT5" s="208"/>
      <c r="NFU5" s="208"/>
      <c r="NFV5" s="208"/>
      <c r="NFW5" s="208"/>
      <c r="NFX5" s="208"/>
      <c r="NFY5" s="208"/>
      <c r="NFZ5" s="208"/>
      <c r="NGA5" s="208"/>
      <c r="NGB5" s="208"/>
      <c r="NGC5" s="208"/>
      <c r="NGD5" s="208"/>
      <c r="NGE5" s="208"/>
      <c r="NGF5" s="208"/>
      <c r="NGG5" s="208"/>
      <c r="NGH5" s="208"/>
      <c r="NGI5" s="208"/>
      <c r="NGJ5" s="208"/>
      <c r="NGK5" s="208"/>
      <c r="NGL5" s="208"/>
      <c r="NGM5" s="208"/>
      <c r="NGN5" s="208"/>
      <c r="NGO5" s="208"/>
      <c r="NGP5" s="208"/>
      <c r="NGQ5" s="208"/>
      <c r="NGR5" s="208"/>
      <c r="NGS5" s="208"/>
      <c r="NGT5" s="208"/>
      <c r="NGU5" s="208"/>
      <c r="NGV5" s="208"/>
      <c r="NGW5" s="208"/>
      <c r="NGX5" s="208"/>
      <c r="NGY5" s="208"/>
      <c r="NGZ5" s="208"/>
      <c r="NHA5" s="208"/>
      <c r="NHB5" s="208"/>
      <c r="NHC5" s="208"/>
      <c r="NHD5" s="208"/>
      <c r="NHE5" s="208"/>
      <c r="NHF5" s="208"/>
      <c r="NHG5" s="208"/>
      <c r="NHH5" s="208"/>
      <c r="NHI5" s="208"/>
      <c r="NHJ5" s="208"/>
      <c r="NHK5" s="208"/>
      <c r="NHL5" s="208"/>
      <c r="NHM5" s="208"/>
      <c r="NHN5" s="208"/>
      <c r="NHO5" s="208"/>
      <c r="NHP5" s="208"/>
      <c r="NHQ5" s="208"/>
      <c r="NHR5" s="208"/>
      <c r="NHS5" s="208"/>
      <c r="NHT5" s="208"/>
      <c r="NHU5" s="208"/>
      <c r="NHV5" s="208"/>
      <c r="NHW5" s="208"/>
      <c r="NHX5" s="208"/>
      <c r="NHY5" s="208"/>
      <c r="NHZ5" s="208"/>
      <c r="NIA5" s="208"/>
      <c r="NIB5" s="208"/>
      <c r="NIC5" s="208"/>
      <c r="NID5" s="208"/>
      <c r="NIE5" s="208"/>
      <c r="NIF5" s="208"/>
      <c r="NIG5" s="208"/>
      <c r="NIH5" s="208"/>
      <c r="NII5" s="208"/>
      <c r="NIJ5" s="208"/>
      <c r="NIK5" s="208"/>
      <c r="NIL5" s="208"/>
      <c r="NIM5" s="208"/>
      <c r="NIN5" s="208"/>
      <c r="NIO5" s="208"/>
      <c r="NIP5" s="208"/>
      <c r="NIQ5" s="208"/>
      <c r="NIR5" s="208"/>
      <c r="NIS5" s="208"/>
      <c r="NIT5" s="208"/>
      <c r="NIU5" s="208"/>
      <c r="NIV5" s="208"/>
      <c r="NIW5" s="208"/>
      <c r="NIX5" s="208"/>
      <c r="NIY5" s="208"/>
      <c r="NIZ5" s="208"/>
      <c r="NJA5" s="208"/>
      <c r="NJB5" s="208"/>
      <c r="NJC5" s="208"/>
      <c r="NJD5" s="208"/>
      <c r="NJE5" s="208"/>
      <c r="NJF5" s="208"/>
      <c r="NJG5" s="208"/>
      <c r="NJH5" s="208"/>
      <c r="NJI5" s="208"/>
      <c r="NJJ5" s="208"/>
      <c r="NJK5" s="208"/>
      <c r="NJL5" s="208"/>
      <c r="NJM5" s="208"/>
      <c r="NJN5" s="208"/>
      <c r="NJO5" s="208"/>
      <c r="NJP5" s="208"/>
      <c r="NJQ5" s="208"/>
      <c r="NJR5" s="208"/>
      <c r="NJS5" s="208"/>
      <c r="NJT5" s="208"/>
      <c r="NJU5" s="208"/>
      <c r="NJV5" s="208"/>
      <c r="NJW5" s="208"/>
      <c r="NJX5" s="208"/>
      <c r="NJY5" s="208"/>
      <c r="NJZ5" s="208"/>
      <c r="NKA5" s="208"/>
      <c r="NKB5" s="208"/>
      <c r="NKC5" s="208"/>
      <c r="NKD5" s="208"/>
      <c r="NKE5" s="208"/>
      <c r="NKF5" s="208"/>
      <c r="NKG5" s="208"/>
      <c r="NKH5" s="208"/>
      <c r="NKI5" s="208"/>
      <c r="NKJ5" s="208"/>
      <c r="NKK5" s="208"/>
      <c r="NKL5" s="208"/>
      <c r="NKM5" s="208"/>
      <c r="NKN5" s="208"/>
      <c r="NKO5" s="208"/>
      <c r="NKP5" s="208"/>
      <c r="NKQ5" s="208"/>
      <c r="NKR5" s="208"/>
      <c r="NKS5" s="208"/>
      <c r="NKT5" s="208"/>
      <c r="NKU5" s="208"/>
      <c r="NKV5" s="208"/>
      <c r="NKW5" s="208"/>
      <c r="NKX5" s="208"/>
      <c r="NKY5" s="208"/>
      <c r="NKZ5" s="208"/>
      <c r="NLA5" s="208"/>
      <c r="NLB5" s="208"/>
      <c r="NLC5" s="208"/>
      <c r="NLD5" s="208"/>
      <c r="NLE5" s="208"/>
      <c r="NLF5" s="208"/>
      <c r="NLG5" s="208"/>
      <c r="NLH5" s="208"/>
      <c r="NLI5" s="208"/>
      <c r="NLJ5" s="208"/>
      <c r="NLK5" s="208"/>
      <c r="NLL5" s="208"/>
      <c r="NLM5" s="208"/>
      <c r="NLN5" s="208"/>
      <c r="NLO5" s="208"/>
      <c r="NLP5" s="208"/>
      <c r="NLQ5" s="208"/>
      <c r="NLR5" s="208"/>
      <c r="NLS5" s="208"/>
      <c r="NLT5" s="208"/>
      <c r="NLU5" s="208"/>
      <c r="NLV5" s="208"/>
      <c r="NLW5" s="208"/>
      <c r="NLX5" s="208"/>
      <c r="NLY5" s="208"/>
      <c r="NLZ5" s="208"/>
      <c r="NMA5" s="208"/>
      <c r="NMB5" s="208"/>
      <c r="NMC5" s="208"/>
      <c r="NMD5" s="208"/>
      <c r="NME5" s="208"/>
      <c r="NMF5" s="208"/>
      <c r="NMG5" s="208"/>
      <c r="NMH5" s="208"/>
      <c r="NMI5" s="208"/>
      <c r="NMJ5" s="208"/>
      <c r="NMK5" s="208"/>
      <c r="NML5" s="208"/>
      <c r="NMM5" s="208"/>
      <c r="NMN5" s="208"/>
      <c r="NMO5" s="208"/>
      <c r="NMP5" s="208"/>
      <c r="NMQ5" s="208"/>
      <c r="NMR5" s="208"/>
      <c r="NMS5" s="208"/>
      <c r="NMT5" s="208"/>
      <c r="NMU5" s="208"/>
      <c r="NMV5" s="208"/>
      <c r="NMW5" s="208"/>
      <c r="NMX5" s="208"/>
      <c r="NMY5" s="208"/>
      <c r="NMZ5" s="208"/>
      <c r="NNA5" s="208"/>
      <c r="NNB5" s="208"/>
      <c r="NNC5" s="208"/>
      <c r="NND5" s="208"/>
      <c r="NNE5" s="208"/>
      <c r="NNF5" s="208"/>
      <c r="NNG5" s="208"/>
      <c r="NNH5" s="208"/>
      <c r="NNI5" s="208"/>
      <c r="NNJ5" s="208"/>
      <c r="NNK5" s="208"/>
      <c r="NNL5" s="208"/>
      <c r="NNM5" s="208"/>
      <c r="NNN5" s="208"/>
      <c r="NNO5" s="208"/>
      <c r="NNP5" s="208"/>
      <c r="NNQ5" s="208"/>
      <c r="NNR5" s="208"/>
      <c r="NNS5" s="208"/>
      <c r="NNT5" s="208"/>
      <c r="NNU5" s="208"/>
      <c r="NNV5" s="208"/>
      <c r="NNW5" s="208"/>
      <c r="NNX5" s="208"/>
      <c r="NNY5" s="208"/>
      <c r="NNZ5" s="208"/>
      <c r="NOA5" s="208"/>
      <c r="NOB5" s="208"/>
      <c r="NOC5" s="208"/>
      <c r="NOD5" s="208"/>
      <c r="NOE5" s="208"/>
      <c r="NOF5" s="208"/>
      <c r="NOG5" s="208"/>
      <c r="NOH5" s="208"/>
      <c r="NOI5" s="208"/>
      <c r="NOJ5" s="208"/>
      <c r="NOK5" s="208"/>
      <c r="NOL5" s="208"/>
      <c r="NOM5" s="208"/>
      <c r="NON5" s="208"/>
      <c r="NOO5" s="208"/>
      <c r="NOP5" s="208"/>
      <c r="NOQ5" s="208"/>
      <c r="NOR5" s="208"/>
      <c r="NOS5" s="208"/>
      <c r="NOT5" s="208"/>
      <c r="NOU5" s="208"/>
      <c r="NOV5" s="208"/>
      <c r="NOW5" s="208"/>
      <c r="NOX5" s="208"/>
      <c r="NOY5" s="208"/>
      <c r="NOZ5" s="208"/>
      <c r="NPA5" s="208"/>
      <c r="NPB5" s="208"/>
      <c r="NPC5" s="208"/>
      <c r="NPD5" s="208"/>
      <c r="NPE5" s="208"/>
      <c r="NPF5" s="208"/>
      <c r="NPG5" s="208"/>
      <c r="NPH5" s="208"/>
      <c r="NPI5" s="208"/>
      <c r="NPJ5" s="208"/>
      <c r="NPK5" s="208"/>
      <c r="NPL5" s="208"/>
      <c r="NPM5" s="208"/>
      <c r="NPN5" s="208"/>
      <c r="NPO5" s="208"/>
      <c r="NPP5" s="208"/>
      <c r="NPQ5" s="208"/>
      <c r="NPR5" s="208"/>
      <c r="NPS5" s="208"/>
      <c r="NPT5" s="208"/>
      <c r="NPU5" s="208"/>
      <c r="NPV5" s="208"/>
      <c r="NPW5" s="208"/>
      <c r="NPX5" s="208"/>
      <c r="NPY5" s="208"/>
      <c r="NPZ5" s="208"/>
      <c r="NQA5" s="208"/>
      <c r="NQB5" s="208"/>
      <c r="NQC5" s="208"/>
      <c r="NQD5" s="208"/>
      <c r="NQE5" s="208"/>
      <c r="NQF5" s="208"/>
      <c r="NQG5" s="208"/>
      <c r="NQH5" s="208"/>
      <c r="NQI5" s="208"/>
      <c r="NQJ5" s="208"/>
      <c r="NQK5" s="208"/>
      <c r="NQL5" s="208"/>
      <c r="NQM5" s="208"/>
      <c r="NQN5" s="208"/>
      <c r="NQO5" s="208"/>
      <c r="NQP5" s="208"/>
      <c r="NQQ5" s="208"/>
      <c r="NQR5" s="208"/>
      <c r="NQS5" s="208"/>
      <c r="NQT5" s="208"/>
      <c r="NQU5" s="208"/>
      <c r="NQV5" s="208"/>
      <c r="NQW5" s="208"/>
      <c r="NQX5" s="208"/>
      <c r="NQY5" s="208"/>
      <c r="NQZ5" s="208"/>
      <c r="NRA5" s="208"/>
      <c r="NRB5" s="208"/>
      <c r="NRC5" s="208"/>
      <c r="NRD5" s="208"/>
      <c r="NRE5" s="208"/>
      <c r="NRF5" s="208"/>
      <c r="NRG5" s="208"/>
      <c r="NRH5" s="208"/>
      <c r="NRI5" s="208"/>
      <c r="NRJ5" s="208"/>
      <c r="NRK5" s="208"/>
      <c r="NRL5" s="208"/>
      <c r="NRM5" s="208"/>
      <c r="NRN5" s="208"/>
      <c r="NRO5" s="208"/>
      <c r="NRP5" s="208"/>
      <c r="NRQ5" s="208"/>
      <c r="NRR5" s="208"/>
      <c r="NRS5" s="208"/>
      <c r="NRT5" s="208"/>
      <c r="NRU5" s="208"/>
      <c r="NRV5" s="208"/>
      <c r="NRW5" s="208"/>
      <c r="NRX5" s="208"/>
      <c r="NRY5" s="208"/>
      <c r="NRZ5" s="208"/>
      <c r="NSA5" s="208"/>
      <c r="NSB5" s="208"/>
      <c r="NSC5" s="208"/>
      <c r="NSD5" s="208"/>
      <c r="NSE5" s="208"/>
      <c r="NSF5" s="208"/>
      <c r="NSG5" s="208"/>
      <c r="NSH5" s="208"/>
      <c r="NSI5" s="208"/>
      <c r="NSJ5" s="208"/>
      <c r="NSK5" s="208"/>
      <c r="NSL5" s="208"/>
      <c r="NSM5" s="208"/>
      <c r="NSN5" s="208"/>
      <c r="NSO5" s="208"/>
      <c r="NSP5" s="208"/>
      <c r="NSQ5" s="208"/>
      <c r="NSR5" s="208"/>
      <c r="NSS5" s="208"/>
      <c r="NST5" s="208"/>
      <c r="NSU5" s="208"/>
      <c r="NSV5" s="208"/>
      <c r="NSW5" s="208"/>
      <c r="NSX5" s="208"/>
      <c r="NSY5" s="208"/>
      <c r="NSZ5" s="208"/>
      <c r="NTA5" s="208"/>
      <c r="NTB5" s="208"/>
      <c r="NTC5" s="208"/>
      <c r="NTD5" s="208"/>
      <c r="NTE5" s="208"/>
      <c r="NTF5" s="208"/>
      <c r="NTG5" s="208"/>
      <c r="NTH5" s="208"/>
      <c r="NTI5" s="208"/>
      <c r="NTJ5" s="208"/>
      <c r="NTK5" s="208"/>
      <c r="NTL5" s="208"/>
      <c r="NTM5" s="208"/>
      <c r="NTN5" s="208"/>
      <c r="NTO5" s="208"/>
      <c r="NTP5" s="208"/>
      <c r="NTQ5" s="208"/>
      <c r="NTR5" s="208"/>
      <c r="NTS5" s="208"/>
      <c r="NTT5" s="208"/>
      <c r="NTU5" s="208"/>
      <c r="NTV5" s="208"/>
      <c r="NTW5" s="208"/>
      <c r="NTX5" s="208"/>
      <c r="NTY5" s="208"/>
      <c r="NTZ5" s="208"/>
      <c r="NUA5" s="208"/>
      <c r="NUB5" s="208"/>
      <c r="NUC5" s="208"/>
      <c r="NUD5" s="208"/>
      <c r="NUE5" s="208"/>
      <c r="NUF5" s="208"/>
      <c r="NUG5" s="208"/>
      <c r="NUH5" s="208"/>
      <c r="NUI5" s="208"/>
      <c r="NUJ5" s="208"/>
      <c r="NUK5" s="208"/>
      <c r="NUL5" s="208"/>
      <c r="NUM5" s="208"/>
      <c r="NUN5" s="208"/>
      <c r="NUO5" s="208"/>
      <c r="NUP5" s="208"/>
      <c r="NUQ5" s="208"/>
      <c r="NUR5" s="208"/>
      <c r="NUS5" s="208"/>
      <c r="NUT5" s="208"/>
      <c r="NUU5" s="208"/>
      <c r="NUV5" s="208"/>
      <c r="NUW5" s="208"/>
      <c r="NUX5" s="208"/>
      <c r="NUY5" s="208"/>
      <c r="NUZ5" s="208"/>
      <c r="NVA5" s="208"/>
      <c r="NVB5" s="208"/>
      <c r="NVC5" s="208"/>
      <c r="NVD5" s="208"/>
      <c r="NVE5" s="208"/>
      <c r="NVF5" s="208"/>
      <c r="NVG5" s="208"/>
      <c r="NVH5" s="208"/>
      <c r="NVI5" s="208"/>
      <c r="NVJ5" s="208"/>
      <c r="NVK5" s="208"/>
      <c r="NVL5" s="208"/>
      <c r="NVM5" s="208"/>
      <c r="NVN5" s="208"/>
      <c r="NVO5" s="208"/>
      <c r="NVP5" s="208"/>
      <c r="NVQ5" s="208"/>
      <c r="NVR5" s="208"/>
      <c r="NVS5" s="208"/>
      <c r="NVT5" s="208"/>
      <c r="NVU5" s="208"/>
      <c r="NVV5" s="208"/>
      <c r="NVW5" s="208"/>
      <c r="NVX5" s="208"/>
      <c r="NVY5" s="208"/>
      <c r="NVZ5" s="208"/>
      <c r="NWA5" s="208"/>
      <c r="NWB5" s="208"/>
      <c r="NWC5" s="208"/>
      <c r="NWD5" s="208"/>
      <c r="NWE5" s="208"/>
      <c r="NWF5" s="208"/>
      <c r="NWG5" s="208"/>
      <c r="NWH5" s="208"/>
      <c r="NWI5" s="208"/>
      <c r="NWJ5" s="208"/>
      <c r="NWK5" s="208"/>
      <c r="NWL5" s="208"/>
      <c r="NWM5" s="208"/>
      <c r="NWN5" s="208"/>
      <c r="NWO5" s="208"/>
      <c r="NWP5" s="208"/>
      <c r="NWQ5" s="208"/>
      <c r="NWR5" s="208"/>
      <c r="NWS5" s="208"/>
      <c r="NWT5" s="208"/>
      <c r="NWU5" s="208"/>
      <c r="NWV5" s="208"/>
      <c r="NWW5" s="208"/>
      <c r="NWX5" s="208"/>
      <c r="NWY5" s="208"/>
      <c r="NWZ5" s="208"/>
      <c r="NXA5" s="208"/>
      <c r="NXB5" s="208"/>
      <c r="NXC5" s="208"/>
      <c r="NXD5" s="208"/>
      <c r="NXE5" s="208"/>
      <c r="NXF5" s="208"/>
      <c r="NXG5" s="208"/>
      <c r="NXH5" s="208"/>
      <c r="NXI5" s="208"/>
      <c r="NXJ5" s="208"/>
      <c r="NXK5" s="208"/>
      <c r="NXL5" s="208"/>
      <c r="NXM5" s="208"/>
      <c r="NXN5" s="208"/>
      <c r="NXO5" s="208"/>
      <c r="NXP5" s="208"/>
      <c r="NXQ5" s="208"/>
      <c r="NXR5" s="208"/>
      <c r="NXS5" s="208"/>
      <c r="NXT5" s="208"/>
      <c r="NXU5" s="208"/>
      <c r="NXV5" s="208"/>
      <c r="NXW5" s="208"/>
      <c r="NXX5" s="208"/>
      <c r="NXY5" s="208"/>
      <c r="NXZ5" s="208"/>
      <c r="NYA5" s="208"/>
      <c r="NYB5" s="208"/>
      <c r="NYC5" s="208"/>
      <c r="NYD5" s="208"/>
      <c r="NYE5" s="208"/>
      <c r="NYF5" s="208"/>
      <c r="NYG5" s="208"/>
      <c r="NYH5" s="208"/>
      <c r="NYI5" s="208"/>
      <c r="NYJ5" s="208"/>
      <c r="NYK5" s="208"/>
      <c r="NYL5" s="208"/>
      <c r="NYM5" s="208"/>
      <c r="NYN5" s="208"/>
      <c r="NYO5" s="208"/>
      <c r="NYP5" s="208"/>
      <c r="NYQ5" s="208"/>
      <c r="NYR5" s="208"/>
      <c r="NYS5" s="208"/>
      <c r="NYT5" s="208"/>
      <c r="NYU5" s="208"/>
      <c r="NYV5" s="208"/>
      <c r="NYW5" s="208"/>
      <c r="NYX5" s="208"/>
      <c r="NYY5" s="208"/>
      <c r="NYZ5" s="208"/>
      <c r="NZA5" s="208"/>
      <c r="NZB5" s="208"/>
      <c r="NZC5" s="208"/>
      <c r="NZD5" s="208"/>
      <c r="NZE5" s="208"/>
      <c r="NZF5" s="208"/>
      <c r="NZG5" s="208"/>
      <c r="NZH5" s="208"/>
      <c r="NZI5" s="208"/>
      <c r="NZJ5" s="208"/>
      <c r="NZK5" s="208"/>
      <c r="NZL5" s="208"/>
      <c r="NZM5" s="208"/>
      <c r="NZN5" s="208"/>
      <c r="NZO5" s="208"/>
      <c r="NZP5" s="208"/>
      <c r="NZQ5" s="208"/>
      <c r="NZR5" s="208"/>
      <c r="NZS5" s="208"/>
      <c r="NZT5" s="208"/>
      <c r="NZU5" s="208"/>
      <c r="NZV5" s="208"/>
      <c r="NZW5" s="208"/>
      <c r="NZX5" s="208"/>
      <c r="NZY5" s="208"/>
      <c r="NZZ5" s="208"/>
      <c r="OAA5" s="208"/>
      <c r="OAB5" s="208"/>
      <c r="OAC5" s="208"/>
      <c r="OAD5" s="208"/>
      <c r="OAE5" s="208"/>
      <c r="OAF5" s="208"/>
      <c r="OAG5" s="208"/>
      <c r="OAH5" s="208"/>
      <c r="OAI5" s="208"/>
      <c r="OAJ5" s="208"/>
      <c r="OAK5" s="208"/>
      <c r="OAL5" s="208"/>
      <c r="OAM5" s="208"/>
      <c r="OAN5" s="208"/>
      <c r="OAO5" s="208"/>
      <c r="OAP5" s="208"/>
      <c r="OAQ5" s="208"/>
      <c r="OAR5" s="208"/>
      <c r="OAS5" s="208"/>
      <c r="OAT5" s="208"/>
      <c r="OAU5" s="208"/>
      <c r="OAV5" s="208"/>
      <c r="OAW5" s="208"/>
      <c r="OAX5" s="208"/>
      <c r="OAY5" s="208"/>
      <c r="OAZ5" s="208"/>
      <c r="OBA5" s="208"/>
      <c r="OBB5" s="208"/>
      <c r="OBC5" s="208"/>
      <c r="OBD5" s="208"/>
      <c r="OBE5" s="208"/>
      <c r="OBF5" s="208"/>
      <c r="OBG5" s="208"/>
      <c r="OBH5" s="208"/>
      <c r="OBI5" s="208"/>
      <c r="OBJ5" s="208"/>
      <c r="OBK5" s="208"/>
      <c r="OBL5" s="208"/>
      <c r="OBM5" s="208"/>
      <c r="OBN5" s="208"/>
      <c r="OBO5" s="208"/>
      <c r="OBP5" s="208"/>
      <c r="OBQ5" s="208"/>
      <c r="OBR5" s="208"/>
      <c r="OBS5" s="208"/>
      <c r="OBT5" s="208"/>
      <c r="OBU5" s="208"/>
      <c r="OBV5" s="208"/>
      <c r="OBW5" s="208"/>
      <c r="OBX5" s="208"/>
      <c r="OBY5" s="208"/>
      <c r="OBZ5" s="208"/>
      <c r="OCA5" s="208"/>
      <c r="OCB5" s="208"/>
      <c r="OCC5" s="208"/>
      <c r="OCD5" s="208"/>
      <c r="OCE5" s="208"/>
      <c r="OCF5" s="208"/>
      <c r="OCG5" s="208"/>
      <c r="OCH5" s="208"/>
      <c r="OCI5" s="208"/>
      <c r="OCJ5" s="208"/>
      <c r="OCK5" s="208"/>
      <c r="OCL5" s="208"/>
      <c r="OCM5" s="208"/>
      <c r="OCN5" s="208"/>
      <c r="OCO5" s="208"/>
      <c r="OCP5" s="208"/>
      <c r="OCQ5" s="208"/>
      <c r="OCR5" s="208"/>
      <c r="OCS5" s="208"/>
      <c r="OCT5" s="208"/>
      <c r="OCU5" s="208"/>
      <c r="OCV5" s="208"/>
      <c r="OCW5" s="208"/>
      <c r="OCX5" s="208"/>
      <c r="OCY5" s="208"/>
      <c r="OCZ5" s="208"/>
      <c r="ODA5" s="208"/>
      <c r="ODB5" s="208"/>
      <c r="ODC5" s="208"/>
      <c r="ODD5" s="208"/>
      <c r="ODE5" s="208"/>
      <c r="ODF5" s="208"/>
      <c r="ODG5" s="208"/>
      <c r="ODH5" s="208"/>
      <c r="ODI5" s="208"/>
      <c r="ODJ5" s="208"/>
      <c r="ODK5" s="208"/>
      <c r="ODL5" s="208"/>
      <c r="ODM5" s="208"/>
      <c r="ODN5" s="208"/>
      <c r="ODO5" s="208"/>
      <c r="ODP5" s="208"/>
      <c r="ODQ5" s="208"/>
      <c r="ODR5" s="208"/>
      <c r="ODS5" s="208"/>
      <c r="ODT5" s="208"/>
      <c r="ODU5" s="208"/>
      <c r="ODV5" s="208"/>
      <c r="ODW5" s="208"/>
      <c r="ODX5" s="208"/>
      <c r="ODY5" s="208"/>
      <c r="ODZ5" s="208"/>
      <c r="OEA5" s="208"/>
      <c r="OEB5" s="208"/>
      <c r="OEC5" s="208"/>
      <c r="OED5" s="208"/>
      <c r="OEE5" s="208"/>
      <c r="OEF5" s="208"/>
      <c r="OEG5" s="208"/>
      <c r="OEH5" s="208"/>
      <c r="OEI5" s="208"/>
      <c r="OEJ5" s="208"/>
      <c r="OEK5" s="208"/>
      <c r="OEL5" s="208"/>
      <c r="OEM5" s="208"/>
      <c r="OEN5" s="208"/>
      <c r="OEO5" s="208"/>
      <c r="OEP5" s="208"/>
      <c r="OEQ5" s="208"/>
      <c r="OER5" s="208"/>
      <c r="OES5" s="208"/>
      <c r="OET5" s="208"/>
      <c r="OEU5" s="208"/>
      <c r="OEV5" s="208"/>
      <c r="OEW5" s="208"/>
      <c r="OEX5" s="208"/>
      <c r="OEY5" s="208"/>
      <c r="OEZ5" s="208"/>
      <c r="OFA5" s="208"/>
      <c r="OFB5" s="208"/>
      <c r="OFC5" s="208"/>
      <c r="OFD5" s="208"/>
      <c r="OFE5" s="208"/>
      <c r="OFF5" s="208"/>
      <c r="OFG5" s="208"/>
      <c r="OFH5" s="208"/>
      <c r="OFI5" s="208"/>
      <c r="OFJ5" s="208"/>
      <c r="OFK5" s="208"/>
      <c r="OFL5" s="208"/>
      <c r="OFM5" s="208"/>
      <c r="OFN5" s="208"/>
      <c r="OFO5" s="208"/>
      <c r="OFP5" s="208"/>
      <c r="OFQ5" s="208"/>
      <c r="OFR5" s="208"/>
      <c r="OFS5" s="208"/>
      <c r="OFT5" s="208"/>
      <c r="OFU5" s="208"/>
      <c r="OFV5" s="208"/>
      <c r="OFW5" s="208"/>
      <c r="OFX5" s="208"/>
      <c r="OFY5" s="208"/>
      <c r="OFZ5" s="208"/>
      <c r="OGA5" s="208"/>
      <c r="OGB5" s="208"/>
      <c r="OGC5" s="208"/>
      <c r="OGD5" s="208"/>
      <c r="OGE5" s="208"/>
      <c r="OGF5" s="208"/>
      <c r="OGG5" s="208"/>
      <c r="OGH5" s="208"/>
      <c r="OGI5" s="208"/>
      <c r="OGJ5" s="208"/>
      <c r="OGK5" s="208"/>
      <c r="OGL5" s="208"/>
      <c r="OGM5" s="208"/>
      <c r="OGN5" s="208"/>
      <c r="OGO5" s="208"/>
      <c r="OGP5" s="208"/>
      <c r="OGQ5" s="208"/>
      <c r="OGR5" s="208"/>
      <c r="OGS5" s="208"/>
      <c r="OGT5" s="208"/>
      <c r="OGU5" s="208"/>
      <c r="OGV5" s="208"/>
      <c r="OGW5" s="208"/>
      <c r="OGX5" s="208"/>
      <c r="OGY5" s="208"/>
      <c r="OGZ5" s="208"/>
      <c r="OHA5" s="208"/>
      <c r="OHB5" s="208"/>
      <c r="OHC5" s="208"/>
      <c r="OHD5" s="208"/>
      <c r="OHE5" s="208"/>
      <c r="OHF5" s="208"/>
      <c r="OHG5" s="208"/>
      <c r="OHH5" s="208"/>
      <c r="OHI5" s="208"/>
      <c r="OHJ5" s="208"/>
      <c r="OHK5" s="208"/>
      <c r="OHL5" s="208"/>
      <c r="OHM5" s="208"/>
      <c r="OHN5" s="208"/>
      <c r="OHO5" s="208"/>
      <c r="OHP5" s="208"/>
      <c r="OHQ5" s="208"/>
      <c r="OHR5" s="208"/>
      <c r="OHS5" s="208"/>
      <c r="OHT5" s="208"/>
      <c r="OHU5" s="208"/>
      <c r="OHV5" s="208"/>
      <c r="OHW5" s="208"/>
      <c r="OHX5" s="208"/>
      <c r="OHY5" s="208"/>
      <c r="OHZ5" s="208"/>
      <c r="OIA5" s="208"/>
      <c r="OIB5" s="208"/>
      <c r="OIC5" s="208"/>
      <c r="OID5" s="208"/>
      <c r="OIE5" s="208"/>
      <c r="OIF5" s="208"/>
      <c r="OIG5" s="208"/>
      <c r="OIH5" s="208"/>
      <c r="OII5" s="208"/>
      <c r="OIJ5" s="208"/>
      <c r="OIK5" s="208"/>
      <c r="OIL5" s="208"/>
      <c r="OIM5" s="208"/>
      <c r="OIN5" s="208"/>
      <c r="OIO5" s="208"/>
      <c r="OIP5" s="208"/>
      <c r="OIQ5" s="208"/>
      <c r="OIR5" s="208"/>
      <c r="OIS5" s="208"/>
      <c r="OIT5" s="208"/>
      <c r="OIU5" s="208"/>
      <c r="OIV5" s="208"/>
      <c r="OIW5" s="208"/>
      <c r="OIX5" s="208"/>
      <c r="OIY5" s="208"/>
      <c r="OIZ5" s="208"/>
      <c r="OJA5" s="208"/>
      <c r="OJB5" s="208"/>
      <c r="OJC5" s="208"/>
      <c r="OJD5" s="208"/>
      <c r="OJE5" s="208"/>
      <c r="OJF5" s="208"/>
      <c r="OJG5" s="208"/>
      <c r="OJH5" s="208"/>
      <c r="OJI5" s="208"/>
      <c r="OJJ5" s="208"/>
      <c r="OJK5" s="208"/>
      <c r="OJL5" s="208"/>
      <c r="OJM5" s="208"/>
      <c r="OJN5" s="208"/>
      <c r="OJO5" s="208"/>
      <c r="OJP5" s="208"/>
      <c r="OJQ5" s="208"/>
      <c r="OJR5" s="208"/>
      <c r="OJS5" s="208"/>
      <c r="OJT5" s="208"/>
      <c r="OJU5" s="208"/>
      <c r="OJV5" s="208"/>
      <c r="OJW5" s="208"/>
      <c r="OJX5" s="208"/>
      <c r="OJY5" s="208"/>
      <c r="OJZ5" s="208"/>
      <c r="OKA5" s="208"/>
      <c r="OKB5" s="208"/>
      <c r="OKC5" s="208"/>
      <c r="OKD5" s="208"/>
      <c r="OKE5" s="208"/>
      <c r="OKF5" s="208"/>
      <c r="OKG5" s="208"/>
      <c r="OKH5" s="208"/>
      <c r="OKI5" s="208"/>
      <c r="OKJ5" s="208"/>
      <c r="OKK5" s="208"/>
      <c r="OKL5" s="208"/>
      <c r="OKM5" s="208"/>
      <c r="OKN5" s="208"/>
      <c r="OKO5" s="208"/>
      <c r="OKP5" s="208"/>
      <c r="OKQ5" s="208"/>
      <c r="OKR5" s="208"/>
      <c r="OKS5" s="208"/>
      <c r="OKT5" s="208"/>
      <c r="OKU5" s="208"/>
      <c r="OKV5" s="208"/>
      <c r="OKW5" s="208"/>
      <c r="OKX5" s="208"/>
      <c r="OKY5" s="208"/>
      <c r="OKZ5" s="208"/>
      <c r="OLA5" s="208"/>
      <c r="OLB5" s="208"/>
      <c r="OLC5" s="208"/>
      <c r="OLD5" s="208"/>
      <c r="OLE5" s="208"/>
      <c r="OLF5" s="208"/>
      <c r="OLG5" s="208"/>
      <c r="OLH5" s="208"/>
      <c r="OLI5" s="208"/>
      <c r="OLJ5" s="208"/>
      <c r="OLK5" s="208"/>
      <c r="OLL5" s="208"/>
      <c r="OLM5" s="208"/>
      <c r="OLN5" s="208"/>
      <c r="OLO5" s="208"/>
      <c r="OLP5" s="208"/>
      <c r="OLQ5" s="208"/>
      <c r="OLR5" s="208"/>
      <c r="OLS5" s="208"/>
      <c r="OLT5" s="208"/>
      <c r="OLU5" s="208"/>
      <c r="OLV5" s="208"/>
      <c r="OLW5" s="208"/>
      <c r="OLX5" s="208"/>
      <c r="OLY5" s="208"/>
      <c r="OLZ5" s="208"/>
      <c r="OMA5" s="208"/>
      <c r="OMB5" s="208"/>
      <c r="OMC5" s="208"/>
      <c r="OMD5" s="208"/>
      <c r="OME5" s="208"/>
      <c r="OMF5" s="208"/>
      <c r="OMG5" s="208"/>
      <c r="OMH5" s="208"/>
      <c r="OMI5" s="208"/>
      <c r="OMJ5" s="208"/>
      <c r="OMK5" s="208"/>
      <c r="OML5" s="208"/>
      <c r="OMM5" s="208"/>
      <c r="OMN5" s="208"/>
      <c r="OMO5" s="208"/>
      <c r="OMP5" s="208"/>
      <c r="OMQ5" s="208"/>
      <c r="OMR5" s="208"/>
      <c r="OMS5" s="208"/>
      <c r="OMT5" s="208"/>
      <c r="OMU5" s="208"/>
      <c r="OMV5" s="208"/>
      <c r="OMW5" s="208"/>
      <c r="OMX5" s="208"/>
      <c r="OMY5" s="208"/>
      <c r="OMZ5" s="208"/>
      <c r="ONA5" s="208"/>
      <c r="ONB5" s="208"/>
      <c r="ONC5" s="208"/>
      <c r="OND5" s="208"/>
      <c r="ONE5" s="208"/>
      <c r="ONF5" s="208"/>
      <c r="ONG5" s="208"/>
      <c r="ONH5" s="208"/>
      <c r="ONI5" s="208"/>
      <c r="ONJ5" s="208"/>
      <c r="ONK5" s="208"/>
      <c r="ONL5" s="208"/>
      <c r="ONM5" s="208"/>
      <c r="ONN5" s="208"/>
      <c r="ONO5" s="208"/>
      <c r="ONP5" s="208"/>
      <c r="ONQ5" s="208"/>
      <c r="ONR5" s="208"/>
      <c r="ONS5" s="208"/>
      <c r="ONT5" s="208"/>
      <c r="ONU5" s="208"/>
      <c r="ONV5" s="208"/>
      <c r="ONW5" s="208"/>
      <c r="ONX5" s="208"/>
      <c r="ONY5" s="208"/>
      <c r="ONZ5" s="208"/>
      <c r="OOA5" s="208"/>
      <c r="OOB5" s="208"/>
      <c r="OOC5" s="208"/>
      <c r="OOD5" s="208"/>
      <c r="OOE5" s="208"/>
      <c r="OOF5" s="208"/>
      <c r="OOG5" s="208"/>
      <c r="OOH5" s="208"/>
      <c r="OOI5" s="208"/>
      <c r="OOJ5" s="208"/>
      <c r="OOK5" s="208"/>
      <c r="OOL5" s="208"/>
      <c r="OOM5" s="208"/>
      <c r="OON5" s="208"/>
      <c r="OOO5" s="208"/>
      <c r="OOP5" s="208"/>
      <c r="OOQ5" s="208"/>
      <c r="OOR5" s="208"/>
      <c r="OOS5" s="208"/>
      <c r="OOT5" s="208"/>
      <c r="OOU5" s="208"/>
      <c r="OOV5" s="208"/>
      <c r="OOW5" s="208"/>
      <c r="OOX5" s="208"/>
      <c r="OOY5" s="208"/>
      <c r="OOZ5" s="208"/>
      <c r="OPA5" s="208"/>
      <c r="OPB5" s="208"/>
      <c r="OPC5" s="208"/>
      <c r="OPD5" s="208"/>
      <c r="OPE5" s="208"/>
      <c r="OPF5" s="208"/>
      <c r="OPG5" s="208"/>
      <c r="OPH5" s="208"/>
      <c r="OPI5" s="208"/>
      <c r="OPJ5" s="208"/>
      <c r="OPK5" s="208"/>
      <c r="OPL5" s="208"/>
      <c r="OPM5" s="208"/>
      <c r="OPN5" s="208"/>
      <c r="OPO5" s="208"/>
      <c r="OPP5" s="208"/>
      <c r="OPQ5" s="208"/>
      <c r="OPR5" s="208"/>
      <c r="OPS5" s="208"/>
      <c r="OPT5" s="208"/>
      <c r="OPU5" s="208"/>
      <c r="OPV5" s="208"/>
      <c r="OPW5" s="208"/>
      <c r="OPX5" s="208"/>
      <c r="OPY5" s="208"/>
      <c r="OPZ5" s="208"/>
      <c r="OQA5" s="208"/>
      <c r="OQB5" s="208"/>
      <c r="OQC5" s="208"/>
      <c r="OQD5" s="208"/>
      <c r="OQE5" s="208"/>
      <c r="OQF5" s="208"/>
      <c r="OQG5" s="208"/>
      <c r="OQH5" s="208"/>
      <c r="OQI5" s="208"/>
      <c r="OQJ5" s="208"/>
      <c r="OQK5" s="208"/>
      <c r="OQL5" s="208"/>
      <c r="OQM5" s="208"/>
      <c r="OQN5" s="208"/>
      <c r="OQO5" s="208"/>
      <c r="OQP5" s="208"/>
      <c r="OQQ5" s="208"/>
      <c r="OQR5" s="208"/>
      <c r="OQS5" s="208"/>
      <c r="OQT5" s="208"/>
      <c r="OQU5" s="208"/>
      <c r="OQV5" s="208"/>
      <c r="OQW5" s="208"/>
      <c r="OQX5" s="208"/>
      <c r="OQY5" s="208"/>
      <c r="OQZ5" s="208"/>
      <c r="ORA5" s="208"/>
      <c r="ORB5" s="208"/>
      <c r="ORC5" s="208"/>
      <c r="ORD5" s="208"/>
      <c r="ORE5" s="208"/>
      <c r="ORF5" s="208"/>
      <c r="ORG5" s="208"/>
      <c r="ORH5" s="208"/>
      <c r="ORI5" s="208"/>
      <c r="ORJ5" s="208"/>
      <c r="ORK5" s="208"/>
      <c r="ORL5" s="208"/>
      <c r="ORM5" s="208"/>
      <c r="ORN5" s="208"/>
      <c r="ORO5" s="208"/>
      <c r="ORP5" s="208"/>
      <c r="ORQ5" s="208"/>
      <c r="ORR5" s="208"/>
      <c r="ORS5" s="208"/>
      <c r="ORT5" s="208"/>
      <c r="ORU5" s="208"/>
      <c r="ORV5" s="208"/>
      <c r="ORW5" s="208"/>
      <c r="ORX5" s="208"/>
      <c r="ORY5" s="208"/>
      <c r="ORZ5" s="208"/>
      <c r="OSA5" s="208"/>
      <c r="OSB5" s="208"/>
      <c r="OSC5" s="208"/>
      <c r="OSD5" s="208"/>
      <c r="OSE5" s="208"/>
      <c r="OSF5" s="208"/>
      <c r="OSG5" s="208"/>
      <c r="OSH5" s="208"/>
      <c r="OSI5" s="208"/>
      <c r="OSJ5" s="208"/>
      <c r="OSK5" s="208"/>
      <c r="OSL5" s="208"/>
      <c r="OSM5" s="208"/>
      <c r="OSN5" s="208"/>
      <c r="OSO5" s="208"/>
      <c r="OSP5" s="208"/>
      <c r="OSQ5" s="208"/>
      <c r="OSR5" s="208"/>
      <c r="OSS5" s="208"/>
      <c r="OST5" s="208"/>
      <c r="OSU5" s="208"/>
      <c r="OSV5" s="208"/>
      <c r="OSW5" s="208"/>
      <c r="OSX5" s="208"/>
      <c r="OSY5" s="208"/>
      <c r="OSZ5" s="208"/>
      <c r="OTA5" s="208"/>
      <c r="OTB5" s="208"/>
      <c r="OTC5" s="208"/>
      <c r="OTD5" s="208"/>
      <c r="OTE5" s="208"/>
      <c r="OTF5" s="208"/>
      <c r="OTG5" s="208"/>
      <c r="OTH5" s="208"/>
      <c r="OTI5" s="208"/>
      <c r="OTJ5" s="208"/>
      <c r="OTK5" s="208"/>
      <c r="OTL5" s="208"/>
      <c r="OTM5" s="208"/>
      <c r="OTN5" s="208"/>
      <c r="OTO5" s="208"/>
      <c r="OTP5" s="208"/>
      <c r="OTQ5" s="208"/>
      <c r="OTR5" s="208"/>
      <c r="OTS5" s="208"/>
      <c r="OTT5" s="208"/>
      <c r="OTU5" s="208"/>
      <c r="OTV5" s="208"/>
      <c r="OTW5" s="208"/>
      <c r="OTX5" s="208"/>
      <c r="OTY5" s="208"/>
      <c r="OTZ5" s="208"/>
      <c r="OUA5" s="208"/>
      <c r="OUB5" s="208"/>
      <c r="OUC5" s="208"/>
      <c r="OUD5" s="208"/>
      <c r="OUE5" s="208"/>
      <c r="OUF5" s="208"/>
      <c r="OUG5" s="208"/>
      <c r="OUH5" s="208"/>
      <c r="OUI5" s="208"/>
      <c r="OUJ5" s="208"/>
      <c r="OUK5" s="208"/>
      <c r="OUL5" s="208"/>
      <c r="OUM5" s="208"/>
      <c r="OUN5" s="208"/>
      <c r="OUO5" s="208"/>
      <c r="OUP5" s="208"/>
      <c r="OUQ5" s="208"/>
      <c r="OUR5" s="208"/>
      <c r="OUS5" s="208"/>
      <c r="OUT5" s="208"/>
      <c r="OUU5" s="208"/>
      <c r="OUV5" s="208"/>
      <c r="OUW5" s="208"/>
      <c r="OUX5" s="208"/>
      <c r="OUY5" s="208"/>
      <c r="OUZ5" s="208"/>
      <c r="OVA5" s="208"/>
      <c r="OVB5" s="208"/>
      <c r="OVC5" s="208"/>
      <c r="OVD5" s="208"/>
      <c r="OVE5" s="208"/>
      <c r="OVF5" s="208"/>
      <c r="OVG5" s="208"/>
      <c r="OVH5" s="208"/>
      <c r="OVI5" s="208"/>
      <c r="OVJ5" s="208"/>
      <c r="OVK5" s="208"/>
      <c r="OVL5" s="208"/>
      <c r="OVM5" s="208"/>
      <c r="OVN5" s="208"/>
      <c r="OVO5" s="208"/>
      <c r="OVP5" s="208"/>
      <c r="OVQ5" s="208"/>
      <c r="OVR5" s="208"/>
      <c r="OVS5" s="208"/>
      <c r="OVT5" s="208"/>
      <c r="OVU5" s="208"/>
      <c r="OVV5" s="208"/>
      <c r="OVW5" s="208"/>
      <c r="OVX5" s="208"/>
      <c r="OVY5" s="208"/>
      <c r="OVZ5" s="208"/>
      <c r="OWA5" s="208"/>
      <c r="OWB5" s="208"/>
      <c r="OWC5" s="208"/>
      <c r="OWD5" s="208"/>
      <c r="OWE5" s="208"/>
      <c r="OWF5" s="208"/>
      <c r="OWG5" s="208"/>
      <c r="OWH5" s="208"/>
      <c r="OWI5" s="208"/>
      <c r="OWJ5" s="208"/>
      <c r="OWK5" s="208"/>
      <c r="OWL5" s="208"/>
      <c r="OWM5" s="208"/>
      <c r="OWN5" s="208"/>
      <c r="OWO5" s="208"/>
      <c r="OWP5" s="208"/>
      <c r="OWQ5" s="208"/>
      <c r="OWR5" s="208"/>
      <c r="OWS5" s="208"/>
      <c r="OWT5" s="208"/>
      <c r="OWU5" s="208"/>
      <c r="OWV5" s="208"/>
      <c r="OWW5" s="208"/>
      <c r="OWX5" s="208"/>
      <c r="OWY5" s="208"/>
      <c r="OWZ5" s="208"/>
      <c r="OXA5" s="208"/>
      <c r="OXB5" s="208"/>
      <c r="OXC5" s="208"/>
      <c r="OXD5" s="208"/>
      <c r="OXE5" s="208"/>
      <c r="OXF5" s="208"/>
      <c r="OXG5" s="208"/>
      <c r="OXH5" s="208"/>
      <c r="OXI5" s="208"/>
      <c r="OXJ5" s="208"/>
      <c r="OXK5" s="208"/>
      <c r="OXL5" s="208"/>
      <c r="OXM5" s="208"/>
      <c r="OXN5" s="208"/>
      <c r="OXO5" s="208"/>
      <c r="OXP5" s="208"/>
      <c r="OXQ5" s="208"/>
      <c r="OXR5" s="208"/>
      <c r="OXS5" s="208"/>
      <c r="OXT5" s="208"/>
      <c r="OXU5" s="208"/>
      <c r="OXV5" s="208"/>
      <c r="OXW5" s="208"/>
      <c r="OXX5" s="208"/>
      <c r="OXY5" s="208"/>
      <c r="OXZ5" s="208"/>
      <c r="OYA5" s="208"/>
      <c r="OYB5" s="208"/>
      <c r="OYC5" s="208"/>
      <c r="OYD5" s="208"/>
      <c r="OYE5" s="208"/>
      <c r="OYF5" s="208"/>
      <c r="OYG5" s="208"/>
      <c r="OYH5" s="208"/>
      <c r="OYI5" s="208"/>
      <c r="OYJ5" s="208"/>
      <c r="OYK5" s="208"/>
      <c r="OYL5" s="208"/>
      <c r="OYM5" s="208"/>
      <c r="OYN5" s="208"/>
      <c r="OYO5" s="208"/>
      <c r="OYP5" s="208"/>
      <c r="OYQ5" s="208"/>
      <c r="OYR5" s="208"/>
      <c r="OYS5" s="208"/>
      <c r="OYT5" s="208"/>
      <c r="OYU5" s="208"/>
      <c r="OYV5" s="208"/>
      <c r="OYW5" s="208"/>
      <c r="OYX5" s="208"/>
      <c r="OYY5" s="208"/>
      <c r="OYZ5" s="208"/>
      <c r="OZA5" s="208"/>
      <c r="OZB5" s="208"/>
      <c r="OZC5" s="208"/>
      <c r="OZD5" s="208"/>
      <c r="OZE5" s="208"/>
      <c r="OZF5" s="208"/>
      <c r="OZG5" s="208"/>
      <c r="OZH5" s="208"/>
      <c r="OZI5" s="208"/>
      <c r="OZJ5" s="208"/>
      <c r="OZK5" s="208"/>
      <c r="OZL5" s="208"/>
      <c r="OZM5" s="208"/>
      <c r="OZN5" s="208"/>
      <c r="OZO5" s="208"/>
      <c r="OZP5" s="208"/>
      <c r="OZQ5" s="208"/>
      <c r="OZR5" s="208"/>
      <c r="OZS5" s="208"/>
      <c r="OZT5" s="208"/>
      <c r="OZU5" s="208"/>
      <c r="OZV5" s="208"/>
      <c r="OZW5" s="208"/>
      <c r="OZX5" s="208"/>
      <c r="OZY5" s="208"/>
      <c r="OZZ5" s="208"/>
      <c r="PAA5" s="208"/>
      <c r="PAB5" s="208"/>
      <c r="PAC5" s="208"/>
      <c r="PAD5" s="208"/>
      <c r="PAE5" s="208"/>
      <c r="PAF5" s="208"/>
      <c r="PAG5" s="208"/>
      <c r="PAH5" s="208"/>
      <c r="PAI5" s="208"/>
      <c r="PAJ5" s="208"/>
      <c r="PAK5" s="208"/>
      <c r="PAL5" s="208"/>
      <c r="PAM5" s="208"/>
      <c r="PAN5" s="208"/>
      <c r="PAO5" s="208"/>
      <c r="PAP5" s="208"/>
      <c r="PAQ5" s="208"/>
      <c r="PAR5" s="208"/>
      <c r="PAS5" s="208"/>
      <c r="PAT5" s="208"/>
      <c r="PAU5" s="208"/>
      <c r="PAV5" s="208"/>
      <c r="PAW5" s="208"/>
      <c r="PAX5" s="208"/>
      <c r="PAY5" s="208"/>
      <c r="PAZ5" s="208"/>
      <c r="PBA5" s="208"/>
      <c r="PBB5" s="208"/>
      <c r="PBC5" s="208"/>
      <c r="PBD5" s="208"/>
      <c r="PBE5" s="208"/>
      <c r="PBF5" s="208"/>
      <c r="PBG5" s="208"/>
      <c r="PBH5" s="208"/>
      <c r="PBI5" s="208"/>
      <c r="PBJ5" s="208"/>
      <c r="PBK5" s="208"/>
      <c r="PBL5" s="208"/>
      <c r="PBM5" s="208"/>
      <c r="PBN5" s="208"/>
      <c r="PBO5" s="208"/>
      <c r="PBP5" s="208"/>
      <c r="PBQ5" s="208"/>
      <c r="PBR5" s="208"/>
      <c r="PBS5" s="208"/>
      <c r="PBT5" s="208"/>
      <c r="PBU5" s="208"/>
      <c r="PBV5" s="208"/>
      <c r="PBW5" s="208"/>
      <c r="PBX5" s="208"/>
      <c r="PBY5" s="208"/>
      <c r="PBZ5" s="208"/>
      <c r="PCA5" s="208"/>
      <c r="PCB5" s="208"/>
      <c r="PCC5" s="208"/>
      <c r="PCD5" s="208"/>
      <c r="PCE5" s="208"/>
      <c r="PCF5" s="208"/>
      <c r="PCG5" s="208"/>
      <c r="PCH5" s="208"/>
      <c r="PCI5" s="208"/>
      <c r="PCJ5" s="208"/>
      <c r="PCK5" s="208"/>
      <c r="PCL5" s="208"/>
      <c r="PCM5" s="208"/>
      <c r="PCN5" s="208"/>
      <c r="PCO5" s="208"/>
      <c r="PCP5" s="208"/>
      <c r="PCQ5" s="208"/>
      <c r="PCR5" s="208"/>
      <c r="PCS5" s="208"/>
      <c r="PCT5" s="208"/>
      <c r="PCU5" s="208"/>
      <c r="PCV5" s="208"/>
      <c r="PCW5" s="208"/>
      <c r="PCX5" s="208"/>
      <c r="PCY5" s="208"/>
      <c r="PCZ5" s="208"/>
      <c r="PDA5" s="208"/>
      <c r="PDB5" s="208"/>
      <c r="PDC5" s="208"/>
      <c r="PDD5" s="208"/>
      <c r="PDE5" s="208"/>
      <c r="PDF5" s="208"/>
      <c r="PDG5" s="208"/>
      <c r="PDH5" s="208"/>
      <c r="PDI5" s="208"/>
      <c r="PDJ5" s="208"/>
      <c r="PDK5" s="208"/>
      <c r="PDL5" s="208"/>
      <c r="PDM5" s="208"/>
      <c r="PDN5" s="208"/>
      <c r="PDO5" s="208"/>
      <c r="PDP5" s="208"/>
      <c r="PDQ5" s="208"/>
      <c r="PDR5" s="208"/>
      <c r="PDS5" s="208"/>
      <c r="PDT5" s="208"/>
      <c r="PDU5" s="208"/>
      <c r="PDV5" s="208"/>
      <c r="PDW5" s="208"/>
      <c r="PDX5" s="208"/>
      <c r="PDY5" s="208"/>
      <c r="PDZ5" s="208"/>
      <c r="PEA5" s="208"/>
      <c r="PEB5" s="208"/>
      <c r="PEC5" s="208"/>
      <c r="PED5" s="208"/>
      <c r="PEE5" s="208"/>
      <c r="PEF5" s="208"/>
      <c r="PEG5" s="208"/>
      <c r="PEH5" s="208"/>
      <c r="PEI5" s="208"/>
      <c r="PEJ5" s="208"/>
      <c r="PEK5" s="208"/>
      <c r="PEL5" s="208"/>
      <c r="PEM5" s="208"/>
      <c r="PEN5" s="208"/>
      <c r="PEO5" s="208"/>
      <c r="PEP5" s="208"/>
      <c r="PEQ5" s="208"/>
      <c r="PER5" s="208"/>
      <c r="PES5" s="208"/>
      <c r="PET5" s="208"/>
      <c r="PEU5" s="208"/>
      <c r="PEV5" s="208"/>
      <c r="PEW5" s="208"/>
      <c r="PEX5" s="208"/>
      <c r="PEY5" s="208"/>
      <c r="PEZ5" s="208"/>
      <c r="PFA5" s="208"/>
      <c r="PFB5" s="208"/>
      <c r="PFC5" s="208"/>
      <c r="PFD5" s="208"/>
      <c r="PFE5" s="208"/>
      <c r="PFF5" s="208"/>
      <c r="PFG5" s="208"/>
      <c r="PFH5" s="208"/>
      <c r="PFI5" s="208"/>
      <c r="PFJ5" s="208"/>
      <c r="PFK5" s="208"/>
      <c r="PFL5" s="208"/>
      <c r="PFM5" s="208"/>
      <c r="PFN5" s="208"/>
      <c r="PFO5" s="208"/>
      <c r="PFP5" s="208"/>
      <c r="PFQ5" s="208"/>
      <c r="PFR5" s="208"/>
      <c r="PFS5" s="208"/>
      <c r="PFT5" s="208"/>
      <c r="PFU5" s="208"/>
      <c r="PFV5" s="208"/>
      <c r="PFW5" s="208"/>
      <c r="PFX5" s="208"/>
      <c r="PFY5" s="208"/>
      <c r="PFZ5" s="208"/>
      <c r="PGA5" s="208"/>
      <c r="PGB5" s="208"/>
      <c r="PGC5" s="208"/>
      <c r="PGD5" s="208"/>
      <c r="PGE5" s="208"/>
      <c r="PGF5" s="208"/>
      <c r="PGG5" s="208"/>
      <c r="PGH5" s="208"/>
      <c r="PGI5" s="208"/>
      <c r="PGJ5" s="208"/>
      <c r="PGK5" s="208"/>
      <c r="PGL5" s="208"/>
      <c r="PGM5" s="208"/>
      <c r="PGN5" s="208"/>
      <c r="PGO5" s="208"/>
      <c r="PGP5" s="208"/>
      <c r="PGQ5" s="208"/>
      <c r="PGR5" s="208"/>
      <c r="PGS5" s="208"/>
      <c r="PGT5" s="208"/>
      <c r="PGU5" s="208"/>
      <c r="PGV5" s="208"/>
      <c r="PGW5" s="208"/>
      <c r="PGX5" s="208"/>
      <c r="PGY5" s="208"/>
      <c r="PGZ5" s="208"/>
      <c r="PHA5" s="208"/>
      <c r="PHB5" s="208"/>
      <c r="PHC5" s="208"/>
      <c r="PHD5" s="208"/>
      <c r="PHE5" s="208"/>
      <c r="PHF5" s="208"/>
      <c r="PHG5" s="208"/>
      <c r="PHH5" s="208"/>
      <c r="PHI5" s="208"/>
      <c r="PHJ5" s="208"/>
      <c r="PHK5" s="208"/>
      <c r="PHL5" s="208"/>
      <c r="PHM5" s="208"/>
      <c r="PHN5" s="208"/>
      <c r="PHO5" s="208"/>
      <c r="PHP5" s="208"/>
      <c r="PHQ5" s="208"/>
      <c r="PHR5" s="208"/>
      <c r="PHS5" s="208"/>
      <c r="PHT5" s="208"/>
      <c r="PHU5" s="208"/>
      <c r="PHV5" s="208"/>
      <c r="PHW5" s="208"/>
      <c r="PHX5" s="208"/>
      <c r="PHY5" s="208"/>
      <c r="PHZ5" s="208"/>
      <c r="PIA5" s="208"/>
      <c r="PIB5" s="208"/>
      <c r="PIC5" s="208"/>
      <c r="PID5" s="208"/>
      <c r="PIE5" s="208"/>
      <c r="PIF5" s="208"/>
      <c r="PIG5" s="208"/>
      <c r="PIH5" s="208"/>
      <c r="PII5" s="208"/>
      <c r="PIJ5" s="208"/>
      <c r="PIK5" s="208"/>
      <c r="PIL5" s="208"/>
      <c r="PIM5" s="208"/>
      <c r="PIN5" s="208"/>
      <c r="PIO5" s="208"/>
      <c r="PIP5" s="208"/>
      <c r="PIQ5" s="208"/>
      <c r="PIR5" s="208"/>
      <c r="PIS5" s="208"/>
      <c r="PIT5" s="208"/>
      <c r="PIU5" s="208"/>
      <c r="PIV5" s="208"/>
      <c r="PIW5" s="208"/>
      <c r="PIX5" s="208"/>
      <c r="PIY5" s="208"/>
      <c r="PIZ5" s="208"/>
      <c r="PJA5" s="208"/>
      <c r="PJB5" s="208"/>
      <c r="PJC5" s="208"/>
      <c r="PJD5" s="208"/>
      <c r="PJE5" s="208"/>
      <c r="PJF5" s="208"/>
      <c r="PJG5" s="208"/>
      <c r="PJH5" s="208"/>
      <c r="PJI5" s="208"/>
      <c r="PJJ5" s="208"/>
      <c r="PJK5" s="208"/>
      <c r="PJL5" s="208"/>
      <c r="PJM5" s="208"/>
      <c r="PJN5" s="208"/>
      <c r="PJO5" s="208"/>
      <c r="PJP5" s="208"/>
      <c r="PJQ5" s="208"/>
      <c r="PJR5" s="208"/>
      <c r="PJS5" s="208"/>
      <c r="PJT5" s="208"/>
      <c r="PJU5" s="208"/>
      <c r="PJV5" s="208"/>
      <c r="PJW5" s="208"/>
      <c r="PJX5" s="208"/>
      <c r="PJY5" s="208"/>
      <c r="PJZ5" s="208"/>
      <c r="PKA5" s="208"/>
      <c r="PKB5" s="208"/>
      <c r="PKC5" s="208"/>
      <c r="PKD5" s="208"/>
      <c r="PKE5" s="208"/>
      <c r="PKF5" s="208"/>
      <c r="PKG5" s="208"/>
      <c r="PKH5" s="208"/>
      <c r="PKI5" s="208"/>
      <c r="PKJ5" s="208"/>
      <c r="PKK5" s="208"/>
      <c r="PKL5" s="208"/>
      <c r="PKM5" s="208"/>
      <c r="PKN5" s="208"/>
      <c r="PKO5" s="208"/>
      <c r="PKP5" s="208"/>
      <c r="PKQ5" s="208"/>
      <c r="PKR5" s="208"/>
      <c r="PKS5" s="208"/>
      <c r="PKT5" s="208"/>
      <c r="PKU5" s="208"/>
      <c r="PKV5" s="208"/>
      <c r="PKW5" s="208"/>
      <c r="PKX5" s="208"/>
      <c r="PKY5" s="208"/>
      <c r="PKZ5" s="208"/>
      <c r="PLA5" s="208"/>
      <c r="PLB5" s="208"/>
      <c r="PLC5" s="208"/>
      <c r="PLD5" s="208"/>
      <c r="PLE5" s="208"/>
      <c r="PLF5" s="208"/>
      <c r="PLG5" s="208"/>
      <c r="PLH5" s="208"/>
      <c r="PLI5" s="208"/>
      <c r="PLJ5" s="208"/>
      <c r="PLK5" s="208"/>
      <c r="PLL5" s="208"/>
      <c r="PLM5" s="208"/>
      <c r="PLN5" s="208"/>
      <c r="PLO5" s="208"/>
      <c r="PLP5" s="208"/>
      <c r="PLQ5" s="208"/>
      <c r="PLR5" s="208"/>
      <c r="PLS5" s="208"/>
      <c r="PLT5" s="208"/>
      <c r="PLU5" s="208"/>
      <c r="PLV5" s="208"/>
      <c r="PLW5" s="208"/>
      <c r="PLX5" s="208"/>
      <c r="PLY5" s="208"/>
      <c r="PLZ5" s="208"/>
      <c r="PMA5" s="208"/>
      <c r="PMB5" s="208"/>
      <c r="PMC5" s="208"/>
      <c r="PMD5" s="208"/>
      <c r="PME5" s="208"/>
      <c r="PMF5" s="208"/>
      <c r="PMG5" s="208"/>
      <c r="PMH5" s="208"/>
      <c r="PMI5" s="208"/>
      <c r="PMJ5" s="208"/>
      <c r="PMK5" s="208"/>
      <c r="PML5" s="208"/>
      <c r="PMM5" s="208"/>
      <c r="PMN5" s="208"/>
      <c r="PMO5" s="208"/>
      <c r="PMP5" s="208"/>
      <c r="PMQ5" s="208"/>
      <c r="PMR5" s="208"/>
      <c r="PMS5" s="208"/>
      <c r="PMT5" s="208"/>
      <c r="PMU5" s="208"/>
      <c r="PMV5" s="208"/>
      <c r="PMW5" s="208"/>
      <c r="PMX5" s="208"/>
      <c r="PMY5" s="208"/>
      <c r="PMZ5" s="208"/>
      <c r="PNA5" s="208"/>
      <c r="PNB5" s="208"/>
      <c r="PNC5" s="208"/>
      <c r="PND5" s="208"/>
      <c r="PNE5" s="208"/>
      <c r="PNF5" s="208"/>
      <c r="PNG5" s="208"/>
      <c r="PNH5" s="208"/>
      <c r="PNI5" s="208"/>
      <c r="PNJ5" s="208"/>
      <c r="PNK5" s="208"/>
      <c r="PNL5" s="208"/>
      <c r="PNM5" s="208"/>
      <c r="PNN5" s="208"/>
      <c r="PNO5" s="208"/>
      <c r="PNP5" s="208"/>
      <c r="PNQ5" s="208"/>
      <c r="PNR5" s="208"/>
      <c r="PNS5" s="208"/>
      <c r="PNT5" s="208"/>
      <c r="PNU5" s="208"/>
      <c r="PNV5" s="208"/>
      <c r="PNW5" s="208"/>
      <c r="PNX5" s="208"/>
      <c r="PNY5" s="208"/>
      <c r="PNZ5" s="208"/>
      <c r="POA5" s="208"/>
      <c r="POB5" s="208"/>
      <c r="POC5" s="208"/>
      <c r="POD5" s="208"/>
      <c r="POE5" s="208"/>
      <c r="POF5" s="208"/>
      <c r="POG5" s="208"/>
      <c r="POH5" s="208"/>
      <c r="POI5" s="208"/>
      <c r="POJ5" s="208"/>
      <c r="POK5" s="208"/>
      <c r="POL5" s="208"/>
      <c r="POM5" s="208"/>
      <c r="PON5" s="208"/>
      <c r="POO5" s="208"/>
      <c r="POP5" s="208"/>
      <c r="POQ5" s="208"/>
      <c r="POR5" s="208"/>
      <c r="POS5" s="208"/>
      <c r="POT5" s="208"/>
      <c r="POU5" s="208"/>
      <c r="POV5" s="208"/>
      <c r="POW5" s="208"/>
      <c r="POX5" s="208"/>
      <c r="POY5" s="208"/>
      <c r="POZ5" s="208"/>
      <c r="PPA5" s="208"/>
      <c r="PPB5" s="208"/>
      <c r="PPC5" s="208"/>
      <c r="PPD5" s="208"/>
      <c r="PPE5" s="208"/>
      <c r="PPF5" s="208"/>
      <c r="PPG5" s="208"/>
      <c r="PPH5" s="208"/>
      <c r="PPI5" s="208"/>
      <c r="PPJ5" s="208"/>
      <c r="PPK5" s="208"/>
      <c r="PPL5" s="208"/>
      <c r="PPM5" s="208"/>
      <c r="PPN5" s="208"/>
      <c r="PPO5" s="208"/>
      <c r="PPP5" s="208"/>
      <c r="PPQ5" s="208"/>
      <c r="PPR5" s="208"/>
      <c r="PPS5" s="208"/>
      <c r="PPT5" s="208"/>
      <c r="PPU5" s="208"/>
      <c r="PPV5" s="208"/>
      <c r="PPW5" s="208"/>
      <c r="PPX5" s="208"/>
      <c r="PPY5" s="208"/>
      <c r="PPZ5" s="208"/>
      <c r="PQA5" s="208"/>
      <c r="PQB5" s="208"/>
      <c r="PQC5" s="208"/>
      <c r="PQD5" s="208"/>
      <c r="PQE5" s="208"/>
      <c r="PQF5" s="208"/>
      <c r="PQG5" s="208"/>
      <c r="PQH5" s="208"/>
      <c r="PQI5" s="208"/>
      <c r="PQJ5" s="208"/>
      <c r="PQK5" s="208"/>
      <c r="PQL5" s="208"/>
      <c r="PQM5" s="208"/>
      <c r="PQN5" s="208"/>
      <c r="PQO5" s="208"/>
      <c r="PQP5" s="208"/>
      <c r="PQQ5" s="208"/>
      <c r="PQR5" s="208"/>
      <c r="PQS5" s="208"/>
      <c r="PQT5" s="208"/>
      <c r="PQU5" s="208"/>
      <c r="PQV5" s="208"/>
      <c r="PQW5" s="208"/>
      <c r="PQX5" s="208"/>
      <c r="PQY5" s="208"/>
      <c r="PQZ5" s="208"/>
      <c r="PRA5" s="208"/>
      <c r="PRB5" s="208"/>
      <c r="PRC5" s="208"/>
      <c r="PRD5" s="208"/>
      <c r="PRE5" s="208"/>
      <c r="PRF5" s="208"/>
      <c r="PRG5" s="208"/>
      <c r="PRH5" s="208"/>
      <c r="PRI5" s="208"/>
      <c r="PRJ5" s="208"/>
      <c r="PRK5" s="208"/>
      <c r="PRL5" s="208"/>
      <c r="PRM5" s="208"/>
      <c r="PRN5" s="208"/>
      <c r="PRO5" s="208"/>
      <c r="PRP5" s="208"/>
      <c r="PRQ5" s="208"/>
      <c r="PRR5" s="208"/>
      <c r="PRS5" s="208"/>
      <c r="PRT5" s="208"/>
      <c r="PRU5" s="208"/>
      <c r="PRV5" s="208"/>
      <c r="PRW5" s="208"/>
      <c r="PRX5" s="208"/>
      <c r="PRY5" s="208"/>
      <c r="PRZ5" s="208"/>
      <c r="PSA5" s="208"/>
      <c r="PSB5" s="208"/>
      <c r="PSC5" s="208"/>
      <c r="PSD5" s="208"/>
      <c r="PSE5" s="208"/>
      <c r="PSF5" s="208"/>
      <c r="PSG5" s="208"/>
      <c r="PSH5" s="208"/>
      <c r="PSI5" s="208"/>
      <c r="PSJ5" s="208"/>
      <c r="PSK5" s="208"/>
      <c r="PSL5" s="208"/>
      <c r="PSM5" s="208"/>
      <c r="PSN5" s="208"/>
      <c r="PSO5" s="208"/>
      <c r="PSP5" s="208"/>
      <c r="PSQ5" s="208"/>
      <c r="PSR5" s="208"/>
      <c r="PSS5" s="208"/>
      <c r="PST5" s="208"/>
      <c r="PSU5" s="208"/>
      <c r="PSV5" s="208"/>
      <c r="PSW5" s="208"/>
      <c r="PSX5" s="208"/>
      <c r="PSY5" s="208"/>
      <c r="PSZ5" s="208"/>
      <c r="PTA5" s="208"/>
      <c r="PTB5" s="208"/>
      <c r="PTC5" s="208"/>
      <c r="PTD5" s="208"/>
      <c r="PTE5" s="208"/>
      <c r="PTF5" s="208"/>
      <c r="PTG5" s="208"/>
      <c r="PTH5" s="208"/>
      <c r="PTI5" s="208"/>
      <c r="PTJ5" s="208"/>
      <c r="PTK5" s="208"/>
      <c r="PTL5" s="208"/>
      <c r="PTM5" s="208"/>
      <c r="PTN5" s="208"/>
      <c r="PTO5" s="208"/>
      <c r="PTP5" s="208"/>
      <c r="PTQ5" s="208"/>
      <c r="PTR5" s="208"/>
      <c r="PTS5" s="208"/>
      <c r="PTT5" s="208"/>
      <c r="PTU5" s="208"/>
      <c r="PTV5" s="208"/>
      <c r="PTW5" s="208"/>
      <c r="PTX5" s="208"/>
      <c r="PTY5" s="208"/>
      <c r="PTZ5" s="208"/>
      <c r="PUA5" s="208"/>
      <c r="PUB5" s="208"/>
      <c r="PUC5" s="208"/>
      <c r="PUD5" s="208"/>
      <c r="PUE5" s="208"/>
      <c r="PUF5" s="208"/>
      <c r="PUG5" s="208"/>
      <c r="PUH5" s="208"/>
      <c r="PUI5" s="208"/>
      <c r="PUJ5" s="208"/>
      <c r="PUK5" s="208"/>
      <c r="PUL5" s="208"/>
      <c r="PUM5" s="208"/>
      <c r="PUN5" s="208"/>
      <c r="PUO5" s="208"/>
      <c r="PUP5" s="208"/>
      <c r="PUQ5" s="208"/>
      <c r="PUR5" s="208"/>
      <c r="PUS5" s="208"/>
      <c r="PUT5" s="208"/>
      <c r="PUU5" s="208"/>
      <c r="PUV5" s="208"/>
      <c r="PUW5" s="208"/>
      <c r="PUX5" s="208"/>
      <c r="PUY5" s="208"/>
      <c r="PUZ5" s="208"/>
      <c r="PVA5" s="208"/>
      <c r="PVB5" s="208"/>
      <c r="PVC5" s="208"/>
      <c r="PVD5" s="208"/>
      <c r="PVE5" s="208"/>
      <c r="PVF5" s="208"/>
      <c r="PVG5" s="208"/>
      <c r="PVH5" s="208"/>
      <c r="PVI5" s="208"/>
      <c r="PVJ5" s="208"/>
      <c r="PVK5" s="208"/>
      <c r="PVL5" s="208"/>
      <c r="PVM5" s="208"/>
      <c r="PVN5" s="208"/>
      <c r="PVO5" s="208"/>
      <c r="PVP5" s="208"/>
      <c r="PVQ5" s="208"/>
      <c r="PVR5" s="208"/>
      <c r="PVS5" s="208"/>
      <c r="PVT5" s="208"/>
      <c r="PVU5" s="208"/>
      <c r="PVV5" s="208"/>
      <c r="PVW5" s="208"/>
      <c r="PVX5" s="208"/>
      <c r="PVY5" s="208"/>
      <c r="PVZ5" s="208"/>
      <c r="PWA5" s="208"/>
      <c r="PWB5" s="208"/>
      <c r="PWC5" s="208"/>
      <c r="PWD5" s="208"/>
      <c r="PWE5" s="208"/>
      <c r="PWF5" s="208"/>
      <c r="PWG5" s="208"/>
      <c r="PWH5" s="208"/>
      <c r="PWI5" s="208"/>
      <c r="PWJ5" s="208"/>
      <c r="PWK5" s="208"/>
      <c r="PWL5" s="208"/>
      <c r="PWM5" s="208"/>
      <c r="PWN5" s="208"/>
      <c r="PWO5" s="208"/>
      <c r="PWP5" s="208"/>
      <c r="PWQ5" s="208"/>
      <c r="PWR5" s="208"/>
      <c r="PWS5" s="208"/>
      <c r="PWT5" s="208"/>
      <c r="PWU5" s="208"/>
      <c r="PWV5" s="208"/>
      <c r="PWW5" s="208"/>
      <c r="PWX5" s="208"/>
      <c r="PWY5" s="208"/>
      <c r="PWZ5" s="208"/>
      <c r="PXA5" s="208"/>
      <c r="PXB5" s="208"/>
      <c r="PXC5" s="208"/>
      <c r="PXD5" s="208"/>
      <c r="PXE5" s="208"/>
      <c r="PXF5" s="208"/>
      <c r="PXG5" s="208"/>
      <c r="PXH5" s="208"/>
      <c r="PXI5" s="208"/>
      <c r="PXJ5" s="208"/>
      <c r="PXK5" s="208"/>
      <c r="PXL5" s="208"/>
      <c r="PXM5" s="208"/>
      <c r="PXN5" s="208"/>
      <c r="PXO5" s="208"/>
      <c r="PXP5" s="208"/>
      <c r="PXQ5" s="208"/>
      <c r="PXR5" s="208"/>
      <c r="PXS5" s="208"/>
      <c r="PXT5" s="208"/>
      <c r="PXU5" s="208"/>
      <c r="PXV5" s="208"/>
      <c r="PXW5" s="208"/>
      <c r="PXX5" s="208"/>
      <c r="PXY5" s="208"/>
      <c r="PXZ5" s="208"/>
      <c r="PYA5" s="208"/>
      <c r="PYB5" s="208"/>
      <c r="PYC5" s="208"/>
      <c r="PYD5" s="208"/>
      <c r="PYE5" s="208"/>
      <c r="PYF5" s="208"/>
      <c r="PYG5" s="208"/>
      <c r="PYH5" s="208"/>
      <c r="PYI5" s="208"/>
      <c r="PYJ5" s="208"/>
      <c r="PYK5" s="208"/>
      <c r="PYL5" s="208"/>
      <c r="PYM5" s="208"/>
      <c r="PYN5" s="208"/>
      <c r="PYO5" s="208"/>
      <c r="PYP5" s="208"/>
      <c r="PYQ5" s="208"/>
      <c r="PYR5" s="208"/>
      <c r="PYS5" s="208"/>
      <c r="PYT5" s="208"/>
      <c r="PYU5" s="208"/>
      <c r="PYV5" s="208"/>
      <c r="PYW5" s="208"/>
      <c r="PYX5" s="208"/>
      <c r="PYY5" s="208"/>
      <c r="PYZ5" s="208"/>
      <c r="PZA5" s="208"/>
      <c r="PZB5" s="208"/>
      <c r="PZC5" s="208"/>
      <c r="PZD5" s="208"/>
      <c r="PZE5" s="208"/>
      <c r="PZF5" s="208"/>
      <c r="PZG5" s="208"/>
      <c r="PZH5" s="208"/>
      <c r="PZI5" s="208"/>
      <c r="PZJ5" s="208"/>
      <c r="PZK5" s="208"/>
      <c r="PZL5" s="208"/>
      <c r="PZM5" s="208"/>
      <c r="PZN5" s="208"/>
      <c r="PZO5" s="208"/>
      <c r="PZP5" s="208"/>
      <c r="PZQ5" s="208"/>
      <c r="PZR5" s="208"/>
      <c r="PZS5" s="208"/>
      <c r="PZT5" s="208"/>
      <c r="PZU5" s="208"/>
      <c r="PZV5" s="208"/>
      <c r="PZW5" s="208"/>
      <c r="PZX5" s="208"/>
      <c r="PZY5" s="208"/>
      <c r="PZZ5" s="208"/>
      <c r="QAA5" s="208"/>
      <c r="QAB5" s="208"/>
      <c r="QAC5" s="208"/>
      <c r="QAD5" s="208"/>
      <c r="QAE5" s="208"/>
      <c r="QAF5" s="208"/>
      <c r="QAG5" s="208"/>
      <c r="QAH5" s="208"/>
      <c r="QAI5" s="208"/>
      <c r="QAJ5" s="208"/>
      <c r="QAK5" s="208"/>
      <c r="QAL5" s="208"/>
      <c r="QAM5" s="208"/>
      <c r="QAN5" s="208"/>
      <c r="QAO5" s="208"/>
      <c r="QAP5" s="208"/>
      <c r="QAQ5" s="208"/>
      <c r="QAR5" s="208"/>
      <c r="QAS5" s="208"/>
      <c r="QAT5" s="208"/>
      <c r="QAU5" s="208"/>
      <c r="QAV5" s="208"/>
      <c r="QAW5" s="208"/>
      <c r="QAX5" s="208"/>
      <c r="QAY5" s="208"/>
      <c r="QAZ5" s="208"/>
      <c r="QBA5" s="208"/>
      <c r="QBB5" s="208"/>
      <c r="QBC5" s="208"/>
      <c r="QBD5" s="208"/>
      <c r="QBE5" s="208"/>
      <c r="QBF5" s="208"/>
      <c r="QBG5" s="208"/>
      <c r="QBH5" s="208"/>
      <c r="QBI5" s="208"/>
      <c r="QBJ5" s="208"/>
      <c r="QBK5" s="208"/>
      <c r="QBL5" s="208"/>
      <c r="QBM5" s="208"/>
      <c r="QBN5" s="208"/>
      <c r="QBO5" s="208"/>
      <c r="QBP5" s="208"/>
      <c r="QBQ5" s="208"/>
      <c r="QBR5" s="208"/>
      <c r="QBS5" s="208"/>
      <c r="QBT5" s="208"/>
      <c r="QBU5" s="208"/>
      <c r="QBV5" s="208"/>
      <c r="QBW5" s="208"/>
      <c r="QBX5" s="208"/>
      <c r="QBY5" s="208"/>
      <c r="QBZ5" s="208"/>
      <c r="QCA5" s="208"/>
      <c r="QCB5" s="208"/>
      <c r="QCC5" s="208"/>
      <c r="QCD5" s="208"/>
      <c r="QCE5" s="208"/>
      <c r="QCF5" s="208"/>
      <c r="QCG5" s="208"/>
      <c r="QCH5" s="208"/>
      <c r="QCI5" s="208"/>
      <c r="QCJ5" s="208"/>
      <c r="QCK5" s="208"/>
      <c r="QCL5" s="208"/>
      <c r="QCM5" s="208"/>
      <c r="QCN5" s="208"/>
      <c r="QCO5" s="208"/>
      <c r="QCP5" s="208"/>
      <c r="QCQ5" s="208"/>
      <c r="QCR5" s="208"/>
      <c r="QCS5" s="208"/>
      <c r="QCT5" s="208"/>
      <c r="QCU5" s="208"/>
      <c r="QCV5" s="208"/>
      <c r="QCW5" s="208"/>
      <c r="QCX5" s="208"/>
      <c r="QCY5" s="208"/>
      <c r="QCZ5" s="208"/>
      <c r="QDA5" s="208"/>
      <c r="QDB5" s="208"/>
      <c r="QDC5" s="208"/>
      <c r="QDD5" s="208"/>
      <c r="QDE5" s="208"/>
      <c r="QDF5" s="208"/>
      <c r="QDG5" s="208"/>
      <c r="QDH5" s="208"/>
      <c r="QDI5" s="208"/>
      <c r="QDJ5" s="208"/>
      <c r="QDK5" s="208"/>
      <c r="QDL5" s="208"/>
      <c r="QDM5" s="208"/>
      <c r="QDN5" s="208"/>
      <c r="QDO5" s="208"/>
      <c r="QDP5" s="208"/>
      <c r="QDQ5" s="208"/>
      <c r="QDR5" s="208"/>
      <c r="QDS5" s="208"/>
      <c r="QDT5" s="208"/>
      <c r="QDU5" s="208"/>
      <c r="QDV5" s="208"/>
      <c r="QDW5" s="208"/>
      <c r="QDX5" s="208"/>
      <c r="QDY5" s="208"/>
      <c r="QDZ5" s="208"/>
      <c r="QEA5" s="208"/>
      <c r="QEB5" s="208"/>
      <c r="QEC5" s="208"/>
      <c r="QED5" s="208"/>
      <c r="QEE5" s="208"/>
      <c r="QEF5" s="208"/>
      <c r="QEG5" s="208"/>
      <c r="QEH5" s="208"/>
      <c r="QEI5" s="208"/>
      <c r="QEJ5" s="208"/>
      <c r="QEK5" s="208"/>
      <c r="QEL5" s="208"/>
      <c r="QEM5" s="208"/>
      <c r="QEN5" s="208"/>
      <c r="QEO5" s="208"/>
      <c r="QEP5" s="208"/>
      <c r="QEQ5" s="208"/>
      <c r="QER5" s="208"/>
      <c r="QES5" s="208"/>
      <c r="QET5" s="208"/>
      <c r="QEU5" s="208"/>
      <c r="QEV5" s="208"/>
      <c r="QEW5" s="208"/>
      <c r="QEX5" s="208"/>
      <c r="QEY5" s="208"/>
      <c r="QEZ5" s="208"/>
      <c r="QFA5" s="208"/>
      <c r="QFB5" s="208"/>
      <c r="QFC5" s="208"/>
      <c r="QFD5" s="208"/>
      <c r="QFE5" s="208"/>
      <c r="QFF5" s="208"/>
      <c r="QFG5" s="208"/>
      <c r="QFH5" s="208"/>
      <c r="QFI5" s="208"/>
      <c r="QFJ5" s="208"/>
      <c r="QFK5" s="208"/>
      <c r="QFL5" s="208"/>
      <c r="QFM5" s="208"/>
      <c r="QFN5" s="208"/>
      <c r="QFO5" s="208"/>
      <c r="QFP5" s="208"/>
      <c r="QFQ5" s="208"/>
      <c r="QFR5" s="208"/>
      <c r="QFS5" s="208"/>
      <c r="QFT5" s="208"/>
      <c r="QFU5" s="208"/>
      <c r="QFV5" s="208"/>
      <c r="QFW5" s="208"/>
      <c r="QFX5" s="208"/>
      <c r="QFY5" s="208"/>
      <c r="QFZ5" s="208"/>
      <c r="QGA5" s="208"/>
      <c r="QGB5" s="208"/>
      <c r="QGC5" s="208"/>
      <c r="QGD5" s="208"/>
      <c r="QGE5" s="208"/>
      <c r="QGF5" s="208"/>
      <c r="QGG5" s="208"/>
      <c r="QGH5" s="208"/>
      <c r="QGI5" s="208"/>
      <c r="QGJ5" s="208"/>
      <c r="QGK5" s="208"/>
      <c r="QGL5" s="208"/>
      <c r="QGM5" s="208"/>
      <c r="QGN5" s="208"/>
      <c r="QGO5" s="208"/>
      <c r="QGP5" s="208"/>
      <c r="QGQ5" s="208"/>
      <c r="QGR5" s="208"/>
      <c r="QGS5" s="208"/>
      <c r="QGT5" s="208"/>
      <c r="QGU5" s="208"/>
      <c r="QGV5" s="208"/>
      <c r="QGW5" s="208"/>
      <c r="QGX5" s="208"/>
      <c r="QGY5" s="208"/>
      <c r="QGZ5" s="208"/>
      <c r="QHA5" s="208"/>
      <c r="QHB5" s="208"/>
      <c r="QHC5" s="208"/>
      <c r="QHD5" s="208"/>
      <c r="QHE5" s="208"/>
      <c r="QHF5" s="208"/>
      <c r="QHG5" s="208"/>
      <c r="QHH5" s="208"/>
      <c r="QHI5" s="208"/>
      <c r="QHJ5" s="208"/>
      <c r="QHK5" s="208"/>
      <c r="QHL5" s="208"/>
      <c r="QHM5" s="208"/>
      <c r="QHN5" s="208"/>
      <c r="QHO5" s="208"/>
      <c r="QHP5" s="208"/>
      <c r="QHQ5" s="208"/>
      <c r="QHR5" s="208"/>
      <c r="QHS5" s="208"/>
      <c r="QHT5" s="208"/>
      <c r="QHU5" s="208"/>
      <c r="QHV5" s="208"/>
      <c r="QHW5" s="208"/>
      <c r="QHX5" s="208"/>
      <c r="QHY5" s="208"/>
      <c r="QHZ5" s="208"/>
      <c r="QIA5" s="208"/>
      <c r="QIB5" s="208"/>
      <c r="QIC5" s="208"/>
      <c r="QID5" s="208"/>
      <c r="QIE5" s="208"/>
      <c r="QIF5" s="208"/>
      <c r="QIG5" s="208"/>
      <c r="QIH5" s="208"/>
      <c r="QII5" s="208"/>
      <c r="QIJ5" s="208"/>
      <c r="QIK5" s="208"/>
      <c r="QIL5" s="208"/>
      <c r="QIM5" s="208"/>
      <c r="QIN5" s="208"/>
      <c r="QIO5" s="208"/>
      <c r="QIP5" s="208"/>
      <c r="QIQ5" s="208"/>
      <c r="QIR5" s="208"/>
      <c r="QIS5" s="208"/>
      <c r="QIT5" s="208"/>
      <c r="QIU5" s="208"/>
      <c r="QIV5" s="208"/>
      <c r="QIW5" s="208"/>
      <c r="QIX5" s="208"/>
      <c r="QIY5" s="208"/>
      <c r="QIZ5" s="208"/>
      <c r="QJA5" s="208"/>
      <c r="QJB5" s="208"/>
      <c r="QJC5" s="208"/>
      <c r="QJD5" s="208"/>
      <c r="QJE5" s="208"/>
      <c r="QJF5" s="208"/>
      <c r="QJG5" s="208"/>
      <c r="QJH5" s="208"/>
      <c r="QJI5" s="208"/>
      <c r="QJJ5" s="208"/>
      <c r="QJK5" s="208"/>
      <c r="QJL5" s="208"/>
      <c r="QJM5" s="208"/>
      <c r="QJN5" s="208"/>
      <c r="QJO5" s="208"/>
      <c r="QJP5" s="208"/>
      <c r="QJQ5" s="208"/>
      <c r="QJR5" s="208"/>
      <c r="QJS5" s="208"/>
      <c r="QJT5" s="208"/>
      <c r="QJU5" s="208"/>
      <c r="QJV5" s="208"/>
      <c r="QJW5" s="208"/>
      <c r="QJX5" s="208"/>
      <c r="QJY5" s="208"/>
      <c r="QJZ5" s="208"/>
      <c r="QKA5" s="208"/>
      <c r="QKB5" s="208"/>
      <c r="QKC5" s="208"/>
      <c r="QKD5" s="208"/>
      <c r="QKE5" s="208"/>
      <c r="QKF5" s="208"/>
      <c r="QKG5" s="208"/>
      <c r="QKH5" s="208"/>
      <c r="QKI5" s="208"/>
      <c r="QKJ5" s="208"/>
      <c r="QKK5" s="208"/>
      <c r="QKL5" s="208"/>
      <c r="QKM5" s="208"/>
      <c r="QKN5" s="208"/>
      <c r="QKO5" s="208"/>
      <c r="QKP5" s="208"/>
      <c r="QKQ5" s="208"/>
      <c r="QKR5" s="208"/>
      <c r="QKS5" s="208"/>
      <c r="QKT5" s="208"/>
      <c r="QKU5" s="208"/>
      <c r="QKV5" s="208"/>
      <c r="QKW5" s="208"/>
      <c r="QKX5" s="208"/>
      <c r="QKY5" s="208"/>
      <c r="QKZ5" s="208"/>
      <c r="QLA5" s="208"/>
      <c r="QLB5" s="208"/>
      <c r="QLC5" s="208"/>
      <c r="QLD5" s="208"/>
      <c r="QLE5" s="208"/>
      <c r="QLF5" s="208"/>
      <c r="QLG5" s="208"/>
      <c r="QLH5" s="208"/>
      <c r="QLI5" s="208"/>
      <c r="QLJ5" s="208"/>
      <c r="QLK5" s="208"/>
      <c r="QLL5" s="208"/>
      <c r="QLM5" s="208"/>
      <c r="QLN5" s="208"/>
      <c r="QLO5" s="208"/>
      <c r="QLP5" s="208"/>
      <c r="QLQ5" s="208"/>
      <c r="QLR5" s="208"/>
      <c r="QLS5" s="208"/>
      <c r="QLT5" s="208"/>
      <c r="QLU5" s="208"/>
      <c r="QLV5" s="208"/>
      <c r="QLW5" s="208"/>
      <c r="QLX5" s="208"/>
      <c r="QLY5" s="208"/>
      <c r="QLZ5" s="208"/>
      <c r="QMA5" s="208"/>
      <c r="QMB5" s="208"/>
      <c r="QMC5" s="208"/>
      <c r="QMD5" s="208"/>
      <c r="QME5" s="208"/>
      <c r="QMF5" s="208"/>
      <c r="QMG5" s="208"/>
      <c r="QMH5" s="208"/>
      <c r="QMI5" s="208"/>
      <c r="QMJ5" s="208"/>
      <c r="QMK5" s="208"/>
      <c r="QML5" s="208"/>
      <c r="QMM5" s="208"/>
      <c r="QMN5" s="208"/>
      <c r="QMO5" s="208"/>
      <c r="QMP5" s="208"/>
      <c r="QMQ5" s="208"/>
      <c r="QMR5" s="208"/>
      <c r="QMS5" s="208"/>
      <c r="QMT5" s="208"/>
      <c r="QMU5" s="208"/>
      <c r="QMV5" s="208"/>
      <c r="QMW5" s="208"/>
      <c r="QMX5" s="208"/>
      <c r="QMY5" s="208"/>
      <c r="QMZ5" s="208"/>
      <c r="QNA5" s="208"/>
      <c r="QNB5" s="208"/>
      <c r="QNC5" s="208"/>
      <c r="QND5" s="208"/>
      <c r="QNE5" s="208"/>
      <c r="QNF5" s="208"/>
      <c r="QNG5" s="208"/>
      <c r="QNH5" s="208"/>
      <c r="QNI5" s="208"/>
      <c r="QNJ5" s="208"/>
      <c r="QNK5" s="208"/>
      <c r="QNL5" s="208"/>
      <c r="QNM5" s="208"/>
      <c r="QNN5" s="208"/>
      <c r="QNO5" s="208"/>
      <c r="QNP5" s="208"/>
      <c r="QNQ5" s="208"/>
      <c r="QNR5" s="208"/>
      <c r="QNS5" s="208"/>
      <c r="QNT5" s="208"/>
      <c r="QNU5" s="208"/>
      <c r="QNV5" s="208"/>
      <c r="QNW5" s="208"/>
      <c r="QNX5" s="208"/>
      <c r="QNY5" s="208"/>
      <c r="QNZ5" s="208"/>
      <c r="QOA5" s="208"/>
      <c r="QOB5" s="208"/>
      <c r="QOC5" s="208"/>
      <c r="QOD5" s="208"/>
      <c r="QOE5" s="208"/>
      <c r="QOF5" s="208"/>
      <c r="QOG5" s="208"/>
      <c r="QOH5" s="208"/>
      <c r="QOI5" s="208"/>
      <c r="QOJ5" s="208"/>
      <c r="QOK5" s="208"/>
      <c r="QOL5" s="208"/>
      <c r="QOM5" s="208"/>
      <c r="QON5" s="208"/>
      <c r="QOO5" s="208"/>
      <c r="QOP5" s="208"/>
      <c r="QOQ5" s="208"/>
      <c r="QOR5" s="208"/>
      <c r="QOS5" s="208"/>
      <c r="QOT5" s="208"/>
      <c r="QOU5" s="208"/>
      <c r="QOV5" s="208"/>
      <c r="QOW5" s="208"/>
      <c r="QOX5" s="208"/>
      <c r="QOY5" s="208"/>
      <c r="QOZ5" s="208"/>
      <c r="QPA5" s="208"/>
      <c r="QPB5" s="208"/>
      <c r="QPC5" s="208"/>
      <c r="QPD5" s="208"/>
      <c r="QPE5" s="208"/>
      <c r="QPF5" s="208"/>
      <c r="QPG5" s="208"/>
      <c r="QPH5" s="208"/>
      <c r="QPI5" s="208"/>
      <c r="QPJ5" s="208"/>
      <c r="QPK5" s="208"/>
      <c r="QPL5" s="208"/>
      <c r="QPM5" s="208"/>
      <c r="QPN5" s="208"/>
      <c r="QPO5" s="208"/>
      <c r="QPP5" s="208"/>
      <c r="QPQ5" s="208"/>
      <c r="QPR5" s="208"/>
      <c r="QPS5" s="208"/>
      <c r="QPT5" s="208"/>
      <c r="QPU5" s="208"/>
      <c r="QPV5" s="208"/>
      <c r="QPW5" s="208"/>
      <c r="QPX5" s="208"/>
      <c r="QPY5" s="208"/>
      <c r="QPZ5" s="208"/>
      <c r="QQA5" s="208"/>
      <c r="QQB5" s="208"/>
      <c r="QQC5" s="208"/>
      <c r="QQD5" s="208"/>
      <c r="QQE5" s="208"/>
      <c r="QQF5" s="208"/>
      <c r="QQG5" s="208"/>
      <c r="QQH5" s="208"/>
      <c r="QQI5" s="208"/>
      <c r="QQJ5" s="208"/>
      <c r="QQK5" s="208"/>
      <c r="QQL5" s="208"/>
      <c r="QQM5" s="208"/>
      <c r="QQN5" s="208"/>
      <c r="QQO5" s="208"/>
      <c r="QQP5" s="208"/>
      <c r="QQQ5" s="208"/>
      <c r="QQR5" s="208"/>
      <c r="QQS5" s="208"/>
      <c r="QQT5" s="208"/>
      <c r="QQU5" s="208"/>
      <c r="QQV5" s="208"/>
      <c r="QQW5" s="208"/>
      <c r="QQX5" s="208"/>
      <c r="QQY5" s="208"/>
      <c r="QQZ5" s="208"/>
      <c r="QRA5" s="208"/>
      <c r="QRB5" s="208"/>
      <c r="QRC5" s="208"/>
      <c r="QRD5" s="208"/>
      <c r="QRE5" s="208"/>
      <c r="QRF5" s="208"/>
      <c r="QRG5" s="208"/>
      <c r="QRH5" s="208"/>
      <c r="QRI5" s="208"/>
      <c r="QRJ5" s="208"/>
      <c r="QRK5" s="208"/>
      <c r="QRL5" s="208"/>
      <c r="QRM5" s="208"/>
      <c r="QRN5" s="208"/>
      <c r="QRO5" s="208"/>
      <c r="QRP5" s="208"/>
      <c r="QRQ5" s="208"/>
      <c r="QRR5" s="208"/>
      <c r="QRS5" s="208"/>
      <c r="QRT5" s="208"/>
      <c r="QRU5" s="208"/>
      <c r="QRV5" s="208"/>
      <c r="QRW5" s="208"/>
      <c r="QRX5" s="208"/>
      <c r="QRY5" s="208"/>
      <c r="QRZ5" s="208"/>
      <c r="QSA5" s="208"/>
      <c r="QSB5" s="208"/>
      <c r="QSC5" s="208"/>
      <c r="QSD5" s="208"/>
      <c r="QSE5" s="208"/>
      <c r="QSF5" s="208"/>
      <c r="QSG5" s="208"/>
      <c r="QSH5" s="208"/>
      <c r="QSI5" s="208"/>
      <c r="QSJ5" s="208"/>
      <c r="QSK5" s="208"/>
      <c r="QSL5" s="208"/>
      <c r="QSM5" s="208"/>
      <c r="QSN5" s="208"/>
      <c r="QSO5" s="208"/>
      <c r="QSP5" s="208"/>
      <c r="QSQ5" s="208"/>
      <c r="QSR5" s="208"/>
      <c r="QSS5" s="208"/>
      <c r="QST5" s="208"/>
      <c r="QSU5" s="208"/>
      <c r="QSV5" s="208"/>
      <c r="QSW5" s="208"/>
      <c r="QSX5" s="208"/>
      <c r="QSY5" s="208"/>
      <c r="QSZ5" s="208"/>
      <c r="QTA5" s="208"/>
      <c r="QTB5" s="208"/>
      <c r="QTC5" s="208"/>
      <c r="QTD5" s="208"/>
      <c r="QTE5" s="208"/>
      <c r="QTF5" s="208"/>
      <c r="QTG5" s="208"/>
      <c r="QTH5" s="208"/>
      <c r="QTI5" s="208"/>
      <c r="QTJ5" s="208"/>
      <c r="QTK5" s="208"/>
      <c r="QTL5" s="208"/>
      <c r="QTM5" s="208"/>
      <c r="QTN5" s="208"/>
      <c r="QTO5" s="208"/>
      <c r="QTP5" s="208"/>
      <c r="QTQ5" s="208"/>
      <c r="QTR5" s="208"/>
      <c r="QTS5" s="208"/>
      <c r="QTT5" s="208"/>
      <c r="QTU5" s="208"/>
      <c r="QTV5" s="208"/>
      <c r="QTW5" s="208"/>
      <c r="QTX5" s="208"/>
      <c r="QTY5" s="208"/>
      <c r="QTZ5" s="208"/>
      <c r="QUA5" s="208"/>
      <c r="QUB5" s="208"/>
      <c r="QUC5" s="208"/>
      <c r="QUD5" s="208"/>
      <c r="QUE5" s="208"/>
      <c r="QUF5" s="208"/>
      <c r="QUG5" s="208"/>
      <c r="QUH5" s="208"/>
      <c r="QUI5" s="208"/>
      <c r="QUJ5" s="208"/>
      <c r="QUK5" s="208"/>
      <c r="QUL5" s="208"/>
      <c r="QUM5" s="208"/>
      <c r="QUN5" s="208"/>
      <c r="QUO5" s="208"/>
      <c r="QUP5" s="208"/>
      <c r="QUQ5" s="208"/>
      <c r="QUR5" s="208"/>
      <c r="QUS5" s="208"/>
      <c r="QUT5" s="208"/>
      <c r="QUU5" s="208"/>
      <c r="QUV5" s="208"/>
      <c r="QUW5" s="208"/>
      <c r="QUX5" s="208"/>
      <c r="QUY5" s="208"/>
      <c r="QUZ5" s="208"/>
      <c r="QVA5" s="208"/>
      <c r="QVB5" s="208"/>
      <c r="QVC5" s="208"/>
      <c r="QVD5" s="208"/>
      <c r="QVE5" s="208"/>
      <c r="QVF5" s="208"/>
      <c r="QVG5" s="208"/>
      <c r="QVH5" s="208"/>
      <c r="QVI5" s="208"/>
      <c r="QVJ5" s="208"/>
      <c r="QVK5" s="208"/>
      <c r="QVL5" s="208"/>
      <c r="QVM5" s="208"/>
      <c r="QVN5" s="208"/>
      <c r="QVO5" s="208"/>
      <c r="QVP5" s="208"/>
      <c r="QVQ5" s="208"/>
      <c r="QVR5" s="208"/>
      <c r="QVS5" s="208"/>
      <c r="QVT5" s="208"/>
      <c r="QVU5" s="208"/>
      <c r="QVV5" s="208"/>
      <c r="QVW5" s="208"/>
      <c r="QVX5" s="208"/>
      <c r="QVY5" s="208"/>
      <c r="QVZ5" s="208"/>
      <c r="QWA5" s="208"/>
      <c r="QWB5" s="208"/>
      <c r="QWC5" s="208"/>
      <c r="QWD5" s="208"/>
      <c r="QWE5" s="208"/>
      <c r="QWF5" s="208"/>
      <c r="QWG5" s="208"/>
      <c r="QWH5" s="208"/>
      <c r="QWI5" s="208"/>
      <c r="QWJ5" s="208"/>
      <c r="QWK5" s="208"/>
      <c r="QWL5" s="208"/>
      <c r="QWM5" s="208"/>
      <c r="QWN5" s="208"/>
      <c r="QWO5" s="208"/>
      <c r="QWP5" s="208"/>
      <c r="QWQ5" s="208"/>
      <c r="QWR5" s="208"/>
      <c r="QWS5" s="208"/>
      <c r="QWT5" s="208"/>
      <c r="QWU5" s="208"/>
      <c r="QWV5" s="208"/>
      <c r="QWW5" s="208"/>
      <c r="QWX5" s="208"/>
      <c r="QWY5" s="208"/>
      <c r="QWZ5" s="208"/>
      <c r="QXA5" s="208"/>
      <c r="QXB5" s="208"/>
      <c r="QXC5" s="208"/>
      <c r="QXD5" s="208"/>
      <c r="QXE5" s="208"/>
      <c r="QXF5" s="208"/>
      <c r="QXG5" s="208"/>
      <c r="QXH5" s="208"/>
      <c r="QXI5" s="208"/>
      <c r="QXJ5" s="208"/>
      <c r="QXK5" s="208"/>
      <c r="QXL5" s="208"/>
      <c r="QXM5" s="208"/>
      <c r="QXN5" s="208"/>
      <c r="QXO5" s="208"/>
      <c r="QXP5" s="208"/>
      <c r="QXQ5" s="208"/>
      <c r="QXR5" s="208"/>
      <c r="QXS5" s="208"/>
      <c r="QXT5" s="208"/>
      <c r="QXU5" s="208"/>
      <c r="QXV5" s="208"/>
      <c r="QXW5" s="208"/>
      <c r="QXX5" s="208"/>
      <c r="QXY5" s="208"/>
      <c r="QXZ5" s="208"/>
      <c r="QYA5" s="208"/>
      <c r="QYB5" s="208"/>
      <c r="QYC5" s="208"/>
      <c r="QYD5" s="208"/>
      <c r="QYE5" s="208"/>
      <c r="QYF5" s="208"/>
      <c r="QYG5" s="208"/>
      <c r="QYH5" s="208"/>
      <c r="QYI5" s="208"/>
      <c r="QYJ5" s="208"/>
      <c r="QYK5" s="208"/>
      <c r="QYL5" s="208"/>
      <c r="QYM5" s="208"/>
      <c r="QYN5" s="208"/>
      <c r="QYO5" s="208"/>
      <c r="QYP5" s="208"/>
      <c r="QYQ5" s="208"/>
      <c r="QYR5" s="208"/>
      <c r="QYS5" s="208"/>
      <c r="QYT5" s="208"/>
      <c r="QYU5" s="208"/>
      <c r="QYV5" s="208"/>
      <c r="QYW5" s="208"/>
      <c r="QYX5" s="208"/>
      <c r="QYY5" s="208"/>
      <c r="QYZ5" s="208"/>
      <c r="QZA5" s="208"/>
      <c r="QZB5" s="208"/>
      <c r="QZC5" s="208"/>
      <c r="QZD5" s="208"/>
      <c r="QZE5" s="208"/>
      <c r="QZF5" s="208"/>
      <c r="QZG5" s="208"/>
      <c r="QZH5" s="208"/>
      <c r="QZI5" s="208"/>
      <c r="QZJ5" s="208"/>
      <c r="QZK5" s="208"/>
      <c r="QZL5" s="208"/>
      <c r="QZM5" s="208"/>
      <c r="QZN5" s="208"/>
      <c r="QZO5" s="208"/>
      <c r="QZP5" s="208"/>
      <c r="QZQ5" s="208"/>
      <c r="QZR5" s="208"/>
      <c r="QZS5" s="208"/>
      <c r="QZT5" s="208"/>
      <c r="QZU5" s="208"/>
      <c r="QZV5" s="208"/>
      <c r="QZW5" s="208"/>
      <c r="QZX5" s="208"/>
      <c r="QZY5" s="208"/>
      <c r="QZZ5" s="208"/>
      <c r="RAA5" s="208"/>
      <c r="RAB5" s="208"/>
      <c r="RAC5" s="208"/>
      <c r="RAD5" s="208"/>
      <c r="RAE5" s="208"/>
      <c r="RAF5" s="208"/>
      <c r="RAG5" s="208"/>
      <c r="RAH5" s="208"/>
      <c r="RAI5" s="208"/>
      <c r="RAJ5" s="208"/>
      <c r="RAK5" s="208"/>
      <c r="RAL5" s="208"/>
      <c r="RAM5" s="208"/>
      <c r="RAN5" s="208"/>
      <c r="RAO5" s="208"/>
      <c r="RAP5" s="208"/>
      <c r="RAQ5" s="208"/>
      <c r="RAR5" s="208"/>
      <c r="RAS5" s="208"/>
      <c r="RAT5" s="208"/>
      <c r="RAU5" s="208"/>
      <c r="RAV5" s="208"/>
      <c r="RAW5" s="208"/>
      <c r="RAX5" s="208"/>
      <c r="RAY5" s="208"/>
      <c r="RAZ5" s="208"/>
      <c r="RBA5" s="208"/>
      <c r="RBB5" s="208"/>
      <c r="RBC5" s="208"/>
      <c r="RBD5" s="208"/>
      <c r="RBE5" s="208"/>
      <c r="RBF5" s="208"/>
      <c r="RBG5" s="208"/>
      <c r="RBH5" s="208"/>
      <c r="RBI5" s="208"/>
      <c r="RBJ5" s="208"/>
      <c r="RBK5" s="208"/>
      <c r="RBL5" s="208"/>
      <c r="RBM5" s="208"/>
      <c r="RBN5" s="208"/>
      <c r="RBO5" s="208"/>
      <c r="RBP5" s="208"/>
      <c r="RBQ5" s="208"/>
      <c r="RBR5" s="208"/>
      <c r="RBS5" s="208"/>
      <c r="RBT5" s="208"/>
      <c r="RBU5" s="208"/>
      <c r="RBV5" s="208"/>
      <c r="RBW5" s="208"/>
      <c r="RBX5" s="208"/>
      <c r="RBY5" s="208"/>
      <c r="RBZ5" s="208"/>
      <c r="RCA5" s="208"/>
      <c r="RCB5" s="208"/>
      <c r="RCC5" s="208"/>
      <c r="RCD5" s="208"/>
      <c r="RCE5" s="208"/>
      <c r="RCF5" s="208"/>
      <c r="RCG5" s="208"/>
      <c r="RCH5" s="208"/>
      <c r="RCI5" s="208"/>
      <c r="RCJ5" s="208"/>
      <c r="RCK5" s="208"/>
      <c r="RCL5" s="208"/>
      <c r="RCM5" s="208"/>
      <c r="RCN5" s="208"/>
      <c r="RCO5" s="208"/>
      <c r="RCP5" s="208"/>
      <c r="RCQ5" s="208"/>
      <c r="RCR5" s="208"/>
      <c r="RCS5" s="208"/>
      <c r="RCT5" s="208"/>
      <c r="RCU5" s="208"/>
      <c r="RCV5" s="208"/>
      <c r="RCW5" s="208"/>
      <c r="RCX5" s="208"/>
      <c r="RCY5" s="208"/>
      <c r="RCZ5" s="208"/>
      <c r="RDA5" s="208"/>
      <c r="RDB5" s="208"/>
      <c r="RDC5" s="208"/>
      <c r="RDD5" s="208"/>
      <c r="RDE5" s="208"/>
      <c r="RDF5" s="208"/>
      <c r="RDG5" s="208"/>
      <c r="RDH5" s="208"/>
      <c r="RDI5" s="208"/>
      <c r="RDJ5" s="208"/>
      <c r="RDK5" s="208"/>
      <c r="RDL5" s="208"/>
      <c r="RDM5" s="208"/>
      <c r="RDN5" s="208"/>
      <c r="RDO5" s="208"/>
      <c r="RDP5" s="208"/>
      <c r="RDQ5" s="208"/>
      <c r="RDR5" s="208"/>
      <c r="RDS5" s="208"/>
      <c r="RDT5" s="208"/>
      <c r="RDU5" s="208"/>
      <c r="RDV5" s="208"/>
      <c r="RDW5" s="208"/>
      <c r="RDX5" s="208"/>
      <c r="RDY5" s="208"/>
      <c r="RDZ5" s="208"/>
      <c r="REA5" s="208"/>
      <c r="REB5" s="208"/>
      <c r="REC5" s="208"/>
      <c r="RED5" s="208"/>
      <c r="REE5" s="208"/>
      <c r="REF5" s="208"/>
      <c r="REG5" s="208"/>
      <c r="REH5" s="208"/>
      <c r="REI5" s="208"/>
      <c r="REJ5" s="208"/>
      <c r="REK5" s="208"/>
      <c r="REL5" s="208"/>
      <c r="REM5" s="208"/>
      <c r="REN5" s="208"/>
      <c r="REO5" s="208"/>
      <c r="REP5" s="208"/>
      <c r="REQ5" s="208"/>
      <c r="RER5" s="208"/>
      <c r="RES5" s="208"/>
      <c r="RET5" s="208"/>
      <c r="REU5" s="208"/>
      <c r="REV5" s="208"/>
      <c r="REW5" s="208"/>
      <c r="REX5" s="208"/>
      <c r="REY5" s="208"/>
      <c r="REZ5" s="208"/>
      <c r="RFA5" s="208"/>
      <c r="RFB5" s="208"/>
      <c r="RFC5" s="208"/>
      <c r="RFD5" s="208"/>
      <c r="RFE5" s="208"/>
      <c r="RFF5" s="208"/>
      <c r="RFG5" s="208"/>
      <c r="RFH5" s="208"/>
      <c r="RFI5" s="208"/>
      <c r="RFJ5" s="208"/>
      <c r="RFK5" s="208"/>
      <c r="RFL5" s="208"/>
      <c r="RFM5" s="208"/>
      <c r="RFN5" s="208"/>
      <c r="RFO5" s="208"/>
      <c r="RFP5" s="208"/>
      <c r="RFQ5" s="208"/>
      <c r="RFR5" s="208"/>
      <c r="RFS5" s="208"/>
      <c r="RFT5" s="208"/>
      <c r="RFU5" s="208"/>
      <c r="RFV5" s="208"/>
      <c r="RFW5" s="208"/>
      <c r="RFX5" s="208"/>
      <c r="RFY5" s="208"/>
      <c r="RFZ5" s="208"/>
      <c r="RGA5" s="208"/>
      <c r="RGB5" s="208"/>
      <c r="RGC5" s="208"/>
      <c r="RGD5" s="208"/>
      <c r="RGE5" s="208"/>
      <c r="RGF5" s="208"/>
      <c r="RGG5" s="208"/>
      <c r="RGH5" s="208"/>
      <c r="RGI5" s="208"/>
      <c r="RGJ5" s="208"/>
      <c r="RGK5" s="208"/>
      <c r="RGL5" s="208"/>
      <c r="RGM5" s="208"/>
      <c r="RGN5" s="208"/>
      <c r="RGO5" s="208"/>
      <c r="RGP5" s="208"/>
      <c r="RGQ5" s="208"/>
      <c r="RGR5" s="208"/>
      <c r="RGS5" s="208"/>
      <c r="RGT5" s="208"/>
      <c r="RGU5" s="208"/>
      <c r="RGV5" s="208"/>
      <c r="RGW5" s="208"/>
      <c r="RGX5" s="208"/>
      <c r="RGY5" s="208"/>
      <c r="RGZ5" s="208"/>
      <c r="RHA5" s="208"/>
      <c r="RHB5" s="208"/>
      <c r="RHC5" s="208"/>
      <c r="RHD5" s="208"/>
      <c r="RHE5" s="208"/>
      <c r="RHF5" s="208"/>
      <c r="RHG5" s="208"/>
      <c r="RHH5" s="208"/>
      <c r="RHI5" s="208"/>
      <c r="RHJ5" s="208"/>
      <c r="RHK5" s="208"/>
      <c r="RHL5" s="208"/>
      <c r="RHM5" s="208"/>
      <c r="RHN5" s="208"/>
      <c r="RHO5" s="208"/>
      <c r="RHP5" s="208"/>
      <c r="RHQ5" s="208"/>
      <c r="RHR5" s="208"/>
      <c r="RHS5" s="208"/>
      <c r="RHT5" s="208"/>
      <c r="RHU5" s="208"/>
      <c r="RHV5" s="208"/>
      <c r="RHW5" s="208"/>
      <c r="RHX5" s="208"/>
      <c r="RHY5" s="208"/>
      <c r="RHZ5" s="208"/>
      <c r="RIA5" s="208"/>
      <c r="RIB5" s="208"/>
      <c r="RIC5" s="208"/>
      <c r="RID5" s="208"/>
      <c r="RIE5" s="208"/>
      <c r="RIF5" s="208"/>
      <c r="RIG5" s="208"/>
      <c r="RIH5" s="208"/>
      <c r="RII5" s="208"/>
      <c r="RIJ5" s="208"/>
      <c r="RIK5" s="208"/>
      <c r="RIL5" s="208"/>
      <c r="RIM5" s="208"/>
      <c r="RIN5" s="208"/>
      <c r="RIO5" s="208"/>
      <c r="RIP5" s="208"/>
      <c r="RIQ5" s="208"/>
      <c r="RIR5" s="208"/>
      <c r="RIS5" s="208"/>
      <c r="RIT5" s="208"/>
      <c r="RIU5" s="208"/>
      <c r="RIV5" s="208"/>
      <c r="RIW5" s="208"/>
      <c r="RIX5" s="208"/>
      <c r="RIY5" s="208"/>
      <c r="RIZ5" s="208"/>
      <c r="RJA5" s="208"/>
      <c r="RJB5" s="208"/>
      <c r="RJC5" s="208"/>
      <c r="RJD5" s="208"/>
      <c r="RJE5" s="208"/>
      <c r="RJF5" s="208"/>
      <c r="RJG5" s="208"/>
      <c r="RJH5" s="208"/>
      <c r="RJI5" s="208"/>
      <c r="RJJ5" s="208"/>
      <c r="RJK5" s="208"/>
      <c r="RJL5" s="208"/>
      <c r="RJM5" s="208"/>
      <c r="RJN5" s="208"/>
      <c r="RJO5" s="208"/>
      <c r="RJP5" s="208"/>
      <c r="RJQ5" s="208"/>
      <c r="RJR5" s="208"/>
      <c r="RJS5" s="208"/>
      <c r="RJT5" s="208"/>
      <c r="RJU5" s="208"/>
      <c r="RJV5" s="208"/>
      <c r="RJW5" s="208"/>
      <c r="RJX5" s="208"/>
      <c r="RJY5" s="208"/>
      <c r="RJZ5" s="208"/>
      <c r="RKA5" s="208"/>
      <c r="RKB5" s="208"/>
      <c r="RKC5" s="208"/>
      <c r="RKD5" s="208"/>
      <c r="RKE5" s="208"/>
      <c r="RKF5" s="208"/>
      <c r="RKG5" s="208"/>
      <c r="RKH5" s="208"/>
      <c r="RKI5" s="208"/>
      <c r="RKJ5" s="208"/>
      <c r="RKK5" s="208"/>
      <c r="RKL5" s="208"/>
      <c r="RKM5" s="208"/>
      <c r="RKN5" s="208"/>
      <c r="RKO5" s="208"/>
      <c r="RKP5" s="208"/>
      <c r="RKQ5" s="208"/>
      <c r="RKR5" s="208"/>
      <c r="RKS5" s="208"/>
      <c r="RKT5" s="208"/>
      <c r="RKU5" s="208"/>
      <c r="RKV5" s="208"/>
      <c r="RKW5" s="208"/>
      <c r="RKX5" s="208"/>
      <c r="RKY5" s="208"/>
      <c r="RKZ5" s="208"/>
      <c r="RLA5" s="208"/>
      <c r="RLB5" s="208"/>
      <c r="RLC5" s="208"/>
      <c r="RLD5" s="208"/>
      <c r="RLE5" s="208"/>
      <c r="RLF5" s="208"/>
      <c r="RLG5" s="208"/>
      <c r="RLH5" s="208"/>
      <c r="RLI5" s="208"/>
      <c r="RLJ5" s="208"/>
      <c r="RLK5" s="208"/>
      <c r="RLL5" s="208"/>
      <c r="RLM5" s="208"/>
      <c r="RLN5" s="208"/>
      <c r="RLO5" s="208"/>
      <c r="RLP5" s="208"/>
      <c r="RLQ5" s="208"/>
      <c r="RLR5" s="208"/>
      <c r="RLS5" s="208"/>
      <c r="RLT5" s="208"/>
      <c r="RLU5" s="208"/>
      <c r="RLV5" s="208"/>
      <c r="RLW5" s="208"/>
      <c r="RLX5" s="208"/>
      <c r="RLY5" s="208"/>
      <c r="RLZ5" s="208"/>
      <c r="RMA5" s="208"/>
      <c r="RMB5" s="208"/>
      <c r="RMC5" s="208"/>
      <c r="RMD5" s="208"/>
      <c r="RME5" s="208"/>
      <c r="RMF5" s="208"/>
      <c r="RMG5" s="208"/>
      <c r="RMH5" s="208"/>
      <c r="RMI5" s="208"/>
      <c r="RMJ5" s="208"/>
      <c r="RMK5" s="208"/>
      <c r="RML5" s="208"/>
      <c r="RMM5" s="208"/>
      <c r="RMN5" s="208"/>
      <c r="RMO5" s="208"/>
      <c r="RMP5" s="208"/>
      <c r="RMQ5" s="208"/>
      <c r="RMR5" s="208"/>
      <c r="RMS5" s="208"/>
      <c r="RMT5" s="208"/>
      <c r="RMU5" s="208"/>
      <c r="RMV5" s="208"/>
      <c r="RMW5" s="208"/>
      <c r="RMX5" s="208"/>
      <c r="RMY5" s="208"/>
      <c r="RMZ5" s="208"/>
      <c r="RNA5" s="208"/>
      <c r="RNB5" s="208"/>
      <c r="RNC5" s="208"/>
      <c r="RND5" s="208"/>
      <c r="RNE5" s="208"/>
      <c r="RNF5" s="208"/>
      <c r="RNG5" s="208"/>
      <c r="RNH5" s="208"/>
      <c r="RNI5" s="208"/>
      <c r="RNJ5" s="208"/>
      <c r="RNK5" s="208"/>
      <c r="RNL5" s="208"/>
      <c r="RNM5" s="208"/>
      <c r="RNN5" s="208"/>
      <c r="RNO5" s="208"/>
      <c r="RNP5" s="208"/>
      <c r="RNQ5" s="208"/>
      <c r="RNR5" s="208"/>
      <c r="RNS5" s="208"/>
      <c r="RNT5" s="208"/>
      <c r="RNU5" s="208"/>
      <c r="RNV5" s="208"/>
      <c r="RNW5" s="208"/>
      <c r="RNX5" s="208"/>
      <c r="RNY5" s="208"/>
      <c r="RNZ5" s="208"/>
      <c r="ROA5" s="208"/>
      <c r="ROB5" s="208"/>
      <c r="ROC5" s="208"/>
      <c r="ROD5" s="208"/>
      <c r="ROE5" s="208"/>
      <c r="ROF5" s="208"/>
      <c r="ROG5" s="208"/>
      <c r="ROH5" s="208"/>
      <c r="ROI5" s="208"/>
      <c r="ROJ5" s="208"/>
      <c r="ROK5" s="208"/>
      <c r="ROL5" s="208"/>
      <c r="ROM5" s="208"/>
      <c r="RON5" s="208"/>
      <c r="ROO5" s="208"/>
      <c r="ROP5" s="208"/>
      <c r="ROQ5" s="208"/>
      <c r="ROR5" s="208"/>
      <c r="ROS5" s="208"/>
      <c r="ROT5" s="208"/>
      <c r="ROU5" s="208"/>
      <c r="ROV5" s="208"/>
      <c r="ROW5" s="208"/>
      <c r="ROX5" s="208"/>
      <c r="ROY5" s="208"/>
      <c r="ROZ5" s="208"/>
      <c r="RPA5" s="208"/>
      <c r="RPB5" s="208"/>
      <c r="RPC5" s="208"/>
      <c r="RPD5" s="208"/>
      <c r="RPE5" s="208"/>
      <c r="RPF5" s="208"/>
      <c r="RPG5" s="208"/>
      <c r="RPH5" s="208"/>
      <c r="RPI5" s="208"/>
      <c r="RPJ5" s="208"/>
      <c r="RPK5" s="208"/>
      <c r="RPL5" s="208"/>
      <c r="RPM5" s="208"/>
      <c r="RPN5" s="208"/>
      <c r="RPO5" s="208"/>
      <c r="RPP5" s="208"/>
      <c r="RPQ5" s="208"/>
      <c r="RPR5" s="208"/>
      <c r="RPS5" s="208"/>
      <c r="RPT5" s="208"/>
      <c r="RPU5" s="208"/>
      <c r="RPV5" s="208"/>
      <c r="RPW5" s="208"/>
      <c r="RPX5" s="208"/>
      <c r="RPY5" s="208"/>
      <c r="RPZ5" s="208"/>
      <c r="RQA5" s="208"/>
      <c r="RQB5" s="208"/>
      <c r="RQC5" s="208"/>
      <c r="RQD5" s="208"/>
      <c r="RQE5" s="208"/>
      <c r="RQF5" s="208"/>
      <c r="RQG5" s="208"/>
      <c r="RQH5" s="208"/>
      <c r="RQI5" s="208"/>
      <c r="RQJ5" s="208"/>
      <c r="RQK5" s="208"/>
      <c r="RQL5" s="208"/>
      <c r="RQM5" s="208"/>
      <c r="RQN5" s="208"/>
      <c r="RQO5" s="208"/>
      <c r="RQP5" s="208"/>
      <c r="RQQ5" s="208"/>
      <c r="RQR5" s="208"/>
      <c r="RQS5" s="208"/>
      <c r="RQT5" s="208"/>
      <c r="RQU5" s="208"/>
      <c r="RQV5" s="208"/>
      <c r="RQW5" s="208"/>
      <c r="RQX5" s="208"/>
      <c r="RQY5" s="208"/>
      <c r="RQZ5" s="208"/>
      <c r="RRA5" s="208"/>
      <c r="RRB5" s="208"/>
      <c r="RRC5" s="208"/>
      <c r="RRD5" s="208"/>
      <c r="RRE5" s="208"/>
      <c r="RRF5" s="208"/>
      <c r="RRG5" s="208"/>
      <c r="RRH5" s="208"/>
      <c r="RRI5" s="208"/>
      <c r="RRJ5" s="208"/>
      <c r="RRK5" s="208"/>
      <c r="RRL5" s="208"/>
      <c r="RRM5" s="208"/>
      <c r="RRN5" s="208"/>
      <c r="RRO5" s="208"/>
      <c r="RRP5" s="208"/>
      <c r="RRQ5" s="208"/>
      <c r="RRR5" s="208"/>
      <c r="RRS5" s="208"/>
      <c r="RRT5" s="208"/>
      <c r="RRU5" s="208"/>
      <c r="RRV5" s="208"/>
      <c r="RRW5" s="208"/>
      <c r="RRX5" s="208"/>
      <c r="RRY5" s="208"/>
      <c r="RRZ5" s="208"/>
      <c r="RSA5" s="208"/>
      <c r="RSB5" s="208"/>
      <c r="RSC5" s="208"/>
      <c r="RSD5" s="208"/>
      <c r="RSE5" s="208"/>
      <c r="RSF5" s="208"/>
      <c r="RSG5" s="208"/>
      <c r="RSH5" s="208"/>
      <c r="RSI5" s="208"/>
      <c r="RSJ5" s="208"/>
      <c r="RSK5" s="208"/>
      <c r="RSL5" s="208"/>
      <c r="RSM5" s="208"/>
      <c r="RSN5" s="208"/>
      <c r="RSO5" s="208"/>
      <c r="RSP5" s="208"/>
      <c r="RSQ5" s="208"/>
      <c r="RSR5" s="208"/>
      <c r="RSS5" s="208"/>
      <c r="RST5" s="208"/>
      <c r="RSU5" s="208"/>
      <c r="RSV5" s="208"/>
      <c r="RSW5" s="208"/>
      <c r="RSX5" s="208"/>
      <c r="RSY5" s="208"/>
      <c r="RSZ5" s="208"/>
      <c r="RTA5" s="208"/>
      <c r="RTB5" s="208"/>
      <c r="RTC5" s="208"/>
      <c r="RTD5" s="208"/>
      <c r="RTE5" s="208"/>
      <c r="RTF5" s="208"/>
      <c r="RTG5" s="208"/>
      <c r="RTH5" s="208"/>
      <c r="RTI5" s="208"/>
      <c r="RTJ5" s="208"/>
      <c r="RTK5" s="208"/>
      <c r="RTL5" s="208"/>
      <c r="RTM5" s="208"/>
      <c r="RTN5" s="208"/>
      <c r="RTO5" s="208"/>
      <c r="RTP5" s="208"/>
      <c r="RTQ5" s="208"/>
      <c r="RTR5" s="208"/>
      <c r="RTS5" s="208"/>
      <c r="RTT5" s="208"/>
      <c r="RTU5" s="208"/>
      <c r="RTV5" s="208"/>
      <c r="RTW5" s="208"/>
      <c r="RTX5" s="208"/>
      <c r="RTY5" s="208"/>
      <c r="RTZ5" s="208"/>
      <c r="RUA5" s="208"/>
      <c r="RUB5" s="208"/>
      <c r="RUC5" s="208"/>
      <c r="RUD5" s="208"/>
      <c r="RUE5" s="208"/>
      <c r="RUF5" s="208"/>
      <c r="RUG5" s="208"/>
      <c r="RUH5" s="208"/>
      <c r="RUI5" s="208"/>
      <c r="RUJ5" s="208"/>
      <c r="RUK5" s="208"/>
      <c r="RUL5" s="208"/>
      <c r="RUM5" s="208"/>
      <c r="RUN5" s="208"/>
      <c r="RUO5" s="208"/>
      <c r="RUP5" s="208"/>
      <c r="RUQ5" s="208"/>
      <c r="RUR5" s="208"/>
      <c r="RUS5" s="208"/>
      <c r="RUT5" s="208"/>
      <c r="RUU5" s="208"/>
      <c r="RUV5" s="208"/>
      <c r="RUW5" s="208"/>
      <c r="RUX5" s="208"/>
      <c r="RUY5" s="208"/>
      <c r="RUZ5" s="208"/>
      <c r="RVA5" s="208"/>
      <c r="RVB5" s="208"/>
      <c r="RVC5" s="208"/>
      <c r="RVD5" s="208"/>
      <c r="RVE5" s="208"/>
      <c r="RVF5" s="208"/>
      <c r="RVG5" s="208"/>
      <c r="RVH5" s="208"/>
      <c r="RVI5" s="208"/>
      <c r="RVJ5" s="208"/>
      <c r="RVK5" s="208"/>
      <c r="RVL5" s="208"/>
      <c r="RVM5" s="208"/>
      <c r="RVN5" s="208"/>
      <c r="RVO5" s="208"/>
      <c r="RVP5" s="208"/>
      <c r="RVQ5" s="208"/>
      <c r="RVR5" s="208"/>
      <c r="RVS5" s="208"/>
      <c r="RVT5" s="208"/>
      <c r="RVU5" s="208"/>
      <c r="RVV5" s="208"/>
      <c r="RVW5" s="208"/>
      <c r="RVX5" s="208"/>
      <c r="RVY5" s="208"/>
      <c r="RVZ5" s="208"/>
      <c r="RWA5" s="208"/>
      <c r="RWB5" s="208"/>
      <c r="RWC5" s="208"/>
      <c r="RWD5" s="208"/>
      <c r="RWE5" s="208"/>
      <c r="RWF5" s="208"/>
      <c r="RWG5" s="208"/>
      <c r="RWH5" s="208"/>
      <c r="RWI5" s="208"/>
      <c r="RWJ5" s="208"/>
      <c r="RWK5" s="208"/>
      <c r="RWL5" s="208"/>
      <c r="RWM5" s="208"/>
      <c r="RWN5" s="208"/>
      <c r="RWO5" s="208"/>
      <c r="RWP5" s="208"/>
      <c r="RWQ5" s="208"/>
      <c r="RWR5" s="208"/>
      <c r="RWS5" s="208"/>
      <c r="RWT5" s="208"/>
      <c r="RWU5" s="208"/>
      <c r="RWV5" s="208"/>
      <c r="RWW5" s="208"/>
      <c r="RWX5" s="208"/>
      <c r="RWY5" s="208"/>
      <c r="RWZ5" s="208"/>
      <c r="RXA5" s="208"/>
      <c r="RXB5" s="208"/>
      <c r="RXC5" s="208"/>
      <c r="RXD5" s="208"/>
      <c r="RXE5" s="208"/>
      <c r="RXF5" s="208"/>
      <c r="RXG5" s="208"/>
      <c r="RXH5" s="208"/>
      <c r="RXI5" s="208"/>
      <c r="RXJ5" s="208"/>
      <c r="RXK5" s="208"/>
      <c r="RXL5" s="208"/>
      <c r="RXM5" s="208"/>
      <c r="RXN5" s="208"/>
      <c r="RXO5" s="208"/>
      <c r="RXP5" s="208"/>
      <c r="RXQ5" s="208"/>
      <c r="RXR5" s="208"/>
      <c r="RXS5" s="208"/>
      <c r="RXT5" s="208"/>
      <c r="RXU5" s="208"/>
      <c r="RXV5" s="208"/>
      <c r="RXW5" s="208"/>
      <c r="RXX5" s="208"/>
      <c r="RXY5" s="208"/>
      <c r="RXZ5" s="208"/>
      <c r="RYA5" s="208"/>
      <c r="RYB5" s="208"/>
      <c r="RYC5" s="208"/>
      <c r="RYD5" s="208"/>
      <c r="RYE5" s="208"/>
      <c r="RYF5" s="208"/>
      <c r="RYG5" s="208"/>
      <c r="RYH5" s="208"/>
      <c r="RYI5" s="208"/>
      <c r="RYJ5" s="208"/>
      <c r="RYK5" s="208"/>
      <c r="RYL5" s="208"/>
      <c r="RYM5" s="208"/>
      <c r="RYN5" s="208"/>
      <c r="RYO5" s="208"/>
      <c r="RYP5" s="208"/>
      <c r="RYQ5" s="208"/>
      <c r="RYR5" s="208"/>
      <c r="RYS5" s="208"/>
      <c r="RYT5" s="208"/>
      <c r="RYU5" s="208"/>
      <c r="RYV5" s="208"/>
      <c r="RYW5" s="208"/>
      <c r="RYX5" s="208"/>
      <c r="RYY5" s="208"/>
      <c r="RYZ5" s="208"/>
      <c r="RZA5" s="208"/>
      <c r="RZB5" s="208"/>
      <c r="RZC5" s="208"/>
      <c r="RZD5" s="208"/>
      <c r="RZE5" s="208"/>
      <c r="RZF5" s="208"/>
      <c r="RZG5" s="208"/>
      <c r="RZH5" s="208"/>
      <c r="RZI5" s="208"/>
      <c r="RZJ5" s="208"/>
      <c r="RZK5" s="208"/>
      <c r="RZL5" s="208"/>
      <c r="RZM5" s="208"/>
      <c r="RZN5" s="208"/>
      <c r="RZO5" s="208"/>
      <c r="RZP5" s="208"/>
      <c r="RZQ5" s="208"/>
      <c r="RZR5" s="208"/>
      <c r="RZS5" s="208"/>
      <c r="RZT5" s="208"/>
      <c r="RZU5" s="208"/>
      <c r="RZV5" s="208"/>
      <c r="RZW5" s="208"/>
      <c r="RZX5" s="208"/>
      <c r="RZY5" s="208"/>
      <c r="RZZ5" s="208"/>
      <c r="SAA5" s="208"/>
      <c r="SAB5" s="208"/>
      <c r="SAC5" s="208"/>
      <c r="SAD5" s="208"/>
      <c r="SAE5" s="208"/>
      <c r="SAF5" s="208"/>
      <c r="SAG5" s="208"/>
      <c r="SAH5" s="208"/>
      <c r="SAI5" s="208"/>
      <c r="SAJ5" s="208"/>
      <c r="SAK5" s="208"/>
      <c r="SAL5" s="208"/>
      <c r="SAM5" s="208"/>
      <c r="SAN5" s="208"/>
      <c r="SAO5" s="208"/>
      <c r="SAP5" s="208"/>
      <c r="SAQ5" s="208"/>
      <c r="SAR5" s="208"/>
      <c r="SAS5" s="208"/>
      <c r="SAT5" s="208"/>
      <c r="SAU5" s="208"/>
      <c r="SAV5" s="208"/>
      <c r="SAW5" s="208"/>
      <c r="SAX5" s="208"/>
      <c r="SAY5" s="208"/>
      <c r="SAZ5" s="208"/>
      <c r="SBA5" s="208"/>
      <c r="SBB5" s="208"/>
      <c r="SBC5" s="208"/>
      <c r="SBD5" s="208"/>
      <c r="SBE5" s="208"/>
      <c r="SBF5" s="208"/>
      <c r="SBG5" s="208"/>
      <c r="SBH5" s="208"/>
      <c r="SBI5" s="208"/>
      <c r="SBJ5" s="208"/>
      <c r="SBK5" s="208"/>
      <c r="SBL5" s="208"/>
      <c r="SBM5" s="208"/>
      <c r="SBN5" s="208"/>
      <c r="SBO5" s="208"/>
      <c r="SBP5" s="208"/>
      <c r="SBQ5" s="208"/>
      <c r="SBR5" s="208"/>
      <c r="SBS5" s="208"/>
      <c r="SBT5" s="208"/>
      <c r="SBU5" s="208"/>
      <c r="SBV5" s="208"/>
      <c r="SBW5" s="208"/>
      <c r="SBX5" s="208"/>
      <c r="SBY5" s="208"/>
      <c r="SBZ5" s="208"/>
      <c r="SCA5" s="208"/>
      <c r="SCB5" s="208"/>
      <c r="SCC5" s="208"/>
      <c r="SCD5" s="208"/>
      <c r="SCE5" s="208"/>
      <c r="SCF5" s="208"/>
      <c r="SCG5" s="208"/>
      <c r="SCH5" s="208"/>
      <c r="SCI5" s="208"/>
      <c r="SCJ5" s="208"/>
      <c r="SCK5" s="208"/>
      <c r="SCL5" s="208"/>
      <c r="SCM5" s="208"/>
      <c r="SCN5" s="208"/>
      <c r="SCO5" s="208"/>
      <c r="SCP5" s="208"/>
      <c r="SCQ5" s="208"/>
      <c r="SCR5" s="208"/>
      <c r="SCS5" s="208"/>
      <c r="SCT5" s="208"/>
      <c r="SCU5" s="208"/>
      <c r="SCV5" s="208"/>
      <c r="SCW5" s="208"/>
      <c r="SCX5" s="208"/>
      <c r="SCY5" s="208"/>
      <c r="SCZ5" s="208"/>
      <c r="SDA5" s="208"/>
      <c r="SDB5" s="208"/>
      <c r="SDC5" s="208"/>
      <c r="SDD5" s="208"/>
      <c r="SDE5" s="208"/>
      <c r="SDF5" s="208"/>
      <c r="SDG5" s="208"/>
      <c r="SDH5" s="208"/>
      <c r="SDI5" s="208"/>
      <c r="SDJ5" s="208"/>
      <c r="SDK5" s="208"/>
      <c r="SDL5" s="208"/>
      <c r="SDM5" s="208"/>
      <c r="SDN5" s="208"/>
      <c r="SDO5" s="208"/>
      <c r="SDP5" s="208"/>
      <c r="SDQ5" s="208"/>
      <c r="SDR5" s="208"/>
      <c r="SDS5" s="208"/>
      <c r="SDT5" s="208"/>
      <c r="SDU5" s="208"/>
      <c r="SDV5" s="208"/>
      <c r="SDW5" s="208"/>
      <c r="SDX5" s="208"/>
      <c r="SDY5" s="208"/>
      <c r="SDZ5" s="208"/>
      <c r="SEA5" s="208"/>
      <c r="SEB5" s="208"/>
      <c r="SEC5" s="208"/>
      <c r="SED5" s="208"/>
      <c r="SEE5" s="208"/>
      <c r="SEF5" s="208"/>
      <c r="SEG5" s="208"/>
      <c r="SEH5" s="208"/>
      <c r="SEI5" s="208"/>
      <c r="SEJ5" s="208"/>
      <c r="SEK5" s="208"/>
      <c r="SEL5" s="208"/>
      <c r="SEM5" s="208"/>
      <c r="SEN5" s="208"/>
      <c r="SEO5" s="208"/>
      <c r="SEP5" s="208"/>
      <c r="SEQ5" s="208"/>
      <c r="SER5" s="208"/>
      <c r="SES5" s="208"/>
      <c r="SET5" s="208"/>
      <c r="SEU5" s="208"/>
      <c r="SEV5" s="208"/>
      <c r="SEW5" s="208"/>
      <c r="SEX5" s="208"/>
      <c r="SEY5" s="208"/>
      <c r="SEZ5" s="208"/>
      <c r="SFA5" s="208"/>
      <c r="SFB5" s="208"/>
      <c r="SFC5" s="208"/>
      <c r="SFD5" s="208"/>
      <c r="SFE5" s="208"/>
      <c r="SFF5" s="208"/>
      <c r="SFG5" s="208"/>
      <c r="SFH5" s="208"/>
      <c r="SFI5" s="208"/>
      <c r="SFJ5" s="208"/>
      <c r="SFK5" s="208"/>
      <c r="SFL5" s="208"/>
      <c r="SFM5" s="208"/>
      <c r="SFN5" s="208"/>
      <c r="SFO5" s="208"/>
      <c r="SFP5" s="208"/>
      <c r="SFQ5" s="208"/>
      <c r="SFR5" s="208"/>
      <c r="SFS5" s="208"/>
      <c r="SFT5" s="208"/>
      <c r="SFU5" s="208"/>
      <c r="SFV5" s="208"/>
      <c r="SFW5" s="208"/>
      <c r="SFX5" s="208"/>
      <c r="SFY5" s="208"/>
      <c r="SFZ5" s="208"/>
      <c r="SGA5" s="208"/>
      <c r="SGB5" s="208"/>
      <c r="SGC5" s="208"/>
      <c r="SGD5" s="208"/>
      <c r="SGE5" s="208"/>
      <c r="SGF5" s="208"/>
      <c r="SGG5" s="208"/>
      <c r="SGH5" s="208"/>
      <c r="SGI5" s="208"/>
      <c r="SGJ5" s="208"/>
      <c r="SGK5" s="208"/>
      <c r="SGL5" s="208"/>
      <c r="SGM5" s="208"/>
      <c r="SGN5" s="208"/>
      <c r="SGO5" s="208"/>
      <c r="SGP5" s="208"/>
      <c r="SGQ5" s="208"/>
      <c r="SGR5" s="208"/>
      <c r="SGS5" s="208"/>
      <c r="SGT5" s="208"/>
      <c r="SGU5" s="208"/>
      <c r="SGV5" s="208"/>
      <c r="SGW5" s="208"/>
      <c r="SGX5" s="208"/>
      <c r="SGY5" s="208"/>
      <c r="SGZ5" s="208"/>
      <c r="SHA5" s="208"/>
      <c r="SHB5" s="208"/>
      <c r="SHC5" s="208"/>
      <c r="SHD5" s="208"/>
      <c r="SHE5" s="208"/>
      <c r="SHF5" s="208"/>
      <c r="SHG5" s="208"/>
      <c r="SHH5" s="208"/>
      <c r="SHI5" s="208"/>
      <c r="SHJ5" s="208"/>
      <c r="SHK5" s="208"/>
      <c r="SHL5" s="208"/>
      <c r="SHM5" s="208"/>
      <c r="SHN5" s="208"/>
      <c r="SHO5" s="208"/>
      <c r="SHP5" s="208"/>
      <c r="SHQ5" s="208"/>
      <c r="SHR5" s="208"/>
      <c r="SHS5" s="208"/>
      <c r="SHT5" s="208"/>
      <c r="SHU5" s="208"/>
      <c r="SHV5" s="208"/>
      <c r="SHW5" s="208"/>
      <c r="SHX5" s="208"/>
      <c r="SHY5" s="208"/>
      <c r="SHZ5" s="208"/>
      <c r="SIA5" s="208"/>
      <c r="SIB5" s="208"/>
      <c r="SIC5" s="208"/>
      <c r="SID5" s="208"/>
      <c r="SIE5" s="208"/>
      <c r="SIF5" s="208"/>
      <c r="SIG5" s="208"/>
      <c r="SIH5" s="208"/>
      <c r="SII5" s="208"/>
      <c r="SIJ5" s="208"/>
      <c r="SIK5" s="208"/>
      <c r="SIL5" s="208"/>
      <c r="SIM5" s="208"/>
      <c r="SIN5" s="208"/>
      <c r="SIO5" s="208"/>
      <c r="SIP5" s="208"/>
      <c r="SIQ5" s="208"/>
      <c r="SIR5" s="208"/>
      <c r="SIS5" s="208"/>
      <c r="SIT5" s="208"/>
      <c r="SIU5" s="208"/>
      <c r="SIV5" s="208"/>
      <c r="SIW5" s="208"/>
      <c r="SIX5" s="208"/>
      <c r="SIY5" s="208"/>
      <c r="SIZ5" s="208"/>
      <c r="SJA5" s="208"/>
      <c r="SJB5" s="208"/>
      <c r="SJC5" s="208"/>
      <c r="SJD5" s="208"/>
      <c r="SJE5" s="208"/>
      <c r="SJF5" s="208"/>
      <c r="SJG5" s="208"/>
      <c r="SJH5" s="208"/>
      <c r="SJI5" s="208"/>
      <c r="SJJ5" s="208"/>
      <c r="SJK5" s="208"/>
      <c r="SJL5" s="208"/>
      <c r="SJM5" s="208"/>
      <c r="SJN5" s="208"/>
      <c r="SJO5" s="208"/>
      <c r="SJP5" s="208"/>
      <c r="SJQ5" s="208"/>
      <c r="SJR5" s="208"/>
      <c r="SJS5" s="208"/>
      <c r="SJT5" s="208"/>
      <c r="SJU5" s="208"/>
      <c r="SJV5" s="208"/>
      <c r="SJW5" s="208"/>
      <c r="SJX5" s="208"/>
      <c r="SJY5" s="208"/>
      <c r="SJZ5" s="208"/>
      <c r="SKA5" s="208"/>
      <c r="SKB5" s="208"/>
      <c r="SKC5" s="208"/>
      <c r="SKD5" s="208"/>
      <c r="SKE5" s="208"/>
      <c r="SKF5" s="208"/>
      <c r="SKG5" s="208"/>
      <c r="SKH5" s="208"/>
      <c r="SKI5" s="208"/>
      <c r="SKJ5" s="208"/>
      <c r="SKK5" s="208"/>
      <c r="SKL5" s="208"/>
      <c r="SKM5" s="208"/>
      <c r="SKN5" s="208"/>
      <c r="SKO5" s="208"/>
      <c r="SKP5" s="208"/>
      <c r="SKQ5" s="208"/>
      <c r="SKR5" s="208"/>
      <c r="SKS5" s="208"/>
      <c r="SKT5" s="208"/>
      <c r="SKU5" s="208"/>
      <c r="SKV5" s="208"/>
      <c r="SKW5" s="208"/>
      <c r="SKX5" s="208"/>
      <c r="SKY5" s="208"/>
      <c r="SKZ5" s="208"/>
      <c r="SLA5" s="208"/>
      <c r="SLB5" s="208"/>
      <c r="SLC5" s="208"/>
      <c r="SLD5" s="208"/>
      <c r="SLE5" s="208"/>
      <c r="SLF5" s="208"/>
      <c r="SLG5" s="208"/>
      <c r="SLH5" s="208"/>
      <c r="SLI5" s="208"/>
      <c r="SLJ5" s="208"/>
      <c r="SLK5" s="208"/>
      <c r="SLL5" s="208"/>
      <c r="SLM5" s="208"/>
      <c r="SLN5" s="208"/>
      <c r="SLO5" s="208"/>
      <c r="SLP5" s="208"/>
      <c r="SLQ5" s="208"/>
      <c r="SLR5" s="208"/>
      <c r="SLS5" s="208"/>
      <c r="SLT5" s="208"/>
      <c r="SLU5" s="208"/>
      <c r="SLV5" s="208"/>
      <c r="SLW5" s="208"/>
      <c r="SLX5" s="208"/>
      <c r="SLY5" s="208"/>
      <c r="SLZ5" s="208"/>
      <c r="SMA5" s="208"/>
      <c r="SMB5" s="208"/>
      <c r="SMC5" s="208"/>
      <c r="SMD5" s="208"/>
      <c r="SME5" s="208"/>
      <c r="SMF5" s="208"/>
      <c r="SMG5" s="208"/>
      <c r="SMH5" s="208"/>
      <c r="SMI5" s="208"/>
      <c r="SMJ5" s="208"/>
      <c r="SMK5" s="208"/>
      <c r="SML5" s="208"/>
      <c r="SMM5" s="208"/>
      <c r="SMN5" s="208"/>
      <c r="SMO5" s="208"/>
      <c r="SMP5" s="208"/>
      <c r="SMQ5" s="208"/>
      <c r="SMR5" s="208"/>
      <c r="SMS5" s="208"/>
      <c r="SMT5" s="208"/>
      <c r="SMU5" s="208"/>
      <c r="SMV5" s="208"/>
      <c r="SMW5" s="208"/>
      <c r="SMX5" s="208"/>
      <c r="SMY5" s="208"/>
      <c r="SMZ5" s="208"/>
      <c r="SNA5" s="208"/>
      <c r="SNB5" s="208"/>
      <c r="SNC5" s="208"/>
      <c r="SND5" s="208"/>
      <c r="SNE5" s="208"/>
      <c r="SNF5" s="208"/>
      <c r="SNG5" s="208"/>
      <c r="SNH5" s="208"/>
      <c r="SNI5" s="208"/>
      <c r="SNJ5" s="208"/>
      <c r="SNK5" s="208"/>
      <c r="SNL5" s="208"/>
      <c r="SNM5" s="208"/>
      <c r="SNN5" s="208"/>
      <c r="SNO5" s="208"/>
      <c r="SNP5" s="208"/>
      <c r="SNQ5" s="208"/>
      <c r="SNR5" s="208"/>
      <c r="SNS5" s="208"/>
      <c r="SNT5" s="208"/>
      <c r="SNU5" s="208"/>
      <c r="SNV5" s="208"/>
      <c r="SNW5" s="208"/>
      <c r="SNX5" s="208"/>
      <c r="SNY5" s="208"/>
      <c r="SNZ5" s="208"/>
      <c r="SOA5" s="208"/>
      <c r="SOB5" s="208"/>
      <c r="SOC5" s="208"/>
      <c r="SOD5" s="208"/>
      <c r="SOE5" s="208"/>
      <c r="SOF5" s="208"/>
      <c r="SOG5" s="208"/>
      <c r="SOH5" s="208"/>
      <c r="SOI5" s="208"/>
      <c r="SOJ5" s="208"/>
      <c r="SOK5" s="208"/>
      <c r="SOL5" s="208"/>
      <c r="SOM5" s="208"/>
      <c r="SON5" s="208"/>
      <c r="SOO5" s="208"/>
      <c r="SOP5" s="208"/>
      <c r="SOQ5" s="208"/>
      <c r="SOR5" s="208"/>
      <c r="SOS5" s="208"/>
      <c r="SOT5" s="208"/>
      <c r="SOU5" s="208"/>
      <c r="SOV5" s="208"/>
      <c r="SOW5" s="208"/>
      <c r="SOX5" s="208"/>
      <c r="SOY5" s="208"/>
      <c r="SOZ5" s="208"/>
      <c r="SPA5" s="208"/>
      <c r="SPB5" s="208"/>
      <c r="SPC5" s="208"/>
      <c r="SPD5" s="208"/>
      <c r="SPE5" s="208"/>
      <c r="SPF5" s="208"/>
      <c r="SPG5" s="208"/>
      <c r="SPH5" s="208"/>
      <c r="SPI5" s="208"/>
      <c r="SPJ5" s="208"/>
      <c r="SPK5" s="208"/>
      <c r="SPL5" s="208"/>
      <c r="SPM5" s="208"/>
      <c r="SPN5" s="208"/>
      <c r="SPO5" s="208"/>
      <c r="SPP5" s="208"/>
      <c r="SPQ5" s="208"/>
      <c r="SPR5" s="208"/>
      <c r="SPS5" s="208"/>
      <c r="SPT5" s="208"/>
      <c r="SPU5" s="208"/>
      <c r="SPV5" s="208"/>
      <c r="SPW5" s="208"/>
      <c r="SPX5" s="208"/>
      <c r="SPY5" s="208"/>
      <c r="SPZ5" s="208"/>
      <c r="SQA5" s="208"/>
      <c r="SQB5" s="208"/>
      <c r="SQC5" s="208"/>
      <c r="SQD5" s="208"/>
      <c r="SQE5" s="208"/>
      <c r="SQF5" s="208"/>
      <c r="SQG5" s="208"/>
      <c r="SQH5" s="208"/>
      <c r="SQI5" s="208"/>
      <c r="SQJ5" s="208"/>
      <c r="SQK5" s="208"/>
      <c r="SQL5" s="208"/>
      <c r="SQM5" s="208"/>
      <c r="SQN5" s="208"/>
      <c r="SQO5" s="208"/>
      <c r="SQP5" s="208"/>
      <c r="SQQ5" s="208"/>
      <c r="SQR5" s="208"/>
      <c r="SQS5" s="208"/>
      <c r="SQT5" s="208"/>
      <c r="SQU5" s="208"/>
      <c r="SQV5" s="208"/>
      <c r="SQW5" s="208"/>
      <c r="SQX5" s="208"/>
      <c r="SQY5" s="208"/>
      <c r="SQZ5" s="208"/>
      <c r="SRA5" s="208"/>
      <c r="SRB5" s="208"/>
      <c r="SRC5" s="208"/>
      <c r="SRD5" s="208"/>
      <c r="SRE5" s="208"/>
      <c r="SRF5" s="208"/>
      <c r="SRG5" s="208"/>
      <c r="SRH5" s="208"/>
      <c r="SRI5" s="208"/>
      <c r="SRJ5" s="208"/>
      <c r="SRK5" s="208"/>
      <c r="SRL5" s="208"/>
      <c r="SRM5" s="208"/>
      <c r="SRN5" s="208"/>
      <c r="SRO5" s="208"/>
      <c r="SRP5" s="208"/>
      <c r="SRQ5" s="208"/>
      <c r="SRR5" s="208"/>
      <c r="SRS5" s="208"/>
      <c r="SRT5" s="208"/>
      <c r="SRU5" s="208"/>
      <c r="SRV5" s="208"/>
      <c r="SRW5" s="208"/>
      <c r="SRX5" s="208"/>
      <c r="SRY5" s="208"/>
      <c r="SRZ5" s="208"/>
      <c r="SSA5" s="208"/>
      <c r="SSB5" s="208"/>
      <c r="SSC5" s="208"/>
      <c r="SSD5" s="208"/>
      <c r="SSE5" s="208"/>
      <c r="SSF5" s="208"/>
      <c r="SSG5" s="208"/>
      <c r="SSH5" s="208"/>
      <c r="SSI5" s="208"/>
      <c r="SSJ5" s="208"/>
      <c r="SSK5" s="208"/>
      <c r="SSL5" s="208"/>
      <c r="SSM5" s="208"/>
      <c r="SSN5" s="208"/>
      <c r="SSO5" s="208"/>
      <c r="SSP5" s="208"/>
      <c r="SSQ5" s="208"/>
      <c r="SSR5" s="208"/>
      <c r="SSS5" s="208"/>
      <c r="SST5" s="208"/>
      <c r="SSU5" s="208"/>
      <c r="SSV5" s="208"/>
      <c r="SSW5" s="208"/>
      <c r="SSX5" s="208"/>
      <c r="SSY5" s="208"/>
      <c r="SSZ5" s="208"/>
      <c r="STA5" s="208"/>
      <c r="STB5" s="208"/>
      <c r="STC5" s="208"/>
      <c r="STD5" s="208"/>
      <c r="STE5" s="208"/>
      <c r="STF5" s="208"/>
      <c r="STG5" s="208"/>
      <c r="STH5" s="208"/>
      <c r="STI5" s="208"/>
      <c r="STJ5" s="208"/>
      <c r="STK5" s="208"/>
      <c r="STL5" s="208"/>
      <c r="STM5" s="208"/>
      <c r="STN5" s="208"/>
      <c r="STO5" s="208"/>
      <c r="STP5" s="208"/>
      <c r="STQ5" s="208"/>
      <c r="STR5" s="208"/>
      <c r="STS5" s="208"/>
      <c r="STT5" s="208"/>
      <c r="STU5" s="208"/>
      <c r="STV5" s="208"/>
      <c r="STW5" s="208"/>
      <c r="STX5" s="208"/>
      <c r="STY5" s="208"/>
      <c r="STZ5" s="208"/>
      <c r="SUA5" s="208"/>
      <c r="SUB5" s="208"/>
      <c r="SUC5" s="208"/>
      <c r="SUD5" s="208"/>
      <c r="SUE5" s="208"/>
      <c r="SUF5" s="208"/>
      <c r="SUG5" s="208"/>
      <c r="SUH5" s="208"/>
      <c r="SUI5" s="208"/>
      <c r="SUJ5" s="208"/>
      <c r="SUK5" s="208"/>
      <c r="SUL5" s="208"/>
      <c r="SUM5" s="208"/>
      <c r="SUN5" s="208"/>
      <c r="SUO5" s="208"/>
      <c r="SUP5" s="208"/>
      <c r="SUQ5" s="208"/>
      <c r="SUR5" s="208"/>
      <c r="SUS5" s="208"/>
      <c r="SUT5" s="208"/>
      <c r="SUU5" s="208"/>
      <c r="SUV5" s="208"/>
      <c r="SUW5" s="208"/>
      <c r="SUX5" s="208"/>
      <c r="SUY5" s="208"/>
      <c r="SUZ5" s="208"/>
      <c r="SVA5" s="208"/>
      <c r="SVB5" s="208"/>
      <c r="SVC5" s="208"/>
      <c r="SVD5" s="208"/>
      <c r="SVE5" s="208"/>
      <c r="SVF5" s="208"/>
      <c r="SVG5" s="208"/>
      <c r="SVH5" s="208"/>
      <c r="SVI5" s="208"/>
      <c r="SVJ5" s="208"/>
      <c r="SVK5" s="208"/>
      <c r="SVL5" s="208"/>
      <c r="SVM5" s="208"/>
      <c r="SVN5" s="208"/>
      <c r="SVO5" s="208"/>
      <c r="SVP5" s="208"/>
      <c r="SVQ5" s="208"/>
      <c r="SVR5" s="208"/>
      <c r="SVS5" s="208"/>
      <c r="SVT5" s="208"/>
      <c r="SVU5" s="208"/>
      <c r="SVV5" s="208"/>
      <c r="SVW5" s="208"/>
      <c r="SVX5" s="208"/>
      <c r="SVY5" s="208"/>
      <c r="SVZ5" s="208"/>
      <c r="SWA5" s="208"/>
      <c r="SWB5" s="208"/>
      <c r="SWC5" s="208"/>
      <c r="SWD5" s="208"/>
      <c r="SWE5" s="208"/>
      <c r="SWF5" s="208"/>
      <c r="SWG5" s="208"/>
      <c r="SWH5" s="208"/>
      <c r="SWI5" s="208"/>
      <c r="SWJ5" s="208"/>
      <c r="SWK5" s="208"/>
      <c r="SWL5" s="208"/>
      <c r="SWM5" s="208"/>
      <c r="SWN5" s="208"/>
      <c r="SWO5" s="208"/>
      <c r="SWP5" s="208"/>
      <c r="SWQ5" s="208"/>
      <c r="SWR5" s="208"/>
      <c r="SWS5" s="208"/>
      <c r="SWT5" s="208"/>
      <c r="SWU5" s="208"/>
      <c r="SWV5" s="208"/>
      <c r="SWW5" s="208"/>
      <c r="SWX5" s="208"/>
      <c r="SWY5" s="208"/>
      <c r="SWZ5" s="208"/>
      <c r="SXA5" s="208"/>
      <c r="SXB5" s="208"/>
      <c r="SXC5" s="208"/>
      <c r="SXD5" s="208"/>
      <c r="SXE5" s="208"/>
      <c r="SXF5" s="208"/>
      <c r="SXG5" s="208"/>
      <c r="SXH5" s="208"/>
      <c r="SXI5" s="208"/>
      <c r="SXJ5" s="208"/>
      <c r="SXK5" s="208"/>
      <c r="SXL5" s="208"/>
      <c r="SXM5" s="208"/>
      <c r="SXN5" s="208"/>
      <c r="SXO5" s="208"/>
      <c r="SXP5" s="208"/>
      <c r="SXQ5" s="208"/>
      <c r="SXR5" s="208"/>
      <c r="SXS5" s="208"/>
      <c r="SXT5" s="208"/>
      <c r="SXU5" s="208"/>
      <c r="SXV5" s="208"/>
      <c r="SXW5" s="208"/>
      <c r="SXX5" s="208"/>
      <c r="SXY5" s="208"/>
      <c r="SXZ5" s="208"/>
      <c r="SYA5" s="208"/>
      <c r="SYB5" s="208"/>
      <c r="SYC5" s="208"/>
      <c r="SYD5" s="208"/>
      <c r="SYE5" s="208"/>
      <c r="SYF5" s="208"/>
      <c r="SYG5" s="208"/>
      <c r="SYH5" s="208"/>
      <c r="SYI5" s="208"/>
      <c r="SYJ5" s="208"/>
      <c r="SYK5" s="208"/>
      <c r="SYL5" s="208"/>
      <c r="SYM5" s="208"/>
      <c r="SYN5" s="208"/>
      <c r="SYO5" s="208"/>
      <c r="SYP5" s="208"/>
      <c r="SYQ5" s="208"/>
      <c r="SYR5" s="208"/>
      <c r="SYS5" s="208"/>
      <c r="SYT5" s="208"/>
      <c r="SYU5" s="208"/>
      <c r="SYV5" s="208"/>
      <c r="SYW5" s="208"/>
      <c r="SYX5" s="208"/>
      <c r="SYY5" s="208"/>
      <c r="SYZ5" s="208"/>
      <c r="SZA5" s="208"/>
      <c r="SZB5" s="208"/>
      <c r="SZC5" s="208"/>
      <c r="SZD5" s="208"/>
      <c r="SZE5" s="208"/>
      <c r="SZF5" s="208"/>
      <c r="SZG5" s="208"/>
      <c r="SZH5" s="208"/>
      <c r="SZI5" s="208"/>
      <c r="SZJ5" s="208"/>
      <c r="SZK5" s="208"/>
      <c r="SZL5" s="208"/>
      <c r="SZM5" s="208"/>
      <c r="SZN5" s="208"/>
      <c r="SZO5" s="208"/>
      <c r="SZP5" s="208"/>
      <c r="SZQ5" s="208"/>
      <c r="SZR5" s="208"/>
      <c r="SZS5" s="208"/>
      <c r="SZT5" s="208"/>
      <c r="SZU5" s="208"/>
      <c r="SZV5" s="208"/>
      <c r="SZW5" s="208"/>
      <c r="SZX5" s="208"/>
      <c r="SZY5" s="208"/>
      <c r="SZZ5" s="208"/>
      <c r="TAA5" s="208"/>
      <c r="TAB5" s="208"/>
      <c r="TAC5" s="208"/>
      <c r="TAD5" s="208"/>
      <c r="TAE5" s="208"/>
      <c r="TAF5" s="208"/>
      <c r="TAG5" s="208"/>
      <c r="TAH5" s="208"/>
      <c r="TAI5" s="208"/>
      <c r="TAJ5" s="208"/>
      <c r="TAK5" s="208"/>
      <c r="TAL5" s="208"/>
      <c r="TAM5" s="208"/>
      <c r="TAN5" s="208"/>
      <c r="TAO5" s="208"/>
      <c r="TAP5" s="208"/>
      <c r="TAQ5" s="208"/>
      <c r="TAR5" s="208"/>
      <c r="TAS5" s="208"/>
      <c r="TAT5" s="208"/>
      <c r="TAU5" s="208"/>
      <c r="TAV5" s="208"/>
      <c r="TAW5" s="208"/>
      <c r="TAX5" s="208"/>
      <c r="TAY5" s="208"/>
      <c r="TAZ5" s="208"/>
      <c r="TBA5" s="208"/>
      <c r="TBB5" s="208"/>
      <c r="TBC5" s="208"/>
      <c r="TBD5" s="208"/>
      <c r="TBE5" s="208"/>
      <c r="TBF5" s="208"/>
      <c r="TBG5" s="208"/>
      <c r="TBH5" s="208"/>
      <c r="TBI5" s="208"/>
      <c r="TBJ5" s="208"/>
      <c r="TBK5" s="208"/>
      <c r="TBL5" s="208"/>
      <c r="TBM5" s="208"/>
      <c r="TBN5" s="208"/>
      <c r="TBO5" s="208"/>
      <c r="TBP5" s="208"/>
      <c r="TBQ5" s="208"/>
      <c r="TBR5" s="208"/>
      <c r="TBS5" s="208"/>
      <c r="TBT5" s="208"/>
      <c r="TBU5" s="208"/>
      <c r="TBV5" s="208"/>
      <c r="TBW5" s="208"/>
      <c r="TBX5" s="208"/>
      <c r="TBY5" s="208"/>
      <c r="TBZ5" s="208"/>
      <c r="TCA5" s="208"/>
      <c r="TCB5" s="208"/>
      <c r="TCC5" s="208"/>
      <c r="TCD5" s="208"/>
      <c r="TCE5" s="208"/>
      <c r="TCF5" s="208"/>
      <c r="TCG5" s="208"/>
      <c r="TCH5" s="208"/>
      <c r="TCI5" s="208"/>
      <c r="TCJ5" s="208"/>
      <c r="TCK5" s="208"/>
      <c r="TCL5" s="208"/>
      <c r="TCM5" s="208"/>
      <c r="TCN5" s="208"/>
      <c r="TCO5" s="208"/>
      <c r="TCP5" s="208"/>
      <c r="TCQ5" s="208"/>
      <c r="TCR5" s="208"/>
      <c r="TCS5" s="208"/>
      <c r="TCT5" s="208"/>
      <c r="TCU5" s="208"/>
      <c r="TCV5" s="208"/>
      <c r="TCW5" s="208"/>
      <c r="TCX5" s="208"/>
      <c r="TCY5" s="208"/>
      <c r="TCZ5" s="208"/>
      <c r="TDA5" s="208"/>
      <c r="TDB5" s="208"/>
      <c r="TDC5" s="208"/>
      <c r="TDD5" s="208"/>
      <c r="TDE5" s="208"/>
      <c r="TDF5" s="208"/>
      <c r="TDG5" s="208"/>
      <c r="TDH5" s="208"/>
      <c r="TDI5" s="208"/>
      <c r="TDJ5" s="208"/>
      <c r="TDK5" s="208"/>
      <c r="TDL5" s="208"/>
      <c r="TDM5" s="208"/>
      <c r="TDN5" s="208"/>
      <c r="TDO5" s="208"/>
      <c r="TDP5" s="208"/>
      <c r="TDQ5" s="208"/>
      <c r="TDR5" s="208"/>
      <c r="TDS5" s="208"/>
      <c r="TDT5" s="208"/>
      <c r="TDU5" s="208"/>
      <c r="TDV5" s="208"/>
      <c r="TDW5" s="208"/>
      <c r="TDX5" s="208"/>
      <c r="TDY5" s="208"/>
      <c r="TDZ5" s="208"/>
      <c r="TEA5" s="208"/>
      <c r="TEB5" s="208"/>
      <c r="TEC5" s="208"/>
      <c r="TED5" s="208"/>
      <c r="TEE5" s="208"/>
      <c r="TEF5" s="208"/>
      <c r="TEG5" s="208"/>
      <c r="TEH5" s="208"/>
      <c r="TEI5" s="208"/>
      <c r="TEJ5" s="208"/>
      <c r="TEK5" s="208"/>
      <c r="TEL5" s="208"/>
      <c r="TEM5" s="208"/>
      <c r="TEN5" s="208"/>
      <c r="TEO5" s="208"/>
      <c r="TEP5" s="208"/>
      <c r="TEQ5" s="208"/>
      <c r="TER5" s="208"/>
      <c r="TES5" s="208"/>
      <c r="TET5" s="208"/>
      <c r="TEU5" s="208"/>
      <c r="TEV5" s="208"/>
      <c r="TEW5" s="208"/>
      <c r="TEX5" s="208"/>
      <c r="TEY5" s="208"/>
      <c r="TEZ5" s="208"/>
      <c r="TFA5" s="208"/>
      <c r="TFB5" s="208"/>
      <c r="TFC5" s="208"/>
      <c r="TFD5" s="208"/>
      <c r="TFE5" s="208"/>
      <c r="TFF5" s="208"/>
      <c r="TFG5" s="208"/>
      <c r="TFH5" s="208"/>
      <c r="TFI5" s="208"/>
      <c r="TFJ5" s="208"/>
      <c r="TFK5" s="208"/>
      <c r="TFL5" s="208"/>
      <c r="TFM5" s="208"/>
      <c r="TFN5" s="208"/>
      <c r="TFO5" s="208"/>
      <c r="TFP5" s="208"/>
      <c r="TFQ5" s="208"/>
      <c r="TFR5" s="208"/>
      <c r="TFS5" s="208"/>
      <c r="TFT5" s="208"/>
      <c r="TFU5" s="208"/>
      <c r="TFV5" s="208"/>
      <c r="TFW5" s="208"/>
      <c r="TFX5" s="208"/>
      <c r="TFY5" s="208"/>
      <c r="TFZ5" s="208"/>
      <c r="TGA5" s="208"/>
      <c r="TGB5" s="208"/>
      <c r="TGC5" s="208"/>
      <c r="TGD5" s="208"/>
      <c r="TGE5" s="208"/>
      <c r="TGF5" s="208"/>
      <c r="TGG5" s="208"/>
      <c r="TGH5" s="208"/>
      <c r="TGI5" s="208"/>
      <c r="TGJ5" s="208"/>
      <c r="TGK5" s="208"/>
      <c r="TGL5" s="208"/>
      <c r="TGM5" s="208"/>
      <c r="TGN5" s="208"/>
      <c r="TGO5" s="208"/>
      <c r="TGP5" s="208"/>
      <c r="TGQ5" s="208"/>
      <c r="TGR5" s="208"/>
      <c r="TGS5" s="208"/>
      <c r="TGT5" s="208"/>
      <c r="TGU5" s="208"/>
      <c r="TGV5" s="208"/>
      <c r="TGW5" s="208"/>
      <c r="TGX5" s="208"/>
      <c r="TGY5" s="208"/>
      <c r="TGZ5" s="208"/>
      <c r="THA5" s="208"/>
      <c r="THB5" s="208"/>
      <c r="THC5" s="208"/>
      <c r="THD5" s="208"/>
      <c r="THE5" s="208"/>
      <c r="THF5" s="208"/>
      <c r="THG5" s="208"/>
      <c r="THH5" s="208"/>
      <c r="THI5" s="208"/>
      <c r="THJ5" s="208"/>
      <c r="THK5" s="208"/>
      <c r="THL5" s="208"/>
      <c r="THM5" s="208"/>
      <c r="THN5" s="208"/>
      <c r="THO5" s="208"/>
      <c r="THP5" s="208"/>
      <c r="THQ5" s="208"/>
      <c r="THR5" s="208"/>
      <c r="THS5" s="208"/>
      <c r="THT5" s="208"/>
      <c r="THU5" s="208"/>
      <c r="THV5" s="208"/>
      <c r="THW5" s="208"/>
      <c r="THX5" s="208"/>
      <c r="THY5" s="208"/>
      <c r="THZ5" s="208"/>
      <c r="TIA5" s="208"/>
      <c r="TIB5" s="208"/>
      <c r="TIC5" s="208"/>
      <c r="TID5" s="208"/>
      <c r="TIE5" s="208"/>
      <c r="TIF5" s="208"/>
      <c r="TIG5" s="208"/>
      <c r="TIH5" s="208"/>
      <c r="TII5" s="208"/>
      <c r="TIJ5" s="208"/>
      <c r="TIK5" s="208"/>
      <c r="TIL5" s="208"/>
      <c r="TIM5" s="208"/>
      <c r="TIN5" s="208"/>
      <c r="TIO5" s="208"/>
      <c r="TIP5" s="208"/>
      <c r="TIQ5" s="208"/>
      <c r="TIR5" s="208"/>
      <c r="TIS5" s="208"/>
      <c r="TIT5" s="208"/>
      <c r="TIU5" s="208"/>
      <c r="TIV5" s="208"/>
      <c r="TIW5" s="208"/>
      <c r="TIX5" s="208"/>
      <c r="TIY5" s="208"/>
      <c r="TIZ5" s="208"/>
      <c r="TJA5" s="208"/>
      <c r="TJB5" s="208"/>
      <c r="TJC5" s="208"/>
      <c r="TJD5" s="208"/>
      <c r="TJE5" s="208"/>
      <c r="TJF5" s="208"/>
      <c r="TJG5" s="208"/>
      <c r="TJH5" s="208"/>
      <c r="TJI5" s="208"/>
      <c r="TJJ5" s="208"/>
      <c r="TJK5" s="208"/>
      <c r="TJL5" s="208"/>
      <c r="TJM5" s="208"/>
      <c r="TJN5" s="208"/>
      <c r="TJO5" s="208"/>
      <c r="TJP5" s="208"/>
      <c r="TJQ5" s="208"/>
      <c r="TJR5" s="208"/>
      <c r="TJS5" s="208"/>
      <c r="TJT5" s="208"/>
      <c r="TJU5" s="208"/>
      <c r="TJV5" s="208"/>
      <c r="TJW5" s="208"/>
      <c r="TJX5" s="208"/>
      <c r="TJY5" s="208"/>
      <c r="TJZ5" s="208"/>
      <c r="TKA5" s="208"/>
      <c r="TKB5" s="208"/>
      <c r="TKC5" s="208"/>
      <c r="TKD5" s="208"/>
      <c r="TKE5" s="208"/>
      <c r="TKF5" s="208"/>
      <c r="TKG5" s="208"/>
      <c r="TKH5" s="208"/>
      <c r="TKI5" s="208"/>
      <c r="TKJ5" s="208"/>
      <c r="TKK5" s="208"/>
      <c r="TKL5" s="208"/>
      <c r="TKM5" s="208"/>
      <c r="TKN5" s="208"/>
      <c r="TKO5" s="208"/>
      <c r="TKP5" s="208"/>
      <c r="TKQ5" s="208"/>
      <c r="TKR5" s="208"/>
      <c r="TKS5" s="208"/>
      <c r="TKT5" s="208"/>
      <c r="TKU5" s="208"/>
      <c r="TKV5" s="208"/>
      <c r="TKW5" s="208"/>
      <c r="TKX5" s="208"/>
      <c r="TKY5" s="208"/>
      <c r="TKZ5" s="208"/>
      <c r="TLA5" s="208"/>
      <c r="TLB5" s="208"/>
      <c r="TLC5" s="208"/>
      <c r="TLD5" s="208"/>
      <c r="TLE5" s="208"/>
      <c r="TLF5" s="208"/>
      <c r="TLG5" s="208"/>
      <c r="TLH5" s="208"/>
      <c r="TLI5" s="208"/>
      <c r="TLJ5" s="208"/>
      <c r="TLK5" s="208"/>
      <c r="TLL5" s="208"/>
      <c r="TLM5" s="208"/>
      <c r="TLN5" s="208"/>
      <c r="TLO5" s="208"/>
      <c r="TLP5" s="208"/>
      <c r="TLQ5" s="208"/>
      <c r="TLR5" s="208"/>
      <c r="TLS5" s="208"/>
      <c r="TLT5" s="208"/>
      <c r="TLU5" s="208"/>
      <c r="TLV5" s="208"/>
      <c r="TLW5" s="208"/>
      <c r="TLX5" s="208"/>
      <c r="TLY5" s="208"/>
      <c r="TLZ5" s="208"/>
      <c r="TMA5" s="208"/>
      <c r="TMB5" s="208"/>
      <c r="TMC5" s="208"/>
      <c r="TMD5" s="208"/>
      <c r="TME5" s="208"/>
      <c r="TMF5" s="208"/>
      <c r="TMG5" s="208"/>
      <c r="TMH5" s="208"/>
      <c r="TMI5" s="208"/>
      <c r="TMJ5" s="208"/>
      <c r="TMK5" s="208"/>
      <c r="TML5" s="208"/>
      <c r="TMM5" s="208"/>
      <c r="TMN5" s="208"/>
      <c r="TMO5" s="208"/>
      <c r="TMP5" s="208"/>
      <c r="TMQ5" s="208"/>
      <c r="TMR5" s="208"/>
      <c r="TMS5" s="208"/>
      <c r="TMT5" s="208"/>
      <c r="TMU5" s="208"/>
      <c r="TMV5" s="208"/>
      <c r="TMW5" s="208"/>
      <c r="TMX5" s="208"/>
      <c r="TMY5" s="208"/>
      <c r="TMZ5" s="208"/>
      <c r="TNA5" s="208"/>
      <c r="TNB5" s="208"/>
      <c r="TNC5" s="208"/>
      <c r="TND5" s="208"/>
      <c r="TNE5" s="208"/>
      <c r="TNF5" s="208"/>
      <c r="TNG5" s="208"/>
      <c r="TNH5" s="208"/>
      <c r="TNI5" s="208"/>
      <c r="TNJ5" s="208"/>
      <c r="TNK5" s="208"/>
      <c r="TNL5" s="208"/>
      <c r="TNM5" s="208"/>
      <c r="TNN5" s="208"/>
      <c r="TNO5" s="208"/>
      <c r="TNP5" s="208"/>
      <c r="TNQ5" s="208"/>
      <c r="TNR5" s="208"/>
      <c r="TNS5" s="208"/>
      <c r="TNT5" s="208"/>
      <c r="TNU5" s="208"/>
      <c r="TNV5" s="208"/>
      <c r="TNW5" s="208"/>
      <c r="TNX5" s="208"/>
      <c r="TNY5" s="208"/>
      <c r="TNZ5" s="208"/>
      <c r="TOA5" s="208"/>
      <c r="TOB5" s="208"/>
      <c r="TOC5" s="208"/>
      <c r="TOD5" s="208"/>
      <c r="TOE5" s="208"/>
      <c r="TOF5" s="208"/>
      <c r="TOG5" s="208"/>
      <c r="TOH5" s="208"/>
      <c r="TOI5" s="208"/>
      <c r="TOJ5" s="208"/>
      <c r="TOK5" s="208"/>
      <c r="TOL5" s="208"/>
      <c r="TOM5" s="208"/>
      <c r="TON5" s="208"/>
      <c r="TOO5" s="208"/>
      <c r="TOP5" s="208"/>
      <c r="TOQ5" s="208"/>
      <c r="TOR5" s="208"/>
      <c r="TOS5" s="208"/>
      <c r="TOT5" s="208"/>
      <c r="TOU5" s="208"/>
      <c r="TOV5" s="208"/>
      <c r="TOW5" s="208"/>
      <c r="TOX5" s="208"/>
      <c r="TOY5" s="208"/>
      <c r="TOZ5" s="208"/>
      <c r="TPA5" s="208"/>
      <c r="TPB5" s="208"/>
      <c r="TPC5" s="208"/>
      <c r="TPD5" s="208"/>
      <c r="TPE5" s="208"/>
      <c r="TPF5" s="208"/>
      <c r="TPG5" s="208"/>
      <c r="TPH5" s="208"/>
      <c r="TPI5" s="208"/>
      <c r="TPJ5" s="208"/>
      <c r="TPK5" s="208"/>
      <c r="TPL5" s="208"/>
      <c r="TPM5" s="208"/>
      <c r="TPN5" s="208"/>
      <c r="TPO5" s="208"/>
      <c r="TPP5" s="208"/>
      <c r="TPQ5" s="208"/>
      <c r="TPR5" s="208"/>
      <c r="TPS5" s="208"/>
      <c r="TPT5" s="208"/>
      <c r="TPU5" s="208"/>
      <c r="TPV5" s="208"/>
      <c r="TPW5" s="208"/>
      <c r="TPX5" s="208"/>
      <c r="TPY5" s="208"/>
      <c r="TPZ5" s="208"/>
      <c r="TQA5" s="208"/>
      <c r="TQB5" s="208"/>
      <c r="TQC5" s="208"/>
      <c r="TQD5" s="208"/>
      <c r="TQE5" s="208"/>
      <c r="TQF5" s="208"/>
      <c r="TQG5" s="208"/>
      <c r="TQH5" s="208"/>
      <c r="TQI5" s="208"/>
      <c r="TQJ5" s="208"/>
      <c r="TQK5" s="208"/>
      <c r="TQL5" s="208"/>
      <c r="TQM5" s="208"/>
      <c r="TQN5" s="208"/>
      <c r="TQO5" s="208"/>
      <c r="TQP5" s="208"/>
      <c r="TQQ5" s="208"/>
      <c r="TQR5" s="208"/>
      <c r="TQS5" s="208"/>
      <c r="TQT5" s="208"/>
      <c r="TQU5" s="208"/>
      <c r="TQV5" s="208"/>
      <c r="TQW5" s="208"/>
      <c r="TQX5" s="208"/>
      <c r="TQY5" s="208"/>
      <c r="TQZ5" s="208"/>
      <c r="TRA5" s="208"/>
      <c r="TRB5" s="208"/>
      <c r="TRC5" s="208"/>
      <c r="TRD5" s="208"/>
      <c r="TRE5" s="208"/>
      <c r="TRF5" s="208"/>
      <c r="TRG5" s="208"/>
      <c r="TRH5" s="208"/>
      <c r="TRI5" s="208"/>
      <c r="TRJ5" s="208"/>
      <c r="TRK5" s="208"/>
      <c r="TRL5" s="208"/>
      <c r="TRM5" s="208"/>
      <c r="TRN5" s="208"/>
      <c r="TRO5" s="208"/>
      <c r="TRP5" s="208"/>
      <c r="TRQ5" s="208"/>
      <c r="TRR5" s="208"/>
      <c r="TRS5" s="208"/>
      <c r="TRT5" s="208"/>
      <c r="TRU5" s="208"/>
      <c r="TRV5" s="208"/>
      <c r="TRW5" s="208"/>
      <c r="TRX5" s="208"/>
      <c r="TRY5" s="208"/>
      <c r="TRZ5" s="208"/>
      <c r="TSA5" s="208"/>
      <c r="TSB5" s="208"/>
      <c r="TSC5" s="208"/>
      <c r="TSD5" s="208"/>
      <c r="TSE5" s="208"/>
      <c r="TSF5" s="208"/>
      <c r="TSG5" s="208"/>
      <c r="TSH5" s="208"/>
      <c r="TSI5" s="208"/>
      <c r="TSJ5" s="208"/>
      <c r="TSK5" s="208"/>
      <c r="TSL5" s="208"/>
      <c r="TSM5" s="208"/>
      <c r="TSN5" s="208"/>
      <c r="TSO5" s="208"/>
      <c r="TSP5" s="208"/>
      <c r="TSQ5" s="208"/>
      <c r="TSR5" s="208"/>
      <c r="TSS5" s="208"/>
      <c r="TST5" s="208"/>
      <c r="TSU5" s="208"/>
      <c r="TSV5" s="208"/>
      <c r="TSW5" s="208"/>
      <c r="TSX5" s="208"/>
      <c r="TSY5" s="208"/>
      <c r="TSZ5" s="208"/>
      <c r="TTA5" s="208"/>
      <c r="TTB5" s="208"/>
      <c r="TTC5" s="208"/>
      <c r="TTD5" s="208"/>
      <c r="TTE5" s="208"/>
      <c r="TTF5" s="208"/>
      <c r="TTG5" s="208"/>
      <c r="TTH5" s="208"/>
      <c r="TTI5" s="208"/>
      <c r="TTJ5" s="208"/>
      <c r="TTK5" s="208"/>
      <c r="TTL5" s="208"/>
      <c r="TTM5" s="208"/>
      <c r="TTN5" s="208"/>
      <c r="TTO5" s="208"/>
      <c r="TTP5" s="208"/>
      <c r="TTQ5" s="208"/>
      <c r="TTR5" s="208"/>
      <c r="TTS5" s="208"/>
      <c r="TTT5" s="208"/>
      <c r="TTU5" s="208"/>
      <c r="TTV5" s="208"/>
      <c r="TTW5" s="208"/>
      <c r="TTX5" s="208"/>
      <c r="TTY5" s="208"/>
      <c r="TTZ5" s="208"/>
      <c r="TUA5" s="208"/>
      <c r="TUB5" s="208"/>
      <c r="TUC5" s="208"/>
      <c r="TUD5" s="208"/>
      <c r="TUE5" s="208"/>
      <c r="TUF5" s="208"/>
      <c r="TUG5" s="208"/>
      <c r="TUH5" s="208"/>
      <c r="TUI5" s="208"/>
      <c r="TUJ5" s="208"/>
      <c r="TUK5" s="208"/>
      <c r="TUL5" s="208"/>
      <c r="TUM5" s="208"/>
      <c r="TUN5" s="208"/>
      <c r="TUO5" s="208"/>
      <c r="TUP5" s="208"/>
      <c r="TUQ5" s="208"/>
      <c r="TUR5" s="208"/>
      <c r="TUS5" s="208"/>
      <c r="TUT5" s="208"/>
      <c r="TUU5" s="208"/>
      <c r="TUV5" s="208"/>
      <c r="TUW5" s="208"/>
      <c r="TUX5" s="208"/>
      <c r="TUY5" s="208"/>
      <c r="TUZ5" s="208"/>
      <c r="TVA5" s="208"/>
      <c r="TVB5" s="208"/>
      <c r="TVC5" s="208"/>
      <c r="TVD5" s="208"/>
      <c r="TVE5" s="208"/>
      <c r="TVF5" s="208"/>
      <c r="TVG5" s="208"/>
      <c r="TVH5" s="208"/>
      <c r="TVI5" s="208"/>
      <c r="TVJ5" s="208"/>
      <c r="TVK5" s="208"/>
      <c r="TVL5" s="208"/>
      <c r="TVM5" s="208"/>
      <c r="TVN5" s="208"/>
      <c r="TVO5" s="208"/>
      <c r="TVP5" s="208"/>
      <c r="TVQ5" s="208"/>
      <c r="TVR5" s="208"/>
      <c r="TVS5" s="208"/>
      <c r="TVT5" s="208"/>
      <c r="TVU5" s="208"/>
      <c r="TVV5" s="208"/>
      <c r="TVW5" s="208"/>
      <c r="TVX5" s="208"/>
      <c r="TVY5" s="208"/>
      <c r="TVZ5" s="208"/>
      <c r="TWA5" s="208"/>
      <c r="TWB5" s="208"/>
      <c r="TWC5" s="208"/>
      <c r="TWD5" s="208"/>
      <c r="TWE5" s="208"/>
      <c r="TWF5" s="208"/>
      <c r="TWG5" s="208"/>
      <c r="TWH5" s="208"/>
      <c r="TWI5" s="208"/>
      <c r="TWJ5" s="208"/>
      <c r="TWK5" s="208"/>
      <c r="TWL5" s="208"/>
      <c r="TWM5" s="208"/>
      <c r="TWN5" s="208"/>
      <c r="TWO5" s="208"/>
      <c r="TWP5" s="208"/>
      <c r="TWQ5" s="208"/>
      <c r="TWR5" s="208"/>
      <c r="TWS5" s="208"/>
      <c r="TWT5" s="208"/>
      <c r="TWU5" s="208"/>
      <c r="TWV5" s="208"/>
      <c r="TWW5" s="208"/>
      <c r="TWX5" s="208"/>
      <c r="TWY5" s="208"/>
      <c r="TWZ5" s="208"/>
      <c r="TXA5" s="208"/>
      <c r="TXB5" s="208"/>
      <c r="TXC5" s="208"/>
      <c r="TXD5" s="208"/>
      <c r="TXE5" s="208"/>
      <c r="TXF5" s="208"/>
      <c r="TXG5" s="208"/>
      <c r="TXH5" s="208"/>
      <c r="TXI5" s="208"/>
      <c r="TXJ5" s="208"/>
      <c r="TXK5" s="208"/>
      <c r="TXL5" s="208"/>
      <c r="TXM5" s="208"/>
      <c r="TXN5" s="208"/>
      <c r="TXO5" s="208"/>
      <c r="TXP5" s="208"/>
      <c r="TXQ5" s="208"/>
      <c r="TXR5" s="208"/>
      <c r="TXS5" s="208"/>
      <c r="TXT5" s="208"/>
      <c r="TXU5" s="208"/>
      <c r="TXV5" s="208"/>
      <c r="TXW5" s="208"/>
      <c r="TXX5" s="208"/>
      <c r="TXY5" s="208"/>
      <c r="TXZ5" s="208"/>
      <c r="TYA5" s="208"/>
      <c r="TYB5" s="208"/>
      <c r="TYC5" s="208"/>
      <c r="TYD5" s="208"/>
      <c r="TYE5" s="208"/>
      <c r="TYF5" s="208"/>
      <c r="TYG5" s="208"/>
      <c r="TYH5" s="208"/>
      <c r="TYI5" s="208"/>
      <c r="TYJ5" s="208"/>
      <c r="TYK5" s="208"/>
      <c r="TYL5" s="208"/>
      <c r="TYM5" s="208"/>
      <c r="TYN5" s="208"/>
      <c r="TYO5" s="208"/>
      <c r="TYP5" s="208"/>
      <c r="TYQ5" s="208"/>
      <c r="TYR5" s="208"/>
      <c r="TYS5" s="208"/>
      <c r="TYT5" s="208"/>
      <c r="TYU5" s="208"/>
      <c r="TYV5" s="208"/>
      <c r="TYW5" s="208"/>
      <c r="TYX5" s="208"/>
      <c r="TYY5" s="208"/>
      <c r="TYZ5" s="208"/>
      <c r="TZA5" s="208"/>
      <c r="TZB5" s="208"/>
      <c r="TZC5" s="208"/>
      <c r="TZD5" s="208"/>
      <c r="TZE5" s="208"/>
      <c r="TZF5" s="208"/>
      <c r="TZG5" s="208"/>
      <c r="TZH5" s="208"/>
      <c r="TZI5" s="208"/>
      <c r="TZJ5" s="208"/>
      <c r="TZK5" s="208"/>
      <c r="TZL5" s="208"/>
      <c r="TZM5" s="208"/>
      <c r="TZN5" s="208"/>
      <c r="TZO5" s="208"/>
      <c r="TZP5" s="208"/>
      <c r="TZQ5" s="208"/>
      <c r="TZR5" s="208"/>
      <c r="TZS5" s="208"/>
      <c r="TZT5" s="208"/>
      <c r="TZU5" s="208"/>
      <c r="TZV5" s="208"/>
      <c r="TZW5" s="208"/>
      <c r="TZX5" s="208"/>
      <c r="TZY5" s="208"/>
      <c r="TZZ5" s="208"/>
      <c r="UAA5" s="208"/>
      <c r="UAB5" s="208"/>
      <c r="UAC5" s="208"/>
      <c r="UAD5" s="208"/>
      <c r="UAE5" s="208"/>
      <c r="UAF5" s="208"/>
      <c r="UAG5" s="208"/>
      <c r="UAH5" s="208"/>
      <c r="UAI5" s="208"/>
      <c r="UAJ5" s="208"/>
      <c r="UAK5" s="208"/>
      <c r="UAL5" s="208"/>
      <c r="UAM5" s="208"/>
      <c r="UAN5" s="208"/>
      <c r="UAO5" s="208"/>
      <c r="UAP5" s="208"/>
      <c r="UAQ5" s="208"/>
      <c r="UAR5" s="208"/>
      <c r="UAS5" s="208"/>
      <c r="UAT5" s="208"/>
      <c r="UAU5" s="208"/>
      <c r="UAV5" s="208"/>
      <c r="UAW5" s="208"/>
      <c r="UAX5" s="208"/>
      <c r="UAY5" s="208"/>
      <c r="UAZ5" s="208"/>
      <c r="UBA5" s="208"/>
      <c r="UBB5" s="208"/>
      <c r="UBC5" s="208"/>
      <c r="UBD5" s="208"/>
      <c r="UBE5" s="208"/>
      <c r="UBF5" s="208"/>
      <c r="UBG5" s="208"/>
      <c r="UBH5" s="208"/>
      <c r="UBI5" s="208"/>
      <c r="UBJ5" s="208"/>
      <c r="UBK5" s="208"/>
      <c r="UBL5" s="208"/>
      <c r="UBM5" s="208"/>
      <c r="UBN5" s="208"/>
      <c r="UBO5" s="208"/>
      <c r="UBP5" s="208"/>
      <c r="UBQ5" s="208"/>
      <c r="UBR5" s="208"/>
      <c r="UBS5" s="208"/>
      <c r="UBT5" s="208"/>
      <c r="UBU5" s="208"/>
      <c r="UBV5" s="208"/>
      <c r="UBW5" s="208"/>
      <c r="UBX5" s="208"/>
      <c r="UBY5" s="208"/>
      <c r="UBZ5" s="208"/>
      <c r="UCA5" s="208"/>
      <c r="UCB5" s="208"/>
      <c r="UCC5" s="208"/>
      <c r="UCD5" s="208"/>
      <c r="UCE5" s="208"/>
      <c r="UCF5" s="208"/>
      <c r="UCG5" s="208"/>
      <c r="UCH5" s="208"/>
      <c r="UCI5" s="208"/>
      <c r="UCJ5" s="208"/>
      <c r="UCK5" s="208"/>
      <c r="UCL5" s="208"/>
      <c r="UCM5" s="208"/>
      <c r="UCN5" s="208"/>
      <c r="UCO5" s="208"/>
      <c r="UCP5" s="208"/>
      <c r="UCQ5" s="208"/>
      <c r="UCR5" s="208"/>
      <c r="UCS5" s="208"/>
      <c r="UCT5" s="208"/>
      <c r="UCU5" s="208"/>
      <c r="UCV5" s="208"/>
      <c r="UCW5" s="208"/>
      <c r="UCX5" s="208"/>
      <c r="UCY5" s="208"/>
      <c r="UCZ5" s="208"/>
      <c r="UDA5" s="208"/>
      <c r="UDB5" s="208"/>
      <c r="UDC5" s="208"/>
      <c r="UDD5" s="208"/>
      <c r="UDE5" s="208"/>
      <c r="UDF5" s="208"/>
      <c r="UDG5" s="208"/>
      <c r="UDH5" s="208"/>
      <c r="UDI5" s="208"/>
      <c r="UDJ5" s="208"/>
      <c r="UDK5" s="208"/>
      <c r="UDL5" s="208"/>
      <c r="UDM5" s="208"/>
      <c r="UDN5" s="208"/>
      <c r="UDO5" s="208"/>
      <c r="UDP5" s="208"/>
      <c r="UDQ5" s="208"/>
      <c r="UDR5" s="208"/>
      <c r="UDS5" s="208"/>
      <c r="UDT5" s="208"/>
      <c r="UDU5" s="208"/>
      <c r="UDV5" s="208"/>
      <c r="UDW5" s="208"/>
      <c r="UDX5" s="208"/>
      <c r="UDY5" s="208"/>
      <c r="UDZ5" s="208"/>
      <c r="UEA5" s="208"/>
      <c r="UEB5" s="208"/>
      <c r="UEC5" s="208"/>
      <c r="UED5" s="208"/>
      <c r="UEE5" s="208"/>
      <c r="UEF5" s="208"/>
      <c r="UEG5" s="208"/>
      <c r="UEH5" s="208"/>
      <c r="UEI5" s="208"/>
      <c r="UEJ5" s="208"/>
      <c r="UEK5" s="208"/>
      <c r="UEL5" s="208"/>
      <c r="UEM5" s="208"/>
      <c r="UEN5" s="208"/>
      <c r="UEO5" s="208"/>
      <c r="UEP5" s="208"/>
      <c r="UEQ5" s="208"/>
      <c r="UER5" s="208"/>
      <c r="UES5" s="208"/>
      <c r="UET5" s="208"/>
      <c r="UEU5" s="208"/>
      <c r="UEV5" s="208"/>
      <c r="UEW5" s="208"/>
      <c r="UEX5" s="208"/>
      <c r="UEY5" s="208"/>
      <c r="UEZ5" s="208"/>
      <c r="UFA5" s="208"/>
      <c r="UFB5" s="208"/>
      <c r="UFC5" s="208"/>
      <c r="UFD5" s="208"/>
      <c r="UFE5" s="208"/>
      <c r="UFF5" s="208"/>
      <c r="UFG5" s="208"/>
      <c r="UFH5" s="208"/>
      <c r="UFI5" s="208"/>
      <c r="UFJ5" s="208"/>
      <c r="UFK5" s="208"/>
      <c r="UFL5" s="208"/>
      <c r="UFM5" s="208"/>
      <c r="UFN5" s="208"/>
      <c r="UFO5" s="208"/>
      <c r="UFP5" s="208"/>
      <c r="UFQ5" s="208"/>
      <c r="UFR5" s="208"/>
      <c r="UFS5" s="208"/>
      <c r="UFT5" s="208"/>
      <c r="UFU5" s="208"/>
      <c r="UFV5" s="208"/>
      <c r="UFW5" s="208"/>
      <c r="UFX5" s="208"/>
      <c r="UFY5" s="208"/>
      <c r="UFZ5" s="208"/>
      <c r="UGA5" s="208"/>
      <c r="UGB5" s="208"/>
      <c r="UGC5" s="208"/>
      <c r="UGD5" s="208"/>
      <c r="UGE5" s="208"/>
      <c r="UGF5" s="208"/>
      <c r="UGG5" s="208"/>
      <c r="UGH5" s="208"/>
      <c r="UGI5" s="208"/>
      <c r="UGJ5" s="208"/>
      <c r="UGK5" s="208"/>
      <c r="UGL5" s="208"/>
      <c r="UGM5" s="208"/>
      <c r="UGN5" s="208"/>
      <c r="UGO5" s="208"/>
      <c r="UGP5" s="208"/>
      <c r="UGQ5" s="208"/>
      <c r="UGR5" s="208"/>
      <c r="UGS5" s="208"/>
      <c r="UGT5" s="208"/>
      <c r="UGU5" s="208"/>
      <c r="UGV5" s="208"/>
      <c r="UGW5" s="208"/>
      <c r="UGX5" s="208"/>
      <c r="UGY5" s="208"/>
      <c r="UGZ5" s="208"/>
      <c r="UHA5" s="208"/>
      <c r="UHB5" s="208"/>
      <c r="UHC5" s="208"/>
      <c r="UHD5" s="208"/>
      <c r="UHE5" s="208"/>
      <c r="UHF5" s="208"/>
      <c r="UHG5" s="208"/>
      <c r="UHH5" s="208"/>
      <c r="UHI5" s="208"/>
      <c r="UHJ5" s="208"/>
      <c r="UHK5" s="208"/>
      <c r="UHL5" s="208"/>
      <c r="UHM5" s="208"/>
      <c r="UHN5" s="208"/>
      <c r="UHO5" s="208"/>
      <c r="UHP5" s="208"/>
      <c r="UHQ5" s="208"/>
      <c r="UHR5" s="208"/>
      <c r="UHS5" s="208"/>
      <c r="UHT5" s="208"/>
      <c r="UHU5" s="208"/>
      <c r="UHV5" s="208"/>
      <c r="UHW5" s="208"/>
      <c r="UHX5" s="208"/>
      <c r="UHY5" s="208"/>
      <c r="UHZ5" s="208"/>
      <c r="UIA5" s="208"/>
      <c r="UIB5" s="208"/>
      <c r="UIC5" s="208"/>
      <c r="UID5" s="208"/>
      <c r="UIE5" s="208"/>
      <c r="UIF5" s="208"/>
      <c r="UIG5" s="208"/>
      <c r="UIH5" s="208"/>
      <c r="UII5" s="208"/>
      <c r="UIJ5" s="208"/>
      <c r="UIK5" s="208"/>
      <c r="UIL5" s="208"/>
      <c r="UIM5" s="208"/>
      <c r="UIN5" s="208"/>
      <c r="UIO5" s="208"/>
      <c r="UIP5" s="208"/>
      <c r="UIQ5" s="208"/>
      <c r="UIR5" s="208"/>
      <c r="UIS5" s="208"/>
      <c r="UIT5" s="208"/>
      <c r="UIU5" s="208"/>
      <c r="UIV5" s="208"/>
      <c r="UIW5" s="208"/>
      <c r="UIX5" s="208"/>
      <c r="UIY5" s="208"/>
      <c r="UIZ5" s="208"/>
      <c r="UJA5" s="208"/>
      <c r="UJB5" s="208"/>
      <c r="UJC5" s="208"/>
      <c r="UJD5" s="208"/>
      <c r="UJE5" s="208"/>
      <c r="UJF5" s="208"/>
      <c r="UJG5" s="208"/>
      <c r="UJH5" s="208"/>
      <c r="UJI5" s="208"/>
      <c r="UJJ5" s="208"/>
      <c r="UJK5" s="208"/>
      <c r="UJL5" s="208"/>
      <c r="UJM5" s="208"/>
      <c r="UJN5" s="208"/>
      <c r="UJO5" s="208"/>
      <c r="UJP5" s="208"/>
      <c r="UJQ5" s="208"/>
      <c r="UJR5" s="208"/>
      <c r="UJS5" s="208"/>
      <c r="UJT5" s="208"/>
      <c r="UJU5" s="208"/>
      <c r="UJV5" s="208"/>
      <c r="UJW5" s="208"/>
      <c r="UJX5" s="208"/>
      <c r="UJY5" s="208"/>
      <c r="UJZ5" s="208"/>
      <c r="UKA5" s="208"/>
      <c r="UKB5" s="208"/>
      <c r="UKC5" s="208"/>
      <c r="UKD5" s="208"/>
      <c r="UKE5" s="208"/>
      <c r="UKF5" s="208"/>
      <c r="UKG5" s="208"/>
      <c r="UKH5" s="208"/>
      <c r="UKI5" s="208"/>
      <c r="UKJ5" s="208"/>
      <c r="UKK5" s="208"/>
      <c r="UKL5" s="208"/>
      <c r="UKM5" s="208"/>
      <c r="UKN5" s="208"/>
      <c r="UKO5" s="208"/>
      <c r="UKP5" s="208"/>
      <c r="UKQ5" s="208"/>
      <c r="UKR5" s="208"/>
      <c r="UKS5" s="208"/>
      <c r="UKT5" s="208"/>
      <c r="UKU5" s="208"/>
      <c r="UKV5" s="208"/>
      <c r="UKW5" s="208"/>
      <c r="UKX5" s="208"/>
      <c r="UKY5" s="208"/>
      <c r="UKZ5" s="208"/>
      <c r="ULA5" s="208"/>
      <c r="ULB5" s="208"/>
      <c r="ULC5" s="208"/>
      <c r="ULD5" s="208"/>
      <c r="ULE5" s="208"/>
      <c r="ULF5" s="208"/>
      <c r="ULG5" s="208"/>
      <c r="ULH5" s="208"/>
      <c r="ULI5" s="208"/>
      <c r="ULJ5" s="208"/>
      <c r="ULK5" s="208"/>
      <c r="ULL5" s="208"/>
      <c r="ULM5" s="208"/>
      <c r="ULN5" s="208"/>
      <c r="ULO5" s="208"/>
      <c r="ULP5" s="208"/>
      <c r="ULQ5" s="208"/>
      <c r="ULR5" s="208"/>
      <c r="ULS5" s="208"/>
      <c r="ULT5" s="208"/>
      <c r="ULU5" s="208"/>
      <c r="ULV5" s="208"/>
      <c r="ULW5" s="208"/>
      <c r="ULX5" s="208"/>
      <c r="ULY5" s="208"/>
      <c r="ULZ5" s="208"/>
      <c r="UMA5" s="208"/>
      <c r="UMB5" s="208"/>
      <c r="UMC5" s="208"/>
      <c r="UMD5" s="208"/>
      <c r="UME5" s="208"/>
      <c r="UMF5" s="208"/>
      <c r="UMG5" s="208"/>
      <c r="UMH5" s="208"/>
      <c r="UMI5" s="208"/>
      <c r="UMJ5" s="208"/>
      <c r="UMK5" s="208"/>
      <c r="UML5" s="208"/>
      <c r="UMM5" s="208"/>
      <c r="UMN5" s="208"/>
      <c r="UMO5" s="208"/>
      <c r="UMP5" s="208"/>
      <c r="UMQ5" s="208"/>
      <c r="UMR5" s="208"/>
      <c r="UMS5" s="208"/>
      <c r="UMT5" s="208"/>
      <c r="UMU5" s="208"/>
      <c r="UMV5" s="208"/>
      <c r="UMW5" s="208"/>
      <c r="UMX5" s="208"/>
      <c r="UMY5" s="208"/>
      <c r="UMZ5" s="208"/>
      <c r="UNA5" s="208"/>
      <c r="UNB5" s="208"/>
      <c r="UNC5" s="208"/>
      <c r="UND5" s="208"/>
      <c r="UNE5" s="208"/>
      <c r="UNF5" s="208"/>
      <c r="UNG5" s="208"/>
      <c r="UNH5" s="208"/>
      <c r="UNI5" s="208"/>
      <c r="UNJ5" s="208"/>
      <c r="UNK5" s="208"/>
      <c r="UNL5" s="208"/>
      <c r="UNM5" s="208"/>
      <c r="UNN5" s="208"/>
      <c r="UNO5" s="208"/>
      <c r="UNP5" s="208"/>
      <c r="UNQ5" s="208"/>
      <c r="UNR5" s="208"/>
      <c r="UNS5" s="208"/>
      <c r="UNT5" s="208"/>
      <c r="UNU5" s="208"/>
      <c r="UNV5" s="208"/>
      <c r="UNW5" s="208"/>
      <c r="UNX5" s="208"/>
      <c r="UNY5" s="208"/>
      <c r="UNZ5" s="208"/>
      <c r="UOA5" s="208"/>
      <c r="UOB5" s="208"/>
      <c r="UOC5" s="208"/>
      <c r="UOD5" s="208"/>
      <c r="UOE5" s="208"/>
      <c r="UOF5" s="208"/>
      <c r="UOG5" s="208"/>
      <c r="UOH5" s="208"/>
      <c r="UOI5" s="208"/>
      <c r="UOJ5" s="208"/>
      <c r="UOK5" s="208"/>
      <c r="UOL5" s="208"/>
      <c r="UOM5" s="208"/>
      <c r="UON5" s="208"/>
      <c r="UOO5" s="208"/>
      <c r="UOP5" s="208"/>
      <c r="UOQ5" s="208"/>
      <c r="UOR5" s="208"/>
      <c r="UOS5" s="208"/>
      <c r="UOT5" s="208"/>
      <c r="UOU5" s="208"/>
      <c r="UOV5" s="208"/>
      <c r="UOW5" s="208"/>
      <c r="UOX5" s="208"/>
      <c r="UOY5" s="208"/>
      <c r="UOZ5" s="208"/>
      <c r="UPA5" s="208"/>
      <c r="UPB5" s="208"/>
      <c r="UPC5" s="208"/>
      <c r="UPD5" s="208"/>
      <c r="UPE5" s="208"/>
      <c r="UPF5" s="208"/>
      <c r="UPG5" s="208"/>
      <c r="UPH5" s="208"/>
      <c r="UPI5" s="208"/>
      <c r="UPJ5" s="208"/>
      <c r="UPK5" s="208"/>
      <c r="UPL5" s="208"/>
      <c r="UPM5" s="208"/>
      <c r="UPN5" s="208"/>
      <c r="UPO5" s="208"/>
      <c r="UPP5" s="208"/>
      <c r="UPQ5" s="208"/>
      <c r="UPR5" s="208"/>
      <c r="UPS5" s="208"/>
      <c r="UPT5" s="208"/>
      <c r="UPU5" s="208"/>
      <c r="UPV5" s="208"/>
      <c r="UPW5" s="208"/>
      <c r="UPX5" s="208"/>
      <c r="UPY5" s="208"/>
      <c r="UPZ5" s="208"/>
      <c r="UQA5" s="208"/>
      <c r="UQB5" s="208"/>
      <c r="UQC5" s="208"/>
      <c r="UQD5" s="208"/>
      <c r="UQE5" s="208"/>
      <c r="UQF5" s="208"/>
      <c r="UQG5" s="208"/>
      <c r="UQH5" s="208"/>
      <c r="UQI5" s="208"/>
      <c r="UQJ5" s="208"/>
      <c r="UQK5" s="208"/>
      <c r="UQL5" s="208"/>
      <c r="UQM5" s="208"/>
      <c r="UQN5" s="208"/>
      <c r="UQO5" s="208"/>
      <c r="UQP5" s="208"/>
      <c r="UQQ5" s="208"/>
      <c r="UQR5" s="208"/>
      <c r="UQS5" s="208"/>
      <c r="UQT5" s="208"/>
      <c r="UQU5" s="208"/>
      <c r="UQV5" s="208"/>
      <c r="UQW5" s="208"/>
      <c r="UQX5" s="208"/>
      <c r="UQY5" s="208"/>
      <c r="UQZ5" s="208"/>
      <c r="URA5" s="208"/>
      <c r="URB5" s="208"/>
      <c r="URC5" s="208"/>
      <c r="URD5" s="208"/>
      <c r="URE5" s="208"/>
      <c r="URF5" s="208"/>
      <c r="URG5" s="208"/>
      <c r="URH5" s="208"/>
      <c r="URI5" s="208"/>
      <c r="URJ5" s="208"/>
      <c r="URK5" s="208"/>
      <c r="URL5" s="208"/>
      <c r="URM5" s="208"/>
      <c r="URN5" s="208"/>
      <c r="URO5" s="208"/>
      <c r="URP5" s="208"/>
      <c r="URQ5" s="208"/>
      <c r="URR5" s="208"/>
      <c r="URS5" s="208"/>
      <c r="URT5" s="208"/>
      <c r="URU5" s="208"/>
      <c r="URV5" s="208"/>
      <c r="URW5" s="208"/>
      <c r="URX5" s="208"/>
      <c r="URY5" s="208"/>
      <c r="URZ5" s="208"/>
      <c r="USA5" s="208"/>
      <c r="USB5" s="208"/>
      <c r="USC5" s="208"/>
      <c r="USD5" s="208"/>
      <c r="USE5" s="208"/>
      <c r="USF5" s="208"/>
      <c r="USG5" s="208"/>
      <c r="USH5" s="208"/>
      <c r="USI5" s="208"/>
      <c r="USJ5" s="208"/>
      <c r="USK5" s="208"/>
      <c r="USL5" s="208"/>
      <c r="USM5" s="208"/>
      <c r="USN5" s="208"/>
      <c r="USO5" s="208"/>
      <c r="USP5" s="208"/>
      <c r="USQ5" s="208"/>
      <c r="USR5" s="208"/>
      <c r="USS5" s="208"/>
      <c r="UST5" s="208"/>
      <c r="USU5" s="208"/>
      <c r="USV5" s="208"/>
      <c r="USW5" s="208"/>
      <c r="USX5" s="208"/>
      <c r="USY5" s="208"/>
      <c r="USZ5" s="208"/>
      <c r="UTA5" s="208"/>
      <c r="UTB5" s="208"/>
      <c r="UTC5" s="208"/>
      <c r="UTD5" s="208"/>
      <c r="UTE5" s="208"/>
      <c r="UTF5" s="208"/>
      <c r="UTG5" s="208"/>
      <c r="UTH5" s="208"/>
      <c r="UTI5" s="208"/>
      <c r="UTJ5" s="208"/>
      <c r="UTK5" s="208"/>
      <c r="UTL5" s="208"/>
      <c r="UTM5" s="208"/>
      <c r="UTN5" s="208"/>
      <c r="UTO5" s="208"/>
      <c r="UTP5" s="208"/>
      <c r="UTQ5" s="208"/>
      <c r="UTR5" s="208"/>
      <c r="UTS5" s="208"/>
      <c r="UTT5" s="208"/>
      <c r="UTU5" s="208"/>
      <c r="UTV5" s="208"/>
      <c r="UTW5" s="208"/>
      <c r="UTX5" s="208"/>
      <c r="UTY5" s="208"/>
      <c r="UTZ5" s="208"/>
      <c r="UUA5" s="208"/>
      <c r="UUB5" s="208"/>
      <c r="UUC5" s="208"/>
      <c r="UUD5" s="208"/>
      <c r="UUE5" s="208"/>
      <c r="UUF5" s="208"/>
      <c r="UUG5" s="208"/>
      <c r="UUH5" s="208"/>
      <c r="UUI5" s="208"/>
      <c r="UUJ5" s="208"/>
      <c r="UUK5" s="208"/>
      <c r="UUL5" s="208"/>
      <c r="UUM5" s="208"/>
      <c r="UUN5" s="208"/>
      <c r="UUO5" s="208"/>
      <c r="UUP5" s="208"/>
      <c r="UUQ5" s="208"/>
      <c r="UUR5" s="208"/>
      <c r="UUS5" s="208"/>
      <c r="UUT5" s="208"/>
      <c r="UUU5" s="208"/>
      <c r="UUV5" s="208"/>
      <c r="UUW5" s="208"/>
      <c r="UUX5" s="208"/>
      <c r="UUY5" s="208"/>
      <c r="UUZ5" s="208"/>
      <c r="UVA5" s="208"/>
      <c r="UVB5" s="208"/>
      <c r="UVC5" s="208"/>
      <c r="UVD5" s="208"/>
      <c r="UVE5" s="208"/>
      <c r="UVF5" s="208"/>
      <c r="UVG5" s="208"/>
      <c r="UVH5" s="208"/>
      <c r="UVI5" s="208"/>
      <c r="UVJ5" s="208"/>
      <c r="UVK5" s="208"/>
      <c r="UVL5" s="208"/>
      <c r="UVM5" s="208"/>
      <c r="UVN5" s="208"/>
      <c r="UVO5" s="208"/>
      <c r="UVP5" s="208"/>
      <c r="UVQ5" s="208"/>
      <c r="UVR5" s="208"/>
      <c r="UVS5" s="208"/>
      <c r="UVT5" s="208"/>
      <c r="UVU5" s="208"/>
      <c r="UVV5" s="208"/>
      <c r="UVW5" s="208"/>
      <c r="UVX5" s="208"/>
      <c r="UVY5" s="208"/>
      <c r="UVZ5" s="208"/>
      <c r="UWA5" s="208"/>
      <c r="UWB5" s="208"/>
      <c r="UWC5" s="208"/>
      <c r="UWD5" s="208"/>
      <c r="UWE5" s="208"/>
      <c r="UWF5" s="208"/>
      <c r="UWG5" s="208"/>
      <c r="UWH5" s="208"/>
      <c r="UWI5" s="208"/>
      <c r="UWJ5" s="208"/>
      <c r="UWK5" s="208"/>
      <c r="UWL5" s="208"/>
      <c r="UWM5" s="208"/>
      <c r="UWN5" s="208"/>
      <c r="UWO5" s="208"/>
      <c r="UWP5" s="208"/>
      <c r="UWQ5" s="208"/>
      <c r="UWR5" s="208"/>
      <c r="UWS5" s="208"/>
      <c r="UWT5" s="208"/>
      <c r="UWU5" s="208"/>
      <c r="UWV5" s="208"/>
      <c r="UWW5" s="208"/>
      <c r="UWX5" s="208"/>
      <c r="UWY5" s="208"/>
      <c r="UWZ5" s="208"/>
      <c r="UXA5" s="208"/>
      <c r="UXB5" s="208"/>
      <c r="UXC5" s="208"/>
      <c r="UXD5" s="208"/>
      <c r="UXE5" s="208"/>
      <c r="UXF5" s="208"/>
      <c r="UXG5" s="208"/>
      <c r="UXH5" s="208"/>
      <c r="UXI5" s="208"/>
      <c r="UXJ5" s="208"/>
      <c r="UXK5" s="208"/>
      <c r="UXL5" s="208"/>
      <c r="UXM5" s="208"/>
      <c r="UXN5" s="208"/>
      <c r="UXO5" s="208"/>
      <c r="UXP5" s="208"/>
      <c r="UXQ5" s="208"/>
      <c r="UXR5" s="208"/>
      <c r="UXS5" s="208"/>
      <c r="UXT5" s="208"/>
      <c r="UXU5" s="208"/>
      <c r="UXV5" s="208"/>
      <c r="UXW5" s="208"/>
      <c r="UXX5" s="208"/>
      <c r="UXY5" s="208"/>
      <c r="UXZ5" s="208"/>
      <c r="UYA5" s="208"/>
      <c r="UYB5" s="208"/>
      <c r="UYC5" s="208"/>
      <c r="UYD5" s="208"/>
      <c r="UYE5" s="208"/>
      <c r="UYF5" s="208"/>
      <c r="UYG5" s="208"/>
      <c r="UYH5" s="208"/>
      <c r="UYI5" s="208"/>
      <c r="UYJ5" s="208"/>
      <c r="UYK5" s="208"/>
      <c r="UYL5" s="208"/>
      <c r="UYM5" s="208"/>
      <c r="UYN5" s="208"/>
      <c r="UYO5" s="208"/>
      <c r="UYP5" s="208"/>
      <c r="UYQ5" s="208"/>
      <c r="UYR5" s="208"/>
      <c r="UYS5" s="208"/>
      <c r="UYT5" s="208"/>
      <c r="UYU5" s="208"/>
      <c r="UYV5" s="208"/>
      <c r="UYW5" s="208"/>
      <c r="UYX5" s="208"/>
      <c r="UYY5" s="208"/>
      <c r="UYZ5" s="208"/>
      <c r="UZA5" s="208"/>
      <c r="UZB5" s="208"/>
      <c r="UZC5" s="208"/>
      <c r="UZD5" s="208"/>
      <c r="UZE5" s="208"/>
      <c r="UZF5" s="208"/>
      <c r="UZG5" s="208"/>
      <c r="UZH5" s="208"/>
      <c r="UZI5" s="208"/>
      <c r="UZJ5" s="208"/>
      <c r="UZK5" s="208"/>
      <c r="UZL5" s="208"/>
      <c r="UZM5" s="208"/>
      <c r="UZN5" s="208"/>
      <c r="UZO5" s="208"/>
      <c r="UZP5" s="208"/>
      <c r="UZQ5" s="208"/>
      <c r="UZR5" s="208"/>
      <c r="UZS5" s="208"/>
      <c r="UZT5" s="208"/>
      <c r="UZU5" s="208"/>
      <c r="UZV5" s="208"/>
      <c r="UZW5" s="208"/>
      <c r="UZX5" s="208"/>
      <c r="UZY5" s="208"/>
      <c r="UZZ5" s="208"/>
      <c r="VAA5" s="208"/>
      <c r="VAB5" s="208"/>
      <c r="VAC5" s="208"/>
      <c r="VAD5" s="208"/>
      <c r="VAE5" s="208"/>
      <c r="VAF5" s="208"/>
      <c r="VAG5" s="208"/>
      <c r="VAH5" s="208"/>
      <c r="VAI5" s="208"/>
      <c r="VAJ5" s="208"/>
      <c r="VAK5" s="208"/>
      <c r="VAL5" s="208"/>
      <c r="VAM5" s="208"/>
      <c r="VAN5" s="208"/>
      <c r="VAO5" s="208"/>
      <c r="VAP5" s="208"/>
      <c r="VAQ5" s="208"/>
      <c r="VAR5" s="208"/>
      <c r="VAS5" s="208"/>
      <c r="VAT5" s="208"/>
      <c r="VAU5" s="208"/>
      <c r="VAV5" s="208"/>
      <c r="VAW5" s="208"/>
      <c r="VAX5" s="208"/>
      <c r="VAY5" s="208"/>
      <c r="VAZ5" s="208"/>
      <c r="VBA5" s="208"/>
      <c r="VBB5" s="208"/>
      <c r="VBC5" s="208"/>
      <c r="VBD5" s="208"/>
      <c r="VBE5" s="208"/>
      <c r="VBF5" s="208"/>
      <c r="VBG5" s="208"/>
      <c r="VBH5" s="208"/>
      <c r="VBI5" s="208"/>
      <c r="VBJ5" s="208"/>
      <c r="VBK5" s="208"/>
      <c r="VBL5" s="208"/>
      <c r="VBM5" s="208"/>
      <c r="VBN5" s="208"/>
      <c r="VBO5" s="208"/>
      <c r="VBP5" s="208"/>
      <c r="VBQ5" s="208"/>
      <c r="VBR5" s="208"/>
      <c r="VBS5" s="208"/>
      <c r="VBT5" s="208"/>
      <c r="VBU5" s="208"/>
      <c r="VBV5" s="208"/>
      <c r="VBW5" s="208"/>
      <c r="VBX5" s="208"/>
      <c r="VBY5" s="208"/>
      <c r="VBZ5" s="208"/>
      <c r="VCA5" s="208"/>
      <c r="VCB5" s="208"/>
      <c r="VCC5" s="208"/>
      <c r="VCD5" s="208"/>
      <c r="VCE5" s="208"/>
      <c r="VCF5" s="208"/>
      <c r="VCG5" s="208"/>
      <c r="VCH5" s="208"/>
      <c r="VCI5" s="208"/>
      <c r="VCJ5" s="208"/>
      <c r="VCK5" s="208"/>
      <c r="VCL5" s="208"/>
      <c r="VCM5" s="208"/>
      <c r="VCN5" s="208"/>
      <c r="VCO5" s="208"/>
      <c r="VCP5" s="208"/>
      <c r="VCQ5" s="208"/>
      <c r="VCR5" s="208"/>
      <c r="VCS5" s="208"/>
      <c r="VCT5" s="208"/>
      <c r="VCU5" s="208"/>
      <c r="VCV5" s="208"/>
      <c r="VCW5" s="208"/>
      <c r="VCX5" s="208"/>
      <c r="VCY5" s="208"/>
      <c r="VCZ5" s="208"/>
      <c r="VDA5" s="208"/>
      <c r="VDB5" s="208"/>
      <c r="VDC5" s="208"/>
      <c r="VDD5" s="208"/>
      <c r="VDE5" s="208"/>
      <c r="VDF5" s="208"/>
      <c r="VDG5" s="208"/>
      <c r="VDH5" s="208"/>
      <c r="VDI5" s="208"/>
      <c r="VDJ5" s="208"/>
      <c r="VDK5" s="208"/>
      <c r="VDL5" s="208"/>
      <c r="VDM5" s="208"/>
      <c r="VDN5" s="208"/>
      <c r="VDO5" s="208"/>
      <c r="VDP5" s="208"/>
      <c r="VDQ5" s="208"/>
      <c r="VDR5" s="208"/>
      <c r="VDS5" s="208"/>
      <c r="VDT5" s="208"/>
      <c r="VDU5" s="208"/>
      <c r="VDV5" s="208"/>
      <c r="VDW5" s="208"/>
      <c r="VDX5" s="208"/>
      <c r="VDY5" s="208"/>
      <c r="VDZ5" s="208"/>
      <c r="VEA5" s="208"/>
      <c r="VEB5" s="208"/>
      <c r="VEC5" s="208"/>
      <c r="VED5" s="208"/>
      <c r="VEE5" s="208"/>
      <c r="VEF5" s="208"/>
      <c r="VEG5" s="208"/>
      <c r="VEH5" s="208"/>
      <c r="VEI5" s="208"/>
      <c r="VEJ5" s="208"/>
      <c r="VEK5" s="208"/>
      <c r="VEL5" s="208"/>
      <c r="VEM5" s="208"/>
      <c r="VEN5" s="208"/>
      <c r="VEO5" s="208"/>
      <c r="VEP5" s="208"/>
      <c r="VEQ5" s="208"/>
      <c r="VER5" s="208"/>
      <c r="VES5" s="208"/>
      <c r="VET5" s="208"/>
      <c r="VEU5" s="208"/>
      <c r="VEV5" s="208"/>
      <c r="VEW5" s="208"/>
      <c r="VEX5" s="208"/>
      <c r="VEY5" s="208"/>
      <c r="VEZ5" s="208"/>
      <c r="VFA5" s="208"/>
      <c r="VFB5" s="208"/>
      <c r="VFC5" s="208"/>
      <c r="VFD5" s="208"/>
      <c r="VFE5" s="208"/>
      <c r="VFF5" s="208"/>
      <c r="VFG5" s="208"/>
      <c r="VFH5" s="208"/>
      <c r="VFI5" s="208"/>
      <c r="VFJ5" s="208"/>
      <c r="VFK5" s="208"/>
      <c r="VFL5" s="208"/>
      <c r="VFM5" s="208"/>
      <c r="VFN5" s="208"/>
      <c r="VFO5" s="208"/>
      <c r="VFP5" s="208"/>
      <c r="VFQ5" s="208"/>
      <c r="VFR5" s="208"/>
      <c r="VFS5" s="208"/>
      <c r="VFT5" s="208"/>
      <c r="VFU5" s="208"/>
      <c r="VFV5" s="208"/>
      <c r="VFW5" s="208"/>
      <c r="VFX5" s="208"/>
      <c r="VFY5" s="208"/>
      <c r="VFZ5" s="208"/>
      <c r="VGA5" s="208"/>
      <c r="VGB5" s="208"/>
      <c r="VGC5" s="208"/>
      <c r="VGD5" s="208"/>
      <c r="VGE5" s="208"/>
      <c r="VGF5" s="208"/>
      <c r="VGG5" s="208"/>
      <c r="VGH5" s="208"/>
      <c r="VGI5" s="208"/>
      <c r="VGJ5" s="208"/>
      <c r="VGK5" s="208"/>
      <c r="VGL5" s="208"/>
      <c r="VGM5" s="208"/>
      <c r="VGN5" s="208"/>
      <c r="VGO5" s="208"/>
      <c r="VGP5" s="208"/>
      <c r="VGQ5" s="208"/>
      <c r="VGR5" s="208"/>
      <c r="VGS5" s="208"/>
      <c r="VGT5" s="208"/>
      <c r="VGU5" s="208"/>
      <c r="VGV5" s="208"/>
      <c r="VGW5" s="208"/>
      <c r="VGX5" s="208"/>
      <c r="VGY5" s="208"/>
      <c r="VGZ5" s="208"/>
      <c r="VHA5" s="208"/>
      <c r="VHB5" s="208"/>
      <c r="VHC5" s="208"/>
      <c r="VHD5" s="208"/>
      <c r="VHE5" s="208"/>
      <c r="VHF5" s="208"/>
      <c r="VHG5" s="208"/>
      <c r="VHH5" s="208"/>
      <c r="VHI5" s="208"/>
      <c r="VHJ5" s="208"/>
      <c r="VHK5" s="208"/>
      <c r="VHL5" s="208"/>
      <c r="VHM5" s="208"/>
      <c r="VHN5" s="208"/>
      <c r="VHO5" s="208"/>
      <c r="VHP5" s="208"/>
      <c r="VHQ5" s="208"/>
      <c r="VHR5" s="208"/>
      <c r="VHS5" s="208"/>
      <c r="VHT5" s="208"/>
      <c r="VHU5" s="208"/>
      <c r="VHV5" s="208"/>
      <c r="VHW5" s="208"/>
      <c r="VHX5" s="208"/>
      <c r="VHY5" s="208"/>
      <c r="VHZ5" s="208"/>
      <c r="VIA5" s="208"/>
      <c r="VIB5" s="208"/>
      <c r="VIC5" s="208"/>
      <c r="VID5" s="208"/>
      <c r="VIE5" s="208"/>
      <c r="VIF5" s="208"/>
      <c r="VIG5" s="208"/>
      <c r="VIH5" s="208"/>
      <c r="VII5" s="208"/>
      <c r="VIJ5" s="208"/>
      <c r="VIK5" s="208"/>
      <c r="VIL5" s="208"/>
      <c r="VIM5" s="208"/>
      <c r="VIN5" s="208"/>
      <c r="VIO5" s="208"/>
      <c r="VIP5" s="208"/>
      <c r="VIQ5" s="208"/>
      <c r="VIR5" s="208"/>
      <c r="VIS5" s="208"/>
      <c r="VIT5" s="208"/>
      <c r="VIU5" s="208"/>
      <c r="VIV5" s="208"/>
      <c r="VIW5" s="208"/>
      <c r="VIX5" s="208"/>
      <c r="VIY5" s="208"/>
      <c r="VIZ5" s="208"/>
      <c r="VJA5" s="208"/>
      <c r="VJB5" s="208"/>
      <c r="VJC5" s="208"/>
      <c r="VJD5" s="208"/>
      <c r="VJE5" s="208"/>
      <c r="VJF5" s="208"/>
      <c r="VJG5" s="208"/>
      <c r="VJH5" s="208"/>
      <c r="VJI5" s="208"/>
      <c r="VJJ5" s="208"/>
      <c r="VJK5" s="208"/>
      <c r="VJL5" s="208"/>
      <c r="VJM5" s="208"/>
      <c r="VJN5" s="208"/>
      <c r="VJO5" s="208"/>
      <c r="VJP5" s="208"/>
      <c r="VJQ5" s="208"/>
      <c r="VJR5" s="208"/>
      <c r="VJS5" s="208"/>
      <c r="VJT5" s="208"/>
      <c r="VJU5" s="208"/>
      <c r="VJV5" s="208"/>
      <c r="VJW5" s="208"/>
      <c r="VJX5" s="208"/>
      <c r="VJY5" s="208"/>
      <c r="VJZ5" s="208"/>
      <c r="VKA5" s="208"/>
      <c r="VKB5" s="208"/>
      <c r="VKC5" s="208"/>
      <c r="VKD5" s="208"/>
      <c r="VKE5" s="208"/>
      <c r="VKF5" s="208"/>
      <c r="VKG5" s="208"/>
      <c r="VKH5" s="208"/>
      <c r="VKI5" s="208"/>
      <c r="VKJ5" s="208"/>
      <c r="VKK5" s="208"/>
      <c r="VKL5" s="208"/>
      <c r="VKM5" s="208"/>
      <c r="VKN5" s="208"/>
      <c r="VKO5" s="208"/>
      <c r="VKP5" s="208"/>
      <c r="VKQ5" s="208"/>
      <c r="VKR5" s="208"/>
      <c r="VKS5" s="208"/>
      <c r="VKT5" s="208"/>
      <c r="VKU5" s="208"/>
      <c r="VKV5" s="208"/>
      <c r="VKW5" s="208"/>
      <c r="VKX5" s="208"/>
      <c r="VKY5" s="208"/>
      <c r="VKZ5" s="208"/>
      <c r="VLA5" s="208"/>
      <c r="VLB5" s="208"/>
      <c r="VLC5" s="208"/>
      <c r="VLD5" s="208"/>
      <c r="VLE5" s="208"/>
      <c r="VLF5" s="208"/>
      <c r="VLG5" s="208"/>
      <c r="VLH5" s="208"/>
      <c r="VLI5" s="208"/>
      <c r="VLJ5" s="208"/>
      <c r="VLK5" s="208"/>
      <c r="VLL5" s="208"/>
      <c r="VLM5" s="208"/>
      <c r="VLN5" s="208"/>
      <c r="VLO5" s="208"/>
      <c r="VLP5" s="208"/>
      <c r="VLQ5" s="208"/>
      <c r="VLR5" s="208"/>
      <c r="VLS5" s="208"/>
      <c r="VLT5" s="208"/>
      <c r="VLU5" s="208"/>
      <c r="VLV5" s="208"/>
      <c r="VLW5" s="208"/>
      <c r="VLX5" s="208"/>
      <c r="VLY5" s="208"/>
      <c r="VLZ5" s="208"/>
      <c r="VMA5" s="208"/>
      <c r="VMB5" s="208"/>
      <c r="VMC5" s="208"/>
      <c r="VMD5" s="208"/>
      <c r="VME5" s="208"/>
      <c r="VMF5" s="208"/>
      <c r="VMG5" s="208"/>
      <c r="VMH5" s="208"/>
      <c r="VMI5" s="208"/>
      <c r="VMJ5" s="208"/>
      <c r="VMK5" s="208"/>
      <c r="VML5" s="208"/>
      <c r="VMM5" s="208"/>
      <c r="VMN5" s="208"/>
      <c r="VMO5" s="208"/>
      <c r="VMP5" s="208"/>
      <c r="VMQ5" s="208"/>
      <c r="VMR5" s="208"/>
      <c r="VMS5" s="208"/>
      <c r="VMT5" s="208"/>
      <c r="VMU5" s="208"/>
      <c r="VMV5" s="208"/>
      <c r="VMW5" s="208"/>
      <c r="VMX5" s="208"/>
      <c r="VMY5" s="208"/>
      <c r="VMZ5" s="208"/>
      <c r="VNA5" s="208"/>
      <c r="VNB5" s="208"/>
      <c r="VNC5" s="208"/>
      <c r="VND5" s="208"/>
      <c r="VNE5" s="208"/>
      <c r="VNF5" s="208"/>
      <c r="VNG5" s="208"/>
      <c r="VNH5" s="208"/>
      <c r="VNI5" s="208"/>
      <c r="VNJ5" s="208"/>
      <c r="VNK5" s="208"/>
      <c r="VNL5" s="208"/>
      <c r="VNM5" s="208"/>
      <c r="VNN5" s="208"/>
      <c r="VNO5" s="208"/>
      <c r="VNP5" s="208"/>
      <c r="VNQ5" s="208"/>
      <c r="VNR5" s="208"/>
      <c r="VNS5" s="208"/>
      <c r="VNT5" s="208"/>
      <c r="VNU5" s="208"/>
      <c r="VNV5" s="208"/>
      <c r="VNW5" s="208"/>
      <c r="VNX5" s="208"/>
      <c r="VNY5" s="208"/>
      <c r="VNZ5" s="208"/>
      <c r="VOA5" s="208"/>
      <c r="VOB5" s="208"/>
      <c r="VOC5" s="208"/>
      <c r="VOD5" s="208"/>
      <c r="VOE5" s="208"/>
      <c r="VOF5" s="208"/>
      <c r="VOG5" s="208"/>
      <c r="VOH5" s="208"/>
      <c r="VOI5" s="208"/>
      <c r="VOJ5" s="208"/>
      <c r="VOK5" s="208"/>
      <c r="VOL5" s="208"/>
      <c r="VOM5" s="208"/>
      <c r="VON5" s="208"/>
      <c r="VOO5" s="208"/>
      <c r="VOP5" s="208"/>
      <c r="VOQ5" s="208"/>
      <c r="VOR5" s="208"/>
      <c r="VOS5" s="208"/>
      <c r="VOT5" s="208"/>
      <c r="VOU5" s="208"/>
      <c r="VOV5" s="208"/>
      <c r="VOW5" s="208"/>
      <c r="VOX5" s="208"/>
      <c r="VOY5" s="208"/>
      <c r="VOZ5" s="208"/>
      <c r="VPA5" s="208"/>
      <c r="VPB5" s="208"/>
      <c r="VPC5" s="208"/>
      <c r="VPD5" s="208"/>
      <c r="VPE5" s="208"/>
      <c r="VPF5" s="208"/>
      <c r="VPG5" s="208"/>
      <c r="VPH5" s="208"/>
      <c r="VPI5" s="208"/>
      <c r="VPJ5" s="208"/>
      <c r="VPK5" s="208"/>
      <c r="VPL5" s="208"/>
      <c r="VPM5" s="208"/>
      <c r="VPN5" s="208"/>
      <c r="VPO5" s="208"/>
      <c r="VPP5" s="208"/>
      <c r="VPQ5" s="208"/>
      <c r="VPR5" s="208"/>
      <c r="VPS5" s="208"/>
      <c r="VPT5" s="208"/>
      <c r="VPU5" s="208"/>
      <c r="VPV5" s="208"/>
      <c r="VPW5" s="208"/>
      <c r="VPX5" s="208"/>
      <c r="VPY5" s="208"/>
      <c r="VPZ5" s="208"/>
      <c r="VQA5" s="208"/>
      <c r="VQB5" s="208"/>
      <c r="VQC5" s="208"/>
      <c r="VQD5" s="208"/>
      <c r="VQE5" s="208"/>
      <c r="VQF5" s="208"/>
      <c r="VQG5" s="208"/>
      <c r="VQH5" s="208"/>
      <c r="VQI5" s="208"/>
      <c r="VQJ5" s="208"/>
      <c r="VQK5" s="208"/>
      <c r="VQL5" s="208"/>
      <c r="VQM5" s="208"/>
      <c r="VQN5" s="208"/>
      <c r="VQO5" s="208"/>
      <c r="VQP5" s="208"/>
      <c r="VQQ5" s="208"/>
      <c r="VQR5" s="208"/>
      <c r="VQS5" s="208"/>
      <c r="VQT5" s="208"/>
      <c r="VQU5" s="208"/>
      <c r="VQV5" s="208"/>
      <c r="VQW5" s="208"/>
      <c r="VQX5" s="208"/>
      <c r="VQY5" s="208"/>
      <c r="VQZ5" s="208"/>
      <c r="VRA5" s="208"/>
      <c r="VRB5" s="208"/>
      <c r="VRC5" s="208"/>
      <c r="VRD5" s="208"/>
      <c r="VRE5" s="208"/>
      <c r="VRF5" s="208"/>
      <c r="VRG5" s="208"/>
      <c r="VRH5" s="208"/>
      <c r="VRI5" s="208"/>
      <c r="VRJ5" s="208"/>
      <c r="VRK5" s="208"/>
      <c r="VRL5" s="208"/>
      <c r="VRM5" s="208"/>
      <c r="VRN5" s="208"/>
      <c r="VRO5" s="208"/>
      <c r="VRP5" s="208"/>
      <c r="VRQ5" s="208"/>
      <c r="VRR5" s="208"/>
      <c r="VRS5" s="208"/>
      <c r="VRT5" s="208"/>
      <c r="VRU5" s="208"/>
      <c r="VRV5" s="208"/>
      <c r="VRW5" s="208"/>
      <c r="VRX5" s="208"/>
      <c r="VRY5" s="208"/>
      <c r="VRZ5" s="208"/>
      <c r="VSA5" s="208"/>
      <c r="VSB5" s="208"/>
      <c r="VSC5" s="208"/>
      <c r="VSD5" s="208"/>
      <c r="VSE5" s="208"/>
      <c r="VSF5" s="208"/>
      <c r="VSG5" s="208"/>
      <c r="VSH5" s="208"/>
      <c r="VSI5" s="208"/>
      <c r="VSJ5" s="208"/>
      <c r="VSK5" s="208"/>
      <c r="VSL5" s="208"/>
      <c r="VSM5" s="208"/>
      <c r="VSN5" s="208"/>
      <c r="VSO5" s="208"/>
      <c r="VSP5" s="208"/>
      <c r="VSQ5" s="208"/>
      <c r="VSR5" s="208"/>
      <c r="VSS5" s="208"/>
      <c r="VST5" s="208"/>
      <c r="VSU5" s="208"/>
      <c r="VSV5" s="208"/>
      <c r="VSW5" s="208"/>
      <c r="VSX5" s="208"/>
      <c r="VSY5" s="208"/>
      <c r="VSZ5" s="208"/>
      <c r="VTA5" s="208"/>
      <c r="VTB5" s="208"/>
      <c r="VTC5" s="208"/>
      <c r="VTD5" s="208"/>
      <c r="VTE5" s="208"/>
      <c r="VTF5" s="208"/>
      <c r="VTG5" s="208"/>
      <c r="VTH5" s="208"/>
      <c r="VTI5" s="208"/>
      <c r="VTJ5" s="208"/>
      <c r="VTK5" s="208"/>
      <c r="VTL5" s="208"/>
      <c r="VTM5" s="208"/>
      <c r="VTN5" s="208"/>
      <c r="VTO5" s="208"/>
      <c r="VTP5" s="208"/>
      <c r="VTQ5" s="208"/>
      <c r="VTR5" s="208"/>
      <c r="VTS5" s="208"/>
      <c r="VTT5" s="208"/>
      <c r="VTU5" s="208"/>
      <c r="VTV5" s="208"/>
      <c r="VTW5" s="208"/>
      <c r="VTX5" s="208"/>
      <c r="VTY5" s="208"/>
      <c r="VTZ5" s="208"/>
      <c r="VUA5" s="208"/>
      <c r="VUB5" s="208"/>
      <c r="VUC5" s="208"/>
      <c r="VUD5" s="208"/>
      <c r="VUE5" s="208"/>
      <c r="VUF5" s="208"/>
      <c r="VUG5" s="208"/>
      <c r="VUH5" s="208"/>
      <c r="VUI5" s="208"/>
      <c r="VUJ5" s="208"/>
      <c r="VUK5" s="208"/>
      <c r="VUL5" s="208"/>
      <c r="VUM5" s="208"/>
      <c r="VUN5" s="208"/>
      <c r="VUO5" s="208"/>
      <c r="VUP5" s="208"/>
      <c r="VUQ5" s="208"/>
      <c r="VUR5" s="208"/>
      <c r="VUS5" s="208"/>
      <c r="VUT5" s="208"/>
      <c r="VUU5" s="208"/>
      <c r="VUV5" s="208"/>
      <c r="VUW5" s="208"/>
      <c r="VUX5" s="208"/>
      <c r="VUY5" s="208"/>
      <c r="VUZ5" s="208"/>
      <c r="VVA5" s="208"/>
      <c r="VVB5" s="208"/>
      <c r="VVC5" s="208"/>
      <c r="VVD5" s="208"/>
      <c r="VVE5" s="208"/>
      <c r="VVF5" s="208"/>
      <c r="VVG5" s="208"/>
      <c r="VVH5" s="208"/>
      <c r="VVI5" s="208"/>
      <c r="VVJ5" s="208"/>
      <c r="VVK5" s="208"/>
      <c r="VVL5" s="208"/>
      <c r="VVM5" s="208"/>
      <c r="VVN5" s="208"/>
      <c r="VVO5" s="208"/>
      <c r="VVP5" s="208"/>
      <c r="VVQ5" s="208"/>
      <c r="VVR5" s="208"/>
      <c r="VVS5" s="208"/>
      <c r="VVT5" s="208"/>
      <c r="VVU5" s="208"/>
      <c r="VVV5" s="208"/>
      <c r="VVW5" s="208"/>
      <c r="VVX5" s="208"/>
      <c r="VVY5" s="208"/>
      <c r="VVZ5" s="208"/>
      <c r="VWA5" s="208"/>
      <c r="VWB5" s="208"/>
      <c r="VWC5" s="208"/>
      <c r="VWD5" s="208"/>
      <c r="VWE5" s="208"/>
      <c r="VWF5" s="208"/>
      <c r="VWG5" s="208"/>
      <c r="VWH5" s="208"/>
      <c r="VWI5" s="208"/>
      <c r="VWJ5" s="208"/>
      <c r="VWK5" s="208"/>
      <c r="VWL5" s="208"/>
      <c r="VWM5" s="208"/>
      <c r="VWN5" s="208"/>
      <c r="VWO5" s="208"/>
      <c r="VWP5" s="208"/>
      <c r="VWQ5" s="208"/>
      <c r="VWR5" s="208"/>
      <c r="VWS5" s="208"/>
      <c r="VWT5" s="208"/>
      <c r="VWU5" s="208"/>
      <c r="VWV5" s="208"/>
      <c r="VWW5" s="208"/>
      <c r="VWX5" s="208"/>
      <c r="VWY5" s="208"/>
      <c r="VWZ5" s="208"/>
      <c r="VXA5" s="208"/>
      <c r="VXB5" s="208"/>
      <c r="VXC5" s="208"/>
      <c r="VXD5" s="208"/>
      <c r="VXE5" s="208"/>
      <c r="VXF5" s="208"/>
      <c r="VXG5" s="208"/>
      <c r="VXH5" s="208"/>
      <c r="VXI5" s="208"/>
      <c r="VXJ5" s="208"/>
      <c r="VXK5" s="208"/>
      <c r="VXL5" s="208"/>
      <c r="VXM5" s="208"/>
      <c r="VXN5" s="208"/>
      <c r="VXO5" s="208"/>
      <c r="VXP5" s="208"/>
      <c r="VXQ5" s="208"/>
      <c r="VXR5" s="208"/>
      <c r="VXS5" s="208"/>
      <c r="VXT5" s="208"/>
      <c r="VXU5" s="208"/>
      <c r="VXV5" s="208"/>
      <c r="VXW5" s="208"/>
      <c r="VXX5" s="208"/>
      <c r="VXY5" s="208"/>
      <c r="VXZ5" s="208"/>
      <c r="VYA5" s="208"/>
      <c r="VYB5" s="208"/>
      <c r="VYC5" s="208"/>
      <c r="VYD5" s="208"/>
      <c r="VYE5" s="208"/>
      <c r="VYF5" s="208"/>
      <c r="VYG5" s="208"/>
      <c r="VYH5" s="208"/>
      <c r="VYI5" s="208"/>
      <c r="VYJ5" s="208"/>
      <c r="VYK5" s="208"/>
      <c r="VYL5" s="208"/>
      <c r="VYM5" s="208"/>
      <c r="VYN5" s="208"/>
      <c r="VYO5" s="208"/>
      <c r="VYP5" s="208"/>
      <c r="VYQ5" s="208"/>
      <c r="VYR5" s="208"/>
      <c r="VYS5" s="208"/>
      <c r="VYT5" s="208"/>
      <c r="VYU5" s="208"/>
      <c r="VYV5" s="208"/>
      <c r="VYW5" s="208"/>
      <c r="VYX5" s="208"/>
      <c r="VYY5" s="208"/>
      <c r="VYZ5" s="208"/>
      <c r="VZA5" s="208"/>
      <c r="VZB5" s="208"/>
      <c r="VZC5" s="208"/>
      <c r="VZD5" s="208"/>
      <c r="VZE5" s="208"/>
      <c r="VZF5" s="208"/>
      <c r="VZG5" s="208"/>
      <c r="VZH5" s="208"/>
      <c r="VZI5" s="208"/>
      <c r="VZJ5" s="208"/>
      <c r="VZK5" s="208"/>
      <c r="VZL5" s="208"/>
      <c r="VZM5" s="208"/>
      <c r="VZN5" s="208"/>
      <c r="VZO5" s="208"/>
      <c r="VZP5" s="208"/>
      <c r="VZQ5" s="208"/>
      <c r="VZR5" s="208"/>
      <c r="VZS5" s="208"/>
      <c r="VZT5" s="208"/>
      <c r="VZU5" s="208"/>
      <c r="VZV5" s="208"/>
      <c r="VZW5" s="208"/>
      <c r="VZX5" s="208"/>
      <c r="VZY5" s="208"/>
      <c r="VZZ5" s="208"/>
      <c r="WAA5" s="208"/>
      <c r="WAB5" s="208"/>
      <c r="WAC5" s="208"/>
      <c r="WAD5" s="208"/>
      <c r="WAE5" s="208"/>
      <c r="WAF5" s="208"/>
      <c r="WAG5" s="208"/>
      <c r="WAH5" s="208"/>
      <c r="WAI5" s="208"/>
      <c r="WAJ5" s="208"/>
      <c r="WAK5" s="208"/>
      <c r="WAL5" s="208"/>
      <c r="WAM5" s="208"/>
      <c r="WAN5" s="208"/>
      <c r="WAO5" s="208"/>
      <c r="WAP5" s="208"/>
      <c r="WAQ5" s="208"/>
      <c r="WAR5" s="208"/>
      <c r="WAS5" s="208"/>
      <c r="WAT5" s="208"/>
      <c r="WAU5" s="208"/>
      <c r="WAV5" s="208"/>
      <c r="WAW5" s="208"/>
      <c r="WAX5" s="208"/>
      <c r="WAY5" s="208"/>
      <c r="WAZ5" s="208"/>
      <c r="WBA5" s="208"/>
      <c r="WBB5" s="208"/>
      <c r="WBC5" s="208"/>
      <c r="WBD5" s="208"/>
      <c r="WBE5" s="208"/>
      <c r="WBF5" s="208"/>
      <c r="WBG5" s="208"/>
      <c r="WBH5" s="208"/>
      <c r="WBI5" s="208"/>
      <c r="WBJ5" s="208"/>
      <c r="WBK5" s="208"/>
      <c r="WBL5" s="208"/>
      <c r="WBM5" s="208"/>
      <c r="WBN5" s="208"/>
      <c r="WBO5" s="208"/>
      <c r="WBP5" s="208"/>
      <c r="WBQ5" s="208"/>
      <c r="WBR5" s="208"/>
      <c r="WBS5" s="208"/>
      <c r="WBT5" s="208"/>
      <c r="WBU5" s="208"/>
      <c r="WBV5" s="208"/>
      <c r="WBW5" s="208"/>
      <c r="WBX5" s="208"/>
      <c r="WBY5" s="208"/>
      <c r="WBZ5" s="208"/>
      <c r="WCA5" s="208"/>
      <c r="WCB5" s="208"/>
      <c r="WCC5" s="208"/>
      <c r="WCD5" s="208"/>
      <c r="WCE5" s="208"/>
      <c r="WCF5" s="208"/>
      <c r="WCG5" s="208"/>
      <c r="WCH5" s="208"/>
      <c r="WCI5" s="208"/>
      <c r="WCJ5" s="208"/>
      <c r="WCK5" s="208"/>
      <c r="WCL5" s="208"/>
      <c r="WCM5" s="208"/>
      <c r="WCN5" s="208"/>
      <c r="WCO5" s="208"/>
      <c r="WCP5" s="208"/>
      <c r="WCQ5" s="208"/>
      <c r="WCR5" s="208"/>
      <c r="WCS5" s="208"/>
      <c r="WCT5" s="208"/>
      <c r="WCU5" s="208"/>
      <c r="WCV5" s="208"/>
      <c r="WCW5" s="208"/>
      <c r="WCX5" s="208"/>
      <c r="WCY5" s="208"/>
      <c r="WCZ5" s="208"/>
      <c r="WDA5" s="208"/>
      <c r="WDB5" s="208"/>
      <c r="WDC5" s="208"/>
      <c r="WDD5" s="208"/>
      <c r="WDE5" s="208"/>
      <c r="WDF5" s="208"/>
      <c r="WDG5" s="208"/>
      <c r="WDH5" s="208"/>
      <c r="WDI5" s="208"/>
      <c r="WDJ5" s="208"/>
      <c r="WDK5" s="208"/>
      <c r="WDL5" s="208"/>
      <c r="WDM5" s="208"/>
      <c r="WDN5" s="208"/>
      <c r="WDO5" s="208"/>
      <c r="WDP5" s="208"/>
      <c r="WDQ5" s="208"/>
      <c r="WDR5" s="208"/>
      <c r="WDS5" s="208"/>
      <c r="WDT5" s="208"/>
      <c r="WDU5" s="208"/>
      <c r="WDV5" s="208"/>
      <c r="WDW5" s="208"/>
      <c r="WDX5" s="208"/>
      <c r="WDY5" s="208"/>
      <c r="WDZ5" s="208"/>
      <c r="WEA5" s="208"/>
      <c r="WEB5" s="208"/>
      <c r="WEC5" s="208"/>
      <c r="WED5" s="208"/>
      <c r="WEE5" s="208"/>
      <c r="WEF5" s="208"/>
      <c r="WEG5" s="208"/>
      <c r="WEH5" s="208"/>
      <c r="WEI5" s="208"/>
      <c r="WEJ5" s="208"/>
      <c r="WEK5" s="208"/>
      <c r="WEL5" s="208"/>
      <c r="WEM5" s="208"/>
      <c r="WEN5" s="208"/>
      <c r="WEO5" s="208"/>
      <c r="WEP5" s="208"/>
      <c r="WEQ5" s="208"/>
      <c r="WER5" s="208"/>
      <c r="WES5" s="208"/>
      <c r="WET5" s="208"/>
      <c r="WEU5" s="208"/>
      <c r="WEV5" s="208"/>
      <c r="WEW5" s="208"/>
      <c r="WEX5" s="208"/>
      <c r="WEY5" s="208"/>
      <c r="WEZ5" s="208"/>
      <c r="WFA5" s="208"/>
      <c r="WFB5" s="208"/>
      <c r="WFC5" s="208"/>
      <c r="WFD5" s="208"/>
      <c r="WFE5" s="208"/>
      <c r="WFF5" s="208"/>
      <c r="WFG5" s="208"/>
      <c r="WFH5" s="208"/>
      <c r="WFI5" s="208"/>
      <c r="WFJ5" s="208"/>
      <c r="WFK5" s="208"/>
      <c r="WFL5" s="208"/>
      <c r="WFM5" s="208"/>
      <c r="WFN5" s="208"/>
      <c r="WFO5" s="208"/>
      <c r="WFP5" s="208"/>
      <c r="WFQ5" s="208"/>
      <c r="WFR5" s="208"/>
      <c r="WFS5" s="208"/>
      <c r="WFT5" s="208"/>
      <c r="WFU5" s="208"/>
      <c r="WFV5" s="208"/>
      <c r="WFW5" s="208"/>
      <c r="WFX5" s="208"/>
      <c r="WFY5" s="208"/>
      <c r="WFZ5" s="208"/>
      <c r="WGA5" s="208"/>
      <c r="WGB5" s="208"/>
      <c r="WGC5" s="208"/>
      <c r="WGD5" s="208"/>
      <c r="WGE5" s="208"/>
      <c r="WGF5" s="208"/>
      <c r="WGG5" s="208"/>
      <c r="WGH5" s="208"/>
      <c r="WGI5" s="208"/>
      <c r="WGJ5" s="208"/>
      <c r="WGK5" s="208"/>
      <c r="WGL5" s="208"/>
      <c r="WGM5" s="208"/>
      <c r="WGN5" s="208"/>
      <c r="WGO5" s="208"/>
      <c r="WGP5" s="208"/>
      <c r="WGQ5" s="208"/>
      <c r="WGR5" s="208"/>
      <c r="WGS5" s="208"/>
      <c r="WGT5" s="208"/>
      <c r="WGU5" s="208"/>
      <c r="WGV5" s="208"/>
      <c r="WGW5" s="208"/>
      <c r="WGX5" s="208"/>
      <c r="WGY5" s="208"/>
      <c r="WGZ5" s="208"/>
      <c r="WHA5" s="208"/>
      <c r="WHB5" s="208"/>
      <c r="WHC5" s="208"/>
      <c r="WHD5" s="208"/>
      <c r="WHE5" s="208"/>
      <c r="WHF5" s="208"/>
      <c r="WHG5" s="208"/>
      <c r="WHH5" s="208"/>
      <c r="WHI5" s="208"/>
      <c r="WHJ5" s="208"/>
      <c r="WHK5" s="208"/>
      <c r="WHL5" s="208"/>
      <c r="WHM5" s="208"/>
      <c r="WHN5" s="208"/>
      <c r="WHO5" s="208"/>
      <c r="WHP5" s="208"/>
      <c r="WHQ5" s="208"/>
      <c r="WHR5" s="208"/>
      <c r="WHS5" s="208"/>
      <c r="WHT5" s="208"/>
      <c r="WHU5" s="208"/>
      <c r="WHV5" s="208"/>
      <c r="WHW5" s="208"/>
      <c r="WHX5" s="208"/>
      <c r="WHY5" s="208"/>
      <c r="WHZ5" s="208"/>
      <c r="WIA5" s="208"/>
      <c r="WIB5" s="208"/>
      <c r="WIC5" s="208"/>
      <c r="WID5" s="208"/>
      <c r="WIE5" s="208"/>
      <c r="WIF5" s="208"/>
      <c r="WIG5" s="208"/>
      <c r="WIH5" s="208"/>
      <c r="WII5" s="208"/>
      <c r="WIJ5" s="208"/>
      <c r="WIK5" s="208"/>
      <c r="WIL5" s="208"/>
      <c r="WIM5" s="208"/>
      <c r="WIN5" s="208"/>
      <c r="WIO5" s="208"/>
      <c r="WIP5" s="208"/>
      <c r="WIQ5" s="208"/>
      <c r="WIR5" s="208"/>
      <c r="WIS5" s="208"/>
      <c r="WIT5" s="208"/>
      <c r="WIU5" s="208"/>
      <c r="WIV5" s="208"/>
      <c r="WIW5" s="208"/>
      <c r="WIX5" s="208"/>
      <c r="WIY5" s="208"/>
      <c r="WIZ5" s="208"/>
      <c r="WJA5" s="208"/>
      <c r="WJB5" s="208"/>
      <c r="WJC5" s="208"/>
      <c r="WJD5" s="208"/>
      <c r="WJE5" s="208"/>
      <c r="WJF5" s="208"/>
      <c r="WJG5" s="208"/>
      <c r="WJH5" s="208"/>
      <c r="WJI5" s="208"/>
      <c r="WJJ5" s="208"/>
      <c r="WJK5" s="208"/>
      <c r="WJL5" s="208"/>
      <c r="WJM5" s="208"/>
      <c r="WJN5" s="208"/>
      <c r="WJO5" s="208"/>
      <c r="WJP5" s="208"/>
      <c r="WJQ5" s="208"/>
      <c r="WJR5" s="208"/>
      <c r="WJS5" s="208"/>
      <c r="WJT5" s="208"/>
      <c r="WJU5" s="208"/>
      <c r="WJV5" s="208"/>
      <c r="WJW5" s="208"/>
      <c r="WJX5" s="208"/>
      <c r="WJY5" s="208"/>
      <c r="WJZ5" s="208"/>
      <c r="WKA5" s="208"/>
      <c r="WKB5" s="208"/>
      <c r="WKC5" s="208"/>
      <c r="WKD5" s="208"/>
      <c r="WKE5" s="208"/>
      <c r="WKF5" s="208"/>
      <c r="WKG5" s="208"/>
      <c r="WKH5" s="208"/>
      <c r="WKI5" s="208"/>
      <c r="WKJ5" s="208"/>
      <c r="WKK5" s="208"/>
      <c r="WKL5" s="208"/>
      <c r="WKM5" s="208"/>
      <c r="WKN5" s="208"/>
      <c r="WKO5" s="208"/>
      <c r="WKP5" s="208"/>
      <c r="WKQ5" s="208"/>
      <c r="WKR5" s="208"/>
      <c r="WKS5" s="208"/>
      <c r="WKT5" s="208"/>
      <c r="WKU5" s="208"/>
      <c r="WKV5" s="208"/>
      <c r="WKW5" s="208"/>
      <c r="WKX5" s="208"/>
      <c r="WKY5" s="208"/>
      <c r="WKZ5" s="208"/>
      <c r="WLA5" s="208"/>
      <c r="WLB5" s="208"/>
      <c r="WLC5" s="208"/>
      <c r="WLD5" s="208"/>
      <c r="WLE5" s="208"/>
      <c r="WLF5" s="208"/>
      <c r="WLG5" s="208"/>
      <c r="WLH5" s="208"/>
      <c r="WLI5" s="208"/>
      <c r="WLJ5" s="208"/>
      <c r="WLK5" s="208"/>
      <c r="WLL5" s="208"/>
      <c r="WLM5" s="208"/>
      <c r="WLN5" s="208"/>
      <c r="WLO5" s="208"/>
      <c r="WLP5" s="208"/>
      <c r="WLQ5" s="208"/>
      <c r="WLR5" s="208"/>
      <c r="WLS5" s="208"/>
      <c r="WLT5" s="208"/>
      <c r="WLU5" s="208"/>
      <c r="WLV5" s="208"/>
      <c r="WLW5" s="208"/>
      <c r="WLX5" s="208"/>
      <c r="WLY5" s="208"/>
      <c r="WLZ5" s="208"/>
      <c r="WMA5" s="208"/>
      <c r="WMB5" s="208"/>
      <c r="WMC5" s="208"/>
      <c r="WMD5" s="208"/>
      <c r="WME5" s="208"/>
      <c r="WMF5" s="208"/>
      <c r="WMG5" s="208"/>
      <c r="WMH5" s="208"/>
      <c r="WMI5" s="208"/>
      <c r="WMJ5" s="208"/>
      <c r="WMK5" s="208"/>
      <c r="WML5" s="208"/>
      <c r="WMM5" s="208"/>
      <c r="WMN5" s="208"/>
      <c r="WMO5" s="208"/>
      <c r="WMP5" s="208"/>
      <c r="WMQ5" s="208"/>
      <c r="WMR5" s="208"/>
      <c r="WMS5" s="208"/>
      <c r="WMT5" s="208"/>
      <c r="WMU5" s="208"/>
      <c r="WMV5" s="208"/>
      <c r="WMW5" s="208"/>
      <c r="WMX5" s="208"/>
      <c r="WMY5" s="208"/>
      <c r="WMZ5" s="208"/>
      <c r="WNA5" s="208"/>
      <c r="WNB5" s="208"/>
      <c r="WNC5" s="208"/>
      <c r="WND5" s="208"/>
      <c r="WNE5" s="208"/>
      <c r="WNF5" s="208"/>
      <c r="WNG5" s="208"/>
      <c r="WNH5" s="208"/>
      <c r="WNI5" s="208"/>
      <c r="WNJ5" s="208"/>
      <c r="WNK5" s="208"/>
      <c r="WNL5" s="208"/>
      <c r="WNM5" s="208"/>
      <c r="WNN5" s="208"/>
      <c r="WNO5" s="208"/>
      <c r="WNP5" s="208"/>
      <c r="WNQ5" s="208"/>
      <c r="WNR5" s="208"/>
      <c r="WNS5" s="208"/>
      <c r="WNT5" s="208"/>
      <c r="WNU5" s="208"/>
      <c r="WNV5" s="208"/>
      <c r="WNW5" s="208"/>
      <c r="WNX5" s="208"/>
      <c r="WNY5" s="208"/>
      <c r="WNZ5" s="208"/>
      <c r="WOA5" s="208"/>
      <c r="WOB5" s="208"/>
      <c r="WOC5" s="208"/>
      <c r="WOD5" s="208"/>
      <c r="WOE5" s="208"/>
      <c r="WOF5" s="208"/>
      <c r="WOG5" s="208"/>
      <c r="WOH5" s="208"/>
      <c r="WOI5" s="208"/>
      <c r="WOJ5" s="208"/>
      <c r="WOK5" s="208"/>
      <c r="WOL5" s="208"/>
      <c r="WOM5" s="208"/>
      <c r="WON5" s="208"/>
      <c r="WOO5" s="208"/>
      <c r="WOP5" s="208"/>
      <c r="WOQ5" s="208"/>
      <c r="WOR5" s="208"/>
      <c r="WOS5" s="208"/>
      <c r="WOT5" s="208"/>
      <c r="WOU5" s="208"/>
      <c r="WOV5" s="208"/>
      <c r="WOW5" s="208"/>
      <c r="WOX5" s="208"/>
      <c r="WOY5" s="208"/>
      <c r="WOZ5" s="208"/>
      <c r="WPA5" s="208"/>
      <c r="WPB5" s="208"/>
      <c r="WPC5" s="208"/>
      <c r="WPD5" s="208"/>
      <c r="WPE5" s="208"/>
      <c r="WPF5" s="208"/>
      <c r="WPG5" s="208"/>
      <c r="WPH5" s="208"/>
      <c r="WPI5" s="208"/>
      <c r="WPJ5" s="208"/>
      <c r="WPK5" s="208"/>
      <c r="WPL5" s="208"/>
      <c r="WPM5" s="208"/>
      <c r="WPN5" s="208"/>
      <c r="WPO5" s="208"/>
      <c r="WPP5" s="208"/>
      <c r="WPQ5" s="208"/>
      <c r="WPR5" s="208"/>
      <c r="WPS5" s="208"/>
      <c r="WPT5" s="208"/>
      <c r="WPU5" s="208"/>
      <c r="WPV5" s="208"/>
      <c r="WPW5" s="208"/>
      <c r="WPX5" s="208"/>
      <c r="WPY5" s="208"/>
      <c r="WPZ5" s="208"/>
      <c r="WQA5" s="208"/>
      <c r="WQB5" s="208"/>
      <c r="WQC5" s="208"/>
      <c r="WQD5" s="208"/>
      <c r="WQE5" s="208"/>
      <c r="WQF5" s="208"/>
      <c r="WQG5" s="208"/>
      <c r="WQH5" s="208"/>
      <c r="WQI5" s="208"/>
      <c r="WQJ5" s="208"/>
      <c r="WQK5" s="208"/>
      <c r="WQL5" s="208"/>
      <c r="WQM5" s="208"/>
      <c r="WQN5" s="208"/>
      <c r="WQO5" s="208"/>
      <c r="WQP5" s="208"/>
      <c r="WQQ5" s="208"/>
      <c r="WQR5" s="208"/>
      <c r="WQS5" s="208"/>
      <c r="WQT5" s="208"/>
      <c r="WQU5" s="208"/>
      <c r="WQV5" s="208"/>
      <c r="WQW5" s="208"/>
      <c r="WQX5" s="208"/>
      <c r="WQY5" s="208"/>
      <c r="WQZ5" s="208"/>
      <c r="WRA5" s="208"/>
      <c r="WRB5" s="208"/>
      <c r="WRC5" s="208"/>
      <c r="WRD5" s="208"/>
      <c r="WRE5" s="208"/>
      <c r="WRF5" s="208"/>
      <c r="WRG5" s="208"/>
      <c r="WRH5" s="208"/>
      <c r="WRI5" s="208"/>
      <c r="WRJ5" s="208"/>
      <c r="WRK5" s="208"/>
      <c r="WRL5" s="208"/>
      <c r="WRM5" s="208"/>
      <c r="WRN5" s="208"/>
      <c r="WRO5" s="208"/>
      <c r="WRP5" s="208"/>
      <c r="WRQ5" s="208"/>
      <c r="WRR5" s="208"/>
      <c r="WRS5" s="208"/>
      <c r="WRT5" s="208"/>
      <c r="WRU5" s="208"/>
      <c r="WRV5" s="208"/>
      <c r="WRW5" s="208"/>
      <c r="WRX5" s="208"/>
      <c r="WRY5" s="208"/>
      <c r="WRZ5" s="208"/>
      <c r="WSA5" s="208"/>
      <c r="WSB5" s="208"/>
      <c r="WSC5" s="208"/>
      <c r="WSD5" s="208"/>
      <c r="WSE5" s="208"/>
      <c r="WSF5" s="208"/>
      <c r="WSG5" s="208"/>
      <c r="WSH5" s="208"/>
      <c r="WSI5" s="208"/>
      <c r="WSJ5" s="208"/>
      <c r="WSK5" s="208"/>
      <c r="WSL5" s="208"/>
      <c r="WSM5" s="208"/>
      <c r="WSN5" s="208"/>
      <c r="WSO5" s="208"/>
      <c r="WSP5" s="208"/>
      <c r="WSQ5" s="208"/>
      <c r="WSR5" s="208"/>
      <c r="WSS5" s="208"/>
      <c r="WST5" s="208"/>
      <c r="WSU5" s="208"/>
      <c r="WSV5" s="208"/>
      <c r="WSW5" s="208"/>
      <c r="WSX5" s="208"/>
      <c r="WSY5" s="208"/>
      <c r="WSZ5" s="208"/>
      <c r="WTA5" s="208"/>
      <c r="WTB5" s="208"/>
      <c r="WTC5" s="208"/>
      <c r="WTD5" s="208"/>
      <c r="WTE5" s="208"/>
      <c r="WTF5" s="208"/>
      <c r="WTG5" s="208"/>
      <c r="WTH5" s="208"/>
      <c r="WTI5" s="208"/>
      <c r="WTJ5" s="208"/>
      <c r="WTK5" s="208"/>
      <c r="WTL5" s="208"/>
      <c r="WTM5" s="208"/>
      <c r="WTN5" s="208"/>
      <c r="WTO5" s="208"/>
      <c r="WTP5" s="208"/>
      <c r="WTQ5" s="208"/>
      <c r="WTR5" s="208"/>
      <c r="WTS5" s="208"/>
      <c r="WTT5" s="208"/>
      <c r="WTU5" s="208"/>
      <c r="WTV5" s="208"/>
      <c r="WTW5" s="208"/>
      <c r="WTX5" s="208"/>
      <c r="WTY5" s="208"/>
      <c r="WTZ5" s="208"/>
      <c r="WUA5" s="208"/>
      <c r="WUB5" s="208"/>
      <c r="WUC5" s="208"/>
      <c r="WUD5" s="208"/>
      <c r="WUE5" s="208"/>
      <c r="WUF5" s="208"/>
      <c r="WUG5" s="208"/>
      <c r="WUH5" s="208"/>
      <c r="WUI5" s="208"/>
      <c r="WUJ5" s="208"/>
      <c r="WUK5" s="208"/>
      <c r="WUL5" s="208"/>
      <c r="WUM5" s="208"/>
      <c r="WUN5" s="208"/>
      <c r="WUO5" s="208"/>
      <c r="WUP5" s="208"/>
      <c r="WUQ5" s="208"/>
      <c r="WUR5" s="208"/>
      <c r="WUS5" s="208"/>
      <c r="WUT5" s="208"/>
      <c r="WUU5" s="208"/>
      <c r="WUV5" s="208"/>
      <c r="WUW5" s="208"/>
      <c r="WUX5" s="208"/>
      <c r="WUY5" s="208"/>
      <c r="WUZ5" s="208"/>
      <c r="WVA5" s="208"/>
      <c r="WVB5" s="208"/>
      <c r="WVC5" s="208"/>
      <c r="WVD5" s="208"/>
      <c r="WVE5" s="208"/>
      <c r="WVF5" s="208"/>
      <c r="WVG5" s="208"/>
      <c r="WVH5" s="208"/>
      <c r="WVI5" s="208"/>
      <c r="WVJ5" s="208"/>
      <c r="WVK5" s="208"/>
      <c r="WVL5" s="208"/>
      <c r="WVM5" s="208"/>
      <c r="WVN5" s="208"/>
      <c r="WVO5" s="208"/>
      <c r="WVP5" s="208"/>
      <c r="WVQ5" s="208"/>
      <c r="WVR5" s="208"/>
      <c r="WVS5" s="208"/>
      <c r="WVT5" s="208"/>
      <c r="WVU5" s="208"/>
      <c r="WVV5" s="208"/>
      <c r="WVW5" s="208"/>
      <c r="WVX5" s="208"/>
      <c r="WVY5" s="208"/>
      <c r="WVZ5" s="208"/>
      <c r="WWA5" s="208"/>
      <c r="WWB5" s="208"/>
      <c r="WWC5" s="208"/>
      <c r="WWD5" s="208"/>
      <c r="WWE5" s="208"/>
      <c r="WWF5" s="208"/>
      <c r="WWG5" s="208"/>
      <c r="WWH5" s="208"/>
      <c r="WWI5" s="208"/>
      <c r="WWJ5" s="208"/>
      <c r="WWK5" s="208"/>
      <c r="WWL5" s="208"/>
      <c r="WWM5" s="208"/>
      <c r="WWN5" s="208"/>
      <c r="WWO5" s="208"/>
      <c r="WWP5" s="208"/>
      <c r="WWQ5" s="208"/>
      <c r="WWR5" s="208"/>
      <c r="WWS5" s="208"/>
      <c r="WWT5" s="208"/>
      <c r="WWU5" s="208"/>
      <c r="WWV5" s="208"/>
      <c r="WWW5" s="208"/>
      <c r="WWX5" s="208"/>
      <c r="WWY5" s="208"/>
      <c r="WWZ5" s="208"/>
      <c r="WXA5" s="208"/>
      <c r="WXB5" s="208"/>
      <c r="WXC5" s="208"/>
      <c r="WXD5" s="208"/>
      <c r="WXE5" s="208"/>
      <c r="WXF5" s="208"/>
      <c r="WXG5" s="208"/>
      <c r="WXH5" s="208"/>
      <c r="WXI5" s="208"/>
      <c r="WXJ5" s="208"/>
      <c r="WXK5" s="208"/>
      <c r="WXL5" s="208"/>
      <c r="WXM5" s="208"/>
      <c r="WXN5" s="208"/>
      <c r="WXO5" s="208"/>
      <c r="WXP5" s="208"/>
      <c r="WXQ5" s="208"/>
      <c r="WXR5" s="208"/>
      <c r="WXS5" s="208"/>
      <c r="WXT5" s="208"/>
      <c r="WXU5" s="208"/>
      <c r="WXV5" s="208"/>
      <c r="WXW5" s="208"/>
      <c r="WXX5" s="208"/>
      <c r="WXY5" s="208"/>
      <c r="WXZ5" s="208"/>
      <c r="WYA5" s="208"/>
      <c r="WYB5" s="208"/>
      <c r="WYC5" s="208"/>
      <c r="WYD5" s="208"/>
      <c r="WYE5" s="208"/>
      <c r="WYF5" s="208"/>
      <c r="WYG5" s="208"/>
      <c r="WYH5" s="208"/>
      <c r="WYI5" s="208"/>
      <c r="WYJ5" s="208"/>
      <c r="WYK5" s="208"/>
      <c r="WYL5" s="208"/>
      <c r="WYM5" s="208"/>
      <c r="WYN5" s="208"/>
      <c r="WYO5" s="208"/>
      <c r="WYP5" s="208"/>
      <c r="WYQ5" s="208"/>
      <c r="WYR5" s="208"/>
      <c r="WYS5" s="208"/>
      <c r="WYT5" s="208"/>
      <c r="WYU5" s="208"/>
      <c r="WYV5" s="208"/>
      <c r="WYW5" s="208"/>
      <c r="WYX5" s="208"/>
      <c r="WYY5" s="208"/>
      <c r="WYZ5" s="208"/>
      <c r="WZA5" s="208"/>
      <c r="WZB5" s="208"/>
      <c r="WZC5" s="208"/>
      <c r="WZD5" s="208"/>
      <c r="WZE5" s="208"/>
      <c r="WZF5" s="208"/>
      <c r="WZG5" s="208"/>
      <c r="WZH5" s="208"/>
      <c r="WZI5" s="208"/>
      <c r="WZJ5" s="208"/>
      <c r="WZK5" s="208"/>
      <c r="WZL5" s="208"/>
      <c r="WZM5" s="208"/>
      <c r="WZN5" s="208"/>
      <c r="WZO5" s="208"/>
      <c r="WZP5" s="208"/>
      <c r="WZQ5" s="208"/>
      <c r="WZR5" s="208"/>
      <c r="WZS5" s="208"/>
      <c r="WZT5" s="208"/>
      <c r="WZU5" s="208"/>
      <c r="WZV5" s="208"/>
      <c r="WZW5" s="208"/>
      <c r="WZX5" s="208"/>
      <c r="WZY5" s="208"/>
      <c r="WZZ5" s="208"/>
      <c r="XAA5" s="208"/>
      <c r="XAB5" s="208"/>
      <c r="XAC5" s="208"/>
      <c r="XAD5" s="208"/>
      <c r="XAE5" s="208"/>
      <c r="XAF5" s="208"/>
      <c r="XAG5" s="208"/>
      <c r="XAH5" s="208"/>
      <c r="XAI5" s="208"/>
      <c r="XAJ5" s="208"/>
      <c r="XAK5" s="208"/>
      <c r="XAL5" s="208"/>
      <c r="XAM5" s="208"/>
      <c r="XAN5" s="208"/>
      <c r="XAO5" s="208"/>
      <c r="XAP5" s="208"/>
      <c r="XAQ5" s="208"/>
      <c r="XAR5" s="208"/>
      <c r="XAS5" s="208"/>
      <c r="XAT5" s="208"/>
      <c r="XAU5" s="208"/>
      <c r="XAV5" s="208"/>
      <c r="XAW5" s="208"/>
      <c r="XAX5" s="208"/>
      <c r="XAY5" s="208"/>
      <c r="XAZ5" s="208"/>
      <c r="XBA5" s="208"/>
      <c r="XBB5" s="208"/>
      <c r="XBC5" s="208"/>
      <c r="XBD5" s="208"/>
      <c r="XBE5" s="208"/>
      <c r="XBF5" s="208"/>
      <c r="XBG5" s="208"/>
      <c r="XBH5" s="208"/>
      <c r="XBI5" s="208"/>
      <c r="XBJ5" s="208"/>
      <c r="XBK5" s="208"/>
      <c r="XBL5" s="208"/>
      <c r="XBM5" s="208"/>
      <c r="XBN5" s="208"/>
      <c r="XBO5" s="208"/>
      <c r="XBP5" s="208"/>
      <c r="XBQ5" s="208"/>
      <c r="XBR5" s="208"/>
      <c r="XBS5" s="208"/>
      <c r="XBT5" s="208"/>
      <c r="XBU5" s="208"/>
      <c r="XBV5" s="208"/>
      <c r="XBW5" s="208"/>
      <c r="XBX5" s="208"/>
      <c r="XBY5" s="208"/>
      <c r="XBZ5" s="208"/>
      <c r="XCA5" s="208"/>
      <c r="XCB5" s="208"/>
      <c r="XCC5" s="208"/>
      <c r="XCD5" s="208"/>
      <c r="XCE5" s="208"/>
      <c r="XCF5" s="208"/>
      <c r="XCG5" s="208"/>
      <c r="XCH5" s="208"/>
      <c r="XCI5" s="208"/>
      <c r="XCJ5" s="208"/>
      <c r="XCK5" s="208"/>
      <c r="XCL5" s="208"/>
      <c r="XCM5" s="208"/>
      <c r="XCN5" s="208"/>
      <c r="XCO5" s="208"/>
      <c r="XCP5" s="208"/>
      <c r="XCQ5" s="208"/>
      <c r="XCR5" s="208"/>
      <c r="XCS5" s="208"/>
      <c r="XCT5" s="208"/>
      <c r="XCU5" s="208"/>
      <c r="XCV5" s="208"/>
      <c r="XCW5" s="208"/>
      <c r="XCX5" s="208"/>
      <c r="XCY5" s="208"/>
      <c r="XCZ5" s="208"/>
      <c r="XDA5" s="208"/>
      <c r="XDB5" s="208"/>
      <c r="XDC5" s="208"/>
      <c r="XDD5" s="208"/>
      <c r="XDE5" s="208"/>
      <c r="XDF5" s="208"/>
      <c r="XDG5" s="208"/>
      <c r="XDH5" s="208"/>
      <c r="XDI5" s="208"/>
      <c r="XDJ5" s="208"/>
      <c r="XDK5" s="208"/>
      <c r="XDL5" s="208"/>
      <c r="XDM5" s="208"/>
      <c r="XDN5" s="208"/>
      <c r="XDO5" s="208"/>
      <c r="XDP5" s="208"/>
      <c r="XDQ5" s="208"/>
      <c r="XDR5" s="208"/>
      <c r="XDS5" s="208"/>
      <c r="XDT5" s="208"/>
      <c r="XDU5" s="208"/>
      <c r="XDV5" s="208"/>
      <c r="XDW5" s="208"/>
      <c r="XDX5" s="208"/>
      <c r="XDY5" s="208"/>
      <c r="XDZ5" s="208"/>
      <c r="XEA5" s="208"/>
      <c r="XEB5" s="208"/>
      <c r="XEC5" s="208"/>
      <c r="XED5" s="208"/>
      <c r="XEE5" s="208"/>
      <c r="XEF5" s="208"/>
      <c r="XEG5" s="208"/>
      <c r="XEH5" s="208"/>
      <c r="XEI5" s="208"/>
      <c r="XEJ5" s="208"/>
      <c r="XEK5" s="208"/>
      <c r="XEL5" s="208"/>
      <c r="XEM5" s="208"/>
      <c r="XEN5" s="208"/>
      <c r="XEO5" s="208"/>
      <c r="XEP5" s="208"/>
      <c r="XEQ5" s="208"/>
      <c r="XER5" s="208"/>
      <c r="XES5" s="208"/>
      <c r="XET5" s="208"/>
      <c r="XEU5" s="208"/>
      <c r="XEV5" s="208"/>
      <c r="XEW5" s="208"/>
      <c r="XEX5" s="208"/>
      <c r="XEY5" s="208"/>
      <c r="XEZ5" s="208"/>
      <c r="XFA5" s="208"/>
      <c r="XFB5" s="208"/>
    </row>
    <row r="6" spans="2:16382" ht="17.5">
      <c r="B6" s="366"/>
      <c r="C6" s="367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 t="s">
        <v>1204</v>
      </c>
      <c r="P6" s="1053">
        <v>5.31979396445195E-2</v>
      </c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6"/>
      <c r="DA6" s="366"/>
      <c r="DB6" s="366"/>
      <c r="DC6" s="366"/>
      <c r="DD6" s="366"/>
      <c r="DE6" s="366"/>
      <c r="DF6" s="366"/>
      <c r="DG6" s="366"/>
      <c r="DH6" s="366"/>
      <c r="DI6" s="366"/>
      <c r="DJ6" s="366"/>
      <c r="DK6" s="366"/>
      <c r="DL6" s="366"/>
      <c r="DM6" s="366"/>
      <c r="DN6" s="366"/>
      <c r="DO6" s="366"/>
      <c r="DP6" s="366"/>
      <c r="DQ6" s="366"/>
      <c r="DR6" s="366"/>
      <c r="DS6" s="366"/>
      <c r="DT6" s="366"/>
      <c r="DU6" s="366"/>
      <c r="DV6" s="366"/>
      <c r="DW6" s="366"/>
      <c r="DX6" s="366"/>
      <c r="DY6" s="366"/>
      <c r="DZ6" s="366"/>
      <c r="EA6" s="366"/>
      <c r="EB6" s="366"/>
      <c r="EC6" s="366"/>
      <c r="ED6" s="366"/>
      <c r="EE6" s="366"/>
      <c r="EF6" s="366"/>
      <c r="EG6" s="366"/>
      <c r="EH6" s="366"/>
      <c r="EI6" s="366"/>
      <c r="EJ6" s="366"/>
      <c r="EK6" s="366"/>
      <c r="EL6" s="366"/>
      <c r="EM6" s="366"/>
      <c r="EN6" s="366"/>
      <c r="EO6" s="366"/>
      <c r="EP6" s="366"/>
      <c r="EQ6" s="366"/>
      <c r="ER6" s="366"/>
      <c r="ES6" s="366"/>
      <c r="ET6" s="366"/>
      <c r="EU6" s="366"/>
      <c r="EV6" s="366"/>
      <c r="EW6" s="366"/>
      <c r="EX6" s="366"/>
      <c r="EY6" s="366"/>
      <c r="EZ6" s="366"/>
      <c r="FA6" s="366"/>
      <c r="FB6" s="366"/>
      <c r="FC6" s="366"/>
      <c r="FD6" s="366"/>
      <c r="FE6" s="366"/>
      <c r="FF6" s="366"/>
      <c r="FG6" s="366"/>
      <c r="FH6" s="366"/>
      <c r="FI6" s="366"/>
      <c r="FJ6" s="366"/>
      <c r="FK6" s="366"/>
      <c r="FL6" s="366"/>
      <c r="FM6" s="366"/>
      <c r="FN6" s="366"/>
      <c r="FO6" s="366"/>
      <c r="FP6" s="366"/>
      <c r="FQ6" s="366"/>
      <c r="FR6" s="366"/>
      <c r="FS6" s="366"/>
      <c r="FT6" s="366"/>
      <c r="FU6" s="366"/>
      <c r="FV6" s="366"/>
      <c r="FW6" s="366"/>
      <c r="FX6" s="366"/>
      <c r="FY6" s="366"/>
      <c r="FZ6" s="366"/>
      <c r="GA6" s="366"/>
      <c r="GB6" s="366"/>
      <c r="GC6" s="366"/>
      <c r="GD6" s="366"/>
      <c r="GE6" s="366"/>
      <c r="GF6" s="366"/>
      <c r="GG6" s="366"/>
      <c r="GH6" s="366"/>
      <c r="GI6" s="366"/>
      <c r="GJ6" s="366"/>
      <c r="GK6" s="366"/>
      <c r="GL6" s="366"/>
      <c r="GM6" s="366"/>
      <c r="GN6" s="366"/>
      <c r="GO6" s="366"/>
      <c r="GP6" s="366"/>
      <c r="GQ6" s="366"/>
      <c r="GR6" s="366"/>
      <c r="GS6" s="366"/>
      <c r="GT6" s="366"/>
      <c r="GU6" s="366"/>
      <c r="GV6" s="366"/>
      <c r="GW6" s="366"/>
      <c r="GX6" s="366"/>
      <c r="GY6" s="366"/>
      <c r="GZ6" s="366"/>
      <c r="HA6" s="366"/>
      <c r="HB6" s="366"/>
      <c r="HC6" s="366"/>
      <c r="HD6" s="366"/>
      <c r="HE6" s="366"/>
      <c r="HF6" s="366"/>
      <c r="HG6" s="366"/>
      <c r="HH6" s="366"/>
      <c r="HI6" s="366"/>
      <c r="HJ6" s="366"/>
      <c r="HK6" s="366"/>
      <c r="HL6" s="366"/>
      <c r="HM6" s="366"/>
      <c r="HN6" s="366"/>
      <c r="HO6" s="366"/>
      <c r="HP6" s="366"/>
      <c r="HQ6" s="366"/>
      <c r="HR6" s="366"/>
      <c r="HS6" s="366"/>
      <c r="HT6" s="366"/>
      <c r="HU6" s="366"/>
      <c r="HV6" s="366"/>
      <c r="HW6" s="366"/>
      <c r="HX6" s="366"/>
      <c r="HY6" s="366"/>
      <c r="HZ6" s="366"/>
      <c r="IA6" s="366"/>
      <c r="IB6" s="366"/>
      <c r="IC6" s="366"/>
      <c r="ID6" s="366"/>
      <c r="IE6" s="366"/>
      <c r="IF6" s="366"/>
      <c r="IG6" s="366"/>
      <c r="IH6" s="366"/>
      <c r="II6" s="366"/>
      <c r="IJ6" s="366"/>
      <c r="IK6" s="366"/>
      <c r="IL6" s="366"/>
      <c r="IM6" s="366"/>
      <c r="IN6" s="366"/>
      <c r="IO6" s="366"/>
      <c r="IP6" s="366"/>
      <c r="IQ6" s="366"/>
      <c r="IR6" s="366"/>
      <c r="IS6" s="366"/>
      <c r="IT6" s="366"/>
      <c r="IU6" s="366"/>
      <c r="IV6" s="366"/>
      <c r="IW6" s="366"/>
      <c r="IX6" s="366"/>
      <c r="IY6" s="366"/>
      <c r="IZ6" s="366"/>
      <c r="JA6" s="366"/>
      <c r="JB6" s="366"/>
      <c r="JC6" s="366"/>
      <c r="JD6" s="366"/>
      <c r="JE6" s="366"/>
      <c r="JF6" s="366"/>
      <c r="JG6" s="366"/>
      <c r="JH6" s="366"/>
      <c r="JI6" s="366"/>
      <c r="JJ6" s="366"/>
      <c r="JK6" s="366"/>
      <c r="JL6" s="366"/>
      <c r="JM6" s="366"/>
      <c r="JN6" s="366"/>
      <c r="JO6" s="366"/>
      <c r="JP6" s="366"/>
      <c r="JQ6" s="366"/>
      <c r="JR6" s="366"/>
      <c r="JS6" s="366"/>
      <c r="JT6" s="366"/>
      <c r="JU6" s="366"/>
      <c r="JV6" s="366"/>
      <c r="JW6" s="366"/>
      <c r="JX6" s="366"/>
      <c r="JY6" s="366"/>
      <c r="JZ6" s="366"/>
      <c r="KA6" s="366"/>
      <c r="KB6" s="366"/>
      <c r="KC6" s="366"/>
      <c r="KD6" s="366"/>
      <c r="KE6" s="366"/>
      <c r="KF6" s="366"/>
      <c r="KG6" s="366"/>
      <c r="KH6" s="366"/>
      <c r="KI6" s="366"/>
      <c r="KJ6" s="366"/>
      <c r="KK6" s="366"/>
      <c r="KL6" s="366"/>
      <c r="KM6" s="366"/>
      <c r="KN6" s="366"/>
      <c r="KO6" s="366"/>
      <c r="KP6" s="366"/>
      <c r="KQ6" s="366"/>
      <c r="KR6" s="366"/>
      <c r="KS6" s="366"/>
      <c r="KT6" s="366"/>
      <c r="KU6" s="366"/>
      <c r="KV6" s="366"/>
      <c r="KW6" s="366"/>
      <c r="KX6" s="366"/>
      <c r="KY6" s="366"/>
      <c r="KZ6" s="366"/>
      <c r="LA6" s="366"/>
      <c r="LB6" s="366"/>
      <c r="LC6" s="366"/>
      <c r="LD6" s="366"/>
      <c r="LE6" s="366"/>
      <c r="LF6" s="366"/>
      <c r="LG6" s="366"/>
      <c r="LH6" s="366"/>
      <c r="LI6" s="366"/>
      <c r="LJ6" s="366"/>
      <c r="LK6" s="366"/>
      <c r="LL6" s="366"/>
      <c r="LM6" s="366"/>
      <c r="LN6" s="366"/>
      <c r="LO6" s="366"/>
      <c r="LP6" s="366"/>
      <c r="LQ6" s="366"/>
      <c r="LR6" s="366"/>
      <c r="LS6" s="366"/>
      <c r="LT6" s="366"/>
      <c r="LU6" s="366"/>
      <c r="LV6" s="366"/>
      <c r="LW6" s="366"/>
      <c r="LX6" s="366"/>
      <c r="LY6" s="366"/>
      <c r="LZ6" s="366"/>
      <c r="MA6" s="366"/>
      <c r="MB6" s="366"/>
      <c r="MC6" s="366"/>
      <c r="MD6" s="366"/>
      <c r="ME6" s="366"/>
      <c r="MF6" s="366"/>
      <c r="MG6" s="366"/>
      <c r="MH6" s="366"/>
      <c r="MI6" s="366"/>
      <c r="MJ6" s="366"/>
      <c r="MK6" s="366"/>
      <c r="ML6" s="366"/>
      <c r="MM6" s="366"/>
      <c r="MN6" s="366"/>
      <c r="MO6" s="366"/>
      <c r="MP6" s="366"/>
      <c r="MQ6" s="366"/>
      <c r="MR6" s="366"/>
      <c r="MS6" s="366"/>
      <c r="MT6" s="366"/>
      <c r="MU6" s="366"/>
      <c r="MV6" s="366"/>
      <c r="MW6" s="366"/>
      <c r="MX6" s="366"/>
      <c r="MY6" s="366"/>
      <c r="MZ6" s="366"/>
      <c r="NA6" s="366"/>
      <c r="NB6" s="366"/>
      <c r="NC6" s="366"/>
      <c r="ND6" s="366"/>
      <c r="NE6" s="366"/>
      <c r="NF6" s="366"/>
      <c r="NG6" s="366"/>
      <c r="NH6" s="366"/>
      <c r="NI6" s="366"/>
      <c r="NJ6" s="366"/>
      <c r="NK6" s="366"/>
      <c r="NL6" s="366"/>
      <c r="NM6" s="366"/>
      <c r="NN6" s="366"/>
      <c r="NO6" s="366"/>
      <c r="NP6" s="366"/>
      <c r="NQ6" s="366"/>
      <c r="NR6" s="366"/>
      <c r="NS6" s="366"/>
      <c r="NT6" s="366"/>
      <c r="NU6" s="366"/>
      <c r="NV6" s="366"/>
      <c r="NW6" s="366"/>
      <c r="NX6" s="366"/>
      <c r="NY6" s="366"/>
      <c r="NZ6" s="366"/>
      <c r="OA6" s="366"/>
      <c r="OB6" s="366"/>
      <c r="OC6" s="366"/>
      <c r="OD6" s="366"/>
      <c r="OE6" s="366"/>
      <c r="OF6" s="366"/>
      <c r="OG6" s="366"/>
      <c r="OH6" s="366"/>
      <c r="OI6" s="366"/>
      <c r="OJ6" s="366"/>
      <c r="OK6" s="366"/>
      <c r="OL6" s="366"/>
      <c r="OM6" s="366"/>
      <c r="ON6" s="366"/>
      <c r="OO6" s="366"/>
      <c r="OP6" s="366"/>
      <c r="OQ6" s="366"/>
      <c r="OR6" s="366"/>
      <c r="OS6" s="366"/>
      <c r="OT6" s="366"/>
      <c r="OU6" s="366"/>
      <c r="OV6" s="366"/>
      <c r="OW6" s="366"/>
      <c r="OX6" s="366"/>
      <c r="OY6" s="366"/>
      <c r="OZ6" s="366"/>
      <c r="PA6" s="366"/>
      <c r="PB6" s="366"/>
      <c r="PC6" s="366"/>
      <c r="PD6" s="366"/>
      <c r="PE6" s="366"/>
      <c r="PF6" s="366"/>
      <c r="PG6" s="366"/>
      <c r="PH6" s="366"/>
      <c r="PI6" s="366"/>
      <c r="PJ6" s="366"/>
      <c r="PK6" s="366"/>
      <c r="PL6" s="366"/>
      <c r="PM6" s="366"/>
      <c r="PN6" s="366"/>
      <c r="PO6" s="366"/>
      <c r="PP6" s="366"/>
      <c r="PQ6" s="366"/>
      <c r="PR6" s="366"/>
      <c r="PS6" s="366"/>
      <c r="PT6" s="366"/>
      <c r="PU6" s="366"/>
      <c r="PV6" s="366"/>
      <c r="PW6" s="366"/>
      <c r="PX6" s="366"/>
      <c r="PY6" s="366"/>
      <c r="PZ6" s="366"/>
      <c r="QA6" s="366"/>
      <c r="QB6" s="366"/>
      <c r="QC6" s="366"/>
      <c r="QD6" s="366"/>
      <c r="QE6" s="366"/>
      <c r="QF6" s="366"/>
      <c r="QG6" s="366"/>
      <c r="QH6" s="366"/>
      <c r="QI6" s="366"/>
      <c r="QJ6" s="366"/>
      <c r="QK6" s="366"/>
      <c r="QL6" s="366"/>
      <c r="QM6" s="366"/>
      <c r="QN6" s="366"/>
      <c r="QO6" s="366"/>
      <c r="QP6" s="366"/>
      <c r="QQ6" s="366"/>
      <c r="QR6" s="366"/>
      <c r="QS6" s="366"/>
      <c r="QT6" s="366"/>
      <c r="QU6" s="366"/>
      <c r="QV6" s="366"/>
      <c r="QW6" s="366"/>
      <c r="QX6" s="366"/>
      <c r="QY6" s="366"/>
      <c r="QZ6" s="366"/>
      <c r="RA6" s="366"/>
      <c r="RB6" s="366"/>
      <c r="RC6" s="366"/>
      <c r="RD6" s="366"/>
      <c r="RE6" s="366"/>
      <c r="RF6" s="366"/>
      <c r="RG6" s="366"/>
      <c r="RH6" s="366"/>
      <c r="RI6" s="366"/>
      <c r="RJ6" s="366"/>
      <c r="RK6" s="366"/>
      <c r="RL6" s="366"/>
      <c r="RM6" s="366"/>
      <c r="RN6" s="366"/>
      <c r="RO6" s="366"/>
      <c r="RP6" s="366"/>
      <c r="RQ6" s="366"/>
      <c r="RR6" s="366"/>
      <c r="RS6" s="366"/>
      <c r="RT6" s="366"/>
      <c r="RU6" s="366"/>
      <c r="RV6" s="366"/>
      <c r="RW6" s="366"/>
      <c r="RX6" s="366"/>
      <c r="RY6" s="366"/>
      <c r="RZ6" s="366"/>
      <c r="SA6" s="366"/>
      <c r="SB6" s="366"/>
      <c r="SC6" s="366"/>
      <c r="SD6" s="366"/>
      <c r="SE6" s="366"/>
      <c r="SF6" s="366"/>
      <c r="SG6" s="366"/>
      <c r="SH6" s="366"/>
      <c r="SI6" s="366"/>
      <c r="SJ6" s="366"/>
      <c r="SK6" s="366"/>
      <c r="SL6" s="366"/>
      <c r="SM6" s="366"/>
      <c r="SN6" s="366"/>
      <c r="SO6" s="366"/>
      <c r="SP6" s="366"/>
      <c r="SQ6" s="366"/>
      <c r="SR6" s="366"/>
      <c r="SS6" s="366"/>
      <c r="ST6" s="366"/>
      <c r="SU6" s="366"/>
      <c r="SV6" s="366"/>
      <c r="SW6" s="366"/>
      <c r="SX6" s="366"/>
      <c r="SY6" s="366"/>
      <c r="SZ6" s="366"/>
      <c r="TA6" s="366"/>
      <c r="TB6" s="366"/>
      <c r="TC6" s="366"/>
      <c r="TD6" s="366"/>
      <c r="TE6" s="366"/>
      <c r="TF6" s="366"/>
      <c r="TG6" s="366"/>
      <c r="TH6" s="366"/>
      <c r="TI6" s="366"/>
      <c r="TJ6" s="366"/>
      <c r="TK6" s="366"/>
      <c r="TL6" s="366"/>
      <c r="TM6" s="366"/>
      <c r="TN6" s="366"/>
      <c r="TO6" s="366"/>
      <c r="TP6" s="366"/>
      <c r="TQ6" s="366"/>
      <c r="TR6" s="366"/>
      <c r="TS6" s="366"/>
      <c r="TT6" s="366"/>
      <c r="TU6" s="366"/>
      <c r="TV6" s="366"/>
      <c r="TW6" s="366"/>
      <c r="TX6" s="366"/>
      <c r="TY6" s="366"/>
      <c r="TZ6" s="366"/>
      <c r="UA6" s="366"/>
      <c r="UB6" s="366"/>
      <c r="UC6" s="366"/>
      <c r="UD6" s="366"/>
      <c r="UE6" s="366"/>
      <c r="UF6" s="366"/>
      <c r="UG6" s="366"/>
      <c r="UH6" s="366"/>
      <c r="UI6" s="366"/>
      <c r="UJ6" s="366"/>
      <c r="UK6" s="366"/>
      <c r="UL6" s="366"/>
      <c r="UM6" s="366"/>
      <c r="UN6" s="366"/>
      <c r="UO6" s="366"/>
      <c r="UP6" s="366"/>
      <c r="UQ6" s="366"/>
      <c r="UR6" s="366"/>
      <c r="US6" s="366"/>
      <c r="UT6" s="366"/>
      <c r="UU6" s="366"/>
      <c r="UV6" s="366"/>
      <c r="UW6" s="366"/>
      <c r="UX6" s="366"/>
      <c r="UY6" s="366"/>
      <c r="UZ6" s="366"/>
      <c r="VA6" s="366"/>
      <c r="VB6" s="366"/>
      <c r="VC6" s="366"/>
      <c r="VD6" s="366"/>
      <c r="VE6" s="366"/>
      <c r="VF6" s="366"/>
      <c r="VG6" s="366"/>
      <c r="VH6" s="366"/>
      <c r="VI6" s="366"/>
      <c r="VJ6" s="366"/>
      <c r="VK6" s="366"/>
      <c r="VL6" s="366"/>
      <c r="VM6" s="366"/>
      <c r="VN6" s="366"/>
      <c r="VO6" s="366"/>
      <c r="VP6" s="366"/>
      <c r="VQ6" s="366"/>
      <c r="VR6" s="366"/>
      <c r="VS6" s="366"/>
      <c r="VT6" s="366"/>
      <c r="VU6" s="366"/>
      <c r="VV6" s="366"/>
      <c r="VW6" s="366"/>
      <c r="VX6" s="366"/>
      <c r="VY6" s="366"/>
      <c r="VZ6" s="366"/>
      <c r="WA6" s="366"/>
      <c r="WB6" s="366"/>
      <c r="WC6" s="366"/>
      <c r="WD6" s="366"/>
      <c r="WE6" s="366"/>
      <c r="WF6" s="366"/>
      <c r="WG6" s="366"/>
      <c r="WH6" s="366"/>
      <c r="WI6" s="366"/>
      <c r="WJ6" s="366"/>
      <c r="WK6" s="366"/>
      <c r="WL6" s="366"/>
      <c r="WM6" s="366"/>
      <c r="WN6" s="366"/>
      <c r="WO6" s="366"/>
      <c r="WP6" s="366"/>
      <c r="WQ6" s="366"/>
      <c r="WR6" s="366"/>
      <c r="WS6" s="366"/>
      <c r="WT6" s="366"/>
      <c r="WU6" s="366"/>
      <c r="WV6" s="366"/>
      <c r="WW6" s="366"/>
      <c r="WX6" s="366"/>
      <c r="WY6" s="366"/>
      <c r="WZ6" s="366"/>
      <c r="XA6" s="366"/>
      <c r="XB6" s="366"/>
      <c r="XC6" s="366"/>
      <c r="XD6" s="366"/>
      <c r="XE6" s="366"/>
      <c r="XF6" s="366"/>
      <c r="XG6" s="366"/>
      <c r="XH6" s="366"/>
      <c r="XI6" s="366"/>
      <c r="XJ6" s="366"/>
      <c r="XK6" s="366"/>
      <c r="XL6" s="366"/>
      <c r="XM6" s="366"/>
      <c r="XN6" s="366"/>
      <c r="XO6" s="366"/>
      <c r="XP6" s="366"/>
      <c r="XQ6" s="366"/>
      <c r="XR6" s="366"/>
      <c r="XS6" s="366"/>
      <c r="XT6" s="366"/>
      <c r="XU6" s="366"/>
      <c r="XV6" s="366"/>
      <c r="XW6" s="366"/>
      <c r="XX6" s="366"/>
      <c r="XY6" s="366"/>
      <c r="XZ6" s="366"/>
      <c r="YA6" s="366"/>
      <c r="YB6" s="366"/>
      <c r="YC6" s="366"/>
      <c r="YD6" s="366"/>
      <c r="YE6" s="366"/>
      <c r="YF6" s="366"/>
      <c r="YG6" s="366"/>
      <c r="YH6" s="366"/>
      <c r="YI6" s="366"/>
      <c r="YJ6" s="366"/>
      <c r="YK6" s="366"/>
      <c r="YL6" s="366"/>
      <c r="YM6" s="366"/>
      <c r="YN6" s="366"/>
      <c r="YO6" s="366"/>
      <c r="YP6" s="366"/>
      <c r="YQ6" s="366"/>
      <c r="YR6" s="366"/>
      <c r="YS6" s="366"/>
      <c r="YT6" s="366"/>
      <c r="YU6" s="366"/>
      <c r="YV6" s="366"/>
      <c r="YW6" s="366"/>
      <c r="YX6" s="366"/>
      <c r="YY6" s="366"/>
      <c r="YZ6" s="366"/>
      <c r="ZA6" s="366"/>
      <c r="ZB6" s="366"/>
      <c r="ZC6" s="366"/>
      <c r="ZD6" s="366"/>
      <c r="ZE6" s="366"/>
      <c r="ZF6" s="366"/>
      <c r="ZG6" s="366"/>
      <c r="ZH6" s="366"/>
      <c r="ZI6" s="366"/>
      <c r="ZJ6" s="366"/>
      <c r="ZK6" s="366"/>
      <c r="ZL6" s="366"/>
      <c r="ZM6" s="366"/>
      <c r="ZN6" s="366"/>
      <c r="ZO6" s="366"/>
      <c r="ZP6" s="366"/>
      <c r="ZQ6" s="366"/>
      <c r="ZR6" s="366"/>
      <c r="ZS6" s="366"/>
      <c r="ZT6" s="366"/>
      <c r="ZU6" s="366"/>
      <c r="ZV6" s="366"/>
      <c r="ZW6" s="366"/>
      <c r="ZX6" s="366"/>
      <c r="ZY6" s="366"/>
      <c r="ZZ6" s="366"/>
      <c r="AAA6" s="366"/>
      <c r="AAB6" s="366"/>
      <c r="AAC6" s="366"/>
      <c r="AAD6" s="366"/>
      <c r="AAE6" s="366"/>
      <c r="AAF6" s="366"/>
      <c r="AAG6" s="366"/>
      <c r="AAH6" s="366"/>
      <c r="AAI6" s="366"/>
      <c r="AAJ6" s="366"/>
      <c r="AAK6" s="366"/>
      <c r="AAL6" s="366"/>
      <c r="AAM6" s="366"/>
      <c r="AAN6" s="366"/>
      <c r="AAO6" s="366"/>
      <c r="AAP6" s="366"/>
      <c r="AAQ6" s="366"/>
      <c r="AAR6" s="366"/>
      <c r="AAS6" s="366"/>
      <c r="AAT6" s="366"/>
      <c r="AAU6" s="366"/>
      <c r="AAV6" s="366"/>
      <c r="AAW6" s="366"/>
      <c r="AAX6" s="366"/>
      <c r="AAY6" s="366"/>
      <c r="AAZ6" s="366"/>
      <c r="ABA6" s="366"/>
      <c r="ABB6" s="366"/>
      <c r="ABC6" s="366"/>
      <c r="ABD6" s="366"/>
      <c r="ABE6" s="366"/>
      <c r="ABF6" s="366"/>
      <c r="ABG6" s="366"/>
      <c r="ABH6" s="366"/>
      <c r="ABI6" s="366"/>
      <c r="ABJ6" s="366"/>
      <c r="ABK6" s="366"/>
      <c r="ABL6" s="366"/>
      <c r="ABM6" s="366"/>
      <c r="ABN6" s="366"/>
      <c r="ABO6" s="366"/>
      <c r="ABP6" s="366"/>
      <c r="ABQ6" s="366"/>
      <c r="ABR6" s="366"/>
      <c r="ABS6" s="366"/>
      <c r="ABT6" s="366"/>
      <c r="ABU6" s="366"/>
      <c r="ABV6" s="366"/>
      <c r="ABW6" s="366"/>
      <c r="ABX6" s="366"/>
      <c r="ABY6" s="366"/>
      <c r="ABZ6" s="366"/>
      <c r="ACA6" s="366"/>
      <c r="ACB6" s="366"/>
      <c r="ACC6" s="366"/>
      <c r="ACD6" s="366"/>
      <c r="ACE6" s="366"/>
      <c r="ACF6" s="366"/>
      <c r="ACG6" s="366"/>
      <c r="ACH6" s="366"/>
      <c r="ACI6" s="366"/>
      <c r="ACJ6" s="366"/>
      <c r="ACK6" s="366"/>
      <c r="ACL6" s="366"/>
      <c r="ACM6" s="366"/>
      <c r="ACN6" s="366"/>
      <c r="ACO6" s="366"/>
      <c r="ACP6" s="366"/>
      <c r="ACQ6" s="366"/>
      <c r="ACR6" s="366"/>
      <c r="ACS6" s="366"/>
      <c r="ACT6" s="366"/>
      <c r="ACU6" s="366"/>
      <c r="ACV6" s="366"/>
      <c r="ACW6" s="366"/>
      <c r="ACX6" s="366"/>
      <c r="ACY6" s="366"/>
      <c r="ACZ6" s="366"/>
      <c r="ADA6" s="366"/>
      <c r="ADB6" s="366"/>
      <c r="ADC6" s="366"/>
      <c r="ADD6" s="366"/>
      <c r="ADE6" s="366"/>
      <c r="ADF6" s="366"/>
      <c r="ADG6" s="366"/>
      <c r="ADH6" s="366"/>
      <c r="ADI6" s="366"/>
      <c r="ADJ6" s="366"/>
      <c r="ADK6" s="366"/>
      <c r="ADL6" s="366"/>
      <c r="ADM6" s="366"/>
      <c r="ADN6" s="366"/>
      <c r="ADO6" s="366"/>
      <c r="ADP6" s="366"/>
      <c r="ADQ6" s="366"/>
      <c r="ADR6" s="366"/>
      <c r="ADS6" s="366"/>
      <c r="ADT6" s="366"/>
      <c r="ADU6" s="366"/>
      <c r="ADV6" s="366"/>
      <c r="ADW6" s="366"/>
      <c r="ADX6" s="366"/>
      <c r="ADY6" s="366"/>
      <c r="ADZ6" s="366"/>
      <c r="AEA6" s="366"/>
      <c r="AEB6" s="366"/>
      <c r="AEC6" s="366"/>
      <c r="AED6" s="366"/>
      <c r="AEE6" s="366"/>
      <c r="AEF6" s="366"/>
      <c r="AEG6" s="366"/>
      <c r="AEH6" s="366"/>
      <c r="AEI6" s="366"/>
      <c r="AEJ6" s="366"/>
      <c r="AEK6" s="366"/>
      <c r="AEL6" s="366"/>
      <c r="AEM6" s="366"/>
      <c r="AEN6" s="366"/>
      <c r="AEO6" s="366"/>
      <c r="AEP6" s="366"/>
      <c r="AEQ6" s="366"/>
      <c r="AER6" s="366"/>
      <c r="AES6" s="366"/>
      <c r="AET6" s="366"/>
      <c r="AEU6" s="366"/>
      <c r="AEV6" s="366"/>
      <c r="AEW6" s="366"/>
      <c r="AEX6" s="366"/>
      <c r="AEY6" s="366"/>
      <c r="AEZ6" s="366"/>
      <c r="AFA6" s="366"/>
      <c r="AFB6" s="366"/>
      <c r="AFC6" s="366"/>
      <c r="AFD6" s="366"/>
      <c r="AFE6" s="366"/>
      <c r="AFF6" s="366"/>
      <c r="AFG6" s="366"/>
      <c r="AFH6" s="366"/>
      <c r="AFI6" s="366"/>
      <c r="AFJ6" s="366"/>
      <c r="AFK6" s="366"/>
      <c r="AFL6" s="366"/>
      <c r="AFM6" s="366"/>
      <c r="AFN6" s="366"/>
      <c r="AFO6" s="366"/>
      <c r="AFP6" s="366"/>
      <c r="AFQ6" s="366"/>
      <c r="AFR6" s="366"/>
      <c r="AFS6" s="366"/>
      <c r="AFT6" s="366"/>
      <c r="AFU6" s="366"/>
      <c r="AFV6" s="366"/>
      <c r="AFW6" s="366"/>
      <c r="AFX6" s="366"/>
      <c r="AFY6" s="366"/>
      <c r="AFZ6" s="366"/>
      <c r="AGA6" s="366"/>
      <c r="AGB6" s="366"/>
      <c r="AGC6" s="366"/>
      <c r="AGD6" s="366"/>
      <c r="AGE6" s="366"/>
      <c r="AGF6" s="366"/>
      <c r="AGG6" s="366"/>
      <c r="AGH6" s="366"/>
      <c r="AGI6" s="366"/>
      <c r="AGJ6" s="366"/>
      <c r="AGK6" s="366"/>
      <c r="AGL6" s="366"/>
      <c r="AGM6" s="366"/>
      <c r="AGN6" s="366"/>
      <c r="AGO6" s="366"/>
      <c r="AGP6" s="366"/>
      <c r="AGQ6" s="366"/>
      <c r="AGR6" s="366"/>
      <c r="AGS6" s="366"/>
      <c r="AGT6" s="366"/>
      <c r="AGU6" s="366"/>
      <c r="AGV6" s="366"/>
      <c r="AGW6" s="366"/>
      <c r="AGX6" s="366"/>
      <c r="AGY6" s="366"/>
      <c r="AGZ6" s="366"/>
      <c r="AHA6" s="366"/>
      <c r="AHB6" s="366"/>
      <c r="AHC6" s="366"/>
      <c r="AHD6" s="366"/>
      <c r="AHE6" s="366"/>
      <c r="AHF6" s="366"/>
      <c r="AHG6" s="366"/>
      <c r="AHH6" s="366"/>
      <c r="AHI6" s="366"/>
      <c r="AHJ6" s="366"/>
      <c r="AHK6" s="366"/>
      <c r="AHL6" s="366"/>
      <c r="AHM6" s="366"/>
      <c r="AHN6" s="366"/>
      <c r="AHO6" s="366"/>
      <c r="AHP6" s="366"/>
      <c r="AHQ6" s="366"/>
      <c r="AHR6" s="366"/>
      <c r="AHS6" s="366"/>
      <c r="AHT6" s="366"/>
      <c r="AHU6" s="366"/>
      <c r="AHV6" s="366"/>
      <c r="AHW6" s="366"/>
      <c r="AHX6" s="366"/>
      <c r="AHY6" s="366"/>
      <c r="AHZ6" s="366"/>
      <c r="AIA6" s="366"/>
      <c r="AIB6" s="366"/>
      <c r="AIC6" s="366"/>
      <c r="AID6" s="366"/>
      <c r="AIE6" s="366"/>
      <c r="AIF6" s="366"/>
      <c r="AIG6" s="366"/>
      <c r="AIH6" s="366"/>
      <c r="AII6" s="366"/>
      <c r="AIJ6" s="366"/>
      <c r="AIK6" s="366"/>
      <c r="AIL6" s="366"/>
      <c r="AIM6" s="366"/>
      <c r="AIN6" s="366"/>
      <c r="AIO6" s="366"/>
      <c r="AIP6" s="366"/>
      <c r="AIQ6" s="366"/>
      <c r="AIR6" s="366"/>
      <c r="AIS6" s="366"/>
      <c r="AIT6" s="366"/>
      <c r="AIU6" s="366"/>
      <c r="AIV6" s="366"/>
      <c r="AIW6" s="366"/>
      <c r="AIX6" s="366"/>
      <c r="AIY6" s="366"/>
      <c r="AIZ6" s="366"/>
      <c r="AJA6" s="366"/>
      <c r="AJB6" s="366"/>
      <c r="AJC6" s="366"/>
      <c r="AJD6" s="366"/>
      <c r="AJE6" s="366"/>
      <c r="AJF6" s="366"/>
      <c r="AJG6" s="366"/>
      <c r="AJH6" s="366"/>
      <c r="AJI6" s="366"/>
      <c r="AJJ6" s="366"/>
      <c r="AJK6" s="366"/>
      <c r="AJL6" s="366"/>
      <c r="AJM6" s="366"/>
      <c r="AJN6" s="366"/>
      <c r="AJO6" s="366"/>
      <c r="AJP6" s="366"/>
      <c r="AJQ6" s="366"/>
      <c r="AJR6" s="366"/>
      <c r="AJS6" s="366"/>
      <c r="AJT6" s="366"/>
      <c r="AJU6" s="366"/>
      <c r="AJV6" s="366"/>
      <c r="AJW6" s="366"/>
      <c r="AJX6" s="366"/>
      <c r="AJY6" s="366"/>
      <c r="AJZ6" s="366"/>
      <c r="AKA6" s="366"/>
      <c r="AKB6" s="366"/>
      <c r="AKC6" s="366"/>
      <c r="AKD6" s="366"/>
      <c r="AKE6" s="366"/>
      <c r="AKF6" s="366"/>
      <c r="AKG6" s="366"/>
      <c r="AKH6" s="366"/>
      <c r="AKI6" s="366"/>
      <c r="AKJ6" s="366"/>
      <c r="AKK6" s="366"/>
      <c r="AKL6" s="366"/>
      <c r="AKM6" s="366"/>
      <c r="AKN6" s="366"/>
      <c r="AKO6" s="366"/>
      <c r="AKP6" s="366"/>
      <c r="AKQ6" s="366"/>
      <c r="AKR6" s="366"/>
      <c r="AKS6" s="366"/>
      <c r="AKT6" s="366"/>
      <c r="AKU6" s="366"/>
      <c r="AKV6" s="366"/>
      <c r="AKW6" s="366"/>
      <c r="AKX6" s="366"/>
      <c r="AKY6" s="366"/>
      <c r="AKZ6" s="366"/>
      <c r="ALA6" s="366"/>
      <c r="ALB6" s="366"/>
      <c r="ALC6" s="366"/>
      <c r="ALD6" s="366"/>
      <c r="ALE6" s="366"/>
      <c r="ALF6" s="366"/>
      <c r="ALG6" s="366"/>
      <c r="ALH6" s="366"/>
      <c r="ALI6" s="366"/>
      <c r="ALJ6" s="366"/>
      <c r="ALK6" s="366"/>
      <c r="ALL6" s="366"/>
      <c r="ALM6" s="366"/>
      <c r="ALN6" s="366"/>
      <c r="ALO6" s="366"/>
      <c r="ALP6" s="366"/>
      <c r="ALQ6" s="366"/>
      <c r="ALR6" s="366"/>
      <c r="ALS6" s="366"/>
      <c r="ALT6" s="366"/>
      <c r="ALU6" s="366"/>
      <c r="ALV6" s="366"/>
      <c r="ALW6" s="366"/>
      <c r="ALX6" s="366"/>
      <c r="ALY6" s="366"/>
      <c r="ALZ6" s="366"/>
      <c r="AMA6" s="366"/>
      <c r="AMB6" s="366"/>
      <c r="AMC6" s="366"/>
      <c r="AMD6" s="366"/>
      <c r="AME6" s="366"/>
      <c r="AMF6" s="366"/>
      <c r="AMG6" s="366"/>
      <c r="AMH6" s="366"/>
      <c r="AMI6" s="366"/>
      <c r="AMJ6" s="366"/>
      <c r="AMK6" s="366"/>
      <c r="AML6" s="366"/>
      <c r="AMM6" s="366"/>
      <c r="AMN6" s="366"/>
      <c r="AMO6" s="366"/>
      <c r="AMP6" s="366"/>
      <c r="AMQ6" s="366"/>
      <c r="AMR6" s="366"/>
      <c r="AMS6" s="366"/>
      <c r="AMT6" s="366"/>
      <c r="AMU6" s="366"/>
      <c r="AMV6" s="366"/>
      <c r="AMW6" s="366"/>
      <c r="AMX6" s="366"/>
      <c r="AMY6" s="366"/>
      <c r="AMZ6" s="366"/>
      <c r="ANA6" s="366"/>
      <c r="ANB6" s="366"/>
      <c r="ANC6" s="366"/>
      <c r="AND6" s="366"/>
      <c r="ANE6" s="366"/>
      <c r="ANF6" s="366"/>
      <c r="ANG6" s="366"/>
      <c r="ANH6" s="366"/>
      <c r="ANI6" s="366"/>
      <c r="ANJ6" s="366"/>
      <c r="ANK6" s="366"/>
      <c r="ANL6" s="366"/>
      <c r="ANM6" s="366"/>
      <c r="ANN6" s="366"/>
      <c r="ANO6" s="366"/>
      <c r="ANP6" s="366"/>
      <c r="ANQ6" s="366"/>
      <c r="ANR6" s="366"/>
      <c r="ANS6" s="366"/>
      <c r="ANT6" s="366"/>
      <c r="ANU6" s="366"/>
      <c r="ANV6" s="366"/>
      <c r="ANW6" s="366"/>
      <c r="ANX6" s="366"/>
      <c r="ANY6" s="366"/>
      <c r="ANZ6" s="366"/>
      <c r="AOA6" s="366"/>
      <c r="AOB6" s="366"/>
      <c r="AOC6" s="366"/>
      <c r="AOD6" s="366"/>
      <c r="AOE6" s="366"/>
      <c r="AOF6" s="366"/>
      <c r="AOG6" s="366"/>
      <c r="AOH6" s="366"/>
      <c r="AOI6" s="366"/>
      <c r="AOJ6" s="366"/>
      <c r="AOK6" s="366"/>
      <c r="AOL6" s="366"/>
      <c r="AOM6" s="366"/>
      <c r="AON6" s="366"/>
      <c r="AOO6" s="366"/>
      <c r="AOP6" s="366"/>
      <c r="AOQ6" s="366"/>
      <c r="AOR6" s="366"/>
      <c r="AOS6" s="366"/>
      <c r="AOT6" s="366"/>
      <c r="AOU6" s="366"/>
      <c r="AOV6" s="366"/>
      <c r="AOW6" s="366"/>
      <c r="AOX6" s="366"/>
      <c r="AOY6" s="366"/>
      <c r="AOZ6" s="366"/>
      <c r="APA6" s="366"/>
      <c r="APB6" s="366"/>
      <c r="APC6" s="366"/>
      <c r="APD6" s="366"/>
      <c r="APE6" s="366"/>
      <c r="APF6" s="366"/>
      <c r="APG6" s="366"/>
      <c r="APH6" s="366"/>
      <c r="API6" s="366"/>
      <c r="APJ6" s="366"/>
      <c r="APK6" s="366"/>
      <c r="APL6" s="366"/>
      <c r="APM6" s="366"/>
      <c r="APN6" s="366"/>
      <c r="APO6" s="366"/>
      <c r="APP6" s="366"/>
      <c r="APQ6" s="366"/>
      <c r="APR6" s="366"/>
      <c r="APS6" s="366"/>
      <c r="APT6" s="366"/>
      <c r="APU6" s="366"/>
      <c r="APV6" s="366"/>
      <c r="APW6" s="366"/>
      <c r="APX6" s="366"/>
      <c r="APY6" s="366"/>
      <c r="APZ6" s="366"/>
      <c r="AQA6" s="366"/>
      <c r="AQB6" s="366"/>
      <c r="AQC6" s="366"/>
      <c r="AQD6" s="366"/>
      <c r="AQE6" s="366"/>
      <c r="AQF6" s="366"/>
      <c r="AQG6" s="366"/>
      <c r="AQH6" s="366"/>
      <c r="AQI6" s="366"/>
      <c r="AQJ6" s="366"/>
      <c r="AQK6" s="366"/>
      <c r="AQL6" s="366"/>
      <c r="AQM6" s="366"/>
      <c r="AQN6" s="366"/>
      <c r="AQO6" s="366"/>
      <c r="AQP6" s="366"/>
      <c r="AQQ6" s="366"/>
      <c r="AQR6" s="366"/>
      <c r="AQS6" s="366"/>
      <c r="AQT6" s="366"/>
      <c r="AQU6" s="366"/>
      <c r="AQV6" s="366"/>
      <c r="AQW6" s="366"/>
      <c r="AQX6" s="366"/>
      <c r="AQY6" s="366"/>
      <c r="AQZ6" s="366"/>
      <c r="ARA6" s="366"/>
      <c r="ARB6" s="366"/>
      <c r="ARC6" s="366"/>
      <c r="ARD6" s="366"/>
      <c r="ARE6" s="366"/>
      <c r="ARF6" s="366"/>
      <c r="ARG6" s="366"/>
      <c r="ARH6" s="366"/>
      <c r="ARI6" s="366"/>
      <c r="ARJ6" s="366"/>
      <c r="ARK6" s="366"/>
      <c r="ARL6" s="366"/>
      <c r="ARM6" s="366"/>
      <c r="ARN6" s="366"/>
      <c r="ARO6" s="366"/>
      <c r="ARP6" s="366"/>
      <c r="ARQ6" s="366"/>
      <c r="ARR6" s="366"/>
      <c r="ARS6" s="366"/>
      <c r="ART6" s="366"/>
      <c r="ARU6" s="366"/>
      <c r="ARV6" s="366"/>
      <c r="ARW6" s="366"/>
      <c r="ARX6" s="366"/>
      <c r="ARY6" s="366"/>
      <c r="ARZ6" s="366"/>
      <c r="ASA6" s="366"/>
      <c r="ASB6" s="366"/>
      <c r="ASC6" s="366"/>
      <c r="ASD6" s="366"/>
      <c r="ASE6" s="366"/>
      <c r="ASF6" s="366"/>
      <c r="ASG6" s="366"/>
      <c r="ASH6" s="366"/>
      <c r="ASI6" s="366"/>
      <c r="ASJ6" s="366"/>
      <c r="ASK6" s="366"/>
      <c r="ASL6" s="366"/>
      <c r="ASM6" s="366"/>
      <c r="ASN6" s="366"/>
      <c r="ASO6" s="366"/>
      <c r="ASP6" s="366"/>
      <c r="ASQ6" s="366"/>
      <c r="ASR6" s="366"/>
      <c r="ASS6" s="366"/>
      <c r="AST6" s="366"/>
      <c r="ASU6" s="366"/>
      <c r="ASV6" s="366"/>
      <c r="ASW6" s="366"/>
      <c r="ASX6" s="366"/>
      <c r="ASY6" s="366"/>
      <c r="ASZ6" s="366"/>
      <c r="ATA6" s="366"/>
      <c r="ATB6" s="366"/>
      <c r="ATC6" s="366"/>
      <c r="ATD6" s="366"/>
      <c r="ATE6" s="366"/>
      <c r="ATF6" s="366"/>
      <c r="ATG6" s="366"/>
      <c r="ATH6" s="366"/>
      <c r="ATI6" s="366"/>
      <c r="ATJ6" s="366"/>
      <c r="ATK6" s="366"/>
      <c r="ATL6" s="366"/>
      <c r="ATM6" s="366"/>
      <c r="ATN6" s="366"/>
      <c r="ATO6" s="366"/>
      <c r="ATP6" s="366"/>
      <c r="ATQ6" s="366"/>
      <c r="ATR6" s="366"/>
      <c r="ATS6" s="366"/>
      <c r="ATT6" s="366"/>
      <c r="ATU6" s="366"/>
      <c r="ATV6" s="366"/>
      <c r="ATW6" s="366"/>
      <c r="ATX6" s="366"/>
      <c r="ATY6" s="366"/>
      <c r="ATZ6" s="366"/>
      <c r="AUA6" s="366"/>
      <c r="AUB6" s="366"/>
      <c r="AUC6" s="366"/>
      <c r="AUD6" s="366"/>
      <c r="AUE6" s="366"/>
      <c r="AUF6" s="366"/>
      <c r="AUG6" s="366"/>
      <c r="AUH6" s="366"/>
      <c r="AUI6" s="366"/>
      <c r="AUJ6" s="366"/>
      <c r="AUK6" s="366"/>
      <c r="AUL6" s="366"/>
      <c r="AUM6" s="366"/>
      <c r="AUN6" s="366"/>
      <c r="AUO6" s="366"/>
      <c r="AUP6" s="366"/>
      <c r="AUQ6" s="366"/>
      <c r="AUR6" s="366"/>
      <c r="AUS6" s="366"/>
      <c r="AUT6" s="366"/>
      <c r="AUU6" s="366"/>
      <c r="AUV6" s="366"/>
      <c r="AUW6" s="366"/>
      <c r="AUX6" s="366"/>
      <c r="AUY6" s="366"/>
      <c r="AUZ6" s="366"/>
      <c r="AVA6" s="366"/>
      <c r="AVB6" s="366"/>
      <c r="AVC6" s="366"/>
      <c r="AVD6" s="366"/>
      <c r="AVE6" s="366"/>
      <c r="AVF6" s="366"/>
      <c r="AVG6" s="366"/>
      <c r="AVH6" s="366"/>
      <c r="AVI6" s="366"/>
      <c r="AVJ6" s="366"/>
      <c r="AVK6" s="366"/>
      <c r="AVL6" s="366"/>
      <c r="AVM6" s="366"/>
      <c r="AVN6" s="366"/>
      <c r="AVO6" s="366"/>
      <c r="AVP6" s="366"/>
      <c r="AVQ6" s="366"/>
      <c r="AVR6" s="366"/>
      <c r="AVS6" s="366"/>
      <c r="AVT6" s="366"/>
      <c r="AVU6" s="366"/>
      <c r="AVV6" s="366"/>
      <c r="AVW6" s="366"/>
      <c r="AVX6" s="366"/>
      <c r="AVY6" s="366"/>
      <c r="AVZ6" s="366"/>
      <c r="AWA6" s="366"/>
      <c r="AWB6" s="366"/>
      <c r="AWC6" s="366"/>
      <c r="AWD6" s="366"/>
      <c r="AWE6" s="366"/>
      <c r="AWF6" s="366"/>
      <c r="AWG6" s="366"/>
      <c r="AWH6" s="366"/>
      <c r="AWI6" s="366"/>
      <c r="AWJ6" s="366"/>
      <c r="AWK6" s="366"/>
      <c r="AWL6" s="366"/>
      <c r="AWM6" s="366"/>
      <c r="AWN6" s="366"/>
      <c r="AWO6" s="366"/>
      <c r="AWP6" s="366"/>
      <c r="AWQ6" s="366"/>
      <c r="AWR6" s="366"/>
      <c r="AWS6" s="366"/>
      <c r="AWT6" s="366"/>
      <c r="AWU6" s="366"/>
      <c r="AWV6" s="366"/>
      <c r="AWW6" s="366"/>
      <c r="AWX6" s="366"/>
      <c r="AWY6" s="366"/>
      <c r="AWZ6" s="366"/>
      <c r="AXA6" s="366"/>
      <c r="AXB6" s="366"/>
      <c r="AXC6" s="366"/>
      <c r="AXD6" s="366"/>
      <c r="AXE6" s="366"/>
      <c r="AXF6" s="366"/>
      <c r="AXG6" s="366"/>
      <c r="AXH6" s="366"/>
      <c r="AXI6" s="366"/>
      <c r="AXJ6" s="366"/>
      <c r="AXK6" s="366"/>
      <c r="AXL6" s="366"/>
      <c r="AXM6" s="366"/>
      <c r="AXN6" s="366"/>
      <c r="AXO6" s="366"/>
      <c r="AXP6" s="366"/>
      <c r="AXQ6" s="366"/>
      <c r="AXR6" s="366"/>
      <c r="AXS6" s="366"/>
      <c r="AXT6" s="366"/>
      <c r="AXU6" s="366"/>
      <c r="AXV6" s="366"/>
      <c r="AXW6" s="366"/>
      <c r="AXX6" s="366"/>
      <c r="AXY6" s="366"/>
      <c r="AXZ6" s="366"/>
      <c r="AYA6" s="366"/>
      <c r="AYB6" s="366"/>
      <c r="AYC6" s="366"/>
      <c r="AYD6" s="366"/>
      <c r="AYE6" s="366"/>
      <c r="AYF6" s="366"/>
      <c r="AYG6" s="366"/>
      <c r="AYH6" s="366"/>
      <c r="AYI6" s="366"/>
      <c r="AYJ6" s="366"/>
      <c r="AYK6" s="366"/>
      <c r="AYL6" s="366"/>
      <c r="AYM6" s="366"/>
      <c r="AYN6" s="366"/>
      <c r="AYO6" s="366"/>
      <c r="AYP6" s="366"/>
      <c r="AYQ6" s="366"/>
      <c r="AYR6" s="366"/>
      <c r="AYS6" s="366"/>
      <c r="AYT6" s="366"/>
      <c r="AYU6" s="366"/>
      <c r="AYV6" s="366"/>
      <c r="AYW6" s="366"/>
      <c r="AYX6" s="366"/>
      <c r="AYY6" s="366"/>
      <c r="AYZ6" s="366"/>
      <c r="AZA6" s="366"/>
      <c r="AZB6" s="366"/>
      <c r="AZC6" s="366"/>
      <c r="AZD6" s="366"/>
      <c r="AZE6" s="366"/>
      <c r="AZF6" s="366"/>
      <c r="AZG6" s="366"/>
      <c r="AZH6" s="366"/>
      <c r="AZI6" s="366"/>
      <c r="AZJ6" s="366"/>
      <c r="AZK6" s="366"/>
      <c r="AZL6" s="366"/>
      <c r="AZM6" s="366"/>
      <c r="AZN6" s="366"/>
      <c r="AZO6" s="366"/>
      <c r="AZP6" s="366"/>
      <c r="AZQ6" s="366"/>
      <c r="AZR6" s="366"/>
      <c r="AZS6" s="366"/>
      <c r="AZT6" s="366"/>
      <c r="AZU6" s="366"/>
      <c r="AZV6" s="366"/>
      <c r="AZW6" s="366"/>
      <c r="AZX6" s="366"/>
      <c r="AZY6" s="366"/>
      <c r="AZZ6" s="366"/>
      <c r="BAA6" s="366"/>
      <c r="BAB6" s="366"/>
      <c r="BAC6" s="366"/>
      <c r="BAD6" s="366"/>
      <c r="BAE6" s="366"/>
      <c r="BAF6" s="366"/>
      <c r="BAG6" s="366"/>
      <c r="BAH6" s="366"/>
      <c r="BAI6" s="366"/>
      <c r="BAJ6" s="366"/>
      <c r="BAK6" s="366"/>
      <c r="BAL6" s="366"/>
      <c r="BAM6" s="366"/>
      <c r="BAN6" s="366"/>
      <c r="BAO6" s="366"/>
      <c r="BAP6" s="366"/>
      <c r="BAQ6" s="366"/>
      <c r="BAR6" s="366"/>
      <c r="BAS6" s="366"/>
      <c r="BAT6" s="366"/>
      <c r="BAU6" s="366"/>
      <c r="BAV6" s="366"/>
      <c r="BAW6" s="366"/>
      <c r="BAX6" s="366"/>
      <c r="BAY6" s="366"/>
      <c r="BAZ6" s="366"/>
      <c r="BBA6" s="366"/>
      <c r="BBB6" s="366"/>
      <c r="BBC6" s="366"/>
      <c r="BBD6" s="366"/>
      <c r="BBE6" s="366"/>
      <c r="BBF6" s="366"/>
      <c r="BBG6" s="366"/>
      <c r="BBH6" s="366"/>
      <c r="BBI6" s="366"/>
      <c r="BBJ6" s="366"/>
      <c r="BBK6" s="366"/>
      <c r="BBL6" s="366"/>
      <c r="BBM6" s="366"/>
      <c r="BBN6" s="366"/>
      <c r="BBO6" s="366"/>
      <c r="BBP6" s="366"/>
      <c r="BBQ6" s="366"/>
      <c r="BBR6" s="366"/>
      <c r="BBS6" s="366"/>
      <c r="BBT6" s="366"/>
      <c r="BBU6" s="366"/>
      <c r="BBV6" s="366"/>
      <c r="BBW6" s="366"/>
      <c r="BBX6" s="366"/>
      <c r="BBY6" s="366"/>
      <c r="BBZ6" s="366"/>
      <c r="BCA6" s="366"/>
      <c r="BCB6" s="366"/>
      <c r="BCC6" s="366"/>
      <c r="BCD6" s="366"/>
      <c r="BCE6" s="366"/>
      <c r="BCF6" s="366"/>
      <c r="BCG6" s="366"/>
      <c r="BCH6" s="366"/>
      <c r="BCI6" s="366"/>
      <c r="BCJ6" s="366"/>
      <c r="BCK6" s="366"/>
      <c r="BCL6" s="366"/>
      <c r="BCM6" s="366"/>
      <c r="BCN6" s="366"/>
      <c r="BCO6" s="366"/>
      <c r="BCP6" s="366"/>
      <c r="BCQ6" s="366"/>
      <c r="BCR6" s="366"/>
      <c r="BCS6" s="366"/>
      <c r="BCT6" s="366"/>
      <c r="BCU6" s="366"/>
      <c r="BCV6" s="366"/>
      <c r="BCW6" s="366"/>
      <c r="BCX6" s="366"/>
      <c r="BCY6" s="366"/>
      <c r="BCZ6" s="366"/>
      <c r="BDA6" s="366"/>
      <c r="BDB6" s="366"/>
      <c r="BDC6" s="366"/>
      <c r="BDD6" s="366"/>
      <c r="BDE6" s="366"/>
      <c r="BDF6" s="366"/>
      <c r="BDG6" s="366"/>
      <c r="BDH6" s="366"/>
      <c r="BDI6" s="366"/>
      <c r="BDJ6" s="366"/>
      <c r="BDK6" s="366"/>
      <c r="BDL6" s="366"/>
      <c r="BDM6" s="366"/>
      <c r="BDN6" s="366"/>
      <c r="BDO6" s="366"/>
      <c r="BDP6" s="366"/>
      <c r="BDQ6" s="366"/>
      <c r="BDR6" s="366"/>
      <c r="BDS6" s="366"/>
      <c r="BDT6" s="366"/>
      <c r="BDU6" s="366"/>
      <c r="BDV6" s="366"/>
      <c r="BDW6" s="366"/>
      <c r="BDX6" s="366"/>
      <c r="BDY6" s="366"/>
      <c r="BDZ6" s="366"/>
      <c r="BEA6" s="366"/>
      <c r="BEB6" s="366"/>
      <c r="BEC6" s="366"/>
      <c r="BED6" s="366"/>
      <c r="BEE6" s="366"/>
      <c r="BEF6" s="366"/>
      <c r="BEG6" s="366"/>
      <c r="BEH6" s="366"/>
      <c r="BEI6" s="366"/>
      <c r="BEJ6" s="366"/>
      <c r="BEK6" s="366"/>
      <c r="BEL6" s="366"/>
      <c r="BEM6" s="366"/>
      <c r="BEN6" s="366"/>
      <c r="BEO6" s="366"/>
      <c r="BEP6" s="366"/>
      <c r="BEQ6" s="366"/>
      <c r="BER6" s="366"/>
      <c r="BES6" s="366"/>
      <c r="BET6" s="366"/>
      <c r="BEU6" s="366"/>
      <c r="BEV6" s="366"/>
      <c r="BEW6" s="366"/>
      <c r="BEX6" s="366"/>
      <c r="BEY6" s="366"/>
      <c r="BEZ6" s="366"/>
      <c r="BFA6" s="366"/>
      <c r="BFB6" s="366"/>
      <c r="BFC6" s="366"/>
      <c r="BFD6" s="366"/>
      <c r="BFE6" s="366"/>
      <c r="BFF6" s="366"/>
      <c r="BFG6" s="366"/>
      <c r="BFH6" s="366"/>
      <c r="BFI6" s="366"/>
      <c r="BFJ6" s="366"/>
      <c r="BFK6" s="366"/>
      <c r="BFL6" s="366"/>
      <c r="BFM6" s="366"/>
      <c r="BFN6" s="366"/>
      <c r="BFO6" s="366"/>
      <c r="BFP6" s="366"/>
      <c r="BFQ6" s="366"/>
      <c r="BFR6" s="366"/>
      <c r="BFS6" s="366"/>
      <c r="BFT6" s="366"/>
      <c r="BFU6" s="366"/>
      <c r="BFV6" s="366"/>
      <c r="BFW6" s="366"/>
      <c r="BFX6" s="366"/>
      <c r="BFY6" s="366"/>
      <c r="BFZ6" s="366"/>
      <c r="BGA6" s="366"/>
      <c r="BGB6" s="366"/>
      <c r="BGC6" s="366"/>
      <c r="BGD6" s="366"/>
      <c r="BGE6" s="366"/>
      <c r="BGF6" s="366"/>
      <c r="BGG6" s="366"/>
      <c r="BGH6" s="366"/>
      <c r="BGI6" s="366"/>
      <c r="BGJ6" s="366"/>
      <c r="BGK6" s="366"/>
      <c r="BGL6" s="366"/>
      <c r="BGM6" s="366"/>
      <c r="BGN6" s="366"/>
      <c r="BGO6" s="366"/>
      <c r="BGP6" s="366"/>
      <c r="BGQ6" s="366"/>
      <c r="BGR6" s="366"/>
      <c r="BGS6" s="366"/>
      <c r="BGT6" s="366"/>
      <c r="BGU6" s="366"/>
      <c r="BGV6" s="366"/>
      <c r="BGW6" s="366"/>
      <c r="BGX6" s="366"/>
      <c r="BGY6" s="366"/>
      <c r="BGZ6" s="366"/>
      <c r="BHA6" s="366"/>
      <c r="BHB6" s="366"/>
      <c r="BHC6" s="366"/>
      <c r="BHD6" s="366"/>
      <c r="BHE6" s="366"/>
      <c r="BHF6" s="366"/>
      <c r="BHG6" s="366"/>
      <c r="BHH6" s="366"/>
      <c r="BHI6" s="366"/>
      <c r="BHJ6" s="366"/>
      <c r="BHK6" s="366"/>
      <c r="BHL6" s="366"/>
      <c r="BHM6" s="366"/>
      <c r="BHN6" s="366"/>
      <c r="BHO6" s="366"/>
      <c r="BHP6" s="366"/>
      <c r="BHQ6" s="366"/>
      <c r="BHR6" s="366"/>
      <c r="BHS6" s="366"/>
      <c r="BHT6" s="366"/>
      <c r="BHU6" s="366"/>
      <c r="BHV6" s="366"/>
      <c r="BHW6" s="366"/>
      <c r="BHX6" s="366"/>
      <c r="BHY6" s="366"/>
      <c r="BHZ6" s="366"/>
      <c r="BIA6" s="366"/>
      <c r="BIB6" s="366"/>
      <c r="BIC6" s="366"/>
      <c r="BID6" s="366"/>
      <c r="BIE6" s="366"/>
      <c r="BIF6" s="366"/>
      <c r="BIG6" s="366"/>
      <c r="BIH6" s="366"/>
      <c r="BII6" s="366"/>
      <c r="BIJ6" s="366"/>
      <c r="BIK6" s="366"/>
      <c r="BIL6" s="366"/>
      <c r="BIM6" s="366"/>
      <c r="BIN6" s="366"/>
      <c r="BIO6" s="366"/>
      <c r="BIP6" s="366"/>
      <c r="BIQ6" s="366"/>
      <c r="BIR6" s="366"/>
      <c r="BIS6" s="366"/>
      <c r="BIT6" s="366"/>
      <c r="BIU6" s="366"/>
      <c r="BIV6" s="366"/>
      <c r="BIW6" s="366"/>
      <c r="BIX6" s="366"/>
      <c r="BIY6" s="366"/>
      <c r="BIZ6" s="366"/>
      <c r="BJA6" s="366"/>
      <c r="BJB6" s="366"/>
      <c r="BJC6" s="366"/>
      <c r="BJD6" s="366"/>
      <c r="BJE6" s="366"/>
      <c r="BJF6" s="366"/>
      <c r="BJG6" s="366"/>
      <c r="BJH6" s="366"/>
      <c r="BJI6" s="366"/>
      <c r="BJJ6" s="366"/>
      <c r="BJK6" s="366"/>
      <c r="BJL6" s="366"/>
      <c r="BJM6" s="366"/>
      <c r="BJN6" s="366"/>
      <c r="BJO6" s="366"/>
      <c r="BJP6" s="366"/>
      <c r="BJQ6" s="366"/>
      <c r="BJR6" s="366"/>
      <c r="BJS6" s="366"/>
      <c r="BJT6" s="366"/>
      <c r="BJU6" s="366"/>
      <c r="BJV6" s="366"/>
      <c r="BJW6" s="366"/>
      <c r="BJX6" s="366"/>
      <c r="BJY6" s="366"/>
      <c r="BJZ6" s="366"/>
      <c r="BKA6" s="366"/>
      <c r="BKB6" s="366"/>
      <c r="BKC6" s="366"/>
      <c r="BKD6" s="366"/>
      <c r="BKE6" s="366"/>
      <c r="BKF6" s="366"/>
      <c r="BKG6" s="366"/>
      <c r="BKH6" s="366"/>
      <c r="BKI6" s="366"/>
      <c r="BKJ6" s="366"/>
      <c r="BKK6" s="366"/>
      <c r="BKL6" s="366"/>
      <c r="BKM6" s="366"/>
      <c r="BKN6" s="366"/>
      <c r="BKO6" s="366"/>
      <c r="BKP6" s="366"/>
      <c r="BKQ6" s="366"/>
      <c r="BKR6" s="366"/>
      <c r="BKS6" s="366"/>
      <c r="BKT6" s="366"/>
      <c r="BKU6" s="366"/>
      <c r="BKV6" s="366"/>
      <c r="BKW6" s="366"/>
      <c r="BKX6" s="366"/>
      <c r="BKY6" s="366"/>
      <c r="BKZ6" s="366"/>
      <c r="BLA6" s="366"/>
      <c r="BLB6" s="366"/>
      <c r="BLC6" s="366"/>
      <c r="BLD6" s="366"/>
      <c r="BLE6" s="366"/>
      <c r="BLF6" s="366"/>
      <c r="BLG6" s="366"/>
      <c r="BLH6" s="366"/>
      <c r="BLI6" s="366"/>
      <c r="BLJ6" s="366"/>
      <c r="BLK6" s="366"/>
      <c r="BLL6" s="366"/>
      <c r="BLM6" s="366"/>
      <c r="BLN6" s="366"/>
      <c r="BLO6" s="366"/>
      <c r="BLP6" s="366"/>
      <c r="BLQ6" s="366"/>
      <c r="BLR6" s="366"/>
      <c r="BLS6" s="366"/>
      <c r="BLT6" s="366"/>
      <c r="BLU6" s="366"/>
      <c r="BLV6" s="366"/>
      <c r="BLW6" s="366"/>
      <c r="BLX6" s="366"/>
      <c r="BLY6" s="366"/>
      <c r="BLZ6" s="366"/>
      <c r="BMA6" s="366"/>
      <c r="BMB6" s="366"/>
      <c r="BMC6" s="366"/>
      <c r="BMD6" s="366"/>
      <c r="BME6" s="366"/>
      <c r="BMF6" s="366"/>
      <c r="BMG6" s="366"/>
      <c r="BMH6" s="366"/>
      <c r="BMI6" s="366"/>
      <c r="BMJ6" s="366"/>
      <c r="BMK6" s="366"/>
      <c r="BML6" s="366"/>
      <c r="BMM6" s="366"/>
      <c r="BMN6" s="366"/>
      <c r="BMO6" s="366"/>
      <c r="BMP6" s="366"/>
      <c r="BMQ6" s="366"/>
      <c r="BMR6" s="366"/>
      <c r="BMS6" s="366"/>
      <c r="BMT6" s="366"/>
      <c r="BMU6" s="366"/>
      <c r="BMV6" s="366"/>
      <c r="BMW6" s="366"/>
      <c r="BMX6" s="366"/>
      <c r="BMY6" s="366"/>
      <c r="BMZ6" s="366"/>
      <c r="BNA6" s="366"/>
      <c r="BNB6" s="366"/>
      <c r="BNC6" s="366"/>
      <c r="BND6" s="366"/>
      <c r="BNE6" s="366"/>
      <c r="BNF6" s="366"/>
      <c r="BNG6" s="366"/>
      <c r="BNH6" s="366"/>
      <c r="BNI6" s="366"/>
      <c r="BNJ6" s="366"/>
      <c r="BNK6" s="366"/>
      <c r="BNL6" s="366"/>
      <c r="BNM6" s="366"/>
      <c r="BNN6" s="366"/>
      <c r="BNO6" s="366"/>
      <c r="BNP6" s="366"/>
      <c r="BNQ6" s="366"/>
      <c r="BNR6" s="366"/>
      <c r="BNS6" s="366"/>
      <c r="BNT6" s="366"/>
      <c r="BNU6" s="366"/>
      <c r="BNV6" s="366"/>
      <c r="BNW6" s="366"/>
      <c r="BNX6" s="366"/>
      <c r="BNY6" s="366"/>
      <c r="BNZ6" s="366"/>
      <c r="BOA6" s="366"/>
      <c r="BOB6" s="366"/>
      <c r="BOC6" s="366"/>
      <c r="BOD6" s="366"/>
      <c r="BOE6" s="366"/>
      <c r="BOF6" s="366"/>
      <c r="BOG6" s="366"/>
      <c r="BOH6" s="366"/>
      <c r="BOI6" s="366"/>
      <c r="BOJ6" s="366"/>
      <c r="BOK6" s="366"/>
      <c r="BOL6" s="366"/>
      <c r="BOM6" s="366"/>
      <c r="BON6" s="366"/>
      <c r="BOO6" s="366"/>
      <c r="BOP6" s="366"/>
      <c r="BOQ6" s="366"/>
      <c r="BOR6" s="366"/>
      <c r="BOS6" s="366"/>
      <c r="BOT6" s="366"/>
      <c r="BOU6" s="366"/>
      <c r="BOV6" s="366"/>
      <c r="BOW6" s="366"/>
      <c r="BOX6" s="366"/>
      <c r="BOY6" s="366"/>
      <c r="BOZ6" s="366"/>
      <c r="BPA6" s="366"/>
      <c r="BPB6" s="366"/>
      <c r="BPC6" s="366"/>
      <c r="BPD6" s="366"/>
      <c r="BPE6" s="366"/>
      <c r="BPF6" s="366"/>
      <c r="BPG6" s="366"/>
      <c r="BPH6" s="366"/>
      <c r="BPI6" s="366"/>
      <c r="BPJ6" s="366"/>
      <c r="BPK6" s="366"/>
      <c r="BPL6" s="366"/>
      <c r="BPM6" s="366"/>
      <c r="BPN6" s="366"/>
      <c r="BPO6" s="366"/>
      <c r="BPP6" s="366"/>
      <c r="BPQ6" s="366"/>
      <c r="BPR6" s="366"/>
      <c r="BPS6" s="366"/>
      <c r="BPT6" s="366"/>
      <c r="BPU6" s="366"/>
      <c r="BPV6" s="366"/>
      <c r="BPW6" s="366"/>
      <c r="BPX6" s="366"/>
      <c r="BPY6" s="366"/>
      <c r="BPZ6" s="366"/>
      <c r="BQA6" s="366"/>
      <c r="BQB6" s="366"/>
      <c r="BQC6" s="366"/>
      <c r="BQD6" s="366"/>
      <c r="BQE6" s="366"/>
      <c r="BQF6" s="366"/>
      <c r="BQG6" s="366"/>
      <c r="BQH6" s="366"/>
      <c r="BQI6" s="366"/>
      <c r="BQJ6" s="366"/>
      <c r="BQK6" s="366"/>
      <c r="BQL6" s="366"/>
      <c r="BQM6" s="366"/>
      <c r="BQN6" s="366"/>
      <c r="BQO6" s="366"/>
      <c r="BQP6" s="366"/>
      <c r="BQQ6" s="366"/>
      <c r="BQR6" s="366"/>
      <c r="BQS6" s="366"/>
      <c r="BQT6" s="366"/>
      <c r="BQU6" s="366"/>
      <c r="BQV6" s="366"/>
      <c r="BQW6" s="366"/>
      <c r="BQX6" s="366"/>
      <c r="BQY6" s="366"/>
      <c r="BQZ6" s="366"/>
      <c r="BRA6" s="366"/>
      <c r="BRB6" s="366"/>
      <c r="BRC6" s="366"/>
      <c r="BRD6" s="366"/>
      <c r="BRE6" s="366"/>
      <c r="BRF6" s="366"/>
      <c r="BRG6" s="366"/>
      <c r="BRH6" s="366"/>
      <c r="BRI6" s="366"/>
      <c r="BRJ6" s="366"/>
      <c r="BRK6" s="366"/>
      <c r="BRL6" s="366"/>
      <c r="BRM6" s="366"/>
      <c r="BRN6" s="366"/>
      <c r="BRO6" s="366"/>
      <c r="BRP6" s="366"/>
      <c r="BRQ6" s="366"/>
      <c r="BRR6" s="366"/>
      <c r="BRS6" s="366"/>
      <c r="BRT6" s="366"/>
      <c r="BRU6" s="366"/>
      <c r="BRV6" s="366"/>
      <c r="BRW6" s="366"/>
      <c r="BRX6" s="366"/>
      <c r="BRY6" s="366"/>
      <c r="BRZ6" s="366"/>
      <c r="BSA6" s="366"/>
      <c r="BSB6" s="366"/>
      <c r="BSC6" s="366"/>
      <c r="BSD6" s="366"/>
      <c r="BSE6" s="366"/>
      <c r="BSF6" s="366"/>
      <c r="BSG6" s="366"/>
      <c r="BSH6" s="366"/>
      <c r="BSI6" s="366"/>
      <c r="BSJ6" s="366"/>
      <c r="BSK6" s="366"/>
      <c r="BSL6" s="366"/>
      <c r="BSM6" s="366"/>
      <c r="BSN6" s="366"/>
      <c r="BSO6" s="366"/>
      <c r="BSP6" s="366"/>
      <c r="BSQ6" s="366"/>
      <c r="BSR6" s="366"/>
      <c r="BSS6" s="366"/>
      <c r="BST6" s="366"/>
      <c r="BSU6" s="366"/>
      <c r="BSV6" s="366"/>
      <c r="BSW6" s="366"/>
      <c r="BSX6" s="366"/>
      <c r="BSY6" s="366"/>
      <c r="BSZ6" s="366"/>
      <c r="BTA6" s="366"/>
      <c r="BTB6" s="366"/>
      <c r="BTC6" s="366"/>
      <c r="BTD6" s="366"/>
      <c r="BTE6" s="366"/>
      <c r="BTF6" s="366"/>
      <c r="BTG6" s="366"/>
      <c r="BTH6" s="366"/>
      <c r="BTI6" s="366"/>
      <c r="BTJ6" s="366"/>
      <c r="BTK6" s="366"/>
      <c r="BTL6" s="366"/>
      <c r="BTM6" s="366"/>
      <c r="BTN6" s="366"/>
      <c r="BTO6" s="366"/>
      <c r="BTP6" s="366"/>
      <c r="BTQ6" s="366"/>
      <c r="BTR6" s="366"/>
      <c r="BTS6" s="366"/>
      <c r="BTT6" s="366"/>
      <c r="BTU6" s="366"/>
      <c r="BTV6" s="366"/>
      <c r="BTW6" s="366"/>
      <c r="BTX6" s="366"/>
      <c r="BTY6" s="366"/>
      <c r="BTZ6" s="366"/>
      <c r="BUA6" s="366"/>
      <c r="BUB6" s="366"/>
      <c r="BUC6" s="366"/>
      <c r="BUD6" s="366"/>
      <c r="BUE6" s="366"/>
      <c r="BUF6" s="366"/>
      <c r="BUG6" s="366"/>
      <c r="BUH6" s="366"/>
      <c r="BUI6" s="366"/>
      <c r="BUJ6" s="366"/>
      <c r="BUK6" s="366"/>
      <c r="BUL6" s="366"/>
      <c r="BUM6" s="366"/>
      <c r="BUN6" s="366"/>
      <c r="BUO6" s="366"/>
      <c r="BUP6" s="366"/>
      <c r="BUQ6" s="366"/>
      <c r="BUR6" s="366"/>
      <c r="BUS6" s="366"/>
      <c r="BUT6" s="366"/>
      <c r="BUU6" s="366"/>
      <c r="BUV6" s="366"/>
      <c r="BUW6" s="366"/>
      <c r="BUX6" s="366"/>
      <c r="BUY6" s="366"/>
      <c r="BUZ6" s="366"/>
      <c r="BVA6" s="366"/>
      <c r="BVB6" s="366"/>
      <c r="BVC6" s="366"/>
      <c r="BVD6" s="366"/>
      <c r="BVE6" s="366"/>
      <c r="BVF6" s="366"/>
      <c r="BVG6" s="366"/>
      <c r="BVH6" s="366"/>
      <c r="BVI6" s="366"/>
      <c r="BVJ6" s="366"/>
      <c r="BVK6" s="366"/>
      <c r="BVL6" s="366"/>
      <c r="BVM6" s="366"/>
      <c r="BVN6" s="366"/>
      <c r="BVO6" s="366"/>
      <c r="BVP6" s="366"/>
      <c r="BVQ6" s="366"/>
      <c r="BVR6" s="366"/>
      <c r="BVS6" s="366"/>
      <c r="BVT6" s="366"/>
      <c r="BVU6" s="366"/>
      <c r="BVV6" s="366"/>
      <c r="BVW6" s="366"/>
      <c r="BVX6" s="366"/>
      <c r="BVY6" s="366"/>
      <c r="BVZ6" s="366"/>
      <c r="BWA6" s="366"/>
      <c r="BWB6" s="366"/>
      <c r="BWC6" s="366"/>
      <c r="BWD6" s="366"/>
      <c r="BWE6" s="366"/>
      <c r="BWF6" s="366"/>
      <c r="BWG6" s="366"/>
      <c r="BWH6" s="366"/>
      <c r="BWI6" s="366"/>
      <c r="BWJ6" s="366"/>
      <c r="BWK6" s="366"/>
      <c r="BWL6" s="366"/>
      <c r="BWM6" s="366"/>
      <c r="BWN6" s="366"/>
      <c r="BWO6" s="366"/>
      <c r="BWP6" s="366"/>
      <c r="BWQ6" s="366"/>
      <c r="BWR6" s="366"/>
      <c r="BWS6" s="366"/>
      <c r="BWT6" s="366"/>
      <c r="BWU6" s="366"/>
      <c r="BWV6" s="366"/>
      <c r="BWW6" s="366"/>
      <c r="BWX6" s="366"/>
      <c r="BWY6" s="366"/>
      <c r="BWZ6" s="366"/>
      <c r="BXA6" s="366"/>
      <c r="BXB6" s="366"/>
      <c r="BXC6" s="366"/>
      <c r="BXD6" s="366"/>
      <c r="BXE6" s="366"/>
      <c r="BXF6" s="366"/>
      <c r="BXG6" s="366"/>
      <c r="BXH6" s="366"/>
      <c r="BXI6" s="366"/>
      <c r="BXJ6" s="366"/>
      <c r="BXK6" s="366"/>
      <c r="BXL6" s="366"/>
      <c r="BXM6" s="366"/>
      <c r="BXN6" s="366"/>
      <c r="BXO6" s="366"/>
      <c r="BXP6" s="366"/>
      <c r="BXQ6" s="366"/>
      <c r="BXR6" s="366"/>
      <c r="BXS6" s="366"/>
      <c r="BXT6" s="366"/>
      <c r="BXU6" s="366"/>
      <c r="BXV6" s="366"/>
      <c r="BXW6" s="366"/>
      <c r="BXX6" s="366"/>
      <c r="BXY6" s="366"/>
      <c r="BXZ6" s="366"/>
      <c r="BYA6" s="366"/>
      <c r="BYB6" s="366"/>
      <c r="BYC6" s="366"/>
      <c r="BYD6" s="366"/>
      <c r="BYE6" s="366"/>
      <c r="BYF6" s="366"/>
      <c r="BYG6" s="366"/>
      <c r="BYH6" s="366"/>
      <c r="BYI6" s="366"/>
      <c r="BYJ6" s="366"/>
      <c r="BYK6" s="366"/>
      <c r="BYL6" s="366"/>
      <c r="BYM6" s="366"/>
      <c r="BYN6" s="366"/>
      <c r="BYO6" s="366"/>
      <c r="BYP6" s="366"/>
      <c r="BYQ6" s="366"/>
      <c r="BYR6" s="366"/>
      <c r="BYS6" s="366"/>
      <c r="BYT6" s="366"/>
      <c r="BYU6" s="366"/>
      <c r="BYV6" s="366"/>
      <c r="BYW6" s="366"/>
      <c r="BYX6" s="366"/>
      <c r="BYY6" s="366"/>
      <c r="BYZ6" s="366"/>
      <c r="BZA6" s="366"/>
      <c r="BZB6" s="366"/>
      <c r="BZC6" s="366"/>
      <c r="BZD6" s="366"/>
      <c r="BZE6" s="366"/>
      <c r="BZF6" s="366"/>
      <c r="BZG6" s="366"/>
      <c r="BZH6" s="366"/>
      <c r="BZI6" s="366"/>
      <c r="BZJ6" s="366"/>
      <c r="BZK6" s="366"/>
      <c r="BZL6" s="366"/>
      <c r="BZM6" s="366"/>
      <c r="BZN6" s="366"/>
      <c r="BZO6" s="366"/>
      <c r="BZP6" s="366"/>
      <c r="BZQ6" s="366"/>
      <c r="BZR6" s="366"/>
      <c r="BZS6" s="366"/>
      <c r="BZT6" s="366"/>
      <c r="BZU6" s="366"/>
      <c r="BZV6" s="366"/>
      <c r="BZW6" s="366"/>
      <c r="BZX6" s="366"/>
      <c r="BZY6" s="366"/>
      <c r="BZZ6" s="366"/>
      <c r="CAA6" s="366"/>
      <c r="CAB6" s="366"/>
      <c r="CAC6" s="366"/>
      <c r="CAD6" s="366"/>
      <c r="CAE6" s="366"/>
      <c r="CAF6" s="366"/>
      <c r="CAG6" s="366"/>
      <c r="CAH6" s="366"/>
      <c r="CAI6" s="366"/>
      <c r="CAJ6" s="366"/>
      <c r="CAK6" s="366"/>
      <c r="CAL6" s="366"/>
      <c r="CAM6" s="366"/>
      <c r="CAN6" s="366"/>
      <c r="CAO6" s="366"/>
      <c r="CAP6" s="366"/>
      <c r="CAQ6" s="366"/>
      <c r="CAR6" s="366"/>
      <c r="CAS6" s="366"/>
      <c r="CAT6" s="366"/>
      <c r="CAU6" s="366"/>
      <c r="CAV6" s="366"/>
      <c r="CAW6" s="366"/>
      <c r="CAX6" s="366"/>
      <c r="CAY6" s="366"/>
      <c r="CAZ6" s="366"/>
      <c r="CBA6" s="366"/>
      <c r="CBB6" s="366"/>
      <c r="CBC6" s="366"/>
      <c r="CBD6" s="366"/>
      <c r="CBE6" s="366"/>
      <c r="CBF6" s="366"/>
      <c r="CBG6" s="366"/>
      <c r="CBH6" s="366"/>
      <c r="CBI6" s="366"/>
      <c r="CBJ6" s="366"/>
      <c r="CBK6" s="366"/>
      <c r="CBL6" s="366"/>
      <c r="CBM6" s="366"/>
      <c r="CBN6" s="366"/>
      <c r="CBO6" s="366"/>
      <c r="CBP6" s="366"/>
      <c r="CBQ6" s="366"/>
      <c r="CBR6" s="366"/>
      <c r="CBS6" s="366"/>
      <c r="CBT6" s="366"/>
      <c r="CBU6" s="366"/>
      <c r="CBV6" s="366"/>
      <c r="CBW6" s="366"/>
      <c r="CBX6" s="366"/>
      <c r="CBY6" s="366"/>
      <c r="CBZ6" s="366"/>
      <c r="CCA6" s="366"/>
      <c r="CCB6" s="366"/>
      <c r="CCC6" s="366"/>
      <c r="CCD6" s="366"/>
      <c r="CCE6" s="366"/>
      <c r="CCF6" s="366"/>
      <c r="CCG6" s="366"/>
      <c r="CCH6" s="366"/>
      <c r="CCI6" s="366"/>
      <c r="CCJ6" s="366"/>
      <c r="CCK6" s="366"/>
      <c r="CCL6" s="366"/>
      <c r="CCM6" s="366"/>
      <c r="CCN6" s="366"/>
      <c r="CCO6" s="366"/>
      <c r="CCP6" s="366"/>
      <c r="CCQ6" s="366"/>
      <c r="CCR6" s="366"/>
      <c r="CCS6" s="366"/>
      <c r="CCT6" s="366"/>
      <c r="CCU6" s="366"/>
      <c r="CCV6" s="366"/>
      <c r="CCW6" s="366"/>
      <c r="CCX6" s="366"/>
      <c r="CCY6" s="366"/>
      <c r="CCZ6" s="366"/>
      <c r="CDA6" s="366"/>
      <c r="CDB6" s="366"/>
      <c r="CDC6" s="366"/>
      <c r="CDD6" s="366"/>
      <c r="CDE6" s="366"/>
      <c r="CDF6" s="366"/>
      <c r="CDG6" s="366"/>
      <c r="CDH6" s="366"/>
      <c r="CDI6" s="366"/>
      <c r="CDJ6" s="366"/>
      <c r="CDK6" s="366"/>
      <c r="CDL6" s="366"/>
      <c r="CDM6" s="366"/>
      <c r="CDN6" s="366"/>
      <c r="CDO6" s="366"/>
      <c r="CDP6" s="366"/>
      <c r="CDQ6" s="366"/>
      <c r="CDR6" s="366"/>
      <c r="CDS6" s="366"/>
      <c r="CDT6" s="366"/>
      <c r="CDU6" s="366"/>
      <c r="CDV6" s="366"/>
      <c r="CDW6" s="366"/>
      <c r="CDX6" s="366"/>
      <c r="CDY6" s="366"/>
      <c r="CDZ6" s="366"/>
      <c r="CEA6" s="366"/>
      <c r="CEB6" s="366"/>
      <c r="CEC6" s="366"/>
      <c r="CED6" s="366"/>
      <c r="CEE6" s="366"/>
      <c r="CEF6" s="366"/>
      <c r="CEG6" s="366"/>
      <c r="CEH6" s="366"/>
      <c r="CEI6" s="366"/>
      <c r="CEJ6" s="366"/>
      <c r="CEK6" s="366"/>
      <c r="CEL6" s="366"/>
      <c r="CEM6" s="366"/>
      <c r="CEN6" s="366"/>
      <c r="CEO6" s="366"/>
      <c r="CEP6" s="366"/>
      <c r="CEQ6" s="366"/>
      <c r="CER6" s="366"/>
      <c r="CES6" s="366"/>
      <c r="CET6" s="366"/>
      <c r="CEU6" s="366"/>
      <c r="CEV6" s="366"/>
      <c r="CEW6" s="366"/>
      <c r="CEX6" s="366"/>
      <c r="CEY6" s="366"/>
      <c r="CEZ6" s="366"/>
      <c r="CFA6" s="366"/>
      <c r="CFB6" s="366"/>
      <c r="CFC6" s="366"/>
      <c r="CFD6" s="366"/>
      <c r="CFE6" s="366"/>
      <c r="CFF6" s="366"/>
      <c r="CFG6" s="366"/>
      <c r="CFH6" s="366"/>
      <c r="CFI6" s="366"/>
      <c r="CFJ6" s="366"/>
      <c r="CFK6" s="366"/>
      <c r="CFL6" s="366"/>
      <c r="CFM6" s="366"/>
      <c r="CFN6" s="366"/>
      <c r="CFO6" s="366"/>
      <c r="CFP6" s="366"/>
      <c r="CFQ6" s="366"/>
      <c r="CFR6" s="366"/>
      <c r="CFS6" s="366"/>
      <c r="CFT6" s="366"/>
      <c r="CFU6" s="366"/>
      <c r="CFV6" s="366"/>
      <c r="CFW6" s="366"/>
      <c r="CFX6" s="366"/>
      <c r="CFY6" s="366"/>
      <c r="CFZ6" s="366"/>
      <c r="CGA6" s="366"/>
      <c r="CGB6" s="366"/>
      <c r="CGC6" s="366"/>
      <c r="CGD6" s="366"/>
      <c r="CGE6" s="366"/>
      <c r="CGF6" s="366"/>
      <c r="CGG6" s="366"/>
      <c r="CGH6" s="366"/>
      <c r="CGI6" s="366"/>
      <c r="CGJ6" s="366"/>
      <c r="CGK6" s="366"/>
      <c r="CGL6" s="366"/>
      <c r="CGM6" s="366"/>
      <c r="CGN6" s="366"/>
      <c r="CGO6" s="366"/>
      <c r="CGP6" s="366"/>
      <c r="CGQ6" s="366"/>
      <c r="CGR6" s="366"/>
      <c r="CGS6" s="366"/>
      <c r="CGT6" s="366"/>
      <c r="CGU6" s="366"/>
      <c r="CGV6" s="366"/>
      <c r="CGW6" s="366"/>
      <c r="CGX6" s="366"/>
      <c r="CGY6" s="366"/>
      <c r="CGZ6" s="366"/>
      <c r="CHA6" s="366"/>
      <c r="CHB6" s="366"/>
      <c r="CHC6" s="366"/>
      <c r="CHD6" s="366"/>
      <c r="CHE6" s="366"/>
      <c r="CHF6" s="366"/>
      <c r="CHG6" s="366"/>
      <c r="CHH6" s="366"/>
      <c r="CHI6" s="366"/>
      <c r="CHJ6" s="366"/>
      <c r="CHK6" s="366"/>
      <c r="CHL6" s="366"/>
      <c r="CHM6" s="366"/>
      <c r="CHN6" s="366"/>
      <c r="CHO6" s="366"/>
      <c r="CHP6" s="366"/>
      <c r="CHQ6" s="366"/>
      <c r="CHR6" s="366"/>
      <c r="CHS6" s="366"/>
      <c r="CHT6" s="366"/>
      <c r="CHU6" s="366"/>
      <c r="CHV6" s="366"/>
      <c r="CHW6" s="366"/>
      <c r="CHX6" s="366"/>
      <c r="CHY6" s="366"/>
      <c r="CHZ6" s="366"/>
      <c r="CIA6" s="366"/>
      <c r="CIB6" s="366"/>
      <c r="CIC6" s="366"/>
      <c r="CID6" s="366"/>
      <c r="CIE6" s="366"/>
      <c r="CIF6" s="366"/>
      <c r="CIG6" s="366"/>
      <c r="CIH6" s="366"/>
      <c r="CII6" s="366"/>
      <c r="CIJ6" s="366"/>
      <c r="CIK6" s="366"/>
      <c r="CIL6" s="366"/>
      <c r="CIM6" s="366"/>
      <c r="CIN6" s="366"/>
      <c r="CIO6" s="366"/>
      <c r="CIP6" s="366"/>
      <c r="CIQ6" s="366"/>
      <c r="CIR6" s="366"/>
      <c r="CIS6" s="366"/>
      <c r="CIT6" s="366"/>
      <c r="CIU6" s="366"/>
      <c r="CIV6" s="366"/>
      <c r="CIW6" s="366"/>
      <c r="CIX6" s="366"/>
      <c r="CIY6" s="366"/>
      <c r="CIZ6" s="366"/>
      <c r="CJA6" s="366"/>
      <c r="CJB6" s="366"/>
      <c r="CJC6" s="366"/>
      <c r="CJD6" s="366"/>
      <c r="CJE6" s="366"/>
      <c r="CJF6" s="366"/>
      <c r="CJG6" s="366"/>
      <c r="CJH6" s="366"/>
      <c r="CJI6" s="366"/>
      <c r="CJJ6" s="366"/>
      <c r="CJK6" s="366"/>
      <c r="CJL6" s="366"/>
      <c r="CJM6" s="366"/>
      <c r="CJN6" s="366"/>
      <c r="CJO6" s="366"/>
      <c r="CJP6" s="366"/>
      <c r="CJQ6" s="366"/>
      <c r="CJR6" s="366"/>
      <c r="CJS6" s="366"/>
      <c r="CJT6" s="366"/>
      <c r="CJU6" s="366"/>
      <c r="CJV6" s="366"/>
      <c r="CJW6" s="366"/>
      <c r="CJX6" s="366"/>
      <c r="CJY6" s="366"/>
      <c r="CJZ6" s="366"/>
      <c r="CKA6" s="366"/>
      <c r="CKB6" s="366"/>
      <c r="CKC6" s="366"/>
      <c r="CKD6" s="366"/>
      <c r="CKE6" s="366"/>
      <c r="CKF6" s="366"/>
      <c r="CKG6" s="366"/>
      <c r="CKH6" s="366"/>
      <c r="CKI6" s="366"/>
      <c r="CKJ6" s="366"/>
      <c r="CKK6" s="366"/>
      <c r="CKL6" s="366"/>
      <c r="CKM6" s="366"/>
      <c r="CKN6" s="366"/>
      <c r="CKO6" s="366"/>
      <c r="CKP6" s="366"/>
      <c r="CKQ6" s="366"/>
      <c r="CKR6" s="366"/>
      <c r="CKS6" s="366"/>
      <c r="CKT6" s="366"/>
      <c r="CKU6" s="366"/>
      <c r="CKV6" s="366"/>
      <c r="CKW6" s="366"/>
      <c r="CKX6" s="366"/>
      <c r="CKY6" s="366"/>
      <c r="CKZ6" s="366"/>
      <c r="CLA6" s="366"/>
      <c r="CLB6" s="366"/>
      <c r="CLC6" s="366"/>
      <c r="CLD6" s="366"/>
      <c r="CLE6" s="366"/>
      <c r="CLF6" s="366"/>
      <c r="CLG6" s="366"/>
      <c r="CLH6" s="366"/>
      <c r="CLI6" s="366"/>
      <c r="CLJ6" s="366"/>
      <c r="CLK6" s="366"/>
      <c r="CLL6" s="366"/>
      <c r="CLM6" s="366"/>
      <c r="CLN6" s="366"/>
      <c r="CLO6" s="366"/>
      <c r="CLP6" s="366"/>
      <c r="CLQ6" s="366"/>
      <c r="CLR6" s="366"/>
      <c r="CLS6" s="366"/>
      <c r="CLT6" s="366"/>
      <c r="CLU6" s="366"/>
      <c r="CLV6" s="366"/>
      <c r="CLW6" s="366"/>
      <c r="CLX6" s="366"/>
      <c r="CLY6" s="366"/>
      <c r="CLZ6" s="366"/>
      <c r="CMA6" s="366"/>
      <c r="CMB6" s="366"/>
      <c r="CMC6" s="366"/>
      <c r="CMD6" s="366"/>
      <c r="CME6" s="366"/>
      <c r="CMF6" s="366"/>
      <c r="CMG6" s="366"/>
      <c r="CMH6" s="366"/>
      <c r="CMI6" s="366"/>
      <c r="CMJ6" s="366"/>
      <c r="CMK6" s="366"/>
      <c r="CML6" s="366"/>
      <c r="CMM6" s="366"/>
      <c r="CMN6" s="366"/>
      <c r="CMO6" s="366"/>
      <c r="CMP6" s="366"/>
      <c r="CMQ6" s="366"/>
      <c r="CMR6" s="366"/>
      <c r="CMS6" s="366"/>
      <c r="CMT6" s="366"/>
      <c r="CMU6" s="366"/>
      <c r="CMV6" s="366"/>
      <c r="CMW6" s="366"/>
      <c r="CMX6" s="366"/>
      <c r="CMY6" s="366"/>
      <c r="CMZ6" s="366"/>
      <c r="CNA6" s="366"/>
      <c r="CNB6" s="366"/>
      <c r="CNC6" s="366"/>
      <c r="CND6" s="366"/>
      <c r="CNE6" s="366"/>
      <c r="CNF6" s="366"/>
      <c r="CNG6" s="366"/>
      <c r="CNH6" s="366"/>
      <c r="CNI6" s="366"/>
      <c r="CNJ6" s="366"/>
      <c r="CNK6" s="366"/>
      <c r="CNL6" s="366"/>
      <c r="CNM6" s="366"/>
      <c r="CNN6" s="366"/>
      <c r="CNO6" s="366"/>
      <c r="CNP6" s="366"/>
      <c r="CNQ6" s="366"/>
      <c r="CNR6" s="366"/>
      <c r="CNS6" s="366"/>
      <c r="CNT6" s="366"/>
      <c r="CNU6" s="366"/>
      <c r="CNV6" s="366"/>
      <c r="CNW6" s="366"/>
      <c r="CNX6" s="366"/>
      <c r="CNY6" s="366"/>
      <c r="CNZ6" s="366"/>
      <c r="COA6" s="366"/>
      <c r="COB6" s="366"/>
      <c r="COC6" s="366"/>
      <c r="COD6" s="366"/>
      <c r="COE6" s="366"/>
      <c r="COF6" s="366"/>
      <c r="COG6" s="366"/>
      <c r="COH6" s="366"/>
      <c r="COI6" s="366"/>
      <c r="COJ6" s="366"/>
      <c r="COK6" s="366"/>
      <c r="COL6" s="366"/>
      <c r="COM6" s="366"/>
      <c r="CON6" s="366"/>
      <c r="COO6" s="366"/>
      <c r="COP6" s="366"/>
      <c r="COQ6" s="366"/>
      <c r="COR6" s="366"/>
      <c r="COS6" s="366"/>
      <c r="COT6" s="366"/>
      <c r="COU6" s="366"/>
      <c r="COV6" s="366"/>
      <c r="COW6" s="366"/>
      <c r="COX6" s="366"/>
      <c r="COY6" s="366"/>
      <c r="COZ6" s="366"/>
      <c r="CPA6" s="366"/>
      <c r="CPB6" s="366"/>
      <c r="CPC6" s="366"/>
      <c r="CPD6" s="366"/>
      <c r="CPE6" s="366"/>
      <c r="CPF6" s="366"/>
      <c r="CPG6" s="366"/>
      <c r="CPH6" s="366"/>
      <c r="CPI6" s="366"/>
      <c r="CPJ6" s="366"/>
      <c r="CPK6" s="366"/>
      <c r="CPL6" s="366"/>
      <c r="CPM6" s="366"/>
      <c r="CPN6" s="366"/>
      <c r="CPO6" s="366"/>
      <c r="CPP6" s="366"/>
      <c r="CPQ6" s="366"/>
      <c r="CPR6" s="366"/>
      <c r="CPS6" s="366"/>
      <c r="CPT6" s="366"/>
      <c r="CPU6" s="366"/>
      <c r="CPV6" s="366"/>
      <c r="CPW6" s="366"/>
      <c r="CPX6" s="366"/>
      <c r="CPY6" s="366"/>
      <c r="CPZ6" s="366"/>
      <c r="CQA6" s="366"/>
      <c r="CQB6" s="366"/>
      <c r="CQC6" s="366"/>
      <c r="CQD6" s="366"/>
      <c r="CQE6" s="366"/>
      <c r="CQF6" s="366"/>
      <c r="CQG6" s="366"/>
      <c r="CQH6" s="366"/>
      <c r="CQI6" s="366"/>
      <c r="CQJ6" s="366"/>
      <c r="CQK6" s="366"/>
      <c r="CQL6" s="366"/>
      <c r="CQM6" s="366"/>
      <c r="CQN6" s="366"/>
      <c r="CQO6" s="366"/>
      <c r="CQP6" s="366"/>
      <c r="CQQ6" s="366"/>
      <c r="CQR6" s="366"/>
      <c r="CQS6" s="366"/>
      <c r="CQT6" s="366"/>
      <c r="CQU6" s="366"/>
      <c r="CQV6" s="366"/>
      <c r="CQW6" s="366"/>
      <c r="CQX6" s="366"/>
      <c r="CQY6" s="366"/>
      <c r="CQZ6" s="366"/>
      <c r="CRA6" s="366"/>
      <c r="CRB6" s="366"/>
      <c r="CRC6" s="366"/>
      <c r="CRD6" s="366"/>
      <c r="CRE6" s="366"/>
      <c r="CRF6" s="366"/>
      <c r="CRG6" s="366"/>
      <c r="CRH6" s="366"/>
      <c r="CRI6" s="366"/>
      <c r="CRJ6" s="366"/>
      <c r="CRK6" s="366"/>
      <c r="CRL6" s="366"/>
      <c r="CRM6" s="366"/>
      <c r="CRN6" s="366"/>
      <c r="CRO6" s="366"/>
      <c r="CRP6" s="366"/>
      <c r="CRQ6" s="366"/>
      <c r="CRR6" s="366"/>
      <c r="CRS6" s="366"/>
      <c r="CRT6" s="366"/>
      <c r="CRU6" s="366"/>
      <c r="CRV6" s="366"/>
      <c r="CRW6" s="366"/>
      <c r="CRX6" s="366"/>
      <c r="CRY6" s="366"/>
      <c r="CRZ6" s="366"/>
      <c r="CSA6" s="366"/>
      <c r="CSB6" s="366"/>
      <c r="CSC6" s="366"/>
      <c r="CSD6" s="366"/>
      <c r="CSE6" s="366"/>
      <c r="CSF6" s="366"/>
      <c r="CSG6" s="366"/>
      <c r="CSH6" s="366"/>
      <c r="CSI6" s="366"/>
      <c r="CSJ6" s="366"/>
      <c r="CSK6" s="366"/>
      <c r="CSL6" s="366"/>
      <c r="CSM6" s="366"/>
      <c r="CSN6" s="366"/>
      <c r="CSO6" s="366"/>
      <c r="CSP6" s="366"/>
      <c r="CSQ6" s="366"/>
      <c r="CSR6" s="366"/>
      <c r="CSS6" s="366"/>
      <c r="CST6" s="366"/>
      <c r="CSU6" s="366"/>
      <c r="CSV6" s="366"/>
      <c r="CSW6" s="366"/>
      <c r="CSX6" s="366"/>
      <c r="CSY6" s="366"/>
      <c r="CSZ6" s="366"/>
      <c r="CTA6" s="366"/>
      <c r="CTB6" s="366"/>
      <c r="CTC6" s="366"/>
      <c r="CTD6" s="366"/>
      <c r="CTE6" s="366"/>
      <c r="CTF6" s="366"/>
      <c r="CTG6" s="366"/>
      <c r="CTH6" s="366"/>
      <c r="CTI6" s="366"/>
      <c r="CTJ6" s="366"/>
      <c r="CTK6" s="366"/>
      <c r="CTL6" s="366"/>
      <c r="CTM6" s="366"/>
      <c r="CTN6" s="366"/>
      <c r="CTO6" s="366"/>
      <c r="CTP6" s="366"/>
      <c r="CTQ6" s="366"/>
      <c r="CTR6" s="366"/>
      <c r="CTS6" s="366"/>
      <c r="CTT6" s="366"/>
      <c r="CTU6" s="366"/>
      <c r="CTV6" s="366"/>
      <c r="CTW6" s="366"/>
      <c r="CTX6" s="366"/>
      <c r="CTY6" s="366"/>
      <c r="CTZ6" s="366"/>
      <c r="CUA6" s="366"/>
      <c r="CUB6" s="366"/>
      <c r="CUC6" s="366"/>
      <c r="CUD6" s="366"/>
      <c r="CUE6" s="366"/>
      <c r="CUF6" s="366"/>
      <c r="CUG6" s="366"/>
      <c r="CUH6" s="366"/>
      <c r="CUI6" s="366"/>
      <c r="CUJ6" s="366"/>
      <c r="CUK6" s="366"/>
      <c r="CUL6" s="366"/>
      <c r="CUM6" s="366"/>
      <c r="CUN6" s="366"/>
      <c r="CUO6" s="366"/>
      <c r="CUP6" s="366"/>
      <c r="CUQ6" s="366"/>
      <c r="CUR6" s="366"/>
      <c r="CUS6" s="366"/>
      <c r="CUT6" s="366"/>
      <c r="CUU6" s="366"/>
      <c r="CUV6" s="366"/>
      <c r="CUW6" s="366"/>
      <c r="CUX6" s="366"/>
      <c r="CUY6" s="366"/>
      <c r="CUZ6" s="366"/>
      <c r="CVA6" s="366"/>
      <c r="CVB6" s="366"/>
      <c r="CVC6" s="366"/>
      <c r="CVD6" s="366"/>
      <c r="CVE6" s="366"/>
      <c r="CVF6" s="366"/>
      <c r="CVG6" s="366"/>
      <c r="CVH6" s="366"/>
      <c r="CVI6" s="366"/>
      <c r="CVJ6" s="366"/>
      <c r="CVK6" s="366"/>
      <c r="CVL6" s="366"/>
      <c r="CVM6" s="366"/>
      <c r="CVN6" s="366"/>
      <c r="CVO6" s="366"/>
      <c r="CVP6" s="366"/>
      <c r="CVQ6" s="366"/>
      <c r="CVR6" s="366"/>
      <c r="CVS6" s="366"/>
      <c r="CVT6" s="366"/>
      <c r="CVU6" s="366"/>
      <c r="CVV6" s="366"/>
      <c r="CVW6" s="366"/>
      <c r="CVX6" s="366"/>
      <c r="CVY6" s="366"/>
      <c r="CVZ6" s="366"/>
      <c r="CWA6" s="366"/>
      <c r="CWB6" s="366"/>
      <c r="CWC6" s="366"/>
      <c r="CWD6" s="366"/>
      <c r="CWE6" s="366"/>
      <c r="CWF6" s="366"/>
      <c r="CWG6" s="366"/>
      <c r="CWH6" s="366"/>
      <c r="CWI6" s="366"/>
      <c r="CWJ6" s="366"/>
      <c r="CWK6" s="366"/>
      <c r="CWL6" s="366"/>
      <c r="CWM6" s="366"/>
      <c r="CWN6" s="366"/>
      <c r="CWO6" s="366"/>
      <c r="CWP6" s="366"/>
      <c r="CWQ6" s="366"/>
      <c r="CWR6" s="366"/>
      <c r="CWS6" s="366"/>
      <c r="CWT6" s="366"/>
      <c r="CWU6" s="366"/>
      <c r="CWV6" s="366"/>
      <c r="CWW6" s="366"/>
      <c r="CWX6" s="366"/>
      <c r="CWY6" s="366"/>
      <c r="CWZ6" s="366"/>
      <c r="CXA6" s="366"/>
      <c r="CXB6" s="366"/>
      <c r="CXC6" s="366"/>
      <c r="CXD6" s="366"/>
      <c r="CXE6" s="366"/>
      <c r="CXF6" s="366"/>
      <c r="CXG6" s="366"/>
      <c r="CXH6" s="366"/>
      <c r="CXI6" s="366"/>
      <c r="CXJ6" s="366"/>
      <c r="CXK6" s="366"/>
      <c r="CXL6" s="366"/>
      <c r="CXM6" s="366"/>
      <c r="CXN6" s="366"/>
      <c r="CXO6" s="366"/>
      <c r="CXP6" s="366"/>
      <c r="CXQ6" s="366"/>
      <c r="CXR6" s="366"/>
      <c r="CXS6" s="366"/>
      <c r="CXT6" s="366"/>
      <c r="CXU6" s="366"/>
      <c r="CXV6" s="366"/>
      <c r="CXW6" s="366"/>
      <c r="CXX6" s="366"/>
      <c r="CXY6" s="366"/>
      <c r="CXZ6" s="366"/>
      <c r="CYA6" s="366"/>
      <c r="CYB6" s="366"/>
      <c r="CYC6" s="366"/>
      <c r="CYD6" s="366"/>
      <c r="CYE6" s="366"/>
      <c r="CYF6" s="366"/>
      <c r="CYG6" s="366"/>
      <c r="CYH6" s="366"/>
      <c r="CYI6" s="366"/>
      <c r="CYJ6" s="366"/>
      <c r="CYK6" s="366"/>
      <c r="CYL6" s="366"/>
      <c r="CYM6" s="366"/>
      <c r="CYN6" s="366"/>
      <c r="CYO6" s="366"/>
      <c r="CYP6" s="366"/>
      <c r="CYQ6" s="366"/>
      <c r="CYR6" s="366"/>
      <c r="CYS6" s="366"/>
      <c r="CYT6" s="366"/>
      <c r="CYU6" s="366"/>
      <c r="CYV6" s="366"/>
      <c r="CYW6" s="366"/>
      <c r="CYX6" s="366"/>
      <c r="CYY6" s="366"/>
      <c r="CYZ6" s="366"/>
      <c r="CZA6" s="366"/>
      <c r="CZB6" s="366"/>
      <c r="CZC6" s="366"/>
      <c r="CZD6" s="366"/>
      <c r="CZE6" s="366"/>
      <c r="CZF6" s="366"/>
      <c r="CZG6" s="366"/>
      <c r="CZH6" s="366"/>
      <c r="CZI6" s="366"/>
      <c r="CZJ6" s="366"/>
      <c r="CZK6" s="366"/>
      <c r="CZL6" s="366"/>
      <c r="CZM6" s="366"/>
      <c r="CZN6" s="366"/>
      <c r="CZO6" s="366"/>
      <c r="CZP6" s="366"/>
      <c r="CZQ6" s="366"/>
      <c r="CZR6" s="366"/>
      <c r="CZS6" s="366"/>
      <c r="CZT6" s="366"/>
      <c r="CZU6" s="366"/>
      <c r="CZV6" s="366"/>
      <c r="CZW6" s="366"/>
      <c r="CZX6" s="366"/>
      <c r="CZY6" s="366"/>
      <c r="CZZ6" s="366"/>
      <c r="DAA6" s="366"/>
      <c r="DAB6" s="366"/>
      <c r="DAC6" s="366"/>
      <c r="DAD6" s="366"/>
      <c r="DAE6" s="366"/>
      <c r="DAF6" s="366"/>
      <c r="DAG6" s="366"/>
      <c r="DAH6" s="366"/>
      <c r="DAI6" s="366"/>
      <c r="DAJ6" s="366"/>
      <c r="DAK6" s="366"/>
      <c r="DAL6" s="366"/>
      <c r="DAM6" s="366"/>
      <c r="DAN6" s="366"/>
      <c r="DAO6" s="366"/>
      <c r="DAP6" s="366"/>
      <c r="DAQ6" s="366"/>
      <c r="DAR6" s="366"/>
      <c r="DAS6" s="366"/>
      <c r="DAT6" s="366"/>
      <c r="DAU6" s="366"/>
      <c r="DAV6" s="366"/>
      <c r="DAW6" s="366"/>
      <c r="DAX6" s="366"/>
      <c r="DAY6" s="366"/>
      <c r="DAZ6" s="366"/>
      <c r="DBA6" s="366"/>
      <c r="DBB6" s="366"/>
      <c r="DBC6" s="366"/>
      <c r="DBD6" s="366"/>
      <c r="DBE6" s="366"/>
      <c r="DBF6" s="366"/>
      <c r="DBG6" s="366"/>
      <c r="DBH6" s="366"/>
      <c r="DBI6" s="366"/>
      <c r="DBJ6" s="366"/>
      <c r="DBK6" s="366"/>
      <c r="DBL6" s="366"/>
      <c r="DBM6" s="366"/>
      <c r="DBN6" s="366"/>
      <c r="DBO6" s="366"/>
      <c r="DBP6" s="366"/>
      <c r="DBQ6" s="366"/>
      <c r="DBR6" s="366"/>
      <c r="DBS6" s="366"/>
      <c r="DBT6" s="366"/>
      <c r="DBU6" s="366"/>
      <c r="DBV6" s="366"/>
      <c r="DBW6" s="366"/>
      <c r="DBX6" s="366"/>
      <c r="DBY6" s="366"/>
      <c r="DBZ6" s="366"/>
      <c r="DCA6" s="366"/>
      <c r="DCB6" s="366"/>
      <c r="DCC6" s="366"/>
      <c r="DCD6" s="366"/>
      <c r="DCE6" s="366"/>
      <c r="DCF6" s="366"/>
      <c r="DCG6" s="366"/>
      <c r="DCH6" s="366"/>
      <c r="DCI6" s="366"/>
      <c r="DCJ6" s="366"/>
      <c r="DCK6" s="366"/>
      <c r="DCL6" s="366"/>
      <c r="DCM6" s="366"/>
      <c r="DCN6" s="366"/>
      <c r="DCO6" s="366"/>
      <c r="DCP6" s="366"/>
      <c r="DCQ6" s="366"/>
      <c r="DCR6" s="366"/>
      <c r="DCS6" s="366"/>
      <c r="DCT6" s="366"/>
      <c r="DCU6" s="366"/>
      <c r="DCV6" s="366"/>
      <c r="DCW6" s="366"/>
      <c r="DCX6" s="366"/>
      <c r="DCY6" s="366"/>
      <c r="DCZ6" s="366"/>
      <c r="DDA6" s="366"/>
      <c r="DDB6" s="366"/>
      <c r="DDC6" s="366"/>
      <c r="DDD6" s="366"/>
      <c r="DDE6" s="366"/>
      <c r="DDF6" s="366"/>
      <c r="DDG6" s="366"/>
      <c r="DDH6" s="366"/>
      <c r="DDI6" s="366"/>
      <c r="DDJ6" s="366"/>
      <c r="DDK6" s="366"/>
      <c r="DDL6" s="366"/>
      <c r="DDM6" s="366"/>
      <c r="DDN6" s="366"/>
      <c r="DDO6" s="366"/>
      <c r="DDP6" s="366"/>
      <c r="DDQ6" s="366"/>
      <c r="DDR6" s="366"/>
      <c r="DDS6" s="366"/>
      <c r="DDT6" s="366"/>
      <c r="DDU6" s="366"/>
      <c r="DDV6" s="366"/>
      <c r="DDW6" s="366"/>
      <c r="DDX6" s="366"/>
      <c r="DDY6" s="366"/>
      <c r="DDZ6" s="366"/>
      <c r="DEA6" s="366"/>
      <c r="DEB6" s="366"/>
      <c r="DEC6" s="366"/>
      <c r="DED6" s="366"/>
      <c r="DEE6" s="366"/>
      <c r="DEF6" s="366"/>
      <c r="DEG6" s="366"/>
      <c r="DEH6" s="366"/>
      <c r="DEI6" s="366"/>
      <c r="DEJ6" s="366"/>
      <c r="DEK6" s="366"/>
      <c r="DEL6" s="366"/>
      <c r="DEM6" s="366"/>
      <c r="DEN6" s="366"/>
      <c r="DEO6" s="366"/>
      <c r="DEP6" s="366"/>
      <c r="DEQ6" s="366"/>
      <c r="DER6" s="366"/>
      <c r="DES6" s="366"/>
      <c r="DET6" s="366"/>
      <c r="DEU6" s="366"/>
      <c r="DEV6" s="366"/>
      <c r="DEW6" s="366"/>
      <c r="DEX6" s="366"/>
      <c r="DEY6" s="366"/>
      <c r="DEZ6" s="366"/>
      <c r="DFA6" s="366"/>
      <c r="DFB6" s="366"/>
      <c r="DFC6" s="366"/>
      <c r="DFD6" s="366"/>
      <c r="DFE6" s="366"/>
      <c r="DFF6" s="366"/>
      <c r="DFG6" s="366"/>
      <c r="DFH6" s="366"/>
      <c r="DFI6" s="366"/>
      <c r="DFJ6" s="366"/>
      <c r="DFK6" s="366"/>
      <c r="DFL6" s="366"/>
      <c r="DFM6" s="366"/>
      <c r="DFN6" s="366"/>
      <c r="DFO6" s="366"/>
      <c r="DFP6" s="366"/>
      <c r="DFQ6" s="366"/>
      <c r="DFR6" s="366"/>
      <c r="DFS6" s="366"/>
      <c r="DFT6" s="366"/>
      <c r="DFU6" s="366"/>
      <c r="DFV6" s="366"/>
      <c r="DFW6" s="366"/>
      <c r="DFX6" s="366"/>
      <c r="DFY6" s="366"/>
      <c r="DFZ6" s="366"/>
      <c r="DGA6" s="366"/>
      <c r="DGB6" s="366"/>
      <c r="DGC6" s="366"/>
      <c r="DGD6" s="366"/>
      <c r="DGE6" s="366"/>
      <c r="DGF6" s="366"/>
      <c r="DGG6" s="366"/>
      <c r="DGH6" s="366"/>
      <c r="DGI6" s="366"/>
      <c r="DGJ6" s="366"/>
      <c r="DGK6" s="366"/>
      <c r="DGL6" s="366"/>
      <c r="DGM6" s="366"/>
      <c r="DGN6" s="366"/>
      <c r="DGO6" s="366"/>
      <c r="DGP6" s="366"/>
      <c r="DGQ6" s="366"/>
      <c r="DGR6" s="366"/>
      <c r="DGS6" s="366"/>
      <c r="DGT6" s="366"/>
      <c r="DGU6" s="366"/>
      <c r="DGV6" s="366"/>
      <c r="DGW6" s="366"/>
      <c r="DGX6" s="366"/>
      <c r="DGY6" s="366"/>
      <c r="DGZ6" s="366"/>
      <c r="DHA6" s="366"/>
      <c r="DHB6" s="366"/>
      <c r="DHC6" s="366"/>
      <c r="DHD6" s="366"/>
      <c r="DHE6" s="366"/>
      <c r="DHF6" s="366"/>
      <c r="DHG6" s="366"/>
      <c r="DHH6" s="366"/>
      <c r="DHI6" s="366"/>
      <c r="DHJ6" s="366"/>
      <c r="DHK6" s="366"/>
      <c r="DHL6" s="366"/>
      <c r="DHM6" s="366"/>
      <c r="DHN6" s="366"/>
      <c r="DHO6" s="366"/>
      <c r="DHP6" s="366"/>
      <c r="DHQ6" s="366"/>
      <c r="DHR6" s="366"/>
      <c r="DHS6" s="366"/>
      <c r="DHT6" s="366"/>
      <c r="DHU6" s="366"/>
      <c r="DHV6" s="366"/>
      <c r="DHW6" s="366"/>
      <c r="DHX6" s="366"/>
      <c r="DHY6" s="366"/>
      <c r="DHZ6" s="366"/>
      <c r="DIA6" s="366"/>
      <c r="DIB6" s="366"/>
      <c r="DIC6" s="366"/>
      <c r="DID6" s="366"/>
      <c r="DIE6" s="366"/>
      <c r="DIF6" s="366"/>
      <c r="DIG6" s="366"/>
      <c r="DIH6" s="366"/>
      <c r="DII6" s="366"/>
      <c r="DIJ6" s="366"/>
      <c r="DIK6" s="366"/>
      <c r="DIL6" s="366"/>
      <c r="DIM6" s="366"/>
      <c r="DIN6" s="366"/>
      <c r="DIO6" s="366"/>
      <c r="DIP6" s="366"/>
      <c r="DIQ6" s="366"/>
      <c r="DIR6" s="366"/>
      <c r="DIS6" s="366"/>
      <c r="DIT6" s="366"/>
      <c r="DIU6" s="366"/>
      <c r="DIV6" s="366"/>
      <c r="DIW6" s="366"/>
      <c r="DIX6" s="366"/>
      <c r="DIY6" s="366"/>
      <c r="DIZ6" s="366"/>
      <c r="DJA6" s="366"/>
      <c r="DJB6" s="366"/>
      <c r="DJC6" s="366"/>
      <c r="DJD6" s="366"/>
      <c r="DJE6" s="366"/>
      <c r="DJF6" s="366"/>
      <c r="DJG6" s="366"/>
      <c r="DJH6" s="366"/>
      <c r="DJI6" s="366"/>
      <c r="DJJ6" s="366"/>
      <c r="DJK6" s="366"/>
      <c r="DJL6" s="366"/>
      <c r="DJM6" s="366"/>
      <c r="DJN6" s="366"/>
      <c r="DJO6" s="366"/>
      <c r="DJP6" s="366"/>
      <c r="DJQ6" s="366"/>
      <c r="DJR6" s="366"/>
      <c r="DJS6" s="366"/>
      <c r="DJT6" s="366"/>
      <c r="DJU6" s="366"/>
      <c r="DJV6" s="366"/>
      <c r="DJW6" s="366"/>
      <c r="DJX6" s="366"/>
      <c r="DJY6" s="366"/>
      <c r="DJZ6" s="366"/>
      <c r="DKA6" s="366"/>
      <c r="DKB6" s="366"/>
      <c r="DKC6" s="366"/>
      <c r="DKD6" s="366"/>
      <c r="DKE6" s="366"/>
      <c r="DKF6" s="366"/>
      <c r="DKG6" s="366"/>
      <c r="DKH6" s="366"/>
      <c r="DKI6" s="366"/>
      <c r="DKJ6" s="366"/>
      <c r="DKK6" s="366"/>
      <c r="DKL6" s="366"/>
      <c r="DKM6" s="366"/>
      <c r="DKN6" s="366"/>
      <c r="DKO6" s="366"/>
      <c r="DKP6" s="366"/>
      <c r="DKQ6" s="366"/>
      <c r="DKR6" s="366"/>
      <c r="DKS6" s="366"/>
      <c r="DKT6" s="366"/>
      <c r="DKU6" s="366"/>
      <c r="DKV6" s="366"/>
      <c r="DKW6" s="366"/>
      <c r="DKX6" s="366"/>
      <c r="DKY6" s="366"/>
      <c r="DKZ6" s="366"/>
      <c r="DLA6" s="366"/>
      <c r="DLB6" s="366"/>
      <c r="DLC6" s="366"/>
      <c r="DLD6" s="366"/>
      <c r="DLE6" s="366"/>
      <c r="DLF6" s="366"/>
      <c r="DLG6" s="366"/>
      <c r="DLH6" s="366"/>
      <c r="DLI6" s="366"/>
      <c r="DLJ6" s="366"/>
      <c r="DLK6" s="366"/>
      <c r="DLL6" s="366"/>
      <c r="DLM6" s="366"/>
      <c r="DLN6" s="366"/>
      <c r="DLO6" s="366"/>
      <c r="DLP6" s="366"/>
      <c r="DLQ6" s="366"/>
      <c r="DLR6" s="366"/>
      <c r="DLS6" s="366"/>
      <c r="DLT6" s="366"/>
      <c r="DLU6" s="366"/>
      <c r="DLV6" s="366"/>
      <c r="DLW6" s="366"/>
      <c r="DLX6" s="366"/>
      <c r="DLY6" s="366"/>
      <c r="DLZ6" s="366"/>
      <c r="DMA6" s="366"/>
      <c r="DMB6" s="366"/>
      <c r="DMC6" s="366"/>
      <c r="DMD6" s="366"/>
      <c r="DME6" s="366"/>
      <c r="DMF6" s="366"/>
      <c r="DMG6" s="366"/>
      <c r="DMH6" s="366"/>
      <c r="DMI6" s="366"/>
      <c r="DMJ6" s="366"/>
      <c r="DMK6" s="366"/>
      <c r="DML6" s="366"/>
      <c r="DMM6" s="366"/>
      <c r="DMN6" s="366"/>
      <c r="DMO6" s="366"/>
      <c r="DMP6" s="366"/>
      <c r="DMQ6" s="366"/>
      <c r="DMR6" s="366"/>
      <c r="DMS6" s="366"/>
      <c r="DMT6" s="366"/>
      <c r="DMU6" s="366"/>
      <c r="DMV6" s="366"/>
      <c r="DMW6" s="366"/>
      <c r="DMX6" s="366"/>
      <c r="DMY6" s="366"/>
      <c r="DMZ6" s="366"/>
      <c r="DNA6" s="366"/>
      <c r="DNB6" s="366"/>
      <c r="DNC6" s="366"/>
      <c r="DND6" s="366"/>
      <c r="DNE6" s="366"/>
      <c r="DNF6" s="366"/>
      <c r="DNG6" s="366"/>
      <c r="DNH6" s="366"/>
      <c r="DNI6" s="366"/>
      <c r="DNJ6" s="366"/>
      <c r="DNK6" s="366"/>
      <c r="DNL6" s="366"/>
      <c r="DNM6" s="366"/>
      <c r="DNN6" s="366"/>
      <c r="DNO6" s="366"/>
      <c r="DNP6" s="366"/>
      <c r="DNQ6" s="366"/>
      <c r="DNR6" s="366"/>
      <c r="DNS6" s="366"/>
      <c r="DNT6" s="366"/>
      <c r="DNU6" s="366"/>
      <c r="DNV6" s="366"/>
      <c r="DNW6" s="366"/>
      <c r="DNX6" s="366"/>
      <c r="DNY6" s="366"/>
      <c r="DNZ6" s="366"/>
      <c r="DOA6" s="366"/>
      <c r="DOB6" s="366"/>
      <c r="DOC6" s="366"/>
      <c r="DOD6" s="366"/>
      <c r="DOE6" s="366"/>
      <c r="DOF6" s="366"/>
      <c r="DOG6" s="366"/>
      <c r="DOH6" s="366"/>
      <c r="DOI6" s="366"/>
      <c r="DOJ6" s="366"/>
      <c r="DOK6" s="366"/>
      <c r="DOL6" s="366"/>
      <c r="DOM6" s="366"/>
      <c r="DON6" s="366"/>
      <c r="DOO6" s="366"/>
      <c r="DOP6" s="366"/>
      <c r="DOQ6" s="366"/>
      <c r="DOR6" s="366"/>
      <c r="DOS6" s="366"/>
      <c r="DOT6" s="366"/>
      <c r="DOU6" s="366"/>
      <c r="DOV6" s="366"/>
      <c r="DOW6" s="366"/>
      <c r="DOX6" s="366"/>
      <c r="DOY6" s="366"/>
      <c r="DOZ6" s="366"/>
      <c r="DPA6" s="366"/>
      <c r="DPB6" s="366"/>
      <c r="DPC6" s="366"/>
      <c r="DPD6" s="366"/>
      <c r="DPE6" s="366"/>
      <c r="DPF6" s="366"/>
      <c r="DPG6" s="366"/>
      <c r="DPH6" s="366"/>
      <c r="DPI6" s="366"/>
      <c r="DPJ6" s="366"/>
      <c r="DPK6" s="366"/>
      <c r="DPL6" s="366"/>
      <c r="DPM6" s="366"/>
      <c r="DPN6" s="366"/>
      <c r="DPO6" s="366"/>
      <c r="DPP6" s="366"/>
      <c r="DPQ6" s="366"/>
      <c r="DPR6" s="366"/>
      <c r="DPS6" s="366"/>
      <c r="DPT6" s="366"/>
      <c r="DPU6" s="366"/>
      <c r="DPV6" s="366"/>
      <c r="DPW6" s="366"/>
      <c r="DPX6" s="366"/>
      <c r="DPY6" s="366"/>
      <c r="DPZ6" s="366"/>
      <c r="DQA6" s="366"/>
      <c r="DQB6" s="366"/>
      <c r="DQC6" s="366"/>
      <c r="DQD6" s="366"/>
      <c r="DQE6" s="366"/>
      <c r="DQF6" s="366"/>
      <c r="DQG6" s="366"/>
      <c r="DQH6" s="366"/>
      <c r="DQI6" s="366"/>
      <c r="DQJ6" s="366"/>
      <c r="DQK6" s="366"/>
      <c r="DQL6" s="366"/>
      <c r="DQM6" s="366"/>
      <c r="DQN6" s="366"/>
      <c r="DQO6" s="366"/>
      <c r="DQP6" s="366"/>
      <c r="DQQ6" s="366"/>
      <c r="DQR6" s="366"/>
      <c r="DQS6" s="366"/>
      <c r="DQT6" s="366"/>
      <c r="DQU6" s="366"/>
      <c r="DQV6" s="366"/>
      <c r="DQW6" s="366"/>
      <c r="DQX6" s="366"/>
      <c r="DQY6" s="366"/>
      <c r="DQZ6" s="366"/>
      <c r="DRA6" s="366"/>
      <c r="DRB6" s="366"/>
      <c r="DRC6" s="366"/>
      <c r="DRD6" s="366"/>
      <c r="DRE6" s="366"/>
      <c r="DRF6" s="366"/>
      <c r="DRG6" s="366"/>
      <c r="DRH6" s="366"/>
      <c r="DRI6" s="366"/>
      <c r="DRJ6" s="366"/>
      <c r="DRK6" s="366"/>
      <c r="DRL6" s="366"/>
      <c r="DRM6" s="366"/>
      <c r="DRN6" s="366"/>
      <c r="DRO6" s="366"/>
      <c r="DRP6" s="366"/>
      <c r="DRQ6" s="366"/>
      <c r="DRR6" s="366"/>
      <c r="DRS6" s="366"/>
      <c r="DRT6" s="366"/>
      <c r="DRU6" s="366"/>
      <c r="DRV6" s="366"/>
      <c r="DRW6" s="366"/>
      <c r="DRX6" s="366"/>
      <c r="DRY6" s="366"/>
      <c r="DRZ6" s="366"/>
      <c r="DSA6" s="366"/>
      <c r="DSB6" s="366"/>
      <c r="DSC6" s="366"/>
      <c r="DSD6" s="366"/>
      <c r="DSE6" s="366"/>
      <c r="DSF6" s="366"/>
      <c r="DSG6" s="366"/>
      <c r="DSH6" s="366"/>
      <c r="DSI6" s="366"/>
      <c r="DSJ6" s="366"/>
      <c r="DSK6" s="366"/>
      <c r="DSL6" s="366"/>
      <c r="DSM6" s="366"/>
      <c r="DSN6" s="366"/>
      <c r="DSO6" s="366"/>
      <c r="DSP6" s="366"/>
      <c r="DSQ6" s="366"/>
      <c r="DSR6" s="366"/>
      <c r="DSS6" s="366"/>
      <c r="DST6" s="366"/>
      <c r="DSU6" s="366"/>
      <c r="DSV6" s="366"/>
      <c r="DSW6" s="366"/>
      <c r="DSX6" s="366"/>
      <c r="DSY6" s="366"/>
      <c r="DSZ6" s="366"/>
      <c r="DTA6" s="366"/>
      <c r="DTB6" s="366"/>
      <c r="DTC6" s="366"/>
      <c r="DTD6" s="366"/>
      <c r="DTE6" s="366"/>
      <c r="DTF6" s="366"/>
      <c r="DTG6" s="366"/>
      <c r="DTH6" s="366"/>
      <c r="DTI6" s="366"/>
      <c r="DTJ6" s="366"/>
      <c r="DTK6" s="366"/>
      <c r="DTL6" s="366"/>
      <c r="DTM6" s="366"/>
      <c r="DTN6" s="366"/>
      <c r="DTO6" s="366"/>
      <c r="DTP6" s="366"/>
      <c r="DTQ6" s="366"/>
      <c r="DTR6" s="366"/>
      <c r="DTS6" s="366"/>
      <c r="DTT6" s="366"/>
      <c r="DTU6" s="366"/>
      <c r="DTV6" s="366"/>
      <c r="DTW6" s="366"/>
      <c r="DTX6" s="366"/>
      <c r="DTY6" s="366"/>
      <c r="DTZ6" s="366"/>
      <c r="DUA6" s="366"/>
      <c r="DUB6" s="366"/>
      <c r="DUC6" s="366"/>
      <c r="DUD6" s="366"/>
      <c r="DUE6" s="366"/>
      <c r="DUF6" s="366"/>
      <c r="DUG6" s="366"/>
      <c r="DUH6" s="366"/>
      <c r="DUI6" s="366"/>
      <c r="DUJ6" s="366"/>
      <c r="DUK6" s="366"/>
      <c r="DUL6" s="366"/>
      <c r="DUM6" s="366"/>
      <c r="DUN6" s="366"/>
      <c r="DUO6" s="366"/>
      <c r="DUP6" s="366"/>
      <c r="DUQ6" s="366"/>
      <c r="DUR6" s="366"/>
      <c r="DUS6" s="366"/>
      <c r="DUT6" s="366"/>
      <c r="DUU6" s="366"/>
      <c r="DUV6" s="366"/>
      <c r="DUW6" s="366"/>
      <c r="DUX6" s="366"/>
      <c r="DUY6" s="366"/>
      <c r="DUZ6" s="366"/>
      <c r="DVA6" s="366"/>
      <c r="DVB6" s="366"/>
      <c r="DVC6" s="366"/>
      <c r="DVD6" s="366"/>
      <c r="DVE6" s="366"/>
      <c r="DVF6" s="366"/>
      <c r="DVG6" s="366"/>
      <c r="DVH6" s="366"/>
      <c r="DVI6" s="366"/>
      <c r="DVJ6" s="366"/>
      <c r="DVK6" s="366"/>
      <c r="DVL6" s="366"/>
      <c r="DVM6" s="366"/>
      <c r="DVN6" s="366"/>
      <c r="DVO6" s="366"/>
      <c r="DVP6" s="366"/>
      <c r="DVQ6" s="366"/>
      <c r="DVR6" s="366"/>
      <c r="DVS6" s="366"/>
      <c r="DVT6" s="366"/>
      <c r="DVU6" s="366"/>
      <c r="DVV6" s="366"/>
      <c r="DVW6" s="366"/>
      <c r="DVX6" s="366"/>
      <c r="DVY6" s="366"/>
      <c r="DVZ6" s="366"/>
      <c r="DWA6" s="366"/>
      <c r="DWB6" s="366"/>
      <c r="DWC6" s="366"/>
      <c r="DWD6" s="366"/>
      <c r="DWE6" s="366"/>
      <c r="DWF6" s="366"/>
      <c r="DWG6" s="366"/>
      <c r="DWH6" s="366"/>
      <c r="DWI6" s="366"/>
      <c r="DWJ6" s="366"/>
      <c r="DWK6" s="366"/>
      <c r="DWL6" s="366"/>
      <c r="DWM6" s="366"/>
      <c r="DWN6" s="366"/>
      <c r="DWO6" s="366"/>
      <c r="DWP6" s="366"/>
      <c r="DWQ6" s="366"/>
      <c r="DWR6" s="366"/>
      <c r="DWS6" s="366"/>
      <c r="DWT6" s="366"/>
      <c r="DWU6" s="366"/>
      <c r="DWV6" s="366"/>
      <c r="DWW6" s="366"/>
      <c r="DWX6" s="366"/>
      <c r="DWY6" s="366"/>
      <c r="DWZ6" s="366"/>
      <c r="DXA6" s="366"/>
      <c r="DXB6" s="366"/>
      <c r="DXC6" s="366"/>
      <c r="DXD6" s="366"/>
      <c r="DXE6" s="366"/>
      <c r="DXF6" s="366"/>
      <c r="DXG6" s="366"/>
      <c r="DXH6" s="366"/>
      <c r="DXI6" s="366"/>
      <c r="DXJ6" s="366"/>
      <c r="DXK6" s="366"/>
      <c r="DXL6" s="366"/>
      <c r="DXM6" s="366"/>
      <c r="DXN6" s="366"/>
      <c r="DXO6" s="366"/>
      <c r="DXP6" s="366"/>
      <c r="DXQ6" s="366"/>
      <c r="DXR6" s="366"/>
      <c r="DXS6" s="366"/>
      <c r="DXT6" s="366"/>
      <c r="DXU6" s="366"/>
      <c r="DXV6" s="366"/>
      <c r="DXW6" s="366"/>
      <c r="DXX6" s="366"/>
      <c r="DXY6" s="366"/>
      <c r="DXZ6" s="366"/>
      <c r="DYA6" s="366"/>
      <c r="DYB6" s="366"/>
      <c r="DYC6" s="366"/>
      <c r="DYD6" s="366"/>
      <c r="DYE6" s="366"/>
      <c r="DYF6" s="366"/>
      <c r="DYG6" s="366"/>
      <c r="DYH6" s="366"/>
      <c r="DYI6" s="366"/>
      <c r="DYJ6" s="366"/>
      <c r="DYK6" s="366"/>
      <c r="DYL6" s="366"/>
      <c r="DYM6" s="366"/>
      <c r="DYN6" s="366"/>
      <c r="DYO6" s="366"/>
      <c r="DYP6" s="366"/>
      <c r="DYQ6" s="366"/>
      <c r="DYR6" s="366"/>
      <c r="DYS6" s="366"/>
      <c r="DYT6" s="366"/>
      <c r="DYU6" s="366"/>
      <c r="DYV6" s="366"/>
      <c r="DYW6" s="366"/>
      <c r="DYX6" s="366"/>
      <c r="DYY6" s="366"/>
      <c r="DYZ6" s="366"/>
      <c r="DZA6" s="366"/>
      <c r="DZB6" s="366"/>
      <c r="DZC6" s="366"/>
      <c r="DZD6" s="366"/>
      <c r="DZE6" s="366"/>
      <c r="DZF6" s="366"/>
      <c r="DZG6" s="366"/>
      <c r="DZH6" s="366"/>
      <c r="DZI6" s="366"/>
      <c r="DZJ6" s="366"/>
      <c r="DZK6" s="366"/>
      <c r="DZL6" s="366"/>
      <c r="DZM6" s="366"/>
      <c r="DZN6" s="366"/>
      <c r="DZO6" s="366"/>
      <c r="DZP6" s="366"/>
      <c r="DZQ6" s="366"/>
      <c r="DZR6" s="366"/>
      <c r="DZS6" s="366"/>
      <c r="DZT6" s="366"/>
      <c r="DZU6" s="366"/>
      <c r="DZV6" s="366"/>
      <c r="DZW6" s="366"/>
      <c r="DZX6" s="366"/>
      <c r="DZY6" s="366"/>
      <c r="DZZ6" s="366"/>
      <c r="EAA6" s="366"/>
      <c r="EAB6" s="366"/>
      <c r="EAC6" s="366"/>
      <c r="EAD6" s="366"/>
      <c r="EAE6" s="366"/>
      <c r="EAF6" s="366"/>
      <c r="EAG6" s="366"/>
      <c r="EAH6" s="366"/>
      <c r="EAI6" s="366"/>
      <c r="EAJ6" s="366"/>
      <c r="EAK6" s="366"/>
      <c r="EAL6" s="366"/>
      <c r="EAM6" s="366"/>
      <c r="EAN6" s="366"/>
      <c r="EAO6" s="366"/>
      <c r="EAP6" s="366"/>
      <c r="EAQ6" s="366"/>
      <c r="EAR6" s="366"/>
      <c r="EAS6" s="366"/>
      <c r="EAT6" s="366"/>
      <c r="EAU6" s="366"/>
      <c r="EAV6" s="366"/>
      <c r="EAW6" s="366"/>
      <c r="EAX6" s="366"/>
      <c r="EAY6" s="366"/>
      <c r="EAZ6" s="366"/>
      <c r="EBA6" s="366"/>
      <c r="EBB6" s="366"/>
      <c r="EBC6" s="366"/>
      <c r="EBD6" s="366"/>
      <c r="EBE6" s="366"/>
      <c r="EBF6" s="366"/>
      <c r="EBG6" s="366"/>
      <c r="EBH6" s="366"/>
      <c r="EBI6" s="366"/>
      <c r="EBJ6" s="366"/>
      <c r="EBK6" s="366"/>
      <c r="EBL6" s="366"/>
      <c r="EBM6" s="366"/>
      <c r="EBN6" s="366"/>
      <c r="EBO6" s="366"/>
      <c r="EBP6" s="366"/>
      <c r="EBQ6" s="366"/>
      <c r="EBR6" s="366"/>
      <c r="EBS6" s="366"/>
      <c r="EBT6" s="366"/>
      <c r="EBU6" s="366"/>
      <c r="EBV6" s="366"/>
      <c r="EBW6" s="366"/>
      <c r="EBX6" s="366"/>
      <c r="EBY6" s="366"/>
      <c r="EBZ6" s="366"/>
      <c r="ECA6" s="366"/>
      <c r="ECB6" s="366"/>
      <c r="ECC6" s="366"/>
      <c r="ECD6" s="366"/>
      <c r="ECE6" s="366"/>
      <c r="ECF6" s="366"/>
      <c r="ECG6" s="366"/>
      <c r="ECH6" s="366"/>
      <c r="ECI6" s="366"/>
      <c r="ECJ6" s="366"/>
      <c r="ECK6" s="366"/>
      <c r="ECL6" s="366"/>
      <c r="ECM6" s="366"/>
      <c r="ECN6" s="366"/>
      <c r="ECO6" s="366"/>
      <c r="ECP6" s="366"/>
      <c r="ECQ6" s="366"/>
      <c r="ECR6" s="366"/>
      <c r="ECS6" s="366"/>
      <c r="ECT6" s="366"/>
      <c r="ECU6" s="366"/>
      <c r="ECV6" s="366"/>
      <c r="ECW6" s="366"/>
      <c r="ECX6" s="366"/>
      <c r="ECY6" s="366"/>
      <c r="ECZ6" s="366"/>
      <c r="EDA6" s="366"/>
      <c r="EDB6" s="366"/>
      <c r="EDC6" s="366"/>
      <c r="EDD6" s="366"/>
      <c r="EDE6" s="366"/>
      <c r="EDF6" s="366"/>
      <c r="EDG6" s="366"/>
      <c r="EDH6" s="366"/>
      <c r="EDI6" s="366"/>
      <c r="EDJ6" s="366"/>
      <c r="EDK6" s="366"/>
      <c r="EDL6" s="366"/>
      <c r="EDM6" s="366"/>
      <c r="EDN6" s="366"/>
      <c r="EDO6" s="366"/>
      <c r="EDP6" s="366"/>
      <c r="EDQ6" s="366"/>
      <c r="EDR6" s="366"/>
      <c r="EDS6" s="366"/>
      <c r="EDT6" s="366"/>
      <c r="EDU6" s="366"/>
      <c r="EDV6" s="366"/>
      <c r="EDW6" s="366"/>
      <c r="EDX6" s="366"/>
      <c r="EDY6" s="366"/>
      <c r="EDZ6" s="366"/>
      <c r="EEA6" s="366"/>
      <c r="EEB6" s="366"/>
      <c r="EEC6" s="366"/>
      <c r="EED6" s="366"/>
      <c r="EEE6" s="366"/>
      <c r="EEF6" s="366"/>
      <c r="EEG6" s="366"/>
      <c r="EEH6" s="366"/>
      <c r="EEI6" s="366"/>
      <c r="EEJ6" s="366"/>
      <c r="EEK6" s="366"/>
      <c r="EEL6" s="366"/>
      <c r="EEM6" s="366"/>
      <c r="EEN6" s="366"/>
      <c r="EEO6" s="366"/>
      <c r="EEP6" s="366"/>
      <c r="EEQ6" s="366"/>
      <c r="EER6" s="366"/>
      <c r="EES6" s="366"/>
      <c r="EET6" s="366"/>
      <c r="EEU6" s="366"/>
      <c r="EEV6" s="366"/>
      <c r="EEW6" s="366"/>
      <c r="EEX6" s="366"/>
      <c r="EEY6" s="366"/>
      <c r="EEZ6" s="366"/>
      <c r="EFA6" s="366"/>
      <c r="EFB6" s="366"/>
      <c r="EFC6" s="366"/>
      <c r="EFD6" s="366"/>
      <c r="EFE6" s="366"/>
      <c r="EFF6" s="366"/>
      <c r="EFG6" s="366"/>
      <c r="EFH6" s="366"/>
      <c r="EFI6" s="366"/>
      <c r="EFJ6" s="366"/>
      <c r="EFK6" s="366"/>
      <c r="EFL6" s="366"/>
      <c r="EFM6" s="366"/>
      <c r="EFN6" s="366"/>
      <c r="EFO6" s="366"/>
      <c r="EFP6" s="366"/>
      <c r="EFQ6" s="366"/>
      <c r="EFR6" s="366"/>
      <c r="EFS6" s="366"/>
      <c r="EFT6" s="366"/>
      <c r="EFU6" s="366"/>
      <c r="EFV6" s="366"/>
      <c r="EFW6" s="366"/>
      <c r="EFX6" s="366"/>
      <c r="EFY6" s="366"/>
      <c r="EFZ6" s="366"/>
      <c r="EGA6" s="366"/>
      <c r="EGB6" s="366"/>
      <c r="EGC6" s="366"/>
      <c r="EGD6" s="366"/>
      <c r="EGE6" s="366"/>
      <c r="EGF6" s="366"/>
      <c r="EGG6" s="366"/>
      <c r="EGH6" s="366"/>
      <c r="EGI6" s="366"/>
      <c r="EGJ6" s="366"/>
      <c r="EGK6" s="366"/>
      <c r="EGL6" s="366"/>
      <c r="EGM6" s="366"/>
      <c r="EGN6" s="366"/>
      <c r="EGO6" s="366"/>
      <c r="EGP6" s="366"/>
      <c r="EGQ6" s="366"/>
      <c r="EGR6" s="366"/>
      <c r="EGS6" s="366"/>
      <c r="EGT6" s="366"/>
      <c r="EGU6" s="366"/>
      <c r="EGV6" s="366"/>
      <c r="EGW6" s="366"/>
      <c r="EGX6" s="366"/>
      <c r="EGY6" s="366"/>
      <c r="EGZ6" s="366"/>
      <c r="EHA6" s="366"/>
      <c r="EHB6" s="366"/>
      <c r="EHC6" s="366"/>
      <c r="EHD6" s="366"/>
      <c r="EHE6" s="366"/>
      <c r="EHF6" s="366"/>
      <c r="EHG6" s="366"/>
      <c r="EHH6" s="366"/>
      <c r="EHI6" s="366"/>
      <c r="EHJ6" s="366"/>
      <c r="EHK6" s="366"/>
      <c r="EHL6" s="366"/>
      <c r="EHM6" s="366"/>
      <c r="EHN6" s="366"/>
      <c r="EHO6" s="366"/>
      <c r="EHP6" s="366"/>
      <c r="EHQ6" s="366"/>
      <c r="EHR6" s="366"/>
      <c r="EHS6" s="366"/>
      <c r="EHT6" s="366"/>
      <c r="EHU6" s="366"/>
      <c r="EHV6" s="366"/>
      <c r="EHW6" s="366"/>
      <c r="EHX6" s="366"/>
      <c r="EHY6" s="366"/>
      <c r="EHZ6" s="366"/>
      <c r="EIA6" s="366"/>
      <c r="EIB6" s="366"/>
      <c r="EIC6" s="366"/>
      <c r="EID6" s="366"/>
      <c r="EIE6" s="366"/>
      <c r="EIF6" s="366"/>
      <c r="EIG6" s="366"/>
      <c r="EIH6" s="366"/>
      <c r="EII6" s="366"/>
      <c r="EIJ6" s="366"/>
      <c r="EIK6" s="366"/>
      <c r="EIL6" s="366"/>
      <c r="EIM6" s="366"/>
      <c r="EIN6" s="366"/>
      <c r="EIO6" s="366"/>
      <c r="EIP6" s="366"/>
      <c r="EIQ6" s="366"/>
      <c r="EIR6" s="366"/>
      <c r="EIS6" s="366"/>
      <c r="EIT6" s="366"/>
      <c r="EIU6" s="366"/>
      <c r="EIV6" s="366"/>
      <c r="EIW6" s="366"/>
      <c r="EIX6" s="366"/>
      <c r="EIY6" s="366"/>
      <c r="EIZ6" s="366"/>
      <c r="EJA6" s="366"/>
      <c r="EJB6" s="366"/>
      <c r="EJC6" s="366"/>
      <c r="EJD6" s="366"/>
      <c r="EJE6" s="366"/>
      <c r="EJF6" s="366"/>
      <c r="EJG6" s="366"/>
      <c r="EJH6" s="366"/>
      <c r="EJI6" s="366"/>
      <c r="EJJ6" s="366"/>
      <c r="EJK6" s="366"/>
      <c r="EJL6" s="366"/>
      <c r="EJM6" s="366"/>
      <c r="EJN6" s="366"/>
      <c r="EJO6" s="366"/>
      <c r="EJP6" s="366"/>
      <c r="EJQ6" s="366"/>
      <c r="EJR6" s="366"/>
      <c r="EJS6" s="366"/>
      <c r="EJT6" s="366"/>
      <c r="EJU6" s="366"/>
      <c r="EJV6" s="366"/>
      <c r="EJW6" s="366"/>
      <c r="EJX6" s="366"/>
      <c r="EJY6" s="366"/>
      <c r="EJZ6" s="366"/>
      <c r="EKA6" s="366"/>
      <c r="EKB6" s="366"/>
      <c r="EKC6" s="366"/>
      <c r="EKD6" s="366"/>
      <c r="EKE6" s="366"/>
      <c r="EKF6" s="366"/>
      <c r="EKG6" s="366"/>
      <c r="EKH6" s="366"/>
      <c r="EKI6" s="366"/>
      <c r="EKJ6" s="366"/>
      <c r="EKK6" s="366"/>
      <c r="EKL6" s="366"/>
      <c r="EKM6" s="366"/>
      <c r="EKN6" s="366"/>
      <c r="EKO6" s="366"/>
      <c r="EKP6" s="366"/>
      <c r="EKQ6" s="366"/>
      <c r="EKR6" s="366"/>
      <c r="EKS6" s="366"/>
      <c r="EKT6" s="366"/>
      <c r="EKU6" s="366"/>
      <c r="EKV6" s="366"/>
      <c r="EKW6" s="366"/>
      <c r="EKX6" s="366"/>
      <c r="EKY6" s="366"/>
      <c r="EKZ6" s="366"/>
      <c r="ELA6" s="366"/>
      <c r="ELB6" s="366"/>
      <c r="ELC6" s="366"/>
      <c r="ELD6" s="366"/>
      <c r="ELE6" s="366"/>
      <c r="ELF6" s="366"/>
      <c r="ELG6" s="366"/>
      <c r="ELH6" s="366"/>
      <c r="ELI6" s="366"/>
      <c r="ELJ6" s="366"/>
      <c r="ELK6" s="366"/>
      <c r="ELL6" s="366"/>
      <c r="ELM6" s="366"/>
      <c r="ELN6" s="366"/>
      <c r="ELO6" s="366"/>
      <c r="ELP6" s="366"/>
      <c r="ELQ6" s="366"/>
      <c r="ELR6" s="366"/>
      <c r="ELS6" s="366"/>
      <c r="ELT6" s="366"/>
      <c r="ELU6" s="366"/>
      <c r="ELV6" s="366"/>
      <c r="ELW6" s="366"/>
      <c r="ELX6" s="366"/>
      <c r="ELY6" s="366"/>
      <c r="ELZ6" s="366"/>
      <c r="EMA6" s="366"/>
      <c r="EMB6" s="366"/>
      <c r="EMC6" s="366"/>
      <c r="EMD6" s="366"/>
      <c r="EME6" s="366"/>
      <c r="EMF6" s="366"/>
      <c r="EMG6" s="366"/>
      <c r="EMH6" s="366"/>
      <c r="EMI6" s="366"/>
      <c r="EMJ6" s="366"/>
      <c r="EMK6" s="366"/>
      <c r="EML6" s="366"/>
      <c r="EMM6" s="366"/>
      <c r="EMN6" s="366"/>
      <c r="EMO6" s="366"/>
      <c r="EMP6" s="366"/>
      <c r="EMQ6" s="366"/>
      <c r="EMR6" s="366"/>
      <c r="EMS6" s="366"/>
      <c r="EMT6" s="366"/>
      <c r="EMU6" s="366"/>
      <c r="EMV6" s="366"/>
      <c r="EMW6" s="366"/>
      <c r="EMX6" s="366"/>
      <c r="EMY6" s="366"/>
      <c r="EMZ6" s="366"/>
      <c r="ENA6" s="366"/>
      <c r="ENB6" s="366"/>
      <c r="ENC6" s="366"/>
      <c r="END6" s="366"/>
      <c r="ENE6" s="366"/>
      <c r="ENF6" s="366"/>
      <c r="ENG6" s="366"/>
      <c r="ENH6" s="366"/>
      <c r="ENI6" s="366"/>
      <c r="ENJ6" s="366"/>
      <c r="ENK6" s="366"/>
      <c r="ENL6" s="366"/>
      <c r="ENM6" s="366"/>
      <c r="ENN6" s="366"/>
      <c r="ENO6" s="366"/>
      <c r="ENP6" s="366"/>
      <c r="ENQ6" s="366"/>
      <c r="ENR6" s="366"/>
      <c r="ENS6" s="366"/>
      <c r="ENT6" s="366"/>
      <c r="ENU6" s="366"/>
      <c r="ENV6" s="366"/>
      <c r="ENW6" s="366"/>
      <c r="ENX6" s="366"/>
      <c r="ENY6" s="366"/>
      <c r="ENZ6" s="366"/>
      <c r="EOA6" s="366"/>
      <c r="EOB6" s="366"/>
      <c r="EOC6" s="366"/>
      <c r="EOD6" s="366"/>
      <c r="EOE6" s="366"/>
      <c r="EOF6" s="366"/>
      <c r="EOG6" s="366"/>
      <c r="EOH6" s="366"/>
      <c r="EOI6" s="366"/>
      <c r="EOJ6" s="366"/>
      <c r="EOK6" s="366"/>
      <c r="EOL6" s="366"/>
      <c r="EOM6" s="366"/>
      <c r="EON6" s="366"/>
      <c r="EOO6" s="366"/>
      <c r="EOP6" s="366"/>
      <c r="EOQ6" s="366"/>
      <c r="EOR6" s="366"/>
      <c r="EOS6" s="366"/>
      <c r="EOT6" s="366"/>
      <c r="EOU6" s="366"/>
      <c r="EOV6" s="366"/>
      <c r="EOW6" s="366"/>
      <c r="EOX6" s="366"/>
      <c r="EOY6" s="366"/>
      <c r="EOZ6" s="366"/>
      <c r="EPA6" s="366"/>
      <c r="EPB6" s="366"/>
      <c r="EPC6" s="366"/>
      <c r="EPD6" s="366"/>
      <c r="EPE6" s="366"/>
      <c r="EPF6" s="366"/>
      <c r="EPG6" s="366"/>
      <c r="EPH6" s="366"/>
      <c r="EPI6" s="366"/>
      <c r="EPJ6" s="366"/>
      <c r="EPK6" s="366"/>
      <c r="EPL6" s="366"/>
      <c r="EPM6" s="366"/>
      <c r="EPN6" s="366"/>
      <c r="EPO6" s="366"/>
      <c r="EPP6" s="366"/>
      <c r="EPQ6" s="366"/>
      <c r="EPR6" s="366"/>
      <c r="EPS6" s="366"/>
      <c r="EPT6" s="366"/>
      <c r="EPU6" s="366"/>
      <c r="EPV6" s="366"/>
      <c r="EPW6" s="366"/>
      <c r="EPX6" s="366"/>
      <c r="EPY6" s="366"/>
      <c r="EPZ6" s="366"/>
      <c r="EQA6" s="366"/>
      <c r="EQB6" s="366"/>
      <c r="EQC6" s="366"/>
      <c r="EQD6" s="366"/>
      <c r="EQE6" s="366"/>
      <c r="EQF6" s="366"/>
      <c r="EQG6" s="366"/>
      <c r="EQH6" s="366"/>
      <c r="EQI6" s="366"/>
      <c r="EQJ6" s="366"/>
      <c r="EQK6" s="366"/>
      <c r="EQL6" s="366"/>
      <c r="EQM6" s="366"/>
      <c r="EQN6" s="366"/>
      <c r="EQO6" s="366"/>
      <c r="EQP6" s="366"/>
      <c r="EQQ6" s="366"/>
      <c r="EQR6" s="366"/>
      <c r="EQS6" s="366"/>
      <c r="EQT6" s="366"/>
      <c r="EQU6" s="366"/>
      <c r="EQV6" s="366"/>
      <c r="EQW6" s="366"/>
      <c r="EQX6" s="366"/>
      <c r="EQY6" s="366"/>
      <c r="EQZ6" s="366"/>
      <c r="ERA6" s="366"/>
      <c r="ERB6" s="366"/>
      <c r="ERC6" s="366"/>
      <c r="ERD6" s="366"/>
      <c r="ERE6" s="366"/>
      <c r="ERF6" s="366"/>
      <c r="ERG6" s="366"/>
      <c r="ERH6" s="366"/>
      <c r="ERI6" s="366"/>
      <c r="ERJ6" s="366"/>
      <c r="ERK6" s="366"/>
      <c r="ERL6" s="366"/>
      <c r="ERM6" s="366"/>
      <c r="ERN6" s="366"/>
      <c r="ERO6" s="366"/>
      <c r="ERP6" s="366"/>
      <c r="ERQ6" s="366"/>
      <c r="ERR6" s="366"/>
      <c r="ERS6" s="366"/>
      <c r="ERT6" s="366"/>
      <c r="ERU6" s="366"/>
      <c r="ERV6" s="366"/>
      <c r="ERW6" s="366"/>
      <c r="ERX6" s="366"/>
      <c r="ERY6" s="366"/>
      <c r="ERZ6" s="366"/>
      <c r="ESA6" s="366"/>
      <c r="ESB6" s="366"/>
      <c r="ESC6" s="366"/>
      <c r="ESD6" s="366"/>
      <c r="ESE6" s="366"/>
      <c r="ESF6" s="366"/>
      <c r="ESG6" s="366"/>
      <c r="ESH6" s="366"/>
      <c r="ESI6" s="366"/>
      <c r="ESJ6" s="366"/>
      <c r="ESK6" s="366"/>
      <c r="ESL6" s="366"/>
      <c r="ESM6" s="366"/>
      <c r="ESN6" s="366"/>
      <c r="ESO6" s="366"/>
      <c r="ESP6" s="366"/>
      <c r="ESQ6" s="366"/>
      <c r="ESR6" s="366"/>
      <c r="ESS6" s="366"/>
      <c r="EST6" s="366"/>
      <c r="ESU6" s="366"/>
      <c r="ESV6" s="366"/>
      <c r="ESW6" s="366"/>
      <c r="ESX6" s="366"/>
      <c r="ESY6" s="366"/>
      <c r="ESZ6" s="366"/>
      <c r="ETA6" s="366"/>
      <c r="ETB6" s="366"/>
      <c r="ETC6" s="366"/>
      <c r="ETD6" s="366"/>
      <c r="ETE6" s="366"/>
      <c r="ETF6" s="366"/>
      <c r="ETG6" s="366"/>
      <c r="ETH6" s="366"/>
      <c r="ETI6" s="366"/>
      <c r="ETJ6" s="366"/>
      <c r="ETK6" s="366"/>
      <c r="ETL6" s="366"/>
      <c r="ETM6" s="366"/>
      <c r="ETN6" s="366"/>
      <c r="ETO6" s="366"/>
      <c r="ETP6" s="366"/>
      <c r="ETQ6" s="366"/>
      <c r="ETR6" s="366"/>
      <c r="ETS6" s="366"/>
      <c r="ETT6" s="366"/>
      <c r="ETU6" s="366"/>
      <c r="ETV6" s="366"/>
      <c r="ETW6" s="366"/>
      <c r="ETX6" s="366"/>
      <c r="ETY6" s="366"/>
      <c r="ETZ6" s="366"/>
      <c r="EUA6" s="366"/>
      <c r="EUB6" s="366"/>
      <c r="EUC6" s="366"/>
      <c r="EUD6" s="366"/>
      <c r="EUE6" s="366"/>
      <c r="EUF6" s="366"/>
      <c r="EUG6" s="366"/>
      <c r="EUH6" s="366"/>
      <c r="EUI6" s="366"/>
      <c r="EUJ6" s="366"/>
      <c r="EUK6" s="366"/>
      <c r="EUL6" s="366"/>
      <c r="EUM6" s="366"/>
      <c r="EUN6" s="366"/>
      <c r="EUO6" s="366"/>
      <c r="EUP6" s="366"/>
      <c r="EUQ6" s="366"/>
      <c r="EUR6" s="366"/>
      <c r="EUS6" s="366"/>
      <c r="EUT6" s="366"/>
      <c r="EUU6" s="366"/>
      <c r="EUV6" s="366"/>
      <c r="EUW6" s="366"/>
      <c r="EUX6" s="366"/>
      <c r="EUY6" s="366"/>
      <c r="EUZ6" s="366"/>
      <c r="EVA6" s="366"/>
      <c r="EVB6" s="366"/>
      <c r="EVC6" s="366"/>
      <c r="EVD6" s="366"/>
      <c r="EVE6" s="366"/>
      <c r="EVF6" s="366"/>
      <c r="EVG6" s="366"/>
      <c r="EVH6" s="366"/>
      <c r="EVI6" s="366"/>
      <c r="EVJ6" s="366"/>
      <c r="EVK6" s="366"/>
      <c r="EVL6" s="366"/>
      <c r="EVM6" s="366"/>
      <c r="EVN6" s="366"/>
      <c r="EVO6" s="366"/>
      <c r="EVP6" s="366"/>
      <c r="EVQ6" s="366"/>
      <c r="EVR6" s="366"/>
      <c r="EVS6" s="366"/>
      <c r="EVT6" s="366"/>
      <c r="EVU6" s="366"/>
      <c r="EVV6" s="366"/>
      <c r="EVW6" s="366"/>
      <c r="EVX6" s="366"/>
      <c r="EVY6" s="366"/>
      <c r="EVZ6" s="366"/>
      <c r="EWA6" s="366"/>
      <c r="EWB6" s="366"/>
      <c r="EWC6" s="366"/>
      <c r="EWD6" s="366"/>
      <c r="EWE6" s="366"/>
      <c r="EWF6" s="366"/>
      <c r="EWG6" s="366"/>
      <c r="EWH6" s="366"/>
      <c r="EWI6" s="366"/>
      <c r="EWJ6" s="366"/>
      <c r="EWK6" s="366"/>
      <c r="EWL6" s="366"/>
      <c r="EWM6" s="366"/>
      <c r="EWN6" s="366"/>
      <c r="EWO6" s="366"/>
      <c r="EWP6" s="366"/>
      <c r="EWQ6" s="366"/>
      <c r="EWR6" s="366"/>
      <c r="EWS6" s="366"/>
      <c r="EWT6" s="366"/>
      <c r="EWU6" s="366"/>
      <c r="EWV6" s="366"/>
      <c r="EWW6" s="366"/>
      <c r="EWX6" s="366"/>
      <c r="EWY6" s="366"/>
      <c r="EWZ6" s="366"/>
      <c r="EXA6" s="366"/>
      <c r="EXB6" s="366"/>
      <c r="EXC6" s="366"/>
      <c r="EXD6" s="366"/>
      <c r="EXE6" s="366"/>
      <c r="EXF6" s="366"/>
      <c r="EXG6" s="366"/>
      <c r="EXH6" s="366"/>
      <c r="EXI6" s="366"/>
      <c r="EXJ6" s="366"/>
      <c r="EXK6" s="366"/>
      <c r="EXL6" s="366"/>
      <c r="EXM6" s="366"/>
      <c r="EXN6" s="366"/>
      <c r="EXO6" s="366"/>
      <c r="EXP6" s="366"/>
      <c r="EXQ6" s="366"/>
      <c r="EXR6" s="366"/>
      <c r="EXS6" s="366"/>
      <c r="EXT6" s="366"/>
      <c r="EXU6" s="366"/>
      <c r="EXV6" s="366"/>
      <c r="EXW6" s="366"/>
      <c r="EXX6" s="366"/>
      <c r="EXY6" s="366"/>
      <c r="EXZ6" s="366"/>
      <c r="EYA6" s="366"/>
      <c r="EYB6" s="366"/>
      <c r="EYC6" s="366"/>
      <c r="EYD6" s="366"/>
      <c r="EYE6" s="366"/>
      <c r="EYF6" s="366"/>
      <c r="EYG6" s="366"/>
      <c r="EYH6" s="366"/>
      <c r="EYI6" s="366"/>
      <c r="EYJ6" s="366"/>
      <c r="EYK6" s="366"/>
      <c r="EYL6" s="366"/>
      <c r="EYM6" s="366"/>
      <c r="EYN6" s="366"/>
      <c r="EYO6" s="366"/>
      <c r="EYP6" s="366"/>
      <c r="EYQ6" s="366"/>
      <c r="EYR6" s="366"/>
      <c r="EYS6" s="366"/>
      <c r="EYT6" s="366"/>
      <c r="EYU6" s="366"/>
      <c r="EYV6" s="366"/>
      <c r="EYW6" s="366"/>
      <c r="EYX6" s="366"/>
      <c r="EYY6" s="366"/>
      <c r="EYZ6" s="366"/>
      <c r="EZA6" s="366"/>
      <c r="EZB6" s="366"/>
      <c r="EZC6" s="366"/>
      <c r="EZD6" s="366"/>
      <c r="EZE6" s="366"/>
      <c r="EZF6" s="366"/>
      <c r="EZG6" s="366"/>
      <c r="EZH6" s="366"/>
      <c r="EZI6" s="366"/>
      <c r="EZJ6" s="366"/>
      <c r="EZK6" s="366"/>
      <c r="EZL6" s="366"/>
      <c r="EZM6" s="366"/>
      <c r="EZN6" s="366"/>
      <c r="EZO6" s="366"/>
      <c r="EZP6" s="366"/>
      <c r="EZQ6" s="366"/>
      <c r="EZR6" s="366"/>
      <c r="EZS6" s="366"/>
      <c r="EZT6" s="366"/>
      <c r="EZU6" s="366"/>
      <c r="EZV6" s="366"/>
      <c r="EZW6" s="366"/>
      <c r="EZX6" s="366"/>
      <c r="EZY6" s="366"/>
      <c r="EZZ6" s="366"/>
      <c r="FAA6" s="366"/>
      <c r="FAB6" s="366"/>
      <c r="FAC6" s="366"/>
      <c r="FAD6" s="366"/>
      <c r="FAE6" s="366"/>
      <c r="FAF6" s="366"/>
      <c r="FAG6" s="366"/>
      <c r="FAH6" s="366"/>
      <c r="FAI6" s="366"/>
      <c r="FAJ6" s="366"/>
      <c r="FAK6" s="366"/>
      <c r="FAL6" s="366"/>
      <c r="FAM6" s="366"/>
      <c r="FAN6" s="366"/>
      <c r="FAO6" s="366"/>
      <c r="FAP6" s="366"/>
      <c r="FAQ6" s="366"/>
      <c r="FAR6" s="366"/>
      <c r="FAS6" s="366"/>
      <c r="FAT6" s="366"/>
      <c r="FAU6" s="366"/>
      <c r="FAV6" s="366"/>
      <c r="FAW6" s="366"/>
      <c r="FAX6" s="366"/>
      <c r="FAY6" s="366"/>
      <c r="FAZ6" s="366"/>
      <c r="FBA6" s="366"/>
      <c r="FBB6" s="366"/>
      <c r="FBC6" s="366"/>
      <c r="FBD6" s="366"/>
      <c r="FBE6" s="366"/>
      <c r="FBF6" s="366"/>
      <c r="FBG6" s="366"/>
      <c r="FBH6" s="366"/>
      <c r="FBI6" s="366"/>
      <c r="FBJ6" s="366"/>
      <c r="FBK6" s="366"/>
      <c r="FBL6" s="366"/>
      <c r="FBM6" s="366"/>
      <c r="FBN6" s="366"/>
      <c r="FBO6" s="366"/>
      <c r="FBP6" s="366"/>
      <c r="FBQ6" s="366"/>
      <c r="FBR6" s="366"/>
      <c r="FBS6" s="366"/>
      <c r="FBT6" s="366"/>
      <c r="FBU6" s="366"/>
      <c r="FBV6" s="366"/>
      <c r="FBW6" s="366"/>
      <c r="FBX6" s="366"/>
      <c r="FBY6" s="366"/>
      <c r="FBZ6" s="366"/>
      <c r="FCA6" s="366"/>
      <c r="FCB6" s="366"/>
      <c r="FCC6" s="366"/>
      <c r="FCD6" s="366"/>
      <c r="FCE6" s="366"/>
      <c r="FCF6" s="366"/>
      <c r="FCG6" s="366"/>
      <c r="FCH6" s="366"/>
      <c r="FCI6" s="366"/>
      <c r="FCJ6" s="366"/>
      <c r="FCK6" s="366"/>
      <c r="FCL6" s="366"/>
      <c r="FCM6" s="366"/>
      <c r="FCN6" s="366"/>
      <c r="FCO6" s="366"/>
      <c r="FCP6" s="366"/>
      <c r="FCQ6" s="366"/>
      <c r="FCR6" s="366"/>
      <c r="FCS6" s="366"/>
      <c r="FCT6" s="366"/>
      <c r="FCU6" s="366"/>
      <c r="FCV6" s="366"/>
      <c r="FCW6" s="366"/>
      <c r="FCX6" s="366"/>
      <c r="FCY6" s="366"/>
      <c r="FCZ6" s="366"/>
      <c r="FDA6" s="366"/>
      <c r="FDB6" s="366"/>
      <c r="FDC6" s="366"/>
      <c r="FDD6" s="366"/>
      <c r="FDE6" s="366"/>
      <c r="FDF6" s="366"/>
      <c r="FDG6" s="366"/>
      <c r="FDH6" s="366"/>
      <c r="FDI6" s="366"/>
      <c r="FDJ6" s="366"/>
      <c r="FDK6" s="366"/>
      <c r="FDL6" s="366"/>
      <c r="FDM6" s="366"/>
      <c r="FDN6" s="366"/>
      <c r="FDO6" s="366"/>
      <c r="FDP6" s="366"/>
      <c r="FDQ6" s="366"/>
      <c r="FDR6" s="366"/>
      <c r="FDS6" s="366"/>
      <c r="FDT6" s="366"/>
      <c r="FDU6" s="366"/>
      <c r="FDV6" s="366"/>
      <c r="FDW6" s="366"/>
      <c r="FDX6" s="366"/>
      <c r="FDY6" s="366"/>
      <c r="FDZ6" s="366"/>
      <c r="FEA6" s="366"/>
      <c r="FEB6" s="366"/>
      <c r="FEC6" s="366"/>
      <c r="FED6" s="366"/>
      <c r="FEE6" s="366"/>
      <c r="FEF6" s="366"/>
      <c r="FEG6" s="366"/>
      <c r="FEH6" s="366"/>
      <c r="FEI6" s="366"/>
      <c r="FEJ6" s="366"/>
      <c r="FEK6" s="366"/>
      <c r="FEL6" s="366"/>
      <c r="FEM6" s="366"/>
      <c r="FEN6" s="366"/>
      <c r="FEO6" s="366"/>
      <c r="FEP6" s="366"/>
      <c r="FEQ6" s="366"/>
      <c r="FER6" s="366"/>
      <c r="FES6" s="366"/>
      <c r="FET6" s="366"/>
      <c r="FEU6" s="366"/>
      <c r="FEV6" s="366"/>
      <c r="FEW6" s="366"/>
      <c r="FEX6" s="366"/>
      <c r="FEY6" s="366"/>
      <c r="FEZ6" s="366"/>
      <c r="FFA6" s="366"/>
      <c r="FFB6" s="366"/>
      <c r="FFC6" s="366"/>
      <c r="FFD6" s="366"/>
      <c r="FFE6" s="366"/>
      <c r="FFF6" s="366"/>
      <c r="FFG6" s="366"/>
      <c r="FFH6" s="366"/>
      <c r="FFI6" s="366"/>
      <c r="FFJ6" s="366"/>
      <c r="FFK6" s="366"/>
      <c r="FFL6" s="366"/>
      <c r="FFM6" s="366"/>
      <c r="FFN6" s="366"/>
      <c r="FFO6" s="366"/>
      <c r="FFP6" s="366"/>
      <c r="FFQ6" s="366"/>
      <c r="FFR6" s="366"/>
      <c r="FFS6" s="366"/>
      <c r="FFT6" s="366"/>
      <c r="FFU6" s="366"/>
      <c r="FFV6" s="366"/>
      <c r="FFW6" s="366"/>
      <c r="FFX6" s="366"/>
      <c r="FFY6" s="366"/>
      <c r="FFZ6" s="366"/>
      <c r="FGA6" s="366"/>
      <c r="FGB6" s="366"/>
      <c r="FGC6" s="366"/>
      <c r="FGD6" s="366"/>
      <c r="FGE6" s="366"/>
      <c r="FGF6" s="366"/>
      <c r="FGG6" s="366"/>
      <c r="FGH6" s="366"/>
      <c r="FGI6" s="366"/>
      <c r="FGJ6" s="366"/>
      <c r="FGK6" s="366"/>
      <c r="FGL6" s="366"/>
      <c r="FGM6" s="366"/>
      <c r="FGN6" s="366"/>
      <c r="FGO6" s="366"/>
      <c r="FGP6" s="366"/>
      <c r="FGQ6" s="366"/>
      <c r="FGR6" s="366"/>
      <c r="FGS6" s="366"/>
      <c r="FGT6" s="366"/>
      <c r="FGU6" s="366"/>
      <c r="FGV6" s="366"/>
      <c r="FGW6" s="366"/>
      <c r="FGX6" s="366"/>
      <c r="FGY6" s="366"/>
      <c r="FGZ6" s="366"/>
      <c r="FHA6" s="366"/>
      <c r="FHB6" s="366"/>
      <c r="FHC6" s="366"/>
      <c r="FHD6" s="366"/>
      <c r="FHE6" s="366"/>
      <c r="FHF6" s="366"/>
      <c r="FHG6" s="366"/>
      <c r="FHH6" s="366"/>
      <c r="FHI6" s="366"/>
      <c r="FHJ6" s="366"/>
      <c r="FHK6" s="366"/>
      <c r="FHL6" s="366"/>
      <c r="FHM6" s="366"/>
      <c r="FHN6" s="366"/>
      <c r="FHO6" s="366"/>
      <c r="FHP6" s="366"/>
      <c r="FHQ6" s="366"/>
      <c r="FHR6" s="366"/>
      <c r="FHS6" s="366"/>
      <c r="FHT6" s="366"/>
      <c r="FHU6" s="366"/>
      <c r="FHV6" s="366"/>
      <c r="FHW6" s="366"/>
      <c r="FHX6" s="366"/>
      <c r="FHY6" s="366"/>
      <c r="FHZ6" s="366"/>
      <c r="FIA6" s="366"/>
      <c r="FIB6" s="366"/>
      <c r="FIC6" s="366"/>
      <c r="FID6" s="366"/>
      <c r="FIE6" s="366"/>
      <c r="FIF6" s="366"/>
      <c r="FIG6" s="366"/>
      <c r="FIH6" s="366"/>
      <c r="FII6" s="366"/>
      <c r="FIJ6" s="366"/>
      <c r="FIK6" s="366"/>
      <c r="FIL6" s="366"/>
      <c r="FIM6" s="366"/>
      <c r="FIN6" s="366"/>
      <c r="FIO6" s="366"/>
      <c r="FIP6" s="366"/>
      <c r="FIQ6" s="366"/>
      <c r="FIR6" s="366"/>
      <c r="FIS6" s="366"/>
      <c r="FIT6" s="366"/>
      <c r="FIU6" s="366"/>
      <c r="FIV6" s="366"/>
      <c r="FIW6" s="366"/>
      <c r="FIX6" s="366"/>
      <c r="FIY6" s="366"/>
      <c r="FIZ6" s="366"/>
      <c r="FJA6" s="366"/>
      <c r="FJB6" s="366"/>
      <c r="FJC6" s="366"/>
      <c r="FJD6" s="366"/>
      <c r="FJE6" s="366"/>
      <c r="FJF6" s="366"/>
      <c r="FJG6" s="366"/>
      <c r="FJH6" s="366"/>
      <c r="FJI6" s="366"/>
      <c r="FJJ6" s="366"/>
      <c r="FJK6" s="366"/>
      <c r="FJL6" s="366"/>
      <c r="FJM6" s="366"/>
      <c r="FJN6" s="366"/>
      <c r="FJO6" s="366"/>
      <c r="FJP6" s="366"/>
      <c r="FJQ6" s="366"/>
      <c r="FJR6" s="366"/>
      <c r="FJS6" s="366"/>
      <c r="FJT6" s="366"/>
      <c r="FJU6" s="366"/>
      <c r="FJV6" s="366"/>
      <c r="FJW6" s="366"/>
      <c r="FJX6" s="366"/>
      <c r="FJY6" s="366"/>
      <c r="FJZ6" s="366"/>
      <c r="FKA6" s="366"/>
      <c r="FKB6" s="366"/>
      <c r="FKC6" s="366"/>
      <c r="FKD6" s="366"/>
      <c r="FKE6" s="366"/>
      <c r="FKF6" s="366"/>
      <c r="FKG6" s="366"/>
      <c r="FKH6" s="366"/>
      <c r="FKI6" s="366"/>
      <c r="FKJ6" s="366"/>
      <c r="FKK6" s="366"/>
      <c r="FKL6" s="366"/>
      <c r="FKM6" s="366"/>
      <c r="FKN6" s="366"/>
      <c r="FKO6" s="366"/>
      <c r="FKP6" s="366"/>
      <c r="FKQ6" s="366"/>
      <c r="FKR6" s="366"/>
      <c r="FKS6" s="366"/>
      <c r="FKT6" s="366"/>
      <c r="FKU6" s="366"/>
      <c r="FKV6" s="366"/>
      <c r="FKW6" s="366"/>
      <c r="FKX6" s="366"/>
      <c r="FKY6" s="366"/>
      <c r="FKZ6" s="366"/>
      <c r="FLA6" s="366"/>
      <c r="FLB6" s="366"/>
      <c r="FLC6" s="366"/>
      <c r="FLD6" s="366"/>
      <c r="FLE6" s="366"/>
      <c r="FLF6" s="366"/>
      <c r="FLG6" s="366"/>
      <c r="FLH6" s="366"/>
      <c r="FLI6" s="366"/>
      <c r="FLJ6" s="366"/>
      <c r="FLK6" s="366"/>
      <c r="FLL6" s="366"/>
      <c r="FLM6" s="366"/>
      <c r="FLN6" s="366"/>
      <c r="FLO6" s="366"/>
      <c r="FLP6" s="366"/>
      <c r="FLQ6" s="366"/>
      <c r="FLR6" s="366"/>
      <c r="FLS6" s="366"/>
      <c r="FLT6" s="366"/>
      <c r="FLU6" s="366"/>
      <c r="FLV6" s="366"/>
      <c r="FLW6" s="366"/>
      <c r="FLX6" s="366"/>
      <c r="FLY6" s="366"/>
      <c r="FLZ6" s="366"/>
      <c r="FMA6" s="366"/>
      <c r="FMB6" s="366"/>
      <c r="FMC6" s="366"/>
      <c r="FMD6" s="366"/>
      <c r="FME6" s="366"/>
      <c r="FMF6" s="366"/>
      <c r="FMG6" s="366"/>
      <c r="FMH6" s="366"/>
      <c r="FMI6" s="366"/>
      <c r="FMJ6" s="366"/>
      <c r="FMK6" s="366"/>
      <c r="FML6" s="366"/>
      <c r="FMM6" s="366"/>
      <c r="FMN6" s="366"/>
      <c r="FMO6" s="366"/>
      <c r="FMP6" s="366"/>
      <c r="FMQ6" s="366"/>
      <c r="FMR6" s="366"/>
      <c r="FMS6" s="366"/>
      <c r="FMT6" s="366"/>
      <c r="FMU6" s="366"/>
      <c r="FMV6" s="366"/>
      <c r="FMW6" s="366"/>
      <c r="FMX6" s="366"/>
      <c r="FMY6" s="366"/>
      <c r="FMZ6" s="366"/>
      <c r="FNA6" s="366"/>
      <c r="FNB6" s="366"/>
      <c r="FNC6" s="366"/>
      <c r="FND6" s="366"/>
      <c r="FNE6" s="366"/>
      <c r="FNF6" s="366"/>
      <c r="FNG6" s="366"/>
      <c r="FNH6" s="366"/>
      <c r="FNI6" s="366"/>
      <c r="FNJ6" s="366"/>
      <c r="FNK6" s="366"/>
      <c r="FNL6" s="366"/>
      <c r="FNM6" s="366"/>
      <c r="FNN6" s="366"/>
      <c r="FNO6" s="366"/>
      <c r="FNP6" s="366"/>
      <c r="FNQ6" s="366"/>
      <c r="FNR6" s="366"/>
      <c r="FNS6" s="366"/>
      <c r="FNT6" s="366"/>
      <c r="FNU6" s="366"/>
      <c r="FNV6" s="366"/>
      <c r="FNW6" s="366"/>
      <c r="FNX6" s="366"/>
      <c r="FNY6" s="366"/>
      <c r="FNZ6" s="366"/>
      <c r="FOA6" s="366"/>
      <c r="FOB6" s="366"/>
      <c r="FOC6" s="366"/>
      <c r="FOD6" s="366"/>
      <c r="FOE6" s="366"/>
      <c r="FOF6" s="366"/>
      <c r="FOG6" s="366"/>
      <c r="FOH6" s="366"/>
      <c r="FOI6" s="366"/>
      <c r="FOJ6" s="366"/>
      <c r="FOK6" s="366"/>
      <c r="FOL6" s="366"/>
      <c r="FOM6" s="366"/>
      <c r="FON6" s="366"/>
      <c r="FOO6" s="366"/>
      <c r="FOP6" s="366"/>
      <c r="FOQ6" s="366"/>
      <c r="FOR6" s="366"/>
      <c r="FOS6" s="366"/>
      <c r="FOT6" s="366"/>
      <c r="FOU6" s="366"/>
      <c r="FOV6" s="366"/>
      <c r="FOW6" s="366"/>
      <c r="FOX6" s="366"/>
      <c r="FOY6" s="366"/>
      <c r="FOZ6" s="366"/>
      <c r="FPA6" s="366"/>
      <c r="FPB6" s="366"/>
      <c r="FPC6" s="366"/>
      <c r="FPD6" s="366"/>
      <c r="FPE6" s="366"/>
      <c r="FPF6" s="366"/>
      <c r="FPG6" s="366"/>
      <c r="FPH6" s="366"/>
      <c r="FPI6" s="366"/>
      <c r="FPJ6" s="366"/>
      <c r="FPK6" s="366"/>
      <c r="FPL6" s="366"/>
      <c r="FPM6" s="366"/>
      <c r="FPN6" s="366"/>
      <c r="FPO6" s="366"/>
      <c r="FPP6" s="366"/>
      <c r="FPQ6" s="366"/>
      <c r="FPR6" s="366"/>
      <c r="FPS6" s="366"/>
      <c r="FPT6" s="366"/>
      <c r="FPU6" s="366"/>
      <c r="FPV6" s="366"/>
      <c r="FPW6" s="366"/>
      <c r="FPX6" s="366"/>
      <c r="FPY6" s="366"/>
      <c r="FPZ6" s="366"/>
      <c r="FQA6" s="366"/>
      <c r="FQB6" s="366"/>
      <c r="FQC6" s="366"/>
      <c r="FQD6" s="366"/>
      <c r="FQE6" s="366"/>
      <c r="FQF6" s="366"/>
      <c r="FQG6" s="366"/>
      <c r="FQH6" s="366"/>
      <c r="FQI6" s="366"/>
      <c r="FQJ6" s="366"/>
      <c r="FQK6" s="366"/>
      <c r="FQL6" s="366"/>
      <c r="FQM6" s="366"/>
      <c r="FQN6" s="366"/>
      <c r="FQO6" s="366"/>
      <c r="FQP6" s="366"/>
      <c r="FQQ6" s="366"/>
      <c r="FQR6" s="366"/>
      <c r="FQS6" s="366"/>
      <c r="FQT6" s="366"/>
      <c r="FQU6" s="366"/>
      <c r="FQV6" s="366"/>
      <c r="FQW6" s="366"/>
      <c r="FQX6" s="366"/>
      <c r="FQY6" s="366"/>
      <c r="FQZ6" s="366"/>
      <c r="FRA6" s="366"/>
      <c r="FRB6" s="366"/>
      <c r="FRC6" s="366"/>
      <c r="FRD6" s="366"/>
      <c r="FRE6" s="366"/>
      <c r="FRF6" s="366"/>
      <c r="FRG6" s="366"/>
      <c r="FRH6" s="366"/>
      <c r="FRI6" s="366"/>
      <c r="FRJ6" s="366"/>
      <c r="FRK6" s="366"/>
      <c r="FRL6" s="366"/>
      <c r="FRM6" s="366"/>
      <c r="FRN6" s="366"/>
      <c r="FRO6" s="366"/>
      <c r="FRP6" s="366"/>
      <c r="FRQ6" s="366"/>
      <c r="FRR6" s="366"/>
      <c r="FRS6" s="366"/>
      <c r="FRT6" s="366"/>
      <c r="FRU6" s="366"/>
      <c r="FRV6" s="366"/>
      <c r="FRW6" s="366"/>
      <c r="FRX6" s="366"/>
      <c r="FRY6" s="366"/>
      <c r="FRZ6" s="366"/>
      <c r="FSA6" s="366"/>
      <c r="FSB6" s="366"/>
      <c r="FSC6" s="366"/>
      <c r="FSD6" s="366"/>
      <c r="FSE6" s="366"/>
      <c r="FSF6" s="366"/>
      <c r="FSG6" s="366"/>
      <c r="FSH6" s="366"/>
      <c r="FSI6" s="366"/>
      <c r="FSJ6" s="366"/>
      <c r="FSK6" s="366"/>
      <c r="FSL6" s="366"/>
      <c r="FSM6" s="366"/>
      <c r="FSN6" s="366"/>
      <c r="FSO6" s="366"/>
      <c r="FSP6" s="366"/>
      <c r="FSQ6" s="366"/>
      <c r="FSR6" s="366"/>
      <c r="FSS6" s="366"/>
      <c r="FST6" s="366"/>
      <c r="FSU6" s="366"/>
      <c r="FSV6" s="366"/>
      <c r="FSW6" s="366"/>
      <c r="FSX6" s="366"/>
      <c r="FSY6" s="366"/>
      <c r="FSZ6" s="366"/>
      <c r="FTA6" s="366"/>
      <c r="FTB6" s="366"/>
      <c r="FTC6" s="366"/>
      <c r="FTD6" s="366"/>
      <c r="FTE6" s="366"/>
      <c r="FTF6" s="366"/>
      <c r="FTG6" s="366"/>
      <c r="FTH6" s="366"/>
      <c r="FTI6" s="366"/>
      <c r="FTJ6" s="366"/>
      <c r="FTK6" s="366"/>
      <c r="FTL6" s="366"/>
      <c r="FTM6" s="366"/>
      <c r="FTN6" s="366"/>
      <c r="FTO6" s="366"/>
      <c r="FTP6" s="366"/>
      <c r="FTQ6" s="366"/>
      <c r="FTR6" s="366"/>
      <c r="FTS6" s="366"/>
      <c r="FTT6" s="366"/>
      <c r="FTU6" s="366"/>
      <c r="FTV6" s="366"/>
      <c r="FTW6" s="366"/>
      <c r="FTX6" s="366"/>
      <c r="FTY6" s="366"/>
      <c r="FTZ6" s="366"/>
      <c r="FUA6" s="366"/>
      <c r="FUB6" s="366"/>
      <c r="FUC6" s="366"/>
      <c r="FUD6" s="366"/>
      <c r="FUE6" s="366"/>
      <c r="FUF6" s="366"/>
      <c r="FUG6" s="366"/>
      <c r="FUH6" s="366"/>
      <c r="FUI6" s="366"/>
      <c r="FUJ6" s="366"/>
      <c r="FUK6" s="366"/>
      <c r="FUL6" s="366"/>
      <c r="FUM6" s="366"/>
      <c r="FUN6" s="366"/>
      <c r="FUO6" s="366"/>
      <c r="FUP6" s="366"/>
      <c r="FUQ6" s="366"/>
      <c r="FUR6" s="366"/>
      <c r="FUS6" s="366"/>
      <c r="FUT6" s="366"/>
      <c r="FUU6" s="366"/>
      <c r="FUV6" s="366"/>
      <c r="FUW6" s="366"/>
      <c r="FUX6" s="366"/>
      <c r="FUY6" s="366"/>
      <c r="FUZ6" s="366"/>
      <c r="FVA6" s="366"/>
      <c r="FVB6" s="366"/>
      <c r="FVC6" s="366"/>
      <c r="FVD6" s="366"/>
      <c r="FVE6" s="366"/>
      <c r="FVF6" s="366"/>
      <c r="FVG6" s="366"/>
      <c r="FVH6" s="366"/>
      <c r="FVI6" s="366"/>
      <c r="FVJ6" s="366"/>
      <c r="FVK6" s="366"/>
      <c r="FVL6" s="366"/>
      <c r="FVM6" s="366"/>
      <c r="FVN6" s="366"/>
      <c r="FVO6" s="366"/>
      <c r="FVP6" s="366"/>
      <c r="FVQ6" s="366"/>
      <c r="FVR6" s="366"/>
      <c r="FVS6" s="366"/>
      <c r="FVT6" s="366"/>
      <c r="FVU6" s="366"/>
      <c r="FVV6" s="366"/>
      <c r="FVW6" s="366"/>
      <c r="FVX6" s="366"/>
      <c r="FVY6" s="366"/>
      <c r="FVZ6" s="366"/>
      <c r="FWA6" s="366"/>
      <c r="FWB6" s="366"/>
      <c r="FWC6" s="366"/>
      <c r="FWD6" s="366"/>
      <c r="FWE6" s="366"/>
      <c r="FWF6" s="366"/>
      <c r="FWG6" s="366"/>
      <c r="FWH6" s="366"/>
      <c r="FWI6" s="366"/>
      <c r="FWJ6" s="366"/>
      <c r="FWK6" s="366"/>
      <c r="FWL6" s="366"/>
      <c r="FWM6" s="366"/>
      <c r="FWN6" s="366"/>
      <c r="FWO6" s="366"/>
      <c r="FWP6" s="366"/>
      <c r="FWQ6" s="366"/>
      <c r="FWR6" s="366"/>
      <c r="FWS6" s="366"/>
      <c r="FWT6" s="366"/>
      <c r="FWU6" s="366"/>
      <c r="FWV6" s="366"/>
      <c r="FWW6" s="366"/>
      <c r="FWX6" s="366"/>
      <c r="FWY6" s="366"/>
      <c r="FWZ6" s="366"/>
      <c r="FXA6" s="366"/>
      <c r="FXB6" s="366"/>
      <c r="FXC6" s="366"/>
      <c r="FXD6" s="366"/>
      <c r="FXE6" s="366"/>
      <c r="FXF6" s="366"/>
      <c r="FXG6" s="366"/>
      <c r="FXH6" s="366"/>
      <c r="FXI6" s="366"/>
      <c r="FXJ6" s="366"/>
      <c r="FXK6" s="366"/>
      <c r="FXL6" s="366"/>
      <c r="FXM6" s="366"/>
      <c r="FXN6" s="366"/>
      <c r="FXO6" s="366"/>
      <c r="FXP6" s="366"/>
      <c r="FXQ6" s="366"/>
      <c r="FXR6" s="366"/>
      <c r="FXS6" s="366"/>
      <c r="FXT6" s="366"/>
      <c r="FXU6" s="366"/>
      <c r="FXV6" s="366"/>
      <c r="FXW6" s="366"/>
      <c r="FXX6" s="366"/>
      <c r="FXY6" s="366"/>
      <c r="FXZ6" s="366"/>
      <c r="FYA6" s="366"/>
      <c r="FYB6" s="366"/>
      <c r="FYC6" s="366"/>
      <c r="FYD6" s="366"/>
      <c r="FYE6" s="366"/>
      <c r="FYF6" s="366"/>
      <c r="FYG6" s="366"/>
      <c r="FYH6" s="366"/>
      <c r="FYI6" s="366"/>
      <c r="FYJ6" s="366"/>
      <c r="FYK6" s="366"/>
      <c r="FYL6" s="366"/>
      <c r="FYM6" s="366"/>
      <c r="FYN6" s="366"/>
      <c r="FYO6" s="366"/>
      <c r="FYP6" s="366"/>
      <c r="FYQ6" s="366"/>
      <c r="FYR6" s="366"/>
      <c r="FYS6" s="366"/>
      <c r="FYT6" s="366"/>
      <c r="FYU6" s="366"/>
      <c r="FYV6" s="366"/>
      <c r="FYW6" s="366"/>
      <c r="FYX6" s="366"/>
      <c r="FYY6" s="366"/>
      <c r="FYZ6" s="366"/>
      <c r="FZA6" s="366"/>
      <c r="FZB6" s="366"/>
      <c r="FZC6" s="366"/>
      <c r="FZD6" s="366"/>
      <c r="FZE6" s="366"/>
      <c r="FZF6" s="366"/>
      <c r="FZG6" s="366"/>
      <c r="FZH6" s="366"/>
      <c r="FZI6" s="366"/>
      <c r="FZJ6" s="366"/>
      <c r="FZK6" s="366"/>
      <c r="FZL6" s="366"/>
      <c r="FZM6" s="366"/>
      <c r="FZN6" s="366"/>
      <c r="FZO6" s="366"/>
      <c r="FZP6" s="366"/>
      <c r="FZQ6" s="366"/>
      <c r="FZR6" s="366"/>
      <c r="FZS6" s="366"/>
      <c r="FZT6" s="366"/>
      <c r="FZU6" s="366"/>
      <c r="FZV6" s="366"/>
      <c r="FZW6" s="366"/>
      <c r="FZX6" s="366"/>
      <c r="FZY6" s="366"/>
      <c r="FZZ6" s="366"/>
      <c r="GAA6" s="366"/>
      <c r="GAB6" s="366"/>
      <c r="GAC6" s="366"/>
      <c r="GAD6" s="366"/>
      <c r="GAE6" s="366"/>
      <c r="GAF6" s="366"/>
      <c r="GAG6" s="366"/>
      <c r="GAH6" s="366"/>
      <c r="GAI6" s="366"/>
      <c r="GAJ6" s="366"/>
      <c r="GAK6" s="366"/>
      <c r="GAL6" s="366"/>
      <c r="GAM6" s="366"/>
      <c r="GAN6" s="366"/>
      <c r="GAO6" s="366"/>
      <c r="GAP6" s="366"/>
      <c r="GAQ6" s="366"/>
      <c r="GAR6" s="366"/>
      <c r="GAS6" s="366"/>
      <c r="GAT6" s="366"/>
      <c r="GAU6" s="366"/>
      <c r="GAV6" s="366"/>
      <c r="GAW6" s="366"/>
      <c r="GAX6" s="366"/>
      <c r="GAY6" s="366"/>
      <c r="GAZ6" s="366"/>
      <c r="GBA6" s="366"/>
      <c r="GBB6" s="366"/>
      <c r="GBC6" s="366"/>
      <c r="GBD6" s="366"/>
      <c r="GBE6" s="366"/>
      <c r="GBF6" s="366"/>
      <c r="GBG6" s="366"/>
      <c r="GBH6" s="366"/>
      <c r="GBI6" s="366"/>
      <c r="GBJ6" s="366"/>
      <c r="GBK6" s="366"/>
      <c r="GBL6" s="366"/>
      <c r="GBM6" s="366"/>
      <c r="GBN6" s="366"/>
      <c r="GBO6" s="366"/>
      <c r="GBP6" s="366"/>
      <c r="GBQ6" s="366"/>
      <c r="GBR6" s="366"/>
      <c r="GBS6" s="366"/>
      <c r="GBT6" s="366"/>
      <c r="GBU6" s="366"/>
      <c r="GBV6" s="366"/>
      <c r="GBW6" s="366"/>
      <c r="GBX6" s="366"/>
      <c r="GBY6" s="366"/>
      <c r="GBZ6" s="366"/>
      <c r="GCA6" s="366"/>
      <c r="GCB6" s="366"/>
      <c r="GCC6" s="366"/>
      <c r="GCD6" s="366"/>
      <c r="GCE6" s="366"/>
      <c r="GCF6" s="366"/>
      <c r="GCG6" s="366"/>
      <c r="GCH6" s="366"/>
      <c r="GCI6" s="366"/>
      <c r="GCJ6" s="366"/>
      <c r="GCK6" s="366"/>
      <c r="GCL6" s="366"/>
      <c r="GCM6" s="366"/>
      <c r="GCN6" s="366"/>
      <c r="GCO6" s="366"/>
      <c r="GCP6" s="366"/>
      <c r="GCQ6" s="366"/>
      <c r="GCR6" s="366"/>
      <c r="GCS6" s="366"/>
      <c r="GCT6" s="366"/>
      <c r="GCU6" s="366"/>
      <c r="GCV6" s="366"/>
      <c r="GCW6" s="366"/>
      <c r="GCX6" s="366"/>
      <c r="GCY6" s="366"/>
      <c r="GCZ6" s="366"/>
      <c r="GDA6" s="366"/>
      <c r="GDB6" s="366"/>
      <c r="GDC6" s="366"/>
      <c r="GDD6" s="366"/>
      <c r="GDE6" s="366"/>
      <c r="GDF6" s="366"/>
      <c r="GDG6" s="366"/>
      <c r="GDH6" s="366"/>
      <c r="GDI6" s="366"/>
      <c r="GDJ6" s="366"/>
      <c r="GDK6" s="366"/>
      <c r="GDL6" s="366"/>
      <c r="GDM6" s="366"/>
      <c r="GDN6" s="366"/>
      <c r="GDO6" s="366"/>
      <c r="GDP6" s="366"/>
      <c r="GDQ6" s="366"/>
      <c r="GDR6" s="366"/>
      <c r="GDS6" s="366"/>
      <c r="GDT6" s="366"/>
      <c r="GDU6" s="366"/>
      <c r="GDV6" s="366"/>
      <c r="GDW6" s="366"/>
      <c r="GDX6" s="366"/>
      <c r="GDY6" s="366"/>
      <c r="GDZ6" s="366"/>
      <c r="GEA6" s="366"/>
      <c r="GEB6" s="366"/>
      <c r="GEC6" s="366"/>
      <c r="GED6" s="366"/>
      <c r="GEE6" s="366"/>
      <c r="GEF6" s="366"/>
      <c r="GEG6" s="366"/>
      <c r="GEH6" s="366"/>
      <c r="GEI6" s="366"/>
      <c r="GEJ6" s="366"/>
      <c r="GEK6" s="366"/>
      <c r="GEL6" s="366"/>
      <c r="GEM6" s="366"/>
      <c r="GEN6" s="366"/>
      <c r="GEO6" s="366"/>
      <c r="GEP6" s="366"/>
      <c r="GEQ6" s="366"/>
      <c r="GER6" s="366"/>
      <c r="GES6" s="366"/>
      <c r="GET6" s="366"/>
      <c r="GEU6" s="366"/>
      <c r="GEV6" s="366"/>
      <c r="GEW6" s="366"/>
      <c r="GEX6" s="366"/>
      <c r="GEY6" s="366"/>
      <c r="GEZ6" s="366"/>
      <c r="GFA6" s="366"/>
      <c r="GFB6" s="366"/>
      <c r="GFC6" s="366"/>
      <c r="GFD6" s="366"/>
      <c r="GFE6" s="366"/>
      <c r="GFF6" s="366"/>
      <c r="GFG6" s="366"/>
      <c r="GFH6" s="366"/>
      <c r="GFI6" s="366"/>
      <c r="GFJ6" s="366"/>
      <c r="GFK6" s="366"/>
      <c r="GFL6" s="366"/>
      <c r="GFM6" s="366"/>
      <c r="GFN6" s="366"/>
      <c r="GFO6" s="366"/>
      <c r="GFP6" s="366"/>
      <c r="GFQ6" s="366"/>
      <c r="GFR6" s="366"/>
      <c r="GFS6" s="366"/>
      <c r="GFT6" s="366"/>
      <c r="GFU6" s="366"/>
      <c r="GFV6" s="366"/>
      <c r="GFW6" s="366"/>
      <c r="GFX6" s="366"/>
      <c r="GFY6" s="366"/>
      <c r="GFZ6" s="366"/>
      <c r="GGA6" s="366"/>
      <c r="GGB6" s="366"/>
      <c r="GGC6" s="366"/>
      <c r="GGD6" s="366"/>
      <c r="GGE6" s="366"/>
      <c r="GGF6" s="366"/>
      <c r="GGG6" s="366"/>
      <c r="GGH6" s="366"/>
      <c r="GGI6" s="366"/>
      <c r="GGJ6" s="366"/>
      <c r="GGK6" s="366"/>
      <c r="GGL6" s="366"/>
      <c r="GGM6" s="366"/>
      <c r="GGN6" s="366"/>
      <c r="GGO6" s="366"/>
      <c r="GGP6" s="366"/>
      <c r="GGQ6" s="366"/>
      <c r="GGR6" s="366"/>
      <c r="GGS6" s="366"/>
      <c r="GGT6" s="366"/>
      <c r="GGU6" s="366"/>
      <c r="GGV6" s="366"/>
      <c r="GGW6" s="366"/>
      <c r="GGX6" s="366"/>
      <c r="GGY6" s="366"/>
      <c r="GGZ6" s="366"/>
      <c r="GHA6" s="366"/>
      <c r="GHB6" s="366"/>
      <c r="GHC6" s="366"/>
      <c r="GHD6" s="366"/>
      <c r="GHE6" s="366"/>
      <c r="GHF6" s="366"/>
      <c r="GHG6" s="366"/>
      <c r="GHH6" s="366"/>
      <c r="GHI6" s="366"/>
      <c r="GHJ6" s="366"/>
      <c r="GHK6" s="366"/>
      <c r="GHL6" s="366"/>
      <c r="GHM6" s="366"/>
      <c r="GHN6" s="366"/>
      <c r="GHO6" s="366"/>
      <c r="GHP6" s="366"/>
      <c r="GHQ6" s="366"/>
      <c r="GHR6" s="366"/>
      <c r="GHS6" s="366"/>
      <c r="GHT6" s="366"/>
      <c r="GHU6" s="366"/>
      <c r="GHV6" s="366"/>
      <c r="GHW6" s="366"/>
      <c r="GHX6" s="366"/>
      <c r="GHY6" s="366"/>
      <c r="GHZ6" s="366"/>
      <c r="GIA6" s="366"/>
      <c r="GIB6" s="366"/>
      <c r="GIC6" s="366"/>
      <c r="GID6" s="366"/>
      <c r="GIE6" s="366"/>
      <c r="GIF6" s="366"/>
      <c r="GIG6" s="366"/>
      <c r="GIH6" s="366"/>
      <c r="GII6" s="366"/>
      <c r="GIJ6" s="366"/>
      <c r="GIK6" s="366"/>
      <c r="GIL6" s="366"/>
      <c r="GIM6" s="366"/>
      <c r="GIN6" s="366"/>
      <c r="GIO6" s="366"/>
      <c r="GIP6" s="366"/>
      <c r="GIQ6" s="366"/>
      <c r="GIR6" s="366"/>
      <c r="GIS6" s="366"/>
      <c r="GIT6" s="366"/>
      <c r="GIU6" s="366"/>
      <c r="GIV6" s="366"/>
      <c r="GIW6" s="366"/>
      <c r="GIX6" s="366"/>
      <c r="GIY6" s="366"/>
      <c r="GIZ6" s="366"/>
      <c r="GJA6" s="366"/>
      <c r="GJB6" s="366"/>
      <c r="GJC6" s="366"/>
      <c r="GJD6" s="366"/>
      <c r="GJE6" s="366"/>
      <c r="GJF6" s="366"/>
      <c r="GJG6" s="366"/>
      <c r="GJH6" s="366"/>
      <c r="GJI6" s="366"/>
      <c r="GJJ6" s="366"/>
      <c r="GJK6" s="366"/>
      <c r="GJL6" s="366"/>
      <c r="GJM6" s="366"/>
      <c r="GJN6" s="366"/>
      <c r="GJO6" s="366"/>
      <c r="GJP6" s="366"/>
      <c r="GJQ6" s="366"/>
      <c r="GJR6" s="366"/>
      <c r="GJS6" s="366"/>
      <c r="GJT6" s="366"/>
      <c r="GJU6" s="366"/>
      <c r="GJV6" s="366"/>
      <c r="GJW6" s="366"/>
      <c r="GJX6" s="366"/>
      <c r="GJY6" s="366"/>
      <c r="GJZ6" s="366"/>
      <c r="GKA6" s="366"/>
      <c r="GKB6" s="366"/>
      <c r="GKC6" s="366"/>
      <c r="GKD6" s="366"/>
      <c r="GKE6" s="366"/>
      <c r="GKF6" s="366"/>
      <c r="GKG6" s="366"/>
      <c r="GKH6" s="366"/>
      <c r="GKI6" s="366"/>
      <c r="GKJ6" s="366"/>
      <c r="GKK6" s="366"/>
      <c r="GKL6" s="366"/>
      <c r="GKM6" s="366"/>
      <c r="GKN6" s="366"/>
      <c r="GKO6" s="366"/>
      <c r="GKP6" s="366"/>
      <c r="GKQ6" s="366"/>
      <c r="GKR6" s="366"/>
      <c r="GKS6" s="366"/>
      <c r="GKT6" s="366"/>
      <c r="GKU6" s="366"/>
      <c r="GKV6" s="366"/>
      <c r="GKW6" s="366"/>
      <c r="GKX6" s="366"/>
      <c r="GKY6" s="366"/>
      <c r="GKZ6" s="366"/>
      <c r="GLA6" s="366"/>
      <c r="GLB6" s="366"/>
      <c r="GLC6" s="366"/>
      <c r="GLD6" s="366"/>
      <c r="GLE6" s="366"/>
      <c r="GLF6" s="366"/>
      <c r="GLG6" s="366"/>
      <c r="GLH6" s="366"/>
      <c r="GLI6" s="366"/>
      <c r="GLJ6" s="366"/>
      <c r="GLK6" s="366"/>
      <c r="GLL6" s="366"/>
      <c r="GLM6" s="366"/>
      <c r="GLN6" s="366"/>
      <c r="GLO6" s="366"/>
      <c r="GLP6" s="366"/>
      <c r="GLQ6" s="366"/>
      <c r="GLR6" s="366"/>
      <c r="GLS6" s="366"/>
      <c r="GLT6" s="366"/>
      <c r="GLU6" s="366"/>
      <c r="GLV6" s="366"/>
      <c r="GLW6" s="366"/>
      <c r="GLX6" s="366"/>
      <c r="GLY6" s="366"/>
      <c r="GLZ6" s="366"/>
      <c r="GMA6" s="366"/>
      <c r="GMB6" s="366"/>
      <c r="GMC6" s="366"/>
      <c r="GMD6" s="366"/>
      <c r="GME6" s="366"/>
      <c r="GMF6" s="366"/>
      <c r="GMG6" s="366"/>
      <c r="GMH6" s="366"/>
      <c r="GMI6" s="366"/>
      <c r="GMJ6" s="366"/>
      <c r="GMK6" s="366"/>
      <c r="GML6" s="366"/>
      <c r="GMM6" s="366"/>
      <c r="GMN6" s="366"/>
      <c r="GMO6" s="366"/>
      <c r="GMP6" s="366"/>
      <c r="GMQ6" s="366"/>
      <c r="GMR6" s="366"/>
      <c r="GMS6" s="366"/>
      <c r="GMT6" s="366"/>
      <c r="GMU6" s="366"/>
      <c r="GMV6" s="366"/>
      <c r="GMW6" s="366"/>
      <c r="GMX6" s="366"/>
      <c r="GMY6" s="366"/>
      <c r="GMZ6" s="366"/>
      <c r="GNA6" s="366"/>
      <c r="GNB6" s="366"/>
      <c r="GNC6" s="366"/>
      <c r="GND6" s="366"/>
      <c r="GNE6" s="366"/>
      <c r="GNF6" s="366"/>
      <c r="GNG6" s="366"/>
      <c r="GNH6" s="366"/>
      <c r="GNI6" s="366"/>
      <c r="GNJ6" s="366"/>
      <c r="GNK6" s="366"/>
      <c r="GNL6" s="366"/>
      <c r="GNM6" s="366"/>
      <c r="GNN6" s="366"/>
      <c r="GNO6" s="366"/>
      <c r="GNP6" s="366"/>
      <c r="GNQ6" s="366"/>
      <c r="GNR6" s="366"/>
      <c r="GNS6" s="366"/>
      <c r="GNT6" s="366"/>
      <c r="GNU6" s="366"/>
      <c r="GNV6" s="366"/>
      <c r="GNW6" s="366"/>
      <c r="GNX6" s="366"/>
      <c r="GNY6" s="366"/>
      <c r="GNZ6" s="366"/>
      <c r="GOA6" s="366"/>
      <c r="GOB6" s="366"/>
      <c r="GOC6" s="366"/>
      <c r="GOD6" s="366"/>
      <c r="GOE6" s="366"/>
      <c r="GOF6" s="366"/>
      <c r="GOG6" s="366"/>
      <c r="GOH6" s="366"/>
      <c r="GOI6" s="366"/>
      <c r="GOJ6" s="366"/>
      <c r="GOK6" s="366"/>
      <c r="GOL6" s="366"/>
      <c r="GOM6" s="366"/>
      <c r="GON6" s="366"/>
      <c r="GOO6" s="366"/>
      <c r="GOP6" s="366"/>
      <c r="GOQ6" s="366"/>
      <c r="GOR6" s="366"/>
      <c r="GOS6" s="366"/>
      <c r="GOT6" s="366"/>
      <c r="GOU6" s="366"/>
      <c r="GOV6" s="366"/>
      <c r="GOW6" s="366"/>
      <c r="GOX6" s="366"/>
      <c r="GOY6" s="366"/>
      <c r="GOZ6" s="366"/>
      <c r="GPA6" s="366"/>
      <c r="GPB6" s="366"/>
      <c r="GPC6" s="366"/>
      <c r="GPD6" s="366"/>
      <c r="GPE6" s="366"/>
      <c r="GPF6" s="366"/>
      <c r="GPG6" s="366"/>
      <c r="GPH6" s="366"/>
      <c r="GPI6" s="366"/>
      <c r="GPJ6" s="366"/>
      <c r="GPK6" s="366"/>
      <c r="GPL6" s="366"/>
      <c r="GPM6" s="366"/>
      <c r="GPN6" s="366"/>
      <c r="GPO6" s="366"/>
      <c r="GPP6" s="366"/>
      <c r="GPQ6" s="366"/>
      <c r="GPR6" s="366"/>
      <c r="GPS6" s="366"/>
      <c r="GPT6" s="366"/>
      <c r="GPU6" s="366"/>
      <c r="GPV6" s="366"/>
      <c r="GPW6" s="366"/>
      <c r="GPX6" s="366"/>
      <c r="GPY6" s="366"/>
      <c r="GPZ6" s="366"/>
      <c r="GQA6" s="366"/>
      <c r="GQB6" s="366"/>
      <c r="GQC6" s="366"/>
      <c r="GQD6" s="366"/>
      <c r="GQE6" s="366"/>
      <c r="GQF6" s="366"/>
      <c r="GQG6" s="366"/>
      <c r="GQH6" s="366"/>
      <c r="GQI6" s="366"/>
      <c r="GQJ6" s="366"/>
      <c r="GQK6" s="366"/>
      <c r="GQL6" s="366"/>
      <c r="GQM6" s="366"/>
      <c r="GQN6" s="366"/>
      <c r="GQO6" s="366"/>
      <c r="GQP6" s="366"/>
      <c r="GQQ6" s="366"/>
      <c r="GQR6" s="366"/>
      <c r="GQS6" s="366"/>
      <c r="GQT6" s="366"/>
      <c r="GQU6" s="366"/>
      <c r="GQV6" s="366"/>
      <c r="GQW6" s="366"/>
      <c r="GQX6" s="366"/>
      <c r="GQY6" s="366"/>
      <c r="GQZ6" s="366"/>
      <c r="GRA6" s="366"/>
      <c r="GRB6" s="366"/>
      <c r="GRC6" s="366"/>
      <c r="GRD6" s="366"/>
      <c r="GRE6" s="366"/>
      <c r="GRF6" s="366"/>
      <c r="GRG6" s="366"/>
      <c r="GRH6" s="366"/>
      <c r="GRI6" s="366"/>
      <c r="GRJ6" s="366"/>
      <c r="GRK6" s="366"/>
      <c r="GRL6" s="366"/>
      <c r="GRM6" s="366"/>
      <c r="GRN6" s="366"/>
      <c r="GRO6" s="366"/>
      <c r="GRP6" s="366"/>
      <c r="GRQ6" s="366"/>
      <c r="GRR6" s="366"/>
      <c r="GRS6" s="366"/>
      <c r="GRT6" s="366"/>
      <c r="GRU6" s="366"/>
      <c r="GRV6" s="366"/>
      <c r="GRW6" s="366"/>
      <c r="GRX6" s="366"/>
      <c r="GRY6" s="366"/>
      <c r="GRZ6" s="366"/>
      <c r="GSA6" s="366"/>
      <c r="GSB6" s="366"/>
      <c r="GSC6" s="366"/>
      <c r="GSD6" s="366"/>
      <c r="GSE6" s="366"/>
      <c r="GSF6" s="366"/>
      <c r="GSG6" s="366"/>
      <c r="GSH6" s="366"/>
      <c r="GSI6" s="366"/>
      <c r="GSJ6" s="366"/>
      <c r="GSK6" s="366"/>
      <c r="GSL6" s="366"/>
      <c r="GSM6" s="366"/>
      <c r="GSN6" s="366"/>
      <c r="GSO6" s="366"/>
      <c r="GSP6" s="366"/>
      <c r="GSQ6" s="366"/>
      <c r="GSR6" s="366"/>
      <c r="GSS6" s="366"/>
      <c r="GST6" s="366"/>
      <c r="GSU6" s="366"/>
      <c r="GSV6" s="366"/>
      <c r="GSW6" s="366"/>
      <c r="GSX6" s="366"/>
      <c r="GSY6" s="366"/>
      <c r="GSZ6" s="366"/>
      <c r="GTA6" s="366"/>
      <c r="GTB6" s="366"/>
      <c r="GTC6" s="366"/>
      <c r="GTD6" s="366"/>
      <c r="GTE6" s="366"/>
      <c r="GTF6" s="366"/>
      <c r="GTG6" s="366"/>
      <c r="GTH6" s="366"/>
      <c r="GTI6" s="366"/>
      <c r="GTJ6" s="366"/>
      <c r="GTK6" s="366"/>
      <c r="GTL6" s="366"/>
      <c r="GTM6" s="366"/>
      <c r="GTN6" s="366"/>
      <c r="GTO6" s="366"/>
      <c r="GTP6" s="366"/>
      <c r="GTQ6" s="366"/>
      <c r="GTR6" s="366"/>
      <c r="GTS6" s="366"/>
      <c r="GTT6" s="366"/>
      <c r="GTU6" s="366"/>
      <c r="GTV6" s="366"/>
      <c r="GTW6" s="366"/>
      <c r="GTX6" s="366"/>
      <c r="GTY6" s="366"/>
      <c r="GTZ6" s="366"/>
      <c r="GUA6" s="366"/>
      <c r="GUB6" s="366"/>
      <c r="GUC6" s="366"/>
      <c r="GUD6" s="366"/>
      <c r="GUE6" s="366"/>
      <c r="GUF6" s="366"/>
      <c r="GUG6" s="366"/>
      <c r="GUH6" s="366"/>
      <c r="GUI6" s="366"/>
      <c r="GUJ6" s="366"/>
      <c r="GUK6" s="366"/>
      <c r="GUL6" s="366"/>
      <c r="GUM6" s="366"/>
      <c r="GUN6" s="366"/>
      <c r="GUO6" s="366"/>
      <c r="GUP6" s="366"/>
      <c r="GUQ6" s="366"/>
      <c r="GUR6" s="366"/>
      <c r="GUS6" s="366"/>
      <c r="GUT6" s="366"/>
      <c r="GUU6" s="366"/>
      <c r="GUV6" s="366"/>
      <c r="GUW6" s="366"/>
      <c r="GUX6" s="366"/>
      <c r="GUY6" s="366"/>
      <c r="GUZ6" s="366"/>
      <c r="GVA6" s="366"/>
      <c r="GVB6" s="366"/>
      <c r="GVC6" s="366"/>
      <c r="GVD6" s="366"/>
      <c r="GVE6" s="366"/>
      <c r="GVF6" s="366"/>
      <c r="GVG6" s="366"/>
      <c r="GVH6" s="366"/>
      <c r="GVI6" s="366"/>
      <c r="GVJ6" s="366"/>
      <c r="GVK6" s="366"/>
      <c r="GVL6" s="366"/>
      <c r="GVM6" s="366"/>
      <c r="GVN6" s="366"/>
      <c r="GVO6" s="366"/>
      <c r="GVP6" s="366"/>
      <c r="GVQ6" s="366"/>
      <c r="GVR6" s="366"/>
      <c r="GVS6" s="366"/>
      <c r="GVT6" s="366"/>
      <c r="GVU6" s="366"/>
      <c r="GVV6" s="366"/>
      <c r="GVW6" s="366"/>
      <c r="GVX6" s="366"/>
      <c r="GVY6" s="366"/>
      <c r="GVZ6" s="366"/>
      <c r="GWA6" s="366"/>
      <c r="GWB6" s="366"/>
      <c r="GWC6" s="366"/>
      <c r="GWD6" s="366"/>
      <c r="GWE6" s="366"/>
      <c r="GWF6" s="366"/>
      <c r="GWG6" s="366"/>
      <c r="GWH6" s="366"/>
      <c r="GWI6" s="366"/>
      <c r="GWJ6" s="366"/>
      <c r="GWK6" s="366"/>
      <c r="GWL6" s="366"/>
      <c r="GWM6" s="366"/>
      <c r="GWN6" s="366"/>
      <c r="GWO6" s="366"/>
      <c r="GWP6" s="366"/>
      <c r="GWQ6" s="366"/>
      <c r="GWR6" s="366"/>
      <c r="GWS6" s="366"/>
      <c r="GWT6" s="366"/>
      <c r="GWU6" s="366"/>
      <c r="GWV6" s="366"/>
      <c r="GWW6" s="366"/>
      <c r="GWX6" s="366"/>
      <c r="GWY6" s="366"/>
      <c r="GWZ6" s="366"/>
      <c r="GXA6" s="366"/>
      <c r="GXB6" s="366"/>
      <c r="GXC6" s="366"/>
      <c r="GXD6" s="366"/>
      <c r="GXE6" s="366"/>
      <c r="GXF6" s="366"/>
      <c r="GXG6" s="366"/>
      <c r="GXH6" s="366"/>
      <c r="GXI6" s="366"/>
      <c r="GXJ6" s="366"/>
      <c r="GXK6" s="366"/>
      <c r="GXL6" s="366"/>
      <c r="GXM6" s="366"/>
      <c r="GXN6" s="366"/>
      <c r="GXO6" s="366"/>
      <c r="GXP6" s="366"/>
      <c r="GXQ6" s="366"/>
      <c r="GXR6" s="366"/>
      <c r="GXS6" s="366"/>
      <c r="GXT6" s="366"/>
      <c r="GXU6" s="366"/>
      <c r="GXV6" s="366"/>
      <c r="GXW6" s="366"/>
      <c r="GXX6" s="366"/>
      <c r="GXY6" s="366"/>
      <c r="GXZ6" s="366"/>
      <c r="GYA6" s="366"/>
      <c r="GYB6" s="366"/>
      <c r="GYC6" s="366"/>
      <c r="GYD6" s="366"/>
      <c r="GYE6" s="366"/>
      <c r="GYF6" s="366"/>
      <c r="GYG6" s="366"/>
      <c r="GYH6" s="366"/>
      <c r="GYI6" s="366"/>
      <c r="GYJ6" s="366"/>
      <c r="GYK6" s="366"/>
      <c r="GYL6" s="366"/>
      <c r="GYM6" s="366"/>
      <c r="GYN6" s="366"/>
      <c r="GYO6" s="366"/>
      <c r="GYP6" s="366"/>
      <c r="GYQ6" s="366"/>
      <c r="GYR6" s="366"/>
      <c r="GYS6" s="366"/>
      <c r="GYT6" s="366"/>
      <c r="GYU6" s="366"/>
      <c r="GYV6" s="366"/>
      <c r="GYW6" s="366"/>
      <c r="GYX6" s="366"/>
      <c r="GYY6" s="366"/>
      <c r="GYZ6" s="366"/>
      <c r="GZA6" s="366"/>
      <c r="GZB6" s="366"/>
      <c r="GZC6" s="366"/>
      <c r="GZD6" s="366"/>
      <c r="GZE6" s="366"/>
      <c r="GZF6" s="366"/>
      <c r="GZG6" s="366"/>
      <c r="GZH6" s="366"/>
      <c r="GZI6" s="366"/>
      <c r="GZJ6" s="366"/>
      <c r="GZK6" s="366"/>
      <c r="GZL6" s="366"/>
      <c r="GZM6" s="366"/>
      <c r="GZN6" s="366"/>
      <c r="GZO6" s="366"/>
      <c r="GZP6" s="366"/>
      <c r="GZQ6" s="366"/>
      <c r="GZR6" s="366"/>
      <c r="GZS6" s="366"/>
      <c r="GZT6" s="366"/>
      <c r="GZU6" s="366"/>
      <c r="GZV6" s="366"/>
      <c r="GZW6" s="366"/>
      <c r="GZX6" s="366"/>
      <c r="GZY6" s="366"/>
      <c r="GZZ6" s="366"/>
      <c r="HAA6" s="366"/>
      <c r="HAB6" s="366"/>
      <c r="HAC6" s="366"/>
      <c r="HAD6" s="366"/>
      <c r="HAE6" s="366"/>
      <c r="HAF6" s="366"/>
      <c r="HAG6" s="366"/>
      <c r="HAH6" s="366"/>
      <c r="HAI6" s="366"/>
      <c r="HAJ6" s="366"/>
      <c r="HAK6" s="366"/>
      <c r="HAL6" s="366"/>
      <c r="HAM6" s="366"/>
      <c r="HAN6" s="366"/>
      <c r="HAO6" s="366"/>
      <c r="HAP6" s="366"/>
      <c r="HAQ6" s="366"/>
      <c r="HAR6" s="366"/>
      <c r="HAS6" s="366"/>
      <c r="HAT6" s="366"/>
      <c r="HAU6" s="366"/>
      <c r="HAV6" s="366"/>
      <c r="HAW6" s="366"/>
      <c r="HAX6" s="366"/>
      <c r="HAY6" s="366"/>
      <c r="HAZ6" s="366"/>
      <c r="HBA6" s="366"/>
      <c r="HBB6" s="366"/>
      <c r="HBC6" s="366"/>
      <c r="HBD6" s="366"/>
      <c r="HBE6" s="366"/>
      <c r="HBF6" s="366"/>
      <c r="HBG6" s="366"/>
      <c r="HBH6" s="366"/>
      <c r="HBI6" s="366"/>
      <c r="HBJ6" s="366"/>
      <c r="HBK6" s="366"/>
      <c r="HBL6" s="366"/>
      <c r="HBM6" s="366"/>
      <c r="HBN6" s="366"/>
      <c r="HBO6" s="366"/>
      <c r="HBP6" s="366"/>
      <c r="HBQ6" s="366"/>
      <c r="HBR6" s="366"/>
      <c r="HBS6" s="366"/>
      <c r="HBT6" s="366"/>
      <c r="HBU6" s="366"/>
      <c r="HBV6" s="366"/>
      <c r="HBW6" s="366"/>
      <c r="HBX6" s="366"/>
      <c r="HBY6" s="366"/>
      <c r="HBZ6" s="366"/>
      <c r="HCA6" s="366"/>
      <c r="HCB6" s="366"/>
      <c r="HCC6" s="366"/>
      <c r="HCD6" s="366"/>
      <c r="HCE6" s="366"/>
      <c r="HCF6" s="366"/>
      <c r="HCG6" s="366"/>
      <c r="HCH6" s="366"/>
      <c r="HCI6" s="366"/>
      <c r="HCJ6" s="366"/>
      <c r="HCK6" s="366"/>
      <c r="HCL6" s="366"/>
      <c r="HCM6" s="366"/>
      <c r="HCN6" s="366"/>
      <c r="HCO6" s="366"/>
      <c r="HCP6" s="366"/>
      <c r="HCQ6" s="366"/>
      <c r="HCR6" s="366"/>
      <c r="HCS6" s="366"/>
      <c r="HCT6" s="366"/>
      <c r="HCU6" s="366"/>
      <c r="HCV6" s="366"/>
      <c r="HCW6" s="366"/>
      <c r="HCX6" s="366"/>
      <c r="HCY6" s="366"/>
      <c r="HCZ6" s="366"/>
      <c r="HDA6" s="366"/>
      <c r="HDB6" s="366"/>
      <c r="HDC6" s="366"/>
      <c r="HDD6" s="366"/>
      <c r="HDE6" s="366"/>
      <c r="HDF6" s="366"/>
      <c r="HDG6" s="366"/>
      <c r="HDH6" s="366"/>
      <c r="HDI6" s="366"/>
      <c r="HDJ6" s="366"/>
      <c r="HDK6" s="366"/>
      <c r="HDL6" s="366"/>
      <c r="HDM6" s="366"/>
      <c r="HDN6" s="366"/>
      <c r="HDO6" s="366"/>
      <c r="HDP6" s="366"/>
      <c r="HDQ6" s="366"/>
      <c r="HDR6" s="366"/>
      <c r="HDS6" s="366"/>
      <c r="HDT6" s="366"/>
      <c r="HDU6" s="366"/>
      <c r="HDV6" s="366"/>
      <c r="HDW6" s="366"/>
      <c r="HDX6" s="366"/>
      <c r="HDY6" s="366"/>
      <c r="HDZ6" s="366"/>
      <c r="HEA6" s="366"/>
      <c r="HEB6" s="366"/>
      <c r="HEC6" s="366"/>
      <c r="HED6" s="366"/>
      <c r="HEE6" s="366"/>
      <c r="HEF6" s="366"/>
      <c r="HEG6" s="366"/>
      <c r="HEH6" s="366"/>
      <c r="HEI6" s="366"/>
      <c r="HEJ6" s="366"/>
      <c r="HEK6" s="366"/>
      <c r="HEL6" s="366"/>
      <c r="HEM6" s="366"/>
      <c r="HEN6" s="366"/>
      <c r="HEO6" s="366"/>
      <c r="HEP6" s="366"/>
      <c r="HEQ6" s="366"/>
      <c r="HER6" s="366"/>
      <c r="HES6" s="366"/>
      <c r="HET6" s="366"/>
      <c r="HEU6" s="366"/>
      <c r="HEV6" s="366"/>
      <c r="HEW6" s="366"/>
      <c r="HEX6" s="366"/>
      <c r="HEY6" s="366"/>
      <c r="HEZ6" s="366"/>
      <c r="HFA6" s="366"/>
      <c r="HFB6" s="366"/>
      <c r="HFC6" s="366"/>
      <c r="HFD6" s="366"/>
      <c r="HFE6" s="366"/>
      <c r="HFF6" s="366"/>
      <c r="HFG6" s="366"/>
      <c r="HFH6" s="366"/>
      <c r="HFI6" s="366"/>
      <c r="HFJ6" s="366"/>
      <c r="HFK6" s="366"/>
      <c r="HFL6" s="366"/>
      <c r="HFM6" s="366"/>
      <c r="HFN6" s="366"/>
      <c r="HFO6" s="366"/>
      <c r="HFP6" s="366"/>
      <c r="HFQ6" s="366"/>
      <c r="HFR6" s="366"/>
      <c r="HFS6" s="366"/>
      <c r="HFT6" s="366"/>
      <c r="HFU6" s="366"/>
      <c r="HFV6" s="366"/>
      <c r="HFW6" s="366"/>
      <c r="HFX6" s="366"/>
      <c r="HFY6" s="366"/>
      <c r="HFZ6" s="366"/>
      <c r="HGA6" s="366"/>
      <c r="HGB6" s="366"/>
      <c r="HGC6" s="366"/>
      <c r="HGD6" s="366"/>
      <c r="HGE6" s="366"/>
      <c r="HGF6" s="366"/>
      <c r="HGG6" s="366"/>
      <c r="HGH6" s="366"/>
      <c r="HGI6" s="366"/>
      <c r="HGJ6" s="366"/>
      <c r="HGK6" s="366"/>
      <c r="HGL6" s="366"/>
      <c r="HGM6" s="366"/>
      <c r="HGN6" s="366"/>
      <c r="HGO6" s="366"/>
      <c r="HGP6" s="366"/>
      <c r="HGQ6" s="366"/>
      <c r="HGR6" s="366"/>
      <c r="HGS6" s="366"/>
      <c r="HGT6" s="366"/>
      <c r="HGU6" s="366"/>
      <c r="HGV6" s="366"/>
      <c r="HGW6" s="366"/>
      <c r="HGX6" s="366"/>
      <c r="HGY6" s="366"/>
      <c r="HGZ6" s="366"/>
      <c r="HHA6" s="366"/>
      <c r="HHB6" s="366"/>
      <c r="HHC6" s="366"/>
      <c r="HHD6" s="366"/>
      <c r="HHE6" s="366"/>
      <c r="HHF6" s="366"/>
      <c r="HHG6" s="366"/>
      <c r="HHH6" s="366"/>
      <c r="HHI6" s="366"/>
      <c r="HHJ6" s="366"/>
      <c r="HHK6" s="366"/>
      <c r="HHL6" s="366"/>
      <c r="HHM6" s="366"/>
      <c r="HHN6" s="366"/>
      <c r="HHO6" s="366"/>
      <c r="HHP6" s="366"/>
      <c r="HHQ6" s="366"/>
      <c r="HHR6" s="366"/>
      <c r="HHS6" s="366"/>
      <c r="HHT6" s="366"/>
      <c r="HHU6" s="366"/>
      <c r="HHV6" s="366"/>
      <c r="HHW6" s="366"/>
      <c r="HHX6" s="366"/>
      <c r="HHY6" s="366"/>
      <c r="HHZ6" s="366"/>
      <c r="HIA6" s="366"/>
      <c r="HIB6" s="366"/>
      <c r="HIC6" s="366"/>
      <c r="HID6" s="366"/>
      <c r="HIE6" s="366"/>
      <c r="HIF6" s="366"/>
      <c r="HIG6" s="366"/>
      <c r="HIH6" s="366"/>
      <c r="HII6" s="366"/>
      <c r="HIJ6" s="366"/>
      <c r="HIK6" s="366"/>
      <c r="HIL6" s="366"/>
      <c r="HIM6" s="366"/>
      <c r="HIN6" s="366"/>
      <c r="HIO6" s="366"/>
      <c r="HIP6" s="366"/>
      <c r="HIQ6" s="366"/>
      <c r="HIR6" s="366"/>
      <c r="HIS6" s="366"/>
      <c r="HIT6" s="366"/>
      <c r="HIU6" s="366"/>
      <c r="HIV6" s="366"/>
      <c r="HIW6" s="366"/>
      <c r="HIX6" s="366"/>
      <c r="HIY6" s="366"/>
      <c r="HIZ6" s="366"/>
      <c r="HJA6" s="366"/>
      <c r="HJB6" s="366"/>
      <c r="HJC6" s="366"/>
      <c r="HJD6" s="366"/>
      <c r="HJE6" s="366"/>
      <c r="HJF6" s="366"/>
      <c r="HJG6" s="366"/>
      <c r="HJH6" s="366"/>
      <c r="HJI6" s="366"/>
      <c r="HJJ6" s="366"/>
      <c r="HJK6" s="366"/>
      <c r="HJL6" s="366"/>
      <c r="HJM6" s="366"/>
      <c r="HJN6" s="366"/>
      <c r="HJO6" s="366"/>
      <c r="HJP6" s="366"/>
      <c r="HJQ6" s="366"/>
      <c r="HJR6" s="366"/>
      <c r="HJS6" s="366"/>
      <c r="HJT6" s="366"/>
      <c r="HJU6" s="366"/>
      <c r="HJV6" s="366"/>
      <c r="HJW6" s="366"/>
      <c r="HJX6" s="366"/>
      <c r="HJY6" s="366"/>
      <c r="HJZ6" s="366"/>
      <c r="HKA6" s="366"/>
      <c r="HKB6" s="366"/>
      <c r="HKC6" s="366"/>
      <c r="HKD6" s="366"/>
      <c r="HKE6" s="366"/>
      <c r="HKF6" s="366"/>
      <c r="HKG6" s="366"/>
      <c r="HKH6" s="366"/>
      <c r="HKI6" s="366"/>
      <c r="HKJ6" s="366"/>
      <c r="HKK6" s="366"/>
      <c r="HKL6" s="366"/>
      <c r="HKM6" s="366"/>
      <c r="HKN6" s="366"/>
      <c r="HKO6" s="366"/>
      <c r="HKP6" s="366"/>
      <c r="HKQ6" s="366"/>
      <c r="HKR6" s="366"/>
      <c r="HKS6" s="366"/>
      <c r="HKT6" s="366"/>
      <c r="HKU6" s="366"/>
      <c r="HKV6" s="366"/>
      <c r="HKW6" s="366"/>
      <c r="HKX6" s="366"/>
      <c r="HKY6" s="366"/>
      <c r="HKZ6" s="366"/>
      <c r="HLA6" s="366"/>
      <c r="HLB6" s="366"/>
      <c r="HLC6" s="366"/>
      <c r="HLD6" s="366"/>
      <c r="HLE6" s="366"/>
      <c r="HLF6" s="366"/>
      <c r="HLG6" s="366"/>
      <c r="HLH6" s="366"/>
      <c r="HLI6" s="366"/>
      <c r="HLJ6" s="366"/>
      <c r="HLK6" s="366"/>
      <c r="HLL6" s="366"/>
      <c r="HLM6" s="366"/>
      <c r="HLN6" s="366"/>
      <c r="HLO6" s="366"/>
      <c r="HLP6" s="366"/>
      <c r="HLQ6" s="366"/>
      <c r="HLR6" s="366"/>
      <c r="HLS6" s="366"/>
      <c r="HLT6" s="366"/>
      <c r="HLU6" s="366"/>
      <c r="HLV6" s="366"/>
      <c r="HLW6" s="366"/>
      <c r="HLX6" s="366"/>
      <c r="HLY6" s="366"/>
      <c r="HLZ6" s="366"/>
      <c r="HMA6" s="366"/>
      <c r="HMB6" s="366"/>
      <c r="HMC6" s="366"/>
      <c r="HMD6" s="366"/>
      <c r="HME6" s="366"/>
      <c r="HMF6" s="366"/>
      <c r="HMG6" s="366"/>
      <c r="HMH6" s="366"/>
      <c r="HMI6" s="366"/>
      <c r="HMJ6" s="366"/>
      <c r="HMK6" s="366"/>
      <c r="HML6" s="366"/>
      <c r="HMM6" s="366"/>
      <c r="HMN6" s="366"/>
      <c r="HMO6" s="366"/>
      <c r="HMP6" s="366"/>
      <c r="HMQ6" s="366"/>
      <c r="HMR6" s="366"/>
      <c r="HMS6" s="366"/>
      <c r="HMT6" s="366"/>
      <c r="HMU6" s="366"/>
      <c r="HMV6" s="366"/>
      <c r="HMW6" s="366"/>
      <c r="HMX6" s="366"/>
      <c r="HMY6" s="366"/>
      <c r="HMZ6" s="366"/>
      <c r="HNA6" s="366"/>
      <c r="HNB6" s="366"/>
      <c r="HNC6" s="366"/>
      <c r="HND6" s="366"/>
      <c r="HNE6" s="366"/>
      <c r="HNF6" s="366"/>
      <c r="HNG6" s="366"/>
      <c r="HNH6" s="366"/>
      <c r="HNI6" s="366"/>
      <c r="HNJ6" s="366"/>
      <c r="HNK6" s="366"/>
      <c r="HNL6" s="366"/>
      <c r="HNM6" s="366"/>
      <c r="HNN6" s="366"/>
      <c r="HNO6" s="366"/>
      <c r="HNP6" s="366"/>
      <c r="HNQ6" s="366"/>
      <c r="HNR6" s="366"/>
      <c r="HNS6" s="366"/>
      <c r="HNT6" s="366"/>
      <c r="HNU6" s="366"/>
      <c r="HNV6" s="366"/>
      <c r="HNW6" s="366"/>
      <c r="HNX6" s="366"/>
      <c r="HNY6" s="366"/>
      <c r="HNZ6" s="366"/>
      <c r="HOA6" s="366"/>
      <c r="HOB6" s="366"/>
      <c r="HOC6" s="366"/>
      <c r="HOD6" s="366"/>
      <c r="HOE6" s="366"/>
      <c r="HOF6" s="366"/>
      <c r="HOG6" s="366"/>
      <c r="HOH6" s="366"/>
      <c r="HOI6" s="366"/>
      <c r="HOJ6" s="366"/>
      <c r="HOK6" s="366"/>
      <c r="HOL6" s="366"/>
      <c r="HOM6" s="366"/>
      <c r="HON6" s="366"/>
      <c r="HOO6" s="366"/>
      <c r="HOP6" s="366"/>
      <c r="HOQ6" s="366"/>
      <c r="HOR6" s="366"/>
      <c r="HOS6" s="366"/>
      <c r="HOT6" s="366"/>
      <c r="HOU6" s="366"/>
      <c r="HOV6" s="366"/>
      <c r="HOW6" s="366"/>
      <c r="HOX6" s="366"/>
      <c r="HOY6" s="366"/>
      <c r="HOZ6" s="366"/>
      <c r="HPA6" s="366"/>
      <c r="HPB6" s="366"/>
      <c r="HPC6" s="366"/>
      <c r="HPD6" s="366"/>
      <c r="HPE6" s="366"/>
      <c r="HPF6" s="366"/>
      <c r="HPG6" s="366"/>
      <c r="HPH6" s="366"/>
      <c r="HPI6" s="366"/>
      <c r="HPJ6" s="366"/>
      <c r="HPK6" s="366"/>
      <c r="HPL6" s="366"/>
      <c r="HPM6" s="366"/>
      <c r="HPN6" s="366"/>
      <c r="HPO6" s="366"/>
      <c r="HPP6" s="366"/>
      <c r="HPQ6" s="366"/>
      <c r="HPR6" s="366"/>
      <c r="HPS6" s="366"/>
      <c r="HPT6" s="366"/>
      <c r="HPU6" s="366"/>
      <c r="HPV6" s="366"/>
      <c r="HPW6" s="366"/>
      <c r="HPX6" s="366"/>
      <c r="HPY6" s="366"/>
      <c r="HPZ6" s="366"/>
      <c r="HQA6" s="366"/>
      <c r="HQB6" s="366"/>
      <c r="HQC6" s="366"/>
      <c r="HQD6" s="366"/>
      <c r="HQE6" s="366"/>
      <c r="HQF6" s="366"/>
      <c r="HQG6" s="366"/>
      <c r="HQH6" s="366"/>
      <c r="HQI6" s="366"/>
      <c r="HQJ6" s="366"/>
      <c r="HQK6" s="366"/>
      <c r="HQL6" s="366"/>
      <c r="HQM6" s="366"/>
      <c r="HQN6" s="366"/>
      <c r="HQO6" s="366"/>
      <c r="HQP6" s="366"/>
      <c r="HQQ6" s="366"/>
      <c r="HQR6" s="366"/>
      <c r="HQS6" s="366"/>
      <c r="HQT6" s="366"/>
      <c r="HQU6" s="366"/>
      <c r="HQV6" s="366"/>
      <c r="HQW6" s="366"/>
      <c r="HQX6" s="366"/>
      <c r="HQY6" s="366"/>
      <c r="HQZ6" s="366"/>
      <c r="HRA6" s="366"/>
      <c r="HRB6" s="366"/>
      <c r="HRC6" s="366"/>
      <c r="HRD6" s="366"/>
      <c r="HRE6" s="366"/>
      <c r="HRF6" s="366"/>
      <c r="HRG6" s="366"/>
      <c r="HRH6" s="366"/>
      <c r="HRI6" s="366"/>
      <c r="HRJ6" s="366"/>
      <c r="HRK6" s="366"/>
      <c r="HRL6" s="366"/>
      <c r="HRM6" s="366"/>
      <c r="HRN6" s="366"/>
      <c r="HRO6" s="366"/>
      <c r="HRP6" s="366"/>
      <c r="HRQ6" s="366"/>
      <c r="HRR6" s="366"/>
      <c r="HRS6" s="366"/>
      <c r="HRT6" s="366"/>
      <c r="HRU6" s="366"/>
      <c r="HRV6" s="366"/>
      <c r="HRW6" s="366"/>
      <c r="HRX6" s="366"/>
      <c r="HRY6" s="366"/>
      <c r="HRZ6" s="366"/>
      <c r="HSA6" s="366"/>
      <c r="HSB6" s="366"/>
      <c r="HSC6" s="366"/>
      <c r="HSD6" s="366"/>
      <c r="HSE6" s="366"/>
      <c r="HSF6" s="366"/>
      <c r="HSG6" s="366"/>
      <c r="HSH6" s="366"/>
      <c r="HSI6" s="366"/>
      <c r="HSJ6" s="366"/>
      <c r="HSK6" s="366"/>
      <c r="HSL6" s="366"/>
      <c r="HSM6" s="366"/>
      <c r="HSN6" s="366"/>
      <c r="HSO6" s="366"/>
      <c r="HSP6" s="366"/>
      <c r="HSQ6" s="366"/>
      <c r="HSR6" s="366"/>
      <c r="HSS6" s="366"/>
      <c r="HST6" s="366"/>
      <c r="HSU6" s="366"/>
      <c r="HSV6" s="366"/>
      <c r="HSW6" s="366"/>
      <c r="HSX6" s="366"/>
      <c r="HSY6" s="366"/>
      <c r="HSZ6" s="366"/>
      <c r="HTA6" s="366"/>
      <c r="HTB6" s="366"/>
      <c r="HTC6" s="366"/>
      <c r="HTD6" s="366"/>
      <c r="HTE6" s="366"/>
      <c r="HTF6" s="366"/>
      <c r="HTG6" s="366"/>
      <c r="HTH6" s="366"/>
      <c r="HTI6" s="366"/>
      <c r="HTJ6" s="366"/>
      <c r="HTK6" s="366"/>
      <c r="HTL6" s="366"/>
      <c r="HTM6" s="366"/>
      <c r="HTN6" s="366"/>
      <c r="HTO6" s="366"/>
      <c r="HTP6" s="366"/>
      <c r="HTQ6" s="366"/>
      <c r="HTR6" s="366"/>
      <c r="HTS6" s="366"/>
      <c r="HTT6" s="366"/>
      <c r="HTU6" s="366"/>
      <c r="HTV6" s="366"/>
      <c r="HTW6" s="366"/>
      <c r="HTX6" s="366"/>
      <c r="HTY6" s="366"/>
      <c r="HTZ6" s="366"/>
      <c r="HUA6" s="366"/>
      <c r="HUB6" s="366"/>
      <c r="HUC6" s="366"/>
      <c r="HUD6" s="366"/>
      <c r="HUE6" s="366"/>
      <c r="HUF6" s="366"/>
      <c r="HUG6" s="366"/>
      <c r="HUH6" s="366"/>
      <c r="HUI6" s="366"/>
      <c r="HUJ6" s="366"/>
      <c r="HUK6" s="366"/>
      <c r="HUL6" s="366"/>
      <c r="HUM6" s="366"/>
      <c r="HUN6" s="366"/>
      <c r="HUO6" s="366"/>
      <c r="HUP6" s="366"/>
      <c r="HUQ6" s="366"/>
      <c r="HUR6" s="366"/>
      <c r="HUS6" s="366"/>
      <c r="HUT6" s="366"/>
      <c r="HUU6" s="366"/>
      <c r="HUV6" s="366"/>
      <c r="HUW6" s="366"/>
      <c r="HUX6" s="366"/>
      <c r="HUY6" s="366"/>
      <c r="HUZ6" s="366"/>
      <c r="HVA6" s="366"/>
      <c r="HVB6" s="366"/>
      <c r="HVC6" s="366"/>
      <c r="HVD6" s="366"/>
      <c r="HVE6" s="366"/>
      <c r="HVF6" s="366"/>
      <c r="HVG6" s="366"/>
      <c r="HVH6" s="366"/>
      <c r="HVI6" s="366"/>
      <c r="HVJ6" s="366"/>
      <c r="HVK6" s="366"/>
      <c r="HVL6" s="366"/>
      <c r="HVM6" s="366"/>
      <c r="HVN6" s="366"/>
      <c r="HVO6" s="366"/>
      <c r="HVP6" s="366"/>
      <c r="HVQ6" s="366"/>
      <c r="HVR6" s="366"/>
      <c r="HVS6" s="366"/>
      <c r="HVT6" s="366"/>
      <c r="HVU6" s="366"/>
      <c r="HVV6" s="366"/>
      <c r="HVW6" s="366"/>
      <c r="HVX6" s="366"/>
      <c r="HVY6" s="366"/>
      <c r="HVZ6" s="366"/>
      <c r="HWA6" s="366"/>
      <c r="HWB6" s="366"/>
      <c r="HWC6" s="366"/>
      <c r="HWD6" s="366"/>
      <c r="HWE6" s="366"/>
      <c r="HWF6" s="366"/>
      <c r="HWG6" s="366"/>
      <c r="HWH6" s="366"/>
      <c r="HWI6" s="366"/>
      <c r="HWJ6" s="366"/>
      <c r="HWK6" s="366"/>
      <c r="HWL6" s="366"/>
      <c r="HWM6" s="366"/>
      <c r="HWN6" s="366"/>
      <c r="HWO6" s="366"/>
      <c r="HWP6" s="366"/>
      <c r="HWQ6" s="366"/>
      <c r="HWR6" s="366"/>
      <c r="HWS6" s="366"/>
      <c r="HWT6" s="366"/>
      <c r="HWU6" s="366"/>
      <c r="HWV6" s="366"/>
      <c r="HWW6" s="366"/>
      <c r="HWX6" s="366"/>
      <c r="HWY6" s="366"/>
      <c r="HWZ6" s="366"/>
      <c r="HXA6" s="366"/>
      <c r="HXB6" s="366"/>
      <c r="HXC6" s="366"/>
      <c r="HXD6" s="366"/>
      <c r="HXE6" s="366"/>
      <c r="HXF6" s="366"/>
      <c r="HXG6" s="366"/>
      <c r="HXH6" s="366"/>
      <c r="HXI6" s="366"/>
      <c r="HXJ6" s="366"/>
      <c r="HXK6" s="366"/>
      <c r="HXL6" s="366"/>
      <c r="HXM6" s="366"/>
      <c r="HXN6" s="366"/>
      <c r="HXO6" s="366"/>
      <c r="HXP6" s="366"/>
      <c r="HXQ6" s="366"/>
      <c r="HXR6" s="366"/>
      <c r="HXS6" s="366"/>
      <c r="HXT6" s="366"/>
      <c r="HXU6" s="366"/>
      <c r="HXV6" s="366"/>
      <c r="HXW6" s="366"/>
      <c r="HXX6" s="366"/>
      <c r="HXY6" s="366"/>
      <c r="HXZ6" s="366"/>
      <c r="HYA6" s="366"/>
      <c r="HYB6" s="366"/>
      <c r="HYC6" s="366"/>
      <c r="HYD6" s="366"/>
      <c r="HYE6" s="366"/>
      <c r="HYF6" s="366"/>
      <c r="HYG6" s="366"/>
      <c r="HYH6" s="366"/>
      <c r="HYI6" s="366"/>
      <c r="HYJ6" s="366"/>
      <c r="HYK6" s="366"/>
      <c r="HYL6" s="366"/>
      <c r="HYM6" s="366"/>
      <c r="HYN6" s="366"/>
      <c r="HYO6" s="366"/>
      <c r="HYP6" s="366"/>
      <c r="HYQ6" s="366"/>
      <c r="HYR6" s="366"/>
      <c r="HYS6" s="366"/>
      <c r="HYT6" s="366"/>
      <c r="HYU6" s="366"/>
      <c r="HYV6" s="366"/>
      <c r="HYW6" s="366"/>
      <c r="HYX6" s="366"/>
      <c r="HYY6" s="366"/>
      <c r="HYZ6" s="366"/>
      <c r="HZA6" s="366"/>
      <c r="HZB6" s="366"/>
      <c r="HZC6" s="366"/>
      <c r="HZD6" s="366"/>
      <c r="HZE6" s="366"/>
      <c r="HZF6" s="366"/>
      <c r="HZG6" s="366"/>
      <c r="HZH6" s="366"/>
      <c r="HZI6" s="366"/>
      <c r="HZJ6" s="366"/>
      <c r="HZK6" s="366"/>
      <c r="HZL6" s="366"/>
      <c r="HZM6" s="366"/>
      <c r="HZN6" s="366"/>
      <c r="HZO6" s="366"/>
      <c r="HZP6" s="366"/>
      <c r="HZQ6" s="366"/>
      <c r="HZR6" s="366"/>
      <c r="HZS6" s="366"/>
      <c r="HZT6" s="366"/>
      <c r="HZU6" s="366"/>
      <c r="HZV6" s="366"/>
      <c r="HZW6" s="366"/>
      <c r="HZX6" s="366"/>
      <c r="HZY6" s="366"/>
      <c r="HZZ6" s="366"/>
      <c r="IAA6" s="366"/>
      <c r="IAB6" s="366"/>
      <c r="IAC6" s="366"/>
      <c r="IAD6" s="366"/>
      <c r="IAE6" s="366"/>
      <c r="IAF6" s="366"/>
      <c r="IAG6" s="366"/>
      <c r="IAH6" s="366"/>
      <c r="IAI6" s="366"/>
      <c r="IAJ6" s="366"/>
      <c r="IAK6" s="366"/>
      <c r="IAL6" s="366"/>
      <c r="IAM6" s="366"/>
      <c r="IAN6" s="366"/>
      <c r="IAO6" s="366"/>
      <c r="IAP6" s="366"/>
      <c r="IAQ6" s="366"/>
      <c r="IAR6" s="366"/>
      <c r="IAS6" s="366"/>
      <c r="IAT6" s="366"/>
      <c r="IAU6" s="366"/>
      <c r="IAV6" s="366"/>
      <c r="IAW6" s="366"/>
      <c r="IAX6" s="366"/>
      <c r="IAY6" s="366"/>
      <c r="IAZ6" s="366"/>
      <c r="IBA6" s="366"/>
      <c r="IBB6" s="366"/>
      <c r="IBC6" s="366"/>
      <c r="IBD6" s="366"/>
      <c r="IBE6" s="366"/>
      <c r="IBF6" s="366"/>
      <c r="IBG6" s="366"/>
      <c r="IBH6" s="366"/>
      <c r="IBI6" s="366"/>
      <c r="IBJ6" s="366"/>
      <c r="IBK6" s="366"/>
      <c r="IBL6" s="366"/>
      <c r="IBM6" s="366"/>
      <c r="IBN6" s="366"/>
      <c r="IBO6" s="366"/>
      <c r="IBP6" s="366"/>
      <c r="IBQ6" s="366"/>
      <c r="IBR6" s="366"/>
      <c r="IBS6" s="366"/>
      <c r="IBT6" s="366"/>
      <c r="IBU6" s="366"/>
      <c r="IBV6" s="366"/>
      <c r="IBW6" s="366"/>
      <c r="IBX6" s="366"/>
      <c r="IBY6" s="366"/>
      <c r="IBZ6" s="366"/>
      <c r="ICA6" s="366"/>
      <c r="ICB6" s="366"/>
      <c r="ICC6" s="366"/>
      <c r="ICD6" s="366"/>
      <c r="ICE6" s="366"/>
      <c r="ICF6" s="366"/>
      <c r="ICG6" s="366"/>
      <c r="ICH6" s="366"/>
      <c r="ICI6" s="366"/>
      <c r="ICJ6" s="366"/>
      <c r="ICK6" s="366"/>
      <c r="ICL6" s="366"/>
      <c r="ICM6" s="366"/>
      <c r="ICN6" s="366"/>
      <c r="ICO6" s="366"/>
      <c r="ICP6" s="366"/>
      <c r="ICQ6" s="366"/>
      <c r="ICR6" s="366"/>
      <c r="ICS6" s="366"/>
      <c r="ICT6" s="366"/>
      <c r="ICU6" s="366"/>
      <c r="ICV6" s="366"/>
      <c r="ICW6" s="366"/>
      <c r="ICX6" s="366"/>
      <c r="ICY6" s="366"/>
      <c r="ICZ6" s="366"/>
      <c r="IDA6" s="366"/>
      <c r="IDB6" s="366"/>
      <c r="IDC6" s="366"/>
      <c r="IDD6" s="366"/>
      <c r="IDE6" s="366"/>
      <c r="IDF6" s="366"/>
      <c r="IDG6" s="366"/>
      <c r="IDH6" s="366"/>
      <c r="IDI6" s="366"/>
      <c r="IDJ6" s="366"/>
      <c r="IDK6" s="366"/>
      <c r="IDL6" s="366"/>
      <c r="IDM6" s="366"/>
      <c r="IDN6" s="366"/>
      <c r="IDO6" s="366"/>
      <c r="IDP6" s="366"/>
      <c r="IDQ6" s="366"/>
      <c r="IDR6" s="366"/>
      <c r="IDS6" s="366"/>
      <c r="IDT6" s="366"/>
      <c r="IDU6" s="366"/>
      <c r="IDV6" s="366"/>
      <c r="IDW6" s="366"/>
      <c r="IDX6" s="366"/>
      <c r="IDY6" s="366"/>
      <c r="IDZ6" s="366"/>
      <c r="IEA6" s="366"/>
      <c r="IEB6" s="366"/>
      <c r="IEC6" s="366"/>
      <c r="IED6" s="366"/>
      <c r="IEE6" s="366"/>
      <c r="IEF6" s="366"/>
      <c r="IEG6" s="366"/>
      <c r="IEH6" s="366"/>
      <c r="IEI6" s="366"/>
      <c r="IEJ6" s="366"/>
      <c r="IEK6" s="366"/>
      <c r="IEL6" s="366"/>
      <c r="IEM6" s="366"/>
      <c r="IEN6" s="366"/>
      <c r="IEO6" s="366"/>
      <c r="IEP6" s="366"/>
      <c r="IEQ6" s="366"/>
      <c r="IER6" s="366"/>
      <c r="IES6" s="366"/>
      <c r="IET6" s="366"/>
      <c r="IEU6" s="366"/>
      <c r="IEV6" s="366"/>
      <c r="IEW6" s="366"/>
      <c r="IEX6" s="366"/>
      <c r="IEY6" s="366"/>
      <c r="IEZ6" s="366"/>
      <c r="IFA6" s="366"/>
      <c r="IFB6" s="366"/>
      <c r="IFC6" s="366"/>
      <c r="IFD6" s="366"/>
      <c r="IFE6" s="366"/>
      <c r="IFF6" s="366"/>
      <c r="IFG6" s="366"/>
      <c r="IFH6" s="366"/>
      <c r="IFI6" s="366"/>
      <c r="IFJ6" s="366"/>
      <c r="IFK6" s="366"/>
      <c r="IFL6" s="366"/>
      <c r="IFM6" s="366"/>
      <c r="IFN6" s="366"/>
      <c r="IFO6" s="366"/>
      <c r="IFP6" s="366"/>
      <c r="IFQ6" s="366"/>
      <c r="IFR6" s="366"/>
      <c r="IFS6" s="366"/>
      <c r="IFT6" s="366"/>
      <c r="IFU6" s="366"/>
      <c r="IFV6" s="366"/>
      <c r="IFW6" s="366"/>
      <c r="IFX6" s="366"/>
      <c r="IFY6" s="366"/>
      <c r="IFZ6" s="366"/>
      <c r="IGA6" s="366"/>
      <c r="IGB6" s="366"/>
      <c r="IGC6" s="366"/>
      <c r="IGD6" s="366"/>
      <c r="IGE6" s="366"/>
      <c r="IGF6" s="366"/>
      <c r="IGG6" s="366"/>
      <c r="IGH6" s="366"/>
      <c r="IGI6" s="366"/>
      <c r="IGJ6" s="366"/>
      <c r="IGK6" s="366"/>
      <c r="IGL6" s="366"/>
      <c r="IGM6" s="366"/>
      <c r="IGN6" s="366"/>
      <c r="IGO6" s="366"/>
      <c r="IGP6" s="366"/>
      <c r="IGQ6" s="366"/>
      <c r="IGR6" s="366"/>
      <c r="IGS6" s="366"/>
      <c r="IGT6" s="366"/>
      <c r="IGU6" s="366"/>
      <c r="IGV6" s="366"/>
      <c r="IGW6" s="366"/>
      <c r="IGX6" s="366"/>
      <c r="IGY6" s="366"/>
      <c r="IGZ6" s="366"/>
      <c r="IHA6" s="366"/>
      <c r="IHB6" s="366"/>
      <c r="IHC6" s="366"/>
      <c r="IHD6" s="366"/>
      <c r="IHE6" s="366"/>
      <c r="IHF6" s="366"/>
      <c r="IHG6" s="366"/>
      <c r="IHH6" s="366"/>
      <c r="IHI6" s="366"/>
      <c r="IHJ6" s="366"/>
      <c r="IHK6" s="366"/>
      <c r="IHL6" s="366"/>
      <c r="IHM6" s="366"/>
      <c r="IHN6" s="366"/>
      <c r="IHO6" s="366"/>
      <c r="IHP6" s="366"/>
      <c r="IHQ6" s="366"/>
      <c r="IHR6" s="366"/>
      <c r="IHS6" s="366"/>
      <c r="IHT6" s="366"/>
      <c r="IHU6" s="366"/>
      <c r="IHV6" s="366"/>
      <c r="IHW6" s="366"/>
      <c r="IHX6" s="366"/>
      <c r="IHY6" s="366"/>
      <c r="IHZ6" s="366"/>
      <c r="IIA6" s="366"/>
      <c r="IIB6" s="366"/>
      <c r="IIC6" s="366"/>
      <c r="IID6" s="366"/>
      <c r="IIE6" s="366"/>
      <c r="IIF6" s="366"/>
      <c r="IIG6" s="366"/>
      <c r="IIH6" s="366"/>
      <c r="III6" s="366"/>
      <c r="IIJ6" s="366"/>
      <c r="IIK6" s="366"/>
      <c r="IIL6" s="366"/>
      <c r="IIM6" s="366"/>
      <c r="IIN6" s="366"/>
      <c r="IIO6" s="366"/>
      <c r="IIP6" s="366"/>
      <c r="IIQ6" s="366"/>
      <c r="IIR6" s="366"/>
      <c r="IIS6" s="366"/>
      <c r="IIT6" s="366"/>
      <c r="IIU6" s="366"/>
      <c r="IIV6" s="366"/>
      <c r="IIW6" s="366"/>
      <c r="IIX6" s="366"/>
      <c r="IIY6" s="366"/>
      <c r="IIZ6" s="366"/>
      <c r="IJA6" s="366"/>
      <c r="IJB6" s="366"/>
      <c r="IJC6" s="366"/>
      <c r="IJD6" s="366"/>
      <c r="IJE6" s="366"/>
      <c r="IJF6" s="366"/>
      <c r="IJG6" s="366"/>
      <c r="IJH6" s="366"/>
      <c r="IJI6" s="366"/>
      <c r="IJJ6" s="366"/>
      <c r="IJK6" s="366"/>
      <c r="IJL6" s="366"/>
      <c r="IJM6" s="366"/>
      <c r="IJN6" s="366"/>
      <c r="IJO6" s="366"/>
      <c r="IJP6" s="366"/>
      <c r="IJQ6" s="366"/>
      <c r="IJR6" s="366"/>
      <c r="IJS6" s="366"/>
      <c r="IJT6" s="366"/>
      <c r="IJU6" s="366"/>
      <c r="IJV6" s="366"/>
      <c r="IJW6" s="366"/>
      <c r="IJX6" s="366"/>
      <c r="IJY6" s="366"/>
      <c r="IJZ6" s="366"/>
      <c r="IKA6" s="366"/>
      <c r="IKB6" s="366"/>
      <c r="IKC6" s="366"/>
      <c r="IKD6" s="366"/>
      <c r="IKE6" s="366"/>
      <c r="IKF6" s="366"/>
      <c r="IKG6" s="366"/>
      <c r="IKH6" s="366"/>
      <c r="IKI6" s="366"/>
      <c r="IKJ6" s="366"/>
      <c r="IKK6" s="366"/>
      <c r="IKL6" s="366"/>
      <c r="IKM6" s="366"/>
      <c r="IKN6" s="366"/>
      <c r="IKO6" s="366"/>
      <c r="IKP6" s="366"/>
      <c r="IKQ6" s="366"/>
      <c r="IKR6" s="366"/>
      <c r="IKS6" s="366"/>
      <c r="IKT6" s="366"/>
      <c r="IKU6" s="366"/>
      <c r="IKV6" s="366"/>
      <c r="IKW6" s="366"/>
      <c r="IKX6" s="366"/>
      <c r="IKY6" s="366"/>
      <c r="IKZ6" s="366"/>
      <c r="ILA6" s="366"/>
      <c r="ILB6" s="366"/>
      <c r="ILC6" s="366"/>
      <c r="ILD6" s="366"/>
      <c r="ILE6" s="366"/>
      <c r="ILF6" s="366"/>
      <c r="ILG6" s="366"/>
      <c r="ILH6" s="366"/>
      <c r="ILI6" s="366"/>
      <c r="ILJ6" s="366"/>
      <c r="ILK6" s="366"/>
      <c r="ILL6" s="366"/>
      <c r="ILM6" s="366"/>
      <c r="ILN6" s="366"/>
      <c r="ILO6" s="366"/>
      <c r="ILP6" s="366"/>
      <c r="ILQ6" s="366"/>
      <c r="ILR6" s="366"/>
      <c r="ILS6" s="366"/>
      <c r="ILT6" s="366"/>
      <c r="ILU6" s="366"/>
      <c r="ILV6" s="366"/>
      <c r="ILW6" s="366"/>
      <c r="ILX6" s="366"/>
      <c r="ILY6" s="366"/>
      <c r="ILZ6" s="366"/>
      <c r="IMA6" s="366"/>
      <c r="IMB6" s="366"/>
      <c r="IMC6" s="366"/>
      <c r="IMD6" s="366"/>
      <c r="IME6" s="366"/>
      <c r="IMF6" s="366"/>
      <c r="IMG6" s="366"/>
      <c r="IMH6" s="366"/>
      <c r="IMI6" s="366"/>
      <c r="IMJ6" s="366"/>
      <c r="IMK6" s="366"/>
      <c r="IML6" s="366"/>
      <c r="IMM6" s="366"/>
      <c r="IMN6" s="366"/>
      <c r="IMO6" s="366"/>
      <c r="IMP6" s="366"/>
      <c r="IMQ6" s="366"/>
      <c r="IMR6" s="366"/>
      <c r="IMS6" s="366"/>
      <c r="IMT6" s="366"/>
      <c r="IMU6" s="366"/>
      <c r="IMV6" s="366"/>
      <c r="IMW6" s="366"/>
      <c r="IMX6" s="366"/>
      <c r="IMY6" s="366"/>
      <c r="IMZ6" s="366"/>
      <c r="INA6" s="366"/>
      <c r="INB6" s="366"/>
      <c r="INC6" s="366"/>
      <c r="IND6" s="366"/>
      <c r="INE6" s="366"/>
      <c r="INF6" s="366"/>
      <c r="ING6" s="366"/>
      <c r="INH6" s="366"/>
      <c r="INI6" s="366"/>
      <c r="INJ6" s="366"/>
      <c r="INK6" s="366"/>
      <c r="INL6" s="366"/>
      <c r="INM6" s="366"/>
      <c r="INN6" s="366"/>
      <c r="INO6" s="366"/>
      <c r="INP6" s="366"/>
      <c r="INQ6" s="366"/>
      <c r="INR6" s="366"/>
      <c r="INS6" s="366"/>
      <c r="INT6" s="366"/>
      <c r="INU6" s="366"/>
      <c r="INV6" s="366"/>
      <c r="INW6" s="366"/>
      <c r="INX6" s="366"/>
      <c r="INY6" s="366"/>
      <c r="INZ6" s="366"/>
      <c r="IOA6" s="366"/>
      <c r="IOB6" s="366"/>
      <c r="IOC6" s="366"/>
      <c r="IOD6" s="366"/>
      <c r="IOE6" s="366"/>
      <c r="IOF6" s="366"/>
      <c r="IOG6" s="366"/>
      <c r="IOH6" s="366"/>
      <c r="IOI6" s="366"/>
      <c r="IOJ6" s="366"/>
      <c r="IOK6" s="366"/>
      <c r="IOL6" s="366"/>
      <c r="IOM6" s="366"/>
      <c r="ION6" s="366"/>
      <c r="IOO6" s="366"/>
      <c r="IOP6" s="366"/>
      <c r="IOQ6" s="366"/>
      <c r="IOR6" s="366"/>
      <c r="IOS6" s="366"/>
      <c r="IOT6" s="366"/>
      <c r="IOU6" s="366"/>
      <c r="IOV6" s="366"/>
      <c r="IOW6" s="366"/>
      <c r="IOX6" s="366"/>
      <c r="IOY6" s="366"/>
      <c r="IOZ6" s="366"/>
      <c r="IPA6" s="366"/>
      <c r="IPB6" s="366"/>
      <c r="IPC6" s="366"/>
      <c r="IPD6" s="366"/>
      <c r="IPE6" s="366"/>
      <c r="IPF6" s="366"/>
      <c r="IPG6" s="366"/>
      <c r="IPH6" s="366"/>
      <c r="IPI6" s="366"/>
      <c r="IPJ6" s="366"/>
      <c r="IPK6" s="366"/>
      <c r="IPL6" s="366"/>
      <c r="IPM6" s="366"/>
      <c r="IPN6" s="366"/>
      <c r="IPO6" s="366"/>
      <c r="IPP6" s="366"/>
      <c r="IPQ6" s="366"/>
      <c r="IPR6" s="366"/>
      <c r="IPS6" s="366"/>
      <c r="IPT6" s="366"/>
      <c r="IPU6" s="366"/>
      <c r="IPV6" s="366"/>
      <c r="IPW6" s="366"/>
      <c r="IPX6" s="366"/>
      <c r="IPY6" s="366"/>
      <c r="IPZ6" s="366"/>
      <c r="IQA6" s="366"/>
      <c r="IQB6" s="366"/>
      <c r="IQC6" s="366"/>
      <c r="IQD6" s="366"/>
      <c r="IQE6" s="366"/>
      <c r="IQF6" s="366"/>
      <c r="IQG6" s="366"/>
      <c r="IQH6" s="366"/>
      <c r="IQI6" s="366"/>
      <c r="IQJ6" s="366"/>
      <c r="IQK6" s="366"/>
      <c r="IQL6" s="366"/>
      <c r="IQM6" s="366"/>
      <c r="IQN6" s="366"/>
      <c r="IQO6" s="366"/>
      <c r="IQP6" s="366"/>
      <c r="IQQ6" s="366"/>
      <c r="IQR6" s="366"/>
      <c r="IQS6" s="366"/>
      <c r="IQT6" s="366"/>
      <c r="IQU6" s="366"/>
      <c r="IQV6" s="366"/>
      <c r="IQW6" s="366"/>
      <c r="IQX6" s="366"/>
      <c r="IQY6" s="366"/>
      <c r="IQZ6" s="366"/>
      <c r="IRA6" s="366"/>
      <c r="IRB6" s="366"/>
      <c r="IRC6" s="366"/>
      <c r="IRD6" s="366"/>
      <c r="IRE6" s="366"/>
      <c r="IRF6" s="366"/>
      <c r="IRG6" s="366"/>
      <c r="IRH6" s="366"/>
      <c r="IRI6" s="366"/>
      <c r="IRJ6" s="366"/>
      <c r="IRK6" s="366"/>
      <c r="IRL6" s="366"/>
      <c r="IRM6" s="366"/>
      <c r="IRN6" s="366"/>
      <c r="IRO6" s="366"/>
      <c r="IRP6" s="366"/>
      <c r="IRQ6" s="366"/>
      <c r="IRR6" s="366"/>
      <c r="IRS6" s="366"/>
      <c r="IRT6" s="366"/>
      <c r="IRU6" s="366"/>
      <c r="IRV6" s="366"/>
      <c r="IRW6" s="366"/>
      <c r="IRX6" s="366"/>
      <c r="IRY6" s="366"/>
      <c r="IRZ6" s="366"/>
      <c r="ISA6" s="366"/>
      <c r="ISB6" s="366"/>
      <c r="ISC6" s="366"/>
      <c r="ISD6" s="366"/>
      <c r="ISE6" s="366"/>
      <c r="ISF6" s="366"/>
      <c r="ISG6" s="366"/>
      <c r="ISH6" s="366"/>
      <c r="ISI6" s="366"/>
      <c r="ISJ6" s="366"/>
      <c r="ISK6" s="366"/>
      <c r="ISL6" s="366"/>
      <c r="ISM6" s="366"/>
      <c r="ISN6" s="366"/>
      <c r="ISO6" s="366"/>
      <c r="ISP6" s="366"/>
      <c r="ISQ6" s="366"/>
      <c r="ISR6" s="366"/>
      <c r="ISS6" s="366"/>
      <c r="IST6" s="366"/>
      <c r="ISU6" s="366"/>
      <c r="ISV6" s="366"/>
      <c r="ISW6" s="366"/>
      <c r="ISX6" s="366"/>
      <c r="ISY6" s="366"/>
      <c r="ISZ6" s="366"/>
      <c r="ITA6" s="366"/>
      <c r="ITB6" s="366"/>
      <c r="ITC6" s="366"/>
      <c r="ITD6" s="366"/>
      <c r="ITE6" s="366"/>
      <c r="ITF6" s="366"/>
      <c r="ITG6" s="366"/>
      <c r="ITH6" s="366"/>
      <c r="ITI6" s="366"/>
      <c r="ITJ6" s="366"/>
      <c r="ITK6" s="366"/>
      <c r="ITL6" s="366"/>
      <c r="ITM6" s="366"/>
      <c r="ITN6" s="366"/>
      <c r="ITO6" s="366"/>
      <c r="ITP6" s="366"/>
      <c r="ITQ6" s="366"/>
      <c r="ITR6" s="366"/>
      <c r="ITS6" s="366"/>
      <c r="ITT6" s="366"/>
      <c r="ITU6" s="366"/>
      <c r="ITV6" s="366"/>
      <c r="ITW6" s="366"/>
      <c r="ITX6" s="366"/>
      <c r="ITY6" s="366"/>
      <c r="ITZ6" s="366"/>
      <c r="IUA6" s="366"/>
      <c r="IUB6" s="366"/>
      <c r="IUC6" s="366"/>
      <c r="IUD6" s="366"/>
      <c r="IUE6" s="366"/>
      <c r="IUF6" s="366"/>
      <c r="IUG6" s="366"/>
      <c r="IUH6" s="366"/>
      <c r="IUI6" s="366"/>
      <c r="IUJ6" s="366"/>
      <c r="IUK6" s="366"/>
      <c r="IUL6" s="366"/>
      <c r="IUM6" s="366"/>
      <c r="IUN6" s="366"/>
      <c r="IUO6" s="366"/>
      <c r="IUP6" s="366"/>
      <c r="IUQ6" s="366"/>
      <c r="IUR6" s="366"/>
      <c r="IUS6" s="366"/>
      <c r="IUT6" s="366"/>
      <c r="IUU6" s="366"/>
      <c r="IUV6" s="366"/>
      <c r="IUW6" s="366"/>
      <c r="IUX6" s="366"/>
      <c r="IUY6" s="366"/>
      <c r="IUZ6" s="366"/>
      <c r="IVA6" s="366"/>
      <c r="IVB6" s="366"/>
      <c r="IVC6" s="366"/>
      <c r="IVD6" s="366"/>
      <c r="IVE6" s="366"/>
      <c r="IVF6" s="366"/>
      <c r="IVG6" s="366"/>
      <c r="IVH6" s="366"/>
      <c r="IVI6" s="366"/>
      <c r="IVJ6" s="366"/>
      <c r="IVK6" s="366"/>
      <c r="IVL6" s="366"/>
      <c r="IVM6" s="366"/>
      <c r="IVN6" s="366"/>
      <c r="IVO6" s="366"/>
      <c r="IVP6" s="366"/>
      <c r="IVQ6" s="366"/>
      <c r="IVR6" s="366"/>
      <c r="IVS6" s="366"/>
      <c r="IVT6" s="366"/>
      <c r="IVU6" s="366"/>
      <c r="IVV6" s="366"/>
      <c r="IVW6" s="366"/>
      <c r="IVX6" s="366"/>
      <c r="IVY6" s="366"/>
      <c r="IVZ6" s="366"/>
      <c r="IWA6" s="366"/>
      <c r="IWB6" s="366"/>
      <c r="IWC6" s="366"/>
      <c r="IWD6" s="366"/>
      <c r="IWE6" s="366"/>
      <c r="IWF6" s="366"/>
      <c r="IWG6" s="366"/>
      <c r="IWH6" s="366"/>
      <c r="IWI6" s="366"/>
      <c r="IWJ6" s="366"/>
      <c r="IWK6" s="366"/>
      <c r="IWL6" s="366"/>
      <c r="IWM6" s="366"/>
      <c r="IWN6" s="366"/>
      <c r="IWO6" s="366"/>
      <c r="IWP6" s="366"/>
      <c r="IWQ6" s="366"/>
      <c r="IWR6" s="366"/>
      <c r="IWS6" s="366"/>
      <c r="IWT6" s="366"/>
      <c r="IWU6" s="366"/>
      <c r="IWV6" s="366"/>
      <c r="IWW6" s="366"/>
      <c r="IWX6" s="366"/>
      <c r="IWY6" s="366"/>
      <c r="IWZ6" s="366"/>
      <c r="IXA6" s="366"/>
      <c r="IXB6" s="366"/>
      <c r="IXC6" s="366"/>
      <c r="IXD6" s="366"/>
      <c r="IXE6" s="366"/>
      <c r="IXF6" s="366"/>
      <c r="IXG6" s="366"/>
      <c r="IXH6" s="366"/>
      <c r="IXI6" s="366"/>
      <c r="IXJ6" s="366"/>
      <c r="IXK6" s="366"/>
      <c r="IXL6" s="366"/>
      <c r="IXM6" s="366"/>
      <c r="IXN6" s="366"/>
      <c r="IXO6" s="366"/>
      <c r="IXP6" s="366"/>
      <c r="IXQ6" s="366"/>
      <c r="IXR6" s="366"/>
      <c r="IXS6" s="366"/>
      <c r="IXT6" s="366"/>
      <c r="IXU6" s="366"/>
      <c r="IXV6" s="366"/>
      <c r="IXW6" s="366"/>
      <c r="IXX6" s="366"/>
      <c r="IXY6" s="366"/>
      <c r="IXZ6" s="366"/>
      <c r="IYA6" s="366"/>
      <c r="IYB6" s="366"/>
      <c r="IYC6" s="366"/>
      <c r="IYD6" s="366"/>
      <c r="IYE6" s="366"/>
      <c r="IYF6" s="366"/>
      <c r="IYG6" s="366"/>
      <c r="IYH6" s="366"/>
      <c r="IYI6" s="366"/>
      <c r="IYJ6" s="366"/>
      <c r="IYK6" s="366"/>
      <c r="IYL6" s="366"/>
      <c r="IYM6" s="366"/>
      <c r="IYN6" s="366"/>
      <c r="IYO6" s="366"/>
      <c r="IYP6" s="366"/>
      <c r="IYQ6" s="366"/>
      <c r="IYR6" s="366"/>
      <c r="IYS6" s="366"/>
      <c r="IYT6" s="366"/>
      <c r="IYU6" s="366"/>
      <c r="IYV6" s="366"/>
      <c r="IYW6" s="366"/>
      <c r="IYX6" s="366"/>
      <c r="IYY6" s="366"/>
      <c r="IYZ6" s="366"/>
      <c r="IZA6" s="366"/>
      <c r="IZB6" s="366"/>
      <c r="IZC6" s="366"/>
      <c r="IZD6" s="366"/>
      <c r="IZE6" s="366"/>
      <c r="IZF6" s="366"/>
      <c r="IZG6" s="366"/>
      <c r="IZH6" s="366"/>
      <c r="IZI6" s="366"/>
      <c r="IZJ6" s="366"/>
      <c r="IZK6" s="366"/>
      <c r="IZL6" s="366"/>
      <c r="IZM6" s="366"/>
      <c r="IZN6" s="366"/>
      <c r="IZO6" s="366"/>
      <c r="IZP6" s="366"/>
      <c r="IZQ6" s="366"/>
      <c r="IZR6" s="366"/>
      <c r="IZS6" s="366"/>
      <c r="IZT6" s="366"/>
      <c r="IZU6" s="366"/>
      <c r="IZV6" s="366"/>
      <c r="IZW6" s="366"/>
      <c r="IZX6" s="366"/>
      <c r="IZY6" s="366"/>
      <c r="IZZ6" s="366"/>
      <c r="JAA6" s="366"/>
      <c r="JAB6" s="366"/>
      <c r="JAC6" s="366"/>
      <c r="JAD6" s="366"/>
      <c r="JAE6" s="366"/>
      <c r="JAF6" s="366"/>
      <c r="JAG6" s="366"/>
      <c r="JAH6" s="366"/>
      <c r="JAI6" s="366"/>
      <c r="JAJ6" s="366"/>
      <c r="JAK6" s="366"/>
      <c r="JAL6" s="366"/>
      <c r="JAM6" s="366"/>
      <c r="JAN6" s="366"/>
      <c r="JAO6" s="366"/>
      <c r="JAP6" s="366"/>
      <c r="JAQ6" s="366"/>
      <c r="JAR6" s="366"/>
      <c r="JAS6" s="366"/>
      <c r="JAT6" s="366"/>
      <c r="JAU6" s="366"/>
      <c r="JAV6" s="366"/>
      <c r="JAW6" s="366"/>
      <c r="JAX6" s="366"/>
      <c r="JAY6" s="366"/>
      <c r="JAZ6" s="366"/>
      <c r="JBA6" s="366"/>
      <c r="JBB6" s="366"/>
      <c r="JBC6" s="366"/>
      <c r="JBD6" s="366"/>
      <c r="JBE6" s="366"/>
      <c r="JBF6" s="366"/>
      <c r="JBG6" s="366"/>
      <c r="JBH6" s="366"/>
      <c r="JBI6" s="366"/>
      <c r="JBJ6" s="366"/>
      <c r="JBK6" s="366"/>
      <c r="JBL6" s="366"/>
      <c r="JBM6" s="366"/>
      <c r="JBN6" s="366"/>
      <c r="JBO6" s="366"/>
      <c r="JBP6" s="366"/>
      <c r="JBQ6" s="366"/>
      <c r="JBR6" s="366"/>
      <c r="JBS6" s="366"/>
      <c r="JBT6" s="366"/>
      <c r="JBU6" s="366"/>
      <c r="JBV6" s="366"/>
      <c r="JBW6" s="366"/>
      <c r="JBX6" s="366"/>
      <c r="JBY6" s="366"/>
      <c r="JBZ6" s="366"/>
      <c r="JCA6" s="366"/>
      <c r="JCB6" s="366"/>
      <c r="JCC6" s="366"/>
      <c r="JCD6" s="366"/>
      <c r="JCE6" s="366"/>
      <c r="JCF6" s="366"/>
      <c r="JCG6" s="366"/>
      <c r="JCH6" s="366"/>
      <c r="JCI6" s="366"/>
      <c r="JCJ6" s="366"/>
      <c r="JCK6" s="366"/>
      <c r="JCL6" s="366"/>
      <c r="JCM6" s="366"/>
      <c r="JCN6" s="366"/>
      <c r="JCO6" s="366"/>
      <c r="JCP6" s="366"/>
      <c r="JCQ6" s="366"/>
      <c r="JCR6" s="366"/>
      <c r="JCS6" s="366"/>
      <c r="JCT6" s="366"/>
      <c r="JCU6" s="366"/>
      <c r="JCV6" s="366"/>
      <c r="JCW6" s="366"/>
      <c r="JCX6" s="366"/>
      <c r="JCY6" s="366"/>
      <c r="JCZ6" s="366"/>
      <c r="JDA6" s="366"/>
      <c r="JDB6" s="366"/>
      <c r="JDC6" s="366"/>
      <c r="JDD6" s="366"/>
      <c r="JDE6" s="366"/>
      <c r="JDF6" s="366"/>
      <c r="JDG6" s="366"/>
      <c r="JDH6" s="366"/>
      <c r="JDI6" s="366"/>
      <c r="JDJ6" s="366"/>
      <c r="JDK6" s="366"/>
      <c r="JDL6" s="366"/>
      <c r="JDM6" s="366"/>
      <c r="JDN6" s="366"/>
      <c r="JDO6" s="366"/>
      <c r="JDP6" s="366"/>
      <c r="JDQ6" s="366"/>
      <c r="JDR6" s="366"/>
      <c r="JDS6" s="366"/>
      <c r="JDT6" s="366"/>
      <c r="JDU6" s="366"/>
      <c r="JDV6" s="366"/>
      <c r="JDW6" s="366"/>
      <c r="JDX6" s="366"/>
      <c r="JDY6" s="366"/>
      <c r="JDZ6" s="366"/>
      <c r="JEA6" s="366"/>
      <c r="JEB6" s="366"/>
      <c r="JEC6" s="366"/>
      <c r="JED6" s="366"/>
      <c r="JEE6" s="366"/>
      <c r="JEF6" s="366"/>
      <c r="JEG6" s="366"/>
      <c r="JEH6" s="366"/>
      <c r="JEI6" s="366"/>
      <c r="JEJ6" s="366"/>
      <c r="JEK6" s="366"/>
      <c r="JEL6" s="366"/>
      <c r="JEM6" s="366"/>
      <c r="JEN6" s="366"/>
      <c r="JEO6" s="366"/>
      <c r="JEP6" s="366"/>
      <c r="JEQ6" s="366"/>
      <c r="JER6" s="366"/>
      <c r="JES6" s="366"/>
      <c r="JET6" s="366"/>
      <c r="JEU6" s="366"/>
      <c r="JEV6" s="366"/>
      <c r="JEW6" s="366"/>
      <c r="JEX6" s="366"/>
      <c r="JEY6" s="366"/>
      <c r="JEZ6" s="366"/>
      <c r="JFA6" s="366"/>
      <c r="JFB6" s="366"/>
      <c r="JFC6" s="366"/>
      <c r="JFD6" s="366"/>
      <c r="JFE6" s="366"/>
      <c r="JFF6" s="366"/>
      <c r="JFG6" s="366"/>
      <c r="JFH6" s="366"/>
      <c r="JFI6" s="366"/>
      <c r="JFJ6" s="366"/>
      <c r="JFK6" s="366"/>
      <c r="JFL6" s="366"/>
      <c r="JFM6" s="366"/>
      <c r="JFN6" s="366"/>
      <c r="JFO6" s="366"/>
      <c r="JFP6" s="366"/>
      <c r="JFQ6" s="366"/>
      <c r="JFR6" s="366"/>
      <c r="JFS6" s="366"/>
      <c r="JFT6" s="366"/>
      <c r="JFU6" s="366"/>
      <c r="JFV6" s="366"/>
      <c r="JFW6" s="366"/>
      <c r="JFX6" s="366"/>
      <c r="JFY6" s="366"/>
      <c r="JFZ6" s="366"/>
      <c r="JGA6" s="366"/>
      <c r="JGB6" s="366"/>
      <c r="JGC6" s="366"/>
      <c r="JGD6" s="366"/>
      <c r="JGE6" s="366"/>
      <c r="JGF6" s="366"/>
      <c r="JGG6" s="366"/>
      <c r="JGH6" s="366"/>
      <c r="JGI6" s="366"/>
      <c r="JGJ6" s="366"/>
      <c r="JGK6" s="366"/>
      <c r="JGL6" s="366"/>
      <c r="JGM6" s="366"/>
      <c r="JGN6" s="366"/>
      <c r="JGO6" s="366"/>
      <c r="JGP6" s="366"/>
      <c r="JGQ6" s="366"/>
      <c r="JGR6" s="366"/>
      <c r="JGS6" s="366"/>
      <c r="JGT6" s="366"/>
      <c r="JGU6" s="366"/>
      <c r="JGV6" s="366"/>
      <c r="JGW6" s="366"/>
      <c r="JGX6" s="366"/>
      <c r="JGY6" s="366"/>
      <c r="JGZ6" s="366"/>
      <c r="JHA6" s="366"/>
      <c r="JHB6" s="366"/>
      <c r="JHC6" s="366"/>
      <c r="JHD6" s="366"/>
      <c r="JHE6" s="366"/>
      <c r="JHF6" s="366"/>
      <c r="JHG6" s="366"/>
      <c r="JHH6" s="366"/>
      <c r="JHI6" s="366"/>
      <c r="JHJ6" s="366"/>
      <c r="JHK6" s="366"/>
      <c r="JHL6" s="366"/>
      <c r="JHM6" s="366"/>
      <c r="JHN6" s="366"/>
      <c r="JHO6" s="366"/>
      <c r="JHP6" s="366"/>
      <c r="JHQ6" s="366"/>
      <c r="JHR6" s="366"/>
      <c r="JHS6" s="366"/>
      <c r="JHT6" s="366"/>
      <c r="JHU6" s="366"/>
      <c r="JHV6" s="366"/>
      <c r="JHW6" s="366"/>
      <c r="JHX6" s="366"/>
      <c r="JHY6" s="366"/>
      <c r="JHZ6" s="366"/>
      <c r="JIA6" s="366"/>
      <c r="JIB6" s="366"/>
      <c r="JIC6" s="366"/>
      <c r="JID6" s="366"/>
      <c r="JIE6" s="366"/>
      <c r="JIF6" s="366"/>
      <c r="JIG6" s="366"/>
      <c r="JIH6" s="366"/>
      <c r="JII6" s="366"/>
      <c r="JIJ6" s="366"/>
      <c r="JIK6" s="366"/>
      <c r="JIL6" s="366"/>
      <c r="JIM6" s="366"/>
      <c r="JIN6" s="366"/>
      <c r="JIO6" s="366"/>
      <c r="JIP6" s="366"/>
      <c r="JIQ6" s="366"/>
      <c r="JIR6" s="366"/>
      <c r="JIS6" s="366"/>
      <c r="JIT6" s="366"/>
      <c r="JIU6" s="366"/>
      <c r="JIV6" s="366"/>
      <c r="JIW6" s="366"/>
      <c r="JIX6" s="366"/>
      <c r="JIY6" s="366"/>
      <c r="JIZ6" s="366"/>
      <c r="JJA6" s="366"/>
      <c r="JJB6" s="366"/>
      <c r="JJC6" s="366"/>
      <c r="JJD6" s="366"/>
      <c r="JJE6" s="366"/>
      <c r="JJF6" s="366"/>
      <c r="JJG6" s="366"/>
      <c r="JJH6" s="366"/>
      <c r="JJI6" s="366"/>
      <c r="JJJ6" s="366"/>
      <c r="JJK6" s="366"/>
      <c r="JJL6" s="366"/>
      <c r="JJM6" s="366"/>
      <c r="JJN6" s="366"/>
      <c r="JJO6" s="366"/>
      <c r="JJP6" s="366"/>
      <c r="JJQ6" s="366"/>
      <c r="JJR6" s="366"/>
      <c r="JJS6" s="366"/>
      <c r="JJT6" s="366"/>
      <c r="JJU6" s="366"/>
      <c r="JJV6" s="366"/>
      <c r="JJW6" s="366"/>
      <c r="JJX6" s="366"/>
      <c r="JJY6" s="366"/>
      <c r="JJZ6" s="366"/>
      <c r="JKA6" s="366"/>
      <c r="JKB6" s="366"/>
      <c r="JKC6" s="366"/>
      <c r="JKD6" s="366"/>
      <c r="JKE6" s="366"/>
      <c r="JKF6" s="366"/>
      <c r="JKG6" s="366"/>
      <c r="JKH6" s="366"/>
      <c r="JKI6" s="366"/>
      <c r="JKJ6" s="366"/>
      <c r="JKK6" s="366"/>
      <c r="JKL6" s="366"/>
      <c r="JKM6" s="366"/>
      <c r="JKN6" s="366"/>
      <c r="JKO6" s="366"/>
      <c r="JKP6" s="366"/>
      <c r="JKQ6" s="366"/>
      <c r="JKR6" s="366"/>
      <c r="JKS6" s="366"/>
      <c r="JKT6" s="366"/>
      <c r="JKU6" s="366"/>
      <c r="JKV6" s="366"/>
      <c r="JKW6" s="366"/>
      <c r="JKX6" s="366"/>
      <c r="JKY6" s="366"/>
      <c r="JKZ6" s="366"/>
      <c r="JLA6" s="366"/>
      <c r="JLB6" s="366"/>
      <c r="JLC6" s="366"/>
      <c r="JLD6" s="366"/>
      <c r="JLE6" s="366"/>
      <c r="JLF6" s="366"/>
      <c r="JLG6" s="366"/>
      <c r="JLH6" s="366"/>
      <c r="JLI6" s="366"/>
      <c r="JLJ6" s="366"/>
      <c r="JLK6" s="366"/>
      <c r="JLL6" s="366"/>
      <c r="JLM6" s="366"/>
      <c r="JLN6" s="366"/>
      <c r="JLO6" s="366"/>
      <c r="JLP6" s="366"/>
      <c r="JLQ6" s="366"/>
      <c r="JLR6" s="366"/>
      <c r="JLS6" s="366"/>
      <c r="JLT6" s="366"/>
      <c r="JLU6" s="366"/>
      <c r="JLV6" s="366"/>
      <c r="JLW6" s="366"/>
      <c r="JLX6" s="366"/>
      <c r="JLY6" s="366"/>
      <c r="JLZ6" s="366"/>
      <c r="JMA6" s="366"/>
      <c r="JMB6" s="366"/>
      <c r="JMC6" s="366"/>
      <c r="JMD6" s="366"/>
      <c r="JME6" s="366"/>
      <c r="JMF6" s="366"/>
      <c r="JMG6" s="366"/>
      <c r="JMH6" s="366"/>
      <c r="JMI6" s="366"/>
      <c r="JMJ6" s="366"/>
      <c r="JMK6" s="366"/>
      <c r="JML6" s="366"/>
      <c r="JMM6" s="366"/>
      <c r="JMN6" s="366"/>
      <c r="JMO6" s="366"/>
      <c r="JMP6" s="366"/>
      <c r="JMQ6" s="366"/>
      <c r="JMR6" s="366"/>
      <c r="JMS6" s="366"/>
      <c r="JMT6" s="366"/>
      <c r="JMU6" s="366"/>
      <c r="JMV6" s="366"/>
      <c r="JMW6" s="366"/>
      <c r="JMX6" s="366"/>
      <c r="JMY6" s="366"/>
      <c r="JMZ6" s="366"/>
      <c r="JNA6" s="366"/>
      <c r="JNB6" s="366"/>
      <c r="JNC6" s="366"/>
      <c r="JND6" s="366"/>
      <c r="JNE6" s="366"/>
      <c r="JNF6" s="366"/>
      <c r="JNG6" s="366"/>
      <c r="JNH6" s="366"/>
      <c r="JNI6" s="366"/>
      <c r="JNJ6" s="366"/>
      <c r="JNK6" s="366"/>
      <c r="JNL6" s="366"/>
      <c r="JNM6" s="366"/>
      <c r="JNN6" s="366"/>
      <c r="JNO6" s="366"/>
      <c r="JNP6" s="366"/>
      <c r="JNQ6" s="366"/>
      <c r="JNR6" s="366"/>
      <c r="JNS6" s="366"/>
      <c r="JNT6" s="366"/>
      <c r="JNU6" s="366"/>
      <c r="JNV6" s="366"/>
      <c r="JNW6" s="366"/>
      <c r="JNX6" s="366"/>
      <c r="JNY6" s="366"/>
      <c r="JNZ6" s="366"/>
      <c r="JOA6" s="366"/>
      <c r="JOB6" s="366"/>
      <c r="JOC6" s="366"/>
      <c r="JOD6" s="366"/>
      <c r="JOE6" s="366"/>
      <c r="JOF6" s="366"/>
      <c r="JOG6" s="366"/>
      <c r="JOH6" s="366"/>
      <c r="JOI6" s="366"/>
      <c r="JOJ6" s="366"/>
      <c r="JOK6" s="366"/>
      <c r="JOL6" s="366"/>
      <c r="JOM6" s="366"/>
      <c r="JON6" s="366"/>
      <c r="JOO6" s="366"/>
      <c r="JOP6" s="366"/>
      <c r="JOQ6" s="366"/>
      <c r="JOR6" s="366"/>
      <c r="JOS6" s="366"/>
      <c r="JOT6" s="366"/>
      <c r="JOU6" s="366"/>
      <c r="JOV6" s="366"/>
      <c r="JOW6" s="366"/>
      <c r="JOX6" s="366"/>
      <c r="JOY6" s="366"/>
      <c r="JOZ6" s="366"/>
      <c r="JPA6" s="366"/>
      <c r="JPB6" s="366"/>
      <c r="JPC6" s="366"/>
      <c r="JPD6" s="366"/>
      <c r="JPE6" s="366"/>
      <c r="JPF6" s="366"/>
      <c r="JPG6" s="366"/>
      <c r="JPH6" s="366"/>
      <c r="JPI6" s="366"/>
      <c r="JPJ6" s="366"/>
      <c r="JPK6" s="366"/>
      <c r="JPL6" s="366"/>
      <c r="JPM6" s="366"/>
      <c r="JPN6" s="366"/>
      <c r="JPO6" s="366"/>
      <c r="JPP6" s="366"/>
      <c r="JPQ6" s="366"/>
      <c r="JPR6" s="366"/>
      <c r="JPS6" s="366"/>
      <c r="JPT6" s="366"/>
      <c r="JPU6" s="366"/>
      <c r="JPV6" s="366"/>
      <c r="JPW6" s="366"/>
      <c r="JPX6" s="366"/>
      <c r="JPY6" s="366"/>
      <c r="JPZ6" s="366"/>
      <c r="JQA6" s="366"/>
      <c r="JQB6" s="366"/>
      <c r="JQC6" s="366"/>
      <c r="JQD6" s="366"/>
      <c r="JQE6" s="366"/>
      <c r="JQF6" s="366"/>
      <c r="JQG6" s="366"/>
      <c r="JQH6" s="366"/>
      <c r="JQI6" s="366"/>
      <c r="JQJ6" s="366"/>
      <c r="JQK6" s="366"/>
      <c r="JQL6" s="366"/>
      <c r="JQM6" s="366"/>
      <c r="JQN6" s="366"/>
      <c r="JQO6" s="366"/>
      <c r="JQP6" s="366"/>
      <c r="JQQ6" s="366"/>
      <c r="JQR6" s="366"/>
      <c r="JQS6" s="366"/>
      <c r="JQT6" s="366"/>
      <c r="JQU6" s="366"/>
      <c r="JQV6" s="366"/>
      <c r="JQW6" s="366"/>
      <c r="JQX6" s="366"/>
      <c r="JQY6" s="366"/>
      <c r="JQZ6" s="366"/>
      <c r="JRA6" s="366"/>
      <c r="JRB6" s="366"/>
      <c r="JRC6" s="366"/>
      <c r="JRD6" s="366"/>
      <c r="JRE6" s="366"/>
      <c r="JRF6" s="366"/>
      <c r="JRG6" s="366"/>
      <c r="JRH6" s="366"/>
      <c r="JRI6" s="366"/>
      <c r="JRJ6" s="366"/>
      <c r="JRK6" s="366"/>
      <c r="JRL6" s="366"/>
      <c r="JRM6" s="366"/>
      <c r="JRN6" s="366"/>
      <c r="JRO6" s="366"/>
      <c r="JRP6" s="366"/>
      <c r="JRQ6" s="366"/>
      <c r="JRR6" s="366"/>
      <c r="JRS6" s="366"/>
      <c r="JRT6" s="366"/>
      <c r="JRU6" s="366"/>
      <c r="JRV6" s="366"/>
      <c r="JRW6" s="366"/>
      <c r="JRX6" s="366"/>
      <c r="JRY6" s="366"/>
      <c r="JRZ6" s="366"/>
      <c r="JSA6" s="366"/>
      <c r="JSB6" s="366"/>
      <c r="JSC6" s="366"/>
      <c r="JSD6" s="366"/>
      <c r="JSE6" s="366"/>
      <c r="JSF6" s="366"/>
      <c r="JSG6" s="366"/>
      <c r="JSH6" s="366"/>
      <c r="JSI6" s="366"/>
      <c r="JSJ6" s="366"/>
      <c r="JSK6" s="366"/>
      <c r="JSL6" s="366"/>
      <c r="JSM6" s="366"/>
      <c r="JSN6" s="366"/>
      <c r="JSO6" s="366"/>
      <c r="JSP6" s="366"/>
      <c r="JSQ6" s="366"/>
      <c r="JSR6" s="366"/>
      <c r="JSS6" s="366"/>
      <c r="JST6" s="366"/>
      <c r="JSU6" s="366"/>
      <c r="JSV6" s="366"/>
      <c r="JSW6" s="366"/>
      <c r="JSX6" s="366"/>
      <c r="JSY6" s="366"/>
      <c r="JSZ6" s="366"/>
      <c r="JTA6" s="366"/>
      <c r="JTB6" s="366"/>
      <c r="JTC6" s="366"/>
      <c r="JTD6" s="366"/>
      <c r="JTE6" s="366"/>
      <c r="JTF6" s="366"/>
      <c r="JTG6" s="366"/>
      <c r="JTH6" s="366"/>
      <c r="JTI6" s="366"/>
      <c r="JTJ6" s="366"/>
      <c r="JTK6" s="366"/>
      <c r="JTL6" s="366"/>
      <c r="JTM6" s="366"/>
      <c r="JTN6" s="366"/>
      <c r="JTO6" s="366"/>
      <c r="JTP6" s="366"/>
      <c r="JTQ6" s="366"/>
      <c r="JTR6" s="366"/>
      <c r="JTS6" s="366"/>
      <c r="JTT6" s="366"/>
      <c r="JTU6" s="366"/>
      <c r="JTV6" s="366"/>
      <c r="JTW6" s="366"/>
      <c r="JTX6" s="366"/>
      <c r="JTY6" s="366"/>
      <c r="JTZ6" s="366"/>
      <c r="JUA6" s="366"/>
      <c r="JUB6" s="366"/>
      <c r="JUC6" s="366"/>
      <c r="JUD6" s="366"/>
      <c r="JUE6" s="366"/>
      <c r="JUF6" s="366"/>
      <c r="JUG6" s="366"/>
      <c r="JUH6" s="366"/>
      <c r="JUI6" s="366"/>
      <c r="JUJ6" s="366"/>
      <c r="JUK6" s="366"/>
      <c r="JUL6" s="366"/>
      <c r="JUM6" s="366"/>
      <c r="JUN6" s="366"/>
      <c r="JUO6" s="366"/>
      <c r="JUP6" s="366"/>
      <c r="JUQ6" s="366"/>
      <c r="JUR6" s="366"/>
      <c r="JUS6" s="366"/>
      <c r="JUT6" s="366"/>
      <c r="JUU6" s="366"/>
      <c r="JUV6" s="366"/>
      <c r="JUW6" s="366"/>
      <c r="JUX6" s="366"/>
      <c r="JUY6" s="366"/>
      <c r="JUZ6" s="366"/>
      <c r="JVA6" s="366"/>
      <c r="JVB6" s="366"/>
      <c r="JVC6" s="366"/>
      <c r="JVD6" s="366"/>
      <c r="JVE6" s="366"/>
      <c r="JVF6" s="366"/>
      <c r="JVG6" s="366"/>
      <c r="JVH6" s="366"/>
      <c r="JVI6" s="366"/>
      <c r="JVJ6" s="366"/>
      <c r="JVK6" s="366"/>
      <c r="JVL6" s="366"/>
      <c r="JVM6" s="366"/>
      <c r="JVN6" s="366"/>
      <c r="JVO6" s="366"/>
      <c r="JVP6" s="366"/>
      <c r="JVQ6" s="366"/>
      <c r="JVR6" s="366"/>
      <c r="JVS6" s="366"/>
      <c r="JVT6" s="366"/>
      <c r="JVU6" s="366"/>
      <c r="JVV6" s="366"/>
      <c r="JVW6" s="366"/>
      <c r="JVX6" s="366"/>
      <c r="JVY6" s="366"/>
      <c r="JVZ6" s="366"/>
      <c r="JWA6" s="366"/>
      <c r="JWB6" s="366"/>
      <c r="JWC6" s="366"/>
      <c r="JWD6" s="366"/>
      <c r="JWE6" s="366"/>
      <c r="JWF6" s="366"/>
      <c r="JWG6" s="366"/>
      <c r="JWH6" s="366"/>
      <c r="JWI6" s="366"/>
      <c r="JWJ6" s="366"/>
      <c r="JWK6" s="366"/>
      <c r="JWL6" s="366"/>
      <c r="JWM6" s="366"/>
      <c r="JWN6" s="366"/>
      <c r="JWO6" s="366"/>
      <c r="JWP6" s="366"/>
      <c r="JWQ6" s="366"/>
      <c r="JWR6" s="366"/>
      <c r="JWS6" s="366"/>
      <c r="JWT6" s="366"/>
      <c r="JWU6" s="366"/>
      <c r="JWV6" s="366"/>
      <c r="JWW6" s="366"/>
      <c r="JWX6" s="366"/>
      <c r="JWY6" s="366"/>
      <c r="JWZ6" s="366"/>
      <c r="JXA6" s="366"/>
      <c r="JXB6" s="366"/>
      <c r="JXC6" s="366"/>
      <c r="JXD6" s="366"/>
      <c r="JXE6" s="366"/>
      <c r="JXF6" s="366"/>
      <c r="JXG6" s="366"/>
      <c r="JXH6" s="366"/>
      <c r="JXI6" s="366"/>
      <c r="JXJ6" s="366"/>
      <c r="JXK6" s="366"/>
      <c r="JXL6" s="366"/>
      <c r="JXM6" s="366"/>
      <c r="JXN6" s="366"/>
      <c r="JXO6" s="366"/>
      <c r="JXP6" s="366"/>
      <c r="JXQ6" s="366"/>
      <c r="JXR6" s="366"/>
      <c r="JXS6" s="366"/>
      <c r="JXT6" s="366"/>
      <c r="JXU6" s="366"/>
      <c r="JXV6" s="366"/>
      <c r="JXW6" s="366"/>
      <c r="JXX6" s="366"/>
      <c r="JXY6" s="366"/>
      <c r="JXZ6" s="366"/>
      <c r="JYA6" s="366"/>
      <c r="JYB6" s="366"/>
      <c r="JYC6" s="366"/>
      <c r="JYD6" s="366"/>
      <c r="JYE6" s="366"/>
      <c r="JYF6" s="366"/>
      <c r="JYG6" s="366"/>
      <c r="JYH6" s="366"/>
      <c r="JYI6" s="366"/>
      <c r="JYJ6" s="366"/>
      <c r="JYK6" s="366"/>
      <c r="JYL6" s="366"/>
      <c r="JYM6" s="366"/>
      <c r="JYN6" s="366"/>
      <c r="JYO6" s="366"/>
      <c r="JYP6" s="366"/>
      <c r="JYQ6" s="366"/>
      <c r="JYR6" s="366"/>
      <c r="JYS6" s="366"/>
      <c r="JYT6" s="366"/>
      <c r="JYU6" s="366"/>
      <c r="JYV6" s="366"/>
      <c r="JYW6" s="366"/>
      <c r="JYX6" s="366"/>
      <c r="JYY6" s="366"/>
      <c r="JYZ6" s="366"/>
      <c r="JZA6" s="366"/>
      <c r="JZB6" s="366"/>
      <c r="JZC6" s="366"/>
      <c r="JZD6" s="366"/>
      <c r="JZE6" s="366"/>
      <c r="JZF6" s="366"/>
      <c r="JZG6" s="366"/>
      <c r="JZH6" s="366"/>
      <c r="JZI6" s="366"/>
      <c r="JZJ6" s="366"/>
      <c r="JZK6" s="366"/>
      <c r="JZL6" s="366"/>
      <c r="JZM6" s="366"/>
      <c r="JZN6" s="366"/>
      <c r="JZO6" s="366"/>
      <c r="JZP6" s="366"/>
      <c r="JZQ6" s="366"/>
      <c r="JZR6" s="366"/>
      <c r="JZS6" s="366"/>
      <c r="JZT6" s="366"/>
      <c r="JZU6" s="366"/>
      <c r="JZV6" s="366"/>
      <c r="JZW6" s="366"/>
      <c r="JZX6" s="366"/>
      <c r="JZY6" s="366"/>
      <c r="JZZ6" s="366"/>
      <c r="KAA6" s="366"/>
      <c r="KAB6" s="366"/>
      <c r="KAC6" s="366"/>
      <c r="KAD6" s="366"/>
      <c r="KAE6" s="366"/>
      <c r="KAF6" s="366"/>
      <c r="KAG6" s="366"/>
      <c r="KAH6" s="366"/>
      <c r="KAI6" s="366"/>
      <c r="KAJ6" s="366"/>
      <c r="KAK6" s="366"/>
      <c r="KAL6" s="366"/>
      <c r="KAM6" s="366"/>
      <c r="KAN6" s="366"/>
      <c r="KAO6" s="366"/>
      <c r="KAP6" s="366"/>
      <c r="KAQ6" s="366"/>
      <c r="KAR6" s="366"/>
      <c r="KAS6" s="366"/>
      <c r="KAT6" s="366"/>
      <c r="KAU6" s="366"/>
      <c r="KAV6" s="366"/>
      <c r="KAW6" s="366"/>
      <c r="KAX6" s="366"/>
      <c r="KAY6" s="366"/>
      <c r="KAZ6" s="366"/>
      <c r="KBA6" s="366"/>
      <c r="KBB6" s="366"/>
      <c r="KBC6" s="366"/>
      <c r="KBD6" s="366"/>
      <c r="KBE6" s="366"/>
      <c r="KBF6" s="366"/>
      <c r="KBG6" s="366"/>
      <c r="KBH6" s="366"/>
      <c r="KBI6" s="366"/>
      <c r="KBJ6" s="366"/>
      <c r="KBK6" s="366"/>
      <c r="KBL6" s="366"/>
      <c r="KBM6" s="366"/>
      <c r="KBN6" s="366"/>
      <c r="KBO6" s="366"/>
      <c r="KBP6" s="366"/>
      <c r="KBQ6" s="366"/>
      <c r="KBR6" s="366"/>
      <c r="KBS6" s="366"/>
      <c r="KBT6" s="366"/>
      <c r="KBU6" s="366"/>
      <c r="KBV6" s="366"/>
      <c r="KBW6" s="366"/>
      <c r="KBX6" s="366"/>
      <c r="KBY6" s="366"/>
      <c r="KBZ6" s="366"/>
      <c r="KCA6" s="366"/>
      <c r="KCB6" s="366"/>
      <c r="KCC6" s="366"/>
      <c r="KCD6" s="366"/>
      <c r="KCE6" s="366"/>
      <c r="KCF6" s="366"/>
      <c r="KCG6" s="366"/>
      <c r="KCH6" s="366"/>
      <c r="KCI6" s="366"/>
      <c r="KCJ6" s="366"/>
      <c r="KCK6" s="366"/>
      <c r="KCL6" s="366"/>
      <c r="KCM6" s="366"/>
      <c r="KCN6" s="366"/>
      <c r="KCO6" s="366"/>
      <c r="KCP6" s="366"/>
      <c r="KCQ6" s="366"/>
      <c r="KCR6" s="366"/>
      <c r="KCS6" s="366"/>
      <c r="KCT6" s="366"/>
      <c r="KCU6" s="366"/>
      <c r="KCV6" s="366"/>
      <c r="KCW6" s="366"/>
      <c r="KCX6" s="366"/>
      <c r="KCY6" s="366"/>
      <c r="KCZ6" s="366"/>
      <c r="KDA6" s="366"/>
      <c r="KDB6" s="366"/>
      <c r="KDC6" s="366"/>
      <c r="KDD6" s="366"/>
      <c r="KDE6" s="366"/>
      <c r="KDF6" s="366"/>
      <c r="KDG6" s="366"/>
      <c r="KDH6" s="366"/>
      <c r="KDI6" s="366"/>
      <c r="KDJ6" s="366"/>
      <c r="KDK6" s="366"/>
      <c r="KDL6" s="366"/>
      <c r="KDM6" s="366"/>
      <c r="KDN6" s="366"/>
      <c r="KDO6" s="366"/>
      <c r="KDP6" s="366"/>
      <c r="KDQ6" s="366"/>
      <c r="KDR6" s="366"/>
      <c r="KDS6" s="366"/>
      <c r="KDT6" s="366"/>
      <c r="KDU6" s="366"/>
      <c r="KDV6" s="366"/>
      <c r="KDW6" s="366"/>
      <c r="KDX6" s="366"/>
      <c r="KDY6" s="366"/>
      <c r="KDZ6" s="366"/>
      <c r="KEA6" s="366"/>
      <c r="KEB6" s="366"/>
      <c r="KEC6" s="366"/>
      <c r="KED6" s="366"/>
      <c r="KEE6" s="366"/>
      <c r="KEF6" s="366"/>
      <c r="KEG6" s="366"/>
      <c r="KEH6" s="366"/>
      <c r="KEI6" s="366"/>
      <c r="KEJ6" s="366"/>
      <c r="KEK6" s="366"/>
      <c r="KEL6" s="366"/>
      <c r="KEM6" s="366"/>
      <c r="KEN6" s="366"/>
      <c r="KEO6" s="366"/>
      <c r="KEP6" s="366"/>
      <c r="KEQ6" s="366"/>
      <c r="KER6" s="366"/>
      <c r="KES6" s="366"/>
      <c r="KET6" s="366"/>
      <c r="KEU6" s="366"/>
      <c r="KEV6" s="366"/>
      <c r="KEW6" s="366"/>
      <c r="KEX6" s="366"/>
      <c r="KEY6" s="366"/>
      <c r="KEZ6" s="366"/>
      <c r="KFA6" s="366"/>
      <c r="KFB6" s="366"/>
      <c r="KFC6" s="366"/>
      <c r="KFD6" s="366"/>
      <c r="KFE6" s="366"/>
      <c r="KFF6" s="366"/>
      <c r="KFG6" s="366"/>
      <c r="KFH6" s="366"/>
      <c r="KFI6" s="366"/>
      <c r="KFJ6" s="366"/>
      <c r="KFK6" s="366"/>
      <c r="KFL6" s="366"/>
      <c r="KFM6" s="366"/>
      <c r="KFN6" s="366"/>
      <c r="KFO6" s="366"/>
      <c r="KFP6" s="366"/>
      <c r="KFQ6" s="366"/>
      <c r="KFR6" s="366"/>
      <c r="KFS6" s="366"/>
      <c r="KFT6" s="366"/>
      <c r="KFU6" s="366"/>
      <c r="KFV6" s="366"/>
      <c r="KFW6" s="366"/>
      <c r="KFX6" s="366"/>
      <c r="KFY6" s="366"/>
      <c r="KFZ6" s="366"/>
      <c r="KGA6" s="366"/>
      <c r="KGB6" s="366"/>
      <c r="KGC6" s="366"/>
      <c r="KGD6" s="366"/>
      <c r="KGE6" s="366"/>
      <c r="KGF6" s="366"/>
      <c r="KGG6" s="366"/>
      <c r="KGH6" s="366"/>
      <c r="KGI6" s="366"/>
      <c r="KGJ6" s="366"/>
      <c r="KGK6" s="366"/>
      <c r="KGL6" s="366"/>
      <c r="KGM6" s="366"/>
      <c r="KGN6" s="366"/>
      <c r="KGO6" s="366"/>
      <c r="KGP6" s="366"/>
      <c r="KGQ6" s="366"/>
      <c r="KGR6" s="366"/>
      <c r="KGS6" s="366"/>
      <c r="KGT6" s="366"/>
      <c r="KGU6" s="366"/>
      <c r="KGV6" s="366"/>
      <c r="KGW6" s="366"/>
      <c r="KGX6" s="366"/>
      <c r="KGY6" s="366"/>
      <c r="KGZ6" s="366"/>
      <c r="KHA6" s="366"/>
      <c r="KHB6" s="366"/>
      <c r="KHC6" s="366"/>
      <c r="KHD6" s="366"/>
      <c r="KHE6" s="366"/>
      <c r="KHF6" s="366"/>
      <c r="KHG6" s="366"/>
      <c r="KHH6" s="366"/>
      <c r="KHI6" s="366"/>
      <c r="KHJ6" s="366"/>
      <c r="KHK6" s="366"/>
      <c r="KHL6" s="366"/>
      <c r="KHM6" s="366"/>
      <c r="KHN6" s="366"/>
      <c r="KHO6" s="366"/>
      <c r="KHP6" s="366"/>
      <c r="KHQ6" s="366"/>
      <c r="KHR6" s="366"/>
      <c r="KHS6" s="366"/>
      <c r="KHT6" s="366"/>
      <c r="KHU6" s="366"/>
      <c r="KHV6" s="366"/>
      <c r="KHW6" s="366"/>
      <c r="KHX6" s="366"/>
      <c r="KHY6" s="366"/>
      <c r="KHZ6" s="366"/>
      <c r="KIA6" s="366"/>
      <c r="KIB6" s="366"/>
      <c r="KIC6" s="366"/>
      <c r="KID6" s="366"/>
      <c r="KIE6" s="366"/>
      <c r="KIF6" s="366"/>
      <c r="KIG6" s="366"/>
      <c r="KIH6" s="366"/>
      <c r="KII6" s="366"/>
      <c r="KIJ6" s="366"/>
      <c r="KIK6" s="366"/>
      <c r="KIL6" s="366"/>
      <c r="KIM6" s="366"/>
      <c r="KIN6" s="366"/>
      <c r="KIO6" s="366"/>
      <c r="KIP6" s="366"/>
      <c r="KIQ6" s="366"/>
      <c r="KIR6" s="366"/>
      <c r="KIS6" s="366"/>
      <c r="KIT6" s="366"/>
      <c r="KIU6" s="366"/>
      <c r="KIV6" s="366"/>
      <c r="KIW6" s="366"/>
      <c r="KIX6" s="366"/>
      <c r="KIY6" s="366"/>
      <c r="KIZ6" s="366"/>
      <c r="KJA6" s="366"/>
      <c r="KJB6" s="366"/>
      <c r="KJC6" s="366"/>
      <c r="KJD6" s="366"/>
      <c r="KJE6" s="366"/>
      <c r="KJF6" s="366"/>
      <c r="KJG6" s="366"/>
      <c r="KJH6" s="366"/>
      <c r="KJI6" s="366"/>
      <c r="KJJ6" s="366"/>
      <c r="KJK6" s="366"/>
      <c r="KJL6" s="366"/>
      <c r="KJM6" s="366"/>
      <c r="KJN6" s="366"/>
      <c r="KJO6" s="366"/>
      <c r="KJP6" s="366"/>
      <c r="KJQ6" s="366"/>
      <c r="KJR6" s="366"/>
      <c r="KJS6" s="366"/>
      <c r="KJT6" s="366"/>
      <c r="KJU6" s="366"/>
      <c r="KJV6" s="366"/>
      <c r="KJW6" s="366"/>
      <c r="KJX6" s="366"/>
      <c r="KJY6" s="366"/>
      <c r="KJZ6" s="366"/>
      <c r="KKA6" s="366"/>
      <c r="KKB6" s="366"/>
      <c r="KKC6" s="366"/>
      <c r="KKD6" s="366"/>
      <c r="KKE6" s="366"/>
      <c r="KKF6" s="366"/>
      <c r="KKG6" s="366"/>
      <c r="KKH6" s="366"/>
      <c r="KKI6" s="366"/>
      <c r="KKJ6" s="366"/>
      <c r="KKK6" s="366"/>
      <c r="KKL6" s="366"/>
      <c r="KKM6" s="366"/>
      <c r="KKN6" s="366"/>
      <c r="KKO6" s="366"/>
      <c r="KKP6" s="366"/>
      <c r="KKQ6" s="366"/>
      <c r="KKR6" s="366"/>
      <c r="KKS6" s="366"/>
      <c r="KKT6" s="366"/>
      <c r="KKU6" s="366"/>
      <c r="KKV6" s="366"/>
      <c r="KKW6" s="366"/>
      <c r="KKX6" s="366"/>
      <c r="KKY6" s="366"/>
      <c r="KKZ6" s="366"/>
      <c r="KLA6" s="366"/>
      <c r="KLB6" s="366"/>
      <c r="KLC6" s="366"/>
      <c r="KLD6" s="366"/>
      <c r="KLE6" s="366"/>
      <c r="KLF6" s="366"/>
      <c r="KLG6" s="366"/>
      <c r="KLH6" s="366"/>
      <c r="KLI6" s="366"/>
      <c r="KLJ6" s="366"/>
      <c r="KLK6" s="366"/>
      <c r="KLL6" s="366"/>
      <c r="KLM6" s="366"/>
      <c r="KLN6" s="366"/>
      <c r="KLO6" s="366"/>
      <c r="KLP6" s="366"/>
      <c r="KLQ6" s="366"/>
      <c r="KLR6" s="366"/>
      <c r="KLS6" s="366"/>
      <c r="KLT6" s="366"/>
      <c r="KLU6" s="366"/>
      <c r="KLV6" s="366"/>
      <c r="KLW6" s="366"/>
      <c r="KLX6" s="366"/>
      <c r="KLY6" s="366"/>
      <c r="KLZ6" s="366"/>
      <c r="KMA6" s="366"/>
      <c r="KMB6" s="366"/>
      <c r="KMC6" s="366"/>
      <c r="KMD6" s="366"/>
      <c r="KME6" s="366"/>
      <c r="KMF6" s="366"/>
      <c r="KMG6" s="366"/>
      <c r="KMH6" s="366"/>
      <c r="KMI6" s="366"/>
      <c r="KMJ6" s="366"/>
      <c r="KMK6" s="366"/>
      <c r="KML6" s="366"/>
      <c r="KMM6" s="366"/>
      <c r="KMN6" s="366"/>
      <c r="KMO6" s="366"/>
      <c r="KMP6" s="366"/>
      <c r="KMQ6" s="366"/>
      <c r="KMR6" s="366"/>
      <c r="KMS6" s="366"/>
      <c r="KMT6" s="366"/>
      <c r="KMU6" s="366"/>
      <c r="KMV6" s="366"/>
      <c r="KMW6" s="366"/>
      <c r="KMX6" s="366"/>
      <c r="KMY6" s="366"/>
      <c r="KMZ6" s="366"/>
      <c r="KNA6" s="366"/>
      <c r="KNB6" s="366"/>
      <c r="KNC6" s="366"/>
      <c r="KND6" s="366"/>
      <c r="KNE6" s="366"/>
      <c r="KNF6" s="366"/>
      <c r="KNG6" s="366"/>
      <c r="KNH6" s="366"/>
      <c r="KNI6" s="366"/>
      <c r="KNJ6" s="366"/>
      <c r="KNK6" s="366"/>
      <c r="KNL6" s="366"/>
      <c r="KNM6" s="366"/>
      <c r="KNN6" s="366"/>
      <c r="KNO6" s="366"/>
      <c r="KNP6" s="366"/>
      <c r="KNQ6" s="366"/>
      <c r="KNR6" s="366"/>
      <c r="KNS6" s="366"/>
      <c r="KNT6" s="366"/>
      <c r="KNU6" s="366"/>
      <c r="KNV6" s="366"/>
      <c r="KNW6" s="366"/>
      <c r="KNX6" s="366"/>
      <c r="KNY6" s="366"/>
      <c r="KNZ6" s="366"/>
      <c r="KOA6" s="366"/>
      <c r="KOB6" s="366"/>
      <c r="KOC6" s="366"/>
      <c r="KOD6" s="366"/>
      <c r="KOE6" s="366"/>
      <c r="KOF6" s="366"/>
      <c r="KOG6" s="366"/>
      <c r="KOH6" s="366"/>
      <c r="KOI6" s="366"/>
      <c r="KOJ6" s="366"/>
      <c r="KOK6" s="366"/>
      <c r="KOL6" s="366"/>
      <c r="KOM6" s="366"/>
      <c r="KON6" s="366"/>
      <c r="KOO6" s="366"/>
      <c r="KOP6" s="366"/>
      <c r="KOQ6" s="366"/>
      <c r="KOR6" s="366"/>
      <c r="KOS6" s="366"/>
      <c r="KOT6" s="366"/>
      <c r="KOU6" s="366"/>
      <c r="KOV6" s="366"/>
      <c r="KOW6" s="366"/>
      <c r="KOX6" s="366"/>
      <c r="KOY6" s="366"/>
      <c r="KOZ6" s="366"/>
      <c r="KPA6" s="366"/>
      <c r="KPB6" s="366"/>
      <c r="KPC6" s="366"/>
      <c r="KPD6" s="366"/>
      <c r="KPE6" s="366"/>
      <c r="KPF6" s="366"/>
      <c r="KPG6" s="366"/>
      <c r="KPH6" s="366"/>
      <c r="KPI6" s="366"/>
      <c r="KPJ6" s="366"/>
      <c r="KPK6" s="366"/>
      <c r="KPL6" s="366"/>
      <c r="KPM6" s="366"/>
      <c r="KPN6" s="366"/>
      <c r="KPO6" s="366"/>
      <c r="KPP6" s="366"/>
      <c r="KPQ6" s="366"/>
      <c r="KPR6" s="366"/>
      <c r="KPS6" s="366"/>
      <c r="KPT6" s="366"/>
      <c r="KPU6" s="366"/>
      <c r="KPV6" s="366"/>
      <c r="KPW6" s="366"/>
      <c r="KPX6" s="366"/>
      <c r="KPY6" s="366"/>
      <c r="KPZ6" s="366"/>
      <c r="KQA6" s="366"/>
      <c r="KQB6" s="366"/>
      <c r="KQC6" s="366"/>
      <c r="KQD6" s="366"/>
      <c r="KQE6" s="366"/>
      <c r="KQF6" s="366"/>
      <c r="KQG6" s="366"/>
      <c r="KQH6" s="366"/>
      <c r="KQI6" s="366"/>
      <c r="KQJ6" s="366"/>
      <c r="KQK6" s="366"/>
      <c r="KQL6" s="366"/>
      <c r="KQM6" s="366"/>
      <c r="KQN6" s="366"/>
      <c r="KQO6" s="366"/>
      <c r="KQP6" s="366"/>
      <c r="KQQ6" s="366"/>
      <c r="KQR6" s="366"/>
      <c r="KQS6" s="366"/>
      <c r="KQT6" s="366"/>
      <c r="KQU6" s="366"/>
      <c r="KQV6" s="366"/>
      <c r="KQW6" s="366"/>
      <c r="KQX6" s="366"/>
      <c r="KQY6" s="366"/>
      <c r="KQZ6" s="366"/>
      <c r="KRA6" s="366"/>
      <c r="KRB6" s="366"/>
      <c r="KRC6" s="366"/>
      <c r="KRD6" s="366"/>
      <c r="KRE6" s="366"/>
      <c r="KRF6" s="366"/>
      <c r="KRG6" s="366"/>
      <c r="KRH6" s="366"/>
      <c r="KRI6" s="366"/>
      <c r="KRJ6" s="366"/>
      <c r="KRK6" s="366"/>
      <c r="KRL6" s="366"/>
      <c r="KRM6" s="366"/>
      <c r="KRN6" s="366"/>
      <c r="KRO6" s="366"/>
      <c r="KRP6" s="366"/>
      <c r="KRQ6" s="366"/>
      <c r="KRR6" s="366"/>
      <c r="KRS6" s="366"/>
      <c r="KRT6" s="366"/>
      <c r="KRU6" s="366"/>
      <c r="KRV6" s="366"/>
      <c r="KRW6" s="366"/>
      <c r="KRX6" s="366"/>
      <c r="KRY6" s="366"/>
      <c r="KRZ6" s="366"/>
      <c r="KSA6" s="366"/>
      <c r="KSB6" s="366"/>
      <c r="KSC6" s="366"/>
      <c r="KSD6" s="366"/>
      <c r="KSE6" s="366"/>
      <c r="KSF6" s="366"/>
      <c r="KSG6" s="366"/>
      <c r="KSH6" s="366"/>
      <c r="KSI6" s="366"/>
      <c r="KSJ6" s="366"/>
      <c r="KSK6" s="366"/>
      <c r="KSL6" s="366"/>
      <c r="KSM6" s="366"/>
      <c r="KSN6" s="366"/>
      <c r="KSO6" s="366"/>
      <c r="KSP6" s="366"/>
      <c r="KSQ6" s="366"/>
      <c r="KSR6" s="366"/>
      <c r="KSS6" s="366"/>
      <c r="KST6" s="366"/>
      <c r="KSU6" s="366"/>
      <c r="KSV6" s="366"/>
      <c r="KSW6" s="366"/>
      <c r="KSX6" s="366"/>
      <c r="KSY6" s="366"/>
      <c r="KSZ6" s="366"/>
      <c r="KTA6" s="366"/>
      <c r="KTB6" s="366"/>
      <c r="KTC6" s="366"/>
      <c r="KTD6" s="366"/>
      <c r="KTE6" s="366"/>
      <c r="KTF6" s="366"/>
      <c r="KTG6" s="366"/>
      <c r="KTH6" s="366"/>
      <c r="KTI6" s="366"/>
      <c r="KTJ6" s="366"/>
      <c r="KTK6" s="366"/>
      <c r="KTL6" s="366"/>
      <c r="KTM6" s="366"/>
      <c r="KTN6" s="366"/>
      <c r="KTO6" s="366"/>
      <c r="KTP6" s="366"/>
      <c r="KTQ6" s="366"/>
      <c r="KTR6" s="366"/>
      <c r="KTS6" s="366"/>
      <c r="KTT6" s="366"/>
      <c r="KTU6" s="366"/>
      <c r="KTV6" s="366"/>
      <c r="KTW6" s="366"/>
      <c r="KTX6" s="366"/>
      <c r="KTY6" s="366"/>
      <c r="KTZ6" s="366"/>
      <c r="KUA6" s="366"/>
      <c r="KUB6" s="366"/>
      <c r="KUC6" s="366"/>
      <c r="KUD6" s="366"/>
      <c r="KUE6" s="366"/>
      <c r="KUF6" s="366"/>
      <c r="KUG6" s="366"/>
      <c r="KUH6" s="366"/>
      <c r="KUI6" s="366"/>
      <c r="KUJ6" s="366"/>
      <c r="KUK6" s="366"/>
      <c r="KUL6" s="366"/>
      <c r="KUM6" s="366"/>
      <c r="KUN6" s="366"/>
      <c r="KUO6" s="366"/>
      <c r="KUP6" s="366"/>
      <c r="KUQ6" s="366"/>
      <c r="KUR6" s="366"/>
      <c r="KUS6" s="366"/>
      <c r="KUT6" s="366"/>
      <c r="KUU6" s="366"/>
      <c r="KUV6" s="366"/>
      <c r="KUW6" s="366"/>
      <c r="KUX6" s="366"/>
      <c r="KUY6" s="366"/>
      <c r="KUZ6" s="366"/>
      <c r="KVA6" s="366"/>
      <c r="KVB6" s="366"/>
      <c r="KVC6" s="366"/>
      <c r="KVD6" s="366"/>
      <c r="KVE6" s="366"/>
      <c r="KVF6" s="366"/>
      <c r="KVG6" s="366"/>
      <c r="KVH6" s="366"/>
      <c r="KVI6" s="366"/>
      <c r="KVJ6" s="366"/>
      <c r="KVK6" s="366"/>
      <c r="KVL6" s="366"/>
      <c r="KVM6" s="366"/>
      <c r="KVN6" s="366"/>
      <c r="KVO6" s="366"/>
      <c r="KVP6" s="366"/>
      <c r="KVQ6" s="366"/>
      <c r="KVR6" s="366"/>
      <c r="KVS6" s="366"/>
      <c r="KVT6" s="366"/>
      <c r="KVU6" s="366"/>
      <c r="KVV6" s="366"/>
      <c r="KVW6" s="366"/>
      <c r="KVX6" s="366"/>
      <c r="KVY6" s="366"/>
      <c r="KVZ6" s="366"/>
      <c r="KWA6" s="366"/>
      <c r="KWB6" s="366"/>
      <c r="KWC6" s="366"/>
      <c r="KWD6" s="366"/>
      <c r="KWE6" s="366"/>
      <c r="KWF6" s="366"/>
      <c r="KWG6" s="366"/>
      <c r="KWH6" s="366"/>
      <c r="KWI6" s="366"/>
      <c r="KWJ6" s="366"/>
      <c r="KWK6" s="366"/>
      <c r="KWL6" s="366"/>
      <c r="KWM6" s="366"/>
      <c r="KWN6" s="366"/>
      <c r="KWO6" s="366"/>
      <c r="KWP6" s="366"/>
      <c r="KWQ6" s="366"/>
      <c r="KWR6" s="366"/>
      <c r="KWS6" s="366"/>
      <c r="KWT6" s="366"/>
      <c r="KWU6" s="366"/>
      <c r="KWV6" s="366"/>
      <c r="KWW6" s="366"/>
      <c r="KWX6" s="366"/>
      <c r="KWY6" s="366"/>
      <c r="KWZ6" s="366"/>
      <c r="KXA6" s="366"/>
      <c r="KXB6" s="366"/>
      <c r="KXC6" s="366"/>
      <c r="KXD6" s="366"/>
      <c r="KXE6" s="366"/>
      <c r="KXF6" s="366"/>
      <c r="KXG6" s="366"/>
      <c r="KXH6" s="366"/>
      <c r="KXI6" s="366"/>
      <c r="KXJ6" s="366"/>
      <c r="KXK6" s="366"/>
      <c r="KXL6" s="366"/>
      <c r="KXM6" s="366"/>
      <c r="KXN6" s="366"/>
      <c r="KXO6" s="366"/>
      <c r="KXP6" s="366"/>
      <c r="KXQ6" s="366"/>
      <c r="KXR6" s="366"/>
      <c r="KXS6" s="366"/>
      <c r="KXT6" s="366"/>
      <c r="KXU6" s="366"/>
      <c r="KXV6" s="366"/>
      <c r="KXW6" s="366"/>
      <c r="KXX6" s="366"/>
      <c r="KXY6" s="366"/>
      <c r="KXZ6" s="366"/>
      <c r="KYA6" s="366"/>
      <c r="KYB6" s="366"/>
      <c r="KYC6" s="366"/>
      <c r="KYD6" s="366"/>
      <c r="KYE6" s="366"/>
      <c r="KYF6" s="366"/>
      <c r="KYG6" s="366"/>
      <c r="KYH6" s="366"/>
      <c r="KYI6" s="366"/>
      <c r="KYJ6" s="366"/>
      <c r="KYK6" s="366"/>
      <c r="KYL6" s="366"/>
      <c r="KYM6" s="366"/>
      <c r="KYN6" s="366"/>
      <c r="KYO6" s="366"/>
      <c r="KYP6" s="366"/>
      <c r="KYQ6" s="366"/>
      <c r="KYR6" s="366"/>
      <c r="KYS6" s="366"/>
      <c r="KYT6" s="366"/>
      <c r="KYU6" s="366"/>
      <c r="KYV6" s="366"/>
      <c r="KYW6" s="366"/>
      <c r="KYX6" s="366"/>
      <c r="KYY6" s="366"/>
      <c r="KYZ6" s="366"/>
      <c r="KZA6" s="366"/>
      <c r="KZB6" s="366"/>
      <c r="KZC6" s="366"/>
      <c r="KZD6" s="366"/>
      <c r="KZE6" s="366"/>
      <c r="KZF6" s="366"/>
      <c r="KZG6" s="366"/>
      <c r="KZH6" s="366"/>
      <c r="KZI6" s="366"/>
      <c r="KZJ6" s="366"/>
      <c r="KZK6" s="366"/>
      <c r="KZL6" s="366"/>
      <c r="KZM6" s="366"/>
      <c r="KZN6" s="366"/>
      <c r="KZO6" s="366"/>
      <c r="KZP6" s="366"/>
      <c r="KZQ6" s="366"/>
      <c r="KZR6" s="366"/>
      <c r="KZS6" s="366"/>
      <c r="KZT6" s="366"/>
      <c r="KZU6" s="366"/>
      <c r="KZV6" s="366"/>
      <c r="KZW6" s="366"/>
      <c r="KZX6" s="366"/>
      <c r="KZY6" s="366"/>
      <c r="KZZ6" s="366"/>
      <c r="LAA6" s="366"/>
      <c r="LAB6" s="366"/>
      <c r="LAC6" s="366"/>
      <c r="LAD6" s="366"/>
      <c r="LAE6" s="366"/>
      <c r="LAF6" s="366"/>
      <c r="LAG6" s="366"/>
      <c r="LAH6" s="366"/>
      <c r="LAI6" s="366"/>
      <c r="LAJ6" s="366"/>
      <c r="LAK6" s="366"/>
      <c r="LAL6" s="366"/>
      <c r="LAM6" s="366"/>
      <c r="LAN6" s="366"/>
      <c r="LAO6" s="366"/>
      <c r="LAP6" s="366"/>
      <c r="LAQ6" s="366"/>
      <c r="LAR6" s="366"/>
      <c r="LAS6" s="366"/>
      <c r="LAT6" s="366"/>
      <c r="LAU6" s="366"/>
      <c r="LAV6" s="366"/>
      <c r="LAW6" s="366"/>
      <c r="LAX6" s="366"/>
      <c r="LAY6" s="366"/>
      <c r="LAZ6" s="366"/>
      <c r="LBA6" s="366"/>
      <c r="LBB6" s="366"/>
      <c r="LBC6" s="366"/>
      <c r="LBD6" s="366"/>
      <c r="LBE6" s="366"/>
      <c r="LBF6" s="366"/>
      <c r="LBG6" s="366"/>
      <c r="LBH6" s="366"/>
      <c r="LBI6" s="366"/>
      <c r="LBJ6" s="366"/>
      <c r="LBK6" s="366"/>
      <c r="LBL6" s="366"/>
      <c r="LBM6" s="366"/>
      <c r="LBN6" s="366"/>
      <c r="LBO6" s="366"/>
      <c r="LBP6" s="366"/>
      <c r="LBQ6" s="366"/>
      <c r="LBR6" s="366"/>
      <c r="LBS6" s="366"/>
      <c r="LBT6" s="366"/>
      <c r="LBU6" s="366"/>
      <c r="LBV6" s="366"/>
      <c r="LBW6" s="366"/>
      <c r="LBX6" s="366"/>
      <c r="LBY6" s="366"/>
      <c r="LBZ6" s="366"/>
      <c r="LCA6" s="366"/>
      <c r="LCB6" s="366"/>
      <c r="LCC6" s="366"/>
      <c r="LCD6" s="366"/>
      <c r="LCE6" s="366"/>
      <c r="LCF6" s="366"/>
      <c r="LCG6" s="366"/>
      <c r="LCH6" s="366"/>
      <c r="LCI6" s="366"/>
      <c r="LCJ6" s="366"/>
      <c r="LCK6" s="366"/>
      <c r="LCL6" s="366"/>
      <c r="LCM6" s="366"/>
      <c r="LCN6" s="366"/>
      <c r="LCO6" s="366"/>
      <c r="LCP6" s="366"/>
      <c r="LCQ6" s="366"/>
      <c r="LCR6" s="366"/>
      <c r="LCS6" s="366"/>
      <c r="LCT6" s="366"/>
      <c r="LCU6" s="366"/>
      <c r="LCV6" s="366"/>
      <c r="LCW6" s="366"/>
      <c r="LCX6" s="366"/>
      <c r="LCY6" s="366"/>
      <c r="LCZ6" s="366"/>
      <c r="LDA6" s="366"/>
      <c r="LDB6" s="366"/>
      <c r="LDC6" s="366"/>
      <c r="LDD6" s="366"/>
      <c r="LDE6" s="366"/>
      <c r="LDF6" s="366"/>
      <c r="LDG6" s="366"/>
      <c r="LDH6" s="366"/>
      <c r="LDI6" s="366"/>
      <c r="LDJ6" s="366"/>
      <c r="LDK6" s="366"/>
      <c r="LDL6" s="366"/>
      <c r="LDM6" s="366"/>
      <c r="LDN6" s="366"/>
      <c r="LDO6" s="366"/>
      <c r="LDP6" s="366"/>
      <c r="LDQ6" s="366"/>
      <c r="LDR6" s="366"/>
      <c r="LDS6" s="366"/>
      <c r="LDT6" s="366"/>
      <c r="LDU6" s="366"/>
      <c r="LDV6" s="366"/>
      <c r="LDW6" s="366"/>
      <c r="LDX6" s="366"/>
      <c r="LDY6" s="366"/>
      <c r="LDZ6" s="366"/>
      <c r="LEA6" s="366"/>
      <c r="LEB6" s="366"/>
      <c r="LEC6" s="366"/>
      <c r="LED6" s="366"/>
      <c r="LEE6" s="366"/>
      <c r="LEF6" s="366"/>
      <c r="LEG6" s="366"/>
      <c r="LEH6" s="366"/>
      <c r="LEI6" s="366"/>
      <c r="LEJ6" s="366"/>
      <c r="LEK6" s="366"/>
      <c r="LEL6" s="366"/>
      <c r="LEM6" s="366"/>
      <c r="LEN6" s="366"/>
      <c r="LEO6" s="366"/>
      <c r="LEP6" s="366"/>
      <c r="LEQ6" s="366"/>
      <c r="LER6" s="366"/>
      <c r="LES6" s="366"/>
      <c r="LET6" s="366"/>
      <c r="LEU6" s="366"/>
      <c r="LEV6" s="366"/>
      <c r="LEW6" s="366"/>
      <c r="LEX6" s="366"/>
      <c r="LEY6" s="366"/>
      <c r="LEZ6" s="366"/>
      <c r="LFA6" s="366"/>
      <c r="LFB6" s="366"/>
      <c r="LFC6" s="366"/>
      <c r="LFD6" s="366"/>
      <c r="LFE6" s="366"/>
      <c r="LFF6" s="366"/>
      <c r="LFG6" s="366"/>
      <c r="LFH6" s="366"/>
      <c r="LFI6" s="366"/>
      <c r="LFJ6" s="366"/>
      <c r="LFK6" s="366"/>
      <c r="LFL6" s="366"/>
      <c r="LFM6" s="366"/>
      <c r="LFN6" s="366"/>
      <c r="LFO6" s="366"/>
      <c r="LFP6" s="366"/>
      <c r="LFQ6" s="366"/>
      <c r="LFR6" s="366"/>
      <c r="LFS6" s="366"/>
      <c r="LFT6" s="366"/>
      <c r="LFU6" s="366"/>
      <c r="LFV6" s="366"/>
      <c r="LFW6" s="366"/>
      <c r="LFX6" s="366"/>
      <c r="LFY6" s="366"/>
      <c r="LFZ6" s="366"/>
      <c r="LGA6" s="366"/>
      <c r="LGB6" s="366"/>
      <c r="LGC6" s="366"/>
      <c r="LGD6" s="366"/>
      <c r="LGE6" s="366"/>
      <c r="LGF6" s="366"/>
      <c r="LGG6" s="366"/>
      <c r="LGH6" s="366"/>
      <c r="LGI6" s="366"/>
      <c r="LGJ6" s="366"/>
      <c r="LGK6" s="366"/>
      <c r="LGL6" s="366"/>
      <c r="LGM6" s="366"/>
      <c r="LGN6" s="366"/>
      <c r="LGO6" s="366"/>
      <c r="LGP6" s="366"/>
      <c r="LGQ6" s="366"/>
      <c r="LGR6" s="366"/>
      <c r="LGS6" s="366"/>
      <c r="LGT6" s="366"/>
      <c r="LGU6" s="366"/>
      <c r="LGV6" s="366"/>
      <c r="LGW6" s="366"/>
      <c r="LGX6" s="366"/>
      <c r="LGY6" s="366"/>
      <c r="LGZ6" s="366"/>
      <c r="LHA6" s="366"/>
      <c r="LHB6" s="366"/>
      <c r="LHC6" s="366"/>
      <c r="LHD6" s="366"/>
      <c r="LHE6" s="366"/>
      <c r="LHF6" s="366"/>
      <c r="LHG6" s="366"/>
      <c r="LHH6" s="366"/>
      <c r="LHI6" s="366"/>
      <c r="LHJ6" s="366"/>
      <c r="LHK6" s="366"/>
      <c r="LHL6" s="366"/>
      <c r="LHM6" s="366"/>
      <c r="LHN6" s="366"/>
      <c r="LHO6" s="366"/>
      <c r="LHP6" s="366"/>
      <c r="LHQ6" s="366"/>
      <c r="LHR6" s="366"/>
      <c r="LHS6" s="366"/>
      <c r="LHT6" s="366"/>
      <c r="LHU6" s="366"/>
      <c r="LHV6" s="366"/>
      <c r="LHW6" s="366"/>
      <c r="LHX6" s="366"/>
      <c r="LHY6" s="366"/>
      <c r="LHZ6" s="366"/>
      <c r="LIA6" s="366"/>
      <c r="LIB6" s="366"/>
      <c r="LIC6" s="366"/>
      <c r="LID6" s="366"/>
      <c r="LIE6" s="366"/>
      <c r="LIF6" s="366"/>
      <c r="LIG6" s="366"/>
      <c r="LIH6" s="366"/>
      <c r="LII6" s="366"/>
      <c r="LIJ6" s="366"/>
      <c r="LIK6" s="366"/>
      <c r="LIL6" s="366"/>
      <c r="LIM6" s="366"/>
      <c r="LIN6" s="366"/>
      <c r="LIO6" s="366"/>
      <c r="LIP6" s="366"/>
      <c r="LIQ6" s="366"/>
      <c r="LIR6" s="366"/>
      <c r="LIS6" s="366"/>
      <c r="LIT6" s="366"/>
      <c r="LIU6" s="366"/>
      <c r="LIV6" s="366"/>
      <c r="LIW6" s="366"/>
      <c r="LIX6" s="366"/>
      <c r="LIY6" s="366"/>
      <c r="LIZ6" s="366"/>
      <c r="LJA6" s="366"/>
      <c r="LJB6" s="366"/>
      <c r="LJC6" s="366"/>
      <c r="LJD6" s="366"/>
      <c r="LJE6" s="366"/>
      <c r="LJF6" s="366"/>
      <c r="LJG6" s="366"/>
      <c r="LJH6" s="366"/>
      <c r="LJI6" s="366"/>
      <c r="LJJ6" s="366"/>
      <c r="LJK6" s="366"/>
      <c r="LJL6" s="366"/>
      <c r="LJM6" s="366"/>
      <c r="LJN6" s="366"/>
      <c r="LJO6" s="366"/>
      <c r="LJP6" s="366"/>
      <c r="LJQ6" s="366"/>
      <c r="LJR6" s="366"/>
      <c r="LJS6" s="366"/>
      <c r="LJT6" s="366"/>
      <c r="LJU6" s="366"/>
      <c r="LJV6" s="366"/>
      <c r="LJW6" s="366"/>
      <c r="LJX6" s="366"/>
      <c r="LJY6" s="366"/>
      <c r="LJZ6" s="366"/>
      <c r="LKA6" s="366"/>
      <c r="LKB6" s="366"/>
      <c r="LKC6" s="366"/>
      <c r="LKD6" s="366"/>
      <c r="LKE6" s="366"/>
      <c r="LKF6" s="366"/>
      <c r="LKG6" s="366"/>
      <c r="LKH6" s="366"/>
      <c r="LKI6" s="366"/>
      <c r="LKJ6" s="366"/>
      <c r="LKK6" s="366"/>
      <c r="LKL6" s="366"/>
      <c r="LKM6" s="366"/>
      <c r="LKN6" s="366"/>
      <c r="LKO6" s="366"/>
      <c r="LKP6" s="366"/>
      <c r="LKQ6" s="366"/>
      <c r="LKR6" s="366"/>
      <c r="LKS6" s="366"/>
      <c r="LKT6" s="366"/>
      <c r="LKU6" s="366"/>
      <c r="LKV6" s="366"/>
      <c r="LKW6" s="366"/>
      <c r="LKX6" s="366"/>
      <c r="LKY6" s="366"/>
      <c r="LKZ6" s="366"/>
      <c r="LLA6" s="366"/>
      <c r="LLB6" s="366"/>
      <c r="LLC6" s="366"/>
      <c r="LLD6" s="366"/>
      <c r="LLE6" s="366"/>
      <c r="LLF6" s="366"/>
      <c r="LLG6" s="366"/>
      <c r="LLH6" s="366"/>
      <c r="LLI6" s="366"/>
      <c r="LLJ6" s="366"/>
      <c r="LLK6" s="366"/>
      <c r="LLL6" s="366"/>
      <c r="LLM6" s="366"/>
      <c r="LLN6" s="366"/>
      <c r="LLO6" s="366"/>
      <c r="LLP6" s="366"/>
      <c r="LLQ6" s="366"/>
      <c r="LLR6" s="366"/>
      <c r="LLS6" s="366"/>
      <c r="LLT6" s="366"/>
      <c r="LLU6" s="366"/>
      <c r="LLV6" s="366"/>
      <c r="LLW6" s="366"/>
      <c r="LLX6" s="366"/>
      <c r="LLY6" s="366"/>
      <c r="LLZ6" s="366"/>
      <c r="LMA6" s="366"/>
      <c r="LMB6" s="366"/>
      <c r="LMC6" s="366"/>
      <c r="LMD6" s="366"/>
      <c r="LME6" s="366"/>
      <c r="LMF6" s="366"/>
      <c r="LMG6" s="366"/>
      <c r="LMH6" s="366"/>
      <c r="LMI6" s="366"/>
      <c r="LMJ6" s="366"/>
      <c r="LMK6" s="366"/>
      <c r="LML6" s="366"/>
      <c r="LMM6" s="366"/>
      <c r="LMN6" s="366"/>
      <c r="LMO6" s="366"/>
      <c r="LMP6" s="366"/>
      <c r="LMQ6" s="366"/>
      <c r="LMR6" s="366"/>
      <c r="LMS6" s="366"/>
      <c r="LMT6" s="366"/>
      <c r="LMU6" s="366"/>
      <c r="LMV6" s="366"/>
      <c r="LMW6" s="366"/>
      <c r="LMX6" s="366"/>
      <c r="LMY6" s="366"/>
      <c r="LMZ6" s="366"/>
      <c r="LNA6" s="366"/>
      <c r="LNB6" s="366"/>
      <c r="LNC6" s="366"/>
      <c r="LND6" s="366"/>
      <c r="LNE6" s="366"/>
      <c r="LNF6" s="366"/>
      <c r="LNG6" s="366"/>
      <c r="LNH6" s="366"/>
      <c r="LNI6" s="366"/>
      <c r="LNJ6" s="366"/>
      <c r="LNK6" s="366"/>
      <c r="LNL6" s="366"/>
      <c r="LNM6" s="366"/>
      <c r="LNN6" s="366"/>
      <c r="LNO6" s="366"/>
      <c r="LNP6" s="366"/>
      <c r="LNQ6" s="366"/>
      <c r="LNR6" s="366"/>
      <c r="LNS6" s="366"/>
      <c r="LNT6" s="366"/>
      <c r="LNU6" s="366"/>
      <c r="LNV6" s="366"/>
      <c r="LNW6" s="366"/>
      <c r="LNX6" s="366"/>
      <c r="LNY6" s="366"/>
      <c r="LNZ6" s="366"/>
      <c r="LOA6" s="366"/>
      <c r="LOB6" s="366"/>
      <c r="LOC6" s="366"/>
      <c r="LOD6" s="366"/>
      <c r="LOE6" s="366"/>
      <c r="LOF6" s="366"/>
      <c r="LOG6" s="366"/>
      <c r="LOH6" s="366"/>
      <c r="LOI6" s="366"/>
      <c r="LOJ6" s="366"/>
      <c r="LOK6" s="366"/>
      <c r="LOL6" s="366"/>
      <c r="LOM6" s="366"/>
      <c r="LON6" s="366"/>
      <c r="LOO6" s="366"/>
      <c r="LOP6" s="366"/>
      <c r="LOQ6" s="366"/>
      <c r="LOR6" s="366"/>
      <c r="LOS6" s="366"/>
      <c r="LOT6" s="366"/>
      <c r="LOU6" s="366"/>
      <c r="LOV6" s="366"/>
      <c r="LOW6" s="366"/>
      <c r="LOX6" s="366"/>
      <c r="LOY6" s="366"/>
      <c r="LOZ6" s="366"/>
      <c r="LPA6" s="366"/>
      <c r="LPB6" s="366"/>
      <c r="LPC6" s="366"/>
      <c r="LPD6" s="366"/>
      <c r="LPE6" s="366"/>
      <c r="LPF6" s="366"/>
      <c r="LPG6" s="366"/>
      <c r="LPH6" s="366"/>
      <c r="LPI6" s="366"/>
      <c r="LPJ6" s="366"/>
      <c r="LPK6" s="366"/>
      <c r="LPL6" s="366"/>
      <c r="LPM6" s="366"/>
      <c r="LPN6" s="366"/>
      <c r="LPO6" s="366"/>
      <c r="LPP6" s="366"/>
      <c r="LPQ6" s="366"/>
      <c r="LPR6" s="366"/>
      <c r="LPS6" s="366"/>
      <c r="LPT6" s="366"/>
      <c r="LPU6" s="366"/>
      <c r="LPV6" s="366"/>
      <c r="LPW6" s="366"/>
      <c r="LPX6" s="366"/>
      <c r="LPY6" s="366"/>
      <c r="LPZ6" s="366"/>
      <c r="LQA6" s="366"/>
      <c r="LQB6" s="366"/>
      <c r="LQC6" s="366"/>
      <c r="LQD6" s="366"/>
      <c r="LQE6" s="366"/>
      <c r="LQF6" s="366"/>
      <c r="LQG6" s="366"/>
      <c r="LQH6" s="366"/>
      <c r="LQI6" s="366"/>
      <c r="LQJ6" s="366"/>
      <c r="LQK6" s="366"/>
      <c r="LQL6" s="366"/>
      <c r="LQM6" s="366"/>
      <c r="LQN6" s="366"/>
      <c r="LQO6" s="366"/>
      <c r="LQP6" s="366"/>
      <c r="LQQ6" s="366"/>
      <c r="LQR6" s="366"/>
      <c r="LQS6" s="366"/>
      <c r="LQT6" s="366"/>
      <c r="LQU6" s="366"/>
      <c r="LQV6" s="366"/>
      <c r="LQW6" s="366"/>
      <c r="LQX6" s="366"/>
      <c r="LQY6" s="366"/>
      <c r="LQZ6" s="366"/>
      <c r="LRA6" s="366"/>
      <c r="LRB6" s="366"/>
      <c r="LRC6" s="366"/>
      <c r="LRD6" s="366"/>
      <c r="LRE6" s="366"/>
      <c r="LRF6" s="366"/>
      <c r="LRG6" s="366"/>
      <c r="LRH6" s="366"/>
      <c r="LRI6" s="366"/>
      <c r="LRJ6" s="366"/>
      <c r="LRK6" s="366"/>
      <c r="LRL6" s="366"/>
      <c r="LRM6" s="366"/>
      <c r="LRN6" s="366"/>
      <c r="LRO6" s="366"/>
      <c r="LRP6" s="366"/>
      <c r="LRQ6" s="366"/>
      <c r="LRR6" s="366"/>
      <c r="LRS6" s="366"/>
      <c r="LRT6" s="366"/>
      <c r="LRU6" s="366"/>
      <c r="LRV6" s="366"/>
      <c r="LRW6" s="366"/>
      <c r="LRX6" s="366"/>
      <c r="LRY6" s="366"/>
      <c r="LRZ6" s="366"/>
      <c r="LSA6" s="366"/>
      <c r="LSB6" s="366"/>
      <c r="LSC6" s="366"/>
      <c r="LSD6" s="366"/>
      <c r="LSE6" s="366"/>
      <c r="LSF6" s="366"/>
      <c r="LSG6" s="366"/>
      <c r="LSH6" s="366"/>
      <c r="LSI6" s="366"/>
      <c r="LSJ6" s="366"/>
      <c r="LSK6" s="366"/>
      <c r="LSL6" s="366"/>
      <c r="LSM6" s="366"/>
      <c r="LSN6" s="366"/>
      <c r="LSO6" s="366"/>
      <c r="LSP6" s="366"/>
      <c r="LSQ6" s="366"/>
      <c r="LSR6" s="366"/>
      <c r="LSS6" s="366"/>
      <c r="LST6" s="366"/>
      <c r="LSU6" s="366"/>
      <c r="LSV6" s="366"/>
      <c r="LSW6" s="366"/>
      <c r="LSX6" s="366"/>
      <c r="LSY6" s="366"/>
      <c r="LSZ6" s="366"/>
      <c r="LTA6" s="366"/>
      <c r="LTB6" s="366"/>
      <c r="LTC6" s="366"/>
      <c r="LTD6" s="366"/>
      <c r="LTE6" s="366"/>
      <c r="LTF6" s="366"/>
      <c r="LTG6" s="366"/>
      <c r="LTH6" s="366"/>
      <c r="LTI6" s="366"/>
      <c r="LTJ6" s="366"/>
      <c r="LTK6" s="366"/>
      <c r="LTL6" s="366"/>
      <c r="LTM6" s="366"/>
      <c r="LTN6" s="366"/>
      <c r="LTO6" s="366"/>
      <c r="LTP6" s="366"/>
      <c r="LTQ6" s="366"/>
      <c r="LTR6" s="366"/>
      <c r="LTS6" s="366"/>
      <c r="LTT6" s="366"/>
      <c r="LTU6" s="366"/>
      <c r="LTV6" s="366"/>
      <c r="LTW6" s="366"/>
      <c r="LTX6" s="366"/>
      <c r="LTY6" s="366"/>
      <c r="LTZ6" s="366"/>
      <c r="LUA6" s="366"/>
      <c r="LUB6" s="366"/>
      <c r="LUC6" s="366"/>
      <c r="LUD6" s="366"/>
      <c r="LUE6" s="366"/>
      <c r="LUF6" s="366"/>
      <c r="LUG6" s="366"/>
      <c r="LUH6" s="366"/>
      <c r="LUI6" s="366"/>
      <c r="LUJ6" s="366"/>
      <c r="LUK6" s="366"/>
      <c r="LUL6" s="366"/>
      <c r="LUM6" s="366"/>
      <c r="LUN6" s="366"/>
      <c r="LUO6" s="366"/>
      <c r="LUP6" s="366"/>
      <c r="LUQ6" s="366"/>
      <c r="LUR6" s="366"/>
      <c r="LUS6" s="366"/>
      <c r="LUT6" s="366"/>
      <c r="LUU6" s="366"/>
      <c r="LUV6" s="366"/>
      <c r="LUW6" s="366"/>
      <c r="LUX6" s="366"/>
      <c r="LUY6" s="366"/>
      <c r="LUZ6" s="366"/>
      <c r="LVA6" s="366"/>
      <c r="LVB6" s="366"/>
      <c r="LVC6" s="366"/>
      <c r="LVD6" s="366"/>
      <c r="LVE6" s="366"/>
      <c r="LVF6" s="366"/>
      <c r="LVG6" s="366"/>
      <c r="LVH6" s="366"/>
      <c r="LVI6" s="366"/>
      <c r="LVJ6" s="366"/>
      <c r="LVK6" s="366"/>
      <c r="LVL6" s="366"/>
      <c r="LVM6" s="366"/>
      <c r="LVN6" s="366"/>
      <c r="LVO6" s="366"/>
      <c r="LVP6" s="366"/>
      <c r="LVQ6" s="366"/>
      <c r="LVR6" s="366"/>
      <c r="LVS6" s="366"/>
      <c r="LVT6" s="366"/>
      <c r="LVU6" s="366"/>
      <c r="LVV6" s="366"/>
      <c r="LVW6" s="366"/>
      <c r="LVX6" s="366"/>
      <c r="LVY6" s="366"/>
      <c r="LVZ6" s="366"/>
      <c r="LWA6" s="366"/>
      <c r="LWB6" s="366"/>
      <c r="LWC6" s="366"/>
      <c r="LWD6" s="366"/>
      <c r="LWE6" s="366"/>
      <c r="LWF6" s="366"/>
      <c r="LWG6" s="366"/>
      <c r="LWH6" s="366"/>
      <c r="LWI6" s="366"/>
      <c r="LWJ6" s="366"/>
      <c r="LWK6" s="366"/>
      <c r="LWL6" s="366"/>
      <c r="LWM6" s="366"/>
      <c r="LWN6" s="366"/>
      <c r="LWO6" s="366"/>
      <c r="LWP6" s="366"/>
      <c r="LWQ6" s="366"/>
      <c r="LWR6" s="366"/>
      <c r="LWS6" s="366"/>
      <c r="LWT6" s="366"/>
      <c r="LWU6" s="366"/>
      <c r="LWV6" s="366"/>
      <c r="LWW6" s="366"/>
      <c r="LWX6" s="366"/>
      <c r="LWY6" s="366"/>
      <c r="LWZ6" s="366"/>
      <c r="LXA6" s="366"/>
      <c r="LXB6" s="366"/>
      <c r="LXC6" s="366"/>
      <c r="LXD6" s="366"/>
      <c r="LXE6" s="366"/>
      <c r="LXF6" s="366"/>
      <c r="LXG6" s="366"/>
      <c r="LXH6" s="366"/>
      <c r="LXI6" s="366"/>
      <c r="LXJ6" s="366"/>
      <c r="LXK6" s="366"/>
      <c r="LXL6" s="366"/>
      <c r="LXM6" s="366"/>
      <c r="LXN6" s="366"/>
      <c r="LXO6" s="366"/>
      <c r="LXP6" s="366"/>
      <c r="LXQ6" s="366"/>
      <c r="LXR6" s="366"/>
      <c r="LXS6" s="366"/>
      <c r="LXT6" s="366"/>
      <c r="LXU6" s="366"/>
      <c r="LXV6" s="366"/>
      <c r="LXW6" s="366"/>
      <c r="LXX6" s="366"/>
      <c r="LXY6" s="366"/>
      <c r="LXZ6" s="366"/>
      <c r="LYA6" s="366"/>
      <c r="LYB6" s="366"/>
      <c r="LYC6" s="366"/>
      <c r="LYD6" s="366"/>
      <c r="LYE6" s="366"/>
      <c r="LYF6" s="366"/>
      <c r="LYG6" s="366"/>
      <c r="LYH6" s="366"/>
      <c r="LYI6" s="366"/>
      <c r="LYJ6" s="366"/>
      <c r="LYK6" s="366"/>
      <c r="LYL6" s="366"/>
      <c r="LYM6" s="366"/>
      <c r="LYN6" s="366"/>
      <c r="LYO6" s="366"/>
      <c r="LYP6" s="366"/>
      <c r="LYQ6" s="366"/>
      <c r="LYR6" s="366"/>
      <c r="LYS6" s="366"/>
      <c r="LYT6" s="366"/>
      <c r="LYU6" s="366"/>
      <c r="LYV6" s="366"/>
      <c r="LYW6" s="366"/>
      <c r="LYX6" s="366"/>
      <c r="LYY6" s="366"/>
      <c r="LYZ6" s="366"/>
      <c r="LZA6" s="366"/>
      <c r="LZB6" s="366"/>
      <c r="LZC6" s="366"/>
      <c r="LZD6" s="366"/>
      <c r="LZE6" s="366"/>
      <c r="LZF6" s="366"/>
      <c r="LZG6" s="366"/>
      <c r="LZH6" s="366"/>
      <c r="LZI6" s="366"/>
      <c r="LZJ6" s="366"/>
      <c r="LZK6" s="366"/>
      <c r="LZL6" s="366"/>
      <c r="LZM6" s="366"/>
      <c r="LZN6" s="366"/>
      <c r="LZO6" s="366"/>
      <c r="LZP6" s="366"/>
      <c r="LZQ6" s="366"/>
      <c r="LZR6" s="366"/>
      <c r="LZS6" s="366"/>
      <c r="LZT6" s="366"/>
      <c r="LZU6" s="366"/>
      <c r="LZV6" s="366"/>
      <c r="LZW6" s="366"/>
      <c r="LZX6" s="366"/>
      <c r="LZY6" s="366"/>
      <c r="LZZ6" s="366"/>
      <c r="MAA6" s="366"/>
      <c r="MAB6" s="366"/>
      <c r="MAC6" s="366"/>
      <c r="MAD6" s="366"/>
      <c r="MAE6" s="366"/>
      <c r="MAF6" s="366"/>
      <c r="MAG6" s="366"/>
      <c r="MAH6" s="366"/>
      <c r="MAI6" s="366"/>
      <c r="MAJ6" s="366"/>
      <c r="MAK6" s="366"/>
      <c r="MAL6" s="366"/>
      <c r="MAM6" s="366"/>
      <c r="MAN6" s="366"/>
      <c r="MAO6" s="366"/>
      <c r="MAP6" s="366"/>
      <c r="MAQ6" s="366"/>
      <c r="MAR6" s="366"/>
      <c r="MAS6" s="366"/>
      <c r="MAT6" s="366"/>
      <c r="MAU6" s="366"/>
      <c r="MAV6" s="366"/>
      <c r="MAW6" s="366"/>
      <c r="MAX6" s="366"/>
      <c r="MAY6" s="366"/>
      <c r="MAZ6" s="366"/>
      <c r="MBA6" s="366"/>
      <c r="MBB6" s="366"/>
      <c r="MBC6" s="366"/>
      <c r="MBD6" s="366"/>
      <c r="MBE6" s="366"/>
      <c r="MBF6" s="366"/>
      <c r="MBG6" s="366"/>
      <c r="MBH6" s="366"/>
      <c r="MBI6" s="366"/>
      <c r="MBJ6" s="366"/>
      <c r="MBK6" s="366"/>
      <c r="MBL6" s="366"/>
      <c r="MBM6" s="366"/>
      <c r="MBN6" s="366"/>
      <c r="MBO6" s="366"/>
      <c r="MBP6" s="366"/>
      <c r="MBQ6" s="366"/>
      <c r="MBR6" s="366"/>
      <c r="MBS6" s="366"/>
      <c r="MBT6" s="366"/>
      <c r="MBU6" s="366"/>
      <c r="MBV6" s="366"/>
      <c r="MBW6" s="366"/>
      <c r="MBX6" s="366"/>
      <c r="MBY6" s="366"/>
      <c r="MBZ6" s="366"/>
      <c r="MCA6" s="366"/>
      <c r="MCB6" s="366"/>
      <c r="MCC6" s="366"/>
      <c r="MCD6" s="366"/>
      <c r="MCE6" s="366"/>
      <c r="MCF6" s="366"/>
      <c r="MCG6" s="366"/>
      <c r="MCH6" s="366"/>
      <c r="MCI6" s="366"/>
      <c r="MCJ6" s="366"/>
      <c r="MCK6" s="366"/>
      <c r="MCL6" s="366"/>
      <c r="MCM6" s="366"/>
      <c r="MCN6" s="366"/>
      <c r="MCO6" s="366"/>
      <c r="MCP6" s="366"/>
      <c r="MCQ6" s="366"/>
      <c r="MCR6" s="366"/>
      <c r="MCS6" s="366"/>
      <c r="MCT6" s="366"/>
      <c r="MCU6" s="366"/>
      <c r="MCV6" s="366"/>
      <c r="MCW6" s="366"/>
      <c r="MCX6" s="366"/>
      <c r="MCY6" s="366"/>
      <c r="MCZ6" s="366"/>
      <c r="MDA6" s="366"/>
      <c r="MDB6" s="366"/>
      <c r="MDC6" s="366"/>
      <c r="MDD6" s="366"/>
      <c r="MDE6" s="366"/>
      <c r="MDF6" s="366"/>
      <c r="MDG6" s="366"/>
      <c r="MDH6" s="366"/>
      <c r="MDI6" s="366"/>
      <c r="MDJ6" s="366"/>
      <c r="MDK6" s="366"/>
      <c r="MDL6" s="366"/>
      <c r="MDM6" s="366"/>
      <c r="MDN6" s="366"/>
      <c r="MDO6" s="366"/>
      <c r="MDP6" s="366"/>
      <c r="MDQ6" s="366"/>
      <c r="MDR6" s="366"/>
      <c r="MDS6" s="366"/>
      <c r="MDT6" s="366"/>
      <c r="MDU6" s="366"/>
      <c r="MDV6" s="366"/>
      <c r="MDW6" s="366"/>
      <c r="MDX6" s="366"/>
      <c r="MDY6" s="366"/>
      <c r="MDZ6" s="366"/>
      <c r="MEA6" s="366"/>
      <c r="MEB6" s="366"/>
      <c r="MEC6" s="366"/>
      <c r="MED6" s="366"/>
      <c r="MEE6" s="366"/>
      <c r="MEF6" s="366"/>
      <c r="MEG6" s="366"/>
      <c r="MEH6" s="366"/>
      <c r="MEI6" s="366"/>
      <c r="MEJ6" s="366"/>
      <c r="MEK6" s="366"/>
      <c r="MEL6" s="366"/>
      <c r="MEM6" s="366"/>
      <c r="MEN6" s="366"/>
      <c r="MEO6" s="366"/>
      <c r="MEP6" s="366"/>
      <c r="MEQ6" s="366"/>
      <c r="MER6" s="366"/>
      <c r="MES6" s="366"/>
      <c r="MET6" s="366"/>
      <c r="MEU6" s="366"/>
      <c r="MEV6" s="366"/>
      <c r="MEW6" s="366"/>
      <c r="MEX6" s="366"/>
      <c r="MEY6" s="366"/>
      <c r="MEZ6" s="366"/>
      <c r="MFA6" s="366"/>
      <c r="MFB6" s="366"/>
      <c r="MFC6" s="366"/>
      <c r="MFD6" s="366"/>
      <c r="MFE6" s="366"/>
      <c r="MFF6" s="366"/>
      <c r="MFG6" s="366"/>
      <c r="MFH6" s="366"/>
      <c r="MFI6" s="366"/>
      <c r="MFJ6" s="366"/>
      <c r="MFK6" s="366"/>
      <c r="MFL6" s="366"/>
      <c r="MFM6" s="366"/>
      <c r="MFN6" s="366"/>
      <c r="MFO6" s="366"/>
      <c r="MFP6" s="366"/>
      <c r="MFQ6" s="366"/>
      <c r="MFR6" s="366"/>
      <c r="MFS6" s="366"/>
      <c r="MFT6" s="366"/>
      <c r="MFU6" s="366"/>
      <c r="MFV6" s="366"/>
      <c r="MFW6" s="366"/>
      <c r="MFX6" s="366"/>
      <c r="MFY6" s="366"/>
      <c r="MFZ6" s="366"/>
      <c r="MGA6" s="366"/>
      <c r="MGB6" s="366"/>
      <c r="MGC6" s="366"/>
      <c r="MGD6" s="366"/>
      <c r="MGE6" s="366"/>
      <c r="MGF6" s="366"/>
      <c r="MGG6" s="366"/>
      <c r="MGH6" s="366"/>
      <c r="MGI6" s="366"/>
      <c r="MGJ6" s="366"/>
      <c r="MGK6" s="366"/>
      <c r="MGL6" s="366"/>
      <c r="MGM6" s="366"/>
      <c r="MGN6" s="366"/>
      <c r="MGO6" s="366"/>
      <c r="MGP6" s="366"/>
      <c r="MGQ6" s="366"/>
      <c r="MGR6" s="366"/>
      <c r="MGS6" s="366"/>
      <c r="MGT6" s="366"/>
      <c r="MGU6" s="366"/>
      <c r="MGV6" s="366"/>
      <c r="MGW6" s="366"/>
      <c r="MGX6" s="366"/>
      <c r="MGY6" s="366"/>
      <c r="MGZ6" s="366"/>
      <c r="MHA6" s="366"/>
      <c r="MHB6" s="366"/>
      <c r="MHC6" s="366"/>
      <c r="MHD6" s="366"/>
      <c r="MHE6" s="366"/>
      <c r="MHF6" s="366"/>
      <c r="MHG6" s="366"/>
      <c r="MHH6" s="366"/>
      <c r="MHI6" s="366"/>
      <c r="MHJ6" s="366"/>
      <c r="MHK6" s="366"/>
      <c r="MHL6" s="366"/>
      <c r="MHM6" s="366"/>
      <c r="MHN6" s="366"/>
      <c r="MHO6" s="366"/>
      <c r="MHP6" s="366"/>
      <c r="MHQ6" s="366"/>
      <c r="MHR6" s="366"/>
      <c r="MHS6" s="366"/>
      <c r="MHT6" s="366"/>
      <c r="MHU6" s="366"/>
      <c r="MHV6" s="366"/>
      <c r="MHW6" s="366"/>
      <c r="MHX6" s="366"/>
      <c r="MHY6" s="366"/>
      <c r="MHZ6" s="366"/>
      <c r="MIA6" s="366"/>
      <c r="MIB6" s="366"/>
      <c r="MIC6" s="366"/>
      <c r="MID6" s="366"/>
      <c r="MIE6" s="366"/>
      <c r="MIF6" s="366"/>
      <c r="MIG6" s="366"/>
      <c r="MIH6" s="366"/>
      <c r="MII6" s="366"/>
      <c r="MIJ6" s="366"/>
      <c r="MIK6" s="366"/>
      <c r="MIL6" s="366"/>
      <c r="MIM6" s="366"/>
      <c r="MIN6" s="366"/>
      <c r="MIO6" s="366"/>
      <c r="MIP6" s="366"/>
      <c r="MIQ6" s="366"/>
      <c r="MIR6" s="366"/>
      <c r="MIS6" s="366"/>
      <c r="MIT6" s="366"/>
      <c r="MIU6" s="366"/>
      <c r="MIV6" s="366"/>
      <c r="MIW6" s="366"/>
      <c r="MIX6" s="366"/>
      <c r="MIY6" s="366"/>
      <c r="MIZ6" s="366"/>
      <c r="MJA6" s="366"/>
      <c r="MJB6" s="366"/>
      <c r="MJC6" s="366"/>
      <c r="MJD6" s="366"/>
      <c r="MJE6" s="366"/>
      <c r="MJF6" s="366"/>
      <c r="MJG6" s="366"/>
      <c r="MJH6" s="366"/>
      <c r="MJI6" s="366"/>
      <c r="MJJ6" s="366"/>
      <c r="MJK6" s="366"/>
      <c r="MJL6" s="366"/>
      <c r="MJM6" s="366"/>
      <c r="MJN6" s="366"/>
      <c r="MJO6" s="366"/>
      <c r="MJP6" s="366"/>
      <c r="MJQ6" s="366"/>
      <c r="MJR6" s="366"/>
      <c r="MJS6" s="366"/>
      <c r="MJT6" s="366"/>
      <c r="MJU6" s="366"/>
      <c r="MJV6" s="366"/>
      <c r="MJW6" s="366"/>
      <c r="MJX6" s="366"/>
      <c r="MJY6" s="366"/>
      <c r="MJZ6" s="366"/>
      <c r="MKA6" s="366"/>
      <c r="MKB6" s="366"/>
      <c r="MKC6" s="366"/>
      <c r="MKD6" s="366"/>
      <c r="MKE6" s="366"/>
      <c r="MKF6" s="366"/>
      <c r="MKG6" s="366"/>
      <c r="MKH6" s="366"/>
      <c r="MKI6" s="366"/>
      <c r="MKJ6" s="366"/>
      <c r="MKK6" s="366"/>
      <c r="MKL6" s="366"/>
      <c r="MKM6" s="366"/>
      <c r="MKN6" s="366"/>
      <c r="MKO6" s="366"/>
      <c r="MKP6" s="366"/>
      <c r="MKQ6" s="366"/>
      <c r="MKR6" s="366"/>
      <c r="MKS6" s="366"/>
      <c r="MKT6" s="366"/>
      <c r="MKU6" s="366"/>
      <c r="MKV6" s="366"/>
      <c r="MKW6" s="366"/>
      <c r="MKX6" s="366"/>
      <c r="MKY6" s="366"/>
      <c r="MKZ6" s="366"/>
      <c r="MLA6" s="366"/>
      <c r="MLB6" s="366"/>
      <c r="MLC6" s="366"/>
      <c r="MLD6" s="366"/>
      <c r="MLE6" s="366"/>
      <c r="MLF6" s="366"/>
      <c r="MLG6" s="366"/>
      <c r="MLH6" s="366"/>
      <c r="MLI6" s="366"/>
      <c r="MLJ6" s="366"/>
      <c r="MLK6" s="366"/>
      <c r="MLL6" s="366"/>
      <c r="MLM6" s="366"/>
      <c r="MLN6" s="366"/>
      <c r="MLO6" s="366"/>
      <c r="MLP6" s="366"/>
      <c r="MLQ6" s="366"/>
      <c r="MLR6" s="366"/>
      <c r="MLS6" s="366"/>
      <c r="MLT6" s="366"/>
      <c r="MLU6" s="366"/>
      <c r="MLV6" s="366"/>
      <c r="MLW6" s="366"/>
      <c r="MLX6" s="366"/>
      <c r="MLY6" s="366"/>
      <c r="MLZ6" s="366"/>
      <c r="MMA6" s="366"/>
      <c r="MMB6" s="366"/>
      <c r="MMC6" s="366"/>
      <c r="MMD6" s="366"/>
      <c r="MME6" s="366"/>
      <c r="MMF6" s="366"/>
      <c r="MMG6" s="366"/>
      <c r="MMH6" s="366"/>
      <c r="MMI6" s="366"/>
      <c r="MMJ6" s="366"/>
      <c r="MMK6" s="366"/>
      <c r="MML6" s="366"/>
      <c r="MMM6" s="366"/>
      <c r="MMN6" s="366"/>
      <c r="MMO6" s="366"/>
      <c r="MMP6" s="366"/>
      <c r="MMQ6" s="366"/>
      <c r="MMR6" s="366"/>
      <c r="MMS6" s="366"/>
      <c r="MMT6" s="366"/>
      <c r="MMU6" s="366"/>
      <c r="MMV6" s="366"/>
      <c r="MMW6" s="366"/>
      <c r="MMX6" s="366"/>
      <c r="MMY6" s="366"/>
      <c r="MMZ6" s="366"/>
      <c r="MNA6" s="366"/>
      <c r="MNB6" s="366"/>
      <c r="MNC6" s="366"/>
      <c r="MND6" s="366"/>
      <c r="MNE6" s="366"/>
      <c r="MNF6" s="366"/>
      <c r="MNG6" s="366"/>
      <c r="MNH6" s="366"/>
      <c r="MNI6" s="366"/>
      <c r="MNJ6" s="366"/>
      <c r="MNK6" s="366"/>
      <c r="MNL6" s="366"/>
      <c r="MNM6" s="366"/>
      <c r="MNN6" s="366"/>
      <c r="MNO6" s="366"/>
      <c r="MNP6" s="366"/>
      <c r="MNQ6" s="366"/>
      <c r="MNR6" s="366"/>
      <c r="MNS6" s="366"/>
      <c r="MNT6" s="366"/>
      <c r="MNU6" s="366"/>
      <c r="MNV6" s="366"/>
      <c r="MNW6" s="366"/>
      <c r="MNX6" s="366"/>
      <c r="MNY6" s="366"/>
      <c r="MNZ6" s="366"/>
      <c r="MOA6" s="366"/>
      <c r="MOB6" s="366"/>
      <c r="MOC6" s="366"/>
      <c r="MOD6" s="366"/>
      <c r="MOE6" s="366"/>
      <c r="MOF6" s="366"/>
      <c r="MOG6" s="366"/>
      <c r="MOH6" s="366"/>
      <c r="MOI6" s="366"/>
      <c r="MOJ6" s="366"/>
      <c r="MOK6" s="366"/>
      <c r="MOL6" s="366"/>
      <c r="MOM6" s="366"/>
      <c r="MON6" s="366"/>
      <c r="MOO6" s="366"/>
      <c r="MOP6" s="366"/>
      <c r="MOQ6" s="366"/>
      <c r="MOR6" s="366"/>
      <c r="MOS6" s="366"/>
      <c r="MOT6" s="366"/>
      <c r="MOU6" s="366"/>
      <c r="MOV6" s="366"/>
      <c r="MOW6" s="366"/>
      <c r="MOX6" s="366"/>
      <c r="MOY6" s="366"/>
      <c r="MOZ6" s="366"/>
      <c r="MPA6" s="366"/>
      <c r="MPB6" s="366"/>
      <c r="MPC6" s="366"/>
      <c r="MPD6" s="366"/>
      <c r="MPE6" s="366"/>
      <c r="MPF6" s="366"/>
      <c r="MPG6" s="366"/>
      <c r="MPH6" s="366"/>
      <c r="MPI6" s="366"/>
      <c r="MPJ6" s="366"/>
      <c r="MPK6" s="366"/>
      <c r="MPL6" s="366"/>
      <c r="MPM6" s="366"/>
      <c r="MPN6" s="366"/>
      <c r="MPO6" s="366"/>
      <c r="MPP6" s="366"/>
      <c r="MPQ6" s="366"/>
      <c r="MPR6" s="366"/>
      <c r="MPS6" s="366"/>
      <c r="MPT6" s="366"/>
      <c r="MPU6" s="366"/>
      <c r="MPV6" s="366"/>
      <c r="MPW6" s="366"/>
      <c r="MPX6" s="366"/>
      <c r="MPY6" s="366"/>
      <c r="MPZ6" s="366"/>
      <c r="MQA6" s="366"/>
      <c r="MQB6" s="366"/>
      <c r="MQC6" s="366"/>
      <c r="MQD6" s="366"/>
      <c r="MQE6" s="366"/>
      <c r="MQF6" s="366"/>
      <c r="MQG6" s="366"/>
      <c r="MQH6" s="366"/>
      <c r="MQI6" s="366"/>
      <c r="MQJ6" s="366"/>
      <c r="MQK6" s="366"/>
      <c r="MQL6" s="366"/>
      <c r="MQM6" s="366"/>
      <c r="MQN6" s="366"/>
      <c r="MQO6" s="366"/>
      <c r="MQP6" s="366"/>
      <c r="MQQ6" s="366"/>
      <c r="MQR6" s="366"/>
      <c r="MQS6" s="366"/>
      <c r="MQT6" s="366"/>
      <c r="MQU6" s="366"/>
      <c r="MQV6" s="366"/>
      <c r="MQW6" s="366"/>
      <c r="MQX6" s="366"/>
      <c r="MQY6" s="366"/>
      <c r="MQZ6" s="366"/>
      <c r="MRA6" s="366"/>
      <c r="MRB6" s="366"/>
      <c r="MRC6" s="366"/>
      <c r="MRD6" s="366"/>
      <c r="MRE6" s="366"/>
      <c r="MRF6" s="366"/>
      <c r="MRG6" s="366"/>
      <c r="MRH6" s="366"/>
      <c r="MRI6" s="366"/>
      <c r="MRJ6" s="366"/>
      <c r="MRK6" s="366"/>
      <c r="MRL6" s="366"/>
      <c r="MRM6" s="366"/>
      <c r="MRN6" s="366"/>
      <c r="MRO6" s="366"/>
      <c r="MRP6" s="366"/>
      <c r="MRQ6" s="366"/>
      <c r="MRR6" s="366"/>
      <c r="MRS6" s="366"/>
      <c r="MRT6" s="366"/>
      <c r="MRU6" s="366"/>
      <c r="MRV6" s="366"/>
      <c r="MRW6" s="366"/>
      <c r="MRX6" s="366"/>
      <c r="MRY6" s="366"/>
      <c r="MRZ6" s="366"/>
      <c r="MSA6" s="366"/>
      <c r="MSB6" s="366"/>
      <c r="MSC6" s="366"/>
      <c r="MSD6" s="366"/>
      <c r="MSE6" s="366"/>
      <c r="MSF6" s="366"/>
      <c r="MSG6" s="366"/>
      <c r="MSH6" s="366"/>
      <c r="MSI6" s="366"/>
      <c r="MSJ6" s="366"/>
      <c r="MSK6" s="366"/>
      <c r="MSL6" s="366"/>
      <c r="MSM6" s="366"/>
      <c r="MSN6" s="366"/>
      <c r="MSO6" s="366"/>
      <c r="MSP6" s="366"/>
      <c r="MSQ6" s="366"/>
      <c r="MSR6" s="366"/>
      <c r="MSS6" s="366"/>
      <c r="MST6" s="366"/>
      <c r="MSU6" s="366"/>
      <c r="MSV6" s="366"/>
      <c r="MSW6" s="366"/>
      <c r="MSX6" s="366"/>
      <c r="MSY6" s="366"/>
      <c r="MSZ6" s="366"/>
      <c r="MTA6" s="366"/>
      <c r="MTB6" s="366"/>
      <c r="MTC6" s="366"/>
      <c r="MTD6" s="366"/>
      <c r="MTE6" s="366"/>
      <c r="MTF6" s="366"/>
      <c r="MTG6" s="366"/>
      <c r="MTH6" s="366"/>
      <c r="MTI6" s="366"/>
      <c r="MTJ6" s="366"/>
      <c r="MTK6" s="366"/>
      <c r="MTL6" s="366"/>
      <c r="MTM6" s="366"/>
      <c r="MTN6" s="366"/>
      <c r="MTO6" s="366"/>
      <c r="MTP6" s="366"/>
      <c r="MTQ6" s="366"/>
      <c r="MTR6" s="366"/>
      <c r="MTS6" s="366"/>
      <c r="MTT6" s="366"/>
      <c r="MTU6" s="366"/>
      <c r="MTV6" s="366"/>
      <c r="MTW6" s="366"/>
      <c r="MTX6" s="366"/>
      <c r="MTY6" s="366"/>
      <c r="MTZ6" s="366"/>
      <c r="MUA6" s="366"/>
      <c r="MUB6" s="366"/>
      <c r="MUC6" s="366"/>
      <c r="MUD6" s="366"/>
      <c r="MUE6" s="366"/>
      <c r="MUF6" s="366"/>
      <c r="MUG6" s="366"/>
      <c r="MUH6" s="366"/>
      <c r="MUI6" s="366"/>
      <c r="MUJ6" s="366"/>
      <c r="MUK6" s="366"/>
      <c r="MUL6" s="366"/>
      <c r="MUM6" s="366"/>
      <c r="MUN6" s="366"/>
      <c r="MUO6" s="366"/>
      <c r="MUP6" s="366"/>
      <c r="MUQ6" s="366"/>
      <c r="MUR6" s="366"/>
      <c r="MUS6" s="366"/>
      <c r="MUT6" s="366"/>
      <c r="MUU6" s="366"/>
      <c r="MUV6" s="366"/>
      <c r="MUW6" s="366"/>
      <c r="MUX6" s="366"/>
      <c r="MUY6" s="366"/>
      <c r="MUZ6" s="366"/>
      <c r="MVA6" s="366"/>
      <c r="MVB6" s="366"/>
      <c r="MVC6" s="366"/>
      <c r="MVD6" s="366"/>
      <c r="MVE6" s="366"/>
      <c r="MVF6" s="366"/>
      <c r="MVG6" s="366"/>
      <c r="MVH6" s="366"/>
      <c r="MVI6" s="366"/>
      <c r="MVJ6" s="366"/>
      <c r="MVK6" s="366"/>
      <c r="MVL6" s="366"/>
      <c r="MVM6" s="366"/>
      <c r="MVN6" s="366"/>
      <c r="MVO6" s="366"/>
      <c r="MVP6" s="366"/>
      <c r="MVQ6" s="366"/>
      <c r="MVR6" s="366"/>
      <c r="MVS6" s="366"/>
      <c r="MVT6" s="366"/>
      <c r="MVU6" s="366"/>
      <c r="MVV6" s="366"/>
      <c r="MVW6" s="366"/>
      <c r="MVX6" s="366"/>
      <c r="MVY6" s="366"/>
      <c r="MVZ6" s="366"/>
      <c r="MWA6" s="366"/>
      <c r="MWB6" s="366"/>
      <c r="MWC6" s="366"/>
      <c r="MWD6" s="366"/>
      <c r="MWE6" s="366"/>
      <c r="MWF6" s="366"/>
      <c r="MWG6" s="366"/>
      <c r="MWH6" s="366"/>
      <c r="MWI6" s="366"/>
      <c r="MWJ6" s="366"/>
      <c r="MWK6" s="366"/>
      <c r="MWL6" s="366"/>
      <c r="MWM6" s="366"/>
      <c r="MWN6" s="366"/>
      <c r="MWO6" s="366"/>
      <c r="MWP6" s="366"/>
      <c r="MWQ6" s="366"/>
      <c r="MWR6" s="366"/>
      <c r="MWS6" s="366"/>
      <c r="MWT6" s="366"/>
      <c r="MWU6" s="366"/>
      <c r="MWV6" s="366"/>
      <c r="MWW6" s="366"/>
      <c r="MWX6" s="366"/>
      <c r="MWY6" s="366"/>
      <c r="MWZ6" s="366"/>
      <c r="MXA6" s="366"/>
      <c r="MXB6" s="366"/>
      <c r="MXC6" s="366"/>
      <c r="MXD6" s="366"/>
      <c r="MXE6" s="366"/>
      <c r="MXF6" s="366"/>
      <c r="MXG6" s="366"/>
      <c r="MXH6" s="366"/>
      <c r="MXI6" s="366"/>
      <c r="MXJ6" s="366"/>
      <c r="MXK6" s="366"/>
      <c r="MXL6" s="366"/>
      <c r="MXM6" s="366"/>
      <c r="MXN6" s="366"/>
      <c r="MXO6" s="366"/>
      <c r="MXP6" s="366"/>
      <c r="MXQ6" s="366"/>
      <c r="MXR6" s="366"/>
      <c r="MXS6" s="366"/>
      <c r="MXT6" s="366"/>
      <c r="MXU6" s="366"/>
      <c r="MXV6" s="366"/>
      <c r="MXW6" s="366"/>
      <c r="MXX6" s="366"/>
      <c r="MXY6" s="366"/>
      <c r="MXZ6" s="366"/>
      <c r="MYA6" s="366"/>
      <c r="MYB6" s="366"/>
      <c r="MYC6" s="366"/>
      <c r="MYD6" s="366"/>
      <c r="MYE6" s="366"/>
      <c r="MYF6" s="366"/>
      <c r="MYG6" s="366"/>
      <c r="MYH6" s="366"/>
      <c r="MYI6" s="366"/>
      <c r="MYJ6" s="366"/>
      <c r="MYK6" s="366"/>
      <c r="MYL6" s="366"/>
      <c r="MYM6" s="366"/>
      <c r="MYN6" s="366"/>
      <c r="MYO6" s="366"/>
      <c r="MYP6" s="366"/>
      <c r="MYQ6" s="366"/>
      <c r="MYR6" s="366"/>
      <c r="MYS6" s="366"/>
      <c r="MYT6" s="366"/>
      <c r="MYU6" s="366"/>
      <c r="MYV6" s="366"/>
      <c r="MYW6" s="366"/>
      <c r="MYX6" s="366"/>
      <c r="MYY6" s="366"/>
      <c r="MYZ6" s="366"/>
      <c r="MZA6" s="366"/>
      <c r="MZB6" s="366"/>
      <c r="MZC6" s="366"/>
      <c r="MZD6" s="366"/>
      <c r="MZE6" s="366"/>
      <c r="MZF6" s="366"/>
      <c r="MZG6" s="366"/>
      <c r="MZH6" s="366"/>
      <c r="MZI6" s="366"/>
      <c r="MZJ6" s="366"/>
      <c r="MZK6" s="366"/>
      <c r="MZL6" s="366"/>
      <c r="MZM6" s="366"/>
      <c r="MZN6" s="366"/>
      <c r="MZO6" s="366"/>
      <c r="MZP6" s="366"/>
      <c r="MZQ6" s="366"/>
      <c r="MZR6" s="366"/>
      <c r="MZS6" s="366"/>
      <c r="MZT6" s="366"/>
      <c r="MZU6" s="366"/>
      <c r="MZV6" s="366"/>
      <c r="MZW6" s="366"/>
      <c r="MZX6" s="366"/>
      <c r="MZY6" s="366"/>
      <c r="MZZ6" s="366"/>
      <c r="NAA6" s="366"/>
      <c r="NAB6" s="366"/>
      <c r="NAC6" s="366"/>
      <c r="NAD6" s="366"/>
      <c r="NAE6" s="366"/>
      <c r="NAF6" s="366"/>
      <c r="NAG6" s="366"/>
      <c r="NAH6" s="366"/>
      <c r="NAI6" s="366"/>
      <c r="NAJ6" s="366"/>
      <c r="NAK6" s="366"/>
      <c r="NAL6" s="366"/>
      <c r="NAM6" s="366"/>
      <c r="NAN6" s="366"/>
      <c r="NAO6" s="366"/>
      <c r="NAP6" s="366"/>
      <c r="NAQ6" s="366"/>
      <c r="NAR6" s="366"/>
      <c r="NAS6" s="366"/>
      <c r="NAT6" s="366"/>
      <c r="NAU6" s="366"/>
      <c r="NAV6" s="366"/>
      <c r="NAW6" s="366"/>
      <c r="NAX6" s="366"/>
      <c r="NAY6" s="366"/>
      <c r="NAZ6" s="366"/>
      <c r="NBA6" s="366"/>
      <c r="NBB6" s="366"/>
      <c r="NBC6" s="366"/>
      <c r="NBD6" s="366"/>
      <c r="NBE6" s="366"/>
      <c r="NBF6" s="366"/>
      <c r="NBG6" s="366"/>
      <c r="NBH6" s="366"/>
      <c r="NBI6" s="366"/>
      <c r="NBJ6" s="366"/>
      <c r="NBK6" s="366"/>
      <c r="NBL6" s="366"/>
      <c r="NBM6" s="366"/>
      <c r="NBN6" s="366"/>
      <c r="NBO6" s="366"/>
      <c r="NBP6" s="366"/>
      <c r="NBQ6" s="366"/>
      <c r="NBR6" s="366"/>
      <c r="NBS6" s="366"/>
      <c r="NBT6" s="366"/>
      <c r="NBU6" s="366"/>
      <c r="NBV6" s="366"/>
      <c r="NBW6" s="366"/>
      <c r="NBX6" s="366"/>
      <c r="NBY6" s="366"/>
      <c r="NBZ6" s="366"/>
      <c r="NCA6" s="366"/>
      <c r="NCB6" s="366"/>
      <c r="NCC6" s="366"/>
      <c r="NCD6" s="366"/>
      <c r="NCE6" s="366"/>
      <c r="NCF6" s="366"/>
      <c r="NCG6" s="366"/>
      <c r="NCH6" s="366"/>
      <c r="NCI6" s="366"/>
      <c r="NCJ6" s="366"/>
      <c r="NCK6" s="366"/>
      <c r="NCL6" s="366"/>
      <c r="NCM6" s="366"/>
      <c r="NCN6" s="366"/>
      <c r="NCO6" s="366"/>
      <c r="NCP6" s="366"/>
      <c r="NCQ6" s="366"/>
      <c r="NCR6" s="366"/>
      <c r="NCS6" s="366"/>
      <c r="NCT6" s="366"/>
      <c r="NCU6" s="366"/>
      <c r="NCV6" s="366"/>
      <c r="NCW6" s="366"/>
      <c r="NCX6" s="366"/>
      <c r="NCY6" s="366"/>
      <c r="NCZ6" s="366"/>
      <c r="NDA6" s="366"/>
      <c r="NDB6" s="366"/>
      <c r="NDC6" s="366"/>
      <c r="NDD6" s="366"/>
      <c r="NDE6" s="366"/>
      <c r="NDF6" s="366"/>
      <c r="NDG6" s="366"/>
      <c r="NDH6" s="366"/>
      <c r="NDI6" s="366"/>
      <c r="NDJ6" s="366"/>
      <c r="NDK6" s="366"/>
      <c r="NDL6" s="366"/>
      <c r="NDM6" s="366"/>
      <c r="NDN6" s="366"/>
      <c r="NDO6" s="366"/>
      <c r="NDP6" s="366"/>
      <c r="NDQ6" s="366"/>
      <c r="NDR6" s="366"/>
      <c r="NDS6" s="366"/>
      <c r="NDT6" s="366"/>
      <c r="NDU6" s="366"/>
      <c r="NDV6" s="366"/>
      <c r="NDW6" s="366"/>
      <c r="NDX6" s="366"/>
      <c r="NDY6" s="366"/>
      <c r="NDZ6" s="366"/>
      <c r="NEA6" s="366"/>
      <c r="NEB6" s="366"/>
      <c r="NEC6" s="366"/>
      <c r="NED6" s="366"/>
      <c r="NEE6" s="366"/>
      <c r="NEF6" s="366"/>
      <c r="NEG6" s="366"/>
      <c r="NEH6" s="366"/>
      <c r="NEI6" s="366"/>
      <c r="NEJ6" s="366"/>
      <c r="NEK6" s="366"/>
      <c r="NEL6" s="366"/>
      <c r="NEM6" s="366"/>
      <c r="NEN6" s="366"/>
      <c r="NEO6" s="366"/>
      <c r="NEP6" s="366"/>
      <c r="NEQ6" s="366"/>
      <c r="NER6" s="366"/>
      <c r="NES6" s="366"/>
      <c r="NET6" s="366"/>
      <c r="NEU6" s="366"/>
      <c r="NEV6" s="366"/>
      <c r="NEW6" s="366"/>
      <c r="NEX6" s="366"/>
      <c r="NEY6" s="366"/>
      <c r="NEZ6" s="366"/>
      <c r="NFA6" s="366"/>
      <c r="NFB6" s="366"/>
      <c r="NFC6" s="366"/>
      <c r="NFD6" s="366"/>
      <c r="NFE6" s="366"/>
      <c r="NFF6" s="366"/>
      <c r="NFG6" s="366"/>
      <c r="NFH6" s="366"/>
      <c r="NFI6" s="366"/>
      <c r="NFJ6" s="366"/>
      <c r="NFK6" s="366"/>
      <c r="NFL6" s="366"/>
      <c r="NFM6" s="366"/>
      <c r="NFN6" s="366"/>
      <c r="NFO6" s="366"/>
      <c r="NFP6" s="366"/>
      <c r="NFQ6" s="366"/>
      <c r="NFR6" s="366"/>
      <c r="NFS6" s="366"/>
      <c r="NFT6" s="366"/>
      <c r="NFU6" s="366"/>
      <c r="NFV6" s="366"/>
      <c r="NFW6" s="366"/>
      <c r="NFX6" s="366"/>
      <c r="NFY6" s="366"/>
      <c r="NFZ6" s="366"/>
      <c r="NGA6" s="366"/>
      <c r="NGB6" s="366"/>
      <c r="NGC6" s="366"/>
      <c r="NGD6" s="366"/>
      <c r="NGE6" s="366"/>
      <c r="NGF6" s="366"/>
      <c r="NGG6" s="366"/>
      <c r="NGH6" s="366"/>
      <c r="NGI6" s="366"/>
      <c r="NGJ6" s="366"/>
      <c r="NGK6" s="366"/>
      <c r="NGL6" s="366"/>
      <c r="NGM6" s="366"/>
      <c r="NGN6" s="366"/>
      <c r="NGO6" s="366"/>
      <c r="NGP6" s="366"/>
      <c r="NGQ6" s="366"/>
      <c r="NGR6" s="366"/>
      <c r="NGS6" s="366"/>
      <c r="NGT6" s="366"/>
      <c r="NGU6" s="366"/>
      <c r="NGV6" s="366"/>
      <c r="NGW6" s="366"/>
      <c r="NGX6" s="366"/>
      <c r="NGY6" s="366"/>
      <c r="NGZ6" s="366"/>
      <c r="NHA6" s="366"/>
      <c r="NHB6" s="366"/>
      <c r="NHC6" s="366"/>
      <c r="NHD6" s="366"/>
      <c r="NHE6" s="366"/>
      <c r="NHF6" s="366"/>
      <c r="NHG6" s="366"/>
      <c r="NHH6" s="366"/>
      <c r="NHI6" s="366"/>
      <c r="NHJ6" s="366"/>
      <c r="NHK6" s="366"/>
      <c r="NHL6" s="366"/>
      <c r="NHM6" s="366"/>
      <c r="NHN6" s="366"/>
      <c r="NHO6" s="366"/>
      <c r="NHP6" s="366"/>
      <c r="NHQ6" s="366"/>
      <c r="NHR6" s="366"/>
      <c r="NHS6" s="366"/>
      <c r="NHT6" s="366"/>
      <c r="NHU6" s="366"/>
      <c r="NHV6" s="366"/>
      <c r="NHW6" s="366"/>
      <c r="NHX6" s="366"/>
      <c r="NHY6" s="366"/>
      <c r="NHZ6" s="366"/>
      <c r="NIA6" s="366"/>
      <c r="NIB6" s="366"/>
      <c r="NIC6" s="366"/>
      <c r="NID6" s="366"/>
      <c r="NIE6" s="366"/>
      <c r="NIF6" s="366"/>
      <c r="NIG6" s="366"/>
      <c r="NIH6" s="366"/>
      <c r="NII6" s="366"/>
      <c r="NIJ6" s="366"/>
      <c r="NIK6" s="366"/>
      <c r="NIL6" s="366"/>
      <c r="NIM6" s="366"/>
      <c r="NIN6" s="366"/>
      <c r="NIO6" s="366"/>
      <c r="NIP6" s="366"/>
      <c r="NIQ6" s="366"/>
      <c r="NIR6" s="366"/>
      <c r="NIS6" s="366"/>
      <c r="NIT6" s="366"/>
      <c r="NIU6" s="366"/>
      <c r="NIV6" s="366"/>
      <c r="NIW6" s="366"/>
      <c r="NIX6" s="366"/>
      <c r="NIY6" s="366"/>
      <c r="NIZ6" s="366"/>
      <c r="NJA6" s="366"/>
      <c r="NJB6" s="366"/>
      <c r="NJC6" s="366"/>
      <c r="NJD6" s="366"/>
      <c r="NJE6" s="366"/>
      <c r="NJF6" s="366"/>
      <c r="NJG6" s="366"/>
      <c r="NJH6" s="366"/>
      <c r="NJI6" s="366"/>
      <c r="NJJ6" s="366"/>
      <c r="NJK6" s="366"/>
      <c r="NJL6" s="366"/>
      <c r="NJM6" s="366"/>
      <c r="NJN6" s="366"/>
      <c r="NJO6" s="366"/>
      <c r="NJP6" s="366"/>
      <c r="NJQ6" s="366"/>
      <c r="NJR6" s="366"/>
      <c r="NJS6" s="366"/>
      <c r="NJT6" s="366"/>
      <c r="NJU6" s="366"/>
      <c r="NJV6" s="366"/>
      <c r="NJW6" s="366"/>
      <c r="NJX6" s="366"/>
      <c r="NJY6" s="366"/>
      <c r="NJZ6" s="366"/>
      <c r="NKA6" s="366"/>
      <c r="NKB6" s="366"/>
      <c r="NKC6" s="366"/>
      <c r="NKD6" s="366"/>
      <c r="NKE6" s="366"/>
      <c r="NKF6" s="366"/>
      <c r="NKG6" s="366"/>
      <c r="NKH6" s="366"/>
      <c r="NKI6" s="366"/>
      <c r="NKJ6" s="366"/>
      <c r="NKK6" s="366"/>
      <c r="NKL6" s="366"/>
      <c r="NKM6" s="366"/>
      <c r="NKN6" s="366"/>
      <c r="NKO6" s="366"/>
      <c r="NKP6" s="366"/>
      <c r="NKQ6" s="366"/>
      <c r="NKR6" s="366"/>
      <c r="NKS6" s="366"/>
      <c r="NKT6" s="366"/>
      <c r="NKU6" s="366"/>
      <c r="NKV6" s="366"/>
      <c r="NKW6" s="366"/>
      <c r="NKX6" s="366"/>
      <c r="NKY6" s="366"/>
      <c r="NKZ6" s="366"/>
      <c r="NLA6" s="366"/>
      <c r="NLB6" s="366"/>
      <c r="NLC6" s="366"/>
      <c r="NLD6" s="366"/>
      <c r="NLE6" s="366"/>
      <c r="NLF6" s="366"/>
      <c r="NLG6" s="366"/>
      <c r="NLH6" s="366"/>
      <c r="NLI6" s="366"/>
      <c r="NLJ6" s="366"/>
      <c r="NLK6" s="366"/>
      <c r="NLL6" s="366"/>
      <c r="NLM6" s="366"/>
      <c r="NLN6" s="366"/>
      <c r="NLO6" s="366"/>
      <c r="NLP6" s="366"/>
      <c r="NLQ6" s="366"/>
      <c r="NLR6" s="366"/>
      <c r="NLS6" s="366"/>
      <c r="NLT6" s="366"/>
      <c r="NLU6" s="366"/>
      <c r="NLV6" s="366"/>
      <c r="NLW6" s="366"/>
      <c r="NLX6" s="366"/>
      <c r="NLY6" s="366"/>
      <c r="NLZ6" s="366"/>
      <c r="NMA6" s="366"/>
      <c r="NMB6" s="366"/>
      <c r="NMC6" s="366"/>
      <c r="NMD6" s="366"/>
      <c r="NME6" s="366"/>
      <c r="NMF6" s="366"/>
      <c r="NMG6" s="366"/>
      <c r="NMH6" s="366"/>
      <c r="NMI6" s="366"/>
      <c r="NMJ6" s="366"/>
      <c r="NMK6" s="366"/>
      <c r="NML6" s="366"/>
      <c r="NMM6" s="366"/>
      <c r="NMN6" s="366"/>
      <c r="NMO6" s="366"/>
      <c r="NMP6" s="366"/>
      <c r="NMQ6" s="366"/>
      <c r="NMR6" s="366"/>
      <c r="NMS6" s="366"/>
      <c r="NMT6" s="366"/>
      <c r="NMU6" s="366"/>
      <c r="NMV6" s="366"/>
      <c r="NMW6" s="366"/>
      <c r="NMX6" s="366"/>
      <c r="NMY6" s="366"/>
      <c r="NMZ6" s="366"/>
      <c r="NNA6" s="366"/>
      <c r="NNB6" s="366"/>
      <c r="NNC6" s="366"/>
      <c r="NND6" s="366"/>
      <c r="NNE6" s="366"/>
      <c r="NNF6" s="366"/>
      <c r="NNG6" s="366"/>
      <c r="NNH6" s="366"/>
      <c r="NNI6" s="366"/>
      <c r="NNJ6" s="366"/>
      <c r="NNK6" s="366"/>
      <c r="NNL6" s="366"/>
      <c r="NNM6" s="366"/>
      <c r="NNN6" s="366"/>
      <c r="NNO6" s="366"/>
      <c r="NNP6" s="366"/>
      <c r="NNQ6" s="366"/>
      <c r="NNR6" s="366"/>
      <c r="NNS6" s="366"/>
      <c r="NNT6" s="366"/>
      <c r="NNU6" s="366"/>
      <c r="NNV6" s="366"/>
      <c r="NNW6" s="366"/>
      <c r="NNX6" s="366"/>
      <c r="NNY6" s="366"/>
      <c r="NNZ6" s="366"/>
      <c r="NOA6" s="366"/>
      <c r="NOB6" s="366"/>
      <c r="NOC6" s="366"/>
      <c r="NOD6" s="366"/>
      <c r="NOE6" s="366"/>
      <c r="NOF6" s="366"/>
      <c r="NOG6" s="366"/>
      <c r="NOH6" s="366"/>
      <c r="NOI6" s="366"/>
      <c r="NOJ6" s="366"/>
      <c r="NOK6" s="366"/>
      <c r="NOL6" s="366"/>
      <c r="NOM6" s="366"/>
      <c r="NON6" s="366"/>
      <c r="NOO6" s="366"/>
      <c r="NOP6" s="366"/>
      <c r="NOQ6" s="366"/>
      <c r="NOR6" s="366"/>
      <c r="NOS6" s="366"/>
      <c r="NOT6" s="366"/>
      <c r="NOU6" s="366"/>
      <c r="NOV6" s="366"/>
      <c r="NOW6" s="366"/>
      <c r="NOX6" s="366"/>
      <c r="NOY6" s="366"/>
      <c r="NOZ6" s="366"/>
      <c r="NPA6" s="366"/>
      <c r="NPB6" s="366"/>
      <c r="NPC6" s="366"/>
      <c r="NPD6" s="366"/>
      <c r="NPE6" s="366"/>
      <c r="NPF6" s="366"/>
      <c r="NPG6" s="366"/>
      <c r="NPH6" s="366"/>
      <c r="NPI6" s="366"/>
      <c r="NPJ6" s="366"/>
      <c r="NPK6" s="366"/>
      <c r="NPL6" s="366"/>
      <c r="NPM6" s="366"/>
      <c r="NPN6" s="366"/>
      <c r="NPO6" s="366"/>
      <c r="NPP6" s="366"/>
      <c r="NPQ6" s="366"/>
      <c r="NPR6" s="366"/>
      <c r="NPS6" s="366"/>
      <c r="NPT6" s="366"/>
      <c r="NPU6" s="366"/>
      <c r="NPV6" s="366"/>
      <c r="NPW6" s="366"/>
      <c r="NPX6" s="366"/>
      <c r="NPY6" s="366"/>
      <c r="NPZ6" s="366"/>
      <c r="NQA6" s="366"/>
      <c r="NQB6" s="366"/>
      <c r="NQC6" s="366"/>
      <c r="NQD6" s="366"/>
      <c r="NQE6" s="366"/>
      <c r="NQF6" s="366"/>
      <c r="NQG6" s="366"/>
      <c r="NQH6" s="366"/>
      <c r="NQI6" s="366"/>
      <c r="NQJ6" s="366"/>
      <c r="NQK6" s="366"/>
      <c r="NQL6" s="366"/>
      <c r="NQM6" s="366"/>
      <c r="NQN6" s="366"/>
      <c r="NQO6" s="366"/>
      <c r="NQP6" s="366"/>
      <c r="NQQ6" s="366"/>
      <c r="NQR6" s="366"/>
      <c r="NQS6" s="366"/>
      <c r="NQT6" s="366"/>
      <c r="NQU6" s="366"/>
      <c r="NQV6" s="366"/>
      <c r="NQW6" s="366"/>
      <c r="NQX6" s="366"/>
      <c r="NQY6" s="366"/>
      <c r="NQZ6" s="366"/>
      <c r="NRA6" s="366"/>
      <c r="NRB6" s="366"/>
      <c r="NRC6" s="366"/>
      <c r="NRD6" s="366"/>
      <c r="NRE6" s="366"/>
      <c r="NRF6" s="366"/>
      <c r="NRG6" s="366"/>
      <c r="NRH6" s="366"/>
      <c r="NRI6" s="366"/>
      <c r="NRJ6" s="366"/>
      <c r="NRK6" s="366"/>
      <c r="NRL6" s="366"/>
      <c r="NRM6" s="366"/>
      <c r="NRN6" s="366"/>
      <c r="NRO6" s="366"/>
      <c r="NRP6" s="366"/>
      <c r="NRQ6" s="366"/>
      <c r="NRR6" s="366"/>
      <c r="NRS6" s="366"/>
      <c r="NRT6" s="366"/>
      <c r="NRU6" s="366"/>
      <c r="NRV6" s="366"/>
      <c r="NRW6" s="366"/>
      <c r="NRX6" s="366"/>
      <c r="NRY6" s="366"/>
      <c r="NRZ6" s="366"/>
      <c r="NSA6" s="366"/>
      <c r="NSB6" s="366"/>
      <c r="NSC6" s="366"/>
      <c r="NSD6" s="366"/>
      <c r="NSE6" s="366"/>
      <c r="NSF6" s="366"/>
      <c r="NSG6" s="366"/>
      <c r="NSH6" s="366"/>
      <c r="NSI6" s="366"/>
      <c r="NSJ6" s="366"/>
      <c r="NSK6" s="366"/>
      <c r="NSL6" s="366"/>
      <c r="NSM6" s="366"/>
      <c r="NSN6" s="366"/>
      <c r="NSO6" s="366"/>
      <c r="NSP6" s="366"/>
      <c r="NSQ6" s="366"/>
      <c r="NSR6" s="366"/>
      <c r="NSS6" s="366"/>
      <c r="NST6" s="366"/>
      <c r="NSU6" s="366"/>
      <c r="NSV6" s="366"/>
      <c r="NSW6" s="366"/>
      <c r="NSX6" s="366"/>
      <c r="NSY6" s="366"/>
      <c r="NSZ6" s="366"/>
      <c r="NTA6" s="366"/>
      <c r="NTB6" s="366"/>
      <c r="NTC6" s="366"/>
      <c r="NTD6" s="366"/>
      <c r="NTE6" s="366"/>
      <c r="NTF6" s="366"/>
      <c r="NTG6" s="366"/>
      <c r="NTH6" s="366"/>
      <c r="NTI6" s="366"/>
      <c r="NTJ6" s="366"/>
      <c r="NTK6" s="366"/>
      <c r="NTL6" s="366"/>
      <c r="NTM6" s="366"/>
      <c r="NTN6" s="366"/>
      <c r="NTO6" s="366"/>
      <c r="NTP6" s="366"/>
      <c r="NTQ6" s="366"/>
      <c r="NTR6" s="366"/>
      <c r="NTS6" s="366"/>
      <c r="NTT6" s="366"/>
      <c r="NTU6" s="366"/>
      <c r="NTV6" s="366"/>
      <c r="NTW6" s="366"/>
      <c r="NTX6" s="366"/>
      <c r="NTY6" s="366"/>
      <c r="NTZ6" s="366"/>
      <c r="NUA6" s="366"/>
      <c r="NUB6" s="366"/>
      <c r="NUC6" s="366"/>
      <c r="NUD6" s="366"/>
      <c r="NUE6" s="366"/>
      <c r="NUF6" s="366"/>
      <c r="NUG6" s="366"/>
      <c r="NUH6" s="366"/>
      <c r="NUI6" s="366"/>
      <c r="NUJ6" s="366"/>
      <c r="NUK6" s="366"/>
      <c r="NUL6" s="366"/>
      <c r="NUM6" s="366"/>
      <c r="NUN6" s="366"/>
      <c r="NUO6" s="366"/>
      <c r="NUP6" s="366"/>
      <c r="NUQ6" s="366"/>
      <c r="NUR6" s="366"/>
      <c r="NUS6" s="366"/>
      <c r="NUT6" s="366"/>
      <c r="NUU6" s="366"/>
      <c r="NUV6" s="366"/>
      <c r="NUW6" s="366"/>
      <c r="NUX6" s="366"/>
      <c r="NUY6" s="366"/>
      <c r="NUZ6" s="366"/>
      <c r="NVA6" s="366"/>
      <c r="NVB6" s="366"/>
      <c r="NVC6" s="366"/>
      <c r="NVD6" s="366"/>
      <c r="NVE6" s="366"/>
      <c r="NVF6" s="366"/>
      <c r="NVG6" s="366"/>
      <c r="NVH6" s="366"/>
      <c r="NVI6" s="366"/>
      <c r="NVJ6" s="366"/>
      <c r="NVK6" s="366"/>
      <c r="NVL6" s="366"/>
      <c r="NVM6" s="366"/>
      <c r="NVN6" s="366"/>
      <c r="NVO6" s="366"/>
      <c r="NVP6" s="366"/>
      <c r="NVQ6" s="366"/>
      <c r="NVR6" s="366"/>
      <c r="NVS6" s="366"/>
      <c r="NVT6" s="366"/>
      <c r="NVU6" s="366"/>
      <c r="NVV6" s="366"/>
      <c r="NVW6" s="366"/>
      <c r="NVX6" s="366"/>
      <c r="NVY6" s="366"/>
      <c r="NVZ6" s="366"/>
      <c r="NWA6" s="366"/>
      <c r="NWB6" s="366"/>
      <c r="NWC6" s="366"/>
      <c r="NWD6" s="366"/>
      <c r="NWE6" s="366"/>
      <c r="NWF6" s="366"/>
      <c r="NWG6" s="366"/>
      <c r="NWH6" s="366"/>
      <c r="NWI6" s="366"/>
      <c r="NWJ6" s="366"/>
      <c r="NWK6" s="366"/>
      <c r="NWL6" s="366"/>
      <c r="NWM6" s="366"/>
      <c r="NWN6" s="366"/>
      <c r="NWO6" s="366"/>
      <c r="NWP6" s="366"/>
      <c r="NWQ6" s="366"/>
      <c r="NWR6" s="366"/>
      <c r="NWS6" s="366"/>
      <c r="NWT6" s="366"/>
      <c r="NWU6" s="366"/>
      <c r="NWV6" s="366"/>
      <c r="NWW6" s="366"/>
      <c r="NWX6" s="366"/>
      <c r="NWY6" s="366"/>
      <c r="NWZ6" s="366"/>
      <c r="NXA6" s="366"/>
      <c r="NXB6" s="366"/>
      <c r="NXC6" s="366"/>
      <c r="NXD6" s="366"/>
      <c r="NXE6" s="366"/>
      <c r="NXF6" s="366"/>
      <c r="NXG6" s="366"/>
      <c r="NXH6" s="366"/>
      <c r="NXI6" s="366"/>
      <c r="NXJ6" s="366"/>
      <c r="NXK6" s="366"/>
      <c r="NXL6" s="366"/>
      <c r="NXM6" s="366"/>
      <c r="NXN6" s="366"/>
      <c r="NXO6" s="366"/>
      <c r="NXP6" s="366"/>
      <c r="NXQ6" s="366"/>
      <c r="NXR6" s="366"/>
      <c r="NXS6" s="366"/>
      <c r="NXT6" s="366"/>
      <c r="NXU6" s="366"/>
      <c r="NXV6" s="366"/>
      <c r="NXW6" s="366"/>
      <c r="NXX6" s="366"/>
      <c r="NXY6" s="366"/>
      <c r="NXZ6" s="366"/>
      <c r="NYA6" s="366"/>
      <c r="NYB6" s="366"/>
      <c r="NYC6" s="366"/>
      <c r="NYD6" s="366"/>
      <c r="NYE6" s="366"/>
      <c r="NYF6" s="366"/>
      <c r="NYG6" s="366"/>
      <c r="NYH6" s="366"/>
      <c r="NYI6" s="366"/>
      <c r="NYJ6" s="366"/>
      <c r="NYK6" s="366"/>
      <c r="NYL6" s="366"/>
      <c r="NYM6" s="366"/>
      <c r="NYN6" s="366"/>
      <c r="NYO6" s="366"/>
      <c r="NYP6" s="366"/>
      <c r="NYQ6" s="366"/>
      <c r="NYR6" s="366"/>
      <c r="NYS6" s="366"/>
      <c r="NYT6" s="366"/>
      <c r="NYU6" s="366"/>
      <c r="NYV6" s="366"/>
      <c r="NYW6" s="366"/>
      <c r="NYX6" s="366"/>
      <c r="NYY6" s="366"/>
      <c r="NYZ6" s="366"/>
      <c r="NZA6" s="366"/>
      <c r="NZB6" s="366"/>
      <c r="NZC6" s="366"/>
      <c r="NZD6" s="366"/>
      <c r="NZE6" s="366"/>
      <c r="NZF6" s="366"/>
      <c r="NZG6" s="366"/>
      <c r="NZH6" s="366"/>
      <c r="NZI6" s="366"/>
      <c r="NZJ6" s="366"/>
      <c r="NZK6" s="366"/>
      <c r="NZL6" s="366"/>
      <c r="NZM6" s="366"/>
      <c r="NZN6" s="366"/>
      <c r="NZO6" s="366"/>
      <c r="NZP6" s="366"/>
      <c r="NZQ6" s="366"/>
      <c r="NZR6" s="366"/>
      <c r="NZS6" s="366"/>
      <c r="NZT6" s="366"/>
      <c r="NZU6" s="366"/>
      <c r="NZV6" s="366"/>
      <c r="NZW6" s="366"/>
      <c r="NZX6" s="366"/>
      <c r="NZY6" s="366"/>
      <c r="NZZ6" s="366"/>
      <c r="OAA6" s="366"/>
      <c r="OAB6" s="366"/>
      <c r="OAC6" s="366"/>
      <c r="OAD6" s="366"/>
      <c r="OAE6" s="366"/>
      <c r="OAF6" s="366"/>
      <c r="OAG6" s="366"/>
      <c r="OAH6" s="366"/>
      <c r="OAI6" s="366"/>
      <c r="OAJ6" s="366"/>
      <c r="OAK6" s="366"/>
      <c r="OAL6" s="366"/>
      <c r="OAM6" s="366"/>
      <c r="OAN6" s="366"/>
      <c r="OAO6" s="366"/>
      <c r="OAP6" s="366"/>
      <c r="OAQ6" s="366"/>
      <c r="OAR6" s="366"/>
      <c r="OAS6" s="366"/>
      <c r="OAT6" s="366"/>
      <c r="OAU6" s="366"/>
      <c r="OAV6" s="366"/>
      <c r="OAW6" s="366"/>
      <c r="OAX6" s="366"/>
      <c r="OAY6" s="366"/>
      <c r="OAZ6" s="366"/>
      <c r="OBA6" s="366"/>
      <c r="OBB6" s="366"/>
      <c r="OBC6" s="366"/>
      <c r="OBD6" s="366"/>
      <c r="OBE6" s="366"/>
      <c r="OBF6" s="366"/>
      <c r="OBG6" s="366"/>
      <c r="OBH6" s="366"/>
      <c r="OBI6" s="366"/>
      <c r="OBJ6" s="366"/>
      <c r="OBK6" s="366"/>
      <c r="OBL6" s="366"/>
      <c r="OBM6" s="366"/>
      <c r="OBN6" s="366"/>
      <c r="OBO6" s="366"/>
      <c r="OBP6" s="366"/>
      <c r="OBQ6" s="366"/>
      <c r="OBR6" s="366"/>
      <c r="OBS6" s="366"/>
      <c r="OBT6" s="366"/>
      <c r="OBU6" s="366"/>
      <c r="OBV6" s="366"/>
      <c r="OBW6" s="366"/>
      <c r="OBX6" s="366"/>
      <c r="OBY6" s="366"/>
      <c r="OBZ6" s="366"/>
      <c r="OCA6" s="366"/>
      <c r="OCB6" s="366"/>
      <c r="OCC6" s="366"/>
      <c r="OCD6" s="366"/>
      <c r="OCE6" s="366"/>
      <c r="OCF6" s="366"/>
      <c r="OCG6" s="366"/>
      <c r="OCH6" s="366"/>
      <c r="OCI6" s="366"/>
      <c r="OCJ6" s="366"/>
      <c r="OCK6" s="366"/>
      <c r="OCL6" s="366"/>
      <c r="OCM6" s="366"/>
      <c r="OCN6" s="366"/>
      <c r="OCO6" s="366"/>
      <c r="OCP6" s="366"/>
      <c r="OCQ6" s="366"/>
      <c r="OCR6" s="366"/>
      <c r="OCS6" s="366"/>
      <c r="OCT6" s="366"/>
      <c r="OCU6" s="366"/>
      <c r="OCV6" s="366"/>
      <c r="OCW6" s="366"/>
      <c r="OCX6" s="366"/>
      <c r="OCY6" s="366"/>
      <c r="OCZ6" s="366"/>
      <c r="ODA6" s="366"/>
      <c r="ODB6" s="366"/>
      <c r="ODC6" s="366"/>
      <c r="ODD6" s="366"/>
      <c r="ODE6" s="366"/>
      <c r="ODF6" s="366"/>
      <c r="ODG6" s="366"/>
      <c r="ODH6" s="366"/>
      <c r="ODI6" s="366"/>
      <c r="ODJ6" s="366"/>
      <c r="ODK6" s="366"/>
      <c r="ODL6" s="366"/>
      <c r="ODM6" s="366"/>
      <c r="ODN6" s="366"/>
      <c r="ODO6" s="366"/>
      <c r="ODP6" s="366"/>
      <c r="ODQ6" s="366"/>
      <c r="ODR6" s="366"/>
      <c r="ODS6" s="366"/>
      <c r="ODT6" s="366"/>
      <c r="ODU6" s="366"/>
      <c r="ODV6" s="366"/>
      <c r="ODW6" s="366"/>
      <c r="ODX6" s="366"/>
      <c r="ODY6" s="366"/>
      <c r="ODZ6" s="366"/>
      <c r="OEA6" s="366"/>
      <c r="OEB6" s="366"/>
      <c r="OEC6" s="366"/>
      <c r="OED6" s="366"/>
      <c r="OEE6" s="366"/>
      <c r="OEF6" s="366"/>
      <c r="OEG6" s="366"/>
      <c r="OEH6" s="366"/>
      <c r="OEI6" s="366"/>
      <c r="OEJ6" s="366"/>
      <c r="OEK6" s="366"/>
      <c r="OEL6" s="366"/>
      <c r="OEM6" s="366"/>
      <c r="OEN6" s="366"/>
      <c r="OEO6" s="366"/>
      <c r="OEP6" s="366"/>
      <c r="OEQ6" s="366"/>
      <c r="OER6" s="366"/>
      <c r="OES6" s="366"/>
      <c r="OET6" s="366"/>
      <c r="OEU6" s="366"/>
      <c r="OEV6" s="366"/>
      <c r="OEW6" s="366"/>
      <c r="OEX6" s="366"/>
      <c r="OEY6" s="366"/>
      <c r="OEZ6" s="366"/>
      <c r="OFA6" s="366"/>
      <c r="OFB6" s="366"/>
      <c r="OFC6" s="366"/>
      <c r="OFD6" s="366"/>
      <c r="OFE6" s="366"/>
      <c r="OFF6" s="366"/>
      <c r="OFG6" s="366"/>
      <c r="OFH6" s="366"/>
      <c r="OFI6" s="366"/>
      <c r="OFJ6" s="366"/>
      <c r="OFK6" s="366"/>
      <c r="OFL6" s="366"/>
      <c r="OFM6" s="366"/>
      <c r="OFN6" s="366"/>
      <c r="OFO6" s="366"/>
      <c r="OFP6" s="366"/>
      <c r="OFQ6" s="366"/>
      <c r="OFR6" s="366"/>
      <c r="OFS6" s="366"/>
      <c r="OFT6" s="366"/>
      <c r="OFU6" s="366"/>
      <c r="OFV6" s="366"/>
      <c r="OFW6" s="366"/>
      <c r="OFX6" s="366"/>
      <c r="OFY6" s="366"/>
      <c r="OFZ6" s="366"/>
      <c r="OGA6" s="366"/>
      <c r="OGB6" s="366"/>
      <c r="OGC6" s="366"/>
      <c r="OGD6" s="366"/>
      <c r="OGE6" s="366"/>
      <c r="OGF6" s="366"/>
      <c r="OGG6" s="366"/>
      <c r="OGH6" s="366"/>
      <c r="OGI6" s="366"/>
      <c r="OGJ6" s="366"/>
      <c r="OGK6" s="366"/>
      <c r="OGL6" s="366"/>
      <c r="OGM6" s="366"/>
      <c r="OGN6" s="366"/>
      <c r="OGO6" s="366"/>
      <c r="OGP6" s="366"/>
      <c r="OGQ6" s="366"/>
      <c r="OGR6" s="366"/>
      <c r="OGS6" s="366"/>
      <c r="OGT6" s="366"/>
      <c r="OGU6" s="366"/>
      <c r="OGV6" s="366"/>
      <c r="OGW6" s="366"/>
      <c r="OGX6" s="366"/>
      <c r="OGY6" s="366"/>
      <c r="OGZ6" s="366"/>
      <c r="OHA6" s="366"/>
      <c r="OHB6" s="366"/>
      <c r="OHC6" s="366"/>
      <c r="OHD6" s="366"/>
      <c r="OHE6" s="366"/>
      <c r="OHF6" s="366"/>
      <c r="OHG6" s="366"/>
      <c r="OHH6" s="366"/>
      <c r="OHI6" s="366"/>
      <c r="OHJ6" s="366"/>
      <c r="OHK6" s="366"/>
      <c r="OHL6" s="366"/>
      <c r="OHM6" s="366"/>
      <c r="OHN6" s="366"/>
      <c r="OHO6" s="366"/>
      <c r="OHP6" s="366"/>
      <c r="OHQ6" s="366"/>
      <c r="OHR6" s="366"/>
      <c r="OHS6" s="366"/>
      <c r="OHT6" s="366"/>
      <c r="OHU6" s="366"/>
      <c r="OHV6" s="366"/>
      <c r="OHW6" s="366"/>
      <c r="OHX6" s="366"/>
      <c r="OHY6" s="366"/>
      <c r="OHZ6" s="366"/>
      <c r="OIA6" s="366"/>
      <c r="OIB6" s="366"/>
      <c r="OIC6" s="366"/>
      <c r="OID6" s="366"/>
      <c r="OIE6" s="366"/>
      <c r="OIF6" s="366"/>
      <c r="OIG6" s="366"/>
      <c r="OIH6" s="366"/>
      <c r="OII6" s="366"/>
      <c r="OIJ6" s="366"/>
      <c r="OIK6" s="366"/>
      <c r="OIL6" s="366"/>
      <c r="OIM6" s="366"/>
      <c r="OIN6" s="366"/>
      <c r="OIO6" s="366"/>
      <c r="OIP6" s="366"/>
      <c r="OIQ6" s="366"/>
      <c r="OIR6" s="366"/>
      <c r="OIS6" s="366"/>
      <c r="OIT6" s="366"/>
      <c r="OIU6" s="366"/>
      <c r="OIV6" s="366"/>
      <c r="OIW6" s="366"/>
      <c r="OIX6" s="366"/>
      <c r="OIY6" s="366"/>
      <c r="OIZ6" s="366"/>
      <c r="OJA6" s="366"/>
      <c r="OJB6" s="366"/>
      <c r="OJC6" s="366"/>
      <c r="OJD6" s="366"/>
      <c r="OJE6" s="366"/>
      <c r="OJF6" s="366"/>
      <c r="OJG6" s="366"/>
      <c r="OJH6" s="366"/>
      <c r="OJI6" s="366"/>
      <c r="OJJ6" s="366"/>
      <c r="OJK6" s="366"/>
      <c r="OJL6" s="366"/>
      <c r="OJM6" s="366"/>
      <c r="OJN6" s="366"/>
      <c r="OJO6" s="366"/>
      <c r="OJP6" s="366"/>
      <c r="OJQ6" s="366"/>
      <c r="OJR6" s="366"/>
      <c r="OJS6" s="366"/>
      <c r="OJT6" s="366"/>
      <c r="OJU6" s="366"/>
      <c r="OJV6" s="366"/>
      <c r="OJW6" s="366"/>
      <c r="OJX6" s="366"/>
      <c r="OJY6" s="366"/>
      <c r="OJZ6" s="366"/>
      <c r="OKA6" s="366"/>
      <c r="OKB6" s="366"/>
      <c r="OKC6" s="366"/>
      <c r="OKD6" s="366"/>
      <c r="OKE6" s="366"/>
      <c r="OKF6" s="366"/>
      <c r="OKG6" s="366"/>
      <c r="OKH6" s="366"/>
      <c r="OKI6" s="366"/>
      <c r="OKJ6" s="366"/>
      <c r="OKK6" s="366"/>
      <c r="OKL6" s="366"/>
      <c r="OKM6" s="366"/>
      <c r="OKN6" s="366"/>
      <c r="OKO6" s="366"/>
      <c r="OKP6" s="366"/>
      <c r="OKQ6" s="366"/>
      <c r="OKR6" s="366"/>
      <c r="OKS6" s="366"/>
      <c r="OKT6" s="366"/>
      <c r="OKU6" s="366"/>
      <c r="OKV6" s="366"/>
      <c r="OKW6" s="366"/>
      <c r="OKX6" s="366"/>
      <c r="OKY6" s="366"/>
      <c r="OKZ6" s="366"/>
      <c r="OLA6" s="366"/>
      <c r="OLB6" s="366"/>
      <c r="OLC6" s="366"/>
      <c r="OLD6" s="366"/>
      <c r="OLE6" s="366"/>
      <c r="OLF6" s="366"/>
      <c r="OLG6" s="366"/>
      <c r="OLH6" s="366"/>
      <c r="OLI6" s="366"/>
      <c r="OLJ6" s="366"/>
      <c r="OLK6" s="366"/>
      <c r="OLL6" s="366"/>
      <c r="OLM6" s="366"/>
      <c r="OLN6" s="366"/>
      <c r="OLO6" s="366"/>
      <c r="OLP6" s="366"/>
      <c r="OLQ6" s="366"/>
      <c r="OLR6" s="366"/>
      <c r="OLS6" s="366"/>
      <c r="OLT6" s="366"/>
      <c r="OLU6" s="366"/>
      <c r="OLV6" s="366"/>
      <c r="OLW6" s="366"/>
      <c r="OLX6" s="366"/>
      <c r="OLY6" s="366"/>
      <c r="OLZ6" s="366"/>
      <c r="OMA6" s="366"/>
      <c r="OMB6" s="366"/>
      <c r="OMC6" s="366"/>
      <c r="OMD6" s="366"/>
      <c r="OME6" s="366"/>
      <c r="OMF6" s="366"/>
      <c r="OMG6" s="366"/>
      <c r="OMH6" s="366"/>
      <c r="OMI6" s="366"/>
      <c r="OMJ6" s="366"/>
      <c r="OMK6" s="366"/>
      <c r="OML6" s="366"/>
      <c r="OMM6" s="366"/>
      <c r="OMN6" s="366"/>
      <c r="OMO6" s="366"/>
      <c r="OMP6" s="366"/>
      <c r="OMQ6" s="366"/>
      <c r="OMR6" s="366"/>
      <c r="OMS6" s="366"/>
      <c r="OMT6" s="366"/>
      <c r="OMU6" s="366"/>
      <c r="OMV6" s="366"/>
      <c r="OMW6" s="366"/>
      <c r="OMX6" s="366"/>
      <c r="OMY6" s="366"/>
      <c r="OMZ6" s="366"/>
      <c r="ONA6" s="366"/>
      <c r="ONB6" s="366"/>
      <c r="ONC6" s="366"/>
      <c r="OND6" s="366"/>
      <c r="ONE6" s="366"/>
      <c r="ONF6" s="366"/>
      <c r="ONG6" s="366"/>
      <c r="ONH6" s="366"/>
      <c r="ONI6" s="366"/>
      <c r="ONJ6" s="366"/>
      <c r="ONK6" s="366"/>
      <c r="ONL6" s="366"/>
      <c r="ONM6" s="366"/>
      <c r="ONN6" s="366"/>
      <c r="ONO6" s="366"/>
      <c r="ONP6" s="366"/>
      <c r="ONQ6" s="366"/>
      <c r="ONR6" s="366"/>
      <c r="ONS6" s="366"/>
      <c r="ONT6" s="366"/>
      <c r="ONU6" s="366"/>
      <c r="ONV6" s="366"/>
      <c r="ONW6" s="366"/>
      <c r="ONX6" s="366"/>
      <c r="ONY6" s="366"/>
      <c r="ONZ6" s="366"/>
      <c r="OOA6" s="366"/>
      <c r="OOB6" s="366"/>
      <c r="OOC6" s="366"/>
      <c r="OOD6" s="366"/>
      <c r="OOE6" s="366"/>
      <c r="OOF6" s="366"/>
      <c r="OOG6" s="366"/>
      <c r="OOH6" s="366"/>
      <c r="OOI6" s="366"/>
      <c r="OOJ6" s="366"/>
      <c r="OOK6" s="366"/>
      <c r="OOL6" s="366"/>
      <c r="OOM6" s="366"/>
      <c r="OON6" s="366"/>
      <c r="OOO6" s="366"/>
      <c r="OOP6" s="366"/>
      <c r="OOQ6" s="366"/>
      <c r="OOR6" s="366"/>
      <c r="OOS6" s="366"/>
      <c r="OOT6" s="366"/>
      <c r="OOU6" s="366"/>
      <c r="OOV6" s="366"/>
      <c r="OOW6" s="366"/>
      <c r="OOX6" s="366"/>
      <c r="OOY6" s="366"/>
      <c r="OOZ6" s="366"/>
      <c r="OPA6" s="366"/>
      <c r="OPB6" s="366"/>
      <c r="OPC6" s="366"/>
      <c r="OPD6" s="366"/>
      <c r="OPE6" s="366"/>
      <c r="OPF6" s="366"/>
      <c r="OPG6" s="366"/>
      <c r="OPH6" s="366"/>
      <c r="OPI6" s="366"/>
      <c r="OPJ6" s="366"/>
      <c r="OPK6" s="366"/>
      <c r="OPL6" s="366"/>
      <c r="OPM6" s="366"/>
      <c r="OPN6" s="366"/>
      <c r="OPO6" s="366"/>
      <c r="OPP6" s="366"/>
      <c r="OPQ6" s="366"/>
      <c r="OPR6" s="366"/>
      <c r="OPS6" s="366"/>
      <c r="OPT6" s="366"/>
      <c r="OPU6" s="366"/>
      <c r="OPV6" s="366"/>
      <c r="OPW6" s="366"/>
      <c r="OPX6" s="366"/>
      <c r="OPY6" s="366"/>
      <c r="OPZ6" s="366"/>
      <c r="OQA6" s="366"/>
      <c r="OQB6" s="366"/>
      <c r="OQC6" s="366"/>
      <c r="OQD6" s="366"/>
      <c r="OQE6" s="366"/>
      <c r="OQF6" s="366"/>
      <c r="OQG6" s="366"/>
      <c r="OQH6" s="366"/>
      <c r="OQI6" s="366"/>
      <c r="OQJ6" s="366"/>
      <c r="OQK6" s="366"/>
      <c r="OQL6" s="366"/>
      <c r="OQM6" s="366"/>
      <c r="OQN6" s="366"/>
      <c r="OQO6" s="366"/>
      <c r="OQP6" s="366"/>
      <c r="OQQ6" s="366"/>
      <c r="OQR6" s="366"/>
      <c r="OQS6" s="366"/>
      <c r="OQT6" s="366"/>
      <c r="OQU6" s="366"/>
      <c r="OQV6" s="366"/>
      <c r="OQW6" s="366"/>
      <c r="OQX6" s="366"/>
      <c r="OQY6" s="366"/>
      <c r="OQZ6" s="366"/>
      <c r="ORA6" s="366"/>
      <c r="ORB6" s="366"/>
      <c r="ORC6" s="366"/>
      <c r="ORD6" s="366"/>
      <c r="ORE6" s="366"/>
      <c r="ORF6" s="366"/>
      <c r="ORG6" s="366"/>
      <c r="ORH6" s="366"/>
      <c r="ORI6" s="366"/>
      <c r="ORJ6" s="366"/>
      <c r="ORK6" s="366"/>
      <c r="ORL6" s="366"/>
      <c r="ORM6" s="366"/>
      <c r="ORN6" s="366"/>
      <c r="ORO6" s="366"/>
      <c r="ORP6" s="366"/>
      <c r="ORQ6" s="366"/>
      <c r="ORR6" s="366"/>
      <c r="ORS6" s="366"/>
      <c r="ORT6" s="366"/>
      <c r="ORU6" s="366"/>
      <c r="ORV6" s="366"/>
      <c r="ORW6" s="366"/>
      <c r="ORX6" s="366"/>
      <c r="ORY6" s="366"/>
      <c r="ORZ6" s="366"/>
      <c r="OSA6" s="366"/>
      <c r="OSB6" s="366"/>
      <c r="OSC6" s="366"/>
      <c r="OSD6" s="366"/>
      <c r="OSE6" s="366"/>
      <c r="OSF6" s="366"/>
      <c r="OSG6" s="366"/>
      <c r="OSH6" s="366"/>
      <c r="OSI6" s="366"/>
      <c r="OSJ6" s="366"/>
      <c r="OSK6" s="366"/>
      <c r="OSL6" s="366"/>
      <c r="OSM6" s="366"/>
      <c r="OSN6" s="366"/>
      <c r="OSO6" s="366"/>
      <c r="OSP6" s="366"/>
      <c r="OSQ6" s="366"/>
      <c r="OSR6" s="366"/>
      <c r="OSS6" s="366"/>
      <c r="OST6" s="366"/>
      <c r="OSU6" s="366"/>
      <c r="OSV6" s="366"/>
      <c r="OSW6" s="366"/>
      <c r="OSX6" s="366"/>
      <c r="OSY6" s="366"/>
      <c r="OSZ6" s="366"/>
      <c r="OTA6" s="366"/>
      <c r="OTB6" s="366"/>
      <c r="OTC6" s="366"/>
      <c r="OTD6" s="366"/>
      <c r="OTE6" s="366"/>
      <c r="OTF6" s="366"/>
      <c r="OTG6" s="366"/>
      <c r="OTH6" s="366"/>
      <c r="OTI6" s="366"/>
      <c r="OTJ6" s="366"/>
      <c r="OTK6" s="366"/>
      <c r="OTL6" s="366"/>
      <c r="OTM6" s="366"/>
      <c r="OTN6" s="366"/>
      <c r="OTO6" s="366"/>
      <c r="OTP6" s="366"/>
      <c r="OTQ6" s="366"/>
      <c r="OTR6" s="366"/>
      <c r="OTS6" s="366"/>
      <c r="OTT6" s="366"/>
      <c r="OTU6" s="366"/>
      <c r="OTV6" s="366"/>
      <c r="OTW6" s="366"/>
      <c r="OTX6" s="366"/>
      <c r="OTY6" s="366"/>
      <c r="OTZ6" s="366"/>
      <c r="OUA6" s="366"/>
      <c r="OUB6" s="366"/>
      <c r="OUC6" s="366"/>
      <c r="OUD6" s="366"/>
      <c r="OUE6" s="366"/>
      <c r="OUF6" s="366"/>
      <c r="OUG6" s="366"/>
      <c r="OUH6" s="366"/>
      <c r="OUI6" s="366"/>
      <c r="OUJ6" s="366"/>
      <c r="OUK6" s="366"/>
      <c r="OUL6" s="366"/>
      <c r="OUM6" s="366"/>
      <c r="OUN6" s="366"/>
      <c r="OUO6" s="366"/>
      <c r="OUP6" s="366"/>
      <c r="OUQ6" s="366"/>
      <c r="OUR6" s="366"/>
      <c r="OUS6" s="366"/>
      <c r="OUT6" s="366"/>
      <c r="OUU6" s="366"/>
      <c r="OUV6" s="366"/>
      <c r="OUW6" s="366"/>
      <c r="OUX6" s="366"/>
      <c r="OUY6" s="366"/>
      <c r="OUZ6" s="366"/>
      <c r="OVA6" s="366"/>
      <c r="OVB6" s="366"/>
      <c r="OVC6" s="366"/>
      <c r="OVD6" s="366"/>
      <c r="OVE6" s="366"/>
      <c r="OVF6" s="366"/>
      <c r="OVG6" s="366"/>
      <c r="OVH6" s="366"/>
      <c r="OVI6" s="366"/>
      <c r="OVJ6" s="366"/>
      <c r="OVK6" s="366"/>
      <c r="OVL6" s="366"/>
      <c r="OVM6" s="366"/>
      <c r="OVN6" s="366"/>
      <c r="OVO6" s="366"/>
      <c r="OVP6" s="366"/>
      <c r="OVQ6" s="366"/>
      <c r="OVR6" s="366"/>
      <c r="OVS6" s="366"/>
      <c r="OVT6" s="366"/>
      <c r="OVU6" s="366"/>
      <c r="OVV6" s="366"/>
      <c r="OVW6" s="366"/>
      <c r="OVX6" s="366"/>
      <c r="OVY6" s="366"/>
      <c r="OVZ6" s="366"/>
      <c r="OWA6" s="366"/>
      <c r="OWB6" s="366"/>
      <c r="OWC6" s="366"/>
      <c r="OWD6" s="366"/>
      <c r="OWE6" s="366"/>
      <c r="OWF6" s="366"/>
      <c r="OWG6" s="366"/>
      <c r="OWH6" s="366"/>
      <c r="OWI6" s="366"/>
      <c r="OWJ6" s="366"/>
      <c r="OWK6" s="366"/>
      <c r="OWL6" s="366"/>
      <c r="OWM6" s="366"/>
      <c r="OWN6" s="366"/>
      <c r="OWO6" s="366"/>
      <c r="OWP6" s="366"/>
      <c r="OWQ6" s="366"/>
      <c r="OWR6" s="366"/>
      <c r="OWS6" s="366"/>
      <c r="OWT6" s="366"/>
      <c r="OWU6" s="366"/>
      <c r="OWV6" s="366"/>
      <c r="OWW6" s="366"/>
      <c r="OWX6" s="366"/>
      <c r="OWY6" s="366"/>
      <c r="OWZ6" s="366"/>
      <c r="OXA6" s="366"/>
      <c r="OXB6" s="366"/>
      <c r="OXC6" s="366"/>
      <c r="OXD6" s="366"/>
      <c r="OXE6" s="366"/>
      <c r="OXF6" s="366"/>
      <c r="OXG6" s="366"/>
      <c r="OXH6" s="366"/>
      <c r="OXI6" s="366"/>
      <c r="OXJ6" s="366"/>
      <c r="OXK6" s="366"/>
      <c r="OXL6" s="366"/>
      <c r="OXM6" s="366"/>
      <c r="OXN6" s="366"/>
      <c r="OXO6" s="366"/>
      <c r="OXP6" s="366"/>
      <c r="OXQ6" s="366"/>
      <c r="OXR6" s="366"/>
      <c r="OXS6" s="366"/>
      <c r="OXT6" s="366"/>
      <c r="OXU6" s="366"/>
      <c r="OXV6" s="366"/>
      <c r="OXW6" s="366"/>
      <c r="OXX6" s="366"/>
      <c r="OXY6" s="366"/>
      <c r="OXZ6" s="366"/>
      <c r="OYA6" s="366"/>
      <c r="OYB6" s="366"/>
      <c r="OYC6" s="366"/>
      <c r="OYD6" s="366"/>
      <c r="OYE6" s="366"/>
      <c r="OYF6" s="366"/>
      <c r="OYG6" s="366"/>
      <c r="OYH6" s="366"/>
      <c r="OYI6" s="366"/>
      <c r="OYJ6" s="366"/>
      <c r="OYK6" s="366"/>
      <c r="OYL6" s="366"/>
      <c r="OYM6" s="366"/>
      <c r="OYN6" s="366"/>
      <c r="OYO6" s="366"/>
      <c r="OYP6" s="366"/>
      <c r="OYQ6" s="366"/>
      <c r="OYR6" s="366"/>
      <c r="OYS6" s="366"/>
      <c r="OYT6" s="366"/>
      <c r="OYU6" s="366"/>
      <c r="OYV6" s="366"/>
      <c r="OYW6" s="366"/>
      <c r="OYX6" s="366"/>
      <c r="OYY6" s="366"/>
      <c r="OYZ6" s="366"/>
      <c r="OZA6" s="366"/>
      <c r="OZB6" s="366"/>
      <c r="OZC6" s="366"/>
      <c r="OZD6" s="366"/>
      <c r="OZE6" s="366"/>
      <c r="OZF6" s="366"/>
      <c r="OZG6" s="366"/>
      <c r="OZH6" s="366"/>
      <c r="OZI6" s="366"/>
      <c r="OZJ6" s="366"/>
      <c r="OZK6" s="366"/>
      <c r="OZL6" s="366"/>
      <c r="OZM6" s="366"/>
      <c r="OZN6" s="366"/>
      <c r="OZO6" s="366"/>
      <c r="OZP6" s="366"/>
      <c r="OZQ6" s="366"/>
      <c r="OZR6" s="366"/>
      <c r="OZS6" s="366"/>
      <c r="OZT6" s="366"/>
      <c r="OZU6" s="366"/>
      <c r="OZV6" s="366"/>
      <c r="OZW6" s="366"/>
      <c r="OZX6" s="366"/>
      <c r="OZY6" s="366"/>
      <c r="OZZ6" s="366"/>
      <c r="PAA6" s="366"/>
      <c r="PAB6" s="366"/>
      <c r="PAC6" s="366"/>
      <c r="PAD6" s="366"/>
      <c r="PAE6" s="366"/>
      <c r="PAF6" s="366"/>
      <c r="PAG6" s="366"/>
      <c r="PAH6" s="366"/>
      <c r="PAI6" s="366"/>
      <c r="PAJ6" s="366"/>
      <c r="PAK6" s="366"/>
      <c r="PAL6" s="366"/>
      <c r="PAM6" s="366"/>
      <c r="PAN6" s="366"/>
      <c r="PAO6" s="366"/>
      <c r="PAP6" s="366"/>
      <c r="PAQ6" s="366"/>
      <c r="PAR6" s="366"/>
      <c r="PAS6" s="366"/>
      <c r="PAT6" s="366"/>
      <c r="PAU6" s="366"/>
      <c r="PAV6" s="366"/>
      <c r="PAW6" s="366"/>
      <c r="PAX6" s="366"/>
      <c r="PAY6" s="366"/>
      <c r="PAZ6" s="366"/>
      <c r="PBA6" s="366"/>
      <c r="PBB6" s="366"/>
      <c r="PBC6" s="366"/>
      <c r="PBD6" s="366"/>
      <c r="PBE6" s="366"/>
      <c r="PBF6" s="366"/>
      <c r="PBG6" s="366"/>
      <c r="PBH6" s="366"/>
      <c r="PBI6" s="366"/>
      <c r="PBJ6" s="366"/>
      <c r="PBK6" s="366"/>
      <c r="PBL6" s="366"/>
      <c r="PBM6" s="366"/>
      <c r="PBN6" s="366"/>
      <c r="PBO6" s="366"/>
      <c r="PBP6" s="366"/>
      <c r="PBQ6" s="366"/>
      <c r="PBR6" s="366"/>
      <c r="PBS6" s="366"/>
      <c r="PBT6" s="366"/>
      <c r="PBU6" s="366"/>
      <c r="PBV6" s="366"/>
      <c r="PBW6" s="366"/>
      <c r="PBX6" s="366"/>
      <c r="PBY6" s="366"/>
      <c r="PBZ6" s="366"/>
      <c r="PCA6" s="366"/>
      <c r="PCB6" s="366"/>
      <c r="PCC6" s="366"/>
      <c r="PCD6" s="366"/>
      <c r="PCE6" s="366"/>
      <c r="PCF6" s="366"/>
      <c r="PCG6" s="366"/>
      <c r="PCH6" s="366"/>
      <c r="PCI6" s="366"/>
      <c r="PCJ6" s="366"/>
      <c r="PCK6" s="366"/>
      <c r="PCL6" s="366"/>
      <c r="PCM6" s="366"/>
      <c r="PCN6" s="366"/>
      <c r="PCO6" s="366"/>
      <c r="PCP6" s="366"/>
      <c r="PCQ6" s="366"/>
      <c r="PCR6" s="366"/>
      <c r="PCS6" s="366"/>
      <c r="PCT6" s="366"/>
      <c r="PCU6" s="366"/>
      <c r="PCV6" s="366"/>
      <c r="PCW6" s="366"/>
      <c r="PCX6" s="366"/>
      <c r="PCY6" s="366"/>
      <c r="PCZ6" s="366"/>
      <c r="PDA6" s="366"/>
      <c r="PDB6" s="366"/>
      <c r="PDC6" s="366"/>
      <c r="PDD6" s="366"/>
      <c r="PDE6" s="366"/>
      <c r="PDF6" s="366"/>
      <c r="PDG6" s="366"/>
      <c r="PDH6" s="366"/>
      <c r="PDI6" s="366"/>
      <c r="PDJ6" s="366"/>
      <c r="PDK6" s="366"/>
      <c r="PDL6" s="366"/>
      <c r="PDM6" s="366"/>
      <c r="PDN6" s="366"/>
      <c r="PDO6" s="366"/>
      <c r="PDP6" s="366"/>
      <c r="PDQ6" s="366"/>
      <c r="PDR6" s="366"/>
      <c r="PDS6" s="366"/>
      <c r="PDT6" s="366"/>
      <c r="PDU6" s="366"/>
      <c r="PDV6" s="366"/>
      <c r="PDW6" s="366"/>
      <c r="PDX6" s="366"/>
      <c r="PDY6" s="366"/>
      <c r="PDZ6" s="366"/>
      <c r="PEA6" s="366"/>
      <c r="PEB6" s="366"/>
      <c r="PEC6" s="366"/>
      <c r="PED6" s="366"/>
      <c r="PEE6" s="366"/>
      <c r="PEF6" s="366"/>
      <c r="PEG6" s="366"/>
      <c r="PEH6" s="366"/>
      <c r="PEI6" s="366"/>
      <c r="PEJ6" s="366"/>
      <c r="PEK6" s="366"/>
      <c r="PEL6" s="366"/>
      <c r="PEM6" s="366"/>
      <c r="PEN6" s="366"/>
      <c r="PEO6" s="366"/>
      <c r="PEP6" s="366"/>
      <c r="PEQ6" s="366"/>
      <c r="PER6" s="366"/>
      <c r="PES6" s="366"/>
      <c r="PET6" s="366"/>
      <c r="PEU6" s="366"/>
      <c r="PEV6" s="366"/>
      <c r="PEW6" s="366"/>
      <c r="PEX6" s="366"/>
      <c r="PEY6" s="366"/>
      <c r="PEZ6" s="366"/>
      <c r="PFA6" s="366"/>
      <c r="PFB6" s="366"/>
      <c r="PFC6" s="366"/>
      <c r="PFD6" s="366"/>
      <c r="PFE6" s="366"/>
      <c r="PFF6" s="366"/>
      <c r="PFG6" s="366"/>
      <c r="PFH6" s="366"/>
      <c r="PFI6" s="366"/>
      <c r="PFJ6" s="366"/>
      <c r="PFK6" s="366"/>
      <c r="PFL6" s="366"/>
      <c r="PFM6" s="366"/>
      <c r="PFN6" s="366"/>
      <c r="PFO6" s="366"/>
      <c r="PFP6" s="366"/>
      <c r="PFQ6" s="366"/>
      <c r="PFR6" s="366"/>
      <c r="PFS6" s="366"/>
      <c r="PFT6" s="366"/>
      <c r="PFU6" s="366"/>
      <c r="PFV6" s="366"/>
      <c r="PFW6" s="366"/>
      <c r="PFX6" s="366"/>
      <c r="PFY6" s="366"/>
      <c r="PFZ6" s="366"/>
      <c r="PGA6" s="366"/>
      <c r="PGB6" s="366"/>
      <c r="PGC6" s="366"/>
      <c r="PGD6" s="366"/>
      <c r="PGE6" s="366"/>
      <c r="PGF6" s="366"/>
      <c r="PGG6" s="366"/>
      <c r="PGH6" s="366"/>
      <c r="PGI6" s="366"/>
      <c r="PGJ6" s="366"/>
      <c r="PGK6" s="366"/>
      <c r="PGL6" s="366"/>
      <c r="PGM6" s="366"/>
      <c r="PGN6" s="366"/>
      <c r="PGO6" s="366"/>
      <c r="PGP6" s="366"/>
      <c r="PGQ6" s="366"/>
      <c r="PGR6" s="366"/>
      <c r="PGS6" s="366"/>
      <c r="PGT6" s="366"/>
      <c r="PGU6" s="366"/>
      <c r="PGV6" s="366"/>
      <c r="PGW6" s="366"/>
      <c r="PGX6" s="366"/>
      <c r="PGY6" s="366"/>
      <c r="PGZ6" s="366"/>
      <c r="PHA6" s="366"/>
      <c r="PHB6" s="366"/>
      <c r="PHC6" s="366"/>
      <c r="PHD6" s="366"/>
      <c r="PHE6" s="366"/>
      <c r="PHF6" s="366"/>
      <c r="PHG6" s="366"/>
      <c r="PHH6" s="366"/>
      <c r="PHI6" s="366"/>
      <c r="PHJ6" s="366"/>
      <c r="PHK6" s="366"/>
      <c r="PHL6" s="366"/>
      <c r="PHM6" s="366"/>
      <c r="PHN6" s="366"/>
      <c r="PHO6" s="366"/>
      <c r="PHP6" s="366"/>
      <c r="PHQ6" s="366"/>
      <c r="PHR6" s="366"/>
      <c r="PHS6" s="366"/>
      <c r="PHT6" s="366"/>
      <c r="PHU6" s="366"/>
      <c r="PHV6" s="366"/>
      <c r="PHW6" s="366"/>
      <c r="PHX6" s="366"/>
      <c r="PHY6" s="366"/>
      <c r="PHZ6" s="366"/>
      <c r="PIA6" s="366"/>
      <c r="PIB6" s="366"/>
      <c r="PIC6" s="366"/>
      <c r="PID6" s="366"/>
      <c r="PIE6" s="366"/>
      <c r="PIF6" s="366"/>
      <c r="PIG6" s="366"/>
      <c r="PIH6" s="366"/>
      <c r="PII6" s="366"/>
      <c r="PIJ6" s="366"/>
      <c r="PIK6" s="366"/>
      <c r="PIL6" s="366"/>
      <c r="PIM6" s="366"/>
      <c r="PIN6" s="366"/>
      <c r="PIO6" s="366"/>
      <c r="PIP6" s="366"/>
      <c r="PIQ6" s="366"/>
      <c r="PIR6" s="366"/>
      <c r="PIS6" s="366"/>
      <c r="PIT6" s="366"/>
      <c r="PIU6" s="366"/>
      <c r="PIV6" s="366"/>
      <c r="PIW6" s="366"/>
      <c r="PIX6" s="366"/>
      <c r="PIY6" s="366"/>
      <c r="PIZ6" s="366"/>
      <c r="PJA6" s="366"/>
      <c r="PJB6" s="366"/>
      <c r="PJC6" s="366"/>
      <c r="PJD6" s="366"/>
      <c r="PJE6" s="366"/>
      <c r="PJF6" s="366"/>
      <c r="PJG6" s="366"/>
      <c r="PJH6" s="366"/>
      <c r="PJI6" s="366"/>
      <c r="PJJ6" s="366"/>
      <c r="PJK6" s="366"/>
      <c r="PJL6" s="366"/>
      <c r="PJM6" s="366"/>
      <c r="PJN6" s="366"/>
      <c r="PJO6" s="366"/>
      <c r="PJP6" s="366"/>
      <c r="PJQ6" s="366"/>
      <c r="PJR6" s="366"/>
      <c r="PJS6" s="366"/>
      <c r="PJT6" s="366"/>
      <c r="PJU6" s="366"/>
      <c r="PJV6" s="366"/>
      <c r="PJW6" s="366"/>
      <c r="PJX6" s="366"/>
      <c r="PJY6" s="366"/>
      <c r="PJZ6" s="366"/>
      <c r="PKA6" s="366"/>
      <c r="PKB6" s="366"/>
      <c r="PKC6" s="366"/>
      <c r="PKD6" s="366"/>
      <c r="PKE6" s="366"/>
      <c r="PKF6" s="366"/>
      <c r="PKG6" s="366"/>
      <c r="PKH6" s="366"/>
      <c r="PKI6" s="366"/>
      <c r="PKJ6" s="366"/>
      <c r="PKK6" s="366"/>
      <c r="PKL6" s="366"/>
      <c r="PKM6" s="366"/>
      <c r="PKN6" s="366"/>
      <c r="PKO6" s="366"/>
      <c r="PKP6" s="366"/>
      <c r="PKQ6" s="366"/>
      <c r="PKR6" s="366"/>
      <c r="PKS6" s="366"/>
      <c r="PKT6" s="366"/>
      <c r="PKU6" s="366"/>
      <c r="PKV6" s="366"/>
      <c r="PKW6" s="366"/>
      <c r="PKX6" s="366"/>
      <c r="PKY6" s="366"/>
      <c r="PKZ6" s="366"/>
      <c r="PLA6" s="366"/>
      <c r="PLB6" s="366"/>
      <c r="PLC6" s="366"/>
      <c r="PLD6" s="366"/>
      <c r="PLE6" s="366"/>
      <c r="PLF6" s="366"/>
      <c r="PLG6" s="366"/>
      <c r="PLH6" s="366"/>
      <c r="PLI6" s="366"/>
      <c r="PLJ6" s="366"/>
      <c r="PLK6" s="366"/>
      <c r="PLL6" s="366"/>
      <c r="PLM6" s="366"/>
      <c r="PLN6" s="366"/>
      <c r="PLO6" s="366"/>
      <c r="PLP6" s="366"/>
      <c r="PLQ6" s="366"/>
      <c r="PLR6" s="366"/>
      <c r="PLS6" s="366"/>
      <c r="PLT6" s="366"/>
      <c r="PLU6" s="366"/>
      <c r="PLV6" s="366"/>
      <c r="PLW6" s="366"/>
      <c r="PLX6" s="366"/>
      <c r="PLY6" s="366"/>
      <c r="PLZ6" s="366"/>
      <c r="PMA6" s="366"/>
      <c r="PMB6" s="366"/>
      <c r="PMC6" s="366"/>
      <c r="PMD6" s="366"/>
      <c r="PME6" s="366"/>
      <c r="PMF6" s="366"/>
      <c r="PMG6" s="366"/>
      <c r="PMH6" s="366"/>
      <c r="PMI6" s="366"/>
      <c r="PMJ6" s="366"/>
      <c r="PMK6" s="366"/>
      <c r="PML6" s="366"/>
      <c r="PMM6" s="366"/>
      <c r="PMN6" s="366"/>
      <c r="PMO6" s="366"/>
      <c r="PMP6" s="366"/>
      <c r="PMQ6" s="366"/>
      <c r="PMR6" s="366"/>
      <c r="PMS6" s="366"/>
      <c r="PMT6" s="366"/>
      <c r="PMU6" s="366"/>
      <c r="PMV6" s="366"/>
      <c r="PMW6" s="366"/>
      <c r="PMX6" s="366"/>
      <c r="PMY6" s="366"/>
      <c r="PMZ6" s="366"/>
      <c r="PNA6" s="366"/>
      <c r="PNB6" s="366"/>
      <c r="PNC6" s="366"/>
      <c r="PND6" s="366"/>
      <c r="PNE6" s="366"/>
      <c r="PNF6" s="366"/>
      <c r="PNG6" s="366"/>
      <c r="PNH6" s="366"/>
      <c r="PNI6" s="366"/>
      <c r="PNJ6" s="366"/>
      <c r="PNK6" s="366"/>
      <c r="PNL6" s="366"/>
      <c r="PNM6" s="366"/>
      <c r="PNN6" s="366"/>
      <c r="PNO6" s="366"/>
      <c r="PNP6" s="366"/>
      <c r="PNQ6" s="366"/>
      <c r="PNR6" s="366"/>
      <c r="PNS6" s="366"/>
      <c r="PNT6" s="366"/>
      <c r="PNU6" s="366"/>
      <c r="PNV6" s="366"/>
      <c r="PNW6" s="366"/>
      <c r="PNX6" s="366"/>
      <c r="PNY6" s="366"/>
      <c r="PNZ6" s="366"/>
      <c r="POA6" s="366"/>
      <c r="POB6" s="366"/>
      <c r="POC6" s="366"/>
      <c r="POD6" s="366"/>
      <c r="POE6" s="366"/>
      <c r="POF6" s="366"/>
      <c r="POG6" s="366"/>
      <c r="POH6" s="366"/>
      <c r="POI6" s="366"/>
      <c r="POJ6" s="366"/>
      <c r="POK6" s="366"/>
      <c r="POL6" s="366"/>
      <c r="POM6" s="366"/>
      <c r="PON6" s="366"/>
      <c r="POO6" s="366"/>
      <c r="POP6" s="366"/>
      <c r="POQ6" s="366"/>
      <c r="POR6" s="366"/>
      <c r="POS6" s="366"/>
      <c r="POT6" s="366"/>
      <c r="POU6" s="366"/>
      <c r="POV6" s="366"/>
      <c r="POW6" s="366"/>
      <c r="POX6" s="366"/>
      <c r="POY6" s="366"/>
      <c r="POZ6" s="366"/>
      <c r="PPA6" s="366"/>
      <c r="PPB6" s="366"/>
      <c r="PPC6" s="366"/>
      <c r="PPD6" s="366"/>
      <c r="PPE6" s="366"/>
      <c r="PPF6" s="366"/>
      <c r="PPG6" s="366"/>
      <c r="PPH6" s="366"/>
      <c r="PPI6" s="366"/>
      <c r="PPJ6" s="366"/>
      <c r="PPK6" s="366"/>
      <c r="PPL6" s="366"/>
      <c r="PPM6" s="366"/>
      <c r="PPN6" s="366"/>
      <c r="PPO6" s="366"/>
      <c r="PPP6" s="366"/>
      <c r="PPQ6" s="366"/>
      <c r="PPR6" s="366"/>
      <c r="PPS6" s="366"/>
      <c r="PPT6" s="366"/>
      <c r="PPU6" s="366"/>
      <c r="PPV6" s="366"/>
      <c r="PPW6" s="366"/>
      <c r="PPX6" s="366"/>
      <c r="PPY6" s="366"/>
      <c r="PPZ6" s="366"/>
      <c r="PQA6" s="366"/>
      <c r="PQB6" s="366"/>
      <c r="PQC6" s="366"/>
      <c r="PQD6" s="366"/>
      <c r="PQE6" s="366"/>
      <c r="PQF6" s="366"/>
      <c r="PQG6" s="366"/>
      <c r="PQH6" s="366"/>
      <c r="PQI6" s="366"/>
      <c r="PQJ6" s="366"/>
      <c r="PQK6" s="366"/>
      <c r="PQL6" s="366"/>
      <c r="PQM6" s="366"/>
      <c r="PQN6" s="366"/>
      <c r="PQO6" s="366"/>
      <c r="PQP6" s="366"/>
      <c r="PQQ6" s="366"/>
      <c r="PQR6" s="366"/>
      <c r="PQS6" s="366"/>
      <c r="PQT6" s="366"/>
      <c r="PQU6" s="366"/>
      <c r="PQV6" s="366"/>
      <c r="PQW6" s="366"/>
      <c r="PQX6" s="366"/>
      <c r="PQY6" s="366"/>
      <c r="PQZ6" s="366"/>
      <c r="PRA6" s="366"/>
      <c r="PRB6" s="366"/>
      <c r="PRC6" s="366"/>
      <c r="PRD6" s="366"/>
      <c r="PRE6" s="366"/>
      <c r="PRF6" s="366"/>
      <c r="PRG6" s="366"/>
      <c r="PRH6" s="366"/>
      <c r="PRI6" s="366"/>
      <c r="PRJ6" s="366"/>
      <c r="PRK6" s="366"/>
      <c r="PRL6" s="366"/>
      <c r="PRM6" s="366"/>
      <c r="PRN6" s="366"/>
      <c r="PRO6" s="366"/>
      <c r="PRP6" s="366"/>
      <c r="PRQ6" s="366"/>
      <c r="PRR6" s="366"/>
      <c r="PRS6" s="366"/>
      <c r="PRT6" s="366"/>
      <c r="PRU6" s="366"/>
      <c r="PRV6" s="366"/>
      <c r="PRW6" s="366"/>
      <c r="PRX6" s="366"/>
      <c r="PRY6" s="366"/>
      <c r="PRZ6" s="366"/>
      <c r="PSA6" s="366"/>
      <c r="PSB6" s="366"/>
      <c r="PSC6" s="366"/>
      <c r="PSD6" s="366"/>
      <c r="PSE6" s="366"/>
      <c r="PSF6" s="366"/>
      <c r="PSG6" s="366"/>
      <c r="PSH6" s="366"/>
      <c r="PSI6" s="366"/>
      <c r="PSJ6" s="366"/>
      <c r="PSK6" s="366"/>
      <c r="PSL6" s="366"/>
      <c r="PSM6" s="366"/>
      <c r="PSN6" s="366"/>
      <c r="PSO6" s="366"/>
      <c r="PSP6" s="366"/>
      <c r="PSQ6" s="366"/>
      <c r="PSR6" s="366"/>
      <c r="PSS6" s="366"/>
      <c r="PST6" s="366"/>
      <c r="PSU6" s="366"/>
      <c r="PSV6" s="366"/>
      <c r="PSW6" s="366"/>
      <c r="PSX6" s="366"/>
      <c r="PSY6" s="366"/>
      <c r="PSZ6" s="366"/>
      <c r="PTA6" s="366"/>
      <c r="PTB6" s="366"/>
      <c r="PTC6" s="366"/>
      <c r="PTD6" s="366"/>
      <c r="PTE6" s="366"/>
      <c r="PTF6" s="366"/>
      <c r="PTG6" s="366"/>
      <c r="PTH6" s="366"/>
      <c r="PTI6" s="366"/>
      <c r="PTJ6" s="366"/>
      <c r="PTK6" s="366"/>
      <c r="PTL6" s="366"/>
      <c r="PTM6" s="366"/>
      <c r="PTN6" s="366"/>
      <c r="PTO6" s="366"/>
      <c r="PTP6" s="366"/>
      <c r="PTQ6" s="366"/>
      <c r="PTR6" s="366"/>
      <c r="PTS6" s="366"/>
      <c r="PTT6" s="366"/>
      <c r="PTU6" s="366"/>
      <c r="PTV6" s="366"/>
      <c r="PTW6" s="366"/>
      <c r="PTX6" s="366"/>
      <c r="PTY6" s="366"/>
      <c r="PTZ6" s="366"/>
      <c r="PUA6" s="366"/>
      <c r="PUB6" s="366"/>
      <c r="PUC6" s="366"/>
      <c r="PUD6" s="366"/>
      <c r="PUE6" s="366"/>
      <c r="PUF6" s="366"/>
      <c r="PUG6" s="366"/>
      <c r="PUH6" s="366"/>
      <c r="PUI6" s="366"/>
      <c r="PUJ6" s="366"/>
      <c r="PUK6" s="366"/>
      <c r="PUL6" s="366"/>
      <c r="PUM6" s="366"/>
      <c r="PUN6" s="366"/>
      <c r="PUO6" s="366"/>
      <c r="PUP6" s="366"/>
      <c r="PUQ6" s="366"/>
      <c r="PUR6" s="366"/>
      <c r="PUS6" s="366"/>
      <c r="PUT6" s="366"/>
      <c r="PUU6" s="366"/>
      <c r="PUV6" s="366"/>
      <c r="PUW6" s="366"/>
      <c r="PUX6" s="366"/>
      <c r="PUY6" s="366"/>
      <c r="PUZ6" s="366"/>
      <c r="PVA6" s="366"/>
      <c r="PVB6" s="366"/>
      <c r="PVC6" s="366"/>
      <c r="PVD6" s="366"/>
      <c r="PVE6" s="366"/>
      <c r="PVF6" s="366"/>
      <c r="PVG6" s="366"/>
      <c r="PVH6" s="366"/>
      <c r="PVI6" s="366"/>
      <c r="PVJ6" s="366"/>
      <c r="PVK6" s="366"/>
      <c r="PVL6" s="366"/>
      <c r="PVM6" s="366"/>
      <c r="PVN6" s="366"/>
      <c r="PVO6" s="366"/>
      <c r="PVP6" s="366"/>
      <c r="PVQ6" s="366"/>
      <c r="PVR6" s="366"/>
      <c r="PVS6" s="366"/>
      <c r="PVT6" s="366"/>
      <c r="PVU6" s="366"/>
      <c r="PVV6" s="366"/>
      <c r="PVW6" s="366"/>
      <c r="PVX6" s="366"/>
      <c r="PVY6" s="366"/>
      <c r="PVZ6" s="366"/>
      <c r="PWA6" s="366"/>
      <c r="PWB6" s="366"/>
      <c r="PWC6" s="366"/>
      <c r="PWD6" s="366"/>
      <c r="PWE6" s="366"/>
      <c r="PWF6" s="366"/>
      <c r="PWG6" s="366"/>
      <c r="PWH6" s="366"/>
      <c r="PWI6" s="366"/>
      <c r="PWJ6" s="366"/>
      <c r="PWK6" s="366"/>
      <c r="PWL6" s="366"/>
      <c r="PWM6" s="366"/>
      <c r="PWN6" s="366"/>
      <c r="PWO6" s="366"/>
      <c r="PWP6" s="366"/>
      <c r="PWQ6" s="366"/>
      <c r="PWR6" s="366"/>
      <c r="PWS6" s="366"/>
      <c r="PWT6" s="366"/>
      <c r="PWU6" s="366"/>
      <c r="PWV6" s="366"/>
      <c r="PWW6" s="366"/>
      <c r="PWX6" s="366"/>
      <c r="PWY6" s="366"/>
      <c r="PWZ6" s="366"/>
      <c r="PXA6" s="366"/>
      <c r="PXB6" s="366"/>
      <c r="PXC6" s="366"/>
      <c r="PXD6" s="366"/>
      <c r="PXE6" s="366"/>
      <c r="PXF6" s="366"/>
      <c r="PXG6" s="366"/>
      <c r="PXH6" s="366"/>
      <c r="PXI6" s="366"/>
      <c r="PXJ6" s="366"/>
      <c r="PXK6" s="366"/>
      <c r="PXL6" s="366"/>
      <c r="PXM6" s="366"/>
      <c r="PXN6" s="366"/>
      <c r="PXO6" s="366"/>
      <c r="PXP6" s="366"/>
      <c r="PXQ6" s="366"/>
      <c r="PXR6" s="366"/>
      <c r="PXS6" s="366"/>
      <c r="PXT6" s="366"/>
      <c r="PXU6" s="366"/>
      <c r="PXV6" s="366"/>
      <c r="PXW6" s="366"/>
      <c r="PXX6" s="366"/>
      <c r="PXY6" s="366"/>
      <c r="PXZ6" s="366"/>
      <c r="PYA6" s="366"/>
      <c r="PYB6" s="366"/>
      <c r="PYC6" s="366"/>
      <c r="PYD6" s="366"/>
      <c r="PYE6" s="366"/>
      <c r="PYF6" s="366"/>
      <c r="PYG6" s="366"/>
      <c r="PYH6" s="366"/>
      <c r="PYI6" s="366"/>
      <c r="PYJ6" s="366"/>
      <c r="PYK6" s="366"/>
      <c r="PYL6" s="366"/>
      <c r="PYM6" s="366"/>
      <c r="PYN6" s="366"/>
      <c r="PYO6" s="366"/>
      <c r="PYP6" s="366"/>
      <c r="PYQ6" s="366"/>
      <c r="PYR6" s="366"/>
      <c r="PYS6" s="366"/>
      <c r="PYT6" s="366"/>
      <c r="PYU6" s="366"/>
      <c r="PYV6" s="366"/>
      <c r="PYW6" s="366"/>
      <c r="PYX6" s="366"/>
      <c r="PYY6" s="366"/>
      <c r="PYZ6" s="366"/>
      <c r="PZA6" s="366"/>
      <c r="PZB6" s="366"/>
      <c r="PZC6" s="366"/>
      <c r="PZD6" s="366"/>
      <c r="PZE6" s="366"/>
      <c r="PZF6" s="366"/>
      <c r="PZG6" s="366"/>
      <c r="PZH6" s="366"/>
      <c r="PZI6" s="366"/>
      <c r="PZJ6" s="366"/>
      <c r="PZK6" s="366"/>
      <c r="PZL6" s="366"/>
      <c r="PZM6" s="366"/>
      <c r="PZN6" s="366"/>
      <c r="PZO6" s="366"/>
      <c r="PZP6" s="366"/>
      <c r="PZQ6" s="366"/>
      <c r="PZR6" s="366"/>
      <c r="PZS6" s="366"/>
      <c r="PZT6" s="366"/>
      <c r="PZU6" s="366"/>
      <c r="PZV6" s="366"/>
      <c r="PZW6" s="366"/>
      <c r="PZX6" s="366"/>
      <c r="PZY6" s="366"/>
      <c r="PZZ6" s="366"/>
      <c r="QAA6" s="366"/>
      <c r="QAB6" s="366"/>
      <c r="QAC6" s="366"/>
      <c r="QAD6" s="366"/>
      <c r="QAE6" s="366"/>
      <c r="QAF6" s="366"/>
      <c r="QAG6" s="366"/>
      <c r="QAH6" s="366"/>
      <c r="QAI6" s="366"/>
      <c r="QAJ6" s="366"/>
      <c r="QAK6" s="366"/>
      <c r="QAL6" s="366"/>
      <c r="QAM6" s="366"/>
      <c r="QAN6" s="366"/>
      <c r="QAO6" s="366"/>
      <c r="QAP6" s="366"/>
      <c r="QAQ6" s="366"/>
      <c r="QAR6" s="366"/>
      <c r="QAS6" s="366"/>
      <c r="QAT6" s="366"/>
      <c r="QAU6" s="366"/>
      <c r="QAV6" s="366"/>
      <c r="QAW6" s="366"/>
      <c r="QAX6" s="366"/>
      <c r="QAY6" s="366"/>
      <c r="QAZ6" s="366"/>
      <c r="QBA6" s="366"/>
      <c r="QBB6" s="366"/>
      <c r="QBC6" s="366"/>
      <c r="QBD6" s="366"/>
      <c r="QBE6" s="366"/>
      <c r="QBF6" s="366"/>
      <c r="QBG6" s="366"/>
      <c r="QBH6" s="366"/>
      <c r="QBI6" s="366"/>
      <c r="QBJ6" s="366"/>
      <c r="QBK6" s="366"/>
      <c r="QBL6" s="366"/>
      <c r="QBM6" s="366"/>
      <c r="QBN6" s="366"/>
      <c r="QBO6" s="366"/>
      <c r="QBP6" s="366"/>
      <c r="QBQ6" s="366"/>
      <c r="QBR6" s="366"/>
      <c r="QBS6" s="366"/>
      <c r="QBT6" s="366"/>
      <c r="QBU6" s="366"/>
      <c r="QBV6" s="366"/>
      <c r="QBW6" s="366"/>
      <c r="QBX6" s="366"/>
      <c r="QBY6" s="366"/>
      <c r="QBZ6" s="366"/>
      <c r="QCA6" s="366"/>
      <c r="QCB6" s="366"/>
      <c r="QCC6" s="366"/>
      <c r="QCD6" s="366"/>
      <c r="QCE6" s="366"/>
      <c r="QCF6" s="366"/>
      <c r="QCG6" s="366"/>
      <c r="QCH6" s="366"/>
      <c r="QCI6" s="366"/>
      <c r="QCJ6" s="366"/>
      <c r="QCK6" s="366"/>
      <c r="QCL6" s="366"/>
      <c r="QCM6" s="366"/>
      <c r="QCN6" s="366"/>
      <c r="QCO6" s="366"/>
      <c r="QCP6" s="366"/>
      <c r="QCQ6" s="366"/>
      <c r="QCR6" s="366"/>
      <c r="QCS6" s="366"/>
      <c r="QCT6" s="366"/>
      <c r="QCU6" s="366"/>
      <c r="QCV6" s="366"/>
      <c r="QCW6" s="366"/>
      <c r="QCX6" s="366"/>
      <c r="QCY6" s="366"/>
      <c r="QCZ6" s="366"/>
      <c r="QDA6" s="366"/>
      <c r="QDB6" s="366"/>
      <c r="QDC6" s="366"/>
      <c r="QDD6" s="366"/>
      <c r="QDE6" s="366"/>
      <c r="QDF6" s="366"/>
      <c r="QDG6" s="366"/>
      <c r="QDH6" s="366"/>
      <c r="QDI6" s="366"/>
      <c r="QDJ6" s="366"/>
      <c r="QDK6" s="366"/>
      <c r="QDL6" s="366"/>
      <c r="QDM6" s="366"/>
      <c r="QDN6" s="366"/>
      <c r="QDO6" s="366"/>
      <c r="QDP6" s="366"/>
      <c r="QDQ6" s="366"/>
      <c r="QDR6" s="366"/>
      <c r="QDS6" s="366"/>
      <c r="QDT6" s="366"/>
      <c r="QDU6" s="366"/>
      <c r="QDV6" s="366"/>
      <c r="QDW6" s="366"/>
      <c r="QDX6" s="366"/>
      <c r="QDY6" s="366"/>
      <c r="QDZ6" s="366"/>
      <c r="QEA6" s="366"/>
      <c r="QEB6" s="366"/>
      <c r="QEC6" s="366"/>
      <c r="QED6" s="366"/>
      <c r="QEE6" s="366"/>
      <c r="QEF6" s="366"/>
      <c r="QEG6" s="366"/>
      <c r="QEH6" s="366"/>
      <c r="QEI6" s="366"/>
      <c r="QEJ6" s="366"/>
      <c r="QEK6" s="366"/>
      <c r="QEL6" s="366"/>
      <c r="QEM6" s="366"/>
      <c r="QEN6" s="366"/>
      <c r="QEO6" s="366"/>
      <c r="QEP6" s="366"/>
      <c r="QEQ6" s="366"/>
      <c r="QER6" s="366"/>
      <c r="QES6" s="366"/>
      <c r="QET6" s="366"/>
      <c r="QEU6" s="366"/>
      <c r="QEV6" s="366"/>
      <c r="QEW6" s="366"/>
      <c r="QEX6" s="366"/>
      <c r="QEY6" s="366"/>
      <c r="QEZ6" s="366"/>
      <c r="QFA6" s="366"/>
      <c r="QFB6" s="366"/>
      <c r="QFC6" s="366"/>
      <c r="QFD6" s="366"/>
      <c r="QFE6" s="366"/>
      <c r="QFF6" s="366"/>
      <c r="QFG6" s="366"/>
      <c r="QFH6" s="366"/>
      <c r="QFI6" s="366"/>
      <c r="QFJ6" s="366"/>
      <c r="QFK6" s="366"/>
      <c r="QFL6" s="366"/>
      <c r="QFM6" s="366"/>
      <c r="QFN6" s="366"/>
      <c r="QFO6" s="366"/>
      <c r="QFP6" s="366"/>
      <c r="QFQ6" s="366"/>
      <c r="QFR6" s="366"/>
      <c r="QFS6" s="366"/>
      <c r="QFT6" s="366"/>
      <c r="QFU6" s="366"/>
      <c r="QFV6" s="366"/>
      <c r="QFW6" s="366"/>
      <c r="QFX6" s="366"/>
      <c r="QFY6" s="366"/>
      <c r="QFZ6" s="366"/>
      <c r="QGA6" s="366"/>
      <c r="QGB6" s="366"/>
      <c r="QGC6" s="366"/>
      <c r="QGD6" s="366"/>
      <c r="QGE6" s="366"/>
      <c r="QGF6" s="366"/>
      <c r="QGG6" s="366"/>
      <c r="QGH6" s="366"/>
      <c r="QGI6" s="366"/>
      <c r="QGJ6" s="366"/>
      <c r="QGK6" s="366"/>
      <c r="QGL6" s="366"/>
      <c r="QGM6" s="366"/>
      <c r="QGN6" s="366"/>
      <c r="QGO6" s="366"/>
      <c r="QGP6" s="366"/>
      <c r="QGQ6" s="366"/>
      <c r="QGR6" s="366"/>
      <c r="QGS6" s="366"/>
      <c r="QGT6" s="366"/>
      <c r="QGU6" s="366"/>
      <c r="QGV6" s="366"/>
      <c r="QGW6" s="366"/>
      <c r="QGX6" s="366"/>
      <c r="QGY6" s="366"/>
      <c r="QGZ6" s="366"/>
      <c r="QHA6" s="366"/>
      <c r="QHB6" s="366"/>
      <c r="QHC6" s="366"/>
      <c r="QHD6" s="366"/>
      <c r="QHE6" s="366"/>
      <c r="QHF6" s="366"/>
      <c r="QHG6" s="366"/>
      <c r="QHH6" s="366"/>
      <c r="QHI6" s="366"/>
      <c r="QHJ6" s="366"/>
      <c r="QHK6" s="366"/>
      <c r="QHL6" s="366"/>
      <c r="QHM6" s="366"/>
      <c r="QHN6" s="366"/>
      <c r="QHO6" s="366"/>
      <c r="QHP6" s="366"/>
      <c r="QHQ6" s="366"/>
      <c r="QHR6" s="366"/>
      <c r="QHS6" s="366"/>
      <c r="QHT6" s="366"/>
      <c r="QHU6" s="366"/>
      <c r="QHV6" s="366"/>
      <c r="QHW6" s="366"/>
      <c r="QHX6" s="366"/>
      <c r="QHY6" s="366"/>
      <c r="QHZ6" s="366"/>
      <c r="QIA6" s="366"/>
      <c r="QIB6" s="366"/>
      <c r="QIC6" s="366"/>
      <c r="QID6" s="366"/>
      <c r="QIE6" s="366"/>
      <c r="QIF6" s="366"/>
      <c r="QIG6" s="366"/>
      <c r="QIH6" s="366"/>
      <c r="QII6" s="366"/>
      <c r="QIJ6" s="366"/>
      <c r="QIK6" s="366"/>
      <c r="QIL6" s="366"/>
      <c r="QIM6" s="366"/>
      <c r="QIN6" s="366"/>
      <c r="QIO6" s="366"/>
      <c r="QIP6" s="366"/>
      <c r="QIQ6" s="366"/>
      <c r="QIR6" s="366"/>
      <c r="QIS6" s="366"/>
      <c r="QIT6" s="366"/>
      <c r="QIU6" s="366"/>
      <c r="QIV6" s="366"/>
      <c r="QIW6" s="366"/>
      <c r="QIX6" s="366"/>
      <c r="QIY6" s="366"/>
      <c r="QIZ6" s="366"/>
      <c r="QJA6" s="366"/>
      <c r="QJB6" s="366"/>
      <c r="QJC6" s="366"/>
      <c r="QJD6" s="366"/>
      <c r="QJE6" s="366"/>
      <c r="QJF6" s="366"/>
      <c r="QJG6" s="366"/>
      <c r="QJH6" s="366"/>
      <c r="QJI6" s="366"/>
      <c r="QJJ6" s="366"/>
      <c r="QJK6" s="366"/>
      <c r="QJL6" s="366"/>
      <c r="QJM6" s="366"/>
      <c r="QJN6" s="366"/>
      <c r="QJO6" s="366"/>
      <c r="QJP6" s="366"/>
      <c r="QJQ6" s="366"/>
      <c r="QJR6" s="366"/>
      <c r="QJS6" s="366"/>
      <c r="QJT6" s="366"/>
      <c r="QJU6" s="366"/>
      <c r="QJV6" s="366"/>
      <c r="QJW6" s="366"/>
      <c r="QJX6" s="366"/>
      <c r="QJY6" s="366"/>
      <c r="QJZ6" s="366"/>
      <c r="QKA6" s="366"/>
      <c r="QKB6" s="366"/>
      <c r="QKC6" s="366"/>
      <c r="QKD6" s="366"/>
      <c r="QKE6" s="366"/>
      <c r="QKF6" s="366"/>
      <c r="QKG6" s="366"/>
      <c r="QKH6" s="366"/>
      <c r="QKI6" s="366"/>
      <c r="QKJ6" s="366"/>
      <c r="QKK6" s="366"/>
      <c r="QKL6" s="366"/>
      <c r="QKM6" s="366"/>
      <c r="QKN6" s="366"/>
      <c r="QKO6" s="366"/>
      <c r="QKP6" s="366"/>
      <c r="QKQ6" s="366"/>
      <c r="QKR6" s="366"/>
      <c r="QKS6" s="366"/>
      <c r="QKT6" s="366"/>
      <c r="QKU6" s="366"/>
      <c r="QKV6" s="366"/>
      <c r="QKW6" s="366"/>
      <c r="QKX6" s="366"/>
      <c r="QKY6" s="366"/>
      <c r="QKZ6" s="366"/>
      <c r="QLA6" s="366"/>
      <c r="QLB6" s="366"/>
      <c r="QLC6" s="366"/>
      <c r="QLD6" s="366"/>
      <c r="QLE6" s="366"/>
      <c r="QLF6" s="366"/>
      <c r="QLG6" s="366"/>
      <c r="QLH6" s="366"/>
      <c r="QLI6" s="366"/>
      <c r="QLJ6" s="366"/>
      <c r="QLK6" s="366"/>
      <c r="QLL6" s="366"/>
      <c r="QLM6" s="366"/>
      <c r="QLN6" s="366"/>
      <c r="QLO6" s="366"/>
      <c r="QLP6" s="366"/>
      <c r="QLQ6" s="366"/>
      <c r="QLR6" s="366"/>
      <c r="QLS6" s="366"/>
      <c r="QLT6" s="366"/>
      <c r="QLU6" s="366"/>
      <c r="QLV6" s="366"/>
      <c r="QLW6" s="366"/>
      <c r="QLX6" s="366"/>
      <c r="QLY6" s="366"/>
      <c r="QLZ6" s="366"/>
      <c r="QMA6" s="366"/>
      <c r="QMB6" s="366"/>
      <c r="QMC6" s="366"/>
      <c r="QMD6" s="366"/>
      <c r="QME6" s="366"/>
      <c r="QMF6" s="366"/>
      <c r="QMG6" s="366"/>
      <c r="QMH6" s="366"/>
      <c r="QMI6" s="366"/>
      <c r="QMJ6" s="366"/>
      <c r="QMK6" s="366"/>
      <c r="QML6" s="366"/>
      <c r="QMM6" s="366"/>
      <c r="QMN6" s="366"/>
      <c r="QMO6" s="366"/>
      <c r="QMP6" s="366"/>
      <c r="QMQ6" s="366"/>
      <c r="QMR6" s="366"/>
      <c r="QMS6" s="366"/>
      <c r="QMT6" s="366"/>
      <c r="QMU6" s="366"/>
      <c r="QMV6" s="366"/>
      <c r="QMW6" s="366"/>
      <c r="QMX6" s="366"/>
      <c r="QMY6" s="366"/>
      <c r="QMZ6" s="366"/>
      <c r="QNA6" s="366"/>
      <c r="QNB6" s="366"/>
      <c r="QNC6" s="366"/>
      <c r="QND6" s="366"/>
      <c r="QNE6" s="366"/>
      <c r="QNF6" s="366"/>
      <c r="QNG6" s="366"/>
      <c r="QNH6" s="366"/>
      <c r="QNI6" s="366"/>
      <c r="QNJ6" s="366"/>
      <c r="QNK6" s="366"/>
      <c r="QNL6" s="366"/>
      <c r="QNM6" s="366"/>
      <c r="QNN6" s="366"/>
      <c r="QNO6" s="366"/>
      <c r="QNP6" s="366"/>
      <c r="QNQ6" s="366"/>
      <c r="QNR6" s="366"/>
      <c r="QNS6" s="366"/>
      <c r="QNT6" s="366"/>
      <c r="QNU6" s="366"/>
      <c r="QNV6" s="366"/>
      <c r="QNW6" s="366"/>
      <c r="QNX6" s="366"/>
      <c r="QNY6" s="366"/>
      <c r="QNZ6" s="366"/>
      <c r="QOA6" s="366"/>
      <c r="QOB6" s="366"/>
      <c r="QOC6" s="366"/>
      <c r="QOD6" s="366"/>
      <c r="QOE6" s="366"/>
      <c r="QOF6" s="366"/>
      <c r="QOG6" s="366"/>
      <c r="QOH6" s="366"/>
      <c r="QOI6" s="366"/>
      <c r="QOJ6" s="366"/>
      <c r="QOK6" s="366"/>
      <c r="QOL6" s="366"/>
      <c r="QOM6" s="366"/>
      <c r="QON6" s="366"/>
      <c r="QOO6" s="366"/>
      <c r="QOP6" s="366"/>
      <c r="QOQ6" s="366"/>
      <c r="QOR6" s="366"/>
      <c r="QOS6" s="366"/>
      <c r="QOT6" s="366"/>
      <c r="QOU6" s="366"/>
      <c r="QOV6" s="366"/>
      <c r="QOW6" s="366"/>
      <c r="QOX6" s="366"/>
      <c r="QOY6" s="366"/>
      <c r="QOZ6" s="366"/>
      <c r="QPA6" s="366"/>
      <c r="QPB6" s="366"/>
      <c r="QPC6" s="366"/>
      <c r="QPD6" s="366"/>
      <c r="QPE6" s="366"/>
      <c r="QPF6" s="366"/>
      <c r="QPG6" s="366"/>
      <c r="QPH6" s="366"/>
      <c r="QPI6" s="366"/>
      <c r="QPJ6" s="366"/>
      <c r="QPK6" s="366"/>
      <c r="QPL6" s="366"/>
      <c r="QPM6" s="366"/>
      <c r="QPN6" s="366"/>
      <c r="QPO6" s="366"/>
      <c r="QPP6" s="366"/>
      <c r="QPQ6" s="366"/>
      <c r="QPR6" s="366"/>
      <c r="QPS6" s="366"/>
      <c r="QPT6" s="366"/>
      <c r="QPU6" s="366"/>
      <c r="QPV6" s="366"/>
      <c r="QPW6" s="366"/>
      <c r="QPX6" s="366"/>
      <c r="QPY6" s="366"/>
      <c r="QPZ6" s="366"/>
      <c r="QQA6" s="366"/>
      <c r="QQB6" s="366"/>
      <c r="QQC6" s="366"/>
      <c r="QQD6" s="366"/>
      <c r="QQE6" s="366"/>
      <c r="QQF6" s="366"/>
      <c r="QQG6" s="366"/>
      <c r="QQH6" s="366"/>
      <c r="QQI6" s="366"/>
      <c r="QQJ6" s="366"/>
      <c r="QQK6" s="366"/>
      <c r="QQL6" s="366"/>
      <c r="QQM6" s="366"/>
      <c r="QQN6" s="366"/>
      <c r="QQO6" s="366"/>
      <c r="QQP6" s="366"/>
      <c r="QQQ6" s="366"/>
      <c r="QQR6" s="366"/>
      <c r="QQS6" s="366"/>
      <c r="QQT6" s="366"/>
      <c r="QQU6" s="366"/>
      <c r="QQV6" s="366"/>
      <c r="QQW6" s="366"/>
      <c r="QQX6" s="366"/>
      <c r="QQY6" s="366"/>
      <c r="QQZ6" s="366"/>
      <c r="QRA6" s="366"/>
      <c r="QRB6" s="366"/>
      <c r="QRC6" s="366"/>
      <c r="QRD6" s="366"/>
      <c r="QRE6" s="366"/>
      <c r="QRF6" s="366"/>
      <c r="QRG6" s="366"/>
      <c r="QRH6" s="366"/>
      <c r="QRI6" s="366"/>
      <c r="QRJ6" s="366"/>
      <c r="QRK6" s="366"/>
      <c r="QRL6" s="366"/>
      <c r="QRM6" s="366"/>
      <c r="QRN6" s="366"/>
      <c r="QRO6" s="366"/>
      <c r="QRP6" s="366"/>
      <c r="QRQ6" s="366"/>
      <c r="QRR6" s="366"/>
      <c r="QRS6" s="366"/>
      <c r="QRT6" s="366"/>
      <c r="QRU6" s="366"/>
      <c r="QRV6" s="366"/>
      <c r="QRW6" s="366"/>
      <c r="QRX6" s="366"/>
      <c r="QRY6" s="366"/>
      <c r="QRZ6" s="366"/>
      <c r="QSA6" s="366"/>
      <c r="QSB6" s="366"/>
      <c r="QSC6" s="366"/>
      <c r="QSD6" s="366"/>
      <c r="QSE6" s="366"/>
      <c r="QSF6" s="366"/>
      <c r="QSG6" s="366"/>
      <c r="QSH6" s="366"/>
      <c r="QSI6" s="366"/>
      <c r="QSJ6" s="366"/>
      <c r="QSK6" s="366"/>
      <c r="QSL6" s="366"/>
      <c r="QSM6" s="366"/>
      <c r="QSN6" s="366"/>
      <c r="QSO6" s="366"/>
      <c r="QSP6" s="366"/>
      <c r="QSQ6" s="366"/>
      <c r="QSR6" s="366"/>
      <c r="QSS6" s="366"/>
      <c r="QST6" s="366"/>
      <c r="QSU6" s="366"/>
      <c r="QSV6" s="366"/>
      <c r="QSW6" s="366"/>
      <c r="QSX6" s="366"/>
      <c r="QSY6" s="366"/>
      <c r="QSZ6" s="366"/>
      <c r="QTA6" s="366"/>
      <c r="QTB6" s="366"/>
      <c r="QTC6" s="366"/>
      <c r="QTD6" s="366"/>
      <c r="QTE6" s="366"/>
      <c r="QTF6" s="366"/>
      <c r="QTG6" s="366"/>
      <c r="QTH6" s="366"/>
      <c r="QTI6" s="366"/>
      <c r="QTJ6" s="366"/>
      <c r="QTK6" s="366"/>
      <c r="QTL6" s="366"/>
      <c r="QTM6" s="366"/>
      <c r="QTN6" s="366"/>
      <c r="QTO6" s="366"/>
      <c r="QTP6" s="366"/>
      <c r="QTQ6" s="366"/>
      <c r="QTR6" s="366"/>
      <c r="QTS6" s="366"/>
      <c r="QTT6" s="366"/>
      <c r="QTU6" s="366"/>
      <c r="QTV6" s="366"/>
      <c r="QTW6" s="366"/>
      <c r="QTX6" s="366"/>
      <c r="QTY6" s="366"/>
      <c r="QTZ6" s="366"/>
      <c r="QUA6" s="366"/>
      <c r="QUB6" s="366"/>
      <c r="QUC6" s="366"/>
      <c r="QUD6" s="366"/>
      <c r="QUE6" s="366"/>
      <c r="QUF6" s="366"/>
      <c r="QUG6" s="366"/>
      <c r="QUH6" s="366"/>
      <c r="QUI6" s="366"/>
      <c r="QUJ6" s="366"/>
      <c r="QUK6" s="366"/>
      <c r="QUL6" s="366"/>
      <c r="QUM6" s="366"/>
      <c r="QUN6" s="366"/>
      <c r="QUO6" s="366"/>
      <c r="QUP6" s="366"/>
      <c r="QUQ6" s="366"/>
      <c r="QUR6" s="366"/>
      <c r="QUS6" s="366"/>
      <c r="QUT6" s="366"/>
      <c r="QUU6" s="366"/>
      <c r="QUV6" s="366"/>
      <c r="QUW6" s="366"/>
      <c r="QUX6" s="366"/>
      <c r="QUY6" s="366"/>
      <c r="QUZ6" s="366"/>
      <c r="QVA6" s="366"/>
      <c r="QVB6" s="366"/>
      <c r="QVC6" s="366"/>
      <c r="QVD6" s="366"/>
      <c r="QVE6" s="366"/>
      <c r="QVF6" s="366"/>
      <c r="QVG6" s="366"/>
      <c r="QVH6" s="366"/>
      <c r="QVI6" s="366"/>
      <c r="QVJ6" s="366"/>
      <c r="QVK6" s="366"/>
      <c r="QVL6" s="366"/>
      <c r="QVM6" s="366"/>
      <c r="QVN6" s="366"/>
      <c r="QVO6" s="366"/>
      <c r="QVP6" s="366"/>
      <c r="QVQ6" s="366"/>
      <c r="QVR6" s="366"/>
      <c r="QVS6" s="366"/>
      <c r="QVT6" s="366"/>
      <c r="QVU6" s="366"/>
      <c r="QVV6" s="366"/>
      <c r="QVW6" s="366"/>
      <c r="QVX6" s="366"/>
      <c r="QVY6" s="366"/>
      <c r="QVZ6" s="366"/>
      <c r="QWA6" s="366"/>
      <c r="QWB6" s="366"/>
      <c r="QWC6" s="366"/>
      <c r="QWD6" s="366"/>
      <c r="QWE6" s="366"/>
      <c r="QWF6" s="366"/>
      <c r="QWG6" s="366"/>
      <c r="QWH6" s="366"/>
      <c r="QWI6" s="366"/>
      <c r="QWJ6" s="366"/>
      <c r="QWK6" s="366"/>
      <c r="QWL6" s="366"/>
      <c r="QWM6" s="366"/>
      <c r="QWN6" s="366"/>
      <c r="QWO6" s="366"/>
      <c r="QWP6" s="366"/>
      <c r="QWQ6" s="366"/>
      <c r="QWR6" s="366"/>
      <c r="QWS6" s="366"/>
      <c r="QWT6" s="366"/>
      <c r="QWU6" s="366"/>
      <c r="QWV6" s="366"/>
      <c r="QWW6" s="366"/>
      <c r="QWX6" s="366"/>
      <c r="QWY6" s="366"/>
      <c r="QWZ6" s="366"/>
      <c r="QXA6" s="366"/>
      <c r="QXB6" s="366"/>
      <c r="QXC6" s="366"/>
      <c r="QXD6" s="366"/>
      <c r="QXE6" s="366"/>
      <c r="QXF6" s="366"/>
      <c r="QXG6" s="366"/>
      <c r="QXH6" s="366"/>
      <c r="QXI6" s="366"/>
      <c r="QXJ6" s="366"/>
      <c r="QXK6" s="366"/>
      <c r="QXL6" s="366"/>
      <c r="QXM6" s="366"/>
      <c r="QXN6" s="366"/>
      <c r="QXO6" s="366"/>
      <c r="QXP6" s="366"/>
      <c r="QXQ6" s="366"/>
      <c r="QXR6" s="366"/>
      <c r="QXS6" s="366"/>
      <c r="QXT6" s="366"/>
      <c r="QXU6" s="366"/>
      <c r="QXV6" s="366"/>
      <c r="QXW6" s="366"/>
      <c r="QXX6" s="366"/>
      <c r="QXY6" s="366"/>
      <c r="QXZ6" s="366"/>
      <c r="QYA6" s="366"/>
      <c r="QYB6" s="366"/>
      <c r="QYC6" s="366"/>
      <c r="QYD6" s="366"/>
      <c r="QYE6" s="366"/>
      <c r="QYF6" s="366"/>
      <c r="QYG6" s="366"/>
      <c r="QYH6" s="366"/>
      <c r="QYI6" s="366"/>
      <c r="QYJ6" s="366"/>
      <c r="QYK6" s="366"/>
      <c r="QYL6" s="366"/>
      <c r="QYM6" s="366"/>
      <c r="QYN6" s="366"/>
      <c r="QYO6" s="366"/>
      <c r="QYP6" s="366"/>
      <c r="QYQ6" s="366"/>
      <c r="QYR6" s="366"/>
      <c r="QYS6" s="366"/>
      <c r="QYT6" s="366"/>
      <c r="QYU6" s="366"/>
      <c r="QYV6" s="366"/>
      <c r="QYW6" s="366"/>
      <c r="QYX6" s="366"/>
      <c r="QYY6" s="366"/>
      <c r="QYZ6" s="366"/>
      <c r="QZA6" s="366"/>
      <c r="QZB6" s="366"/>
      <c r="QZC6" s="366"/>
      <c r="QZD6" s="366"/>
      <c r="QZE6" s="366"/>
      <c r="QZF6" s="366"/>
      <c r="QZG6" s="366"/>
      <c r="QZH6" s="366"/>
      <c r="QZI6" s="366"/>
      <c r="QZJ6" s="366"/>
      <c r="QZK6" s="366"/>
      <c r="QZL6" s="366"/>
      <c r="QZM6" s="366"/>
      <c r="QZN6" s="366"/>
      <c r="QZO6" s="366"/>
      <c r="QZP6" s="366"/>
      <c r="QZQ6" s="366"/>
      <c r="QZR6" s="366"/>
      <c r="QZS6" s="366"/>
      <c r="QZT6" s="366"/>
      <c r="QZU6" s="366"/>
      <c r="QZV6" s="366"/>
      <c r="QZW6" s="366"/>
      <c r="QZX6" s="366"/>
      <c r="QZY6" s="366"/>
      <c r="QZZ6" s="366"/>
      <c r="RAA6" s="366"/>
      <c r="RAB6" s="366"/>
      <c r="RAC6" s="366"/>
      <c r="RAD6" s="366"/>
      <c r="RAE6" s="366"/>
      <c r="RAF6" s="366"/>
      <c r="RAG6" s="366"/>
      <c r="RAH6" s="366"/>
      <c r="RAI6" s="366"/>
      <c r="RAJ6" s="366"/>
      <c r="RAK6" s="366"/>
      <c r="RAL6" s="366"/>
      <c r="RAM6" s="366"/>
      <c r="RAN6" s="366"/>
      <c r="RAO6" s="366"/>
      <c r="RAP6" s="366"/>
      <c r="RAQ6" s="366"/>
      <c r="RAR6" s="366"/>
      <c r="RAS6" s="366"/>
      <c r="RAT6" s="366"/>
      <c r="RAU6" s="366"/>
      <c r="RAV6" s="366"/>
      <c r="RAW6" s="366"/>
      <c r="RAX6" s="366"/>
      <c r="RAY6" s="366"/>
      <c r="RAZ6" s="366"/>
      <c r="RBA6" s="366"/>
      <c r="RBB6" s="366"/>
      <c r="RBC6" s="366"/>
      <c r="RBD6" s="366"/>
      <c r="RBE6" s="366"/>
      <c r="RBF6" s="366"/>
      <c r="RBG6" s="366"/>
      <c r="RBH6" s="366"/>
      <c r="RBI6" s="366"/>
      <c r="RBJ6" s="366"/>
      <c r="RBK6" s="366"/>
      <c r="RBL6" s="366"/>
      <c r="RBM6" s="366"/>
      <c r="RBN6" s="366"/>
      <c r="RBO6" s="366"/>
      <c r="RBP6" s="366"/>
      <c r="RBQ6" s="366"/>
      <c r="RBR6" s="366"/>
      <c r="RBS6" s="366"/>
      <c r="RBT6" s="366"/>
      <c r="RBU6" s="366"/>
      <c r="RBV6" s="366"/>
      <c r="RBW6" s="366"/>
      <c r="RBX6" s="366"/>
      <c r="RBY6" s="366"/>
      <c r="RBZ6" s="366"/>
      <c r="RCA6" s="366"/>
      <c r="RCB6" s="366"/>
      <c r="RCC6" s="366"/>
      <c r="RCD6" s="366"/>
      <c r="RCE6" s="366"/>
      <c r="RCF6" s="366"/>
      <c r="RCG6" s="366"/>
      <c r="RCH6" s="366"/>
      <c r="RCI6" s="366"/>
      <c r="RCJ6" s="366"/>
      <c r="RCK6" s="366"/>
      <c r="RCL6" s="366"/>
      <c r="RCM6" s="366"/>
      <c r="RCN6" s="366"/>
      <c r="RCO6" s="366"/>
      <c r="RCP6" s="366"/>
      <c r="RCQ6" s="366"/>
      <c r="RCR6" s="366"/>
      <c r="RCS6" s="366"/>
      <c r="RCT6" s="366"/>
      <c r="RCU6" s="366"/>
      <c r="RCV6" s="366"/>
      <c r="RCW6" s="366"/>
      <c r="RCX6" s="366"/>
      <c r="RCY6" s="366"/>
      <c r="RCZ6" s="366"/>
      <c r="RDA6" s="366"/>
      <c r="RDB6" s="366"/>
      <c r="RDC6" s="366"/>
      <c r="RDD6" s="366"/>
      <c r="RDE6" s="366"/>
      <c r="RDF6" s="366"/>
      <c r="RDG6" s="366"/>
      <c r="RDH6" s="366"/>
      <c r="RDI6" s="366"/>
      <c r="RDJ6" s="366"/>
      <c r="RDK6" s="366"/>
      <c r="RDL6" s="366"/>
      <c r="RDM6" s="366"/>
      <c r="RDN6" s="366"/>
      <c r="RDO6" s="366"/>
      <c r="RDP6" s="366"/>
      <c r="RDQ6" s="366"/>
      <c r="RDR6" s="366"/>
      <c r="RDS6" s="366"/>
      <c r="RDT6" s="366"/>
      <c r="RDU6" s="366"/>
      <c r="RDV6" s="366"/>
      <c r="RDW6" s="366"/>
      <c r="RDX6" s="366"/>
      <c r="RDY6" s="366"/>
      <c r="RDZ6" s="366"/>
      <c r="REA6" s="366"/>
      <c r="REB6" s="366"/>
      <c r="REC6" s="366"/>
      <c r="RED6" s="366"/>
      <c r="REE6" s="366"/>
      <c r="REF6" s="366"/>
      <c r="REG6" s="366"/>
      <c r="REH6" s="366"/>
      <c r="REI6" s="366"/>
      <c r="REJ6" s="366"/>
      <c r="REK6" s="366"/>
      <c r="REL6" s="366"/>
      <c r="REM6" s="366"/>
      <c r="REN6" s="366"/>
      <c r="REO6" s="366"/>
      <c r="REP6" s="366"/>
      <c r="REQ6" s="366"/>
      <c r="RER6" s="366"/>
      <c r="RES6" s="366"/>
      <c r="RET6" s="366"/>
      <c r="REU6" s="366"/>
      <c r="REV6" s="366"/>
      <c r="REW6" s="366"/>
      <c r="REX6" s="366"/>
      <c r="REY6" s="366"/>
      <c r="REZ6" s="366"/>
      <c r="RFA6" s="366"/>
      <c r="RFB6" s="366"/>
      <c r="RFC6" s="366"/>
      <c r="RFD6" s="366"/>
      <c r="RFE6" s="366"/>
      <c r="RFF6" s="366"/>
      <c r="RFG6" s="366"/>
      <c r="RFH6" s="366"/>
      <c r="RFI6" s="366"/>
      <c r="RFJ6" s="366"/>
      <c r="RFK6" s="366"/>
      <c r="RFL6" s="366"/>
      <c r="RFM6" s="366"/>
      <c r="RFN6" s="366"/>
      <c r="RFO6" s="366"/>
      <c r="RFP6" s="366"/>
      <c r="RFQ6" s="366"/>
      <c r="RFR6" s="366"/>
      <c r="RFS6" s="366"/>
      <c r="RFT6" s="366"/>
      <c r="RFU6" s="366"/>
      <c r="RFV6" s="366"/>
      <c r="RFW6" s="366"/>
      <c r="RFX6" s="366"/>
      <c r="RFY6" s="366"/>
      <c r="RFZ6" s="366"/>
      <c r="RGA6" s="366"/>
      <c r="RGB6" s="366"/>
      <c r="RGC6" s="366"/>
      <c r="RGD6" s="366"/>
      <c r="RGE6" s="366"/>
      <c r="RGF6" s="366"/>
      <c r="RGG6" s="366"/>
      <c r="RGH6" s="366"/>
      <c r="RGI6" s="366"/>
      <c r="RGJ6" s="366"/>
      <c r="RGK6" s="366"/>
      <c r="RGL6" s="366"/>
      <c r="RGM6" s="366"/>
      <c r="RGN6" s="366"/>
      <c r="RGO6" s="366"/>
      <c r="RGP6" s="366"/>
      <c r="RGQ6" s="366"/>
      <c r="RGR6" s="366"/>
      <c r="RGS6" s="366"/>
      <c r="RGT6" s="366"/>
      <c r="RGU6" s="366"/>
      <c r="RGV6" s="366"/>
      <c r="RGW6" s="366"/>
      <c r="RGX6" s="366"/>
      <c r="RGY6" s="366"/>
      <c r="RGZ6" s="366"/>
      <c r="RHA6" s="366"/>
      <c r="RHB6" s="366"/>
      <c r="RHC6" s="366"/>
      <c r="RHD6" s="366"/>
      <c r="RHE6" s="366"/>
      <c r="RHF6" s="366"/>
      <c r="RHG6" s="366"/>
      <c r="RHH6" s="366"/>
      <c r="RHI6" s="366"/>
      <c r="RHJ6" s="366"/>
      <c r="RHK6" s="366"/>
      <c r="RHL6" s="366"/>
      <c r="RHM6" s="366"/>
      <c r="RHN6" s="366"/>
      <c r="RHO6" s="366"/>
      <c r="RHP6" s="366"/>
      <c r="RHQ6" s="366"/>
      <c r="RHR6" s="366"/>
      <c r="RHS6" s="366"/>
      <c r="RHT6" s="366"/>
      <c r="RHU6" s="366"/>
      <c r="RHV6" s="366"/>
      <c r="RHW6" s="366"/>
      <c r="RHX6" s="366"/>
      <c r="RHY6" s="366"/>
      <c r="RHZ6" s="366"/>
      <c r="RIA6" s="366"/>
      <c r="RIB6" s="366"/>
      <c r="RIC6" s="366"/>
      <c r="RID6" s="366"/>
      <c r="RIE6" s="366"/>
      <c r="RIF6" s="366"/>
      <c r="RIG6" s="366"/>
      <c r="RIH6" s="366"/>
      <c r="RII6" s="366"/>
      <c r="RIJ6" s="366"/>
      <c r="RIK6" s="366"/>
      <c r="RIL6" s="366"/>
      <c r="RIM6" s="366"/>
      <c r="RIN6" s="366"/>
      <c r="RIO6" s="366"/>
      <c r="RIP6" s="366"/>
      <c r="RIQ6" s="366"/>
      <c r="RIR6" s="366"/>
      <c r="RIS6" s="366"/>
      <c r="RIT6" s="366"/>
      <c r="RIU6" s="366"/>
      <c r="RIV6" s="366"/>
      <c r="RIW6" s="366"/>
      <c r="RIX6" s="366"/>
      <c r="RIY6" s="366"/>
      <c r="RIZ6" s="366"/>
      <c r="RJA6" s="366"/>
      <c r="RJB6" s="366"/>
      <c r="RJC6" s="366"/>
      <c r="RJD6" s="366"/>
      <c r="RJE6" s="366"/>
      <c r="RJF6" s="366"/>
      <c r="RJG6" s="366"/>
      <c r="RJH6" s="366"/>
      <c r="RJI6" s="366"/>
      <c r="RJJ6" s="366"/>
      <c r="RJK6" s="366"/>
      <c r="RJL6" s="366"/>
      <c r="RJM6" s="366"/>
      <c r="RJN6" s="366"/>
      <c r="RJO6" s="366"/>
      <c r="RJP6" s="366"/>
      <c r="RJQ6" s="366"/>
      <c r="RJR6" s="366"/>
      <c r="RJS6" s="366"/>
      <c r="RJT6" s="366"/>
      <c r="RJU6" s="366"/>
      <c r="RJV6" s="366"/>
      <c r="RJW6" s="366"/>
      <c r="RJX6" s="366"/>
      <c r="RJY6" s="366"/>
      <c r="RJZ6" s="366"/>
      <c r="RKA6" s="366"/>
      <c r="RKB6" s="366"/>
      <c r="RKC6" s="366"/>
      <c r="RKD6" s="366"/>
      <c r="RKE6" s="366"/>
      <c r="RKF6" s="366"/>
      <c r="RKG6" s="366"/>
      <c r="RKH6" s="366"/>
      <c r="RKI6" s="366"/>
      <c r="RKJ6" s="366"/>
      <c r="RKK6" s="366"/>
      <c r="RKL6" s="366"/>
      <c r="RKM6" s="366"/>
      <c r="RKN6" s="366"/>
      <c r="RKO6" s="366"/>
      <c r="RKP6" s="366"/>
      <c r="RKQ6" s="366"/>
      <c r="RKR6" s="366"/>
      <c r="RKS6" s="366"/>
      <c r="RKT6" s="366"/>
      <c r="RKU6" s="366"/>
      <c r="RKV6" s="366"/>
      <c r="RKW6" s="366"/>
      <c r="RKX6" s="366"/>
      <c r="RKY6" s="366"/>
      <c r="RKZ6" s="366"/>
      <c r="RLA6" s="366"/>
      <c r="RLB6" s="366"/>
      <c r="RLC6" s="366"/>
      <c r="RLD6" s="366"/>
      <c r="RLE6" s="366"/>
      <c r="RLF6" s="366"/>
      <c r="RLG6" s="366"/>
      <c r="RLH6" s="366"/>
      <c r="RLI6" s="366"/>
      <c r="RLJ6" s="366"/>
      <c r="RLK6" s="366"/>
      <c r="RLL6" s="366"/>
      <c r="RLM6" s="366"/>
      <c r="RLN6" s="366"/>
      <c r="RLO6" s="366"/>
      <c r="RLP6" s="366"/>
      <c r="RLQ6" s="366"/>
      <c r="RLR6" s="366"/>
      <c r="RLS6" s="366"/>
      <c r="RLT6" s="366"/>
      <c r="RLU6" s="366"/>
      <c r="RLV6" s="366"/>
      <c r="RLW6" s="366"/>
      <c r="RLX6" s="366"/>
      <c r="RLY6" s="366"/>
      <c r="RLZ6" s="366"/>
      <c r="RMA6" s="366"/>
      <c r="RMB6" s="366"/>
      <c r="RMC6" s="366"/>
      <c r="RMD6" s="366"/>
      <c r="RME6" s="366"/>
      <c r="RMF6" s="366"/>
      <c r="RMG6" s="366"/>
      <c r="RMH6" s="366"/>
      <c r="RMI6" s="366"/>
      <c r="RMJ6" s="366"/>
      <c r="RMK6" s="366"/>
      <c r="RML6" s="366"/>
      <c r="RMM6" s="366"/>
      <c r="RMN6" s="366"/>
      <c r="RMO6" s="366"/>
      <c r="RMP6" s="366"/>
      <c r="RMQ6" s="366"/>
      <c r="RMR6" s="366"/>
      <c r="RMS6" s="366"/>
      <c r="RMT6" s="366"/>
      <c r="RMU6" s="366"/>
      <c r="RMV6" s="366"/>
      <c r="RMW6" s="366"/>
      <c r="RMX6" s="366"/>
      <c r="RMY6" s="366"/>
      <c r="RMZ6" s="366"/>
      <c r="RNA6" s="366"/>
      <c r="RNB6" s="366"/>
      <c r="RNC6" s="366"/>
      <c r="RND6" s="366"/>
      <c r="RNE6" s="366"/>
      <c r="RNF6" s="366"/>
      <c r="RNG6" s="366"/>
      <c r="RNH6" s="366"/>
      <c r="RNI6" s="366"/>
      <c r="RNJ6" s="366"/>
      <c r="RNK6" s="366"/>
      <c r="RNL6" s="366"/>
      <c r="RNM6" s="366"/>
      <c r="RNN6" s="366"/>
      <c r="RNO6" s="366"/>
      <c r="RNP6" s="366"/>
      <c r="RNQ6" s="366"/>
      <c r="RNR6" s="366"/>
      <c r="RNS6" s="366"/>
      <c r="RNT6" s="366"/>
      <c r="RNU6" s="366"/>
      <c r="RNV6" s="366"/>
      <c r="RNW6" s="366"/>
      <c r="RNX6" s="366"/>
      <c r="RNY6" s="366"/>
      <c r="RNZ6" s="366"/>
      <c r="ROA6" s="366"/>
      <c r="ROB6" s="366"/>
      <c r="ROC6" s="366"/>
      <c r="ROD6" s="366"/>
      <c r="ROE6" s="366"/>
      <c r="ROF6" s="366"/>
      <c r="ROG6" s="366"/>
      <c r="ROH6" s="366"/>
      <c r="ROI6" s="366"/>
      <c r="ROJ6" s="366"/>
      <c r="ROK6" s="366"/>
      <c r="ROL6" s="366"/>
      <c r="ROM6" s="366"/>
      <c r="RON6" s="366"/>
      <c r="ROO6" s="366"/>
      <c r="ROP6" s="366"/>
      <c r="ROQ6" s="366"/>
      <c r="ROR6" s="366"/>
      <c r="ROS6" s="366"/>
      <c r="ROT6" s="366"/>
      <c r="ROU6" s="366"/>
      <c r="ROV6" s="366"/>
      <c r="ROW6" s="366"/>
      <c r="ROX6" s="366"/>
      <c r="ROY6" s="366"/>
      <c r="ROZ6" s="366"/>
      <c r="RPA6" s="366"/>
      <c r="RPB6" s="366"/>
      <c r="RPC6" s="366"/>
      <c r="RPD6" s="366"/>
      <c r="RPE6" s="366"/>
      <c r="RPF6" s="366"/>
      <c r="RPG6" s="366"/>
      <c r="RPH6" s="366"/>
      <c r="RPI6" s="366"/>
      <c r="RPJ6" s="366"/>
      <c r="RPK6" s="366"/>
      <c r="RPL6" s="366"/>
      <c r="RPM6" s="366"/>
      <c r="RPN6" s="366"/>
      <c r="RPO6" s="366"/>
      <c r="RPP6" s="366"/>
      <c r="RPQ6" s="366"/>
      <c r="RPR6" s="366"/>
      <c r="RPS6" s="366"/>
      <c r="RPT6" s="366"/>
      <c r="RPU6" s="366"/>
      <c r="RPV6" s="366"/>
      <c r="RPW6" s="366"/>
      <c r="RPX6" s="366"/>
      <c r="RPY6" s="366"/>
      <c r="RPZ6" s="366"/>
      <c r="RQA6" s="366"/>
      <c r="RQB6" s="366"/>
      <c r="RQC6" s="366"/>
      <c r="RQD6" s="366"/>
      <c r="RQE6" s="366"/>
      <c r="RQF6" s="366"/>
      <c r="RQG6" s="366"/>
      <c r="RQH6" s="366"/>
      <c r="RQI6" s="366"/>
      <c r="RQJ6" s="366"/>
      <c r="RQK6" s="366"/>
      <c r="RQL6" s="366"/>
      <c r="RQM6" s="366"/>
      <c r="RQN6" s="366"/>
      <c r="RQO6" s="366"/>
      <c r="RQP6" s="366"/>
      <c r="RQQ6" s="366"/>
      <c r="RQR6" s="366"/>
      <c r="RQS6" s="366"/>
      <c r="RQT6" s="366"/>
      <c r="RQU6" s="366"/>
      <c r="RQV6" s="366"/>
      <c r="RQW6" s="366"/>
      <c r="RQX6" s="366"/>
      <c r="RQY6" s="366"/>
      <c r="RQZ6" s="366"/>
      <c r="RRA6" s="366"/>
      <c r="RRB6" s="366"/>
      <c r="RRC6" s="366"/>
      <c r="RRD6" s="366"/>
      <c r="RRE6" s="366"/>
      <c r="RRF6" s="366"/>
      <c r="RRG6" s="366"/>
      <c r="RRH6" s="366"/>
      <c r="RRI6" s="366"/>
      <c r="RRJ6" s="366"/>
      <c r="RRK6" s="366"/>
      <c r="RRL6" s="366"/>
      <c r="RRM6" s="366"/>
      <c r="RRN6" s="366"/>
      <c r="RRO6" s="366"/>
      <c r="RRP6" s="366"/>
      <c r="RRQ6" s="366"/>
      <c r="RRR6" s="366"/>
      <c r="RRS6" s="366"/>
      <c r="RRT6" s="366"/>
      <c r="RRU6" s="366"/>
      <c r="RRV6" s="366"/>
      <c r="RRW6" s="366"/>
      <c r="RRX6" s="366"/>
      <c r="RRY6" s="366"/>
      <c r="RRZ6" s="366"/>
      <c r="RSA6" s="366"/>
      <c r="RSB6" s="366"/>
      <c r="RSC6" s="366"/>
      <c r="RSD6" s="366"/>
      <c r="RSE6" s="366"/>
      <c r="RSF6" s="366"/>
      <c r="RSG6" s="366"/>
      <c r="RSH6" s="366"/>
      <c r="RSI6" s="366"/>
      <c r="RSJ6" s="366"/>
      <c r="RSK6" s="366"/>
      <c r="RSL6" s="366"/>
      <c r="RSM6" s="366"/>
      <c r="RSN6" s="366"/>
      <c r="RSO6" s="366"/>
      <c r="RSP6" s="366"/>
      <c r="RSQ6" s="366"/>
      <c r="RSR6" s="366"/>
      <c r="RSS6" s="366"/>
      <c r="RST6" s="366"/>
      <c r="RSU6" s="366"/>
      <c r="RSV6" s="366"/>
      <c r="RSW6" s="366"/>
      <c r="RSX6" s="366"/>
      <c r="RSY6" s="366"/>
      <c r="RSZ6" s="366"/>
      <c r="RTA6" s="366"/>
      <c r="RTB6" s="366"/>
      <c r="RTC6" s="366"/>
      <c r="RTD6" s="366"/>
      <c r="RTE6" s="366"/>
      <c r="RTF6" s="366"/>
      <c r="RTG6" s="366"/>
      <c r="RTH6" s="366"/>
      <c r="RTI6" s="366"/>
      <c r="RTJ6" s="366"/>
      <c r="RTK6" s="366"/>
      <c r="RTL6" s="366"/>
      <c r="RTM6" s="366"/>
      <c r="RTN6" s="366"/>
      <c r="RTO6" s="366"/>
      <c r="RTP6" s="366"/>
      <c r="RTQ6" s="366"/>
      <c r="RTR6" s="366"/>
      <c r="RTS6" s="366"/>
      <c r="RTT6" s="366"/>
      <c r="RTU6" s="366"/>
      <c r="RTV6" s="366"/>
      <c r="RTW6" s="366"/>
      <c r="RTX6" s="366"/>
      <c r="RTY6" s="366"/>
      <c r="RTZ6" s="366"/>
      <c r="RUA6" s="366"/>
      <c r="RUB6" s="366"/>
      <c r="RUC6" s="366"/>
      <c r="RUD6" s="366"/>
      <c r="RUE6" s="366"/>
      <c r="RUF6" s="366"/>
      <c r="RUG6" s="366"/>
      <c r="RUH6" s="366"/>
      <c r="RUI6" s="366"/>
      <c r="RUJ6" s="366"/>
      <c r="RUK6" s="366"/>
      <c r="RUL6" s="366"/>
      <c r="RUM6" s="366"/>
      <c r="RUN6" s="366"/>
      <c r="RUO6" s="366"/>
      <c r="RUP6" s="366"/>
      <c r="RUQ6" s="366"/>
      <c r="RUR6" s="366"/>
      <c r="RUS6" s="366"/>
      <c r="RUT6" s="366"/>
      <c r="RUU6" s="366"/>
      <c r="RUV6" s="366"/>
      <c r="RUW6" s="366"/>
      <c r="RUX6" s="366"/>
      <c r="RUY6" s="366"/>
      <c r="RUZ6" s="366"/>
      <c r="RVA6" s="366"/>
      <c r="RVB6" s="366"/>
      <c r="RVC6" s="366"/>
      <c r="RVD6" s="366"/>
      <c r="RVE6" s="366"/>
      <c r="RVF6" s="366"/>
      <c r="RVG6" s="366"/>
      <c r="RVH6" s="366"/>
      <c r="RVI6" s="366"/>
      <c r="RVJ6" s="366"/>
      <c r="RVK6" s="366"/>
      <c r="RVL6" s="366"/>
      <c r="RVM6" s="366"/>
      <c r="RVN6" s="366"/>
      <c r="RVO6" s="366"/>
      <c r="RVP6" s="366"/>
      <c r="RVQ6" s="366"/>
      <c r="RVR6" s="366"/>
      <c r="RVS6" s="366"/>
      <c r="RVT6" s="366"/>
      <c r="RVU6" s="366"/>
      <c r="RVV6" s="366"/>
      <c r="RVW6" s="366"/>
      <c r="RVX6" s="366"/>
      <c r="RVY6" s="366"/>
      <c r="RVZ6" s="366"/>
      <c r="RWA6" s="366"/>
      <c r="RWB6" s="366"/>
      <c r="RWC6" s="366"/>
      <c r="RWD6" s="366"/>
      <c r="RWE6" s="366"/>
      <c r="RWF6" s="366"/>
      <c r="RWG6" s="366"/>
      <c r="RWH6" s="366"/>
      <c r="RWI6" s="366"/>
      <c r="RWJ6" s="366"/>
      <c r="RWK6" s="366"/>
      <c r="RWL6" s="366"/>
      <c r="RWM6" s="366"/>
      <c r="RWN6" s="366"/>
      <c r="RWO6" s="366"/>
      <c r="RWP6" s="366"/>
      <c r="RWQ6" s="366"/>
      <c r="RWR6" s="366"/>
      <c r="RWS6" s="366"/>
      <c r="RWT6" s="366"/>
      <c r="RWU6" s="366"/>
      <c r="RWV6" s="366"/>
      <c r="RWW6" s="366"/>
      <c r="RWX6" s="366"/>
      <c r="RWY6" s="366"/>
      <c r="RWZ6" s="366"/>
      <c r="RXA6" s="366"/>
      <c r="RXB6" s="366"/>
      <c r="RXC6" s="366"/>
      <c r="RXD6" s="366"/>
      <c r="RXE6" s="366"/>
      <c r="RXF6" s="366"/>
      <c r="RXG6" s="366"/>
      <c r="RXH6" s="366"/>
      <c r="RXI6" s="366"/>
      <c r="RXJ6" s="366"/>
      <c r="RXK6" s="366"/>
      <c r="RXL6" s="366"/>
      <c r="RXM6" s="366"/>
      <c r="RXN6" s="366"/>
      <c r="RXO6" s="366"/>
      <c r="RXP6" s="366"/>
      <c r="RXQ6" s="366"/>
      <c r="RXR6" s="366"/>
      <c r="RXS6" s="366"/>
      <c r="RXT6" s="366"/>
      <c r="RXU6" s="366"/>
      <c r="RXV6" s="366"/>
      <c r="RXW6" s="366"/>
      <c r="RXX6" s="366"/>
      <c r="RXY6" s="366"/>
      <c r="RXZ6" s="366"/>
      <c r="RYA6" s="366"/>
      <c r="RYB6" s="366"/>
      <c r="RYC6" s="366"/>
      <c r="RYD6" s="366"/>
      <c r="RYE6" s="366"/>
      <c r="RYF6" s="366"/>
      <c r="RYG6" s="366"/>
      <c r="RYH6" s="366"/>
      <c r="RYI6" s="366"/>
      <c r="RYJ6" s="366"/>
      <c r="RYK6" s="366"/>
      <c r="RYL6" s="366"/>
      <c r="RYM6" s="366"/>
      <c r="RYN6" s="366"/>
      <c r="RYO6" s="366"/>
      <c r="RYP6" s="366"/>
      <c r="RYQ6" s="366"/>
      <c r="RYR6" s="366"/>
      <c r="RYS6" s="366"/>
      <c r="RYT6" s="366"/>
      <c r="RYU6" s="366"/>
      <c r="RYV6" s="366"/>
      <c r="RYW6" s="366"/>
      <c r="RYX6" s="366"/>
      <c r="RYY6" s="366"/>
      <c r="RYZ6" s="366"/>
      <c r="RZA6" s="366"/>
      <c r="RZB6" s="366"/>
      <c r="RZC6" s="366"/>
      <c r="RZD6" s="366"/>
      <c r="RZE6" s="366"/>
      <c r="RZF6" s="366"/>
      <c r="RZG6" s="366"/>
      <c r="RZH6" s="366"/>
      <c r="RZI6" s="366"/>
      <c r="RZJ6" s="366"/>
      <c r="RZK6" s="366"/>
      <c r="RZL6" s="366"/>
      <c r="RZM6" s="366"/>
      <c r="RZN6" s="366"/>
      <c r="RZO6" s="366"/>
      <c r="RZP6" s="366"/>
      <c r="RZQ6" s="366"/>
      <c r="RZR6" s="366"/>
      <c r="RZS6" s="366"/>
      <c r="RZT6" s="366"/>
      <c r="RZU6" s="366"/>
      <c r="RZV6" s="366"/>
      <c r="RZW6" s="366"/>
      <c r="RZX6" s="366"/>
      <c r="RZY6" s="366"/>
      <c r="RZZ6" s="366"/>
      <c r="SAA6" s="366"/>
      <c r="SAB6" s="366"/>
      <c r="SAC6" s="366"/>
      <c r="SAD6" s="366"/>
      <c r="SAE6" s="366"/>
      <c r="SAF6" s="366"/>
      <c r="SAG6" s="366"/>
      <c r="SAH6" s="366"/>
      <c r="SAI6" s="366"/>
      <c r="SAJ6" s="366"/>
      <c r="SAK6" s="366"/>
      <c r="SAL6" s="366"/>
      <c r="SAM6" s="366"/>
      <c r="SAN6" s="366"/>
      <c r="SAO6" s="366"/>
      <c r="SAP6" s="366"/>
      <c r="SAQ6" s="366"/>
      <c r="SAR6" s="366"/>
      <c r="SAS6" s="366"/>
      <c r="SAT6" s="366"/>
      <c r="SAU6" s="366"/>
      <c r="SAV6" s="366"/>
      <c r="SAW6" s="366"/>
      <c r="SAX6" s="366"/>
      <c r="SAY6" s="366"/>
      <c r="SAZ6" s="366"/>
      <c r="SBA6" s="366"/>
      <c r="SBB6" s="366"/>
      <c r="SBC6" s="366"/>
      <c r="SBD6" s="366"/>
      <c r="SBE6" s="366"/>
      <c r="SBF6" s="366"/>
      <c r="SBG6" s="366"/>
      <c r="SBH6" s="366"/>
      <c r="SBI6" s="366"/>
      <c r="SBJ6" s="366"/>
      <c r="SBK6" s="366"/>
      <c r="SBL6" s="366"/>
      <c r="SBM6" s="366"/>
      <c r="SBN6" s="366"/>
      <c r="SBO6" s="366"/>
      <c r="SBP6" s="366"/>
      <c r="SBQ6" s="366"/>
      <c r="SBR6" s="366"/>
      <c r="SBS6" s="366"/>
      <c r="SBT6" s="366"/>
      <c r="SBU6" s="366"/>
      <c r="SBV6" s="366"/>
      <c r="SBW6" s="366"/>
      <c r="SBX6" s="366"/>
      <c r="SBY6" s="366"/>
      <c r="SBZ6" s="366"/>
      <c r="SCA6" s="366"/>
      <c r="SCB6" s="366"/>
      <c r="SCC6" s="366"/>
      <c r="SCD6" s="366"/>
      <c r="SCE6" s="366"/>
      <c r="SCF6" s="366"/>
      <c r="SCG6" s="366"/>
      <c r="SCH6" s="366"/>
      <c r="SCI6" s="366"/>
      <c r="SCJ6" s="366"/>
      <c r="SCK6" s="366"/>
      <c r="SCL6" s="366"/>
      <c r="SCM6" s="366"/>
      <c r="SCN6" s="366"/>
      <c r="SCO6" s="366"/>
      <c r="SCP6" s="366"/>
      <c r="SCQ6" s="366"/>
      <c r="SCR6" s="366"/>
      <c r="SCS6" s="366"/>
      <c r="SCT6" s="366"/>
      <c r="SCU6" s="366"/>
      <c r="SCV6" s="366"/>
      <c r="SCW6" s="366"/>
      <c r="SCX6" s="366"/>
      <c r="SCY6" s="366"/>
      <c r="SCZ6" s="366"/>
      <c r="SDA6" s="366"/>
      <c r="SDB6" s="366"/>
      <c r="SDC6" s="366"/>
      <c r="SDD6" s="366"/>
      <c r="SDE6" s="366"/>
      <c r="SDF6" s="366"/>
      <c r="SDG6" s="366"/>
      <c r="SDH6" s="366"/>
      <c r="SDI6" s="366"/>
      <c r="SDJ6" s="366"/>
      <c r="SDK6" s="366"/>
      <c r="SDL6" s="366"/>
      <c r="SDM6" s="366"/>
      <c r="SDN6" s="366"/>
      <c r="SDO6" s="366"/>
      <c r="SDP6" s="366"/>
      <c r="SDQ6" s="366"/>
      <c r="SDR6" s="366"/>
      <c r="SDS6" s="366"/>
      <c r="SDT6" s="366"/>
      <c r="SDU6" s="366"/>
      <c r="SDV6" s="366"/>
      <c r="SDW6" s="366"/>
      <c r="SDX6" s="366"/>
      <c r="SDY6" s="366"/>
      <c r="SDZ6" s="366"/>
      <c r="SEA6" s="366"/>
      <c r="SEB6" s="366"/>
      <c r="SEC6" s="366"/>
      <c r="SED6" s="366"/>
      <c r="SEE6" s="366"/>
      <c r="SEF6" s="366"/>
      <c r="SEG6" s="366"/>
      <c r="SEH6" s="366"/>
      <c r="SEI6" s="366"/>
      <c r="SEJ6" s="366"/>
      <c r="SEK6" s="366"/>
      <c r="SEL6" s="366"/>
      <c r="SEM6" s="366"/>
      <c r="SEN6" s="366"/>
      <c r="SEO6" s="366"/>
      <c r="SEP6" s="366"/>
      <c r="SEQ6" s="366"/>
      <c r="SER6" s="366"/>
      <c r="SES6" s="366"/>
      <c r="SET6" s="366"/>
      <c r="SEU6" s="366"/>
      <c r="SEV6" s="366"/>
      <c r="SEW6" s="366"/>
      <c r="SEX6" s="366"/>
      <c r="SEY6" s="366"/>
      <c r="SEZ6" s="366"/>
      <c r="SFA6" s="366"/>
      <c r="SFB6" s="366"/>
      <c r="SFC6" s="366"/>
      <c r="SFD6" s="366"/>
      <c r="SFE6" s="366"/>
      <c r="SFF6" s="366"/>
      <c r="SFG6" s="366"/>
      <c r="SFH6" s="366"/>
      <c r="SFI6" s="366"/>
      <c r="SFJ6" s="366"/>
      <c r="SFK6" s="366"/>
      <c r="SFL6" s="366"/>
      <c r="SFM6" s="366"/>
      <c r="SFN6" s="366"/>
      <c r="SFO6" s="366"/>
      <c r="SFP6" s="366"/>
      <c r="SFQ6" s="366"/>
      <c r="SFR6" s="366"/>
      <c r="SFS6" s="366"/>
      <c r="SFT6" s="366"/>
      <c r="SFU6" s="366"/>
      <c r="SFV6" s="366"/>
      <c r="SFW6" s="366"/>
      <c r="SFX6" s="366"/>
      <c r="SFY6" s="366"/>
      <c r="SFZ6" s="366"/>
      <c r="SGA6" s="366"/>
      <c r="SGB6" s="366"/>
      <c r="SGC6" s="366"/>
      <c r="SGD6" s="366"/>
      <c r="SGE6" s="366"/>
      <c r="SGF6" s="366"/>
      <c r="SGG6" s="366"/>
      <c r="SGH6" s="366"/>
      <c r="SGI6" s="366"/>
      <c r="SGJ6" s="366"/>
      <c r="SGK6" s="366"/>
      <c r="SGL6" s="366"/>
      <c r="SGM6" s="366"/>
      <c r="SGN6" s="366"/>
      <c r="SGO6" s="366"/>
      <c r="SGP6" s="366"/>
      <c r="SGQ6" s="366"/>
      <c r="SGR6" s="366"/>
      <c r="SGS6" s="366"/>
      <c r="SGT6" s="366"/>
      <c r="SGU6" s="366"/>
      <c r="SGV6" s="366"/>
      <c r="SGW6" s="366"/>
      <c r="SGX6" s="366"/>
      <c r="SGY6" s="366"/>
      <c r="SGZ6" s="366"/>
      <c r="SHA6" s="366"/>
      <c r="SHB6" s="366"/>
      <c r="SHC6" s="366"/>
      <c r="SHD6" s="366"/>
      <c r="SHE6" s="366"/>
      <c r="SHF6" s="366"/>
      <c r="SHG6" s="366"/>
      <c r="SHH6" s="366"/>
      <c r="SHI6" s="366"/>
      <c r="SHJ6" s="366"/>
      <c r="SHK6" s="366"/>
      <c r="SHL6" s="366"/>
      <c r="SHM6" s="366"/>
      <c r="SHN6" s="366"/>
      <c r="SHO6" s="366"/>
      <c r="SHP6" s="366"/>
      <c r="SHQ6" s="366"/>
      <c r="SHR6" s="366"/>
      <c r="SHS6" s="366"/>
      <c r="SHT6" s="366"/>
      <c r="SHU6" s="366"/>
      <c r="SHV6" s="366"/>
      <c r="SHW6" s="366"/>
      <c r="SHX6" s="366"/>
      <c r="SHY6" s="366"/>
      <c r="SHZ6" s="366"/>
      <c r="SIA6" s="366"/>
      <c r="SIB6" s="366"/>
      <c r="SIC6" s="366"/>
      <c r="SID6" s="366"/>
      <c r="SIE6" s="366"/>
      <c r="SIF6" s="366"/>
      <c r="SIG6" s="366"/>
      <c r="SIH6" s="366"/>
      <c r="SII6" s="366"/>
      <c r="SIJ6" s="366"/>
      <c r="SIK6" s="366"/>
      <c r="SIL6" s="366"/>
      <c r="SIM6" s="366"/>
      <c r="SIN6" s="366"/>
      <c r="SIO6" s="366"/>
      <c r="SIP6" s="366"/>
      <c r="SIQ6" s="366"/>
      <c r="SIR6" s="366"/>
      <c r="SIS6" s="366"/>
      <c r="SIT6" s="366"/>
      <c r="SIU6" s="366"/>
      <c r="SIV6" s="366"/>
      <c r="SIW6" s="366"/>
      <c r="SIX6" s="366"/>
      <c r="SIY6" s="366"/>
      <c r="SIZ6" s="366"/>
      <c r="SJA6" s="366"/>
      <c r="SJB6" s="366"/>
      <c r="SJC6" s="366"/>
      <c r="SJD6" s="366"/>
      <c r="SJE6" s="366"/>
      <c r="SJF6" s="366"/>
      <c r="SJG6" s="366"/>
      <c r="SJH6" s="366"/>
      <c r="SJI6" s="366"/>
      <c r="SJJ6" s="366"/>
      <c r="SJK6" s="366"/>
      <c r="SJL6" s="366"/>
      <c r="SJM6" s="366"/>
      <c r="SJN6" s="366"/>
      <c r="SJO6" s="366"/>
      <c r="SJP6" s="366"/>
      <c r="SJQ6" s="366"/>
      <c r="SJR6" s="366"/>
      <c r="SJS6" s="366"/>
      <c r="SJT6" s="366"/>
      <c r="SJU6" s="366"/>
      <c r="SJV6" s="366"/>
      <c r="SJW6" s="366"/>
      <c r="SJX6" s="366"/>
      <c r="SJY6" s="366"/>
      <c r="SJZ6" s="366"/>
      <c r="SKA6" s="366"/>
      <c r="SKB6" s="366"/>
      <c r="SKC6" s="366"/>
      <c r="SKD6" s="366"/>
      <c r="SKE6" s="366"/>
      <c r="SKF6" s="366"/>
      <c r="SKG6" s="366"/>
      <c r="SKH6" s="366"/>
      <c r="SKI6" s="366"/>
      <c r="SKJ6" s="366"/>
      <c r="SKK6" s="366"/>
      <c r="SKL6" s="366"/>
      <c r="SKM6" s="366"/>
      <c r="SKN6" s="366"/>
      <c r="SKO6" s="366"/>
      <c r="SKP6" s="366"/>
      <c r="SKQ6" s="366"/>
      <c r="SKR6" s="366"/>
      <c r="SKS6" s="366"/>
      <c r="SKT6" s="366"/>
      <c r="SKU6" s="366"/>
      <c r="SKV6" s="366"/>
      <c r="SKW6" s="366"/>
      <c r="SKX6" s="366"/>
      <c r="SKY6" s="366"/>
      <c r="SKZ6" s="366"/>
      <c r="SLA6" s="366"/>
      <c r="SLB6" s="366"/>
      <c r="SLC6" s="366"/>
      <c r="SLD6" s="366"/>
      <c r="SLE6" s="366"/>
      <c r="SLF6" s="366"/>
      <c r="SLG6" s="366"/>
      <c r="SLH6" s="366"/>
      <c r="SLI6" s="366"/>
      <c r="SLJ6" s="366"/>
      <c r="SLK6" s="366"/>
      <c r="SLL6" s="366"/>
      <c r="SLM6" s="366"/>
      <c r="SLN6" s="366"/>
      <c r="SLO6" s="366"/>
      <c r="SLP6" s="366"/>
      <c r="SLQ6" s="366"/>
      <c r="SLR6" s="366"/>
      <c r="SLS6" s="366"/>
      <c r="SLT6" s="366"/>
      <c r="SLU6" s="366"/>
      <c r="SLV6" s="366"/>
      <c r="SLW6" s="366"/>
      <c r="SLX6" s="366"/>
      <c r="SLY6" s="366"/>
      <c r="SLZ6" s="366"/>
      <c r="SMA6" s="366"/>
      <c r="SMB6" s="366"/>
      <c r="SMC6" s="366"/>
      <c r="SMD6" s="366"/>
      <c r="SME6" s="366"/>
      <c r="SMF6" s="366"/>
      <c r="SMG6" s="366"/>
      <c r="SMH6" s="366"/>
      <c r="SMI6" s="366"/>
      <c r="SMJ6" s="366"/>
      <c r="SMK6" s="366"/>
      <c r="SML6" s="366"/>
      <c r="SMM6" s="366"/>
      <c r="SMN6" s="366"/>
      <c r="SMO6" s="366"/>
      <c r="SMP6" s="366"/>
      <c r="SMQ6" s="366"/>
      <c r="SMR6" s="366"/>
      <c r="SMS6" s="366"/>
      <c r="SMT6" s="366"/>
      <c r="SMU6" s="366"/>
      <c r="SMV6" s="366"/>
      <c r="SMW6" s="366"/>
      <c r="SMX6" s="366"/>
      <c r="SMY6" s="366"/>
      <c r="SMZ6" s="366"/>
      <c r="SNA6" s="366"/>
      <c r="SNB6" s="366"/>
      <c r="SNC6" s="366"/>
      <c r="SND6" s="366"/>
      <c r="SNE6" s="366"/>
      <c r="SNF6" s="366"/>
      <c r="SNG6" s="366"/>
      <c r="SNH6" s="366"/>
      <c r="SNI6" s="366"/>
      <c r="SNJ6" s="366"/>
      <c r="SNK6" s="366"/>
      <c r="SNL6" s="366"/>
      <c r="SNM6" s="366"/>
      <c r="SNN6" s="366"/>
      <c r="SNO6" s="366"/>
      <c r="SNP6" s="366"/>
      <c r="SNQ6" s="366"/>
      <c r="SNR6" s="366"/>
      <c r="SNS6" s="366"/>
      <c r="SNT6" s="366"/>
      <c r="SNU6" s="366"/>
      <c r="SNV6" s="366"/>
      <c r="SNW6" s="366"/>
      <c r="SNX6" s="366"/>
      <c r="SNY6" s="366"/>
      <c r="SNZ6" s="366"/>
      <c r="SOA6" s="366"/>
      <c r="SOB6" s="366"/>
      <c r="SOC6" s="366"/>
      <c r="SOD6" s="366"/>
      <c r="SOE6" s="366"/>
      <c r="SOF6" s="366"/>
      <c r="SOG6" s="366"/>
      <c r="SOH6" s="366"/>
      <c r="SOI6" s="366"/>
      <c r="SOJ6" s="366"/>
      <c r="SOK6" s="366"/>
      <c r="SOL6" s="366"/>
      <c r="SOM6" s="366"/>
      <c r="SON6" s="366"/>
      <c r="SOO6" s="366"/>
      <c r="SOP6" s="366"/>
      <c r="SOQ6" s="366"/>
      <c r="SOR6" s="366"/>
      <c r="SOS6" s="366"/>
      <c r="SOT6" s="366"/>
      <c r="SOU6" s="366"/>
      <c r="SOV6" s="366"/>
      <c r="SOW6" s="366"/>
      <c r="SOX6" s="366"/>
      <c r="SOY6" s="366"/>
      <c r="SOZ6" s="366"/>
      <c r="SPA6" s="366"/>
      <c r="SPB6" s="366"/>
      <c r="SPC6" s="366"/>
      <c r="SPD6" s="366"/>
      <c r="SPE6" s="366"/>
      <c r="SPF6" s="366"/>
      <c r="SPG6" s="366"/>
      <c r="SPH6" s="366"/>
      <c r="SPI6" s="366"/>
      <c r="SPJ6" s="366"/>
      <c r="SPK6" s="366"/>
      <c r="SPL6" s="366"/>
      <c r="SPM6" s="366"/>
      <c r="SPN6" s="366"/>
      <c r="SPO6" s="366"/>
      <c r="SPP6" s="366"/>
      <c r="SPQ6" s="366"/>
      <c r="SPR6" s="366"/>
      <c r="SPS6" s="366"/>
      <c r="SPT6" s="366"/>
      <c r="SPU6" s="366"/>
      <c r="SPV6" s="366"/>
      <c r="SPW6" s="366"/>
      <c r="SPX6" s="366"/>
      <c r="SPY6" s="366"/>
      <c r="SPZ6" s="366"/>
      <c r="SQA6" s="366"/>
      <c r="SQB6" s="366"/>
      <c r="SQC6" s="366"/>
      <c r="SQD6" s="366"/>
      <c r="SQE6" s="366"/>
      <c r="SQF6" s="366"/>
      <c r="SQG6" s="366"/>
      <c r="SQH6" s="366"/>
      <c r="SQI6" s="366"/>
      <c r="SQJ6" s="366"/>
      <c r="SQK6" s="366"/>
      <c r="SQL6" s="366"/>
      <c r="SQM6" s="366"/>
      <c r="SQN6" s="366"/>
      <c r="SQO6" s="366"/>
      <c r="SQP6" s="366"/>
      <c r="SQQ6" s="366"/>
      <c r="SQR6" s="366"/>
      <c r="SQS6" s="366"/>
      <c r="SQT6" s="366"/>
      <c r="SQU6" s="366"/>
      <c r="SQV6" s="366"/>
      <c r="SQW6" s="366"/>
      <c r="SQX6" s="366"/>
      <c r="SQY6" s="366"/>
      <c r="SQZ6" s="366"/>
      <c r="SRA6" s="366"/>
      <c r="SRB6" s="366"/>
      <c r="SRC6" s="366"/>
      <c r="SRD6" s="366"/>
      <c r="SRE6" s="366"/>
      <c r="SRF6" s="366"/>
      <c r="SRG6" s="366"/>
      <c r="SRH6" s="366"/>
      <c r="SRI6" s="366"/>
      <c r="SRJ6" s="366"/>
      <c r="SRK6" s="366"/>
      <c r="SRL6" s="366"/>
      <c r="SRM6" s="366"/>
      <c r="SRN6" s="366"/>
      <c r="SRO6" s="366"/>
      <c r="SRP6" s="366"/>
      <c r="SRQ6" s="366"/>
      <c r="SRR6" s="366"/>
      <c r="SRS6" s="366"/>
      <c r="SRT6" s="366"/>
      <c r="SRU6" s="366"/>
      <c r="SRV6" s="366"/>
      <c r="SRW6" s="366"/>
      <c r="SRX6" s="366"/>
      <c r="SRY6" s="366"/>
      <c r="SRZ6" s="366"/>
      <c r="SSA6" s="366"/>
      <c r="SSB6" s="366"/>
      <c r="SSC6" s="366"/>
      <c r="SSD6" s="366"/>
      <c r="SSE6" s="366"/>
      <c r="SSF6" s="366"/>
      <c r="SSG6" s="366"/>
      <c r="SSH6" s="366"/>
      <c r="SSI6" s="366"/>
      <c r="SSJ6" s="366"/>
      <c r="SSK6" s="366"/>
      <c r="SSL6" s="366"/>
      <c r="SSM6" s="366"/>
      <c r="SSN6" s="366"/>
      <c r="SSO6" s="366"/>
      <c r="SSP6" s="366"/>
      <c r="SSQ6" s="366"/>
      <c r="SSR6" s="366"/>
      <c r="SSS6" s="366"/>
      <c r="SST6" s="366"/>
      <c r="SSU6" s="366"/>
      <c r="SSV6" s="366"/>
      <c r="SSW6" s="366"/>
      <c r="SSX6" s="366"/>
      <c r="SSY6" s="366"/>
      <c r="SSZ6" s="366"/>
      <c r="STA6" s="366"/>
      <c r="STB6" s="366"/>
      <c r="STC6" s="366"/>
      <c r="STD6" s="366"/>
      <c r="STE6" s="366"/>
      <c r="STF6" s="366"/>
      <c r="STG6" s="366"/>
      <c r="STH6" s="366"/>
      <c r="STI6" s="366"/>
      <c r="STJ6" s="366"/>
      <c r="STK6" s="366"/>
      <c r="STL6" s="366"/>
      <c r="STM6" s="366"/>
      <c r="STN6" s="366"/>
      <c r="STO6" s="366"/>
      <c r="STP6" s="366"/>
      <c r="STQ6" s="366"/>
      <c r="STR6" s="366"/>
      <c r="STS6" s="366"/>
      <c r="STT6" s="366"/>
      <c r="STU6" s="366"/>
      <c r="STV6" s="366"/>
      <c r="STW6" s="366"/>
      <c r="STX6" s="366"/>
      <c r="STY6" s="366"/>
      <c r="STZ6" s="366"/>
      <c r="SUA6" s="366"/>
      <c r="SUB6" s="366"/>
      <c r="SUC6" s="366"/>
      <c r="SUD6" s="366"/>
      <c r="SUE6" s="366"/>
      <c r="SUF6" s="366"/>
      <c r="SUG6" s="366"/>
      <c r="SUH6" s="366"/>
      <c r="SUI6" s="366"/>
      <c r="SUJ6" s="366"/>
      <c r="SUK6" s="366"/>
      <c r="SUL6" s="366"/>
      <c r="SUM6" s="366"/>
      <c r="SUN6" s="366"/>
      <c r="SUO6" s="366"/>
      <c r="SUP6" s="366"/>
      <c r="SUQ6" s="366"/>
      <c r="SUR6" s="366"/>
      <c r="SUS6" s="366"/>
      <c r="SUT6" s="366"/>
      <c r="SUU6" s="366"/>
      <c r="SUV6" s="366"/>
      <c r="SUW6" s="366"/>
      <c r="SUX6" s="366"/>
      <c r="SUY6" s="366"/>
      <c r="SUZ6" s="366"/>
      <c r="SVA6" s="366"/>
      <c r="SVB6" s="366"/>
      <c r="SVC6" s="366"/>
      <c r="SVD6" s="366"/>
      <c r="SVE6" s="366"/>
      <c r="SVF6" s="366"/>
      <c r="SVG6" s="366"/>
      <c r="SVH6" s="366"/>
      <c r="SVI6" s="366"/>
      <c r="SVJ6" s="366"/>
      <c r="SVK6" s="366"/>
      <c r="SVL6" s="366"/>
      <c r="SVM6" s="366"/>
      <c r="SVN6" s="366"/>
      <c r="SVO6" s="366"/>
      <c r="SVP6" s="366"/>
      <c r="SVQ6" s="366"/>
      <c r="SVR6" s="366"/>
      <c r="SVS6" s="366"/>
      <c r="SVT6" s="366"/>
      <c r="SVU6" s="366"/>
      <c r="SVV6" s="366"/>
      <c r="SVW6" s="366"/>
      <c r="SVX6" s="366"/>
      <c r="SVY6" s="366"/>
      <c r="SVZ6" s="366"/>
      <c r="SWA6" s="366"/>
      <c r="SWB6" s="366"/>
      <c r="SWC6" s="366"/>
      <c r="SWD6" s="366"/>
      <c r="SWE6" s="366"/>
      <c r="SWF6" s="366"/>
      <c r="SWG6" s="366"/>
      <c r="SWH6" s="366"/>
      <c r="SWI6" s="366"/>
      <c r="SWJ6" s="366"/>
      <c r="SWK6" s="366"/>
      <c r="SWL6" s="366"/>
      <c r="SWM6" s="366"/>
      <c r="SWN6" s="366"/>
      <c r="SWO6" s="366"/>
      <c r="SWP6" s="366"/>
      <c r="SWQ6" s="366"/>
      <c r="SWR6" s="366"/>
      <c r="SWS6" s="366"/>
      <c r="SWT6" s="366"/>
      <c r="SWU6" s="366"/>
      <c r="SWV6" s="366"/>
      <c r="SWW6" s="366"/>
      <c r="SWX6" s="366"/>
      <c r="SWY6" s="366"/>
      <c r="SWZ6" s="366"/>
      <c r="SXA6" s="366"/>
      <c r="SXB6" s="366"/>
      <c r="SXC6" s="366"/>
      <c r="SXD6" s="366"/>
      <c r="SXE6" s="366"/>
      <c r="SXF6" s="366"/>
      <c r="SXG6" s="366"/>
      <c r="SXH6" s="366"/>
      <c r="SXI6" s="366"/>
      <c r="SXJ6" s="366"/>
      <c r="SXK6" s="366"/>
      <c r="SXL6" s="366"/>
      <c r="SXM6" s="366"/>
      <c r="SXN6" s="366"/>
      <c r="SXO6" s="366"/>
      <c r="SXP6" s="366"/>
      <c r="SXQ6" s="366"/>
      <c r="SXR6" s="366"/>
      <c r="SXS6" s="366"/>
      <c r="SXT6" s="366"/>
      <c r="SXU6" s="366"/>
      <c r="SXV6" s="366"/>
      <c r="SXW6" s="366"/>
      <c r="SXX6" s="366"/>
      <c r="SXY6" s="366"/>
      <c r="SXZ6" s="366"/>
      <c r="SYA6" s="366"/>
      <c r="SYB6" s="366"/>
      <c r="SYC6" s="366"/>
      <c r="SYD6" s="366"/>
      <c r="SYE6" s="366"/>
      <c r="SYF6" s="366"/>
      <c r="SYG6" s="366"/>
      <c r="SYH6" s="366"/>
      <c r="SYI6" s="366"/>
      <c r="SYJ6" s="366"/>
      <c r="SYK6" s="366"/>
      <c r="SYL6" s="366"/>
      <c r="SYM6" s="366"/>
      <c r="SYN6" s="366"/>
      <c r="SYO6" s="366"/>
      <c r="SYP6" s="366"/>
      <c r="SYQ6" s="366"/>
      <c r="SYR6" s="366"/>
      <c r="SYS6" s="366"/>
      <c r="SYT6" s="366"/>
      <c r="SYU6" s="366"/>
      <c r="SYV6" s="366"/>
      <c r="SYW6" s="366"/>
      <c r="SYX6" s="366"/>
      <c r="SYY6" s="366"/>
      <c r="SYZ6" s="366"/>
      <c r="SZA6" s="366"/>
      <c r="SZB6" s="366"/>
      <c r="SZC6" s="366"/>
      <c r="SZD6" s="366"/>
      <c r="SZE6" s="366"/>
      <c r="SZF6" s="366"/>
      <c r="SZG6" s="366"/>
      <c r="SZH6" s="366"/>
      <c r="SZI6" s="366"/>
      <c r="SZJ6" s="366"/>
      <c r="SZK6" s="366"/>
      <c r="SZL6" s="366"/>
      <c r="SZM6" s="366"/>
      <c r="SZN6" s="366"/>
      <c r="SZO6" s="366"/>
      <c r="SZP6" s="366"/>
      <c r="SZQ6" s="366"/>
      <c r="SZR6" s="366"/>
      <c r="SZS6" s="366"/>
      <c r="SZT6" s="366"/>
      <c r="SZU6" s="366"/>
      <c r="SZV6" s="366"/>
      <c r="SZW6" s="366"/>
      <c r="SZX6" s="366"/>
      <c r="SZY6" s="366"/>
      <c r="SZZ6" s="366"/>
      <c r="TAA6" s="366"/>
      <c r="TAB6" s="366"/>
      <c r="TAC6" s="366"/>
      <c r="TAD6" s="366"/>
      <c r="TAE6" s="366"/>
      <c r="TAF6" s="366"/>
      <c r="TAG6" s="366"/>
      <c r="TAH6" s="366"/>
      <c r="TAI6" s="366"/>
      <c r="TAJ6" s="366"/>
      <c r="TAK6" s="366"/>
      <c r="TAL6" s="366"/>
      <c r="TAM6" s="366"/>
      <c r="TAN6" s="366"/>
      <c r="TAO6" s="366"/>
      <c r="TAP6" s="366"/>
      <c r="TAQ6" s="366"/>
      <c r="TAR6" s="366"/>
      <c r="TAS6" s="366"/>
      <c r="TAT6" s="366"/>
      <c r="TAU6" s="366"/>
      <c r="TAV6" s="366"/>
      <c r="TAW6" s="366"/>
      <c r="TAX6" s="366"/>
      <c r="TAY6" s="366"/>
      <c r="TAZ6" s="366"/>
      <c r="TBA6" s="366"/>
      <c r="TBB6" s="366"/>
      <c r="TBC6" s="366"/>
      <c r="TBD6" s="366"/>
      <c r="TBE6" s="366"/>
      <c r="TBF6" s="366"/>
      <c r="TBG6" s="366"/>
      <c r="TBH6" s="366"/>
      <c r="TBI6" s="366"/>
      <c r="TBJ6" s="366"/>
      <c r="TBK6" s="366"/>
      <c r="TBL6" s="366"/>
      <c r="TBM6" s="366"/>
      <c r="TBN6" s="366"/>
      <c r="TBO6" s="366"/>
      <c r="TBP6" s="366"/>
      <c r="TBQ6" s="366"/>
      <c r="TBR6" s="366"/>
      <c r="TBS6" s="366"/>
      <c r="TBT6" s="366"/>
      <c r="TBU6" s="366"/>
      <c r="TBV6" s="366"/>
      <c r="TBW6" s="366"/>
      <c r="TBX6" s="366"/>
      <c r="TBY6" s="366"/>
      <c r="TBZ6" s="366"/>
      <c r="TCA6" s="366"/>
      <c r="TCB6" s="366"/>
      <c r="TCC6" s="366"/>
      <c r="TCD6" s="366"/>
      <c r="TCE6" s="366"/>
      <c r="TCF6" s="366"/>
      <c r="TCG6" s="366"/>
      <c r="TCH6" s="366"/>
      <c r="TCI6" s="366"/>
      <c r="TCJ6" s="366"/>
      <c r="TCK6" s="366"/>
      <c r="TCL6" s="366"/>
      <c r="TCM6" s="366"/>
      <c r="TCN6" s="366"/>
      <c r="TCO6" s="366"/>
      <c r="TCP6" s="366"/>
      <c r="TCQ6" s="366"/>
      <c r="TCR6" s="366"/>
      <c r="TCS6" s="366"/>
      <c r="TCT6" s="366"/>
      <c r="TCU6" s="366"/>
      <c r="TCV6" s="366"/>
      <c r="TCW6" s="366"/>
      <c r="TCX6" s="366"/>
      <c r="TCY6" s="366"/>
      <c r="TCZ6" s="366"/>
      <c r="TDA6" s="366"/>
      <c r="TDB6" s="366"/>
      <c r="TDC6" s="366"/>
      <c r="TDD6" s="366"/>
      <c r="TDE6" s="366"/>
      <c r="TDF6" s="366"/>
      <c r="TDG6" s="366"/>
      <c r="TDH6" s="366"/>
      <c r="TDI6" s="366"/>
      <c r="TDJ6" s="366"/>
      <c r="TDK6" s="366"/>
      <c r="TDL6" s="366"/>
      <c r="TDM6" s="366"/>
      <c r="TDN6" s="366"/>
      <c r="TDO6" s="366"/>
      <c r="TDP6" s="366"/>
      <c r="TDQ6" s="366"/>
      <c r="TDR6" s="366"/>
      <c r="TDS6" s="366"/>
      <c r="TDT6" s="366"/>
      <c r="TDU6" s="366"/>
      <c r="TDV6" s="366"/>
      <c r="TDW6" s="366"/>
      <c r="TDX6" s="366"/>
      <c r="TDY6" s="366"/>
      <c r="TDZ6" s="366"/>
      <c r="TEA6" s="366"/>
      <c r="TEB6" s="366"/>
      <c r="TEC6" s="366"/>
      <c r="TED6" s="366"/>
      <c r="TEE6" s="366"/>
      <c r="TEF6" s="366"/>
      <c r="TEG6" s="366"/>
      <c r="TEH6" s="366"/>
      <c r="TEI6" s="366"/>
      <c r="TEJ6" s="366"/>
      <c r="TEK6" s="366"/>
      <c r="TEL6" s="366"/>
      <c r="TEM6" s="366"/>
      <c r="TEN6" s="366"/>
      <c r="TEO6" s="366"/>
      <c r="TEP6" s="366"/>
      <c r="TEQ6" s="366"/>
      <c r="TER6" s="366"/>
      <c r="TES6" s="366"/>
      <c r="TET6" s="366"/>
      <c r="TEU6" s="366"/>
      <c r="TEV6" s="366"/>
      <c r="TEW6" s="366"/>
      <c r="TEX6" s="366"/>
      <c r="TEY6" s="366"/>
      <c r="TEZ6" s="366"/>
      <c r="TFA6" s="366"/>
      <c r="TFB6" s="366"/>
      <c r="TFC6" s="366"/>
      <c r="TFD6" s="366"/>
      <c r="TFE6" s="366"/>
      <c r="TFF6" s="366"/>
      <c r="TFG6" s="366"/>
      <c r="TFH6" s="366"/>
      <c r="TFI6" s="366"/>
      <c r="TFJ6" s="366"/>
      <c r="TFK6" s="366"/>
      <c r="TFL6" s="366"/>
      <c r="TFM6" s="366"/>
      <c r="TFN6" s="366"/>
      <c r="TFO6" s="366"/>
      <c r="TFP6" s="366"/>
      <c r="TFQ6" s="366"/>
      <c r="TFR6" s="366"/>
      <c r="TFS6" s="366"/>
      <c r="TFT6" s="366"/>
      <c r="TFU6" s="366"/>
      <c r="TFV6" s="366"/>
      <c r="TFW6" s="366"/>
      <c r="TFX6" s="366"/>
      <c r="TFY6" s="366"/>
      <c r="TFZ6" s="366"/>
      <c r="TGA6" s="366"/>
      <c r="TGB6" s="366"/>
      <c r="TGC6" s="366"/>
      <c r="TGD6" s="366"/>
      <c r="TGE6" s="366"/>
      <c r="TGF6" s="366"/>
      <c r="TGG6" s="366"/>
      <c r="TGH6" s="366"/>
      <c r="TGI6" s="366"/>
      <c r="TGJ6" s="366"/>
      <c r="TGK6" s="366"/>
      <c r="TGL6" s="366"/>
      <c r="TGM6" s="366"/>
      <c r="TGN6" s="366"/>
      <c r="TGO6" s="366"/>
      <c r="TGP6" s="366"/>
      <c r="TGQ6" s="366"/>
      <c r="TGR6" s="366"/>
      <c r="TGS6" s="366"/>
      <c r="TGT6" s="366"/>
      <c r="TGU6" s="366"/>
      <c r="TGV6" s="366"/>
      <c r="TGW6" s="366"/>
      <c r="TGX6" s="366"/>
      <c r="TGY6" s="366"/>
      <c r="TGZ6" s="366"/>
      <c r="THA6" s="366"/>
      <c r="THB6" s="366"/>
      <c r="THC6" s="366"/>
      <c r="THD6" s="366"/>
      <c r="THE6" s="366"/>
      <c r="THF6" s="366"/>
      <c r="THG6" s="366"/>
      <c r="THH6" s="366"/>
      <c r="THI6" s="366"/>
      <c r="THJ6" s="366"/>
      <c r="THK6" s="366"/>
      <c r="THL6" s="366"/>
      <c r="THM6" s="366"/>
      <c r="THN6" s="366"/>
      <c r="THO6" s="366"/>
      <c r="THP6" s="366"/>
      <c r="THQ6" s="366"/>
      <c r="THR6" s="366"/>
      <c r="THS6" s="366"/>
      <c r="THT6" s="366"/>
      <c r="THU6" s="366"/>
      <c r="THV6" s="366"/>
      <c r="THW6" s="366"/>
      <c r="THX6" s="366"/>
      <c r="THY6" s="366"/>
      <c r="THZ6" s="366"/>
      <c r="TIA6" s="366"/>
      <c r="TIB6" s="366"/>
      <c r="TIC6" s="366"/>
      <c r="TID6" s="366"/>
      <c r="TIE6" s="366"/>
      <c r="TIF6" s="366"/>
      <c r="TIG6" s="366"/>
      <c r="TIH6" s="366"/>
      <c r="TII6" s="366"/>
      <c r="TIJ6" s="366"/>
      <c r="TIK6" s="366"/>
      <c r="TIL6" s="366"/>
      <c r="TIM6" s="366"/>
      <c r="TIN6" s="366"/>
      <c r="TIO6" s="366"/>
      <c r="TIP6" s="366"/>
      <c r="TIQ6" s="366"/>
      <c r="TIR6" s="366"/>
      <c r="TIS6" s="366"/>
      <c r="TIT6" s="366"/>
      <c r="TIU6" s="366"/>
      <c r="TIV6" s="366"/>
      <c r="TIW6" s="366"/>
      <c r="TIX6" s="366"/>
      <c r="TIY6" s="366"/>
      <c r="TIZ6" s="366"/>
      <c r="TJA6" s="366"/>
      <c r="TJB6" s="366"/>
      <c r="TJC6" s="366"/>
      <c r="TJD6" s="366"/>
      <c r="TJE6" s="366"/>
      <c r="TJF6" s="366"/>
      <c r="TJG6" s="366"/>
      <c r="TJH6" s="366"/>
      <c r="TJI6" s="366"/>
      <c r="TJJ6" s="366"/>
      <c r="TJK6" s="366"/>
      <c r="TJL6" s="366"/>
      <c r="TJM6" s="366"/>
      <c r="TJN6" s="366"/>
      <c r="TJO6" s="366"/>
      <c r="TJP6" s="366"/>
      <c r="TJQ6" s="366"/>
      <c r="TJR6" s="366"/>
      <c r="TJS6" s="366"/>
      <c r="TJT6" s="366"/>
      <c r="TJU6" s="366"/>
      <c r="TJV6" s="366"/>
      <c r="TJW6" s="366"/>
      <c r="TJX6" s="366"/>
      <c r="TJY6" s="366"/>
      <c r="TJZ6" s="366"/>
      <c r="TKA6" s="366"/>
      <c r="TKB6" s="366"/>
      <c r="TKC6" s="366"/>
      <c r="TKD6" s="366"/>
      <c r="TKE6" s="366"/>
      <c r="TKF6" s="366"/>
      <c r="TKG6" s="366"/>
      <c r="TKH6" s="366"/>
      <c r="TKI6" s="366"/>
      <c r="TKJ6" s="366"/>
      <c r="TKK6" s="366"/>
      <c r="TKL6" s="366"/>
      <c r="TKM6" s="366"/>
      <c r="TKN6" s="366"/>
      <c r="TKO6" s="366"/>
      <c r="TKP6" s="366"/>
      <c r="TKQ6" s="366"/>
      <c r="TKR6" s="366"/>
      <c r="TKS6" s="366"/>
      <c r="TKT6" s="366"/>
      <c r="TKU6" s="366"/>
      <c r="TKV6" s="366"/>
      <c r="TKW6" s="366"/>
      <c r="TKX6" s="366"/>
      <c r="TKY6" s="366"/>
      <c r="TKZ6" s="366"/>
      <c r="TLA6" s="366"/>
      <c r="TLB6" s="366"/>
      <c r="TLC6" s="366"/>
      <c r="TLD6" s="366"/>
      <c r="TLE6" s="366"/>
      <c r="TLF6" s="366"/>
      <c r="TLG6" s="366"/>
      <c r="TLH6" s="366"/>
      <c r="TLI6" s="366"/>
      <c r="TLJ6" s="366"/>
      <c r="TLK6" s="366"/>
      <c r="TLL6" s="366"/>
      <c r="TLM6" s="366"/>
      <c r="TLN6" s="366"/>
      <c r="TLO6" s="366"/>
      <c r="TLP6" s="366"/>
      <c r="TLQ6" s="366"/>
      <c r="TLR6" s="366"/>
      <c r="TLS6" s="366"/>
      <c r="TLT6" s="366"/>
      <c r="TLU6" s="366"/>
      <c r="TLV6" s="366"/>
      <c r="TLW6" s="366"/>
      <c r="TLX6" s="366"/>
      <c r="TLY6" s="366"/>
      <c r="TLZ6" s="366"/>
      <c r="TMA6" s="366"/>
      <c r="TMB6" s="366"/>
      <c r="TMC6" s="366"/>
      <c r="TMD6" s="366"/>
      <c r="TME6" s="366"/>
      <c r="TMF6" s="366"/>
      <c r="TMG6" s="366"/>
      <c r="TMH6" s="366"/>
      <c r="TMI6" s="366"/>
      <c r="TMJ6" s="366"/>
      <c r="TMK6" s="366"/>
      <c r="TML6" s="366"/>
      <c r="TMM6" s="366"/>
      <c r="TMN6" s="366"/>
      <c r="TMO6" s="366"/>
      <c r="TMP6" s="366"/>
      <c r="TMQ6" s="366"/>
      <c r="TMR6" s="366"/>
      <c r="TMS6" s="366"/>
      <c r="TMT6" s="366"/>
      <c r="TMU6" s="366"/>
      <c r="TMV6" s="366"/>
      <c r="TMW6" s="366"/>
      <c r="TMX6" s="366"/>
      <c r="TMY6" s="366"/>
      <c r="TMZ6" s="366"/>
      <c r="TNA6" s="366"/>
      <c r="TNB6" s="366"/>
      <c r="TNC6" s="366"/>
      <c r="TND6" s="366"/>
      <c r="TNE6" s="366"/>
      <c r="TNF6" s="366"/>
      <c r="TNG6" s="366"/>
      <c r="TNH6" s="366"/>
      <c r="TNI6" s="366"/>
      <c r="TNJ6" s="366"/>
      <c r="TNK6" s="366"/>
      <c r="TNL6" s="366"/>
      <c r="TNM6" s="366"/>
      <c r="TNN6" s="366"/>
      <c r="TNO6" s="366"/>
      <c r="TNP6" s="366"/>
      <c r="TNQ6" s="366"/>
      <c r="TNR6" s="366"/>
      <c r="TNS6" s="366"/>
      <c r="TNT6" s="366"/>
      <c r="TNU6" s="366"/>
      <c r="TNV6" s="366"/>
      <c r="TNW6" s="366"/>
      <c r="TNX6" s="366"/>
      <c r="TNY6" s="366"/>
      <c r="TNZ6" s="366"/>
      <c r="TOA6" s="366"/>
      <c r="TOB6" s="366"/>
      <c r="TOC6" s="366"/>
      <c r="TOD6" s="366"/>
      <c r="TOE6" s="366"/>
      <c r="TOF6" s="366"/>
      <c r="TOG6" s="366"/>
      <c r="TOH6" s="366"/>
      <c r="TOI6" s="366"/>
      <c r="TOJ6" s="366"/>
      <c r="TOK6" s="366"/>
      <c r="TOL6" s="366"/>
      <c r="TOM6" s="366"/>
      <c r="TON6" s="366"/>
      <c r="TOO6" s="366"/>
      <c r="TOP6" s="366"/>
      <c r="TOQ6" s="366"/>
      <c r="TOR6" s="366"/>
      <c r="TOS6" s="366"/>
      <c r="TOT6" s="366"/>
      <c r="TOU6" s="366"/>
      <c r="TOV6" s="366"/>
      <c r="TOW6" s="366"/>
      <c r="TOX6" s="366"/>
      <c r="TOY6" s="366"/>
      <c r="TOZ6" s="366"/>
      <c r="TPA6" s="366"/>
      <c r="TPB6" s="366"/>
      <c r="TPC6" s="366"/>
      <c r="TPD6" s="366"/>
      <c r="TPE6" s="366"/>
      <c r="TPF6" s="366"/>
      <c r="TPG6" s="366"/>
      <c r="TPH6" s="366"/>
      <c r="TPI6" s="366"/>
      <c r="TPJ6" s="366"/>
      <c r="TPK6" s="366"/>
      <c r="TPL6" s="366"/>
      <c r="TPM6" s="366"/>
      <c r="TPN6" s="366"/>
      <c r="TPO6" s="366"/>
      <c r="TPP6" s="366"/>
      <c r="TPQ6" s="366"/>
      <c r="TPR6" s="366"/>
      <c r="TPS6" s="366"/>
      <c r="TPT6" s="366"/>
      <c r="TPU6" s="366"/>
      <c r="TPV6" s="366"/>
      <c r="TPW6" s="366"/>
      <c r="TPX6" s="366"/>
      <c r="TPY6" s="366"/>
      <c r="TPZ6" s="366"/>
      <c r="TQA6" s="366"/>
      <c r="TQB6" s="366"/>
      <c r="TQC6" s="366"/>
      <c r="TQD6" s="366"/>
      <c r="TQE6" s="366"/>
      <c r="TQF6" s="366"/>
      <c r="TQG6" s="366"/>
      <c r="TQH6" s="366"/>
      <c r="TQI6" s="366"/>
      <c r="TQJ6" s="366"/>
      <c r="TQK6" s="366"/>
      <c r="TQL6" s="366"/>
      <c r="TQM6" s="366"/>
      <c r="TQN6" s="366"/>
      <c r="TQO6" s="366"/>
      <c r="TQP6" s="366"/>
      <c r="TQQ6" s="366"/>
      <c r="TQR6" s="366"/>
      <c r="TQS6" s="366"/>
      <c r="TQT6" s="366"/>
      <c r="TQU6" s="366"/>
      <c r="TQV6" s="366"/>
      <c r="TQW6" s="366"/>
      <c r="TQX6" s="366"/>
      <c r="TQY6" s="366"/>
      <c r="TQZ6" s="366"/>
      <c r="TRA6" s="366"/>
      <c r="TRB6" s="366"/>
      <c r="TRC6" s="366"/>
      <c r="TRD6" s="366"/>
      <c r="TRE6" s="366"/>
      <c r="TRF6" s="366"/>
      <c r="TRG6" s="366"/>
      <c r="TRH6" s="366"/>
      <c r="TRI6" s="366"/>
      <c r="TRJ6" s="366"/>
      <c r="TRK6" s="366"/>
      <c r="TRL6" s="366"/>
      <c r="TRM6" s="366"/>
      <c r="TRN6" s="366"/>
      <c r="TRO6" s="366"/>
      <c r="TRP6" s="366"/>
      <c r="TRQ6" s="366"/>
      <c r="TRR6" s="366"/>
      <c r="TRS6" s="366"/>
      <c r="TRT6" s="366"/>
      <c r="TRU6" s="366"/>
      <c r="TRV6" s="366"/>
      <c r="TRW6" s="366"/>
      <c r="TRX6" s="366"/>
      <c r="TRY6" s="366"/>
      <c r="TRZ6" s="366"/>
      <c r="TSA6" s="366"/>
      <c r="TSB6" s="366"/>
      <c r="TSC6" s="366"/>
      <c r="TSD6" s="366"/>
      <c r="TSE6" s="366"/>
      <c r="TSF6" s="366"/>
      <c r="TSG6" s="366"/>
      <c r="TSH6" s="366"/>
      <c r="TSI6" s="366"/>
      <c r="TSJ6" s="366"/>
      <c r="TSK6" s="366"/>
      <c r="TSL6" s="366"/>
      <c r="TSM6" s="366"/>
      <c r="TSN6" s="366"/>
      <c r="TSO6" s="366"/>
      <c r="TSP6" s="366"/>
      <c r="TSQ6" s="366"/>
      <c r="TSR6" s="366"/>
      <c r="TSS6" s="366"/>
      <c r="TST6" s="366"/>
      <c r="TSU6" s="366"/>
      <c r="TSV6" s="366"/>
      <c r="TSW6" s="366"/>
      <c r="TSX6" s="366"/>
      <c r="TSY6" s="366"/>
      <c r="TSZ6" s="366"/>
      <c r="TTA6" s="366"/>
      <c r="TTB6" s="366"/>
      <c r="TTC6" s="366"/>
      <c r="TTD6" s="366"/>
      <c r="TTE6" s="366"/>
      <c r="TTF6" s="366"/>
      <c r="TTG6" s="366"/>
      <c r="TTH6" s="366"/>
      <c r="TTI6" s="366"/>
      <c r="TTJ6" s="366"/>
      <c r="TTK6" s="366"/>
      <c r="TTL6" s="366"/>
      <c r="TTM6" s="366"/>
      <c r="TTN6" s="366"/>
      <c r="TTO6" s="366"/>
      <c r="TTP6" s="366"/>
      <c r="TTQ6" s="366"/>
      <c r="TTR6" s="366"/>
      <c r="TTS6" s="366"/>
      <c r="TTT6" s="366"/>
      <c r="TTU6" s="366"/>
      <c r="TTV6" s="366"/>
      <c r="TTW6" s="366"/>
      <c r="TTX6" s="366"/>
      <c r="TTY6" s="366"/>
      <c r="TTZ6" s="366"/>
      <c r="TUA6" s="366"/>
      <c r="TUB6" s="366"/>
      <c r="TUC6" s="366"/>
      <c r="TUD6" s="366"/>
      <c r="TUE6" s="366"/>
      <c r="TUF6" s="366"/>
      <c r="TUG6" s="366"/>
      <c r="TUH6" s="366"/>
      <c r="TUI6" s="366"/>
      <c r="TUJ6" s="366"/>
      <c r="TUK6" s="366"/>
      <c r="TUL6" s="366"/>
      <c r="TUM6" s="366"/>
      <c r="TUN6" s="366"/>
      <c r="TUO6" s="366"/>
      <c r="TUP6" s="366"/>
      <c r="TUQ6" s="366"/>
      <c r="TUR6" s="366"/>
      <c r="TUS6" s="366"/>
      <c r="TUT6" s="366"/>
      <c r="TUU6" s="366"/>
      <c r="TUV6" s="366"/>
      <c r="TUW6" s="366"/>
      <c r="TUX6" s="366"/>
      <c r="TUY6" s="366"/>
      <c r="TUZ6" s="366"/>
      <c r="TVA6" s="366"/>
      <c r="TVB6" s="366"/>
      <c r="TVC6" s="366"/>
      <c r="TVD6" s="366"/>
      <c r="TVE6" s="366"/>
      <c r="TVF6" s="366"/>
      <c r="TVG6" s="366"/>
      <c r="TVH6" s="366"/>
      <c r="TVI6" s="366"/>
      <c r="TVJ6" s="366"/>
      <c r="TVK6" s="366"/>
      <c r="TVL6" s="366"/>
      <c r="TVM6" s="366"/>
      <c r="TVN6" s="366"/>
      <c r="TVO6" s="366"/>
      <c r="TVP6" s="366"/>
      <c r="TVQ6" s="366"/>
      <c r="TVR6" s="366"/>
      <c r="TVS6" s="366"/>
      <c r="TVT6" s="366"/>
      <c r="TVU6" s="366"/>
      <c r="TVV6" s="366"/>
      <c r="TVW6" s="366"/>
      <c r="TVX6" s="366"/>
      <c r="TVY6" s="366"/>
      <c r="TVZ6" s="366"/>
      <c r="TWA6" s="366"/>
      <c r="TWB6" s="366"/>
      <c r="TWC6" s="366"/>
      <c r="TWD6" s="366"/>
      <c r="TWE6" s="366"/>
      <c r="TWF6" s="366"/>
      <c r="TWG6" s="366"/>
      <c r="TWH6" s="366"/>
      <c r="TWI6" s="366"/>
      <c r="TWJ6" s="366"/>
      <c r="TWK6" s="366"/>
      <c r="TWL6" s="366"/>
      <c r="TWM6" s="366"/>
      <c r="TWN6" s="366"/>
      <c r="TWO6" s="366"/>
      <c r="TWP6" s="366"/>
      <c r="TWQ6" s="366"/>
      <c r="TWR6" s="366"/>
      <c r="TWS6" s="366"/>
      <c r="TWT6" s="366"/>
      <c r="TWU6" s="366"/>
      <c r="TWV6" s="366"/>
      <c r="TWW6" s="366"/>
      <c r="TWX6" s="366"/>
      <c r="TWY6" s="366"/>
      <c r="TWZ6" s="366"/>
      <c r="TXA6" s="366"/>
      <c r="TXB6" s="366"/>
      <c r="TXC6" s="366"/>
      <c r="TXD6" s="366"/>
      <c r="TXE6" s="366"/>
      <c r="TXF6" s="366"/>
      <c r="TXG6" s="366"/>
      <c r="TXH6" s="366"/>
      <c r="TXI6" s="366"/>
      <c r="TXJ6" s="366"/>
      <c r="TXK6" s="366"/>
      <c r="TXL6" s="366"/>
      <c r="TXM6" s="366"/>
      <c r="TXN6" s="366"/>
      <c r="TXO6" s="366"/>
      <c r="TXP6" s="366"/>
      <c r="TXQ6" s="366"/>
      <c r="TXR6" s="366"/>
      <c r="TXS6" s="366"/>
      <c r="TXT6" s="366"/>
      <c r="TXU6" s="366"/>
      <c r="TXV6" s="366"/>
      <c r="TXW6" s="366"/>
      <c r="TXX6" s="366"/>
      <c r="TXY6" s="366"/>
      <c r="TXZ6" s="366"/>
      <c r="TYA6" s="366"/>
      <c r="TYB6" s="366"/>
      <c r="TYC6" s="366"/>
      <c r="TYD6" s="366"/>
      <c r="TYE6" s="366"/>
      <c r="TYF6" s="366"/>
      <c r="TYG6" s="366"/>
      <c r="TYH6" s="366"/>
      <c r="TYI6" s="366"/>
      <c r="TYJ6" s="366"/>
      <c r="TYK6" s="366"/>
      <c r="TYL6" s="366"/>
      <c r="TYM6" s="366"/>
      <c r="TYN6" s="366"/>
      <c r="TYO6" s="366"/>
      <c r="TYP6" s="366"/>
      <c r="TYQ6" s="366"/>
      <c r="TYR6" s="366"/>
      <c r="TYS6" s="366"/>
      <c r="TYT6" s="366"/>
      <c r="TYU6" s="366"/>
      <c r="TYV6" s="366"/>
      <c r="TYW6" s="366"/>
      <c r="TYX6" s="366"/>
      <c r="TYY6" s="366"/>
      <c r="TYZ6" s="366"/>
      <c r="TZA6" s="366"/>
      <c r="TZB6" s="366"/>
      <c r="TZC6" s="366"/>
      <c r="TZD6" s="366"/>
      <c r="TZE6" s="366"/>
      <c r="TZF6" s="366"/>
      <c r="TZG6" s="366"/>
      <c r="TZH6" s="366"/>
      <c r="TZI6" s="366"/>
      <c r="TZJ6" s="366"/>
      <c r="TZK6" s="366"/>
      <c r="TZL6" s="366"/>
      <c r="TZM6" s="366"/>
      <c r="TZN6" s="366"/>
      <c r="TZO6" s="366"/>
      <c r="TZP6" s="366"/>
      <c r="TZQ6" s="366"/>
      <c r="TZR6" s="366"/>
      <c r="TZS6" s="366"/>
      <c r="TZT6" s="366"/>
      <c r="TZU6" s="366"/>
      <c r="TZV6" s="366"/>
      <c r="TZW6" s="366"/>
      <c r="TZX6" s="366"/>
      <c r="TZY6" s="366"/>
      <c r="TZZ6" s="366"/>
      <c r="UAA6" s="366"/>
      <c r="UAB6" s="366"/>
      <c r="UAC6" s="366"/>
      <c r="UAD6" s="366"/>
      <c r="UAE6" s="366"/>
      <c r="UAF6" s="366"/>
      <c r="UAG6" s="366"/>
      <c r="UAH6" s="366"/>
      <c r="UAI6" s="366"/>
      <c r="UAJ6" s="366"/>
      <c r="UAK6" s="366"/>
      <c r="UAL6" s="366"/>
      <c r="UAM6" s="366"/>
      <c r="UAN6" s="366"/>
      <c r="UAO6" s="366"/>
      <c r="UAP6" s="366"/>
      <c r="UAQ6" s="366"/>
      <c r="UAR6" s="366"/>
      <c r="UAS6" s="366"/>
      <c r="UAT6" s="366"/>
      <c r="UAU6" s="366"/>
      <c r="UAV6" s="366"/>
      <c r="UAW6" s="366"/>
      <c r="UAX6" s="366"/>
      <c r="UAY6" s="366"/>
      <c r="UAZ6" s="366"/>
      <c r="UBA6" s="366"/>
      <c r="UBB6" s="366"/>
      <c r="UBC6" s="366"/>
      <c r="UBD6" s="366"/>
      <c r="UBE6" s="366"/>
      <c r="UBF6" s="366"/>
      <c r="UBG6" s="366"/>
      <c r="UBH6" s="366"/>
      <c r="UBI6" s="366"/>
      <c r="UBJ6" s="366"/>
      <c r="UBK6" s="366"/>
      <c r="UBL6" s="366"/>
      <c r="UBM6" s="366"/>
      <c r="UBN6" s="366"/>
      <c r="UBO6" s="366"/>
      <c r="UBP6" s="366"/>
      <c r="UBQ6" s="366"/>
      <c r="UBR6" s="366"/>
      <c r="UBS6" s="366"/>
      <c r="UBT6" s="366"/>
      <c r="UBU6" s="366"/>
      <c r="UBV6" s="366"/>
      <c r="UBW6" s="366"/>
      <c r="UBX6" s="366"/>
      <c r="UBY6" s="366"/>
      <c r="UBZ6" s="366"/>
      <c r="UCA6" s="366"/>
      <c r="UCB6" s="366"/>
      <c r="UCC6" s="366"/>
      <c r="UCD6" s="366"/>
      <c r="UCE6" s="366"/>
      <c r="UCF6" s="366"/>
      <c r="UCG6" s="366"/>
      <c r="UCH6" s="366"/>
      <c r="UCI6" s="366"/>
      <c r="UCJ6" s="366"/>
      <c r="UCK6" s="366"/>
      <c r="UCL6" s="366"/>
      <c r="UCM6" s="366"/>
      <c r="UCN6" s="366"/>
      <c r="UCO6" s="366"/>
      <c r="UCP6" s="366"/>
      <c r="UCQ6" s="366"/>
      <c r="UCR6" s="366"/>
      <c r="UCS6" s="366"/>
      <c r="UCT6" s="366"/>
      <c r="UCU6" s="366"/>
      <c r="UCV6" s="366"/>
      <c r="UCW6" s="366"/>
      <c r="UCX6" s="366"/>
      <c r="UCY6" s="366"/>
      <c r="UCZ6" s="366"/>
      <c r="UDA6" s="366"/>
      <c r="UDB6" s="366"/>
      <c r="UDC6" s="366"/>
      <c r="UDD6" s="366"/>
      <c r="UDE6" s="366"/>
      <c r="UDF6" s="366"/>
      <c r="UDG6" s="366"/>
      <c r="UDH6" s="366"/>
      <c r="UDI6" s="366"/>
      <c r="UDJ6" s="366"/>
      <c r="UDK6" s="366"/>
      <c r="UDL6" s="366"/>
      <c r="UDM6" s="366"/>
      <c r="UDN6" s="366"/>
      <c r="UDO6" s="366"/>
      <c r="UDP6" s="366"/>
      <c r="UDQ6" s="366"/>
      <c r="UDR6" s="366"/>
      <c r="UDS6" s="366"/>
      <c r="UDT6" s="366"/>
      <c r="UDU6" s="366"/>
      <c r="UDV6" s="366"/>
      <c r="UDW6" s="366"/>
      <c r="UDX6" s="366"/>
      <c r="UDY6" s="366"/>
      <c r="UDZ6" s="366"/>
      <c r="UEA6" s="366"/>
      <c r="UEB6" s="366"/>
      <c r="UEC6" s="366"/>
      <c r="UED6" s="366"/>
      <c r="UEE6" s="366"/>
      <c r="UEF6" s="366"/>
      <c r="UEG6" s="366"/>
      <c r="UEH6" s="366"/>
      <c r="UEI6" s="366"/>
      <c r="UEJ6" s="366"/>
      <c r="UEK6" s="366"/>
      <c r="UEL6" s="366"/>
      <c r="UEM6" s="366"/>
      <c r="UEN6" s="366"/>
      <c r="UEO6" s="366"/>
      <c r="UEP6" s="366"/>
      <c r="UEQ6" s="366"/>
      <c r="UER6" s="366"/>
      <c r="UES6" s="366"/>
      <c r="UET6" s="366"/>
      <c r="UEU6" s="366"/>
      <c r="UEV6" s="366"/>
      <c r="UEW6" s="366"/>
      <c r="UEX6" s="366"/>
      <c r="UEY6" s="366"/>
      <c r="UEZ6" s="366"/>
      <c r="UFA6" s="366"/>
      <c r="UFB6" s="366"/>
      <c r="UFC6" s="366"/>
      <c r="UFD6" s="366"/>
      <c r="UFE6" s="366"/>
      <c r="UFF6" s="366"/>
      <c r="UFG6" s="366"/>
      <c r="UFH6" s="366"/>
      <c r="UFI6" s="366"/>
      <c r="UFJ6" s="366"/>
      <c r="UFK6" s="366"/>
      <c r="UFL6" s="366"/>
      <c r="UFM6" s="366"/>
      <c r="UFN6" s="366"/>
      <c r="UFO6" s="366"/>
      <c r="UFP6" s="366"/>
      <c r="UFQ6" s="366"/>
      <c r="UFR6" s="366"/>
      <c r="UFS6" s="366"/>
      <c r="UFT6" s="366"/>
      <c r="UFU6" s="366"/>
      <c r="UFV6" s="366"/>
      <c r="UFW6" s="366"/>
      <c r="UFX6" s="366"/>
      <c r="UFY6" s="366"/>
      <c r="UFZ6" s="366"/>
      <c r="UGA6" s="366"/>
      <c r="UGB6" s="366"/>
      <c r="UGC6" s="366"/>
      <c r="UGD6" s="366"/>
      <c r="UGE6" s="366"/>
      <c r="UGF6" s="366"/>
      <c r="UGG6" s="366"/>
      <c r="UGH6" s="366"/>
      <c r="UGI6" s="366"/>
      <c r="UGJ6" s="366"/>
      <c r="UGK6" s="366"/>
      <c r="UGL6" s="366"/>
      <c r="UGM6" s="366"/>
      <c r="UGN6" s="366"/>
      <c r="UGO6" s="366"/>
      <c r="UGP6" s="366"/>
      <c r="UGQ6" s="366"/>
      <c r="UGR6" s="366"/>
      <c r="UGS6" s="366"/>
      <c r="UGT6" s="366"/>
      <c r="UGU6" s="366"/>
      <c r="UGV6" s="366"/>
      <c r="UGW6" s="366"/>
      <c r="UGX6" s="366"/>
      <c r="UGY6" s="366"/>
      <c r="UGZ6" s="366"/>
      <c r="UHA6" s="366"/>
      <c r="UHB6" s="366"/>
      <c r="UHC6" s="366"/>
      <c r="UHD6" s="366"/>
      <c r="UHE6" s="366"/>
      <c r="UHF6" s="366"/>
      <c r="UHG6" s="366"/>
      <c r="UHH6" s="366"/>
      <c r="UHI6" s="366"/>
      <c r="UHJ6" s="366"/>
      <c r="UHK6" s="366"/>
      <c r="UHL6" s="366"/>
      <c r="UHM6" s="366"/>
      <c r="UHN6" s="366"/>
      <c r="UHO6" s="366"/>
      <c r="UHP6" s="366"/>
      <c r="UHQ6" s="366"/>
      <c r="UHR6" s="366"/>
      <c r="UHS6" s="366"/>
      <c r="UHT6" s="366"/>
      <c r="UHU6" s="366"/>
      <c r="UHV6" s="366"/>
      <c r="UHW6" s="366"/>
      <c r="UHX6" s="366"/>
      <c r="UHY6" s="366"/>
      <c r="UHZ6" s="366"/>
      <c r="UIA6" s="366"/>
      <c r="UIB6" s="366"/>
      <c r="UIC6" s="366"/>
      <c r="UID6" s="366"/>
      <c r="UIE6" s="366"/>
      <c r="UIF6" s="366"/>
      <c r="UIG6" s="366"/>
      <c r="UIH6" s="366"/>
      <c r="UII6" s="366"/>
      <c r="UIJ6" s="366"/>
      <c r="UIK6" s="366"/>
      <c r="UIL6" s="366"/>
      <c r="UIM6" s="366"/>
      <c r="UIN6" s="366"/>
      <c r="UIO6" s="366"/>
      <c r="UIP6" s="366"/>
      <c r="UIQ6" s="366"/>
      <c r="UIR6" s="366"/>
      <c r="UIS6" s="366"/>
      <c r="UIT6" s="366"/>
      <c r="UIU6" s="366"/>
      <c r="UIV6" s="366"/>
      <c r="UIW6" s="366"/>
      <c r="UIX6" s="366"/>
      <c r="UIY6" s="366"/>
      <c r="UIZ6" s="366"/>
      <c r="UJA6" s="366"/>
      <c r="UJB6" s="366"/>
      <c r="UJC6" s="366"/>
      <c r="UJD6" s="366"/>
      <c r="UJE6" s="366"/>
      <c r="UJF6" s="366"/>
      <c r="UJG6" s="366"/>
      <c r="UJH6" s="366"/>
      <c r="UJI6" s="366"/>
      <c r="UJJ6" s="366"/>
      <c r="UJK6" s="366"/>
      <c r="UJL6" s="366"/>
      <c r="UJM6" s="366"/>
      <c r="UJN6" s="366"/>
      <c r="UJO6" s="366"/>
      <c r="UJP6" s="366"/>
      <c r="UJQ6" s="366"/>
      <c r="UJR6" s="366"/>
      <c r="UJS6" s="366"/>
      <c r="UJT6" s="366"/>
      <c r="UJU6" s="366"/>
      <c r="UJV6" s="366"/>
      <c r="UJW6" s="366"/>
      <c r="UJX6" s="366"/>
      <c r="UJY6" s="366"/>
      <c r="UJZ6" s="366"/>
      <c r="UKA6" s="366"/>
      <c r="UKB6" s="366"/>
      <c r="UKC6" s="366"/>
      <c r="UKD6" s="366"/>
      <c r="UKE6" s="366"/>
      <c r="UKF6" s="366"/>
      <c r="UKG6" s="366"/>
      <c r="UKH6" s="366"/>
      <c r="UKI6" s="366"/>
      <c r="UKJ6" s="366"/>
      <c r="UKK6" s="366"/>
      <c r="UKL6" s="366"/>
      <c r="UKM6" s="366"/>
      <c r="UKN6" s="366"/>
      <c r="UKO6" s="366"/>
      <c r="UKP6" s="366"/>
      <c r="UKQ6" s="366"/>
      <c r="UKR6" s="366"/>
      <c r="UKS6" s="366"/>
      <c r="UKT6" s="366"/>
      <c r="UKU6" s="366"/>
      <c r="UKV6" s="366"/>
      <c r="UKW6" s="366"/>
      <c r="UKX6" s="366"/>
      <c r="UKY6" s="366"/>
      <c r="UKZ6" s="366"/>
      <c r="ULA6" s="366"/>
      <c r="ULB6" s="366"/>
      <c r="ULC6" s="366"/>
      <c r="ULD6" s="366"/>
      <c r="ULE6" s="366"/>
      <c r="ULF6" s="366"/>
      <c r="ULG6" s="366"/>
      <c r="ULH6" s="366"/>
      <c r="ULI6" s="366"/>
      <c r="ULJ6" s="366"/>
      <c r="ULK6" s="366"/>
      <c r="ULL6" s="366"/>
      <c r="ULM6" s="366"/>
      <c r="ULN6" s="366"/>
      <c r="ULO6" s="366"/>
      <c r="ULP6" s="366"/>
      <c r="ULQ6" s="366"/>
      <c r="ULR6" s="366"/>
      <c r="ULS6" s="366"/>
      <c r="ULT6" s="366"/>
      <c r="ULU6" s="366"/>
      <c r="ULV6" s="366"/>
      <c r="ULW6" s="366"/>
      <c r="ULX6" s="366"/>
      <c r="ULY6" s="366"/>
      <c r="ULZ6" s="366"/>
      <c r="UMA6" s="366"/>
      <c r="UMB6" s="366"/>
      <c r="UMC6" s="366"/>
      <c r="UMD6" s="366"/>
      <c r="UME6" s="366"/>
      <c r="UMF6" s="366"/>
      <c r="UMG6" s="366"/>
      <c r="UMH6" s="366"/>
      <c r="UMI6" s="366"/>
      <c r="UMJ6" s="366"/>
      <c r="UMK6" s="366"/>
      <c r="UML6" s="366"/>
      <c r="UMM6" s="366"/>
      <c r="UMN6" s="366"/>
      <c r="UMO6" s="366"/>
      <c r="UMP6" s="366"/>
      <c r="UMQ6" s="366"/>
      <c r="UMR6" s="366"/>
      <c r="UMS6" s="366"/>
      <c r="UMT6" s="366"/>
      <c r="UMU6" s="366"/>
      <c r="UMV6" s="366"/>
      <c r="UMW6" s="366"/>
      <c r="UMX6" s="366"/>
      <c r="UMY6" s="366"/>
      <c r="UMZ6" s="366"/>
      <c r="UNA6" s="366"/>
      <c r="UNB6" s="366"/>
      <c r="UNC6" s="366"/>
      <c r="UND6" s="366"/>
      <c r="UNE6" s="366"/>
      <c r="UNF6" s="366"/>
      <c r="UNG6" s="366"/>
      <c r="UNH6" s="366"/>
      <c r="UNI6" s="366"/>
      <c r="UNJ6" s="366"/>
      <c r="UNK6" s="366"/>
      <c r="UNL6" s="366"/>
      <c r="UNM6" s="366"/>
      <c r="UNN6" s="366"/>
      <c r="UNO6" s="366"/>
      <c r="UNP6" s="366"/>
      <c r="UNQ6" s="366"/>
      <c r="UNR6" s="366"/>
      <c r="UNS6" s="366"/>
      <c r="UNT6" s="366"/>
      <c r="UNU6" s="366"/>
      <c r="UNV6" s="366"/>
      <c r="UNW6" s="366"/>
      <c r="UNX6" s="366"/>
      <c r="UNY6" s="366"/>
      <c r="UNZ6" s="366"/>
      <c r="UOA6" s="366"/>
      <c r="UOB6" s="366"/>
      <c r="UOC6" s="366"/>
      <c r="UOD6" s="366"/>
      <c r="UOE6" s="366"/>
      <c r="UOF6" s="366"/>
      <c r="UOG6" s="366"/>
      <c r="UOH6" s="366"/>
      <c r="UOI6" s="366"/>
      <c r="UOJ6" s="366"/>
      <c r="UOK6" s="366"/>
      <c r="UOL6" s="366"/>
      <c r="UOM6" s="366"/>
      <c r="UON6" s="366"/>
      <c r="UOO6" s="366"/>
      <c r="UOP6" s="366"/>
      <c r="UOQ6" s="366"/>
      <c r="UOR6" s="366"/>
      <c r="UOS6" s="366"/>
      <c r="UOT6" s="366"/>
      <c r="UOU6" s="366"/>
      <c r="UOV6" s="366"/>
      <c r="UOW6" s="366"/>
      <c r="UOX6" s="366"/>
      <c r="UOY6" s="366"/>
      <c r="UOZ6" s="366"/>
      <c r="UPA6" s="366"/>
      <c r="UPB6" s="366"/>
      <c r="UPC6" s="366"/>
      <c r="UPD6" s="366"/>
      <c r="UPE6" s="366"/>
      <c r="UPF6" s="366"/>
      <c r="UPG6" s="366"/>
      <c r="UPH6" s="366"/>
      <c r="UPI6" s="366"/>
      <c r="UPJ6" s="366"/>
      <c r="UPK6" s="366"/>
      <c r="UPL6" s="366"/>
      <c r="UPM6" s="366"/>
      <c r="UPN6" s="366"/>
      <c r="UPO6" s="366"/>
      <c r="UPP6" s="366"/>
      <c r="UPQ6" s="366"/>
      <c r="UPR6" s="366"/>
      <c r="UPS6" s="366"/>
      <c r="UPT6" s="366"/>
      <c r="UPU6" s="366"/>
      <c r="UPV6" s="366"/>
      <c r="UPW6" s="366"/>
      <c r="UPX6" s="366"/>
      <c r="UPY6" s="366"/>
      <c r="UPZ6" s="366"/>
      <c r="UQA6" s="366"/>
      <c r="UQB6" s="366"/>
      <c r="UQC6" s="366"/>
      <c r="UQD6" s="366"/>
      <c r="UQE6" s="366"/>
      <c r="UQF6" s="366"/>
      <c r="UQG6" s="366"/>
      <c r="UQH6" s="366"/>
      <c r="UQI6" s="366"/>
      <c r="UQJ6" s="366"/>
      <c r="UQK6" s="366"/>
      <c r="UQL6" s="366"/>
      <c r="UQM6" s="366"/>
      <c r="UQN6" s="366"/>
      <c r="UQO6" s="366"/>
      <c r="UQP6" s="366"/>
      <c r="UQQ6" s="366"/>
      <c r="UQR6" s="366"/>
      <c r="UQS6" s="366"/>
      <c r="UQT6" s="366"/>
      <c r="UQU6" s="366"/>
      <c r="UQV6" s="366"/>
      <c r="UQW6" s="366"/>
      <c r="UQX6" s="366"/>
      <c r="UQY6" s="366"/>
      <c r="UQZ6" s="366"/>
      <c r="URA6" s="366"/>
      <c r="URB6" s="366"/>
      <c r="URC6" s="366"/>
      <c r="URD6" s="366"/>
      <c r="URE6" s="366"/>
      <c r="URF6" s="366"/>
      <c r="URG6" s="366"/>
      <c r="URH6" s="366"/>
      <c r="URI6" s="366"/>
      <c r="URJ6" s="366"/>
      <c r="URK6" s="366"/>
      <c r="URL6" s="366"/>
      <c r="URM6" s="366"/>
      <c r="URN6" s="366"/>
      <c r="URO6" s="366"/>
      <c r="URP6" s="366"/>
      <c r="URQ6" s="366"/>
      <c r="URR6" s="366"/>
      <c r="URS6" s="366"/>
      <c r="URT6" s="366"/>
      <c r="URU6" s="366"/>
      <c r="URV6" s="366"/>
      <c r="URW6" s="366"/>
      <c r="URX6" s="366"/>
      <c r="URY6" s="366"/>
      <c r="URZ6" s="366"/>
      <c r="USA6" s="366"/>
      <c r="USB6" s="366"/>
      <c r="USC6" s="366"/>
      <c r="USD6" s="366"/>
      <c r="USE6" s="366"/>
      <c r="USF6" s="366"/>
      <c r="USG6" s="366"/>
      <c r="USH6" s="366"/>
      <c r="USI6" s="366"/>
      <c r="USJ6" s="366"/>
      <c r="USK6" s="366"/>
      <c r="USL6" s="366"/>
      <c r="USM6" s="366"/>
      <c r="USN6" s="366"/>
      <c r="USO6" s="366"/>
      <c r="USP6" s="366"/>
      <c r="USQ6" s="366"/>
      <c r="USR6" s="366"/>
      <c r="USS6" s="366"/>
      <c r="UST6" s="366"/>
      <c r="USU6" s="366"/>
      <c r="USV6" s="366"/>
      <c r="USW6" s="366"/>
      <c r="USX6" s="366"/>
      <c r="USY6" s="366"/>
      <c r="USZ6" s="366"/>
      <c r="UTA6" s="366"/>
      <c r="UTB6" s="366"/>
      <c r="UTC6" s="366"/>
      <c r="UTD6" s="366"/>
      <c r="UTE6" s="366"/>
      <c r="UTF6" s="366"/>
      <c r="UTG6" s="366"/>
      <c r="UTH6" s="366"/>
      <c r="UTI6" s="366"/>
      <c r="UTJ6" s="366"/>
      <c r="UTK6" s="366"/>
      <c r="UTL6" s="366"/>
      <c r="UTM6" s="366"/>
      <c r="UTN6" s="366"/>
      <c r="UTO6" s="366"/>
      <c r="UTP6" s="366"/>
      <c r="UTQ6" s="366"/>
      <c r="UTR6" s="366"/>
      <c r="UTS6" s="366"/>
      <c r="UTT6" s="366"/>
      <c r="UTU6" s="366"/>
      <c r="UTV6" s="366"/>
      <c r="UTW6" s="366"/>
      <c r="UTX6" s="366"/>
      <c r="UTY6" s="366"/>
      <c r="UTZ6" s="366"/>
      <c r="UUA6" s="366"/>
      <c r="UUB6" s="366"/>
      <c r="UUC6" s="366"/>
      <c r="UUD6" s="366"/>
      <c r="UUE6" s="366"/>
      <c r="UUF6" s="366"/>
      <c r="UUG6" s="366"/>
      <c r="UUH6" s="366"/>
      <c r="UUI6" s="366"/>
      <c r="UUJ6" s="366"/>
      <c r="UUK6" s="366"/>
      <c r="UUL6" s="366"/>
      <c r="UUM6" s="366"/>
      <c r="UUN6" s="366"/>
      <c r="UUO6" s="366"/>
      <c r="UUP6" s="366"/>
      <c r="UUQ6" s="366"/>
      <c r="UUR6" s="366"/>
      <c r="UUS6" s="366"/>
      <c r="UUT6" s="366"/>
      <c r="UUU6" s="366"/>
      <c r="UUV6" s="366"/>
      <c r="UUW6" s="366"/>
      <c r="UUX6" s="366"/>
      <c r="UUY6" s="366"/>
      <c r="UUZ6" s="366"/>
      <c r="UVA6" s="366"/>
      <c r="UVB6" s="366"/>
      <c r="UVC6" s="366"/>
      <c r="UVD6" s="366"/>
      <c r="UVE6" s="366"/>
      <c r="UVF6" s="366"/>
      <c r="UVG6" s="366"/>
      <c r="UVH6" s="366"/>
      <c r="UVI6" s="366"/>
      <c r="UVJ6" s="366"/>
      <c r="UVK6" s="366"/>
      <c r="UVL6" s="366"/>
      <c r="UVM6" s="366"/>
      <c r="UVN6" s="366"/>
      <c r="UVO6" s="366"/>
      <c r="UVP6" s="366"/>
      <c r="UVQ6" s="366"/>
      <c r="UVR6" s="366"/>
      <c r="UVS6" s="366"/>
      <c r="UVT6" s="366"/>
      <c r="UVU6" s="366"/>
      <c r="UVV6" s="366"/>
      <c r="UVW6" s="366"/>
      <c r="UVX6" s="366"/>
      <c r="UVY6" s="366"/>
      <c r="UVZ6" s="366"/>
      <c r="UWA6" s="366"/>
      <c r="UWB6" s="366"/>
      <c r="UWC6" s="366"/>
      <c r="UWD6" s="366"/>
      <c r="UWE6" s="366"/>
      <c r="UWF6" s="366"/>
      <c r="UWG6" s="366"/>
      <c r="UWH6" s="366"/>
      <c r="UWI6" s="366"/>
      <c r="UWJ6" s="366"/>
      <c r="UWK6" s="366"/>
      <c r="UWL6" s="366"/>
      <c r="UWM6" s="366"/>
      <c r="UWN6" s="366"/>
      <c r="UWO6" s="366"/>
      <c r="UWP6" s="366"/>
      <c r="UWQ6" s="366"/>
      <c r="UWR6" s="366"/>
      <c r="UWS6" s="366"/>
      <c r="UWT6" s="366"/>
      <c r="UWU6" s="366"/>
      <c r="UWV6" s="366"/>
      <c r="UWW6" s="366"/>
      <c r="UWX6" s="366"/>
      <c r="UWY6" s="366"/>
      <c r="UWZ6" s="366"/>
      <c r="UXA6" s="366"/>
      <c r="UXB6" s="366"/>
      <c r="UXC6" s="366"/>
      <c r="UXD6" s="366"/>
      <c r="UXE6" s="366"/>
      <c r="UXF6" s="366"/>
      <c r="UXG6" s="366"/>
      <c r="UXH6" s="366"/>
      <c r="UXI6" s="366"/>
      <c r="UXJ6" s="366"/>
      <c r="UXK6" s="366"/>
      <c r="UXL6" s="366"/>
      <c r="UXM6" s="366"/>
      <c r="UXN6" s="366"/>
      <c r="UXO6" s="366"/>
      <c r="UXP6" s="366"/>
      <c r="UXQ6" s="366"/>
      <c r="UXR6" s="366"/>
      <c r="UXS6" s="366"/>
      <c r="UXT6" s="366"/>
      <c r="UXU6" s="366"/>
      <c r="UXV6" s="366"/>
      <c r="UXW6" s="366"/>
      <c r="UXX6" s="366"/>
      <c r="UXY6" s="366"/>
      <c r="UXZ6" s="366"/>
      <c r="UYA6" s="366"/>
      <c r="UYB6" s="366"/>
      <c r="UYC6" s="366"/>
      <c r="UYD6" s="366"/>
      <c r="UYE6" s="366"/>
      <c r="UYF6" s="366"/>
      <c r="UYG6" s="366"/>
      <c r="UYH6" s="366"/>
      <c r="UYI6" s="366"/>
      <c r="UYJ6" s="366"/>
      <c r="UYK6" s="366"/>
      <c r="UYL6" s="366"/>
      <c r="UYM6" s="366"/>
      <c r="UYN6" s="366"/>
      <c r="UYO6" s="366"/>
      <c r="UYP6" s="366"/>
      <c r="UYQ6" s="366"/>
      <c r="UYR6" s="366"/>
      <c r="UYS6" s="366"/>
      <c r="UYT6" s="366"/>
      <c r="UYU6" s="366"/>
      <c r="UYV6" s="366"/>
      <c r="UYW6" s="366"/>
      <c r="UYX6" s="366"/>
      <c r="UYY6" s="366"/>
      <c r="UYZ6" s="366"/>
      <c r="UZA6" s="366"/>
      <c r="UZB6" s="366"/>
      <c r="UZC6" s="366"/>
      <c r="UZD6" s="366"/>
      <c r="UZE6" s="366"/>
      <c r="UZF6" s="366"/>
      <c r="UZG6" s="366"/>
      <c r="UZH6" s="366"/>
      <c r="UZI6" s="366"/>
      <c r="UZJ6" s="366"/>
      <c r="UZK6" s="366"/>
      <c r="UZL6" s="366"/>
      <c r="UZM6" s="366"/>
      <c r="UZN6" s="366"/>
      <c r="UZO6" s="366"/>
      <c r="UZP6" s="366"/>
      <c r="UZQ6" s="366"/>
      <c r="UZR6" s="366"/>
      <c r="UZS6" s="366"/>
      <c r="UZT6" s="366"/>
      <c r="UZU6" s="366"/>
      <c r="UZV6" s="366"/>
      <c r="UZW6" s="366"/>
      <c r="UZX6" s="366"/>
      <c r="UZY6" s="366"/>
      <c r="UZZ6" s="366"/>
      <c r="VAA6" s="366"/>
      <c r="VAB6" s="366"/>
      <c r="VAC6" s="366"/>
      <c r="VAD6" s="366"/>
      <c r="VAE6" s="366"/>
      <c r="VAF6" s="366"/>
      <c r="VAG6" s="366"/>
      <c r="VAH6" s="366"/>
      <c r="VAI6" s="366"/>
      <c r="VAJ6" s="366"/>
      <c r="VAK6" s="366"/>
      <c r="VAL6" s="366"/>
      <c r="VAM6" s="366"/>
      <c r="VAN6" s="366"/>
      <c r="VAO6" s="366"/>
      <c r="VAP6" s="366"/>
      <c r="VAQ6" s="366"/>
      <c r="VAR6" s="366"/>
      <c r="VAS6" s="366"/>
      <c r="VAT6" s="366"/>
      <c r="VAU6" s="366"/>
      <c r="VAV6" s="366"/>
      <c r="VAW6" s="366"/>
      <c r="VAX6" s="366"/>
      <c r="VAY6" s="366"/>
      <c r="VAZ6" s="366"/>
      <c r="VBA6" s="366"/>
      <c r="VBB6" s="366"/>
      <c r="VBC6" s="366"/>
      <c r="VBD6" s="366"/>
      <c r="VBE6" s="366"/>
      <c r="VBF6" s="366"/>
      <c r="VBG6" s="366"/>
      <c r="VBH6" s="366"/>
      <c r="VBI6" s="366"/>
      <c r="VBJ6" s="366"/>
      <c r="VBK6" s="366"/>
      <c r="VBL6" s="366"/>
      <c r="VBM6" s="366"/>
      <c r="VBN6" s="366"/>
      <c r="VBO6" s="366"/>
      <c r="VBP6" s="366"/>
      <c r="VBQ6" s="366"/>
      <c r="VBR6" s="366"/>
      <c r="VBS6" s="366"/>
      <c r="VBT6" s="366"/>
      <c r="VBU6" s="366"/>
      <c r="VBV6" s="366"/>
      <c r="VBW6" s="366"/>
      <c r="VBX6" s="366"/>
      <c r="VBY6" s="366"/>
      <c r="VBZ6" s="366"/>
      <c r="VCA6" s="366"/>
      <c r="VCB6" s="366"/>
      <c r="VCC6" s="366"/>
      <c r="VCD6" s="366"/>
      <c r="VCE6" s="366"/>
      <c r="VCF6" s="366"/>
      <c r="VCG6" s="366"/>
      <c r="VCH6" s="366"/>
      <c r="VCI6" s="366"/>
      <c r="VCJ6" s="366"/>
      <c r="VCK6" s="366"/>
      <c r="VCL6" s="366"/>
      <c r="VCM6" s="366"/>
      <c r="VCN6" s="366"/>
      <c r="VCO6" s="366"/>
      <c r="VCP6" s="366"/>
      <c r="VCQ6" s="366"/>
      <c r="VCR6" s="366"/>
      <c r="VCS6" s="366"/>
      <c r="VCT6" s="366"/>
      <c r="VCU6" s="366"/>
      <c r="VCV6" s="366"/>
      <c r="VCW6" s="366"/>
      <c r="VCX6" s="366"/>
      <c r="VCY6" s="366"/>
      <c r="VCZ6" s="366"/>
      <c r="VDA6" s="366"/>
      <c r="VDB6" s="366"/>
      <c r="VDC6" s="366"/>
      <c r="VDD6" s="366"/>
      <c r="VDE6" s="366"/>
      <c r="VDF6" s="366"/>
      <c r="VDG6" s="366"/>
      <c r="VDH6" s="366"/>
      <c r="VDI6" s="366"/>
      <c r="VDJ6" s="366"/>
      <c r="VDK6" s="366"/>
      <c r="VDL6" s="366"/>
      <c r="VDM6" s="366"/>
      <c r="VDN6" s="366"/>
      <c r="VDO6" s="366"/>
      <c r="VDP6" s="366"/>
      <c r="VDQ6" s="366"/>
      <c r="VDR6" s="366"/>
      <c r="VDS6" s="366"/>
      <c r="VDT6" s="366"/>
      <c r="VDU6" s="366"/>
      <c r="VDV6" s="366"/>
      <c r="VDW6" s="366"/>
      <c r="VDX6" s="366"/>
      <c r="VDY6" s="366"/>
      <c r="VDZ6" s="366"/>
      <c r="VEA6" s="366"/>
      <c r="VEB6" s="366"/>
      <c r="VEC6" s="366"/>
      <c r="VED6" s="366"/>
      <c r="VEE6" s="366"/>
      <c r="VEF6" s="366"/>
      <c r="VEG6" s="366"/>
      <c r="VEH6" s="366"/>
      <c r="VEI6" s="366"/>
      <c r="VEJ6" s="366"/>
      <c r="VEK6" s="366"/>
      <c r="VEL6" s="366"/>
      <c r="VEM6" s="366"/>
      <c r="VEN6" s="366"/>
      <c r="VEO6" s="366"/>
      <c r="VEP6" s="366"/>
      <c r="VEQ6" s="366"/>
      <c r="VER6" s="366"/>
      <c r="VES6" s="366"/>
      <c r="VET6" s="366"/>
      <c r="VEU6" s="366"/>
      <c r="VEV6" s="366"/>
      <c r="VEW6" s="366"/>
      <c r="VEX6" s="366"/>
      <c r="VEY6" s="366"/>
      <c r="VEZ6" s="366"/>
      <c r="VFA6" s="366"/>
      <c r="VFB6" s="366"/>
      <c r="VFC6" s="366"/>
      <c r="VFD6" s="366"/>
      <c r="VFE6" s="366"/>
      <c r="VFF6" s="366"/>
      <c r="VFG6" s="366"/>
      <c r="VFH6" s="366"/>
      <c r="VFI6" s="366"/>
      <c r="VFJ6" s="366"/>
      <c r="VFK6" s="366"/>
      <c r="VFL6" s="366"/>
      <c r="VFM6" s="366"/>
      <c r="VFN6" s="366"/>
      <c r="VFO6" s="366"/>
      <c r="VFP6" s="366"/>
      <c r="VFQ6" s="366"/>
      <c r="VFR6" s="366"/>
      <c r="VFS6" s="366"/>
      <c r="VFT6" s="366"/>
      <c r="VFU6" s="366"/>
      <c r="VFV6" s="366"/>
      <c r="VFW6" s="366"/>
      <c r="VFX6" s="366"/>
      <c r="VFY6" s="366"/>
      <c r="VFZ6" s="366"/>
      <c r="VGA6" s="366"/>
      <c r="VGB6" s="366"/>
      <c r="VGC6" s="366"/>
      <c r="VGD6" s="366"/>
      <c r="VGE6" s="366"/>
      <c r="VGF6" s="366"/>
      <c r="VGG6" s="366"/>
      <c r="VGH6" s="366"/>
      <c r="VGI6" s="366"/>
      <c r="VGJ6" s="366"/>
      <c r="VGK6" s="366"/>
      <c r="VGL6" s="366"/>
      <c r="VGM6" s="366"/>
      <c r="VGN6" s="366"/>
      <c r="VGO6" s="366"/>
      <c r="VGP6" s="366"/>
      <c r="VGQ6" s="366"/>
      <c r="VGR6" s="366"/>
      <c r="VGS6" s="366"/>
      <c r="VGT6" s="366"/>
      <c r="VGU6" s="366"/>
      <c r="VGV6" s="366"/>
      <c r="VGW6" s="366"/>
      <c r="VGX6" s="366"/>
      <c r="VGY6" s="366"/>
      <c r="VGZ6" s="366"/>
      <c r="VHA6" s="366"/>
      <c r="VHB6" s="366"/>
      <c r="VHC6" s="366"/>
      <c r="VHD6" s="366"/>
      <c r="VHE6" s="366"/>
      <c r="VHF6" s="366"/>
      <c r="VHG6" s="366"/>
      <c r="VHH6" s="366"/>
      <c r="VHI6" s="366"/>
      <c r="VHJ6" s="366"/>
      <c r="VHK6" s="366"/>
      <c r="VHL6" s="366"/>
      <c r="VHM6" s="366"/>
      <c r="VHN6" s="366"/>
      <c r="VHO6" s="366"/>
      <c r="VHP6" s="366"/>
      <c r="VHQ6" s="366"/>
      <c r="VHR6" s="366"/>
      <c r="VHS6" s="366"/>
      <c r="VHT6" s="366"/>
      <c r="VHU6" s="366"/>
      <c r="VHV6" s="366"/>
      <c r="VHW6" s="366"/>
      <c r="VHX6" s="366"/>
      <c r="VHY6" s="366"/>
      <c r="VHZ6" s="366"/>
      <c r="VIA6" s="366"/>
      <c r="VIB6" s="366"/>
      <c r="VIC6" s="366"/>
      <c r="VID6" s="366"/>
      <c r="VIE6" s="366"/>
      <c r="VIF6" s="366"/>
      <c r="VIG6" s="366"/>
      <c r="VIH6" s="366"/>
      <c r="VII6" s="366"/>
      <c r="VIJ6" s="366"/>
      <c r="VIK6" s="366"/>
      <c r="VIL6" s="366"/>
      <c r="VIM6" s="366"/>
      <c r="VIN6" s="366"/>
      <c r="VIO6" s="366"/>
      <c r="VIP6" s="366"/>
      <c r="VIQ6" s="366"/>
      <c r="VIR6" s="366"/>
      <c r="VIS6" s="366"/>
      <c r="VIT6" s="366"/>
      <c r="VIU6" s="366"/>
      <c r="VIV6" s="366"/>
      <c r="VIW6" s="366"/>
      <c r="VIX6" s="366"/>
      <c r="VIY6" s="366"/>
      <c r="VIZ6" s="366"/>
      <c r="VJA6" s="366"/>
      <c r="VJB6" s="366"/>
      <c r="VJC6" s="366"/>
      <c r="VJD6" s="366"/>
      <c r="VJE6" s="366"/>
      <c r="VJF6" s="366"/>
      <c r="VJG6" s="366"/>
      <c r="VJH6" s="366"/>
      <c r="VJI6" s="366"/>
      <c r="VJJ6" s="366"/>
      <c r="VJK6" s="366"/>
      <c r="VJL6" s="366"/>
      <c r="VJM6" s="366"/>
      <c r="VJN6" s="366"/>
      <c r="VJO6" s="366"/>
      <c r="VJP6" s="366"/>
      <c r="VJQ6" s="366"/>
      <c r="VJR6" s="366"/>
      <c r="VJS6" s="366"/>
      <c r="VJT6" s="366"/>
      <c r="VJU6" s="366"/>
      <c r="VJV6" s="366"/>
      <c r="VJW6" s="366"/>
      <c r="VJX6" s="366"/>
      <c r="VJY6" s="366"/>
      <c r="VJZ6" s="366"/>
      <c r="VKA6" s="366"/>
      <c r="VKB6" s="366"/>
      <c r="VKC6" s="366"/>
      <c r="VKD6" s="366"/>
      <c r="VKE6" s="366"/>
      <c r="VKF6" s="366"/>
      <c r="VKG6" s="366"/>
      <c r="VKH6" s="366"/>
      <c r="VKI6" s="366"/>
      <c r="VKJ6" s="366"/>
      <c r="VKK6" s="366"/>
      <c r="VKL6" s="366"/>
      <c r="VKM6" s="366"/>
      <c r="VKN6" s="366"/>
      <c r="VKO6" s="366"/>
      <c r="VKP6" s="366"/>
      <c r="VKQ6" s="366"/>
      <c r="VKR6" s="366"/>
      <c r="VKS6" s="366"/>
      <c r="VKT6" s="366"/>
      <c r="VKU6" s="366"/>
      <c r="VKV6" s="366"/>
      <c r="VKW6" s="366"/>
      <c r="VKX6" s="366"/>
      <c r="VKY6" s="366"/>
      <c r="VKZ6" s="366"/>
      <c r="VLA6" s="366"/>
      <c r="VLB6" s="366"/>
      <c r="VLC6" s="366"/>
      <c r="VLD6" s="366"/>
      <c r="VLE6" s="366"/>
      <c r="VLF6" s="366"/>
      <c r="VLG6" s="366"/>
      <c r="VLH6" s="366"/>
      <c r="VLI6" s="366"/>
      <c r="VLJ6" s="366"/>
      <c r="VLK6" s="366"/>
      <c r="VLL6" s="366"/>
      <c r="VLM6" s="366"/>
      <c r="VLN6" s="366"/>
      <c r="VLO6" s="366"/>
      <c r="VLP6" s="366"/>
      <c r="VLQ6" s="366"/>
      <c r="VLR6" s="366"/>
      <c r="VLS6" s="366"/>
      <c r="VLT6" s="366"/>
      <c r="VLU6" s="366"/>
      <c r="VLV6" s="366"/>
      <c r="VLW6" s="366"/>
      <c r="VLX6" s="366"/>
      <c r="VLY6" s="366"/>
      <c r="VLZ6" s="366"/>
      <c r="VMA6" s="366"/>
      <c r="VMB6" s="366"/>
      <c r="VMC6" s="366"/>
      <c r="VMD6" s="366"/>
      <c r="VME6" s="366"/>
      <c r="VMF6" s="366"/>
      <c r="VMG6" s="366"/>
      <c r="VMH6" s="366"/>
      <c r="VMI6" s="366"/>
      <c r="VMJ6" s="366"/>
      <c r="VMK6" s="366"/>
      <c r="VML6" s="366"/>
      <c r="VMM6" s="366"/>
      <c r="VMN6" s="366"/>
      <c r="VMO6" s="366"/>
      <c r="VMP6" s="366"/>
      <c r="VMQ6" s="366"/>
      <c r="VMR6" s="366"/>
      <c r="VMS6" s="366"/>
      <c r="VMT6" s="366"/>
      <c r="VMU6" s="366"/>
      <c r="VMV6" s="366"/>
      <c r="VMW6" s="366"/>
      <c r="VMX6" s="366"/>
      <c r="VMY6" s="366"/>
      <c r="VMZ6" s="366"/>
      <c r="VNA6" s="366"/>
      <c r="VNB6" s="366"/>
      <c r="VNC6" s="366"/>
      <c r="VND6" s="366"/>
      <c r="VNE6" s="366"/>
      <c r="VNF6" s="366"/>
      <c r="VNG6" s="366"/>
      <c r="VNH6" s="366"/>
      <c r="VNI6" s="366"/>
      <c r="VNJ6" s="366"/>
      <c r="VNK6" s="366"/>
      <c r="VNL6" s="366"/>
      <c r="VNM6" s="366"/>
      <c r="VNN6" s="366"/>
      <c r="VNO6" s="366"/>
      <c r="VNP6" s="366"/>
      <c r="VNQ6" s="366"/>
      <c r="VNR6" s="366"/>
      <c r="VNS6" s="366"/>
      <c r="VNT6" s="366"/>
      <c r="VNU6" s="366"/>
      <c r="VNV6" s="366"/>
      <c r="VNW6" s="366"/>
      <c r="VNX6" s="366"/>
      <c r="VNY6" s="366"/>
      <c r="VNZ6" s="366"/>
      <c r="VOA6" s="366"/>
      <c r="VOB6" s="366"/>
      <c r="VOC6" s="366"/>
      <c r="VOD6" s="366"/>
      <c r="VOE6" s="366"/>
      <c r="VOF6" s="366"/>
      <c r="VOG6" s="366"/>
      <c r="VOH6" s="366"/>
      <c r="VOI6" s="366"/>
      <c r="VOJ6" s="366"/>
      <c r="VOK6" s="366"/>
      <c r="VOL6" s="366"/>
      <c r="VOM6" s="366"/>
      <c r="VON6" s="366"/>
      <c r="VOO6" s="366"/>
      <c r="VOP6" s="366"/>
      <c r="VOQ6" s="366"/>
      <c r="VOR6" s="366"/>
      <c r="VOS6" s="366"/>
      <c r="VOT6" s="366"/>
      <c r="VOU6" s="366"/>
      <c r="VOV6" s="366"/>
      <c r="VOW6" s="366"/>
      <c r="VOX6" s="366"/>
      <c r="VOY6" s="366"/>
      <c r="VOZ6" s="366"/>
      <c r="VPA6" s="366"/>
      <c r="VPB6" s="366"/>
      <c r="VPC6" s="366"/>
      <c r="VPD6" s="366"/>
      <c r="VPE6" s="366"/>
      <c r="VPF6" s="366"/>
      <c r="VPG6" s="366"/>
      <c r="VPH6" s="366"/>
      <c r="VPI6" s="366"/>
      <c r="VPJ6" s="366"/>
      <c r="VPK6" s="366"/>
      <c r="VPL6" s="366"/>
      <c r="VPM6" s="366"/>
      <c r="VPN6" s="366"/>
      <c r="VPO6" s="366"/>
      <c r="VPP6" s="366"/>
      <c r="VPQ6" s="366"/>
      <c r="VPR6" s="366"/>
      <c r="VPS6" s="366"/>
      <c r="VPT6" s="366"/>
      <c r="VPU6" s="366"/>
      <c r="VPV6" s="366"/>
      <c r="VPW6" s="366"/>
      <c r="VPX6" s="366"/>
      <c r="VPY6" s="366"/>
      <c r="VPZ6" s="366"/>
      <c r="VQA6" s="366"/>
      <c r="VQB6" s="366"/>
      <c r="VQC6" s="366"/>
      <c r="VQD6" s="366"/>
      <c r="VQE6" s="366"/>
      <c r="VQF6" s="366"/>
      <c r="VQG6" s="366"/>
      <c r="VQH6" s="366"/>
      <c r="VQI6" s="366"/>
      <c r="VQJ6" s="366"/>
      <c r="VQK6" s="366"/>
      <c r="VQL6" s="366"/>
      <c r="VQM6" s="366"/>
      <c r="VQN6" s="366"/>
      <c r="VQO6" s="366"/>
      <c r="VQP6" s="366"/>
      <c r="VQQ6" s="366"/>
      <c r="VQR6" s="366"/>
      <c r="VQS6" s="366"/>
      <c r="VQT6" s="366"/>
      <c r="VQU6" s="366"/>
      <c r="VQV6" s="366"/>
      <c r="VQW6" s="366"/>
      <c r="VQX6" s="366"/>
      <c r="VQY6" s="366"/>
      <c r="VQZ6" s="366"/>
      <c r="VRA6" s="366"/>
      <c r="VRB6" s="366"/>
      <c r="VRC6" s="366"/>
      <c r="VRD6" s="366"/>
      <c r="VRE6" s="366"/>
      <c r="VRF6" s="366"/>
      <c r="VRG6" s="366"/>
      <c r="VRH6" s="366"/>
      <c r="VRI6" s="366"/>
      <c r="VRJ6" s="366"/>
      <c r="VRK6" s="366"/>
      <c r="VRL6" s="366"/>
      <c r="VRM6" s="366"/>
      <c r="VRN6" s="366"/>
      <c r="VRO6" s="366"/>
      <c r="VRP6" s="366"/>
      <c r="VRQ6" s="366"/>
      <c r="VRR6" s="366"/>
      <c r="VRS6" s="366"/>
      <c r="VRT6" s="366"/>
      <c r="VRU6" s="366"/>
      <c r="VRV6" s="366"/>
      <c r="VRW6" s="366"/>
      <c r="VRX6" s="366"/>
      <c r="VRY6" s="366"/>
      <c r="VRZ6" s="366"/>
      <c r="VSA6" s="366"/>
      <c r="VSB6" s="366"/>
      <c r="VSC6" s="366"/>
      <c r="VSD6" s="366"/>
      <c r="VSE6" s="366"/>
      <c r="VSF6" s="366"/>
      <c r="VSG6" s="366"/>
      <c r="VSH6" s="366"/>
      <c r="VSI6" s="366"/>
      <c r="VSJ6" s="366"/>
      <c r="VSK6" s="366"/>
      <c r="VSL6" s="366"/>
      <c r="VSM6" s="366"/>
      <c r="VSN6" s="366"/>
      <c r="VSO6" s="366"/>
      <c r="VSP6" s="366"/>
      <c r="VSQ6" s="366"/>
      <c r="VSR6" s="366"/>
      <c r="VSS6" s="366"/>
      <c r="VST6" s="366"/>
      <c r="VSU6" s="366"/>
      <c r="VSV6" s="366"/>
      <c r="VSW6" s="366"/>
      <c r="VSX6" s="366"/>
      <c r="VSY6" s="366"/>
      <c r="VSZ6" s="366"/>
      <c r="VTA6" s="366"/>
      <c r="VTB6" s="366"/>
      <c r="VTC6" s="366"/>
      <c r="VTD6" s="366"/>
      <c r="VTE6" s="366"/>
      <c r="VTF6" s="366"/>
      <c r="VTG6" s="366"/>
      <c r="VTH6" s="366"/>
      <c r="VTI6" s="366"/>
      <c r="VTJ6" s="366"/>
      <c r="VTK6" s="366"/>
      <c r="VTL6" s="366"/>
      <c r="VTM6" s="366"/>
      <c r="VTN6" s="366"/>
      <c r="VTO6" s="366"/>
      <c r="VTP6" s="366"/>
      <c r="VTQ6" s="366"/>
      <c r="VTR6" s="366"/>
      <c r="VTS6" s="366"/>
      <c r="VTT6" s="366"/>
      <c r="VTU6" s="366"/>
      <c r="VTV6" s="366"/>
      <c r="VTW6" s="366"/>
      <c r="VTX6" s="366"/>
      <c r="VTY6" s="366"/>
      <c r="VTZ6" s="366"/>
      <c r="VUA6" s="366"/>
      <c r="VUB6" s="366"/>
      <c r="VUC6" s="366"/>
      <c r="VUD6" s="366"/>
      <c r="VUE6" s="366"/>
      <c r="VUF6" s="366"/>
      <c r="VUG6" s="366"/>
      <c r="VUH6" s="366"/>
      <c r="VUI6" s="366"/>
      <c r="VUJ6" s="366"/>
      <c r="VUK6" s="366"/>
      <c r="VUL6" s="366"/>
      <c r="VUM6" s="366"/>
      <c r="VUN6" s="366"/>
      <c r="VUO6" s="366"/>
      <c r="VUP6" s="366"/>
      <c r="VUQ6" s="366"/>
      <c r="VUR6" s="366"/>
      <c r="VUS6" s="366"/>
      <c r="VUT6" s="366"/>
      <c r="VUU6" s="366"/>
      <c r="VUV6" s="366"/>
      <c r="VUW6" s="366"/>
      <c r="VUX6" s="366"/>
      <c r="VUY6" s="366"/>
      <c r="VUZ6" s="366"/>
      <c r="VVA6" s="366"/>
      <c r="VVB6" s="366"/>
      <c r="VVC6" s="366"/>
      <c r="VVD6" s="366"/>
      <c r="VVE6" s="366"/>
      <c r="VVF6" s="366"/>
      <c r="VVG6" s="366"/>
      <c r="VVH6" s="366"/>
      <c r="VVI6" s="366"/>
      <c r="VVJ6" s="366"/>
      <c r="VVK6" s="366"/>
      <c r="VVL6" s="366"/>
      <c r="VVM6" s="366"/>
      <c r="VVN6" s="366"/>
      <c r="VVO6" s="366"/>
      <c r="VVP6" s="366"/>
      <c r="VVQ6" s="366"/>
      <c r="VVR6" s="366"/>
      <c r="VVS6" s="366"/>
      <c r="VVT6" s="366"/>
      <c r="VVU6" s="366"/>
      <c r="VVV6" s="366"/>
      <c r="VVW6" s="366"/>
      <c r="VVX6" s="366"/>
      <c r="VVY6" s="366"/>
      <c r="VVZ6" s="366"/>
      <c r="VWA6" s="366"/>
      <c r="VWB6" s="366"/>
      <c r="VWC6" s="366"/>
      <c r="VWD6" s="366"/>
      <c r="VWE6" s="366"/>
      <c r="VWF6" s="366"/>
      <c r="VWG6" s="366"/>
      <c r="VWH6" s="366"/>
      <c r="VWI6" s="366"/>
      <c r="VWJ6" s="366"/>
      <c r="VWK6" s="366"/>
      <c r="VWL6" s="366"/>
      <c r="VWM6" s="366"/>
      <c r="VWN6" s="366"/>
      <c r="VWO6" s="366"/>
      <c r="VWP6" s="366"/>
      <c r="VWQ6" s="366"/>
      <c r="VWR6" s="366"/>
      <c r="VWS6" s="366"/>
      <c r="VWT6" s="366"/>
      <c r="VWU6" s="366"/>
      <c r="VWV6" s="366"/>
      <c r="VWW6" s="366"/>
      <c r="VWX6" s="366"/>
      <c r="VWY6" s="366"/>
      <c r="VWZ6" s="366"/>
      <c r="VXA6" s="366"/>
      <c r="VXB6" s="366"/>
      <c r="VXC6" s="366"/>
      <c r="VXD6" s="366"/>
      <c r="VXE6" s="366"/>
      <c r="VXF6" s="366"/>
      <c r="VXG6" s="366"/>
      <c r="VXH6" s="366"/>
      <c r="VXI6" s="366"/>
      <c r="VXJ6" s="366"/>
      <c r="VXK6" s="366"/>
      <c r="VXL6" s="366"/>
      <c r="VXM6" s="366"/>
      <c r="VXN6" s="366"/>
      <c r="VXO6" s="366"/>
      <c r="VXP6" s="366"/>
      <c r="VXQ6" s="366"/>
      <c r="VXR6" s="366"/>
      <c r="VXS6" s="366"/>
      <c r="VXT6" s="366"/>
      <c r="VXU6" s="366"/>
      <c r="VXV6" s="366"/>
      <c r="VXW6" s="366"/>
      <c r="VXX6" s="366"/>
      <c r="VXY6" s="366"/>
      <c r="VXZ6" s="366"/>
      <c r="VYA6" s="366"/>
      <c r="VYB6" s="366"/>
      <c r="VYC6" s="366"/>
      <c r="VYD6" s="366"/>
      <c r="VYE6" s="366"/>
      <c r="VYF6" s="366"/>
      <c r="VYG6" s="366"/>
      <c r="VYH6" s="366"/>
      <c r="VYI6" s="366"/>
      <c r="VYJ6" s="366"/>
      <c r="VYK6" s="366"/>
      <c r="VYL6" s="366"/>
      <c r="VYM6" s="366"/>
      <c r="VYN6" s="366"/>
      <c r="VYO6" s="366"/>
      <c r="VYP6" s="366"/>
      <c r="VYQ6" s="366"/>
      <c r="VYR6" s="366"/>
      <c r="VYS6" s="366"/>
      <c r="VYT6" s="366"/>
      <c r="VYU6" s="366"/>
      <c r="VYV6" s="366"/>
      <c r="VYW6" s="366"/>
      <c r="VYX6" s="366"/>
      <c r="VYY6" s="366"/>
      <c r="VYZ6" s="366"/>
      <c r="VZA6" s="366"/>
      <c r="VZB6" s="366"/>
      <c r="VZC6" s="366"/>
      <c r="VZD6" s="366"/>
      <c r="VZE6" s="366"/>
      <c r="VZF6" s="366"/>
      <c r="VZG6" s="366"/>
      <c r="VZH6" s="366"/>
      <c r="VZI6" s="366"/>
      <c r="VZJ6" s="366"/>
      <c r="VZK6" s="366"/>
      <c r="VZL6" s="366"/>
      <c r="VZM6" s="366"/>
      <c r="VZN6" s="366"/>
      <c r="VZO6" s="366"/>
      <c r="VZP6" s="366"/>
      <c r="VZQ6" s="366"/>
      <c r="VZR6" s="366"/>
      <c r="VZS6" s="366"/>
      <c r="VZT6" s="366"/>
      <c r="VZU6" s="366"/>
      <c r="VZV6" s="366"/>
      <c r="VZW6" s="366"/>
      <c r="VZX6" s="366"/>
      <c r="VZY6" s="366"/>
      <c r="VZZ6" s="366"/>
      <c r="WAA6" s="366"/>
      <c r="WAB6" s="366"/>
      <c r="WAC6" s="366"/>
      <c r="WAD6" s="366"/>
      <c r="WAE6" s="366"/>
      <c r="WAF6" s="366"/>
      <c r="WAG6" s="366"/>
      <c r="WAH6" s="366"/>
      <c r="WAI6" s="366"/>
      <c r="WAJ6" s="366"/>
      <c r="WAK6" s="366"/>
      <c r="WAL6" s="366"/>
      <c r="WAM6" s="366"/>
      <c r="WAN6" s="366"/>
      <c r="WAO6" s="366"/>
      <c r="WAP6" s="366"/>
      <c r="WAQ6" s="366"/>
      <c r="WAR6" s="366"/>
      <c r="WAS6" s="366"/>
      <c r="WAT6" s="366"/>
      <c r="WAU6" s="366"/>
      <c r="WAV6" s="366"/>
      <c r="WAW6" s="366"/>
      <c r="WAX6" s="366"/>
      <c r="WAY6" s="366"/>
      <c r="WAZ6" s="366"/>
      <c r="WBA6" s="366"/>
      <c r="WBB6" s="366"/>
      <c r="WBC6" s="366"/>
      <c r="WBD6" s="366"/>
      <c r="WBE6" s="366"/>
      <c r="WBF6" s="366"/>
      <c r="WBG6" s="366"/>
      <c r="WBH6" s="366"/>
      <c r="WBI6" s="366"/>
      <c r="WBJ6" s="366"/>
      <c r="WBK6" s="366"/>
      <c r="WBL6" s="366"/>
      <c r="WBM6" s="366"/>
      <c r="WBN6" s="366"/>
      <c r="WBO6" s="366"/>
      <c r="WBP6" s="366"/>
      <c r="WBQ6" s="366"/>
      <c r="WBR6" s="366"/>
      <c r="WBS6" s="366"/>
      <c r="WBT6" s="366"/>
      <c r="WBU6" s="366"/>
      <c r="WBV6" s="366"/>
      <c r="WBW6" s="366"/>
      <c r="WBX6" s="366"/>
      <c r="WBY6" s="366"/>
      <c r="WBZ6" s="366"/>
      <c r="WCA6" s="366"/>
      <c r="WCB6" s="366"/>
      <c r="WCC6" s="366"/>
      <c r="WCD6" s="366"/>
      <c r="WCE6" s="366"/>
      <c r="WCF6" s="366"/>
      <c r="WCG6" s="366"/>
      <c r="WCH6" s="366"/>
      <c r="WCI6" s="366"/>
      <c r="WCJ6" s="366"/>
      <c r="WCK6" s="366"/>
      <c r="WCL6" s="366"/>
      <c r="WCM6" s="366"/>
      <c r="WCN6" s="366"/>
      <c r="WCO6" s="366"/>
      <c r="WCP6" s="366"/>
      <c r="WCQ6" s="366"/>
      <c r="WCR6" s="366"/>
      <c r="WCS6" s="366"/>
      <c r="WCT6" s="366"/>
      <c r="WCU6" s="366"/>
      <c r="WCV6" s="366"/>
      <c r="WCW6" s="366"/>
      <c r="WCX6" s="366"/>
      <c r="WCY6" s="366"/>
      <c r="WCZ6" s="366"/>
      <c r="WDA6" s="366"/>
      <c r="WDB6" s="366"/>
      <c r="WDC6" s="366"/>
      <c r="WDD6" s="366"/>
      <c r="WDE6" s="366"/>
      <c r="WDF6" s="366"/>
      <c r="WDG6" s="366"/>
      <c r="WDH6" s="366"/>
      <c r="WDI6" s="366"/>
      <c r="WDJ6" s="366"/>
      <c r="WDK6" s="366"/>
      <c r="WDL6" s="366"/>
      <c r="WDM6" s="366"/>
      <c r="WDN6" s="366"/>
      <c r="WDO6" s="366"/>
      <c r="WDP6" s="366"/>
      <c r="WDQ6" s="366"/>
      <c r="WDR6" s="366"/>
      <c r="WDS6" s="366"/>
      <c r="WDT6" s="366"/>
      <c r="WDU6" s="366"/>
      <c r="WDV6" s="366"/>
      <c r="WDW6" s="366"/>
      <c r="WDX6" s="366"/>
      <c r="WDY6" s="366"/>
      <c r="WDZ6" s="366"/>
      <c r="WEA6" s="366"/>
      <c r="WEB6" s="366"/>
      <c r="WEC6" s="366"/>
      <c r="WED6" s="366"/>
      <c r="WEE6" s="366"/>
      <c r="WEF6" s="366"/>
      <c r="WEG6" s="366"/>
      <c r="WEH6" s="366"/>
      <c r="WEI6" s="366"/>
      <c r="WEJ6" s="366"/>
      <c r="WEK6" s="366"/>
      <c r="WEL6" s="366"/>
      <c r="WEM6" s="366"/>
      <c r="WEN6" s="366"/>
      <c r="WEO6" s="366"/>
      <c r="WEP6" s="366"/>
      <c r="WEQ6" s="366"/>
      <c r="WER6" s="366"/>
      <c r="WES6" s="366"/>
      <c r="WET6" s="366"/>
      <c r="WEU6" s="366"/>
      <c r="WEV6" s="366"/>
      <c r="WEW6" s="366"/>
      <c r="WEX6" s="366"/>
      <c r="WEY6" s="366"/>
      <c r="WEZ6" s="366"/>
      <c r="WFA6" s="366"/>
      <c r="WFB6" s="366"/>
      <c r="WFC6" s="366"/>
      <c r="WFD6" s="366"/>
      <c r="WFE6" s="366"/>
      <c r="WFF6" s="366"/>
      <c r="WFG6" s="366"/>
      <c r="WFH6" s="366"/>
      <c r="WFI6" s="366"/>
      <c r="WFJ6" s="366"/>
      <c r="WFK6" s="366"/>
      <c r="WFL6" s="366"/>
      <c r="WFM6" s="366"/>
      <c r="WFN6" s="366"/>
      <c r="WFO6" s="366"/>
      <c r="WFP6" s="366"/>
      <c r="WFQ6" s="366"/>
      <c r="WFR6" s="366"/>
      <c r="WFS6" s="366"/>
      <c r="WFT6" s="366"/>
      <c r="WFU6" s="366"/>
      <c r="WFV6" s="366"/>
      <c r="WFW6" s="366"/>
      <c r="WFX6" s="366"/>
      <c r="WFY6" s="366"/>
      <c r="WFZ6" s="366"/>
      <c r="WGA6" s="366"/>
      <c r="WGB6" s="366"/>
      <c r="WGC6" s="366"/>
      <c r="WGD6" s="366"/>
      <c r="WGE6" s="366"/>
      <c r="WGF6" s="366"/>
      <c r="WGG6" s="366"/>
      <c r="WGH6" s="366"/>
      <c r="WGI6" s="366"/>
      <c r="WGJ6" s="366"/>
      <c r="WGK6" s="366"/>
      <c r="WGL6" s="366"/>
      <c r="WGM6" s="366"/>
      <c r="WGN6" s="366"/>
      <c r="WGO6" s="366"/>
      <c r="WGP6" s="366"/>
      <c r="WGQ6" s="366"/>
      <c r="WGR6" s="366"/>
      <c r="WGS6" s="366"/>
      <c r="WGT6" s="366"/>
      <c r="WGU6" s="366"/>
      <c r="WGV6" s="366"/>
      <c r="WGW6" s="366"/>
      <c r="WGX6" s="366"/>
      <c r="WGY6" s="366"/>
      <c r="WGZ6" s="366"/>
      <c r="WHA6" s="366"/>
      <c r="WHB6" s="366"/>
      <c r="WHC6" s="366"/>
      <c r="WHD6" s="366"/>
      <c r="WHE6" s="366"/>
      <c r="WHF6" s="366"/>
      <c r="WHG6" s="366"/>
      <c r="WHH6" s="366"/>
      <c r="WHI6" s="366"/>
      <c r="WHJ6" s="366"/>
      <c r="WHK6" s="366"/>
      <c r="WHL6" s="366"/>
      <c r="WHM6" s="366"/>
      <c r="WHN6" s="366"/>
      <c r="WHO6" s="366"/>
      <c r="WHP6" s="366"/>
      <c r="WHQ6" s="366"/>
      <c r="WHR6" s="366"/>
      <c r="WHS6" s="366"/>
      <c r="WHT6" s="366"/>
      <c r="WHU6" s="366"/>
      <c r="WHV6" s="366"/>
      <c r="WHW6" s="366"/>
      <c r="WHX6" s="366"/>
      <c r="WHY6" s="366"/>
      <c r="WHZ6" s="366"/>
      <c r="WIA6" s="366"/>
      <c r="WIB6" s="366"/>
      <c r="WIC6" s="366"/>
      <c r="WID6" s="366"/>
      <c r="WIE6" s="366"/>
      <c r="WIF6" s="366"/>
      <c r="WIG6" s="366"/>
      <c r="WIH6" s="366"/>
      <c r="WII6" s="366"/>
      <c r="WIJ6" s="366"/>
      <c r="WIK6" s="366"/>
      <c r="WIL6" s="366"/>
      <c r="WIM6" s="366"/>
      <c r="WIN6" s="366"/>
      <c r="WIO6" s="366"/>
      <c r="WIP6" s="366"/>
      <c r="WIQ6" s="366"/>
      <c r="WIR6" s="366"/>
      <c r="WIS6" s="366"/>
      <c r="WIT6" s="366"/>
      <c r="WIU6" s="366"/>
      <c r="WIV6" s="366"/>
      <c r="WIW6" s="366"/>
      <c r="WIX6" s="366"/>
      <c r="WIY6" s="366"/>
      <c r="WIZ6" s="366"/>
      <c r="WJA6" s="366"/>
      <c r="WJB6" s="366"/>
      <c r="WJC6" s="366"/>
      <c r="WJD6" s="366"/>
      <c r="WJE6" s="366"/>
      <c r="WJF6" s="366"/>
      <c r="WJG6" s="366"/>
      <c r="WJH6" s="366"/>
      <c r="WJI6" s="366"/>
      <c r="WJJ6" s="366"/>
      <c r="WJK6" s="366"/>
      <c r="WJL6" s="366"/>
      <c r="WJM6" s="366"/>
      <c r="WJN6" s="366"/>
      <c r="WJO6" s="366"/>
      <c r="WJP6" s="366"/>
      <c r="WJQ6" s="366"/>
      <c r="WJR6" s="366"/>
      <c r="WJS6" s="366"/>
      <c r="WJT6" s="366"/>
      <c r="WJU6" s="366"/>
      <c r="WJV6" s="366"/>
      <c r="WJW6" s="366"/>
      <c r="WJX6" s="366"/>
      <c r="WJY6" s="366"/>
      <c r="WJZ6" s="366"/>
      <c r="WKA6" s="366"/>
      <c r="WKB6" s="366"/>
      <c r="WKC6" s="366"/>
      <c r="WKD6" s="366"/>
      <c r="WKE6" s="366"/>
      <c r="WKF6" s="366"/>
      <c r="WKG6" s="366"/>
      <c r="WKH6" s="366"/>
      <c r="WKI6" s="366"/>
      <c r="WKJ6" s="366"/>
      <c r="WKK6" s="366"/>
      <c r="WKL6" s="366"/>
      <c r="WKM6" s="366"/>
      <c r="WKN6" s="366"/>
      <c r="WKO6" s="366"/>
      <c r="WKP6" s="366"/>
      <c r="WKQ6" s="366"/>
      <c r="WKR6" s="366"/>
      <c r="WKS6" s="366"/>
      <c r="WKT6" s="366"/>
      <c r="WKU6" s="366"/>
      <c r="WKV6" s="366"/>
      <c r="WKW6" s="366"/>
      <c r="WKX6" s="366"/>
      <c r="WKY6" s="366"/>
      <c r="WKZ6" s="366"/>
      <c r="WLA6" s="366"/>
      <c r="WLB6" s="366"/>
      <c r="WLC6" s="366"/>
      <c r="WLD6" s="366"/>
      <c r="WLE6" s="366"/>
      <c r="WLF6" s="366"/>
      <c r="WLG6" s="366"/>
      <c r="WLH6" s="366"/>
      <c r="WLI6" s="366"/>
      <c r="WLJ6" s="366"/>
      <c r="WLK6" s="366"/>
      <c r="WLL6" s="366"/>
      <c r="WLM6" s="366"/>
      <c r="WLN6" s="366"/>
      <c r="WLO6" s="366"/>
      <c r="WLP6" s="366"/>
      <c r="WLQ6" s="366"/>
      <c r="WLR6" s="366"/>
      <c r="WLS6" s="366"/>
      <c r="WLT6" s="366"/>
      <c r="WLU6" s="366"/>
      <c r="WLV6" s="366"/>
      <c r="WLW6" s="366"/>
      <c r="WLX6" s="366"/>
      <c r="WLY6" s="366"/>
      <c r="WLZ6" s="366"/>
      <c r="WMA6" s="366"/>
      <c r="WMB6" s="366"/>
      <c r="WMC6" s="366"/>
      <c r="WMD6" s="366"/>
      <c r="WME6" s="366"/>
      <c r="WMF6" s="366"/>
      <c r="WMG6" s="366"/>
      <c r="WMH6" s="366"/>
      <c r="WMI6" s="366"/>
      <c r="WMJ6" s="366"/>
      <c r="WMK6" s="366"/>
      <c r="WML6" s="366"/>
      <c r="WMM6" s="366"/>
      <c r="WMN6" s="366"/>
      <c r="WMO6" s="366"/>
      <c r="WMP6" s="366"/>
      <c r="WMQ6" s="366"/>
      <c r="WMR6" s="366"/>
      <c r="WMS6" s="366"/>
      <c r="WMT6" s="366"/>
      <c r="WMU6" s="366"/>
      <c r="WMV6" s="366"/>
      <c r="WMW6" s="366"/>
      <c r="WMX6" s="366"/>
      <c r="WMY6" s="366"/>
      <c r="WMZ6" s="366"/>
      <c r="WNA6" s="366"/>
      <c r="WNB6" s="366"/>
      <c r="WNC6" s="366"/>
      <c r="WND6" s="366"/>
      <c r="WNE6" s="366"/>
      <c r="WNF6" s="366"/>
      <c r="WNG6" s="366"/>
      <c r="WNH6" s="366"/>
      <c r="WNI6" s="366"/>
      <c r="WNJ6" s="366"/>
      <c r="WNK6" s="366"/>
      <c r="WNL6" s="366"/>
      <c r="WNM6" s="366"/>
      <c r="WNN6" s="366"/>
      <c r="WNO6" s="366"/>
      <c r="WNP6" s="366"/>
      <c r="WNQ6" s="366"/>
      <c r="WNR6" s="366"/>
      <c r="WNS6" s="366"/>
      <c r="WNT6" s="366"/>
      <c r="WNU6" s="366"/>
      <c r="WNV6" s="366"/>
      <c r="WNW6" s="366"/>
      <c r="WNX6" s="366"/>
      <c r="WNY6" s="366"/>
      <c r="WNZ6" s="366"/>
      <c r="WOA6" s="366"/>
      <c r="WOB6" s="366"/>
      <c r="WOC6" s="366"/>
      <c r="WOD6" s="366"/>
      <c r="WOE6" s="366"/>
      <c r="WOF6" s="366"/>
      <c r="WOG6" s="366"/>
      <c r="WOH6" s="366"/>
      <c r="WOI6" s="366"/>
      <c r="WOJ6" s="366"/>
      <c r="WOK6" s="366"/>
      <c r="WOL6" s="366"/>
      <c r="WOM6" s="366"/>
      <c r="WON6" s="366"/>
      <c r="WOO6" s="366"/>
      <c r="WOP6" s="366"/>
      <c r="WOQ6" s="366"/>
      <c r="WOR6" s="366"/>
      <c r="WOS6" s="366"/>
      <c r="WOT6" s="366"/>
      <c r="WOU6" s="366"/>
      <c r="WOV6" s="366"/>
      <c r="WOW6" s="366"/>
      <c r="WOX6" s="366"/>
      <c r="WOY6" s="366"/>
      <c r="WOZ6" s="366"/>
      <c r="WPA6" s="366"/>
      <c r="WPB6" s="366"/>
      <c r="WPC6" s="366"/>
      <c r="WPD6" s="366"/>
      <c r="WPE6" s="366"/>
      <c r="WPF6" s="366"/>
      <c r="WPG6" s="366"/>
      <c r="WPH6" s="366"/>
      <c r="WPI6" s="366"/>
      <c r="WPJ6" s="366"/>
      <c r="WPK6" s="366"/>
      <c r="WPL6" s="366"/>
      <c r="WPM6" s="366"/>
      <c r="WPN6" s="366"/>
      <c r="WPO6" s="366"/>
      <c r="WPP6" s="366"/>
      <c r="WPQ6" s="366"/>
      <c r="WPR6" s="366"/>
      <c r="WPS6" s="366"/>
      <c r="WPT6" s="366"/>
      <c r="WPU6" s="366"/>
      <c r="WPV6" s="366"/>
      <c r="WPW6" s="366"/>
      <c r="WPX6" s="366"/>
      <c r="WPY6" s="366"/>
      <c r="WPZ6" s="366"/>
      <c r="WQA6" s="366"/>
      <c r="WQB6" s="366"/>
      <c r="WQC6" s="366"/>
      <c r="WQD6" s="366"/>
      <c r="WQE6" s="366"/>
      <c r="WQF6" s="366"/>
      <c r="WQG6" s="366"/>
      <c r="WQH6" s="366"/>
      <c r="WQI6" s="366"/>
      <c r="WQJ6" s="366"/>
      <c r="WQK6" s="366"/>
      <c r="WQL6" s="366"/>
      <c r="WQM6" s="366"/>
      <c r="WQN6" s="366"/>
      <c r="WQO6" s="366"/>
      <c r="WQP6" s="366"/>
      <c r="WQQ6" s="366"/>
      <c r="WQR6" s="366"/>
      <c r="WQS6" s="366"/>
      <c r="WQT6" s="366"/>
      <c r="WQU6" s="366"/>
      <c r="WQV6" s="366"/>
      <c r="WQW6" s="366"/>
      <c r="WQX6" s="366"/>
      <c r="WQY6" s="366"/>
      <c r="WQZ6" s="366"/>
      <c r="WRA6" s="366"/>
      <c r="WRB6" s="366"/>
      <c r="WRC6" s="366"/>
      <c r="WRD6" s="366"/>
      <c r="WRE6" s="366"/>
      <c r="WRF6" s="366"/>
      <c r="WRG6" s="366"/>
      <c r="WRH6" s="366"/>
      <c r="WRI6" s="366"/>
      <c r="WRJ6" s="366"/>
      <c r="WRK6" s="366"/>
      <c r="WRL6" s="366"/>
      <c r="WRM6" s="366"/>
      <c r="WRN6" s="366"/>
      <c r="WRO6" s="366"/>
      <c r="WRP6" s="366"/>
      <c r="WRQ6" s="366"/>
      <c r="WRR6" s="366"/>
      <c r="WRS6" s="366"/>
      <c r="WRT6" s="366"/>
      <c r="WRU6" s="366"/>
      <c r="WRV6" s="366"/>
      <c r="WRW6" s="366"/>
      <c r="WRX6" s="366"/>
      <c r="WRY6" s="366"/>
      <c r="WRZ6" s="366"/>
      <c r="WSA6" s="366"/>
      <c r="WSB6" s="366"/>
      <c r="WSC6" s="366"/>
      <c r="WSD6" s="366"/>
      <c r="WSE6" s="366"/>
      <c r="WSF6" s="366"/>
      <c r="WSG6" s="366"/>
      <c r="WSH6" s="366"/>
      <c r="WSI6" s="366"/>
      <c r="WSJ6" s="366"/>
      <c r="WSK6" s="366"/>
      <c r="WSL6" s="366"/>
      <c r="WSM6" s="366"/>
      <c r="WSN6" s="366"/>
      <c r="WSO6" s="366"/>
      <c r="WSP6" s="366"/>
      <c r="WSQ6" s="366"/>
      <c r="WSR6" s="366"/>
      <c r="WSS6" s="366"/>
      <c r="WST6" s="366"/>
      <c r="WSU6" s="366"/>
      <c r="WSV6" s="366"/>
      <c r="WSW6" s="366"/>
      <c r="WSX6" s="366"/>
      <c r="WSY6" s="366"/>
      <c r="WSZ6" s="366"/>
      <c r="WTA6" s="366"/>
      <c r="WTB6" s="366"/>
      <c r="WTC6" s="366"/>
      <c r="WTD6" s="366"/>
      <c r="WTE6" s="366"/>
      <c r="WTF6" s="366"/>
      <c r="WTG6" s="366"/>
      <c r="WTH6" s="366"/>
      <c r="WTI6" s="366"/>
      <c r="WTJ6" s="366"/>
      <c r="WTK6" s="366"/>
      <c r="WTL6" s="366"/>
      <c r="WTM6" s="366"/>
      <c r="WTN6" s="366"/>
      <c r="WTO6" s="366"/>
      <c r="WTP6" s="366"/>
      <c r="WTQ6" s="366"/>
      <c r="WTR6" s="366"/>
      <c r="WTS6" s="366"/>
      <c r="WTT6" s="366"/>
      <c r="WTU6" s="366"/>
      <c r="WTV6" s="366"/>
      <c r="WTW6" s="366"/>
      <c r="WTX6" s="366"/>
      <c r="WTY6" s="366"/>
      <c r="WTZ6" s="366"/>
      <c r="WUA6" s="366"/>
      <c r="WUB6" s="366"/>
      <c r="WUC6" s="366"/>
      <c r="WUD6" s="366"/>
      <c r="WUE6" s="366"/>
      <c r="WUF6" s="366"/>
      <c r="WUG6" s="366"/>
      <c r="WUH6" s="366"/>
      <c r="WUI6" s="366"/>
      <c r="WUJ6" s="366"/>
      <c r="WUK6" s="366"/>
      <c r="WUL6" s="366"/>
      <c r="WUM6" s="366"/>
      <c r="WUN6" s="366"/>
      <c r="WUO6" s="366"/>
      <c r="WUP6" s="366"/>
      <c r="WUQ6" s="366"/>
      <c r="WUR6" s="366"/>
      <c r="WUS6" s="366"/>
      <c r="WUT6" s="366"/>
      <c r="WUU6" s="366"/>
      <c r="WUV6" s="366"/>
      <c r="WUW6" s="366"/>
      <c r="WUX6" s="366"/>
      <c r="WUY6" s="366"/>
      <c r="WUZ6" s="366"/>
      <c r="WVA6" s="366"/>
      <c r="WVB6" s="366"/>
      <c r="WVC6" s="366"/>
      <c r="WVD6" s="366"/>
      <c r="WVE6" s="366"/>
      <c r="WVF6" s="366"/>
      <c r="WVG6" s="366"/>
      <c r="WVH6" s="366"/>
      <c r="WVI6" s="366"/>
      <c r="WVJ6" s="366"/>
      <c r="WVK6" s="366"/>
      <c r="WVL6" s="366"/>
      <c r="WVM6" s="366"/>
      <c r="WVN6" s="366"/>
      <c r="WVO6" s="366"/>
      <c r="WVP6" s="366"/>
      <c r="WVQ6" s="366"/>
      <c r="WVR6" s="366"/>
      <c r="WVS6" s="366"/>
      <c r="WVT6" s="366"/>
      <c r="WVU6" s="366"/>
      <c r="WVV6" s="366"/>
      <c r="WVW6" s="366"/>
      <c r="WVX6" s="366"/>
      <c r="WVY6" s="366"/>
      <c r="WVZ6" s="366"/>
      <c r="WWA6" s="366"/>
      <c r="WWB6" s="366"/>
      <c r="WWC6" s="366"/>
      <c r="WWD6" s="366"/>
      <c r="WWE6" s="366"/>
      <c r="WWF6" s="366"/>
      <c r="WWG6" s="366"/>
      <c r="WWH6" s="366"/>
      <c r="WWI6" s="366"/>
      <c r="WWJ6" s="366"/>
      <c r="WWK6" s="366"/>
      <c r="WWL6" s="366"/>
      <c r="WWM6" s="366"/>
      <c r="WWN6" s="366"/>
      <c r="WWO6" s="366"/>
      <c r="WWP6" s="366"/>
      <c r="WWQ6" s="366"/>
      <c r="WWR6" s="366"/>
      <c r="WWS6" s="366"/>
      <c r="WWT6" s="366"/>
      <c r="WWU6" s="366"/>
      <c r="WWV6" s="366"/>
      <c r="WWW6" s="366"/>
      <c r="WWX6" s="366"/>
      <c r="WWY6" s="366"/>
      <c r="WWZ6" s="366"/>
      <c r="WXA6" s="366"/>
      <c r="WXB6" s="366"/>
      <c r="WXC6" s="366"/>
      <c r="WXD6" s="366"/>
      <c r="WXE6" s="366"/>
      <c r="WXF6" s="366"/>
      <c r="WXG6" s="366"/>
      <c r="WXH6" s="366"/>
      <c r="WXI6" s="366"/>
      <c r="WXJ6" s="366"/>
      <c r="WXK6" s="366"/>
      <c r="WXL6" s="366"/>
      <c r="WXM6" s="366"/>
      <c r="WXN6" s="366"/>
      <c r="WXO6" s="366"/>
      <c r="WXP6" s="366"/>
      <c r="WXQ6" s="366"/>
      <c r="WXR6" s="366"/>
      <c r="WXS6" s="366"/>
      <c r="WXT6" s="366"/>
      <c r="WXU6" s="366"/>
      <c r="WXV6" s="366"/>
      <c r="WXW6" s="366"/>
      <c r="WXX6" s="366"/>
      <c r="WXY6" s="366"/>
      <c r="WXZ6" s="366"/>
      <c r="WYA6" s="366"/>
      <c r="WYB6" s="366"/>
      <c r="WYC6" s="366"/>
      <c r="WYD6" s="366"/>
      <c r="WYE6" s="366"/>
      <c r="WYF6" s="366"/>
      <c r="WYG6" s="366"/>
      <c r="WYH6" s="366"/>
      <c r="WYI6" s="366"/>
      <c r="WYJ6" s="366"/>
      <c r="WYK6" s="366"/>
      <c r="WYL6" s="366"/>
      <c r="WYM6" s="366"/>
      <c r="WYN6" s="366"/>
      <c r="WYO6" s="366"/>
      <c r="WYP6" s="366"/>
      <c r="WYQ6" s="366"/>
      <c r="WYR6" s="366"/>
      <c r="WYS6" s="366"/>
      <c r="WYT6" s="366"/>
      <c r="WYU6" s="366"/>
      <c r="WYV6" s="366"/>
      <c r="WYW6" s="366"/>
      <c r="WYX6" s="366"/>
      <c r="WYY6" s="366"/>
      <c r="WYZ6" s="366"/>
      <c r="WZA6" s="366"/>
      <c r="WZB6" s="366"/>
      <c r="WZC6" s="366"/>
      <c r="WZD6" s="366"/>
      <c r="WZE6" s="366"/>
      <c r="WZF6" s="366"/>
      <c r="WZG6" s="366"/>
      <c r="WZH6" s="366"/>
      <c r="WZI6" s="366"/>
      <c r="WZJ6" s="366"/>
      <c r="WZK6" s="366"/>
      <c r="WZL6" s="366"/>
      <c r="WZM6" s="366"/>
      <c r="WZN6" s="366"/>
      <c r="WZO6" s="366"/>
      <c r="WZP6" s="366"/>
      <c r="WZQ6" s="366"/>
      <c r="WZR6" s="366"/>
      <c r="WZS6" s="366"/>
      <c r="WZT6" s="366"/>
      <c r="WZU6" s="366"/>
      <c r="WZV6" s="366"/>
      <c r="WZW6" s="366"/>
      <c r="WZX6" s="366"/>
      <c r="WZY6" s="366"/>
      <c r="WZZ6" s="366"/>
      <c r="XAA6" s="366"/>
      <c r="XAB6" s="366"/>
      <c r="XAC6" s="366"/>
      <c r="XAD6" s="366"/>
      <c r="XAE6" s="366"/>
      <c r="XAF6" s="366"/>
      <c r="XAG6" s="366"/>
      <c r="XAH6" s="366"/>
      <c r="XAI6" s="366"/>
      <c r="XAJ6" s="366"/>
      <c r="XAK6" s="366"/>
      <c r="XAL6" s="366"/>
      <c r="XAM6" s="366"/>
      <c r="XAN6" s="366"/>
      <c r="XAO6" s="366"/>
      <c r="XAP6" s="366"/>
      <c r="XAQ6" s="366"/>
      <c r="XAR6" s="366"/>
      <c r="XAS6" s="366"/>
      <c r="XAT6" s="366"/>
      <c r="XAU6" s="366"/>
      <c r="XAV6" s="366"/>
      <c r="XAW6" s="366"/>
      <c r="XAX6" s="366"/>
      <c r="XAY6" s="366"/>
      <c r="XAZ6" s="366"/>
      <c r="XBA6" s="366"/>
      <c r="XBB6" s="366"/>
      <c r="XBC6" s="366"/>
      <c r="XBD6" s="366"/>
      <c r="XBE6" s="366"/>
      <c r="XBF6" s="366"/>
      <c r="XBG6" s="366"/>
      <c r="XBH6" s="366"/>
      <c r="XBI6" s="366"/>
      <c r="XBJ6" s="366"/>
      <c r="XBK6" s="366"/>
      <c r="XBL6" s="366"/>
      <c r="XBM6" s="366"/>
      <c r="XBN6" s="366"/>
      <c r="XBO6" s="366"/>
      <c r="XBP6" s="366"/>
      <c r="XBQ6" s="366"/>
      <c r="XBR6" s="366"/>
      <c r="XBS6" s="366"/>
      <c r="XBT6" s="366"/>
      <c r="XBU6" s="366"/>
      <c r="XBV6" s="366"/>
      <c r="XBW6" s="366"/>
      <c r="XBX6" s="366"/>
      <c r="XBY6" s="366"/>
      <c r="XBZ6" s="366"/>
      <c r="XCA6" s="366"/>
      <c r="XCB6" s="366"/>
      <c r="XCC6" s="366"/>
      <c r="XCD6" s="366"/>
      <c r="XCE6" s="366"/>
      <c r="XCF6" s="366"/>
      <c r="XCG6" s="366"/>
      <c r="XCH6" s="366"/>
      <c r="XCI6" s="366"/>
      <c r="XCJ6" s="366"/>
      <c r="XCK6" s="366"/>
      <c r="XCL6" s="366"/>
      <c r="XCM6" s="366"/>
      <c r="XCN6" s="366"/>
      <c r="XCO6" s="366"/>
      <c r="XCP6" s="366"/>
      <c r="XCQ6" s="366"/>
      <c r="XCR6" s="366"/>
      <c r="XCS6" s="366"/>
      <c r="XCT6" s="366"/>
      <c r="XCU6" s="366"/>
      <c r="XCV6" s="366"/>
      <c r="XCW6" s="366"/>
      <c r="XCX6" s="366"/>
      <c r="XCY6" s="366"/>
      <c r="XCZ6" s="366"/>
      <c r="XDA6" s="366"/>
      <c r="XDB6" s="366"/>
      <c r="XDC6" s="366"/>
      <c r="XDD6" s="366"/>
      <c r="XDE6" s="366"/>
      <c r="XDF6" s="366"/>
      <c r="XDG6" s="366"/>
      <c r="XDH6" s="366"/>
      <c r="XDI6" s="366"/>
      <c r="XDJ6" s="366"/>
      <c r="XDK6" s="366"/>
      <c r="XDL6" s="366"/>
      <c r="XDM6" s="366"/>
      <c r="XDN6" s="366"/>
      <c r="XDO6" s="366"/>
      <c r="XDP6" s="366"/>
      <c r="XDQ6" s="366"/>
      <c r="XDR6" s="366"/>
      <c r="XDS6" s="366"/>
      <c r="XDT6" s="366"/>
      <c r="XDU6" s="366"/>
      <c r="XDV6" s="366"/>
      <c r="XDW6" s="366"/>
      <c r="XDX6" s="366"/>
      <c r="XDY6" s="366"/>
      <c r="XDZ6" s="366"/>
      <c r="XEA6" s="366"/>
      <c r="XEB6" s="366"/>
      <c r="XEC6" s="366"/>
      <c r="XED6" s="366"/>
      <c r="XEE6" s="366"/>
      <c r="XEF6" s="366"/>
      <c r="XEG6" s="366"/>
      <c r="XEH6" s="366"/>
      <c r="XEI6" s="366"/>
      <c r="XEJ6" s="366"/>
      <c r="XEK6" s="366"/>
      <c r="XEL6" s="366"/>
      <c r="XEM6" s="366"/>
      <c r="XEN6" s="366"/>
      <c r="XEO6" s="366"/>
      <c r="XEP6" s="366"/>
      <c r="XEQ6" s="366"/>
      <c r="XER6" s="366"/>
      <c r="XES6" s="366"/>
      <c r="XET6" s="366"/>
      <c r="XEU6" s="366"/>
      <c r="XEV6" s="366"/>
      <c r="XEW6" s="366"/>
      <c r="XEX6" s="366"/>
      <c r="XEY6" s="366"/>
      <c r="XEZ6" s="366"/>
      <c r="XFA6" s="366"/>
      <c r="XFB6" s="366"/>
    </row>
    <row r="7" spans="2:16382" ht="20">
      <c r="B7" s="417" t="s">
        <v>1074</v>
      </c>
      <c r="C7" s="436"/>
      <c r="D7" s="436"/>
      <c r="E7" s="437"/>
      <c r="F7" s="437"/>
      <c r="G7" s="438"/>
      <c r="H7" s="437"/>
      <c r="I7" s="437"/>
      <c r="J7" s="891"/>
      <c r="K7" s="437"/>
      <c r="L7" s="437"/>
      <c r="M7" s="437"/>
      <c r="N7" s="437"/>
      <c r="O7" s="1067" t="s">
        <v>1205</v>
      </c>
      <c r="P7" s="1068">
        <v>7.0213522847539095E-2</v>
      </c>
      <c r="Q7" s="439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366"/>
      <c r="AF7" s="418"/>
      <c r="AG7" s="418"/>
      <c r="AH7" s="418"/>
      <c r="AI7" s="418"/>
      <c r="AJ7" s="418"/>
      <c r="AK7" s="418"/>
      <c r="AL7" s="418"/>
      <c r="AM7" s="418"/>
      <c r="AN7" s="418"/>
      <c r="AO7" s="418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8"/>
      <c r="BC7" s="418"/>
      <c r="BD7" s="418"/>
      <c r="BE7" s="418"/>
      <c r="BF7" s="418"/>
      <c r="BG7" s="418"/>
      <c r="BH7" s="418"/>
      <c r="BI7" s="418"/>
      <c r="BJ7" s="418"/>
      <c r="BK7" s="418"/>
      <c r="BL7" s="418"/>
      <c r="BM7" s="418"/>
      <c r="BN7" s="418"/>
      <c r="BO7" s="418"/>
      <c r="BP7" s="418"/>
      <c r="BQ7" s="418"/>
      <c r="BR7" s="418"/>
      <c r="BS7" s="418"/>
      <c r="BT7" s="418"/>
      <c r="BU7" s="418"/>
      <c r="BV7" s="418"/>
      <c r="BW7" s="418"/>
      <c r="BX7" s="418"/>
      <c r="BY7" s="418"/>
      <c r="BZ7" s="418"/>
      <c r="CA7" s="418"/>
      <c r="CB7" s="418"/>
      <c r="CC7" s="418"/>
      <c r="CD7" s="418"/>
      <c r="CE7" s="418"/>
      <c r="CF7" s="418"/>
      <c r="CG7" s="418"/>
      <c r="CH7" s="418"/>
      <c r="CI7" s="418"/>
      <c r="CJ7" s="418"/>
      <c r="CK7" s="418"/>
      <c r="CL7" s="418"/>
      <c r="CM7" s="418"/>
      <c r="CN7" s="418"/>
      <c r="CO7" s="418"/>
      <c r="CP7" s="418"/>
      <c r="CQ7" s="418"/>
      <c r="CR7" s="418"/>
      <c r="CS7" s="418"/>
      <c r="CT7" s="418"/>
      <c r="CU7" s="418"/>
      <c r="CV7" s="418"/>
      <c r="CW7" s="418"/>
      <c r="CX7" s="418"/>
      <c r="CY7" s="418"/>
      <c r="CZ7" s="418"/>
      <c r="DA7" s="418"/>
      <c r="DB7" s="418"/>
      <c r="DC7" s="418"/>
      <c r="DD7" s="418"/>
      <c r="DE7" s="418"/>
      <c r="DF7" s="418"/>
      <c r="DG7" s="418"/>
      <c r="DH7" s="418"/>
      <c r="DI7" s="418"/>
      <c r="DJ7" s="418"/>
      <c r="DK7" s="418"/>
      <c r="DL7" s="418"/>
      <c r="DM7" s="418"/>
      <c r="DN7" s="418"/>
      <c r="DO7" s="418"/>
      <c r="DP7" s="418"/>
      <c r="DQ7" s="418"/>
      <c r="DR7" s="418"/>
      <c r="DS7" s="418"/>
      <c r="DT7" s="418"/>
      <c r="DU7" s="418"/>
      <c r="DV7" s="418"/>
      <c r="DW7" s="418"/>
      <c r="DX7" s="418"/>
      <c r="DY7" s="418"/>
      <c r="DZ7" s="418"/>
      <c r="EA7" s="418"/>
      <c r="EB7" s="418"/>
      <c r="EC7" s="418"/>
      <c r="ED7" s="418"/>
      <c r="EE7" s="418"/>
      <c r="EF7" s="418"/>
      <c r="EG7" s="418"/>
      <c r="EH7" s="418"/>
      <c r="EI7" s="418"/>
      <c r="EJ7" s="418"/>
      <c r="EK7" s="418"/>
      <c r="EL7" s="418"/>
      <c r="EM7" s="418"/>
      <c r="EN7" s="418"/>
      <c r="EO7" s="418"/>
      <c r="EP7" s="418"/>
      <c r="EQ7" s="418"/>
      <c r="ER7" s="418"/>
      <c r="ES7" s="418"/>
      <c r="ET7" s="418"/>
      <c r="EU7" s="418"/>
      <c r="EV7" s="418"/>
      <c r="EW7" s="418"/>
      <c r="EX7" s="418"/>
      <c r="EY7" s="418"/>
      <c r="EZ7" s="418"/>
      <c r="FA7" s="418"/>
      <c r="FB7" s="418"/>
      <c r="FC7" s="418"/>
      <c r="FD7" s="418"/>
      <c r="FE7" s="418"/>
      <c r="FF7" s="418"/>
      <c r="FG7" s="418"/>
      <c r="FH7" s="418"/>
      <c r="FI7" s="418"/>
      <c r="FJ7" s="418"/>
      <c r="FK7" s="418"/>
      <c r="FL7" s="418"/>
      <c r="FM7" s="418"/>
      <c r="FN7" s="418"/>
      <c r="FO7" s="418"/>
      <c r="FP7" s="418"/>
      <c r="FQ7" s="418"/>
      <c r="FR7" s="418"/>
      <c r="FS7" s="418"/>
      <c r="FT7" s="418"/>
      <c r="FU7" s="418"/>
      <c r="FV7" s="418"/>
      <c r="FW7" s="418"/>
      <c r="FX7" s="418"/>
      <c r="FY7" s="418"/>
      <c r="FZ7" s="418"/>
      <c r="GA7" s="418"/>
      <c r="GB7" s="418"/>
      <c r="GC7" s="418"/>
      <c r="GD7" s="418"/>
      <c r="GE7" s="418"/>
      <c r="GF7" s="418"/>
      <c r="GG7" s="418"/>
      <c r="GH7" s="418"/>
      <c r="GI7" s="418"/>
      <c r="GJ7" s="418"/>
      <c r="GK7" s="418"/>
      <c r="GL7" s="418"/>
      <c r="GM7" s="418"/>
      <c r="GN7" s="418"/>
      <c r="GO7" s="418"/>
      <c r="GP7" s="418"/>
      <c r="GQ7" s="418"/>
      <c r="GR7" s="418"/>
      <c r="GS7" s="418"/>
      <c r="GT7" s="418"/>
      <c r="GU7" s="418"/>
      <c r="GV7" s="418"/>
      <c r="GW7" s="418"/>
      <c r="GX7" s="418"/>
      <c r="GY7" s="418"/>
      <c r="GZ7" s="418"/>
      <c r="HA7" s="418"/>
      <c r="HB7" s="418"/>
      <c r="HC7" s="418"/>
      <c r="HD7" s="418"/>
      <c r="HE7" s="418"/>
      <c r="HF7" s="418"/>
      <c r="HG7" s="418"/>
      <c r="HH7" s="418"/>
      <c r="HI7" s="418"/>
      <c r="HJ7" s="418"/>
      <c r="HK7" s="418"/>
      <c r="HL7" s="418"/>
      <c r="HM7" s="418"/>
      <c r="HN7" s="418"/>
      <c r="HO7" s="418"/>
      <c r="HP7" s="418"/>
      <c r="HQ7" s="418"/>
      <c r="HR7" s="418"/>
      <c r="HS7" s="418"/>
      <c r="HT7" s="418"/>
      <c r="HU7" s="418"/>
      <c r="HV7" s="418"/>
      <c r="HW7" s="418"/>
      <c r="HX7" s="418"/>
      <c r="HY7" s="418"/>
      <c r="HZ7" s="418"/>
      <c r="IA7" s="418"/>
      <c r="IB7" s="418"/>
      <c r="IC7" s="418"/>
      <c r="ID7" s="418"/>
      <c r="IE7" s="418"/>
      <c r="IF7" s="418"/>
      <c r="IG7" s="418"/>
      <c r="IH7" s="418"/>
      <c r="II7" s="418"/>
      <c r="IJ7" s="418"/>
      <c r="IK7" s="418"/>
      <c r="IL7" s="418"/>
      <c r="IM7" s="418"/>
      <c r="IN7" s="418"/>
      <c r="IO7" s="418"/>
      <c r="IP7" s="418"/>
      <c r="IQ7" s="418"/>
      <c r="IR7" s="418"/>
      <c r="IS7" s="418"/>
      <c r="IT7" s="418"/>
      <c r="IU7" s="418"/>
      <c r="IV7" s="418"/>
      <c r="IW7" s="418"/>
      <c r="IX7" s="418"/>
      <c r="IY7" s="418"/>
      <c r="IZ7" s="418"/>
      <c r="JA7" s="418"/>
      <c r="JB7" s="418"/>
      <c r="JC7" s="418"/>
      <c r="JD7" s="418"/>
      <c r="JE7" s="418"/>
      <c r="JF7" s="418"/>
      <c r="JG7" s="418"/>
      <c r="JH7" s="418"/>
      <c r="JI7" s="418"/>
      <c r="JJ7" s="418"/>
      <c r="JK7" s="418"/>
      <c r="JL7" s="418"/>
      <c r="JM7" s="418"/>
      <c r="JN7" s="418"/>
      <c r="JO7" s="418"/>
      <c r="JP7" s="418"/>
      <c r="JQ7" s="418"/>
      <c r="JR7" s="418"/>
      <c r="JS7" s="418"/>
      <c r="JT7" s="418"/>
      <c r="JU7" s="418"/>
      <c r="JV7" s="418"/>
      <c r="JW7" s="418"/>
      <c r="JX7" s="418"/>
      <c r="JY7" s="418"/>
      <c r="JZ7" s="418"/>
      <c r="KA7" s="418"/>
      <c r="KB7" s="418"/>
      <c r="KC7" s="418"/>
      <c r="KD7" s="418"/>
      <c r="KE7" s="418"/>
      <c r="KF7" s="418"/>
      <c r="KG7" s="418"/>
      <c r="KH7" s="418"/>
      <c r="KI7" s="418"/>
      <c r="KJ7" s="418"/>
      <c r="KK7" s="418"/>
      <c r="KL7" s="418"/>
      <c r="KM7" s="418"/>
      <c r="KN7" s="418"/>
      <c r="KO7" s="418"/>
      <c r="KP7" s="418"/>
      <c r="KQ7" s="418"/>
      <c r="KR7" s="418"/>
      <c r="KS7" s="418"/>
      <c r="KT7" s="418"/>
      <c r="KU7" s="418"/>
      <c r="KV7" s="418"/>
      <c r="KW7" s="418"/>
      <c r="KX7" s="418"/>
      <c r="KY7" s="418"/>
      <c r="KZ7" s="418"/>
      <c r="LA7" s="418"/>
      <c r="LB7" s="418"/>
      <c r="LC7" s="418"/>
      <c r="LD7" s="418"/>
      <c r="LE7" s="418"/>
      <c r="LF7" s="418"/>
      <c r="LG7" s="418"/>
      <c r="LH7" s="418"/>
      <c r="LI7" s="418"/>
      <c r="LJ7" s="418"/>
      <c r="LK7" s="418"/>
      <c r="LL7" s="418"/>
      <c r="LM7" s="418"/>
      <c r="LN7" s="418"/>
      <c r="LO7" s="418"/>
      <c r="LP7" s="418"/>
      <c r="LQ7" s="418"/>
      <c r="LR7" s="418"/>
      <c r="LS7" s="418"/>
      <c r="LT7" s="418"/>
      <c r="LU7" s="418"/>
      <c r="LV7" s="418"/>
      <c r="LW7" s="418"/>
      <c r="LX7" s="418"/>
      <c r="LY7" s="418"/>
      <c r="LZ7" s="418"/>
      <c r="MA7" s="418"/>
      <c r="MB7" s="418"/>
      <c r="MC7" s="418"/>
      <c r="MD7" s="418"/>
      <c r="ME7" s="418"/>
      <c r="MF7" s="418"/>
      <c r="MG7" s="418"/>
      <c r="MH7" s="418"/>
      <c r="MI7" s="418"/>
      <c r="MJ7" s="418"/>
      <c r="MK7" s="418"/>
      <c r="ML7" s="418"/>
      <c r="MM7" s="418"/>
      <c r="MN7" s="418"/>
      <c r="MO7" s="418"/>
      <c r="MP7" s="418"/>
      <c r="MQ7" s="418"/>
      <c r="MR7" s="418"/>
      <c r="MS7" s="418"/>
      <c r="MT7" s="418"/>
      <c r="MU7" s="418"/>
      <c r="MV7" s="418"/>
      <c r="MW7" s="418"/>
      <c r="MX7" s="418"/>
      <c r="MY7" s="418"/>
      <c r="MZ7" s="418"/>
      <c r="NA7" s="418"/>
      <c r="NB7" s="418"/>
      <c r="NC7" s="418"/>
      <c r="ND7" s="418"/>
      <c r="NE7" s="418"/>
      <c r="NF7" s="418"/>
      <c r="NG7" s="418"/>
      <c r="NH7" s="418"/>
      <c r="NI7" s="418"/>
      <c r="NJ7" s="418"/>
      <c r="NK7" s="418"/>
      <c r="NL7" s="418"/>
      <c r="NM7" s="418"/>
      <c r="NN7" s="418"/>
      <c r="NO7" s="418"/>
      <c r="NP7" s="418"/>
      <c r="NQ7" s="418"/>
      <c r="NR7" s="418"/>
      <c r="NS7" s="418"/>
      <c r="NT7" s="418"/>
      <c r="NU7" s="418"/>
      <c r="NV7" s="418"/>
      <c r="NW7" s="418"/>
      <c r="NX7" s="418"/>
      <c r="NY7" s="418"/>
      <c r="NZ7" s="418"/>
      <c r="OA7" s="418"/>
      <c r="OB7" s="418"/>
      <c r="OC7" s="418"/>
      <c r="OD7" s="418"/>
      <c r="OE7" s="418"/>
      <c r="OF7" s="418"/>
      <c r="OG7" s="418"/>
      <c r="OH7" s="418"/>
      <c r="OI7" s="418"/>
      <c r="OJ7" s="418"/>
      <c r="OK7" s="418"/>
      <c r="OL7" s="418"/>
      <c r="OM7" s="418"/>
      <c r="ON7" s="418"/>
      <c r="OO7" s="418"/>
      <c r="OP7" s="418"/>
      <c r="OQ7" s="418"/>
      <c r="OR7" s="418"/>
      <c r="OS7" s="418"/>
      <c r="OT7" s="418"/>
      <c r="OU7" s="418"/>
      <c r="OV7" s="418"/>
      <c r="OW7" s="418"/>
      <c r="OX7" s="418"/>
      <c r="OY7" s="418"/>
      <c r="OZ7" s="418"/>
      <c r="PA7" s="418"/>
      <c r="PB7" s="418"/>
      <c r="PC7" s="418"/>
      <c r="PD7" s="418"/>
      <c r="PE7" s="418"/>
      <c r="PF7" s="418"/>
      <c r="PG7" s="418"/>
      <c r="PH7" s="418"/>
      <c r="PI7" s="418"/>
      <c r="PJ7" s="418"/>
      <c r="PK7" s="418"/>
      <c r="PL7" s="418"/>
      <c r="PM7" s="418"/>
      <c r="PN7" s="418"/>
      <c r="PO7" s="418"/>
      <c r="PP7" s="418"/>
      <c r="PQ7" s="418"/>
      <c r="PR7" s="418"/>
      <c r="PS7" s="418"/>
      <c r="PT7" s="418"/>
      <c r="PU7" s="418"/>
      <c r="PV7" s="418"/>
      <c r="PW7" s="418"/>
      <c r="PX7" s="418"/>
      <c r="PY7" s="418"/>
      <c r="PZ7" s="418"/>
      <c r="QA7" s="418"/>
      <c r="QB7" s="418"/>
      <c r="QC7" s="418"/>
      <c r="QD7" s="418"/>
      <c r="QE7" s="418"/>
      <c r="QF7" s="418"/>
      <c r="QG7" s="418"/>
      <c r="QH7" s="418"/>
      <c r="QI7" s="418"/>
      <c r="QJ7" s="418"/>
      <c r="QK7" s="418"/>
      <c r="QL7" s="418"/>
      <c r="QM7" s="418"/>
      <c r="QN7" s="418"/>
      <c r="QO7" s="418"/>
      <c r="QP7" s="418"/>
      <c r="QQ7" s="418"/>
      <c r="QR7" s="418"/>
      <c r="QS7" s="418"/>
      <c r="QT7" s="418"/>
      <c r="QU7" s="418"/>
      <c r="QV7" s="418"/>
      <c r="QW7" s="418"/>
      <c r="QX7" s="418"/>
      <c r="QY7" s="418"/>
      <c r="QZ7" s="418"/>
      <c r="RA7" s="418"/>
      <c r="RB7" s="418"/>
      <c r="RC7" s="418"/>
      <c r="RD7" s="418"/>
      <c r="RE7" s="418"/>
      <c r="RF7" s="418"/>
      <c r="RG7" s="418"/>
      <c r="RH7" s="418"/>
      <c r="RI7" s="418"/>
      <c r="RJ7" s="418"/>
      <c r="RK7" s="418"/>
      <c r="RL7" s="418"/>
      <c r="RM7" s="418"/>
      <c r="RN7" s="418"/>
      <c r="RO7" s="418"/>
      <c r="RP7" s="418"/>
      <c r="RQ7" s="418"/>
      <c r="RR7" s="418"/>
      <c r="RS7" s="418"/>
      <c r="RT7" s="418"/>
      <c r="RU7" s="418"/>
      <c r="RV7" s="418"/>
      <c r="RW7" s="418"/>
      <c r="RX7" s="418"/>
      <c r="RY7" s="418"/>
      <c r="RZ7" s="418"/>
      <c r="SA7" s="418"/>
      <c r="SB7" s="418"/>
      <c r="SC7" s="418"/>
      <c r="SD7" s="418"/>
      <c r="SE7" s="418"/>
      <c r="SF7" s="418"/>
      <c r="SG7" s="418"/>
      <c r="SH7" s="418"/>
      <c r="SI7" s="418"/>
      <c r="SJ7" s="418"/>
      <c r="SK7" s="418"/>
      <c r="SL7" s="418"/>
      <c r="SM7" s="418"/>
      <c r="SN7" s="418"/>
      <c r="SO7" s="418"/>
      <c r="SP7" s="418"/>
      <c r="SQ7" s="418"/>
      <c r="SR7" s="418"/>
      <c r="SS7" s="418"/>
      <c r="ST7" s="418"/>
      <c r="SU7" s="418"/>
      <c r="SV7" s="418"/>
      <c r="SW7" s="418"/>
      <c r="SX7" s="418"/>
      <c r="SY7" s="418"/>
      <c r="SZ7" s="418"/>
      <c r="TA7" s="418"/>
      <c r="TB7" s="418"/>
      <c r="TC7" s="418"/>
      <c r="TD7" s="418"/>
      <c r="TE7" s="418"/>
      <c r="TF7" s="418"/>
      <c r="TG7" s="418"/>
      <c r="TH7" s="418"/>
      <c r="TI7" s="418"/>
      <c r="TJ7" s="418"/>
      <c r="TK7" s="418"/>
      <c r="TL7" s="418"/>
      <c r="TM7" s="418"/>
      <c r="TN7" s="418"/>
      <c r="TO7" s="418"/>
      <c r="TP7" s="418"/>
      <c r="TQ7" s="418"/>
      <c r="TR7" s="418"/>
      <c r="TS7" s="418"/>
      <c r="TT7" s="418"/>
      <c r="TU7" s="418"/>
      <c r="TV7" s="418"/>
      <c r="TW7" s="418"/>
      <c r="TX7" s="418"/>
      <c r="TY7" s="418"/>
      <c r="TZ7" s="418"/>
      <c r="UA7" s="418"/>
      <c r="UB7" s="418"/>
      <c r="UC7" s="418"/>
      <c r="UD7" s="418"/>
      <c r="UE7" s="418"/>
      <c r="UF7" s="418"/>
      <c r="UG7" s="418"/>
      <c r="UH7" s="418"/>
      <c r="UI7" s="418"/>
      <c r="UJ7" s="418"/>
      <c r="UK7" s="418"/>
      <c r="UL7" s="418"/>
      <c r="UM7" s="418"/>
      <c r="UN7" s="418"/>
      <c r="UO7" s="418"/>
      <c r="UP7" s="418"/>
      <c r="UQ7" s="418"/>
      <c r="UR7" s="418"/>
      <c r="US7" s="418"/>
      <c r="UT7" s="418"/>
      <c r="UU7" s="418"/>
      <c r="UV7" s="418"/>
      <c r="UW7" s="418"/>
      <c r="UX7" s="418"/>
      <c r="UY7" s="418"/>
      <c r="UZ7" s="418"/>
      <c r="VA7" s="418"/>
      <c r="VB7" s="418"/>
      <c r="VC7" s="418"/>
      <c r="VD7" s="418"/>
      <c r="VE7" s="418"/>
      <c r="VF7" s="418"/>
      <c r="VG7" s="418"/>
      <c r="VH7" s="418"/>
      <c r="VI7" s="418"/>
      <c r="VJ7" s="418"/>
      <c r="VK7" s="418"/>
      <c r="VL7" s="418"/>
      <c r="VM7" s="418"/>
      <c r="VN7" s="418"/>
      <c r="VO7" s="418"/>
      <c r="VP7" s="418"/>
      <c r="VQ7" s="418"/>
      <c r="VR7" s="418"/>
      <c r="VS7" s="418"/>
      <c r="VT7" s="418"/>
      <c r="VU7" s="418"/>
      <c r="VV7" s="418"/>
      <c r="VW7" s="418"/>
      <c r="VX7" s="418"/>
      <c r="VY7" s="418"/>
      <c r="VZ7" s="418"/>
      <c r="WA7" s="418"/>
      <c r="WB7" s="418"/>
      <c r="WC7" s="418"/>
      <c r="WD7" s="418"/>
      <c r="WE7" s="418"/>
      <c r="WF7" s="418"/>
      <c r="WG7" s="418"/>
      <c r="WH7" s="418"/>
      <c r="WI7" s="418"/>
      <c r="WJ7" s="418"/>
      <c r="WK7" s="418"/>
      <c r="WL7" s="418"/>
      <c r="WM7" s="418"/>
      <c r="WN7" s="418"/>
      <c r="WO7" s="418"/>
      <c r="WP7" s="418"/>
      <c r="WQ7" s="418"/>
      <c r="WR7" s="418"/>
      <c r="WS7" s="418"/>
      <c r="WT7" s="418"/>
      <c r="WU7" s="418"/>
      <c r="WV7" s="418"/>
      <c r="WW7" s="418"/>
      <c r="WX7" s="418"/>
      <c r="WY7" s="418"/>
      <c r="WZ7" s="418"/>
      <c r="XA7" s="418"/>
      <c r="XB7" s="418"/>
      <c r="XC7" s="418"/>
      <c r="XD7" s="418"/>
      <c r="XE7" s="418"/>
      <c r="XF7" s="418"/>
      <c r="XG7" s="418"/>
      <c r="XH7" s="418"/>
      <c r="XI7" s="418"/>
      <c r="XJ7" s="418"/>
      <c r="XK7" s="418"/>
      <c r="XL7" s="418"/>
      <c r="XM7" s="418"/>
      <c r="XN7" s="418"/>
      <c r="XO7" s="418"/>
      <c r="XP7" s="418"/>
      <c r="XQ7" s="418"/>
      <c r="XR7" s="418"/>
      <c r="XS7" s="418"/>
      <c r="XT7" s="418"/>
      <c r="XU7" s="418"/>
      <c r="XV7" s="418"/>
      <c r="XW7" s="418"/>
      <c r="XX7" s="418"/>
      <c r="XY7" s="418"/>
      <c r="XZ7" s="418"/>
      <c r="YA7" s="418"/>
      <c r="YB7" s="418"/>
      <c r="YC7" s="418"/>
      <c r="YD7" s="418"/>
      <c r="YE7" s="418"/>
      <c r="YF7" s="418"/>
      <c r="YG7" s="418"/>
      <c r="YH7" s="418"/>
      <c r="YI7" s="418"/>
      <c r="YJ7" s="418"/>
      <c r="YK7" s="418"/>
      <c r="YL7" s="418"/>
      <c r="YM7" s="418"/>
      <c r="YN7" s="418"/>
      <c r="YO7" s="418"/>
      <c r="YP7" s="418"/>
      <c r="YQ7" s="418"/>
      <c r="YR7" s="418"/>
      <c r="YS7" s="418"/>
      <c r="YT7" s="418"/>
      <c r="YU7" s="418"/>
      <c r="YV7" s="418"/>
      <c r="YW7" s="418"/>
      <c r="YX7" s="418"/>
      <c r="YY7" s="418"/>
      <c r="YZ7" s="418"/>
      <c r="ZA7" s="418"/>
      <c r="ZB7" s="418"/>
      <c r="ZC7" s="418"/>
      <c r="ZD7" s="418"/>
      <c r="ZE7" s="418"/>
      <c r="ZF7" s="418"/>
      <c r="ZG7" s="418"/>
      <c r="ZH7" s="418"/>
      <c r="ZI7" s="418"/>
      <c r="ZJ7" s="418"/>
      <c r="ZK7" s="418"/>
      <c r="ZL7" s="418"/>
      <c r="ZM7" s="418"/>
      <c r="ZN7" s="418"/>
      <c r="ZO7" s="418"/>
      <c r="ZP7" s="418"/>
      <c r="ZQ7" s="418"/>
      <c r="ZR7" s="418"/>
      <c r="ZS7" s="418"/>
      <c r="ZT7" s="418"/>
      <c r="ZU7" s="418"/>
      <c r="ZV7" s="418"/>
      <c r="ZW7" s="418"/>
      <c r="ZX7" s="418"/>
      <c r="ZY7" s="418"/>
      <c r="ZZ7" s="418"/>
      <c r="AAA7" s="418"/>
      <c r="AAB7" s="418"/>
      <c r="AAC7" s="418"/>
      <c r="AAD7" s="418"/>
      <c r="AAE7" s="418"/>
      <c r="AAF7" s="418"/>
      <c r="AAG7" s="418"/>
      <c r="AAH7" s="418"/>
      <c r="AAI7" s="418"/>
      <c r="AAJ7" s="418"/>
      <c r="AAK7" s="418"/>
      <c r="AAL7" s="418"/>
      <c r="AAM7" s="418"/>
      <c r="AAN7" s="418"/>
      <c r="AAO7" s="418"/>
      <c r="AAP7" s="418"/>
      <c r="AAQ7" s="418"/>
      <c r="AAR7" s="418"/>
      <c r="AAS7" s="418"/>
      <c r="AAT7" s="418"/>
      <c r="AAU7" s="418"/>
      <c r="AAV7" s="418"/>
      <c r="AAW7" s="418"/>
      <c r="AAX7" s="418"/>
      <c r="AAY7" s="418"/>
      <c r="AAZ7" s="418"/>
      <c r="ABA7" s="418"/>
      <c r="ABB7" s="418"/>
      <c r="ABC7" s="418"/>
      <c r="ABD7" s="418"/>
      <c r="ABE7" s="418"/>
      <c r="ABF7" s="418"/>
      <c r="ABG7" s="418"/>
      <c r="ABH7" s="418"/>
      <c r="ABI7" s="418"/>
      <c r="ABJ7" s="418"/>
      <c r="ABK7" s="418"/>
      <c r="ABL7" s="418"/>
      <c r="ABM7" s="418"/>
      <c r="ABN7" s="418"/>
      <c r="ABO7" s="418"/>
      <c r="ABP7" s="418"/>
      <c r="ABQ7" s="418"/>
      <c r="ABR7" s="418"/>
      <c r="ABS7" s="418"/>
      <c r="ABT7" s="418"/>
      <c r="ABU7" s="418"/>
      <c r="ABV7" s="418"/>
      <c r="ABW7" s="418"/>
      <c r="ABX7" s="418"/>
      <c r="ABY7" s="418"/>
      <c r="ABZ7" s="418"/>
      <c r="ACA7" s="418"/>
      <c r="ACB7" s="418"/>
      <c r="ACC7" s="418"/>
      <c r="ACD7" s="418"/>
      <c r="ACE7" s="418"/>
      <c r="ACF7" s="418"/>
      <c r="ACG7" s="418"/>
      <c r="ACH7" s="418"/>
      <c r="ACI7" s="418"/>
      <c r="ACJ7" s="418"/>
      <c r="ACK7" s="418"/>
      <c r="ACL7" s="418"/>
      <c r="ACM7" s="418"/>
      <c r="ACN7" s="418"/>
      <c r="ACO7" s="418"/>
      <c r="ACP7" s="418"/>
      <c r="ACQ7" s="418"/>
      <c r="ACR7" s="418"/>
      <c r="ACS7" s="418"/>
      <c r="ACT7" s="418"/>
      <c r="ACU7" s="418"/>
      <c r="ACV7" s="418"/>
      <c r="ACW7" s="418"/>
      <c r="ACX7" s="418"/>
      <c r="ACY7" s="418"/>
      <c r="ACZ7" s="418"/>
      <c r="ADA7" s="418"/>
      <c r="ADB7" s="418"/>
      <c r="ADC7" s="418"/>
      <c r="ADD7" s="418"/>
      <c r="ADE7" s="418"/>
      <c r="ADF7" s="418"/>
      <c r="ADG7" s="418"/>
      <c r="ADH7" s="418"/>
      <c r="ADI7" s="418"/>
      <c r="ADJ7" s="418"/>
      <c r="ADK7" s="418"/>
      <c r="ADL7" s="418"/>
      <c r="ADM7" s="418"/>
      <c r="ADN7" s="418"/>
      <c r="ADO7" s="418"/>
      <c r="ADP7" s="418"/>
      <c r="ADQ7" s="418"/>
      <c r="ADR7" s="418"/>
      <c r="ADS7" s="418"/>
      <c r="ADT7" s="418"/>
      <c r="ADU7" s="418"/>
      <c r="ADV7" s="418"/>
      <c r="ADW7" s="418"/>
      <c r="ADX7" s="418"/>
      <c r="ADY7" s="418"/>
      <c r="ADZ7" s="418"/>
      <c r="AEA7" s="418"/>
      <c r="AEB7" s="418"/>
      <c r="AEC7" s="418"/>
      <c r="AED7" s="418"/>
      <c r="AEE7" s="418"/>
      <c r="AEF7" s="418"/>
      <c r="AEG7" s="418"/>
      <c r="AEH7" s="418"/>
      <c r="AEI7" s="418"/>
      <c r="AEJ7" s="418"/>
      <c r="AEK7" s="418"/>
      <c r="AEL7" s="418"/>
      <c r="AEM7" s="418"/>
      <c r="AEN7" s="418"/>
      <c r="AEO7" s="418"/>
      <c r="AEP7" s="418"/>
      <c r="AEQ7" s="418"/>
      <c r="AER7" s="418"/>
      <c r="AES7" s="418"/>
      <c r="AET7" s="418"/>
      <c r="AEU7" s="418"/>
      <c r="AEV7" s="418"/>
      <c r="AEW7" s="418"/>
      <c r="AEX7" s="418"/>
      <c r="AEY7" s="418"/>
      <c r="AEZ7" s="418"/>
      <c r="AFA7" s="418"/>
      <c r="AFB7" s="418"/>
      <c r="AFC7" s="418"/>
      <c r="AFD7" s="418"/>
      <c r="AFE7" s="418"/>
      <c r="AFF7" s="418"/>
      <c r="AFG7" s="418"/>
      <c r="AFH7" s="418"/>
      <c r="AFI7" s="418"/>
      <c r="AFJ7" s="418"/>
      <c r="AFK7" s="418"/>
      <c r="AFL7" s="418"/>
      <c r="AFM7" s="418"/>
      <c r="AFN7" s="418"/>
      <c r="AFO7" s="418"/>
      <c r="AFP7" s="418"/>
      <c r="AFQ7" s="418"/>
      <c r="AFR7" s="418"/>
      <c r="AFS7" s="418"/>
      <c r="AFT7" s="418"/>
      <c r="AFU7" s="418"/>
      <c r="AFV7" s="418"/>
      <c r="AFW7" s="418"/>
      <c r="AFX7" s="418"/>
      <c r="AFY7" s="418"/>
      <c r="AFZ7" s="418"/>
      <c r="AGA7" s="418"/>
      <c r="AGB7" s="418"/>
      <c r="AGC7" s="418"/>
      <c r="AGD7" s="418"/>
      <c r="AGE7" s="418"/>
      <c r="AGF7" s="418"/>
      <c r="AGG7" s="418"/>
      <c r="AGH7" s="418"/>
      <c r="AGI7" s="418"/>
      <c r="AGJ7" s="418"/>
      <c r="AGK7" s="418"/>
      <c r="AGL7" s="418"/>
      <c r="AGM7" s="418"/>
      <c r="AGN7" s="418"/>
      <c r="AGO7" s="418"/>
      <c r="AGP7" s="418"/>
      <c r="AGQ7" s="418"/>
      <c r="AGR7" s="418"/>
      <c r="AGS7" s="418"/>
      <c r="AGT7" s="418"/>
      <c r="AGU7" s="418"/>
      <c r="AGV7" s="418"/>
      <c r="AGW7" s="418"/>
      <c r="AGX7" s="418"/>
      <c r="AGY7" s="418"/>
      <c r="AGZ7" s="418"/>
      <c r="AHA7" s="418"/>
      <c r="AHB7" s="418"/>
      <c r="AHC7" s="418"/>
      <c r="AHD7" s="418"/>
      <c r="AHE7" s="418"/>
      <c r="AHF7" s="418"/>
      <c r="AHG7" s="418"/>
      <c r="AHH7" s="418"/>
      <c r="AHI7" s="418"/>
      <c r="AHJ7" s="418"/>
      <c r="AHK7" s="418"/>
      <c r="AHL7" s="418"/>
      <c r="AHM7" s="418"/>
      <c r="AHN7" s="418"/>
      <c r="AHO7" s="418"/>
      <c r="AHP7" s="418"/>
      <c r="AHQ7" s="418"/>
      <c r="AHR7" s="418"/>
      <c r="AHS7" s="418"/>
      <c r="AHT7" s="418"/>
      <c r="AHU7" s="418"/>
      <c r="AHV7" s="418"/>
      <c r="AHW7" s="418"/>
      <c r="AHX7" s="418"/>
      <c r="AHY7" s="418"/>
      <c r="AHZ7" s="418"/>
      <c r="AIA7" s="418"/>
      <c r="AIB7" s="418"/>
      <c r="AIC7" s="418"/>
      <c r="AID7" s="418"/>
      <c r="AIE7" s="418"/>
      <c r="AIF7" s="418"/>
      <c r="AIG7" s="418"/>
      <c r="AIH7" s="418"/>
      <c r="AII7" s="418"/>
      <c r="AIJ7" s="418"/>
      <c r="AIK7" s="418"/>
      <c r="AIL7" s="418"/>
      <c r="AIM7" s="418"/>
      <c r="AIN7" s="418"/>
      <c r="AIO7" s="418"/>
      <c r="AIP7" s="418"/>
      <c r="AIQ7" s="418"/>
      <c r="AIR7" s="418"/>
      <c r="AIS7" s="418"/>
      <c r="AIT7" s="418"/>
      <c r="AIU7" s="418"/>
      <c r="AIV7" s="418"/>
      <c r="AIW7" s="418"/>
      <c r="AIX7" s="418"/>
      <c r="AIY7" s="418"/>
      <c r="AIZ7" s="418"/>
      <c r="AJA7" s="418"/>
      <c r="AJB7" s="418"/>
      <c r="AJC7" s="418"/>
      <c r="AJD7" s="418"/>
      <c r="AJE7" s="418"/>
      <c r="AJF7" s="418"/>
      <c r="AJG7" s="418"/>
      <c r="AJH7" s="418"/>
      <c r="AJI7" s="418"/>
      <c r="AJJ7" s="418"/>
      <c r="AJK7" s="418"/>
      <c r="AJL7" s="418"/>
      <c r="AJM7" s="418"/>
      <c r="AJN7" s="418"/>
      <c r="AJO7" s="418"/>
      <c r="AJP7" s="418"/>
      <c r="AJQ7" s="418"/>
      <c r="AJR7" s="418"/>
      <c r="AJS7" s="418"/>
      <c r="AJT7" s="418"/>
      <c r="AJU7" s="418"/>
      <c r="AJV7" s="418"/>
      <c r="AJW7" s="418"/>
      <c r="AJX7" s="418"/>
      <c r="AJY7" s="418"/>
      <c r="AJZ7" s="418"/>
      <c r="AKA7" s="418"/>
      <c r="AKB7" s="418"/>
      <c r="AKC7" s="418"/>
      <c r="AKD7" s="418"/>
      <c r="AKE7" s="418"/>
      <c r="AKF7" s="418"/>
      <c r="AKG7" s="418"/>
      <c r="AKH7" s="418"/>
      <c r="AKI7" s="418"/>
      <c r="AKJ7" s="418"/>
      <c r="AKK7" s="418"/>
      <c r="AKL7" s="418"/>
      <c r="AKM7" s="418"/>
      <c r="AKN7" s="418"/>
      <c r="AKO7" s="418"/>
      <c r="AKP7" s="418"/>
      <c r="AKQ7" s="418"/>
      <c r="AKR7" s="418"/>
      <c r="AKS7" s="418"/>
      <c r="AKT7" s="418"/>
      <c r="AKU7" s="418"/>
      <c r="AKV7" s="418"/>
      <c r="AKW7" s="418"/>
      <c r="AKX7" s="418"/>
      <c r="AKY7" s="418"/>
      <c r="AKZ7" s="418"/>
      <c r="ALA7" s="418"/>
      <c r="ALB7" s="418"/>
      <c r="ALC7" s="418"/>
      <c r="ALD7" s="418"/>
      <c r="ALE7" s="418"/>
      <c r="ALF7" s="418"/>
      <c r="ALG7" s="418"/>
      <c r="ALH7" s="418"/>
      <c r="ALI7" s="418"/>
      <c r="ALJ7" s="418"/>
      <c r="ALK7" s="418"/>
      <c r="ALL7" s="418"/>
      <c r="ALM7" s="418"/>
      <c r="ALN7" s="418"/>
      <c r="ALO7" s="418"/>
      <c r="ALP7" s="418"/>
      <c r="ALQ7" s="418"/>
      <c r="ALR7" s="418"/>
      <c r="ALS7" s="418"/>
      <c r="ALT7" s="418"/>
      <c r="ALU7" s="418"/>
      <c r="ALV7" s="418"/>
      <c r="ALW7" s="418"/>
      <c r="ALX7" s="418"/>
      <c r="ALY7" s="418"/>
      <c r="ALZ7" s="418"/>
      <c r="AMA7" s="418"/>
      <c r="AMB7" s="418"/>
      <c r="AMC7" s="418"/>
      <c r="AMD7" s="418"/>
      <c r="AME7" s="418"/>
      <c r="AMF7" s="418"/>
      <c r="AMG7" s="418"/>
      <c r="AMH7" s="418"/>
      <c r="AMI7" s="418"/>
      <c r="AMJ7" s="418"/>
      <c r="AMK7" s="418"/>
      <c r="AML7" s="418"/>
      <c r="AMM7" s="418"/>
      <c r="AMN7" s="418"/>
      <c r="AMO7" s="418"/>
      <c r="AMP7" s="418"/>
      <c r="AMQ7" s="418"/>
      <c r="AMR7" s="418"/>
      <c r="AMS7" s="418"/>
      <c r="AMT7" s="418"/>
      <c r="AMU7" s="418"/>
      <c r="AMV7" s="418"/>
      <c r="AMW7" s="418"/>
      <c r="AMX7" s="418"/>
      <c r="AMY7" s="418"/>
      <c r="AMZ7" s="418"/>
      <c r="ANA7" s="418"/>
      <c r="ANB7" s="418"/>
      <c r="ANC7" s="418"/>
      <c r="AND7" s="418"/>
      <c r="ANE7" s="418"/>
      <c r="ANF7" s="418"/>
      <c r="ANG7" s="418"/>
      <c r="ANH7" s="418"/>
      <c r="ANI7" s="418"/>
      <c r="ANJ7" s="418"/>
      <c r="ANK7" s="418"/>
      <c r="ANL7" s="418"/>
      <c r="ANM7" s="418"/>
      <c r="ANN7" s="418"/>
      <c r="ANO7" s="418"/>
      <c r="ANP7" s="418"/>
      <c r="ANQ7" s="418"/>
      <c r="ANR7" s="418"/>
      <c r="ANS7" s="418"/>
      <c r="ANT7" s="418"/>
      <c r="ANU7" s="418"/>
      <c r="ANV7" s="418"/>
      <c r="ANW7" s="418"/>
      <c r="ANX7" s="418"/>
      <c r="ANY7" s="418"/>
      <c r="ANZ7" s="418"/>
      <c r="AOA7" s="418"/>
      <c r="AOB7" s="418"/>
      <c r="AOC7" s="418"/>
      <c r="AOD7" s="418"/>
      <c r="AOE7" s="418"/>
      <c r="AOF7" s="418"/>
      <c r="AOG7" s="418"/>
      <c r="AOH7" s="418"/>
      <c r="AOI7" s="418"/>
      <c r="AOJ7" s="418"/>
      <c r="AOK7" s="418"/>
      <c r="AOL7" s="418"/>
      <c r="AOM7" s="418"/>
      <c r="AON7" s="418"/>
      <c r="AOO7" s="418"/>
      <c r="AOP7" s="418"/>
      <c r="AOQ7" s="418"/>
      <c r="AOR7" s="418"/>
      <c r="AOS7" s="418"/>
      <c r="AOT7" s="418"/>
      <c r="AOU7" s="418"/>
      <c r="AOV7" s="418"/>
      <c r="AOW7" s="418"/>
      <c r="AOX7" s="418"/>
      <c r="AOY7" s="418"/>
      <c r="AOZ7" s="418"/>
      <c r="APA7" s="418"/>
      <c r="APB7" s="418"/>
      <c r="APC7" s="418"/>
      <c r="APD7" s="418"/>
      <c r="APE7" s="418"/>
      <c r="APF7" s="418"/>
      <c r="APG7" s="418"/>
      <c r="APH7" s="418"/>
      <c r="API7" s="418"/>
      <c r="APJ7" s="418"/>
      <c r="APK7" s="418"/>
      <c r="APL7" s="418"/>
      <c r="APM7" s="418"/>
      <c r="APN7" s="418"/>
      <c r="APO7" s="418"/>
      <c r="APP7" s="418"/>
      <c r="APQ7" s="418"/>
      <c r="APR7" s="418"/>
      <c r="APS7" s="418"/>
      <c r="APT7" s="418"/>
      <c r="APU7" s="418"/>
      <c r="APV7" s="418"/>
      <c r="APW7" s="418"/>
      <c r="APX7" s="418"/>
      <c r="APY7" s="418"/>
      <c r="APZ7" s="418"/>
      <c r="AQA7" s="418"/>
      <c r="AQB7" s="418"/>
      <c r="AQC7" s="418"/>
      <c r="AQD7" s="418"/>
      <c r="AQE7" s="418"/>
      <c r="AQF7" s="418"/>
      <c r="AQG7" s="418"/>
      <c r="AQH7" s="418"/>
      <c r="AQI7" s="418"/>
      <c r="AQJ7" s="418"/>
      <c r="AQK7" s="418"/>
      <c r="AQL7" s="418"/>
      <c r="AQM7" s="418"/>
      <c r="AQN7" s="418"/>
      <c r="AQO7" s="418"/>
      <c r="AQP7" s="418"/>
      <c r="AQQ7" s="418"/>
      <c r="AQR7" s="418"/>
      <c r="AQS7" s="418"/>
      <c r="AQT7" s="418"/>
      <c r="AQU7" s="418"/>
      <c r="AQV7" s="418"/>
      <c r="AQW7" s="418"/>
      <c r="AQX7" s="418"/>
      <c r="AQY7" s="418"/>
      <c r="AQZ7" s="418"/>
      <c r="ARA7" s="418"/>
      <c r="ARB7" s="418"/>
      <c r="ARC7" s="418"/>
      <c r="ARD7" s="418"/>
      <c r="ARE7" s="418"/>
      <c r="ARF7" s="418"/>
      <c r="ARG7" s="418"/>
      <c r="ARH7" s="418"/>
      <c r="ARI7" s="418"/>
      <c r="ARJ7" s="418"/>
      <c r="ARK7" s="418"/>
      <c r="ARL7" s="418"/>
      <c r="ARM7" s="418"/>
      <c r="ARN7" s="418"/>
      <c r="ARO7" s="418"/>
      <c r="ARP7" s="418"/>
      <c r="ARQ7" s="418"/>
      <c r="ARR7" s="418"/>
      <c r="ARS7" s="418"/>
      <c r="ART7" s="418"/>
      <c r="ARU7" s="418"/>
      <c r="ARV7" s="418"/>
      <c r="ARW7" s="418"/>
      <c r="ARX7" s="418"/>
      <c r="ARY7" s="418"/>
      <c r="ARZ7" s="418"/>
      <c r="ASA7" s="418"/>
      <c r="ASB7" s="418"/>
      <c r="ASC7" s="418"/>
      <c r="ASD7" s="418"/>
      <c r="ASE7" s="418"/>
      <c r="ASF7" s="418"/>
      <c r="ASG7" s="418"/>
      <c r="ASH7" s="418"/>
      <c r="ASI7" s="418"/>
      <c r="ASJ7" s="418"/>
      <c r="ASK7" s="418"/>
      <c r="ASL7" s="418"/>
      <c r="ASM7" s="418"/>
      <c r="ASN7" s="418"/>
      <c r="ASO7" s="418"/>
      <c r="ASP7" s="418"/>
      <c r="ASQ7" s="418"/>
      <c r="ASR7" s="418"/>
      <c r="ASS7" s="418"/>
      <c r="AST7" s="418"/>
      <c r="ASU7" s="418"/>
      <c r="ASV7" s="418"/>
      <c r="ASW7" s="418"/>
      <c r="ASX7" s="418"/>
      <c r="ASY7" s="418"/>
      <c r="ASZ7" s="418"/>
      <c r="ATA7" s="418"/>
      <c r="ATB7" s="418"/>
      <c r="ATC7" s="418"/>
      <c r="ATD7" s="418"/>
      <c r="ATE7" s="418"/>
      <c r="ATF7" s="418"/>
      <c r="ATG7" s="418"/>
      <c r="ATH7" s="418"/>
      <c r="ATI7" s="418"/>
      <c r="ATJ7" s="418"/>
      <c r="ATK7" s="418"/>
      <c r="ATL7" s="418"/>
      <c r="ATM7" s="418"/>
      <c r="ATN7" s="418"/>
      <c r="ATO7" s="418"/>
      <c r="ATP7" s="418"/>
      <c r="ATQ7" s="418"/>
      <c r="ATR7" s="418"/>
      <c r="ATS7" s="418"/>
      <c r="ATT7" s="418"/>
      <c r="ATU7" s="418"/>
      <c r="ATV7" s="418"/>
      <c r="ATW7" s="418"/>
      <c r="ATX7" s="418"/>
      <c r="ATY7" s="418"/>
      <c r="ATZ7" s="418"/>
      <c r="AUA7" s="418"/>
      <c r="AUB7" s="418"/>
      <c r="AUC7" s="418"/>
      <c r="AUD7" s="418"/>
      <c r="AUE7" s="418"/>
      <c r="AUF7" s="418"/>
      <c r="AUG7" s="418"/>
      <c r="AUH7" s="418"/>
      <c r="AUI7" s="418"/>
      <c r="AUJ7" s="418"/>
      <c r="AUK7" s="418"/>
      <c r="AUL7" s="418"/>
      <c r="AUM7" s="418"/>
      <c r="AUN7" s="418"/>
      <c r="AUO7" s="418"/>
      <c r="AUP7" s="418"/>
      <c r="AUQ7" s="418"/>
      <c r="AUR7" s="418"/>
      <c r="AUS7" s="418"/>
      <c r="AUT7" s="418"/>
      <c r="AUU7" s="418"/>
      <c r="AUV7" s="418"/>
      <c r="AUW7" s="418"/>
      <c r="AUX7" s="418"/>
      <c r="AUY7" s="418"/>
      <c r="AUZ7" s="418"/>
      <c r="AVA7" s="418"/>
      <c r="AVB7" s="418"/>
      <c r="AVC7" s="418"/>
      <c r="AVD7" s="418"/>
      <c r="AVE7" s="418"/>
      <c r="AVF7" s="418"/>
      <c r="AVG7" s="418"/>
      <c r="AVH7" s="418"/>
      <c r="AVI7" s="418"/>
      <c r="AVJ7" s="418"/>
      <c r="AVK7" s="418"/>
      <c r="AVL7" s="418"/>
      <c r="AVM7" s="418"/>
      <c r="AVN7" s="418"/>
      <c r="AVO7" s="418"/>
      <c r="AVP7" s="418"/>
      <c r="AVQ7" s="418"/>
      <c r="AVR7" s="418"/>
      <c r="AVS7" s="418"/>
      <c r="AVT7" s="418"/>
      <c r="AVU7" s="418"/>
      <c r="AVV7" s="418"/>
      <c r="AVW7" s="418"/>
      <c r="AVX7" s="418"/>
      <c r="AVY7" s="418"/>
      <c r="AVZ7" s="418"/>
      <c r="AWA7" s="418"/>
      <c r="AWB7" s="418"/>
      <c r="AWC7" s="418"/>
      <c r="AWD7" s="418"/>
      <c r="AWE7" s="418"/>
      <c r="AWF7" s="418"/>
      <c r="AWG7" s="418"/>
      <c r="AWH7" s="418"/>
      <c r="AWI7" s="418"/>
      <c r="AWJ7" s="418"/>
      <c r="AWK7" s="418"/>
      <c r="AWL7" s="418"/>
      <c r="AWM7" s="418"/>
      <c r="AWN7" s="418"/>
      <c r="AWO7" s="418"/>
      <c r="AWP7" s="418"/>
      <c r="AWQ7" s="418"/>
      <c r="AWR7" s="418"/>
      <c r="AWS7" s="418"/>
      <c r="AWT7" s="418"/>
      <c r="AWU7" s="418"/>
      <c r="AWV7" s="418"/>
      <c r="AWW7" s="418"/>
      <c r="AWX7" s="418"/>
      <c r="AWY7" s="418"/>
      <c r="AWZ7" s="418"/>
      <c r="AXA7" s="418"/>
      <c r="AXB7" s="418"/>
      <c r="AXC7" s="418"/>
      <c r="AXD7" s="418"/>
      <c r="AXE7" s="418"/>
      <c r="AXF7" s="418"/>
      <c r="AXG7" s="418"/>
      <c r="AXH7" s="418"/>
      <c r="AXI7" s="418"/>
      <c r="AXJ7" s="418"/>
      <c r="AXK7" s="418"/>
      <c r="AXL7" s="418"/>
      <c r="AXM7" s="418"/>
      <c r="AXN7" s="418"/>
      <c r="AXO7" s="418"/>
      <c r="AXP7" s="418"/>
      <c r="AXQ7" s="418"/>
      <c r="AXR7" s="418"/>
      <c r="AXS7" s="418"/>
      <c r="AXT7" s="418"/>
      <c r="AXU7" s="418"/>
      <c r="AXV7" s="418"/>
      <c r="AXW7" s="418"/>
      <c r="AXX7" s="418"/>
      <c r="AXY7" s="418"/>
      <c r="AXZ7" s="418"/>
      <c r="AYA7" s="418"/>
      <c r="AYB7" s="418"/>
      <c r="AYC7" s="418"/>
      <c r="AYD7" s="418"/>
      <c r="AYE7" s="418"/>
      <c r="AYF7" s="418"/>
      <c r="AYG7" s="418"/>
      <c r="AYH7" s="418"/>
      <c r="AYI7" s="418"/>
      <c r="AYJ7" s="418"/>
      <c r="AYK7" s="418"/>
      <c r="AYL7" s="418"/>
      <c r="AYM7" s="418"/>
      <c r="AYN7" s="418"/>
      <c r="AYO7" s="418"/>
      <c r="AYP7" s="418"/>
      <c r="AYQ7" s="418"/>
      <c r="AYR7" s="418"/>
      <c r="AYS7" s="418"/>
      <c r="AYT7" s="418"/>
      <c r="AYU7" s="418"/>
      <c r="AYV7" s="418"/>
      <c r="AYW7" s="418"/>
      <c r="AYX7" s="418"/>
      <c r="AYY7" s="418"/>
      <c r="AYZ7" s="418"/>
      <c r="AZA7" s="418"/>
      <c r="AZB7" s="418"/>
      <c r="AZC7" s="418"/>
      <c r="AZD7" s="418"/>
      <c r="AZE7" s="418"/>
      <c r="AZF7" s="418"/>
      <c r="AZG7" s="418"/>
      <c r="AZH7" s="418"/>
      <c r="AZI7" s="418"/>
      <c r="AZJ7" s="418"/>
      <c r="AZK7" s="418"/>
      <c r="AZL7" s="418"/>
      <c r="AZM7" s="418"/>
      <c r="AZN7" s="418"/>
      <c r="AZO7" s="418"/>
      <c r="AZP7" s="418"/>
      <c r="AZQ7" s="418"/>
      <c r="AZR7" s="418"/>
      <c r="AZS7" s="418"/>
      <c r="AZT7" s="418"/>
      <c r="AZU7" s="418"/>
      <c r="AZV7" s="418"/>
      <c r="AZW7" s="418"/>
      <c r="AZX7" s="418"/>
      <c r="AZY7" s="418"/>
      <c r="AZZ7" s="418"/>
      <c r="BAA7" s="418"/>
      <c r="BAB7" s="418"/>
      <c r="BAC7" s="418"/>
      <c r="BAD7" s="418"/>
      <c r="BAE7" s="418"/>
      <c r="BAF7" s="418"/>
      <c r="BAG7" s="418"/>
      <c r="BAH7" s="418"/>
      <c r="BAI7" s="418"/>
      <c r="BAJ7" s="418"/>
      <c r="BAK7" s="418"/>
      <c r="BAL7" s="418"/>
      <c r="BAM7" s="418"/>
      <c r="BAN7" s="418"/>
      <c r="BAO7" s="418"/>
      <c r="BAP7" s="418"/>
      <c r="BAQ7" s="418"/>
      <c r="BAR7" s="418"/>
      <c r="BAS7" s="418"/>
      <c r="BAT7" s="418"/>
      <c r="BAU7" s="418"/>
      <c r="BAV7" s="418"/>
      <c r="BAW7" s="418"/>
      <c r="BAX7" s="418"/>
      <c r="BAY7" s="418"/>
      <c r="BAZ7" s="418"/>
      <c r="BBA7" s="418"/>
      <c r="BBB7" s="418"/>
      <c r="BBC7" s="418"/>
      <c r="BBD7" s="418"/>
      <c r="BBE7" s="418"/>
      <c r="BBF7" s="418"/>
      <c r="BBG7" s="418"/>
      <c r="BBH7" s="418"/>
      <c r="BBI7" s="418"/>
      <c r="BBJ7" s="418"/>
      <c r="BBK7" s="418"/>
      <c r="BBL7" s="418"/>
      <c r="BBM7" s="418"/>
      <c r="BBN7" s="418"/>
      <c r="BBO7" s="418"/>
      <c r="BBP7" s="418"/>
      <c r="BBQ7" s="418"/>
      <c r="BBR7" s="418"/>
      <c r="BBS7" s="418"/>
      <c r="BBT7" s="418"/>
      <c r="BBU7" s="418"/>
      <c r="BBV7" s="418"/>
      <c r="BBW7" s="418"/>
      <c r="BBX7" s="418"/>
      <c r="BBY7" s="418"/>
      <c r="BBZ7" s="418"/>
      <c r="BCA7" s="418"/>
      <c r="BCB7" s="418"/>
      <c r="BCC7" s="418"/>
      <c r="BCD7" s="418"/>
      <c r="BCE7" s="418"/>
      <c r="BCF7" s="418"/>
      <c r="BCG7" s="418"/>
      <c r="BCH7" s="418"/>
      <c r="BCI7" s="418"/>
      <c r="BCJ7" s="418"/>
      <c r="BCK7" s="418"/>
      <c r="BCL7" s="418"/>
      <c r="BCM7" s="418"/>
      <c r="BCN7" s="418"/>
      <c r="BCO7" s="418"/>
      <c r="BCP7" s="418"/>
      <c r="BCQ7" s="418"/>
      <c r="BCR7" s="418"/>
      <c r="BCS7" s="418"/>
      <c r="BCT7" s="418"/>
      <c r="BCU7" s="418"/>
      <c r="BCV7" s="418"/>
      <c r="BCW7" s="418"/>
      <c r="BCX7" s="418"/>
      <c r="BCY7" s="418"/>
      <c r="BCZ7" s="418"/>
      <c r="BDA7" s="418"/>
      <c r="BDB7" s="418"/>
      <c r="BDC7" s="418"/>
      <c r="BDD7" s="418"/>
      <c r="BDE7" s="418"/>
      <c r="BDF7" s="418"/>
      <c r="BDG7" s="418"/>
      <c r="BDH7" s="418"/>
      <c r="BDI7" s="418"/>
      <c r="BDJ7" s="418"/>
      <c r="BDK7" s="418"/>
      <c r="BDL7" s="418"/>
      <c r="BDM7" s="418"/>
      <c r="BDN7" s="418"/>
      <c r="BDO7" s="418"/>
      <c r="BDP7" s="418"/>
      <c r="BDQ7" s="418"/>
      <c r="BDR7" s="418"/>
      <c r="BDS7" s="418"/>
      <c r="BDT7" s="418"/>
      <c r="BDU7" s="418"/>
      <c r="BDV7" s="418"/>
      <c r="BDW7" s="418"/>
      <c r="BDX7" s="418"/>
      <c r="BDY7" s="418"/>
      <c r="BDZ7" s="418"/>
      <c r="BEA7" s="418"/>
      <c r="BEB7" s="418"/>
      <c r="BEC7" s="418"/>
      <c r="BED7" s="418"/>
      <c r="BEE7" s="418"/>
      <c r="BEF7" s="418"/>
      <c r="BEG7" s="418"/>
      <c r="BEH7" s="418"/>
      <c r="BEI7" s="418"/>
      <c r="BEJ7" s="418"/>
      <c r="BEK7" s="418"/>
      <c r="BEL7" s="418"/>
      <c r="BEM7" s="418"/>
      <c r="BEN7" s="418"/>
      <c r="BEO7" s="418"/>
      <c r="BEP7" s="418"/>
      <c r="BEQ7" s="418"/>
      <c r="BER7" s="418"/>
      <c r="BES7" s="418"/>
      <c r="BET7" s="418"/>
      <c r="BEU7" s="418"/>
      <c r="BEV7" s="418"/>
      <c r="BEW7" s="418"/>
      <c r="BEX7" s="418"/>
      <c r="BEY7" s="418"/>
      <c r="BEZ7" s="418"/>
      <c r="BFA7" s="418"/>
      <c r="BFB7" s="418"/>
      <c r="BFC7" s="418"/>
      <c r="BFD7" s="418"/>
      <c r="BFE7" s="418"/>
      <c r="BFF7" s="418"/>
      <c r="BFG7" s="418"/>
      <c r="BFH7" s="418"/>
      <c r="BFI7" s="418"/>
      <c r="BFJ7" s="418"/>
      <c r="BFK7" s="418"/>
      <c r="BFL7" s="418"/>
      <c r="BFM7" s="418"/>
      <c r="BFN7" s="418"/>
      <c r="BFO7" s="418"/>
      <c r="BFP7" s="418"/>
      <c r="BFQ7" s="418"/>
      <c r="BFR7" s="418"/>
      <c r="BFS7" s="418"/>
      <c r="BFT7" s="418"/>
      <c r="BFU7" s="418"/>
      <c r="BFV7" s="418"/>
      <c r="BFW7" s="418"/>
      <c r="BFX7" s="418"/>
      <c r="BFY7" s="418"/>
      <c r="BFZ7" s="418"/>
      <c r="BGA7" s="418"/>
      <c r="BGB7" s="418"/>
      <c r="BGC7" s="418"/>
      <c r="BGD7" s="418"/>
      <c r="BGE7" s="418"/>
      <c r="BGF7" s="418"/>
      <c r="BGG7" s="418"/>
      <c r="BGH7" s="418"/>
      <c r="BGI7" s="418"/>
      <c r="BGJ7" s="418"/>
      <c r="BGK7" s="418"/>
      <c r="BGL7" s="418"/>
      <c r="BGM7" s="418"/>
      <c r="BGN7" s="418"/>
      <c r="BGO7" s="418"/>
      <c r="BGP7" s="418"/>
      <c r="BGQ7" s="418"/>
      <c r="BGR7" s="418"/>
      <c r="BGS7" s="418"/>
      <c r="BGT7" s="418"/>
      <c r="BGU7" s="418"/>
      <c r="BGV7" s="418"/>
      <c r="BGW7" s="418"/>
      <c r="BGX7" s="418"/>
      <c r="BGY7" s="418"/>
      <c r="BGZ7" s="418"/>
      <c r="BHA7" s="418"/>
      <c r="BHB7" s="418"/>
      <c r="BHC7" s="418"/>
      <c r="BHD7" s="418"/>
      <c r="BHE7" s="418"/>
      <c r="BHF7" s="418"/>
      <c r="BHG7" s="418"/>
      <c r="BHH7" s="418"/>
      <c r="BHI7" s="418"/>
      <c r="BHJ7" s="418"/>
      <c r="BHK7" s="418"/>
      <c r="BHL7" s="418"/>
      <c r="BHM7" s="418"/>
      <c r="BHN7" s="418"/>
      <c r="BHO7" s="418"/>
      <c r="BHP7" s="418"/>
      <c r="BHQ7" s="418"/>
      <c r="BHR7" s="418"/>
      <c r="BHS7" s="418"/>
      <c r="BHT7" s="418"/>
      <c r="BHU7" s="418"/>
      <c r="BHV7" s="418"/>
      <c r="BHW7" s="418"/>
      <c r="BHX7" s="418"/>
      <c r="BHY7" s="418"/>
      <c r="BHZ7" s="418"/>
      <c r="BIA7" s="418"/>
      <c r="BIB7" s="418"/>
      <c r="BIC7" s="418"/>
      <c r="BID7" s="418"/>
      <c r="BIE7" s="418"/>
      <c r="BIF7" s="418"/>
      <c r="BIG7" s="418"/>
      <c r="BIH7" s="418"/>
      <c r="BII7" s="418"/>
      <c r="BIJ7" s="418"/>
      <c r="BIK7" s="418"/>
      <c r="BIL7" s="418"/>
      <c r="BIM7" s="418"/>
      <c r="BIN7" s="418"/>
      <c r="BIO7" s="418"/>
      <c r="BIP7" s="418"/>
      <c r="BIQ7" s="418"/>
      <c r="BIR7" s="418"/>
      <c r="BIS7" s="418"/>
      <c r="BIT7" s="418"/>
      <c r="BIU7" s="418"/>
      <c r="BIV7" s="418"/>
      <c r="BIW7" s="418"/>
      <c r="BIX7" s="418"/>
      <c r="BIY7" s="418"/>
      <c r="BIZ7" s="418"/>
      <c r="BJA7" s="418"/>
      <c r="BJB7" s="418"/>
      <c r="BJC7" s="418"/>
      <c r="BJD7" s="418"/>
      <c r="BJE7" s="418"/>
      <c r="BJF7" s="418"/>
      <c r="BJG7" s="418"/>
      <c r="BJH7" s="418"/>
      <c r="BJI7" s="418"/>
      <c r="BJJ7" s="418"/>
      <c r="BJK7" s="418"/>
      <c r="BJL7" s="418"/>
      <c r="BJM7" s="418"/>
      <c r="BJN7" s="418"/>
      <c r="BJO7" s="418"/>
      <c r="BJP7" s="418"/>
      <c r="BJQ7" s="418"/>
      <c r="BJR7" s="418"/>
      <c r="BJS7" s="418"/>
      <c r="BJT7" s="418"/>
      <c r="BJU7" s="418"/>
      <c r="BJV7" s="418"/>
      <c r="BJW7" s="418"/>
      <c r="BJX7" s="418"/>
      <c r="BJY7" s="418"/>
      <c r="BJZ7" s="418"/>
      <c r="BKA7" s="418"/>
      <c r="BKB7" s="418"/>
      <c r="BKC7" s="418"/>
      <c r="BKD7" s="418"/>
      <c r="BKE7" s="418"/>
      <c r="BKF7" s="418"/>
      <c r="BKG7" s="418"/>
      <c r="BKH7" s="418"/>
      <c r="BKI7" s="418"/>
      <c r="BKJ7" s="418"/>
      <c r="BKK7" s="418"/>
      <c r="BKL7" s="418"/>
      <c r="BKM7" s="418"/>
      <c r="BKN7" s="418"/>
      <c r="BKO7" s="418"/>
      <c r="BKP7" s="418"/>
      <c r="BKQ7" s="418"/>
      <c r="BKR7" s="418"/>
      <c r="BKS7" s="418"/>
      <c r="BKT7" s="418"/>
      <c r="BKU7" s="418"/>
      <c r="BKV7" s="418"/>
      <c r="BKW7" s="418"/>
      <c r="BKX7" s="418"/>
      <c r="BKY7" s="418"/>
      <c r="BKZ7" s="418"/>
      <c r="BLA7" s="418"/>
      <c r="BLB7" s="418"/>
      <c r="BLC7" s="418"/>
      <c r="BLD7" s="418"/>
      <c r="BLE7" s="418"/>
      <c r="BLF7" s="418"/>
      <c r="BLG7" s="418"/>
      <c r="BLH7" s="418"/>
      <c r="BLI7" s="418"/>
      <c r="BLJ7" s="418"/>
      <c r="BLK7" s="418"/>
      <c r="BLL7" s="418"/>
      <c r="BLM7" s="418"/>
      <c r="BLN7" s="418"/>
      <c r="BLO7" s="418"/>
      <c r="BLP7" s="418"/>
      <c r="BLQ7" s="418"/>
      <c r="BLR7" s="418"/>
      <c r="BLS7" s="418"/>
      <c r="BLT7" s="418"/>
      <c r="BLU7" s="418"/>
      <c r="BLV7" s="418"/>
      <c r="BLW7" s="418"/>
      <c r="BLX7" s="418"/>
      <c r="BLY7" s="418"/>
      <c r="BLZ7" s="418"/>
      <c r="BMA7" s="418"/>
      <c r="BMB7" s="418"/>
      <c r="BMC7" s="418"/>
      <c r="BMD7" s="418"/>
      <c r="BME7" s="418"/>
      <c r="BMF7" s="418"/>
      <c r="BMG7" s="418"/>
      <c r="BMH7" s="418"/>
      <c r="BMI7" s="418"/>
      <c r="BMJ7" s="418"/>
      <c r="BMK7" s="418"/>
      <c r="BML7" s="418"/>
      <c r="BMM7" s="418"/>
      <c r="BMN7" s="418"/>
      <c r="BMO7" s="418"/>
      <c r="BMP7" s="418"/>
      <c r="BMQ7" s="418"/>
      <c r="BMR7" s="418"/>
      <c r="BMS7" s="418"/>
      <c r="BMT7" s="418"/>
      <c r="BMU7" s="418"/>
      <c r="BMV7" s="418"/>
      <c r="BMW7" s="418"/>
      <c r="BMX7" s="418"/>
      <c r="BMY7" s="418"/>
      <c r="BMZ7" s="418"/>
      <c r="BNA7" s="418"/>
      <c r="BNB7" s="418"/>
      <c r="BNC7" s="418"/>
      <c r="BND7" s="418"/>
      <c r="BNE7" s="418"/>
      <c r="BNF7" s="418"/>
      <c r="BNG7" s="418"/>
      <c r="BNH7" s="418"/>
      <c r="BNI7" s="418"/>
      <c r="BNJ7" s="418"/>
      <c r="BNK7" s="418"/>
      <c r="BNL7" s="418"/>
      <c r="BNM7" s="418"/>
      <c r="BNN7" s="418"/>
      <c r="BNO7" s="418"/>
      <c r="BNP7" s="418"/>
      <c r="BNQ7" s="418"/>
      <c r="BNR7" s="418"/>
      <c r="BNS7" s="418"/>
      <c r="BNT7" s="418"/>
      <c r="BNU7" s="418"/>
      <c r="BNV7" s="418"/>
      <c r="BNW7" s="418"/>
      <c r="BNX7" s="418"/>
      <c r="BNY7" s="418"/>
      <c r="BNZ7" s="418"/>
      <c r="BOA7" s="418"/>
      <c r="BOB7" s="418"/>
      <c r="BOC7" s="418"/>
      <c r="BOD7" s="418"/>
      <c r="BOE7" s="418"/>
      <c r="BOF7" s="418"/>
      <c r="BOG7" s="418"/>
      <c r="BOH7" s="418"/>
      <c r="BOI7" s="418"/>
      <c r="BOJ7" s="418"/>
      <c r="BOK7" s="418"/>
      <c r="BOL7" s="418"/>
      <c r="BOM7" s="418"/>
      <c r="BON7" s="418"/>
      <c r="BOO7" s="418"/>
      <c r="BOP7" s="418"/>
      <c r="BOQ7" s="418"/>
      <c r="BOR7" s="418"/>
      <c r="BOS7" s="418"/>
      <c r="BOT7" s="418"/>
      <c r="BOU7" s="418"/>
      <c r="BOV7" s="418"/>
      <c r="BOW7" s="418"/>
      <c r="BOX7" s="418"/>
      <c r="BOY7" s="418"/>
      <c r="BOZ7" s="418"/>
      <c r="BPA7" s="418"/>
      <c r="BPB7" s="418"/>
      <c r="BPC7" s="418"/>
      <c r="BPD7" s="418"/>
      <c r="BPE7" s="418"/>
      <c r="BPF7" s="418"/>
      <c r="BPG7" s="418"/>
      <c r="BPH7" s="418"/>
      <c r="BPI7" s="418"/>
      <c r="BPJ7" s="418"/>
      <c r="BPK7" s="418"/>
      <c r="BPL7" s="418"/>
      <c r="BPM7" s="418"/>
      <c r="BPN7" s="418"/>
      <c r="BPO7" s="418"/>
      <c r="BPP7" s="418"/>
      <c r="BPQ7" s="418"/>
      <c r="BPR7" s="418"/>
      <c r="BPS7" s="418"/>
      <c r="BPT7" s="418"/>
      <c r="BPU7" s="418"/>
      <c r="BPV7" s="418"/>
      <c r="BPW7" s="418"/>
      <c r="BPX7" s="418"/>
      <c r="BPY7" s="418"/>
      <c r="BPZ7" s="418"/>
      <c r="BQA7" s="418"/>
      <c r="BQB7" s="418"/>
      <c r="BQC7" s="418"/>
      <c r="BQD7" s="418"/>
      <c r="BQE7" s="418"/>
      <c r="BQF7" s="418"/>
      <c r="BQG7" s="418"/>
      <c r="BQH7" s="418"/>
      <c r="BQI7" s="418"/>
      <c r="BQJ7" s="418"/>
      <c r="BQK7" s="418"/>
      <c r="BQL7" s="418"/>
      <c r="BQM7" s="418"/>
      <c r="BQN7" s="418"/>
      <c r="BQO7" s="418"/>
      <c r="BQP7" s="418"/>
      <c r="BQQ7" s="418"/>
      <c r="BQR7" s="418"/>
      <c r="BQS7" s="418"/>
      <c r="BQT7" s="418"/>
      <c r="BQU7" s="418"/>
      <c r="BQV7" s="418"/>
      <c r="BQW7" s="418"/>
      <c r="BQX7" s="418"/>
      <c r="BQY7" s="418"/>
      <c r="BQZ7" s="418"/>
      <c r="BRA7" s="418"/>
      <c r="BRB7" s="418"/>
      <c r="BRC7" s="418"/>
      <c r="BRD7" s="418"/>
      <c r="BRE7" s="418"/>
      <c r="BRF7" s="418"/>
      <c r="BRG7" s="418"/>
      <c r="BRH7" s="418"/>
      <c r="BRI7" s="418"/>
      <c r="BRJ7" s="418"/>
      <c r="BRK7" s="418"/>
      <c r="BRL7" s="418"/>
      <c r="BRM7" s="418"/>
      <c r="BRN7" s="418"/>
      <c r="BRO7" s="418"/>
      <c r="BRP7" s="418"/>
      <c r="BRQ7" s="418"/>
      <c r="BRR7" s="418"/>
      <c r="BRS7" s="418"/>
      <c r="BRT7" s="418"/>
      <c r="BRU7" s="418"/>
      <c r="BRV7" s="418"/>
      <c r="BRW7" s="418"/>
      <c r="BRX7" s="418"/>
      <c r="BRY7" s="418"/>
      <c r="BRZ7" s="418"/>
      <c r="BSA7" s="418"/>
      <c r="BSB7" s="418"/>
      <c r="BSC7" s="418"/>
      <c r="BSD7" s="418"/>
      <c r="BSE7" s="418"/>
      <c r="BSF7" s="418"/>
      <c r="BSG7" s="418"/>
      <c r="BSH7" s="418"/>
      <c r="BSI7" s="418"/>
      <c r="BSJ7" s="418"/>
      <c r="BSK7" s="418"/>
      <c r="BSL7" s="418"/>
      <c r="BSM7" s="418"/>
      <c r="BSN7" s="418"/>
      <c r="BSO7" s="418"/>
      <c r="BSP7" s="418"/>
      <c r="BSQ7" s="418"/>
      <c r="BSR7" s="418"/>
      <c r="BSS7" s="418"/>
      <c r="BST7" s="418"/>
      <c r="BSU7" s="418"/>
      <c r="BSV7" s="418"/>
      <c r="BSW7" s="418"/>
      <c r="BSX7" s="418"/>
      <c r="BSY7" s="418"/>
      <c r="BSZ7" s="418"/>
      <c r="BTA7" s="418"/>
      <c r="BTB7" s="418"/>
      <c r="BTC7" s="418"/>
      <c r="BTD7" s="418"/>
      <c r="BTE7" s="418"/>
      <c r="BTF7" s="418"/>
      <c r="BTG7" s="418"/>
      <c r="BTH7" s="418"/>
      <c r="BTI7" s="418"/>
      <c r="BTJ7" s="418"/>
      <c r="BTK7" s="418"/>
      <c r="BTL7" s="418"/>
      <c r="BTM7" s="418"/>
      <c r="BTN7" s="418"/>
      <c r="BTO7" s="418"/>
      <c r="BTP7" s="418"/>
      <c r="BTQ7" s="418"/>
      <c r="BTR7" s="418"/>
      <c r="BTS7" s="418"/>
      <c r="BTT7" s="418"/>
      <c r="BTU7" s="418"/>
      <c r="BTV7" s="418"/>
      <c r="BTW7" s="418"/>
      <c r="BTX7" s="418"/>
      <c r="BTY7" s="418"/>
      <c r="BTZ7" s="418"/>
      <c r="BUA7" s="418"/>
      <c r="BUB7" s="418"/>
      <c r="BUC7" s="418"/>
      <c r="BUD7" s="418"/>
      <c r="BUE7" s="418"/>
      <c r="BUF7" s="418"/>
      <c r="BUG7" s="418"/>
      <c r="BUH7" s="418"/>
      <c r="BUI7" s="418"/>
      <c r="BUJ7" s="418"/>
      <c r="BUK7" s="418"/>
      <c r="BUL7" s="418"/>
      <c r="BUM7" s="418"/>
      <c r="BUN7" s="418"/>
      <c r="BUO7" s="418"/>
      <c r="BUP7" s="418"/>
      <c r="BUQ7" s="418"/>
      <c r="BUR7" s="418"/>
      <c r="BUS7" s="418"/>
      <c r="BUT7" s="418"/>
      <c r="BUU7" s="418"/>
      <c r="BUV7" s="418"/>
      <c r="BUW7" s="418"/>
      <c r="BUX7" s="418"/>
      <c r="BUY7" s="418"/>
      <c r="BUZ7" s="418"/>
      <c r="BVA7" s="418"/>
      <c r="BVB7" s="418"/>
      <c r="BVC7" s="418"/>
      <c r="BVD7" s="418"/>
      <c r="BVE7" s="418"/>
      <c r="BVF7" s="418"/>
      <c r="BVG7" s="418"/>
      <c r="BVH7" s="418"/>
      <c r="BVI7" s="418"/>
      <c r="BVJ7" s="418"/>
      <c r="BVK7" s="418"/>
      <c r="BVL7" s="418"/>
      <c r="BVM7" s="418"/>
      <c r="BVN7" s="418"/>
      <c r="BVO7" s="418"/>
      <c r="BVP7" s="418"/>
      <c r="BVQ7" s="418"/>
      <c r="BVR7" s="418"/>
      <c r="BVS7" s="418"/>
      <c r="BVT7" s="418"/>
      <c r="BVU7" s="418"/>
      <c r="BVV7" s="418"/>
      <c r="BVW7" s="418"/>
      <c r="BVX7" s="418"/>
      <c r="BVY7" s="418"/>
      <c r="BVZ7" s="418"/>
      <c r="BWA7" s="418"/>
      <c r="BWB7" s="418"/>
      <c r="BWC7" s="418"/>
      <c r="BWD7" s="418"/>
      <c r="BWE7" s="418"/>
      <c r="BWF7" s="418"/>
      <c r="BWG7" s="418"/>
      <c r="BWH7" s="418"/>
      <c r="BWI7" s="418"/>
      <c r="BWJ7" s="418"/>
      <c r="BWK7" s="418"/>
      <c r="BWL7" s="418"/>
      <c r="BWM7" s="418"/>
      <c r="BWN7" s="418"/>
      <c r="BWO7" s="418"/>
      <c r="BWP7" s="418"/>
      <c r="BWQ7" s="418"/>
      <c r="BWR7" s="418"/>
      <c r="BWS7" s="418"/>
      <c r="BWT7" s="418"/>
      <c r="BWU7" s="418"/>
      <c r="BWV7" s="418"/>
      <c r="BWW7" s="418"/>
      <c r="BWX7" s="418"/>
      <c r="BWY7" s="418"/>
      <c r="BWZ7" s="418"/>
      <c r="BXA7" s="418"/>
      <c r="BXB7" s="418"/>
      <c r="BXC7" s="418"/>
      <c r="BXD7" s="418"/>
      <c r="BXE7" s="418"/>
      <c r="BXF7" s="418"/>
      <c r="BXG7" s="418"/>
      <c r="BXH7" s="418"/>
      <c r="BXI7" s="418"/>
      <c r="BXJ7" s="418"/>
      <c r="BXK7" s="418"/>
      <c r="BXL7" s="418"/>
      <c r="BXM7" s="418"/>
      <c r="BXN7" s="418"/>
      <c r="BXO7" s="418"/>
      <c r="BXP7" s="418"/>
      <c r="BXQ7" s="418"/>
      <c r="BXR7" s="418"/>
      <c r="BXS7" s="418"/>
      <c r="BXT7" s="418"/>
      <c r="BXU7" s="418"/>
      <c r="BXV7" s="418"/>
      <c r="BXW7" s="418"/>
      <c r="BXX7" s="418"/>
      <c r="BXY7" s="418"/>
      <c r="BXZ7" s="418"/>
      <c r="BYA7" s="418"/>
      <c r="BYB7" s="418"/>
      <c r="BYC7" s="418"/>
      <c r="BYD7" s="418"/>
      <c r="BYE7" s="418"/>
      <c r="BYF7" s="418"/>
      <c r="BYG7" s="418"/>
      <c r="BYH7" s="418"/>
      <c r="BYI7" s="418"/>
      <c r="BYJ7" s="418"/>
      <c r="BYK7" s="418"/>
      <c r="BYL7" s="418"/>
      <c r="BYM7" s="418"/>
      <c r="BYN7" s="418"/>
      <c r="BYO7" s="418"/>
      <c r="BYP7" s="418"/>
      <c r="BYQ7" s="418"/>
      <c r="BYR7" s="418"/>
      <c r="BYS7" s="418"/>
      <c r="BYT7" s="418"/>
      <c r="BYU7" s="418"/>
      <c r="BYV7" s="418"/>
      <c r="BYW7" s="418"/>
      <c r="BYX7" s="418"/>
      <c r="BYY7" s="418"/>
      <c r="BYZ7" s="418"/>
      <c r="BZA7" s="418"/>
      <c r="BZB7" s="418"/>
      <c r="BZC7" s="418"/>
      <c r="BZD7" s="418"/>
      <c r="BZE7" s="418"/>
      <c r="BZF7" s="418"/>
      <c r="BZG7" s="418"/>
      <c r="BZH7" s="418"/>
      <c r="BZI7" s="418"/>
      <c r="BZJ7" s="418"/>
      <c r="BZK7" s="418"/>
      <c r="BZL7" s="418"/>
      <c r="BZM7" s="418"/>
      <c r="BZN7" s="418"/>
      <c r="BZO7" s="418"/>
      <c r="BZP7" s="418"/>
      <c r="BZQ7" s="418"/>
      <c r="BZR7" s="418"/>
      <c r="BZS7" s="418"/>
      <c r="BZT7" s="418"/>
      <c r="BZU7" s="418"/>
      <c r="BZV7" s="418"/>
      <c r="BZW7" s="418"/>
      <c r="BZX7" s="418"/>
      <c r="BZY7" s="418"/>
      <c r="BZZ7" s="418"/>
      <c r="CAA7" s="418"/>
      <c r="CAB7" s="418"/>
      <c r="CAC7" s="418"/>
      <c r="CAD7" s="418"/>
      <c r="CAE7" s="418"/>
      <c r="CAF7" s="418"/>
      <c r="CAG7" s="418"/>
      <c r="CAH7" s="418"/>
      <c r="CAI7" s="418"/>
      <c r="CAJ7" s="418"/>
      <c r="CAK7" s="418"/>
      <c r="CAL7" s="418"/>
      <c r="CAM7" s="418"/>
      <c r="CAN7" s="418"/>
      <c r="CAO7" s="418"/>
      <c r="CAP7" s="418"/>
      <c r="CAQ7" s="418"/>
      <c r="CAR7" s="418"/>
      <c r="CAS7" s="418"/>
      <c r="CAT7" s="418"/>
      <c r="CAU7" s="418"/>
      <c r="CAV7" s="418"/>
      <c r="CAW7" s="418"/>
      <c r="CAX7" s="418"/>
      <c r="CAY7" s="418"/>
      <c r="CAZ7" s="418"/>
      <c r="CBA7" s="418"/>
      <c r="CBB7" s="418"/>
      <c r="CBC7" s="418"/>
      <c r="CBD7" s="418"/>
      <c r="CBE7" s="418"/>
      <c r="CBF7" s="418"/>
      <c r="CBG7" s="418"/>
      <c r="CBH7" s="418"/>
      <c r="CBI7" s="418"/>
      <c r="CBJ7" s="418"/>
      <c r="CBK7" s="418"/>
      <c r="CBL7" s="418"/>
      <c r="CBM7" s="418"/>
      <c r="CBN7" s="418"/>
      <c r="CBO7" s="418"/>
      <c r="CBP7" s="418"/>
      <c r="CBQ7" s="418"/>
      <c r="CBR7" s="418"/>
      <c r="CBS7" s="418"/>
      <c r="CBT7" s="418"/>
      <c r="CBU7" s="418"/>
      <c r="CBV7" s="418"/>
      <c r="CBW7" s="418"/>
      <c r="CBX7" s="418"/>
      <c r="CBY7" s="418"/>
      <c r="CBZ7" s="418"/>
      <c r="CCA7" s="418"/>
      <c r="CCB7" s="418"/>
      <c r="CCC7" s="418"/>
      <c r="CCD7" s="418"/>
      <c r="CCE7" s="418"/>
      <c r="CCF7" s="418"/>
      <c r="CCG7" s="418"/>
      <c r="CCH7" s="418"/>
      <c r="CCI7" s="418"/>
      <c r="CCJ7" s="418"/>
      <c r="CCK7" s="418"/>
      <c r="CCL7" s="418"/>
      <c r="CCM7" s="418"/>
      <c r="CCN7" s="418"/>
      <c r="CCO7" s="418"/>
      <c r="CCP7" s="418"/>
      <c r="CCQ7" s="418"/>
      <c r="CCR7" s="418"/>
      <c r="CCS7" s="418"/>
      <c r="CCT7" s="418"/>
      <c r="CCU7" s="418"/>
      <c r="CCV7" s="418"/>
      <c r="CCW7" s="418"/>
      <c r="CCX7" s="418"/>
      <c r="CCY7" s="418"/>
      <c r="CCZ7" s="418"/>
      <c r="CDA7" s="418"/>
      <c r="CDB7" s="418"/>
      <c r="CDC7" s="418"/>
      <c r="CDD7" s="418"/>
      <c r="CDE7" s="418"/>
      <c r="CDF7" s="418"/>
      <c r="CDG7" s="418"/>
      <c r="CDH7" s="418"/>
      <c r="CDI7" s="418"/>
      <c r="CDJ7" s="418"/>
      <c r="CDK7" s="418"/>
      <c r="CDL7" s="418"/>
      <c r="CDM7" s="418"/>
      <c r="CDN7" s="418"/>
      <c r="CDO7" s="418"/>
      <c r="CDP7" s="418"/>
      <c r="CDQ7" s="418"/>
      <c r="CDR7" s="418"/>
      <c r="CDS7" s="418"/>
      <c r="CDT7" s="418"/>
      <c r="CDU7" s="418"/>
      <c r="CDV7" s="418"/>
      <c r="CDW7" s="418"/>
      <c r="CDX7" s="418"/>
      <c r="CDY7" s="418"/>
      <c r="CDZ7" s="418"/>
      <c r="CEA7" s="418"/>
      <c r="CEB7" s="418"/>
      <c r="CEC7" s="418"/>
      <c r="CED7" s="418"/>
      <c r="CEE7" s="418"/>
      <c r="CEF7" s="418"/>
      <c r="CEG7" s="418"/>
      <c r="CEH7" s="418"/>
      <c r="CEI7" s="418"/>
      <c r="CEJ7" s="418"/>
      <c r="CEK7" s="418"/>
      <c r="CEL7" s="418"/>
      <c r="CEM7" s="418"/>
      <c r="CEN7" s="418"/>
      <c r="CEO7" s="418"/>
      <c r="CEP7" s="418"/>
      <c r="CEQ7" s="418"/>
      <c r="CER7" s="418"/>
      <c r="CES7" s="418"/>
      <c r="CET7" s="418"/>
      <c r="CEU7" s="418"/>
      <c r="CEV7" s="418"/>
      <c r="CEW7" s="418"/>
      <c r="CEX7" s="418"/>
      <c r="CEY7" s="418"/>
      <c r="CEZ7" s="418"/>
      <c r="CFA7" s="418"/>
      <c r="CFB7" s="418"/>
      <c r="CFC7" s="418"/>
      <c r="CFD7" s="418"/>
      <c r="CFE7" s="418"/>
      <c r="CFF7" s="418"/>
      <c r="CFG7" s="418"/>
      <c r="CFH7" s="418"/>
      <c r="CFI7" s="418"/>
      <c r="CFJ7" s="418"/>
      <c r="CFK7" s="418"/>
      <c r="CFL7" s="418"/>
      <c r="CFM7" s="418"/>
      <c r="CFN7" s="418"/>
      <c r="CFO7" s="418"/>
      <c r="CFP7" s="418"/>
      <c r="CFQ7" s="418"/>
      <c r="CFR7" s="418"/>
      <c r="CFS7" s="418"/>
      <c r="CFT7" s="418"/>
      <c r="CFU7" s="418"/>
      <c r="CFV7" s="418"/>
      <c r="CFW7" s="418"/>
      <c r="CFX7" s="418"/>
      <c r="CFY7" s="418"/>
      <c r="CFZ7" s="418"/>
      <c r="CGA7" s="418"/>
      <c r="CGB7" s="418"/>
      <c r="CGC7" s="418"/>
      <c r="CGD7" s="418"/>
      <c r="CGE7" s="418"/>
      <c r="CGF7" s="418"/>
      <c r="CGG7" s="418"/>
      <c r="CGH7" s="418"/>
      <c r="CGI7" s="418"/>
      <c r="CGJ7" s="418"/>
      <c r="CGK7" s="418"/>
      <c r="CGL7" s="418"/>
      <c r="CGM7" s="418"/>
      <c r="CGN7" s="418"/>
      <c r="CGO7" s="418"/>
      <c r="CGP7" s="418"/>
      <c r="CGQ7" s="418"/>
      <c r="CGR7" s="418"/>
      <c r="CGS7" s="418"/>
      <c r="CGT7" s="418"/>
      <c r="CGU7" s="418"/>
      <c r="CGV7" s="418"/>
      <c r="CGW7" s="418"/>
      <c r="CGX7" s="418"/>
      <c r="CGY7" s="418"/>
      <c r="CGZ7" s="418"/>
      <c r="CHA7" s="418"/>
      <c r="CHB7" s="418"/>
      <c r="CHC7" s="418"/>
      <c r="CHD7" s="418"/>
      <c r="CHE7" s="418"/>
      <c r="CHF7" s="418"/>
      <c r="CHG7" s="418"/>
      <c r="CHH7" s="418"/>
      <c r="CHI7" s="418"/>
      <c r="CHJ7" s="418"/>
      <c r="CHK7" s="418"/>
      <c r="CHL7" s="418"/>
      <c r="CHM7" s="418"/>
      <c r="CHN7" s="418"/>
      <c r="CHO7" s="418"/>
      <c r="CHP7" s="418"/>
      <c r="CHQ7" s="418"/>
      <c r="CHR7" s="418"/>
      <c r="CHS7" s="418"/>
      <c r="CHT7" s="418"/>
      <c r="CHU7" s="418"/>
      <c r="CHV7" s="418"/>
      <c r="CHW7" s="418"/>
      <c r="CHX7" s="418"/>
      <c r="CHY7" s="418"/>
      <c r="CHZ7" s="418"/>
      <c r="CIA7" s="418"/>
      <c r="CIB7" s="418"/>
      <c r="CIC7" s="418"/>
      <c r="CID7" s="418"/>
      <c r="CIE7" s="418"/>
      <c r="CIF7" s="418"/>
      <c r="CIG7" s="418"/>
      <c r="CIH7" s="418"/>
      <c r="CII7" s="418"/>
      <c r="CIJ7" s="418"/>
      <c r="CIK7" s="418"/>
      <c r="CIL7" s="418"/>
      <c r="CIM7" s="418"/>
      <c r="CIN7" s="418"/>
      <c r="CIO7" s="418"/>
      <c r="CIP7" s="418"/>
      <c r="CIQ7" s="418"/>
      <c r="CIR7" s="418"/>
      <c r="CIS7" s="418"/>
      <c r="CIT7" s="418"/>
      <c r="CIU7" s="418"/>
      <c r="CIV7" s="418"/>
      <c r="CIW7" s="418"/>
      <c r="CIX7" s="418"/>
      <c r="CIY7" s="418"/>
      <c r="CIZ7" s="418"/>
      <c r="CJA7" s="418"/>
      <c r="CJB7" s="418"/>
      <c r="CJC7" s="418"/>
      <c r="CJD7" s="418"/>
      <c r="CJE7" s="418"/>
      <c r="CJF7" s="418"/>
      <c r="CJG7" s="418"/>
      <c r="CJH7" s="418"/>
      <c r="CJI7" s="418"/>
      <c r="CJJ7" s="418"/>
      <c r="CJK7" s="418"/>
      <c r="CJL7" s="418"/>
      <c r="CJM7" s="418"/>
      <c r="CJN7" s="418"/>
      <c r="CJO7" s="418"/>
      <c r="CJP7" s="418"/>
      <c r="CJQ7" s="418"/>
      <c r="CJR7" s="418"/>
      <c r="CJS7" s="418"/>
      <c r="CJT7" s="418"/>
      <c r="CJU7" s="418"/>
      <c r="CJV7" s="418"/>
      <c r="CJW7" s="418"/>
      <c r="CJX7" s="418"/>
      <c r="CJY7" s="418"/>
      <c r="CJZ7" s="418"/>
      <c r="CKA7" s="418"/>
      <c r="CKB7" s="418"/>
      <c r="CKC7" s="418"/>
      <c r="CKD7" s="418"/>
      <c r="CKE7" s="418"/>
      <c r="CKF7" s="418"/>
      <c r="CKG7" s="418"/>
      <c r="CKH7" s="418"/>
      <c r="CKI7" s="418"/>
      <c r="CKJ7" s="418"/>
      <c r="CKK7" s="418"/>
      <c r="CKL7" s="418"/>
      <c r="CKM7" s="418"/>
      <c r="CKN7" s="418"/>
      <c r="CKO7" s="418"/>
      <c r="CKP7" s="418"/>
      <c r="CKQ7" s="418"/>
      <c r="CKR7" s="418"/>
      <c r="CKS7" s="418"/>
      <c r="CKT7" s="418"/>
      <c r="CKU7" s="418"/>
      <c r="CKV7" s="418"/>
      <c r="CKW7" s="418"/>
      <c r="CKX7" s="418"/>
      <c r="CKY7" s="418"/>
      <c r="CKZ7" s="418"/>
      <c r="CLA7" s="418"/>
      <c r="CLB7" s="418"/>
      <c r="CLC7" s="418"/>
      <c r="CLD7" s="418"/>
      <c r="CLE7" s="418"/>
      <c r="CLF7" s="418"/>
      <c r="CLG7" s="418"/>
      <c r="CLH7" s="418"/>
      <c r="CLI7" s="418"/>
      <c r="CLJ7" s="418"/>
      <c r="CLK7" s="418"/>
      <c r="CLL7" s="418"/>
      <c r="CLM7" s="418"/>
      <c r="CLN7" s="418"/>
      <c r="CLO7" s="418"/>
      <c r="CLP7" s="418"/>
      <c r="CLQ7" s="418"/>
      <c r="CLR7" s="418"/>
      <c r="CLS7" s="418"/>
      <c r="CLT7" s="418"/>
      <c r="CLU7" s="418"/>
      <c r="CLV7" s="418"/>
      <c r="CLW7" s="418"/>
      <c r="CLX7" s="418"/>
      <c r="CLY7" s="418"/>
      <c r="CLZ7" s="418"/>
      <c r="CMA7" s="418"/>
      <c r="CMB7" s="418"/>
      <c r="CMC7" s="418"/>
      <c r="CMD7" s="418"/>
      <c r="CME7" s="418"/>
      <c r="CMF7" s="418"/>
      <c r="CMG7" s="418"/>
      <c r="CMH7" s="418"/>
      <c r="CMI7" s="418"/>
      <c r="CMJ7" s="418"/>
      <c r="CMK7" s="418"/>
      <c r="CML7" s="418"/>
      <c r="CMM7" s="418"/>
      <c r="CMN7" s="418"/>
      <c r="CMO7" s="418"/>
      <c r="CMP7" s="418"/>
      <c r="CMQ7" s="418"/>
      <c r="CMR7" s="418"/>
      <c r="CMS7" s="418"/>
      <c r="CMT7" s="418"/>
      <c r="CMU7" s="418"/>
      <c r="CMV7" s="418"/>
      <c r="CMW7" s="418"/>
      <c r="CMX7" s="418"/>
      <c r="CMY7" s="418"/>
      <c r="CMZ7" s="418"/>
      <c r="CNA7" s="418"/>
      <c r="CNB7" s="418"/>
      <c r="CNC7" s="418"/>
      <c r="CND7" s="418"/>
      <c r="CNE7" s="418"/>
      <c r="CNF7" s="418"/>
      <c r="CNG7" s="418"/>
      <c r="CNH7" s="418"/>
      <c r="CNI7" s="418"/>
      <c r="CNJ7" s="418"/>
      <c r="CNK7" s="418"/>
      <c r="CNL7" s="418"/>
      <c r="CNM7" s="418"/>
      <c r="CNN7" s="418"/>
      <c r="CNO7" s="418"/>
      <c r="CNP7" s="418"/>
      <c r="CNQ7" s="418"/>
      <c r="CNR7" s="418"/>
      <c r="CNS7" s="418"/>
      <c r="CNT7" s="418"/>
      <c r="CNU7" s="418"/>
      <c r="CNV7" s="418"/>
      <c r="CNW7" s="418"/>
      <c r="CNX7" s="418"/>
      <c r="CNY7" s="418"/>
      <c r="CNZ7" s="418"/>
      <c r="COA7" s="418"/>
      <c r="COB7" s="418"/>
      <c r="COC7" s="418"/>
      <c r="COD7" s="418"/>
      <c r="COE7" s="418"/>
      <c r="COF7" s="418"/>
      <c r="COG7" s="418"/>
      <c r="COH7" s="418"/>
      <c r="COI7" s="418"/>
      <c r="COJ7" s="418"/>
      <c r="COK7" s="418"/>
      <c r="COL7" s="418"/>
      <c r="COM7" s="418"/>
      <c r="CON7" s="418"/>
      <c r="COO7" s="418"/>
      <c r="COP7" s="418"/>
      <c r="COQ7" s="418"/>
      <c r="COR7" s="418"/>
      <c r="COS7" s="418"/>
      <c r="COT7" s="418"/>
      <c r="COU7" s="418"/>
      <c r="COV7" s="418"/>
      <c r="COW7" s="418"/>
      <c r="COX7" s="418"/>
      <c r="COY7" s="418"/>
      <c r="COZ7" s="418"/>
      <c r="CPA7" s="418"/>
      <c r="CPB7" s="418"/>
      <c r="CPC7" s="418"/>
      <c r="CPD7" s="418"/>
      <c r="CPE7" s="418"/>
      <c r="CPF7" s="418"/>
      <c r="CPG7" s="418"/>
      <c r="CPH7" s="418"/>
      <c r="CPI7" s="418"/>
      <c r="CPJ7" s="418"/>
      <c r="CPK7" s="418"/>
      <c r="CPL7" s="418"/>
      <c r="CPM7" s="418"/>
      <c r="CPN7" s="418"/>
      <c r="CPO7" s="418"/>
      <c r="CPP7" s="418"/>
      <c r="CPQ7" s="418"/>
      <c r="CPR7" s="418"/>
      <c r="CPS7" s="418"/>
      <c r="CPT7" s="418"/>
      <c r="CPU7" s="418"/>
      <c r="CPV7" s="418"/>
      <c r="CPW7" s="418"/>
      <c r="CPX7" s="418"/>
      <c r="CPY7" s="418"/>
      <c r="CPZ7" s="418"/>
      <c r="CQA7" s="418"/>
      <c r="CQB7" s="418"/>
      <c r="CQC7" s="418"/>
      <c r="CQD7" s="418"/>
      <c r="CQE7" s="418"/>
      <c r="CQF7" s="418"/>
      <c r="CQG7" s="418"/>
      <c r="CQH7" s="418"/>
      <c r="CQI7" s="418"/>
      <c r="CQJ7" s="418"/>
      <c r="CQK7" s="418"/>
      <c r="CQL7" s="418"/>
      <c r="CQM7" s="418"/>
      <c r="CQN7" s="418"/>
      <c r="CQO7" s="418"/>
      <c r="CQP7" s="418"/>
      <c r="CQQ7" s="418"/>
      <c r="CQR7" s="418"/>
      <c r="CQS7" s="418"/>
      <c r="CQT7" s="418"/>
      <c r="CQU7" s="418"/>
      <c r="CQV7" s="418"/>
      <c r="CQW7" s="418"/>
      <c r="CQX7" s="418"/>
      <c r="CQY7" s="418"/>
      <c r="CQZ7" s="418"/>
      <c r="CRA7" s="418"/>
      <c r="CRB7" s="418"/>
      <c r="CRC7" s="418"/>
      <c r="CRD7" s="418"/>
      <c r="CRE7" s="418"/>
      <c r="CRF7" s="418"/>
      <c r="CRG7" s="418"/>
      <c r="CRH7" s="418"/>
      <c r="CRI7" s="418"/>
      <c r="CRJ7" s="418"/>
      <c r="CRK7" s="418"/>
      <c r="CRL7" s="418"/>
      <c r="CRM7" s="418"/>
      <c r="CRN7" s="418"/>
      <c r="CRO7" s="418"/>
      <c r="CRP7" s="418"/>
      <c r="CRQ7" s="418"/>
      <c r="CRR7" s="418"/>
      <c r="CRS7" s="418"/>
      <c r="CRT7" s="418"/>
      <c r="CRU7" s="418"/>
      <c r="CRV7" s="418"/>
      <c r="CRW7" s="418"/>
      <c r="CRX7" s="418"/>
      <c r="CRY7" s="418"/>
      <c r="CRZ7" s="418"/>
      <c r="CSA7" s="418"/>
      <c r="CSB7" s="418"/>
      <c r="CSC7" s="418"/>
      <c r="CSD7" s="418"/>
      <c r="CSE7" s="418"/>
      <c r="CSF7" s="418"/>
      <c r="CSG7" s="418"/>
      <c r="CSH7" s="418"/>
      <c r="CSI7" s="418"/>
      <c r="CSJ7" s="418"/>
      <c r="CSK7" s="418"/>
      <c r="CSL7" s="418"/>
      <c r="CSM7" s="418"/>
      <c r="CSN7" s="418"/>
      <c r="CSO7" s="418"/>
      <c r="CSP7" s="418"/>
      <c r="CSQ7" s="418"/>
      <c r="CSR7" s="418"/>
      <c r="CSS7" s="418"/>
      <c r="CST7" s="418"/>
      <c r="CSU7" s="418"/>
      <c r="CSV7" s="418"/>
      <c r="CSW7" s="418"/>
      <c r="CSX7" s="418"/>
      <c r="CSY7" s="418"/>
      <c r="CSZ7" s="418"/>
      <c r="CTA7" s="418"/>
      <c r="CTB7" s="418"/>
      <c r="CTC7" s="418"/>
      <c r="CTD7" s="418"/>
      <c r="CTE7" s="418"/>
      <c r="CTF7" s="418"/>
      <c r="CTG7" s="418"/>
      <c r="CTH7" s="418"/>
      <c r="CTI7" s="418"/>
      <c r="CTJ7" s="418"/>
      <c r="CTK7" s="418"/>
      <c r="CTL7" s="418"/>
      <c r="CTM7" s="418"/>
      <c r="CTN7" s="418"/>
      <c r="CTO7" s="418"/>
      <c r="CTP7" s="418"/>
      <c r="CTQ7" s="418"/>
      <c r="CTR7" s="418"/>
      <c r="CTS7" s="418"/>
      <c r="CTT7" s="418"/>
      <c r="CTU7" s="418"/>
      <c r="CTV7" s="418"/>
      <c r="CTW7" s="418"/>
      <c r="CTX7" s="418"/>
      <c r="CTY7" s="418"/>
      <c r="CTZ7" s="418"/>
      <c r="CUA7" s="418"/>
      <c r="CUB7" s="418"/>
      <c r="CUC7" s="418"/>
      <c r="CUD7" s="418"/>
      <c r="CUE7" s="418"/>
      <c r="CUF7" s="418"/>
      <c r="CUG7" s="418"/>
      <c r="CUH7" s="418"/>
      <c r="CUI7" s="418"/>
      <c r="CUJ7" s="418"/>
      <c r="CUK7" s="418"/>
      <c r="CUL7" s="418"/>
      <c r="CUM7" s="418"/>
      <c r="CUN7" s="418"/>
      <c r="CUO7" s="418"/>
      <c r="CUP7" s="418"/>
      <c r="CUQ7" s="418"/>
      <c r="CUR7" s="418"/>
      <c r="CUS7" s="418"/>
      <c r="CUT7" s="418"/>
      <c r="CUU7" s="418"/>
      <c r="CUV7" s="418"/>
      <c r="CUW7" s="418"/>
      <c r="CUX7" s="418"/>
      <c r="CUY7" s="418"/>
      <c r="CUZ7" s="418"/>
      <c r="CVA7" s="418"/>
      <c r="CVB7" s="418"/>
      <c r="CVC7" s="418"/>
      <c r="CVD7" s="418"/>
      <c r="CVE7" s="418"/>
      <c r="CVF7" s="418"/>
      <c r="CVG7" s="418"/>
      <c r="CVH7" s="418"/>
      <c r="CVI7" s="418"/>
      <c r="CVJ7" s="418"/>
      <c r="CVK7" s="418"/>
      <c r="CVL7" s="418"/>
      <c r="CVM7" s="418"/>
      <c r="CVN7" s="418"/>
      <c r="CVO7" s="418"/>
      <c r="CVP7" s="418"/>
      <c r="CVQ7" s="418"/>
      <c r="CVR7" s="418"/>
      <c r="CVS7" s="418"/>
      <c r="CVT7" s="418"/>
      <c r="CVU7" s="418"/>
      <c r="CVV7" s="418"/>
      <c r="CVW7" s="418"/>
      <c r="CVX7" s="418"/>
      <c r="CVY7" s="418"/>
      <c r="CVZ7" s="418"/>
      <c r="CWA7" s="418"/>
      <c r="CWB7" s="418"/>
      <c r="CWC7" s="418"/>
      <c r="CWD7" s="418"/>
      <c r="CWE7" s="418"/>
      <c r="CWF7" s="418"/>
      <c r="CWG7" s="418"/>
      <c r="CWH7" s="418"/>
      <c r="CWI7" s="418"/>
      <c r="CWJ7" s="418"/>
      <c r="CWK7" s="418"/>
      <c r="CWL7" s="418"/>
      <c r="CWM7" s="418"/>
      <c r="CWN7" s="418"/>
      <c r="CWO7" s="418"/>
      <c r="CWP7" s="418"/>
      <c r="CWQ7" s="418"/>
      <c r="CWR7" s="418"/>
      <c r="CWS7" s="418"/>
      <c r="CWT7" s="418"/>
      <c r="CWU7" s="418"/>
      <c r="CWV7" s="418"/>
      <c r="CWW7" s="418"/>
      <c r="CWX7" s="418"/>
      <c r="CWY7" s="418"/>
      <c r="CWZ7" s="418"/>
      <c r="CXA7" s="418"/>
      <c r="CXB7" s="418"/>
      <c r="CXC7" s="418"/>
      <c r="CXD7" s="418"/>
      <c r="CXE7" s="418"/>
      <c r="CXF7" s="418"/>
      <c r="CXG7" s="418"/>
      <c r="CXH7" s="418"/>
      <c r="CXI7" s="418"/>
      <c r="CXJ7" s="418"/>
      <c r="CXK7" s="418"/>
      <c r="CXL7" s="418"/>
      <c r="CXM7" s="418"/>
      <c r="CXN7" s="418"/>
      <c r="CXO7" s="418"/>
      <c r="CXP7" s="418"/>
      <c r="CXQ7" s="418"/>
      <c r="CXR7" s="418"/>
      <c r="CXS7" s="418"/>
      <c r="CXT7" s="418"/>
      <c r="CXU7" s="418"/>
      <c r="CXV7" s="418"/>
      <c r="CXW7" s="418"/>
      <c r="CXX7" s="418"/>
      <c r="CXY7" s="418"/>
      <c r="CXZ7" s="418"/>
      <c r="CYA7" s="418"/>
      <c r="CYB7" s="418"/>
      <c r="CYC7" s="418"/>
      <c r="CYD7" s="418"/>
      <c r="CYE7" s="418"/>
      <c r="CYF7" s="418"/>
      <c r="CYG7" s="418"/>
      <c r="CYH7" s="418"/>
      <c r="CYI7" s="418"/>
      <c r="CYJ7" s="418"/>
      <c r="CYK7" s="418"/>
      <c r="CYL7" s="418"/>
      <c r="CYM7" s="418"/>
      <c r="CYN7" s="418"/>
      <c r="CYO7" s="418"/>
      <c r="CYP7" s="418"/>
      <c r="CYQ7" s="418"/>
      <c r="CYR7" s="418"/>
      <c r="CYS7" s="418"/>
      <c r="CYT7" s="418"/>
      <c r="CYU7" s="418"/>
      <c r="CYV7" s="418"/>
      <c r="CYW7" s="418"/>
      <c r="CYX7" s="418"/>
      <c r="CYY7" s="418"/>
      <c r="CYZ7" s="418"/>
      <c r="CZA7" s="418"/>
      <c r="CZB7" s="418"/>
      <c r="CZC7" s="418"/>
      <c r="CZD7" s="418"/>
      <c r="CZE7" s="418"/>
      <c r="CZF7" s="418"/>
      <c r="CZG7" s="418"/>
      <c r="CZH7" s="418"/>
      <c r="CZI7" s="418"/>
      <c r="CZJ7" s="418"/>
      <c r="CZK7" s="418"/>
      <c r="CZL7" s="418"/>
      <c r="CZM7" s="418"/>
      <c r="CZN7" s="418"/>
      <c r="CZO7" s="418"/>
      <c r="CZP7" s="418"/>
      <c r="CZQ7" s="418"/>
      <c r="CZR7" s="418"/>
      <c r="CZS7" s="418"/>
      <c r="CZT7" s="418"/>
      <c r="CZU7" s="418"/>
      <c r="CZV7" s="418"/>
      <c r="CZW7" s="418"/>
      <c r="CZX7" s="418"/>
      <c r="CZY7" s="418"/>
      <c r="CZZ7" s="418"/>
      <c r="DAA7" s="418"/>
      <c r="DAB7" s="418"/>
      <c r="DAC7" s="418"/>
      <c r="DAD7" s="418"/>
      <c r="DAE7" s="418"/>
      <c r="DAF7" s="418"/>
      <c r="DAG7" s="418"/>
      <c r="DAH7" s="418"/>
      <c r="DAI7" s="418"/>
      <c r="DAJ7" s="418"/>
      <c r="DAK7" s="418"/>
      <c r="DAL7" s="418"/>
      <c r="DAM7" s="418"/>
      <c r="DAN7" s="418"/>
      <c r="DAO7" s="418"/>
      <c r="DAP7" s="418"/>
      <c r="DAQ7" s="418"/>
      <c r="DAR7" s="418"/>
      <c r="DAS7" s="418"/>
      <c r="DAT7" s="418"/>
      <c r="DAU7" s="418"/>
      <c r="DAV7" s="418"/>
      <c r="DAW7" s="418"/>
      <c r="DAX7" s="418"/>
      <c r="DAY7" s="418"/>
      <c r="DAZ7" s="418"/>
      <c r="DBA7" s="418"/>
      <c r="DBB7" s="418"/>
      <c r="DBC7" s="418"/>
      <c r="DBD7" s="418"/>
      <c r="DBE7" s="418"/>
      <c r="DBF7" s="418"/>
      <c r="DBG7" s="418"/>
      <c r="DBH7" s="418"/>
      <c r="DBI7" s="418"/>
      <c r="DBJ7" s="418"/>
      <c r="DBK7" s="418"/>
      <c r="DBL7" s="418"/>
      <c r="DBM7" s="418"/>
      <c r="DBN7" s="418"/>
      <c r="DBO7" s="418"/>
      <c r="DBP7" s="418"/>
      <c r="DBQ7" s="418"/>
      <c r="DBR7" s="418"/>
      <c r="DBS7" s="418"/>
      <c r="DBT7" s="418"/>
      <c r="DBU7" s="418"/>
      <c r="DBV7" s="418"/>
      <c r="DBW7" s="418"/>
      <c r="DBX7" s="418"/>
      <c r="DBY7" s="418"/>
      <c r="DBZ7" s="418"/>
      <c r="DCA7" s="418"/>
      <c r="DCB7" s="418"/>
      <c r="DCC7" s="418"/>
      <c r="DCD7" s="418"/>
      <c r="DCE7" s="418"/>
      <c r="DCF7" s="418"/>
      <c r="DCG7" s="418"/>
      <c r="DCH7" s="418"/>
      <c r="DCI7" s="418"/>
      <c r="DCJ7" s="418"/>
      <c r="DCK7" s="418"/>
      <c r="DCL7" s="418"/>
      <c r="DCM7" s="418"/>
      <c r="DCN7" s="418"/>
      <c r="DCO7" s="418"/>
      <c r="DCP7" s="418"/>
      <c r="DCQ7" s="418"/>
      <c r="DCR7" s="418"/>
      <c r="DCS7" s="418"/>
      <c r="DCT7" s="418"/>
      <c r="DCU7" s="418"/>
      <c r="DCV7" s="418"/>
      <c r="DCW7" s="418"/>
      <c r="DCX7" s="418"/>
      <c r="DCY7" s="418"/>
      <c r="DCZ7" s="418"/>
      <c r="DDA7" s="418"/>
      <c r="DDB7" s="418"/>
      <c r="DDC7" s="418"/>
      <c r="DDD7" s="418"/>
      <c r="DDE7" s="418"/>
      <c r="DDF7" s="418"/>
      <c r="DDG7" s="418"/>
      <c r="DDH7" s="418"/>
      <c r="DDI7" s="418"/>
      <c r="DDJ7" s="418"/>
      <c r="DDK7" s="418"/>
      <c r="DDL7" s="418"/>
      <c r="DDM7" s="418"/>
      <c r="DDN7" s="418"/>
      <c r="DDO7" s="418"/>
      <c r="DDP7" s="418"/>
      <c r="DDQ7" s="418"/>
      <c r="DDR7" s="418"/>
      <c r="DDS7" s="418"/>
      <c r="DDT7" s="418"/>
      <c r="DDU7" s="418"/>
      <c r="DDV7" s="418"/>
      <c r="DDW7" s="418"/>
      <c r="DDX7" s="418"/>
      <c r="DDY7" s="418"/>
      <c r="DDZ7" s="418"/>
      <c r="DEA7" s="418"/>
      <c r="DEB7" s="418"/>
      <c r="DEC7" s="418"/>
      <c r="DED7" s="418"/>
      <c r="DEE7" s="418"/>
      <c r="DEF7" s="418"/>
      <c r="DEG7" s="418"/>
      <c r="DEH7" s="418"/>
      <c r="DEI7" s="418"/>
      <c r="DEJ7" s="418"/>
      <c r="DEK7" s="418"/>
      <c r="DEL7" s="418"/>
      <c r="DEM7" s="418"/>
      <c r="DEN7" s="418"/>
      <c r="DEO7" s="418"/>
      <c r="DEP7" s="418"/>
      <c r="DEQ7" s="418"/>
      <c r="DER7" s="418"/>
      <c r="DES7" s="418"/>
      <c r="DET7" s="418"/>
      <c r="DEU7" s="418"/>
      <c r="DEV7" s="418"/>
      <c r="DEW7" s="418"/>
      <c r="DEX7" s="418"/>
      <c r="DEY7" s="418"/>
      <c r="DEZ7" s="418"/>
      <c r="DFA7" s="418"/>
      <c r="DFB7" s="418"/>
      <c r="DFC7" s="418"/>
      <c r="DFD7" s="418"/>
      <c r="DFE7" s="418"/>
      <c r="DFF7" s="418"/>
      <c r="DFG7" s="418"/>
      <c r="DFH7" s="418"/>
      <c r="DFI7" s="418"/>
      <c r="DFJ7" s="418"/>
      <c r="DFK7" s="418"/>
      <c r="DFL7" s="418"/>
      <c r="DFM7" s="418"/>
      <c r="DFN7" s="418"/>
      <c r="DFO7" s="418"/>
      <c r="DFP7" s="418"/>
      <c r="DFQ7" s="418"/>
      <c r="DFR7" s="418"/>
      <c r="DFS7" s="418"/>
      <c r="DFT7" s="418"/>
      <c r="DFU7" s="418"/>
      <c r="DFV7" s="418"/>
      <c r="DFW7" s="418"/>
      <c r="DFX7" s="418"/>
      <c r="DFY7" s="418"/>
      <c r="DFZ7" s="418"/>
      <c r="DGA7" s="418"/>
      <c r="DGB7" s="418"/>
      <c r="DGC7" s="418"/>
      <c r="DGD7" s="418"/>
      <c r="DGE7" s="418"/>
      <c r="DGF7" s="418"/>
      <c r="DGG7" s="418"/>
      <c r="DGH7" s="418"/>
      <c r="DGI7" s="418"/>
      <c r="DGJ7" s="418"/>
      <c r="DGK7" s="418"/>
      <c r="DGL7" s="418"/>
      <c r="DGM7" s="418"/>
      <c r="DGN7" s="418"/>
      <c r="DGO7" s="418"/>
      <c r="DGP7" s="418"/>
      <c r="DGQ7" s="418"/>
      <c r="DGR7" s="418"/>
      <c r="DGS7" s="418"/>
      <c r="DGT7" s="418"/>
      <c r="DGU7" s="418"/>
      <c r="DGV7" s="418"/>
      <c r="DGW7" s="418"/>
      <c r="DGX7" s="418"/>
      <c r="DGY7" s="418"/>
      <c r="DGZ7" s="418"/>
      <c r="DHA7" s="418"/>
      <c r="DHB7" s="418"/>
      <c r="DHC7" s="418"/>
      <c r="DHD7" s="418"/>
      <c r="DHE7" s="418"/>
      <c r="DHF7" s="418"/>
      <c r="DHG7" s="418"/>
      <c r="DHH7" s="418"/>
      <c r="DHI7" s="418"/>
      <c r="DHJ7" s="418"/>
      <c r="DHK7" s="418"/>
      <c r="DHL7" s="418"/>
      <c r="DHM7" s="418"/>
      <c r="DHN7" s="418"/>
      <c r="DHO7" s="418"/>
      <c r="DHP7" s="418"/>
      <c r="DHQ7" s="418"/>
      <c r="DHR7" s="418"/>
      <c r="DHS7" s="418"/>
      <c r="DHT7" s="418"/>
      <c r="DHU7" s="418"/>
      <c r="DHV7" s="418"/>
      <c r="DHW7" s="418"/>
      <c r="DHX7" s="418"/>
      <c r="DHY7" s="418"/>
      <c r="DHZ7" s="418"/>
      <c r="DIA7" s="418"/>
      <c r="DIB7" s="418"/>
      <c r="DIC7" s="418"/>
      <c r="DID7" s="418"/>
      <c r="DIE7" s="418"/>
      <c r="DIF7" s="418"/>
      <c r="DIG7" s="418"/>
      <c r="DIH7" s="418"/>
      <c r="DII7" s="418"/>
      <c r="DIJ7" s="418"/>
      <c r="DIK7" s="418"/>
      <c r="DIL7" s="418"/>
      <c r="DIM7" s="418"/>
      <c r="DIN7" s="418"/>
      <c r="DIO7" s="418"/>
      <c r="DIP7" s="418"/>
      <c r="DIQ7" s="418"/>
      <c r="DIR7" s="418"/>
      <c r="DIS7" s="418"/>
      <c r="DIT7" s="418"/>
      <c r="DIU7" s="418"/>
      <c r="DIV7" s="418"/>
      <c r="DIW7" s="418"/>
      <c r="DIX7" s="418"/>
      <c r="DIY7" s="418"/>
      <c r="DIZ7" s="418"/>
      <c r="DJA7" s="418"/>
      <c r="DJB7" s="418"/>
      <c r="DJC7" s="418"/>
      <c r="DJD7" s="418"/>
      <c r="DJE7" s="418"/>
      <c r="DJF7" s="418"/>
      <c r="DJG7" s="418"/>
      <c r="DJH7" s="418"/>
      <c r="DJI7" s="418"/>
      <c r="DJJ7" s="418"/>
      <c r="DJK7" s="418"/>
      <c r="DJL7" s="418"/>
      <c r="DJM7" s="418"/>
      <c r="DJN7" s="418"/>
      <c r="DJO7" s="418"/>
      <c r="DJP7" s="418"/>
      <c r="DJQ7" s="418"/>
      <c r="DJR7" s="418"/>
      <c r="DJS7" s="418"/>
      <c r="DJT7" s="418"/>
      <c r="DJU7" s="418"/>
      <c r="DJV7" s="418"/>
      <c r="DJW7" s="418"/>
      <c r="DJX7" s="418"/>
      <c r="DJY7" s="418"/>
      <c r="DJZ7" s="418"/>
      <c r="DKA7" s="418"/>
      <c r="DKB7" s="418"/>
      <c r="DKC7" s="418"/>
      <c r="DKD7" s="418"/>
      <c r="DKE7" s="418"/>
      <c r="DKF7" s="418"/>
      <c r="DKG7" s="418"/>
      <c r="DKH7" s="418"/>
      <c r="DKI7" s="418"/>
      <c r="DKJ7" s="418"/>
      <c r="DKK7" s="418"/>
      <c r="DKL7" s="418"/>
      <c r="DKM7" s="418"/>
      <c r="DKN7" s="418"/>
      <c r="DKO7" s="418"/>
      <c r="DKP7" s="418"/>
      <c r="DKQ7" s="418"/>
      <c r="DKR7" s="418"/>
      <c r="DKS7" s="418"/>
      <c r="DKT7" s="418"/>
      <c r="DKU7" s="418"/>
      <c r="DKV7" s="418"/>
      <c r="DKW7" s="418"/>
      <c r="DKX7" s="418"/>
      <c r="DKY7" s="418"/>
      <c r="DKZ7" s="418"/>
      <c r="DLA7" s="418"/>
      <c r="DLB7" s="418"/>
      <c r="DLC7" s="418"/>
      <c r="DLD7" s="418"/>
      <c r="DLE7" s="418"/>
      <c r="DLF7" s="418"/>
      <c r="DLG7" s="418"/>
      <c r="DLH7" s="418"/>
      <c r="DLI7" s="418"/>
      <c r="DLJ7" s="418"/>
      <c r="DLK7" s="418"/>
      <c r="DLL7" s="418"/>
      <c r="DLM7" s="418"/>
      <c r="DLN7" s="418"/>
      <c r="DLO7" s="418"/>
      <c r="DLP7" s="418"/>
      <c r="DLQ7" s="418"/>
      <c r="DLR7" s="418"/>
      <c r="DLS7" s="418"/>
      <c r="DLT7" s="418"/>
      <c r="DLU7" s="418"/>
      <c r="DLV7" s="418"/>
      <c r="DLW7" s="418"/>
      <c r="DLX7" s="418"/>
      <c r="DLY7" s="418"/>
      <c r="DLZ7" s="418"/>
      <c r="DMA7" s="418"/>
      <c r="DMB7" s="418"/>
      <c r="DMC7" s="418"/>
      <c r="DMD7" s="418"/>
      <c r="DME7" s="418"/>
      <c r="DMF7" s="418"/>
      <c r="DMG7" s="418"/>
      <c r="DMH7" s="418"/>
      <c r="DMI7" s="418"/>
      <c r="DMJ7" s="418"/>
      <c r="DMK7" s="418"/>
      <c r="DML7" s="418"/>
      <c r="DMM7" s="418"/>
      <c r="DMN7" s="418"/>
      <c r="DMO7" s="418"/>
      <c r="DMP7" s="418"/>
      <c r="DMQ7" s="418"/>
      <c r="DMR7" s="418"/>
      <c r="DMS7" s="418"/>
      <c r="DMT7" s="418"/>
      <c r="DMU7" s="418"/>
      <c r="DMV7" s="418"/>
      <c r="DMW7" s="418"/>
      <c r="DMX7" s="418"/>
      <c r="DMY7" s="418"/>
      <c r="DMZ7" s="418"/>
      <c r="DNA7" s="418"/>
      <c r="DNB7" s="418"/>
      <c r="DNC7" s="418"/>
      <c r="DND7" s="418"/>
      <c r="DNE7" s="418"/>
      <c r="DNF7" s="418"/>
      <c r="DNG7" s="418"/>
      <c r="DNH7" s="418"/>
      <c r="DNI7" s="418"/>
      <c r="DNJ7" s="418"/>
      <c r="DNK7" s="418"/>
      <c r="DNL7" s="418"/>
      <c r="DNM7" s="418"/>
      <c r="DNN7" s="418"/>
      <c r="DNO7" s="418"/>
      <c r="DNP7" s="418"/>
      <c r="DNQ7" s="418"/>
      <c r="DNR7" s="418"/>
      <c r="DNS7" s="418"/>
      <c r="DNT7" s="418"/>
      <c r="DNU7" s="418"/>
      <c r="DNV7" s="418"/>
      <c r="DNW7" s="418"/>
      <c r="DNX7" s="418"/>
      <c r="DNY7" s="418"/>
      <c r="DNZ7" s="418"/>
      <c r="DOA7" s="418"/>
      <c r="DOB7" s="418"/>
      <c r="DOC7" s="418"/>
      <c r="DOD7" s="418"/>
      <c r="DOE7" s="418"/>
      <c r="DOF7" s="418"/>
      <c r="DOG7" s="418"/>
      <c r="DOH7" s="418"/>
      <c r="DOI7" s="418"/>
      <c r="DOJ7" s="418"/>
      <c r="DOK7" s="418"/>
      <c r="DOL7" s="418"/>
      <c r="DOM7" s="418"/>
      <c r="DON7" s="418"/>
      <c r="DOO7" s="418"/>
      <c r="DOP7" s="418"/>
      <c r="DOQ7" s="418"/>
      <c r="DOR7" s="418"/>
      <c r="DOS7" s="418"/>
      <c r="DOT7" s="418"/>
      <c r="DOU7" s="418"/>
      <c r="DOV7" s="418"/>
      <c r="DOW7" s="418"/>
      <c r="DOX7" s="418"/>
      <c r="DOY7" s="418"/>
      <c r="DOZ7" s="418"/>
      <c r="DPA7" s="418"/>
      <c r="DPB7" s="418"/>
      <c r="DPC7" s="418"/>
      <c r="DPD7" s="418"/>
      <c r="DPE7" s="418"/>
      <c r="DPF7" s="418"/>
      <c r="DPG7" s="418"/>
      <c r="DPH7" s="418"/>
      <c r="DPI7" s="418"/>
      <c r="DPJ7" s="418"/>
      <c r="DPK7" s="418"/>
      <c r="DPL7" s="418"/>
      <c r="DPM7" s="418"/>
      <c r="DPN7" s="418"/>
      <c r="DPO7" s="418"/>
      <c r="DPP7" s="418"/>
      <c r="DPQ7" s="418"/>
      <c r="DPR7" s="418"/>
      <c r="DPS7" s="418"/>
      <c r="DPT7" s="418"/>
      <c r="DPU7" s="418"/>
      <c r="DPV7" s="418"/>
      <c r="DPW7" s="418"/>
      <c r="DPX7" s="418"/>
      <c r="DPY7" s="418"/>
      <c r="DPZ7" s="418"/>
      <c r="DQA7" s="418"/>
      <c r="DQB7" s="418"/>
      <c r="DQC7" s="418"/>
      <c r="DQD7" s="418"/>
      <c r="DQE7" s="418"/>
      <c r="DQF7" s="418"/>
      <c r="DQG7" s="418"/>
      <c r="DQH7" s="418"/>
      <c r="DQI7" s="418"/>
      <c r="DQJ7" s="418"/>
      <c r="DQK7" s="418"/>
      <c r="DQL7" s="418"/>
      <c r="DQM7" s="418"/>
      <c r="DQN7" s="418"/>
      <c r="DQO7" s="418"/>
      <c r="DQP7" s="418"/>
      <c r="DQQ7" s="418"/>
      <c r="DQR7" s="418"/>
      <c r="DQS7" s="418"/>
      <c r="DQT7" s="418"/>
      <c r="DQU7" s="418"/>
      <c r="DQV7" s="418"/>
      <c r="DQW7" s="418"/>
      <c r="DQX7" s="418"/>
      <c r="DQY7" s="418"/>
      <c r="DQZ7" s="418"/>
      <c r="DRA7" s="418"/>
      <c r="DRB7" s="418"/>
      <c r="DRC7" s="418"/>
      <c r="DRD7" s="418"/>
      <c r="DRE7" s="418"/>
      <c r="DRF7" s="418"/>
      <c r="DRG7" s="418"/>
      <c r="DRH7" s="418"/>
      <c r="DRI7" s="418"/>
      <c r="DRJ7" s="418"/>
      <c r="DRK7" s="418"/>
      <c r="DRL7" s="418"/>
      <c r="DRM7" s="418"/>
      <c r="DRN7" s="418"/>
      <c r="DRO7" s="418"/>
      <c r="DRP7" s="418"/>
      <c r="DRQ7" s="418"/>
      <c r="DRR7" s="418"/>
      <c r="DRS7" s="418"/>
      <c r="DRT7" s="418"/>
      <c r="DRU7" s="418"/>
      <c r="DRV7" s="418"/>
      <c r="DRW7" s="418"/>
      <c r="DRX7" s="418"/>
      <c r="DRY7" s="418"/>
      <c r="DRZ7" s="418"/>
      <c r="DSA7" s="418"/>
      <c r="DSB7" s="418"/>
      <c r="DSC7" s="418"/>
      <c r="DSD7" s="418"/>
      <c r="DSE7" s="418"/>
      <c r="DSF7" s="418"/>
      <c r="DSG7" s="418"/>
      <c r="DSH7" s="418"/>
      <c r="DSI7" s="418"/>
      <c r="DSJ7" s="418"/>
      <c r="DSK7" s="418"/>
      <c r="DSL7" s="418"/>
      <c r="DSM7" s="418"/>
      <c r="DSN7" s="418"/>
      <c r="DSO7" s="418"/>
      <c r="DSP7" s="418"/>
      <c r="DSQ7" s="418"/>
      <c r="DSR7" s="418"/>
      <c r="DSS7" s="418"/>
      <c r="DST7" s="418"/>
      <c r="DSU7" s="418"/>
      <c r="DSV7" s="418"/>
      <c r="DSW7" s="418"/>
      <c r="DSX7" s="418"/>
      <c r="DSY7" s="418"/>
      <c r="DSZ7" s="418"/>
      <c r="DTA7" s="418"/>
      <c r="DTB7" s="418"/>
      <c r="DTC7" s="418"/>
      <c r="DTD7" s="418"/>
      <c r="DTE7" s="418"/>
      <c r="DTF7" s="418"/>
      <c r="DTG7" s="418"/>
      <c r="DTH7" s="418"/>
      <c r="DTI7" s="418"/>
      <c r="DTJ7" s="418"/>
      <c r="DTK7" s="418"/>
      <c r="DTL7" s="418"/>
      <c r="DTM7" s="418"/>
      <c r="DTN7" s="418"/>
      <c r="DTO7" s="418"/>
      <c r="DTP7" s="418"/>
      <c r="DTQ7" s="418"/>
      <c r="DTR7" s="418"/>
      <c r="DTS7" s="418"/>
      <c r="DTT7" s="418"/>
      <c r="DTU7" s="418"/>
      <c r="DTV7" s="418"/>
      <c r="DTW7" s="418"/>
      <c r="DTX7" s="418"/>
      <c r="DTY7" s="418"/>
      <c r="DTZ7" s="418"/>
      <c r="DUA7" s="418"/>
      <c r="DUB7" s="418"/>
      <c r="DUC7" s="418"/>
      <c r="DUD7" s="418"/>
      <c r="DUE7" s="418"/>
      <c r="DUF7" s="418"/>
      <c r="DUG7" s="418"/>
      <c r="DUH7" s="418"/>
      <c r="DUI7" s="418"/>
      <c r="DUJ7" s="418"/>
      <c r="DUK7" s="418"/>
      <c r="DUL7" s="418"/>
      <c r="DUM7" s="418"/>
      <c r="DUN7" s="418"/>
      <c r="DUO7" s="418"/>
      <c r="DUP7" s="418"/>
      <c r="DUQ7" s="418"/>
      <c r="DUR7" s="418"/>
      <c r="DUS7" s="418"/>
      <c r="DUT7" s="418"/>
      <c r="DUU7" s="418"/>
      <c r="DUV7" s="418"/>
      <c r="DUW7" s="418"/>
      <c r="DUX7" s="418"/>
      <c r="DUY7" s="418"/>
      <c r="DUZ7" s="418"/>
      <c r="DVA7" s="418"/>
      <c r="DVB7" s="418"/>
      <c r="DVC7" s="418"/>
      <c r="DVD7" s="418"/>
      <c r="DVE7" s="418"/>
      <c r="DVF7" s="418"/>
      <c r="DVG7" s="418"/>
      <c r="DVH7" s="418"/>
      <c r="DVI7" s="418"/>
      <c r="DVJ7" s="418"/>
      <c r="DVK7" s="418"/>
      <c r="DVL7" s="418"/>
      <c r="DVM7" s="418"/>
      <c r="DVN7" s="418"/>
      <c r="DVO7" s="418"/>
      <c r="DVP7" s="418"/>
      <c r="DVQ7" s="418"/>
      <c r="DVR7" s="418"/>
      <c r="DVS7" s="418"/>
      <c r="DVT7" s="418"/>
      <c r="DVU7" s="418"/>
      <c r="DVV7" s="418"/>
      <c r="DVW7" s="418"/>
      <c r="DVX7" s="418"/>
      <c r="DVY7" s="418"/>
      <c r="DVZ7" s="418"/>
      <c r="DWA7" s="418"/>
      <c r="DWB7" s="418"/>
      <c r="DWC7" s="418"/>
      <c r="DWD7" s="418"/>
      <c r="DWE7" s="418"/>
      <c r="DWF7" s="418"/>
      <c r="DWG7" s="418"/>
      <c r="DWH7" s="418"/>
      <c r="DWI7" s="418"/>
      <c r="DWJ7" s="418"/>
      <c r="DWK7" s="418"/>
      <c r="DWL7" s="418"/>
      <c r="DWM7" s="418"/>
      <c r="DWN7" s="418"/>
      <c r="DWO7" s="418"/>
      <c r="DWP7" s="418"/>
      <c r="DWQ7" s="418"/>
      <c r="DWR7" s="418"/>
      <c r="DWS7" s="418"/>
      <c r="DWT7" s="418"/>
      <c r="DWU7" s="418"/>
      <c r="DWV7" s="418"/>
      <c r="DWW7" s="418"/>
      <c r="DWX7" s="418"/>
      <c r="DWY7" s="418"/>
      <c r="DWZ7" s="418"/>
      <c r="DXA7" s="418"/>
      <c r="DXB7" s="418"/>
      <c r="DXC7" s="418"/>
      <c r="DXD7" s="418"/>
      <c r="DXE7" s="418"/>
      <c r="DXF7" s="418"/>
      <c r="DXG7" s="418"/>
      <c r="DXH7" s="418"/>
      <c r="DXI7" s="418"/>
      <c r="DXJ7" s="418"/>
      <c r="DXK7" s="418"/>
      <c r="DXL7" s="418"/>
      <c r="DXM7" s="418"/>
      <c r="DXN7" s="418"/>
      <c r="DXO7" s="418"/>
      <c r="DXP7" s="418"/>
      <c r="DXQ7" s="418"/>
      <c r="DXR7" s="418"/>
      <c r="DXS7" s="418"/>
      <c r="DXT7" s="418"/>
      <c r="DXU7" s="418"/>
      <c r="DXV7" s="418"/>
      <c r="DXW7" s="418"/>
      <c r="DXX7" s="418"/>
      <c r="DXY7" s="418"/>
      <c r="DXZ7" s="418"/>
      <c r="DYA7" s="418"/>
      <c r="DYB7" s="418"/>
      <c r="DYC7" s="418"/>
      <c r="DYD7" s="418"/>
      <c r="DYE7" s="418"/>
      <c r="DYF7" s="418"/>
      <c r="DYG7" s="418"/>
      <c r="DYH7" s="418"/>
      <c r="DYI7" s="418"/>
      <c r="DYJ7" s="418"/>
      <c r="DYK7" s="418"/>
      <c r="DYL7" s="418"/>
      <c r="DYM7" s="418"/>
      <c r="DYN7" s="418"/>
      <c r="DYO7" s="418"/>
      <c r="DYP7" s="418"/>
      <c r="DYQ7" s="418"/>
      <c r="DYR7" s="418"/>
      <c r="DYS7" s="418"/>
      <c r="DYT7" s="418"/>
      <c r="DYU7" s="418"/>
      <c r="DYV7" s="418"/>
      <c r="DYW7" s="418"/>
      <c r="DYX7" s="418"/>
      <c r="DYY7" s="418"/>
      <c r="DYZ7" s="418"/>
      <c r="DZA7" s="418"/>
      <c r="DZB7" s="418"/>
      <c r="DZC7" s="418"/>
      <c r="DZD7" s="418"/>
      <c r="DZE7" s="418"/>
      <c r="DZF7" s="418"/>
      <c r="DZG7" s="418"/>
      <c r="DZH7" s="418"/>
      <c r="DZI7" s="418"/>
      <c r="DZJ7" s="418"/>
      <c r="DZK7" s="418"/>
      <c r="DZL7" s="418"/>
      <c r="DZM7" s="418"/>
      <c r="DZN7" s="418"/>
      <c r="DZO7" s="418"/>
      <c r="DZP7" s="418"/>
      <c r="DZQ7" s="418"/>
      <c r="DZR7" s="418"/>
      <c r="DZS7" s="418"/>
      <c r="DZT7" s="418"/>
      <c r="DZU7" s="418"/>
      <c r="DZV7" s="418"/>
      <c r="DZW7" s="418"/>
      <c r="DZX7" s="418"/>
      <c r="DZY7" s="418"/>
      <c r="DZZ7" s="418"/>
      <c r="EAA7" s="418"/>
      <c r="EAB7" s="418"/>
      <c r="EAC7" s="418"/>
      <c r="EAD7" s="418"/>
      <c r="EAE7" s="418"/>
      <c r="EAF7" s="418"/>
      <c r="EAG7" s="418"/>
      <c r="EAH7" s="418"/>
      <c r="EAI7" s="418"/>
      <c r="EAJ7" s="418"/>
      <c r="EAK7" s="418"/>
      <c r="EAL7" s="418"/>
      <c r="EAM7" s="418"/>
      <c r="EAN7" s="418"/>
      <c r="EAO7" s="418"/>
      <c r="EAP7" s="418"/>
      <c r="EAQ7" s="418"/>
      <c r="EAR7" s="418"/>
      <c r="EAS7" s="418"/>
      <c r="EAT7" s="418"/>
      <c r="EAU7" s="418"/>
      <c r="EAV7" s="418"/>
      <c r="EAW7" s="418"/>
      <c r="EAX7" s="418"/>
      <c r="EAY7" s="418"/>
      <c r="EAZ7" s="418"/>
      <c r="EBA7" s="418"/>
      <c r="EBB7" s="418"/>
      <c r="EBC7" s="418"/>
      <c r="EBD7" s="418"/>
      <c r="EBE7" s="418"/>
      <c r="EBF7" s="418"/>
      <c r="EBG7" s="418"/>
      <c r="EBH7" s="418"/>
      <c r="EBI7" s="418"/>
      <c r="EBJ7" s="418"/>
      <c r="EBK7" s="418"/>
      <c r="EBL7" s="418"/>
      <c r="EBM7" s="418"/>
      <c r="EBN7" s="418"/>
      <c r="EBO7" s="418"/>
      <c r="EBP7" s="418"/>
      <c r="EBQ7" s="418"/>
      <c r="EBR7" s="418"/>
      <c r="EBS7" s="418"/>
      <c r="EBT7" s="418"/>
      <c r="EBU7" s="418"/>
      <c r="EBV7" s="418"/>
      <c r="EBW7" s="418"/>
      <c r="EBX7" s="418"/>
      <c r="EBY7" s="418"/>
      <c r="EBZ7" s="418"/>
      <c r="ECA7" s="418"/>
      <c r="ECB7" s="418"/>
      <c r="ECC7" s="418"/>
      <c r="ECD7" s="418"/>
      <c r="ECE7" s="418"/>
      <c r="ECF7" s="418"/>
      <c r="ECG7" s="418"/>
      <c r="ECH7" s="418"/>
      <c r="ECI7" s="418"/>
      <c r="ECJ7" s="418"/>
      <c r="ECK7" s="418"/>
      <c r="ECL7" s="418"/>
      <c r="ECM7" s="418"/>
      <c r="ECN7" s="418"/>
      <c r="ECO7" s="418"/>
      <c r="ECP7" s="418"/>
      <c r="ECQ7" s="418"/>
      <c r="ECR7" s="418"/>
      <c r="ECS7" s="418"/>
      <c r="ECT7" s="418"/>
      <c r="ECU7" s="418"/>
      <c r="ECV7" s="418"/>
      <c r="ECW7" s="418"/>
      <c r="ECX7" s="418"/>
      <c r="ECY7" s="418"/>
      <c r="ECZ7" s="418"/>
      <c r="EDA7" s="418"/>
      <c r="EDB7" s="418"/>
      <c r="EDC7" s="418"/>
      <c r="EDD7" s="418"/>
      <c r="EDE7" s="418"/>
      <c r="EDF7" s="418"/>
      <c r="EDG7" s="418"/>
      <c r="EDH7" s="418"/>
      <c r="EDI7" s="418"/>
      <c r="EDJ7" s="418"/>
      <c r="EDK7" s="418"/>
      <c r="EDL7" s="418"/>
      <c r="EDM7" s="418"/>
      <c r="EDN7" s="418"/>
      <c r="EDO7" s="418"/>
      <c r="EDP7" s="418"/>
      <c r="EDQ7" s="418"/>
      <c r="EDR7" s="418"/>
      <c r="EDS7" s="418"/>
      <c r="EDT7" s="418"/>
      <c r="EDU7" s="418"/>
      <c r="EDV7" s="418"/>
      <c r="EDW7" s="418"/>
      <c r="EDX7" s="418"/>
      <c r="EDY7" s="418"/>
      <c r="EDZ7" s="418"/>
      <c r="EEA7" s="418"/>
      <c r="EEB7" s="418"/>
      <c r="EEC7" s="418"/>
      <c r="EED7" s="418"/>
      <c r="EEE7" s="418"/>
      <c r="EEF7" s="418"/>
      <c r="EEG7" s="418"/>
      <c r="EEH7" s="418"/>
      <c r="EEI7" s="418"/>
      <c r="EEJ7" s="418"/>
      <c r="EEK7" s="418"/>
      <c r="EEL7" s="418"/>
      <c r="EEM7" s="418"/>
      <c r="EEN7" s="418"/>
      <c r="EEO7" s="418"/>
      <c r="EEP7" s="418"/>
      <c r="EEQ7" s="418"/>
      <c r="EER7" s="418"/>
      <c r="EES7" s="418"/>
      <c r="EET7" s="418"/>
      <c r="EEU7" s="418"/>
      <c r="EEV7" s="418"/>
      <c r="EEW7" s="418"/>
      <c r="EEX7" s="418"/>
      <c r="EEY7" s="418"/>
      <c r="EEZ7" s="418"/>
      <c r="EFA7" s="418"/>
      <c r="EFB7" s="418"/>
      <c r="EFC7" s="418"/>
      <c r="EFD7" s="418"/>
      <c r="EFE7" s="418"/>
      <c r="EFF7" s="418"/>
      <c r="EFG7" s="418"/>
      <c r="EFH7" s="418"/>
      <c r="EFI7" s="418"/>
      <c r="EFJ7" s="418"/>
      <c r="EFK7" s="418"/>
      <c r="EFL7" s="418"/>
      <c r="EFM7" s="418"/>
      <c r="EFN7" s="418"/>
      <c r="EFO7" s="418"/>
      <c r="EFP7" s="418"/>
      <c r="EFQ7" s="418"/>
      <c r="EFR7" s="418"/>
      <c r="EFS7" s="418"/>
      <c r="EFT7" s="418"/>
      <c r="EFU7" s="418"/>
      <c r="EFV7" s="418"/>
      <c r="EFW7" s="418"/>
      <c r="EFX7" s="418"/>
      <c r="EFY7" s="418"/>
      <c r="EFZ7" s="418"/>
      <c r="EGA7" s="418"/>
      <c r="EGB7" s="418"/>
      <c r="EGC7" s="418"/>
      <c r="EGD7" s="418"/>
      <c r="EGE7" s="418"/>
      <c r="EGF7" s="418"/>
      <c r="EGG7" s="418"/>
      <c r="EGH7" s="418"/>
      <c r="EGI7" s="418"/>
      <c r="EGJ7" s="418"/>
      <c r="EGK7" s="418"/>
      <c r="EGL7" s="418"/>
      <c r="EGM7" s="418"/>
      <c r="EGN7" s="418"/>
      <c r="EGO7" s="418"/>
      <c r="EGP7" s="418"/>
      <c r="EGQ7" s="418"/>
      <c r="EGR7" s="418"/>
      <c r="EGS7" s="418"/>
      <c r="EGT7" s="418"/>
      <c r="EGU7" s="418"/>
      <c r="EGV7" s="418"/>
      <c r="EGW7" s="418"/>
      <c r="EGX7" s="418"/>
      <c r="EGY7" s="418"/>
      <c r="EGZ7" s="418"/>
      <c r="EHA7" s="418"/>
      <c r="EHB7" s="418"/>
      <c r="EHC7" s="418"/>
      <c r="EHD7" s="418"/>
      <c r="EHE7" s="418"/>
      <c r="EHF7" s="418"/>
      <c r="EHG7" s="418"/>
      <c r="EHH7" s="418"/>
      <c r="EHI7" s="418"/>
      <c r="EHJ7" s="418"/>
      <c r="EHK7" s="418"/>
      <c r="EHL7" s="418"/>
      <c r="EHM7" s="418"/>
      <c r="EHN7" s="418"/>
      <c r="EHO7" s="418"/>
      <c r="EHP7" s="418"/>
      <c r="EHQ7" s="418"/>
      <c r="EHR7" s="418"/>
      <c r="EHS7" s="418"/>
      <c r="EHT7" s="418"/>
      <c r="EHU7" s="418"/>
      <c r="EHV7" s="418"/>
      <c r="EHW7" s="418"/>
      <c r="EHX7" s="418"/>
      <c r="EHY7" s="418"/>
      <c r="EHZ7" s="418"/>
      <c r="EIA7" s="418"/>
      <c r="EIB7" s="418"/>
      <c r="EIC7" s="418"/>
      <c r="EID7" s="418"/>
      <c r="EIE7" s="418"/>
      <c r="EIF7" s="418"/>
      <c r="EIG7" s="418"/>
      <c r="EIH7" s="418"/>
      <c r="EII7" s="418"/>
      <c r="EIJ7" s="418"/>
      <c r="EIK7" s="418"/>
      <c r="EIL7" s="418"/>
      <c r="EIM7" s="418"/>
      <c r="EIN7" s="418"/>
      <c r="EIO7" s="418"/>
      <c r="EIP7" s="418"/>
      <c r="EIQ7" s="418"/>
      <c r="EIR7" s="418"/>
      <c r="EIS7" s="418"/>
      <c r="EIT7" s="418"/>
      <c r="EIU7" s="418"/>
      <c r="EIV7" s="418"/>
      <c r="EIW7" s="418"/>
      <c r="EIX7" s="418"/>
      <c r="EIY7" s="418"/>
      <c r="EIZ7" s="418"/>
      <c r="EJA7" s="418"/>
      <c r="EJB7" s="418"/>
      <c r="EJC7" s="418"/>
      <c r="EJD7" s="418"/>
      <c r="EJE7" s="418"/>
      <c r="EJF7" s="418"/>
      <c r="EJG7" s="418"/>
      <c r="EJH7" s="418"/>
      <c r="EJI7" s="418"/>
      <c r="EJJ7" s="418"/>
      <c r="EJK7" s="418"/>
      <c r="EJL7" s="418"/>
      <c r="EJM7" s="418"/>
      <c r="EJN7" s="418"/>
      <c r="EJO7" s="418"/>
      <c r="EJP7" s="418"/>
      <c r="EJQ7" s="418"/>
      <c r="EJR7" s="418"/>
      <c r="EJS7" s="418"/>
      <c r="EJT7" s="418"/>
      <c r="EJU7" s="418"/>
      <c r="EJV7" s="418"/>
      <c r="EJW7" s="418"/>
      <c r="EJX7" s="418"/>
      <c r="EJY7" s="418"/>
      <c r="EJZ7" s="418"/>
      <c r="EKA7" s="418"/>
      <c r="EKB7" s="418"/>
      <c r="EKC7" s="418"/>
      <c r="EKD7" s="418"/>
      <c r="EKE7" s="418"/>
      <c r="EKF7" s="418"/>
      <c r="EKG7" s="418"/>
      <c r="EKH7" s="418"/>
      <c r="EKI7" s="418"/>
      <c r="EKJ7" s="418"/>
      <c r="EKK7" s="418"/>
      <c r="EKL7" s="418"/>
      <c r="EKM7" s="418"/>
      <c r="EKN7" s="418"/>
      <c r="EKO7" s="418"/>
      <c r="EKP7" s="418"/>
      <c r="EKQ7" s="418"/>
      <c r="EKR7" s="418"/>
      <c r="EKS7" s="418"/>
      <c r="EKT7" s="418"/>
      <c r="EKU7" s="418"/>
      <c r="EKV7" s="418"/>
      <c r="EKW7" s="418"/>
      <c r="EKX7" s="418"/>
      <c r="EKY7" s="418"/>
      <c r="EKZ7" s="418"/>
      <c r="ELA7" s="418"/>
      <c r="ELB7" s="418"/>
      <c r="ELC7" s="418"/>
      <c r="ELD7" s="418"/>
      <c r="ELE7" s="418"/>
      <c r="ELF7" s="418"/>
      <c r="ELG7" s="418"/>
      <c r="ELH7" s="418"/>
      <c r="ELI7" s="418"/>
      <c r="ELJ7" s="418"/>
      <c r="ELK7" s="418"/>
      <c r="ELL7" s="418"/>
      <c r="ELM7" s="418"/>
      <c r="ELN7" s="418"/>
      <c r="ELO7" s="418"/>
      <c r="ELP7" s="418"/>
      <c r="ELQ7" s="418"/>
      <c r="ELR7" s="418"/>
      <c r="ELS7" s="418"/>
      <c r="ELT7" s="418"/>
      <c r="ELU7" s="418"/>
      <c r="ELV7" s="418"/>
      <c r="ELW7" s="418"/>
      <c r="ELX7" s="418"/>
      <c r="ELY7" s="418"/>
      <c r="ELZ7" s="418"/>
      <c r="EMA7" s="418"/>
      <c r="EMB7" s="418"/>
      <c r="EMC7" s="418"/>
      <c r="EMD7" s="418"/>
      <c r="EME7" s="418"/>
      <c r="EMF7" s="418"/>
      <c r="EMG7" s="418"/>
      <c r="EMH7" s="418"/>
      <c r="EMI7" s="418"/>
      <c r="EMJ7" s="418"/>
      <c r="EMK7" s="418"/>
      <c r="EML7" s="418"/>
      <c r="EMM7" s="418"/>
      <c r="EMN7" s="418"/>
      <c r="EMO7" s="418"/>
      <c r="EMP7" s="418"/>
      <c r="EMQ7" s="418"/>
      <c r="EMR7" s="418"/>
      <c r="EMS7" s="418"/>
      <c r="EMT7" s="418"/>
      <c r="EMU7" s="418"/>
      <c r="EMV7" s="418"/>
      <c r="EMW7" s="418"/>
      <c r="EMX7" s="418"/>
      <c r="EMY7" s="418"/>
      <c r="EMZ7" s="418"/>
      <c r="ENA7" s="418"/>
      <c r="ENB7" s="418"/>
      <c r="ENC7" s="418"/>
      <c r="END7" s="418"/>
      <c r="ENE7" s="418"/>
      <c r="ENF7" s="418"/>
      <c r="ENG7" s="418"/>
      <c r="ENH7" s="418"/>
      <c r="ENI7" s="418"/>
      <c r="ENJ7" s="418"/>
      <c r="ENK7" s="418"/>
      <c r="ENL7" s="418"/>
      <c r="ENM7" s="418"/>
      <c r="ENN7" s="418"/>
      <c r="ENO7" s="418"/>
      <c r="ENP7" s="418"/>
      <c r="ENQ7" s="418"/>
      <c r="ENR7" s="418"/>
      <c r="ENS7" s="418"/>
      <c r="ENT7" s="418"/>
      <c r="ENU7" s="418"/>
      <c r="ENV7" s="418"/>
      <c r="ENW7" s="418"/>
      <c r="ENX7" s="418"/>
      <c r="ENY7" s="418"/>
      <c r="ENZ7" s="418"/>
      <c r="EOA7" s="418"/>
      <c r="EOB7" s="418"/>
      <c r="EOC7" s="418"/>
      <c r="EOD7" s="418"/>
      <c r="EOE7" s="418"/>
      <c r="EOF7" s="418"/>
      <c r="EOG7" s="418"/>
      <c r="EOH7" s="418"/>
      <c r="EOI7" s="418"/>
      <c r="EOJ7" s="418"/>
      <c r="EOK7" s="418"/>
      <c r="EOL7" s="418"/>
      <c r="EOM7" s="418"/>
      <c r="EON7" s="418"/>
      <c r="EOO7" s="418"/>
      <c r="EOP7" s="418"/>
      <c r="EOQ7" s="418"/>
      <c r="EOR7" s="418"/>
      <c r="EOS7" s="418"/>
      <c r="EOT7" s="418"/>
      <c r="EOU7" s="418"/>
      <c r="EOV7" s="418"/>
      <c r="EOW7" s="418"/>
      <c r="EOX7" s="418"/>
      <c r="EOY7" s="418"/>
      <c r="EOZ7" s="418"/>
      <c r="EPA7" s="418"/>
      <c r="EPB7" s="418"/>
      <c r="EPC7" s="418"/>
      <c r="EPD7" s="418"/>
      <c r="EPE7" s="418"/>
      <c r="EPF7" s="418"/>
      <c r="EPG7" s="418"/>
      <c r="EPH7" s="418"/>
      <c r="EPI7" s="418"/>
      <c r="EPJ7" s="418"/>
      <c r="EPK7" s="418"/>
      <c r="EPL7" s="418"/>
      <c r="EPM7" s="418"/>
      <c r="EPN7" s="418"/>
      <c r="EPO7" s="418"/>
      <c r="EPP7" s="418"/>
      <c r="EPQ7" s="418"/>
      <c r="EPR7" s="418"/>
      <c r="EPS7" s="418"/>
      <c r="EPT7" s="418"/>
      <c r="EPU7" s="418"/>
      <c r="EPV7" s="418"/>
      <c r="EPW7" s="418"/>
      <c r="EPX7" s="418"/>
      <c r="EPY7" s="418"/>
      <c r="EPZ7" s="418"/>
      <c r="EQA7" s="418"/>
      <c r="EQB7" s="418"/>
      <c r="EQC7" s="418"/>
      <c r="EQD7" s="418"/>
      <c r="EQE7" s="418"/>
      <c r="EQF7" s="418"/>
      <c r="EQG7" s="418"/>
      <c r="EQH7" s="418"/>
      <c r="EQI7" s="418"/>
      <c r="EQJ7" s="418"/>
      <c r="EQK7" s="418"/>
      <c r="EQL7" s="418"/>
      <c r="EQM7" s="418"/>
      <c r="EQN7" s="418"/>
      <c r="EQO7" s="418"/>
      <c r="EQP7" s="418"/>
      <c r="EQQ7" s="418"/>
      <c r="EQR7" s="418"/>
      <c r="EQS7" s="418"/>
      <c r="EQT7" s="418"/>
      <c r="EQU7" s="418"/>
      <c r="EQV7" s="418"/>
      <c r="EQW7" s="418"/>
      <c r="EQX7" s="418"/>
      <c r="EQY7" s="418"/>
      <c r="EQZ7" s="418"/>
      <c r="ERA7" s="418"/>
      <c r="ERB7" s="418"/>
      <c r="ERC7" s="418"/>
      <c r="ERD7" s="418"/>
      <c r="ERE7" s="418"/>
      <c r="ERF7" s="418"/>
      <c r="ERG7" s="418"/>
      <c r="ERH7" s="418"/>
      <c r="ERI7" s="418"/>
      <c r="ERJ7" s="418"/>
      <c r="ERK7" s="418"/>
      <c r="ERL7" s="418"/>
      <c r="ERM7" s="418"/>
      <c r="ERN7" s="418"/>
      <c r="ERO7" s="418"/>
      <c r="ERP7" s="418"/>
      <c r="ERQ7" s="418"/>
      <c r="ERR7" s="418"/>
      <c r="ERS7" s="418"/>
      <c r="ERT7" s="418"/>
      <c r="ERU7" s="418"/>
      <c r="ERV7" s="418"/>
      <c r="ERW7" s="418"/>
      <c r="ERX7" s="418"/>
      <c r="ERY7" s="418"/>
      <c r="ERZ7" s="418"/>
      <c r="ESA7" s="418"/>
      <c r="ESB7" s="418"/>
      <c r="ESC7" s="418"/>
      <c r="ESD7" s="418"/>
      <c r="ESE7" s="418"/>
      <c r="ESF7" s="418"/>
      <c r="ESG7" s="418"/>
      <c r="ESH7" s="418"/>
      <c r="ESI7" s="418"/>
      <c r="ESJ7" s="418"/>
      <c r="ESK7" s="418"/>
      <c r="ESL7" s="418"/>
      <c r="ESM7" s="418"/>
      <c r="ESN7" s="418"/>
      <c r="ESO7" s="418"/>
      <c r="ESP7" s="418"/>
      <c r="ESQ7" s="418"/>
      <c r="ESR7" s="418"/>
      <c r="ESS7" s="418"/>
      <c r="EST7" s="418"/>
      <c r="ESU7" s="418"/>
      <c r="ESV7" s="418"/>
      <c r="ESW7" s="418"/>
      <c r="ESX7" s="418"/>
      <c r="ESY7" s="418"/>
      <c r="ESZ7" s="418"/>
      <c r="ETA7" s="418"/>
      <c r="ETB7" s="418"/>
      <c r="ETC7" s="418"/>
      <c r="ETD7" s="418"/>
      <c r="ETE7" s="418"/>
      <c r="ETF7" s="418"/>
      <c r="ETG7" s="418"/>
      <c r="ETH7" s="418"/>
      <c r="ETI7" s="418"/>
      <c r="ETJ7" s="418"/>
      <c r="ETK7" s="418"/>
      <c r="ETL7" s="418"/>
      <c r="ETM7" s="418"/>
      <c r="ETN7" s="418"/>
      <c r="ETO7" s="418"/>
      <c r="ETP7" s="418"/>
      <c r="ETQ7" s="418"/>
      <c r="ETR7" s="418"/>
      <c r="ETS7" s="418"/>
      <c r="ETT7" s="418"/>
      <c r="ETU7" s="418"/>
      <c r="ETV7" s="418"/>
      <c r="ETW7" s="418"/>
      <c r="ETX7" s="418"/>
      <c r="ETY7" s="418"/>
      <c r="ETZ7" s="418"/>
      <c r="EUA7" s="418"/>
      <c r="EUB7" s="418"/>
      <c r="EUC7" s="418"/>
      <c r="EUD7" s="418"/>
      <c r="EUE7" s="418"/>
      <c r="EUF7" s="418"/>
      <c r="EUG7" s="418"/>
      <c r="EUH7" s="418"/>
      <c r="EUI7" s="418"/>
      <c r="EUJ7" s="418"/>
      <c r="EUK7" s="418"/>
      <c r="EUL7" s="418"/>
      <c r="EUM7" s="418"/>
      <c r="EUN7" s="418"/>
      <c r="EUO7" s="418"/>
      <c r="EUP7" s="418"/>
      <c r="EUQ7" s="418"/>
      <c r="EUR7" s="418"/>
      <c r="EUS7" s="418"/>
      <c r="EUT7" s="418"/>
      <c r="EUU7" s="418"/>
      <c r="EUV7" s="418"/>
      <c r="EUW7" s="418"/>
      <c r="EUX7" s="418"/>
      <c r="EUY7" s="418"/>
      <c r="EUZ7" s="418"/>
      <c r="EVA7" s="418"/>
      <c r="EVB7" s="418"/>
      <c r="EVC7" s="418"/>
      <c r="EVD7" s="418"/>
      <c r="EVE7" s="418"/>
      <c r="EVF7" s="418"/>
      <c r="EVG7" s="418"/>
      <c r="EVH7" s="418"/>
      <c r="EVI7" s="418"/>
      <c r="EVJ7" s="418"/>
      <c r="EVK7" s="418"/>
      <c r="EVL7" s="418"/>
      <c r="EVM7" s="418"/>
      <c r="EVN7" s="418"/>
      <c r="EVO7" s="418"/>
      <c r="EVP7" s="418"/>
      <c r="EVQ7" s="418"/>
      <c r="EVR7" s="418"/>
      <c r="EVS7" s="418"/>
      <c r="EVT7" s="418"/>
      <c r="EVU7" s="418"/>
      <c r="EVV7" s="418"/>
      <c r="EVW7" s="418"/>
      <c r="EVX7" s="418"/>
      <c r="EVY7" s="418"/>
      <c r="EVZ7" s="418"/>
      <c r="EWA7" s="418"/>
      <c r="EWB7" s="418"/>
      <c r="EWC7" s="418"/>
      <c r="EWD7" s="418"/>
      <c r="EWE7" s="418"/>
      <c r="EWF7" s="418"/>
      <c r="EWG7" s="418"/>
      <c r="EWH7" s="418"/>
      <c r="EWI7" s="418"/>
      <c r="EWJ7" s="418"/>
      <c r="EWK7" s="418"/>
      <c r="EWL7" s="418"/>
      <c r="EWM7" s="418"/>
      <c r="EWN7" s="418"/>
      <c r="EWO7" s="418"/>
      <c r="EWP7" s="418"/>
      <c r="EWQ7" s="418"/>
      <c r="EWR7" s="418"/>
      <c r="EWS7" s="418"/>
      <c r="EWT7" s="418"/>
      <c r="EWU7" s="418"/>
      <c r="EWV7" s="418"/>
      <c r="EWW7" s="418"/>
      <c r="EWX7" s="418"/>
      <c r="EWY7" s="418"/>
      <c r="EWZ7" s="418"/>
      <c r="EXA7" s="418"/>
      <c r="EXB7" s="418"/>
      <c r="EXC7" s="418"/>
      <c r="EXD7" s="418"/>
      <c r="EXE7" s="418"/>
      <c r="EXF7" s="418"/>
      <c r="EXG7" s="418"/>
      <c r="EXH7" s="418"/>
      <c r="EXI7" s="418"/>
      <c r="EXJ7" s="418"/>
      <c r="EXK7" s="418"/>
      <c r="EXL7" s="418"/>
      <c r="EXM7" s="418"/>
      <c r="EXN7" s="418"/>
      <c r="EXO7" s="418"/>
      <c r="EXP7" s="418"/>
      <c r="EXQ7" s="418"/>
      <c r="EXR7" s="418"/>
      <c r="EXS7" s="418"/>
      <c r="EXT7" s="418"/>
      <c r="EXU7" s="418"/>
      <c r="EXV7" s="418"/>
      <c r="EXW7" s="418"/>
      <c r="EXX7" s="418"/>
      <c r="EXY7" s="418"/>
      <c r="EXZ7" s="418"/>
      <c r="EYA7" s="418"/>
      <c r="EYB7" s="418"/>
      <c r="EYC7" s="418"/>
      <c r="EYD7" s="418"/>
      <c r="EYE7" s="418"/>
      <c r="EYF7" s="418"/>
      <c r="EYG7" s="418"/>
      <c r="EYH7" s="418"/>
      <c r="EYI7" s="418"/>
      <c r="EYJ7" s="418"/>
      <c r="EYK7" s="418"/>
      <c r="EYL7" s="418"/>
      <c r="EYM7" s="418"/>
      <c r="EYN7" s="418"/>
      <c r="EYO7" s="418"/>
      <c r="EYP7" s="418"/>
      <c r="EYQ7" s="418"/>
      <c r="EYR7" s="418"/>
      <c r="EYS7" s="418"/>
      <c r="EYT7" s="418"/>
      <c r="EYU7" s="418"/>
      <c r="EYV7" s="418"/>
      <c r="EYW7" s="418"/>
      <c r="EYX7" s="418"/>
      <c r="EYY7" s="418"/>
      <c r="EYZ7" s="418"/>
      <c r="EZA7" s="418"/>
      <c r="EZB7" s="418"/>
      <c r="EZC7" s="418"/>
      <c r="EZD7" s="418"/>
      <c r="EZE7" s="418"/>
      <c r="EZF7" s="418"/>
      <c r="EZG7" s="418"/>
      <c r="EZH7" s="418"/>
      <c r="EZI7" s="418"/>
      <c r="EZJ7" s="418"/>
      <c r="EZK7" s="418"/>
      <c r="EZL7" s="418"/>
      <c r="EZM7" s="418"/>
      <c r="EZN7" s="418"/>
      <c r="EZO7" s="418"/>
      <c r="EZP7" s="418"/>
      <c r="EZQ7" s="418"/>
      <c r="EZR7" s="418"/>
      <c r="EZS7" s="418"/>
      <c r="EZT7" s="418"/>
      <c r="EZU7" s="418"/>
      <c r="EZV7" s="418"/>
      <c r="EZW7" s="418"/>
      <c r="EZX7" s="418"/>
      <c r="EZY7" s="418"/>
      <c r="EZZ7" s="418"/>
      <c r="FAA7" s="418"/>
      <c r="FAB7" s="418"/>
      <c r="FAC7" s="418"/>
      <c r="FAD7" s="418"/>
      <c r="FAE7" s="418"/>
      <c r="FAF7" s="418"/>
      <c r="FAG7" s="418"/>
      <c r="FAH7" s="418"/>
      <c r="FAI7" s="418"/>
      <c r="FAJ7" s="418"/>
      <c r="FAK7" s="418"/>
      <c r="FAL7" s="418"/>
      <c r="FAM7" s="418"/>
      <c r="FAN7" s="418"/>
      <c r="FAO7" s="418"/>
      <c r="FAP7" s="418"/>
      <c r="FAQ7" s="418"/>
      <c r="FAR7" s="418"/>
      <c r="FAS7" s="418"/>
      <c r="FAT7" s="418"/>
      <c r="FAU7" s="418"/>
      <c r="FAV7" s="418"/>
      <c r="FAW7" s="418"/>
      <c r="FAX7" s="418"/>
      <c r="FAY7" s="418"/>
      <c r="FAZ7" s="418"/>
      <c r="FBA7" s="418"/>
      <c r="FBB7" s="418"/>
      <c r="FBC7" s="418"/>
      <c r="FBD7" s="418"/>
      <c r="FBE7" s="418"/>
      <c r="FBF7" s="418"/>
      <c r="FBG7" s="418"/>
      <c r="FBH7" s="418"/>
      <c r="FBI7" s="418"/>
      <c r="FBJ7" s="418"/>
      <c r="FBK7" s="418"/>
      <c r="FBL7" s="418"/>
      <c r="FBM7" s="418"/>
      <c r="FBN7" s="418"/>
      <c r="FBO7" s="418"/>
      <c r="FBP7" s="418"/>
      <c r="FBQ7" s="418"/>
      <c r="FBR7" s="418"/>
      <c r="FBS7" s="418"/>
      <c r="FBT7" s="418"/>
      <c r="FBU7" s="418"/>
      <c r="FBV7" s="418"/>
      <c r="FBW7" s="418"/>
      <c r="FBX7" s="418"/>
      <c r="FBY7" s="418"/>
      <c r="FBZ7" s="418"/>
      <c r="FCA7" s="418"/>
      <c r="FCB7" s="418"/>
      <c r="FCC7" s="418"/>
      <c r="FCD7" s="418"/>
      <c r="FCE7" s="418"/>
      <c r="FCF7" s="418"/>
      <c r="FCG7" s="418"/>
      <c r="FCH7" s="418"/>
      <c r="FCI7" s="418"/>
      <c r="FCJ7" s="418"/>
      <c r="FCK7" s="418"/>
      <c r="FCL7" s="418"/>
      <c r="FCM7" s="418"/>
      <c r="FCN7" s="418"/>
      <c r="FCO7" s="418"/>
      <c r="FCP7" s="418"/>
      <c r="FCQ7" s="418"/>
      <c r="FCR7" s="418"/>
      <c r="FCS7" s="418"/>
      <c r="FCT7" s="418"/>
      <c r="FCU7" s="418"/>
      <c r="FCV7" s="418"/>
      <c r="FCW7" s="418"/>
      <c r="FCX7" s="418"/>
      <c r="FCY7" s="418"/>
      <c r="FCZ7" s="418"/>
      <c r="FDA7" s="418"/>
      <c r="FDB7" s="418"/>
      <c r="FDC7" s="418"/>
      <c r="FDD7" s="418"/>
      <c r="FDE7" s="418"/>
      <c r="FDF7" s="418"/>
      <c r="FDG7" s="418"/>
      <c r="FDH7" s="418"/>
      <c r="FDI7" s="418"/>
      <c r="FDJ7" s="418"/>
      <c r="FDK7" s="418"/>
      <c r="FDL7" s="418"/>
      <c r="FDM7" s="418"/>
      <c r="FDN7" s="418"/>
      <c r="FDO7" s="418"/>
      <c r="FDP7" s="418"/>
      <c r="FDQ7" s="418"/>
      <c r="FDR7" s="418"/>
      <c r="FDS7" s="418"/>
      <c r="FDT7" s="418"/>
      <c r="FDU7" s="418"/>
      <c r="FDV7" s="418"/>
      <c r="FDW7" s="418"/>
      <c r="FDX7" s="418"/>
      <c r="FDY7" s="418"/>
      <c r="FDZ7" s="418"/>
      <c r="FEA7" s="418"/>
      <c r="FEB7" s="418"/>
      <c r="FEC7" s="418"/>
      <c r="FED7" s="418"/>
      <c r="FEE7" s="418"/>
      <c r="FEF7" s="418"/>
      <c r="FEG7" s="418"/>
      <c r="FEH7" s="418"/>
      <c r="FEI7" s="418"/>
      <c r="FEJ7" s="418"/>
      <c r="FEK7" s="418"/>
      <c r="FEL7" s="418"/>
      <c r="FEM7" s="418"/>
      <c r="FEN7" s="418"/>
      <c r="FEO7" s="418"/>
      <c r="FEP7" s="418"/>
      <c r="FEQ7" s="418"/>
      <c r="FER7" s="418"/>
      <c r="FES7" s="418"/>
      <c r="FET7" s="418"/>
      <c r="FEU7" s="418"/>
      <c r="FEV7" s="418"/>
      <c r="FEW7" s="418"/>
      <c r="FEX7" s="418"/>
      <c r="FEY7" s="418"/>
      <c r="FEZ7" s="418"/>
      <c r="FFA7" s="418"/>
      <c r="FFB7" s="418"/>
      <c r="FFC7" s="418"/>
      <c r="FFD7" s="418"/>
      <c r="FFE7" s="418"/>
      <c r="FFF7" s="418"/>
      <c r="FFG7" s="418"/>
      <c r="FFH7" s="418"/>
      <c r="FFI7" s="418"/>
      <c r="FFJ7" s="418"/>
      <c r="FFK7" s="418"/>
      <c r="FFL7" s="418"/>
      <c r="FFM7" s="418"/>
      <c r="FFN7" s="418"/>
      <c r="FFO7" s="418"/>
      <c r="FFP7" s="418"/>
      <c r="FFQ7" s="418"/>
      <c r="FFR7" s="418"/>
      <c r="FFS7" s="418"/>
      <c r="FFT7" s="418"/>
      <c r="FFU7" s="418"/>
      <c r="FFV7" s="418"/>
      <c r="FFW7" s="418"/>
      <c r="FFX7" s="418"/>
      <c r="FFY7" s="418"/>
      <c r="FFZ7" s="418"/>
      <c r="FGA7" s="418"/>
      <c r="FGB7" s="418"/>
      <c r="FGC7" s="418"/>
      <c r="FGD7" s="418"/>
      <c r="FGE7" s="418"/>
      <c r="FGF7" s="418"/>
      <c r="FGG7" s="418"/>
      <c r="FGH7" s="418"/>
      <c r="FGI7" s="418"/>
      <c r="FGJ7" s="418"/>
      <c r="FGK7" s="418"/>
      <c r="FGL7" s="418"/>
      <c r="FGM7" s="418"/>
      <c r="FGN7" s="418"/>
      <c r="FGO7" s="418"/>
      <c r="FGP7" s="418"/>
      <c r="FGQ7" s="418"/>
      <c r="FGR7" s="418"/>
      <c r="FGS7" s="418"/>
      <c r="FGT7" s="418"/>
      <c r="FGU7" s="418"/>
      <c r="FGV7" s="418"/>
      <c r="FGW7" s="418"/>
      <c r="FGX7" s="418"/>
      <c r="FGY7" s="418"/>
      <c r="FGZ7" s="418"/>
      <c r="FHA7" s="418"/>
      <c r="FHB7" s="418"/>
      <c r="FHC7" s="418"/>
      <c r="FHD7" s="418"/>
      <c r="FHE7" s="418"/>
      <c r="FHF7" s="418"/>
      <c r="FHG7" s="418"/>
      <c r="FHH7" s="418"/>
      <c r="FHI7" s="418"/>
      <c r="FHJ7" s="418"/>
      <c r="FHK7" s="418"/>
      <c r="FHL7" s="418"/>
      <c r="FHM7" s="418"/>
      <c r="FHN7" s="418"/>
      <c r="FHO7" s="418"/>
      <c r="FHP7" s="418"/>
      <c r="FHQ7" s="418"/>
      <c r="FHR7" s="418"/>
      <c r="FHS7" s="418"/>
      <c r="FHT7" s="418"/>
      <c r="FHU7" s="418"/>
      <c r="FHV7" s="418"/>
      <c r="FHW7" s="418"/>
      <c r="FHX7" s="418"/>
      <c r="FHY7" s="418"/>
      <c r="FHZ7" s="418"/>
      <c r="FIA7" s="418"/>
      <c r="FIB7" s="418"/>
      <c r="FIC7" s="418"/>
      <c r="FID7" s="418"/>
      <c r="FIE7" s="418"/>
      <c r="FIF7" s="418"/>
      <c r="FIG7" s="418"/>
      <c r="FIH7" s="418"/>
      <c r="FII7" s="418"/>
      <c r="FIJ7" s="418"/>
      <c r="FIK7" s="418"/>
      <c r="FIL7" s="418"/>
      <c r="FIM7" s="418"/>
      <c r="FIN7" s="418"/>
      <c r="FIO7" s="418"/>
      <c r="FIP7" s="418"/>
      <c r="FIQ7" s="418"/>
      <c r="FIR7" s="418"/>
      <c r="FIS7" s="418"/>
      <c r="FIT7" s="418"/>
      <c r="FIU7" s="418"/>
      <c r="FIV7" s="418"/>
      <c r="FIW7" s="418"/>
      <c r="FIX7" s="418"/>
      <c r="FIY7" s="418"/>
      <c r="FIZ7" s="418"/>
      <c r="FJA7" s="418"/>
      <c r="FJB7" s="418"/>
      <c r="FJC7" s="418"/>
      <c r="FJD7" s="418"/>
      <c r="FJE7" s="418"/>
      <c r="FJF7" s="418"/>
      <c r="FJG7" s="418"/>
      <c r="FJH7" s="418"/>
      <c r="FJI7" s="418"/>
      <c r="FJJ7" s="418"/>
      <c r="FJK7" s="418"/>
      <c r="FJL7" s="418"/>
      <c r="FJM7" s="418"/>
      <c r="FJN7" s="418"/>
      <c r="FJO7" s="418"/>
      <c r="FJP7" s="418"/>
      <c r="FJQ7" s="418"/>
      <c r="FJR7" s="418"/>
      <c r="FJS7" s="418"/>
      <c r="FJT7" s="418"/>
      <c r="FJU7" s="418"/>
      <c r="FJV7" s="418"/>
      <c r="FJW7" s="418"/>
      <c r="FJX7" s="418"/>
      <c r="FJY7" s="418"/>
      <c r="FJZ7" s="418"/>
      <c r="FKA7" s="418"/>
      <c r="FKB7" s="418"/>
      <c r="FKC7" s="418"/>
      <c r="FKD7" s="418"/>
      <c r="FKE7" s="418"/>
      <c r="FKF7" s="418"/>
      <c r="FKG7" s="418"/>
      <c r="FKH7" s="418"/>
      <c r="FKI7" s="418"/>
      <c r="FKJ7" s="418"/>
      <c r="FKK7" s="418"/>
      <c r="FKL7" s="418"/>
      <c r="FKM7" s="418"/>
      <c r="FKN7" s="418"/>
      <c r="FKO7" s="418"/>
      <c r="FKP7" s="418"/>
      <c r="FKQ7" s="418"/>
      <c r="FKR7" s="418"/>
      <c r="FKS7" s="418"/>
      <c r="FKT7" s="418"/>
      <c r="FKU7" s="418"/>
      <c r="FKV7" s="418"/>
      <c r="FKW7" s="418"/>
      <c r="FKX7" s="418"/>
      <c r="FKY7" s="418"/>
      <c r="FKZ7" s="418"/>
      <c r="FLA7" s="418"/>
      <c r="FLB7" s="418"/>
      <c r="FLC7" s="418"/>
      <c r="FLD7" s="418"/>
      <c r="FLE7" s="418"/>
      <c r="FLF7" s="418"/>
      <c r="FLG7" s="418"/>
      <c r="FLH7" s="418"/>
      <c r="FLI7" s="418"/>
      <c r="FLJ7" s="418"/>
      <c r="FLK7" s="418"/>
      <c r="FLL7" s="418"/>
      <c r="FLM7" s="418"/>
      <c r="FLN7" s="418"/>
      <c r="FLO7" s="418"/>
      <c r="FLP7" s="418"/>
      <c r="FLQ7" s="418"/>
      <c r="FLR7" s="418"/>
      <c r="FLS7" s="418"/>
      <c r="FLT7" s="418"/>
      <c r="FLU7" s="418"/>
      <c r="FLV7" s="418"/>
      <c r="FLW7" s="418"/>
      <c r="FLX7" s="418"/>
      <c r="FLY7" s="418"/>
      <c r="FLZ7" s="418"/>
      <c r="FMA7" s="418"/>
      <c r="FMB7" s="418"/>
      <c r="FMC7" s="418"/>
      <c r="FMD7" s="418"/>
      <c r="FME7" s="418"/>
      <c r="FMF7" s="418"/>
      <c r="FMG7" s="418"/>
      <c r="FMH7" s="418"/>
      <c r="FMI7" s="418"/>
      <c r="FMJ7" s="418"/>
      <c r="FMK7" s="418"/>
      <c r="FML7" s="418"/>
      <c r="FMM7" s="418"/>
      <c r="FMN7" s="418"/>
      <c r="FMO7" s="418"/>
      <c r="FMP7" s="418"/>
      <c r="FMQ7" s="418"/>
      <c r="FMR7" s="418"/>
      <c r="FMS7" s="418"/>
      <c r="FMT7" s="418"/>
      <c r="FMU7" s="418"/>
      <c r="FMV7" s="418"/>
      <c r="FMW7" s="418"/>
      <c r="FMX7" s="418"/>
      <c r="FMY7" s="418"/>
      <c r="FMZ7" s="418"/>
      <c r="FNA7" s="418"/>
      <c r="FNB7" s="418"/>
      <c r="FNC7" s="418"/>
      <c r="FND7" s="418"/>
      <c r="FNE7" s="418"/>
      <c r="FNF7" s="418"/>
      <c r="FNG7" s="418"/>
      <c r="FNH7" s="418"/>
      <c r="FNI7" s="418"/>
      <c r="FNJ7" s="418"/>
      <c r="FNK7" s="418"/>
      <c r="FNL7" s="418"/>
      <c r="FNM7" s="418"/>
      <c r="FNN7" s="418"/>
      <c r="FNO7" s="418"/>
      <c r="FNP7" s="418"/>
      <c r="FNQ7" s="418"/>
      <c r="FNR7" s="418"/>
      <c r="FNS7" s="418"/>
      <c r="FNT7" s="418"/>
      <c r="FNU7" s="418"/>
      <c r="FNV7" s="418"/>
      <c r="FNW7" s="418"/>
      <c r="FNX7" s="418"/>
      <c r="FNY7" s="418"/>
      <c r="FNZ7" s="418"/>
      <c r="FOA7" s="418"/>
      <c r="FOB7" s="418"/>
      <c r="FOC7" s="418"/>
      <c r="FOD7" s="418"/>
      <c r="FOE7" s="418"/>
      <c r="FOF7" s="418"/>
      <c r="FOG7" s="418"/>
      <c r="FOH7" s="418"/>
      <c r="FOI7" s="418"/>
      <c r="FOJ7" s="418"/>
      <c r="FOK7" s="418"/>
      <c r="FOL7" s="418"/>
      <c r="FOM7" s="418"/>
      <c r="FON7" s="418"/>
      <c r="FOO7" s="418"/>
      <c r="FOP7" s="418"/>
      <c r="FOQ7" s="418"/>
      <c r="FOR7" s="418"/>
      <c r="FOS7" s="418"/>
      <c r="FOT7" s="418"/>
      <c r="FOU7" s="418"/>
      <c r="FOV7" s="418"/>
      <c r="FOW7" s="418"/>
      <c r="FOX7" s="418"/>
      <c r="FOY7" s="418"/>
      <c r="FOZ7" s="418"/>
      <c r="FPA7" s="418"/>
      <c r="FPB7" s="418"/>
      <c r="FPC7" s="418"/>
      <c r="FPD7" s="418"/>
      <c r="FPE7" s="418"/>
      <c r="FPF7" s="418"/>
      <c r="FPG7" s="418"/>
      <c r="FPH7" s="418"/>
      <c r="FPI7" s="418"/>
      <c r="FPJ7" s="418"/>
      <c r="FPK7" s="418"/>
      <c r="FPL7" s="418"/>
      <c r="FPM7" s="418"/>
      <c r="FPN7" s="418"/>
      <c r="FPO7" s="418"/>
      <c r="FPP7" s="418"/>
      <c r="FPQ7" s="418"/>
      <c r="FPR7" s="418"/>
      <c r="FPS7" s="418"/>
      <c r="FPT7" s="418"/>
      <c r="FPU7" s="418"/>
      <c r="FPV7" s="418"/>
      <c r="FPW7" s="418"/>
      <c r="FPX7" s="418"/>
      <c r="FPY7" s="418"/>
      <c r="FPZ7" s="418"/>
      <c r="FQA7" s="418"/>
      <c r="FQB7" s="418"/>
      <c r="FQC7" s="418"/>
      <c r="FQD7" s="418"/>
      <c r="FQE7" s="418"/>
      <c r="FQF7" s="418"/>
      <c r="FQG7" s="418"/>
      <c r="FQH7" s="418"/>
      <c r="FQI7" s="418"/>
      <c r="FQJ7" s="418"/>
      <c r="FQK7" s="418"/>
      <c r="FQL7" s="418"/>
      <c r="FQM7" s="418"/>
      <c r="FQN7" s="418"/>
      <c r="FQO7" s="418"/>
      <c r="FQP7" s="418"/>
      <c r="FQQ7" s="418"/>
      <c r="FQR7" s="418"/>
      <c r="FQS7" s="418"/>
      <c r="FQT7" s="418"/>
      <c r="FQU7" s="418"/>
      <c r="FQV7" s="418"/>
      <c r="FQW7" s="418"/>
      <c r="FQX7" s="418"/>
      <c r="FQY7" s="418"/>
      <c r="FQZ7" s="418"/>
      <c r="FRA7" s="418"/>
      <c r="FRB7" s="418"/>
      <c r="FRC7" s="418"/>
      <c r="FRD7" s="418"/>
      <c r="FRE7" s="418"/>
      <c r="FRF7" s="418"/>
      <c r="FRG7" s="418"/>
      <c r="FRH7" s="418"/>
      <c r="FRI7" s="418"/>
      <c r="FRJ7" s="418"/>
      <c r="FRK7" s="418"/>
      <c r="FRL7" s="418"/>
      <c r="FRM7" s="418"/>
      <c r="FRN7" s="418"/>
      <c r="FRO7" s="418"/>
      <c r="FRP7" s="418"/>
      <c r="FRQ7" s="418"/>
      <c r="FRR7" s="418"/>
      <c r="FRS7" s="418"/>
      <c r="FRT7" s="418"/>
      <c r="FRU7" s="418"/>
      <c r="FRV7" s="418"/>
      <c r="FRW7" s="418"/>
      <c r="FRX7" s="418"/>
      <c r="FRY7" s="418"/>
      <c r="FRZ7" s="418"/>
      <c r="FSA7" s="418"/>
      <c r="FSB7" s="418"/>
      <c r="FSC7" s="418"/>
      <c r="FSD7" s="418"/>
      <c r="FSE7" s="418"/>
      <c r="FSF7" s="418"/>
      <c r="FSG7" s="418"/>
      <c r="FSH7" s="418"/>
      <c r="FSI7" s="418"/>
      <c r="FSJ7" s="418"/>
      <c r="FSK7" s="418"/>
      <c r="FSL7" s="418"/>
      <c r="FSM7" s="418"/>
      <c r="FSN7" s="418"/>
      <c r="FSO7" s="418"/>
      <c r="FSP7" s="418"/>
      <c r="FSQ7" s="418"/>
      <c r="FSR7" s="418"/>
      <c r="FSS7" s="418"/>
      <c r="FST7" s="418"/>
      <c r="FSU7" s="418"/>
      <c r="FSV7" s="418"/>
      <c r="FSW7" s="418"/>
      <c r="FSX7" s="418"/>
      <c r="FSY7" s="418"/>
      <c r="FSZ7" s="418"/>
      <c r="FTA7" s="418"/>
      <c r="FTB7" s="418"/>
      <c r="FTC7" s="418"/>
      <c r="FTD7" s="418"/>
      <c r="FTE7" s="418"/>
      <c r="FTF7" s="418"/>
      <c r="FTG7" s="418"/>
      <c r="FTH7" s="418"/>
      <c r="FTI7" s="418"/>
      <c r="FTJ7" s="418"/>
      <c r="FTK7" s="418"/>
      <c r="FTL7" s="418"/>
      <c r="FTM7" s="418"/>
      <c r="FTN7" s="418"/>
      <c r="FTO7" s="418"/>
      <c r="FTP7" s="418"/>
      <c r="FTQ7" s="418"/>
      <c r="FTR7" s="418"/>
      <c r="FTS7" s="418"/>
      <c r="FTT7" s="418"/>
      <c r="FTU7" s="418"/>
      <c r="FTV7" s="418"/>
      <c r="FTW7" s="418"/>
      <c r="FTX7" s="418"/>
      <c r="FTY7" s="418"/>
      <c r="FTZ7" s="418"/>
      <c r="FUA7" s="418"/>
      <c r="FUB7" s="418"/>
      <c r="FUC7" s="418"/>
      <c r="FUD7" s="418"/>
      <c r="FUE7" s="418"/>
      <c r="FUF7" s="418"/>
      <c r="FUG7" s="418"/>
      <c r="FUH7" s="418"/>
      <c r="FUI7" s="418"/>
      <c r="FUJ7" s="418"/>
      <c r="FUK7" s="418"/>
      <c r="FUL7" s="418"/>
      <c r="FUM7" s="418"/>
      <c r="FUN7" s="418"/>
      <c r="FUO7" s="418"/>
      <c r="FUP7" s="418"/>
      <c r="FUQ7" s="418"/>
      <c r="FUR7" s="418"/>
      <c r="FUS7" s="418"/>
      <c r="FUT7" s="418"/>
      <c r="FUU7" s="418"/>
      <c r="FUV7" s="418"/>
      <c r="FUW7" s="418"/>
      <c r="FUX7" s="418"/>
      <c r="FUY7" s="418"/>
      <c r="FUZ7" s="418"/>
      <c r="FVA7" s="418"/>
      <c r="FVB7" s="418"/>
      <c r="FVC7" s="418"/>
      <c r="FVD7" s="418"/>
      <c r="FVE7" s="418"/>
      <c r="FVF7" s="418"/>
      <c r="FVG7" s="418"/>
      <c r="FVH7" s="418"/>
      <c r="FVI7" s="418"/>
      <c r="FVJ7" s="418"/>
      <c r="FVK7" s="418"/>
      <c r="FVL7" s="418"/>
      <c r="FVM7" s="418"/>
      <c r="FVN7" s="418"/>
      <c r="FVO7" s="418"/>
      <c r="FVP7" s="418"/>
      <c r="FVQ7" s="418"/>
      <c r="FVR7" s="418"/>
      <c r="FVS7" s="418"/>
      <c r="FVT7" s="418"/>
      <c r="FVU7" s="418"/>
      <c r="FVV7" s="418"/>
      <c r="FVW7" s="418"/>
      <c r="FVX7" s="418"/>
      <c r="FVY7" s="418"/>
      <c r="FVZ7" s="418"/>
      <c r="FWA7" s="418"/>
      <c r="FWB7" s="418"/>
      <c r="FWC7" s="418"/>
      <c r="FWD7" s="418"/>
      <c r="FWE7" s="418"/>
      <c r="FWF7" s="418"/>
      <c r="FWG7" s="418"/>
      <c r="FWH7" s="418"/>
      <c r="FWI7" s="418"/>
      <c r="FWJ7" s="418"/>
      <c r="FWK7" s="418"/>
      <c r="FWL7" s="418"/>
      <c r="FWM7" s="418"/>
      <c r="FWN7" s="418"/>
      <c r="FWO7" s="418"/>
      <c r="FWP7" s="418"/>
      <c r="FWQ7" s="418"/>
      <c r="FWR7" s="418"/>
      <c r="FWS7" s="418"/>
      <c r="FWT7" s="418"/>
      <c r="FWU7" s="418"/>
      <c r="FWV7" s="418"/>
      <c r="FWW7" s="418"/>
      <c r="FWX7" s="418"/>
      <c r="FWY7" s="418"/>
      <c r="FWZ7" s="418"/>
      <c r="FXA7" s="418"/>
      <c r="FXB7" s="418"/>
      <c r="FXC7" s="418"/>
      <c r="FXD7" s="418"/>
      <c r="FXE7" s="418"/>
      <c r="FXF7" s="418"/>
      <c r="FXG7" s="418"/>
      <c r="FXH7" s="418"/>
      <c r="FXI7" s="418"/>
      <c r="FXJ7" s="418"/>
      <c r="FXK7" s="418"/>
      <c r="FXL7" s="418"/>
      <c r="FXM7" s="418"/>
      <c r="FXN7" s="418"/>
      <c r="FXO7" s="418"/>
      <c r="FXP7" s="418"/>
      <c r="FXQ7" s="418"/>
      <c r="FXR7" s="418"/>
      <c r="FXS7" s="418"/>
      <c r="FXT7" s="418"/>
      <c r="FXU7" s="418"/>
      <c r="FXV7" s="418"/>
      <c r="FXW7" s="418"/>
      <c r="FXX7" s="418"/>
      <c r="FXY7" s="418"/>
      <c r="FXZ7" s="418"/>
      <c r="FYA7" s="418"/>
      <c r="FYB7" s="418"/>
      <c r="FYC7" s="418"/>
      <c r="FYD7" s="418"/>
      <c r="FYE7" s="418"/>
      <c r="FYF7" s="418"/>
      <c r="FYG7" s="418"/>
      <c r="FYH7" s="418"/>
      <c r="FYI7" s="418"/>
      <c r="FYJ7" s="418"/>
      <c r="FYK7" s="418"/>
      <c r="FYL7" s="418"/>
      <c r="FYM7" s="418"/>
      <c r="FYN7" s="418"/>
      <c r="FYO7" s="418"/>
      <c r="FYP7" s="418"/>
      <c r="FYQ7" s="418"/>
      <c r="FYR7" s="418"/>
      <c r="FYS7" s="418"/>
      <c r="FYT7" s="418"/>
      <c r="FYU7" s="418"/>
      <c r="FYV7" s="418"/>
      <c r="FYW7" s="418"/>
      <c r="FYX7" s="418"/>
      <c r="FYY7" s="418"/>
      <c r="FYZ7" s="418"/>
      <c r="FZA7" s="418"/>
      <c r="FZB7" s="418"/>
      <c r="FZC7" s="418"/>
      <c r="FZD7" s="418"/>
      <c r="FZE7" s="418"/>
      <c r="FZF7" s="418"/>
      <c r="FZG7" s="418"/>
      <c r="FZH7" s="418"/>
      <c r="FZI7" s="418"/>
      <c r="FZJ7" s="418"/>
      <c r="FZK7" s="418"/>
      <c r="FZL7" s="418"/>
      <c r="FZM7" s="418"/>
      <c r="FZN7" s="418"/>
      <c r="FZO7" s="418"/>
      <c r="FZP7" s="418"/>
      <c r="FZQ7" s="418"/>
      <c r="FZR7" s="418"/>
      <c r="FZS7" s="418"/>
      <c r="FZT7" s="418"/>
      <c r="FZU7" s="418"/>
      <c r="FZV7" s="418"/>
      <c r="FZW7" s="418"/>
      <c r="FZX7" s="418"/>
      <c r="FZY7" s="418"/>
      <c r="FZZ7" s="418"/>
      <c r="GAA7" s="418"/>
      <c r="GAB7" s="418"/>
      <c r="GAC7" s="418"/>
      <c r="GAD7" s="418"/>
      <c r="GAE7" s="418"/>
      <c r="GAF7" s="418"/>
      <c r="GAG7" s="418"/>
      <c r="GAH7" s="418"/>
      <c r="GAI7" s="418"/>
      <c r="GAJ7" s="418"/>
      <c r="GAK7" s="418"/>
      <c r="GAL7" s="418"/>
      <c r="GAM7" s="418"/>
      <c r="GAN7" s="418"/>
      <c r="GAO7" s="418"/>
      <c r="GAP7" s="418"/>
      <c r="GAQ7" s="418"/>
      <c r="GAR7" s="418"/>
      <c r="GAS7" s="418"/>
      <c r="GAT7" s="418"/>
      <c r="GAU7" s="418"/>
      <c r="GAV7" s="418"/>
      <c r="GAW7" s="418"/>
      <c r="GAX7" s="418"/>
      <c r="GAY7" s="418"/>
      <c r="GAZ7" s="418"/>
      <c r="GBA7" s="418"/>
      <c r="GBB7" s="418"/>
      <c r="GBC7" s="418"/>
      <c r="GBD7" s="418"/>
      <c r="GBE7" s="418"/>
      <c r="GBF7" s="418"/>
      <c r="GBG7" s="418"/>
      <c r="GBH7" s="418"/>
      <c r="GBI7" s="418"/>
      <c r="GBJ7" s="418"/>
      <c r="GBK7" s="418"/>
      <c r="GBL7" s="418"/>
      <c r="GBM7" s="418"/>
      <c r="GBN7" s="418"/>
      <c r="GBO7" s="418"/>
      <c r="GBP7" s="418"/>
      <c r="GBQ7" s="418"/>
      <c r="GBR7" s="418"/>
      <c r="GBS7" s="418"/>
      <c r="GBT7" s="418"/>
      <c r="GBU7" s="418"/>
      <c r="GBV7" s="418"/>
      <c r="GBW7" s="418"/>
      <c r="GBX7" s="418"/>
      <c r="GBY7" s="418"/>
      <c r="GBZ7" s="418"/>
      <c r="GCA7" s="418"/>
      <c r="GCB7" s="418"/>
      <c r="GCC7" s="418"/>
      <c r="GCD7" s="418"/>
      <c r="GCE7" s="418"/>
      <c r="GCF7" s="418"/>
      <c r="GCG7" s="418"/>
      <c r="GCH7" s="418"/>
      <c r="GCI7" s="418"/>
      <c r="GCJ7" s="418"/>
      <c r="GCK7" s="418"/>
      <c r="GCL7" s="418"/>
      <c r="GCM7" s="418"/>
      <c r="GCN7" s="418"/>
      <c r="GCO7" s="418"/>
      <c r="GCP7" s="418"/>
      <c r="GCQ7" s="418"/>
      <c r="GCR7" s="418"/>
      <c r="GCS7" s="418"/>
      <c r="GCT7" s="418"/>
      <c r="GCU7" s="418"/>
      <c r="GCV7" s="418"/>
      <c r="GCW7" s="418"/>
      <c r="GCX7" s="418"/>
      <c r="GCY7" s="418"/>
      <c r="GCZ7" s="418"/>
      <c r="GDA7" s="418"/>
      <c r="GDB7" s="418"/>
      <c r="GDC7" s="418"/>
      <c r="GDD7" s="418"/>
      <c r="GDE7" s="418"/>
      <c r="GDF7" s="418"/>
      <c r="GDG7" s="418"/>
      <c r="GDH7" s="418"/>
      <c r="GDI7" s="418"/>
      <c r="GDJ7" s="418"/>
      <c r="GDK7" s="418"/>
      <c r="GDL7" s="418"/>
      <c r="GDM7" s="418"/>
      <c r="GDN7" s="418"/>
      <c r="GDO7" s="418"/>
      <c r="GDP7" s="418"/>
      <c r="GDQ7" s="418"/>
      <c r="GDR7" s="418"/>
      <c r="GDS7" s="418"/>
      <c r="GDT7" s="418"/>
      <c r="GDU7" s="418"/>
      <c r="GDV7" s="418"/>
      <c r="GDW7" s="418"/>
      <c r="GDX7" s="418"/>
      <c r="GDY7" s="418"/>
      <c r="GDZ7" s="418"/>
      <c r="GEA7" s="418"/>
      <c r="GEB7" s="418"/>
      <c r="GEC7" s="418"/>
      <c r="GED7" s="418"/>
      <c r="GEE7" s="418"/>
      <c r="GEF7" s="418"/>
      <c r="GEG7" s="418"/>
      <c r="GEH7" s="418"/>
      <c r="GEI7" s="418"/>
      <c r="GEJ7" s="418"/>
      <c r="GEK7" s="418"/>
      <c r="GEL7" s="418"/>
      <c r="GEM7" s="418"/>
      <c r="GEN7" s="418"/>
      <c r="GEO7" s="418"/>
      <c r="GEP7" s="418"/>
      <c r="GEQ7" s="418"/>
      <c r="GER7" s="418"/>
      <c r="GES7" s="418"/>
      <c r="GET7" s="418"/>
      <c r="GEU7" s="418"/>
      <c r="GEV7" s="418"/>
      <c r="GEW7" s="418"/>
      <c r="GEX7" s="418"/>
      <c r="GEY7" s="418"/>
      <c r="GEZ7" s="418"/>
      <c r="GFA7" s="418"/>
      <c r="GFB7" s="418"/>
      <c r="GFC7" s="418"/>
      <c r="GFD7" s="418"/>
      <c r="GFE7" s="418"/>
      <c r="GFF7" s="418"/>
      <c r="GFG7" s="418"/>
      <c r="GFH7" s="418"/>
      <c r="GFI7" s="418"/>
      <c r="GFJ7" s="418"/>
      <c r="GFK7" s="418"/>
      <c r="GFL7" s="418"/>
      <c r="GFM7" s="418"/>
      <c r="GFN7" s="418"/>
      <c r="GFO7" s="418"/>
      <c r="GFP7" s="418"/>
      <c r="GFQ7" s="418"/>
      <c r="GFR7" s="418"/>
      <c r="GFS7" s="418"/>
      <c r="GFT7" s="418"/>
      <c r="GFU7" s="418"/>
      <c r="GFV7" s="418"/>
      <c r="GFW7" s="418"/>
      <c r="GFX7" s="418"/>
      <c r="GFY7" s="418"/>
      <c r="GFZ7" s="418"/>
      <c r="GGA7" s="418"/>
      <c r="GGB7" s="418"/>
      <c r="GGC7" s="418"/>
      <c r="GGD7" s="418"/>
      <c r="GGE7" s="418"/>
      <c r="GGF7" s="418"/>
      <c r="GGG7" s="418"/>
      <c r="GGH7" s="418"/>
      <c r="GGI7" s="418"/>
      <c r="GGJ7" s="418"/>
      <c r="GGK7" s="418"/>
      <c r="GGL7" s="418"/>
      <c r="GGM7" s="418"/>
      <c r="GGN7" s="418"/>
      <c r="GGO7" s="418"/>
      <c r="GGP7" s="418"/>
      <c r="GGQ7" s="418"/>
      <c r="GGR7" s="418"/>
      <c r="GGS7" s="418"/>
      <c r="GGT7" s="418"/>
      <c r="GGU7" s="418"/>
      <c r="GGV7" s="418"/>
      <c r="GGW7" s="418"/>
      <c r="GGX7" s="418"/>
      <c r="GGY7" s="418"/>
      <c r="GGZ7" s="418"/>
      <c r="GHA7" s="418"/>
      <c r="GHB7" s="418"/>
      <c r="GHC7" s="418"/>
      <c r="GHD7" s="418"/>
      <c r="GHE7" s="418"/>
      <c r="GHF7" s="418"/>
      <c r="GHG7" s="418"/>
      <c r="GHH7" s="418"/>
      <c r="GHI7" s="418"/>
      <c r="GHJ7" s="418"/>
      <c r="GHK7" s="418"/>
      <c r="GHL7" s="418"/>
      <c r="GHM7" s="418"/>
      <c r="GHN7" s="418"/>
      <c r="GHO7" s="418"/>
      <c r="GHP7" s="418"/>
      <c r="GHQ7" s="418"/>
      <c r="GHR7" s="418"/>
      <c r="GHS7" s="418"/>
      <c r="GHT7" s="418"/>
      <c r="GHU7" s="418"/>
      <c r="GHV7" s="418"/>
      <c r="GHW7" s="418"/>
      <c r="GHX7" s="418"/>
      <c r="GHY7" s="418"/>
      <c r="GHZ7" s="418"/>
      <c r="GIA7" s="418"/>
      <c r="GIB7" s="418"/>
      <c r="GIC7" s="418"/>
      <c r="GID7" s="418"/>
      <c r="GIE7" s="418"/>
      <c r="GIF7" s="418"/>
      <c r="GIG7" s="418"/>
      <c r="GIH7" s="418"/>
      <c r="GII7" s="418"/>
      <c r="GIJ7" s="418"/>
      <c r="GIK7" s="418"/>
      <c r="GIL7" s="418"/>
      <c r="GIM7" s="418"/>
      <c r="GIN7" s="418"/>
      <c r="GIO7" s="418"/>
      <c r="GIP7" s="418"/>
      <c r="GIQ7" s="418"/>
      <c r="GIR7" s="418"/>
      <c r="GIS7" s="418"/>
      <c r="GIT7" s="418"/>
      <c r="GIU7" s="418"/>
      <c r="GIV7" s="418"/>
      <c r="GIW7" s="418"/>
      <c r="GIX7" s="418"/>
      <c r="GIY7" s="418"/>
      <c r="GIZ7" s="418"/>
      <c r="GJA7" s="418"/>
      <c r="GJB7" s="418"/>
      <c r="GJC7" s="418"/>
      <c r="GJD7" s="418"/>
      <c r="GJE7" s="418"/>
      <c r="GJF7" s="418"/>
      <c r="GJG7" s="418"/>
      <c r="GJH7" s="418"/>
      <c r="GJI7" s="418"/>
      <c r="GJJ7" s="418"/>
      <c r="GJK7" s="418"/>
      <c r="GJL7" s="418"/>
      <c r="GJM7" s="418"/>
      <c r="GJN7" s="418"/>
      <c r="GJO7" s="418"/>
      <c r="GJP7" s="418"/>
      <c r="GJQ7" s="418"/>
      <c r="GJR7" s="418"/>
      <c r="GJS7" s="418"/>
      <c r="GJT7" s="418"/>
      <c r="GJU7" s="418"/>
      <c r="GJV7" s="418"/>
      <c r="GJW7" s="418"/>
      <c r="GJX7" s="418"/>
      <c r="GJY7" s="418"/>
      <c r="GJZ7" s="418"/>
      <c r="GKA7" s="418"/>
      <c r="GKB7" s="418"/>
      <c r="GKC7" s="418"/>
      <c r="GKD7" s="418"/>
      <c r="GKE7" s="418"/>
      <c r="GKF7" s="418"/>
      <c r="GKG7" s="418"/>
      <c r="GKH7" s="418"/>
      <c r="GKI7" s="418"/>
      <c r="GKJ7" s="418"/>
      <c r="GKK7" s="418"/>
      <c r="GKL7" s="418"/>
      <c r="GKM7" s="418"/>
      <c r="GKN7" s="418"/>
      <c r="GKO7" s="418"/>
      <c r="GKP7" s="418"/>
      <c r="GKQ7" s="418"/>
      <c r="GKR7" s="418"/>
      <c r="GKS7" s="418"/>
      <c r="GKT7" s="418"/>
      <c r="GKU7" s="418"/>
      <c r="GKV7" s="418"/>
      <c r="GKW7" s="418"/>
      <c r="GKX7" s="418"/>
      <c r="GKY7" s="418"/>
      <c r="GKZ7" s="418"/>
      <c r="GLA7" s="418"/>
      <c r="GLB7" s="418"/>
      <c r="GLC7" s="418"/>
      <c r="GLD7" s="418"/>
      <c r="GLE7" s="418"/>
      <c r="GLF7" s="418"/>
      <c r="GLG7" s="418"/>
      <c r="GLH7" s="418"/>
      <c r="GLI7" s="418"/>
      <c r="GLJ7" s="418"/>
      <c r="GLK7" s="418"/>
      <c r="GLL7" s="418"/>
      <c r="GLM7" s="418"/>
      <c r="GLN7" s="418"/>
      <c r="GLO7" s="418"/>
      <c r="GLP7" s="418"/>
      <c r="GLQ7" s="418"/>
      <c r="GLR7" s="418"/>
      <c r="GLS7" s="418"/>
      <c r="GLT7" s="418"/>
      <c r="GLU7" s="418"/>
      <c r="GLV7" s="418"/>
      <c r="GLW7" s="418"/>
      <c r="GLX7" s="418"/>
      <c r="GLY7" s="418"/>
      <c r="GLZ7" s="418"/>
      <c r="GMA7" s="418"/>
      <c r="GMB7" s="418"/>
      <c r="GMC7" s="418"/>
      <c r="GMD7" s="418"/>
      <c r="GME7" s="418"/>
      <c r="GMF7" s="418"/>
      <c r="GMG7" s="418"/>
      <c r="GMH7" s="418"/>
      <c r="GMI7" s="418"/>
      <c r="GMJ7" s="418"/>
      <c r="GMK7" s="418"/>
      <c r="GML7" s="418"/>
      <c r="GMM7" s="418"/>
      <c r="GMN7" s="418"/>
      <c r="GMO7" s="418"/>
      <c r="GMP7" s="418"/>
      <c r="GMQ7" s="418"/>
      <c r="GMR7" s="418"/>
      <c r="GMS7" s="418"/>
      <c r="GMT7" s="418"/>
      <c r="GMU7" s="418"/>
      <c r="GMV7" s="418"/>
      <c r="GMW7" s="418"/>
      <c r="GMX7" s="418"/>
      <c r="GMY7" s="418"/>
      <c r="GMZ7" s="418"/>
      <c r="GNA7" s="418"/>
      <c r="GNB7" s="418"/>
      <c r="GNC7" s="418"/>
      <c r="GND7" s="418"/>
      <c r="GNE7" s="418"/>
      <c r="GNF7" s="418"/>
      <c r="GNG7" s="418"/>
      <c r="GNH7" s="418"/>
      <c r="GNI7" s="418"/>
      <c r="GNJ7" s="418"/>
      <c r="GNK7" s="418"/>
      <c r="GNL7" s="418"/>
      <c r="GNM7" s="418"/>
      <c r="GNN7" s="418"/>
      <c r="GNO7" s="418"/>
      <c r="GNP7" s="418"/>
      <c r="GNQ7" s="418"/>
      <c r="GNR7" s="418"/>
      <c r="GNS7" s="418"/>
      <c r="GNT7" s="418"/>
      <c r="GNU7" s="418"/>
      <c r="GNV7" s="418"/>
      <c r="GNW7" s="418"/>
      <c r="GNX7" s="418"/>
      <c r="GNY7" s="418"/>
      <c r="GNZ7" s="418"/>
      <c r="GOA7" s="418"/>
      <c r="GOB7" s="418"/>
      <c r="GOC7" s="418"/>
      <c r="GOD7" s="418"/>
      <c r="GOE7" s="418"/>
      <c r="GOF7" s="418"/>
      <c r="GOG7" s="418"/>
      <c r="GOH7" s="418"/>
      <c r="GOI7" s="418"/>
      <c r="GOJ7" s="418"/>
      <c r="GOK7" s="418"/>
      <c r="GOL7" s="418"/>
      <c r="GOM7" s="418"/>
      <c r="GON7" s="418"/>
      <c r="GOO7" s="418"/>
      <c r="GOP7" s="418"/>
      <c r="GOQ7" s="418"/>
      <c r="GOR7" s="418"/>
      <c r="GOS7" s="418"/>
      <c r="GOT7" s="418"/>
      <c r="GOU7" s="418"/>
      <c r="GOV7" s="418"/>
      <c r="GOW7" s="418"/>
      <c r="GOX7" s="418"/>
      <c r="GOY7" s="418"/>
      <c r="GOZ7" s="418"/>
      <c r="GPA7" s="418"/>
      <c r="GPB7" s="418"/>
      <c r="GPC7" s="418"/>
      <c r="GPD7" s="418"/>
      <c r="GPE7" s="418"/>
      <c r="GPF7" s="418"/>
      <c r="GPG7" s="418"/>
      <c r="GPH7" s="418"/>
      <c r="GPI7" s="418"/>
      <c r="GPJ7" s="418"/>
      <c r="GPK7" s="418"/>
      <c r="GPL7" s="418"/>
      <c r="GPM7" s="418"/>
      <c r="GPN7" s="418"/>
      <c r="GPO7" s="418"/>
      <c r="GPP7" s="418"/>
      <c r="GPQ7" s="418"/>
      <c r="GPR7" s="418"/>
      <c r="GPS7" s="418"/>
      <c r="GPT7" s="418"/>
      <c r="GPU7" s="418"/>
      <c r="GPV7" s="418"/>
      <c r="GPW7" s="418"/>
      <c r="GPX7" s="418"/>
      <c r="GPY7" s="418"/>
      <c r="GPZ7" s="418"/>
      <c r="GQA7" s="418"/>
      <c r="GQB7" s="418"/>
      <c r="GQC7" s="418"/>
      <c r="GQD7" s="418"/>
      <c r="GQE7" s="418"/>
      <c r="GQF7" s="418"/>
      <c r="GQG7" s="418"/>
      <c r="GQH7" s="418"/>
      <c r="GQI7" s="418"/>
      <c r="GQJ7" s="418"/>
      <c r="GQK7" s="418"/>
      <c r="GQL7" s="418"/>
      <c r="GQM7" s="418"/>
      <c r="GQN7" s="418"/>
      <c r="GQO7" s="418"/>
      <c r="GQP7" s="418"/>
      <c r="GQQ7" s="418"/>
      <c r="GQR7" s="418"/>
      <c r="GQS7" s="418"/>
      <c r="GQT7" s="418"/>
      <c r="GQU7" s="418"/>
      <c r="GQV7" s="418"/>
      <c r="GQW7" s="418"/>
      <c r="GQX7" s="418"/>
      <c r="GQY7" s="418"/>
      <c r="GQZ7" s="418"/>
      <c r="GRA7" s="418"/>
      <c r="GRB7" s="418"/>
      <c r="GRC7" s="418"/>
      <c r="GRD7" s="418"/>
      <c r="GRE7" s="418"/>
      <c r="GRF7" s="418"/>
      <c r="GRG7" s="418"/>
      <c r="GRH7" s="418"/>
      <c r="GRI7" s="418"/>
      <c r="GRJ7" s="418"/>
      <c r="GRK7" s="418"/>
      <c r="GRL7" s="418"/>
      <c r="GRM7" s="418"/>
      <c r="GRN7" s="418"/>
      <c r="GRO7" s="418"/>
      <c r="GRP7" s="418"/>
      <c r="GRQ7" s="418"/>
      <c r="GRR7" s="418"/>
      <c r="GRS7" s="418"/>
      <c r="GRT7" s="418"/>
      <c r="GRU7" s="418"/>
      <c r="GRV7" s="418"/>
      <c r="GRW7" s="418"/>
      <c r="GRX7" s="418"/>
      <c r="GRY7" s="418"/>
      <c r="GRZ7" s="418"/>
      <c r="GSA7" s="418"/>
      <c r="GSB7" s="418"/>
      <c r="GSC7" s="418"/>
      <c r="GSD7" s="418"/>
      <c r="GSE7" s="418"/>
      <c r="GSF7" s="418"/>
      <c r="GSG7" s="418"/>
      <c r="GSH7" s="418"/>
      <c r="GSI7" s="418"/>
      <c r="GSJ7" s="418"/>
      <c r="GSK7" s="418"/>
      <c r="GSL7" s="418"/>
      <c r="GSM7" s="418"/>
      <c r="GSN7" s="418"/>
      <c r="GSO7" s="418"/>
      <c r="GSP7" s="418"/>
      <c r="GSQ7" s="418"/>
      <c r="GSR7" s="418"/>
      <c r="GSS7" s="418"/>
      <c r="GST7" s="418"/>
      <c r="GSU7" s="418"/>
      <c r="GSV7" s="418"/>
      <c r="GSW7" s="418"/>
      <c r="GSX7" s="418"/>
      <c r="GSY7" s="418"/>
      <c r="GSZ7" s="418"/>
      <c r="GTA7" s="418"/>
      <c r="GTB7" s="418"/>
      <c r="GTC7" s="418"/>
      <c r="GTD7" s="418"/>
      <c r="GTE7" s="418"/>
      <c r="GTF7" s="418"/>
      <c r="GTG7" s="418"/>
      <c r="GTH7" s="418"/>
      <c r="GTI7" s="418"/>
      <c r="GTJ7" s="418"/>
      <c r="GTK7" s="418"/>
      <c r="GTL7" s="418"/>
      <c r="GTM7" s="418"/>
      <c r="GTN7" s="418"/>
      <c r="GTO7" s="418"/>
      <c r="GTP7" s="418"/>
      <c r="GTQ7" s="418"/>
      <c r="GTR7" s="418"/>
      <c r="GTS7" s="418"/>
      <c r="GTT7" s="418"/>
      <c r="GTU7" s="418"/>
      <c r="GTV7" s="418"/>
      <c r="GTW7" s="418"/>
      <c r="GTX7" s="418"/>
      <c r="GTY7" s="418"/>
      <c r="GTZ7" s="418"/>
      <c r="GUA7" s="418"/>
      <c r="GUB7" s="418"/>
      <c r="GUC7" s="418"/>
      <c r="GUD7" s="418"/>
      <c r="GUE7" s="418"/>
      <c r="GUF7" s="418"/>
      <c r="GUG7" s="418"/>
      <c r="GUH7" s="418"/>
      <c r="GUI7" s="418"/>
      <c r="GUJ7" s="418"/>
      <c r="GUK7" s="418"/>
      <c r="GUL7" s="418"/>
      <c r="GUM7" s="418"/>
      <c r="GUN7" s="418"/>
      <c r="GUO7" s="418"/>
      <c r="GUP7" s="418"/>
      <c r="GUQ7" s="418"/>
      <c r="GUR7" s="418"/>
      <c r="GUS7" s="418"/>
      <c r="GUT7" s="418"/>
      <c r="GUU7" s="418"/>
      <c r="GUV7" s="418"/>
      <c r="GUW7" s="418"/>
      <c r="GUX7" s="418"/>
      <c r="GUY7" s="418"/>
      <c r="GUZ7" s="418"/>
      <c r="GVA7" s="418"/>
      <c r="GVB7" s="418"/>
      <c r="GVC7" s="418"/>
      <c r="GVD7" s="418"/>
      <c r="GVE7" s="418"/>
      <c r="GVF7" s="418"/>
      <c r="GVG7" s="418"/>
      <c r="GVH7" s="418"/>
      <c r="GVI7" s="418"/>
      <c r="GVJ7" s="418"/>
      <c r="GVK7" s="418"/>
      <c r="GVL7" s="418"/>
      <c r="GVM7" s="418"/>
      <c r="GVN7" s="418"/>
      <c r="GVO7" s="418"/>
      <c r="GVP7" s="418"/>
      <c r="GVQ7" s="418"/>
      <c r="GVR7" s="418"/>
      <c r="GVS7" s="418"/>
      <c r="GVT7" s="418"/>
      <c r="GVU7" s="418"/>
      <c r="GVV7" s="418"/>
      <c r="GVW7" s="418"/>
      <c r="GVX7" s="418"/>
      <c r="GVY7" s="418"/>
      <c r="GVZ7" s="418"/>
      <c r="GWA7" s="418"/>
      <c r="GWB7" s="418"/>
      <c r="GWC7" s="418"/>
      <c r="GWD7" s="418"/>
      <c r="GWE7" s="418"/>
      <c r="GWF7" s="418"/>
      <c r="GWG7" s="418"/>
      <c r="GWH7" s="418"/>
      <c r="GWI7" s="418"/>
      <c r="GWJ7" s="418"/>
      <c r="GWK7" s="418"/>
      <c r="GWL7" s="418"/>
      <c r="GWM7" s="418"/>
      <c r="GWN7" s="418"/>
      <c r="GWO7" s="418"/>
      <c r="GWP7" s="418"/>
      <c r="GWQ7" s="418"/>
      <c r="GWR7" s="418"/>
      <c r="GWS7" s="418"/>
      <c r="GWT7" s="418"/>
      <c r="GWU7" s="418"/>
      <c r="GWV7" s="418"/>
      <c r="GWW7" s="418"/>
      <c r="GWX7" s="418"/>
      <c r="GWY7" s="418"/>
      <c r="GWZ7" s="418"/>
      <c r="GXA7" s="418"/>
      <c r="GXB7" s="418"/>
      <c r="GXC7" s="418"/>
      <c r="GXD7" s="418"/>
      <c r="GXE7" s="418"/>
      <c r="GXF7" s="418"/>
      <c r="GXG7" s="418"/>
      <c r="GXH7" s="418"/>
      <c r="GXI7" s="418"/>
      <c r="GXJ7" s="418"/>
      <c r="GXK7" s="418"/>
      <c r="GXL7" s="418"/>
      <c r="GXM7" s="418"/>
      <c r="GXN7" s="418"/>
      <c r="GXO7" s="418"/>
      <c r="GXP7" s="418"/>
      <c r="GXQ7" s="418"/>
      <c r="GXR7" s="418"/>
      <c r="GXS7" s="418"/>
      <c r="GXT7" s="418"/>
      <c r="GXU7" s="418"/>
      <c r="GXV7" s="418"/>
      <c r="GXW7" s="418"/>
      <c r="GXX7" s="418"/>
      <c r="GXY7" s="418"/>
      <c r="GXZ7" s="418"/>
      <c r="GYA7" s="418"/>
      <c r="GYB7" s="418"/>
      <c r="GYC7" s="418"/>
      <c r="GYD7" s="418"/>
      <c r="GYE7" s="418"/>
      <c r="GYF7" s="418"/>
      <c r="GYG7" s="418"/>
      <c r="GYH7" s="418"/>
      <c r="GYI7" s="418"/>
      <c r="GYJ7" s="418"/>
      <c r="GYK7" s="418"/>
      <c r="GYL7" s="418"/>
      <c r="GYM7" s="418"/>
      <c r="GYN7" s="418"/>
      <c r="GYO7" s="418"/>
      <c r="GYP7" s="418"/>
      <c r="GYQ7" s="418"/>
      <c r="GYR7" s="418"/>
      <c r="GYS7" s="418"/>
      <c r="GYT7" s="418"/>
      <c r="GYU7" s="418"/>
      <c r="GYV7" s="418"/>
      <c r="GYW7" s="418"/>
      <c r="GYX7" s="418"/>
      <c r="GYY7" s="418"/>
      <c r="GYZ7" s="418"/>
      <c r="GZA7" s="418"/>
      <c r="GZB7" s="418"/>
      <c r="GZC7" s="418"/>
      <c r="GZD7" s="418"/>
      <c r="GZE7" s="418"/>
      <c r="GZF7" s="418"/>
      <c r="GZG7" s="418"/>
      <c r="GZH7" s="418"/>
      <c r="GZI7" s="418"/>
      <c r="GZJ7" s="418"/>
      <c r="GZK7" s="418"/>
      <c r="GZL7" s="418"/>
      <c r="GZM7" s="418"/>
      <c r="GZN7" s="418"/>
      <c r="GZO7" s="418"/>
      <c r="GZP7" s="418"/>
      <c r="GZQ7" s="418"/>
      <c r="GZR7" s="418"/>
      <c r="GZS7" s="418"/>
      <c r="GZT7" s="418"/>
      <c r="GZU7" s="418"/>
      <c r="GZV7" s="418"/>
      <c r="GZW7" s="418"/>
      <c r="GZX7" s="418"/>
      <c r="GZY7" s="418"/>
      <c r="GZZ7" s="418"/>
      <c r="HAA7" s="418"/>
      <c r="HAB7" s="418"/>
      <c r="HAC7" s="418"/>
      <c r="HAD7" s="418"/>
      <c r="HAE7" s="418"/>
      <c r="HAF7" s="418"/>
      <c r="HAG7" s="418"/>
      <c r="HAH7" s="418"/>
      <c r="HAI7" s="418"/>
      <c r="HAJ7" s="418"/>
      <c r="HAK7" s="418"/>
      <c r="HAL7" s="418"/>
      <c r="HAM7" s="418"/>
      <c r="HAN7" s="418"/>
      <c r="HAO7" s="418"/>
      <c r="HAP7" s="418"/>
      <c r="HAQ7" s="418"/>
      <c r="HAR7" s="418"/>
      <c r="HAS7" s="418"/>
      <c r="HAT7" s="418"/>
      <c r="HAU7" s="418"/>
      <c r="HAV7" s="418"/>
      <c r="HAW7" s="418"/>
      <c r="HAX7" s="418"/>
      <c r="HAY7" s="418"/>
      <c r="HAZ7" s="418"/>
      <c r="HBA7" s="418"/>
      <c r="HBB7" s="418"/>
      <c r="HBC7" s="418"/>
      <c r="HBD7" s="418"/>
      <c r="HBE7" s="418"/>
      <c r="HBF7" s="418"/>
      <c r="HBG7" s="418"/>
      <c r="HBH7" s="418"/>
      <c r="HBI7" s="418"/>
      <c r="HBJ7" s="418"/>
      <c r="HBK7" s="418"/>
      <c r="HBL7" s="418"/>
      <c r="HBM7" s="418"/>
      <c r="HBN7" s="418"/>
      <c r="HBO7" s="418"/>
      <c r="HBP7" s="418"/>
      <c r="HBQ7" s="418"/>
      <c r="HBR7" s="418"/>
      <c r="HBS7" s="418"/>
      <c r="HBT7" s="418"/>
      <c r="HBU7" s="418"/>
      <c r="HBV7" s="418"/>
      <c r="HBW7" s="418"/>
      <c r="HBX7" s="418"/>
      <c r="HBY7" s="418"/>
      <c r="HBZ7" s="418"/>
      <c r="HCA7" s="418"/>
      <c r="HCB7" s="418"/>
      <c r="HCC7" s="418"/>
      <c r="HCD7" s="418"/>
      <c r="HCE7" s="418"/>
      <c r="HCF7" s="418"/>
      <c r="HCG7" s="418"/>
      <c r="HCH7" s="418"/>
      <c r="HCI7" s="418"/>
      <c r="HCJ7" s="418"/>
      <c r="HCK7" s="418"/>
      <c r="HCL7" s="418"/>
      <c r="HCM7" s="418"/>
      <c r="HCN7" s="418"/>
      <c r="HCO7" s="418"/>
      <c r="HCP7" s="418"/>
      <c r="HCQ7" s="418"/>
      <c r="HCR7" s="418"/>
      <c r="HCS7" s="418"/>
      <c r="HCT7" s="418"/>
      <c r="HCU7" s="418"/>
      <c r="HCV7" s="418"/>
      <c r="HCW7" s="418"/>
      <c r="HCX7" s="418"/>
      <c r="HCY7" s="418"/>
      <c r="HCZ7" s="418"/>
      <c r="HDA7" s="418"/>
      <c r="HDB7" s="418"/>
      <c r="HDC7" s="418"/>
      <c r="HDD7" s="418"/>
      <c r="HDE7" s="418"/>
      <c r="HDF7" s="418"/>
      <c r="HDG7" s="418"/>
      <c r="HDH7" s="418"/>
      <c r="HDI7" s="418"/>
      <c r="HDJ7" s="418"/>
      <c r="HDK7" s="418"/>
      <c r="HDL7" s="418"/>
      <c r="HDM7" s="418"/>
      <c r="HDN7" s="418"/>
      <c r="HDO7" s="418"/>
      <c r="HDP7" s="418"/>
      <c r="HDQ7" s="418"/>
      <c r="HDR7" s="418"/>
      <c r="HDS7" s="418"/>
      <c r="HDT7" s="418"/>
      <c r="HDU7" s="418"/>
      <c r="HDV7" s="418"/>
      <c r="HDW7" s="418"/>
      <c r="HDX7" s="418"/>
      <c r="HDY7" s="418"/>
      <c r="HDZ7" s="418"/>
      <c r="HEA7" s="418"/>
      <c r="HEB7" s="418"/>
      <c r="HEC7" s="418"/>
      <c r="HED7" s="418"/>
      <c r="HEE7" s="418"/>
      <c r="HEF7" s="418"/>
      <c r="HEG7" s="418"/>
      <c r="HEH7" s="418"/>
      <c r="HEI7" s="418"/>
      <c r="HEJ7" s="418"/>
      <c r="HEK7" s="418"/>
      <c r="HEL7" s="418"/>
      <c r="HEM7" s="418"/>
      <c r="HEN7" s="418"/>
      <c r="HEO7" s="418"/>
      <c r="HEP7" s="418"/>
      <c r="HEQ7" s="418"/>
      <c r="HER7" s="418"/>
      <c r="HES7" s="418"/>
      <c r="HET7" s="418"/>
      <c r="HEU7" s="418"/>
      <c r="HEV7" s="418"/>
      <c r="HEW7" s="418"/>
      <c r="HEX7" s="418"/>
      <c r="HEY7" s="418"/>
      <c r="HEZ7" s="418"/>
      <c r="HFA7" s="418"/>
      <c r="HFB7" s="418"/>
      <c r="HFC7" s="418"/>
      <c r="HFD7" s="418"/>
      <c r="HFE7" s="418"/>
      <c r="HFF7" s="418"/>
      <c r="HFG7" s="418"/>
      <c r="HFH7" s="418"/>
      <c r="HFI7" s="418"/>
      <c r="HFJ7" s="418"/>
      <c r="HFK7" s="418"/>
      <c r="HFL7" s="418"/>
      <c r="HFM7" s="418"/>
      <c r="HFN7" s="418"/>
      <c r="HFO7" s="418"/>
      <c r="HFP7" s="418"/>
      <c r="HFQ7" s="418"/>
      <c r="HFR7" s="418"/>
      <c r="HFS7" s="418"/>
      <c r="HFT7" s="418"/>
      <c r="HFU7" s="418"/>
      <c r="HFV7" s="418"/>
      <c r="HFW7" s="418"/>
      <c r="HFX7" s="418"/>
      <c r="HFY7" s="418"/>
      <c r="HFZ7" s="418"/>
      <c r="HGA7" s="418"/>
      <c r="HGB7" s="418"/>
      <c r="HGC7" s="418"/>
      <c r="HGD7" s="418"/>
      <c r="HGE7" s="418"/>
      <c r="HGF7" s="418"/>
      <c r="HGG7" s="418"/>
      <c r="HGH7" s="418"/>
      <c r="HGI7" s="418"/>
      <c r="HGJ7" s="418"/>
      <c r="HGK7" s="418"/>
      <c r="HGL7" s="418"/>
      <c r="HGM7" s="418"/>
      <c r="HGN7" s="418"/>
      <c r="HGO7" s="418"/>
      <c r="HGP7" s="418"/>
      <c r="HGQ7" s="418"/>
      <c r="HGR7" s="418"/>
      <c r="HGS7" s="418"/>
      <c r="HGT7" s="418"/>
      <c r="HGU7" s="418"/>
      <c r="HGV7" s="418"/>
      <c r="HGW7" s="418"/>
      <c r="HGX7" s="418"/>
      <c r="HGY7" s="418"/>
      <c r="HGZ7" s="418"/>
      <c r="HHA7" s="418"/>
      <c r="HHB7" s="418"/>
      <c r="HHC7" s="418"/>
      <c r="HHD7" s="418"/>
      <c r="HHE7" s="418"/>
      <c r="HHF7" s="418"/>
      <c r="HHG7" s="418"/>
      <c r="HHH7" s="418"/>
      <c r="HHI7" s="418"/>
      <c r="HHJ7" s="418"/>
      <c r="HHK7" s="418"/>
      <c r="HHL7" s="418"/>
      <c r="HHM7" s="418"/>
      <c r="HHN7" s="418"/>
      <c r="HHO7" s="418"/>
      <c r="HHP7" s="418"/>
      <c r="HHQ7" s="418"/>
      <c r="HHR7" s="418"/>
      <c r="HHS7" s="418"/>
      <c r="HHT7" s="418"/>
      <c r="HHU7" s="418"/>
      <c r="HHV7" s="418"/>
      <c r="HHW7" s="418"/>
      <c r="HHX7" s="418"/>
      <c r="HHY7" s="418"/>
      <c r="HHZ7" s="418"/>
      <c r="HIA7" s="418"/>
      <c r="HIB7" s="418"/>
      <c r="HIC7" s="418"/>
      <c r="HID7" s="418"/>
      <c r="HIE7" s="418"/>
      <c r="HIF7" s="418"/>
      <c r="HIG7" s="418"/>
      <c r="HIH7" s="418"/>
      <c r="HII7" s="418"/>
      <c r="HIJ7" s="418"/>
      <c r="HIK7" s="418"/>
      <c r="HIL7" s="418"/>
      <c r="HIM7" s="418"/>
      <c r="HIN7" s="418"/>
      <c r="HIO7" s="418"/>
      <c r="HIP7" s="418"/>
      <c r="HIQ7" s="418"/>
      <c r="HIR7" s="418"/>
      <c r="HIS7" s="418"/>
      <c r="HIT7" s="418"/>
      <c r="HIU7" s="418"/>
      <c r="HIV7" s="418"/>
      <c r="HIW7" s="418"/>
      <c r="HIX7" s="418"/>
      <c r="HIY7" s="418"/>
      <c r="HIZ7" s="418"/>
      <c r="HJA7" s="418"/>
      <c r="HJB7" s="418"/>
      <c r="HJC7" s="418"/>
      <c r="HJD7" s="418"/>
      <c r="HJE7" s="418"/>
      <c r="HJF7" s="418"/>
      <c r="HJG7" s="418"/>
      <c r="HJH7" s="418"/>
      <c r="HJI7" s="418"/>
      <c r="HJJ7" s="418"/>
      <c r="HJK7" s="418"/>
      <c r="HJL7" s="418"/>
      <c r="HJM7" s="418"/>
      <c r="HJN7" s="418"/>
      <c r="HJO7" s="418"/>
      <c r="HJP7" s="418"/>
      <c r="HJQ7" s="418"/>
      <c r="HJR7" s="418"/>
      <c r="HJS7" s="418"/>
      <c r="HJT7" s="418"/>
      <c r="HJU7" s="418"/>
      <c r="HJV7" s="418"/>
      <c r="HJW7" s="418"/>
      <c r="HJX7" s="418"/>
      <c r="HJY7" s="418"/>
      <c r="HJZ7" s="418"/>
      <c r="HKA7" s="418"/>
      <c r="HKB7" s="418"/>
      <c r="HKC7" s="418"/>
      <c r="HKD7" s="418"/>
      <c r="HKE7" s="418"/>
      <c r="HKF7" s="418"/>
      <c r="HKG7" s="418"/>
      <c r="HKH7" s="418"/>
      <c r="HKI7" s="418"/>
      <c r="HKJ7" s="418"/>
      <c r="HKK7" s="418"/>
      <c r="HKL7" s="418"/>
      <c r="HKM7" s="418"/>
      <c r="HKN7" s="418"/>
      <c r="HKO7" s="418"/>
      <c r="HKP7" s="418"/>
      <c r="HKQ7" s="418"/>
      <c r="HKR7" s="418"/>
      <c r="HKS7" s="418"/>
      <c r="HKT7" s="418"/>
      <c r="HKU7" s="418"/>
      <c r="HKV7" s="418"/>
      <c r="HKW7" s="418"/>
      <c r="HKX7" s="418"/>
      <c r="HKY7" s="418"/>
      <c r="HKZ7" s="418"/>
      <c r="HLA7" s="418"/>
      <c r="HLB7" s="418"/>
      <c r="HLC7" s="418"/>
      <c r="HLD7" s="418"/>
      <c r="HLE7" s="418"/>
      <c r="HLF7" s="418"/>
      <c r="HLG7" s="418"/>
      <c r="HLH7" s="418"/>
      <c r="HLI7" s="418"/>
      <c r="HLJ7" s="418"/>
      <c r="HLK7" s="418"/>
      <c r="HLL7" s="418"/>
      <c r="HLM7" s="418"/>
      <c r="HLN7" s="418"/>
      <c r="HLO7" s="418"/>
      <c r="HLP7" s="418"/>
      <c r="HLQ7" s="418"/>
      <c r="HLR7" s="418"/>
      <c r="HLS7" s="418"/>
      <c r="HLT7" s="418"/>
      <c r="HLU7" s="418"/>
      <c r="HLV7" s="418"/>
      <c r="HLW7" s="418"/>
      <c r="HLX7" s="418"/>
      <c r="HLY7" s="418"/>
      <c r="HLZ7" s="418"/>
      <c r="HMA7" s="418"/>
      <c r="HMB7" s="418"/>
      <c r="HMC7" s="418"/>
      <c r="HMD7" s="418"/>
      <c r="HME7" s="418"/>
      <c r="HMF7" s="418"/>
      <c r="HMG7" s="418"/>
      <c r="HMH7" s="418"/>
      <c r="HMI7" s="418"/>
      <c r="HMJ7" s="418"/>
      <c r="HMK7" s="418"/>
      <c r="HML7" s="418"/>
      <c r="HMM7" s="418"/>
      <c r="HMN7" s="418"/>
      <c r="HMO7" s="418"/>
      <c r="HMP7" s="418"/>
      <c r="HMQ7" s="418"/>
      <c r="HMR7" s="418"/>
      <c r="HMS7" s="418"/>
      <c r="HMT7" s="418"/>
      <c r="HMU7" s="418"/>
      <c r="HMV7" s="418"/>
      <c r="HMW7" s="418"/>
      <c r="HMX7" s="418"/>
      <c r="HMY7" s="418"/>
      <c r="HMZ7" s="418"/>
      <c r="HNA7" s="418"/>
      <c r="HNB7" s="418"/>
      <c r="HNC7" s="418"/>
      <c r="HND7" s="418"/>
      <c r="HNE7" s="418"/>
      <c r="HNF7" s="418"/>
      <c r="HNG7" s="418"/>
      <c r="HNH7" s="418"/>
      <c r="HNI7" s="418"/>
      <c r="HNJ7" s="418"/>
      <c r="HNK7" s="418"/>
      <c r="HNL7" s="418"/>
      <c r="HNM7" s="418"/>
      <c r="HNN7" s="418"/>
      <c r="HNO7" s="418"/>
      <c r="HNP7" s="418"/>
      <c r="HNQ7" s="418"/>
      <c r="HNR7" s="418"/>
      <c r="HNS7" s="418"/>
      <c r="HNT7" s="418"/>
      <c r="HNU7" s="418"/>
      <c r="HNV7" s="418"/>
      <c r="HNW7" s="418"/>
      <c r="HNX7" s="418"/>
      <c r="HNY7" s="418"/>
      <c r="HNZ7" s="418"/>
      <c r="HOA7" s="418"/>
      <c r="HOB7" s="418"/>
      <c r="HOC7" s="418"/>
      <c r="HOD7" s="418"/>
      <c r="HOE7" s="418"/>
      <c r="HOF7" s="418"/>
      <c r="HOG7" s="418"/>
      <c r="HOH7" s="418"/>
      <c r="HOI7" s="418"/>
      <c r="HOJ7" s="418"/>
      <c r="HOK7" s="418"/>
      <c r="HOL7" s="418"/>
      <c r="HOM7" s="418"/>
      <c r="HON7" s="418"/>
      <c r="HOO7" s="418"/>
      <c r="HOP7" s="418"/>
      <c r="HOQ7" s="418"/>
      <c r="HOR7" s="418"/>
      <c r="HOS7" s="418"/>
      <c r="HOT7" s="418"/>
      <c r="HOU7" s="418"/>
      <c r="HOV7" s="418"/>
      <c r="HOW7" s="418"/>
      <c r="HOX7" s="418"/>
      <c r="HOY7" s="418"/>
      <c r="HOZ7" s="418"/>
      <c r="HPA7" s="418"/>
      <c r="HPB7" s="418"/>
      <c r="HPC7" s="418"/>
      <c r="HPD7" s="418"/>
      <c r="HPE7" s="418"/>
      <c r="HPF7" s="418"/>
      <c r="HPG7" s="418"/>
      <c r="HPH7" s="418"/>
      <c r="HPI7" s="418"/>
      <c r="HPJ7" s="418"/>
      <c r="HPK7" s="418"/>
      <c r="HPL7" s="418"/>
      <c r="HPM7" s="418"/>
      <c r="HPN7" s="418"/>
      <c r="HPO7" s="418"/>
      <c r="HPP7" s="418"/>
      <c r="HPQ7" s="418"/>
      <c r="HPR7" s="418"/>
      <c r="HPS7" s="418"/>
      <c r="HPT7" s="418"/>
      <c r="HPU7" s="418"/>
      <c r="HPV7" s="418"/>
      <c r="HPW7" s="418"/>
      <c r="HPX7" s="418"/>
      <c r="HPY7" s="418"/>
      <c r="HPZ7" s="418"/>
      <c r="HQA7" s="418"/>
      <c r="HQB7" s="418"/>
      <c r="HQC7" s="418"/>
      <c r="HQD7" s="418"/>
      <c r="HQE7" s="418"/>
      <c r="HQF7" s="418"/>
      <c r="HQG7" s="418"/>
      <c r="HQH7" s="418"/>
      <c r="HQI7" s="418"/>
      <c r="HQJ7" s="418"/>
      <c r="HQK7" s="418"/>
      <c r="HQL7" s="418"/>
      <c r="HQM7" s="418"/>
      <c r="HQN7" s="418"/>
      <c r="HQO7" s="418"/>
      <c r="HQP7" s="418"/>
      <c r="HQQ7" s="418"/>
      <c r="HQR7" s="418"/>
      <c r="HQS7" s="418"/>
      <c r="HQT7" s="418"/>
      <c r="HQU7" s="418"/>
      <c r="HQV7" s="418"/>
      <c r="HQW7" s="418"/>
      <c r="HQX7" s="418"/>
      <c r="HQY7" s="418"/>
      <c r="HQZ7" s="418"/>
      <c r="HRA7" s="418"/>
      <c r="HRB7" s="418"/>
      <c r="HRC7" s="418"/>
      <c r="HRD7" s="418"/>
      <c r="HRE7" s="418"/>
      <c r="HRF7" s="418"/>
      <c r="HRG7" s="418"/>
      <c r="HRH7" s="418"/>
      <c r="HRI7" s="418"/>
      <c r="HRJ7" s="418"/>
      <c r="HRK7" s="418"/>
      <c r="HRL7" s="418"/>
      <c r="HRM7" s="418"/>
      <c r="HRN7" s="418"/>
      <c r="HRO7" s="418"/>
      <c r="HRP7" s="418"/>
      <c r="HRQ7" s="418"/>
      <c r="HRR7" s="418"/>
      <c r="HRS7" s="418"/>
      <c r="HRT7" s="418"/>
      <c r="HRU7" s="418"/>
      <c r="HRV7" s="418"/>
      <c r="HRW7" s="418"/>
      <c r="HRX7" s="418"/>
      <c r="HRY7" s="418"/>
      <c r="HRZ7" s="418"/>
      <c r="HSA7" s="418"/>
      <c r="HSB7" s="418"/>
      <c r="HSC7" s="418"/>
      <c r="HSD7" s="418"/>
      <c r="HSE7" s="418"/>
      <c r="HSF7" s="418"/>
      <c r="HSG7" s="418"/>
      <c r="HSH7" s="418"/>
      <c r="HSI7" s="418"/>
      <c r="HSJ7" s="418"/>
      <c r="HSK7" s="418"/>
      <c r="HSL7" s="418"/>
      <c r="HSM7" s="418"/>
      <c r="HSN7" s="418"/>
      <c r="HSO7" s="418"/>
      <c r="HSP7" s="418"/>
      <c r="HSQ7" s="418"/>
      <c r="HSR7" s="418"/>
      <c r="HSS7" s="418"/>
      <c r="HST7" s="418"/>
      <c r="HSU7" s="418"/>
      <c r="HSV7" s="418"/>
      <c r="HSW7" s="418"/>
      <c r="HSX7" s="418"/>
      <c r="HSY7" s="418"/>
      <c r="HSZ7" s="418"/>
      <c r="HTA7" s="418"/>
      <c r="HTB7" s="418"/>
      <c r="HTC7" s="418"/>
      <c r="HTD7" s="418"/>
      <c r="HTE7" s="418"/>
      <c r="HTF7" s="418"/>
      <c r="HTG7" s="418"/>
      <c r="HTH7" s="418"/>
      <c r="HTI7" s="418"/>
      <c r="HTJ7" s="418"/>
      <c r="HTK7" s="418"/>
      <c r="HTL7" s="418"/>
      <c r="HTM7" s="418"/>
      <c r="HTN7" s="418"/>
      <c r="HTO7" s="418"/>
      <c r="HTP7" s="418"/>
      <c r="HTQ7" s="418"/>
      <c r="HTR7" s="418"/>
      <c r="HTS7" s="418"/>
      <c r="HTT7" s="418"/>
      <c r="HTU7" s="418"/>
      <c r="HTV7" s="418"/>
      <c r="HTW7" s="418"/>
      <c r="HTX7" s="418"/>
      <c r="HTY7" s="418"/>
      <c r="HTZ7" s="418"/>
      <c r="HUA7" s="418"/>
      <c r="HUB7" s="418"/>
      <c r="HUC7" s="418"/>
      <c r="HUD7" s="418"/>
      <c r="HUE7" s="418"/>
      <c r="HUF7" s="418"/>
      <c r="HUG7" s="418"/>
      <c r="HUH7" s="418"/>
      <c r="HUI7" s="418"/>
      <c r="HUJ7" s="418"/>
      <c r="HUK7" s="418"/>
      <c r="HUL7" s="418"/>
      <c r="HUM7" s="418"/>
      <c r="HUN7" s="418"/>
      <c r="HUO7" s="418"/>
      <c r="HUP7" s="418"/>
      <c r="HUQ7" s="418"/>
      <c r="HUR7" s="418"/>
      <c r="HUS7" s="418"/>
      <c r="HUT7" s="418"/>
      <c r="HUU7" s="418"/>
      <c r="HUV7" s="418"/>
      <c r="HUW7" s="418"/>
      <c r="HUX7" s="418"/>
      <c r="HUY7" s="418"/>
      <c r="HUZ7" s="418"/>
      <c r="HVA7" s="418"/>
      <c r="HVB7" s="418"/>
      <c r="HVC7" s="418"/>
      <c r="HVD7" s="418"/>
      <c r="HVE7" s="418"/>
      <c r="HVF7" s="418"/>
      <c r="HVG7" s="418"/>
      <c r="HVH7" s="418"/>
      <c r="HVI7" s="418"/>
      <c r="HVJ7" s="418"/>
      <c r="HVK7" s="418"/>
      <c r="HVL7" s="418"/>
      <c r="HVM7" s="418"/>
      <c r="HVN7" s="418"/>
      <c r="HVO7" s="418"/>
      <c r="HVP7" s="418"/>
      <c r="HVQ7" s="418"/>
      <c r="HVR7" s="418"/>
      <c r="HVS7" s="418"/>
      <c r="HVT7" s="418"/>
      <c r="HVU7" s="418"/>
      <c r="HVV7" s="418"/>
      <c r="HVW7" s="418"/>
      <c r="HVX7" s="418"/>
      <c r="HVY7" s="418"/>
      <c r="HVZ7" s="418"/>
      <c r="HWA7" s="418"/>
      <c r="HWB7" s="418"/>
      <c r="HWC7" s="418"/>
      <c r="HWD7" s="418"/>
      <c r="HWE7" s="418"/>
      <c r="HWF7" s="418"/>
      <c r="HWG7" s="418"/>
      <c r="HWH7" s="418"/>
      <c r="HWI7" s="418"/>
      <c r="HWJ7" s="418"/>
      <c r="HWK7" s="418"/>
      <c r="HWL7" s="418"/>
      <c r="HWM7" s="418"/>
      <c r="HWN7" s="418"/>
      <c r="HWO7" s="418"/>
      <c r="HWP7" s="418"/>
      <c r="HWQ7" s="418"/>
      <c r="HWR7" s="418"/>
      <c r="HWS7" s="418"/>
      <c r="HWT7" s="418"/>
      <c r="HWU7" s="418"/>
      <c r="HWV7" s="418"/>
      <c r="HWW7" s="418"/>
      <c r="HWX7" s="418"/>
      <c r="HWY7" s="418"/>
      <c r="HWZ7" s="418"/>
      <c r="HXA7" s="418"/>
      <c r="HXB7" s="418"/>
      <c r="HXC7" s="418"/>
      <c r="HXD7" s="418"/>
      <c r="HXE7" s="418"/>
      <c r="HXF7" s="418"/>
      <c r="HXG7" s="418"/>
      <c r="HXH7" s="418"/>
      <c r="HXI7" s="418"/>
      <c r="HXJ7" s="418"/>
      <c r="HXK7" s="418"/>
      <c r="HXL7" s="418"/>
      <c r="HXM7" s="418"/>
      <c r="HXN7" s="418"/>
      <c r="HXO7" s="418"/>
      <c r="HXP7" s="418"/>
      <c r="HXQ7" s="418"/>
      <c r="HXR7" s="418"/>
      <c r="HXS7" s="418"/>
      <c r="HXT7" s="418"/>
      <c r="HXU7" s="418"/>
      <c r="HXV7" s="418"/>
      <c r="HXW7" s="418"/>
      <c r="HXX7" s="418"/>
      <c r="HXY7" s="418"/>
      <c r="HXZ7" s="418"/>
      <c r="HYA7" s="418"/>
      <c r="HYB7" s="418"/>
      <c r="HYC7" s="418"/>
      <c r="HYD7" s="418"/>
      <c r="HYE7" s="418"/>
      <c r="HYF7" s="418"/>
      <c r="HYG7" s="418"/>
      <c r="HYH7" s="418"/>
      <c r="HYI7" s="418"/>
      <c r="HYJ7" s="418"/>
      <c r="HYK7" s="418"/>
      <c r="HYL7" s="418"/>
      <c r="HYM7" s="418"/>
      <c r="HYN7" s="418"/>
      <c r="HYO7" s="418"/>
      <c r="HYP7" s="418"/>
      <c r="HYQ7" s="418"/>
      <c r="HYR7" s="418"/>
      <c r="HYS7" s="418"/>
      <c r="HYT7" s="418"/>
      <c r="HYU7" s="418"/>
      <c r="HYV7" s="418"/>
      <c r="HYW7" s="418"/>
      <c r="HYX7" s="418"/>
      <c r="HYY7" s="418"/>
      <c r="HYZ7" s="418"/>
      <c r="HZA7" s="418"/>
      <c r="HZB7" s="418"/>
      <c r="HZC7" s="418"/>
      <c r="HZD7" s="418"/>
      <c r="HZE7" s="418"/>
      <c r="HZF7" s="418"/>
      <c r="HZG7" s="418"/>
      <c r="HZH7" s="418"/>
      <c r="HZI7" s="418"/>
      <c r="HZJ7" s="418"/>
      <c r="HZK7" s="418"/>
      <c r="HZL7" s="418"/>
      <c r="HZM7" s="418"/>
      <c r="HZN7" s="418"/>
      <c r="HZO7" s="418"/>
      <c r="HZP7" s="418"/>
      <c r="HZQ7" s="418"/>
      <c r="HZR7" s="418"/>
      <c r="HZS7" s="418"/>
      <c r="HZT7" s="418"/>
      <c r="HZU7" s="418"/>
      <c r="HZV7" s="418"/>
      <c r="HZW7" s="418"/>
      <c r="HZX7" s="418"/>
      <c r="HZY7" s="418"/>
      <c r="HZZ7" s="418"/>
      <c r="IAA7" s="418"/>
      <c r="IAB7" s="418"/>
      <c r="IAC7" s="418"/>
      <c r="IAD7" s="418"/>
      <c r="IAE7" s="418"/>
      <c r="IAF7" s="418"/>
      <c r="IAG7" s="418"/>
      <c r="IAH7" s="418"/>
      <c r="IAI7" s="418"/>
      <c r="IAJ7" s="418"/>
      <c r="IAK7" s="418"/>
      <c r="IAL7" s="418"/>
      <c r="IAM7" s="418"/>
      <c r="IAN7" s="418"/>
      <c r="IAO7" s="418"/>
      <c r="IAP7" s="418"/>
      <c r="IAQ7" s="418"/>
      <c r="IAR7" s="418"/>
      <c r="IAS7" s="418"/>
      <c r="IAT7" s="418"/>
      <c r="IAU7" s="418"/>
      <c r="IAV7" s="418"/>
      <c r="IAW7" s="418"/>
      <c r="IAX7" s="418"/>
      <c r="IAY7" s="418"/>
      <c r="IAZ7" s="418"/>
      <c r="IBA7" s="418"/>
      <c r="IBB7" s="418"/>
      <c r="IBC7" s="418"/>
      <c r="IBD7" s="418"/>
      <c r="IBE7" s="418"/>
      <c r="IBF7" s="418"/>
      <c r="IBG7" s="418"/>
      <c r="IBH7" s="418"/>
      <c r="IBI7" s="418"/>
      <c r="IBJ7" s="418"/>
      <c r="IBK7" s="418"/>
      <c r="IBL7" s="418"/>
      <c r="IBM7" s="418"/>
      <c r="IBN7" s="418"/>
      <c r="IBO7" s="418"/>
      <c r="IBP7" s="418"/>
      <c r="IBQ7" s="418"/>
      <c r="IBR7" s="418"/>
      <c r="IBS7" s="418"/>
      <c r="IBT7" s="418"/>
      <c r="IBU7" s="418"/>
      <c r="IBV7" s="418"/>
      <c r="IBW7" s="418"/>
      <c r="IBX7" s="418"/>
      <c r="IBY7" s="418"/>
      <c r="IBZ7" s="418"/>
      <c r="ICA7" s="418"/>
      <c r="ICB7" s="418"/>
      <c r="ICC7" s="418"/>
      <c r="ICD7" s="418"/>
      <c r="ICE7" s="418"/>
      <c r="ICF7" s="418"/>
      <c r="ICG7" s="418"/>
      <c r="ICH7" s="418"/>
      <c r="ICI7" s="418"/>
      <c r="ICJ7" s="418"/>
      <c r="ICK7" s="418"/>
      <c r="ICL7" s="418"/>
      <c r="ICM7" s="418"/>
      <c r="ICN7" s="418"/>
      <c r="ICO7" s="418"/>
      <c r="ICP7" s="418"/>
      <c r="ICQ7" s="418"/>
      <c r="ICR7" s="418"/>
      <c r="ICS7" s="418"/>
      <c r="ICT7" s="418"/>
      <c r="ICU7" s="418"/>
      <c r="ICV7" s="418"/>
      <c r="ICW7" s="418"/>
      <c r="ICX7" s="418"/>
      <c r="ICY7" s="418"/>
      <c r="ICZ7" s="418"/>
      <c r="IDA7" s="418"/>
      <c r="IDB7" s="418"/>
      <c r="IDC7" s="418"/>
      <c r="IDD7" s="418"/>
      <c r="IDE7" s="418"/>
      <c r="IDF7" s="418"/>
      <c r="IDG7" s="418"/>
      <c r="IDH7" s="418"/>
      <c r="IDI7" s="418"/>
      <c r="IDJ7" s="418"/>
      <c r="IDK7" s="418"/>
      <c r="IDL7" s="418"/>
      <c r="IDM7" s="418"/>
      <c r="IDN7" s="418"/>
      <c r="IDO7" s="418"/>
      <c r="IDP7" s="418"/>
      <c r="IDQ7" s="418"/>
      <c r="IDR7" s="418"/>
      <c r="IDS7" s="418"/>
      <c r="IDT7" s="418"/>
      <c r="IDU7" s="418"/>
      <c r="IDV7" s="418"/>
      <c r="IDW7" s="418"/>
      <c r="IDX7" s="418"/>
      <c r="IDY7" s="418"/>
      <c r="IDZ7" s="418"/>
      <c r="IEA7" s="418"/>
      <c r="IEB7" s="418"/>
      <c r="IEC7" s="418"/>
      <c r="IED7" s="418"/>
      <c r="IEE7" s="418"/>
      <c r="IEF7" s="418"/>
      <c r="IEG7" s="418"/>
      <c r="IEH7" s="418"/>
      <c r="IEI7" s="418"/>
      <c r="IEJ7" s="418"/>
      <c r="IEK7" s="418"/>
      <c r="IEL7" s="418"/>
      <c r="IEM7" s="418"/>
      <c r="IEN7" s="418"/>
      <c r="IEO7" s="418"/>
      <c r="IEP7" s="418"/>
      <c r="IEQ7" s="418"/>
      <c r="IER7" s="418"/>
      <c r="IES7" s="418"/>
      <c r="IET7" s="418"/>
      <c r="IEU7" s="418"/>
      <c r="IEV7" s="418"/>
      <c r="IEW7" s="418"/>
      <c r="IEX7" s="418"/>
      <c r="IEY7" s="418"/>
      <c r="IEZ7" s="418"/>
      <c r="IFA7" s="418"/>
      <c r="IFB7" s="418"/>
      <c r="IFC7" s="418"/>
      <c r="IFD7" s="418"/>
      <c r="IFE7" s="418"/>
      <c r="IFF7" s="418"/>
      <c r="IFG7" s="418"/>
      <c r="IFH7" s="418"/>
      <c r="IFI7" s="418"/>
      <c r="IFJ7" s="418"/>
      <c r="IFK7" s="418"/>
      <c r="IFL7" s="418"/>
      <c r="IFM7" s="418"/>
      <c r="IFN7" s="418"/>
      <c r="IFO7" s="418"/>
      <c r="IFP7" s="418"/>
      <c r="IFQ7" s="418"/>
      <c r="IFR7" s="418"/>
      <c r="IFS7" s="418"/>
      <c r="IFT7" s="418"/>
      <c r="IFU7" s="418"/>
      <c r="IFV7" s="418"/>
      <c r="IFW7" s="418"/>
      <c r="IFX7" s="418"/>
      <c r="IFY7" s="418"/>
      <c r="IFZ7" s="418"/>
      <c r="IGA7" s="418"/>
      <c r="IGB7" s="418"/>
      <c r="IGC7" s="418"/>
      <c r="IGD7" s="418"/>
      <c r="IGE7" s="418"/>
      <c r="IGF7" s="418"/>
      <c r="IGG7" s="418"/>
      <c r="IGH7" s="418"/>
      <c r="IGI7" s="418"/>
      <c r="IGJ7" s="418"/>
      <c r="IGK7" s="418"/>
      <c r="IGL7" s="418"/>
      <c r="IGM7" s="418"/>
      <c r="IGN7" s="418"/>
      <c r="IGO7" s="418"/>
      <c r="IGP7" s="418"/>
      <c r="IGQ7" s="418"/>
      <c r="IGR7" s="418"/>
      <c r="IGS7" s="418"/>
      <c r="IGT7" s="418"/>
      <c r="IGU7" s="418"/>
      <c r="IGV7" s="418"/>
      <c r="IGW7" s="418"/>
      <c r="IGX7" s="418"/>
      <c r="IGY7" s="418"/>
      <c r="IGZ7" s="418"/>
      <c r="IHA7" s="418"/>
      <c r="IHB7" s="418"/>
      <c r="IHC7" s="418"/>
      <c r="IHD7" s="418"/>
      <c r="IHE7" s="418"/>
      <c r="IHF7" s="418"/>
      <c r="IHG7" s="418"/>
      <c r="IHH7" s="418"/>
      <c r="IHI7" s="418"/>
      <c r="IHJ7" s="418"/>
      <c r="IHK7" s="418"/>
      <c r="IHL7" s="418"/>
      <c r="IHM7" s="418"/>
      <c r="IHN7" s="418"/>
      <c r="IHO7" s="418"/>
      <c r="IHP7" s="418"/>
      <c r="IHQ7" s="418"/>
      <c r="IHR7" s="418"/>
      <c r="IHS7" s="418"/>
      <c r="IHT7" s="418"/>
      <c r="IHU7" s="418"/>
      <c r="IHV7" s="418"/>
      <c r="IHW7" s="418"/>
      <c r="IHX7" s="418"/>
      <c r="IHY7" s="418"/>
      <c r="IHZ7" s="418"/>
      <c r="IIA7" s="418"/>
      <c r="IIB7" s="418"/>
      <c r="IIC7" s="418"/>
      <c r="IID7" s="418"/>
      <c r="IIE7" s="418"/>
      <c r="IIF7" s="418"/>
      <c r="IIG7" s="418"/>
      <c r="IIH7" s="418"/>
      <c r="III7" s="418"/>
      <c r="IIJ7" s="418"/>
      <c r="IIK7" s="418"/>
      <c r="IIL7" s="418"/>
      <c r="IIM7" s="418"/>
      <c r="IIN7" s="418"/>
      <c r="IIO7" s="418"/>
      <c r="IIP7" s="418"/>
      <c r="IIQ7" s="418"/>
      <c r="IIR7" s="418"/>
      <c r="IIS7" s="418"/>
      <c r="IIT7" s="418"/>
      <c r="IIU7" s="418"/>
      <c r="IIV7" s="418"/>
      <c r="IIW7" s="418"/>
      <c r="IIX7" s="418"/>
      <c r="IIY7" s="418"/>
      <c r="IIZ7" s="418"/>
      <c r="IJA7" s="418"/>
      <c r="IJB7" s="418"/>
      <c r="IJC7" s="418"/>
      <c r="IJD7" s="418"/>
      <c r="IJE7" s="418"/>
      <c r="IJF7" s="418"/>
      <c r="IJG7" s="418"/>
      <c r="IJH7" s="418"/>
      <c r="IJI7" s="418"/>
      <c r="IJJ7" s="418"/>
      <c r="IJK7" s="418"/>
      <c r="IJL7" s="418"/>
      <c r="IJM7" s="418"/>
      <c r="IJN7" s="418"/>
      <c r="IJO7" s="418"/>
      <c r="IJP7" s="418"/>
      <c r="IJQ7" s="418"/>
      <c r="IJR7" s="418"/>
      <c r="IJS7" s="418"/>
      <c r="IJT7" s="418"/>
      <c r="IJU7" s="418"/>
      <c r="IJV7" s="418"/>
      <c r="IJW7" s="418"/>
      <c r="IJX7" s="418"/>
      <c r="IJY7" s="418"/>
      <c r="IJZ7" s="418"/>
      <c r="IKA7" s="418"/>
      <c r="IKB7" s="418"/>
      <c r="IKC7" s="418"/>
      <c r="IKD7" s="418"/>
      <c r="IKE7" s="418"/>
      <c r="IKF7" s="418"/>
      <c r="IKG7" s="418"/>
      <c r="IKH7" s="418"/>
      <c r="IKI7" s="418"/>
      <c r="IKJ7" s="418"/>
      <c r="IKK7" s="418"/>
      <c r="IKL7" s="418"/>
      <c r="IKM7" s="418"/>
      <c r="IKN7" s="418"/>
      <c r="IKO7" s="418"/>
      <c r="IKP7" s="418"/>
      <c r="IKQ7" s="418"/>
      <c r="IKR7" s="418"/>
      <c r="IKS7" s="418"/>
      <c r="IKT7" s="418"/>
      <c r="IKU7" s="418"/>
      <c r="IKV7" s="418"/>
      <c r="IKW7" s="418"/>
      <c r="IKX7" s="418"/>
      <c r="IKY7" s="418"/>
      <c r="IKZ7" s="418"/>
      <c r="ILA7" s="418"/>
      <c r="ILB7" s="418"/>
      <c r="ILC7" s="418"/>
      <c r="ILD7" s="418"/>
      <c r="ILE7" s="418"/>
      <c r="ILF7" s="418"/>
      <c r="ILG7" s="418"/>
      <c r="ILH7" s="418"/>
      <c r="ILI7" s="418"/>
      <c r="ILJ7" s="418"/>
      <c r="ILK7" s="418"/>
      <c r="ILL7" s="418"/>
      <c r="ILM7" s="418"/>
      <c r="ILN7" s="418"/>
      <c r="ILO7" s="418"/>
      <c r="ILP7" s="418"/>
      <c r="ILQ7" s="418"/>
      <c r="ILR7" s="418"/>
      <c r="ILS7" s="418"/>
      <c r="ILT7" s="418"/>
      <c r="ILU7" s="418"/>
      <c r="ILV7" s="418"/>
      <c r="ILW7" s="418"/>
      <c r="ILX7" s="418"/>
      <c r="ILY7" s="418"/>
      <c r="ILZ7" s="418"/>
      <c r="IMA7" s="418"/>
      <c r="IMB7" s="418"/>
      <c r="IMC7" s="418"/>
      <c r="IMD7" s="418"/>
      <c r="IME7" s="418"/>
      <c r="IMF7" s="418"/>
      <c r="IMG7" s="418"/>
      <c r="IMH7" s="418"/>
      <c r="IMI7" s="418"/>
      <c r="IMJ7" s="418"/>
      <c r="IMK7" s="418"/>
      <c r="IML7" s="418"/>
      <c r="IMM7" s="418"/>
      <c r="IMN7" s="418"/>
      <c r="IMO7" s="418"/>
      <c r="IMP7" s="418"/>
      <c r="IMQ7" s="418"/>
      <c r="IMR7" s="418"/>
      <c r="IMS7" s="418"/>
      <c r="IMT7" s="418"/>
      <c r="IMU7" s="418"/>
      <c r="IMV7" s="418"/>
      <c r="IMW7" s="418"/>
      <c r="IMX7" s="418"/>
      <c r="IMY7" s="418"/>
      <c r="IMZ7" s="418"/>
      <c r="INA7" s="418"/>
      <c r="INB7" s="418"/>
      <c r="INC7" s="418"/>
      <c r="IND7" s="418"/>
      <c r="INE7" s="418"/>
      <c r="INF7" s="418"/>
      <c r="ING7" s="418"/>
      <c r="INH7" s="418"/>
      <c r="INI7" s="418"/>
      <c r="INJ7" s="418"/>
      <c r="INK7" s="418"/>
      <c r="INL7" s="418"/>
      <c r="INM7" s="418"/>
      <c r="INN7" s="418"/>
      <c r="INO7" s="418"/>
      <c r="INP7" s="418"/>
      <c r="INQ7" s="418"/>
      <c r="INR7" s="418"/>
      <c r="INS7" s="418"/>
      <c r="INT7" s="418"/>
      <c r="INU7" s="418"/>
      <c r="INV7" s="418"/>
      <c r="INW7" s="418"/>
      <c r="INX7" s="418"/>
      <c r="INY7" s="418"/>
      <c r="INZ7" s="418"/>
      <c r="IOA7" s="418"/>
      <c r="IOB7" s="418"/>
      <c r="IOC7" s="418"/>
      <c r="IOD7" s="418"/>
      <c r="IOE7" s="418"/>
      <c r="IOF7" s="418"/>
      <c r="IOG7" s="418"/>
      <c r="IOH7" s="418"/>
      <c r="IOI7" s="418"/>
      <c r="IOJ7" s="418"/>
      <c r="IOK7" s="418"/>
      <c r="IOL7" s="418"/>
      <c r="IOM7" s="418"/>
      <c r="ION7" s="418"/>
      <c r="IOO7" s="418"/>
      <c r="IOP7" s="418"/>
      <c r="IOQ7" s="418"/>
      <c r="IOR7" s="418"/>
      <c r="IOS7" s="418"/>
      <c r="IOT7" s="418"/>
      <c r="IOU7" s="418"/>
      <c r="IOV7" s="418"/>
      <c r="IOW7" s="418"/>
      <c r="IOX7" s="418"/>
      <c r="IOY7" s="418"/>
      <c r="IOZ7" s="418"/>
      <c r="IPA7" s="418"/>
      <c r="IPB7" s="418"/>
      <c r="IPC7" s="418"/>
      <c r="IPD7" s="418"/>
      <c r="IPE7" s="418"/>
      <c r="IPF7" s="418"/>
      <c r="IPG7" s="418"/>
      <c r="IPH7" s="418"/>
      <c r="IPI7" s="418"/>
      <c r="IPJ7" s="418"/>
      <c r="IPK7" s="418"/>
      <c r="IPL7" s="418"/>
      <c r="IPM7" s="418"/>
      <c r="IPN7" s="418"/>
      <c r="IPO7" s="418"/>
      <c r="IPP7" s="418"/>
      <c r="IPQ7" s="418"/>
      <c r="IPR7" s="418"/>
      <c r="IPS7" s="418"/>
      <c r="IPT7" s="418"/>
      <c r="IPU7" s="418"/>
      <c r="IPV7" s="418"/>
      <c r="IPW7" s="418"/>
      <c r="IPX7" s="418"/>
      <c r="IPY7" s="418"/>
      <c r="IPZ7" s="418"/>
      <c r="IQA7" s="418"/>
      <c r="IQB7" s="418"/>
      <c r="IQC7" s="418"/>
      <c r="IQD7" s="418"/>
      <c r="IQE7" s="418"/>
      <c r="IQF7" s="418"/>
      <c r="IQG7" s="418"/>
      <c r="IQH7" s="418"/>
      <c r="IQI7" s="418"/>
      <c r="IQJ7" s="418"/>
      <c r="IQK7" s="418"/>
      <c r="IQL7" s="418"/>
      <c r="IQM7" s="418"/>
      <c r="IQN7" s="418"/>
      <c r="IQO7" s="418"/>
      <c r="IQP7" s="418"/>
      <c r="IQQ7" s="418"/>
      <c r="IQR7" s="418"/>
      <c r="IQS7" s="418"/>
      <c r="IQT7" s="418"/>
      <c r="IQU7" s="418"/>
      <c r="IQV7" s="418"/>
      <c r="IQW7" s="418"/>
      <c r="IQX7" s="418"/>
      <c r="IQY7" s="418"/>
      <c r="IQZ7" s="418"/>
      <c r="IRA7" s="418"/>
      <c r="IRB7" s="418"/>
      <c r="IRC7" s="418"/>
      <c r="IRD7" s="418"/>
      <c r="IRE7" s="418"/>
      <c r="IRF7" s="418"/>
      <c r="IRG7" s="418"/>
      <c r="IRH7" s="418"/>
      <c r="IRI7" s="418"/>
      <c r="IRJ7" s="418"/>
      <c r="IRK7" s="418"/>
      <c r="IRL7" s="418"/>
      <c r="IRM7" s="418"/>
      <c r="IRN7" s="418"/>
      <c r="IRO7" s="418"/>
      <c r="IRP7" s="418"/>
      <c r="IRQ7" s="418"/>
      <c r="IRR7" s="418"/>
      <c r="IRS7" s="418"/>
      <c r="IRT7" s="418"/>
      <c r="IRU7" s="418"/>
      <c r="IRV7" s="418"/>
      <c r="IRW7" s="418"/>
      <c r="IRX7" s="418"/>
      <c r="IRY7" s="418"/>
      <c r="IRZ7" s="418"/>
      <c r="ISA7" s="418"/>
      <c r="ISB7" s="418"/>
      <c r="ISC7" s="418"/>
      <c r="ISD7" s="418"/>
      <c r="ISE7" s="418"/>
      <c r="ISF7" s="418"/>
      <c r="ISG7" s="418"/>
      <c r="ISH7" s="418"/>
      <c r="ISI7" s="418"/>
      <c r="ISJ7" s="418"/>
      <c r="ISK7" s="418"/>
      <c r="ISL7" s="418"/>
      <c r="ISM7" s="418"/>
      <c r="ISN7" s="418"/>
      <c r="ISO7" s="418"/>
      <c r="ISP7" s="418"/>
      <c r="ISQ7" s="418"/>
      <c r="ISR7" s="418"/>
      <c r="ISS7" s="418"/>
      <c r="IST7" s="418"/>
      <c r="ISU7" s="418"/>
      <c r="ISV7" s="418"/>
      <c r="ISW7" s="418"/>
      <c r="ISX7" s="418"/>
      <c r="ISY7" s="418"/>
      <c r="ISZ7" s="418"/>
      <c r="ITA7" s="418"/>
      <c r="ITB7" s="418"/>
      <c r="ITC7" s="418"/>
      <c r="ITD7" s="418"/>
      <c r="ITE7" s="418"/>
      <c r="ITF7" s="418"/>
      <c r="ITG7" s="418"/>
      <c r="ITH7" s="418"/>
      <c r="ITI7" s="418"/>
      <c r="ITJ7" s="418"/>
      <c r="ITK7" s="418"/>
      <c r="ITL7" s="418"/>
      <c r="ITM7" s="418"/>
      <c r="ITN7" s="418"/>
      <c r="ITO7" s="418"/>
      <c r="ITP7" s="418"/>
      <c r="ITQ7" s="418"/>
      <c r="ITR7" s="418"/>
      <c r="ITS7" s="418"/>
      <c r="ITT7" s="418"/>
      <c r="ITU7" s="418"/>
      <c r="ITV7" s="418"/>
      <c r="ITW7" s="418"/>
      <c r="ITX7" s="418"/>
      <c r="ITY7" s="418"/>
      <c r="ITZ7" s="418"/>
      <c r="IUA7" s="418"/>
      <c r="IUB7" s="418"/>
      <c r="IUC7" s="418"/>
      <c r="IUD7" s="418"/>
      <c r="IUE7" s="418"/>
      <c r="IUF7" s="418"/>
      <c r="IUG7" s="418"/>
      <c r="IUH7" s="418"/>
      <c r="IUI7" s="418"/>
      <c r="IUJ7" s="418"/>
      <c r="IUK7" s="418"/>
      <c r="IUL7" s="418"/>
      <c r="IUM7" s="418"/>
      <c r="IUN7" s="418"/>
      <c r="IUO7" s="418"/>
      <c r="IUP7" s="418"/>
      <c r="IUQ7" s="418"/>
      <c r="IUR7" s="418"/>
      <c r="IUS7" s="418"/>
      <c r="IUT7" s="418"/>
      <c r="IUU7" s="418"/>
      <c r="IUV7" s="418"/>
      <c r="IUW7" s="418"/>
      <c r="IUX7" s="418"/>
      <c r="IUY7" s="418"/>
      <c r="IUZ7" s="418"/>
      <c r="IVA7" s="418"/>
      <c r="IVB7" s="418"/>
      <c r="IVC7" s="418"/>
      <c r="IVD7" s="418"/>
      <c r="IVE7" s="418"/>
      <c r="IVF7" s="418"/>
      <c r="IVG7" s="418"/>
      <c r="IVH7" s="418"/>
      <c r="IVI7" s="418"/>
      <c r="IVJ7" s="418"/>
      <c r="IVK7" s="418"/>
      <c r="IVL7" s="418"/>
      <c r="IVM7" s="418"/>
      <c r="IVN7" s="418"/>
      <c r="IVO7" s="418"/>
      <c r="IVP7" s="418"/>
      <c r="IVQ7" s="418"/>
      <c r="IVR7" s="418"/>
      <c r="IVS7" s="418"/>
      <c r="IVT7" s="418"/>
      <c r="IVU7" s="418"/>
      <c r="IVV7" s="418"/>
      <c r="IVW7" s="418"/>
      <c r="IVX7" s="418"/>
      <c r="IVY7" s="418"/>
      <c r="IVZ7" s="418"/>
      <c r="IWA7" s="418"/>
      <c r="IWB7" s="418"/>
      <c r="IWC7" s="418"/>
      <c r="IWD7" s="418"/>
      <c r="IWE7" s="418"/>
      <c r="IWF7" s="418"/>
      <c r="IWG7" s="418"/>
      <c r="IWH7" s="418"/>
      <c r="IWI7" s="418"/>
      <c r="IWJ7" s="418"/>
      <c r="IWK7" s="418"/>
      <c r="IWL7" s="418"/>
      <c r="IWM7" s="418"/>
      <c r="IWN7" s="418"/>
      <c r="IWO7" s="418"/>
      <c r="IWP7" s="418"/>
      <c r="IWQ7" s="418"/>
      <c r="IWR7" s="418"/>
      <c r="IWS7" s="418"/>
      <c r="IWT7" s="418"/>
      <c r="IWU7" s="418"/>
      <c r="IWV7" s="418"/>
      <c r="IWW7" s="418"/>
      <c r="IWX7" s="418"/>
      <c r="IWY7" s="418"/>
      <c r="IWZ7" s="418"/>
      <c r="IXA7" s="418"/>
      <c r="IXB7" s="418"/>
      <c r="IXC7" s="418"/>
      <c r="IXD7" s="418"/>
      <c r="IXE7" s="418"/>
      <c r="IXF7" s="418"/>
      <c r="IXG7" s="418"/>
      <c r="IXH7" s="418"/>
      <c r="IXI7" s="418"/>
      <c r="IXJ7" s="418"/>
      <c r="IXK7" s="418"/>
      <c r="IXL7" s="418"/>
      <c r="IXM7" s="418"/>
      <c r="IXN7" s="418"/>
      <c r="IXO7" s="418"/>
      <c r="IXP7" s="418"/>
      <c r="IXQ7" s="418"/>
      <c r="IXR7" s="418"/>
      <c r="IXS7" s="418"/>
      <c r="IXT7" s="418"/>
      <c r="IXU7" s="418"/>
      <c r="IXV7" s="418"/>
      <c r="IXW7" s="418"/>
      <c r="IXX7" s="418"/>
      <c r="IXY7" s="418"/>
      <c r="IXZ7" s="418"/>
      <c r="IYA7" s="418"/>
      <c r="IYB7" s="418"/>
      <c r="IYC7" s="418"/>
      <c r="IYD7" s="418"/>
      <c r="IYE7" s="418"/>
      <c r="IYF7" s="418"/>
      <c r="IYG7" s="418"/>
      <c r="IYH7" s="418"/>
      <c r="IYI7" s="418"/>
      <c r="IYJ7" s="418"/>
      <c r="IYK7" s="418"/>
      <c r="IYL7" s="418"/>
      <c r="IYM7" s="418"/>
      <c r="IYN7" s="418"/>
      <c r="IYO7" s="418"/>
      <c r="IYP7" s="418"/>
      <c r="IYQ7" s="418"/>
      <c r="IYR7" s="418"/>
      <c r="IYS7" s="418"/>
      <c r="IYT7" s="418"/>
      <c r="IYU7" s="418"/>
      <c r="IYV7" s="418"/>
      <c r="IYW7" s="418"/>
      <c r="IYX7" s="418"/>
      <c r="IYY7" s="418"/>
      <c r="IYZ7" s="418"/>
      <c r="IZA7" s="418"/>
      <c r="IZB7" s="418"/>
      <c r="IZC7" s="418"/>
      <c r="IZD7" s="418"/>
      <c r="IZE7" s="418"/>
      <c r="IZF7" s="418"/>
      <c r="IZG7" s="418"/>
      <c r="IZH7" s="418"/>
      <c r="IZI7" s="418"/>
      <c r="IZJ7" s="418"/>
      <c r="IZK7" s="418"/>
      <c r="IZL7" s="418"/>
      <c r="IZM7" s="418"/>
      <c r="IZN7" s="418"/>
      <c r="IZO7" s="418"/>
      <c r="IZP7" s="418"/>
      <c r="IZQ7" s="418"/>
      <c r="IZR7" s="418"/>
      <c r="IZS7" s="418"/>
      <c r="IZT7" s="418"/>
      <c r="IZU7" s="418"/>
      <c r="IZV7" s="418"/>
      <c r="IZW7" s="418"/>
      <c r="IZX7" s="418"/>
      <c r="IZY7" s="418"/>
      <c r="IZZ7" s="418"/>
      <c r="JAA7" s="418"/>
      <c r="JAB7" s="418"/>
      <c r="JAC7" s="418"/>
      <c r="JAD7" s="418"/>
      <c r="JAE7" s="418"/>
      <c r="JAF7" s="418"/>
      <c r="JAG7" s="418"/>
      <c r="JAH7" s="418"/>
      <c r="JAI7" s="418"/>
      <c r="JAJ7" s="418"/>
      <c r="JAK7" s="418"/>
      <c r="JAL7" s="418"/>
      <c r="JAM7" s="418"/>
      <c r="JAN7" s="418"/>
      <c r="JAO7" s="418"/>
      <c r="JAP7" s="418"/>
      <c r="JAQ7" s="418"/>
      <c r="JAR7" s="418"/>
      <c r="JAS7" s="418"/>
      <c r="JAT7" s="418"/>
      <c r="JAU7" s="418"/>
      <c r="JAV7" s="418"/>
      <c r="JAW7" s="418"/>
      <c r="JAX7" s="418"/>
      <c r="JAY7" s="418"/>
      <c r="JAZ7" s="418"/>
      <c r="JBA7" s="418"/>
      <c r="JBB7" s="418"/>
      <c r="JBC7" s="418"/>
      <c r="JBD7" s="418"/>
      <c r="JBE7" s="418"/>
      <c r="JBF7" s="418"/>
      <c r="JBG7" s="418"/>
      <c r="JBH7" s="418"/>
      <c r="JBI7" s="418"/>
      <c r="JBJ7" s="418"/>
      <c r="JBK7" s="418"/>
      <c r="JBL7" s="418"/>
      <c r="JBM7" s="418"/>
      <c r="JBN7" s="418"/>
      <c r="JBO7" s="418"/>
      <c r="JBP7" s="418"/>
      <c r="JBQ7" s="418"/>
      <c r="JBR7" s="418"/>
      <c r="JBS7" s="418"/>
      <c r="JBT7" s="418"/>
      <c r="JBU7" s="418"/>
      <c r="JBV7" s="418"/>
      <c r="JBW7" s="418"/>
      <c r="JBX7" s="418"/>
      <c r="JBY7" s="418"/>
      <c r="JBZ7" s="418"/>
      <c r="JCA7" s="418"/>
      <c r="JCB7" s="418"/>
      <c r="JCC7" s="418"/>
      <c r="JCD7" s="418"/>
      <c r="JCE7" s="418"/>
      <c r="JCF7" s="418"/>
      <c r="JCG7" s="418"/>
      <c r="JCH7" s="418"/>
      <c r="JCI7" s="418"/>
      <c r="JCJ7" s="418"/>
      <c r="JCK7" s="418"/>
      <c r="JCL7" s="418"/>
      <c r="JCM7" s="418"/>
      <c r="JCN7" s="418"/>
      <c r="JCO7" s="418"/>
      <c r="JCP7" s="418"/>
      <c r="JCQ7" s="418"/>
      <c r="JCR7" s="418"/>
      <c r="JCS7" s="418"/>
      <c r="JCT7" s="418"/>
      <c r="JCU7" s="418"/>
      <c r="JCV7" s="418"/>
      <c r="JCW7" s="418"/>
      <c r="JCX7" s="418"/>
      <c r="JCY7" s="418"/>
      <c r="JCZ7" s="418"/>
      <c r="JDA7" s="418"/>
      <c r="JDB7" s="418"/>
      <c r="JDC7" s="418"/>
      <c r="JDD7" s="418"/>
      <c r="JDE7" s="418"/>
      <c r="JDF7" s="418"/>
      <c r="JDG7" s="418"/>
      <c r="JDH7" s="418"/>
      <c r="JDI7" s="418"/>
      <c r="JDJ7" s="418"/>
      <c r="JDK7" s="418"/>
      <c r="JDL7" s="418"/>
      <c r="JDM7" s="418"/>
      <c r="JDN7" s="418"/>
      <c r="JDO7" s="418"/>
      <c r="JDP7" s="418"/>
      <c r="JDQ7" s="418"/>
      <c r="JDR7" s="418"/>
      <c r="JDS7" s="418"/>
      <c r="JDT7" s="418"/>
      <c r="JDU7" s="418"/>
      <c r="JDV7" s="418"/>
      <c r="JDW7" s="418"/>
      <c r="JDX7" s="418"/>
      <c r="JDY7" s="418"/>
      <c r="JDZ7" s="418"/>
      <c r="JEA7" s="418"/>
      <c r="JEB7" s="418"/>
      <c r="JEC7" s="418"/>
      <c r="JED7" s="418"/>
      <c r="JEE7" s="418"/>
      <c r="JEF7" s="418"/>
      <c r="JEG7" s="418"/>
      <c r="JEH7" s="418"/>
      <c r="JEI7" s="418"/>
      <c r="JEJ7" s="418"/>
      <c r="JEK7" s="418"/>
      <c r="JEL7" s="418"/>
      <c r="JEM7" s="418"/>
      <c r="JEN7" s="418"/>
      <c r="JEO7" s="418"/>
      <c r="JEP7" s="418"/>
      <c r="JEQ7" s="418"/>
      <c r="JER7" s="418"/>
      <c r="JES7" s="418"/>
      <c r="JET7" s="418"/>
      <c r="JEU7" s="418"/>
      <c r="JEV7" s="418"/>
      <c r="JEW7" s="418"/>
      <c r="JEX7" s="418"/>
      <c r="JEY7" s="418"/>
      <c r="JEZ7" s="418"/>
      <c r="JFA7" s="418"/>
      <c r="JFB7" s="418"/>
      <c r="JFC7" s="418"/>
      <c r="JFD7" s="418"/>
      <c r="JFE7" s="418"/>
      <c r="JFF7" s="418"/>
      <c r="JFG7" s="418"/>
      <c r="JFH7" s="418"/>
      <c r="JFI7" s="418"/>
      <c r="JFJ7" s="418"/>
      <c r="JFK7" s="418"/>
      <c r="JFL7" s="418"/>
      <c r="JFM7" s="418"/>
      <c r="JFN7" s="418"/>
      <c r="JFO7" s="418"/>
      <c r="JFP7" s="418"/>
      <c r="JFQ7" s="418"/>
      <c r="JFR7" s="418"/>
      <c r="JFS7" s="418"/>
      <c r="JFT7" s="418"/>
      <c r="JFU7" s="418"/>
      <c r="JFV7" s="418"/>
      <c r="JFW7" s="418"/>
      <c r="JFX7" s="418"/>
      <c r="JFY7" s="418"/>
      <c r="JFZ7" s="418"/>
      <c r="JGA7" s="418"/>
      <c r="JGB7" s="418"/>
      <c r="JGC7" s="418"/>
      <c r="JGD7" s="418"/>
      <c r="JGE7" s="418"/>
      <c r="JGF7" s="418"/>
      <c r="JGG7" s="418"/>
      <c r="JGH7" s="418"/>
      <c r="JGI7" s="418"/>
      <c r="JGJ7" s="418"/>
      <c r="JGK7" s="418"/>
      <c r="JGL7" s="418"/>
      <c r="JGM7" s="418"/>
      <c r="JGN7" s="418"/>
      <c r="JGO7" s="418"/>
      <c r="JGP7" s="418"/>
      <c r="JGQ7" s="418"/>
      <c r="JGR7" s="418"/>
      <c r="JGS7" s="418"/>
      <c r="JGT7" s="418"/>
      <c r="JGU7" s="418"/>
      <c r="JGV7" s="418"/>
      <c r="JGW7" s="418"/>
      <c r="JGX7" s="418"/>
      <c r="JGY7" s="418"/>
      <c r="JGZ7" s="418"/>
      <c r="JHA7" s="418"/>
      <c r="JHB7" s="418"/>
      <c r="JHC7" s="418"/>
      <c r="JHD7" s="418"/>
      <c r="JHE7" s="418"/>
      <c r="JHF7" s="418"/>
      <c r="JHG7" s="418"/>
      <c r="JHH7" s="418"/>
      <c r="JHI7" s="418"/>
      <c r="JHJ7" s="418"/>
      <c r="JHK7" s="418"/>
      <c r="JHL7" s="418"/>
      <c r="JHM7" s="418"/>
      <c r="JHN7" s="418"/>
      <c r="JHO7" s="418"/>
      <c r="JHP7" s="418"/>
      <c r="JHQ7" s="418"/>
      <c r="JHR7" s="418"/>
      <c r="JHS7" s="418"/>
      <c r="JHT7" s="418"/>
      <c r="JHU7" s="418"/>
      <c r="JHV7" s="418"/>
      <c r="JHW7" s="418"/>
      <c r="JHX7" s="418"/>
      <c r="JHY7" s="418"/>
      <c r="JHZ7" s="418"/>
      <c r="JIA7" s="418"/>
      <c r="JIB7" s="418"/>
      <c r="JIC7" s="418"/>
      <c r="JID7" s="418"/>
      <c r="JIE7" s="418"/>
      <c r="JIF7" s="418"/>
      <c r="JIG7" s="418"/>
      <c r="JIH7" s="418"/>
      <c r="JII7" s="418"/>
      <c r="JIJ7" s="418"/>
      <c r="JIK7" s="418"/>
      <c r="JIL7" s="418"/>
      <c r="JIM7" s="418"/>
      <c r="JIN7" s="418"/>
      <c r="JIO7" s="418"/>
      <c r="JIP7" s="418"/>
      <c r="JIQ7" s="418"/>
      <c r="JIR7" s="418"/>
      <c r="JIS7" s="418"/>
      <c r="JIT7" s="418"/>
      <c r="JIU7" s="418"/>
      <c r="JIV7" s="418"/>
      <c r="JIW7" s="418"/>
      <c r="JIX7" s="418"/>
      <c r="JIY7" s="418"/>
      <c r="JIZ7" s="418"/>
      <c r="JJA7" s="418"/>
      <c r="JJB7" s="418"/>
      <c r="JJC7" s="418"/>
      <c r="JJD7" s="418"/>
      <c r="JJE7" s="418"/>
      <c r="JJF7" s="418"/>
      <c r="JJG7" s="418"/>
      <c r="JJH7" s="418"/>
      <c r="JJI7" s="418"/>
      <c r="JJJ7" s="418"/>
      <c r="JJK7" s="418"/>
      <c r="JJL7" s="418"/>
      <c r="JJM7" s="418"/>
      <c r="JJN7" s="418"/>
      <c r="JJO7" s="418"/>
      <c r="JJP7" s="418"/>
      <c r="JJQ7" s="418"/>
      <c r="JJR7" s="418"/>
      <c r="JJS7" s="418"/>
      <c r="JJT7" s="418"/>
      <c r="JJU7" s="418"/>
      <c r="JJV7" s="418"/>
      <c r="JJW7" s="418"/>
      <c r="JJX7" s="418"/>
      <c r="JJY7" s="418"/>
      <c r="JJZ7" s="418"/>
      <c r="JKA7" s="418"/>
      <c r="JKB7" s="418"/>
      <c r="JKC7" s="418"/>
      <c r="JKD7" s="418"/>
      <c r="JKE7" s="418"/>
      <c r="JKF7" s="418"/>
      <c r="JKG7" s="418"/>
      <c r="JKH7" s="418"/>
      <c r="JKI7" s="418"/>
      <c r="JKJ7" s="418"/>
      <c r="JKK7" s="418"/>
      <c r="JKL7" s="418"/>
      <c r="JKM7" s="418"/>
      <c r="JKN7" s="418"/>
      <c r="JKO7" s="418"/>
      <c r="JKP7" s="418"/>
      <c r="JKQ7" s="418"/>
      <c r="JKR7" s="418"/>
      <c r="JKS7" s="418"/>
      <c r="JKT7" s="418"/>
      <c r="JKU7" s="418"/>
      <c r="JKV7" s="418"/>
      <c r="JKW7" s="418"/>
      <c r="JKX7" s="418"/>
      <c r="JKY7" s="418"/>
      <c r="JKZ7" s="418"/>
      <c r="JLA7" s="418"/>
      <c r="JLB7" s="418"/>
      <c r="JLC7" s="418"/>
      <c r="JLD7" s="418"/>
      <c r="JLE7" s="418"/>
      <c r="JLF7" s="418"/>
      <c r="JLG7" s="418"/>
      <c r="JLH7" s="418"/>
      <c r="JLI7" s="418"/>
      <c r="JLJ7" s="418"/>
      <c r="JLK7" s="418"/>
      <c r="JLL7" s="418"/>
      <c r="JLM7" s="418"/>
      <c r="JLN7" s="418"/>
      <c r="JLO7" s="418"/>
      <c r="JLP7" s="418"/>
      <c r="JLQ7" s="418"/>
      <c r="JLR7" s="418"/>
      <c r="JLS7" s="418"/>
      <c r="JLT7" s="418"/>
      <c r="JLU7" s="418"/>
      <c r="JLV7" s="418"/>
      <c r="JLW7" s="418"/>
      <c r="JLX7" s="418"/>
      <c r="JLY7" s="418"/>
      <c r="JLZ7" s="418"/>
      <c r="JMA7" s="418"/>
      <c r="JMB7" s="418"/>
      <c r="JMC7" s="418"/>
      <c r="JMD7" s="418"/>
      <c r="JME7" s="418"/>
      <c r="JMF7" s="418"/>
      <c r="JMG7" s="418"/>
      <c r="JMH7" s="418"/>
      <c r="JMI7" s="418"/>
      <c r="JMJ7" s="418"/>
      <c r="JMK7" s="418"/>
      <c r="JML7" s="418"/>
      <c r="JMM7" s="418"/>
      <c r="JMN7" s="418"/>
      <c r="JMO7" s="418"/>
      <c r="JMP7" s="418"/>
      <c r="JMQ7" s="418"/>
      <c r="JMR7" s="418"/>
      <c r="JMS7" s="418"/>
      <c r="JMT7" s="418"/>
      <c r="JMU7" s="418"/>
      <c r="JMV7" s="418"/>
      <c r="JMW7" s="418"/>
      <c r="JMX7" s="418"/>
      <c r="JMY7" s="418"/>
      <c r="JMZ7" s="418"/>
      <c r="JNA7" s="418"/>
      <c r="JNB7" s="418"/>
      <c r="JNC7" s="418"/>
      <c r="JND7" s="418"/>
      <c r="JNE7" s="418"/>
      <c r="JNF7" s="418"/>
      <c r="JNG7" s="418"/>
      <c r="JNH7" s="418"/>
      <c r="JNI7" s="418"/>
      <c r="JNJ7" s="418"/>
      <c r="JNK7" s="418"/>
      <c r="JNL7" s="418"/>
      <c r="JNM7" s="418"/>
      <c r="JNN7" s="418"/>
      <c r="JNO7" s="418"/>
      <c r="JNP7" s="418"/>
      <c r="JNQ7" s="418"/>
      <c r="JNR7" s="418"/>
      <c r="JNS7" s="418"/>
      <c r="JNT7" s="418"/>
      <c r="JNU7" s="418"/>
      <c r="JNV7" s="418"/>
      <c r="JNW7" s="418"/>
      <c r="JNX7" s="418"/>
      <c r="JNY7" s="418"/>
      <c r="JNZ7" s="418"/>
      <c r="JOA7" s="418"/>
      <c r="JOB7" s="418"/>
      <c r="JOC7" s="418"/>
      <c r="JOD7" s="418"/>
      <c r="JOE7" s="418"/>
      <c r="JOF7" s="418"/>
      <c r="JOG7" s="418"/>
      <c r="JOH7" s="418"/>
      <c r="JOI7" s="418"/>
      <c r="JOJ7" s="418"/>
      <c r="JOK7" s="418"/>
      <c r="JOL7" s="418"/>
      <c r="JOM7" s="418"/>
      <c r="JON7" s="418"/>
      <c r="JOO7" s="418"/>
      <c r="JOP7" s="418"/>
      <c r="JOQ7" s="418"/>
      <c r="JOR7" s="418"/>
      <c r="JOS7" s="418"/>
      <c r="JOT7" s="418"/>
      <c r="JOU7" s="418"/>
      <c r="JOV7" s="418"/>
      <c r="JOW7" s="418"/>
      <c r="JOX7" s="418"/>
      <c r="JOY7" s="418"/>
      <c r="JOZ7" s="418"/>
      <c r="JPA7" s="418"/>
      <c r="JPB7" s="418"/>
      <c r="JPC7" s="418"/>
      <c r="JPD7" s="418"/>
      <c r="JPE7" s="418"/>
      <c r="JPF7" s="418"/>
      <c r="JPG7" s="418"/>
      <c r="JPH7" s="418"/>
      <c r="JPI7" s="418"/>
      <c r="JPJ7" s="418"/>
      <c r="JPK7" s="418"/>
      <c r="JPL7" s="418"/>
      <c r="JPM7" s="418"/>
      <c r="JPN7" s="418"/>
      <c r="JPO7" s="418"/>
      <c r="JPP7" s="418"/>
      <c r="JPQ7" s="418"/>
      <c r="JPR7" s="418"/>
      <c r="JPS7" s="418"/>
      <c r="JPT7" s="418"/>
      <c r="JPU7" s="418"/>
      <c r="JPV7" s="418"/>
      <c r="JPW7" s="418"/>
      <c r="JPX7" s="418"/>
      <c r="JPY7" s="418"/>
      <c r="JPZ7" s="418"/>
      <c r="JQA7" s="418"/>
      <c r="JQB7" s="418"/>
      <c r="JQC7" s="418"/>
      <c r="JQD7" s="418"/>
      <c r="JQE7" s="418"/>
      <c r="JQF7" s="418"/>
      <c r="JQG7" s="418"/>
      <c r="JQH7" s="418"/>
      <c r="JQI7" s="418"/>
      <c r="JQJ7" s="418"/>
      <c r="JQK7" s="418"/>
      <c r="JQL7" s="418"/>
      <c r="JQM7" s="418"/>
      <c r="JQN7" s="418"/>
      <c r="JQO7" s="418"/>
      <c r="JQP7" s="418"/>
      <c r="JQQ7" s="418"/>
      <c r="JQR7" s="418"/>
      <c r="JQS7" s="418"/>
      <c r="JQT7" s="418"/>
      <c r="JQU7" s="418"/>
      <c r="JQV7" s="418"/>
      <c r="JQW7" s="418"/>
      <c r="JQX7" s="418"/>
      <c r="JQY7" s="418"/>
      <c r="JQZ7" s="418"/>
      <c r="JRA7" s="418"/>
      <c r="JRB7" s="418"/>
      <c r="JRC7" s="418"/>
      <c r="JRD7" s="418"/>
      <c r="JRE7" s="418"/>
      <c r="JRF7" s="418"/>
      <c r="JRG7" s="418"/>
      <c r="JRH7" s="418"/>
      <c r="JRI7" s="418"/>
      <c r="JRJ7" s="418"/>
      <c r="JRK7" s="418"/>
      <c r="JRL7" s="418"/>
      <c r="JRM7" s="418"/>
      <c r="JRN7" s="418"/>
      <c r="JRO7" s="418"/>
      <c r="JRP7" s="418"/>
      <c r="JRQ7" s="418"/>
      <c r="JRR7" s="418"/>
      <c r="JRS7" s="418"/>
      <c r="JRT7" s="418"/>
      <c r="JRU7" s="418"/>
      <c r="JRV7" s="418"/>
      <c r="JRW7" s="418"/>
      <c r="JRX7" s="418"/>
      <c r="JRY7" s="418"/>
      <c r="JRZ7" s="418"/>
      <c r="JSA7" s="418"/>
      <c r="JSB7" s="418"/>
      <c r="JSC7" s="418"/>
      <c r="JSD7" s="418"/>
      <c r="JSE7" s="418"/>
      <c r="JSF7" s="418"/>
      <c r="JSG7" s="418"/>
      <c r="JSH7" s="418"/>
      <c r="JSI7" s="418"/>
      <c r="JSJ7" s="418"/>
      <c r="JSK7" s="418"/>
      <c r="JSL7" s="418"/>
      <c r="JSM7" s="418"/>
      <c r="JSN7" s="418"/>
      <c r="JSO7" s="418"/>
      <c r="JSP7" s="418"/>
      <c r="JSQ7" s="418"/>
      <c r="JSR7" s="418"/>
      <c r="JSS7" s="418"/>
      <c r="JST7" s="418"/>
      <c r="JSU7" s="418"/>
      <c r="JSV7" s="418"/>
      <c r="JSW7" s="418"/>
      <c r="JSX7" s="418"/>
      <c r="JSY7" s="418"/>
      <c r="JSZ7" s="418"/>
      <c r="JTA7" s="418"/>
      <c r="JTB7" s="418"/>
      <c r="JTC7" s="418"/>
      <c r="JTD7" s="418"/>
      <c r="JTE7" s="418"/>
      <c r="JTF7" s="418"/>
      <c r="JTG7" s="418"/>
      <c r="JTH7" s="418"/>
      <c r="JTI7" s="418"/>
      <c r="JTJ7" s="418"/>
      <c r="JTK7" s="418"/>
      <c r="JTL7" s="418"/>
      <c r="JTM7" s="418"/>
      <c r="JTN7" s="418"/>
      <c r="JTO7" s="418"/>
      <c r="JTP7" s="418"/>
      <c r="JTQ7" s="418"/>
      <c r="JTR7" s="418"/>
      <c r="JTS7" s="418"/>
      <c r="JTT7" s="418"/>
      <c r="JTU7" s="418"/>
      <c r="JTV7" s="418"/>
      <c r="JTW7" s="418"/>
      <c r="JTX7" s="418"/>
      <c r="JTY7" s="418"/>
      <c r="JTZ7" s="418"/>
      <c r="JUA7" s="418"/>
      <c r="JUB7" s="418"/>
      <c r="JUC7" s="418"/>
      <c r="JUD7" s="418"/>
      <c r="JUE7" s="418"/>
      <c r="JUF7" s="418"/>
      <c r="JUG7" s="418"/>
      <c r="JUH7" s="418"/>
      <c r="JUI7" s="418"/>
      <c r="JUJ7" s="418"/>
      <c r="JUK7" s="418"/>
      <c r="JUL7" s="418"/>
      <c r="JUM7" s="418"/>
      <c r="JUN7" s="418"/>
      <c r="JUO7" s="418"/>
      <c r="JUP7" s="418"/>
      <c r="JUQ7" s="418"/>
      <c r="JUR7" s="418"/>
      <c r="JUS7" s="418"/>
      <c r="JUT7" s="418"/>
      <c r="JUU7" s="418"/>
      <c r="JUV7" s="418"/>
      <c r="JUW7" s="418"/>
      <c r="JUX7" s="418"/>
      <c r="JUY7" s="418"/>
      <c r="JUZ7" s="418"/>
      <c r="JVA7" s="418"/>
      <c r="JVB7" s="418"/>
      <c r="JVC7" s="418"/>
      <c r="JVD7" s="418"/>
      <c r="JVE7" s="418"/>
      <c r="JVF7" s="418"/>
      <c r="JVG7" s="418"/>
      <c r="JVH7" s="418"/>
      <c r="JVI7" s="418"/>
      <c r="JVJ7" s="418"/>
      <c r="JVK7" s="418"/>
      <c r="JVL7" s="418"/>
      <c r="JVM7" s="418"/>
      <c r="JVN7" s="418"/>
      <c r="JVO7" s="418"/>
      <c r="JVP7" s="418"/>
      <c r="JVQ7" s="418"/>
      <c r="JVR7" s="418"/>
      <c r="JVS7" s="418"/>
      <c r="JVT7" s="418"/>
      <c r="JVU7" s="418"/>
      <c r="JVV7" s="418"/>
      <c r="JVW7" s="418"/>
      <c r="JVX7" s="418"/>
      <c r="JVY7" s="418"/>
      <c r="JVZ7" s="418"/>
      <c r="JWA7" s="418"/>
      <c r="JWB7" s="418"/>
      <c r="JWC7" s="418"/>
      <c r="JWD7" s="418"/>
      <c r="JWE7" s="418"/>
      <c r="JWF7" s="418"/>
      <c r="JWG7" s="418"/>
      <c r="JWH7" s="418"/>
      <c r="JWI7" s="418"/>
      <c r="JWJ7" s="418"/>
      <c r="JWK7" s="418"/>
      <c r="JWL7" s="418"/>
      <c r="JWM7" s="418"/>
      <c r="JWN7" s="418"/>
      <c r="JWO7" s="418"/>
      <c r="JWP7" s="418"/>
      <c r="JWQ7" s="418"/>
      <c r="JWR7" s="418"/>
      <c r="JWS7" s="418"/>
      <c r="JWT7" s="418"/>
      <c r="JWU7" s="418"/>
      <c r="JWV7" s="418"/>
      <c r="JWW7" s="418"/>
      <c r="JWX7" s="418"/>
      <c r="JWY7" s="418"/>
      <c r="JWZ7" s="418"/>
      <c r="JXA7" s="418"/>
      <c r="JXB7" s="418"/>
      <c r="JXC7" s="418"/>
      <c r="JXD7" s="418"/>
      <c r="JXE7" s="418"/>
      <c r="JXF7" s="418"/>
      <c r="JXG7" s="418"/>
      <c r="JXH7" s="418"/>
      <c r="JXI7" s="418"/>
      <c r="JXJ7" s="418"/>
      <c r="JXK7" s="418"/>
      <c r="JXL7" s="418"/>
      <c r="JXM7" s="418"/>
      <c r="JXN7" s="418"/>
      <c r="JXO7" s="418"/>
      <c r="JXP7" s="418"/>
      <c r="JXQ7" s="418"/>
      <c r="JXR7" s="418"/>
      <c r="JXS7" s="418"/>
      <c r="JXT7" s="418"/>
      <c r="JXU7" s="418"/>
      <c r="JXV7" s="418"/>
      <c r="JXW7" s="418"/>
      <c r="JXX7" s="418"/>
      <c r="JXY7" s="418"/>
      <c r="JXZ7" s="418"/>
      <c r="JYA7" s="418"/>
      <c r="JYB7" s="418"/>
      <c r="JYC7" s="418"/>
      <c r="JYD7" s="418"/>
      <c r="JYE7" s="418"/>
      <c r="JYF7" s="418"/>
      <c r="JYG7" s="418"/>
      <c r="JYH7" s="418"/>
      <c r="JYI7" s="418"/>
      <c r="JYJ7" s="418"/>
      <c r="JYK7" s="418"/>
      <c r="JYL7" s="418"/>
      <c r="JYM7" s="418"/>
      <c r="JYN7" s="418"/>
      <c r="JYO7" s="418"/>
      <c r="JYP7" s="418"/>
      <c r="JYQ7" s="418"/>
      <c r="JYR7" s="418"/>
      <c r="JYS7" s="418"/>
      <c r="JYT7" s="418"/>
      <c r="JYU7" s="418"/>
      <c r="JYV7" s="418"/>
      <c r="JYW7" s="418"/>
      <c r="JYX7" s="418"/>
      <c r="JYY7" s="418"/>
      <c r="JYZ7" s="418"/>
      <c r="JZA7" s="418"/>
      <c r="JZB7" s="418"/>
      <c r="JZC7" s="418"/>
      <c r="JZD7" s="418"/>
      <c r="JZE7" s="418"/>
      <c r="JZF7" s="418"/>
      <c r="JZG7" s="418"/>
      <c r="JZH7" s="418"/>
      <c r="JZI7" s="418"/>
      <c r="JZJ7" s="418"/>
      <c r="JZK7" s="418"/>
      <c r="JZL7" s="418"/>
      <c r="JZM7" s="418"/>
      <c r="JZN7" s="418"/>
      <c r="JZO7" s="418"/>
      <c r="JZP7" s="418"/>
      <c r="JZQ7" s="418"/>
      <c r="JZR7" s="418"/>
      <c r="JZS7" s="418"/>
      <c r="JZT7" s="418"/>
      <c r="JZU7" s="418"/>
      <c r="JZV7" s="418"/>
      <c r="JZW7" s="418"/>
      <c r="JZX7" s="418"/>
      <c r="JZY7" s="418"/>
      <c r="JZZ7" s="418"/>
      <c r="KAA7" s="418"/>
      <c r="KAB7" s="418"/>
      <c r="KAC7" s="418"/>
      <c r="KAD7" s="418"/>
      <c r="KAE7" s="418"/>
      <c r="KAF7" s="418"/>
      <c r="KAG7" s="418"/>
      <c r="KAH7" s="418"/>
      <c r="KAI7" s="418"/>
      <c r="KAJ7" s="418"/>
      <c r="KAK7" s="418"/>
      <c r="KAL7" s="418"/>
      <c r="KAM7" s="418"/>
      <c r="KAN7" s="418"/>
      <c r="KAO7" s="418"/>
      <c r="KAP7" s="418"/>
      <c r="KAQ7" s="418"/>
      <c r="KAR7" s="418"/>
      <c r="KAS7" s="418"/>
      <c r="KAT7" s="418"/>
      <c r="KAU7" s="418"/>
      <c r="KAV7" s="418"/>
      <c r="KAW7" s="418"/>
      <c r="KAX7" s="418"/>
      <c r="KAY7" s="418"/>
      <c r="KAZ7" s="418"/>
      <c r="KBA7" s="418"/>
      <c r="KBB7" s="418"/>
      <c r="KBC7" s="418"/>
      <c r="KBD7" s="418"/>
      <c r="KBE7" s="418"/>
      <c r="KBF7" s="418"/>
      <c r="KBG7" s="418"/>
      <c r="KBH7" s="418"/>
      <c r="KBI7" s="418"/>
      <c r="KBJ7" s="418"/>
      <c r="KBK7" s="418"/>
      <c r="KBL7" s="418"/>
      <c r="KBM7" s="418"/>
      <c r="KBN7" s="418"/>
      <c r="KBO7" s="418"/>
      <c r="KBP7" s="418"/>
      <c r="KBQ7" s="418"/>
      <c r="KBR7" s="418"/>
      <c r="KBS7" s="418"/>
      <c r="KBT7" s="418"/>
      <c r="KBU7" s="418"/>
      <c r="KBV7" s="418"/>
      <c r="KBW7" s="418"/>
      <c r="KBX7" s="418"/>
      <c r="KBY7" s="418"/>
      <c r="KBZ7" s="418"/>
      <c r="KCA7" s="418"/>
      <c r="KCB7" s="418"/>
      <c r="KCC7" s="418"/>
      <c r="KCD7" s="418"/>
      <c r="KCE7" s="418"/>
      <c r="KCF7" s="418"/>
      <c r="KCG7" s="418"/>
      <c r="KCH7" s="418"/>
      <c r="KCI7" s="418"/>
      <c r="KCJ7" s="418"/>
      <c r="KCK7" s="418"/>
      <c r="KCL7" s="418"/>
      <c r="KCM7" s="418"/>
      <c r="KCN7" s="418"/>
      <c r="KCO7" s="418"/>
      <c r="KCP7" s="418"/>
      <c r="KCQ7" s="418"/>
      <c r="KCR7" s="418"/>
      <c r="KCS7" s="418"/>
      <c r="KCT7" s="418"/>
      <c r="KCU7" s="418"/>
      <c r="KCV7" s="418"/>
      <c r="KCW7" s="418"/>
      <c r="KCX7" s="418"/>
      <c r="KCY7" s="418"/>
      <c r="KCZ7" s="418"/>
      <c r="KDA7" s="418"/>
      <c r="KDB7" s="418"/>
      <c r="KDC7" s="418"/>
      <c r="KDD7" s="418"/>
      <c r="KDE7" s="418"/>
      <c r="KDF7" s="418"/>
      <c r="KDG7" s="418"/>
      <c r="KDH7" s="418"/>
      <c r="KDI7" s="418"/>
      <c r="KDJ7" s="418"/>
      <c r="KDK7" s="418"/>
      <c r="KDL7" s="418"/>
      <c r="KDM7" s="418"/>
      <c r="KDN7" s="418"/>
      <c r="KDO7" s="418"/>
      <c r="KDP7" s="418"/>
      <c r="KDQ7" s="418"/>
      <c r="KDR7" s="418"/>
      <c r="KDS7" s="418"/>
      <c r="KDT7" s="418"/>
      <c r="KDU7" s="418"/>
      <c r="KDV7" s="418"/>
      <c r="KDW7" s="418"/>
      <c r="KDX7" s="418"/>
      <c r="KDY7" s="418"/>
      <c r="KDZ7" s="418"/>
      <c r="KEA7" s="418"/>
      <c r="KEB7" s="418"/>
      <c r="KEC7" s="418"/>
      <c r="KED7" s="418"/>
      <c r="KEE7" s="418"/>
      <c r="KEF7" s="418"/>
      <c r="KEG7" s="418"/>
      <c r="KEH7" s="418"/>
      <c r="KEI7" s="418"/>
      <c r="KEJ7" s="418"/>
      <c r="KEK7" s="418"/>
      <c r="KEL7" s="418"/>
      <c r="KEM7" s="418"/>
      <c r="KEN7" s="418"/>
      <c r="KEO7" s="418"/>
      <c r="KEP7" s="418"/>
      <c r="KEQ7" s="418"/>
      <c r="KER7" s="418"/>
      <c r="KES7" s="418"/>
      <c r="KET7" s="418"/>
      <c r="KEU7" s="418"/>
      <c r="KEV7" s="418"/>
      <c r="KEW7" s="418"/>
      <c r="KEX7" s="418"/>
      <c r="KEY7" s="418"/>
      <c r="KEZ7" s="418"/>
      <c r="KFA7" s="418"/>
      <c r="KFB7" s="418"/>
      <c r="KFC7" s="418"/>
      <c r="KFD7" s="418"/>
      <c r="KFE7" s="418"/>
      <c r="KFF7" s="418"/>
      <c r="KFG7" s="418"/>
      <c r="KFH7" s="418"/>
      <c r="KFI7" s="418"/>
      <c r="KFJ7" s="418"/>
      <c r="KFK7" s="418"/>
      <c r="KFL7" s="418"/>
      <c r="KFM7" s="418"/>
      <c r="KFN7" s="418"/>
      <c r="KFO7" s="418"/>
      <c r="KFP7" s="418"/>
      <c r="KFQ7" s="418"/>
      <c r="KFR7" s="418"/>
      <c r="KFS7" s="418"/>
      <c r="KFT7" s="418"/>
      <c r="KFU7" s="418"/>
      <c r="KFV7" s="418"/>
      <c r="KFW7" s="418"/>
      <c r="KFX7" s="418"/>
      <c r="KFY7" s="418"/>
      <c r="KFZ7" s="418"/>
      <c r="KGA7" s="418"/>
      <c r="KGB7" s="418"/>
      <c r="KGC7" s="418"/>
      <c r="KGD7" s="418"/>
      <c r="KGE7" s="418"/>
      <c r="KGF7" s="418"/>
      <c r="KGG7" s="418"/>
      <c r="KGH7" s="418"/>
      <c r="KGI7" s="418"/>
      <c r="KGJ7" s="418"/>
      <c r="KGK7" s="418"/>
      <c r="KGL7" s="418"/>
      <c r="KGM7" s="418"/>
      <c r="KGN7" s="418"/>
      <c r="KGO7" s="418"/>
      <c r="KGP7" s="418"/>
      <c r="KGQ7" s="418"/>
      <c r="KGR7" s="418"/>
      <c r="KGS7" s="418"/>
      <c r="KGT7" s="418"/>
      <c r="KGU7" s="418"/>
      <c r="KGV7" s="418"/>
      <c r="KGW7" s="418"/>
      <c r="KGX7" s="418"/>
      <c r="KGY7" s="418"/>
      <c r="KGZ7" s="418"/>
      <c r="KHA7" s="418"/>
      <c r="KHB7" s="418"/>
      <c r="KHC7" s="418"/>
      <c r="KHD7" s="418"/>
      <c r="KHE7" s="418"/>
      <c r="KHF7" s="418"/>
      <c r="KHG7" s="418"/>
      <c r="KHH7" s="418"/>
      <c r="KHI7" s="418"/>
      <c r="KHJ7" s="418"/>
      <c r="KHK7" s="418"/>
      <c r="KHL7" s="418"/>
      <c r="KHM7" s="418"/>
      <c r="KHN7" s="418"/>
      <c r="KHO7" s="418"/>
      <c r="KHP7" s="418"/>
      <c r="KHQ7" s="418"/>
      <c r="KHR7" s="418"/>
      <c r="KHS7" s="418"/>
      <c r="KHT7" s="418"/>
      <c r="KHU7" s="418"/>
      <c r="KHV7" s="418"/>
      <c r="KHW7" s="418"/>
      <c r="KHX7" s="418"/>
      <c r="KHY7" s="418"/>
      <c r="KHZ7" s="418"/>
      <c r="KIA7" s="418"/>
      <c r="KIB7" s="418"/>
      <c r="KIC7" s="418"/>
      <c r="KID7" s="418"/>
      <c r="KIE7" s="418"/>
      <c r="KIF7" s="418"/>
      <c r="KIG7" s="418"/>
      <c r="KIH7" s="418"/>
      <c r="KII7" s="418"/>
      <c r="KIJ7" s="418"/>
      <c r="KIK7" s="418"/>
      <c r="KIL7" s="418"/>
      <c r="KIM7" s="418"/>
      <c r="KIN7" s="418"/>
      <c r="KIO7" s="418"/>
      <c r="KIP7" s="418"/>
      <c r="KIQ7" s="418"/>
      <c r="KIR7" s="418"/>
      <c r="KIS7" s="418"/>
      <c r="KIT7" s="418"/>
      <c r="KIU7" s="418"/>
      <c r="KIV7" s="418"/>
      <c r="KIW7" s="418"/>
      <c r="KIX7" s="418"/>
      <c r="KIY7" s="418"/>
      <c r="KIZ7" s="418"/>
      <c r="KJA7" s="418"/>
      <c r="KJB7" s="418"/>
      <c r="KJC7" s="418"/>
      <c r="KJD7" s="418"/>
      <c r="KJE7" s="418"/>
      <c r="KJF7" s="418"/>
      <c r="KJG7" s="418"/>
      <c r="KJH7" s="418"/>
      <c r="KJI7" s="418"/>
      <c r="KJJ7" s="418"/>
      <c r="KJK7" s="418"/>
      <c r="KJL7" s="418"/>
      <c r="KJM7" s="418"/>
      <c r="KJN7" s="418"/>
      <c r="KJO7" s="418"/>
      <c r="KJP7" s="418"/>
      <c r="KJQ7" s="418"/>
      <c r="KJR7" s="418"/>
      <c r="KJS7" s="418"/>
      <c r="KJT7" s="418"/>
      <c r="KJU7" s="418"/>
      <c r="KJV7" s="418"/>
      <c r="KJW7" s="418"/>
      <c r="KJX7" s="418"/>
      <c r="KJY7" s="418"/>
      <c r="KJZ7" s="418"/>
      <c r="KKA7" s="418"/>
      <c r="KKB7" s="418"/>
      <c r="KKC7" s="418"/>
      <c r="KKD7" s="418"/>
      <c r="KKE7" s="418"/>
      <c r="KKF7" s="418"/>
      <c r="KKG7" s="418"/>
      <c r="KKH7" s="418"/>
      <c r="KKI7" s="418"/>
      <c r="KKJ7" s="418"/>
      <c r="KKK7" s="418"/>
      <c r="KKL7" s="418"/>
      <c r="KKM7" s="418"/>
      <c r="KKN7" s="418"/>
      <c r="KKO7" s="418"/>
      <c r="KKP7" s="418"/>
      <c r="KKQ7" s="418"/>
      <c r="KKR7" s="418"/>
      <c r="KKS7" s="418"/>
      <c r="KKT7" s="418"/>
      <c r="KKU7" s="418"/>
      <c r="KKV7" s="418"/>
      <c r="KKW7" s="418"/>
      <c r="KKX7" s="418"/>
      <c r="KKY7" s="418"/>
      <c r="KKZ7" s="418"/>
      <c r="KLA7" s="418"/>
      <c r="KLB7" s="418"/>
      <c r="KLC7" s="418"/>
      <c r="KLD7" s="418"/>
      <c r="KLE7" s="418"/>
      <c r="KLF7" s="418"/>
      <c r="KLG7" s="418"/>
      <c r="KLH7" s="418"/>
      <c r="KLI7" s="418"/>
      <c r="KLJ7" s="418"/>
      <c r="KLK7" s="418"/>
      <c r="KLL7" s="418"/>
      <c r="KLM7" s="418"/>
      <c r="KLN7" s="418"/>
      <c r="KLO7" s="418"/>
      <c r="KLP7" s="418"/>
      <c r="KLQ7" s="418"/>
      <c r="KLR7" s="418"/>
      <c r="KLS7" s="418"/>
      <c r="KLT7" s="418"/>
      <c r="KLU7" s="418"/>
      <c r="KLV7" s="418"/>
      <c r="KLW7" s="418"/>
      <c r="KLX7" s="418"/>
      <c r="KLY7" s="418"/>
      <c r="KLZ7" s="418"/>
      <c r="KMA7" s="418"/>
      <c r="KMB7" s="418"/>
      <c r="KMC7" s="418"/>
      <c r="KMD7" s="418"/>
      <c r="KME7" s="418"/>
      <c r="KMF7" s="418"/>
      <c r="KMG7" s="418"/>
      <c r="KMH7" s="418"/>
      <c r="KMI7" s="418"/>
      <c r="KMJ7" s="418"/>
      <c r="KMK7" s="418"/>
      <c r="KML7" s="418"/>
      <c r="KMM7" s="418"/>
      <c r="KMN7" s="418"/>
      <c r="KMO7" s="418"/>
      <c r="KMP7" s="418"/>
      <c r="KMQ7" s="418"/>
      <c r="KMR7" s="418"/>
      <c r="KMS7" s="418"/>
      <c r="KMT7" s="418"/>
      <c r="KMU7" s="418"/>
      <c r="KMV7" s="418"/>
      <c r="KMW7" s="418"/>
      <c r="KMX7" s="418"/>
      <c r="KMY7" s="418"/>
      <c r="KMZ7" s="418"/>
      <c r="KNA7" s="418"/>
      <c r="KNB7" s="418"/>
      <c r="KNC7" s="418"/>
      <c r="KND7" s="418"/>
      <c r="KNE7" s="418"/>
      <c r="KNF7" s="418"/>
      <c r="KNG7" s="418"/>
      <c r="KNH7" s="418"/>
      <c r="KNI7" s="418"/>
      <c r="KNJ7" s="418"/>
      <c r="KNK7" s="418"/>
      <c r="KNL7" s="418"/>
      <c r="KNM7" s="418"/>
      <c r="KNN7" s="418"/>
      <c r="KNO7" s="418"/>
      <c r="KNP7" s="418"/>
      <c r="KNQ7" s="418"/>
      <c r="KNR7" s="418"/>
      <c r="KNS7" s="418"/>
      <c r="KNT7" s="418"/>
      <c r="KNU7" s="418"/>
      <c r="KNV7" s="418"/>
      <c r="KNW7" s="418"/>
      <c r="KNX7" s="418"/>
      <c r="KNY7" s="418"/>
      <c r="KNZ7" s="418"/>
      <c r="KOA7" s="418"/>
      <c r="KOB7" s="418"/>
      <c r="KOC7" s="418"/>
      <c r="KOD7" s="418"/>
      <c r="KOE7" s="418"/>
      <c r="KOF7" s="418"/>
      <c r="KOG7" s="418"/>
      <c r="KOH7" s="418"/>
      <c r="KOI7" s="418"/>
      <c r="KOJ7" s="418"/>
      <c r="KOK7" s="418"/>
      <c r="KOL7" s="418"/>
      <c r="KOM7" s="418"/>
      <c r="KON7" s="418"/>
      <c r="KOO7" s="418"/>
      <c r="KOP7" s="418"/>
      <c r="KOQ7" s="418"/>
      <c r="KOR7" s="418"/>
      <c r="KOS7" s="418"/>
      <c r="KOT7" s="418"/>
      <c r="KOU7" s="418"/>
      <c r="KOV7" s="418"/>
      <c r="KOW7" s="418"/>
      <c r="KOX7" s="418"/>
      <c r="KOY7" s="418"/>
      <c r="KOZ7" s="418"/>
      <c r="KPA7" s="418"/>
      <c r="KPB7" s="418"/>
      <c r="KPC7" s="418"/>
      <c r="KPD7" s="418"/>
      <c r="KPE7" s="418"/>
      <c r="KPF7" s="418"/>
      <c r="KPG7" s="418"/>
      <c r="KPH7" s="418"/>
      <c r="KPI7" s="418"/>
      <c r="KPJ7" s="418"/>
      <c r="KPK7" s="418"/>
      <c r="KPL7" s="418"/>
      <c r="KPM7" s="418"/>
      <c r="KPN7" s="418"/>
      <c r="KPO7" s="418"/>
      <c r="KPP7" s="418"/>
      <c r="KPQ7" s="418"/>
      <c r="KPR7" s="418"/>
      <c r="KPS7" s="418"/>
      <c r="KPT7" s="418"/>
      <c r="KPU7" s="418"/>
      <c r="KPV7" s="418"/>
      <c r="KPW7" s="418"/>
      <c r="KPX7" s="418"/>
      <c r="KPY7" s="418"/>
      <c r="KPZ7" s="418"/>
      <c r="KQA7" s="418"/>
      <c r="KQB7" s="418"/>
      <c r="KQC7" s="418"/>
      <c r="KQD7" s="418"/>
      <c r="KQE7" s="418"/>
      <c r="KQF7" s="418"/>
      <c r="KQG7" s="418"/>
      <c r="KQH7" s="418"/>
      <c r="KQI7" s="418"/>
      <c r="KQJ7" s="418"/>
      <c r="KQK7" s="418"/>
      <c r="KQL7" s="418"/>
      <c r="KQM7" s="418"/>
      <c r="KQN7" s="418"/>
      <c r="KQO7" s="418"/>
      <c r="KQP7" s="418"/>
      <c r="KQQ7" s="418"/>
      <c r="KQR7" s="418"/>
      <c r="KQS7" s="418"/>
      <c r="KQT7" s="418"/>
      <c r="KQU7" s="418"/>
      <c r="KQV7" s="418"/>
      <c r="KQW7" s="418"/>
      <c r="KQX7" s="418"/>
      <c r="KQY7" s="418"/>
      <c r="KQZ7" s="418"/>
      <c r="KRA7" s="418"/>
      <c r="KRB7" s="418"/>
      <c r="KRC7" s="418"/>
      <c r="KRD7" s="418"/>
      <c r="KRE7" s="418"/>
      <c r="KRF7" s="418"/>
      <c r="KRG7" s="418"/>
      <c r="KRH7" s="418"/>
      <c r="KRI7" s="418"/>
      <c r="KRJ7" s="418"/>
      <c r="KRK7" s="418"/>
      <c r="KRL7" s="418"/>
      <c r="KRM7" s="418"/>
      <c r="KRN7" s="418"/>
      <c r="KRO7" s="418"/>
      <c r="KRP7" s="418"/>
      <c r="KRQ7" s="418"/>
      <c r="KRR7" s="418"/>
      <c r="KRS7" s="418"/>
      <c r="KRT7" s="418"/>
      <c r="KRU7" s="418"/>
      <c r="KRV7" s="418"/>
      <c r="KRW7" s="418"/>
      <c r="KRX7" s="418"/>
      <c r="KRY7" s="418"/>
      <c r="KRZ7" s="418"/>
      <c r="KSA7" s="418"/>
      <c r="KSB7" s="418"/>
      <c r="KSC7" s="418"/>
      <c r="KSD7" s="418"/>
      <c r="KSE7" s="418"/>
      <c r="KSF7" s="418"/>
      <c r="KSG7" s="418"/>
      <c r="KSH7" s="418"/>
      <c r="KSI7" s="418"/>
      <c r="KSJ7" s="418"/>
      <c r="KSK7" s="418"/>
      <c r="KSL7" s="418"/>
      <c r="KSM7" s="418"/>
      <c r="KSN7" s="418"/>
      <c r="KSO7" s="418"/>
      <c r="KSP7" s="418"/>
      <c r="KSQ7" s="418"/>
      <c r="KSR7" s="418"/>
      <c r="KSS7" s="418"/>
      <c r="KST7" s="418"/>
      <c r="KSU7" s="418"/>
      <c r="KSV7" s="418"/>
      <c r="KSW7" s="418"/>
      <c r="KSX7" s="418"/>
      <c r="KSY7" s="418"/>
      <c r="KSZ7" s="418"/>
      <c r="KTA7" s="418"/>
      <c r="KTB7" s="418"/>
      <c r="KTC7" s="418"/>
      <c r="KTD7" s="418"/>
      <c r="KTE7" s="418"/>
      <c r="KTF7" s="418"/>
      <c r="KTG7" s="418"/>
      <c r="KTH7" s="418"/>
      <c r="KTI7" s="418"/>
      <c r="KTJ7" s="418"/>
      <c r="KTK7" s="418"/>
      <c r="KTL7" s="418"/>
      <c r="KTM7" s="418"/>
      <c r="KTN7" s="418"/>
      <c r="KTO7" s="418"/>
      <c r="KTP7" s="418"/>
      <c r="KTQ7" s="418"/>
      <c r="KTR7" s="418"/>
      <c r="KTS7" s="418"/>
      <c r="KTT7" s="418"/>
      <c r="KTU7" s="418"/>
      <c r="KTV7" s="418"/>
      <c r="KTW7" s="418"/>
      <c r="KTX7" s="418"/>
      <c r="KTY7" s="418"/>
      <c r="KTZ7" s="418"/>
      <c r="KUA7" s="418"/>
      <c r="KUB7" s="418"/>
      <c r="KUC7" s="418"/>
      <c r="KUD7" s="418"/>
      <c r="KUE7" s="418"/>
      <c r="KUF7" s="418"/>
      <c r="KUG7" s="418"/>
      <c r="KUH7" s="418"/>
      <c r="KUI7" s="418"/>
      <c r="KUJ7" s="418"/>
      <c r="KUK7" s="418"/>
      <c r="KUL7" s="418"/>
      <c r="KUM7" s="418"/>
      <c r="KUN7" s="418"/>
      <c r="KUO7" s="418"/>
      <c r="KUP7" s="418"/>
      <c r="KUQ7" s="418"/>
      <c r="KUR7" s="418"/>
      <c r="KUS7" s="418"/>
      <c r="KUT7" s="418"/>
      <c r="KUU7" s="418"/>
      <c r="KUV7" s="418"/>
      <c r="KUW7" s="418"/>
      <c r="KUX7" s="418"/>
      <c r="KUY7" s="418"/>
      <c r="KUZ7" s="418"/>
      <c r="KVA7" s="418"/>
      <c r="KVB7" s="418"/>
      <c r="KVC7" s="418"/>
      <c r="KVD7" s="418"/>
      <c r="KVE7" s="418"/>
      <c r="KVF7" s="418"/>
      <c r="KVG7" s="418"/>
      <c r="KVH7" s="418"/>
      <c r="KVI7" s="418"/>
      <c r="KVJ7" s="418"/>
      <c r="KVK7" s="418"/>
      <c r="KVL7" s="418"/>
      <c r="KVM7" s="418"/>
      <c r="KVN7" s="418"/>
      <c r="KVO7" s="418"/>
      <c r="KVP7" s="418"/>
      <c r="KVQ7" s="418"/>
      <c r="KVR7" s="418"/>
      <c r="KVS7" s="418"/>
      <c r="KVT7" s="418"/>
      <c r="KVU7" s="418"/>
      <c r="KVV7" s="418"/>
      <c r="KVW7" s="418"/>
      <c r="KVX7" s="418"/>
      <c r="KVY7" s="418"/>
      <c r="KVZ7" s="418"/>
      <c r="KWA7" s="418"/>
      <c r="KWB7" s="418"/>
      <c r="KWC7" s="418"/>
      <c r="KWD7" s="418"/>
      <c r="KWE7" s="418"/>
      <c r="KWF7" s="418"/>
      <c r="KWG7" s="418"/>
      <c r="KWH7" s="418"/>
      <c r="KWI7" s="418"/>
      <c r="KWJ7" s="418"/>
      <c r="KWK7" s="418"/>
      <c r="KWL7" s="418"/>
      <c r="KWM7" s="418"/>
      <c r="KWN7" s="418"/>
      <c r="KWO7" s="418"/>
      <c r="KWP7" s="418"/>
      <c r="KWQ7" s="418"/>
      <c r="KWR7" s="418"/>
      <c r="KWS7" s="418"/>
      <c r="KWT7" s="418"/>
      <c r="KWU7" s="418"/>
      <c r="KWV7" s="418"/>
      <c r="KWW7" s="418"/>
      <c r="KWX7" s="418"/>
      <c r="KWY7" s="418"/>
      <c r="KWZ7" s="418"/>
      <c r="KXA7" s="418"/>
      <c r="KXB7" s="418"/>
      <c r="KXC7" s="418"/>
      <c r="KXD7" s="418"/>
      <c r="KXE7" s="418"/>
      <c r="KXF7" s="418"/>
      <c r="KXG7" s="418"/>
      <c r="KXH7" s="418"/>
      <c r="KXI7" s="418"/>
      <c r="KXJ7" s="418"/>
      <c r="KXK7" s="418"/>
      <c r="KXL7" s="418"/>
      <c r="KXM7" s="418"/>
      <c r="KXN7" s="418"/>
      <c r="KXO7" s="418"/>
      <c r="KXP7" s="418"/>
      <c r="KXQ7" s="418"/>
      <c r="KXR7" s="418"/>
      <c r="KXS7" s="418"/>
      <c r="KXT7" s="418"/>
      <c r="KXU7" s="418"/>
      <c r="KXV7" s="418"/>
      <c r="KXW7" s="418"/>
      <c r="KXX7" s="418"/>
      <c r="KXY7" s="418"/>
      <c r="KXZ7" s="418"/>
      <c r="KYA7" s="418"/>
      <c r="KYB7" s="418"/>
      <c r="KYC7" s="418"/>
      <c r="KYD7" s="418"/>
      <c r="KYE7" s="418"/>
      <c r="KYF7" s="418"/>
      <c r="KYG7" s="418"/>
      <c r="KYH7" s="418"/>
      <c r="KYI7" s="418"/>
      <c r="KYJ7" s="418"/>
      <c r="KYK7" s="418"/>
      <c r="KYL7" s="418"/>
      <c r="KYM7" s="418"/>
      <c r="KYN7" s="418"/>
      <c r="KYO7" s="418"/>
      <c r="KYP7" s="418"/>
      <c r="KYQ7" s="418"/>
      <c r="KYR7" s="418"/>
      <c r="KYS7" s="418"/>
      <c r="KYT7" s="418"/>
      <c r="KYU7" s="418"/>
      <c r="KYV7" s="418"/>
      <c r="KYW7" s="418"/>
      <c r="KYX7" s="418"/>
      <c r="KYY7" s="418"/>
      <c r="KYZ7" s="418"/>
      <c r="KZA7" s="418"/>
      <c r="KZB7" s="418"/>
      <c r="KZC7" s="418"/>
      <c r="KZD7" s="418"/>
      <c r="KZE7" s="418"/>
      <c r="KZF7" s="418"/>
      <c r="KZG7" s="418"/>
      <c r="KZH7" s="418"/>
      <c r="KZI7" s="418"/>
      <c r="KZJ7" s="418"/>
      <c r="KZK7" s="418"/>
      <c r="KZL7" s="418"/>
      <c r="KZM7" s="418"/>
      <c r="KZN7" s="418"/>
      <c r="KZO7" s="418"/>
      <c r="KZP7" s="418"/>
      <c r="KZQ7" s="418"/>
      <c r="KZR7" s="418"/>
      <c r="KZS7" s="418"/>
      <c r="KZT7" s="418"/>
      <c r="KZU7" s="418"/>
      <c r="KZV7" s="418"/>
      <c r="KZW7" s="418"/>
      <c r="KZX7" s="418"/>
      <c r="KZY7" s="418"/>
      <c r="KZZ7" s="418"/>
      <c r="LAA7" s="418"/>
      <c r="LAB7" s="418"/>
      <c r="LAC7" s="418"/>
      <c r="LAD7" s="418"/>
      <c r="LAE7" s="418"/>
      <c r="LAF7" s="418"/>
      <c r="LAG7" s="418"/>
      <c r="LAH7" s="418"/>
      <c r="LAI7" s="418"/>
      <c r="LAJ7" s="418"/>
      <c r="LAK7" s="418"/>
      <c r="LAL7" s="418"/>
      <c r="LAM7" s="418"/>
      <c r="LAN7" s="418"/>
      <c r="LAO7" s="418"/>
      <c r="LAP7" s="418"/>
      <c r="LAQ7" s="418"/>
      <c r="LAR7" s="418"/>
      <c r="LAS7" s="418"/>
      <c r="LAT7" s="418"/>
      <c r="LAU7" s="418"/>
      <c r="LAV7" s="418"/>
      <c r="LAW7" s="418"/>
      <c r="LAX7" s="418"/>
      <c r="LAY7" s="418"/>
      <c r="LAZ7" s="418"/>
      <c r="LBA7" s="418"/>
      <c r="LBB7" s="418"/>
      <c r="LBC7" s="418"/>
      <c r="LBD7" s="418"/>
      <c r="LBE7" s="418"/>
      <c r="LBF7" s="418"/>
      <c r="LBG7" s="418"/>
      <c r="LBH7" s="418"/>
      <c r="LBI7" s="418"/>
      <c r="LBJ7" s="418"/>
      <c r="LBK7" s="418"/>
      <c r="LBL7" s="418"/>
      <c r="LBM7" s="418"/>
      <c r="LBN7" s="418"/>
      <c r="LBO7" s="418"/>
      <c r="LBP7" s="418"/>
      <c r="LBQ7" s="418"/>
      <c r="LBR7" s="418"/>
      <c r="LBS7" s="418"/>
      <c r="LBT7" s="418"/>
      <c r="LBU7" s="418"/>
      <c r="LBV7" s="418"/>
      <c r="LBW7" s="418"/>
      <c r="LBX7" s="418"/>
      <c r="LBY7" s="418"/>
      <c r="LBZ7" s="418"/>
      <c r="LCA7" s="418"/>
      <c r="LCB7" s="418"/>
      <c r="LCC7" s="418"/>
      <c r="LCD7" s="418"/>
      <c r="LCE7" s="418"/>
      <c r="LCF7" s="418"/>
      <c r="LCG7" s="418"/>
      <c r="LCH7" s="418"/>
      <c r="LCI7" s="418"/>
      <c r="LCJ7" s="418"/>
      <c r="LCK7" s="418"/>
      <c r="LCL7" s="418"/>
      <c r="LCM7" s="418"/>
      <c r="LCN7" s="418"/>
      <c r="LCO7" s="418"/>
      <c r="LCP7" s="418"/>
      <c r="LCQ7" s="418"/>
      <c r="LCR7" s="418"/>
      <c r="LCS7" s="418"/>
      <c r="LCT7" s="418"/>
      <c r="LCU7" s="418"/>
      <c r="LCV7" s="418"/>
      <c r="LCW7" s="418"/>
      <c r="LCX7" s="418"/>
      <c r="LCY7" s="418"/>
      <c r="LCZ7" s="418"/>
      <c r="LDA7" s="418"/>
      <c r="LDB7" s="418"/>
      <c r="LDC7" s="418"/>
      <c r="LDD7" s="418"/>
      <c r="LDE7" s="418"/>
      <c r="LDF7" s="418"/>
      <c r="LDG7" s="418"/>
      <c r="LDH7" s="418"/>
      <c r="LDI7" s="418"/>
      <c r="LDJ7" s="418"/>
      <c r="LDK7" s="418"/>
      <c r="LDL7" s="418"/>
      <c r="LDM7" s="418"/>
      <c r="LDN7" s="418"/>
      <c r="LDO7" s="418"/>
      <c r="LDP7" s="418"/>
      <c r="LDQ7" s="418"/>
      <c r="LDR7" s="418"/>
      <c r="LDS7" s="418"/>
      <c r="LDT7" s="418"/>
      <c r="LDU7" s="418"/>
      <c r="LDV7" s="418"/>
      <c r="LDW7" s="418"/>
      <c r="LDX7" s="418"/>
      <c r="LDY7" s="418"/>
      <c r="LDZ7" s="418"/>
      <c r="LEA7" s="418"/>
      <c r="LEB7" s="418"/>
      <c r="LEC7" s="418"/>
      <c r="LED7" s="418"/>
      <c r="LEE7" s="418"/>
      <c r="LEF7" s="418"/>
      <c r="LEG7" s="418"/>
      <c r="LEH7" s="418"/>
      <c r="LEI7" s="418"/>
      <c r="LEJ7" s="418"/>
      <c r="LEK7" s="418"/>
      <c r="LEL7" s="418"/>
      <c r="LEM7" s="418"/>
      <c r="LEN7" s="418"/>
      <c r="LEO7" s="418"/>
      <c r="LEP7" s="418"/>
      <c r="LEQ7" s="418"/>
      <c r="LER7" s="418"/>
      <c r="LES7" s="418"/>
      <c r="LET7" s="418"/>
      <c r="LEU7" s="418"/>
      <c r="LEV7" s="418"/>
      <c r="LEW7" s="418"/>
      <c r="LEX7" s="418"/>
      <c r="LEY7" s="418"/>
      <c r="LEZ7" s="418"/>
      <c r="LFA7" s="418"/>
      <c r="LFB7" s="418"/>
      <c r="LFC7" s="418"/>
      <c r="LFD7" s="418"/>
      <c r="LFE7" s="418"/>
      <c r="LFF7" s="418"/>
      <c r="LFG7" s="418"/>
      <c r="LFH7" s="418"/>
      <c r="LFI7" s="418"/>
      <c r="LFJ7" s="418"/>
      <c r="LFK7" s="418"/>
      <c r="LFL7" s="418"/>
      <c r="LFM7" s="418"/>
      <c r="LFN7" s="418"/>
      <c r="LFO7" s="418"/>
      <c r="LFP7" s="418"/>
      <c r="LFQ7" s="418"/>
      <c r="LFR7" s="418"/>
      <c r="LFS7" s="418"/>
      <c r="LFT7" s="418"/>
      <c r="LFU7" s="418"/>
      <c r="LFV7" s="418"/>
      <c r="LFW7" s="418"/>
      <c r="LFX7" s="418"/>
      <c r="LFY7" s="418"/>
      <c r="LFZ7" s="418"/>
      <c r="LGA7" s="418"/>
      <c r="LGB7" s="418"/>
      <c r="LGC7" s="418"/>
      <c r="LGD7" s="418"/>
      <c r="LGE7" s="418"/>
      <c r="LGF7" s="418"/>
      <c r="LGG7" s="418"/>
      <c r="LGH7" s="418"/>
      <c r="LGI7" s="418"/>
      <c r="LGJ7" s="418"/>
      <c r="LGK7" s="418"/>
      <c r="LGL7" s="418"/>
      <c r="LGM7" s="418"/>
      <c r="LGN7" s="418"/>
      <c r="LGO7" s="418"/>
      <c r="LGP7" s="418"/>
      <c r="LGQ7" s="418"/>
      <c r="LGR7" s="418"/>
      <c r="LGS7" s="418"/>
      <c r="LGT7" s="418"/>
      <c r="LGU7" s="418"/>
      <c r="LGV7" s="418"/>
      <c r="LGW7" s="418"/>
      <c r="LGX7" s="418"/>
      <c r="LGY7" s="418"/>
      <c r="LGZ7" s="418"/>
      <c r="LHA7" s="418"/>
      <c r="LHB7" s="418"/>
      <c r="LHC7" s="418"/>
      <c r="LHD7" s="418"/>
      <c r="LHE7" s="418"/>
      <c r="LHF7" s="418"/>
      <c r="LHG7" s="418"/>
      <c r="LHH7" s="418"/>
      <c r="LHI7" s="418"/>
      <c r="LHJ7" s="418"/>
      <c r="LHK7" s="418"/>
      <c r="LHL7" s="418"/>
      <c r="LHM7" s="418"/>
      <c r="LHN7" s="418"/>
      <c r="LHO7" s="418"/>
      <c r="LHP7" s="418"/>
      <c r="LHQ7" s="418"/>
      <c r="LHR7" s="418"/>
      <c r="LHS7" s="418"/>
      <c r="LHT7" s="418"/>
      <c r="LHU7" s="418"/>
      <c r="LHV7" s="418"/>
      <c r="LHW7" s="418"/>
      <c r="LHX7" s="418"/>
      <c r="LHY7" s="418"/>
      <c r="LHZ7" s="418"/>
      <c r="LIA7" s="418"/>
      <c r="LIB7" s="418"/>
      <c r="LIC7" s="418"/>
      <c r="LID7" s="418"/>
      <c r="LIE7" s="418"/>
      <c r="LIF7" s="418"/>
      <c r="LIG7" s="418"/>
      <c r="LIH7" s="418"/>
      <c r="LII7" s="418"/>
      <c r="LIJ7" s="418"/>
      <c r="LIK7" s="418"/>
      <c r="LIL7" s="418"/>
      <c r="LIM7" s="418"/>
      <c r="LIN7" s="418"/>
      <c r="LIO7" s="418"/>
      <c r="LIP7" s="418"/>
      <c r="LIQ7" s="418"/>
      <c r="LIR7" s="418"/>
      <c r="LIS7" s="418"/>
      <c r="LIT7" s="418"/>
      <c r="LIU7" s="418"/>
      <c r="LIV7" s="418"/>
      <c r="LIW7" s="418"/>
      <c r="LIX7" s="418"/>
      <c r="LIY7" s="418"/>
      <c r="LIZ7" s="418"/>
      <c r="LJA7" s="418"/>
      <c r="LJB7" s="418"/>
      <c r="LJC7" s="418"/>
      <c r="LJD7" s="418"/>
      <c r="LJE7" s="418"/>
      <c r="LJF7" s="418"/>
      <c r="LJG7" s="418"/>
      <c r="LJH7" s="418"/>
      <c r="LJI7" s="418"/>
      <c r="LJJ7" s="418"/>
      <c r="LJK7" s="418"/>
      <c r="LJL7" s="418"/>
      <c r="LJM7" s="418"/>
      <c r="LJN7" s="418"/>
      <c r="LJO7" s="418"/>
      <c r="LJP7" s="418"/>
      <c r="LJQ7" s="418"/>
      <c r="LJR7" s="418"/>
      <c r="LJS7" s="418"/>
      <c r="LJT7" s="418"/>
      <c r="LJU7" s="418"/>
      <c r="LJV7" s="418"/>
      <c r="LJW7" s="418"/>
      <c r="LJX7" s="418"/>
      <c r="LJY7" s="418"/>
      <c r="LJZ7" s="418"/>
      <c r="LKA7" s="418"/>
      <c r="LKB7" s="418"/>
      <c r="LKC7" s="418"/>
      <c r="LKD7" s="418"/>
      <c r="LKE7" s="418"/>
      <c r="LKF7" s="418"/>
      <c r="LKG7" s="418"/>
      <c r="LKH7" s="418"/>
      <c r="LKI7" s="418"/>
      <c r="LKJ7" s="418"/>
      <c r="LKK7" s="418"/>
      <c r="LKL7" s="418"/>
      <c r="LKM7" s="418"/>
      <c r="LKN7" s="418"/>
      <c r="LKO7" s="418"/>
      <c r="LKP7" s="418"/>
      <c r="LKQ7" s="418"/>
      <c r="LKR7" s="418"/>
      <c r="LKS7" s="418"/>
      <c r="LKT7" s="418"/>
      <c r="LKU7" s="418"/>
      <c r="LKV7" s="418"/>
      <c r="LKW7" s="418"/>
      <c r="LKX7" s="418"/>
      <c r="LKY7" s="418"/>
      <c r="LKZ7" s="418"/>
      <c r="LLA7" s="418"/>
      <c r="LLB7" s="418"/>
      <c r="LLC7" s="418"/>
      <c r="LLD7" s="418"/>
      <c r="LLE7" s="418"/>
      <c r="LLF7" s="418"/>
      <c r="LLG7" s="418"/>
      <c r="LLH7" s="418"/>
      <c r="LLI7" s="418"/>
      <c r="LLJ7" s="418"/>
      <c r="LLK7" s="418"/>
      <c r="LLL7" s="418"/>
      <c r="LLM7" s="418"/>
      <c r="LLN7" s="418"/>
      <c r="LLO7" s="418"/>
      <c r="LLP7" s="418"/>
      <c r="LLQ7" s="418"/>
      <c r="LLR7" s="418"/>
      <c r="LLS7" s="418"/>
      <c r="LLT7" s="418"/>
      <c r="LLU7" s="418"/>
      <c r="LLV7" s="418"/>
      <c r="LLW7" s="418"/>
      <c r="LLX7" s="418"/>
      <c r="LLY7" s="418"/>
      <c r="LLZ7" s="418"/>
      <c r="LMA7" s="418"/>
      <c r="LMB7" s="418"/>
      <c r="LMC7" s="418"/>
      <c r="LMD7" s="418"/>
      <c r="LME7" s="418"/>
      <c r="LMF7" s="418"/>
      <c r="LMG7" s="418"/>
      <c r="LMH7" s="418"/>
      <c r="LMI7" s="418"/>
      <c r="LMJ7" s="418"/>
      <c r="LMK7" s="418"/>
      <c r="LML7" s="418"/>
      <c r="LMM7" s="418"/>
      <c r="LMN7" s="418"/>
      <c r="LMO7" s="418"/>
      <c r="LMP7" s="418"/>
      <c r="LMQ7" s="418"/>
      <c r="LMR7" s="418"/>
      <c r="LMS7" s="418"/>
      <c r="LMT7" s="418"/>
      <c r="LMU7" s="418"/>
      <c r="LMV7" s="418"/>
      <c r="LMW7" s="418"/>
      <c r="LMX7" s="418"/>
      <c r="LMY7" s="418"/>
      <c r="LMZ7" s="418"/>
      <c r="LNA7" s="418"/>
      <c r="LNB7" s="418"/>
      <c r="LNC7" s="418"/>
      <c r="LND7" s="418"/>
      <c r="LNE7" s="418"/>
      <c r="LNF7" s="418"/>
      <c r="LNG7" s="418"/>
      <c r="LNH7" s="418"/>
      <c r="LNI7" s="418"/>
      <c r="LNJ7" s="418"/>
      <c r="LNK7" s="418"/>
      <c r="LNL7" s="418"/>
      <c r="LNM7" s="418"/>
      <c r="LNN7" s="418"/>
      <c r="LNO7" s="418"/>
      <c r="LNP7" s="418"/>
      <c r="LNQ7" s="418"/>
      <c r="LNR7" s="418"/>
      <c r="LNS7" s="418"/>
      <c r="LNT7" s="418"/>
      <c r="LNU7" s="418"/>
      <c r="LNV7" s="418"/>
      <c r="LNW7" s="418"/>
      <c r="LNX7" s="418"/>
      <c r="LNY7" s="418"/>
      <c r="LNZ7" s="418"/>
      <c r="LOA7" s="418"/>
      <c r="LOB7" s="418"/>
      <c r="LOC7" s="418"/>
      <c r="LOD7" s="418"/>
      <c r="LOE7" s="418"/>
      <c r="LOF7" s="418"/>
      <c r="LOG7" s="418"/>
      <c r="LOH7" s="418"/>
      <c r="LOI7" s="418"/>
      <c r="LOJ7" s="418"/>
      <c r="LOK7" s="418"/>
      <c r="LOL7" s="418"/>
      <c r="LOM7" s="418"/>
      <c r="LON7" s="418"/>
      <c r="LOO7" s="418"/>
      <c r="LOP7" s="418"/>
      <c r="LOQ7" s="418"/>
      <c r="LOR7" s="418"/>
      <c r="LOS7" s="418"/>
      <c r="LOT7" s="418"/>
      <c r="LOU7" s="418"/>
      <c r="LOV7" s="418"/>
      <c r="LOW7" s="418"/>
      <c r="LOX7" s="418"/>
      <c r="LOY7" s="418"/>
      <c r="LOZ7" s="418"/>
      <c r="LPA7" s="418"/>
      <c r="LPB7" s="418"/>
      <c r="LPC7" s="418"/>
      <c r="LPD7" s="418"/>
      <c r="LPE7" s="418"/>
      <c r="LPF7" s="418"/>
      <c r="LPG7" s="418"/>
      <c r="LPH7" s="418"/>
      <c r="LPI7" s="418"/>
      <c r="LPJ7" s="418"/>
      <c r="LPK7" s="418"/>
      <c r="LPL7" s="418"/>
      <c r="LPM7" s="418"/>
      <c r="LPN7" s="418"/>
      <c r="LPO7" s="418"/>
      <c r="LPP7" s="418"/>
      <c r="LPQ7" s="418"/>
      <c r="LPR7" s="418"/>
      <c r="LPS7" s="418"/>
      <c r="LPT7" s="418"/>
      <c r="LPU7" s="418"/>
      <c r="LPV7" s="418"/>
      <c r="LPW7" s="418"/>
      <c r="LPX7" s="418"/>
      <c r="LPY7" s="418"/>
      <c r="LPZ7" s="418"/>
      <c r="LQA7" s="418"/>
      <c r="LQB7" s="418"/>
      <c r="LQC7" s="418"/>
      <c r="LQD7" s="418"/>
      <c r="LQE7" s="418"/>
      <c r="LQF7" s="418"/>
      <c r="LQG7" s="418"/>
      <c r="LQH7" s="418"/>
      <c r="LQI7" s="418"/>
      <c r="LQJ7" s="418"/>
      <c r="LQK7" s="418"/>
      <c r="LQL7" s="418"/>
      <c r="LQM7" s="418"/>
      <c r="LQN7" s="418"/>
      <c r="LQO7" s="418"/>
      <c r="LQP7" s="418"/>
      <c r="LQQ7" s="418"/>
      <c r="LQR7" s="418"/>
      <c r="LQS7" s="418"/>
      <c r="LQT7" s="418"/>
      <c r="LQU7" s="418"/>
      <c r="LQV7" s="418"/>
      <c r="LQW7" s="418"/>
      <c r="LQX7" s="418"/>
      <c r="LQY7" s="418"/>
      <c r="LQZ7" s="418"/>
      <c r="LRA7" s="418"/>
      <c r="LRB7" s="418"/>
      <c r="LRC7" s="418"/>
      <c r="LRD7" s="418"/>
      <c r="LRE7" s="418"/>
      <c r="LRF7" s="418"/>
      <c r="LRG7" s="418"/>
      <c r="LRH7" s="418"/>
      <c r="LRI7" s="418"/>
      <c r="LRJ7" s="418"/>
      <c r="LRK7" s="418"/>
      <c r="LRL7" s="418"/>
      <c r="LRM7" s="418"/>
      <c r="LRN7" s="418"/>
      <c r="LRO7" s="418"/>
      <c r="LRP7" s="418"/>
      <c r="LRQ7" s="418"/>
      <c r="LRR7" s="418"/>
      <c r="LRS7" s="418"/>
      <c r="LRT7" s="418"/>
      <c r="LRU7" s="418"/>
      <c r="LRV7" s="418"/>
      <c r="LRW7" s="418"/>
      <c r="LRX7" s="418"/>
      <c r="LRY7" s="418"/>
      <c r="LRZ7" s="418"/>
      <c r="LSA7" s="418"/>
      <c r="LSB7" s="418"/>
      <c r="LSC7" s="418"/>
      <c r="LSD7" s="418"/>
      <c r="LSE7" s="418"/>
      <c r="LSF7" s="418"/>
      <c r="LSG7" s="418"/>
      <c r="LSH7" s="418"/>
      <c r="LSI7" s="418"/>
      <c r="LSJ7" s="418"/>
      <c r="LSK7" s="418"/>
      <c r="LSL7" s="418"/>
      <c r="LSM7" s="418"/>
      <c r="LSN7" s="418"/>
      <c r="LSO7" s="418"/>
      <c r="LSP7" s="418"/>
      <c r="LSQ7" s="418"/>
      <c r="LSR7" s="418"/>
      <c r="LSS7" s="418"/>
      <c r="LST7" s="418"/>
      <c r="LSU7" s="418"/>
      <c r="LSV7" s="418"/>
      <c r="LSW7" s="418"/>
      <c r="LSX7" s="418"/>
      <c r="LSY7" s="418"/>
      <c r="LSZ7" s="418"/>
      <c r="LTA7" s="418"/>
      <c r="LTB7" s="418"/>
      <c r="LTC7" s="418"/>
      <c r="LTD7" s="418"/>
      <c r="LTE7" s="418"/>
      <c r="LTF7" s="418"/>
      <c r="LTG7" s="418"/>
      <c r="LTH7" s="418"/>
      <c r="LTI7" s="418"/>
      <c r="LTJ7" s="418"/>
      <c r="LTK7" s="418"/>
      <c r="LTL7" s="418"/>
      <c r="LTM7" s="418"/>
      <c r="LTN7" s="418"/>
      <c r="LTO7" s="418"/>
      <c r="LTP7" s="418"/>
      <c r="LTQ7" s="418"/>
      <c r="LTR7" s="418"/>
      <c r="LTS7" s="418"/>
      <c r="LTT7" s="418"/>
      <c r="LTU7" s="418"/>
      <c r="LTV7" s="418"/>
      <c r="LTW7" s="418"/>
      <c r="LTX7" s="418"/>
      <c r="LTY7" s="418"/>
      <c r="LTZ7" s="418"/>
      <c r="LUA7" s="418"/>
      <c r="LUB7" s="418"/>
      <c r="LUC7" s="418"/>
      <c r="LUD7" s="418"/>
      <c r="LUE7" s="418"/>
      <c r="LUF7" s="418"/>
      <c r="LUG7" s="418"/>
      <c r="LUH7" s="418"/>
      <c r="LUI7" s="418"/>
      <c r="LUJ7" s="418"/>
      <c r="LUK7" s="418"/>
      <c r="LUL7" s="418"/>
      <c r="LUM7" s="418"/>
      <c r="LUN7" s="418"/>
      <c r="LUO7" s="418"/>
      <c r="LUP7" s="418"/>
      <c r="LUQ7" s="418"/>
      <c r="LUR7" s="418"/>
      <c r="LUS7" s="418"/>
      <c r="LUT7" s="418"/>
      <c r="LUU7" s="418"/>
      <c r="LUV7" s="418"/>
      <c r="LUW7" s="418"/>
      <c r="LUX7" s="418"/>
      <c r="LUY7" s="418"/>
      <c r="LUZ7" s="418"/>
      <c r="LVA7" s="418"/>
      <c r="LVB7" s="418"/>
      <c r="LVC7" s="418"/>
      <c r="LVD7" s="418"/>
      <c r="LVE7" s="418"/>
      <c r="LVF7" s="418"/>
      <c r="LVG7" s="418"/>
      <c r="LVH7" s="418"/>
      <c r="LVI7" s="418"/>
      <c r="LVJ7" s="418"/>
      <c r="LVK7" s="418"/>
      <c r="LVL7" s="418"/>
      <c r="LVM7" s="418"/>
      <c r="LVN7" s="418"/>
      <c r="LVO7" s="418"/>
      <c r="LVP7" s="418"/>
      <c r="LVQ7" s="418"/>
      <c r="LVR7" s="418"/>
      <c r="LVS7" s="418"/>
      <c r="LVT7" s="418"/>
      <c r="LVU7" s="418"/>
      <c r="LVV7" s="418"/>
      <c r="LVW7" s="418"/>
      <c r="LVX7" s="418"/>
      <c r="LVY7" s="418"/>
      <c r="LVZ7" s="418"/>
      <c r="LWA7" s="418"/>
      <c r="LWB7" s="418"/>
      <c r="LWC7" s="418"/>
      <c r="LWD7" s="418"/>
      <c r="LWE7" s="418"/>
      <c r="LWF7" s="418"/>
      <c r="LWG7" s="418"/>
      <c r="LWH7" s="418"/>
      <c r="LWI7" s="418"/>
      <c r="LWJ7" s="418"/>
      <c r="LWK7" s="418"/>
      <c r="LWL7" s="418"/>
      <c r="LWM7" s="418"/>
      <c r="LWN7" s="418"/>
      <c r="LWO7" s="418"/>
      <c r="LWP7" s="418"/>
      <c r="LWQ7" s="418"/>
      <c r="LWR7" s="418"/>
      <c r="LWS7" s="418"/>
      <c r="LWT7" s="418"/>
      <c r="LWU7" s="418"/>
      <c r="LWV7" s="418"/>
      <c r="LWW7" s="418"/>
      <c r="LWX7" s="418"/>
      <c r="LWY7" s="418"/>
      <c r="LWZ7" s="418"/>
      <c r="LXA7" s="418"/>
      <c r="LXB7" s="418"/>
      <c r="LXC7" s="418"/>
      <c r="LXD7" s="418"/>
      <c r="LXE7" s="418"/>
      <c r="LXF7" s="418"/>
      <c r="LXG7" s="418"/>
      <c r="LXH7" s="418"/>
      <c r="LXI7" s="418"/>
      <c r="LXJ7" s="418"/>
      <c r="LXK7" s="418"/>
      <c r="LXL7" s="418"/>
      <c r="LXM7" s="418"/>
      <c r="LXN7" s="418"/>
      <c r="LXO7" s="418"/>
      <c r="LXP7" s="418"/>
      <c r="LXQ7" s="418"/>
      <c r="LXR7" s="418"/>
      <c r="LXS7" s="418"/>
      <c r="LXT7" s="418"/>
      <c r="LXU7" s="418"/>
      <c r="LXV7" s="418"/>
      <c r="LXW7" s="418"/>
      <c r="LXX7" s="418"/>
      <c r="LXY7" s="418"/>
      <c r="LXZ7" s="418"/>
      <c r="LYA7" s="418"/>
      <c r="LYB7" s="418"/>
      <c r="LYC7" s="418"/>
      <c r="LYD7" s="418"/>
      <c r="LYE7" s="418"/>
      <c r="LYF7" s="418"/>
      <c r="LYG7" s="418"/>
      <c r="LYH7" s="418"/>
      <c r="LYI7" s="418"/>
      <c r="LYJ7" s="418"/>
      <c r="LYK7" s="418"/>
      <c r="LYL7" s="418"/>
      <c r="LYM7" s="418"/>
      <c r="LYN7" s="418"/>
      <c r="LYO7" s="418"/>
      <c r="LYP7" s="418"/>
      <c r="LYQ7" s="418"/>
      <c r="LYR7" s="418"/>
      <c r="LYS7" s="418"/>
      <c r="LYT7" s="418"/>
      <c r="LYU7" s="418"/>
      <c r="LYV7" s="418"/>
      <c r="LYW7" s="418"/>
      <c r="LYX7" s="418"/>
      <c r="LYY7" s="418"/>
      <c r="LYZ7" s="418"/>
      <c r="LZA7" s="418"/>
      <c r="LZB7" s="418"/>
      <c r="LZC7" s="418"/>
      <c r="LZD7" s="418"/>
      <c r="LZE7" s="418"/>
      <c r="LZF7" s="418"/>
      <c r="LZG7" s="418"/>
      <c r="LZH7" s="418"/>
      <c r="LZI7" s="418"/>
      <c r="LZJ7" s="418"/>
      <c r="LZK7" s="418"/>
      <c r="LZL7" s="418"/>
      <c r="LZM7" s="418"/>
      <c r="LZN7" s="418"/>
      <c r="LZO7" s="418"/>
      <c r="LZP7" s="418"/>
      <c r="LZQ7" s="418"/>
      <c r="LZR7" s="418"/>
      <c r="LZS7" s="418"/>
      <c r="LZT7" s="418"/>
      <c r="LZU7" s="418"/>
      <c r="LZV7" s="418"/>
      <c r="LZW7" s="418"/>
      <c r="LZX7" s="418"/>
      <c r="LZY7" s="418"/>
      <c r="LZZ7" s="418"/>
      <c r="MAA7" s="418"/>
      <c r="MAB7" s="418"/>
      <c r="MAC7" s="418"/>
      <c r="MAD7" s="418"/>
      <c r="MAE7" s="418"/>
      <c r="MAF7" s="418"/>
      <c r="MAG7" s="418"/>
      <c r="MAH7" s="418"/>
      <c r="MAI7" s="418"/>
      <c r="MAJ7" s="418"/>
      <c r="MAK7" s="418"/>
      <c r="MAL7" s="418"/>
      <c r="MAM7" s="418"/>
      <c r="MAN7" s="418"/>
      <c r="MAO7" s="418"/>
      <c r="MAP7" s="418"/>
      <c r="MAQ7" s="418"/>
      <c r="MAR7" s="418"/>
      <c r="MAS7" s="418"/>
      <c r="MAT7" s="418"/>
      <c r="MAU7" s="418"/>
      <c r="MAV7" s="418"/>
      <c r="MAW7" s="418"/>
      <c r="MAX7" s="418"/>
      <c r="MAY7" s="418"/>
      <c r="MAZ7" s="418"/>
      <c r="MBA7" s="418"/>
      <c r="MBB7" s="418"/>
      <c r="MBC7" s="418"/>
      <c r="MBD7" s="418"/>
      <c r="MBE7" s="418"/>
      <c r="MBF7" s="418"/>
      <c r="MBG7" s="418"/>
      <c r="MBH7" s="418"/>
      <c r="MBI7" s="418"/>
      <c r="MBJ7" s="418"/>
      <c r="MBK7" s="418"/>
      <c r="MBL7" s="418"/>
      <c r="MBM7" s="418"/>
      <c r="MBN7" s="418"/>
      <c r="MBO7" s="418"/>
      <c r="MBP7" s="418"/>
      <c r="MBQ7" s="418"/>
      <c r="MBR7" s="418"/>
      <c r="MBS7" s="418"/>
      <c r="MBT7" s="418"/>
      <c r="MBU7" s="418"/>
      <c r="MBV7" s="418"/>
      <c r="MBW7" s="418"/>
      <c r="MBX7" s="418"/>
      <c r="MBY7" s="418"/>
      <c r="MBZ7" s="418"/>
      <c r="MCA7" s="418"/>
      <c r="MCB7" s="418"/>
      <c r="MCC7" s="418"/>
      <c r="MCD7" s="418"/>
      <c r="MCE7" s="418"/>
      <c r="MCF7" s="418"/>
      <c r="MCG7" s="418"/>
      <c r="MCH7" s="418"/>
      <c r="MCI7" s="418"/>
      <c r="MCJ7" s="418"/>
      <c r="MCK7" s="418"/>
      <c r="MCL7" s="418"/>
      <c r="MCM7" s="418"/>
      <c r="MCN7" s="418"/>
      <c r="MCO7" s="418"/>
      <c r="MCP7" s="418"/>
      <c r="MCQ7" s="418"/>
      <c r="MCR7" s="418"/>
      <c r="MCS7" s="418"/>
      <c r="MCT7" s="418"/>
      <c r="MCU7" s="418"/>
      <c r="MCV7" s="418"/>
      <c r="MCW7" s="418"/>
      <c r="MCX7" s="418"/>
      <c r="MCY7" s="418"/>
      <c r="MCZ7" s="418"/>
      <c r="MDA7" s="418"/>
      <c r="MDB7" s="418"/>
      <c r="MDC7" s="418"/>
      <c r="MDD7" s="418"/>
      <c r="MDE7" s="418"/>
      <c r="MDF7" s="418"/>
      <c r="MDG7" s="418"/>
      <c r="MDH7" s="418"/>
      <c r="MDI7" s="418"/>
      <c r="MDJ7" s="418"/>
      <c r="MDK7" s="418"/>
      <c r="MDL7" s="418"/>
      <c r="MDM7" s="418"/>
      <c r="MDN7" s="418"/>
      <c r="MDO7" s="418"/>
      <c r="MDP7" s="418"/>
      <c r="MDQ7" s="418"/>
      <c r="MDR7" s="418"/>
      <c r="MDS7" s="418"/>
      <c r="MDT7" s="418"/>
      <c r="MDU7" s="418"/>
      <c r="MDV7" s="418"/>
      <c r="MDW7" s="418"/>
      <c r="MDX7" s="418"/>
      <c r="MDY7" s="418"/>
      <c r="MDZ7" s="418"/>
      <c r="MEA7" s="418"/>
      <c r="MEB7" s="418"/>
      <c r="MEC7" s="418"/>
      <c r="MED7" s="418"/>
      <c r="MEE7" s="418"/>
      <c r="MEF7" s="418"/>
      <c r="MEG7" s="418"/>
      <c r="MEH7" s="418"/>
      <c r="MEI7" s="418"/>
      <c r="MEJ7" s="418"/>
      <c r="MEK7" s="418"/>
      <c r="MEL7" s="418"/>
      <c r="MEM7" s="418"/>
      <c r="MEN7" s="418"/>
      <c r="MEO7" s="418"/>
      <c r="MEP7" s="418"/>
      <c r="MEQ7" s="418"/>
      <c r="MER7" s="418"/>
      <c r="MES7" s="418"/>
      <c r="MET7" s="418"/>
      <c r="MEU7" s="418"/>
      <c r="MEV7" s="418"/>
      <c r="MEW7" s="418"/>
      <c r="MEX7" s="418"/>
      <c r="MEY7" s="418"/>
      <c r="MEZ7" s="418"/>
      <c r="MFA7" s="418"/>
      <c r="MFB7" s="418"/>
      <c r="MFC7" s="418"/>
      <c r="MFD7" s="418"/>
      <c r="MFE7" s="418"/>
      <c r="MFF7" s="418"/>
      <c r="MFG7" s="418"/>
      <c r="MFH7" s="418"/>
      <c r="MFI7" s="418"/>
      <c r="MFJ7" s="418"/>
      <c r="MFK7" s="418"/>
      <c r="MFL7" s="418"/>
      <c r="MFM7" s="418"/>
      <c r="MFN7" s="418"/>
      <c r="MFO7" s="418"/>
      <c r="MFP7" s="418"/>
      <c r="MFQ7" s="418"/>
      <c r="MFR7" s="418"/>
      <c r="MFS7" s="418"/>
      <c r="MFT7" s="418"/>
      <c r="MFU7" s="418"/>
      <c r="MFV7" s="418"/>
      <c r="MFW7" s="418"/>
      <c r="MFX7" s="418"/>
      <c r="MFY7" s="418"/>
      <c r="MFZ7" s="418"/>
      <c r="MGA7" s="418"/>
      <c r="MGB7" s="418"/>
      <c r="MGC7" s="418"/>
      <c r="MGD7" s="418"/>
      <c r="MGE7" s="418"/>
      <c r="MGF7" s="418"/>
      <c r="MGG7" s="418"/>
      <c r="MGH7" s="418"/>
      <c r="MGI7" s="418"/>
      <c r="MGJ7" s="418"/>
      <c r="MGK7" s="418"/>
      <c r="MGL7" s="418"/>
      <c r="MGM7" s="418"/>
      <c r="MGN7" s="418"/>
      <c r="MGO7" s="418"/>
      <c r="MGP7" s="418"/>
      <c r="MGQ7" s="418"/>
      <c r="MGR7" s="418"/>
      <c r="MGS7" s="418"/>
      <c r="MGT7" s="418"/>
      <c r="MGU7" s="418"/>
      <c r="MGV7" s="418"/>
      <c r="MGW7" s="418"/>
      <c r="MGX7" s="418"/>
      <c r="MGY7" s="418"/>
      <c r="MGZ7" s="418"/>
      <c r="MHA7" s="418"/>
      <c r="MHB7" s="418"/>
      <c r="MHC7" s="418"/>
      <c r="MHD7" s="418"/>
      <c r="MHE7" s="418"/>
      <c r="MHF7" s="418"/>
      <c r="MHG7" s="418"/>
      <c r="MHH7" s="418"/>
      <c r="MHI7" s="418"/>
      <c r="MHJ7" s="418"/>
      <c r="MHK7" s="418"/>
      <c r="MHL7" s="418"/>
      <c r="MHM7" s="418"/>
      <c r="MHN7" s="418"/>
      <c r="MHO7" s="418"/>
      <c r="MHP7" s="418"/>
      <c r="MHQ7" s="418"/>
      <c r="MHR7" s="418"/>
      <c r="MHS7" s="418"/>
      <c r="MHT7" s="418"/>
      <c r="MHU7" s="418"/>
      <c r="MHV7" s="418"/>
      <c r="MHW7" s="418"/>
      <c r="MHX7" s="418"/>
      <c r="MHY7" s="418"/>
      <c r="MHZ7" s="418"/>
      <c r="MIA7" s="418"/>
      <c r="MIB7" s="418"/>
      <c r="MIC7" s="418"/>
      <c r="MID7" s="418"/>
      <c r="MIE7" s="418"/>
      <c r="MIF7" s="418"/>
      <c r="MIG7" s="418"/>
      <c r="MIH7" s="418"/>
      <c r="MII7" s="418"/>
      <c r="MIJ7" s="418"/>
      <c r="MIK7" s="418"/>
      <c r="MIL7" s="418"/>
      <c r="MIM7" s="418"/>
      <c r="MIN7" s="418"/>
      <c r="MIO7" s="418"/>
      <c r="MIP7" s="418"/>
      <c r="MIQ7" s="418"/>
      <c r="MIR7" s="418"/>
      <c r="MIS7" s="418"/>
      <c r="MIT7" s="418"/>
      <c r="MIU7" s="418"/>
      <c r="MIV7" s="418"/>
      <c r="MIW7" s="418"/>
      <c r="MIX7" s="418"/>
      <c r="MIY7" s="418"/>
      <c r="MIZ7" s="418"/>
      <c r="MJA7" s="418"/>
      <c r="MJB7" s="418"/>
      <c r="MJC7" s="418"/>
      <c r="MJD7" s="418"/>
      <c r="MJE7" s="418"/>
      <c r="MJF7" s="418"/>
      <c r="MJG7" s="418"/>
      <c r="MJH7" s="418"/>
      <c r="MJI7" s="418"/>
      <c r="MJJ7" s="418"/>
      <c r="MJK7" s="418"/>
      <c r="MJL7" s="418"/>
      <c r="MJM7" s="418"/>
      <c r="MJN7" s="418"/>
      <c r="MJO7" s="418"/>
      <c r="MJP7" s="418"/>
      <c r="MJQ7" s="418"/>
      <c r="MJR7" s="418"/>
      <c r="MJS7" s="418"/>
      <c r="MJT7" s="418"/>
      <c r="MJU7" s="418"/>
      <c r="MJV7" s="418"/>
      <c r="MJW7" s="418"/>
      <c r="MJX7" s="418"/>
      <c r="MJY7" s="418"/>
      <c r="MJZ7" s="418"/>
      <c r="MKA7" s="418"/>
      <c r="MKB7" s="418"/>
      <c r="MKC7" s="418"/>
      <c r="MKD7" s="418"/>
      <c r="MKE7" s="418"/>
      <c r="MKF7" s="418"/>
      <c r="MKG7" s="418"/>
      <c r="MKH7" s="418"/>
      <c r="MKI7" s="418"/>
      <c r="MKJ7" s="418"/>
      <c r="MKK7" s="418"/>
      <c r="MKL7" s="418"/>
      <c r="MKM7" s="418"/>
      <c r="MKN7" s="418"/>
      <c r="MKO7" s="418"/>
      <c r="MKP7" s="418"/>
      <c r="MKQ7" s="418"/>
      <c r="MKR7" s="418"/>
      <c r="MKS7" s="418"/>
      <c r="MKT7" s="418"/>
      <c r="MKU7" s="418"/>
      <c r="MKV7" s="418"/>
      <c r="MKW7" s="418"/>
      <c r="MKX7" s="418"/>
      <c r="MKY7" s="418"/>
      <c r="MKZ7" s="418"/>
      <c r="MLA7" s="418"/>
      <c r="MLB7" s="418"/>
      <c r="MLC7" s="418"/>
      <c r="MLD7" s="418"/>
      <c r="MLE7" s="418"/>
      <c r="MLF7" s="418"/>
      <c r="MLG7" s="418"/>
      <c r="MLH7" s="418"/>
      <c r="MLI7" s="418"/>
      <c r="MLJ7" s="418"/>
      <c r="MLK7" s="418"/>
      <c r="MLL7" s="418"/>
      <c r="MLM7" s="418"/>
      <c r="MLN7" s="418"/>
      <c r="MLO7" s="418"/>
      <c r="MLP7" s="418"/>
      <c r="MLQ7" s="418"/>
      <c r="MLR7" s="418"/>
      <c r="MLS7" s="418"/>
      <c r="MLT7" s="418"/>
      <c r="MLU7" s="418"/>
      <c r="MLV7" s="418"/>
      <c r="MLW7" s="418"/>
      <c r="MLX7" s="418"/>
      <c r="MLY7" s="418"/>
      <c r="MLZ7" s="418"/>
      <c r="MMA7" s="418"/>
      <c r="MMB7" s="418"/>
      <c r="MMC7" s="418"/>
      <c r="MMD7" s="418"/>
      <c r="MME7" s="418"/>
      <c r="MMF7" s="418"/>
      <c r="MMG7" s="418"/>
      <c r="MMH7" s="418"/>
      <c r="MMI7" s="418"/>
      <c r="MMJ7" s="418"/>
      <c r="MMK7" s="418"/>
      <c r="MML7" s="418"/>
      <c r="MMM7" s="418"/>
      <c r="MMN7" s="418"/>
      <c r="MMO7" s="418"/>
      <c r="MMP7" s="418"/>
      <c r="MMQ7" s="418"/>
      <c r="MMR7" s="418"/>
      <c r="MMS7" s="418"/>
      <c r="MMT7" s="418"/>
      <c r="MMU7" s="418"/>
      <c r="MMV7" s="418"/>
      <c r="MMW7" s="418"/>
      <c r="MMX7" s="418"/>
      <c r="MMY7" s="418"/>
      <c r="MMZ7" s="418"/>
      <c r="MNA7" s="418"/>
      <c r="MNB7" s="418"/>
      <c r="MNC7" s="418"/>
      <c r="MND7" s="418"/>
      <c r="MNE7" s="418"/>
      <c r="MNF7" s="418"/>
      <c r="MNG7" s="418"/>
      <c r="MNH7" s="418"/>
      <c r="MNI7" s="418"/>
      <c r="MNJ7" s="418"/>
      <c r="MNK7" s="418"/>
      <c r="MNL7" s="418"/>
      <c r="MNM7" s="418"/>
      <c r="MNN7" s="418"/>
      <c r="MNO7" s="418"/>
      <c r="MNP7" s="418"/>
      <c r="MNQ7" s="418"/>
      <c r="MNR7" s="418"/>
      <c r="MNS7" s="418"/>
      <c r="MNT7" s="418"/>
      <c r="MNU7" s="418"/>
      <c r="MNV7" s="418"/>
      <c r="MNW7" s="418"/>
      <c r="MNX7" s="418"/>
      <c r="MNY7" s="418"/>
      <c r="MNZ7" s="418"/>
      <c r="MOA7" s="418"/>
      <c r="MOB7" s="418"/>
      <c r="MOC7" s="418"/>
      <c r="MOD7" s="418"/>
      <c r="MOE7" s="418"/>
      <c r="MOF7" s="418"/>
      <c r="MOG7" s="418"/>
      <c r="MOH7" s="418"/>
      <c r="MOI7" s="418"/>
      <c r="MOJ7" s="418"/>
      <c r="MOK7" s="418"/>
      <c r="MOL7" s="418"/>
      <c r="MOM7" s="418"/>
      <c r="MON7" s="418"/>
      <c r="MOO7" s="418"/>
      <c r="MOP7" s="418"/>
      <c r="MOQ7" s="418"/>
      <c r="MOR7" s="418"/>
      <c r="MOS7" s="418"/>
      <c r="MOT7" s="418"/>
      <c r="MOU7" s="418"/>
      <c r="MOV7" s="418"/>
      <c r="MOW7" s="418"/>
      <c r="MOX7" s="418"/>
      <c r="MOY7" s="418"/>
      <c r="MOZ7" s="418"/>
      <c r="MPA7" s="418"/>
      <c r="MPB7" s="418"/>
      <c r="MPC7" s="418"/>
      <c r="MPD7" s="418"/>
      <c r="MPE7" s="418"/>
      <c r="MPF7" s="418"/>
      <c r="MPG7" s="418"/>
      <c r="MPH7" s="418"/>
      <c r="MPI7" s="418"/>
      <c r="MPJ7" s="418"/>
      <c r="MPK7" s="418"/>
      <c r="MPL7" s="418"/>
      <c r="MPM7" s="418"/>
      <c r="MPN7" s="418"/>
      <c r="MPO7" s="418"/>
      <c r="MPP7" s="418"/>
      <c r="MPQ7" s="418"/>
      <c r="MPR7" s="418"/>
      <c r="MPS7" s="418"/>
      <c r="MPT7" s="418"/>
      <c r="MPU7" s="418"/>
      <c r="MPV7" s="418"/>
      <c r="MPW7" s="418"/>
      <c r="MPX7" s="418"/>
      <c r="MPY7" s="418"/>
      <c r="MPZ7" s="418"/>
      <c r="MQA7" s="418"/>
      <c r="MQB7" s="418"/>
      <c r="MQC7" s="418"/>
      <c r="MQD7" s="418"/>
      <c r="MQE7" s="418"/>
      <c r="MQF7" s="418"/>
      <c r="MQG7" s="418"/>
      <c r="MQH7" s="418"/>
      <c r="MQI7" s="418"/>
      <c r="MQJ7" s="418"/>
      <c r="MQK7" s="418"/>
      <c r="MQL7" s="418"/>
      <c r="MQM7" s="418"/>
      <c r="MQN7" s="418"/>
      <c r="MQO7" s="418"/>
      <c r="MQP7" s="418"/>
      <c r="MQQ7" s="418"/>
      <c r="MQR7" s="418"/>
      <c r="MQS7" s="418"/>
      <c r="MQT7" s="418"/>
      <c r="MQU7" s="418"/>
      <c r="MQV7" s="418"/>
      <c r="MQW7" s="418"/>
      <c r="MQX7" s="418"/>
      <c r="MQY7" s="418"/>
      <c r="MQZ7" s="418"/>
      <c r="MRA7" s="418"/>
      <c r="MRB7" s="418"/>
      <c r="MRC7" s="418"/>
      <c r="MRD7" s="418"/>
      <c r="MRE7" s="418"/>
      <c r="MRF7" s="418"/>
      <c r="MRG7" s="418"/>
      <c r="MRH7" s="418"/>
      <c r="MRI7" s="418"/>
      <c r="MRJ7" s="418"/>
      <c r="MRK7" s="418"/>
      <c r="MRL7" s="418"/>
      <c r="MRM7" s="418"/>
      <c r="MRN7" s="418"/>
      <c r="MRO7" s="418"/>
      <c r="MRP7" s="418"/>
      <c r="MRQ7" s="418"/>
      <c r="MRR7" s="418"/>
      <c r="MRS7" s="418"/>
      <c r="MRT7" s="418"/>
      <c r="MRU7" s="418"/>
      <c r="MRV7" s="418"/>
      <c r="MRW7" s="418"/>
      <c r="MRX7" s="418"/>
      <c r="MRY7" s="418"/>
      <c r="MRZ7" s="418"/>
      <c r="MSA7" s="418"/>
      <c r="MSB7" s="418"/>
      <c r="MSC7" s="418"/>
      <c r="MSD7" s="418"/>
      <c r="MSE7" s="418"/>
      <c r="MSF7" s="418"/>
      <c r="MSG7" s="418"/>
      <c r="MSH7" s="418"/>
      <c r="MSI7" s="418"/>
      <c r="MSJ7" s="418"/>
      <c r="MSK7" s="418"/>
      <c r="MSL7" s="418"/>
      <c r="MSM7" s="418"/>
      <c r="MSN7" s="418"/>
      <c r="MSO7" s="418"/>
      <c r="MSP7" s="418"/>
      <c r="MSQ7" s="418"/>
      <c r="MSR7" s="418"/>
      <c r="MSS7" s="418"/>
      <c r="MST7" s="418"/>
      <c r="MSU7" s="418"/>
      <c r="MSV7" s="418"/>
      <c r="MSW7" s="418"/>
      <c r="MSX7" s="418"/>
      <c r="MSY7" s="418"/>
      <c r="MSZ7" s="418"/>
      <c r="MTA7" s="418"/>
      <c r="MTB7" s="418"/>
      <c r="MTC7" s="418"/>
      <c r="MTD7" s="418"/>
      <c r="MTE7" s="418"/>
      <c r="MTF7" s="418"/>
      <c r="MTG7" s="418"/>
      <c r="MTH7" s="418"/>
      <c r="MTI7" s="418"/>
      <c r="MTJ7" s="418"/>
      <c r="MTK7" s="418"/>
      <c r="MTL7" s="418"/>
      <c r="MTM7" s="418"/>
      <c r="MTN7" s="418"/>
      <c r="MTO7" s="418"/>
      <c r="MTP7" s="418"/>
      <c r="MTQ7" s="418"/>
      <c r="MTR7" s="418"/>
      <c r="MTS7" s="418"/>
      <c r="MTT7" s="418"/>
      <c r="MTU7" s="418"/>
      <c r="MTV7" s="418"/>
      <c r="MTW7" s="418"/>
      <c r="MTX7" s="418"/>
      <c r="MTY7" s="418"/>
      <c r="MTZ7" s="418"/>
      <c r="MUA7" s="418"/>
      <c r="MUB7" s="418"/>
      <c r="MUC7" s="418"/>
      <c r="MUD7" s="418"/>
      <c r="MUE7" s="418"/>
      <c r="MUF7" s="418"/>
      <c r="MUG7" s="418"/>
      <c r="MUH7" s="418"/>
      <c r="MUI7" s="418"/>
      <c r="MUJ7" s="418"/>
      <c r="MUK7" s="418"/>
      <c r="MUL7" s="418"/>
      <c r="MUM7" s="418"/>
      <c r="MUN7" s="418"/>
      <c r="MUO7" s="418"/>
      <c r="MUP7" s="418"/>
      <c r="MUQ7" s="418"/>
      <c r="MUR7" s="418"/>
      <c r="MUS7" s="418"/>
      <c r="MUT7" s="418"/>
      <c r="MUU7" s="418"/>
      <c r="MUV7" s="418"/>
      <c r="MUW7" s="418"/>
      <c r="MUX7" s="418"/>
      <c r="MUY7" s="418"/>
      <c r="MUZ7" s="418"/>
      <c r="MVA7" s="418"/>
      <c r="MVB7" s="418"/>
      <c r="MVC7" s="418"/>
      <c r="MVD7" s="418"/>
      <c r="MVE7" s="418"/>
      <c r="MVF7" s="418"/>
      <c r="MVG7" s="418"/>
      <c r="MVH7" s="418"/>
      <c r="MVI7" s="418"/>
      <c r="MVJ7" s="418"/>
      <c r="MVK7" s="418"/>
      <c r="MVL7" s="418"/>
      <c r="MVM7" s="418"/>
      <c r="MVN7" s="418"/>
      <c r="MVO7" s="418"/>
      <c r="MVP7" s="418"/>
      <c r="MVQ7" s="418"/>
      <c r="MVR7" s="418"/>
      <c r="MVS7" s="418"/>
      <c r="MVT7" s="418"/>
      <c r="MVU7" s="418"/>
      <c r="MVV7" s="418"/>
      <c r="MVW7" s="418"/>
      <c r="MVX7" s="418"/>
      <c r="MVY7" s="418"/>
      <c r="MVZ7" s="418"/>
      <c r="MWA7" s="418"/>
      <c r="MWB7" s="418"/>
      <c r="MWC7" s="418"/>
      <c r="MWD7" s="418"/>
      <c r="MWE7" s="418"/>
      <c r="MWF7" s="418"/>
      <c r="MWG7" s="418"/>
      <c r="MWH7" s="418"/>
      <c r="MWI7" s="418"/>
      <c r="MWJ7" s="418"/>
      <c r="MWK7" s="418"/>
      <c r="MWL7" s="418"/>
      <c r="MWM7" s="418"/>
      <c r="MWN7" s="418"/>
      <c r="MWO7" s="418"/>
      <c r="MWP7" s="418"/>
      <c r="MWQ7" s="418"/>
      <c r="MWR7" s="418"/>
      <c r="MWS7" s="418"/>
      <c r="MWT7" s="418"/>
      <c r="MWU7" s="418"/>
      <c r="MWV7" s="418"/>
      <c r="MWW7" s="418"/>
      <c r="MWX7" s="418"/>
      <c r="MWY7" s="418"/>
      <c r="MWZ7" s="418"/>
      <c r="MXA7" s="418"/>
      <c r="MXB7" s="418"/>
      <c r="MXC7" s="418"/>
      <c r="MXD7" s="418"/>
      <c r="MXE7" s="418"/>
      <c r="MXF7" s="418"/>
      <c r="MXG7" s="418"/>
      <c r="MXH7" s="418"/>
      <c r="MXI7" s="418"/>
      <c r="MXJ7" s="418"/>
      <c r="MXK7" s="418"/>
      <c r="MXL7" s="418"/>
      <c r="MXM7" s="418"/>
      <c r="MXN7" s="418"/>
      <c r="MXO7" s="418"/>
      <c r="MXP7" s="418"/>
      <c r="MXQ7" s="418"/>
      <c r="MXR7" s="418"/>
      <c r="MXS7" s="418"/>
      <c r="MXT7" s="418"/>
      <c r="MXU7" s="418"/>
      <c r="MXV7" s="418"/>
      <c r="MXW7" s="418"/>
      <c r="MXX7" s="418"/>
      <c r="MXY7" s="418"/>
      <c r="MXZ7" s="418"/>
      <c r="MYA7" s="418"/>
      <c r="MYB7" s="418"/>
      <c r="MYC7" s="418"/>
      <c r="MYD7" s="418"/>
      <c r="MYE7" s="418"/>
      <c r="MYF7" s="418"/>
      <c r="MYG7" s="418"/>
      <c r="MYH7" s="418"/>
      <c r="MYI7" s="418"/>
      <c r="MYJ7" s="418"/>
      <c r="MYK7" s="418"/>
      <c r="MYL7" s="418"/>
      <c r="MYM7" s="418"/>
      <c r="MYN7" s="418"/>
      <c r="MYO7" s="418"/>
      <c r="MYP7" s="418"/>
      <c r="MYQ7" s="418"/>
      <c r="MYR7" s="418"/>
      <c r="MYS7" s="418"/>
      <c r="MYT7" s="418"/>
      <c r="MYU7" s="418"/>
      <c r="MYV7" s="418"/>
      <c r="MYW7" s="418"/>
      <c r="MYX7" s="418"/>
      <c r="MYY7" s="418"/>
      <c r="MYZ7" s="418"/>
      <c r="MZA7" s="418"/>
      <c r="MZB7" s="418"/>
      <c r="MZC7" s="418"/>
      <c r="MZD7" s="418"/>
      <c r="MZE7" s="418"/>
      <c r="MZF7" s="418"/>
      <c r="MZG7" s="418"/>
      <c r="MZH7" s="418"/>
      <c r="MZI7" s="418"/>
      <c r="MZJ7" s="418"/>
      <c r="MZK7" s="418"/>
      <c r="MZL7" s="418"/>
      <c r="MZM7" s="418"/>
      <c r="MZN7" s="418"/>
      <c r="MZO7" s="418"/>
      <c r="MZP7" s="418"/>
      <c r="MZQ7" s="418"/>
      <c r="MZR7" s="418"/>
      <c r="MZS7" s="418"/>
      <c r="MZT7" s="418"/>
      <c r="MZU7" s="418"/>
      <c r="MZV7" s="418"/>
      <c r="MZW7" s="418"/>
      <c r="MZX7" s="418"/>
      <c r="MZY7" s="418"/>
      <c r="MZZ7" s="418"/>
      <c r="NAA7" s="418"/>
      <c r="NAB7" s="418"/>
      <c r="NAC7" s="418"/>
      <c r="NAD7" s="418"/>
      <c r="NAE7" s="418"/>
      <c r="NAF7" s="418"/>
      <c r="NAG7" s="418"/>
      <c r="NAH7" s="418"/>
      <c r="NAI7" s="418"/>
      <c r="NAJ7" s="418"/>
      <c r="NAK7" s="418"/>
      <c r="NAL7" s="418"/>
      <c r="NAM7" s="418"/>
      <c r="NAN7" s="418"/>
      <c r="NAO7" s="418"/>
      <c r="NAP7" s="418"/>
      <c r="NAQ7" s="418"/>
      <c r="NAR7" s="418"/>
      <c r="NAS7" s="418"/>
      <c r="NAT7" s="418"/>
      <c r="NAU7" s="418"/>
      <c r="NAV7" s="418"/>
      <c r="NAW7" s="418"/>
      <c r="NAX7" s="418"/>
      <c r="NAY7" s="418"/>
      <c r="NAZ7" s="418"/>
      <c r="NBA7" s="418"/>
      <c r="NBB7" s="418"/>
      <c r="NBC7" s="418"/>
      <c r="NBD7" s="418"/>
      <c r="NBE7" s="418"/>
      <c r="NBF7" s="418"/>
      <c r="NBG7" s="418"/>
      <c r="NBH7" s="418"/>
      <c r="NBI7" s="418"/>
      <c r="NBJ7" s="418"/>
      <c r="NBK7" s="418"/>
      <c r="NBL7" s="418"/>
      <c r="NBM7" s="418"/>
      <c r="NBN7" s="418"/>
      <c r="NBO7" s="418"/>
      <c r="NBP7" s="418"/>
      <c r="NBQ7" s="418"/>
      <c r="NBR7" s="418"/>
      <c r="NBS7" s="418"/>
      <c r="NBT7" s="418"/>
      <c r="NBU7" s="418"/>
      <c r="NBV7" s="418"/>
      <c r="NBW7" s="418"/>
      <c r="NBX7" s="418"/>
      <c r="NBY7" s="418"/>
      <c r="NBZ7" s="418"/>
      <c r="NCA7" s="418"/>
      <c r="NCB7" s="418"/>
      <c r="NCC7" s="418"/>
      <c r="NCD7" s="418"/>
      <c r="NCE7" s="418"/>
      <c r="NCF7" s="418"/>
      <c r="NCG7" s="418"/>
      <c r="NCH7" s="418"/>
      <c r="NCI7" s="418"/>
      <c r="NCJ7" s="418"/>
      <c r="NCK7" s="418"/>
      <c r="NCL7" s="418"/>
      <c r="NCM7" s="418"/>
      <c r="NCN7" s="418"/>
      <c r="NCO7" s="418"/>
      <c r="NCP7" s="418"/>
      <c r="NCQ7" s="418"/>
      <c r="NCR7" s="418"/>
      <c r="NCS7" s="418"/>
      <c r="NCT7" s="418"/>
      <c r="NCU7" s="418"/>
      <c r="NCV7" s="418"/>
      <c r="NCW7" s="418"/>
      <c r="NCX7" s="418"/>
      <c r="NCY7" s="418"/>
      <c r="NCZ7" s="418"/>
      <c r="NDA7" s="418"/>
      <c r="NDB7" s="418"/>
      <c r="NDC7" s="418"/>
      <c r="NDD7" s="418"/>
      <c r="NDE7" s="418"/>
      <c r="NDF7" s="418"/>
      <c r="NDG7" s="418"/>
      <c r="NDH7" s="418"/>
      <c r="NDI7" s="418"/>
      <c r="NDJ7" s="418"/>
      <c r="NDK7" s="418"/>
      <c r="NDL7" s="418"/>
      <c r="NDM7" s="418"/>
      <c r="NDN7" s="418"/>
      <c r="NDO7" s="418"/>
      <c r="NDP7" s="418"/>
      <c r="NDQ7" s="418"/>
      <c r="NDR7" s="418"/>
      <c r="NDS7" s="418"/>
      <c r="NDT7" s="418"/>
      <c r="NDU7" s="418"/>
      <c r="NDV7" s="418"/>
      <c r="NDW7" s="418"/>
      <c r="NDX7" s="418"/>
      <c r="NDY7" s="418"/>
      <c r="NDZ7" s="418"/>
      <c r="NEA7" s="418"/>
      <c r="NEB7" s="418"/>
      <c r="NEC7" s="418"/>
      <c r="NED7" s="418"/>
      <c r="NEE7" s="418"/>
      <c r="NEF7" s="418"/>
      <c r="NEG7" s="418"/>
      <c r="NEH7" s="418"/>
      <c r="NEI7" s="418"/>
      <c r="NEJ7" s="418"/>
      <c r="NEK7" s="418"/>
      <c r="NEL7" s="418"/>
      <c r="NEM7" s="418"/>
      <c r="NEN7" s="418"/>
      <c r="NEO7" s="418"/>
      <c r="NEP7" s="418"/>
      <c r="NEQ7" s="418"/>
      <c r="NER7" s="418"/>
      <c r="NES7" s="418"/>
      <c r="NET7" s="418"/>
      <c r="NEU7" s="418"/>
      <c r="NEV7" s="418"/>
      <c r="NEW7" s="418"/>
      <c r="NEX7" s="418"/>
      <c r="NEY7" s="418"/>
      <c r="NEZ7" s="418"/>
      <c r="NFA7" s="418"/>
      <c r="NFB7" s="418"/>
      <c r="NFC7" s="418"/>
      <c r="NFD7" s="418"/>
      <c r="NFE7" s="418"/>
      <c r="NFF7" s="418"/>
      <c r="NFG7" s="418"/>
      <c r="NFH7" s="418"/>
      <c r="NFI7" s="418"/>
      <c r="NFJ7" s="418"/>
      <c r="NFK7" s="418"/>
      <c r="NFL7" s="418"/>
      <c r="NFM7" s="418"/>
      <c r="NFN7" s="418"/>
      <c r="NFO7" s="418"/>
      <c r="NFP7" s="418"/>
      <c r="NFQ7" s="418"/>
      <c r="NFR7" s="418"/>
      <c r="NFS7" s="418"/>
      <c r="NFT7" s="418"/>
      <c r="NFU7" s="418"/>
      <c r="NFV7" s="418"/>
      <c r="NFW7" s="418"/>
      <c r="NFX7" s="418"/>
      <c r="NFY7" s="418"/>
      <c r="NFZ7" s="418"/>
      <c r="NGA7" s="418"/>
      <c r="NGB7" s="418"/>
      <c r="NGC7" s="418"/>
      <c r="NGD7" s="418"/>
      <c r="NGE7" s="418"/>
      <c r="NGF7" s="418"/>
      <c r="NGG7" s="418"/>
      <c r="NGH7" s="418"/>
      <c r="NGI7" s="418"/>
      <c r="NGJ7" s="418"/>
      <c r="NGK7" s="418"/>
      <c r="NGL7" s="418"/>
      <c r="NGM7" s="418"/>
      <c r="NGN7" s="418"/>
      <c r="NGO7" s="418"/>
      <c r="NGP7" s="418"/>
      <c r="NGQ7" s="418"/>
      <c r="NGR7" s="418"/>
      <c r="NGS7" s="418"/>
      <c r="NGT7" s="418"/>
      <c r="NGU7" s="418"/>
      <c r="NGV7" s="418"/>
      <c r="NGW7" s="418"/>
      <c r="NGX7" s="418"/>
      <c r="NGY7" s="418"/>
      <c r="NGZ7" s="418"/>
      <c r="NHA7" s="418"/>
      <c r="NHB7" s="418"/>
      <c r="NHC7" s="418"/>
      <c r="NHD7" s="418"/>
      <c r="NHE7" s="418"/>
      <c r="NHF7" s="418"/>
      <c r="NHG7" s="418"/>
      <c r="NHH7" s="418"/>
      <c r="NHI7" s="418"/>
      <c r="NHJ7" s="418"/>
      <c r="NHK7" s="418"/>
      <c r="NHL7" s="418"/>
      <c r="NHM7" s="418"/>
      <c r="NHN7" s="418"/>
      <c r="NHO7" s="418"/>
      <c r="NHP7" s="418"/>
      <c r="NHQ7" s="418"/>
      <c r="NHR7" s="418"/>
      <c r="NHS7" s="418"/>
      <c r="NHT7" s="418"/>
      <c r="NHU7" s="418"/>
      <c r="NHV7" s="418"/>
      <c r="NHW7" s="418"/>
      <c r="NHX7" s="418"/>
      <c r="NHY7" s="418"/>
      <c r="NHZ7" s="418"/>
      <c r="NIA7" s="418"/>
      <c r="NIB7" s="418"/>
      <c r="NIC7" s="418"/>
      <c r="NID7" s="418"/>
      <c r="NIE7" s="418"/>
      <c r="NIF7" s="418"/>
      <c r="NIG7" s="418"/>
      <c r="NIH7" s="418"/>
      <c r="NII7" s="418"/>
      <c r="NIJ7" s="418"/>
      <c r="NIK7" s="418"/>
      <c r="NIL7" s="418"/>
      <c r="NIM7" s="418"/>
      <c r="NIN7" s="418"/>
      <c r="NIO7" s="418"/>
      <c r="NIP7" s="418"/>
      <c r="NIQ7" s="418"/>
      <c r="NIR7" s="418"/>
      <c r="NIS7" s="418"/>
      <c r="NIT7" s="418"/>
      <c r="NIU7" s="418"/>
      <c r="NIV7" s="418"/>
      <c r="NIW7" s="418"/>
      <c r="NIX7" s="418"/>
      <c r="NIY7" s="418"/>
      <c r="NIZ7" s="418"/>
      <c r="NJA7" s="418"/>
      <c r="NJB7" s="418"/>
      <c r="NJC7" s="418"/>
      <c r="NJD7" s="418"/>
      <c r="NJE7" s="418"/>
      <c r="NJF7" s="418"/>
      <c r="NJG7" s="418"/>
      <c r="NJH7" s="418"/>
      <c r="NJI7" s="418"/>
      <c r="NJJ7" s="418"/>
      <c r="NJK7" s="418"/>
      <c r="NJL7" s="418"/>
      <c r="NJM7" s="418"/>
      <c r="NJN7" s="418"/>
      <c r="NJO7" s="418"/>
      <c r="NJP7" s="418"/>
      <c r="NJQ7" s="418"/>
      <c r="NJR7" s="418"/>
      <c r="NJS7" s="418"/>
      <c r="NJT7" s="418"/>
      <c r="NJU7" s="418"/>
      <c r="NJV7" s="418"/>
      <c r="NJW7" s="418"/>
      <c r="NJX7" s="418"/>
      <c r="NJY7" s="418"/>
      <c r="NJZ7" s="418"/>
      <c r="NKA7" s="418"/>
      <c r="NKB7" s="418"/>
      <c r="NKC7" s="418"/>
      <c r="NKD7" s="418"/>
      <c r="NKE7" s="418"/>
      <c r="NKF7" s="418"/>
      <c r="NKG7" s="418"/>
      <c r="NKH7" s="418"/>
      <c r="NKI7" s="418"/>
      <c r="NKJ7" s="418"/>
      <c r="NKK7" s="418"/>
      <c r="NKL7" s="418"/>
      <c r="NKM7" s="418"/>
      <c r="NKN7" s="418"/>
      <c r="NKO7" s="418"/>
      <c r="NKP7" s="418"/>
      <c r="NKQ7" s="418"/>
      <c r="NKR7" s="418"/>
      <c r="NKS7" s="418"/>
      <c r="NKT7" s="418"/>
      <c r="NKU7" s="418"/>
      <c r="NKV7" s="418"/>
      <c r="NKW7" s="418"/>
      <c r="NKX7" s="418"/>
      <c r="NKY7" s="418"/>
      <c r="NKZ7" s="418"/>
      <c r="NLA7" s="418"/>
      <c r="NLB7" s="418"/>
      <c r="NLC7" s="418"/>
      <c r="NLD7" s="418"/>
      <c r="NLE7" s="418"/>
      <c r="NLF7" s="418"/>
      <c r="NLG7" s="418"/>
      <c r="NLH7" s="418"/>
      <c r="NLI7" s="418"/>
      <c r="NLJ7" s="418"/>
      <c r="NLK7" s="418"/>
      <c r="NLL7" s="418"/>
      <c r="NLM7" s="418"/>
      <c r="NLN7" s="418"/>
      <c r="NLO7" s="418"/>
      <c r="NLP7" s="418"/>
      <c r="NLQ7" s="418"/>
      <c r="NLR7" s="418"/>
      <c r="NLS7" s="418"/>
      <c r="NLT7" s="418"/>
      <c r="NLU7" s="418"/>
      <c r="NLV7" s="418"/>
      <c r="NLW7" s="418"/>
      <c r="NLX7" s="418"/>
      <c r="NLY7" s="418"/>
      <c r="NLZ7" s="418"/>
      <c r="NMA7" s="418"/>
      <c r="NMB7" s="418"/>
      <c r="NMC7" s="418"/>
      <c r="NMD7" s="418"/>
      <c r="NME7" s="418"/>
      <c r="NMF7" s="418"/>
      <c r="NMG7" s="418"/>
      <c r="NMH7" s="418"/>
      <c r="NMI7" s="418"/>
      <c r="NMJ7" s="418"/>
      <c r="NMK7" s="418"/>
      <c r="NML7" s="418"/>
      <c r="NMM7" s="418"/>
      <c r="NMN7" s="418"/>
      <c r="NMO7" s="418"/>
      <c r="NMP7" s="418"/>
      <c r="NMQ7" s="418"/>
      <c r="NMR7" s="418"/>
      <c r="NMS7" s="418"/>
      <c r="NMT7" s="418"/>
      <c r="NMU7" s="418"/>
      <c r="NMV7" s="418"/>
      <c r="NMW7" s="418"/>
      <c r="NMX7" s="418"/>
      <c r="NMY7" s="418"/>
      <c r="NMZ7" s="418"/>
      <c r="NNA7" s="418"/>
      <c r="NNB7" s="418"/>
      <c r="NNC7" s="418"/>
      <c r="NND7" s="418"/>
      <c r="NNE7" s="418"/>
      <c r="NNF7" s="418"/>
      <c r="NNG7" s="418"/>
      <c r="NNH7" s="418"/>
      <c r="NNI7" s="418"/>
      <c r="NNJ7" s="418"/>
      <c r="NNK7" s="418"/>
      <c r="NNL7" s="418"/>
      <c r="NNM7" s="418"/>
      <c r="NNN7" s="418"/>
      <c r="NNO7" s="418"/>
      <c r="NNP7" s="418"/>
      <c r="NNQ7" s="418"/>
      <c r="NNR7" s="418"/>
      <c r="NNS7" s="418"/>
      <c r="NNT7" s="418"/>
      <c r="NNU7" s="418"/>
      <c r="NNV7" s="418"/>
      <c r="NNW7" s="418"/>
      <c r="NNX7" s="418"/>
      <c r="NNY7" s="418"/>
      <c r="NNZ7" s="418"/>
      <c r="NOA7" s="418"/>
      <c r="NOB7" s="418"/>
      <c r="NOC7" s="418"/>
      <c r="NOD7" s="418"/>
      <c r="NOE7" s="418"/>
      <c r="NOF7" s="418"/>
      <c r="NOG7" s="418"/>
      <c r="NOH7" s="418"/>
      <c r="NOI7" s="418"/>
      <c r="NOJ7" s="418"/>
      <c r="NOK7" s="418"/>
      <c r="NOL7" s="418"/>
      <c r="NOM7" s="418"/>
      <c r="NON7" s="418"/>
      <c r="NOO7" s="418"/>
      <c r="NOP7" s="418"/>
      <c r="NOQ7" s="418"/>
      <c r="NOR7" s="418"/>
      <c r="NOS7" s="418"/>
      <c r="NOT7" s="418"/>
      <c r="NOU7" s="418"/>
      <c r="NOV7" s="418"/>
      <c r="NOW7" s="418"/>
      <c r="NOX7" s="418"/>
      <c r="NOY7" s="418"/>
      <c r="NOZ7" s="418"/>
      <c r="NPA7" s="418"/>
      <c r="NPB7" s="418"/>
      <c r="NPC7" s="418"/>
      <c r="NPD7" s="418"/>
      <c r="NPE7" s="418"/>
      <c r="NPF7" s="418"/>
      <c r="NPG7" s="418"/>
      <c r="NPH7" s="418"/>
      <c r="NPI7" s="418"/>
      <c r="NPJ7" s="418"/>
      <c r="NPK7" s="418"/>
      <c r="NPL7" s="418"/>
      <c r="NPM7" s="418"/>
      <c r="NPN7" s="418"/>
      <c r="NPO7" s="418"/>
      <c r="NPP7" s="418"/>
      <c r="NPQ7" s="418"/>
      <c r="NPR7" s="418"/>
      <c r="NPS7" s="418"/>
      <c r="NPT7" s="418"/>
      <c r="NPU7" s="418"/>
      <c r="NPV7" s="418"/>
      <c r="NPW7" s="418"/>
      <c r="NPX7" s="418"/>
      <c r="NPY7" s="418"/>
      <c r="NPZ7" s="418"/>
      <c r="NQA7" s="418"/>
      <c r="NQB7" s="418"/>
      <c r="NQC7" s="418"/>
      <c r="NQD7" s="418"/>
      <c r="NQE7" s="418"/>
      <c r="NQF7" s="418"/>
      <c r="NQG7" s="418"/>
      <c r="NQH7" s="418"/>
      <c r="NQI7" s="418"/>
      <c r="NQJ7" s="418"/>
      <c r="NQK7" s="418"/>
      <c r="NQL7" s="418"/>
      <c r="NQM7" s="418"/>
      <c r="NQN7" s="418"/>
      <c r="NQO7" s="418"/>
      <c r="NQP7" s="418"/>
      <c r="NQQ7" s="418"/>
      <c r="NQR7" s="418"/>
      <c r="NQS7" s="418"/>
      <c r="NQT7" s="418"/>
      <c r="NQU7" s="418"/>
      <c r="NQV7" s="418"/>
      <c r="NQW7" s="418"/>
      <c r="NQX7" s="418"/>
      <c r="NQY7" s="418"/>
      <c r="NQZ7" s="418"/>
      <c r="NRA7" s="418"/>
      <c r="NRB7" s="418"/>
      <c r="NRC7" s="418"/>
      <c r="NRD7" s="418"/>
      <c r="NRE7" s="418"/>
      <c r="NRF7" s="418"/>
      <c r="NRG7" s="418"/>
      <c r="NRH7" s="418"/>
      <c r="NRI7" s="418"/>
      <c r="NRJ7" s="418"/>
      <c r="NRK7" s="418"/>
      <c r="NRL7" s="418"/>
      <c r="NRM7" s="418"/>
      <c r="NRN7" s="418"/>
      <c r="NRO7" s="418"/>
      <c r="NRP7" s="418"/>
      <c r="NRQ7" s="418"/>
      <c r="NRR7" s="418"/>
      <c r="NRS7" s="418"/>
      <c r="NRT7" s="418"/>
      <c r="NRU7" s="418"/>
      <c r="NRV7" s="418"/>
      <c r="NRW7" s="418"/>
      <c r="NRX7" s="418"/>
      <c r="NRY7" s="418"/>
      <c r="NRZ7" s="418"/>
      <c r="NSA7" s="418"/>
      <c r="NSB7" s="418"/>
      <c r="NSC7" s="418"/>
      <c r="NSD7" s="418"/>
      <c r="NSE7" s="418"/>
      <c r="NSF7" s="418"/>
      <c r="NSG7" s="418"/>
      <c r="NSH7" s="418"/>
      <c r="NSI7" s="418"/>
      <c r="NSJ7" s="418"/>
      <c r="NSK7" s="418"/>
      <c r="NSL7" s="418"/>
      <c r="NSM7" s="418"/>
      <c r="NSN7" s="418"/>
      <c r="NSO7" s="418"/>
      <c r="NSP7" s="418"/>
      <c r="NSQ7" s="418"/>
      <c r="NSR7" s="418"/>
      <c r="NSS7" s="418"/>
      <c r="NST7" s="418"/>
      <c r="NSU7" s="418"/>
      <c r="NSV7" s="418"/>
      <c r="NSW7" s="418"/>
      <c r="NSX7" s="418"/>
      <c r="NSY7" s="418"/>
      <c r="NSZ7" s="418"/>
      <c r="NTA7" s="418"/>
      <c r="NTB7" s="418"/>
      <c r="NTC7" s="418"/>
      <c r="NTD7" s="418"/>
      <c r="NTE7" s="418"/>
      <c r="NTF7" s="418"/>
      <c r="NTG7" s="418"/>
      <c r="NTH7" s="418"/>
      <c r="NTI7" s="418"/>
      <c r="NTJ7" s="418"/>
      <c r="NTK7" s="418"/>
      <c r="NTL7" s="418"/>
      <c r="NTM7" s="418"/>
      <c r="NTN7" s="418"/>
      <c r="NTO7" s="418"/>
      <c r="NTP7" s="418"/>
      <c r="NTQ7" s="418"/>
      <c r="NTR7" s="418"/>
      <c r="NTS7" s="418"/>
      <c r="NTT7" s="418"/>
      <c r="NTU7" s="418"/>
      <c r="NTV7" s="418"/>
      <c r="NTW7" s="418"/>
      <c r="NTX7" s="418"/>
      <c r="NTY7" s="418"/>
      <c r="NTZ7" s="418"/>
      <c r="NUA7" s="418"/>
      <c r="NUB7" s="418"/>
      <c r="NUC7" s="418"/>
      <c r="NUD7" s="418"/>
      <c r="NUE7" s="418"/>
      <c r="NUF7" s="418"/>
      <c r="NUG7" s="418"/>
      <c r="NUH7" s="418"/>
      <c r="NUI7" s="418"/>
      <c r="NUJ7" s="418"/>
      <c r="NUK7" s="418"/>
      <c r="NUL7" s="418"/>
      <c r="NUM7" s="418"/>
      <c r="NUN7" s="418"/>
      <c r="NUO7" s="418"/>
      <c r="NUP7" s="418"/>
      <c r="NUQ7" s="418"/>
      <c r="NUR7" s="418"/>
      <c r="NUS7" s="418"/>
      <c r="NUT7" s="418"/>
      <c r="NUU7" s="418"/>
      <c r="NUV7" s="418"/>
      <c r="NUW7" s="418"/>
      <c r="NUX7" s="418"/>
      <c r="NUY7" s="418"/>
      <c r="NUZ7" s="418"/>
      <c r="NVA7" s="418"/>
      <c r="NVB7" s="418"/>
      <c r="NVC7" s="418"/>
      <c r="NVD7" s="418"/>
      <c r="NVE7" s="418"/>
      <c r="NVF7" s="418"/>
      <c r="NVG7" s="418"/>
      <c r="NVH7" s="418"/>
      <c r="NVI7" s="418"/>
      <c r="NVJ7" s="418"/>
      <c r="NVK7" s="418"/>
      <c r="NVL7" s="418"/>
      <c r="NVM7" s="418"/>
      <c r="NVN7" s="418"/>
      <c r="NVO7" s="418"/>
      <c r="NVP7" s="418"/>
      <c r="NVQ7" s="418"/>
      <c r="NVR7" s="418"/>
      <c r="NVS7" s="418"/>
      <c r="NVT7" s="418"/>
      <c r="NVU7" s="418"/>
      <c r="NVV7" s="418"/>
      <c r="NVW7" s="418"/>
      <c r="NVX7" s="418"/>
      <c r="NVY7" s="418"/>
      <c r="NVZ7" s="418"/>
      <c r="NWA7" s="418"/>
      <c r="NWB7" s="418"/>
      <c r="NWC7" s="418"/>
      <c r="NWD7" s="418"/>
      <c r="NWE7" s="418"/>
      <c r="NWF7" s="418"/>
      <c r="NWG7" s="418"/>
      <c r="NWH7" s="418"/>
      <c r="NWI7" s="418"/>
      <c r="NWJ7" s="418"/>
      <c r="NWK7" s="418"/>
      <c r="NWL7" s="418"/>
      <c r="NWM7" s="418"/>
      <c r="NWN7" s="418"/>
      <c r="NWO7" s="418"/>
      <c r="NWP7" s="418"/>
      <c r="NWQ7" s="418"/>
      <c r="NWR7" s="418"/>
      <c r="NWS7" s="418"/>
      <c r="NWT7" s="418"/>
      <c r="NWU7" s="418"/>
      <c r="NWV7" s="418"/>
      <c r="NWW7" s="418"/>
      <c r="NWX7" s="418"/>
      <c r="NWY7" s="418"/>
      <c r="NWZ7" s="418"/>
      <c r="NXA7" s="418"/>
      <c r="NXB7" s="418"/>
      <c r="NXC7" s="418"/>
      <c r="NXD7" s="418"/>
      <c r="NXE7" s="418"/>
      <c r="NXF7" s="418"/>
      <c r="NXG7" s="418"/>
      <c r="NXH7" s="418"/>
      <c r="NXI7" s="418"/>
      <c r="NXJ7" s="418"/>
      <c r="NXK7" s="418"/>
      <c r="NXL7" s="418"/>
      <c r="NXM7" s="418"/>
      <c r="NXN7" s="418"/>
      <c r="NXO7" s="418"/>
      <c r="NXP7" s="418"/>
      <c r="NXQ7" s="418"/>
      <c r="NXR7" s="418"/>
      <c r="NXS7" s="418"/>
      <c r="NXT7" s="418"/>
      <c r="NXU7" s="418"/>
      <c r="NXV7" s="418"/>
      <c r="NXW7" s="418"/>
      <c r="NXX7" s="418"/>
      <c r="NXY7" s="418"/>
      <c r="NXZ7" s="418"/>
      <c r="NYA7" s="418"/>
      <c r="NYB7" s="418"/>
      <c r="NYC7" s="418"/>
      <c r="NYD7" s="418"/>
      <c r="NYE7" s="418"/>
      <c r="NYF7" s="418"/>
      <c r="NYG7" s="418"/>
      <c r="NYH7" s="418"/>
      <c r="NYI7" s="418"/>
      <c r="NYJ7" s="418"/>
      <c r="NYK7" s="418"/>
      <c r="NYL7" s="418"/>
      <c r="NYM7" s="418"/>
      <c r="NYN7" s="418"/>
      <c r="NYO7" s="418"/>
      <c r="NYP7" s="418"/>
      <c r="NYQ7" s="418"/>
      <c r="NYR7" s="418"/>
      <c r="NYS7" s="418"/>
      <c r="NYT7" s="418"/>
      <c r="NYU7" s="418"/>
      <c r="NYV7" s="418"/>
      <c r="NYW7" s="418"/>
      <c r="NYX7" s="418"/>
      <c r="NYY7" s="418"/>
      <c r="NYZ7" s="418"/>
      <c r="NZA7" s="418"/>
      <c r="NZB7" s="418"/>
      <c r="NZC7" s="418"/>
      <c r="NZD7" s="418"/>
      <c r="NZE7" s="418"/>
      <c r="NZF7" s="418"/>
      <c r="NZG7" s="418"/>
      <c r="NZH7" s="418"/>
      <c r="NZI7" s="418"/>
      <c r="NZJ7" s="418"/>
      <c r="NZK7" s="418"/>
      <c r="NZL7" s="418"/>
      <c r="NZM7" s="418"/>
      <c r="NZN7" s="418"/>
      <c r="NZO7" s="418"/>
      <c r="NZP7" s="418"/>
      <c r="NZQ7" s="418"/>
      <c r="NZR7" s="418"/>
      <c r="NZS7" s="418"/>
      <c r="NZT7" s="418"/>
      <c r="NZU7" s="418"/>
      <c r="NZV7" s="418"/>
      <c r="NZW7" s="418"/>
      <c r="NZX7" s="418"/>
      <c r="NZY7" s="418"/>
      <c r="NZZ7" s="418"/>
      <c r="OAA7" s="418"/>
      <c r="OAB7" s="418"/>
      <c r="OAC7" s="418"/>
      <c r="OAD7" s="418"/>
      <c r="OAE7" s="418"/>
      <c r="OAF7" s="418"/>
      <c r="OAG7" s="418"/>
      <c r="OAH7" s="418"/>
      <c r="OAI7" s="418"/>
      <c r="OAJ7" s="418"/>
      <c r="OAK7" s="418"/>
      <c r="OAL7" s="418"/>
      <c r="OAM7" s="418"/>
      <c r="OAN7" s="418"/>
      <c r="OAO7" s="418"/>
      <c r="OAP7" s="418"/>
      <c r="OAQ7" s="418"/>
      <c r="OAR7" s="418"/>
      <c r="OAS7" s="418"/>
      <c r="OAT7" s="418"/>
      <c r="OAU7" s="418"/>
      <c r="OAV7" s="418"/>
      <c r="OAW7" s="418"/>
      <c r="OAX7" s="418"/>
      <c r="OAY7" s="418"/>
      <c r="OAZ7" s="418"/>
      <c r="OBA7" s="418"/>
      <c r="OBB7" s="418"/>
      <c r="OBC7" s="418"/>
      <c r="OBD7" s="418"/>
      <c r="OBE7" s="418"/>
      <c r="OBF7" s="418"/>
      <c r="OBG7" s="418"/>
      <c r="OBH7" s="418"/>
      <c r="OBI7" s="418"/>
      <c r="OBJ7" s="418"/>
      <c r="OBK7" s="418"/>
      <c r="OBL7" s="418"/>
      <c r="OBM7" s="418"/>
      <c r="OBN7" s="418"/>
      <c r="OBO7" s="418"/>
      <c r="OBP7" s="418"/>
      <c r="OBQ7" s="418"/>
      <c r="OBR7" s="418"/>
      <c r="OBS7" s="418"/>
      <c r="OBT7" s="418"/>
      <c r="OBU7" s="418"/>
      <c r="OBV7" s="418"/>
      <c r="OBW7" s="418"/>
      <c r="OBX7" s="418"/>
      <c r="OBY7" s="418"/>
      <c r="OBZ7" s="418"/>
      <c r="OCA7" s="418"/>
      <c r="OCB7" s="418"/>
      <c r="OCC7" s="418"/>
      <c r="OCD7" s="418"/>
      <c r="OCE7" s="418"/>
      <c r="OCF7" s="418"/>
      <c r="OCG7" s="418"/>
      <c r="OCH7" s="418"/>
      <c r="OCI7" s="418"/>
      <c r="OCJ7" s="418"/>
      <c r="OCK7" s="418"/>
      <c r="OCL7" s="418"/>
      <c r="OCM7" s="418"/>
      <c r="OCN7" s="418"/>
      <c r="OCO7" s="418"/>
      <c r="OCP7" s="418"/>
      <c r="OCQ7" s="418"/>
      <c r="OCR7" s="418"/>
      <c r="OCS7" s="418"/>
      <c r="OCT7" s="418"/>
      <c r="OCU7" s="418"/>
      <c r="OCV7" s="418"/>
      <c r="OCW7" s="418"/>
      <c r="OCX7" s="418"/>
      <c r="OCY7" s="418"/>
      <c r="OCZ7" s="418"/>
      <c r="ODA7" s="418"/>
      <c r="ODB7" s="418"/>
      <c r="ODC7" s="418"/>
      <c r="ODD7" s="418"/>
      <c r="ODE7" s="418"/>
      <c r="ODF7" s="418"/>
      <c r="ODG7" s="418"/>
      <c r="ODH7" s="418"/>
      <c r="ODI7" s="418"/>
      <c r="ODJ7" s="418"/>
      <c r="ODK7" s="418"/>
      <c r="ODL7" s="418"/>
      <c r="ODM7" s="418"/>
      <c r="ODN7" s="418"/>
      <c r="ODO7" s="418"/>
      <c r="ODP7" s="418"/>
      <c r="ODQ7" s="418"/>
      <c r="ODR7" s="418"/>
      <c r="ODS7" s="418"/>
      <c r="ODT7" s="418"/>
      <c r="ODU7" s="418"/>
      <c r="ODV7" s="418"/>
      <c r="ODW7" s="418"/>
      <c r="ODX7" s="418"/>
      <c r="ODY7" s="418"/>
      <c r="ODZ7" s="418"/>
      <c r="OEA7" s="418"/>
      <c r="OEB7" s="418"/>
      <c r="OEC7" s="418"/>
      <c r="OED7" s="418"/>
      <c r="OEE7" s="418"/>
      <c r="OEF7" s="418"/>
      <c r="OEG7" s="418"/>
      <c r="OEH7" s="418"/>
      <c r="OEI7" s="418"/>
      <c r="OEJ7" s="418"/>
      <c r="OEK7" s="418"/>
      <c r="OEL7" s="418"/>
      <c r="OEM7" s="418"/>
      <c r="OEN7" s="418"/>
      <c r="OEO7" s="418"/>
      <c r="OEP7" s="418"/>
      <c r="OEQ7" s="418"/>
      <c r="OER7" s="418"/>
      <c r="OES7" s="418"/>
      <c r="OET7" s="418"/>
      <c r="OEU7" s="418"/>
      <c r="OEV7" s="418"/>
      <c r="OEW7" s="418"/>
      <c r="OEX7" s="418"/>
      <c r="OEY7" s="418"/>
      <c r="OEZ7" s="418"/>
      <c r="OFA7" s="418"/>
      <c r="OFB7" s="418"/>
      <c r="OFC7" s="418"/>
      <c r="OFD7" s="418"/>
      <c r="OFE7" s="418"/>
      <c r="OFF7" s="418"/>
      <c r="OFG7" s="418"/>
      <c r="OFH7" s="418"/>
      <c r="OFI7" s="418"/>
      <c r="OFJ7" s="418"/>
      <c r="OFK7" s="418"/>
      <c r="OFL7" s="418"/>
      <c r="OFM7" s="418"/>
      <c r="OFN7" s="418"/>
      <c r="OFO7" s="418"/>
      <c r="OFP7" s="418"/>
      <c r="OFQ7" s="418"/>
      <c r="OFR7" s="418"/>
      <c r="OFS7" s="418"/>
      <c r="OFT7" s="418"/>
      <c r="OFU7" s="418"/>
      <c r="OFV7" s="418"/>
      <c r="OFW7" s="418"/>
      <c r="OFX7" s="418"/>
      <c r="OFY7" s="418"/>
      <c r="OFZ7" s="418"/>
      <c r="OGA7" s="418"/>
      <c r="OGB7" s="418"/>
      <c r="OGC7" s="418"/>
      <c r="OGD7" s="418"/>
      <c r="OGE7" s="418"/>
      <c r="OGF7" s="418"/>
      <c r="OGG7" s="418"/>
      <c r="OGH7" s="418"/>
      <c r="OGI7" s="418"/>
      <c r="OGJ7" s="418"/>
      <c r="OGK7" s="418"/>
      <c r="OGL7" s="418"/>
      <c r="OGM7" s="418"/>
      <c r="OGN7" s="418"/>
      <c r="OGO7" s="418"/>
      <c r="OGP7" s="418"/>
      <c r="OGQ7" s="418"/>
      <c r="OGR7" s="418"/>
      <c r="OGS7" s="418"/>
      <c r="OGT7" s="418"/>
      <c r="OGU7" s="418"/>
      <c r="OGV7" s="418"/>
      <c r="OGW7" s="418"/>
      <c r="OGX7" s="418"/>
      <c r="OGY7" s="418"/>
      <c r="OGZ7" s="418"/>
      <c r="OHA7" s="418"/>
      <c r="OHB7" s="418"/>
      <c r="OHC7" s="418"/>
      <c r="OHD7" s="418"/>
      <c r="OHE7" s="418"/>
      <c r="OHF7" s="418"/>
      <c r="OHG7" s="418"/>
      <c r="OHH7" s="418"/>
      <c r="OHI7" s="418"/>
      <c r="OHJ7" s="418"/>
      <c r="OHK7" s="418"/>
      <c r="OHL7" s="418"/>
      <c r="OHM7" s="418"/>
      <c r="OHN7" s="418"/>
      <c r="OHO7" s="418"/>
      <c r="OHP7" s="418"/>
      <c r="OHQ7" s="418"/>
      <c r="OHR7" s="418"/>
      <c r="OHS7" s="418"/>
      <c r="OHT7" s="418"/>
      <c r="OHU7" s="418"/>
      <c r="OHV7" s="418"/>
      <c r="OHW7" s="418"/>
      <c r="OHX7" s="418"/>
      <c r="OHY7" s="418"/>
      <c r="OHZ7" s="418"/>
      <c r="OIA7" s="418"/>
      <c r="OIB7" s="418"/>
      <c r="OIC7" s="418"/>
      <c r="OID7" s="418"/>
      <c r="OIE7" s="418"/>
      <c r="OIF7" s="418"/>
      <c r="OIG7" s="418"/>
      <c r="OIH7" s="418"/>
      <c r="OII7" s="418"/>
      <c r="OIJ7" s="418"/>
      <c r="OIK7" s="418"/>
      <c r="OIL7" s="418"/>
      <c r="OIM7" s="418"/>
      <c r="OIN7" s="418"/>
      <c r="OIO7" s="418"/>
      <c r="OIP7" s="418"/>
      <c r="OIQ7" s="418"/>
      <c r="OIR7" s="418"/>
      <c r="OIS7" s="418"/>
      <c r="OIT7" s="418"/>
      <c r="OIU7" s="418"/>
      <c r="OIV7" s="418"/>
      <c r="OIW7" s="418"/>
      <c r="OIX7" s="418"/>
      <c r="OIY7" s="418"/>
      <c r="OIZ7" s="418"/>
      <c r="OJA7" s="418"/>
      <c r="OJB7" s="418"/>
      <c r="OJC7" s="418"/>
      <c r="OJD7" s="418"/>
      <c r="OJE7" s="418"/>
      <c r="OJF7" s="418"/>
      <c r="OJG7" s="418"/>
      <c r="OJH7" s="418"/>
      <c r="OJI7" s="418"/>
      <c r="OJJ7" s="418"/>
      <c r="OJK7" s="418"/>
      <c r="OJL7" s="418"/>
      <c r="OJM7" s="418"/>
      <c r="OJN7" s="418"/>
      <c r="OJO7" s="418"/>
      <c r="OJP7" s="418"/>
      <c r="OJQ7" s="418"/>
      <c r="OJR7" s="418"/>
      <c r="OJS7" s="418"/>
      <c r="OJT7" s="418"/>
      <c r="OJU7" s="418"/>
      <c r="OJV7" s="418"/>
      <c r="OJW7" s="418"/>
      <c r="OJX7" s="418"/>
      <c r="OJY7" s="418"/>
      <c r="OJZ7" s="418"/>
      <c r="OKA7" s="418"/>
      <c r="OKB7" s="418"/>
      <c r="OKC7" s="418"/>
      <c r="OKD7" s="418"/>
      <c r="OKE7" s="418"/>
      <c r="OKF7" s="418"/>
      <c r="OKG7" s="418"/>
      <c r="OKH7" s="418"/>
      <c r="OKI7" s="418"/>
      <c r="OKJ7" s="418"/>
      <c r="OKK7" s="418"/>
      <c r="OKL7" s="418"/>
      <c r="OKM7" s="418"/>
      <c r="OKN7" s="418"/>
      <c r="OKO7" s="418"/>
      <c r="OKP7" s="418"/>
      <c r="OKQ7" s="418"/>
      <c r="OKR7" s="418"/>
      <c r="OKS7" s="418"/>
      <c r="OKT7" s="418"/>
      <c r="OKU7" s="418"/>
      <c r="OKV7" s="418"/>
      <c r="OKW7" s="418"/>
      <c r="OKX7" s="418"/>
      <c r="OKY7" s="418"/>
      <c r="OKZ7" s="418"/>
      <c r="OLA7" s="418"/>
      <c r="OLB7" s="418"/>
      <c r="OLC7" s="418"/>
      <c r="OLD7" s="418"/>
      <c r="OLE7" s="418"/>
      <c r="OLF7" s="418"/>
      <c r="OLG7" s="418"/>
      <c r="OLH7" s="418"/>
      <c r="OLI7" s="418"/>
      <c r="OLJ7" s="418"/>
      <c r="OLK7" s="418"/>
      <c r="OLL7" s="418"/>
      <c r="OLM7" s="418"/>
      <c r="OLN7" s="418"/>
      <c r="OLO7" s="418"/>
      <c r="OLP7" s="418"/>
      <c r="OLQ7" s="418"/>
      <c r="OLR7" s="418"/>
      <c r="OLS7" s="418"/>
      <c r="OLT7" s="418"/>
      <c r="OLU7" s="418"/>
      <c r="OLV7" s="418"/>
      <c r="OLW7" s="418"/>
      <c r="OLX7" s="418"/>
      <c r="OLY7" s="418"/>
      <c r="OLZ7" s="418"/>
      <c r="OMA7" s="418"/>
      <c r="OMB7" s="418"/>
      <c r="OMC7" s="418"/>
      <c r="OMD7" s="418"/>
      <c r="OME7" s="418"/>
      <c r="OMF7" s="418"/>
      <c r="OMG7" s="418"/>
      <c r="OMH7" s="418"/>
      <c r="OMI7" s="418"/>
      <c r="OMJ7" s="418"/>
      <c r="OMK7" s="418"/>
      <c r="OML7" s="418"/>
      <c r="OMM7" s="418"/>
      <c r="OMN7" s="418"/>
      <c r="OMO7" s="418"/>
      <c r="OMP7" s="418"/>
      <c r="OMQ7" s="418"/>
      <c r="OMR7" s="418"/>
      <c r="OMS7" s="418"/>
      <c r="OMT7" s="418"/>
      <c r="OMU7" s="418"/>
      <c r="OMV7" s="418"/>
      <c r="OMW7" s="418"/>
      <c r="OMX7" s="418"/>
      <c r="OMY7" s="418"/>
      <c r="OMZ7" s="418"/>
      <c r="ONA7" s="418"/>
      <c r="ONB7" s="418"/>
      <c r="ONC7" s="418"/>
      <c r="OND7" s="418"/>
      <c r="ONE7" s="418"/>
      <c r="ONF7" s="418"/>
      <c r="ONG7" s="418"/>
      <c r="ONH7" s="418"/>
      <c r="ONI7" s="418"/>
      <c r="ONJ7" s="418"/>
      <c r="ONK7" s="418"/>
      <c r="ONL7" s="418"/>
      <c r="ONM7" s="418"/>
      <c r="ONN7" s="418"/>
      <c r="ONO7" s="418"/>
      <c r="ONP7" s="418"/>
      <c r="ONQ7" s="418"/>
      <c r="ONR7" s="418"/>
      <c r="ONS7" s="418"/>
      <c r="ONT7" s="418"/>
      <c r="ONU7" s="418"/>
      <c r="ONV7" s="418"/>
      <c r="ONW7" s="418"/>
      <c r="ONX7" s="418"/>
      <c r="ONY7" s="418"/>
      <c r="ONZ7" s="418"/>
      <c r="OOA7" s="418"/>
      <c r="OOB7" s="418"/>
      <c r="OOC7" s="418"/>
      <c r="OOD7" s="418"/>
      <c r="OOE7" s="418"/>
      <c r="OOF7" s="418"/>
      <c r="OOG7" s="418"/>
      <c r="OOH7" s="418"/>
      <c r="OOI7" s="418"/>
      <c r="OOJ7" s="418"/>
      <c r="OOK7" s="418"/>
      <c r="OOL7" s="418"/>
      <c r="OOM7" s="418"/>
      <c r="OON7" s="418"/>
      <c r="OOO7" s="418"/>
      <c r="OOP7" s="418"/>
      <c r="OOQ7" s="418"/>
      <c r="OOR7" s="418"/>
      <c r="OOS7" s="418"/>
      <c r="OOT7" s="418"/>
      <c r="OOU7" s="418"/>
      <c r="OOV7" s="418"/>
      <c r="OOW7" s="418"/>
      <c r="OOX7" s="418"/>
      <c r="OOY7" s="418"/>
      <c r="OOZ7" s="418"/>
      <c r="OPA7" s="418"/>
      <c r="OPB7" s="418"/>
      <c r="OPC7" s="418"/>
      <c r="OPD7" s="418"/>
      <c r="OPE7" s="418"/>
      <c r="OPF7" s="418"/>
      <c r="OPG7" s="418"/>
      <c r="OPH7" s="418"/>
      <c r="OPI7" s="418"/>
      <c r="OPJ7" s="418"/>
      <c r="OPK7" s="418"/>
      <c r="OPL7" s="418"/>
      <c r="OPM7" s="418"/>
      <c r="OPN7" s="418"/>
      <c r="OPO7" s="418"/>
      <c r="OPP7" s="418"/>
      <c r="OPQ7" s="418"/>
      <c r="OPR7" s="418"/>
      <c r="OPS7" s="418"/>
      <c r="OPT7" s="418"/>
      <c r="OPU7" s="418"/>
      <c r="OPV7" s="418"/>
      <c r="OPW7" s="418"/>
      <c r="OPX7" s="418"/>
      <c r="OPY7" s="418"/>
      <c r="OPZ7" s="418"/>
      <c r="OQA7" s="418"/>
      <c r="OQB7" s="418"/>
      <c r="OQC7" s="418"/>
      <c r="OQD7" s="418"/>
      <c r="OQE7" s="418"/>
      <c r="OQF7" s="418"/>
      <c r="OQG7" s="418"/>
      <c r="OQH7" s="418"/>
      <c r="OQI7" s="418"/>
      <c r="OQJ7" s="418"/>
      <c r="OQK7" s="418"/>
      <c r="OQL7" s="418"/>
      <c r="OQM7" s="418"/>
      <c r="OQN7" s="418"/>
      <c r="OQO7" s="418"/>
      <c r="OQP7" s="418"/>
      <c r="OQQ7" s="418"/>
      <c r="OQR7" s="418"/>
      <c r="OQS7" s="418"/>
      <c r="OQT7" s="418"/>
      <c r="OQU7" s="418"/>
      <c r="OQV7" s="418"/>
      <c r="OQW7" s="418"/>
      <c r="OQX7" s="418"/>
      <c r="OQY7" s="418"/>
      <c r="OQZ7" s="418"/>
      <c r="ORA7" s="418"/>
      <c r="ORB7" s="418"/>
      <c r="ORC7" s="418"/>
      <c r="ORD7" s="418"/>
      <c r="ORE7" s="418"/>
      <c r="ORF7" s="418"/>
      <c r="ORG7" s="418"/>
      <c r="ORH7" s="418"/>
      <c r="ORI7" s="418"/>
      <c r="ORJ7" s="418"/>
      <c r="ORK7" s="418"/>
      <c r="ORL7" s="418"/>
      <c r="ORM7" s="418"/>
      <c r="ORN7" s="418"/>
      <c r="ORO7" s="418"/>
      <c r="ORP7" s="418"/>
      <c r="ORQ7" s="418"/>
      <c r="ORR7" s="418"/>
      <c r="ORS7" s="418"/>
      <c r="ORT7" s="418"/>
      <c r="ORU7" s="418"/>
      <c r="ORV7" s="418"/>
      <c r="ORW7" s="418"/>
      <c r="ORX7" s="418"/>
      <c r="ORY7" s="418"/>
      <c r="ORZ7" s="418"/>
      <c r="OSA7" s="418"/>
      <c r="OSB7" s="418"/>
      <c r="OSC7" s="418"/>
      <c r="OSD7" s="418"/>
      <c r="OSE7" s="418"/>
      <c r="OSF7" s="418"/>
      <c r="OSG7" s="418"/>
      <c r="OSH7" s="418"/>
      <c r="OSI7" s="418"/>
      <c r="OSJ7" s="418"/>
      <c r="OSK7" s="418"/>
      <c r="OSL7" s="418"/>
      <c r="OSM7" s="418"/>
      <c r="OSN7" s="418"/>
      <c r="OSO7" s="418"/>
      <c r="OSP7" s="418"/>
      <c r="OSQ7" s="418"/>
      <c r="OSR7" s="418"/>
      <c r="OSS7" s="418"/>
      <c r="OST7" s="418"/>
      <c r="OSU7" s="418"/>
      <c r="OSV7" s="418"/>
      <c r="OSW7" s="418"/>
      <c r="OSX7" s="418"/>
      <c r="OSY7" s="418"/>
      <c r="OSZ7" s="418"/>
      <c r="OTA7" s="418"/>
      <c r="OTB7" s="418"/>
      <c r="OTC7" s="418"/>
      <c r="OTD7" s="418"/>
      <c r="OTE7" s="418"/>
      <c r="OTF7" s="418"/>
      <c r="OTG7" s="418"/>
      <c r="OTH7" s="418"/>
      <c r="OTI7" s="418"/>
      <c r="OTJ7" s="418"/>
      <c r="OTK7" s="418"/>
      <c r="OTL7" s="418"/>
      <c r="OTM7" s="418"/>
      <c r="OTN7" s="418"/>
      <c r="OTO7" s="418"/>
      <c r="OTP7" s="418"/>
      <c r="OTQ7" s="418"/>
      <c r="OTR7" s="418"/>
      <c r="OTS7" s="418"/>
      <c r="OTT7" s="418"/>
      <c r="OTU7" s="418"/>
      <c r="OTV7" s="418"/>
      <c r="OTW7" s="418"/>
      <c r="OTX7" s="418"/>
      <c r="OTY7" s="418"/>
      <c r="OTZ7" s="418"/>
      <c r="OUA7" s="418"/>
      <c r="OUB7" s="418"/>
      <c r="OUC7" s="418"/>
      <c r="OUD7" s="418"/>
      <c r="OUE7" s="418"/>
      <c r="OUF7" s="418"/>
      <c r="OUG7" s="418"/>
      <c r="OUH7" s="418"/>
      <c r="OUI7" s="418"/>
      <c r="OUJ7" s="418"/>
      <c r="OUK7" s="418"/>
      <c r="OUL7" s="418"/>
      <c r="OUM7" s="418"/>
      <c r="OUN7" s="418"/>
      <c r="OUO7" s="418"/>
      <c r="OUP7" s="418"/>
      <c r="OUQ7" s="418"/>
      <c r="OUR7" s="418"/>
      <c r="OUS7" s="418"/>
      <c r="OUT7" s="418"/>
      <c r="OUU7" s="418"/>
      <c r="OUV7" s="418"/>
      <c r="OUW7" s="418"/>
      <c r="OUX7" s="418"/>
      <c r="OUY7" s="418"/>
      <c r="OUZ7" s="418"/>
      <c r="OVA7" s="418"/>
      <c r="OVB7" s="418"/>
      <c r="OVC7" s="418"/>
      <c r="OVD7" s="418"/>
      <c r="OVE7" s="418"/>
      <c r="OVF7" s="418"/>
      <c r="OVG7" s="418"/>
      <c r="OVH7" s="418"/>
      <c r="OVI7" s="418"/>
      <c r="OVJ7" s="418"/>
      <c r="OVK7" s="418"/>
      <c r="OVL7" s="418"/>
      <c r="OVM7" s="418"/>
      <c r="OVN7" s="418"/>
      <c r="OVO7" s="418"/>
      <c r="OVP7" s="418"/>
      <c r="OVQ7" s="418"/>
      <c r="OVR7" s="418"/>
      <c r="OVS7" s="418"/>
      <c r="OVT7" s="418"/>
      <c r="OVU7" s="418"/>
      <c r="OVV7" s="418"/>
      <c r="OVW7" s="418"/>
      <c r="OVX7" s="418"/>
      <c r="OVY7" s="418"/>
      <c r="OVZ7" s="418"/>
      <c r="OWA7" s="418"/>
      <c r="OWB7" s="418"/>
      <c r="OWC7" s="418"/>
      <c r="OWD7" s="418"/>
      <c r="OWE7" s="418"/>
      <c r="OWF7" s="418"/>
      <c r="OWG7" s="418"/>
      <c r="OWH7" s="418"/>
      <c r="OWI7" s="418"/>
      <c r="OWJ7" s="418"/>
      <c r="OWK7" s="418"/>
      <c r="OWL7" s="418"/>
      <c r="OWM7" s="418"/>
      <c r="OWN7" s="418"/>
      <c r="OWO7" s="418"/>
      <c r="OWP7" s="418"/>
      <c r="OWQ7" s="418"/>
      <c r="OWR7" s="418"/>
      <c r="OWS7" s="418"/>
      <c r="OWT7" s="418"/>
      <c r="OWU7" s="418"/>
      <c r="OWV7" s="418"/>
      <c r="OWW7" s="418"/>
      <c r="OWX7" s="418"/>
      <c r="OWY7" s="418"/>
      <c r="OWZ7" s="418"/>
      <c r="OXA7" s="418"/>
      <c r="OXB7" s="418"/>
      <c r="OXC7" s="418"/>
      <c r="OXD7" s="418"/>
      <c r="OXE7" s="418"/>
      <c r="OXF7" s="418"/>
      <c r="OXG7" s="418"/>
      <c r="OXH7" s="418"/>
      <c r="OXI7" s="418"/>
      <c r="OXJ7" s="418"/>
      <c r="OXK7" s="418"/>
      <c r="OXL7" s="418"/>
      <c r="OXM7" s="418"/>
      <c r="OXN7" s="418"/>
      <c r="OXO7" s="418"/>
      <c r="OXP7" s="418"/>
      <c r="OXQ7" s="418"/>
      <c r="OXR7" s="418"/>
      <c r="OXS7" s="418"/>
      <c r="OXT7" s="418"/>
      <c r="OXU7" s="418"/>
      <c r="OXV7" s="418"/>
      <c r="OXW7" s="418"/>
      <c r="OXX7" s="418"/>
      <c r="OXY7" s="418"/>
      <c r="OXZ7" s="418"/>
      <c r="OYA7" s="418"/>
      <c r="OYB7" s="418"/>
      <c r="OYC7" s="418"/>
      <c r="OYD7" s="418"/>
      <c r="OYE7" s="418"/>
      <c r="OYF7" s="418"/>
      <c r="OYG7" s="418"/>
      <c r="OYH7" s="418"/>
      <c r="OYI7" s="418"/>
      <c r="OYJ7" s="418"/>
      <c r="OYK7" s="418"/>
      <c r="OYL7" s="418"/>
      <c r="OYM7" s="418"/>
      <c r="OYN7" s="418"/>
      <c r="OYO7" s="418"/>
      <c r="OYP7" s="418"/>
      <c r="OYQ7" s="418"/>
      <c r="OYR7" s="418"/>
      <c r="OYS7" s="418"/>
      <c r="OYT7" s="418"/>
      <c r="OYU7" s="418"/>
      <c r="OYV7" s="418"/>
      <c r="OYW7" s="418"/>
      <c r="OYX7" s="418"/>
      <c r="OYY7" s="418"/>
      <c r="OYZ7" s="418"/>
      <c r="OZA7" s="418"/>
      <c r="OZB7" s="418"/>
      <c r="OZC7" s="418"/>
      <c r="OZD7" s="418"/>
      <c r="OZE7" s="418"/>
      <c r="OZF7" s="418"/>
      <c r="OZG7" s="418"/>
      <c r="OZH7" s="418"/>
      <c r="OZI7" s="418"/>
      <c r="OZJ7" s="418"/>
      <c r="OZK7" s="418"/>
      <c r="OZL7" s="418"/>
      <c r="OZM7" s="418"/>
      <c r="OZN7" s="418"/>
      <c r="OZO7" s="418"/>
      <c r="OZP7" s="418"/>
      <c r="OZQ7" s="418"/>
      <c r="OZR7" s="418"/>
      <c r="OZS7" s="418"/>
      <c r="OZT7" s="418"/>
      <c r="OZU7" s="418"/>
      <c r="OZV7" s="418"/>
      <c r="OZW7" s="418"/>
      <c r="OZX7" s="418"/>
      <c r="OZY7" s="418"/>
      <c r="OZZ7" s="418"/>
      <c r="PAA7" s="418"/>
      <c r="PAB7" s="418"/>
      <c r="PAC7" s="418"/>
      <c r="PAD7" s="418"/>
      <c r="PAE7" s="418"/>
      <c r="PAF7" s="418"/>
      <c r="PAG7" s="418"/>
      <c r="PAH7" s="418"/>
      <c r="PAI7" s="418"/>
      <c r="PAJ7" s="418"/>
      <c r="PAK7" s="418"/>
      <c r="PAL7" s="418"/>
      <c r="PAM7" s="418"/>
      <c r="PAN7" s="418"/>
      <c r="PAO7" s="418"/>
      <c r="PAP7" s="418"/>
      <c r="PAQ7" s="418"/>
      <c r="PAR7" s="418"/>
      <c r="PAS7" s="418"/>
      <c r="PAT7" s="418"/>
      <c r="PAU7" s="418"/>
      <c r="PAV7" s="418"/>
      <c r="PAW7" s="418"/>
      <c r="PAX7" s="418"/>
      <c r="PAY7" s="418"/>
      <c r="PAZ7" s="418"/>
      <c r="PBA7" s="418"/>
      <c r="PBB7" s="418"/>
      <c r="PBC7" s="418"/>
      <c r="PBD7" s="418"/>
      <c r="PBE7" s="418"/>
      <c r="PBF7" s="418"/>
      <c r="PBG7" s="418"/>
      <c r="PBH7" s="418"/>
      <c r="PBI7" s="418"/>
      <c r="PBJ7" s="418"/>
      <c r="PBK7" s="418"/>
      <c r="PBL7" s="418"/>
      <c r="PBM7" s="418"/>
      <c r="PBN7" s="418"/>
      <c r="PBO7" s="418"/>
      <c r="PBP7" s="418"/>
      <c r="PBQ7" s="418"/>
      <c r="PBR7" s="418"/>
      <c r="PBS7" s="418"/>
      <c r="PBT7" s="418"/>
      <c r="PBU7" s="418"/>
      <c r="PBV7" s="418"/>
      <c r="PBW7" s="418"/>
      <c r="PBX7" s="418"/>
      <c r="PBY7" s="418"/>
      <c r="PBZ7" s="418"/>
      <c r="PCA7" s="418"/>
      <c r="PCB7" s="418"/>
      <c r="PCC7" s="418"/>
      <c r="PCD7" s="418"/>
      <c r="PCE7" s="418"/>
      <c r="PCF7" s="418"/>
      <c r="PCG7" s="418"/>
      <c r="PCH7" s="418"/>
      <c r="PCI7" s="418"/>
      <c r="PCJ7" s="418"/>
      <c r="PCK7" s="418"/>
      <c r="PCL7" s="418"/>
      <c r="PCM7" s="418"/>
      <c r="PCN7" s="418"/>
      <c r="PCO7" s="418"/>
      <c r="PCP7" s="418"/>
      <c r="PCQ7" s="418"/>
      <c r="PCR7" s="418"/>
      <c r="PCS7" s="418"/>
      <c r="PCT7" s="418"/>
      <c r="PCU7" s="418"/>
      <c r="PCV7" s="418"/>
      <c r="PCW7" s="418"/>
      <c r="PCX7" s="418"/>
      <c r="PCY7" s="418"/>
      <c r="PCZ7" s="418"/>
      <c r="PDA7" s="418"/>
      <c r="PDB7" s="418"/>
      <c r="PDC7" s="418"/>
      <c r="PDD7" s="418"/>
      <c r="PDE7" s="418"/>
      <c r="PDF7" s="418"/>
      <c r="PDG7" s="418"/>
      <c r="PDH7" s="418"/>
      <c r="PDI7" s="418"/>
      <c r="PDJ7" s="418"/>
      <c r="PDK7" s="418"/>
      <c r="PDL7" s="418"/>
      <c r="PDM7" s="418"/>
      <c r="PDN7" s="418"/>
      <c r="PDO7" s="418"/>
      <c r="PDP7" s="418"/>
      <c r="PDQ7" s="418"/>
      <c r="PDR7" s="418"/>
      <c r="PDS7" s="418"/>
      <c r="PDT7" s="418"/>
      <c r="PDU7" s="418"/>
      <c r="PDV7" s="418"/>
      <c r="PDW7" s="418"/>
      <c r="PDX7" s="418"/>
      <c r="PDY7" s="418"/>
      <c r="PDZ7" s="418"/>
      <c r="PEA7" s="418"/>
      <c r="PEB7" s="418"/>
      <c r="PEC7" s="418"/>
      <c r="PED7" s="418"/>
      <c r="PEE7" s="418"/>
      <c r="PEF7" s="418"/>
      <c r="PEG7" s="418"/>
      <c r="PEH7" s="418"/>
      <c r="PEI7" s="418"/>
      <c r="PEJ7" s="418"/>
      <c r="PEK7" s="418"/>
      <c r="PEL7" s="418"/>
      <c r="PEM7" s="418"/>
      <c r="PEN7" s="418"/>
      <c r="PEO7" s="418"/>
      <c r="PEP7" s="418"/>
      <c r="PEQ7" s="418"/>
      <c r="PER7" s="418"/>
      <c r="PES7" s="418"/>
      <c r="PET7" s="418"/>
      <c r="PEU7" s="418"/>
      <c r="PEV7" s="418"/>
      <c r="PEW7" s="418"/>
      <c r="PEX7" s="418"/>
      <c r="PEY7" s="418"/>
      <c r="PEZ7" s="418"/>
      <c r="PFA7" s="418"/>
      <c r="PFB7" s="418"/>
      <c r="PFC7" s="418"/>
      <c r="PFD7" s="418"/>
      <c r="PFE7" s="418"/>
      <c r="PFF7" s="418"/>
      <c r="PFG7" s="418"/>
      <c r="PFH7" s="418"/>
      <c r="PFI7" s="418"/>
      <c r="PFJ7" s="418"/>
      <c r="PFK7" s="418"/>
      <c r="PFL7" s="418"/>
      <c r="PFM7" s="418"/>
      <c r="PFN7" s="418"/>
      <c r="PFO7" s="418"/>
      <c r="PFP7" s="418"/>
      <c r="PFQ7" s="418"/>
      <c r="PFR7" s="418"/>
      <c r="PFS7" s="418"/>
      <c r="PFT7" s="418"/>
      <c r="PFU7" s="418"/>
      <c r="PFV7" s="418"/>
      <c r="PFW7" s="418"/>
      <c r="PFX7" s="418"/>
      <c r="PFY7" s="418"/>
      <c r="PFZ7" s="418"/>
      <c r="PGA7" s="418"/>
      <c r="PGB7" s="418"/>
      <c r="PGC7" s="418"/>
      <c r="PGD7" s="418"/>
      <c r="PGE7" s="418"/>
      <c r="PGF7" s="418"/>
      <c r="PGG7" s="418"/>
      <c r="PGH7" s="418"/>
      <c r="PGI7" s="418"/>
      <c r="PGJ7" s="418"/>
      <c r="PGK7" s="418"/>
      <c r="PGL7" s="418"/>
      <c r="PGM7" s="418"/>
      <c r="PGN7" s="418"/>
      <c r="PGO7" s="418"/>
      <c r="PGP7" s="418"/>
      <c r="PGQ7" s="418"/>
      <c r="PGR7" s="418"/>
      <c r="PGS7" s="418"/>
      <c r="PGT7" s="418"/>
      <c r="PGU7" s="418"/>
      <c r="PGV7" s="418"/>
      <c r="PGW7" s="418"/>
      <c r="PGX7" s="418"/>
      <c r="PGY7" s="418"/>
      <c r="PGZ7" s="418"/>
      <c r="PHA7" s="418"/>
      <c r="PHB7" s="418"/>
      <c r="PHC7" s="418"/>
      <c r="PHD7" s="418"/>
      <c r="PHE7" s="418"/>
      <c r="PHF7" s="418"/>
      <c r="PHG7" s="418"/>
      <c r="PHH7" s="418"/>
      <c r="PHI7" s="418"/>
      <c r="PHJ7" s="418"/>
      <c r="PHK7" s="418"/>
      <c r="PHL7" s="418"/>
      <c r="PHM7" s="418"/>
      <c r="PHN7" s="418"/>
      <c r="PHO7" s="418"/>
      <c r="PHP7" s="418"/>
      <c r="PHQ7" s="418"/>
      <c r="PHR7" s="418"/>
      <c r="PHS7" s="418"/>
      <c r="PHT7" s="418"/>
      <c r="PHU7" s="418"/>
      <c r="PHV7" s="418"/>
      <c r="PHW7" s="418"/>
      <c r="PHX7" s="418"/>
      <c r="PHY7" s="418"/>
      <c r="PHZ7" s="418"/>
      <c r="PIA7" s="418"/>
      <c r="PIB7" s="418"/>
      <c r="PIC7" s="418"/>
      <c r="PID7" s="418"/>
      <c r="PIE7" s="418"/>
      <c r="PIF7" s="418"/>
      <c r="PIG7" s="418"/>
      <c r="PIH7" s="418"/>
      <c r="PII7" s="418"/>
      <c r="PIJ7" s="418"/>
      <c r="PIK7" s="418"/>
      <c r="PIL7" s="418"/>
      <c r="PIM7" s="418"/>
      <c r="PIN7" s="418"/>
      <c r="PIO7" s="418"/>
      <c r="PIP7" s="418"/>
      <c r="PIQ7" s="418"/>
      <c r="PIR7" s="418"/>
      <c r="PIS7" s="418"/>
      <c r="PIT7" s="418"/>
      <c r="PIU7" s="418"/>
      <c r="PIV7" s="418"/>
      <c r="PIW7" s="418"/>
      <c r="PIX7" s="418"/>
      <c r="PIY7" s="418"/>
      <c r="PIZ7" s="418"/>
      <c r="PJA7" s="418"/>
      <c r="PJB7" s="418"/>
      <c r="PJC7" s="418"/>
      <c r="PJD7" s="418"/>
      <c r="PJE7" s="418"/>
      <c r="PJF7" s="418"/>
      <c r="PJG7" s="418"/>
      <c r="PJH7" s="418"/>
      <c r="PJI7" s="418"/>
      <c r="PJJ7" s="418"/>
      <c r="PJK7" s="418"/>
      <c r="PJL7" s="418"/>
      <c r="PJM7" s="418"/>
      <c r="PJN7" s="418"/>
      <c r="PJO7" s="418"/>
      <c r="PJP7" s="418"/>
      <c r="PJQ7" s="418"/>
      <c r="PJR7" s="418"/>
      <c r="PJS7" s="418"/>
      <c r="PJT7" s="418"/>
      <c r="PJU7" s="418"/>
      <c r="PJV7" s="418"/>
      <c r="PJW7" s="418"/>
      <c r="PJX7" s="418"/>
      <c r="PJY7" s="418"/>
      <c r="PJZ7" s="418"/>
      <c r="PKA7" s="418"/>
      <c r="PKB7" s="418"/>
      <c r="PKC7" s="418"/>
      <c r="PKD7" s="418"/>
      <c r="PKE7" s="418"/>
      <c r="PKF7" s="418"/>
      <c r="PKG7" s="418"/>
      <c r="PKH7" s="418"/>
      <c r="PKI7" s="418"/>
      <c r="PKJ7" s="418"/>
      <c r="PKK7" s="418"/>
      <c r="PKL7" s="418"/>
      <c r="PKM7" s="418"/>
      <c r="PKN7" s="418"/>
      <c r="PKO7" s="418"/>
      <c r="PKP7" s="418"/>
      <c r="PKQ7" s="418"/>
      <c r="PKR7" s="418"/>
      <c r="PKS7" s="418"/>
      <c r="PKT7" s="418"/>
      <c r="PKU7" s="418"/>
      <c r="PKV7" s="418"/>
      <c r="PKW7" s="418"/>
      <c r="PKX7" s="418"/>
      <c r="PKY7" s="418"/>
      <c r="PKZ7" s="418"/>
      <c r="PLA7" s="418"/>
      <c r="PLB7" s="418"/>
      <c r="PLC7" s="418"/>
      <c r="PLD7" s="418"/>
      <c r="PLE7" s="418"/>
      <c r="PLF7" s="418"/>
      <c r="PLG7" s="418"/>
      <c r="PLH7" s="418"/>
      <c r="PLI7" s="418"/>
      <c r="PLJ7" s="418"/>
      <c r="PLK7" s="418"/>
      <c r="PLL7" s="418"/>
      <c r="PLM7" s="418"/>
      <c r="PLN7" s="418"/>
      <c r="PLO7" s="418"/>
      <c r="PLP7" s="418"/>
      <c r="PLQ7" s="418"/>
      <c r="PLR7" s="418"/>
      <c r="PLS7" s="418"/>
      <c r="PLT7" s="418"/>
      <c r="PLU7" s="418"/>
      <c r="PLV7" s="418"/>
      <c r="PLW7" s="418"/>
      <c r="PLX7" s="418"/>
      <c r="PLY7" s="418"/>
      <c r="PLZ7" s="418"/>
      <c r="PMA7" s="418"/>
      <c r="PMB7" s="418"/>
      <c r="PMC7" s="418"/>
      <c r="PMD7" s="418"/>
      <c r="PME7" s="418"/>
      <c r="PMF7" s="418"/>
      <c r="PMG7" s="418"/>
      <c r="PMH7" s="418"/>
      <c r="PMI7" s="418"/>
      <c r="PMJ7" s="418"/>
      <c r="PMK7" s="418"/>
      <c r="PML7" s="418"/>
      <c r="PMM7" s="418"/>
      <c r="PMN7" s="418"/>
      <c r="PMO7" s="418"/>
      <c r="PMP7" s="418"/>
      <c r="PMQ7" s="418"/>
      <c r="PMR7" s="418"/>
      <c r="PMS7" s="418"/>
      <c r="PMT7" s="418"/>
      <c r="PMU7" s="418"/>
      <c r="PMV7" s="418"/>
      <c r="PMW7" s="418"/>
      <c r="PMX7" s="418"/>
      <c r="PMY7" s="418"/>
      <c r="PMZ7" s="418"/>
      <c r="PNA7" s="418"/>
      <c r="PNB7" s="418"/>
      <c r="PNC7" s="418"/>
      <c r="PND7" s="418"/>
      <c r="PNE7" s="418"/>
      <c r="PNF7" s="418"/>
      <c r="PNG7" s="418"/>
      <c r="PNH7" s="418"/>
      <c r="PNI7" s="418"/>
      <c r="PNJ7" s="418"/>
      <c r="PNK7" s="418"/>
      <c r="PNL7" s="418"/>
      <c r="PNM7" s="418"/>
      <c r="PNN7" s="418"/>
      <c r="PNO7" s="418"/>
      <c r="PNP7" s="418"/>
      <c r="PNQ7" s="418"/>
      <c r="PNR7" s="418"/>
      <c r="PNS7" s="418"/>
      <c r="PNT7" s="418"/>
      <c r="PNU7" s="418"/>
      <c r="PNV7" s="418"/>
      <c r="PNW7" s="418"/>
      <c r="PNX7" s="418"/>
      <c r="PNY7" s="418"/>
      <c r="PNZ7" s="418"/>
      <c r="POA7" s="418"/>
      <c r="POB7" s="418"/>
      <c r="POC7" s="418"/>
      <c r="POD7" s="418"/>
      <c r="POE7" s="418"/>
      <c r="POF7" s="418"/>
      <c r="POG7" s="418"/>
      <c r="POH7" s="418"/>
      <c r="POI7" s="418"/>
      <c r="POJ7" s="418"/>
      <c r="POK7" s="418"/>
      <c r="POL7" s="418"/>
      <c r="POM7" s="418"/>
      <c r="PON7" s="418"/>
      <c r="POO7" s="418"/>
      <c r="POP7" s="418"/>
      <c r="POQ7" s="418"/>
      <c r="POR7" s="418"/>
      <c r="POS7" s="418"/>
      <c r="POT7" s="418"/>
      <c r="POU7" s="418"/>
      <c r="POV7" s="418"/>
      <c r="POW7" s="418"/>
      <c r="POX7" s="418"/>
      <c r="POY7" s="418"/>
      <c r="POZ7" s="418"/>
      <c r="PPA7" s="418"/>
      <c r="PPB7" s="418"/>
      <c r="PPC7" s="418"/>
      <c r="PPD7" s="418"/>
      <c r="PPE7" s="418"/>
      <c r="PPF7" s="418"/>
      <c r="PPG7" s="418"/>
      <c r="PPH7" s="418"/>
      <c r="PPI7" s="418"/>
      <c r="PPJ7" s="418"/>
      <c r="PPK7" s="418"/>
      <c r="PPL7" s="418"/>
      <c r="PPM7" s="418"/>
      <c r="PPN7" s="418"/>
      <c r="PPO7" s="418"/>
      <c r="PPP7" s="418"/>
      <c r="PPQ7" s="418"/>
      <c r="PPR7" s="418"/>
      <c r="PPS7" s="418"/>
      <c r="PPT7" s="418"/>
      <c r="PPU7" s="418"/>
      <c r="PPV7" s="418"/>
      <c r="PPW7" s="418"/>
      <c r="PPX7" s="418"/>
      <c r="PPY7" s="418"/>
      <c r="PPZ7" s="418"/>
      <c r="PQA7" s="418"/>
      <c r="PQB7" s="418"/>
      <c r="PQC7" s="418"/>
      <c r="PQD7" s="418"/>
      <c r="PQE7" s="418"/>
      <c r="PQF7" s="418"/>
      <c r="PQG7" s="418"/>
      <c r="PQH7" s="418"/>
      <c r="PQI7" s="418"/>
      <c r="PQJ7" s="418"/>
      <c r="PQK7" s="418"/>
      <c r="PQL7" s="418"/>
      <c r="PQM7" s="418"/>
      <c r="PQN7" s="418"/>
      <c r="PQO7" s="418"/>
      <c r="PQP7" s="418"/>
      <c r="PQQ7" s="418"/>
      <c r="PQR7" s="418"/>
      <c r="PQS7" s="418"/>
      <c r="PQT7" s="418"/>
      <c r="PQU7" s="418"/>
      <c r="PQV7" s="418"/>
      <c r="PQW7" s="418"/>
      <c r="PQX7" s="418"/>
      <c r="PQY7" s="418"/>
      <c r="PQZ7" s="418"/>
      <c r="PRA7" s="418"/>
      <c r="PRB7" s="418"/>
      <c r="PRC7" s="418"/>
      <c r="PRD7" s="418"/>
      <c r="PRE7" s="418"/>
      <c r="PRF7" s="418"/>
      <c r="PRG7" s="418"/>
      <c r="PRH7" s="418"/>
      <c r="PRI7" s="418"/>
      <c r="PRJ7" s="418"/>
      <c r="PRK7" s="418"/>
      <c r="PRL7" s="418"/>
      <c r="PRM7" s="418"/>
      <c r="PRN7" s="418"/>
      <c r="PRO7" s="418"/>
      <c r="PRP7" s="418"/>
      <c r="PRQ7" s="418"/>
      <c r="PRR7" s="418"/>
      <c r="PRS7" s="418"/>
      <c r="PRT7" s="418"/>
      <c r="PRU7" s="418"/>
      <c r="PRV7" s="418"/>
      <c r="PRW7" s="418"/>
      <c r="PRX7" s="418"/>
      <c r="PRY7" s="418"/>
      <c r="PRZ7" s="418"/>
      <c r="PSA7" s="418"/>
      <c r="PSB7" s="418"/>
      <c r="PSC7" s="418"/>
      <c r="PSD7" s="418"/>
      <c r="PSE7" s="418"/>
      <c r="PSF7" s="418"/>
      <c r="PSG7" s="418"/>
      <c r="PSH7" s="418"/>
      <c r="PSI7" s="418"/>
      <c r="PSJ7" s="418"/>
      <c r="PSK7" s="418"/>
      <c r="PSL7" s="418"/>
      <c r="PSM7" s="418"/>
      <c r="PSN7" s="418"/>
      <c r="PSO7" s="418"/>
      <c r="PSP7" s="418"/>
      <c r="PSQ7" s="418"/>
      <c r="PSR7" s="418"/>
      <c r="PSS7" s="418"/>
      <c r="PST7" s="418"/>
      <c r="PSU7" s="418"/>
      <c r="PSV7" s="418"/>
      <c r="PSW7" s="418"/>
      <c r="PSX7" s="418"/>
      <c r="PSY7" s="418"/>
      <c r="PSZ7" s="418"/>
      <c r="PTA7" s="418"/>
      <c r="PTB7" s="418"/>
      <c r="PTC7" s="418"/>
      <c r="PTD7" s="418"/>
      <c r="PTE7" s="418"/>
      <c r="PTF7" s="418"/>
      <c r="PTG7" s="418"/>
      <c r="PTH7" s="418"/>
      <c r="PTI7" s="418"/>
      <c r="PTJ7" s="418"/>
      <c r="PTK7" s="418"/>
      <c r="PTL7" s="418"/>
      <c r="PTM7" s="418"/>
      <c r="PTN7" s="418"/>
      <c r="PTO7" s="418"/>
      <c r="PTP7" s="418"/>
      <c r="PTQ7" s="418"/>
      <c r="PTR7" s="418"/>
      <c r="PTS7" s="418"/>
      <c r="PTT7" s="418"/>
      <c r="PTU7" s="418"/>
      <c r="PTV7" s="418"/>
      <c r="PTW7" s="418"/>
      <c r="PTX7" s="418"/>
      <c r="PTY7" s="418"/>
      <c r="PTZ7" s="418"/>
      <c r="PUA7" s="418"/>
      <c r="PUB7" s="418"/>
      <c r="PUC7" s="418"/>
      <c r="PUD7" s="418"/>
      <c r="PUE7" s="418"/>
      <c r="PUF7" s="418"/>
      <c r="PUG7" s="418"/>
      <c r="PUH7" s="418"/>
      <c r="PUI7" s="418"/>
      <c r="PUJ7" s="418"/>
      <c r="PUK7" s="418"/>
      <c r="PUL7" s="418"/>
      <c r="PUM7" s="418"/>
      <c r="PUN7" s="418"/>
      <c r="PUO7" s="418"/>
      <c r="PUP7" s="418"/>
      <c r="PUQ7" s="418"/>
      <c r="PUR7" s="418"/>
      <c r="PUS7" s="418"/>
      <c r="PUT7" s="418"/>
      <c r="PUU7" s="418"/>
      <c r="PUV7" s="418"/>
      <c r="PUW7" s="418"/>
      <c r="PUX7" s="418"/>
      <c r="PUY7" s="418"/>
      <c r="PUZ7" s="418"/>
      <c r="PVA7" s="418"/>
      <c r="PVB7" s="418"/>
      <c r="PVC7" s="418"/>
      <c r="PVD7" s="418"/>
      <c r="PVE7" s="418"/>
      <c r="PVF7" s="418"/>
      <c r="PVG7" s="418"/>
      <c r="PVH7" s="418"/>
      <c r="PVI7" s="418"/>
      <c r="PVJ7" s="418"/>
      <c r="PVK7" s="418"/>
      <c r="PVL7" s="418"/>
      <c r="PVM7" s="418"/>
      <c r="PVN7" s="418"/>
      <c r="PVO7" s="418"/>
      <c r="PVP7" s="418"/>
      <c r="PVQ7" s="418"/>
      <c r="PVR7" s="418"/>
      <c r="PVS7" s="418"/>
      <c r="PVT7" s="418"/>
      <c r="PVU7" s="418"/>
      <c r="PVV7" s="418"/>
      <c r="PVW7" s="418"/>
      <c r="PVX7" s="418"/>
      <c r="PVY7" s="418"/>
      <c r="PVZ7" s="418"/>
      <c r="PWA7" s="418"/>
      <c r="PWB7" s="418"/>
      <c r="PWC7" s="418"/>
      <c r="PWD7" s="418"/>
      <c r="PWE7" s="418"/>
      <c r="PWF7" s="418"/>
      <c r="PWG7" s="418"/>
      <c r="PWH7" s="418"/>
      <c r="PWI7" s="418"/>
      <c r="PWJ7" s="418"/>
      <c r="PWK7" s="418"/>
      <c r="PWL7" s="418"/>
      <c r="PWM7" s="418"/>
      <c r="PWN7" s="418"/>
      <c r="PWO7" s="418"/>
      <c r="PWP7" s="418"/>
      <c r="PWQ7" s="418"/>
      <c r="PWR7" s="418"/>
      <c r="PWS7" s="418"/>
      <c r="PWT7" s="418"/>
      <c r="PWU7" s="418"/>
      <c r="PWV7" s="418"/>
      <c r="PWW7" s="418"/>
      <c r="PWX7" s="418"/>
      <c r="PWY7" s="418"/>
      <c r="PWZ7" s="418"/>
      <c r="PXA7" s="418"/>
      <c r="PXB7" s="418"/>
      <c r="PXC7" s="418"/>
      <c r="PXD7" s="418"/>
      <c r="PXE7" s="418"/>
      <c r="PXF7" s="418"/>
      <c r="PXG7" s="418"/>
      <c r="PXH7" s="418"/>
      <c r="PXI7" s="418"/>
      <c r="PXJ7" s="418"/>
      <c r="PXK7" s="418"/>
      <c r="PXL7" s="418"/>
      <c r="PXM7" s="418"/>
      <c r="PXN7" s="418"/>
      <c r="PXO7" s="418"/>
      <c r="PXP7" s="418"/>
      <c r="PXQ7" s="418"/>
      <c r="PXR7" s="418"/>
      <c r="PXS7" s="418"/>
      <c r="PXT7" s="418"/>
      <c r="PXU7" s="418"/>
      <c r="PXV7" s="418"/>
      <c r="PXW7" s="418"/>
      <c r="PXX7" s="418"/>
      <c r="PXY7" s="418"/>
      <c r="PXZ7" s="418"/>
      <c r="PYA7" s="418"/>
      <c r="PYB7" s="418"/>
      <c r="PYC7" s="418"/>
      <c r="PYD7" s="418"/>
      <c r="PYE7" s="418"/>
      <c r="PYF7" s="418"/>
      <c r="PYG7" s="418"/>
      <c r="PYH7" s="418"/>
      <c r="PYI7" s="418"/>
      <c r="PYJ7" s="418"/>
      <c r="PYK7" s="418"/>
      <c r="PYL7" s="418"/>
      <c r="PYM7" s="418"/>
      <c r="PYN7" s="418"/>
      <c r="PYO7" s="418"/>
      <c r="PYP7" s="418"/>
      <c r="PYQ7" s="418"/>
      <c r="PYR7" s="418"/>
      <c r="PYS7" s="418"/>
      <c r="PYT7" s="418"/>
      <c r="PYU7" s="418"/>
      <c r="PYV7" s="418"/>
      <c r="PYW7" s="418"/>
      <c r="PYX7" s="418"/>
      <c r="PYY7" s="418"/>
      <c r="PYZ7" s="418"/>
      <c r="PZA7" s="418"/>
      <c r="PZB7" s="418"/>
      <c r="PZC7" s="418"/>
      <c r="PZD7" s="418"/>
      <c r="PZE7" s="418"/>
      <c r="PZF7" s="418"/>
      <c r="PZG7" s="418"/>
      <c r="PZH7" s="418"/>
      <c r="PZI7" s="418"/>
      <c r="PZJ7" s="418"/>
      <c r="PZK7" s="418"/>
      <c r="PZL7" s="418"/>
      <c r="PZM7" s="418"/>
      <c r="PZN7" s="418"/>
      <c r="PZO7" s="418"/>
      <c r="PZP7" s="418"/>
      <c r="PZQ7" s="418"/>
      <c r="PZR7" s="418"/>
      <c r="PZS7" s="418"/>
      <c r="PZT7" s="418"/>
      <c r="PZU7" s="418"/>
      <c r="PZV7" s="418"/>
      <c r="PZW7" s="418"/>
      <c r="PZX7" s="418"/>
      <c r="PZY7" s="418"/>
      <c r="PZZ7" s="418"/>
      <c r="QAA7" s="418"/>
      <c r="QAB7" s="418"/>
      <c r="QAC7" s="418"/>
      <c r="QAD7" s="418"/>
      <c r="QAE7" s="418"/>
      <c r="QAF7" s="418"/>
      <c r="QAG7" s="418"/>
      <c r="QAH7" s="418"/>
      <c r="QAI7" s="418"/>
      <c r="QAJ7" s="418"/>
      <c r="QAK7" s="418"/>
      <c r="QAL7" s="418"/>
      <c r="QAM7" s="418"/>
      <c r="QAN7" s="418"/>
      <c r="QAO7" s="418"/>
      <c r="QAP7" s="418"/>
      <c r="QAQ7" s="418"/>
      <c r="QAR7" s="418"/>
      <c r="QAS7" s="418"/>
      <c r="QAT7" s="418"/>
      <c r="QAU7" s="418"/>
      <c r="QAV7" s="418"/>
      <c r="QAW7" s="418"/>
      <c r="QAX7" s="418"/>
      <c r="QAY7" s="418"/>
      <c r="QAZ7" s="418"/>
      <c r="QBA7" s="418"/>
      <c r="QBB7" s="418"/>
      <c r="QBC7" s="418"/>
      <c r="QBD7" s="418"/>
      <c r="QBE7" s="418"/>
      <c r="QBF7" s="418"/>
      <c r="QBG7" s="418"/>
      <c r="QBH7" s="418"/>
      <c r="QBI7" s="418"/>
      <c r="QBJ7" s="418"/>
      <c r="QBK7" s="418"/>
      <c r="QBL7" s="418"/>
      <c r="QBM7" s="418"/>
      <c r="QBN7" s="418"/>
      <c r="QBO7" s="418"/>
      <c r="QBP7" s="418"/>
      <c r="QBQ7" s="418"/>
      <c r="QBR7" s="418"/>
      <c r="QBS7" s="418"/>
      <c r="QBT7" s="418"/>
      <c r="QBU7" s="418"/>
      <c r="QBV7" s="418"/>
      <c r="QBW7" s="418"/>
      <c r="QBX7" s="418"/>
      <c r="QBY7" s="418"/>
      <c r="QBZ7" s="418"/>
      <c r="QCA7" s="418"/>
      <c r="QCB7" s="418"/>
      <c r="QCC7" s="418"/>
      <c r="QCD7" s="418"/>
      <c r="QCE7" s="418"/>
      <c r="QCF7" s="418"/>
      <c r="QCG7" s="418"/>
      <c r="QCH7" s="418"/>
      <c r="QCI7" s="418"/>
      <c r="QCJ7" s="418"/>
      <c r="QCK7" s="418"/>
      <c r="QCL7" s="418"/>
      <c r="QCM7" s="418"/>
      <c r="QCN7" s="418"/>
      <c r="QCO7" s="418"/>
      <c r="QCP7" s="418"/>
      <c r="QCQ7" s="418"/>
      <c r="QCR7" s="418"/>
      <c r="QCS7" s="418"/>
      <c r="QCT7" s="418"/>
      <c r="QCU7" s="418"/>
      <c r="QCV7" s="418"/>
      <c r="QCW7" s="418"/>
      <c r="QCX7" s="418"/>
      <c r="QCY7" s="418"/>
      <c r="QCZ7" s="418"/>
      <c r="QDA7" s="418"/>
      <c r="QDB7" s="418"/>
      <c r="QDC7" s="418"/>
      <c r="QDD7" s="418"/>
      <c r="QDE7" s="418"/>
      <c r="QDF7" s="418"/>
      <c r="QDG7" s="418"/>
      <c r="QDH7" s="418"/>
      <c r="QDI7" s="418"/>
      <c r="QDJ7" s="418"/>
      <c r="QDK7" s="418"/>
      <c r="QDL7" s="418"/>
      <c r="QDM7" s="418"/>
      <c r="QDN7" s="418"/>
      <c r="QDO7" s="418"/>
      <c r="QDP7" s="418"/>
      <c r="QDQ7" s="418"/>
      <c r="QDR7" s="418"/>
      <c r="QDS7" s="418"/>
      <c r="QDT7" s="418"/>
      <c r="QDU7" s="418"/>
      <c r="QDV7" s="418"/>
      <c r="QDW7" s="418"/>
      <c r="QDX7" s="418"/>
      <c r="QDY7" s="418"/>
      <c r="QDZ7" s="418"/>
      <c r="QEA7" s="418"/>
      <c r="QEB7" s="418"/>
      <c r="QEC7" s="418"/>
      <c r="QED7" s="418"/>
      <c r="QEE7" s="418"/>
      <c r="QEF7" s="418"/>
      <c r="QEG7" s="418"/>
      <c r="QEH7" s="418"/>
      <c r="QEI7" s="418"/>
      <c r="QEJ7" s="418"/>
      <c r="QEK7" s="418"/>
      <c r="QEL7" s="418"/>
      <c r="QEM7" s="418"/>
      <c r="QEN7" s="418"/>
      <c r="QEO7" s="418"/>
      <c r="QEP7" s="418"/>
      <c r="QEQ7" s="418"/>
      <c r="QER7" s="418"/>
      <c r="QES7" s="418"/>
      <c r="QET7" s="418"/>
      <c r="QEU7" s="418"/>
      <c r="QEV7" s="418"/>
      <c r="QEW7" s="418"/>
      <c r="QEX7" s="418"/>
      <c r="QEY7" s="418"/>
      <c r="QEZ7" s="418"/>
      <c r="QFA7" s="418"/>
      <c r="QFB7" s="418"/>
      <c r="QFC7" s="418"/>
      <c r="QFD7" s="418"/>
      <c r="QFE7" s="418"/>
      <c r="QFF7" s="418"/>
      <c r="QFG7" s="418"/>
      <c r="QFH7" s="418"/>
      <c r="QFI7" s="418"/>
      <c r="QFJ7" s="418"/>
      <c r="QFK7" s="418"/>
      <c r="QFL7" s="418"/>
      <c r="QFM7" s="418"/>
      <c r="QFN7" s="418"/>
      <c r="QFO7" s="418"/>
      <c r="QFP7" s="418"/>
      <c r="QFQ7" s="418"/>
      <c r="QFR7" s="418"/>
      <c r="QFS7" s="418"/>
      <c r="QFT7" s="418"/>
      <c r="QFU7" s="418"/>
      <c r="QFV7" s="418"/>
      <c r="QFW7" s="418"/>
      <c r="QFX7" s="418"/>
      <c r="QFY7" s="418"/>
      <c r="QFZ7" s="418"/>
      <c r="QGA7" s="418"/>
      <c r="QGB7" s="418"/>
      <c r="QGC7" s="418"/>
      <c r="QGD7" s="418"/>
      <c r="QGE7" s="418"/>
      <c r="QGF7" s="418"/>
      <c r="QGG7" s="418"/>
      <c r="QGH7" s="418"/>
      <c r="QGI7" s="418"/>
      <c r="QGJ7" s="418"/>
      <c r="QGK7" s="418"/>
      <c r="QGL7" s="418"/>
      <c r="QGM7" s="418"/>
      <c r="QGN7" s="418"/>
      <c r="QGO7" s="418"/>
      <c r="QGP7" s="418"/>
      <c r="QGQ7" s="418"/>
      <c r="QGR7" s="418"/>
      <c r="QGS7" s="418"/>
      <c r="QGT7" s="418"/>
      <c r="QGU7" s="418"/>
      <c r="QGV7" s="418"/>
      <c r="QGW7" s="418"/>
      <c r="QGX7" s="418"/>
      <c r="QGY7" s="418"/>
      <c r="QGZ7" s="418"/>
      <c r="QHA7" s="418"/>
      <c r="QHB7" s="418"/>
      <c r="QHC7" s="418"/>
      <c r="QHD7" s="418"/>
      <c r="QHE7" s="418"/>
      <c r="QHF7" s="418"/>
      <c r="QHG7" s="418"/>
      <c r="QHH7" s="418"/>
      <c r="QHI7" s="418"/>
      <c r="QHJ7" s="418"/>
      <c r="QHK7" s="418"/>
      <c r="QHL7" s="418"/>
      <c r="QHM7" s="418"/>
      <c r="QHN7" s="418"/>
      <c r="QHO7" s="418"/>
      <c r="QHP7" s="418"/>
      <c r="QHQ7" s="418"/>
      <c r="QHR7" s="418"/>
      <c r="QHS7" s="418"/>
      <c r="QHT7" s="418"/>
      <c r="QHU7" s="418"/>
      <c r="QHV7" s="418"/>
      <c r="QHW7" s="418"/>
      <c r="QHX7" s="418"/>
      <c r="QHY7" s="418"/>
      <c r="QHZ7" s="418"/>
      <c r="QIA7" s="418"/>
      <c r="QIB7" s="418"/>
      <c r="QIC7" s="418"/>
      <c r="QID7" s="418"/>
      <c r="QIE7" s="418"/>
      <c r="QIF7" s="418"/>
      <c r="QIG7" s="418"/>
      <c r="QIH7" s="418"/>
      <c r="QII7" s="418"/>
      <c r="QIJ7" s="418"/>
      <c r="QIK7" s="418"/>
      <c r="QIL7" s="418"/>
      <c r="QIM7" s="418"/>
      <c r="QIN7" s="418"/>
      <c r="QIO7" s="418"/>
      <c r="QIP7" s="418"/>
      <c r="QIQ7" s="418"/>
      <c r="QIR7" s="418"/>
      <c r="QIS7" s="418"/>
      <c r="QIT7" s="418"/>
      <c r="QIU7" s="418"/>
      <c r="QIV7" s="418"/>
      <c r="QIW7" s="418"/>
      <c r="QIX7" s="418"/>
      <c r="QIY7" s="418"/>
      <c r="QIZ7" s="418"/>
      <c r="QJA7" s="418"/>
      <c r="QJB7" s="418"/>
      <c r="QJC7" s="418"/>
      <c r="QJD7" s="418"/>
      <c r="QJE7" s="418"/>
      <c r="QJF7" s="418"/>
      <c r="QJG7" s="418"/>
      <c r="QJH7" s="418"/>
      <c r="QJI7" s="418"/>
      <c r="QJJ7" s="418"/>
      <c r="QJK7" s="418"/>
      <c r="QJL7" s="418"/>
      <c r="QJM7" s="418"/>
      <c r="QJN7" s="418"/>
      <c r="QJO7" s="418"/>
      <c r="QJP7" s="418"/>
      <c r="QJQ7" s="418"/>
      <c r="QJR7" s="418"/>
      <c r="QJS7" s="418"/>
      <c r="QJT7" s="418"/>
      <c r="QJU7" s="418"/>
      <c r="QJV7" s="418"/>
      <c r="QJW7" s="418"/>
      <c r="QJX7" s="418"/>
      <c r="QJY7" s="418"/>
      <c r="QJZ7" s="418"/>
      <c r="QKA7" s="418"/>
      <c r="QKB7" s="418"/>
      <c r="QKC7" s="418"/>
      <c r="QKD7" s="418"/>
      <c r="QKE7" s="418"/>
      <c r="QKF7" s="418"/>
      <c r="QKG7" s="418"/>
      <c r="QKH7" s="418"/>
      <c r="QKI7" s="418"/>
      <c r="QKJ7" s="418"/>
      <c r="QKK7" s="418"/>
      <c r="QKL7" s="418"/>
      <c r="QKM7" s="418"/>
      <c r="QKN7" s="418"/>
      <c r="QKO7" s="418"/>
      <c r="QKP7" s="418"/>
      <c r="QKQ7" s="418"/>
      <c r="QKR7" s="418"/>
      <c r="QKS7" s="418"/>
      <c r="QKT7" s="418"/>
      <c r="QKU7" s="418"/>
      <c r="QKV7" s="418"/>
      <c r="QKW7" s="418"/>
      <c r="QKX7" s="418"/>
      <c r="QKY7" s="418"/>
      <c r="QKZ7" s="418"/>
      <c r="QLA7" s="418"/>
      <c r="QLB7" s="418"/>
      <c r="QLC7" s="418"/>
      <c r="QLD7" s="418"/>
      <c r="QLE7" s="418"/>
      <c r="QLF7" s="418"/>
      <c r="QLG7" s="418"/>
      <c r="QLH7" s="418"/>
      <c r="QLI7" s="418"/>
      <c r="QLJ7" s="418"/>
      <c r="QLK7" s="418"/>
      <c r="QLL7" s="418"/>
      <c r="QLM7" s="418"/>
      <c r="QLN7" s="418"/>
      <c r="QLO7" s="418"/>
      <c r="QLP7" s="418"/>
      <c r="QLQ7" s="418"/>
      <c r="QLR7" s="418"/>
      <c r="QLS7" s="418"/>
      <c r="QLT7" s="418"/>
      <c r="QLU7" s="418"/>
      <c r="QLV7" s="418"/>
      <c r="QLW7" s="418"/>
      <c r="QLX7" s="418"/>
      <c r="QLY7" s="418"/>
      <c r="QLZ7" s="418"/>
      <c r="QMA7" s="418"/>
      <c r="QMB7" s="418"/>
      <c r="QMC7" s="418"/>
      <c r="QMD7" s="418"/>
      <c r="QME7" s="418"/>
      <c r="QMF7" s="418"/>
      <c r="QMG7" s="418"/>
      <c r="QMH7" s="418"/>
      <c r="QMI7" s="418"/>
      <c r="QMJ7" s="418"/>
      <c r="QMK7" s="418"/>
      <c r="QML7" s="418"/>
      <c r="QMM7" s="418"/>
      <c r="QMN7" s="418"/>
      <c r="QMO7" s="418"/>
      <c r="QMP7" s="418"/>
      <c r="QMQ7" s="418"/>
      <c r="QMR7" s="418"/>
      <c r="QMS7" s="418"/>
      <c r="QMT7" s="418"/>
      <c r="QMU7" s="418"/>
      <c r="QMV7" s="418"/>
      <c r="QMW7" s="418"/>
      <c r="QMX7" s="418"/>
      <c r="QMY7" s="418"/>
      <c r="QMZ7" s="418"/>
      <c r="QNA7" s="418"/>
      <c r="QNB7" s="418"/>
      <c r="QNC7" s="418"/>
      <c r="QND7" s="418"/>
      <c r="QNE7" s="418"/>
      <c r="QNF7" s="418"/>
      <c r="QNG7" s="418"/>
      <c r="QNH7" s="418"/>
      <c r="QNI7" s="418"/>
      <c r="QNJ7" s="418"/>
      <c r="QNK7" s="418"/>
      <c r="QNL7" s="418"/>
      <c r="QNM7" s="418"/>
      <c r="QNN7" s="418"/>
      <c r="QNO7" s="418"/>
      <c r="QNP7" s="418"/>
      <c r="QNQ7" s="418"/>
      <c r="QNR7" s="418"/>
      <c r="QNS7" s="418"/>
      <c r="QNT7" s="418"/>
      <c r="QNU7" s="418"/>
      <c r="QNV7" s="418"/>
      <c r="QNW7" s="418"/>
      <c r="QNX7" s="418"/>
      <c r="QNY7" s="418"/>
      <c r="QNZ7" s="418"/>
      <c r="QOA7" s="418"/>
      <c r="QOB7" s="418"/>
      <c r="QOC7" s="418"/>
      <c r="QOD7" s="418"/>
      <c r="QOE7" s="418"/>
      <c r="QOF7" s="418"/>
      <c r="QOG7" s="418"/>
      <c r="QOH7" s="418"/>
      <c r="QOI7" s="418"/>
      <c r="QOJ7" s="418"/>
      <c r="QOK7" s="418"/>
      <c r="QOL7" s="418"/>
      <c r="QOM7" s="418"/>
      <c r="QON7" s="418"/>
      <c r="QOO7" s="418"/>
      <c r="QOP7" s="418"/>
      <c r="QOQ7" s="418"/>
      <c r="QOR7" s="418"/>
      <c r="QOS7" s="418"/>
      <c r="QOT7" s="418"/>
      <c r="QOU7" s="418"/>
      <c r="QOV7" s="418"/>
      <c r="QOW7" s="418"/>
      <c r="QOX7" s="418"/>
      <c r="QOY7" s="418"/>
      <c r="QOZ7" s="418"/>
      <c r="QPA7" s="418"/>
      <c r="QPB7" s="418"/>
      <c r="QPC7" s="418"/>
      <c r="QPD7" s="418"/>
      <c r="QPE7" s="418"/>
      <c r="QPF7" s="418"/>
      <c r="QPG7" s="418"/>
      <c r="QPH7" s="418"/>
      <c r="QPI7" s="418"/>
      <c r="QPJ7" s="418"/>
      <c r="QPK7" s="418"/>
      <c r="QPL7" s="418"/>
      <c r="QPM7" s="418"/>
      <c r="QPN7" s="418"/>
      <c r="QPO7" s="418"/>
      <c r="QPP7" s="418"/>
      <c r="QPQ7" s="418"/>
      <c r="QPR7" s="418"/>
      <c r="QPS7" s="418"/>
      <c r="QPT7" s="418"/>
      <c r="QPU7" s="418"/>
      <c r="QPV7" s="418"/>
      <c r="QPW7" s="418"/>
      <c r="QPX7" s="418"/>
      <c r="QPY7" s="418"/>
      <c r="QPZ7" s="418"/>
      <c r="QQA7" s="418"/>
      <c r="QQB7" s="418"/>
      <c r="QQC7" s="418"/>
      <c r="QQD7" s="418"/>
      <c r="QQE7" s="418"/>
      <c r="QQF7" s="418"/>
      <c r="QQG7" s="418"/>
      <c r="QQH7" s="418"/>
      <c r="QQI7" s="418"/>
      <c r="QQJ7" s="418"/>
      <c r="QQK7" s="418"/>
      <c r="QQL7" s="418"/>
      <c r="QQM7" s="418"/>
      <c r="QQN7" s="418"/>
      <c r="QQO7" s="418"/>
      <c r="QQP7" s="418"/>
      <c r="QQQ7" s="418"/>
      <c r="QQR7" s="418"/>
      <c r="QQS7" s="418"/>
      <c r="QQT7" s="418"/>
      <c r="QQU7" s="418"/>
      <c r="QQV7" s="418"/>
      <c r="QQW7" s="418"/>
      <c r="QQX7" s="418"/>
      <c r="QQY7" s="418"/>
      <c r="QQZ7" s="418"/>
      <c r="QRA7" s="418"/>
      <c r="QRB7" s="418"/>
      <c r="QRC7" s="418"/>
      <c r="QRD7" s="418"/>
      <c r="QRE7" s="418"/>
      <c r="QRF7" s="418"/>
      <c r="QRG7" s="418"/>
      <c r="QRH7" s="418"/>
      <c r="QRI7" s="418"/>
      <c r="QRJ7" s="418"/>
      <c r="QRK7" s="418"/>
      <c r="QRL7" s="418"/>
      <c r="QRM7" s="418"/>
      <c r="QRN7" s="418"/>
      <c r="QRO7" s="418"/>
      <c r="QRP7" s="418"/>
      <c r="QRQ7" s="418"/>
      <c r="QRR7" s="418"/>
      <c r="QRS7" s="418"/>
      <c r="QRT7" s="418"/>
      <c r="QRU7" s="418"/>
      <c r="QRV7" s="418"/>
      <c r="QRW7" s="418"/>
      <c r="QRX7" s="418"/>
      <c r="QRY7" s="418"/>
      <c r="QRZ7" s="418"/>
      <c r="QSA7" s="418"/>
      <c r="QSB7" s="418"/>
      <c r="QSC7" s="418"/>
      <c r="QSD7" s="418"/>
      <c r="QSE7" s="418"/>
      <c r="QSF7" s="418"/>
      <c r="QSG7" s="418"/>
      <c r="QSH7" s="418"/>
      <c r="QSI7" s="418"/>
      <c r="QSJ7" s="418"/>
      <c r="QSK7" s="418"/>
      <c r="QSL7" s="418"/>
      <c r="QSM7" s="418"/>
      <c r="QSN7" s="418"/>
      <c r="QSO7" s="418"/>
      <c r="QSP7" s="418"/>
      <c r="QSQ7" s="418"/>
      <c r="QSR7" s="418"/>
      <c r="QSS7" s="418"/>
      <c r="QST7" s="418"/>
      <c r="QSU7" s="418"/>
      <c r="QSV7" s="418"/>
      <c r="QSW7" s="418"/>
      <c r="QSX7" s="418"/>
      <c r="QSY7" s="418"/>
      <c r="QSZ7" s="418"/>
      <c r="QTA7" s="418"/>
      <c r="QTB7" s="418"/>
      <c r="QTC7" s="418"/>
      <c r="QTD7" s="418"/>
      <c r="QTE7" s="418"/>
      <c r="QTF7" s="418"/>
      <c r="QTG7" s="418"/>
      <c r="QTH7" s="418"/>
      <c r="QTI7" s="418"/>
      <c r="QTJ7" s="418"/>
      <c r="QTK7" s="418"/>
      <c r="QTL7" s="418"/>
      <c r="QTM7" s="418"/>
      <c r="QTN7" s="418"/>
      <c r="QTO7" s="418"/>
      <c r="QTP7" s="418"/>
      <c r="QTQ7" s="418"/>
      <c r="QTR7" s="418"/>
      <c r="QTS7" s="418"/>
      <c r="QTT7" s="418"/>
      <c r="QTU7" s="418"/>
      <c r="QTV7" s="418"/>
      <c r="QTW7" s="418"/>
      <c r="QTX7" s="418"/>
      <c r="QTY7" s="418"/>
      <c r="QTZ7" s="418"/>
      <c r="QUA7" s="418"/>
      <c r="QUB7" s="418"/>
      <c r="QUC7" s="418"/>
      <c r="QUD7" s="418"/>
      <c r="QUE7" s="418"/>
      <c r="QUF7" s="418"/>
      <c r="QUG7" s="418"/>
      <c r="QUH7" s="418"/>
      <c r="QUI7" s="418"/>
      <c r="QUJ7" s="418"/>
      <c r="QUK7" s="418"/>
      <c r="QUL7" s="418"/>
      <c r="QUM7" s="418"/>
      <c r="QUN7" s="418"/>
      <c r="QUO7" s="418"/>
      <c r="QUP7" s="418"/>
      <c r="QUQ7" s="418"/>
      <c r="QUR7" s="418"/>
      <c r="QUS7" s="418"/>
      <c r="QUT7" s="418"/>
      <c r="QUU7" s="418"/>
      <c r="QUV7" s="418"/>
      <c r="QUW7" s="418"/>
      <c r="QUX7" s="418"/>
      <c r="QUY7" s="418"/>
      <c r="QUZ7" s="418"/>
      <c r="QVA7" s="418"/>
      <c r="QVB7" s="418"/>
      <c r="QVC7" s="418"/>
      <c r="QVD7" s="418"/>
      <c r="QVE7" s="418"/>
      <c r="QVF7" s="418"/>
      <c r="QVG7" s="418"/>
      <c r="QVH7" s="418"/>
      <c r="QVI7" s="418"/>
      <c r="QVJ7" s="418"/>
      <c r="QVK7" s="418"/>
      <c r="QVL7" s="418"/>
      <c r="QVM7" s="418"/>
      <c r="QVN7" s="418"/>
      <c r="QVO7" s="418"/>
      <c r="QVP7" s="418"/>
      <c r="QVQ7" s="418"/>
      <c r="QVR7" s="418"/>
      <c r="QVS7" s="418"/>
      <c r="QVT7" s="418"/>
      <c r="QVU7" s="418"/>
      <c r="QVV7" s="418"/>
      <c r="QVW7" s="418"/>
      <c r="QVX7" s="418"/>
      <c r="QVY7" s="418"/>
      <c r="QVZ7" s="418"/>
      <c r="QWA7" s="418"/>
      <c r="QWB7" s="418"/>
      <c r="QWC7" s="418"/>
      <c r="QWD7" s="418"/>
      <c r="QWE7" s="418"/>
      <c r="QWF7" s="418"/>
      <c r="QWG7" s="418"/>
      <c r="QWH7" s="418"/>
      <c r="QWI7" s="418"/>
      <c r="QWJ7" s="418"/>
      <c r="QWK7" s="418"/>
      <c r="QWL7" s="418"/>
      <c r="QWM7" s="418"/>
      <c r="QWN7" s="418"/>
      <c r="QWO7" s="418"/>
      <c r="QWP7" s="418"/>
      <c r="QWQ7" s="418"/>
      <c r="QWR7" s="418"/>
      <c r="QWS7" s="418"/>
      <c r="QWT7" s="418"/>
      <c r="QWU7" s="418"/>
      <c r="QWV7" s="418"/>
      <c r="QWW7" s="418"/>
      <c r="QWX7" s="418"/>
      <c r="QWY7" s="418"/>
      <c r="QWZ7" s="418"/>
      <c r="QXA7" s="418"/>
      <c r="QXB7" s="418"/>
      <c r="QXC7" s="418"/>
      <c r="QXD7" s="418"/>
      <c r="QXE7" s="418"/>
      <c r="QXF7" s="418"/>
      <c r="QXG7" s="418"/>
      <c r="QXH7" s="418"/>
      <c r="QXI7" s="418"/>
      <c r="QXJ7" s="418"/>
      <c r="QXK7" s="418"/>
      <c r="QXL7" s="418"/>
      <c r="QXM7" s="418"/>
      <c r="QXN7" s="418"/>
      <c r="QXO7" s="418"/>
      <c r="QXP7" s="418"/>
      <c r="QXQ7" s="418"/>
      <c r="QXR7" s="418"/>
      <c r="QXS7" s="418"/>
      <c r="QXT7" s="418"/>
      <c r="QXU7" s="418"/>
      <c r="QXV7" s="418"/>
      <c r="QXW7" s="418"/>
      <c r="QXX7" s="418"/>
      <c r="QXY7" s="418"/>
      <c r="QXZ7" s="418"/>
      <c r="QYA7" s="418"/>
      <c r="QYB7" s="418"/>
      <c r="QYC7" s="418"/>
      <c r="QYD7" s="418"/>
      <c r="QYE7" s="418"/>
      <c r="QYF7" s="418"/>
      <c r="QYG7" s="418"/>
      <c r="QYH7" s="418"/>
      <c r="QYI7" s="418"/>
      <c r="QYJ7" s="418"/>
      <c r="QYK7" s="418"/>
      <c r="QYL7" s="418"/>
      <c r="QYM7" s="418"/>
      <c r="QYN7" s="418"/>
      <c r="QYO7" s="418"/>
      <c r="QYP7" s="418"/>
      <c r="QYQ7" s="418"/>
      <c r="QYR7" s="418"/>
      <c r="QYS7" s="418"/>
      <c r="QYT7" s="418"/>
      <c r="QYU7" s="418"/>
      <c r="QYV7" s="418"/>
      <c r="QYW7" s="418"/>
      <c r="QYX7" s="418"/>
      <c r="QYY7" s="418"/>
      <c r="QYZ7" s="418"/>
      <c r="QZA7" s="418"/>
      <c r="QZB7" s="418"/>
      <c r="QZC7" s="418"/>
      <c r="QZD7" s="418"/>
      <c r="QZE7" s="418"/>
      <c r="QZF7" s="418"/>
      <c r="QZG7" s="418"/>
      <c r="QZH7" s="418"/>
      <c r="QZI7" s="418"/>
      <c r="QZJ7" s="418"/>
      <c r="QZK7" s="418"/>
      <c r="QZL7" s="418"/>
      <c r="QZM7" s="418"/>
      <c r="QZN7" s="418"/>
      <c r="QZO7" s="418"/>
      <c r="QZP7" s="418"/>
      <c r="QZQ7" s="418"/>
      <c r="QZR7" s="418"/>
      <c r="QZS7" s="418"/>
      <c r="QZT7" s="418"/>
      <c r="QZU7" s="418"/>
      <c r="QZV7" s="418"/>
      <c r="QZW7" s="418"/>
      <c r="QZX7" s="418"/>
      <c r="QZY7" s="418"/>
      <c r="QZZ7" s="418"/>
      <c r="RAA7" s="418"/>
      <c r="RAB7" s="418"/>
      <c r="RAC7" s="418"/>
      <c r="RAD7" s="418"/>
      <c r="RAE7" s="418"/>
      <c r="RAF7" s="418"/>
      <c r="RAG7" s="418"/>
      <c r="RAH7" s="418"/>
      <c r="RAI7" s="418"/>
      <c r="RAJ7" s="418"/>
      <c r="RAK7" s="418"/>
      <c r="RAL7" s="418"/>
      <c r="RAM7" s="418"/>
      <c r="RAN7" s="418"/>
      <c r="RAO7" s="418"/>
      <c r="RAP7" s="418"/>
      <c r="RAQ7" s="418"/>
      <c r="RAR7" s="418"/>
      <c r="RAS7" s="418"/>
      <c r="RAT7" s="418"/>
      <c r="RAU7" s="418"/>
      <c r="RAV7" s="418"/>
      <c r="RAW7" s="418"/>
      <c r="RAX7" s="418"/>
      <c r="RAY7" s="418"/>
      <c r="RAZ7" s="418"/>
      <c r="RBA7" s="418"/>
      <c r="RBB7" s="418"/>
      <c r="RBC7" s="418"/>
      <c r="RBD7" s="418"/>
      <c r="RBE7" s="418"/>
      <c r="RBF7" s="418"/>
      <c r="RBG7" s="418"/>
      <c r="RBH7" s="418"/>
      <c r="RBI7" s="418"/>
      <c r="RBJ7" s="418"/>
      <c r="RBK7" s="418"/>
      <c r="RBL7" s="418"/>
      <c r="RBM7" s="418"/>
      <c r="RBN7" s="418"/>
      <c r="RBO7" s="418"/>
      <c r="RBP7" s="418"/>
      <c r="RBQ7" s="418"/>
      <c r="RBR7" s="418"/>
      <c r="RBS7" s="418"/>
      <c r="RBT7" s="418"/>
      <c r="RBU7" s="418"/>
      <c r="RBV7" s="418"/>
      <c r="RBW7" s="418"/>
      <c r="RBX7" s="418"/>
      <c r="RBY7" s="418"/>
      <c r="RBZ7" s="418"/>
      <c r="RCA7" s="418"/>
      <c r="RCB7" s="418"/>
      <c r="RCC7" s="418"/>
      <c r="RCD7" s="418"/>
      <c r="RCE7" s="418"/>
      <c r="RCF7" s="418"/>
      <c r="RCG7" s="418"/>
      <c r="RCH7" s="418"/>
      <c r="RCI7" s="418"/>
      <c r="RCJ7" s="418"/>
      <c r="RCK7" s="418"/>
      <c r="RCL7" s="418"/>
      <c r="RCM7" s="418"/>
      <c r="RCN7" s="418"/>
      <c r="RCO7" s="418"/>
      <c r="RCP7" s="418"/>
      <c r="RCQ7" s="418"/>
      <c r="RCR7" s="418"/>
      <c r="RCS7" s="418"/>
      <c r="RCT7" s="418"/>
      <c r="RCU7" s="418"/>
      <c r="RCV7" s="418"/>
      <c r="RCW7" s="418"/>
      <c r="RCX7" s="418"/>
      <c r="RCY7" s="418"/>
      <c r="RCZ7" s="418"/>
      <c r="RDA7" s="418"/>
      <c r="RDB7" s="418"/>
      <c r="RDC7" s="418"/>
      <c r="RDD7" s="418"/>
      <c r="RDE7" s="418"/>
      <c r="RDF7" s="418"/>
      <c r="RDG7" s="418"/>
      <c r="RDH7" s="418"/>
      <c r="RDI7" s="418"/>
      <c r="RDJ7" s="418"/>
      <c r="RDK7" s="418"/>
      <c r="RDL7" s="418"/>
      <c r="RDM7" s="418"/>
      <c r="RDN7" s="418"/>
      <c r="RDO7" s="418"/>
      <c r="RDP7" s="418"/>
      <c r="RDQ7" s="418"/>
      <c r="RDR7" s="418"/>
      <c r="RDS7" s="418"/>
      <c r="RDT7" s="418"/>
      <c r="RDU7" s="418"/>
      <c r="RDV7" s="418"/>
      <c r="RDW7" s="418"/>
      <c r="RDX7" s="418"/>
      <c r="RDY7" s="418"/>
      <c r="RDZ7" s="418"/>
      <c r="REA7" s="418"/>
      <c r="REB7" s="418"/>
      <c r="REC7" s="418"/>
      <c r="RED7" s="418"/>
      <c r="REE7" s="418"/>
      <c r="REF7" s="418"/>
      <c r="REG7" s="418"/>
      <c r="REH7" s="418"/>
      <c r="REI7" s="418"/>
      <c r="REJ7" s="418"/>
      <c r="REK7" s="418"/>
      <c r="REL7" s="418"/>
      <c r="REM7" s="418"/>
      <c r="REN7" s="418"/>
      <c r="REO7" s="418"/>
      <c r="REP7" s="418"/>
      <c r="REQ7" s="418"/>
      <c r="RER7" s="418"/>
      <c r="RES7" s="418"/>
      <c r="RET7" s="418"/>
      <c r="REU7" s="418"/>
      <c r="REV7" s="418"/>
      <c r="REW7" s="418"/>
      <c r="REX7" s="418"/>
      <c r="REY7" s="418"/>
      <c r="REZ7" s="418"/>
      <c r="RFA7" s="418"/>
      <c r="RFB7" s="418"/>
      <c r="RFC7" s="418"/>
      <c r="RFD7" s="418"/>
      <c r="RFE7" s="418"/>
      <c r="RFF7" s="418"/>
      <c r="RFG7" s="418"/>
      <c r="RFH7" s="418"/>
      <c r="RFI7" s="418"/>
      <c r="RFJ7" s="418"/>
      <c r="RFK7" s="418"/>
      <c r="RFL7" s="418"/>
      <c r="RFM7" s="418"/>
      <c r="RFN7" s="418"/>
      <c r="RFO7" s="418"/>
      <c r="RFP7" s="418"/>
      <c r="RFQ7" s="418"/>
      <c r="RFR7" s="418"/>
      <c r="RFS7" s="418"/>
      <c r="RFT7" s="418"/>
      <c r="RFU7" s="418"/>
      <c r="RFV7" s="418"/>
      <c r="RFW7" s="418"/>
      <c r="RFX7" s="418"/>
      <c r="RFY7" s="418"/>
      <c r="RFZ7" s="418"/>
      <c r="RGA7" s="418"/>
      <c r="RGB7" s="418"/>
      <c r="RGC7" s="418"/>
      <c r="RGD7" s="418"/>
      <c r="RGE7" s="418"/>
      <c r="RGF7" s="418"/>
      <c r="RGG7" s="418"/>
      <c r="RGH7" s="418"/>
      <c r="RGI7" s="418"/>
      <c r="RGJ7" s="418"/>
      <c r="RGK7" s="418"/>
      <c r="RGL7" s="418"/>
      <c r="RGM7" s="418"/>
      <c r="RGN7" s="418"/>
      <c r="RGO7" s="418"/>
      <c r="RGP7" s="418"/>
      <c r="RGQ7" s="418"/>
      <c r="RGR7" s="418"/>
      <c r="RGS7" s="418"/>
      <c r="RGT7" s="418"/>
      <c r="RGU7" s="418"/>
      <c r="RGV7" s="418"/>
      <c r="RGW7" s="418"/>
      <c r="RGX7" s="418"/>
      <c r="RGY7" s="418"/>
      <c r="RGZ7" s="418"/>
      <c r="RHA7" s="418"/>
      <c r="RHB7" s="418"/>
      <c r="RHC7" s="418"/>
      <c r="RHD7" s="418"/>
      <c r="RHE7" s="418"/>
      <c r="RHF7" s="418"/>
      <c r="RHG7" s="418"/>
      <c r="RHH7" s="418"/>
      <c r="RHI7" s="418"/>
      <c r="RHJ7" s="418"/>
      <c r="RHK7" s="418"/>
      <c r="RHL7" s="418"/>
      <c r="RHM7" s="418"/>
      <c r="RHN7" s="418"/>
      <c r="RHO7" s="418"/>
      <c r="RHP7" s="418"/>
      <c r="RHQ7" s="418"/>
      <c r="RHR7" s="418"/>
      <c r="RHS7" s="418"/>
      <c r="RHT7" s="418"/>
      <c r="RHU7" s="418"/>
      <c r="RHV7" s="418"/>
      <c r="RHW7" s="418"/>
      <c r="RHX7" s="418"/>
      <c r="RHY7" s="418"/>
      <c r="RHZ7" s="418"/>
      <c r="RIA7" s="418"/>
      <c r="RIB7" s="418"/>
      <c r="RIC7" s="418"/>
      <c r="RID7" s="418"/>
      <c r="RIE7" s="418"/>
      <c r="RIF7" s="418"/>
      <c r="RIG7" s="418"/>
      <c r="RIH7" s="418"/>
      <c r="RII7" s="418"/>
      <c r="RIJ7" s="418"/>
      <c r="RIK7" s="418"/>
      <c r="RIL7" s="418"/>
      <c r="RIM7" s="418"/>
      <c r="RIN7" s="418"/>
      <c r="RIO7" s="418"/>
      <c r="RIP7" s="418"/>
      <c r="RIQ7" s="418"/>
      <c r="RIR7" s="418"/>
      <c r="RIS7" s="418"/>
      <c r="RIT7" s="418"/>
      <c r="RIU7" s="418"/>
      <c r="RIV7" s="418"/>
      <c r="RIW7" s="418"/>
      <c r="RIX7" s="418"/>
      <c r="RIY7" s="418"/>
      <c r="RIZ7" s="418"/>
      <c r="RJA7" s="418"/>
      <c r="RJB7" s="418"/>
      <c r="RJC7" s="418"/>
      <c r="RJD7" s="418"/>
      <c r="RJE7" s="418"/>
      <c r="RJF7" s="418"/>
      <c r="RJG7" s="418"/>
      <c r="RJH7" s="418"/>
      <c r="RJI7" s="418"/>
      <c r="RJJ7" s="418"/>
      <c r="RJK7" s="418"/>
      <c r="RJL7" s="418"/>
      <c r="RJM7" s="418"/>
      <c r="RJN7" s="418"/>
      <c r="RJO7" s="418"/>
      <c r="RJP7" s="418"/>
      <c r="RJQ7" s="418"/>
      <c r="RJR7" s="418"/>
      <c r="RJS7" s="418"/>
      <c r="RJT7" s="418"/>
      <c r="RJU7" s="418"/>
      <c r="RJV7" s="418"/>
      <c r="RJW7" s="418"/>
      <c r="RJX7" s="418"/>
      <c r="RJY7" s="418"/>
      <c r="RJZ7" s="418"/>
      <c r="RKA7" s="418"/>
      <c r="RKB7" s="418"/>
      <c r="RKC7" s="418"/>
      <c r="RKD7" s="418"/>
      <c r="RKE7" s="418"/>
      <c r="RKF7" s="418"/>
      <c r="RKG7" s="418"/>
      <c r="RKH7" s="418"/>
      <c r="RKI7" s="418"/>
      <c r="RKJ7" s="418"/>
      <c r="RKK7" s="418"/>
      <c r="RKL7" s="418"/>
      <c r="RKM7" s="418"/>
      <c r="RKN7" s="418"/>
      <c r="RKO7" s="418"/>
      <c r="RKP7" s="418"/>
      <c r="RKQ7" s="418"/>
      <c r="RKR7" s="418"/>
      <c r="RKS7" s="418"/>
      <c r="RKT7" s="418"/>
      <c r="RKU7" s="418"/>
      <c r="RKV7" s="418"/>
      <c r="RKW7" s="418"/>
      <c r="RKX7" s="418"/>
      <c r="RKY7" s="418"/>
      <c r="RKZ7" s="418"/>
      <c r="RLA7" s="418"/>
      <c r="RLB7" s="418"/>
      <c r="RLC7" s="418"/>
      <c r="RLD7" s="418"/>
      <c r="RLE7" s="418"/>
      <c r="RLF7" s="418"/>
      <c r="RLG7" s="418"/>
      <c r="RLH7" s="418"/>
      <c r="RLI7" s="418"/>
      <c r="RLJ7" s="418"/>
      <c r="RLK7" s="418"/>
      <c r="RLL7" s="418"/>
      <c r="RLM7" s="418"/>
      <c r="RLN7" s="418"/>
      <c r="RLO7" s="418"/>
      <c r="RLP7" s="418"/>
      <c r="RLQ7" s="418"/>
      <c r="RLR7" s="418"/>
      <c r="RLS7" s="418"/>
      <c r="RLT7" s="418"/>
      <c r="RLU7" s="418"/>
      <c r="RLV7" s="418"/>
      <c r="RLW7" s="418"/>
      <c r="RLX7" s="418"/>
      <c r="RLY7" s="418"/>
      <c r="RLZ7" s="418"/>
      <c r="RMA7" s="418"/>
      <c r="RMB7" s="418"/>
      <c r="RMC7" s="418"/>
      <c r="RMD7" s="418"/>
      <c r="RME7" s="418"/>
      <c r="RMF7" s="418"/>
      <c r="RMG7" s="418"/>
      <c r="RMH7" s="418"/>
      <c r="RMI7" s="418"/>
      <c r="RMJ7" s="418"/>
      <c r="RMK7" s="418"/>
      <c r="RML7" s="418"/>
      <c r="RMM7" s="418"/>
      <c r="RMN7" s="418"/>
      <c r="RMO7" s="418"/>
      <c r="RMP7" s="418"/>
      <c r="RMQ7" s="418"/>
      <c r="RMR7" s="418"/>
      <c r="RMS7" s="418"/>
      <c r="RMT7" s="418"/>
      <c r="RMU7" s="418"/>
      <c r="RMV7" s="418"/>
      <c r="RMW7" s="418"/>
      <c r="RMX7" s="418"/>
      <c r="RMY7" s="418"/>
      <c r="RMZ7" s="418"/>
      <c r="RNA7" s="418"/>
      <c r="RNB7" s="418"/>
      <c r="RNC7" s="418"/>
      <c r="RND7" s="418"/>
      <c r="RNE7" s="418"/>
      <c r="RNF7" s="418"/>
      <c r="RNG7" s="418"/>
      <c r="RNH7" s="418"/>
      <c r="RNI7" s="418"/>
      <c r="RNJ7" s="418"/>
      <c r="RNK7" s="418"/>
      <c r="RNL7" s="418"/>
      <c r="RNM7" s="418"/>
      <c r="RNN7" s="418"/>
      <c r="RNO7" s="418"/>
      <c r="RNP7" s="418"/>
      <c r="RNQ7" s="418"/>
      <c r="RNR7" s="418"/>
      <c r="RNS7" s="418"/>
      <c r="RNT7" s="418"/>
      <c r="RNU7" s="418"/>
      <c r="RNV7" s="418"/>
      <c r="RNW7" s="418"/>
      <c r="RNX7" s="418"/>
      <c r="RNY7" s="418"/>
      <c r="RNZ7" s="418"/>
      <c r="ROA7" s="418"/>
      <c r="ROB7" s="418"/>
      <c r="ROC7" s="418"/>
      <c r="ROD7" s="418"/>
      <c r="ROE7" s="418"/>
      <c r="ROF7" s="418"/>
      <c r="ROG7" s="418"/>
      <c r="ROH7" s="418"/>
      <c r="ROI7" s="418"/>
      <c r="ROJ7" s="418"/>
      <c r="ROK7" s="418"/>
      <c r="ROL7" s="418"/>
      <c r="ROM7" s="418"/>
      <c r="RON7" s="418"/>
      <c r="ROO7" s="418"/>
      <c r="ROP7" s="418"/>
      <c r="ROQ7" s="418"/>
      <c r="ROR7" s="418"/>
      <c r="ROS7" s="418"/>
      <c r="ROT7" s="418"/>
      <c r="ROU7" s="418"/>
      <c r="ROV7" s="418"/>
      <c r="ROW7" s="418"/>
      <c r="ROX7" s="418"/>
      <c r="ROY7" s="418"/>
      <c r="ROZ7" s="418"/>
      <c r="RPA7" s="418"/>
      <c r="RPB7" s="418"/>
      <c r="RPC7" s="418"/>
      <c r="RPD7" s="418"/>
      <c r="RPE7" s="418"/>
      <c r="RPF7" s="418"/>
      <c r="RPG7" s="418"/>
      <c r="RPH7" s="418"/>
      <c r="RPI7" s="418"/>
      <c r="RPJ7" s="418"/>
      <c r="RPK7" s="418"/>
      <c r="RPL7" s="418"/>
      <c r="RPM7" s="418"/>
      <c r="RPN7" s="418"/>
      <c r="RPO7" s="418"/>
      <c r="RPP7" s="418"/>
      <c r="RPQ7" s="418"/>
      <c r="RPR7" s="418"/>
      <c r="RPS7" s="418"/>
      <c r="RPT7" s="418"/>
      <c r="RPU7" s="418"/>
      <c r="RPV7" s="418"/>
      <c r="RPW7" s="418"/>
      <c r="RPX7" s="418"/>
      <c r="RPY7" s="418"/>
      <c r="RPZ7" s="418"/>
      <c r="RQA7" s="418"/>
      <c r="RQB7" s="418"/>
      <c r="RQC7" s="418"/>
      <c r="RQD7" s="418"/>
      <c r="RQE7" s="418"/>
      <c r="RQF7" s="418"/>
      <c r="RQG7" s="418"/>
      <c r="RQH7" s="418"/>
      <c r="RQI7" s="418"/>
      <c r="RQJ7" s="418"/>
      <c r="RQK7" s="418"/>
      <c r="RQL7" s="418"/>
      <c r="RQM7" s="418"/>
      <c r="RQN7" s="418"/>
      <c r="RQO7" s="418"/>
      <c r="RQP7" s="418"/>
      <c r="RQQ7" s="418"/>
      <c r="RQR7" s="418"/>
      <c r="RQS7" s="418"/>
      <c r="RQT7" s="418"/>
      <c r="RQU7" s="418"/>
      <c r="RQV7" s="418"/>
      <c r="RQW7" s="418"/>
      <c r="RQX7" s="418"/>
      <c r="RQY7" s="418"/>
      <c r="RQZ7" s="418"/>
      <c r="RRA7" s="418"/>
      <c r="RRB7" s="418"/>
      <c r="RRC7" s="418"/>
      <c r="RRD7" s="418"/>
      <c r="RRE7" s="418"/>
      <c r="RRF7" s="418"/>
      <c r="RRG7" s="418"/>
      <c r="RRH7" s="418"/>
      <c r="RRI7" s="418"/>
      <c r="RRJ7" s="418"/>
      <c r="RRK7" s="418"/>
      <c r="RRL7" s="418"/>
      <c r="RRM7" s="418"/>
      <c r="RRN7" s="418"/>
      <c r="RRO7" s="418"/>
      <c r="RRP7" s="418"/>
      <c r="RRQ7" s="418"/>
      <c r="RRR7" s="418"/>
      <c r="RRS7" s="418"/>
      <c r="RRT7" s="418"/>
      <c r="RRU7" s="418"/>
      <c r="RRV7" s="418"/>
      <c r="RRW7" s="418"/>
      <c r="RRX7" s="418"/>
      <c r="RRY7" s="418"/>
      <c r="RRZ7" s="418"/>
      <c r="RSA7" s="418"/>
      <c r="RSB7" s="418"/>
      <c r="RSC7" s="418"/>
      <c r="RSD7" s="418"/>
      <c r="RSE7" s="418"/>
      <c r="RSF7" s="418"/>
      <c r="RSG7" s="418"/>
      <c r="RSH7" s="418"/>
      <c r="RSI7" s="418"/>
      <c r="RSJ7" s="418"/>
      <c r="RSK7" s="418"/>
      <c r="RSL7" s="418"/>
      <c r="RSM7" s="418"/>
      <c r="RSN7" s="418"/>
      <c r="RSO7" s="418"/>
      <c r="RSP7" s="418"/>
      <c r="RSQ7" s="418"/>
      <c r="RSR7" s="418"/>
      <c r="RSS7" s="418"/>
      <c r="RST7" s="418"/>
      <c r="RSU7" s="418"/>
      <c r="RSV7" s="418"/>
      <c r="RSW7" s="418"/>
      <c r="RSX7" s="418"/>
      <c r="RSY7" s="418"/>
      <c r="RSZ7" s="418"/>
      <c r="RTA7" s="418"/>
      <c r="RTB7" s="418"/>
      <c r="RTC7" s="418"/>
      <c r="RTD7" s="418"/>
      <c r="RTE7" s="418"/>
      <c r="RTF7" s="418"/>
      <c r="RTG7" s="418"/>
      <c r="RTH7" s="418"/>
      <c r="RTI7" s="418"/>
      <c r="RTJ7" s="418"/>
      <c r="RTK7" s="418"/>
      <c r="RTL7" s="418"/>
      <c r="RTM7" s="418"/>
      <c r="RTN7" s="418"/>
      <c r="RTO7" s="418"/>
      <c r="RTP7" s="418"/>
      <c r="RTQ7" s="418"/>
      <c r="RTR7" s="418"/>
      <c r="RTS7" s="418"/>
      <c r="RTT7" s="418"/>
      <c r="RTU7" s="418"/>
      <c r="RTV7" s="418"/>
      <c r="RTW7" s="418"/>
      <c r="RTX7" s="418"/>
      <c r="RTY7" s="418"/>
      <c r="RTZ7" s="418"/>
      <c r="RUA7" s="418"/>
      <c r="RUB7" s="418"/>
      <c r="RUC7" s="418"/>
      <c r="RUD7" s="418"/>
      <c r="RUE7" s="418"/>
      <c r="RUF7" s="418"/>
      <c r="RUG7" s="418"/>
      <c r="RUH7" s="418"/>
      <c r="RUI7" s="418"/>
      <c r="RUJ7" s="418"/>
      <c r="RUK7" s="418"/>
      <c r="RUL7" s="418"/>
      <c r="RUM7" s="418"/>
      <c r="RUN7" s="418"/>
      <c r="RUO7" s="418"/>
      <c r="RUP7" s="418"/>
      <c r="RUQ7" s="418"/>
      <c r="RUR7" s="418"/>
      <c r="RUS7" s="418"/>
      <c r="RUT7" s="418"/>
      <c r="RUU7" s="418"/>
      <c r="RUV7" s="418"/>
      <c r="RUW7" s="418"/>
      <c r="RUX7" s="418"/>
      <c r="RUY7" s="418"/>
      <c r="RUZ7" s="418"/>
      <c r="RVA7" s="418"/>
      <c r="RVB7" s="418"/>
      <c r="RVC7" s="418"/>
      <c r="RVD7" s="418"/>
      <c r="RVE7" s="418"/>
      <c r="RVF7" s="418"/>
      <c r="RVG7" s="418"/>
      <c r="RVH7" s="418"/>
      <c r="RVI7" s="418"/>
      <c r="RVJ7" s="418"/>
      <c r="RVK7" s="418"/>
      <c r="RVL7" s="418"/>
      <c r="RVM7" s="418"/>
      <c r="RVN7" s="418"/>
      <c r="RVO7" s="418"/>
      <c r="RVP7" s="418"/>
      <c r="RVQ7" s="418"/>
      <c r="RVR7" s="418"/>
      <c r="RVS7" s="418"/>
      <c r="RVT7" s="418"/>
      <c r="RVU7" s="418"/>
      <c r="RVV7" s="418"/>
      <c r="RVW7" s="418"/>
      <c r="RVX7" s="418"/>
      <c r="RVY7" s="418"/>
      <c r="RVZ7" s="418"/>
      <c r="RWA7" s="418"/>
      <c r="RWB7" s="418"/>
      <c r="RWC7" s="418"/>
      <c r="RWD7" s="418"/>
      <c r="RWE7" s="418"/>
      <c r="RWF7" s="418"/>
      <c r="RWG7" s="418"/>
      <c r="RWH7" s="418"/>
      <c r="RWI7" s="418"/>
      <c r="RWJ7" s="418"/>
      <c r="RWK7" s="418"/>
      <c r="RWL7" s="418"/>
      <c r="RWM7" s="418"/>
      <c r="RWN7" s="418"/>
      <c r="RWO7" s="418"/>
      <c r="RWP7" s="418"/>
      <c r="RWQ7" s="418"/>
      <c r="RWR7" s="418"/>
      <c r="RWS7" s="418"/>
      <c r="RWT7" s="418"/>
      <c r="RWU7" s="418"/>
      <c r="RWV7" s="418"/>
      <c r="RWW7" s="418"/>
      <c r="RWX7" s="418"/>
      <c r="RWY7" s="418"/>
      <c r="RWZ7" s="418"/>
      <c r="RXA7" s="418"/>
      <c r="RXB7" s="418"/>
      <c r="RXC7" s="418"/>
      <c r="RXD7" s="418"/>
      <c r="RXE7" s="418"/>
      <c r="RXF7" s="418"/>
      <c r="RXG7" s="418"/>
      <c r="RXH7" s="418"/>
      <c r="RXI7" s="418"/>
      <c r="RXJ7" s="418"/>
      <c r="RXK7" s="418"/>
      <c r="RXL7" s="418"/>
      <c r="RXM7" s="418"/>
      <c r="RXN7" s="418"/>
      <c r="RXO7" s="418"/>
      <c r="RXP7" s="418"/>
      <c r="RXQ7" s="418"/>
      <c r="RXR7" s="418"/>
      <c r="RXS7" s="418"/>
      <c r="RXT7" s="418"/>
      <c r="RXU7" s="418"/>
      <c r="RXV7" s="418"/>
      <c r="RXW7" s="418"/>
      <c r="RXX7" s="418"/>
      <c r="RXY7" s="418"/>
      <c r="RXZ7" s="418"/>
      <c r="RYA7" s="418"/>
      <c r="RYB7" s="418"/>
      <c r="RYC7" s="418"/>
      <c r="RYD7" s="418"/>
      <c r="RYE7" s="418"/>
      <c r="RYF7" s="418"/>
      <c r="RYG7" s="418"/>
      <c r="RYH7" s="418"/>
      <c r="RYI7" s="418"/>
      <c r="RYJ7" s="418"/>
      <c r="RYK7" s="418"/>
      <c r="RYL7" s="418"/>
      <c r="RYM7" s="418"/>
      <c r="RYN7" s="418"/>
      <c r="RYO7" s="418"/>
      <c r="RYP7" s="418"/>
      <c r="RYQ7" s="418"/>
      <c r="RYR7" s="418"/>
      <c r="RYS7" s="418"/>
      <c r="RYT7" s="418"/>
      <c r="RYU7" s="418"/>
      <c r="RYV7" s="418"/>
      <c r="RYW7" s="418"/>
      <c r="RYX7" s="418"/>
      <c r="RYY7" s="418"/>
      <c r="RYZ7" s="418"/>
      <c r="RZA7" s="418"/>
      <c r="RZB7" s="418"/>
      <c r="RZC7" s="418"/>
      <c r="RZD7" s="418"/>
      <c r="RZE7" s="418"/>
      <c r="RZF7" s="418"/>
      <c r="RZG7" s="418"/>
      <c r="RZH7" s="418"/>
      <c r="RZI7" s="418"/>
      <c r="RZJ7" s="418"/>
      <c r="RZK7" s="418"/>
      <c r="RZL7" s="418"/>
      <c r="RZM7" s="418"/>
      <c r="RZN7" s="418"/>
      <c r="RZO7" s="418"/>
      <c r="RZP7" s="418"/>
      <c r="RZQ7" s="418"/>
      <c r="RZR7" s="418"/>
      <c r="RZS7" s="418"/>
      <c r="RZT7" s="418"/>
      <c r="RZU7" s="418"/>
      <c r="RZV7" s="418"/>
      <c r="RZW7" s="418"/>
      <c r="RZX7" s="418"/>
      <c r="RZY7" s="418"/>
      <c r="RZZ7" s="418"/>
      <c r="SAA7" s="418"/>
      <c r="SAB7" s="418"/>
      <c r="SAC7" s="418"/>
      <c r="SAD7" s="418"/>
      <c r="SAE7" s="418"/>
      <c r="SAF7" s="418"/>
      <c r="SAG7" s="418"/>
      <c r="SAH7" s="418"/>
      <c r="SAI7" s="418"/>
      <c r="SAJ7" s="418"/>
      <c r="SAK7" s="418"/>
      <c r="SAL7" s="418"/>
      <c r="SAM7" s="418"/>
      <c r="SAN7" s="418"/>
      <c r="SAO7" s="418"/>
      <c r="SAP7" s="418"/>
      <c r="SAQ7" s="418"/>
      <c r="SAR7" s="418"/>
      <c r="SAS7" s="418"/>
      <c r="SAT7" s="418"/>
      <c r="SAU7" s="418"/>
      <c r="SAV7" s="418"/>
      <c r="SAW7" s="418"/>
      <c r="SAX7" s="418"/>
      <c r="SAY7" s="418"/>
      <c r="SAZ7" s="418"/>
      <c r="SBA7" s="418"/>
      <c r="SBB7" s="418"/>
      <c r="SBC7" s="418"/>
      <c r="SBD7" s="418"/>
      <c r="SBE7" s="418"/>
      <c r="SBF7" s="418"/>
      <c r="SBG7" s="418"/>
      <c r="SBH7" s="418"/>
      <c r="SBI7" s="418"/>
      <c r="SBJ7" s="418"/>
      <c r="SBK7" s="418"/>
      <c r="SBL7" s="418"/>
      <c r="SBM7" s="418"/>
      <c r="SBN7" s="418"/>
      <c r="SBO7" s="418"/>
      <c r="SBP7" s="418"/>
      <c r="SBQ7" s="418"/>
      <c r="SBR7" s="418"/>
      <c r="SBS7" s="418"/>
      <c r="SBT7" s="418"/>
      <c r="SBU7" s="418"/>
      <c r="SBV7" s="418"/>
      <c r="SBW7" s="418"/>
      <c r="SBX7" s="418"/>
      <c r="SBY7" s="418"/>
      <c r="SBZ7" s="418"/>
      <c r="SCA7" s="418"/>
      <c r="SCB7" s="418"/>
      <c r="SCC7" s="418"/>
      <c r="SCD7" s="418"/>
      <c r="SCE7" s="418"/>
      <c r="SCF7" s="418"/>
      <c r="SCG7" s="418"/>
      <c r="SCH7" s="418"/>
      <c r="SCI7" s="418"/>
      <c r="SCJ7" s="418"/>
      <c r="SCK7" s="418"/>
      <c r="SCL7" s="418"/>
      <c r="SCM7" s="418"/>
      <c r="SCN7" s="418"/>
      <c r="SCO7" s="418"/>
      <c r="SCP7" s="418"/>
      <c r="SCQ7" s="418"/>
      <c r="SCR7" s="418"/>
      <c r="SCS7" s="418"/>
      <c r="SCT7" s="418"/>
      <c r="SCU7" s="418"/>
      <c r="SCV7" s="418"/>
      <c r="SCW7" s="418"/>
      <c r="SCX7" s="418"/>
      <c r="SCY7" s="418"/>
      <c r="SCZ7" s="418"/>
      <c r="SDA7" s="418"/>
      <c r="SDB7" s="418"/>
      <c r="SDC7" s="418"/>
      <c r="SDD7" s="418"/>
      <c r="SDE7" s="418"/>
      <c r="SDF7" s="418"/>
      <c r="SDG7" s="418"/>
      <c r="SDH7" s="418"/>
      <c r="SDI7" s="418"/>
      <c r="SDJ7" s="418"/>
      <c r="SDK7" s="418"/>
      <c r="SDL7" s="418"/>
      <c r="SDM7" s="418"/>
      <c r="SDN7" s="418"/>
      <c r="SDO7" s="418"/>
      <c r="SDP7" s="418"/>
      <c r="SDQ7" s="418"/>
      <c r="SDR7" s="418"/>
      <c r="SDS7" s="418"/>
      <c r="SDT7" s="418"/>
      <c r="SDU7" s="418"/>
      <c r="SDV7" s="418"/>
      <c r="SDW7" s="418"/>
      <c r="SDX7" s="418"/>
      <c r="SDY7" s="418"/>
      <c r="SDZ7" s="418"/>
      <c r="SEA7" s="418"/>
      <c r="SEB7" s="418"/>
      <c r="SEC7" s="418"/>
      <c r="SED7" s="418"/>
      <c r="SEE7" s="418"/>
      <c r="SEF7" s="418"/>
      <c r="SEG7" s="418"/>
      <c r="SEH7" s="418"/>
      <c r="SEI7" s="418"/>
      <c r="SEJ7" s="418"/>
      <c r="SEK7" s="418"/>
      <c r="SEL7" s="418"/>
      <c r="SEM7" s="418"/>
      <c r="SEN7" s="418"/>
      <c r="SEO7" s="418"/>
      <c r="SEP7" s="418"/>
      <c r="SEQ7" s="418"/>
      <c r="SER7" s="418"/>
      <c r="SES7" s="418"/>
      <c r="SET7" s="418"/>
      <c r="SEU7" s="418"/>
      <c r="SEV7" s="418"/>
      <c r="SEW7" s="418"/>
      <c r="SEX7" s="418"/>
      <c r="SEY7" s="418"/>
      <c r="SEZ7" s="418"/>
      <c r="SFA7" s="418"/>
      <c r="SFB7" s="418"/>
      <c r="SFC7" s="418"/>
      <c r="SFD7" s="418"/>
      <c r="SFE7" s="418"/>
      <c r="SFF7" s="418"/>
      <c r="SFG7" s="418"/>
      <c r="SFH7" s="418"/>
      <c r="SFI7" s="418"/>
      <c r="SFJ7" s="418"/>
      <c r="SFK7" s="418"/>
      <c r="SFL7" s="418"/>
      <c r="SFM7" s="418"/>
      <c r="SFN7" s="418"/>
      <c r="SFO7" s="418"/>
      <c r="SFP7" s="418"/>
      <c r="SFQ7" s="418"/>
      <c r="SFR7" s="418"/>
      <c r="SFS7" s="418"/>
      <c r="SFT7" s="418"/>
      <c r="SFU7" s="418"/>
      <c r="SFV7" s="418"/>
      <c r="SFW7" s="418"/>
      <c r="SFX7" s="418"/>
      <c r="SFY7" s="418"/>
      <c r="SFZ7" s="418"/>
      <c r="SGA7" s="418"/>
      <c r="SGB7" s="418"/>
      <c r="SGC7" s="418"/>
      <c r="SGD7" s="418"/>
      <c r="SGE7" s="418"/>
      <c r="SGF7" s="418"/>
      <c r="SGG7" s="418"/>
      <c r="SGH7" s="418"/>
      <c r="SGI7" s="418"/>
      <c r="SGJ7" s="418"/>
      <c r="SGK7" s="418"/>
      <c r="SGL7" s="418"/>
      <c r="SGM7" s="418"/>
      <c r="SGN7" s="418"/>
      <c r="SGO7" s="418"/>
      <c r="SGP7" s="418"/>
      <c r="SGQ7" s="418"/>
      <c r="SGR7" s="418"/>
      <c r="SGS7" s="418"/>
      <c r="SGT7" s="418"/>
      <c r="SGU7" s="418"/>
      <c r="SGV7" s="418"/>
      <c r="SGW7" s="418"/>
      <c r="SGX7" s="418"/>
      <c r="SGY7" s="418"/>
      <c r="SGZ7" s="418"/>
      <c r="SHA7" s="418"/>
      <c r="SHB7" s="418"/>
      <c r="SHC7" s="418"/>
      <c r="SHD7" s="418"/>
      <c r="SHE7" s="418"/>
      <c r="SHF7" s="418"/>
      <c r="SHG7" s="418"/>
      <c r="SHH7" s="418"/>
      <c r="SHI7" s="418"/>
      <c r="SHJ7" s="418"/>
      <c r="SHK7" s="418"/>
      <c r="SHL7" s="418"/>
      <c r="SHM7" s="418"/>
      <c r="SHN7" s="418"/>
      <c r="SHO7" s="418"/>
      <c r="SHP7" s="418"/>
      <c r="SHQ7" s="418"/>
      <c r="SHR7" s="418"/>
      <c r="SHS7" s="418"/>
      <c r="SHT7" s="418"/>
      <c r="SHU7" s="418"/>
      <c r="SHV7" s="418"/>
      <c r="SHW7" s="418"/>
      <c r="SHX7" s="418"/>
      <c r="SHY7" s="418"/>
      <c r="SHZ7" s="418"/>
      <c r="SIA7" s="418"/>
      <c r="SIB7" s="418"/>
      <c r="SIC7" s="418"/>
      <c r="SID7" s="418"/>
      <c r="SIE7" s="418"/>
      <c r="SIF7" s="418"/>
      <c r="SIG7" s="418"/>
      <c r="SIH7" s="418"/>
      <c r="SII7" s="418"/>
      <c r="SIJ7" s="418"/>
      <c r="SIK7" s="418"/>
      <c r="SIL7" s="418"/>
      <c r="SIM7" s="418"/>
      <c r="SIN7" s="418"/>
      <c r="SIO7" s="418"/>
      <c r="SIP7" s="418"/>
      <c r="SIQ7" s="418"/>
      <c r="SIR7" s="418"/>
      <c r="SIS7" s="418"/>
      <c r="SIT7" s="418"/>
      <c r="SIU7" s="418"/>
      <c r="SIV7" s="418"/>
      <c r="SIW7" s="418"/>
      <c r="SIX7" s="418"/>
      <c r="SIY7" s="418"/>
      <c r="SIZ7" s="418"/>
      <c r="SJA7" s="418"/>
      <c r="SJB7" s="418"/>
      <c r="SJC7" s="418"/>
      <c r="SJD7" s="418"/>
      <c r="SJE7" s="418"/>
      <c r="SJF7" s="418"/>
      <c r="SJG7" s="418"/>
      <c r="SJH7" s="418"/>
      <c r="SJI7" s="418"/>
      <c r="SJJ7" s="418"/>
      <c r="SJK7" s="418"/>
      <c r="SJL7" s="418"/>
      <c r="SJM7" s="418"/>
      <c r="SJN7" s="418"/>
      <c r="SJO7" s="418"/>
      <c r="SJP7" s="418"/>
      <c r="SJQ7" s="418"/>
      <c r="SJR7" s="418"/>
      <c r="SJS7" s="418"/>
      <c r="SJT7" s="418"/>
      <c r="SJU7" s="418"/>
      <c r="SJV7" s="418"/>
      <c r="SJW7" s="418"/>
      <c r="SJX7" s="418"/>
      <c r="SJY7" s="418"/>
      <c r="SJZ7" s="418"/>
      <c r="SKA7" s="418"/>
      <c r="SKB7" s="418"/>
      <c r="SKC7" s="418"/>
      <c r="SKD7" s="418"/>
      <c r="SKE7" s="418"/>
      <c r="SKF7" s="418"/>
      <c r="SKG7" s="418"/>
      <c r="SKH7" s="418"/>
      <c r="SKI7" s="418"/>
      <c r="SKJ7" s="418"/>
      <c r="SKK7" s="418"/>
      <c r="SKL7" s="418"/>
      <c r="SKM7" s="418"/>
      <c r="SKN7" s="418"/>
      <c r="SKO7" s="418"/>
      <c r="SKP7" s="418"/>
      <c r="SKQ7" s="418"/>
      <c r="SKR7" s="418"/>
      <c r="SKS7" s="418"/>
      <c r="SKT7" s="418"/>
      <c r="SKU7" s="418"/>
      <c r="SKV7" s="418"/>
      <c r="SKW7" s="418"/>
      <c r="SKX7" s="418"/>
      <c r="SKY7" s="418"/>
      <c r="SKZ7" s="418"/>
      <c r="SLA7" s="418"/>
      <c r="SLB7" s="418"/>
      <c r="SLC7" s="418"/>
      <c r="SLD7" s="418"/>
      <c r="SLE7" s="418"/>
      <c r="SLF7" s="418"/>
      <c r="SLG7" s="418"/>
      <c r="SLH7" s="418"/>
      <c r="SLI7" s="418"/>
      <c r="SLJ7" s="418"/>
      <c r="SLK7" s="418"/>
      <c r="SLL7" s="418"/>
      <c r="SLM7" s="418"/>
      <c r="SLN7" s="418"/>
      <c r="SLO7" s="418"/>
      <c r="SLP7" s="418"/>
      <c r="SLQ7" s="418"/>
      <c r="SLR7" s="418"/>
      <c r="SLS7" s="418"/>
      <c r="SLT7" s="418"/>
      <c r="SLU7" s="418"/>
      <c r="SLV7" s="418"/>
      <c r="SLW7" s="418"/>
      <c r="SLX7" s="418"/>
      <c r="SLY7" s="418"/>
      <c r="SLZ7" s="418"/>
      <c r="SMA7" s="418"/>
      <c r="SMB7" s="418"/>
      <c r="SMC7" s="418"/>
      <c r="SMD7" s="418"/>
      <c r="SME7" s="418"/>
      <c r="SMF7" s="418"/>
      <c r="SMG7" s="418"/>
      <c r="SMH7" s="418"/>
      <c r="SMI7" s="418"/>
      <c r="SMJ7" s="418"/>
      <c r="SMK7" s="418"/>
      <c r="SML7" s="418"/>
      <c r="SMM7" s="418"/>
      <c r="SMN7" s="418"/>
      <c r="SMO7" s="418"/>
      <c r="SMP7" s="418"/>
      <c r="SMQ7" s="418"/>
      <c r="SMR7" s="418"/>
      <c r="SMS7" s="418"/>
      <c r="SMT7" s="418"/>
      <c r="SMU7" s="418"/>
      <c r="SMV7" s="418"/>
      <c r="SMW7" s="418"/>
      <c r="SMX7" s="418"/>
      <c r="SMY7" s="418"/>
      <c r="SMZ7" s="418"/>
      <c r="SNA7" s="418"/>
      <c r="SNB7" s="418"/>
      <c r="SNC7" s="418"/>
      <c r="SND7" s="418"/>
      <c r="SNE7" s="418"/>
      <c r="SNF7" s="418"/>
      <c r="SNG7" s="418"/>
      <c r="SNH7" s="418"/>
      <c r="SNI7" s="418"/>
      <c r="SNJ7" s="418"/>
      <c r="SNK7" s="418"/>
      <c r="SNL7" s="418"/>
      <c r="SNM7" s="418"/>
      <c r="SNN7" s="418"/>
      <c r="SNO7" s="418"/>
      <c r="SNP7" s="418"/>
      <c r="SNQ7" s="418"/>
      <c r="SNR7" s="418"/>
      <c r="SNS7" s="418"/>
      <c r="SNT7" s="418"/>
      <c r="SNU7" s="418"/>
      <c r="SNV7" s="418"/>
      <c r="SNW7" s="418"/>
      <c r="SNX7" s="418"/>
      <c r="SNY7" s="418"/>
      <c r="SNZ7" s="418"/>
      <c r="SOA7" s="418"/>
      <c r="SOB7" s="418"/>
      <c r="SOC7" s="418"/>
      <c r="SOD7" s="418"/>
      <c r="SOE7" s="418"/>
      <c r="SOF7" s="418"/>
      <c r="SOG7" s="418"/>
      <c r="SOH7" s="418"/>
      <c r="SOI7" s="418"/>
      <c r="SOJ7" s="418"/>
      <c r="SOK7" s="418"/>
      <c r="SOL7" s="418"/>
      <c r="SOM7" s="418"/>
      <c r="SON7" s="418"/>
      <c r="SOO7" s="418"/>
      <c r="SOP7" s="418"/>
      <c r="SOQ7" s="418"/>
      <c r="SOR7" s="418"/>
      <c r="SOS7" s="418"/>
      <c r="SOT7" s="418"/>
      <c r="SOU7" s="418"/>
      <c r="SOV7" s="418"/>
      <c r="SOW7" s="418"/>
      <c r="SOX7" s="418"/>
      <c r="SOY7" s="418"/>
      <c r="SOZ7" s="418"/>
      <c r="SPA7" s="418"/>
      <c r="SPB7" s="418"/>
      <c r="SPC7" s="418"/>
      <c r="SPD7" s="418"/>
      <c r="SPE7" s="418"/>
      <c r="SPF7" s="418"/>
      <c r="SPG7" s="418"/>
      <c r="SPH7" s="418"/>
      <c r="SPI7" s="418"/>
      <c r="SPJ7" s="418"/>
      <c r="SPK7" s="418"/>
      <c r="SPL7" s="418"/>
      <c r="SPM7" s="418"/>
      <c r="SPN7" s="418"/>
      <c r="SPO7" s="418"/>
      <c r="SPP7" s="418"/>
      <c r="SPQ7" s="418"/>
      <c r="SPR7" s="418"/>
      <c r="SPS7" s="418"/>
      <c r="SPT7" s="418"/>
      <c r="SPU7" s="418"/>
      <c r="SPV7" s="418"/>
      <c r="SPW7" s="418"/>
      <c r="SPX7" s="418"/>
      <c r="SPY7" s="418"/>
      <c r="SPZ7" s="418"/>
      <c r="SQA7" s="418"/>
      <c r="SQB7" s="418"/>
      <c r="SQC7" s="418"/>
      <c r="SQD7" s="418"/>
      <c r="SQE7" s="418"/>
      <c r="SQF7" s="418"/>
      <c r="SQG7" s="418"/>
      <c r="SQH7" s="418"/>
      <c r="SQI7" s="418"/>
      <c r="SQJ7" s="418"/>
      <c r="SQK7" s="418"/>
      <c r="SQL7" s="418"/>
      <c r="SQM7" s="418"/>
      <c r="SQN7" s="418"/>
      <c r="SQO7" s="418"/>
      <c r="SQP7" s="418"/>
      <c r="SQQ7" s="418"/>
      <c r="SQR7" s="418"/>
      <c r="SQS7" s="418"/>
      <c r="SQT7" s="418"/>
      <c r="SQU7" s="418"/>
      <c r="SQV7" s="418"/>
      <c r="SQW7" s="418"/>
      <c r="SQX7" s="418"/>
      <c r="SQY7" s="418"/>
      <c r="SQZ7" s="418"/>
      <c r="SRA7" s="418"/>
      <c r="SRB7" s="418"/>
      <c r="SRC7" s="418"/>
      <c r="SRD7" s="418"/>
      <c r="SRE7" s="418"/>
      <c r="SRF7" s="418"/>
      <c r="SRG7" s="418"/>
      <c r="SRH7" s="418"/>
      <c r="SRI7" s="418"/>
      <c r="SRJ7" s="418"/>
      <c r="SRK7" s="418"/>
      <c r="SRL7" s="418"/>
      <c r="SRM7" s="418"/>
      <c r="SRN7" s="418"/>
      <c r="SRO7" s="418"/>
      <c r="SRP7" s="418"/>
      <c r="SRQ7" s="418"/>
      <c r="SRR7" s="418"/>
      <c r="SRS7" s="418"/>
      <c r="SRT7" s="418"/>
      <c r="SRU7" s="418"/>
      <c r="SRV7" s="418"/>
      <c r="SRW7" s="418"/>
      <c r="SRX7" s="418"/>
      <c r="SRY7" s="418"/>
      <c r="SRZ7" s="418"/>
      <c r="SSA7" s="418"/>
      <c r="SSB7" s="418"/>
      <c r="SSC7" s="418"/>
      <c r="SSD7" s="418"/>
      <c r="SSE7" s="418"/>
      <c r="SSF7" s="418"/>
      <c r="SSG7" s="418"/>
      <c r="SSH7" s="418"/>
      <c r="SSI7" s="418"/>
      <c r="SSJ7" s="418"/>
      <c r="SSK7" s="418"/>
      <c r="SSL7" s="418"/>
      <c r="SSM7" s="418"/>
      <c r="SSN7" s="418"/>
      <c r="SSO7" s="418"/>
      <c r="SSP7" s="418"/>
      <c r="SSQ7" s="418"/>
      <c r="SSR7" s="418"/>
      <c r="SSS7" s="418"/>
      <c r="SST7" s="418"/>
      <c r="SSU7" s="418"/>
      <c r="SSV7" s="418"/>
      <c r="SSW7" s="418"/>
      <c r="SSX7" s="418"/>
      <c r="SSY7" s="418"/>
      <c r="SSZ7" s="418"/>
      <c r="STA7" s="418"/>
      <c r="STB7" s="418"/>
      <c r="STC7" s="418"/>
      <c r="STD7" s="418"/>
      <c r="STE7" s="418"/>
      <c r="STF7" s="418"/>
      <c r="STG7" s="418"/>
      <c r="STH7" s="418"/>
      <c r="STI7" s="418"/>
      <c r="STJ7" s="418"/>
      <c r="STK7" s="418"/>
      <c r="STL7" s="418"/>
      <c r="STM7" s="418"/>
      <c r="STN7" s="418"/>
      <c r="STO7" s="418"/>
      <c r="STP7" s="418"/>
      <c r="STQ7" s="418"/>
      <c r="STR7" s="418"/>
      <c r="STS7" s="418"/>
      <c r="STT7" s="418"/>
      <c r="STU7" s="418"/>
      <c r="STV7" s="418"/>
      <c r="STW7" s="418"/>
      <c r="STX7" s="418"/>
      <c r="STY7" s="418"/>
      <c r="STZ7" s="418"/>
      <c r="SUA7" s="418"/>
      <c r="SUB7" s="418"/>
      <c r="SUC7" s="418"/>
      <c r="SUD7" s="418"/>
      <c r="SUE7" s="418"/>
      <c r="SUF7" s="418"/>
      <c r="SUG7" s="418"/>
      <c r="SUH7" s="418"/>
      <c r="SUI7" s="418"/>
      <c r="SUJ7" s="418"/>
      <c r="SUK7" s="418"/>
      <c r="SUL7" s="418"/>
      <c r="SUM7" s="418"/>
      <c r="SUN7" s="418"/>
      <c r="SUO7" s="418"/>
      <c r="SUP7" s="418"/>
      <c r="SUQ7" s="418"/>
      <c r="SUR7" s="418"/>
      <c r="SUS7" s="418"/>
      <c r="SUT7" s="418"/>
      <c r="SUU7" s="418"/>
      <c r="SUV7" s="418"/>
      <c r="SUW7" s="418"/>
      <c r="SUX7" s="418"/>
      <c r="SUY7" s="418"/>
      <c r="SUZ7" s="418"/>
      <c r="SVA7" s="418"/>
      <c r="SVB7" s="418"/>
      <c r="SVC7" s="418"/>
      <c r="SVD7" s="418"/>
      <c r="SVE7" s="418"/>
      <c r="SVF7" s="418"/>
      <c r="SVG7" s="418"/>
      <c r="SVH7" s="418"/>
      <c r="SVI7" s="418"/>
      <c r="SVJ7" s="418"/>
      <c r="SVK7" s="418"/>
      <c r="SVL7" s="418"/>
      <c r="SVM7" s="418"/>
      <c r="SVN7" s="418"/>
      <c r="SVO7" s="418"/>
      <c r="SVP7" s="418"/>
      <c r="SVQ7" s="418"/>
      <c r="SVR7" s="418"/>
      <c r="SVS7" s="418"/>
      <c r="SVT7" s="418"/>
      <c r="SVU7" s="418"/>
      <c r="SVV7" s="418"/>
      <c r="SVW7" s="418"/>
      <c r="SVX7" s="418"/>
      <c r="SVY7" s="418"/>
      <c r="SVZ7" s="418"/>
      <c r="SWA7" s="418"/>
      <c r="SWB7" s="418"/>
      <c r="SWC7" s="418"/>
      <c r="SWD7" s="418"/>
      <c r="SWE7" s="418"/>
      <c r="SWF7" s="418"/>
      <c r="SWG7" s="418"/>
      <c r="SWH7" s="418"/>
      <c r="SWI7" s="418"/>
      <c r="SWJ7" s="418"/>
      <c r="SWK7" s="418"/>
      <c r="SWL7" s="418"/>
      <c r="SWM7" s="418"/>
      <c r="SWN7" s="418"/>
      <c r="SWO7" s="418"/>
      <c r="SWP7" s="418"/>
      <c r="SWQ7" s="418"/>
      <c r="SWR7" s="418"/>
      <c r="SWS7" s="418"/>
      <c r="SWT7" s="418"/>
      <c r="SWU7" s="418"/>
      <c r="SWV7" s="418"/>
      <c r="SWW7" s="418"/>
      <c r="SWX7" s="418"/>
      <c r="SWY7" s="418"/>
      <c r="SWZ7" s="418"/>
      <c r="SXA7" s="418"/>
      <c r="SXB7" s="418"/>
      <c r="SXC7" s="418"/>
      <c r="SXD7" s="418"/>
      <c r="SXE7" s="418"/>
      <c r="SXF7" s="418"/>
      <c r="SXG7" s="418"/>
      <c r="SXH7" s="418"/>
      <c r="SXI7" s="418"/>
      <c r="SXJ7" s="418"/>
      <c r="SXK7" s="418"/>
      <c r="SXL7" s="418"/>
      <c r="SXM7" s="418"/>
      <c r="SXN7" s="418"/>
      <c r="SXO7" s="418"/>
      <c r="SXP7" s="418"/>
      <c r="SXQ7" s="418"/>
      <c r="SXR7" s="418"/>
      <c r="SXS7" s="418"/>
      <c r="SXT7" s="418"/>
      <c r="SXU7" s="418"/>
      <c r="SXV7" s="418"/>
      <c r="SXW7" s="418"/>
      <c r="SXX7" s="418"/>
      <c r="SXY7" s="418"/>
      <c r="SXZ7" s="418"/>
      <c r="SYA7" s="418"/>
      <c r="SYB7" s="418"/>
      <c r="SYC7" s="418"/>
      <c r="SYD7" s="418"/>
      <c r="SYE7" s="418"/>
      <c r="SYF7" s="418"/>
      <c r="SYG7" s="418"/>
      <c r="SYH7" s="418"/>
      <c r="SYI7" s="418"/>
      <c r="SYJ7" s="418"/>
      <c r="SYK7" s="418"/>
      <c r="SYL7" s="418"/>
      <c r="SYM7" s="418"/>
      <c r="SYN7" s="418"/>
      <c r="SYO7" s="418"/>
      <c r="SYP7" s="418"/>
      <c r="SYQ7" s="418"/>
      <c r="SYR7" s="418"/>
      <c r="SYS7" s="418"/>
      <c r="SYT7" s="418"/>
      <c r="SYU7" s="418"/>
      <c r="SYV7" s="418"/>
      <c r="SYW7" s="418"/>
      <c r="SYX7" s="418"/>
      <c r="SYY7" s="418"/>
      <c r="SYZ7" s="418"/>
      <c r="SZA7" s="418"/>
      <c r="SZB7" s="418"/>
      <c r="SZC7" s="418"/>
      <c r="SZD7" s="418"/>
      <c r="SZE7" s="418"/>
      <c r="SZF7" s="418"/>
      <c r="SZG7" s="418"/>
      <c r="SZH7" s="418"/>
      <c r="SZI7" s="418"/>
      <c r="SZJ7" s="418"/>
      <c r="SZK7" s="418"/>
      <c r="SZL7" s="418"/>
      <c r="SZM7" s="418"/>
      <c r="SZN7" s="418"/>
      <c r="SZO7" s="418"/>
      <c r="SZP7" s="418"/>
      <c r="SZQ7" s="418"/>
      <c r="SZR7" s="418"/>
      <c r="SZS7" s="418"/>
      <c r="SZT7" s="418"/>
      <c r="SZU7" s="418"/>
      <c r="SZV7" s="418"/>
      <c r="SZW7" s="418"/>
      <c r="SZX7" s="418"/>
      <c r="SZY7" s="418"/>
      <c r="SZZ7" s="418"/>
      <c r="TAA7" s="418"/>
      <c r="TAB7" s="418"/>
      <c r="TAC7" s="418"/>
      <c r="TAD7" s="418"/>
      <c r="TAE7" s="418"/>
      <c r="TAF7" s="418"/>
      <c r="TAG7" s="418"/>
      <c r="TAH7" s="418"/>
      <c r="TAI7" s="418"/>
      <c r="TAJ7" s="418"/>
      <c r="TAK7" s="418"/>
      <c r="TAL7" s="418"/>
      <c r="TAM7" s="418"/>
      <c r="TAN7" s="418"/>
      <c r="TAO7" s="418"/>
      <c r="TAP7" s="418"/>
      <c r="TAQ7" s="418"/>
      <c r="TAR7" s="418"/>
      <c r="TAS7" s="418"/>
      <c r="TAT7" s="418"/>
      <c r="TAU7" s="418"/>
      <c r="TAV7" s="418"/>
      <c r="TAW7" s="418"/>
      <c r="TAX7" s="418"/>
      <c r="TAY7" s="418"/>
      <c r="TAZ7" s="418"/>
      <c r="TBA7" s="418"/>
      <c r="TBB7" s="418"/>
      <c r="TBC7" s="418"/>
      <c r="TBD7" s="418"/>
      <c r="TBE7" s="418"/>
      <c r="TBF7" s="418"/>
      <c r="TBG7" s="418"/>
      <c r="TBH7" s="418"/>
      <c r="TBI7" s="418"/>
      <c r="TBJ7" s="418"/>
      <c r="TBK7" s="418"/>
      <c r="TBL7" s="418"/>
      <c r="TBM7" s="418"/>
      <c r="TBN7" s="418"/>
      <c r="TBO7" s="418"/>
      <c r="TBP7" s="418"/>
      <c r="TBQ7" s="418"/>
      <c r="TBR7" s="418"/>
      <c r="TBS7" s="418"/>
      <c r="TBT7" s="418"/>
      <c r="TBU7" s="418"/>
      <c r="TBV7" s="418"/>
      <c r="TBW7" s="418"/>
      <c r="TBX7" s="418"/>
      <c r="TBY7" s="418"/>
      <c r="TBZ7" s="418"/>
      <c r="TCA7" s="418"/>
      <c r="TCB7" s="418"/>
      <c r="TCC7" s="418"/>
      <c r="TCD7" s="418"/>
      <c r="TCE7" s="418"/>
      <c r="TCF7" s="418"/>
      <c r="TCG7" s="418"/>
      <c r="TCH7" s="418"/>
      <c r="TCI7" s="418"/>
      <c r="TCJ7" s="418"/>
      <c r="TCK7" s="418"/>
      <c r="TCL7" s="418"/>
      <c r="TCM7" s="418"/>
      <c r="TCN7" s="418"/>
      <c r="TCO7" s="418"/>
      <c r="TCP7" s="418"/>
      <c r="TCQ7" s="418"/>
      <c r="TCR7" s="418"/>
      <c r="TCS7" s="418"/>
      <c r="TCT7" s="418"/>
      <c r="TCU7" s="418"/>
      <c r="TCV7" s="418"/>
      <c r="TCW7" s="418"/>
      <c r="TCX7" s="418"/>
      <c r="TCY7" s="418"/>
      <c r="TCZ7" s="418"/>
      <c r="TDA7" s="418"/>
      <c r="TDB7" s="418"/>
      <c r="TDC7" s="418"/>
      <c r="TDD7" s="418"/>
      <c r="TDE7" s="418"/>
      <c r="TDF7" s="418"/>
      <c r="TDG7" s="418"/>
      <c r="TDH7" s="418"/>
      <c r="TDI7" s="418"/>
      <c r="TDJ7" s="418"/>
      <c r="TDK7" s="418"/>
      <c r="TDL7" s="418"/>
      <c r="TDM7" s="418"/>
      <c r="TDN7" s="418"/>
      <c r="TDO7" s="418"/>
      <c r="TDP7" s="418"/>
      <c r="TDQ7" s="418"/>
      <c r="TDR7" s="418"/>
      <c r="TDS7" s="418"/>
      <c r="TDT7" s="418"/>
      <c r="TDU7" s="418"/>
      <c r="TDV7" s="418"/>
      <c r="TDW7" s="418"/>
      <c r="TDX7" s="418"/>
      <c r="TDY7" s="418"/>
      <c r="TDZ7" s="418"/>
      <c r="TEA7" s="418"/>
      <c r="TEB7" s="418"/>
      <c r="TEC7" s="418"/>
      <c r="TED7" s="418"/>
      <c r="TEE7" s="418"/>
      <c r="TEF7" s="418"/>
      <c r="TEG7" s="418"/>
      <c r="TEH7" s="418"/>
      <c r="TEI7" s="418"/>
      <c r="TEJ7" s="418"/>
      <c r="TEK7" s="418"/>
      <c r="TEL7" s="418"/>
      <c r="TEM7" s="418"/>
      <c r="TEN7" s="418"/>
      <c r="TEO7" s="418"/>
      <c r="TEP7" s="418"/>
      <c r="TEQ7" s="418"/>
      <c r="TER7" s="418"/>
      <c r="TES7" s="418"/>
      <c r="TET7" s="418"/>
      <c r="TEU7" s="418"/>
      <c r="TEV7" s="418"/>
      <c r="TEW7" s="418"/>
      <c r="TEX7" s="418"/>
      <c r="TEY7" s="418"/>
      <c r="TEZ7" s="418"/>
      <c r="TFA7" s="418"/>
      <c r="TFB7" s="418"/>
      <c r="TFC7" s="418"/>
      <c r="TFD7" s="418"/>
      <c r="TFE7" s="418"/>
      <c r="TFF7" s="418"/>
      <c r="TFG7" s="418"/>
      <c r="TFH7" s="418"/>
      <c r="TFI7" s="418"/>
      <c r="TFJ7" s="418"/>
      <c r="TFK7" s="418"/>
      <c r="TFL7" s="418"/>
      <c r="TFM7" s="418"/>
      <c r="TFN7" s="418"/>
      <c r="TFO7" s="418"/>
      <c r="TFP7" s="418"/>
      <c r="TFQ7" s="418"/>
      <c r="TFR7" s="418"/>
      <c r="TFS7" s="418"/>
      <c r="TFT7" s="418"/>
      <c r="TFU7" s="418"/>
      <c r="TFV7" s="418"/>
      <c r="TFW7" s="418"/>
      <c r="TFX7" s="418"/>
      <c r="TFY7" s="418"/>
      <c r="TFZ7" s="418"/>
      <c r="TGA7" s="418"/>
      <c r="TGB7" s="418"/>
      <c r="TGC7" s="418"/>
      <c r="TGD7" s="418"/>
      <c r="TGE7" s="418"/>
      <c r="TGF7" s="418"/>
      <c r="TGG7" s="418"/>
      <c r="TGH7" s="418"/>
      <c r="TGI7" s="418"/>
      <c r="TGJ7" s="418"/>
      <c r="TGK7" s="418"/>
      <c r="TGL7" s="418"/>
      <c r="TGM7" s="418"/>
      <c r="TGN7" s="418"/>
      <c r="TGO7" s="418"/>
      <c r="TGP7" s="418"/>
      <c r="TGQ7" s="418"/>
      <c r="TGR7" s="418"/>
      <c r="TGS7" s="418"/>
      <c r="TGT7" s="418"/>
      <c r="TGU7" s="418"/>
      <c r="TGV7" s="418"/>
      <c r="TGW7" s="418"/>
      <c r="TGX7" s="418"/>
      <c r="TGY7" s="418"/>
      <c r="TGZ7" s="418"/>
      <c r="THA7" s="418"/>
      <c r="THB7" s="418"/>
      <c r="THC7" s="418"/>
      <c r="THD7" s="418"/>
      <c r="THE7" s="418"/>
      <c r="THF7" s="418"/>
      <c r="THG7" s="418"/>
      <c r="THH7" s="418"/>
      <c r="THI7" s="418"/>
      <c r="THJ7" s="418"/>
      <c r="THK7" s="418"/>
      <c r="THL7" s="418"/>
      <c r="THM7" s="418"/>
      <c r="THN7" s="418"/>
      <c r="THO7" s="418"/>
      <c r="THP7" s="418"/>
      <c r="THQ7" s="418"/>
      <c r="THR7" s="418"/>
      <c r="THS7" s="418"/>
      <c r="THT7" s="418"/>
      <c r="THU7" s="418"/>
      <c r="THV7" s="418"/>
      <c r="THW7" s="418"/>
      <c r="THX7" s="418"/>
      <c r="THY7" s="418"/>
      <c r="THZ7" s="418"/>
      <c r="TIA7" s="418"/>
      <c r="TIB7" s="418"/>
      <c r="TIC7" s="418"/>
      <c r="TID7" s="418"/>
      <c r="TIE7" s="418"/>
      <c r="TIF7" s="418"/>
      <c r="TIG7" s="418"/>
      <c r="TIH7" s="418"/>
      <c r="TII7" s="418"/>
      <c r="TIJ7" s="418"/>
      <c r="TIK7" s="418"/>
      <c r="TIL7" s="418"/>
      <c r="TIM7" s="418"/>
      <c r="TIN7" s="418"/>
      <c r="TIO7" s="418"/>
      <c r="TIP7" s="418"/>
      <c r="TIQ7" s="418"/>
      <c r="TIR7" s="418"/>
      <c r="TIS7" s="418"/>
      <c r="TIT7" s="418"/>
      <c r="TIU7" s="418"/>
      <c r="TIV7" s="418"/>
      <c r="TIW7" s="418"/>
      <c r="TIX7" s="418"/>
      <c r="TIY7" s="418"/>
      <c r="TIZ7" s="418"/>
      <c r="TJA7" s="418"/>
      <c r="TJB7" s="418"/>
      <c r="TJC7" s="418"/>
      <c r="TJD7" s="418"/>
      <c r="TJE7" s="418"/>
      <c r="TJF7" s="418"/>
      <c r="TJG7" s="418"/>
      <c r="TJH7" s="418"/>
      <c r="TJI7" s="418"/>
      <c r="TJJ7" s="418"/>
      <c r="TJK7" s="418"/>
      <c r="TJL7" s="418"/>
      <c r="TJM7" s="418"/>
      <c r="TJN7" s="418"/>
      <c r="TJO7" s="418"/>
      <c r="TJP7" s="418"/>
      <c r="TJQ7" s="418"/>
      <c r="TJR7" s="418"/>
      <c r="TJS7" s="418"/>
      <c r="TJT7" s="418"/>
      <c r="TJU7" s="418"/>
      <c r="TJV7" s="418"/>
      <c r="TJW7" s="418"/>
      <c r="TJX7" s="418"/>
      <c r="TJY7" s="418"/>
      <c r="TJZ7" s="418"/>
      <c r="TKA7" s="418"/>
      <c r="TKB7" s="418"/>
      <c r="TKC7" s="418"/>
      <c r="TKD7" s="418"/>
      <c r="TKE7" s="418"/>
      <c r="TKF7" s="418"/>
      <c r="TKG7" s="418"/>
      <c r="TKH7" s="418"/>
      <c r="TKI7" s="418"/>
      <c r="TKJ7" s="418"/>
      <c r="TKK7" s="418"/>
      <c r="TKL7" s="418"/>
      <c r="TKM7" s="418"/>
      <c r="TKN7" s="418"/>
      <c r="TKO7" s="418"/>
      <c r="TKP7" s="418"/>
      <c r="TKQ7" s="418"/>
      <c r="TKR7" s="418"/>
      <c r="TKS7" s="418"/>
      <c r="TKT7" s="418"/>
      <c r="TKU7" s="418"/>
      <c r="TKV7" s="418"/>
      <c r="TKW7" s="418"/>
      <c r="TKX7" s="418"/>
      <c r="TKY7" s="418"/>
      <c r="TKZ7" s="418"/>
      <c r="TLA7" s="418"/>
      <c r="TLB7" s="418"/>
      <c r="TLC7" s="418"/>
      <c r="TLD7" s="418"/>
      <c r="TLE7" s="418"/>
      <c r="TLF7" s="418"/>
      <c r="TLG7" s="418"/>
      <c r="TLH7" s="418"/>
      <c r="TLI7" s="418"/>
      <c r="TLJ7" s="418"/>
      <c r="TLK7" s="418"/>
      <c r="TLL7" s="418"/>
      <c r="TLM7" s="418"/>
      <c r="TLN7" s="418"/>
      <c r="TLO7" s="418"/>
      <c r="TLP7" s="418"/>
      <c r="TLQ7" s="418"/>
      <c r="TLR7" s="418"/>
      <c r="TLS7" s="418"/>
      <c r="TLT7" s="418"/>
      <c r="TLU7" s="418"/>
      <c r="TLV7" s="418"/>
      <c r="TLW7" s="418"/>
      <c r="TLX7" s="418"/>
      <c r="TLY7" s="418"/>
      <c r="TLZ7" s="418"/>
      <c r="TMA7" s="418"/>
      <c r="TMB7" s="418"/>
      <c r="TMC7" s="418"/>
      <c r="TMD7" s="418"/>
      <c r="TME7" s="418"/>
      <c r="TMF7" s="418"/>
      <c r="TMG7" s="418"/>
      <c r="TMH7" s="418"/>
      <c r="TMI7" s="418"/>
      <c r="TMJ7" s="418"/>
      <c r="TMK7" s="418"/>
      <c r="TML7" s="418"/>
      <c r="TMM7" s="418"/>
      <c r="TMN7" s="418"/>
      <c r="TMO7" s="418"/>
      <c r="TMP7" s="418"/>
      <c r="TMQ7" s="418"/>
      <c r="TMR7" s="418"/>
      <c r="TMS7" s="418"/>
      <c r="TMT7" s="418"/>
      <c r="TMU7" s="418"/>
      <c r="TMV7" s="418"/>
      <c r="TMW7" s="418"/>
      <c r="TMX7" s="418"/>
      <c r="TMY7" s="418"/>
      <c r="TMZ7" s="418"/>
      <c r="TNA7" s="418"/>
      <c r="TNB7" s="418"/>
      <c r="TNC7" s="418"/>
      <c r="TND7" s="418"/>
      <c r="TNE7" s="418"/>
      <c r="TNF7" s="418"/>
      <c r="TNG7" s="418"/>
      <c r="TNH7" s="418"/>
      <c r="TNI7" s="418"/>
      <c r="TNJ7" s="418"/>
      <c r="TNK7" s="418"/>
      <c r="TNL7" s="418"/>
      <c r="TNM7" s="418"/>
      <c r="TNN7" s="418"/>
      <c r="TNO7" s="418"/>
      <c r="TNP7" s="418"/>
      <c r="TNQ7" s="418"/>
      <c r="TNR7" s="418"/>
      <c r="TNS7" s="418"/>
      <c r="TNT7" s="418"/>
      <c r="TNU7" s="418"/>
      <c r="TNV7" s="418"/>
      <c r="TNW7" s="418"/>
      <c r="TNX7" s="418"/>
      <c r="TNY7" s="418"/>
      <c r="TNZ7" s="418"/>
      <c r="TOA7" s="418"/>
      <c r="TOB7" s="418"/>
      <c r="TOC7" s="418"/>
      <c r="TOD7" s="418"/>
      <c r="TOE7" s="418"/>
      <c r="TOF7" s="418"/>
      <c r="TOG7" s="418"/>
      <c r="TOH7" s="418"/>
      <c r="TOI7" s="418"/>
      <c r="TOJ7" s="418"/>
      <c r="TOK7" s="418"/>
      <c r="TOL7" s="418"/>
      <c r="TOM7" s="418"/>
      <c r="TON7" s="418"/>
      <c r="TOO7" s="418"/>
      <c r="TOP7" s="418"/>
      <c r="TOQ7" s="418"/>
      <c r="TOR7" s="418"/>
      <c r="TOS7" s="418"/>
      <c r="TOT7" s="418"/>
      <c r="TOU7" s="418"/>
      <c r="TOV7" s="418"/>
      <c r="TOW7" s="418"/>
      <c r="TOX7" s="418"/>
      <c r="TOY7" s="418"/>
      <c r="TOZ7" s="418"/>
      <c r="TPA7" s="418"/>
      <c r="TPB7" s="418"/>
      <c r="TPC7" s="418"/>
      <c r="TPD7" s="418"/>
      <c r="TPE7" s="418"/>
      <c r="TPF7" s="418"/>
      <c r="TPG7" s="418"/>
      <c r="TPH7" s="418"/>
      <c r="TPI7" s="418"/>
      <c r="TPJ7" s="418"/>
      <c r="TPK7" s="418"/>
      <c r="TPL7" s="418"/>
      <c r="TPM7" s="418"/>
      <c r="TPN7" s="418"/>
      <c r="TPO7" s="418"/>
      <c r="TPP7" s="418"/>
      <c r="TPQ7" s="418"/>
      <c r="TPR7" s="418"/>
      <c r="TPS7" s="418"/>
      <c r="TPT7" s="418"/>
      <c r="TPU7" s="418"/>
      <c r="TPV7" s="418"/>
      <c r="TPW7" s="418"/>
      <c r="TPX7" s="418"/>
      <c r="TPY7" s="418"/>
      <c r="TPZ7" s="418"/>
      <c r="TQA7" s="418"/>
      <c r="TQB7" s="418"/>
      <c r="TQC7" s="418"/>
      <c r="TQD7" s="418"/>
      <c r="TQE7" s="418"/>
      <c r="TQF7" s="418"/>
      <c r="TQG7" s="418"/>
      <c r="TQH7" s="418"/>
      <c r="TQI7" s="418"/>
      <c r="TQJ7" s="418"/>
      <c r="TQK7" s="418"/>
      <c r="TQL7" s="418"/>
      <c r="TQM7" s="418"/>
      <c r="TQN7" s="418"/>
      <c r="TQO7" s="418"/>
      <c r="TQP7" s="418"/>
      <c r="TQQ7" s="418"/>
      <c r="TQR7" s="418"/>
      <c r="TQS7" s="418"/>
      <c r="TQT7" s="418"/>
      <c r="TQU7" s="418"/>
      <c r="TQV7" s="418"/>
      <c r="TQW7" s="418"/>
      <c r="TQX7" s="418"/>
      <c r="TQY7" s="418"/>
      <c r="TQZ7" s="418"/>
      <c r="TRA7" s="418"/>
      <c r="TRB7" s="418"/>
      <c r="TRC7" s="418"/>
      <c r="TRD7" s="418"/>
      <c r="TRE7" s="418"/>
      <c r="TRF7" s="418"/>
      <c r="TRG7" s="418"/>
      <c r="TRH7" s="418"/>
      <c r="TRI7" s="418"/>
      <c r="TRJ7" s="418"/>
      <c r="TRK7" s="418"/>
      <c r="TRL7" s="418"/>
      <c r="TRM7" s="418"/>
      <c r="TRN7" s="418"/>
      <c r="TRO7" s="418"/>
      <c r="TRP7" s="418"/>
      <c r="TRQ7" s="418"/>
      <c r="TRR7" s="418"/>
      <c r="TRS7" s="418"/>
      <c r="TRT7" s="418"/>
      <c r="TRU7" s="418"/>
      <c r="TRV7" s="418"/>
      <c r="TRW7" s="418"/>
      <c r="TRX7" s="418"/>
      <c r="TRY7" s="418"/>
      <c r="TRZ7" s="418"/>
      <c r="TSA7" s="418"/>
      <c r="TSB7" s="418"/>
      <c r="TSC7" s="418"/>
      <c r="TSD7" s="418"/>
      <c r="TSE7" s="418"/>
      <c r="TSF7" s="418"/>
      <c r="TSG7" s="418"/>
      <c r="TSH7" s="418"/>
      <c r="TSI7" s="418"/>
      <c r="TSJ7" s="418"/>
      <c r="TSK7" s="418"/>
      <c r="TSL7" s="418"/>
      <c r="TSM7" s="418"/>
      <c r="TSN7" s="418"/>
      <c r="TSO7" s="418"/>
      <c r="TSP7" s="418"/>
      <c r="TSQ7" s="418"/>
      <c r="TSR7" s="418"/>
      <c r="TSS7" s="418"/>
      <c r="TST7" s="418"/>
      <c r="TSU7" s="418"/>
      <c r="TSV7" s="418"/>
      <c r="TSW7" s="418"/>
      <c r="TSX7" s="418"/>
      <c r="TSY7" s="418"/>
      <c r="TSZ7" s="418"/>
      <c r="TTA7" s="418"/>
      <c r="TTB7" s="418"/>
      <c r="TTC7" s="418"/>
      <c r="TTD7" s="418"/>
      <c r="TTE7" s="418"/>
      <c r="TTF7" s="418"/>
      <c r="TTG7" s="418"/>
      <c r="TTH7" s="418"/>
      <c r="TTI7" s="418"/>
      <c r="TTJ7" s="418"/>
      <c r="TTK7" s="418"/>
      <c r="TTL7" s="418"/>
      <c r="TTM7" s="418"/>
      <c r="TTN7" s="418"/>
      <c r="TTO7" s="418"/>
      <c r="TTP7" s="418"/>
      <c r="TTQ7" s="418"/>
      <c r="TTR7" s="418"/>
      <c r="TTS7" s="418"/>
      <c r="TTT7" s="418"/>
      <c r="TTU7" s="418"/>
      <c r="TTV7" s="418"/>
      <c r="TTW7" s="418"/>
      <c r="TTX7" s="418"/>
      <c r="TTY7" s="418"/>
      <c r="TTZ7" s="418"/>
      <c r="TUA7" s="418"/>
      <c r="TUB7" s="418"/>
      <c r="TUC7" s="418"/>
      <c r="TUD7" s="418"/>
      <c r="TUE7" s="418"/>
      <c r="TUF7" s="418"/>
      <c r="TUG7" s="418"/>
      <c r="TUH7" s="418"/>
      <c r="TUI7" s="418"/>
      <c r="TUJ7" s="418"/>
      <c r="TUK7" s="418"/>
      <c r="TUL7" s="418"/>
      <c r="TUM7" s="418"/>
      <c r="TUN7" s="418"/>
      <c r="TUO7" s="418"/>
      <c r="TUP7" s="418"/>
      <c r="TUQ7" s="418"/>
      <c r="TUR7" s="418"/>
      <c r="TUS7" s="418"/>
      <c r="TUT7" s="418"/>
      <c r="TUU7" s="418"/>
      <c r="TUV7" s="418"/>
      <c r="TUW7" s="418"/>
      <c r="TUX7" s="418"/>
      <c r="TUY7" s="418"/>
      <c r="TUZ7" s="418"/>
      <c r="TVA7" s="418"/>
      <c r="TVB7" s="418"/>
      <c r="TVC7" s="418"/>
      <c r="TVD7" s="418"/>
      <c r="TVE7" s="418"/>
      <c r="TVF7" s="418"/>
      <c r="TVG7" s="418"/>
      <c r="TVH7" s="418"/>
      <c r="TVI7" s="418"/>
      <c r="TVJ7" s="418"/>
      <c r="TVK7" s="418"/>
      <c r="TVL7" s="418"/>
      <c r="TVM7" s="418"/>
      <c r="TVN7" s="418"/>
      <c r="TVO7" s="418"/>
      <c r="TVP7" s="418"/>
      <c r="TVQ7" s="418"/>
      <c r="TVR7" s="418"/>
      <c r="TVS7" s="418"/>
      <c r="TVT7" s="418"/>
      <c r="TVU7" s="418"/>
      <c r="TVV7" s="418"/>
      <c r="TVW7" s="418"/>
      <c r="TVX7" s="418"/>
      <c r="TVY7" s="418"/>
      <c r="TVZ7" s="418"/>
      <c r="TWA7" s="418"/>
      <c r="TWB7" s="418"/>
      <c r="TWC7" s="418"/>
      <c r="TWD7" s="418"/>
      <c r="TWE7" s="418"/>
      <c r="TWF7" s="418"/>
      <c r="TWG7" s="418"/>
      <c r="TWH7" s="418"/>
      <c r="TWI7" s="418"/>
      <c r="TWJ7" s="418"/>
      <c r="TWK7" s="418"/>
      <c r="TWL7" s="418"/>
      <c r="TWM7" s="418"/>
      <c r="TWN7" s="418"/>
      <c r="TWO7" s="418"/>
      <c r="TWP7" s="418"/>
      <c r="TWQ7" s="418"/>
      <c r="TWR7" s="418"/>
      <c r="TWS7" s="418"/>
      <c r="TWT7" s="418"/>
      <c r="TWU7" s="418"/>
      <c r="TWV7" s="418"/>
      <c r="TWW7" s="418"/>
      <c r="TWX7" s="418"/>
      <c r="TWY7" s="418"/>
      <c r="TWZ7" s="418"/>
      <c r="TXA7" s="418"/>
      <c r="TXB7" s="418"/>
      <c r="TXC7" s="418"/>
      <c r="TXD7" s="418"/>
      <c r="TXE7" s="418"/>
      <c r="TXF7" s="418"/>
      <c r="TXG7" s="418"/>
      <c r="TXH7" s="418"/>
      <c r="TXI7" s="418"/>
      <c r="TXJ7" s="418"/>
      <c r="TXK7" s="418"/>
      <c r="TXL7" s="418"/>
      <c r="TXM7" s="418"/>
      <c r="TXN7" s="418"/>
      <c r="TXO7" s="418"/>
      <c r="TXP7" s="418"/>
      <c r="TXQ7" s="418"/>
      <c r="TXR7" s="418"/>
      <c r="TXS7" s="418"/>
      <c r="TXT7" s="418"/>
      <c r="TXU7" s="418"/>
      <c r="TXV7" s="418"/>
      <c r="TXW7" s="418"/>
      <c r="TXX7" s="418"/>
      <c r="TXY7" s="418"/>
      <c r="TXZ7" s="418"/>
      <c r="TYA7" s="418"/>
      <c r="TYB7" s="418"/>
      <c r="TYC7" s="418"/>
      <c r="TYD7" s="418"/>
      <c r="TYE7" s="418"/>
      <c r="TYF7" s="418"/>
      <c r="TYG7" s="418"/>
      <c r="TYH7" s="418"/>
      <c r="TYI7" s="418"/>
      <c r="TYJ7" s="418"/>
      <c r="TYK7" s="418"/>
      <c r="TYL7" s="418"/>
      <c r="TYM7" s="418"/>
      <c r="TYN7" s="418"/>
      <c r="TYO7" s="418"/>
      <c r="TYP7" s="418"/>
      <c r="TYQ7" s="418"/>
      <c r="TYR7" s="418"/>
      <c r="TYS7" s="418"/>
      <c r="TYT7" s="418"/>
      <c r="TYU7" s="418"/>
      <c r="TYV7" s="418"/>
      <c r="TYW7" s="418"/>
      <c r="TYX7" s="418"/>
      <c r="TYY7" s="418"/>
      <c r="TYZ7" s="418"/>
      <c r="TZA7" s="418"/>
      <c r="TZB7" s="418"/>
      <c r="TZC7" s="418"/>
      <c r="TZD7" s="418"/>
      <c r="TZE7" s="418"/>
      <c r="TZF7" s="418"/>
      <c r="TZG7" s="418"/>
      <c r="TZH7" s="418"/>
      <c r="TZI7" s="418"/>
      <c r="TZJ7" s="418"/>
      <c r="TZK7" s="418"/>
      <c r="TZL7" s="418"/>
      <c r="TZM7" s="418"/>
      <c r="TZN7" s="418"/>
      <c r="TZO7" s="418"/>
      <c r="TZP7" s="418"/>
      <c r="TZQ7" s="418"/>
      <c r="TZR7" s="418"/>
      <c r="TZS7" s="418"/>
      <c r="TZT7" s="418"/>
      <c r="TZU7" s="418"/>
      <c r="TZV7" s="418"/>
      <c r="TZW7" s="418"/>
      <c r="TZX7" s="418"/>
      <c r="TZY7" s="418"/>
      <c r="TZZ7" s="418"/>
      <c r="UAA7" s="418"/>
      <c r="UAB7" s="418"/>
      <c r="UAC7" s="418"/>
      <c r="UAD7" s="418"/>
      <c r="UAE7" s="418"/>
      <c r="UAF7" s="418"/>
      <c r="UAG7" s="418"/>
      <c r="UAH7" s="418"/>
      <c r="UAI7" s="418"/>
      <c r="UAJ7" s="418"/>
      <c r="UAK7" s="418"/>
      <c r="UAL7" s="418"/>
      <c r="UAM7" s="418"/>
      <c r="UAN7" s="418"/>
      <c r="UAO7" s="418"/>
      <c r="UAP7" s="418"/>
      <c r="UAQ7" s="418"/>
      <c r="UAR7" s="418"/>
      <c r="UAS7" s="418"/>
      <c r="UAT7" s="418"/>
      <c r="UAU7" s="418"/>
      <c r="UAV7" s="418"/>
      <c r="UAW7" s="418"/>
      <c r="UAX7" s="418"/>
      <c r="UAY7" s="418"/>
      <c r="UAZ7" s="418"/>
      <c r="UBA7" s="418"/>
      <c r="UBB7" s="418"/>
      <c r="UBC7" s="418"/>
      <c r="UBD7" s="418"/>
      <c r="UBE7" s="418"/>
      <c r="UBF7" s="418"/>
      <c r="UBG7" s="418"/>
      <c r="UBH7" s="418"/>
      <c r="UBI7" s="418"/>
      <c r="UBJ7" s="418"/>
      <c r="UBK7" s="418"/>
      <c r="UBL7" s="418"/>
      <c r="UBM7" s="418"/>
      <c r="UBN7" s="418"/>
      <c r="UBO7" s="418"/>
      <c r="UBP7" s="418"/>
      <c r="UBQ7" s="418"/>
      <c r="UBR7" s="418"/>
      <c r="UBS7" s="418"/>
      <c r="UBT7" s="418"/>
      <c r="UBU7" s="418"/>
      <c r="UBV7" s="418"/>
      <c r="UBW7" s="418"/>
      <c r="UBX7" s="418"/>
      <c r="UBY7" s="418"/>
      <c r="UBZ7" s="418"/>
      <c r="UCA7" s="418"/>
      <c r="UCB7" s="418"/>
      <c r="UCC7" s="418"/>
      <c r="UCD7" s="418"/>
      <c r="UCE7" s="418"/>
      <c r="UCF7" s="418"/>
      <c r="UCG7" s="418"/>
      <c r="UCH7" s="418"/>
      <c r="UCI7" s="418"/>
      <c r="UCJ7" s="418"/>
      <c r="UCK7" s="418"/>
      <c r="UCL7" s="418"/>
      <c r="UCM7" s="418"/>
      <c r="UCN7" s="418"/>
      <c r="UCO7" s="418"/>
      <c r="UCP7" s="418"/>
      <c r="UCQ7" s="418"/>
      <c r="UCR7" s="418"/>
      <c r="UCS7" s="418"/>
      <c r="UCT7" s="418"/>
      <c r="UCU7" s="418"/>
      <c r="UCV7" s="418"/>
      <c r="UCW7" s="418"/>
      <c r="UCX7" s="418"/>
      <c r="UCY7" s="418"/>
      <c r="UCZ7" s="418"/>
      <c r="UDA7" s="418"/>
      <c r="UDB7" s="418"/>
      <c r="UDC7" s="418"/>
      <c r="UDD7" s="418"/>
      <c r="UDE7" s="418"/>
      <c r="UDF7" s="418"/>
      <c r="UDG7" s="418"/>
      <c r="UDH7" s="418"/>
      <c r="UDI7" s="418"/>
      <c r="UDJ7" s="418"/>
      <c r="UDK7" s="418"/>
      <c r="UDL7" s="418"/>
      <c r="UDM7" s="418"/>
      <c r="UDN7" s="418"/>
      <c r="UDO7" s="418"/>
      <c r="UDP7" s="418"/>
      <c r="UDQ7" s="418"/>
      <c r="UDR7" s="418"/>
      <c r="UDS7" s="418"/>
      <c r="UDT7" s="418"/>
      <c r="UDU7" s="418"/>
      <c r="UDV7" s="418"/>
      <c r="UDW7" s="418"/>
      <c r="UDX7" s="418"/>
      <c r="UDY7" s="418"/>
      <c r="UDZ7" s="418"/>
      <c r="UEA7" s="418"/>
      <c r="UEB7" s="418"/>
      <c r="UEC7" s="418"/>
      <c r="UED7" s="418"/>
      <c r="UEE7" s="418"/>
      <c r="UEF7" s="418"/>
      <c r="UEG7" s="418"/>
      <c r="UEH7" s="418"/>
      <c r="UEI7" s="418"/>
      <c r="UEJ7" s="418"/>
      <c r="UEK7" s="418"/>
      <c r="UEL7" s="418"/>
      <c r="UEM7" s="418"/>
      <c r="UEN7" s="418"/>
      <c r="UEO7" s="418"/>
      <c r="UEP7" s="418"/>
      <c r="UEQ7" s="418"/>
      <c r="UER7" s="418"/>
      <c r="UES7" s="418"/>
      <c r="UET7" s="418"/>
      <c r="UEU7" s="418"/>
      <c r="UEV7" s="418"/>
      <c r="UEW7" s="418"/>
      <c r="UEX7" s="418"/>
      <c r="UEY7" s="418"/>
      <c r="UEZ7" s="418"/>
      <c r="UFA7" s="418"/>
      <c r="UFB7" s="418"/>
      <c r="UFC7" s="418"/>
      <c r="UFD7" s="418"/>
      <c r="UFE7" s="418"/>
      <c r="UFF7" s="418"/>
      <c r="UFG7" s="418"/>
      <c r="UFH7" s="418"/>
      <c r="UFI7" s="418"/>
      <c r="UFJ7" s="418"/>
      <c r="UFK7" s="418"/>
      <c r="UFL7" s="418"/>
      <c r="UFM7" s="418"/>
      <c r="UFN7" s="418"/>
      <c r="UFO7" s="418"/>
      <c r="UFP7" s="418"/>
      <c r="UFQ7" s="418"/>
      <c r="UFR7" s="418"/>
      <c r="UFS7" s="418"/>
      <c r="UFT7" s="418"/>
      <c r="UFU7" s="418"/>
      <c r="UFV7" s="418"/>
      <c r="UFW7" s="418"/>
      <c r="UFX7" s="418"/>
      <c r="UFY7" s="418"/>
      <c r="UFZ7" s="418"/>
      <c r="UGA7" s="418"/>
      <c r="UGB7" s="418"/>
      <c r="UGC7" s="418"/>
      <c r="UGD7" s="418"/>
      <c r="UGE7" s="418"/>
      <c r="UGF7" s="418"/>
      <c r="UGG7" s="418"/>
      <c r="UGH7" s="418"/>
      <c r="UGI7" s="418"/>
      <c r="UGJ7" s="418"/>
      <c r="UGK7" s="418"/>
      <c r="UGL7" s="418"/>
      <c r="UGM7" s="418"/>
      <c r="UGN7" s="418"/>
      <c r="UGO7" s="418"/>
      <c r="UGP7" s="418"/>
      <c r="UGQ7" s="418"/>
      <c r="UGR7" s="418"/>
      <c r="UGS7" s="418"/>
      <c r="UGT7" s="418"/>
      <c r="UGU7" s="418"/>
      <c r="UGV7" s="418"/>
      <c r="UGW7" s="418"/>
      <c r="UGX7" s="418"/>
      <c r="UGY7" s="418"/>
      <c r="UGZ7" s="418"/>
      <c r="UHA7" s="418"/>
      <c r="UHB7" s="418"/>
      <c r="UHC7" s="418"/>
      <c r="UHD7" s="418"/>
      <c r="UHE7" s="418"/>
      <c r="UHF7" s="418"/>
      <c r="UHG7" s="418"/>
      <c r="UHH7" s="418"/>
      <c r="UHI7" s="418"/>
      <c r="UHJ7" s="418"/>
      <c r="UHK7" s="418"/>
      <c r="UHL7" s="418"/>
      <c r="UHM7" s="418"/>
      <c r="UHN7" s="418"/>
      <c r="UHO7" s="418"/>
      <c r="UHP7" s="418"/>
      <c r="UHQ7" s="418"/>
      <c r="UHR7" s="418"/>
      <c r="UHS7" s="418"/>
      <c r="UHT7" s="418"/>
      <c r="UHU7" s="418"/>
      <c r="UHV7" s="418"/>
      <c r="UHW7" s="418"/>
      <c r="UHX7" s="418"/>
      <c r="UHY7" s="418"/>
      <c r="UHZ7" s="418"/>
      <c r="UIA7" s="418"/>
      <c r="UIB7" s="418"/>
      <c r="UIC7" s="418"/>
      <c r="UID7" s="418"/>
      <c r="UIE7" s="418"/>
      <c r="UIF7" s="418"/>
      <c r="UIG7" s="418"/>
      <c r="UIH7" s="418"/>
      <c r="UII7" s="418"/>
      <c r="UIJ7" s="418"/>
      <c r="UIK7" s="418"/>
      <c r="UIL7" s="418"/>
      <c r="UIM7" s="418"/>
      <c r="UIN7" s="418"/>
      <c r="UIO7" s="418"/>
      <c r="UIP7" s="418"/>
      <c r="UIQ7" s="418"/>
      <c r="UIR7" s="418"/>
      <c r="UIS7" s="418"/>
      <c r="UIT7" s="418"/>
      <c r="UIU7" s="418"/>
      <c r="UIV7" s="418"/>
      <c r="UIW7" s="418"/>
      <c r="UIX7" s="418"/>
      <c r="UIY7" s="418"/>
      <c r="UIZ7" s="418"/>
      <c r="UJA7" s="418"/>
      <c r="UJB7" s="418"/>
      <c r="UJC7" s="418"/>
      <c r="UJD7" s="418"/>
      <c r="UJE7" s="418"/>
      <c r="UJF7" s="418"/>
      <c r="UJG7" s="418"/>
      <c r="UJH7" s="418"/>
      <c r="UJI7" s="418"/>
      <c r="UJJ7" s="418"/>
      <c r="UJK7" s="418"/>
      <c r="UJL7" s="418"/>
      <c r="UJM7" s="418"/>
      <c r="UJN7" s="418"/>
      <c r="UJO7" s="418"/>
      <c r="UJP7" s="418"/>
      <c r="UJQ7" s="418"/>
      <c r="UJR7" s="418"/>
      <c r="UJS7" s="418"/>
      <c r="UJT7" s="418"/>
      <c r="UJU7" s="418"/>
      <c r="UJV7" s="418"/>
      <c r="UJW7" s="418"/>
      <c r="UJX7" s="418"/>
      <c r="UJY7" s="418"/>
      <c r="UJZ7" s="418"/>
      <c r="UKA7" s="418"/>
      <c r="UKB7" s="418"/>
      <c r="UKC7" s="418"/>
      <c r="UKD7" s="418"/>
      <c r="UKE7" s="418"/>
      <c r="UKF7" s="418"/>
      <c r="UKG7" s="418"/>
      <c r="UKH7" s="418"/>
      <c r="UKI7" s="418"/>
      <c r="UKJ7" s="418"/>
      <c r="UKK7" s="418"/>
      <c r="UKL7" s="418"/>
      <c r="UKM7" s="418"/>
      <c r="UKN7" s="418"/>
      <c r="UKO7" s="418"/>
      <c r="UKP7" s="418"/>
      <c r="UKQ7" s="418"/>
      <c r="UKR7" s="418"/>
      <c r="UKS7" s="418"/>
      <c r="UKT7" s="418"/>
      <c r="UKU7" s="418"/>
      <c r="UKV7" s="418"/>
      <c r="UKW7" s="418"/>
      <c r="UKX7" s="418"/>
      <c r="UKY7" s="418"/>
      <c r="UKZ7" s="418"/>
      <c r="ULA7" s="418"/>
      <c r="ULB7" s="418"/>
      <c r="ULC7" s="418"/>
      <c r="ULD7" s="418"/>
      <c r="ULE7" s="418"/>
      <c r="ULF7" s="418"/>
      <c r="ULG7" s="418"/>
      <c r="ULH7" s="418"/>
      <c r="ULI7" s="418"/>
      <c r="ULJ7" s="418"/>
      <c r="ULK7" s="418"/>
      <c r="ULL7" s="418"/>
      <c r="ULM7" s="418"/>
      <c r="ULN7" s="418"/>
      <c r="ULO7" s="418"/>
      <c r="ULP7" s="418"/>
      <c r="ULQ7" s="418"/>
      <c r="ULR7" s="418"/>
      <c r="ULS7" s="418"/>
      <c r="ULT7" s="418"/>
      <c r="ULU7" s="418"/>
      <c r="ULV7" s="418"/>
      <c r="ULW7" s="418"/>
      <c r="ULX7" s="418"/>
      <c r="ULY7" s="418"/>
      <c r="ULZ7" s="418"/>
      <c r="UMA7" s="418"/>
      <c r="UMB7" s="418"/>
      <c r="UMC7" s="418"/>
      <c r="UMD7" s="418"/>
      <c r="UME7" s="418"/>
      <c r="UMF7" s="418"/>
      <c r="UMG7" s="418"/>
      <c r="UMH7" s="418"/>
      <c r="UMI7" s="418"/>
      <c r="UMJ7" s="418"/>
      <c r="UMK7" s="418"/>
      <c r="UML7" s="418"/>
      <c r="UMM7" s="418"/>
      <c r="UMN7" s="418"/>
      <c r="UMO7" s="418"/>
      <c r="UMP7" s="418"/>
      <c r="UMQ7" s="418"/>
      <c r="UMR7" s="418"/>
      <c r="UMS7" s="418"/>
      <c r="UMT7" s="418"/>
      <c r="UMU7" s="418"/>
      <c r="UMV7" s="418"/>
      <c r="UMW7" s="418"/>
      <c r="UMX7" s="418"/>
      <c r="UMY7" s="418"/>
      <c r="UMZ7" s="418"/>
      <c r="UNA7" s="418"/>
      <c r="UNB7" s="418"/>
      <c r="UNC7" s="418"/>
      <c r="UND7" s="418"/>
      <c r="UNE7" s="418"/>
      <c r="UNF7" s="418"/>
      <c r="UNG7" s="418"/>
      <c r="UNH7" s="418"/>
      <c r="UNI7" s="418"/>
      <c r="UNJ7" s="418"/>
      <c r="UNK7" s="418"/>
      <c r="UNL7" s="418"/>
      <c r="UNM7" s="418"/>
      <c r="UNN7" s="418"/>
      <c r="UNO7" s="418"/>
      <c r="UNP7" s="418"/>
      <c r="UNQ7" s="418"/>
      <c r="UNR7" s="418"/>
      <c r="UNS7" s="418"/>
      <c r="UNT7" s="418"/>
      <c r="UNU7" s="418"/>
      <c r="UNV7" s="418"/>
      <c r="UNW7" s="418"/>
      <c r="UNX7" s="418"/>
      <c r="UNY7" s="418"/>
      <c r="UNZ7" s="418"/>
      <c r="UOA7" s="418"/>
      <c r="UOB7" s="418"/>
      <c r="UOC7" s="418"/>
      <c r="UOD7" s="418"/>
      <c r="UOE7" s="418"/>
      <c r="UOF7" s="418"/>
      <c r="UOG7" s="418"/>
      <c r="UOH7" s="418"/>
      <c r="UOI7" s="418"/>
      <c r="UOJ7" s="418"/>
      <c r="UOK7" s="418"/>
      <c r="UOL7" s="418"/>
      <c r="UOM7" s="418"/>
      <c r="UON7" s="418"/>
      <c r="UOO7" s="418"/>
      <c r="UOP7" s="418"/>
      <c r="UOQ7" s="418"/>
      <c r="UOR7" s="418"/>
      <c r="UOS7" s="418"/>
      <c r="UOT7" s="418"/>
      <c r="UOU7" s="418"/>
      <c r="UOV7" s="418"/>
      <c r="UOW7" s="418"/>
      <c r="UOX7" s="418"/>
      <c r="UOY7" s="418"/>
      <c r="UOZ7" s="418"/>
      <c r="UPA7" s="418"/>
      <c r="UPB7" s="418"/>
      <c r="UPC7" s="418"/>
      <c r="UPD7" s="418"/>
      <c r="UPE7" s="418"/>
      <c r="UPF7" s="418"/>
      <c r="UPG7" s="418"/>
      <c r="UPH7" s="418"/>
      <c r="UPI7" s="418"/>
      <c r="UPJ7" s="418"/>
      <c r="UPK7" s="418"/>
      <c r="UPL7" s="418"/>
      <c r="UPM7" s="418"/>
      <c r="UPN7" s="418"/>
      <c r="UPO7" s="418"/>
      <c r="UPP7" s="418"/>
      <c r="UPQ7" s="418"/>
      <c r="UPR7" s="418"/>
      <c r="UPS7" s="418"/>
      <c r="UPT7" s="418"/>
      <c r="UPU7" s="418"/>
      <c r="UPV7" s="418"/>
      <c r="UPW7" s="418"/>
      <c r="UPX7" s="418"/>
      <c r="UPY7" s="418"/>
      <c r="UPZ7" s="418"/>
      <c r="UQA7" s="418"/>
      <c r="UQB7" s="418"/>
      <c r="UQC7" s="418"/>
      <c r="UQD7" s="418"/>
      <c r="UQE7" s="418"/>
      <c r="UQF7" s="418"/>
      <c r="UQG7" s="418"/>
      <c r="UQH7" s="418"/>
      <c r="UQI7" s="418"/>
      <c r="UQJ7" s="418"/>
      <c r="UQK7" s="418"/>
      <c r="UQL7" s="418"/>
      <c r="UQM7" s="418"/>
      <c r="UQN7" s="418"/>
      <c r="UQO7" s="418"/>
      <c r="UQP7" s="418"/>
      <c r="UQQ7" s="418"/>
      <c r="UQR7" s="418"/>
      <c r="UQS7" s="418"/>
      <c r="UQT7" s="418"/>
      <c r="UQU7" s="418"/>
      <c r="UQV7" s="418"/>
      <c r="UQW7" s="418"/>
      <c r="UQX7" s="418"/>
      <c r="UQY7" s="418"/>
      <c r="UQZ7" s="418"/>
      <c r="URA7" s="418"/>
      <c r="URB7" s="418"/>
      <c r="URC7" s="418"/>
      <c r="URD7" s="418"/>
      <c r="URE7" s="418"/>
      <c r="URF7" s="418"/>
      <c r="URG7" s="418"/>
      <c r="URH7" s="418"/>
      <c r="URI7" s="418"/>
      <c r="URJ7" s="418"/>
      <c r="URK7" s="418"/>
      <c r="URL7" s="418"/>
      <c r="URM7" s="418"/>
      <c r="URN7" s="418"/>
      <c r="URO7" s="418"/>
      <c r="URP7" s="418"/>
      <c r="URQ7" s="418"/>
      <c r="URR7" s="418"/>
      <c r="URS7" s="418"/>
      <c r="URT7" s="418"/>
      <c r="URU7" s="418"/>
      <c r="URV7" s="418"/>
      <c r="URW7" s="418"/>
      <c r="URX7" s="418"/>
      <c r="URY7" s="418"/>
      <c r="URZ7" s="418"/>
      <c r="USA7" s="418"/>
      <c r="USB7" s="418"/>
      <c r="USC7" s="418"/>
      <c r="USD7" s="418"/>
      <c r="USE7" s="418"/>
      <c r="USF7" s="418"/>
      <c r="USG7" s="418"/>
      <c r="USH7" s="418"/>
      <c r="USI7" s="418"/>
      <c r="USJ7" s="418"/>
      <c r="USK7" s="418"/>
      <c r="USL7" s="418"/>
      <c r="USM7" s="418"/>
      <c r="USN7" s="418"/>
      <c r="USO7" s="418"/>
      <c r="USP7" s="418"/>
      <c r="USQ7" s="418"/>
      <c r="USR7" s="418"/>
      <c r="USS7" s="418"/>
      <c r="UST7" s="418"/>
      <c r="USU7" s="418"/>
      <c r="USV7" s="418"/>
      <c r="USW7" s="418"/>
      <c r="USX7" s="418"/>
      <c r="USY7" s="418"/>
      <c r="USZ7" s="418"/>
      <c r="UTA7" s="418"/>
      <c r="UTB7" s="418"/>
      <c r="UTC7" s="418"/>
      <c r="UTD7" s="418"/>
      <c r="UTE7" s="418"/>
      <c r="UTF7" s="418"/>
      <c r="UTG7" s="418"/>
      <c r="UTH7" s="418"/>
      <c r="UTI7" s="418"/>
      <c r="UTJ7" s="418"/>
      <c r="UTK7" s="418"/>
      <c r="UTL7" s="418"/>
      <c r="UTM7" s="418"/>
      <c r="UTN7" s="418"/>
      <c r="UTO7" s="418"/>
      <c r="UTP7" s="418"/>
      <c r="UTQ7" s="418"/>
      <c r="UTR7" s="418"/>
      <c r="UTS7" s="418"/>
      <c r="UTT7" s="418"/>
      <c r="UTU7" s="418"/>
      <c r="UTV7" s="418"/>
      <c r="UTW7" s="418"/>
      <c r="UTX7" s="418"/>
      <c r="UTY7" s="418"/>
      <c r="UTZ7" s="418"/>
      <c r="UUA7" s="418"/>
      <c r="UUB7" s="418"/>
      <c r="UUC7" s="418"/>
      <c r="UUD7" s="418"/>
      <c r="UUE7" s="418"/>
      <c r="UUF7" s="418"/>
      <c r="UUG7" s="418"/>
      <c r="UUH7" s="418"/>
      <c r="UUI7" s="418"/>
      <c r="UUJ7" s="418"/>
      <c r="UUK7" s="418"/>
      <c r="UUL7" s="418"/>
      <c r="UUM7" s="418"/>
      <c r="UUN7" s="418"/>
      <c r="UUO7" s="418"/>
      <c r="UUP7" s="418"/>
      <c r="UUQ7" s="418"/>
      <c r="UUR7" s="418"/>
      <c r="UUS7" s="418"/>
      <c r="UUT7" s="418"/>
      <c r="UUU7" s="418"/>
      <c r="UUV7" s="418"/>
      <c r="UUW7" s="418"/>
      <c r="UUX7" s="418"/>
      <c r="UUY7" s="418"/>
      <c r="UUZ7" s="418"/>
      <c r="UVA7" s="418"/>
      <c r="UVB7" s="418"/>
      <c r="UVC7" s="418"/>
      <c r="UVD7" s="418"/>
      <c r="UVE7" s="418"/>
      <c r="UVF7" s="418"/>
      <c r="UVG7" s="418"/>
      <c r="UVH7" s="418"/>
      <c r="UVI7" s="418"/>
      <c r="UVJ7" s="418"/>
      <c r="UVK7" s="418"/>
      <c r="UVL7" s="418"/>
      <c r="UVM7" s="418"/>
      <c r="UVN7" s="418"/>
      <c r="UVO7" s="418"/>
      <c r="UVP7" s="418"/>
      <c r="UVQ7" s="418"/>
      <c r="UVR7" s="418"/>
      <c r="UVS7" s="418"/>
      <c r="UVT7" s="418"/>
      <c r="UVU7" s="418"/>
      <c r="UVV7" s="418"/>
      <c r="UVW7" s="418"/>
      <c r="UVX7" s="418"/>
      <c r="UVY7" s="418"/>
      <c r="UVZ7" s="418"/>
      <c r="UWA7" s="418"/>
      <c r="UWB7" s="418"/>
      <c r="UWC7" s="418"/>
      <c r="UWD7" s="418"/>
      <c r="UWE7" s="418"/>
      <c r="UWF7" s="418"/>
      <c r="UWG7" s="418"/>
      <c r="UWH7" s="418"/>
      <c r="UWI7" s="418"/>
      <c r="UWJ7" s="418"/>
      <c r="UWK7" s="418"/>
      <c r="UWL7" s="418"/>
      <c r="UWM7" s="418"/>
      <c r="UWN7" s="418"/>
      <c r="UWO7" s="418"/>
      <c r="UWP7" s="418"/>
      <c r="UWQ7" s="418"/>
      <c r="UWR7" s="418"/>
      <c r="UWS7" s="418"/>
      <c r="UWT7" s="418"/>
      <c r="UWU7" s="418"/>
      <c r="UWV7" s="418"/>
      <c r="UWW7" s="418"/>
      <c r="UWX7" s="418"/>
      <c r="UWY7" s="418"/>
      <c r="UWZ7" s="418"/>
      <c r="UXA7" s="418"/>
      <c r="UXB7" s="418"/>
      <c r="UXC7" s="418"/>
      <c r="UXD7" s="418"/>
      <c r="UXE7" s="418"/>
      <c r="UXF7" s="418"/>
      <c r="UXG7" s="418"/>
      <c r="UXH7" s="418"/>
      <c r="UXI7" s="418"/>
      <c r="UXJ7" s="418"/>
      <c r="UXK7" s="418"/>
      <c r="UXL7" s="418"/>
      <c r="UXM7" s="418"/>
      <c r="UXN7" s="418"/>
      <c r="UXO7" s="418"/>
      <c r="UXP7" s="418"/>
      <c r="UXQ7" s="418"/>
      <c r="UXR7" s="418"/>
      <c r="UXS7" s="418"/>
      <c r="UXT7" s="418"/>
      <c r="UXU7" s="418"/>
      <c r="UXV7" s="418"/>
      <c r="UXW7" s="418"/>
      <c r="UXX7" s="418"/>
      <c r="UXY7" s="418"/>
      <c r="UXZ7" s="418"/>
      <c r="UYA7" s="418"/>
      <c r="UYB7" s="418"/>
      <c r="UYC7" s="418"/>
      <c r="UYD7" s="418"/>
      <c r="UYE7" s="418"/>
      <c r="UYF7" s="418"/>
      <c r="UYG7" s="418"/>
      <c r="UYH7" s="418"/>
      <c r="UYI7" s="418"/>
      <c r="UYJ7" s="418"/>
      <c r="UYK7" s="418"/>
      <c r="UYL7" s="418"/>
      <c r="UYM7" s="418"/>
      <c r="UYN7" s="418"/>
      <c r="UYO7" s="418"/>
      <c r="UYP7" s="418"/>
      <c r="UYQ7" s="418"/>
      <c r="UYR7" s="418"/>
      <c r="UYS7" s="418"/>
      <c r="UYT7" s="418"/>
      <c r="UYU7" s="418"/>
      <c r="UYV7" s="418"/>
      <c r="UYW7" s="418"/>
      <c r="UYX7" s="418"/>
      <c r="UYY7" s="418"/>
      <c r="UYZ7" s="418"/>
      <c r="UZA7" s="418"/>
      <c r="UZB7" s="418"/>
      <c r="UZC7" s="418"/>
      <c r="UZD7" s="418"/>
      <c r="UZE7" s="418"/>
      <c r="UZF7" s="418"/>
      <c r="UZG7" s="418"/>
      <c r="UZH7" s="418"/>
      <c r="UZI7" s="418"/>
      <c r="UZJ7" s="418"/>
      <c r="UZK7" s="418"/>
      <c r="UZL7" s="418"/>
      <c r="UZM7" s="418"/>
      <c r="UZN7" s="418"/>
      <c r="UZO7" s="418"/>
      <c r="UZP7" s="418"/>
      <c r="UZQ7" s="418"/>
      <c r="UZR7" s="418"/>
      <c r="UZS7" s="418"/>
      <c r="UZT7" s="418"/>
      <c r="UZU7" s="418"/>
      <c r="UZV7" s="418"/>
      <c r="UZW7" s="418"/>
      <c r="UZX7" s="418"/>
      <c r="UZY7" s="418"/>
      <c r="UZZ7" s="418"/>
      <c r="VAA7" s="418"/>
      <c r="VAB7" s="418"/>
      <c r="VAC7" s="418"/>
      <c r="VAD7" s="418"/>
      <c r="VAE7" s="418"/>
      <c r="VAF7" s="418"/>
      <c r="VAG7" s="418"/>
      <c r="VAH7" s="418"/>
      <c r="VAI7" s="418"/>
      <c r="VAJ7" s="418"/>
      <c r="VAK7" s="418"/>
      <c r="VAL7" s="418"/>
      <c r="VAM7" s="418"/>
      <c r="VAN7" s="418"/>
      <c r="VAO7" s="418"/>
      <c r="VAP7" s="418"/>
      <c r="VAQ7" s="418"/>
      <c r="VAR7" s="418"/>
      <c r="VAS7" s="418"/>
      <c r="VAT7" s="418"/>
      <c r="VAU7" s="418"/>
      <c r="VAV7" s="418"/>
      <c r="VAW7" s="418"/>
      <c r="VAX7" s="418"/>
      <c r="VAY7" s="418"/>
      <c r="VAZ7" s="418"/>
      <c r="VBA7" s="418"/>
      <c r="VBB7" s="418"/>
      <c r="VBC7" s="418"/>
      <c r="VBD7" s="418"/>
      <c r="VBE7" s="418"/>
      <c r="VBF7" s="418"/>
      <c r="VBG7" s="418"/>
      <c r="VBH7" s="418"/>
      <c r="VBI7" s="418"/>
      <c r="VBJ7" s="418"/>
      <c r="VBK7" s="418"/>
      <c r="VBL7" s="418"/>
      <c r="VBM7" s="418"/>
      <c r="VBN7" s="418"/>
      <c r="VBO7" s="418"/>
      <c r="VBP7" s="418"/>
      <c r="VBQ7" s="418"/>
      <c r="VBR7" s="418"/>
      <c r="VBS7" s="418"/>
      <c r="VBT7" s="418"/>
      <c r="VBU7" s="418"/>
      <c r="VBV7" s="418"/>
      <c r="VBW7" s="418"/>
      <c r="VBX7" s="418"/>
      <c r="VBY7" s="418"/>
      <c r="VBZ7" s="418"/>
      <c r="VCA7" s="418"/>
      <c r="VCB7" s="418"/>
      <c r="VCC7" s="418"/>
      <c r="VCD7" s="418"/>
      <c r="VCE7" s="418"/>
      <c r="VCF7" s="418"/>
      <c r="VCG7" s="418"/>
      <c r="VCH7" s="418"/>
      <c r="VCI7" s="418"/>
      <c r="VCJ7" s="418"/>
      <c r="VCK7" s="418"/>
      <c r="VCL7" s="418"/>
      <c r="VCM7" s="418"/>
      <c r="VCN7" s="418"/>
      <c r="VCO7" s="418"/>
      <c r="VCP7" s="418"/>
      <c r="VCQ7" s="418"/>
      <c r="VCR7" s="418"/>
      <c r="VCS7" s="418"/>
      <c r="VCT7" s="418"/>
      <c r="VCU7" s="418"/>
      <c r="VCV7" s="418"/>
      <c r="VCW7" s="418"/>
      <c r="VCX7" s="418"/>
      <c r="VCY7" s="418"/>
      <c r="VCZ7" s="418"/>
      <c r="VDA7" s="418"/>
      <c r="VDB7" s="418"/>
      <c r="VDC7" s="418"/>
      <c r="VDD7" s="418"/>
      <c r="VDE7" s="418"/>
      <c r="VDF7" s="418"/>
      <c r="VDG7" s="418"/>
      <c r="VDH7" s="418"/>
      <c r="VDI7" s="418"/>
      <c r="VDJ7" s="418"/>
      <c r="VDK7" s="418"/>
      <c r="VDL7" s="418"/>
      <c r="VDM7" s="418"/>
      <c r="VDN7" s="418"/>
      <c r="VDO7" s="418"/>
      <c r="VDP7" s="418"/>
      <c r="VDQ7" s="418"/>
      <c r="VDR7" s="418"/>
      <c r="VDS7" s="418"/>
      <c r="VDT7" s="418"/>
      <c r="VDU7" s="418"/>
      <c r="VDV7" s="418"/>
      <c r="VDW7" s="418"/>
      <c r="VDX7" s="418"/>
      <c r="VDY7" s="418"/>
      <c r="VDZ7" s="418"/>
      <c r="VEA7" s="418"/>
      <c r="VEB7" s="418"/>
      <c r="VEC7" s="418"/>
      <c r="VED7" s="418"/>
      <c r="VEE7" s="418"/>
      <c r="VEF7" s="418"/>
      <c r="VEG7" s="418"/>
      <c r="VEH7" s="418"/>
      <c r="VEI7" s="418"/>
      <c r="VEJ7" s="418"/>
      <c r="VEK7" s="418"/>
      <c r="VEL7" s="418"/>
      <c r="VEM7" s="418"/>
      <c r="VEN7" s="418"/>
      <c r="VEO7" s="418"/>
      <c r="VEP7" s="418"/>
      <c r="VEQ7" s="418"/>
      <c r="VER7" s="418"/>
      <c r="VES7" s="418"/>
      <c r="VET7" s="418"/>
      <c r="VEU7" s="418"/>
      <c r="VEV7" s="418"/>
      <c r="VEW7" s="418"/>
      <c r="VEX7" s="418"/>
      <c r="VEY7" s="418"/>
      <c r="VEZ7" s="418"/>
      <c r="VFA7" s="418"/>
      <c r="VFB7" s="418"/>
      <c r="VFC7" s="418"/>
      <c r="VFD7" s="418"/>
      <c r="VFE7" s="418"/>
      <c r="VFF7" s="418"/>
      <c r="VFG7" s="418"/>
      <c r="VFH7" s="418"/>
      <c r="VFI7" s="418"/>
      <c r="VFJ7" s="418"/>
      <c r="VFK7" s="418"/>
      <c r="VFL7" s="418"/>
      <c r="VFM7" s="418"/>
      <c r="VFN7" s="418"/>
      <c r="VFO7" s="418"/>
      <c r="VFP7" s="418"/>
      <c r="VFQ7" s="418"/>
      <c r="VFR7" s="418"/>
      <c r="VFS7" s="418"/>
      <c r="VFT7" s="418"/>
      <c r="VFU7" s="418"/>
      <c r="VFV7" s="418"/>
      <c r="VFW7" s="418"/>
      <c r="VFX7" s="418"/>
      <c r="VFY7" s="418"/>
      <c r="VFZ7" s="418"/>
      <c r="VGA7" s="418"/>
      <c r="VGB7" s="418"/>
      <c r="VGC7" s="418"/>
      <c r="VGD7" s="418"/>
      <c r="VGE7" s="418"/>
      <c r="VGF7" s="418"/>
      <c r="VGG7" s="418"/>
      <c r="VGH7" s="418"/>
      <c r="VGI7" s="418"/>
      <c r="VGJ7" s="418"/>
      <c r="VGK7" s="418"/>
      <c r="VGL7" s="418"/>
      <c r="VGM7" s="418"/>
      <c r="VGN7" s="418"/>
      <c r="VGO7" s="418"/>
      <c r="VGP7" s="418"/>
      <c r="VGQ7" s="418"/>
      <c r="VGR7" s="418"/>
      <c r="VGS7" s="418"/>
      <c r="VGT7" s="418"/>
      <c r="VGU7" s="418"/>
      <c r="VGV7" s="418"/>
      <c r="VGW7" s="418"/>
      <c r="VGX7" s="418"/>
      <c r="VGY7" s="418"/>
      <c r="VGZ7" s="418"/>
      <c r="VHA7" s="418"/>
      <c r="VHB7" s="418"/>
      <c r="VHC7" s="418"/>
      <c r="VHD7" s="418"/>
      <c r="VHE7" s="418"/>
      <c r="VHF7" s="418"/>
      <c r="VHG7" s="418"/>
      <c r="VHH7" s="418"/>
      <c r="VHI7" s="418"/>
      <c r="VHJ7" s="418"/>
      <c r="VHK7" s="418"/>
      <c r="VHL7" s="418"/>
      <c r="VHM7" s="418"/>
      <c r="VHN7" s="418"/>
      <c r="VHO7" s="418"/>
      <c r="VHP7" s="418"/>
      <c r="VHQ7" s="418"/>
      <c r="VHR7" s="418"/>
      <c r="VHS7" s="418"/>
      <c r="VHT7" s="418"/>
      <c r="VHU7" s="418"/>
      <c r="VHV7" s="418"/>
      <c r="VHW7" s="418"/>
      <c r="VHX7" s="418"/>
      <c r="VHY7" s="418"/>
      <c r="VHZ7" s="418"/>
      <c r="VIA7" s="418"/>
      <c r="VIB7" s="418"/>
      <c r="VIC7" s="418"/>
      <c r="VID7" s="418"/>
      <c r="VIE7" s="418"/>
      <c r="VIF7" s="418"/>
      <c r="VIG7" s="418"/>
      <c r="VIH7" s="418"/>
      <c r="VII7" s="418"/>
      <c r="VIJ7" s="418"/>
      <c r="VIK7" s="418"/>
      <c r="VIL7" s="418"/>
      <c r="VIM7" s="418"/>
      <c r="VIN7" s="418"/>
      <c r="VIO7" s="418"/>
      <c r="VIP7" s="418"/>
      <c r="VIQ7" s="418"/>
      <c r="VIR7" s="418"/>
      <c r="VIS7" s="418"/>
      <c r="VIT7" s="418"/>
      <c r="VIU7" s="418"/>
      <c r="VIV7" s="418"/>
      <c r="VIW7" s="418"/>
      <c r="VIX7" s="418"/>
      <c r="VIY7" s="418"/>
      <c r="VIZ7" s="418"/>
      <c r="VJA7" s="418"/>
      <c r="VJB7" s="418"/>
      <c r="VJC7" s="418"/>
      <c r="VJD7" s="418"/>
      <c r="VJE7" s="418"/>
      <c r="VJF7" s="418"/>
      <c r="VJG7" s="418"/>
      <c r="VJH7" s="418"/>
      <c r="VJI7" s="418"/>
      <c r="VJJ7" s="418"/>
      <c r="VJK7" s="418"/>
      <c r="VJL7" s="418"/>
      <c r="VJM7" s="418"/>
      <c r="VJN7" s="418"/>
      <c r="VJO7" s="418"/>
      <c r="VJP7" s="418"/>
      <c r="VJQ7" s="418"/>
      <c r="VJR7" s="418"/>
      <c r="VJS7" s="418"/>
      <c r="VJT7" s="418"/>
      <c r="VJU7" s="418"/>
      <c r="VJV7" s="418"/>
      <c r="VJW7" s="418"/>
      <c r="VJX7" s="418"/>
      <c r="VJY7" s="418"/>
      <c r="VJZ7" s="418"/>
      <c r="VKA7" s="418"/>
      <c r="VKB7" s="418"/>
      <c r="VKC7" s="418"/>
      <c r="VKD7" s="418"/>
      <c r="VKE7" s="418"/>
      <c r="VKF7" s="418"/>
      <c r="VKG7" s="418"/>
      <c r="VKH7" s="418"/>
      <c r="VKI7" s="418"/>
      <c r="VKJ7" s="418"/>
      <c r="VKK7" s="418"/>
      <c r="VKL7" s="418"/>
      <c r="VKM7" s="418"/>
      <c r="VKN7" s="418"/>
      <c r="VKO7" s="418"/>
      <c r="VKP7" s="418"/>
      <c r="VKQ7" s="418"/>
      <c r="VKR7" s="418"/>
      <c r="VKS7" s="418"/>
      <c r="VKT7" s="418"/>
      <c r="VKU7" s="418"/>
      <c r="VKV7" s="418"/>
      <c r="VKW7" s="418"/>
      <c r="VKX7" s="418"/>
      <c r="VKY7" s="418"/>
      <c r="VKZ7" s="418"/>
      <c r="VLA7" s="418"/>
      <c r="VLB7" s="418"/>
      <c r="VLC7" s="418"/>
      <c r="VLD7" s="418"/>
      <c r="VLE7" s="418"/>
      <c r="VLF7" s="418"/>
      <c r="VLG7" s="418"/>
      <c r="VLH7" s="418"/>
      <c r="VLI7" s="418"/>
      <c r="VLJ7" s="418"/>
      <c r="VLK7" s="418"/>
      <c r="VLL7" s="418"/>
      <c r="VLM7" s="418"/>
      <c r="VLN7" s="418"/>
      <c r="VLO7" s="418"/>
      <c r="VLP7" s="418"/>
      <c r="VLQ7" s="418"/>
      <c r="VLR7" s="418"/>
      <c r="VLS7" s="418"/>
      <c r="VLT7" s="418"/>
      <c r="VLU7" s="418"/>
      <c r="VLV7" s="418"/>
      <c r="VLW7" s="418"/>
      <c r="VLX7" s="418"/>
      <c r="VLY7" s="418"/>
      <c r="VLZ7" s="418"/>
      <c r="VMA7" s="418"/>
      <c r="VMB7" s="418"/>
      <c r="VMC7" s="418"/>
      <c r="VMD7" s="418"/>
      <c r="VME7" s="418"/>
      <c r="VMF7" s="418"/>
      <c r="VMG7" s="418"/>
      <c r="VMH7" s="418"/>
      <c r="VMI7" s="418"/>
      <c r="VMJ7" s="418"/>
      <c r="VMK7" s="418"/>
      <c r="VML7" s="418"/>
      <c r="VMM7" s="418"/>
      <c r="VMN7" s="418"/>
      <c r="VMO7" s="418"/>
      <c r="VMP7" s="418"/>
      <c r="VMQ7" s="418"/>
      <c r="VMR7" s="418"/>
      <c r="VMS7" s="418"/>
      <c r="VMT7" s="418"/>
      <c r="VMU7" s="418"/>
      <c r="VMV7" s="418"/>
      <c r="VMW7" s="418"/>
      <c r="VMX7" s="418"/>
      <c r="VMY7" s="418"/>
      <c r="VMZ7" s="418"/>
      <c r="VNA7" s="418"/>
      <c r="VNB7" s="418"/>
      <c r="VNC7" s="418"/>
      <c r="VND7" s="418"/>
      <c r="VNE7" s="418"/>
      <c r="VNF7" s="418"/>
      <c r="VNG7" s="418"/>
      <c r="VNH7" s="418"/>
      <c r="VNI7" s="418"/>
      <c r="VNJ7" s="418"/>
      <c r="VNK7" s="418"/>
      <c r="VNL7" s="418"/>
      <c r="VNM7" s="418"/>
      <c r="VNN7" s="418"/>
      <c r="VNO7" s="418"/>
      <c r="VNP7" s="418"/>
      <c r="VNQ7" s="418"/>
      <c r="VNR7" s="418"/>
      <c r="VNS7" s="418"/>
      <c r="VNT7" s="418"/>
      <c r="VNU7" s="418"/>
      <c r="VNV7" s="418"/>
      <c r="VNW7" s="418"/>
      <c r="VNX7" s="418"/>
      <c r="VNY7" s="418"/>
      <c r="VNZ7" s="418"/>
      <c r="VOA7" s="418"/>
      <c r="VOB7" s="418"/>
      <c r="VOC7" s="418"/>
      <c r="VOD7" s="418"/>
      <c r="VOE7" s="418"/>
      <c r="VOF7" s="418"/>
      <c r="VOG7" s="418"/>
      <c r="VOH7" s="418"/>
      <c r="VOI7" s="418"/>
      <c r="VOJ7" s="418"/>
      <c r="VOK7" s="418"/>
      <c r="VOL7" s="418"/>
      <c r="VOM7" s="418"/>
      <c r="VON7" s="418"/>
      <c r="VOO7" s="418"/>
      <c r="VOP7" s="418"/>
      <c r="VOQ7" s="418"/>
      <c r="VOR7" s="418"/>
      <c r="VOS7" s="418"/>
      <c r="VOT7" s="418"/>
      <c r="VOU7" s="418"/>
      <c r="VOV7" s="418"/>
      <c r="VOW7" s="418"/>
      <c r="VOX7" s="418"/>
      <c r="VOY7" s="418"/>
      <c r="VOZ7" s="418"/>
      <c r="VPA7" s="418"/>
      <c r="VPB7" s="418"/>
      <c r="VPC7" s="418"/>
      <c r="VPD7" s="418"/>
      <c r="VPE7" s="418"/>
      <c r="VPF7" s="418"/>
      <c r="VPG7" s="418"/>
      <c r="VPH7" s="418"/>
      <c r="VPI7" s="418"/>
      <c r="VPJ7" s="418"/>
      <c r="VPK7" s="418"/>
      <c r="VPL7" s="418"/>
      <c r="VPM7" s="418"/>
      <c r="VPN7" s="418"/>
      <c r="VPO7" s="418"/>
      <c r="VPP7" s="418"/>
      <c r="VPQ7" s="418"/>
      <c r="VPR7" s="418"/>
      <c r="VPS7" s="418"/>
      <c r="VPT7" s="418"/>
      <c r="VPU7" s="418"/>
      <c r="VPV7" s="418"/>
      <c r="VPW7" s="418"/>
      <c r="VPX7" s="418"/>
      <c r="VPY7" s="418"/>
      <c r="VPZ7" s="418"/>
      <c r="VQA7" s="418"/>
      <c r="VQB7" s="418"/>
      <c r="VQC7" s="418"/>
      <c r="VQD7" s="418"/>
      <c r="VQE7" s="418"/>
      <c r="VQF7" s="418"/>
      <c r="VQG7" s="418"/>
      <c r="VQH7" s="418"/>
      <c r="VQI7" s="418"/>
      <c r="VQJ7" s="418"/>
      <c r="VQK7" s="418"/>
      <c r="VQL7" s="418"/>
      <c r="VQM7" s="418"/>
      <c r="VQN7" s="418"/>
      <c r="VQO7" s="418"/>
      <c r="VQP7" s="418"/>
      <c r="VQQ7" s="418"/>
      <c r="VQR7" s="418"/>
      <c r="VQS7" s="418"/>
      <c r="VQT7" s="418"/>
      <c r="VQU7" s="418"/>
      <c r="VQV7" s="418"/>
      <c r="VQW7" s="418"/>
      <c r="VQX7" s="418"/>
      <c r="VQY7" s="418"/>
      <c r="VQZ7" s="418"/>
      <c r="VRA7" s="418"/>
      <c r="VRB7" s="418"/>
      <c r="VRC7" s="418"/>
      <c r="VRD7" s="418"/>
      <c r="VRE7" s="418"/>
      <c r="VRF7" s="418"/>
      <c r="VRG7" s="418"/>
      <c r="VRH7" s="418"/>
      <c r="VRI7" s="418"/>
      <c r="VRJ7" s="418"/>
      <c r="VRK7" s="418"/>
      <c r="VRL7" s="418"/>
      <c r="VRM7" s="418"/>
      <c r="VRN7" s="418"/>
      <c r="VRO7" s="418"/>
      <c r="VRP7" s="418"/>
      <c r="VRQ7" s="418"/>
      <c r="VRR7" s="418"/>
      <c r="VRS7" s="418"/>
      <c r="VRT7" s="418"/>
      <c r="VRU7" s="418"/>
      <c r="VRV7" s="418"/>
      <c r="VRW7" s="418"/>
      <c r="VRX7" s="418"/>
      <c r="VRY7" s="418"/>
      <c r="VRZ7" s="418"/>
      <c r="VSA7" s="418"/>
      <c r="VSB7" s="418"/>
      <c r="VSC7" s="418"/>
      <c r="VSD7" s="418"/>
      <c r="VSE7" s="418"/>
      <c r="VSF7" s="418"/>
      <c r="VSG7" s="418"/>
      <c r="VSH7" s="418"/>
      <c r="VSI7" s="418"/>
      <c r="VSJ7" s="418"/>
      <c r="VSK7" s="418"/>
      <c r="VSL7" s="418"/>
      <c r="VSM7" s="418"/>
      <c r="VSN7" s="418"/>
      <c r="VSO7" s="418"/>
      <c r="VSP7" s="418"/>
      <c r="VSQ7" s="418"/>
      <c r="VSR7" s="418"/>
      <c r="VSS7" s="418"/>
      <c r="VST7" s="418"/>
      <c r="VSU7" s="418"/>
      <c r="VSV7" s="418"/>
      <c r="VSW7" s="418"/>
      <c r="VSX7" s="418"/>
      <c r="VSY7" s="418"/>
      <c r="VSZ7" s="418"/>
      <c r="VTA7" s="418"/>
      <c r="VTB7" s="418"/>
      <c r="VTC7" s="418"/>
      <c r="VTD7" s="418"/>
      <c r="VTE7" s="418"/>
      <c r="VTF7" s="418"/>
      <c r="VTG7" s="418"/>
      <c r="VTH7" s="418"/>
      <c r="VTI7" s="418"/>
      <c r="VTJ7" s="418"/>
      <c r="VTK7" s="418"/>
      <c r="VTL7" s="418"/>
      <c r="VTM7" s="418"/>
      <c r="VTN7" s="418"/>
      <c r="VTO7" s="418"/>
      <c r="VTP7" s="418"/>
      <c r="VTQ7" s="418"/>
      <c r="VTR7" s="418"/>
      <c r="VTS7" s="418"/>
      <c r="VTT7" s="418"/>
      <c r="VTU7" s="418"/>
      <c r="VTV7" s="418"/>
      <c r="VTW7" s="418"/>
      <c r="VTX7" s="418"/>
      <c r="VTY7" s="418"/>
      <c r="VTZ7" s="418"/>
      <c r="VUA7" s="418"/>
      <c r="VUB7" s="418"/>
      <c r="VUC7" s="418"/>
      <c r="VUD7" s="418"/>
      <c r="VUE7" s="418"/>
      <c r="VUF7" s="418"/>
      <c r="VUG7" s="418"/>
      <c r="VUH7" s="418"/>
      <c r="VUI7" s="418"/>
      <c r="VUJ7" s="418"/>
      <c r="VUK7" s="418"/>
      <c r="VUL7" s="418"/>
      <c r="VUM7" s="418"/>
      <c r="VUN7" s="418"/>
      <c r="VUO7" s="418"/>
      <c r="VUP7" s="418"/>
      <c r="VUQ7" s="418"/>
      <c r="VUR7" s="418"/>
      <c r="VUS7" s="418"/>
      <c r="VUT7" s="418"/>
      <c r="VUU7" s="418"/>
      <c r="VUV7" s="418"/>
      <c r="VUW7" s="418"/>
      <c r="VUX7" s="418"/>
      <c r="VUY7" s="418"/>
      <c r="VUZ7" s="418"/>
      <c r="VVA7" s="418"/>
      <c r="VVB7" s="418"/>
      <c r="VVC7" s="418"/>
      <c r="VVD7" s="418"/>
      <c r="VVE7" s="418"/>
      <c r="VVF7" s="418"/>
      <c r="VVG7" s="418"/>
      <c r="VVH7" s="418"/>
      <c r="VVI7" s="418"/>
      <c r="VVJ7" s="418"/>
      <c r="VVK7" s="418"/>
      <c r="VVL7" s="418"/>
      <c r="VVM7" s="418"/>
      <c r="VVN7" s="418"/>
      <c r="VVO7" s="418"/>
      <c r="VVP7" s="418"/>
      <c r="VVQ7" s="418"/>
      <c r="VVR7" s="418"/>
      <c r="VVS7" s="418"/>
      <c r="VVT7" s="418"/>
      <c r="VVU7" s="418"/>
      <c r="VVV7" s="418"/>
      <c r="VVW7" s="418"/>
      <c r="VVX7" s="418"/>
      <c r="VVY7" s="418"/>
      <c r="VVZ7" s="418"/>
      <c r="VWA7" s="418"/>
      <c r="VWB7" s="418"/>
      <c r="VWC7" s="418"/>
      <c r="VWD7" s="418"/>
      <c r="VWE7" s="418"/>
      <c r="VWF7" s="418"/>
      <c r="VWG7" s="418"/>
      <c r="VWH7" s="418"/>
      <c r="VWI7" s="418"/>
      <c r="VWJ7" s="418"/>
      <c r="VWK7" s="418"/>
      <c r="VWL7" s="418"/>
      <c r="VWM7" s="418"/>
      <c r="VWN7" s="418"/>
      <c r="VWO7" s="418"/>
      <c r="VWP7" s="418"/>
      <c r="VWQ7" s="418"/>
      <c r="VWR7" s="418"/>
      <c r="VWS7" s="418"/>
      <c r="VWT7" s="418"/>
      <c r="VWU7" s="418"/>
      <c r="VWV7" s="418"/>
      <c r="VWW7" s="418"/>
      <c r="VWX7" s="418"/>
      <c r="VWY7" s="418"/>
      <c r="VWZ7" s="418"/>
      <c r="VXA7" s="418"/>
      <c r="VXB7" s="418"/>
      <c r="VXC7" s="418"/>
      <c r="VXD7" s="418"/>
      <c r="VXE7" s="418"/>
      <c r="VXF7" s="418"/>
      <c r="VXG7" s="418"/>
      <c r="VXH7" s="418"/>
      <c r="VXI7" s="418"/>
      <c r="VXJ7" s="418"/>
      <c r="VXK7" s="418"/>
      <c r="VXL7" s="418"/>
      <c r="VXM7" s="418"/>
      <c r="VXN7" s="418"/>
      <c r="VXO7" s="418"/>
      <c r="VXP7" s="418"/>
      <c r="VXQ7" s="418"/>
      <c r="VXR7" s="418"/>
      <c r="VXS7" s="418"/>
      <c r="VXT7" s="418"/>
      <c r="VXU7" s="418"/>
      <c r="VXV7" s="418"/>
      <c r="VXW7" s="418"/>
      <c r="VXX7" s="418"/>
      <c r="VXY7" s="418"/>
      <c r="VXZ7" s="418"/>
      <c r="VYA7" s="418"/>
      <c r="VYB7" s="418"/>
      <c r="VYC7" s="418"/>
      <c r="VYD7" s="418"/>
      <c r="VYE7" s="418"/>
      <c r="VYF7" s="418"/>
      <c r="VYG7" s="418"/>
      <c r="VYH7" s="418"/>
      <c r="VYI7" s="418"/>
      <c r="VYJ7" s="418"/>
      <c r="VYK7" s="418"/>
      <c r="VYL7" s="418"/>
      <c r="VYM7" s="418"/>
      <c r="VYN7" s="418"/>
      <c r="VYO7" s="418"/>
      <c r="VYP7" s="418"/>
      <c r="VYQ7" s="418"/>
      <c r="VYR7" s="418"/>
      <c r="VYS7" s="418"/>
      <c r="VYT7" s="418"/>
      <c r="VYU7" s="418"/>
      <c r="VYV7" s="418"/>
      <c r="VYW7" s="418"/>
      <c r="VYX7" s="418"/>
      <c r="VYY7" s="418"/>
      <c r="VYZ7" s="418"/>
      <c r="VZA7" s="418"/>
      <c r="VZB7" s="418"/>
      <c r="VZC7" s="418"/>
      <c r="VZD7" s="418"/>
      <c r="VZE7" s="418"/>
      <c r="VZF7" s="418"/>
      <c r="VZG7" s="418"/>
      <c r="VZH7" s="418"/>
      <c r="VZI7" s="418"/>
      <c r="VZJ7" s="418"/>
      <c r="VZK7" s="418"/>
      <c r="VZL7" s="418"/>
      <c r="VZM7" s="418"/>
      <c r="VZN7" s="418"/>
      <c r="VZO7" s="418"/>
      <c r="VZP7" s="418"/>
      <c r="VZQ7" s="418"/>
      <c r="VZR7" s="418"/>
      <c r="VZS7" s="418"/>
      <c r="VZT7" s="418"/>
      <c r="VZU7" s="418"/>
      <c r="VZV7" s="418"/>
      <c r="VZW7" s="418"/>
      <c r="VZX7" s="418"/>
      <c r="VZY7" s="418"/>
      <c r="VZZ7" s="418"/>
      <c r="WAA7" s="418"/>
      <c r="WAB7" s="418"/>
      <c r="WAC7" s="418"/>
      <c r="WAD7" s="418"/>
      <c r="WAE7" s="418"/>
      <c r="WAF7" s="418"/>
      <c r="WAG7" s="418"/>
      <c r="WAH7" s="418"/>
      <c r="WAI7" s="418"/>
      <c r="WAJ7" s="418"/>
      <c r="WAK7" s="418"/>
      <c r="WAL7" s="418"/>
      <c r="WAM7" s="418"/>
      <c r="WAN7" s="418"/>
      <c r="WAO7" s="418"/>
      <c r="WAP7" s="418"/>
      <c r="WAQ7" s="418"/>
      <c r="WAR7" s="418"/>
      <c r="WAS7" s="418"/>
      <c r="WAT7" s="418"/>
      <c r="WAU7" s="418"/>
      <c r="WAV7" s="418"/>
      <c r="WAW7" s="418"/>
      <c r="WAX7" s="418"/>
      <c r="WAY7" s="418"/>
      <c r="WAZ7" s="418"/>
      <c r="WBA7" s="418"/>
      <c r="WBB7" s="418"/>
      <c r="WBC7" s="418"/>
      <c r="WBD7" s="418"/>
      <c r="WBE7" s="418"/>
      <c r="WBF7" s="418"/>
      <c r="WBG7" s="418"/>
      <c r="WBH7" s="418"/>
      <c r="WBI7" s="418"/>
      <c r="WBJ7" s="418"/>
      <c r="WBK7" s="418"/>
      <c r="WBL7" s="418"/>
      <c r="WBM7" s="418"/>
      <c r="WBN7" s="418"/>
      <c r="WBO7" s="418"/>
      <c r="WBP7" s="418"/>
      <c r="WBQ7" s="418"/>
      <c r="WBR7" s="418"/>
      <c r="WBS7" s="418"/>
      <c r="WBT7" s="418"/>
      <c r="WBU7" s="418"/>
      <c r="WBV7" s="418"/>
      <c r="WBW7" s="418"/>
      <c r="WBX7" s="418"/>
      <c r="WBY7" s="418"/>
      <c r="WBZ7" s="418"/>
      <c r="WCA7" s="418"/>
      <c r="WCB7" s="418"/>
      <c r="WCC7" s="418"/>
      <c r="WCD7" s="418"/>
      <c r="WCE7" s="418"/>
      <c r="WCF7" s="418"/>
      <c r="WCG7" s="418"/>
      <c r="WCH7" s="418"/>
      <c r="WCI7" s="418"/>
      <c r="WCJ7" s="418"/>
      <c r="WCK7" s="418"/>
      <c r="WCL7" s="418"/>
      <c r="WCM7" s="418"/>
      <c r="WCN7" s="418"/>
      <c r="WCO7" s="418"/>
      <c r="WCP7" s="418"/>
      <c r="WCQ7" s="418"/>
      <c r="WCR7" s="418"/>
      <c r="WCS7" s="418"/>
      <c r="WCT7" s="418"/>
      <c r="WCU7" s="418"/>
      <c r="WCV7" s="418"/>
      <c r="WCW7" s="418"/>
      <c r="WCX7" s="418"/>
      <c r="WCY7" s="418"/>
      <c r="WCZ7" s="418"/>
      <c r="WDA7" s="418"/>
      <c r="WDB7" s="418"/>
      <c r="WDC7" s="418"/>
      <c r="WDD7" s="418"/>
      <c r="WDE7" s="418"/>
      <c r="WDF7" s="418"/>
      <c r="WDG7" s="418"/>
      <c r="WDH7" s="418"/>
      <c r="WDI7" s="418"/>
      <c r="WDJ7" s="418"/>
      <c r="WDK7" s="418"/>
      <c r="WDL7" s="418"/>
      <c r="WDM7" s="418"/>
      <c r="WDN7" s="418"/>
      <c r="WDO7" s="418"/>
      <c r="WDP7" s="418"/>
      <c r="WDQ7" s="418"/>
      <c r="WDR7" s="418"/>
      <c r="WDS7" s="418"/>
      <c r="WDT7" s="418"/>
      <c r="WDU7" s="418"/>
      <c r="WDV7" s="418"/>
      <c r="WDW7" s="418"/>
      <c r="WDX7" s="418"/>
      <c r="WDY7" s="418"/>
      <c r="WDZ7" s="418"/>
      <c r="WEA7" s="418"/>
      <c r="WEB7" s="418"/>
      <c r="WEC7" s="418"/>
      <c r="WED7" s="418"/>
      <c r="WEE7" s="418"/>
      <c r="WEF7" s="418"/>
      <c r="WEG7" s="418"/>
      <c r="WEH7" s="418"/>
      <c r="WEI7" s="418"/>
      <c r="WEJ7" s="418"/>
      <c r="WEK7" s="418"/>
      <c r="WEL7" s="418"/>
      <c r="WEM7" s="418"/>
      <c r="WEN7" s="418"/>
      <c r="WEO7" s="418"/>
      <c r="WEP7" s="418"/>
      <c r="WEQ7" s="418"/>
      <c r="WER7" s="418"/>
      <c r="WES7" s="418"/>
      <c r="WET7" s="418"/>
      <c r="WEU7" s="418"/>
      <c r="WEV7" s="418"/>
      <c r="WEW7" s="418"/>
      <c r="WEX7" s="418"/>
      <c r="WEY7" s="418"/>
      <c r="WEZ7" s="418"/>
      <c r="WFA7" s="418"/>
      <c r="WFB7" s="418"/>
      <c r="WFC7" s="418"/>
      <c r="WFD7" s="418"/>
      <c r="WFE7" s="418"/>
      <c r="WFF7" s="418"/>
      <c r="WFG7" s="418"/>
      <c r="WFH7" s="418"/>
      <c r="WFI7" s="418"/>
      <c r="WFJ7" s="418"/>
      <c r="WFK7" s="418"/>
      <c r="WFL7" s="418"/>
      <c r="WFM7" s="418"/>
      <c r="WFN7" s="418"/>
      <c r="WFO7" s="418"/>
      <c r="WFP7" s="418"/>
      <c r="WFQ7" s="418"/>
      <c r="WFR7" s="418"/>
      <c r="WFS7" s="418"/>
      <c r="WFT7" s="418"/>
      <c r="WFU7" s="418"/>
      <c r="WFV7" s="418"/>
      <c r="WFW7" s="418"/>
      <c r="WFX7" s="418"/>
      <c r="WFY7" s="418"/>
      <c r="WFZ7" s="418"/>
      <c r="WGA7" s="418"/>
      <c r="WGB7" s="418"/>
      <c r="WGC7" s="418"/>
      <c r="WGD7" s="418"/>
      <c r="WGE7" s="418"/>
      <c r="WGF7" s="418"/>
      <c r="WGG7" s="418"/>
      <c r="WGH7" s="418"/>
      <c r="WGI7" s="418"/>
      <c r="WGJ7" s="418"/>
      <c r="WGK7" s="418"/>
      <c r="WGL7" s="418"/>
      <c r="WGM7" s="418"/>
      <c r="WGN7" s="418"/>
      <c r="WGO7" s="418"/>
      <c r="WGP7" s="418"/>
      <c r="WGQ7" s="418"/>
      <c r="WGR7" s="418"/>
      <c r="WGS7" s="418"/>
      <c r="WGT7" s="418"/>
      <c r="WGU7" s="418"/>
      <c r="WGV7" s="418"/>
      <c r="WGW7" s="418"/>
      <c r="WGX7" s="418"/>
      <c r="WGY7" s="418"/>
      <c r="WGZ7" s="418"/>
      <c r="WHA7" s="418"/>
      <c r="WHB7" s="418"/>
      <c r="WHC7" s="418"/>
      <c r="WHD7" s="418"/>
      <c r="WHE7" s="418"/>
      <c r="WHF7" s="418"/>
      <c r="WHG7" s="418"/>
      <c r="WHH7" s="418"/>
      <c r="WHI7" s="418"/>
      <c r="WHJ7" s="418"/>
      <c r="WHK7" s="418"/>
      <c r="WHL7" s="418"/>
      <c r="WHM7" s="418"/>
      <c r="WHN7" s="418"/>
      <c r="WHO7" s="418"/>
      <c r="WHP7" s="418"/>
      <c r="WHQ7" s="418"/>
      <c r="WHR7" s="418"/>
      <c r="WHS7" s="418"/>
      <c r="WHT7" s="418"/>
      <c r="WHU7" s="418"/>
      <c r="WHV7" s="418"/>
      <c r="WHW7" s="418"/>
      <c r="WHX7" s="418"/>
      <c r="WHY7" s="418"/>
      <c r="WHZ7" s="418"/>
      <c r="WIA7" s="418"/>
      <c r="WIB7" s="418"/>
      <c r="WIC7" s="418"/>
      <c r="WID7" s="418"/>
      <c r="WIE7" s="418"/>
      <c r="WIF7" s="418"/>
      <c r="WIG7" s="418"/>
      <c r="WIH7" s="418"/>
      <c r="WII7" s="418"/>
      <c r="WIJ7" s="418"/>
      <c r="WIK7" s="418"/>
      <c r="WIL7" s="418"/>
      <c r="WIM7" s="418"/>
      <c r="WIN7" s="418"/>
      <c r="WIO7" s="418"/>
      <c r="WIP7" s="418"/>
      <c r="WIQ7" s="418"/>
      <c r="WIR7" s="418"/>
      <c r="WIS7" s="418"/>
      <c r="WIT7" s="418"/>
      <c r="WIU7" s="418"/>
      <c r="WIV7" s="418"/>
      <c r="WIW7" s="418"/>
      <c r="WIX7" s="418"/>
      <c r="WIY7" s="418"/>
      <c r="WIZ7" s="418"/>
      <c r="WJA7" s="418"/>
      <c r="WJB7" s="418"/>
      <c r="WJC7" s="418"/>
      <c r="WJD7" s="418"/>
      <c r="WJE7" s="418"/>
      <c r="WJF7" s="418"/>
      <c r="WJG7" s="418"/>
      <c r="WJH7" s="418"/>
      <c r="WJI7" s="418"/>
      <c r="WJJ7" s="418"/>
      <c r="WJK7" s="418"/>
      <c r="WJL7" s="418"/>
      <c r="WJM7" s="418"/>
      <c r="WJN7" s="418"/>
      <c r="WJO7" s="418"/>
      <c r="WJP7" s="418"/>
      <c r="WJQ7" s="418"/>
      <c r="WJR7" s="418"/>
      <c r="WJS7" s="418"/>
      <c r="WJT7" s="418"/>
      <c r="WJU7" s="418"/>
      <c r="WJV7" s="418"/>
      <c r="WJW7" s="418"/>
      <c r="WJX7" s="418"/>
      <c r="WJY7" s="418"/>
      <c r="WJZ7" s="418"/>
      <c r="WKA7" s="418"/>
      <c r="WKB7" s="418"/>
      <c r="WKC7" s="418"/>
      <c r="WKD7" s="418"/>
      <c r="WKE7" s="418"/>
      <c r="WKF7" s="418"/>
      <c r="WKG7" s="418"/>
      <c r="WKH7" s="418"/>
      <c r="WKI7" s="418"/>
      <c r="WKJ7" s="418"/>
      <c r="WKK7" s="418"/>
      <c r="WKL7" s="418"/>
      <c r="WKM7" s="418"/>
      <c r="WKN7" s="418"/>
      <c r="WKO7" s="418"/>
      <c r="WKP7" s="418"/>
      <c r="WKQ7" s="418"/>
      <c r="WKR7" s="418"/>
      <c r="WKS7" s="418"/>
      <c r="WKT7" s="418"/>
      <c r="WKU7" s="418"/>
      <c r="WKV7" s="418"/>
      <c r="WKW7" s="418"/>
      <c r="WKX7" s="418"/>
      <c r="WKY7" s="418"/>
      <c r="WKZ7" s="418"/>
      <c r="WLA7" s="418"/>
      <c r="WLB7" s="418"/>
      <c r="WLC7" s="418"/>
      <c r="WLD7" s="418"/>
      <c r="WLE7" s="418"/>
      <c r="WLF7" s="418"/>
      <c r="WLG7" s="418"/>
      <c r="WLH7" s="418"/>
      <c r="WLI7" s="418"/>
      <c r="WLJ7" s="418"/>
      <c r="WLK7" s="418"/>
      <c r="WLL7" s="418"/>
      <c r="WLM7" s="418"/>
      <c r="WLN7" s="418"/>
      <c r="WLO7" s="418"/>
      <c r="WLP7" s="418"/>
      <c r="WLQ7" s="418"/>
      <c r="WLR7" s="418"/>
      <c r="WLS7" s="418"/>
      <c r="WLT7" s="418"/>
      <c r="WLU7" s="418"/>
      <c r="WLV7" s="418"/>
      <c r="WLW7" s="418"/>
      <c r="WLX7" s="418"/>
      <c r="WLY7" s="418"/>
      <c r="WLZ7" s="418"/>
      <c r="WMA7" s="418"/>
      <c r="WMB7" s="418"/>
      <c r="WMC7" s="418"/>
      <c r="WMD7" s="418"/>
      <c r="WME7" s="418"/>
      <c r="WMF7" s="418"/>
      <c r="WMG7" s="418"/>
      <c r="WMH7" s="418"/>
      <c r="WMI7" s="418"/>
      <c r="WMJ7" s="418"/>
      <c r="WMK7" s="418"/>
      <c r="WML7" s="418"/>
      <c r="WMM7" s="418"/>
      <c r="WMN7" s="418"/>
      <c r="WMO7" s="418"/>
      <c r="WMP7" s="418"/>
      <c r="WMQ7" s="418"/>
      <c r="WMR7" s="418"/>
      <c r="WMS7" s="418"/>
      <c r="WMT7" s="418"/>
      <c r="WMU7" s="418"/>
      <c r="WMV7" s="418"/>
      <c r="WMW7" s="418"/>
      <c r="WMX7" s="418"/>
      <c r="WMY7" s="418"/>
      <c r="WMZ7" s="418"/>
      <c r="WNA7" s="418"/>
      <c r="WNB7" s="418"/>
      <c r="WNC7" s="418"/>
      <c r="WND7" s="418"/>
      <c r="WNE7" s="418"/>
      <c r="WNF7" s="418"/>
      <c r="WNG7" s="418"/>
      <c r="WNH7" s="418"/>
      <c r="WNI7" s="418"/>
      <c r="WNJ7" s="418"/>
      <c r="WNK7" s="418"/>
      <c r="WNL7" s="418"/>
      <c r="WNM7" s="418"/>
      <c r="WNN7" s="418"/>
      <c r="WNO7" s="418"/>
      <c r="WNP7" s="418"/>
      <c r="WNQ7" s="418"/>
      <c r="WNR7" s="418"/>
      <c r="WNS7" s="418"/>
      <c r="WNT7" s="418"/>
      <c r="WNU7" s="418"/>
      <c r="WNV7" s="418"/>
      <c r="WNW7" s="418"/>
      <c r="WNX7" s="418"/>
      <c r="WNY7" s="418"/>
      <c r="WNZ7" s="418"/>
      <c r="WOA7" s="418"/>
      <c r="WOB7" s="418"/>
      <c r="WOC7" s="418"/>
      <c r="WOD7" s="418"/>
      <c r="WOE7" s="418"/>
      <c r="WOF7" s="418"/>
      <c r="WOG7" s="418"/>
      <c r="WOH7" s="418"/>
      <c r="WOI7" s="418"/>
      <c r="WOJ7" s="418"/>
      <c r="WOK7" s="418"/>
      <c r="WOL7" s="418"/>
      <c r="WOM7" s="418"/>
      <c r="WON7" s="418"/>
      <c r="WOO7" s="418"/>
      <c r="WOP7" s="418"/>
      <c r="WOQ7" s="418"/>
      <c r="WOR7" s="418"/>
      <c r="WOS7" s="418"/>
      <c r="WOT7" s="418"/>
      <c r="WOU7" s="418"/>
      <c r="WOV7" s="418"/>
      <c r="WOW7" s="418"/>
      <c r="WOX7" s="418"/>
      <c r="WOY7" s="418"/>
      <c r="WOZ7" s="418"/>
      <c r="WPA7" s="418"/>
      <c r="WPB7" s="418"/>
      <c r="WPC7" s="418"/>
      <c r="WPD7" s="418"/>
      <c r="WPE7" s="418"/>
      <c r="WPF7" s="418"/>
      <c r="WPG7" s="418"/>
      <c r="WPH7" s="418"/>
      <c r="WPI7" s="418"/>
      <c r="WPJ7" s="418"/>
      <c r="WPK7" s="418"/>
      <c r="WPL7" s="418"/>
      <c r="WPM7" s="418"/>
      <c r="WPN7" s="418"/>
      <c r="WPO7" s="418"/>
      <c r="WPP7" s="418"/>
      <c r="WPQ7" s="418"/>
      <c r="WPR7" s="418"/>
      <c r="WPS7" s="418"/>
      <c r="WPT7" s="418"/>
      <c r="WPU7" s="418"/>
      <c r="WPV7" s="418"/>
      <c r="WPW7" s="418"/>
      <c r="WPX7" s="418"/>
      <c r="WPY7" s="418"/>
      <c r="WPZ7" s="418"/>
      <c r="WQA7" s="418"/>
      <c r="WQB7" s="418"/>
      <c r="WQC7" s="418"/>
      <c r="WQD7" s="418"/>
      <c r="WQE7" s="418"/>
      <c r="WQF7" s="418"/>
      <c r="WQG7" s="418"/>
      <c r="WQH7" s="418"/>
      <c r="WQI7" s="418"/>
      <c r="WQJ7" s="418"/>
      <c r="WQK7" s="418"/>
      <c r="WQL7" s="418"/>
      <c r="WQM7" s="418"/>
      <c r="WQN7" s="418"/>
      <c r="WQO7" s="418"/>
      <c r="WQP7" s="418"/>
      <c r="WQQ7" s="418"/>
      <c r="WQR7" s="418"/>
      <c r="WQS7" s="418"/>
      <c r="WQT7" s="418"/>
      <c r="WQU7" s="418"/>
      <c r="WQV7" s="418"/>
      <c r="WQW7" s="418"/>
      <c r="WQX7" s="418"/>
      <c r="WQY7" s="418"/>
      <c r="WQZ7" s="418"/>
      <c r="WRA7" s="418"/>
      <c r="WRB7" s="418"/>
      <c r="WRC7" s="418"/>
      <c r="WRD7" s="418"/>
      <c r="WRE7" s="418"/>
      <c r="WRF7" s="418"/>
      <c r="WRG7" s="418"/>
      <c r="WRH7" s="418"/>
      <c r="WRI7" s="418"/>
      <c r="WRJ7" s="418"/>
      <c r="WRK7" s="418"/>
      <c r="WRL7" s="418"/>
      <c r="WRM7" s="418"/>
      <c r="WRN7" s="418"/>
      <c r="WRO7" s="418"/>
      <c r="WRP7" s="418"/>
      <c r="WRQ7" s="418"/>
      <c r="WRR7" s="418"/>
      <c r="WRS7" s="418"/>
      <c r="WRT7" s="418"/>
      <c r="WRU7" s="418"/>
      <c r="WRV7" s="418"/>
      <c r="WRW7" s="418"/>
      <c r="WRX7" s="418"/>
      <c r="WRY7" s="418"/>
      <c r="WRZ7" s="418"/>
      <c r="WSA7" s="418"/>
      <c r="WSB7" s="418"/>
      <c r="WSC7" s="418"/>
      <c r="WSD7" s="418"/>
      <c r="WSE7" s="418"/>
      <c r="WSF7" s="418"/>
      <c r="WSG7" s="418"/>
      <c r="WSH7" s="418"/>
      <c r="WSI7" s="418"/>
      <c r="WSJ7" s="418"/>
      <c r="WSK7" s="418"/>
      <c r="WSL7" s="418"/>
      <c r="WSM7" s="418"/>
      <c r="WSN7" s="418"/>
      <c r="WSO7" s="418"/>
      <c r="WSP7" s="418"/>
      <c r="WSQ7" s="418"/>
      <c r="WSR7" s="418"/>
      <c r="WSS7" s="418"/>
      <c r="WST7" s="418"/>
      <c r="WSU7" s="418"/>
      <c r="WSV7" s="418"/>
      <c r="WSW7" s="418"/>
      <c r="WSX7" s="418"/>
      <c r="WSY7" s="418"/>
      <c r="WSZ7" s="418"/>
      <c r="WTA7" s="418"/>
      <c r="WTB7" s="418"/>
      <c r="WTC7" s="418"/>
      <c r="WTD7" s="418"/>
      <c r="WTE7" s="418"/>
      <c r="WTF7" s="418"/>
      <c r="WTG7" s="418"/>
      <c r="WTH7" s="418"/>
      <c r="WTI7" s="418"/>
      <c r="WTJ7" s="418"/>
      <c r="WTK7" s="418"/>
      <c r="WTL7" s="418"/>
      <c r="WTM7" s="418"/>
      <c r="WTN7" s="418"/>
      <c r="WTO7" s="418"/>
      <c r="WTP7" s="418"/>
      <c r="WTQ7" s="418"/>
      <c r="WTR7" s="418"/>
      <c r="WTS7" s="418"/>
      <c r="WTT7" s="418"/>
      <c r="WTU7" s="418"/>
      <c r="WTV7" s="418"/>
      <c r="WTW7" s="418"/>
      <c r="WTX7" s="418"/>
      <c r="WTY7" s="418"/>
      <c r="WTZ7" s="418"/>
      <c r="WUA7" s="418"/>
      <c r="WUB7" s="418"/>
      <c r="WUC7" s="418"/>
      <c r="WUD7" s="418"/>
      <c r="WUE7" s="418"/>
      <c r="WUF7" s="418"/>
      <c r="WUG7" s="418"/>
      <c r="WUH7" s="418"/>
      <c r="WUI7" s="418"/>
      <c r="WUJ7" s="418"/>
      <c r="WUK7" s="418"/>
      <c r="WUL7" s="418"/>
      <c r="WUM7" s="418"/>
      <c r="WUN7" s="418"/>
      <c r="WUO7" s="418"/>
      <c r="WUP7" s="418"/>
      <c r="WUQ7" s="418"/>
      <c r="WUR7" s="418"/>
      <c r="WUS7" s="418"/>
      <c r="WUT7" s="418"/>
      <c r="WUU7" s="418"/>
      <c r="WUV7" s="418"/>
      <c r="WUW7" s="418"/>
      <c r="WUX7" s="418"/>
      <c r="WUY7" s="418"/>
      <c r="WUZ7" s="418"/>
      <c r="WVA7" s="418"/>
      <c r="WVB7" s="418"/>
      <c r="WVC7" s="418"/>
      <c r="WVD7" s="418"/>
      <c r="WVE7" s="418"/>
      <c r="WVF7" s="418"/>
      <c r="WVG7" s="418"/>
      <c r="WVH7" s="418"/>
      <c r="WVI7" s="418"/>
      <c r="WVJ7" s="418"/>
      <c r="WVK7" s="418"/>
      <c r="WVL7" s="418"/>
      <c r="WVM7" s="418"/>
      <c r="WVN7" s="418"/>
      <c r="WVO7" s="418"/>
      <c r="WVP7" s="418"/>
      <c r="WVQ7" s="418"/>
      <c r="WVR7" s="418"/>
      <c r="WVS7" s="418"/>
      <c r="WVT7" s="418"/>
      <c r="WVU7" s="418"/>
      <c r="WVV7" s="418"/>
      <c r="WVW7" s="418"/>
      <c r="WVX7" s="418"/>
      <c r="WVY7" s="418"/>
      <c r="WVZ7" s="418"/>
      <c r="WWA7" s="418"/>
      <c r="WWB7" s="418"/>
      <c r="WWC7" s="418"/>
      <c r="WWD7" s="418"/>
      <c r="WWE7" s="418"/>
      <c r="WWF7" s="418"/>
      <c r="WWG7" s="418"/>
      <c r="WWH7" s="418"/>
      <c r="WWI7" s="418"/>
      <c r="WWJ7" s="418"/>
      <c r="WWK7" s="418"/>
      <c r="WWL7" s="418"/>
      <c r="WWM7" s="418"/>
      <c r="WWN7" s="418"/>
      <c r="WWO7" s="418"/>
      <c r="WWP7" s="418"/>
      <c r="WWQ7" s="418"/>
      <c r="WWR7" s="418"/>
      <c r="WWS7" s="418"/>
      <c r="WWT7" s="418"/>
      <c r="WWU7" s="418"/>
      <c r="WWV7" s="418"/>
      <c r="WWW7" s="418"/>
      <c r="WWX7" s="418"/>
      <c r="WWY7" s="418"/>
      <c r="WWZ7" s="418"/>
      <c r="WXA7" s="418"/>
      <c r="WXB7" s="418"/>
      <c r="WXC7" s="418"/>
      <c r="WXD7" s="418"/>
      <c r="WXE7" s="418"/>
      <c r="WXF7" s="418"/>
      <c r="WXG7" s="418"/>
      <c r="WXH7" s="418"/>
      <c r="WXI7" s="418"/>
      <c r="WXJ7" s="418"/>
      <c r="WXK7" s="418"/>
      <c r="WXL7" s="418"/>
      <c r="WXM7" s="418"/>
      <c r="WXN7" s="418"/>
      <c r="WXO7" s="418"/>
      <c r="WXP7" s="418"/>
      <c r="WXQ7" s="418"/>
      <c r="WXR7" s="418"/>
      <c r="WXS7" s="418"/>
      <c r="WXT7" s="418"/>
      <c r="WXU7" s="418"/>
      <c r="WXV7" s="418"/>
      <c r="WXW7" s="418"/>
      <c r="WXX7" s="418"/>
      <c r="WXY7" s="418"/>
      <c r="WXZ7" s="418"/>
      <c r="WYA7" s="418"/>
      <c r="WYB7" s="418"/>
      <c r="WYC7" s="418"/>
      <c r="WYD7" s="418"/>
      <c r="WYE7" s="418"/>
      <c r="WYF7" s="418"/>
      <c r="WYG7" s="418"/>
      <c r="WYH7" s="418"/>
      <c r="WYI7" s="418"/>
      <c r="WYJ7" s="418"/>
      <c r="WYK7" s="418"/>
      <c r="WYL7" s="418"/>
      <c r="WYM7" s="418"/>
      <c r="WYN7" s="418"/>
      <c r="WYO7" s="418"/>
      <c r="WYP7" s="418"/>
      <c r="WYQ7" s="418"/>
      <c r="WYR7" s="418"/>
      <c r="WYS7" s="418"/>
      <c r="WYT7" s="418"/>
      <c r="WYU7" s="418"/>
      <c r="WYV7" s="418"/>
      <c r="WYW7" s="418"/>
      <c r="WYX7" s="418"/>
      <c r="WYY7" s="418"/>
      <c r="WYZ7" s="418"/>
      <c r="WZA7" s="418"/>
      <c r="WZB7" s="418"/>
      <c r="WZC7" s="418"/>
      <c r="WZD7" s="418"/>
      <c r="WZE7" s="418"/>
      <c r="WZF7" s="418"/>
      <c r="WZG7" s="418"/>
      <c r="WZH7" s="418"/>
      <c r="WZI7" s="418"/>
      <c r="WZJ7" s="418"/>
      <c r="WZK7" s="418"/>
      <c r="WZL7" s="418"/>
      <c r="WZM7" s="418"/>
      <c r="WZN7" s="418"/>
      <c r="WZO7" s="418"/>
      <c r="WZP7" s="418"/>
      <c r="WZQ7" s="418"/>
      <c r="WZR7" s="418"/>
      <c r="WZS7" s="418"/>
      <c r="WZT7" s="418"/>
      <c r="WZU7" s="418"/>
      <c r="WZV7" s="418"/>
      <c r="WZW7" s="418"/>
      <c r="WZX7" s="418"/>
      <c r="WZY7" s="418"/>
      <c r="WZZ7" s="418"/>
      <c r="XAA7" s="418"/>
      <c r="XAB7" s="418"/>
      <c r="XAC7" s="418"/>
      <c r="XAD7" s="418"/>
      <c r="XAE7" s="418"/>
      <c r="XAF7" s="418"/>
      <c r="XAG7" s="418"/>
      <c r="XAH7" s="418"/>
      <c r="XAI7" s="418"/>
      <c r="XAJ7" s="418"/>
      <c r="XAK7" s="418"/>
      <c r="XAL7" s="418"/>
      <c r="XAM7" s="418"/>
      <c r="XAN7" s="418"/>
      <c r="XAO7" s="418"/>
      <c r="XAP7" s="418"/>
      <c r="XAQ7" s="418"/>
      <c r="XAR7" s="418"/>
      <c r="XAS7" s="418"/>
      <c r="XAT7" s="418"/>
      <c r="XAU7" s="418"/>
      <c r="XAV7" s="418"/>
      <c r="XAW7" s="418"/>
      <c r="XAX7" s="418"/>
      <c r="XAY7" s="418"/>
      <c r="XAZ7" s="418"/>
      <c r="XBA7" s="418"/>
      <c r="XBB7" s="418"/>
      <c r="XBC7" s="418"/>
      <c r="XBD7" s="418"/>
      <c r="XBE7" s="418"/>
      <c r="XBF7" s="418"/>
      <c r="XBG7" s="418"/>
      <c r="XBH7" s="418"/>
      <c r="XBI7" s="418"/>
      <c r="XBJ7" s="418"/>
      <c r="XBK7" s="418"/>
      <c r="XBL7" s="418"/>
      <c r="XBM7" s="418"/>
      <c r="XBN7" s="418"/>
      <c r="XBO7" s="418"/>
      <c r="XBP7" s="418"/>
      <c r="XBQ7" s="418"/>
      <c r="XBR7" s="418"/>
      <c r="XBS7" s="418"/>
      <c r="XBT7" s="418"/>
      <c r="XBU7" s="418"/>
      <c r="XBV7" s="418"/>
      <c r="XBW7" s="418"/>
      <c r="XBX7" s="418"/>
      <c r="XBY7" s="418"/>
      <c r="XBZ7" s="418"/>
      <c r="XCA7" s="418"/>
      <c r="XCB7" s="418"/>
      <c r="XCC7" s="418"/>
      <c r="XCD7" s="418"/>
      <c r="XCE7" s="418"/>
      <c r="XCF7" s="418"/>
      <c r="XCG7" s="418"/>
      <c r="XCH7" s="418"/>
      <c r="XCI7" s="418"/>
      <c r="XCJ7" s="418"/>
      <c r="XCK7" s="418"/>
      <c r="XCL7" s="418"/>
      <c r="XCM7" s="418"/>
      <c r="XCN7" s="418"/>
      <c r="XCO7" s="418"/>
      <c r="XCP7" s="418"/>
      <c r="XCQ7" s="418"/>
      <c r="XCR7" s="418"/>
      <c r="XCS7" s="418"/>
      <c r="XCT7" s="418"/>
      <c r="XCU7" s="418"/>
      <c r="XCV7" s="418"/>
      <c r="XCW7" s="418"/>
      <c r="XCX7" s="418"/>
      <c r="XCY7" s="418"/>
      <c r="XCZ7" s="418"/>
      <c r="XDA7" s="418"/>
      <c r="XDB7" s="418"/>
      <c r="XDC7" s="418"/>
      <c r="XDD7" s="418"/>
      <c r="XDE7" s="418"/>
      <c r="XDF7" s="418"/>
      <c r="XDG7" s="418"/>
      <c r="XDH7" s="418"/>
      <c r="XDI7" s="418"/>
      <c r="XDJ7" s="418"/>
      <c r="XDK7" s="418"/>
      <c r="XDL7" s="418"/>
      <c r="XDM7" s="418"/>
      <c r="XDN7" s="418"/>
      <c r="XDO7" s="418"/>
      <c r="XDP7" s="418"/>
      <c r="XDQ7" s="418"/>
      <c r="XDR7" s="418"/>
      <c r="XDS7" s="418"/>
      <c r="XDT7" s="418"/>
      <c r="XDU7" s="418"/>
      <c r="XDV7" s="418"/>
      <c r="XDW7" s="418"/>
      <c r="XDX7" s="418"/>
      <c r="XDY7" s="418"/>
      <c r="XDZ7" s="418"/>
      <c r="XEA7" s="418"/>
      <c r="XEB7" s="418"/>
      <c r="XEC7" s="418"/>
      <c r="XED7" s="418"/>
      <c r="XEE7" s="418"/>
      <c r="XEF7" s="418"/>
      <c r="XEG7" s="418"/>
      <c r="XEH7" s="418"/>
      <c r="XEI7" s="418"/>
      <c r="XEJ7" s="418"/>
      <c r="XEK7" s="418"/>
      <c r="XEL7" s="418"/>
      <c r="XEM7" s="418"/>
      <c r="XEN7" s="418"/>
      <c r="XEO7" s="418"/>
      <c r="XEP7" s="418"/>
      <c r="XEQ7" s="418"/>
      <c r="XER7" s="418"/>
      <c r="XES7" s="418"/>
      <c r="XET7" s="418"/>
      <c r="XEU7" s="418"/>
      <c r="XEV7" s="418"/>
      <c r="XEW7" s="418"/>
      <c r="XEX7" s="418"/>
      <c r="XEY7" s="418"/>
      <c r="XEZ7" s="418"/>
      <c r="XFA7" s="418"/>
      <c r="XFB7" s="418"/>
    </row>
    <row r="8" spans="2:16382" ht="20">
      <c r="B8" s="419"/>
      <c r="C8" s="421"/>
      <c r="D8" s="421"/>
      <c r="E8" s="419"/>
      <c r="F8" s="419"/>
      <c r="G8" s="419"/>
      <c r="H8" s="419"/>
      <c r="I8" s="419"/>
      <c r="J8" s="422"/>
      <c r="K8" s="419"/>
      <c r="L8" s="419"/>
      <c r="M8" s="419"/>
      <c r="N8" s="418"/>
      <c r="O8" s="419"/>
      <c r="P8" s="419"/>
      <c r="Q8" s="440"/>
      <c r="R8" s="419"/>
      <c r="S8" s="419"/>
      <c r="T8" s="419"/>
      <c r="U8" s="419"/>
      <c r="AE8" s="366"/>
    </row>
    <row r="9" spans="2:16382" ht="28">
      <c r="B9" s="1264" t="s">
        <v>763</v>
      </c>
      <c r="C9" s="578"/>
      <c r="D9" s="578"/>
      <c r="E9" s="579"/>
      <c r="F9" s="579"/>
      <c r="G9" s="579"/>
      <c r="H9" s="579"/>
      <c r="I9" s="579"/>
      <c r="J9" s="579"/>
      <c r="K9" s="579"/>
      <c r="L9" s="580"/>
      <c r="M9" s="580"/>
      <c r="N9" s="581"/>
      <c r="O9" s="582"/>
      <c r="P9" s="583"/>
      <c r="Q9" s="442"/>
      <c r="R9" s="441"/>
      <c r="S9" s="441"/>
      <c r="T9" s="441"/>
      <c r="U9" s="441"/>
    </row>
    <row r="10" spans="2:16382" ht="69" customHeight="1">
      <c r="B10" s="1589" t="s">
        <v>854</v>
      </c>
      <c r="C10" s="1585" t="s">
        <v>485</v>
      </c>
      <c r="D10" s="1585" t="s">
        <v>852</v>
      </c>
      <c r="E10" s="1585" t="s">
        <v>486</v>
      </c>
      <c r="F10" s="584" t="s">
        <v>1469</v>
      </c>
      <c r="G10" s="1585" t="s">
        <v>487</v>
      </c>
      <c r="H10" s="1585" t="s">
        <v>1206</v>
      </c>
      <c r="I10" s="1585" t="s">
        <v>1207</v>
      </c>
      <c r="J10" s="1585" t="s">
        <v>1231</v>
      </c>
      <c r="K10" s="584" t="s">
        <v>1469</v>
      </c>
      <c r="L10" s="1236" t="s">
        <v>488</v>
      </c>
      <c r="M10" s="600" t="str">
        <f>K10</f>
        <v>RAP 
Ciclo 25/26</v>
      </c>
      <c r="N10" s="694"/>
      <c r="O10" s="1583" t="str">
        <f>F10</f>
        <v>RAP 
Ciclo 25/26</v>
      </c>
      <c r="P10" s="1585" t="s">
        <v>1288</v>
      </c>
      <c r="Q10" s="443"/>
      <c r="R10" s="1587" t="s">
        <v>1178</v>
      </c>
      <c r="S10" s="1598" t="s">
        <v>1208</v>
      </c>
      <c r="T10" s="1598" t="s">
        <v>1209</v>
      </c>
      <c r="U10" s="1598" t="s">
        <v>1210</v>
      </c>
      <c r="V10" s="1598" t="s">
        <v>1211</v>
      </c>
      <c r="W10" s="1069" t="s">
        <v>1212</v>
      </c>
      <c r="X10" s="1069" t="s">
        <v>1213</v>
      </c>
      <c r="Y10" s="1598" t="s">
        <v>1214</v>
      </c>
      <c r="AA10" s="441"/>
      <c r="AB10" s="441"/>
      <c r="AC10" s="441"/>
    </row>
    <row r="11" spans="2:16382" s="1074" customFormat="1" ht="21" customHeight="1">
      <c r="B11" s="1590"/>
      <c r="C11" s="1586"/>
      <c r="D11" s="1586"/>
      <c r="E11" s="1586"/>
      <c r="F11" s="1070" t="s">
        <v>1215</v>
      </c>
      <c r="G11" s="1586"/>
      <c r="H11" s="1586"/>
      <c r="I11" s="1586"/>
      <c r="J11" s="1586"/>
      <c r="K11" s="1070" t="s">
        <v>1215</v>
      </c>
      <c r="L11" s="1071" t="s">
        <v>34</v>
      </c>
      <c r="M11" s="1070" t="s">
        <v>1216</v>
      </c>
      <c r="N11" s="1072"/>
      <c r="O11" s="1584"/>
      <c r="P11" s="1586"/>
      <c r="Q11" s="444"/>
      <c r="R11" s="1588"/>
      <c r="S11" s="1599"/>
      <c r="T11" s="1599"/>
      <c r="U11" s="1599"/>
      <c r="V11" s="1599"/>
      <c r="W11" s="1073"/>
      <c r="X11" s="1073"/>
      <c r="Y11" s="1599"/>
      <c r="AA11" s="441"/>
      <c r="AB11" s="441"/>
      <c r="AC11" s="441"/>
    </row>
    <row r="12" spans="2:16382" ht="22.5" customHeight="1">
      <c r="B12" s="1591" t="s">
        <v>1359</v>
      </c>
      <c r="C12" s="1591" t="s">
        <v>490</v>
      </c>
      <c r="D12" s="691" t="s">
        <v>691</v>
      </c>
      <c r="E12" s="1593" t="s">
        <v>489</v>
      </c>
      <c r="F12" s="693">
        <v>812.91762190000406</v>
      </c>
      <c r="G12" s="693">
        <v>43.245542585802738</v>
      </c>
      <c r="H12" s="693">
        <v>0</v>
      </c>
      <c r="I12" s="1075">
        <v>0</v>
      </c>
      <c r="J12" s="693">
        <v>-21.627139949228674</v>
      </c>
      <c r="K12" s="693">
        <v>834.53602453657811</v>
      </c>
      <c r="L12" s="1595">
        <f>80113.6439600001/1000</f>
        <v>80.113643960000104</v>
      </c>
      <c r="M12" s="693">
        <v>914.64966849657822</v>
      </c>
      <c r="N12" s="693"/>
      <c r="O12" s="693">
        <f>F12</f>
        <v>812.91762190000406</v>
      </c>
      <c r="P12" s="692">
        <f>IFERROR(K12/O12-1,"N.A")</f>
        <v>2.6593595776711165E-2</v>
      </c>
      <c r="Q12" s="446"/>
      <c r="R12" s="447"/>
      <c r="S12" s="447"/>
      <c r="T12" s="447"/>
      <c r="U12" s="447"/>
      <c r="V12" s="447"/>
      <c r="W12" s="447"/>
      <c r="X12" s="447"/>
      <c r="Y12" s="447"/>
      <c r="AA12" s="441"/>
      <c r="AB12" s="441"/>
      <c r="AC12" s="441"/>
    </row>
    <row r="13" spans="2:16382" ht="22.5" customHeight="1">
      <c r="B13" s="1591"/>
      <c r="C13" s="1591"/>
      <c r="D13" s="691" t="s">
        <v>1206</v>
      </c>
      <c r="E13" s="1593"/>
      <c r="F13" s="693">
        <v>682.24270261000038</v>
      </c>
      <c r="G13" s="693">
        <v>36.293906116360667</v>
      </c>
      <c r="H13" s="693">
        <v>94.719623458150778</v>
      </c>
      <c r="I13" s="1075">
        <v>0</v>
      </c>
      <c r="J13" s="693">
        <v>0</v>
      </c>
      <c r="K13" s="693">
        <v>813.25623218451176</v>
      </c>
      <c r="L13" s="1596"/>
      <c r="M13" s="693">
        <v>813.25623218451176</v>
      </c>
      <c r="N13" s="693">
        <v>0</v>
      </c>
      <c r="O13" s="693">
        <f>F13</f>
        <v>682.24270261000038</v>
      </c>
      <c r="P13" s="692">
        <f>IFERROR(K13/O13-1,"N.A")</f>
        <v>0.19203361072724356</v>
      </c>
      <c r="Q13" s="446"/>
      <c r="R13" s="1076">
        <f>SUM(S13:Y13)</f>
        <v>-272.0219915740945</v>
      </c>
      <c r="S13" s="1076">
        <f>'RTP 059'!$C$30*(1+$P$6)</f>
        <v>-277.4360388404815</v>
      </c>
      <c r="T13" s="1076">
        <f>'RTP 059'!$C$35*(1+$P$6)</f>
        <v>90.307308858709121</v>
      </c>
      <c r="U13" s="1076">
        <f>'RTP 059'!$C$38*(1+$P$6)</f>
        <v>3.613994458600339</v>
      </c>
      <c r="V13" s="1076">
        <f>'RTP 059'!$C$40*(1+$P$6)</f>
        <v>37.646192017677926</v>
      </c>
      <c r="W13" s="1077">
        <v>-158.08336699000003</v>
      </c>
      <c r="X13" s="1076">
        <v>1.30545376</v>
      </c>
      <c r="Y13" s="1076">
        <v>30.624465161399733</v>
      </c>
      <c r="AA13" s="1078"/>
      <c r="AB13" s="441"/>
      <c r="AC13" s="441"/>
    </row>
    <row r="14" spans="2:16382" ht="22.5" customHeight="1">
      <c r="B14" s="1591"/>
      <c r="C14" s="1592"/>
      <c r="D14" s="1079" t="s">
        <v>15</v>
      </c>
      <c r="E14" s="1594"/>
      <c r="F14" s="1081">
        <v>2104.6387313599998</v>
      </c>
      <c r="G14" s="1081">
        <v>111.96244420440736</v>
      </c>
      <c r="H14" s="1081">
        <v>-0.49843834650206564</v>
      </c>
      <c r="I14" s="1080">
        <v>0</v>
      </c>
      <c r="J14" s="1081">
        <v>-316.96147453893019</v>
      </c>
      <c r="K14" s="1081">
        <v>1899.141262678975</v>
      </c>
      <c r="L14" s="1597"/>
      <c r="M14" s="1081">
        <v>1899.141262678975</v>
      </c>
      <c r="N14" s="693"/>
      <c r="O14" s="1081">
        <f>F14</f>
        <v>2104.6387313599998</v>
      </c>
      <c r="P14" s="1082">
        <f>IFERROR(K14/O14-1,"N.A")</f>
        <v>-9.7640257978258371E-2</v>
      </c>
      <c r="Q14" s="446"/>
      <c r="R14" s="1083" t="s">
        <v>553</v>
      </c>
      <c r="S14" s="441"/>
      <c r="T14" s="1078">
        <v>-2.476</v>
      </c>
      <c r="U14" s="1078">
        <v>0.05</v>
      </c>
      <c r="V14" s="1078">
        <v>0.5</v>
      </c>
      <c r="W14" s="1084"/>
      <c r="X14" s="1085"/>
      <c r="Y14" s="441"/>
      <c r="Z14" s="1078"/>
      <c r="AA14" s="441"/>
      <c r="AB14" s="441"/>
      <c r="AC14" s="441"/>
    </row>
    <row r="15" spans="2:16382" ht="22.5" customHeight="1">
      <c r="B15" s="1591"/>
      <c r="C15" s="691" t="s">
        <v>508</v>
      </c>
      <c r="D15" s="691" t="s">
        <v>136</v>
      </c>
      <c r="E15" s="691" t="s">
        <v>489</v>
      </c>
      <c r="F15" s="693">
        <v>222.97809790000002</v>
      </c>
      <c r="G15" s="693">
        <v>11.861975394133962</v>
      </c>
      <c r="H15" s="693">
        <v>0</v>
      </c>
      <c r="I15" s="693">
        <v>0</v>
      </c>
      <c r="J15" s="693">
        <v>0</v>
      </c>
      <c r="K15" s="693">
        <v>234.84007329413399</v>
      </c>
      <c r="L15" s="693">
        <v>-8.4367794299999996</v>
      </c>
      <c r="M15" s="693">
        <f>SUM(L15,K15)</f>
        <v>226.40329386413399</v>
      </c>
      <c r="N15" s="693"/>
      <c r="O15" s="693">
        <f>F15</f>
        <v>222.97809790000002</v>
      </c>
      <c r="P15" s="692">
        <f>IFERROR(K15/O15-1,"N.A")</f>
        <v>5.3197939644519465E-2</v>
      </c>
      <c r="Q15" s="446"/>
      <c r="R15" s="1078"/>
      <c r="S15" s="441"/>
      <c r="T15" s="441"/>
      <c r="U15" s="441"/>
      <c r="V15" s="441"/>
      <c r="W15" s="441"/>
      <c r="X15" s="441"/>
      <c r="Y15" s="441"/>
      <c r="Z15" s="441"/>
      <c r="AA15" s="441"/>
      <c r="AB15" s="441"/>
      <c r="AC15" s="441"/>
    </row>
    <row r="16" spans="2:16382" ht="23">
      <c r="B16" s="586" t="s">
        <v>764</v>
      </c>
      <c r="C16" s="587"/>
      <c r="D16" s="587"/>
      <c r="E16" s="588"/>
      <c r="F16" s="587">
        <f t="shared" ref="F16" si="0">SUM(F12:F15)</f>
        <v>3822.7771537700046</v>
      </c>
      <c r="G16" s="587">
        <f t="shared" ref="G16:M16" si="1">SUM(G12:G15)</f>
        <v>203.36386830070475</v>
      </c>
      <c r="H16" s="587">
        <f t="shared" si="1"/>
        <v>94.221185111648708</v>
      </c>
      <c r="I16" s="587">
        <f t="shared" si="1"/>
        <v>0</v>
      </c>
      <c r="J16" s="587">
        <f t="shared" si="1"/>
        <v>-338.58861448815884</v>
      </c>
      <c r="K16" s="587">
        <f t="shared" si="1"/>
        <v>3781.7735926941991</v>
      </c>
      <c r="L16" s="587">
        <f t="shared" si="1"/>
        <v>71.676864530000103</v>
      </c>
      <c r="M16" s="587">
        <f t="shared" si="1"/>
        <v>3853.4504572241985</v>
      </c>
      <c r="N16" s="589"/>
      <c r="O16" s="587">
        <f>F16</f>
        <v>3822.7771537700046</v>
      </c>
      <c r="P16" s="590">
        <f>IFERROR(K16/O16-1,"N.A")</f>
        <v>-1.0726118585114963E-2</v>
      </c>
      <c r="Q16" s="446"/>
      <c r="R16" s="441"/>
      <c r="S16" s="441"/>
      <c r="T16" s="441"/>
      <c r="U16" s="441"/>
      <c r="V16" s="441"/>
      <c r="W16" s="441"/>
      <c r="X16" s="441"/>
      <c r="Y16" s="441"/>
      <c r="Z16" s="441"/>
      <c r="AA16" s="441"/>
      <c r="AB16" s="441"/>
      <c r="AC16" s="441"/>
    </row>
    <row r="17" spans="2:29" ht="22.5">
      <c r="B17" s="591"/>
      <c r="C17" s="592"/>
      <c r="D17" s="592"/>
      <c r="E17" s="593"/>
      <c r="F17" s="596"/>
      <c r="G17" s="595"/>
      <c r="H17" s="594"/>
      <c r="I17" s="594"/>
      <c r="J17" s="596"/>
      <c r="K17" s="596"/>
      <c r="L17" s="591"/>
      <c r="M17" s="596"/>
      <c r="N17" s="581"/>
      <c r="O17" s="591"/>
      <c r="P17" s="597"/>
      <c r="Q17" s="446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</row>
    <row r="18" spans="2:29" ht="28">
      <c r="B18" s="1264" t="s">
        <v>761</v>
      </c>
      <c r="C18" s="598"/>
      <c r="D18" s="598"/>
      <c r="E18" s="578"/>
      <c r="F18" s="599"/>
      <c r="G18" s="579"/>
      <c r="H18" s="579"/>
      <c r="I18" s="579"/>
      <c r="J18" s="599"/>
      <c r="K18" s="599"/>
      <c r="L18" s="579"/>
      <c r="M18" s="599"/>
      <c r="N18" s="581"/>
      <c r="O18" s="582"/>
      <c r="P18" s="583"/>
      <c r="Q18" s="446"/>
      <c r="R18" s="441"/>
      <c r="S18" s="441"/>
      <c r="T18" s="441"/>
      <c r="U18" s="441"/>
      <c r="V18" s="441"/>
      <c r="W18" s="441"/>
      <c r="X18" s="441"/>
      <c r="Y18" s="441"/>
      <c r="Z18" s="441"/>
      <c r="AA18" s="441"/>
      <c r="AB18" s="441"/>
      <c r="AC18" s="441"/>
    </row>
    <row r="19" spans="2:29" ht="69" customHeight="1">
      <c r="B19" s="1589" t="s">
        <v>854</v>
      </c>
      <c r="C19" s="1583" t="s">
        <v>485</v>
      </c>
      <c r="D19" s="1583" t="s">
        <v>852</v>
      </c>
      <c r="E19" s="1585" t="s">
        <v>486</v>
      </c>
      <c r="F19" s="584" t="s">
        <v>1469</v>
      </c>
      <c r="G19" s="1585" t="s">
        <v>487</v>
      </c>
      <c r="H19" s="1585" t="s">
        <v>1206</v>
      </c>
      <c r="I19" s="1585" t="s">
        <v>1207</v>
      </c>
      <c r="J19" s="1583" t="s">
        <v>1228</v>
      </c>
      <c r="K19" s="584" t="s">
        <v>1469</v>
      </c>
      <c r="L19" s="1236" t="s">
        <v>488</v>
      </c>
      <c r="M19" s="600" t="str">
        <f>K19</f>
        <v>RAP 
Ciclo 25/26</v>
      </c>
      <c r="N19" s="581"/>
      <c r="O19" s="1585" t="str">
        <f>F19</f>
        <v>RAP 
Ciclo 25/26</v>
      </c>
      <c r="P19" s="1585" t="s">
        <v>1288</v>
      </c>
      <c r="Q19" s="446"/>
      <c r="R19" s="1253" t="s">
        <v>1487</v>
      </c>
      <c r="S19" s="1254">
        <f ca="1">SUMIF(C:J,"IGP-M",M:M)</f>
        <v>19.28917371</v>
      </c>
      <c r="T19" s="1149">
        <f ca="1">S19/S23</f>
        <v>3.0265410265242036E-3</v>
      </c>
      <c r="U19" s="441"/>
      <c r="V19" s="441"/>
      <c r="W19" s="441"/>
      <c r="X19" s="441"/>
      <c r="Y19" s="441"/>
      <c r="Z19" s="441"/>
      <c r="AA19" s="441"/>
      <c r="AB19" s="441"/>
      <c r="AC19" s="441"/>
    </row>
    <row r="20" spans="2:29" s="1074" customFormat="1" ht="21" customHeight="1">
      <c r="B20" s="1590"/>
      <c r="C20" s="1584"/>
      <c r="D20" s="1584"/>
      <c r="E20" s="1586"/>
      <c r="F20" s="1070" t="s">
        <v>1215</v>
      </c>
      <c r="G20" s="1586"/>
      <c r="H20" s="1586"/>
      <c r="I20" s="1586"/>
      <c r="J20" s="1584"/>
      <c r="K20" s="1070" t="s">
        <v>1215</v>
      </c>
      <c r="L20" s="1071" t="s">
        <v>34</v>
      </c>
      <c r="M20" s="1070" t="s">
        <v>1216</v>
      </c>
      <c r="N20" s="418"/>
      <c r="O20" s="1586"/>
      <c r="P20" s="1586"/>
      <c r="Q20" s="446"/>
      <c r="R20" s="1253" t="s">
        <v>489</v>
      </c>
      <c r="S20" s="1254">
        <f ca="1">SUMIF(C:J,"IPCA",K:K)</f>
        <v>4083.1441180973911</v>
      </c>
      <c r="T20" s="1255">
        <f ca="1">S20/S23</f>
        <v>0.64066006021948685</v>
      </c>
      <c r="U20" s="441"/>
      <c r="V20" s="441"/>
      <c r="W20" s="441"/>
      <c r="X20" s="441"/>
      <c r="Y20" s="441"/>
      <c r="Z20" s="441"/>
      <c r="AA20" s="441"/>
      <c r="AB20" s="441"/>
      <c r="AC20" s="441"/>
    </row>
    <row r="21" spans="2:29" ht="23">
      <c r="B21" s="586" t="s">
        <v>491</v>
      </c>
      <c r="C21" s="587"/>
      <c r="D21" s="587"/>
      <c r="E21" s="588"/>
      <c r="F21" s="601">
        <f t="shared" ref="F21" si="2">SUM(F22:F43)</f>
        <v>713.05308045000015</v>
      </c>
      <c r="G21" s="601">
        <f t="shared" ref="G21:M21" si="3">SUM(G22:G43)</f>
        <v>38.261171277297798</v>
      </c>
      <c r="H21" s="601">
        <f t="shared" si="3"/>
        <v>11.960580780000001</v>
      </c>
      <c r="I21" s="601">
        <f t="shared" si="3"/>
        <v>2.5506298535633372</v>
      </c>
      <c r="J21" s="601">
        <f t="shared" si="3"/>
        <v>-1.0016799999997019E-3</v>
      </c>
      <c r="K21" s="601">
        <f t="shared" si="3"/>
        <v>765.82446068086108</v>
      </c>
      <c r="L21" s="601">
        <f t="shared" si="3"/>
        <v>-18.262909159999996</v>
      </c>
      <c r="M21" s="601">
        <f t="shared" si="3"/>
        <v>747.56155152086126</v>
      </c>
      <c r="N21" s="602"/>
      <c r="O21" s="601">
        <f>SUM(O22:O43)</f>
        <v>713.05308045000015</v>
      </c>
      <c r="P21" s="603">
        <f t="shared" ref="P21:P44" si="4">IFERROR(K21/O21-1,"N.A")</f>
        <v>7.4007646383853265E-2</v>
      </c>
      <c r="Q21" s="446"/>
      <c r="R21" s="1251" t="s">
        <v>1488</v>
      </c>
      <c r="S21" s="1252">
        <f>K58-K31</f>
        <v>5330.3696361603816</v>
      </c>
      <c r="T21" s="1255">
        <f>S21/S23</f>
        <v>0.83635424891294052</v>
      </c>
      <c r="U21" s="441"/>
      <c r="V21" s="441"/>
      <c r="W21" s="441"/>
      <c r="X21" s="441"/>
      <c r="Y21" s="441"/>
      <c r="Z21" s="441"/>
      <c r="AA21" s="441"/>
      <c r="AB21" s="441"/>
      <c r="AC21" s="441"/>
    </row>
    <row r="22" spans="2:29" ht="22.5">
      <c r="B22" s="604" t="s">
        <v>813</v>
      </c>
      <c r="C22" s="605" t="s">
        <v>507</v>
      </c>
      <c r="D22" s="605" t="s">
        <v>856</v>
      </c>
      <c r="E22" s="606" t="s">
        <v>489</v>
      </c>
      <c r="F22" s="607">
        <v>75.933905249999967</v>
      </c>
      <c r="G22" s="607">
        <v>4.0395273084621603</v>
      </c>
      <c r="H22" s="607">
        <v>3.2635343600000004</v>
      </c>
      <c r="I22" s="607">
        <v>0</v>
      </c>
      <c r="J22" s="607">
        <v>0</v>
      </c>
      <c r="K22" s="607">
        <v>83.236966918462116</v>
      </c>
      <c r="L22" s="607">
        <v>-3.7461811899999997</v>
      </c>
      <c r="M22" s="607">
        <f t="shared" ref="M22:M43" si="5">SUM(L22,K22)</f>
        <v>79.490785728462114</v>
      </c>
      <c r="N22" s="602"/>
      <c r="O22" s="607">
        <f t="shared" ref="O22:O43" si="6">F22</f>
        <v>75.933905249999967</v>
      </c>
      <c r="P22" s="608">
        <f t="shared" si="4"/>
        <v>9.6176558342653484E-2</v>
      </c>
      <c r="Q22" s="451"/>
      <c r="R22" s="1259" t="s">
        <v>1489</v>
      </c>
      <c r="S22" s="1260">
        <f>S23-S21</f>
        <v>1042.9699422402555</v>
      </c>
      <c r="T22" s="1261">
        <f>S22/S23</f>
        <v>0.1636457510870595</v>
      </c>
      <c r="U22" s="441"/>
      <c r="V22" s="441"/>
      <c r="W22" s="441"/>
      <c r="X22" s="448"/>
      <c r="Y22" s="448"/>
      <c r="Z22" s="448"/>
      <c r="AA22" s="448"/>
      <c r="AB22" s="448"/>
      <c r="AC22" s="448"/>
    </row>
    <row r="23" spans="2:29" ht="22.5">
      <c r="B23" s="609" t="s">
        <v>1047</v>
      </c>
      <c r="C23" s="610" t="s">
        <v>513</v>
      </c>
      <c r="D23" s="610" t="s">
        <v>880</v>
      </c>
      <c r="E23" s="611" t="s">
        <v>489</v>
      </c>
      <c r="F23" s="612">
        <v>68.467068829999988</v>
      </c>
      <c r="G23" s="612">
        <v>3.6423069952555016</v>
      </c>
      <c r="H23" s="612">
        <v>0</v>
      </c>
      <c r="I23" s="612">
        <v>0</v>
      </c>
      <c r="J23" s="612">
        <v>0</v>
      </c>
      <c r="K23" s="612">
        <v>72.109375825255484</v>
      </c>
      <c r="L23" s="612">
        <v>-2.8950247899999995</v>
      </c>
      <c r="M23" s="612">
        <f t="shared" si="5"/>
        <v>69.21435103525549</v>
      </c>
      <c r="N23" s="602"/>
      <c r="O23" s="612">
        <f t="shared" si="6"/>
        <v>68.467068829999988</v>
      </c>
      <c r="P23" s="613">
        <f t="shared" si="4"/>
        <v>5.3197939644519465E-2</v>
      </c>
      <c r="Q23" s="446"/>
      <c r="R23" s="1256" t="s">
        <v>34</v>
      </c>
      <c r="S23" s="1257">
        <f>K75</f>
        <v>6373.339578400637</v>
      </c>
      <c r="T23" s="1258"/>
      <c r="U23" s="448"/>
      <c r="V23" s="448"/>
      <c r="W23" s="448"/>
      <c r="X23" s="448"/>
      <c r="Y23" s="448"/>
      <c r="Z23" s="448"/>
      <c r="AA23" s="448"/>
      <c r="AB23" s="448"/>
      <c r="AC23" s="448"/>
    </row>
    <row r="24" spans="2:29" ht="22.5">
      <c r="B24" s="604" t="s">
        <v>812</v>
      </c>
      <c r="C24" s="605" t="s">
        <v>505</v>
      </c>
      <c r="D24" s="605" t="s">
        <v>857</v>
      </c>
      <c r="E24" s="606" t="s">
        <v>489</v>
      </c>
      <c r="F24" s="607">
        <v>67.218498099999991</v>
      </c>
      <c r="G24" s="607">
        <v>3.5758856049190482</v>
      </c>
      <c r="H24" s="607">
        <v>0</v>
      </c>
      <c r="I24" s="607">
        <v>0</v>
      </c>
      <c r="J24" s="607">
        <v>0</v>
      </c>
      <c r="K24" s="607">
        <v>70.794383704919042</v>
      </c>
      <c r="L24" s="607">
        <v>-2.1644161</v>
      </c>
      <c r="M24" s="607">
        <f t="shared" si="5"/>
        <v>68.629967604919045</v>
      </c>
      <c r="N24" s="602"/>
      <c r="O24" s="607">
        <f t="shared" si="6"/>
        <v>67.218498099999991</v>
      </c>
      <c r="P24" s="608">
        <f t="shared" si="4"/>
        <v>5.3197939644519465E-2</v>
      </c>
      <c r="Q24" s="446"/>
      <c r="R24" s="441"/>
      <c r="S24" s="441"/>
      <c r="T24" s="441"/>
      <c r="U24" s="441"/>
      <c r="V24" s="441"/>
      <c r="W24" s="441"/>
      <c r="X24" s="448"/>
      <c r="Y24" s="448"/>
      <c r="Z24" s="448"/>
      <c r="AA24" s="448"/>
      <c r="AB24" s="448"/>
      <c r="AC24" s="448"/>
    </row>
    <row r="25" spans="2:29" ht="22.5">
      <c r="B25" s="1600" t="s">
        <v>438</v>
      </c>
      <c r="C25" s="614" t="s">
        <v>492</v>
      </c>
      <c r="D25" s="614" t="s">
        <v>438</v>
      </c>
      <c r="E25" s="585" t="s">
        <v>489</v>
      </c>
      <c r="F25" s="615">
        <v>14.006448589999998</v>
      </c>
      <c r="G25" s="615">
        <v>0.74511420672488515</v>
      </c>
      <c r="H25" s="615">
        <v>0.67924726000000013</v>
      </c>
      <c r="I25" s="615">
        <v>0</v>
      </c>
      <c r="J25" s="615">
        <v>0</v>
      </c>
      <c r="K25" s="615">
        <v>15.430810056724884</v>
      </c>
      <c r="L25" s="615">
        <v>2.3977627699999999</v>
      </c>
      <c r="M25" s="615">
        <f t="shared" si="5"/>
        <v>17.828572826724884</v>
      </c>
      <c r="N25" s="602"/>
      <c r="O25" s="615">
        <f t="shared" si="6"/>
        <v>14.006448589999998</v>
      </c>
      <c r="P25" s="616">
        <f t="shared" si="4"/>
        <v>0.1016932634687866</v>
      </c>
      <c r="Q25" s="446"/>
      <c r="R25" s="448"/>
      <c r="S25" s="448"/>
      <c r="T25" s="448"/>
      <c r="U25" s="448"/>
      <c r="V25" s="441"/>
      <c r="W25" s="441"/>
      <c r="X25" s="441"/>
      <c r="Y25" s="441"/>
      <c r="Z25" s="441"/>
      <c r="AA25" s="441"/>
      <c r="AB25" s="441"/>
      <c r="AC25" s="441"/>
    </row>
    <row r="26" spans="2:29" ht="22.5">
      <c r="B26" s="1600"/>
      <c r="C26" s="617" t="s">
        <v>518</v>
      </c>
      <c r="D26" s="617" t="s">
        <v>1229</v>
      </c>
      <c r="E26" s="585" t="s">
        <v>489</v>
      </c>
      <c r="F26" s="615">
        <v>43.75154297000001</v>
      </c>
      <c r="G26" s="615">
        <v>2.3274919422726619</v>
      </c>
      <c r="H26" s="615">
        <v>0</v>
      </c>
      <c r="I26" s="615">
        <v>6.1866137727335097E-2</v>
      </c>
      <c r="J26" s="615">
        <v>0</v>
      </c>
      <c r="K26" s="615">
        <v>46.140901050000011</v>
      </c>
      <c r="L26" s="615">
        <v>-1.73415071</v>
      </c>
      <c r="M26" s="615">
        <f t="shared" si="5"/>
        <v>44.406750340000009</v>
      </c>
      <c r="N26" s="602"/>
      <c r="O26" s="618">
        <f t="shared" si="6"/>
        <v>43.75154297000001</v>
      </c>
      <c r="P26" s="619">
        <f t="shared" si="4"/>
        <v>5.4611972922608887E-2</v>
      </c>
      <c r="Q26" s="535"/>
      <c r="R26" s="448"/>
      <c r="S26" s="448"/>
      <c r="T26" s="448"/>
      <c r="U26" s="448"/>
      <c r="V26" s="441"/>
      <c r="W26" s="441"/>
      <c r="X26" s="441"/>
      <c r="Y26" s="441"/>
      <c r="Z26" s="441"/>
      <c r="AA26" s="441"/>
      <c r="AB26" s="441"/>
      <c r="AC26" s="441"/>
    </row>
    <row r="27" spans="2:29" ht="22.5">
      <c r="B27" s="604" t="s">
        <v>439</v>
      </c>
      <c r="C27" s="605" t="s">
        <v>500</v>
      </c>
      <c r="D27" s="605" t="str">
        <f>B27</f>
        <v>IENNE</v>
      </c>
      <c r="E27" s="606" t="s">
        <v>489</v>
      </c>
      <c r="F27" s="607">
        <v>67.786424949999997</v>
      </c>
      <c r="G27" s="607">
        <v>3.6060981432078507</v>
      </c>
      <c r="H27" s="607">
        <v>0</v>
      </c>
      <c r="I27" s="607">
        <v>0</v>
      </c>
      <c r="J27" s="607">
        <v>0</v>
      </c>
      <c r="K27" s="607">
        <v>71.392523093207842</v>
      </c>
      <c r="L27" s="607">
        <v>-2.3989813800000004</v>
      </c>
      <c r="M27" s="607">
        <f t="shared" si="5"/>
        <v>68.993541713207847</v>
      </c>
      <c r="N27" s="602"/>
      <c r="O27" s="607">
        <f t="shared" si="6"/>
        <v>67.786424949999997</v>
      </c>
      <c r="P27" s="608">
        <f t="shared" si="4"/>
        <v>5.3197939644519465E-2</v>
      </c>
      <c r="Q27" s="446"/>
      <c r="R27" s="441"/>
      <c r="S27" s="441"/>
      <c r="T27" s="441"/>
      <c r="U27" s="441"/>
      <c r="V27" s="441"/>
      <c r="W27" s="441"/>
      <c r="X27" s="447"/>
      <c r="Y27" s="447"/>
      <c r="Z27" s="447"/>
      <c r="AA27" s="447"/>
      <c r="AB27" s="447"/>
      <c r="AC27" s="447"/>
    </row>
    <row r="28" spans="2:29" ht="22.5">
      <c r="B28" s="609" t="s">
        <v>808</v>
      </c>
      <c r="C28" s="610" t="s">
        <v>534</v>
      </c>
      <c r="D28" s="610" t="s">
        <v>858</v>
      </c>
      <c r="E28" s="611" t="s">
        <v>489</v>
      </c>
      <c r="F28" s="612">
        <v>56.997055299999992</v>
      </c>
      <c r="G28" s="612">
        <v>3.03212590776474</v>
      </c>
      <c r="H28" s="612">
        <v>0</v>
      </c>
      <c r="I28" s="612">
        <v>2.4077997135918183</v>
      </c>
      <c r="J28" s="612">
        <v>0</v>
      </c>
      <c r="K28" s="612">
        <v>62.43698092135655</v>
      </c>
      <c r="L28" s="612">
        <v>0.74698911000000046</v>
      </c>
      <c r="M28" s="612">
        <f t="shared" si="5"/>
        <v>63.183970031356552</v>
      </c>
      <c r="N28" s="602"/>
      <c r="O28" s="612">
        <f t="shared" si="6"/>
        <v>56.997055299999992</v>
      </c>
      <c r="P28" s="613">
        <f t="shared" si="4"/>
        <v>9.5442222281903799E-2</v>
      </c>
      <c r="Q28" s="446"/>
      <c r="R28" s="452" t="s">
        <v>850</v>
      </c>
      <c r="S28" s="447"/>
      <c r="T28" s="447"/>
      <c r="U28" s="447"/>
      <c r="V28" s="441"/>
      <c r="W28" s="441"/>
      <c r="X28" s="452" t="s">
        <v>851</v>
      </c>
      <c r="Y28" s="447"/>
      <c r="Z28" s="456"/>
      <c r="AA28" s="447"/>
      <c r="AB28" s="447"/>
      <c r="AC28" s="447"/>
    </row>
    <row r="29" spans="2:29" ht="22.5" customHeight="1">
      <c r="B29" s="604" t="s">
        <v>855</v>
      </c>
      <c r="C29" s="605" t="s">
        <v>496</v>
      </c>
      <c r="D29" s="605" t="s">
        <v>859</v>
      </c>
      <c r="E29" s="606" t="s">
        <v>489</v>
      </c>
      <c r="F29" s="607">
        <v>65.782485719999997</v>
      </c>
      <c r="G29" s="607">
        <v>3.4994927049990259</v>
      </c>
      <c r="H29" s="607">
        <v>8.0177991599999991</v>
      </c>
      <c r="I29" s="607">
        <v>0</v>
      </c>
      <c r="J29" s="607">
        <v>-1.0016799999997019E-3</v>
      </c>
      <c r="K29" s="607">
        <v>77.298775904999019</v>
      </c>
      <c r="L29" s="607">
        <v>-3.0757121000000001</v>
      </c>
      <c r="M29" s="607">
        <f t="shared" si="5"/>
        <v>74.223063804999015</v>
      </c>
      <c r="N29" s="602"/>
      <c r="O29" s="607">
        <f t="shared" si="6"/>
        <v>65.782485719999997</v>
      </c>
      <c r="P29" s="608">
        <f t="shared" si="4"/>
        <v>0.17506620582897336</v>
      </c>
      <c r="Q29" s="446"/>
      <c r="R29" s="1603" t="s">
        <v>793</v>
      </c>
      <c r="S29" s="1601" t="str">
        <f>$F$10</f>
        <v>RAP 
Ciclo 25/26</v>
      </c>
      <c r="T29" s="1601" t="str">
        <f>$K$10</f>
        <v>RAP 
Ciclo 25/26</v>
      </c>
      <c r="U29" s="1601" t="s">
        <v>806</v>
      </c>
      <c r="V29" s="1601" t="s">
        <v>791</v>
      </c>
      <c r="W29" s="441"/>
      <c r="X29" s="1603" t="s">
        <v>793</v>
      </c>
      <c r="Y29" s="1601" t="str">
        <f>$F$10</f>
        <v>RAP 
Ciclo 25/26</v>
      </c>
      <c r="Z29" s="1601" t="str">
        <f>$K$10</f>
        <v>RAP 
Ciclo 25/26</v>
      </c>
      <c r="AA29" s="1601" t="s">
        <v>1020</v>
      </c>
      <c r="AB29" s="1601" t="s">
        <v>1021</v>
      </c>
      <c r="AC29" s="1601" t="s">
        <v>791</v>
      </c>
    </row>
    <row r="30" spans="2:29" ht="22.5">
      <c r="B30" s="609" t="s">
        <v>814</v>
      </c>
      <c r="C30" s="610" t="s">
        <v>516</v>
      </c>
      <c r="D30" s="610" t="s">
        <v>860</v>
      </c>
      <c r="E30" s="611" t="s">
        <v>489</v>
      </c>
      <c r="F30" s="612">
        <v>53.444738270000002</v>
      </c>
      <c r="G30" s="612">
        <v>2.8431499608046016</v>
      </c>
      <c r="H30" s="612">
        <v>0</v>
      </c>
      <c r="I30" s="612">
        <v>0</v>
      </c>
      <c r="J30" s="612">
        <v>0</v>
      </c>
      <c r="K30" s="612">
        <v>56.287888230804604</v>
      </c>
      <c r="L30" s="612">
        <v>-1.9548429300000001</v>
      </c>
      <c r="M30" s="612">
        <f t="shared" si="5"/>
        <v>54.333045300804606</v>
      </c>
      <c r="N30" s="602"/>
      <c r="O30" s="612">
        <f t="shared" si="6"/>
        <v>53.444738270000002</v>
      </c>
      <c r="P30" s="613">
        <f t="shared" si="4"/>
        <v>5.3197939644519465E-2</v>
      </c>
      <c r="Q30" s="446"/>
      <c r="R30" s="1604"/>
      <c r="S30" s="1602"/>
      <c r="T30" s="1602"/>
      <c r="U30" s="1602"/>
      <c r="V30" s="1602"/>
      <c r="W30" s="441"/>
      <c r="X30" s="1604"/>
      <c r="Y30" s="1602"/>
      <c r="Z30" s="1602"/>
      <c r="AA30" s="1602"/>
      <c r="AB30" s="1602"/>
      <c r="AC30" s="1602"/>
    </row>
    <row r="31" spans="2:29" ht="22.5">
      <c r="B31" s="1605" t="s">
        <v>853</v>
      </c>
      <c r="C31" s="605" t="s">
        <v>499</v>
      </c>
      <c r="D31" s="605" t="s">
        <v>861</v>
      </c>
      <c r="E31" s="606" t="s">
        <v>494</v>
      </c>
      <c r="F31" s="607">
        <v>19.28917371</v>
      </c>
      <c r="G31" s="607">
        <v>1.3543608389972355</v>
      </c>
      <c r="H31" s="607">
        <v>0</v>
      </c>
      <c r="I31" s="607">
        <v>0</v>
      </c>
      <c r="J31" s="607">
        <v>0</v>
      </c>
      <c r="K31" s="607">
        <v>20.643534548997234</v>
      </c>
      <c r="L31" s="607">
        <v>-0.74799108000000003</v>
      </c>
      <c r="M31" s="607">
        <f t="shared" si="5"/>
        <v>19.895543468997236</v>
      </c>
      <c r="N31" s="602"/>
      <c r="O31" s="607">
        <f t="shared" si="6"/>
        <v>19.28917371</v>
      </c>
      <c r="P31" s="608">
        <f t="shared" si="4"/>
        <v>7.0213522847539123E-2</v>
      </c>
      <c r="Q31" s="446"/>
      <c r="R31" s="453" t="s">
        <v>15</v>
      </c>
      <c r="S31" s="454">
        <v>2104.7820599989332</v>
      </c>
      <c r="T31" s="454">
        <f>K14</f>
        <v>1899.141262678975</v>
      </c>
      <c r="U31" s="455">
        <f t="shared" ref="U31:U36" si="7">T31-S31</f>
        <v>-205.64079731995821</v>
      </c>
      <c r="V31" s="1109">
        <f t="shared" ref="V31:V36" si="8">T31/$T$36</f>
        <v>0.2979821237072004</v>
      </c>
      <c r="W31" s="1149"/>
      <c r="X31" s="453" t="s">
        <v>15</v>
      </c>
      <c r="Y31" s="454">
        <v>2104.7820599989332</v>
      </c>
      <c r="Z31" s="455">
        <f>M14</f>
        <v>1899.141262678975</v>
      </c>
      <c r="AA31" s="1117">
        <f t="shared" ref="AA31:AA36" si="9">Z31-Y31</f>
        <v>-205.64079731995821</v>
      </c>
      <c r="AB31" s="536">
        <f t="shared" ref="AB31:AB36" si="10">AA31/Y31</f>
        <v>-9.7701705667361319E-2</v>
      </c>
      <c r="AC31" s="1109">
        <f t="shared" ref="AC31:AC36" si="11">Z31/$Z$36</f>
        <v>0.2967886254983203</v>
      </c>
    </row>
    <row r="32" spans="2:29" ht="22.5">
      <c r="B32" s="1605"/>
      <c r="C32" s="620" t="s">
        <v>504</v>
      </c>
      <c r="D32" s="620" t="s">
        <v>862</v>
      </c>
      <c r="E32" s="606" t="s">
        <v>489</v>
      </c>
      <c r="F32" s="607">
        <v>15.33559155</v>
      </c>
      <c r="G32" s="607">
        <v>0.81582187368990322</v>
      </c>
      <c r="H32" s="607">
        <v>0</v>
      </c>
      <c r="I32" s="607">
        <v>0</v>
      </c>
      <c r="J32" s="607">
        <v>0</v>
      </c>
      <c r="K32" s="607">
        <v>16.151413423689903</v>
      </c>
      <c r="L32" s="607">
        <v>-0.54946159000000006</v>
      </c>
      <c r="M32" s="607">
        <f t="shared" si="5"/>
        <v>15.601951833689903</v>
      </c>
      <c r="N32" s="602"/>
      <c r="O32" s="621">
        <f t="shared" si="6"/>
        <v>15.33559155</v>
      </c>
      <c r="P32" s="622">
        <f t="shared" si="4"/>
        <v>5.3197939644519465E-2</v>
      </c>
      <c r="Q32" s="446"/>
      <c r="R32" s="453" t="s">
        <v>1217</v>
      </c>
      <c r="S32" s="454">
        <v>812.91762190000406</v>
      </c>
      <c r="T32" s="455">
        <f>$K$12</f>
        <v>834.53602453657811</v>
      </c>
      <c r="U32" s="455">
        <f t="shared" si="7"/>
        <v>21.618402636574046</v>
      </c>
      <c r="V32" s="1109">
        <f t="shared" si="8"/>
        <v>0.1309417165476065</v>
      </c>
      <c r="W32" s="441"/>
      <c r="X32" s="453" t="s">
        <v>1217</v>
      </c>
      <c r="Y32" s="454">
        <v>812.91762190000406</v>
      </c>
      <c r="Z32" s="455">
        <f>$M$12</f>
        <v>914.64966849657822</v>
      </c>
      <c r="AA32" s="1117">
        <f t="shared" si="9"/>
        <v>101.73204659657415</v>
      </c>
      <c r="AB32" s="536">
        <f t="shared" si="10"/>
        <v>0.1251443490163239</v>
      </c>
      <c r="AC32" s="1109">
        <f t="shared" si="11"/>
        <v>0.14293703331087074</v>
      </c>
    </row>
    <row r="33" spans="2:29" ht="22.5">
      <c r="B33" s="1600" t="s">
        <v>811</v>
      </c>
      <c r="C33" s="614" t="s">
        <v>506</v>
      </c>
      <c r="D33" s="614" t="s">
        <v>863</v>
      </c>
      <c r="E33" s="585" t="s">
        <v>489</v>
      </c>
      <c r="F33" s="615">
        <v>22.474484810000003</v>
      </c>
      <c r="G33" s="615">
        <v>1.1955962864640506</v>
      </c>
      <c r="H33" s="615">
        <v>0</v>
      </c>
      <c r="I33" s="615">
        <v>0</v>
      </c>
      <c r="J33" s="615">
        <v>0</v>
      </c>
      <c r="K33" s="615">
        <v>23.670081096464052</v>
      </c>
      <c r="L33" s="615">
        <v>-0.59460114999999991</v>
      </c>
      <c r="M33" s="615">
        <f t="shared" si="5"/>
        <v>23.075479946464053</v>
      </c>
      <c r="N33" s="602"/>
      <c r="O33" s="615">
        <f t="shared" si="6"/>
        <v>22.474484810000003</v>
      </c>
      <c r="P33" s="616">
        <f t="shared" si="4"/>
        <v>5.3197939644519465E-2</v>
      </c>
      <c r="Q33" s="446"/>
      <c r="R33" s="453" t="s">
        <v>1218</v>
      </c>
      <c r="S33" s="454">
        <v>682.09937397105978</v>
      </c>
      <c r="T33" s="455">
        <f>$K$13</f>
        <v>813.25623218451176</v>
      </c>
      <c r="U33" s="455">
        <f t="shared" si="7"/>
        <v>131.15685821345198</v>
      </c>
      <c r="V33" s="1109">
        <f t="shared" si="8"/>
        <v>0.127602840266138</v>
      </c>
      <c r="W33" s="441"/>
      <c r="X33" s="453" t="s">
        <v>1218</v>
      </c>
      <c r="Y33" s="454">
        <v>682.09937397105978</v>
      </c>
      <c r="Z33" s="455">
        <f>$M$13</f>
        <v>813.25623218451176</v>
      </c>
      <c r="AA33" s="1117">
        <f t="shared" si="9"/>
        <v>131.15685821345198</v>
      </c>
      <c r="AB33" s="536">
        <f t="shared" si="10"/>
        <v>0.19228409117264009</v>
      </c>
      <c r="AC33" s="1109">
        <f t="shared" si="11"/>
        <v>0.12709175671719566</v>
      </c>
    </row>
    <row r="34" spans="2:29" ht="22.5">
      <c r="B34" s="1600"/>
      <c r="C34" s="617" t="s">
        <v>514</v>
      </c>
      <c r="D34" s="617" t="s">
        <v>864</v>
      </c>
      <c r="E34" s="585" t="s">
        <v>489</v>
      </c>
      <c r="F34" s="615">
        <v>7.0723987399999997</v>
      </c>
      <c r="G34" s="615">
        <v>0.37623704131249575</v>
      </c>
      <c r="H34" s="615">
        <v>0</v>
      </c>
      <c r="I34" s="615">
        <v>9.9650486875046042E-3</v>
      </c>
      <c r="J34" s="615">
        <v>0</v>
      </c>
      <c r="K34" s="615">
        <v>7.45860083</v>
      </c>
      <c r="L34" s="615">
        <v>-0.25778684999999996</v>
      </c>
      <c r="M34" s="615">
        <f t="shared" si="5"/>
        <v>7.2008139800000004</v>
      </c>
      <c r="N34" s="602"/>
      <c r="O34" s="618">
        <f t="shared" si="6"/>
        <v>7.0723987399999997</v>
      </c>
      <c r="P34" s="619">
        <f t="shared" si="4"/>
        <v>5.4606945139521468E-2</v>
      </c>
      <c r="Q34" s="446"/>
      <c r="R34" s="453" t="s">
        <v>804</v>
      </c>
      <c r="S34" s="454">
        <v>1710.3562502715117</v>
      </c>
      <c r="T34" s="455">
        <f>$K$15+$K$21+$K$56</f>
        <v>1804.0796513093142</v>
      </c>
      <c r="U34" s="455">
        <f t="shared" si="7"/>
        <v>93.723401037802432</v>
      </c>
      <c r="V34" s="1109">
        <f t="shared" si="8"/>
        <v>0.28306661352603474</v>
      </c>
      <c r="W34" s="441"/>
      <c r="X34" s="453" t="s">
        <v>804</v>
      </c>
      <c r="Y34" s="454">
        <v>1710.3562502715117</v>
      </c>
      <c r="Z34" s="455">
        <f>$M$15+$M$21+$M$56</f>
        <v>1749.6101606456143</v>
      </c>
      <c r="AA34" s="1117">
        <f t="shared" si="9"/>
        <v>39.253910374102588</v>
      </c>
      <c r="AB34" s="536">
        <f t="shared" si="10"/>
        <v>2.2950721738743726E-2</v>
      </c>
      <c r="AC34" s="1109">
        <f t="shared" si="11"/>
        <v>0.27342062696453673</v>
      </c>
    </row>
    <row r="35" spans="2:29" ht="22.5">
      <c r="B35" s="1605" t="s">
        <v>501</v>
      </c>
      <c r="C35" s="605" t="s">
        <v>503</v>
      </c>
      <c r="D35" s="605" t="s">
        <v>865</v>
      </c>
      <c r="E35" s="606" t="s">
        <v>489</v>
      </c>
      <c r="F35" s="607">
        <v>19.412472299999997</v>
      </c>
      <c r="G35" s="607">
        <v>1.0327035297663065</v>
      </c>
      <c r="H35" s="607">
        <v>0</v>
      </c>
      <c r="I35" s="607">
        <v>0</v>
      </c>
      <c r="J35" s="607">
        <v>0</v>
      </c>
      <c r="K35" s="607">
        <v>20.445175829766303</v>
      </c>
      <c r="L35" s="607">
        <v>-0.68033850000000007</v>
      </c>
      <c r="M35" s="607">
        <f t="shared" si="5"/>
        <v>19.764837329766301</v>
      </c>
      <c r="N35" s="602"/>
      <c r="O35" s="607">
        <f t="shared" si="6"/>
        <v>19.412472299999997</v>
      </c>
      <c r="P35" s="608">
        <f t="shared" si="4"/>
        <v>5.3197939644519465E-2</v>
      </c>
      <c r="Q35" s="446"/>
      <c r="R35" s="453" t="s">
        <v>805</v>
      </c>
      <c r="S35" s="454">
        <v>978.72021096472349</v>
      </c>
      <c r="T35" s="455">
        <f>$K$73</f>
        <v>1022.3264076912587</v>
      </c>
      <c r="U35" s="455">
        <f t="shared" si="7"/>
        <v>43.606196726535245</v>
      </c>
      <c r="V35" s="1109">
        <f t="shared" si="8"/>
        <v>0.16040670595302051</v>
      </c>
      <c r="W35" s="441"/>
      <c r="X35" s="453" t="s">
        <v>805</v>
      </c>
      <c r="Y35" s="454">
        <v>978.72021096472349</v>
      </c>
      <c r="Z35" s="455">
        <f>$M$73</f>
        <v>1022.3118396212587</v>
      </c>
      <c r="AA35" s="1117">
        <f t="shared" si="9"/>
        <v>43.591628656535249</v>
      </c>
      <c r="AB35" s="536">
        <f t="shared" si="10"/>
        <v>4.453941807696709E-2</v>
      </c>
      <c r="AC35" s="1109">
        <f t="shared" si="11"/>
        <v>0.15976195750907668</v>
      </c>
    </row>
    <row r="36" spans="2:29" ht="22.5">
      <c r="B36" s="1605"/>
      <c r="C36" s="620" t="s">
        <v>502</v>
      </c>
      <c r="D36" s="620" t="s">
        <v>866</v>
      </c>
      <c r="E36" s="606" t="s">
        <v>489</v>
      </c>
      <c r="F36" s="607">
        <v>8.3405163700000013</v>
      </c>
      <c r="G36" s="607">
        <v>0.44369828645538695</v>
      </c>
      <c r="H36" s="607">
        <v>0</v>
      </c>
      <c r="I36" s="607">
        <v>0</v>
      </c>
      <c r="J36" s="607">
        <v>0</v>
      </c>
      <c r="K36" s="607">
        <v>8.7842146564553882</v>
      </c>
      <c r="L36" s="607">
        <v>-1.16815917</v>
      </c>
      <c r="M36" s="607">
        <f t="shared" si="5"/>
        <v>7.6160554864553882</v>
      </c>
      <c r="N36" s="602"/>
      <c r="O36" s="621">
        <f t="shared" si="6"/>
        <v>8.3405163700000013</v>
      </c>
      <c r="P36" s="622">
        <f t="shared" si="4"/>
        <v>5.3197939644519465E-2</v>
      </c>
      <c r="Q36" s="446"/>
      <c r="R36" s="423" t="s">
        <v>34</v>
      </c>
      <c r="S36" s="457">
        <f>SUM(S31:S35)</f>
        <v>6288.8755171062321</v>
      </c>
      <c r="T36" s="457">
        <f>SUM(T31:T35)</f>
        <v>6373.339578400637</v>
      </c>
      <c r="U36" s="457">
        <f t="shared" si="7"/>
        <v>84.464061294404928</v>
      </c>
      <c r="V36" s="1110">
        <f t="shared" si="8"/>
        <v>1</v>
      </c>
      <c r="W36" s="441"/>
      <c r="X36" s="423" t="s">
        <v>34</v>
      </c>
      <c r="Y36" s="457">
        <f>SUM(Y31:Y35)</f>
        <v>6288.8755171062321</v>
      </c>
      <c r="Z36" s="457">
        <f>SUM(Z31:Z35)</f>
        <v>6398.9691636269372</v>
      </c>
      <c r="AA36" s="1086">
        <f t="shared" si="9"/>
        <v>110.09364652070508</v>
      </c>
      <c r="AB36" s="537">
        <f t="shared" si="10"/>
        <v>1.7506094089673387E-2</v>
      </c>
      <c r="AC36" s="1110">
        <f t="shared" si="11"/>
        <v>1</v>
      </c>
    </row>
    <row r="37" spans="2:29" ht="22.5">
      <c r="B37" s="1621" t="s">
        <v>810</v>
      </c>
      <c r="C37" s="657" t="s">
        <v>517</v>
      </c>
      <c r="D37" s="657" t="s">
        <v>881</v>
      </c>
      <c r="E37" s="611" t="s">
        <v>489</v>
      </c>
      <c r="F37" s="612">
        <v>50.217517150000013</v>
      </c>
      <c r="G37" s="612">
        <v>2.6714684464433236</v>
      </c>
      <c r="H37" s="612">
        <v>0</v>
      </c>
      <c r="I37" s="612">
        <v>7.0998953556679179E-2</v>
      </c>
      <c r="J37" s="612">
        <v>0</v>
      </c>
      <c r="K37" s="612">
        <v>52.959984550000016</v>
      </c>
      <c r="L37" s="612">
        <v>1.4074499399999998</v>
      </c>
      <c r="M37" s="612">
        <f t="shared" si="5"/>
        <v>54.367434490000015</v>
      </c>
      <c r="N37" s="602"/>
      <c r="O37" s="658">
        <f t="shared" si="6"/>
        <v>50.217517150000013</v>
      </c>
      <c r="P37" s="659">
        <f t="shared" si="4"/>
        <v>5.4611768077028611E-2</v>
      </c>
      <c r="Q37" s="446"/>
      <c r="R37" s="463"/>
      <c r="S37" s="458"/>
      <c r="T37" s="459">
        <f>$K$75-$T$36</f>
        <v>0</v>
      </c>
      <c r="V37" s="461"/>
      <c r="W37" s="461"/>
      <c r="X37" s="462"/>
      <c r="Y37" s="458"/>
      <c r="Z37" s="459">
        <f>$M$75-$Z$36</f>
        <v>0</v>
      </c>
      <c r="AA37" s="463"/>
      <c r="AB37" s="463"/>
      <c r="AC37" s="463"/>
    </row>
    <row r="38" spans="2:29" ht="22.5">
      <c r="B38" s="1621"/>
      <c r="C38" s="657" t="s">
        <v>493</v>
      </c>
      <c r="D38" s="657" t="s">
        <v>810</v>
      </c>
      <c r="E38" s="585" t="s">
        <v>494</v>
      </c>
      <c r="F38" s="612">
        <v>0</v>
      </c>
      <c r="G38" s="612">
        <v>0</v>
      </c>
      <c r="H38" s="612">
        <v>0</v>
      </c>
      <c r="I38" s="612">
        <v>0</v>
      </c>
      <c r="J38" s="612">
        <v>0</v>
      </c>
      <c r="K38" s="612">
        <v>0</v>
      </c>
      <c r="L38" s="612">
        <v>0</v>
      </c>
      <c r="M38" s="612">
        <v>0</v>
      </c>
      <c r="N38" s="602"/>
      <c r="O38" s="658"/>
      <c r="P38" s="659"/>
      <c r="Q38" s="446"/>
      <c r="R38" s="463"/>
      <c r="S38" s="1208"/>
      <c r="T38" s="1209"/>
      <c r="U38" s="447"/>
      <c r="V38" s="461"/>
      <c r="W38" s="461"/>
      <c r="X38" s="463"/>
      <c r="Y38" s="1209"/>
      <c r="Z38" s="1209"/>
      <c r="AA38" s="463"/>
      <c r="AB38" s="463"/>
      <c r="AC38" s="463"/>
    </row>
    <row r="39" spans="2:29" ht="22.5">
      <c r="B39" s="1605" t="s">
        <v>809</v>
      </c>
      <c r="C39" s="605" t="s">
        <v>515</v>
      </c>
      <c r="D39" s="605" t="s">
        <v>867</v>
      </c>
      <c r="E39" s="606" t="s">
        <v>489</v>
      </c>
      <c r="F39" s="607">
        <v>17.365467439999996</v>
      </c>
      <c r="G39" s="607">
        <v>0.92380708877198836</v>
      </c>
      <c r="H39" s="607">
        <v>0</v>
      </c>
      <c r="I39" s="607">
        <v>0</v>
      </c>
      <c r="J39" s="607">
        <v>0</v>
      </c>
      <c r="K39" s="607">
        <v>18.289274528771983</v>
      </c>
      <c r="L39" s="607">
        <v>-0.65913907000000005</v>
      </c>
      <c r="M39" s="607">
        <f t="shared" si="5"/>
        <v>17.630135458771985</v>
      </c>
      <c r="N39" s="602"/>
      <c r="O39" s="607">
        <f t="shared" si="6"/>
        <v>17.365467439999996</v>
      </c>
      <c r="P39" s="608">
        <f t="shared" si="4"/>
        <v>5.3197939644519465E-2</v>
      </c>
      <c r="Q39" s="446"/>
      <c r="R39" s="463"/>
      <c r="S39" s="463"/>
      <c r="T39" s="448"/>
      <c r="U39" s="447"/>
      <c r="V39" s="461"/>
      <c r="W39" s="461"/>
      <c r="X39" s="463"/>
      <c r="Y39" s="463"/>
      <c r="Z39" s="463"/>
      <c r="AA39" s="463"/>
      <c r="AB39" s="463"/>
      <c r="AC39" s="463"/>
    </row>
    <row r="40" spans="2:29" ht="22.5">
      <c r="B40" s="1605"/>
      <c r="C40" s="605" t="s">
        <v>498</v>
      </c>
      <c r="D40" s="605" t="s">
        <v>868</v>
      </c>
      <c r="E40" s="606" t="s">
        <v>489</v>
      </c>
      <c r="F40" s="607">
        <v>8.7709575400000013</v>
      </c>
      <c r="G40" s="607">
        <v>0.46659686983756332</v>
      </c>
      <c r="H40" s="607">
        <v>0</v>
      </c>
      <c r="I40" s="607">
        <v>0</v>
      </c>
      <c r="J40" s="607">
        <v>0</v>
      </c>
      <c r="K40" s="607">
        <v>9.2375544098375642</v>
      </c>
      <c r="L40" s="607">
        <v>-3.0156699999999972E-3</v>
      </c>
      <c r="M40" s="607">
        <f t="shared" si="5"/>
        <v>9.2345387398375642</v>
      </c>
      <c r="N40" s="602"/>
      <c r="O40" s="607">
        <f t="shared" si="6"/>
        <v>8.7709575400000013</v>
      </c>
      <c r="P40" s="608">
        <f t="shared" si="4"/>
        <v>5.3197939644519465E-2</v>
      </c>
      <c r="Q40" s="446"/>
      <c r="R40" s="1087" t="s">
        <v>1219</v>
      </c>
      <c r="S40" s="1088">
        <f>SUM(S34:S35)</f>
        <v>2689.0764612362354</v>
      </c>
      <c r="T40" s="1088">
        <f>SUM(T34:T35)</f>
        <v>2826.4060590005729</v>
      </c>
      <c r="U40" s="1088">
        <f>T40-S40</f>
        <v>137.32959776433745</v>
      </c>
      <c r="V40" s="1089">
        <f>U40/S40</f>
        <v>5.10694283870246E-2</v>
      </c>
      <c r="W40" s="1089"/>
      <c r="X40" s="1087" t="s">
        <v>1219</v>
      </c>
      <c r="Y40" s="1088">
        <f>SUM(Y34:Y35)</f>
        <v>2689.0764612362354</v>
      </c>
      <c r="Z40" s="1088">
        <f>SUM(Z34:Z35)</f>
        <v>2771.9220002668731</v>
      </c>
      <c r="AA40" s="1088">
        <f>Z40-Y40</f>
        <v>82.84553903063761</v>
      </c>
      <c r="AB40" s="1089">
        <f>AA40/Y40</f>
        <v>3.0808175306607479E-2</v>
      </c>
      <c r="AC40" s="461"/>
    </row>
    <row r="41" spans="2:29" ht="22.5">
      <c r="B41" s="623" t="s">
        <v>827</v>
      </c>
      <c r="C41" s="614" t="s">
        <v>495</v>
      </c>
      <c r="D41" s="614" t="s">
        <v>869</v>
      </c>
      <c r="E41" s="585" t="s">
        <v>489</v>
      </c>
      <c r="F41" s="615">
        <v>15.229534360000001</v>
      </c>
      <c r="G41" s="615">
        <v>0.81017984969741597</v>
      </c>
      <c r="H41" s="615">
        <v>0</v>
      </c>
      <c r="I41" s="615">
        <v>0</v>
      </c>
      <c r="J41" s="615">
        <v>0</v>
      </c>
      <c r="K41" s="615">
        <v>16.039714209697415</v>
      </c>
      <c r="L41" s="615">
        <v>0.16915689999999997</v>
      </c>
      <c r="M41" s="615">
        <f t="shared" si="5"/>
        <v>16.208871109697416</v>
      </c>
      <c r="N41" s="602"/>
      <c r="O41" s="615">
        <f t="shared" si="6"/>
        <v>15.229534360000001</v>
      </c>
      <c r="P41" s="616">
        <f t="shared" si="4"/>
        <v>5.3197939644519465E-2</v>
      </c>
      <c r="Q41" s="446"/>
      <c r="R41" s="1087" t="s">
        <v>1220</v>
      </c>
      <c r="S41" s="1088">
        <f>SUM(S32:S33)</f>
        <v>1495.016995871064</v>
      </c>
      <c r="T41" s="1088">
        <f>SUM(T32:T33)</f>
        <v>1647.7922567210899</v>
      </c>
      <c r="U41" s="1088">
        <f>T41-S41</f>
        <v>152.77526085002592</v>
      </c>
      <c r="V41" s="1089">
        <f>U41/S41</f>
        <v>0.10218964819260279</v>
      </c>
      <c r="W41" s="1089"/>
      <c r="X41" s="1087" t="s">
        <v>1220</v>
      </c>
      <c r="Y41" s="1088">
        <f>SUM(Y31:Y33)</f>
        <v>3599.7990558699971</v>
      </c>
      <c r="Z41" s="1088">
        <f>SUM(Z31:Z33)</f>
        <v>3627.0471633600646</v>
      </c>
      <c r="AA41" s="1088">
        <f>Z41-Y41</f>
        <v>27.248107490067468</v>
      </c>
      <c r="AB41" s="1089">
        <f>AA41/Y41</f>
        <v>7.5693412513221977E-3</v>
      </c>
      <c r="AC41" s="448"/>
    </row>
    <row r="42" spans="2:29" ht="22.5">
      <c r="B42" s="604" t="s">
        <v>871</v>
      </c>
      <c r="C42" s="605" t="s">
        <v>497</v>
      </c>
      <c r="D42" s="605" t="s">
        <v>870</v>
      </c>
      <c r="E42" s="606" t="s">
        <v>489</v>
      </c>
      <c r="F42" s="607">
        <v>8.1244015300000019</v>
      </c>
      <c r="G42" s="607">
        <v>0.43220142224078201</v>
      </c>
      <c r="H42" s="607">
        <v>0</v>
      </c>
      <c r="I42" s="607">
        <v>0</v>
      </c>
      <c r="J42" s="607">
        <v>0</v>
      </c>
      <c r="K42" s="607">
        <v>8.5566029522407838</v>
      </c>
      <c r="L42" s="607">
        <v>-0.36159679</v>
      </c>
      <c r="M42" s="607">
        <f t="shared" si="5"/>
        <v>8.1950061622407837</v>
      </c>
      <c r="N42" s="602"/>
      <c r="O42" s="607">
        <f t="shared" si="6"/>
        <v>8.1244015300000019</v>
      </c>
      <c r="P42" s="608">
        <f t="shared" si="4"/>
        <v>5.3197939644519465E-2</v>
      </c>
      <c r="Q42" s="446"/>
      <c r="R42" t="s">
        <v>15</v>
      </c>
      <c r="S42" s="1238">
        <f>S31</f>
        <v>2104.7820599989332</v>
      </c>
      <c r="T42" s="1238">
        <f>T31</f>
        <v>1899.141262678975</v>
      </c>
      <c r="U42" s="1088">
        <f>T42-S42</f>
        <v>-205.64079731995821</v>
      </c>
      <c r="V42" s="1089">
        <f>U42/S42</f>
        <v>-9.7701705667361319E-2</v>
      </c>
      <c r="W42" s="441"/>
      <c r="X42" s="448"/>
      <c r="Y42" s="448"/>
      <c r="Z42" s="448"/>
      <c r="AA42" s="448"/>
      <c r="AB42" s="448"/>
      <c r="AC42" s="448"/>
    </row>
    <row r="43" spans="2:29" ht="22.5">
      <c r="B43" s="636" t="s">
        <v>1016</v>
      </c>
      <c r="C43" s="657" t="s">
        <v>1052</v>
      </c>
      <c r="D43" s="657" t="s">
        <v>1112</v>
      </c>
      <c r="E43" s="611" t="s">
        <v>489</v>
      </c>
      <c r="F43" s="615">
        <v>8.0323969700000006</v>
      </c>
      <c r="G43" s="615">
        <v>0.42730696921088135</v>
      </c>
      <c r="H43" s="615">
        <v>0</v>
      </c>
      <c r="I43" s="615">
        <v>0</v>
      </c>
      <c r="J43" s="615">
        <v>0</v>
      </c>
      <c r="K43" s="615">
        <v>8.4597039392108826</v>
      </c>
      <c r="L43" s="615">
        <v>7.1311900000000017E-3</v>
      </c>
      <c r="M43" s="615">
        <f t="shared" si="5"/>
        <v>8.4668351292108834</v>
      </c>
      <c r="N43" s="602"/>
      <c r="O43" s="615">
        <f t="shared" si="6"/>
        <v>8.0323969700000006</v>
      </c>
      <c r="P43" s="616">
        <f t="shared" si="4"/>
        <v>5.3197939644519687E-2</v>
      </c>
      <c r="Q43" s="446"/>
      <c r="S43" s="448"/>
      <c r="T43" s="448"/>
      <c r="U43" s="447"/>
      <c r="V43" s="441"/>
      <c r="W43" s="441"/>
      <c r="X43" s="448"/>
      <c r="Y43" s="448"/>
      <c r="Z43" s="448"/>
      <c r="AA43" s="448"/>
      <c r="AB43" s="448"/>
      <c r="AC43" s="448"/>
    </row>
    <row r="44" spans="2:29" ht="23">
      <c r="B44" s="624" t="s">
        <v>1360</v>
      </c>
      <c r="C44" s="625"/>
      <c r="D44" s="625"/>
      <c r="E44" s="626"/>
      <c r="F44" s="627">
        <f t="shared" ref="F44" si="12">F16+F21</f>
        <v>4535.830234220005</v>
      </c>
      <c r="G44" s="627">
        <f t="shared" ref="G44:M44" si="13">G16+G21</f>
        <v>241.62503957800254</v>
      </c>
      <c r="H44" s="627">
        <f t="shared" si="13"/>
        <v>106.18176589164871</v>
      </c>
      <c r="I44" s="627">
        <f t="shared" si="13"/>
        <v>2.5506298535633372</v>
      </c>
      <c r="J44" s="627">
        <f t="shared" si="13"/>
        <v>-338.58961616815884</v>
      </c>
      <c r="K44" s="627">
        <f t="shared" si="13"/>
        <v>4547.5980533750599</v>
      </c>
      <c r="L44" s="627">
        <f t="shared" si="13"/>
        <v>53.41395537000011</v>
      </c>
      <c r="M44" s="627">
        <f t="shared" si="13"/>
        <v>4601.0120087450596</v>
      </c>
      <c r="N44" s="581"/>
      <c r="O44" s="628">
        <f>O16+O21</f>
        <v>4535.830234220005</v>
      </c>
      <c r="P44" s="629">
        <f t="shared" si="4"/>
        <v>2.5944134915532047E-3</v>
      </c>
      <c r="Q44" s="446"/>
      <c r="R44" s="419"/>
      <c r="S44" s="419"/>
      <c r="T44" s="419"/>
      <c r="U44" s="447"/>
      <c r="V44" s="441"/>
      <c r="W44" s="441"/>
      <c r="X44" s="419"/>
      <c r="Y44" s="419"/>
      <c r="Z44" s="419"/>
      <c r="AA44" s="419"/>
      <c r="AB44" s="419"/>
      <c r="AC44" s="419"/>
    </row>
    <row r="45" spans="2:29" ht="22.5">
      <c r="B45" s="591"/>
      <c r="C45" s="592"/>
      <c r="D45" s="592"/>
      <c r="E45" s="593"/>
      <c r="F45" s="596"/>
      <c r="G45" s="630"/>
      <c r="H45" s="591"/>
      <c r="I45" s="630"/>
      <c r="J45" s="596"/>
      <c r="K45" s="596"/>
      <c r="L45" s="591"/>
      <c r="M45" s="596"/>
      <c r="N45" s="581"/>
      <c r="O45" s="591"/>
      <c r="P45" s="597"/>
      <c r="Q45" s="446"/>
      <c r="R45" s="441"/>
      <c r="S45" s="441"/>
      <c r="T45" s="441"/>
      <c r="U45" s="447"/>
      <c r="V45" s="441"/>
      <c r="W45" s="441"/>
      <c r="X45" s="441"/>
      <c r="Y45" s="441"/>
      <c r="Z45" s="441"/>
      <c r="AA45" s="441"/>
      <c r="AB45" s="441"/>
      <c r="AC45" s="441"/>
    </row>
    <row r="46" spans="2:29" ht="69" customHeight="1">
      <c r="B46" s="1264" t="s">
        <v>762</v>
      </c>
      <c r="C46" s="625"/>
      <c r="D46" s="625"/>
      <c r="E46" s="631"/>
      <c r="F46" s="632"/>
      <c r="G46" s="580"/>
      <c r="H46" s="580"/>
      <c r="I46" s="580"/>
      <c r="J46" s="632"/>
      <c r="K46" s="632"/>
      <c r="L46" s="580"/>
      <c r="M46" s="632"/>
      <c r="N46" s="581"/>
      <c r="O46" s="582"/>
      <c r="P46" s="583"/>
      <c r="Q46" s="446"/>
      <c r="R46" s="1090"/>
      <c r="S46" s="441"/>
      <c r="T46" s="441"/>
      <c r="U46" s="447"/>
      <c r="V46" s="441"/>
      <c r="W46" s="441"/>
      <c r="X46" s="441"/>
      <c r="Y46" s="441"/>
      <c r="Z46" s="441"/>
      <c r="AA46" s="441"/>
      <c r="AB46" s="441"/>
      <c r="AC46" s="441"/>
    </row>
    <row r="47" spans="2:29" s="1074" customFormat="1" ht="69">
      <c r="B47" s="1589" t="s">
        <v>854</v>
      </c>
      <c r="C47" s="1585" t="s">
        <v>485</v>
      </c>
      <c r="D47" s="1585" t="s">
        <v>852</v>
      </c>
      <c r="E47" s="1585" t="s">
        <v>486</v>
      </c>
      <c r="F47" s="584" t="s">
        <v>1469</v>
      </c>
      <c r="G47" s="1585" t="s">
        <v>487</v>
      </c>
      <c r="H47" s="1585" t="s">
        <v>1206</v>
      </c>
      <c r="I47" s="1585" t="s">
        <v>1207</v>
      </c>
      <c r="J47" s="1583" t="s">
        <v>30</v>
      </c>
      <c r="K47" s="584" t="s">
        <v>1469</v>
      </c>
      <c r="L47" s="1236" t="s">
        <v>488</v>
      </c>
      <c r="M47" s="600" t="str">
        <f>K47</f>
        <v>RAP 
Ciclo 25/26</v>
      </c>
      <c r="N47" s="633"/>
      <c r="O47" s="1585" t="str">
        <f>F47</f>
        <v>RAP 
Ciclo 25/26</v>
      </c>
      <c r="P47" s="1585" t="s">
        <v>1288</v>
      </c>
      <c r="Q47" s="446"/>
      <c r="R47" s="441"/>
      <c r="S47" s="441"/>
      <c r="T47" s="441"/>
      <c r="U47" s="447"/>
      <c r="V47" s="441"/>
      <c r="W47" s="441"/>
      <c r="X47" s="441"/>
      <c r="Y47" s="441"/>
      <c r="Z47" s="441"/>
      <c r="AA47" s="441"/>
      <c r="AB47" s="441"/>
      <c r="AC47" s="441"/>
    </row>
    <row r="48" spans="2:29" ht="20">
      <c r="B48" s="1607"/>
      <c r="C48" s="1606"/>
      <c r="D48" s="1606"/>
      <c r="E48" s="1606"/>
      <c r="F48" s="1070" t="s">
        <v>1215</v>
      </c>
      <c r="G48" s="1606"/>
      <c r="H48" s="1606"/>
      <c r="I48" s="1606"/>
      <c r="J48" s="1584"/>
      <c r="K48" s="1070" t="s">
        <v>1215</v>
      </c>
      <c r="L48" s="1071" t="s">
        <v>34</v>
      </c>
      <c r="M48" s="1070" t="s">
        <v>1216</v>
      </c>
      <c r="N48" s="418"/>
      <c r="O48" s="1606"/>
      <c r="P48" s="1606"/>
      <c r="Q48" s="446"/>
      <c r="R48" s="450"/>
      <c r="S48" s="450"/>
      <c r="T48" s="450"/>
      <c r="U48" s="450"/>
      <c r="V48" s="450"/>
      <c r="W48" s="450"/>
      <c r="X48" s="450"/>
      <c r="Y48" s="450"/>
      <c r="Z48" s="450"/>
      <c r="AA48" s="450"/>
      <c r="AB48" s="450"/>
      <c r="AC48" s="450"/>
    </row>
    <row r="49" spans="2:29" ht="22.5" customHeight="1">
      <c r="B49" s="634" t="s">
        <v>509</v>
      </c>
      <c r="C49" s="635"/>
      <c r="D49" s="635"/>
      <c r="E49" s="635"/>
      <c r="F49" s="601">
        <f t="shared" ref="F49" si="14">SUM(F50:F55)</f>
        <v>1508.2242426299999</v>
      </c>
      <c r="G49" s="601">
        <f t="shared" ref="G49:M49" si="15">SUM(G50:G55)</f>
        <v>80.234422229831878</v>
      </c>
      <c r="H49" s="601">
        <f t="shared" si="15"/>
        <v>0</v>
      </c>
      <c r="I49" s="601">
        <f t="shared" si="15"/>
        <v>0</v>
      </c>
      <c r="J49" s="601">
        <f t="shared" si="15"/>
        <v>0</v>
      </c>
      <c r="K49" s="601">
        <f t="shared" si="15"/>
        <v>1588.4586648598317</v>
      </c>
      <c r="L49" s="601">
        <f t="shared" si="15"/>
        <v>-54.918000419999998</v>
      </c>
      <c r="M49" s="601">
        <f t="shared" si="15"/>
        <v>1533.5406644398317</v>
      </c>
      <c r="N49" s="602"/>
      <c r="O49" s="601">
        <f t="shared" ref="O49:O56" si="16">F49</f>
        <v>1508.2242426299999</v>
      </c>
      <c r="P49" s="603">
        <f t="shared" ref="P49:P56" si="17">IFERROR(K49/O49-1,"N.A")</f>
        <v>5.3197939644519465E-2</v>
      </c>
      <c r="Q49" s="446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7"/>
      <c r="AC49" s="447"/>
    </row>
    <row r="50" spans="2:29" ht="22.5" customHeight="1">
      <c r="B50" s="1611" t="s">
        <v>1221</v>
      </c>
      <c r="C50" s="637" t="s">
        <v>510</v>
      </c>
      <c r="D50" s="637" t="s">
        <v>873</v>
      </c>
      <c r="E50" s="1612" t="s">
        <v>489</v>
      </c>
      <c r="F50" s="612">
        <v>387.73917813999998</v>
      </c>
      <c r="G50" s="612">
        <v>20.626925396507314</v>
      </c>
      <c r="H50" s="612">
        <v>0</v>
      </c>
      <c r="I50" s="612">
        <v>0</v>
      </c>
      <c r="J50" s="612">
        <v>0</v>
      </c>
      <c r="K50" s="612">
        <v>408.3661035365073</v>
      </c>
      <c r="L50" s="612">
        <v>-14.5370039</v>
      </c>
      <c r="M50" s="612">
        <f t="shared" ref="M50:M55" si="18">SUM(L50,K50)</f>
        <v>393.82909963650729</v>
      </c>
      <c r="N50" s="602"/>
      <c r="O50" s="612">
        <f t="shared" si="16"/>
        <v>387.73917813999998</v>
      </c>
      <c r="P50" s="613">
        <f t="shared" si="17"/>
        <v>5.3197939644519465E-2</v>
      </c>
      <c r="Q50" s="446"/>
      <c r="R50" s="447"/>
      <c r="S50" s="447"/>
      <c r="T50" s="447"/>
      <c r="U50" s="447"/>
      <c r="V50" s="447"/>
      <c r="W50" s="447"/>
      <c r="X50" s="447"/>
      <c r="Y50" s="447"/>
      <c r="Z50" s="447"/>
      <c r="AA50" s="447"/>
      <c r="AB50" s="447"/>
      <c r="AC50" s="447"/>
    </row>
    <row r="51" spans="2:29" ht="22.5" customHeight="1">
      <c r="B51" s="1611"/>
      <c r="C51" s="610" t="s">
        <v>511</v>
      </c>
      <c r="D51" s="610" t="s">
        <v>874</v>
      </c>
      <c r="E51" s="1612"/>
      <c r="F51" s="612">
        <v>334.55778617000004</v>
      </c>
      <c r="G51" s="612">
        <v>17.797784916275724</v>
      </c>
      <c r="H51" s="612">
        <v>0</v>
      </c>
      <c r="I51" s="612">
        <v>0</v>
      </c>
      <c r="J51" s="612">
        <v>0</v>
      </c>
      <c r="K51" s="612">
        <v>352.35557108627575</v>
      </c>
      <c r="L51" s="612">
        <v>-10.928214709999999</v>
      </c>
      <c r="M51" s="612">
        <f t="shared" si="18"/>
        <v>341.42735637627572</v>
      </c>
      <c r="N51" s="602"/>
      <c r="O51" s="612">
        <f t="shared" si="16"/>
        <v>334.55778617000004</v>
      </c>
      <c r="P51" s="613">
        <f t="shared" si="17"/>
        <v>5.3197939644519465E-2</v>
      </c>
      <c r="Q51" s="446"/>
      <c r="S51" s="1211" t="s">
        <v>1432</v>
      </c>
      <c r="T51" s="441"/>
      <c r="U51" s="441"/>
      <c r="V51" s="441"/>
      <c r="W51" s="441"/>
      <c r="X51" s="448"/>
      <c r="Y51" s="448"/>
      <c r="Z51" s="448"/>
      <c r="AA51" s="448"/>
      <c r="AB51" s="448"/>
      <c r="AC51" s="448"/>
    </row>
    <row r="52" spans="2:29" ht="22.5" customHeight="1">
      <c r="B52" s="604" t="s">
        <v>1064</v>
      </c>
      <c r="C52" s="605" t="s">
        <v>521</v>
      </c>
      <c r="D52" s="605" t="s">
        <v>875</v>
      </c>
      <c r="E52" s="606" t="s">
        <v>489</v>
      </c>
      <c r="F52" s="607">
        <v>154.16399777000001</v>
      </c>
      <c r="G52" s="607">
        <v>8.2012070487262996</v>
      </c>
      <c r="H52" s="607">
        <v>0</v>
      </c>
      <c r="I52" s="607">
        <v>0</v>
      </c>
      <c r="J52" s="607">
        <v>0</v>
      </c>
      <c r="K52" s="607">
        <v>162.36520481872631</v>
      </c>
      <c r="L52" s="607">
        <v>-5.5053864999999993</v>
      </c>
      <c r="M52" s="607">
        <f t="shared" si="18"/>
        <v>156.85981831872633</v>
      </c>
      <c r="N52" s="602"/>
      <c r="O52" s="607">
        <f t="shared" si="16"/>
        <v>154.16399777000001</v>
      </c>
      <c r="P52" s="608">
        <f t="shared" si="17"/>
        <v>5.3197939644519465E-2</v>
      </c>
      <c r="Q52" s="446"/>
      <c r="R52" s="450">
        <f>K52*50%</f>
        <v>81.182602409363156</v>
      </c>
      <c r="S52" s="1210">
        <f>M52</f>
        <v>156.85981831872633</v>
      </c>
      <c r="T52" s="461"/>
      <c r="U52" s="461"/>
      <c r="V52" s="461"/>
      <c r="W52" s="461"/>
      <c r="X52" s="461"/>
      <c r="Y52" s="461"/>
      <c r="Z52" s="461"/>
      <c r="AA52" s="461"/>
      <c r="AB52" s="461"/>
      <c r="AC52" s="461"/>
    </row>
    <row r="53" spans="2:29" ht="22.5" customHeight="1">
      <c r="B53" s="623" t="s">
        <v>1062</v>
      </c>
      <c r="C53" s="614" t="s">
        <v>512</v>
      </c>
      <c r="D53" s="614" t="s">
        <v>876</v>
      </c>
      <c r="E53" s="585" t="s">
        <v>489</v>
      </c>
      <c r="F53" s="615">
        <v>149.8833314</v>
      </c>
      <c r="G53" s="615">
        <v>7.9734844175367146</v>
      </c>
      <c r="H53" s="615">
        <v>0</v>
      </c>
      <c r="I53" s="615">
        <v>0</v>
      </c>
      <c r="J53" s="615">
        <v>0</v>
      </c>
      <c r="K53" s="615">
        <v>157.85681581753673</v>
      </c>
      <c r="L53" s="615">
        <v>-5.6149677599999999</v>
      </c>
      <c r="M53" s="615">
        <f t="shared" si="18"/>
        <v>152.24184805753671</v>
      </c>
      <c r="N53" s="602"/>
      <c r="O53" s="615">
        <f t="shared" si="16"/>
        <v>149.8833314</v>
      </c>
      <c r="P53" s="616">
        <f t="shared" si="17"/>
        <v>5.3197939644519465E-2</v>
      </c>
      <c r="Q53" s="446"/>
      <c r="R53" s="447"/>
      <c r="S53" s="447"/>
      <c r="T53" s="447"/>
      <c r="U53" s="447"/>
      <c r="V53" s="447"/>
      <c r="W53" s="447"/>
      <c r="X53" s="447"/>
      <c r="Y53" s="447"/>
      <c r="Z53" s="447"/>
      <c r="AA53" s="447"/>
      <c r="AB53" s="447"/>
      <c r="AC53" s="447"/>
    </row>
    <row r="54" spans="2:29" ht="22.5" customHeight="1">
      <c r="B54" s="638" t="s">
        <v>1063</v>
      </c>
      <c r="C54" s="620" t="s">
        <v>522</v>
      </c>
      <c r="D54" s="620" t="s">
        <v>877</v>
      </c>
      <c r="E54" s="606" t="s">
        <v>489</v>
      </c>
      <c r="F54" s="607">
        <v>103.28992130000002</v>
      </c>
      <c r="G54" s="607">
        <v>5.4948109992045699</v>
      </c>
      <c r="H54" s="607">
        <v>0</v>
      </c>
      <c r="I54" s="607">
        <v>0</v>
      </c>
      <c r="J54" s="607">
        <v>0</v>
      </c>
      <c r="K54" s="607">
        <v>108.78473229920459</v>
      </c>
      <c r="L54" s="607">
        <v>-3.7062853200000001</v>
      </c>
      <c r="M54" s="607">
        <f t="shared" si="18"/>
        <v>105.07844697920459</v>
      </c>
      <c r="N54" s="602"/>
      <c r="O54" s="607">
        <f t="shared" si="16"/>
        <v>103.28992130000002</v>
      </c>
      <c r="P54" s="608">
        <f t="shared" si="17"/>
        <v>5.3197939644519465E-2</v>
      </c>
      <c r="Q54" s="446"/>
      <c r="R54" s="450">
        <f>K54*50%</f>
        <v>54.392366149602296</v>
      </c>
      <c r="S54" s="461"/>
      <c r="T54" s="461"/>
      <c r="U54" s="461"/>
      <c r="V54" s="461"/>
      <c r="W54" s="461"/>
      <c r="X54" s="461"/>
      <c r="Y54" s="461"/>
      <c r="Z54" s="461"/>
      <c r="AA54" s="461"/>
      <c r="AB54" s="461"/>
      <c r="AC54" s="461"/>
    </row>
    <row r="55" spans="2:29" ht="22.5">
      <c r="B55" s="623" t="s">
        <v>1065</v>
      </c>
      <c r="C55" s="614" t="s">
        <v>523</v>
      </c>
      <c r="D55" s="614" t="s">
        <v>1005</v>
      </c>
      <c r="E55" s="585" t="s">
        <v>489</v>
      </c>
      <c r="F55" s="615">
        <v>378.5900278499999</v>
      </c>
      <c r="G55" s="615">
        <v>20.140209451581253</v>
      </c>
      <c r="H55" s="615">
        <v>0</v>
      </c>
      <c r="I55" s="615">
        <v>0</v>
      </c>
      <c r="J55" s="615">
        <v>0</v>
      </c>
      <c r="K55" s="615">
        <v>398.73023730158116</v>
      </c>
      <c r="L55" s="615">
        <v>-14.626142230000001</v>
      </c>
      <c r="M55" s="615">
        <f t="shared" si="18"/>
        <v>384.10409507158113</v>
      </c>
      <c r="N55" s="602"/>
      <c r="O55" s="615">
        <f t="shared" si="16"/>
        <v>378.5900278499999</v>
      </c>
      <c r="P55" s="616">
        <f t="shared" si="17"/>
        <v>5.3197939644519465E-2</v>
      </c>
      <c r="Q55" s="446"/>
      <c r="R55" s="450">
        <f>K55*50%</f>
        <v>199.36511865079058</v>
      </c>
      <c r="S55" s="450"/>
      <c r="T55" s="450"/>
      <c r="U55" s="450"/>
      <c r="V55" s="450"/>
      <c r="W55" s="450"/>
      <c r="X55" s="450"/>
      <c r="Y55" s="450"/>
      <c r="Z55" s="450"/>
      <c r="AA55" s="450"/>
      <c r="AB55" s="450"/>
      <c r="AC55" s="450"/>
    </row>
    <row r="56" spans="2:29" ht="23">
      <c r="B56" s="634" t="s">
        <v>1361</v>
      </c>
      <c r="C56" s="639"/>
      <c r="D56" s="639"/>
      <c r="E56" s="635"/>
      <c r="F56" s="601" cm="1">
        <f t="array" ref="F56">SUM(F50:F51*51%,F52*50%,F53*51%,F54*50%,F55*50%)</f>
        <v>762.83392427209992</v>
      </c>
      <c r="G56" s="601" cm="1">
        <f t="array" ref="G56">SUM(G50:G51*51%,G52*50%,G53*51%,G54*50%,G55*50%)</f>
        <v>40.581193062219135</v>
      </c>
      <c r="H56" s="601" cm="1">
        <f t="array" ref="H56">SUM(H50:H51*51%,H52*50%,H53*51%,H54*50%,H55*50%)</f>
        <v>0</v>
      </c>
      <c r="I56" s="601" cm="1">
        <f t="array" ref="I56">SUM(I50:I51*51%,I52*50%,I53*51%,I54*50%,I55*50%)</f>
        <v>0</v>
      </c>
      <c r="J56" s="601" cm="1">
        <f t="array" ref="J56">SUM(J50:J51*51%,J52*50%,J53*51%,J54*50%,J55*50%)</f>
        <v>0</v>
      </c>
      <c r="K56" s="601" cm="1">
        <f t="array" ref="K56">SUM(K50:K51*51%,K52*50%,K53*51%,K54*50%,K55*50%)</f>
        <v>803.41511733431912</v>
      </c>
      <c r="L56" s="601" cm="1">
        <f t="array" ref="L56">SUM(L50:L51*51%,L52*50%,L53*51%,L54*50%,L55*50%)</f>
        <v>-27.769802073699999</v>
      </c>
      <c r="M56" s="601" cm="1">
        <f t="array" ref="M56">SUM(M50:M51*51%,M52*50%,M53*51%,M54*50%,M55*50%)</f>
        <v>775.6453152606191</v>
      </c>
      <c r="N56" s="602"/>
      <c r="O56" s="601">
        <f t="shared" si="16"/>
        <v>762.83392427209992</v>
      </c>
      <c r="P56" s="603">
        <f t="shared" si="17"/>
        <v>5.3197939644519687E-2</v>
      </c>
      <c r="Q56" s="446"/>
      <c r="R56" s="464"/>
      <c r="S56" s="419"/>
      <c r="T56" s="419"/>
      <c r="U56" s="419"/>
      <c r="V56" s="419"/>
      <c r="W56" s="419"/>
      <c r="X56" s="419"/>
      <c r="Y56" s="419"/>
      <c r="Z56" s="419"/>
      <c r="AA56" s="419"/>
      <c r="AB56" s="419"/>
      <c r="AC56" s="419"/>
    </row>
    <row r="57" spans="2:29" ht="4.5" customHeight="1">
      <c r="B57" s="591"/>
      <c r="C57" s="592"/>
      <c r="D57" s="592"/>
      <c r="E57" s="593"/>
      <c r="F57" s="596"/>
      <c r="G57" s="640"/>
      <c r="H57" s="640"/>
      <c r="I57" s="640"/>
      <c r="J57" s="596"/>
      <c r="K57" s="596"/>
      <c r="L57" s="640"/>
      <c r="M57" s="596"/>
      <c r="N57" s="581"/>
      <c r="O57" s="640"/>
      <c r="P57" s="597"/>
      <c r="Q57" s="446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</row>
    <row r="58" spans="2:29" ht="23">
      <c r="B58" s="624" t="s">
        <v>1362</v>
      </c>
      <c r="C58" s="625"/>
      <c r="D58" s="625"/>
      <c r="E58" s="626"/>
      <c r="F58" s="627">
        <f t="shared" ref="F58" si="19">F44+F56</f>
        <v>5298.6641584921053</v>
      </c>
      <c r="G58" s="641">
        <f t="shared" ref="G58:M58" si="20">G44+G56</f>
        <v>282.20623264022169</v>
      </c>
      <c r="H58" s="641">
        <f t="shared" si="20"/>
        <v>106.18176589164871</v>
      </c>
      <c r="I58" s="627">
        <f t="shared" si="20"/>
        <v>2.5506298535633372</v>
      </c>
      <c r="J58" s="627">
        <f t="shared" si="20"/>
        <v>-338.58961616815884</v>
      </c>
      <c r="K58" s="627">
        <f t="shared" si="20"/>
        <v>5351.0131707093788</v>
      </c>
      <c r="L58" s="627">
        <f t="shared" si="20"/>
        <v>25.644153296300111</v>
      </c>
      <c r="M58" s="627">
        <f t="shared" si="20"/>
        <v>5376.6573240056787</v>
      </c>
      <c r="N58" s="581"/>
      <c r="O58" s="642">
        <f>O44+O56</f>
        <v>5298.6641584921053</v>
      </c>
      <c r="P58" s="629">
        <f>IFERROR(K58/O58-1,"N.A")</f>
        <v>9.8796622415433522E-3</v>
      </c>
      <c r="Q58" s="446"/>
      <c r="R58" s="1118"/>
      <c r="S58" s="419"/>
      <c r="T58" s="1118"/>
      <c r="U58" s="419"/>
      <c r="V58" s="1118"/>
      <c r="W58" s="419"/>
      <c r="X58" s="419"/>
      <c r="Y58" s="419"/>
      <c r="Z58" s="419"/>
      <c r="AA58" s="419"/>
      <c r="AB58" s="419"/>
      <c r="AC58" s="419"/>
    </row>
    <row r="59" spans="2:29" ht="14.5" customHeight="1">
      <c r="B59" s="643"/>
      <c r="C59" s="592"/>
      <c r="D59" s="592"/>
      <c r="E59" s="593"/>
      <c r="F59" s="596"/>
      <c r="G59" s="595"/>
      <c r="H59" s="594"/>
      <c r="I59" s="594"/>
      <c r="J59" s="596"/>
      <c r="K59" s="596">
        <f>(K50+K51)*51%</f>
        <v>387.96805405761933</v>
      </c>
      <c r="L59" s="591"/>
      <c r="M59" s="596"/>
      <c r="N59" s="581"/>
      <c r="O59" s="591"/>
      <c r="P59" s="597"/>
      <c r="Q59" s="446"/>
      <c r="R59" s="1119"/>
      <c r="S59" s="1119"/>
      <c r="T59" s="1119"/>
      <c r="U59" s="448"/>
      <c r="V59" s="448"/>
      <c r="W59" s="448"/>
      <c r="X59" s="448"/>
      <c r="Y59" s="448"/>
      <c r="Z59" s="448"/>
      <c r="AA59" s="448"/>
      <c r="AB59" s="448"/>
      <c r="AC59" s="448"/>
    </row>
    <row r="60" spans="2:29" ht="23">
      <c r="B60" s="1091" t="s">
        <v>765</v>
      </c>
      <c r="C60" s="644"/>
      <c r="D60" s="644"/>
      <c r="E60" s="645"/>
      <c r="F60" s="647"/>
      <c r="G60" s="646"/>
      <c r="H60" s="646"/>
      <c r="I60" s="646"/>
      <c r="J60" s="647"/>
      <c r="K60" s="647"/>
      <c r="L60" s="646"/>
      <c r="M60" s="647"/>
      <c r="N60" s="581"/>
      <c r="O60" s="648"/>
      <c r="P60" s="649"/>
      <c r="Q60" s="446"/>
      <c r="R60" s="419"/>
      <c r="S60" s="419"/>
      <c r="T60" s="419"/>
      <c r="U60" s="419"/>
      <c r="V60" s="419"/>
      <c r="W60" s="419"/>
      <c r="X60" s="419"/>
      <c r="Y60" s="419"/>
      <c r="Z60" s="419"/>
      <c r="AA60" s="419"/>
      <c r="AB60" s="419"/>
      <c r="AC60" s="419"/>
    </row>
    <row r="61" spans="2:29" ht="9.65" customHeight="1">
      <c r="B61" s="591"/>
      <c r="C61" s="592"/>
      <c r="D61" s="592"/>
      <c r="E61" s="593"/>
      <c r="F61" s="596"/>
      <c r="G61" s="595"/>
      <c r="H61" s="594"/>
      <c r="I61" s="594"/>
      <c r="J61" s="596"/>
      <c r="K61" s="596"/>
      <c r="L61" s="591"/>
      <c r="M61" s="596"/>
      <c r="N61" s="581"/>
      <c r="O61" s="591"/>
      <c r="P61" s="597"/>
      <c r="Q61" s="446"/>
      <c r="R61" s="441"/>
      <c r="S61" s="441"/>
      <c r="T61" s="441"/>
      <c r="U61" s="441"/>
      <c r="V61" s="441"/>
      <c r="W61" s="441"/>
      <c r="X61" s="441"/>
      <c r="Y61" s="441"/>
      <c r="Z61" s="441"/>
      <c r="AA61" s="441"/>
      <c r="AB61" s="441"/>
      <c r="AC61" s="441"/>
    </row>
    <row r="62" spans="2:29" s="1074" customFormat="1" ht="69">
      <c r="B62" s="1589" t="s">
        <v>854</v>
      </c>
      <c r="C62" s="1583" t="s">
        <v>485</v>
      </c>
      <c r="D62" s="1583" t="s">
        <v>852</v>
      </c>
      <c r="E62" s="1585" t="s">
        <v>486</v>
      </c>
      <c r="F62" s="584" t="s">
        <v>1469</v>
      </c>
      <c r="G62" s="1585" t="s">
        <v>487</v>
      </c>
      <c r="H62" s="1585" t="s">
        <v>1206</v>
      </c>
      <c r="I62" s="1585" t="s">
        <v>1207</v>
      </c>
      <c r="J62" s="1583" t="s">
        <v>30</v>
      </c>
      <c r="K62" s="584" t="s">
        <v>1469</v>
      </c>
      <c r="L62" s="1236" t="s">
        <v>488</v>
      </c>
      <c r="M62" s="600" t="str">
        <f>K62</f>
        <v>RAP 
Ciclo 25/26</v>
      </c>
      <c r="N62" s="581"/>
      <c r="O62" s="1585" t="str">
        <f>F62</f>
        <v>RAP 
Ciclo 25/26</v>
      </c>
      <c r="P62" s="1585" t="s">
        <v>1288</v>
      </c>
      <c r="Q62" s="446"/>
      <c r="R62" s="441"/>
      <c r="S62" s="441"/>
      <c r="T62" s="441"/>
      <c r="U62" s="441"/>
      <c r="V62" s="441"/>
      <c r="W62" s="441"/>
      <c r="X62" s="441"/>
      <c r="Y62" s="441"/>
      <c r="Z62" s="441"/>
      <c r="AA62" s="441"/>
      <c r="AB62" s="441"/>
      <c r="AC62" s="441"/>
    </row>
    <row r="63" spans="2:29" ht="20">
      <c r="B63" s="1607"/>
      <c r="C63" s="1613"/>
      <c r="D63" s="1613"/>
      <c r="E63" s="1606"/>
      <c r="F63" s="1070" t="s">
        <v>1215</v>
      </c>
      <c r="G63" s="1606"/>
      <c r="H63" s="1606"/>
      <c r="I63" s="1606"/>
      <c r="J63" s="1613"/>
      <c r="K63" s="1070" t="s">
        <v>1215</v>
      </c>
      <c r="L63" s="1071" t="s">
        <v>34</v>
      </c>
      <c r="M63" s="1070" t="s">
        <v>1216</v>
      </c>
      <c r="N63" s="418"/>
      <c r="O63" s="1606"/>
      <c r="P63" s="1606"/>
      <c r="Q63" s="446"/>
      <c r="R63" s="466"/>
      <c r="S63" s="466"/>
      <c r="T63" s="466"/>
      <c r="U63" s="466"/>
      <c r="V63" s="466"/>
      <c r="W63" s="466"/>
      <c r="X63" s="466"/>
      <c r="Y63" s="466"/>
      <c r="Z63" s="466"/>
      <c r="AA63" s="466"/>
      <c r="AB63" s="466"/>
      <c r="AC63" s="466"/>
    </row>
    <row r="64" spans="2:29" ht="23">
      <c r="B64" s="586" t="s">
        <v>766</v>
      </c>
      <c r="C64" s="587"/>
      <c r="D64" s="587"/>
      <c r="E64" s="588"/>
      <c r="F64" s="601">
        <f t="shared" ref="F64" si="21">SUM(F65:F67)</f>
        <v>866.96543265000003</v>
      </c>
      <c r="G64" s="601">
        <f t="shared" ref="G64:K64" si="22">SUM(G65:G67)</f>
        <v>46.120774759999421</v>
      </c>
      <c r="H64" s="601">
        <f t="shared" si="22"/>
        <v>0</v>
      </c>
      <c r="I64" s="601">
        <f t="shared" si="22"/>
        <v>0</v>
      </c>
      <c r="J64" s="601">
        <f t="shared" si="22"/>
        <v>0</v>
      </c>
      <c r="K64" s="601">
        <f t="shared" si="22"/>
        <v>913.08620740999947</v>
      </c>
      <c r="L64" s="601">
        <f>SUM(L65:L67)</f>
        <v>0</v>
      </c>
      <c r="M64" s="601">
        <f>SUM(L64,K64)</f>
        <v>913.08620740999947</v>
      </c>
      <c r="N64" s="602"/>
      <c r="O64" s="601">
        <f>SUM(O65:O67)</f>
        <v>866.96543265000003</v>
      </c>
      <c r="P64" s="650">
        <f>IFERROR(K64/O64-1,"N.A")</f>
        <v>5.3197939644519465E-2</v>
      </c>
      <c r="Q64" s="446"/>
      <c r="R64" s="448"/>
      <c r="S64" s="448"/>
      <c r="T64" s="448"/>
      <c r="U64" s="448"/>
      <c r="V64" s="448"/>
      <c r="W64" s="448"/>
      <c r="X64" s="448"/>
      <c r="Y64" s="448"/>
      <c r="Z64" s="448"/>
      <c r="AA64" s="448"/>
      <c r="AB64" s="448"/>
      <c r="AC64" s="448"/>
    </row>
    <row r="65" spans="2:29" ht="22.5">
      <c r="B65" s="1620" t="s">
        <v>1363</v>
      </c>
      <c r="C65" s="651" t="s">
        <v>822</v>
      </c>
      <c r="D65" s="651" t="s">
        <v>878</v>
      </c>
      <c r="E65" s="606" t="s">
        <v>489</v>
      </c>
      <c r="F65" s="607">
        <v>325.77070945999998</v>
      </c>
      <c r="G65" s="607">
        <v>17.330330539805377</v>
      </c>
      <c r="H65" s="607">
        <v>0</v>
      </c>
      <c r="I65" s="607">
        <v>0</v>
      </c>
      <c r="J65" s="607">
        <v>0</v>
      </c>
      <c r="K65" s="607">
        <v>343.10103999980538</v>
      </c>
      <c r="L65" s="607">
        <v>0</v>
      </c>
      <c r="M65" s="607">
        <f>SUM(L65,K65)</f>
        <v>343.10103999980538</v>
      </c>
      <c r="N65" s="602"/>
      <c r="O65" s="621">
        <f>F65</f>
        <v>325.77070945999998</v>
      </c>
      <c r="P65" s="622">
        <f>IFERROR(K65/O65-1,"N.A")</f>
        <v>5.3197939644519687E-2</v>
      </c>
      <c r="Q65" s="446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</row>
    <row r="66" spans="2:29" ht="22.5">
      <c r="B66" s="1620"/>
      <c r="C66" s="620" t="s">
        <v>1050</v>
      </c>
      <c r="D66" s="620" t="s">
        <v>1048</v>
      </c>
      <c r="E66" s="606" t="s">
        <v>489</v>
      </c>
      <c r="F66" s="607">
        <v>305.55298380000005</v>
      </c>
      <c r="G66" s="607">
        <v>16.254789190395229</v>
      </c>
      <c r="H66" s="607">
        <v>0</v>
      </c>
      <c r="I66" s="607">
        <v>0</v>
      </c>
      <c r="J66" s="607">
        <v>0</v>
      </c>
      <c r="K66" s="607">
        <v>321.80777299039528</v>
      </c>
      <c r="L66" s="607">
        <v>0</v>
      </c>
      <c r="M66" s="607">
        <f>SUM(L66,K66)</f>
        <v>321.80777299039528</v>
      </c>
      <c r="N66" s="602"/>
      <c r="O66" s="621">
        <f>F66</f>
        <v>305.55298380000005</v>
      </c>
      <c r="P66" s="622">
        <f>IFERROR(K66/O66-1,"N.A")</f>
        <v>5.3197939644519465E-2</v>
      </c>
      <c r="Q66" s="446"/>
      <c r="R66" s="448"/>
      <c r="S66" s="448"/>
      <c r="T66" s="448"/>
      <c r="U66" s="448"/>
      <c r="V66" s="448"/>
      <c r="W66" s="448"/>
      <c r="X66" s="448"/>
      <c r="Y66" s="448"/>
      <c r="Z66" s="448"/>
      <c r="AA66" s="448"/>
      <c r="AB66" s="448"/>
      <c r="AC66" s="448"/>
    </row>
    <row r="67" spans="2:29" ht="22.5">
      <c r="B67" s="1620"/>
      <c r="C67" s="620" t="s">
        <v>1051</v>
      </c>
      <c r="D67" s="620" t="s">
        <v>1049</v>
      </c>
      <c r="E67" s="606" t="s">
        <v>489</v>
      </c>
      <c r="F67" s="607">
        <v>235.64173939000003</v>
      </c>
      <c r="G67" s="607">
        <v>12.535655029798818</v>
      </c>
      <c r="H67" s="607">
        <v>0</v>
      </c>
      <c r="I67" s="607">
        <v>0</v>
      </c>
      <c r="J67" s="607">
        <v>0</v>
      </c>
      <c r="K67" s="607">
        <v>248.17739441979884</v>
      </c>
      <c r="L67" s="607">
        <v>0</v>
      </c>
      <c r="M67" s="607">
        <f>SUM(L67,K67)</f>
        <v>248.17739441979884</v>
      </c>
      <c r="N67" s="602"/>
      <c r="O67" s="621">
        <f>F67</f>
        <v>235.64173939000003</v>
      </c>
      <c r="P67" s="622">
        <f>IFERROR(K67/O67-1,"N.A")</f>
        <v>5.3197939644519465E-2</v>
      </c>
      <c r="Q67" s="446"/>
      <c r="R67" s="461"/>
      <c r="S67" s="461"/>
      <c r="T67" s="461"/>
      <c r="U67" s="461"/>
      <c r="V67" s="461"/>
      <c r="W67" s="461"/>
      <c r="X67" s="461"/>
      <c r="Y67" s="461"/>
      <c r="Z67" s="461"/>
      <c r="AA67" s="461"/>
      <c r="AB67" s="461"/>
      <c r="AC67" s="461"/>
    </row>
    <row r="68" spans="2:29" ht="9.65" customHeight="1">
      <c r="B68" s="652"/>
      <c r="C68" s="653"/>
      <c r="D68" s="653"/>
      <c r="E68" s="652"/>
      <c r="F68" s="655"/>
      <c r="G68" s="652"/>
      <c r="H68" s="652"/>
      <c r="I68" s="652"/>
      <c r="J68" s="653"/>
      <c r="K68" s="655"/>
      <c r="L68" s="652"/>
      <c r="M68" s="653"/>
      <c r="N68" s="602"/>
      <c r="O68" s="652"/>
      <c r="P68" s="656"/>
      <c r="Q68" s="446"/>
      <c r="R68" s="466"/>
      <c r="S68" s="466"/>
      <c r="T68" s="466"/>
      <c r="U68" s="466"/>
      <c r="V68" s="466"/>
      <c r="W68" s="466"/>
      <c r="X68" s="466"/>
      <c r="Y68" s="466"/>
      <c r="Z68" s="466"/>
      <c r="AA68" s="466"/>
      <c r="AB68" s="466"/>
      <c r="AC68" s="466"/>
    </row>
    <row r="69" spans="2:29" ht="23">
      <c r="B69" s="586" t="s">
        <v>1471</v>
      </c>
      <c r="C69" s="587"/>
      <c r="D69" s="587"/>
      <c r="E69" s="588"/>
      <c r="F69" s="601">
        <f t="shared" ref="F69" si="23">SUM(F70:F71)</f>
        <v>103.72238319999998</v>
      </c>
      <c r="G69" s="601">
        <f t="shared" ref="G69:L69" si="24">SUM(G70:G71)</f>
        <v>5.5178170812593228</v>
      </c>
      <c r="H69" s="601">
        <f t="shared" si="24"/>
        <v>0</v>
      </c>
      <c r="I69" s="601">
        <f t="shared" si="24"/>
        <v>0</v>
      </c>
      <c r="J69" s="601">
        <f t="shared" si="24"/>
        <v>0</v>
      </c>
      <c r="K69" s="601">
        <f t="shared" si="24"/>
        <v>109.24020028125931</v>
      </c>
      <c r="L69" s="601">
        <f t="shared" si="24"/>
        <v>-1.4568070000000001E-2</v>
      </c>
      <c r="M69" s="601">
        <f>SUM(L69,K69)</f>
        <v>109.22563221125931</v>
      </c>
      <c r="N69" s="602"/>
      <c r="O69" s="601">
        <f>SUM(O70:O71)</f>
        <v>103.72238319999998</v>
      </c>
      <c r="P69" s="603">
        <f>IFERROR(K69/O69-1,"N.A")</f>
        <v>5.3197939644519465E-2</v>
      </c>
      <c r="Q69" s="446"/>
      <c r="R69" s="448"/>
      <c r="S69" s="448"/>
      <c r="T69" s="448"/>
      <c r="U69" s="448"/>
      <c r="V69" s="448"/>
      <c r="W69" s="448"/>
      <c r="X69" s="448"/>
      <c r="Y69" s="448"/>
      <c r="Z69" s="448"/>
      <c r="AA69" s="448"/>
      <c r="AB69" s="448"/>
      <c r="AC69" s="448"/>
    </row>
    <row r="70" spans="2:29" ht="22.5" customHeight="1">
      <c r="B70" s="638" t="s">
        <v>519</v>
      </c>
      <c r="C70" s="651" t="s">
        <v>520</v>
      </c>
      <c r="D70" s="651" t="s">
        <v>879</v>
      </c>
      <c r="E70" s="606" t="s">
        <v>489</v>
      </c>
      <c r="F70" s="607">
        <v>88.407274359999988</v>
      </c>
      <c r="G70" s="607">
        <v>4.703084845539756</v>
      </c>
      <c r="H70" s="607">
        <v>0</v>
      </c>
      <c r="I70" s="607">
        <v>0</v>
      </c>
      <c r="J70" s="607">
        <v>0</v>
      </c>
      <c r="K70" s="607">
        <v>93.110359205539737</v>
      </c>
      <c r="L70" s="607">
        <v>-1.4568070000000001E-2</v>
      </c>
      <c r="M70" s="607">
        <f>SUM(L70,K70)</f>
        <v>93.095791135539741</v>
      </c>
      <c r="N70" s="602"/>
      <c r="O70" s="621">
        <f>F70</f>
        <v>88.407274359999988</v>
      </c>
      <c r="P70" s="622">
        <f>IFERROR(K70/O70-1,"N.A")</f>
        <v>5.3197939644519465E-2</v>
      </c>
      <c r="Q70" s="446"/>
      <c r="R70" s="448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</row>
    <row r="71" spans="2:29" ht="24" customHeight="1">
      <c r="B71" s="638" t="s">
        <v>827</v>
      </c>
      <c r="C71" s="651" t="s">
        <v>823</v>
      </c>
      <c r="D71" s="651" t="s">
        <v>1006</v>
      </c>
      <c r="E71" s="606" t="s">
        <v>489</v>
      </c>
      <c r="F71" s="607">
        <v>15.315108839999999</v>
      </c>
      <c r="G71" s="607">
        <v>0.81473223571956699</v>
      </c>
      <c r="H71" s="607">
        <v>0</v>
      </c>
      <c r="I71" s="607">
        <v>0</v>
      </c>
      <c r="J71" s="607">
        <v>0</v>
      </c>
      <c r="K71" s="607">
        <v>16.129841075719565</v>
      </c>
      <c r="L71" s="607">
        <v>0</v>
      </c>
      <c r="M71" s="607">
        <f>SUM(L71,K71)</f>
        <v>16.129841075719565</v>
      </c>
      <c r="N71" s="602"/>
      <c r="O71" s="621">
        <f>F71</f>
        <v>15.315108839999999</v>
      </c>
      <c r="P71" s="622">
        <f>IFERROR(K71/O71-1,"N.A")</f>
        <v>5.3197939644519465E-2</v>
      </c>
      <c r="Q71" s="446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</row>
    <row r="72" spans="2:29" ht="9" customHeight="1">
      <c r="B72" s="660"/>
      <c r="C72" s="661"/>
      <c r="D72" s="661"/>
      <c r="E72" s="662"/>
      <c r="F72" s="663"/>
      <c r="G72" s="663"/>
      <c r="H72" s="663"/>
      <c r="I72" s="663"/>
      <c r="J72" s="663"/>
      <c r="K72" s="663"/>
      <c r="L72" s="663"/>
      <c r="M72" s="663"/>
      <c r="N72" s="581"/>
      <c r="O72" s="664"/>
      <c r="P72" s="665"/>
      <c r="Q72" s="446"/>
      <c r="R72" s="448"/>
      <c r="S72" s="448"/>
      <c r="T72" s="448"/>
      <c r="U72" s="448"/>
      <c r="V72" s="448"/>
      <c r="W72" s="448"/>
      <c r="X72" s="448"/>
      <c r="Y72" s="448"/>
      <c r="Z72" s="448"/>
      <c r="AA72" s="448"/>
      <c r="AB72" s="448"/>
      <c r="AC72" s="448"/>
    </row>
    <row r="73" spans="2:29" ht="23">
      <c r="B73" s="624" t="s">
        <v>1364</v>
      </c>
      <c r="C73" s="625"/>
      <c r="D73" s="625"/>
      <c r="E73" s="641"/>
      <c r="F73" s="627">
        <f t="shared" ref="F73" si="25">F69+F64</f>
        <v>970.68781584999999</v>
      </c>
      <c r="G73" s="627">
        <f t="shared" ref="G73:M73" si="26">G69+G64</f>
        <v>51.638591841258744</v>
      </c>
      <c r="H73" s="627">
        <f t="shared" si="26"/>
        <v>0</v>
      </c>
      <c r="I73" s="627">
        <f t="shared" si="26"/>
        <v>0</v>
      </c>
      <c r="J73" s="627">
        <f t="shared" si="26"/>
        <v>0</v>
      </c>
      <c r="K73" s="627">
        <f t="shared" si="26"/>
        <v>1022.3264076912587</v>
      </c>
      <c r="L73" s="627">
        <f t="shared" si="26"/>
        <v>-1.4568070000000001E-2</v>
      </c>
      <c r="M73" s="627">
        <f t="shared" si="26"/>
        <v>1022.3118396212587</v>
      </c>
      <c r="N73" s="666"/>
      <c r="O73" s="628">
        <f>O69+O64</f>
        <v>970.68781584999999</v>
      </c>
      <c r="P73" s="629">
        <f>IFERROR(K73/O73-1,"N.A")</f>
        <v>5.3197939644519465E-2</v>
      </c>
      <c r="Q73" s="446"/>
      <c r="R73" s="419"/>
      <c r="S73" s="419"/>
      <c r="T73" s="419"/>
      <c r="U73" s="419"/>
      <c r="V73" s="419"/>
      <c r="W73" s="419"/>
      <c r="X73" s="419"/>
      <c r="Y73" s="419"/>
      <c r="Z73" s="419"/>
      <c r="AA73" s="419"/>
      <c r="AB73" s="419"/>
      <c r="AC73" s="419"/>
    </row>
    <row r="74" spans="2:29" ht="4.5" customHeight="1">
      <c r="B74" s="591"/>
      <c r="C74" s="592"/>
      <c r="D74" s="592"/>
      <c r="E74" s="591"/>
      <c r="F74" s="596"/>
      <c r="G74" s="596"/>
      <c r="H74" s="596"/>
      <c r="I74" s="596"/>
      <c r="J74" s="596"/>
      <c r="K74" s="596"/>
      <c r="L74" s="596"/>
      <c r="M74" s="596"/>
      <c r="N74" s="581"/>
      <c r="O74" s="596"/>
      <c r="P74" s="597"/>
      <c r="Q74" s="467"/>
      <c r="R74" s="448"/>
      <c r="S74" s="448"/>
      <c r="T74" s="448"/>
      <c r="U74" s="448"/>
      <c r="V74" s="448"/>
      <c r="W74" s="448"/>
      <c r="X74" s="448"/>
      <c r="Y74" s="448"/>
      <c r="Z74" s="448"/>
      <c r="AA74" s="448"/>
      <c r="AB74" s="448"/>
      <c r="AC74" s="448"/>
    </row>
    <row r="75" spans="2:29" ht="23">
      <c r="B75" s="624" t="s">
        <v>1365</v>
      </c>
      <c r="C75" s="625"/>
      <c r="D75" s="625"/>
      <c r="E75" s="641"/>
      <c r="F75" s="627">
        <f t="shared" ref="F75" si="27">F58+F73</f>
        <v>6269.3519743421057</v>
      </c>
      <c r="G75" s="627">
        <f t="shared" ref="G75:M75" si="28">G58+G73</f>
        <v>333.84482448148043</v>
      </c>
      <c r="H75" s="627">
        <f t="shared" si="28"/>
        <v>106.18176589164871</v>
      </c>
      <c r="I75" s="627">
        <f t="shared" si="28"/>
        <v>2.5506298535633372</v>
      </c>
      <c r="J75" s="627">
        <f t="shared" si="28"/>
        <v>-338.58961616815884</v>
      </c>
      <c r="K75" s="627">
        <f t="shared" si="28"/>
        <v>6373.339578400637</v>
      </c>
      <c r="L75" s="627">
        <f t="shared" si="28"/>
        <v>25.629585226300112</v>
      </c>
      <c r="M75" s="627">
        <f t="shared" si="28"/>
        <v>6398.9691636269372</v>
      </c>
      <c r="N75" s="581"/>
      <c r="O75" s="628">
        <f>O58+O73</f>
        <v>6269.3519743421057</v>
      </c>
      <c r="P75" s="629">
        <f>IFERROR(K75/O75-1,"N.A")</f>
        <v>1.6586659113112523E-2</v>
      </c>
      <c r="Q75" s="1237">
        <f>K75-F75</f>
        <v>103.98760405853136</v>
      </c>
    </row>
    <row r="76" spans="2:29" ht="20">
      <c r="F76" s="1237"/>
      <c r="Q76" s="474"/>
      <c r="R76" s="463"/>
      <c r="S76" s="463"/>
      <c r="T76" s="463"/>
      <c r="U76" s="463"/>
      <c r="V76" s="463"/>
      <c r="W76" s="463"/>
      <c r="X76" s="463"/>
      <c r="Y76" s="463"/>
      <c r="Z76" s="463"/>
      <c r="AA76" s="463"/>
      <c r="AB76" s="463"/>
      <c r="AC76" s="463"/>
    </row>
    <row r="77" spans="2:29" ht="20">
      <c r="B77" s="1105" t="s">
        <v>1236</v>
      </c>
      <c r="C77" s="468"/>
      <c r="D77" s="468"/>
      <c r="E77" s="469"/>
      <c r="F77" s="469"/>
      <c r="G77" s="469"/>
      <c r="H77" s="469"/>
      <c r="I77" s="469"/>
      <c r="J77" s="470"/>
      <c r="K77" s="474"/>
      <c r="L77" s="469"/>
      <c r="M77" s="471"/>
      <c r="N77" s="418"/>
      <c r="O77" s="472"/>
      <c r="P77" s="473"/>
      <c r="Q77" s="440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</row>
    <row r="78" spans="2:29" ht="20">
      <c r="B78" s="1105" t="s">
        <v>1230</v>
      </c>
      <c r="C78" s="1092"/>
      <c r="D78" s="420"/>
      <c r="E78" s="419"/>
      <c r="F78" s="419"/>
      <c r="G78" s="419"/>
      <c r="H78" s="419"/>
      <c r="I78" s="419"/>
      <c r="J78" s="422"/>
      <c r="K78" s="422"/>
      <c r="L78" s="419"/>
      <c r="M78" s="419"/>
      <c r="N78" s="418"/>
      <c r="O78" s="419"/>
      <c r="P78" s="419"/>
      <c r="Q78" s="440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</row>
    <row r="79" spans="2:29" ht="31.5" customHeight="1">
      <c r="B79" s="1104"/>
      <c r="C79" s="1092"/>
      <c r="D79" s="420"/>
      <c r="E79" s="419"/>
      <c r="F79" s="419"/>
      <c r="G79" s="419"/>
      <c r="H79" s="419"/>
      <c r="I79" s="419"/>
      <c r="J79" s="422"/>
      <c r="K79" s="422"/>
      <c r="L79" s="419"/>
      <c r="M79" s="419"/>
      <c r="N79" s="418"/>
      <c r="O79" s="419"/>
      <c r="P79" s="419"/>
      <c r="Y79" s="419"/>
      <c r="Z79" s="419"/>
      <c r="AA79" s="419"/>
      <c r="AB79" s="419"/>
      <c r="AC79" s="419"/>
    </row>
    <row r="80" spans="2:29" ht="40.5" customHeight="1" thickBot="1">
      <c r="B80" s="441"/>
      <c r="C80" s="1615" t="s">
        <v>1492</v>
      </c>
      <c r="D80" s="1616"/>
      <c r="E80" s="1616"/>
      <c r="F80" s="1616"/>
      <c r="G80" s="1616"/>
      <c r="H80" s="1616"/>
      <c r="I80" s="1616"/>
      <c r="J80" s="1616"/>
      <c r="Y80" s="419"/>
      <c r="Z80" s="419"/>
      <c r="AA80" s="419"/>
      <c r="AB80" s="419"/>
      <c r="AC80" s="419"/>
    </row>
    <row r="81" spans="2:29" ht="40.5" thickBot="1">
      <c r="B81" s="419"/>
      <c r="C81" s="1608" t="s">
        <v>1493</v>
      </c>
      <c r="D81" s="1609"/>
      <c r="E81" s="1610"/>
      <c r="F81" s="1093" t="s">
        <v>1193</v>
      </c>
      <c r="G81" s="1093" t="s">
        <v>1194</v>
      </c>
      <c r="H81" s="1093" t="s">
        <v>1195</v>
      </c>
      <c r="I81" s="1093" t="s">
        <v>1196</v>
      </c>
      <c r="J81" s="1094" t="s">
        <v>1111</v>
      </c>
      <c r="Y81" s="419"/>
      <c r="Z81" s="419"/>
      <c r="AA81" s="419"/>
      <c r="AB81" s="419"/>
      <c r="AC81" s="419"/>
    </row>
    <row r="82" spans="2:29" ht="20.5" thickBot="1">
      <c r="B82" s="419"/>
      <c r="C82" s="1269" t="s">
        <v>1494</v>
      </c>
      <c r="D82" s="1265"/>
      <c r="E82" s="1265"/>
      <c r="F82" s="1265">
        <v>-17.897187529997481</v>
      </c>
      <c r="G82" s="1265">
        <v>127.92045490000039</v>
      </c>
      <c r="H82" s="1265">
        <v>127.92045490000039</v>
      </c>
      <c r="I82" s="1265">
        <v>127.92045490000039</v>
      </c>
      <c r="J82" s="1265">
        <v>365.8641771700037</v>
      </c>
      <c r="Y82" s="419"/>
      <c r="Z82" s="419"/>
      <c r="AA82" s="419"/>
      <c r="AB82" s="419"/>
      <c r="AC82" s="419"/>
    </row>
    <row r="83" spans="2:29" ht="22" customHeight="1" thickBot="1">
      <c r="C83" s="1266" t="s">
        <v>1222</v>
      </c>
      <c r="D83" s="1267"/>
      <c r="E83" s="1267"/>
      <c r="F83" s="1267">
        <v>-258.45054427999787</v>
      </c>
      <c r="G83" s="1267" t="s">
        <v>676</v>
      </c>
      <c r="H83" s="1267" t="s">
        <v>676</v>
      </c>
      <c r="I83" s="1267" t="s">
        <v>676</v>
      </c>
      <c r="J83" s="1267">
        <v>-258.45054427999787</v>
      </c>
      <c r="Y83" s="419"/>
      <c r="Z83" s="419"/>
      <c r="AA83" s="419"/>
      <c r="AB83" s="419"/>
      <c r="AC83" s="419"/>
    </row>
    <row r="84" spans="2:29" ht="22" customHeight="1">
      <c r="B84" s="419"/>
      <c r="C84" s="1098" t="s">
        <v>1182</v>
      </c>
      <c r="D84" s="1268"/>
      <c r="E84" s="1268"/>
      <c r="F84" s="1268">
        <v>-367.73959747999754</v>
      </c>
      <c r="G84" s="1268" t="s">
        <v>676</v>
      </c>
      <c r="H84" s="1268" t="s">
        <v>676</v>
      </c>
      <c r="I84" s="1268" t="s">
        <v>676</v>
      </c>
      <c r="J84" s="1268">
        <v>-367.73959747999754</v>
      </c>
      <c r="Y84" s="419"/>
      <c r="Z84" s="419"/>
      <c r="AA84" s="419"/>
      <c r="AB84" s="419"/>
      <c r="AC84" s="419"/>
    </row>
    <row r="85" spans="2:29" ht="22" customHeight="1">
      <c r="B85" s="419"/>
      <c r="C85" s="1098" t="s">
        <v>1189</v>
      </c>
      <c r="D85" s="1268"/>
      <c r="E85" s="1268"/>
      <c r="F85" s="1268">
        <v>-58.973945999999998</v>
      </c>
      <c r="G85" s="1268" t="s">
        <v>676</v>
      </c>
      <c r="H85" s="1268" t="s">
        <v>676</v>
      </c>
      <c r="I85" s="1268" t="s">
        <v>676</v>
      </c>
      <c r="J85" s="1268">
        <v>-58.973945999999998</v>
      </c>
      <c r="Y85" s="419"/>
      <c r="Z85" s="419"/>
      <c r="AA85" s="419"/>
      <c r="AB85" s="419"/>
      <c r="AC85" s="419"/>
    </row>
    <row r="86" spans="2:29" ht="22" customHeight="1">
      <c r="B86" s="419"/>
      <c r="C86" s="1098" t="s">
        <v>1190</v>
      </c>
      <c r="D86" s="1268"/>
      <c r="E86" s="1268"/>
      <c r="F86" s="1268">
        <v>22.871582869999969</v>
      </c>
      <c r="G86" s="1268" t="s">
        <v>676</v>
      </c>
      <c r="H86" s="1268" t="s">
        <v>676</v>
      </c>
      <c r="I86" s="1268" t="s">
        <v>676</v>
      </c>
      <c r="J86" s="1268">
        <v>22.871582869999969</v>
      </c>
      <c r="Y86" s="419"/>
      <c r="Z86" s="419"/>
      <c r="AA86" s="419"/>
      <c r="AB86" s="419"/>
      <c r="AC86" s="419"/>
    </row>
    <row r="87" spans="2:29" ht="22" customHeight="1" thickBot="1">
      <c r="B87" s="419"/>
      <c r="C87" s="1098" t="s">
        <v>1191</v>
      </c>
      <c r="D87" s="1268"/>
      <c r="E87" s="1268"/>
      <c r="F87" s="1268">
        <v>145.39141632999971</v>
      </c>
      <c r="G87" s="1268" t="s">
        <v>676</v>
      </c>
      <c r="H87" s="1268" t="s">
        <v>676</v>
      </c>
      <c r="I87" s="1268" t="s">
        <v>676</v>
      </c>
      <c r="J87" s="1268">
        <v>145.39141632999971</v>
      </c>
      <c r="Y87" s="419"/>
      <c r="Z87" s="419"/>
      <c r="AA87" s="419"/>
      <c r="AB87" s="419"/>
      <c r="AC87" s="419"/>
    </row>
    <row r="88" spans="2:29" ht="22" customHeight="1" thickBot="1">
      <c r="B88" s="419"/>
      <c r="C88" s="1266" t="s">
        <v>1223</v>
      </c>
      <c r="D88" s="1267"/>
      <c r="E88" s="1267"/>
      <c r="F88" s="1267">
        <v>91.513502150000392</v>
      </c>
      <c r="G88" s="1267">
        <v>91.513502150000392</v>
      </c>
      <c r="H88" s="1267">
        <v>91.513502150000392</v>
      </c>
      <c r="I88" s="1267">
        <v>91.513502150000392</v>
      </c>
      <c r="J88" s="1267">
        <v>366.05400860000157</v>
      </c>
      <c r="Y88" s="419"/>
      <c r="Z88" s="419"/>
      <c r="AA88" s="419"/>
      <c r="AB88" s="419"/>
      <c r="AC88" s="419"/>
    </row>
    <row r="89" spans="2:29" ht="23.15" customHeight="1">
      <c r="C89" s="1098" t="s">
        <v>1190</v>
      </c>
      <c r="D89" s="1268"/>
      <c r="E89" s="1268"/>
      <c r="F89" s="1268">
        <v>39.393144942500115</v>
      </c>
      <c r="G89" s="1268">
        <v>39.393144942500115</v>
      </c>
      <c r="H89" s="1268">
        <v>39.393144942500115</v>
      </c>
      <c r="I89" s="1268">
        <v>39.393144942500115</v>
      </c>
      <c r="J89" s="1268">
        <v>157.57257977000046</v>
      </c>
      <c r="Y89" s="419"/>
      <c r="Z89" s="419"/>
      <c r="AA89" s="419"/>
      <c r="AB89" s="419"/>
      <c r="AC89" s="419"/>
    </row>
    <row r="90" spans="2:29" ht="22" customHeight="1" thickBot="1">
      <c r="C90" s="1098" t="s">
        <v>1191</v>
      </c>
      <c r="D90" s="1268"/>
      <c r="E90" s="1268"/>
      <c r="F90" s="1268">
        <v>52.12035720750027</v>
      </c>
      <c r="G90" s="1268">
        <v>52.12035720750027</v>
      </c>
      <c r="H90" s="1268">
        <v>52.12035720750027</v>
      </c>
      <c r="I90" s="1268">
        <v>52.12035720750027</v>
      </c>
      <c r="J90" s="1268">
        <v>208.48142883000108</v>
      </c>
      <c r="Y90" s="419"/>
      <c r="Z90" s="419"/>
      <c r="AA90" s="419"/>
      <c r="AB90" s="419"/>
      <c r="AC90" s="419"/>
    </row>
    <row r="91" spans="2:29" ht="22" customHeight="1" thickBot="1">
      <c r="C91" s="1266" t="s">
        <v>1224</v>
      </c>
      <c r="D91" s="1267"/>
      <c r="E91" s="1267"/>
      <c r="F91" s="1267">
        <v>112.63290185</v>
      </c>
      <c r="G91" s="1267" t="s">
        <v>676</v>
      </c>
      <c r="H91" s="1267" t="s">
        <v>676</v>
      </c>
      <c r="I91" s="1267" t="s">
        <v>676</v>
      </c>
      <c r="J91" s="1267">
        <v>112.63290185</v>
      </c>
      <c r="Y91" s="419"/>
      <c r="Z91" s="419"/>
      <c r="AA91" s="419"/>
      <c r="AB91" s="419"/>
      <c r="AC91" s="419"/>
    </row>
    <row r="92" spans="2:29" ht="22" customHeight="1" thickBot="1">
      <c r="C92" s="1266" t="s">
        <v>1185</v>
      </c>
      <c r="D92" s="1267"/>
      <c r="E92" s="1267"/>
      <c r="F92" s="1267">
        <v>36.406952750000002</v>
      </c>
      <c r="G92" s="1267">
        <v>36.406952750000002</v>
      </c>
      <c r="H92" s="1267">
        <v>36.406952750000002</v>
      </c>
      <c r="I92" s="1267">
        <v>36.406952750000002</v>
      </c>
      <c r="J92" s="1267">
        <v>145.62781100000001</v>
      </c>
      <c r="Y92" s="419"/>
      <c r="Z92" s="419"/>
      <c r="AA92" s="419"/>
      <c r="AB92" s="419"/>
      <c r="AC92" s="419"/>
    </row>
    <row r="93" spans="2:29" ht="20.5" thickBot="1">
      <c r="B93" s="1054"/>
      <c r="C93" s="1095" t="s">
        <v>1225</v>
      </c>
      <c r="D93" s="1096"/>
      <c r="E93" s="1096"/>
      <c r="F93" s="1097">
        <v>-75.412201285599991</v>
      </c>
      <c r="G93" s="1097">
        <v>2.1461937800000004</v>
      </c>
      <c r="H93" s="1097">
        <v>2.1461937800000004</v>
      </c>
      <c r="I93" s="1097">
        <v>2.1461937800000004</v>
      </c>
      <c r="J93" s="1097">
        <v>-68.973619945599978</v>
      </c>
      <c r="T93" s="419"/>
      <c r="U93" s="419"/>
      <c r="V93" s="419"/>
      <c r="W93" s="419"/>
      <c r="X93" s="419"/>
      <c r="Y93" s="419"/>
      <c r="Z93" s="419"/>
      <c r="AA93" s="419"/>
      <c r="AB93" s="419"/>
      <c r="AC93" s="419"/>
    </row>
    <row r="94" spans="2:29" ht="20.5" thickBot="1">
      <c r="C94" s="1266" t="s">
        <v>1226</v>
      </c>
      <c r="D94" s="1267"/>
      <c r="E94" s="1267"/>
      <c r="F94" s="1267">
        <v>2.1461937800000004</v>
      </c>
      <c r="G94" s="1267">
        <v>2.1461937800000004</v>
      </c>
      <c r="H94" s="1267">
        <v>2.1461937800000004</v>
      </c>
      <c r="I94" s="1267">
        <v>2.1461937800000004</v>
      </c>
      <c r="J94" s="1267">
        <v>8.5847751200000015</v>
      </c>
      <c r="T94" s="419"/>
      <c r="U94" s="419"/>
      <c r="V94" s="419"/>
      <c r="W94" s="419"/>
      <c r="X94" s="419"/>
      <c r="Y94" s="419"/>
      <c r="Z94" s="419"/>
      <c r="AA94" s="419"/>
      <c r="AB94" s="419"/>
      <c r="AC94" s="419"/>
    </row>
    <row r="95" spans="2:29" ht="20.5" thickBot="1">
      <c r="C95" s="1266" t="s">
        <v>1495</v>
      </c>
      <c r="D95" s="1267"/>
      <c r="E95" s="1267"/>
      <c r="F95" s="1267">
        <v>-71.054426844799991</v>
      </c>
      <c r="G95" s="1267" t="s">
        <v>676</v>
      </c>
      <c r="H95" s="1267" t="s">
        <v>676</v>
      </c>
      <c r="I95" s="1267" t="s">
        <v>676</v>
      </c>
      <c r="J95" s="1267">
        <v>-71.054426844799991</v>
      </c>
      <c r="Q95" s="440"/>
      <c r="R95" s="419"/>
      <c r="S95" s="419"/>
      <c r="T95" s="419"/>
      <c r="U95" s="419"/>
      <c r="V95" s="419"/>
      <c r="W95" s="419"/>
      <c r="X95" s="419"/>
      <c r="Y95" s="419"/>
      <c r="Z95" s="419"/>
      <c r="AA95" s="419"/>
      <c r="AB95" s="419"/>
      <c r="AC95" s="419"/>
    </row>
    <row r="96" spans="2:29" ht="20.5" thickBot="1">
      <c r="C96" s="1266" t="s">
        <v>1224</v>
      </c>
      <c r="D96" s="1267"/>
      <c r="E96" s="1267"/>
      <c r="F96" s="1267">
        <v>-6.5039682208000009</v>
      </c>
      <c r="G96" s="1267" t="s">
        <v>676</v>
      </c>
      <c r="H96" s="1267" t="s">
        <v>676</v>
      </c>
      <c r="I96" s="1267" t="s">
        <v>676</v>
      </c>
      <c r="J96" s="1267">
        <v>-6.5039682208000009</v>
      </c>
      <c r="M96" s="419"/>
      <c r="N96" s="418"/>
      <c r="O96" s="419"/>
      <c r="P96" s="419"/>
      <c r="Q96" s="440"/>
      <c r="R96" s="419"/>
      <c r="S96" s="419"/>
      <c r="T96" s="419"/>
      <c r="U96" s="419"/>
      <c r="V96" s="419"/>
      <c r="W96" s="419"/>
      <c r="X96" s="419"/>
      <c r="Y96" s="419"/>
      <c r="Z96" s="419"/>
      <c r="AA96" s="419"/>
      <c r="AB96" s="419"/>
      <c r="AC96" s="419"/>
    </row>
    <row r="97" spans="3:21" ht="20">
      <c r="C97" s="1099" t="s">
        <v>1496</v>
      </c>
      <c r="D97" s="1100"/>
      <c r="E97" s="1100"/>
      <c r="F97" s="1100">
        <v>-93.309388815597472</v>
      </c>
      <c r="G97" s="1100">
        <v>130.06664868000038</v>
      </c>
      <c r="H97" s="1100">
        <v>130.06664868000038</v>
      </c>
      <c r="I97" s="1100">
        <v>130.06664868000038</v>
      </c>
      <c r="J97" s="1100">
        <v>296.89055722440372</v>
      </c>
      <c r="K97" s="419"/>
      <c r="M97" s="419"/>
      <c r="N97" s="418"/>
      <c r="O97" s="419"/>
      <c r="P97" s="419"/>
      <c r="Q97" s="440"/>
      <c r="R97" s="419"/>
      <c r="S97" s="419"/>
      <c r="T97" s="419"/>
      <c r="U97" s="419"/>
    </row>
    <row r="98" spans="3:21" ht="20">
      <c r="C98" s="1105" t="s">
        <v>1301</v>
      </c>
      <c r="J98" s="1129"/>
    </row>
    <row r="99" spans="3:21" ht="20">
      <c r="C99" s="1105" t="s">
        <v>1497</v>
      </c>
    </row>
    <row r="100" spans="3:21" ht="20.5" thickBot="1">
      <c r="C100" s="1105"/>
    </row>
    <row r="101" spans="3:21" ht="80">
      <c r="C101" s="1101" t="s">
        <v>485</v>
      </c>
      <c r="D101" s="475" t="s">
        <v>1227</v>
      </c>
      <c r="E101" s="475" t="s">
        <v>1366</v>
      </c>
    </row>
    <row r="102" spans="3:21" ht="20">
      <c r="C102" s="476" t="s">
        <v>490</v>
      </c>
      <c r="D102" s="695">
        <f>SUM($K$12:$K$14)</f>
        <v>3546.9335194000651</v>
      </c>
      <c r="E102" s="696">
        <f>SUM($K$12:$K$14)</f>
        <v>3546.9335194000651</v>
      </c>
    </row>
    <row r="103" spans="3:21" ht="20">
      <c r="C103" s="1102" t="str">
        <f>C65</f>
        <v>008/2022</v>
      </c>
      <c r="D103" s="697">
        <f t="shared" ref="D103:E106" si="29">SUMIF($C$10:$C$75,$C103,$K$10:$K$75)</f>
        <v>343.10103999980538</v>
      </c>
      <c r="E103" s="698">
        <f t="shared" si="29"/>
        <v>343.10103999980538</v>
      </c>
    </row>
    <row r="104" spans="3:21" ht="20">
      <c r="C104" s="476" t="s">
        <v>1050</v>
      </c>
      <c r="D104" s="695">
        <f t="shared" si="29"/>
        <v>321.80777299039528</v>
      </c>
      <c r="E104" s="696">
        <f t="shared" si="29"/>
        <v>321.80777299039528</v>
      </c>
    </row>
    <row r="105" spans="3:21" ht="20">
      <c r="C105" s="1102" t="s">
        <v>1051</v>
      </c>
      <c r="D105" s="697">
        <f t="shared" si="29"/>
        <v>248.17739441979884</v>
      </c>
      <c r="E105" s="698">
        <f t="shared" si="29"/>
        <v>248.17739441979884</v>
      </c>
    </row>
    <row r="106" spans="3:21" ht="20">
      <c r="C106" s="476" t="s">
        <v>508</v>
      </c>
      <c r="D106" s="695">
        <f t="shared" si="29"/>
        <v>234.84007329413399</v>
      </c>
      <c r="E106" s="696">
        <f t="shared" si="29"/>
        <v>234.84007329413399</v>
      </c>
    </row>
    <row r="107" spans="3:21" ht="20">
      <c r="C107" s="1102" t="s">
        <v>510</v>
      </c>
      <c r="D107" s="697">
        <f t="shared" ref="D107:D136" si="30">SUMIF($C$10:$C$75,$C107,$K$10:$K$75)</f>
        <v>408.3661035365073</v>
      </c>
      <c r="E107" s="698">
        <f>SUMIF($C$10:$C$75,$C107,$K$10:$K$75)*51%</f>
        <v>208.26671280361873</v>
      </c>
    </row>
    <row r="108" spans="3:21" ht="20">
      <c r="C108" s="476" t="s">
        <v>523</v>
      </c>
      <c r="D108" s="695">
        <f t="shared" si="30"/>
        <v>398.73023730158116</v>
      </c>
      <c r="E108" s="696">
        <f>SUMIF($C$10:$C$75,$C108,$K$10:$K$75)*50%</f>
        <v>199.36511865079058</v>
      </c>
    </row>
    <row r="109" spans="3:21" ht="20">
      <c r="C109" s="1102" t="s">
        <v>511</v>
      </c>
      <c r="D109" s="697">
        <f t="shared" si="30"/>
        <v>352.35557108627575</v>
      </c>
      <c r="E109" s="698">
        <f>SUMIF($C$10:$C$75,$C109,$K$10:$K$75)*51%</f>
        <v>179.70134125400062</v>
      </c>
    </row>
    <row r="110" spans="3:21" ht="20">
      <c r="C110" s="476" t="s">
        <v>520</v>
      </c>
      <c r="D110" s="695">
        <f t="shared" si="30"/>
        <v>93.110359205539737</v>
      </c>
      <c r="E110" s="696">
        <f>SUMIF($C$10:$C$75,$C110,$K$10:$K$75)</f>
        <v>93.110359205539737</v>
      </c>
    </row>
    <row r="111" spans="3:21" ht="20">
      <c r="C111" s="1102" t="s">
        <v>521</v>
      </c>
      <c r="D111" s="697">
        <f t="shared" si="30"/>
        <v>162.36520481872631</v>
      </c>
      <c r="E111" s="698">
        <f>SUMIF($C$10:$C$75,$C111,$K$10:$K$75)*50%</f>
        <v>81.182602409363156</v>
      </c>
    </row>
    <row r="112" spans="3:21" ht="20">
      <c r="C112" s="476" t="s">
        <v>507</v>
      </c>
      <c r="D112" s="695">
        <f t="shared" si="30"/>
        <v>83.236966918462116</v>
      </c>
      <c r="E112" s="696">
        <f>SUMIF($C$10:$C$75,$C112,$K$10:$K$75)</f>
        <v>83.236966918462116</v>
      </c>
    </row>
    <row r="113" spans="3:5" ht="20">
      <c r="C113" s="1102" t="s">
        <v>512</v>
      </c>
      <c r="D113" s="697">
        <f t="shared" si="30"/>
        <v>157.85681581753673</v>
      </c>
      <c r="E113" s="698">
        <f>SUMIF($C$10:$C$75,$C113,$K$10:$K$75)*51%</f>
        <v>80.506976066943736</v>
      </c>
    </row>
    <row r="114" spans="3:5" ht="20">
      <c r="C114" s="476" t="s">
        <v>500</v>
      </c>
      <c r="D114" s="695">
        <f t="shared" si="30"/>
        <v>71.392523093207842</v>
      </c>
      <c r="E114" s="696">
        <f t="shared" ref="E114:E120" si="31">SUMIF($C$10:$C$75,$C114,$K$10:$K$75)</f>
        <v>71.392523093207842</v>
      </c>
    </row>
    <row r="115" spans="3:5" ht="20">
      <c r="C115" s="1102" t="s">
        <v>505</v>
      </c>
      <c r="D115" s="697">
        <f t="shared" si="30"/>
        <v>70.794383704919042</v>
      </c>
      <c r="E115" s="698">
        <f t="shared" si="31"/>
        <v>70.794383704919042</v>
      </c>
    </row>
    <row r="116" spans="3:5" ht="20">
      <c r="C116" s="476" t="s">
        <v>496</v>
      </c>
      <c r="D116" s="695">
        <f t="shared" si="30"/>
        <v>77.298775904999019</v>
      </c>
      <c r="E116" s="696">
        <f t="shared" si="31"/>
        <v>77.298775904999019</v>
      </c>
    </row>
    <row r="117" spans="3:5" ht="20">
      <c r="C117" s="1102" t="s">
        <v>513</v>
      </c>
      <c r="D117" s="697">
        <f t="shared" si="30"/>
        <v>72.109375825255484</v>
      </c>
      <c r="E117" s="698">
        <f t="shared" si="31"/>
        <v>72.109375825255484</v>
      </c>
    </row>
    <row r="118" spans="3:5" ht="20">
      <c r="C118" s="476" t="s">
        <v>534</v>
      </c>
      <c r="D118" s="695">
        <f t="shared" si="30"/>
        <v>62.43698092135655</v>
      </c>
      <c r="E118" s="696">
        <f t="shared" si="31"/>
        <v>62.43698092135655</v>
      </c>
    </row>
    <row r="119" spans="3:5" ht="20">
      <c r="C119" s="1102" t="s">
        <v>516</v>
      </c>
      <c r="D119" s="697">
        <f t="shared" si="30"/>
        <v>56.287888230804604</v>
      </c>
      <c r="E119" s="698">
        <f t="shared" si="31"/>
        <v>56.287888230804604</v>
      </c>
    </row>
    <row r="120" spans="3:5" ht="20">
      <c r="C120" s="476" t="s">
        <v>517</v>
      </c>
      <c r="D120" s="695">
        <f t="shared" si="30"/>
        <v>52.959984550000016</v>
      </c>
      <c r="E120" s="696">
        <f t="shared" si="31"/>
        <v>52.959984550000016</v>
      </c>
    </row>
    <row r="121" spans="3:5" ht="20">
      <c r="C121" s="1102" t="s">
        <v>522</v>
      </c>
      <c r="D121" s="697">
        <f t="shared" si="30"/>
        <v>108.78473229920459</v>
      </c>
      <c r="E121" s="698">
        <f>SUMIF($C$10:$C$75,$C121,$K$10:$K$75)*50%</f>
        <v>54.392366149602296</v>
      </c>
    </row>
    <row r="122" spans="3:5" ht="20">
      <c r="C122" s="476" t="s">
        <v>518</v>
      </c>
      <c r="D122" s="695">
        <f t="shared" si="30"/>
        <v>46.140901050000011</v>
      </c>
      <c r="E122" s="696">
        <f t="shared" ref="E122:E136" si="32">SUMIF($C$10:$C$75,$C122,$K$10:$K$75)</f>
        <v>46.140901050000011</v>
      </c>
    </row>
    <row r="123" spans="3:5" ht="20">
      <c r="C123" s="1102" t="s">
        <v>493</v>
      </c>
      <c r="D123" s="697">
        <f t="shared" si="30"/>
        <v>0</v>
      </c>
      <c r="E123" s="698">
        <f t="shared" si="32"/>
        <v>0</v>
      </c>
    </row>
    <row r="124" spans="3:5" ht="20">
      <c r="C124" s="476" t="s">
        <v>499</v>
      </c>
      <c r="D124" s="695">
        <f t="shared" si="30"/>
        <v>20.643534548997234</v>
      </c>
      <c r="E124" s="696">
        <f t="shared" si="32"/>
        <v>20.643534548997234</v>
      </c>
    </row>
    <row r="125" spans="3:5" ht="20">
      <c r="C125" s="1102" t="s">
        <v>503</v>
      </c>
      <c r="D125" s="697">
        <f t="shared" si="30"/>
        <v>20.445175829766303</v>
      </c>
      <c r="E125" s="698">
        <f t="shared" si="32"/>
        <v>20.445175829766303</v>
      </c>
    </row>
    <row r="126" spans="3:5" ht="20">
      <c r="C126" s="476" t="s">
        <v>515</v>
      </c>
      <c r="D126" s="695">
        <f t="shared" si="30"/>
        <v>18.289274528771983</v>
      </c>
      <c r="E126" s="696">
        <f t="shared" si="32"/>
        <v>18.289274528771983</v>
      </c>
    </row>
    <row r="127" spans="3:5" ht="20">
      <c r="C127" s="1102" t="s">
        <v>823</v>
      </c>
      <c r="D127" s="697">
        <f t="shared" si="30"/>
        <v>16.129841075719565</v>
      </c>
      <c r="E127" s="698">
        <f t="shared" si="32"/>
        <v>16.129841075719565</v>
      </c>
    </row>
    <row r="128" spans="3:5" ht="20">
      <c r="C128" s="476" t="s">
        <v>495</v>
      </c>
      <c r="D128" s="695">
        <f t="shared" si="30"/>
        <v>16.039714209697415</v>
      </c>
      <c r="E128" s="696">
        <f t="shared" si="32"/>
        <v>16.039714209697415</v>
      </c>
    </row>
    <row r="129" spans="3:5" ht="20">
      <c r="C129" s="1102" t="s">
        <v>506</v>
      </c>
      <c r="D129" s="697">
        <f t="shared" si="30"/>
        <v>23.670081096464052</v>
      </c>
      <c r="E129" s="698">
        <f t="shared" si="32"/>
        <v>23.670081096464052</v>
      </c>
    </row>
    <row r="130" spans="3:5" ht="20">
      <c r="C130" s="476" t="s">
        <v>504</v>
      </c>
      <c r="D130" s="695">
        <f t="shared" si="30"/>
        <v>16.151413423689903</v>
      </c>
      <c r="E130" s="696">
        <f t="shared" si="32"/>
        <v>16.151413423689903</v>
      </c>
    </row>
    <row r="131" spans="3:5" ht="20">
      <c r="C131" s="1102" t="s">
        <v>492</v>
      </c>
      <c r="D131" s="697">
        <f t="shared" si="30"/>
        <v>15.430810056724884</v>
      </c>
      <c r="E131" s="698">
        <f t="shared" si="32"/>
        <v>15.430810056724884</v>
      </c>
    </row>
    <row r="132" spans="3:5" ht="20">
      <c r="C132" s="476" t="s">
        <v>498</v>
      </c>
      <c r="D132" s="695">
        <f t="shared" si="30"/>
        <v>9.2375544098375642</v>
      </c>
      <c r="E132" s="696">
        <f t="shared" si="32"/>
        <v>9.2375544098375642</v>
      </c>
    </row>
    <row r="133" spans="3:5" ht="20">
      <c r="C133" s="1102" t="s">
        <v>1052</v>
      </c>
      <c r="D133" s="697">
        <f t="shared" si="30"/>
        <v>8.4597039392108826</v>
      </c>
      <c r="E133" s="698">
        <f t="shared" si="32"/>
        <v>8.4597039392108826</v>
      </c>
    </row>
    <row r="134" spans="3:5" ht="20">
      <c r="C134" s="476" t="s">
        <v>502</v>
      </c>
      <c r="D134" s="695">
        <f t="shared" si="30"/>
        <v>8.7842146564553882</v>
      </c>
      <c r="E134" s="696">
        <f t="shared" si="32"/>
        <v>8.7842146564553882</v>
      </c>
    </row>
    <row r="135" spans="3:5" ht="20">
      <c r="C135" s="1102" t="s">
        <v>514</v>
      </c>
      <c r="D135" s="697">
        <f t="shared" si="30"/>
        <v>7.45860083</v>
      </c>
      <c r="E135" s="698">
        <f t="shared" si="32"/>
        <v>7.45860083</v>
      </c>
    </row>
    <row r="136" spans="3:5" ht="20">
      <c r="C136" s="476" t="s">
        <v>497</v>
      </c>
      <c r="D136" s="695">
        <f t="shared" si="30"/>
        <v>8.5566029522407838</v>
      </c>
      <c r="E136" s="696">
        <f t="shared" si="32"/>
        <v>8.5566029522407838</v>
      </c>
    </row>
    <row r="137" spans="3:5" ht="20">
      <c r="C137" s="1103" t="s">
        <v>34</v>
      </c>
      <c r="D137" s="699">
        <f>SUM(D102:D136)</f>
        <v>7158.3831259261506</v>
      </c>
      <c r="E137" s="424">
        <f>SUM(E102:E136)</f>
        <v>6373.3395784006389</v>
      </c>
    </row>
    <row r="138" spans="3:5" ht="20">
      <c r="C138" s="419"/>
      <c r="D138" s="419"/>
      <c r="E138" s="477">
        <f>E137-K75</f>
        <v>0</v>
      </c>
    </row>
  </sheetData>
  <mergeCells count="73">
    <mergeCell ref="B2:B5"/>
    <mergeCell ref="J62:J63"/>
    <mergeCell ref="O62:O63"/>
    <mergeCell ref="P62:P63"/>
    <mergeCell ref="O47:O48"/>
    <mergeCell ref="B35:B36"/>
    <mergeCell ref="B39:B40"/>
    <mergeCell ref="B47:B48"/>
    <mergeCell ref="C47:C48"/>
    <mergeCell ref="D47:D48"/>
    <mergeCell ref="E47:E48"/>
    <mergeCell ref="B33:B34"/>
    <mergeCell ref="B19:B20"/>
    <mergeCell ref="B25:B26"/>
    <mergeCell ref="B37:B38"/>
    <mergeCell ref="C19:C20"/>
    <mergeCell ref="B65:B67"/>
    <mergeCell ref="P47:P48"/>
    <mergeCell ref="B50:B51"/>
    <mergeCell ref="E50:E51"/>
    <mergeCell ref="B62:B63"/>
    <mergeCell ref="C62:C63"/>
    <mergeCell ref="D62:D63"/>
    <mergeCell ref="E62:E63"/>
    <mergeCell ref="G62:G63"/>
    <mergeCell ref="H62:H63"/>
    <mergeCell ref="I62:I63"/>
    <mergeCell ref="G47:G48"/>
    <mergeCell ref="H47:H48"/>
    <mergeCell ref="I47:I48"/>
    <mergeCell ref="J47:J48"/>
    <mergeCell ref="Z29:Z30"/>
    <mergeCell ref="AA29:AA30"/>
    <mergeCell ref="AB29:AB30"/>
    <mergeCell ref="AC29:AC30"/>
    <mergeCell ref="B31:B32"/>
    <mergeCell ref="X29:X30"/>
    <mergeCell ref="Y29:Y30"/>
    <mergeCell ref="V29:V30"/>
    <mergeCell ref="R29:R30"/>
    <mergeCell ref="S29:S30"/>
    <mergeCell ref="T29:T30"/>
    <mergeCell ref="U29:U30"/>
    <mergeCell ref="D19:D20"/>
    <mergeCell ref="E19:E20"/>
    <mergeCell ref="G19:G20"/>
    <mergeCell ref="H19:H20"/>
    <mergeCell ref="S10:S11"/>
    <mergeCell ref="G10:G11"/>
    <mergeCell ref="T10:T11"/>
    <mergeCell ref="U10:U11"/>
    <mergeCell ref="H10:H11"/>
    <mergeCell ref="I19:I20"/>
    <mergeCell ref="J19:J20"/>
    <mergeCell ref="O19:O20"/>
    <mergeCell ref="P19:P20"/>
    <mergeCell ref="L12:L14"/>
    <mergeCell ref="C80:J80"/>
    <mergeCell ref="C81:E81"/>
    <mergeCell ref="V10:V11"/>
    <mergeCell ref="Y10:Y11"/>
    <mergeCell ref="B12:B15"/>
    <mergeCell ref="C12:C14"/>
    <mergeCell ref="E12:E14"/>
    <mergeCell ref="I10:I11"/>
    <mergeCell ref="J10:J11"/>
    <mergeCell ref="O10:O11"/>
    <mergeCell ref="P10:P11"/>
    <mergeCell ref="R10:R11"/>
    <mergeCell ref="B10:B11"/>
    <mergeCell ref="C10:C11"/>
    <mergeCell ref="D10:D11"/>
    <mergeCell ref="E10:E11"/>
  </mergeCells>
  <hyperlinks>
    <hyperlink ref="F3" location="Menu!A1" display="→Menu←" xr:uid="{0AEA3A91-E5FA-4417-A485-0DC5C171A0FE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4B9A-D35C-46EF-B71D-4240B8A8B795}">
  <sheetPr codeName="Planilha4">
    <tabColor rgb="FFFF0000"/>
  </sheetPr>
  <dimension ref="A1:Y88"/>
  <sheetViews>
    <sheetView showGridLines="0" topLeftCell="A22" zoomScale="70" zoomScaleNormal="70" workbookViewId="0">
      <selection activeCell="G28" sqref="G28"/>
    </sheetView>
  </sheetViews>
  <sheetFormatPr defaultColWidth="0" defaultRowHeight="0" customHeight="1" zeroHeight="1" outlineLevelRow="1"/>
  <cols>
    <col min="1" max="1" width="2" style="2" customWidth="1"/>
    <col min="2" max="2" width="52.7265625" style="2" customWidth="1"/>
    <col min="3" max="8" width="10.1796875" style="2" customWidth="1"/>
    <col min="9" max="9" width="9.453125" style="2" customWidth="1"/>
    <col min="10" max="10" width="11.453125" style="2" customWidth="1"/>
    <col min="11" max="11" width="7.26953125" style="2" bestFit="1" customWidth="1"/>
    <col min="12" max="12" width="10" style="2" bestFit="1" customWidth="1"/>
    <col min="13" max="13" width="14.54296875" style="2" bestFit="1" customWidth="1"/>
    <col min="14" max="14" width="11.81640625" style="2" bestFit="1" customWidth="1"/>
    <col min="15" max="15" width="12.453125" style="2" customWidth="1"/>
    <col min="16" max="16" width="3.1796875" style="2" customWidth="1"/>
    <col min="17" max="17" width="56.1796875" customWidth="1"/>
    <col min="18" max="18" width="10.81640625" customWidth="1"/>
    <col min="19" max="19" width="14.453125" bestFit="1" customWidth="1"/>
    <col min="20" max="20" width="10.81640625" customWidth="1"/>
    <col min="21" max="21" width="5.1796875" customWidth="1"/>
    <col min="22" max="22" width="10.81640625" customWidth="1"/>
    <col min="23" max="23" width="8.81640625" customWidth="1"/>
    <col min="24" max="25" width="8.81640625" style="2" customWidth="1"/>
    <col min="26" max="16384" width="8.81640625" style="2" hidden="1"/>
  </cols>
  <sheetData>
    <row r="1" spans="1:24" ht="3.65" customHeight="1" thickBot="1">
      <c r="Q1" s="2"/>
      <c r="R1" s="2"/>
      <c r="S1" s="2"/>
      <c r="T1" s="2"/>
      <c r="U1" s="2"/>
      <c r="V1" s="3"/>
      <c r="W1" s="2"/>
    </row>
    <row r="2" spans="1:24" s="208" customFormat="1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1488" t="e" vm="1">
        <v>#VALUE!</v>
      </c>
      <c r="R2" s="246"/>
      <c r="S2" s="246"/>
      <c r="T2" s="246"/>
      <c r="U2" s="246"/>
      <c r="V2" s="246"/>
      <c r="W2" s="246"/>
      <c r="X2" s="247"/>
    </row>
    <row r="3" spans="1:24" s="208" customFormat="1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1489"/>
      <c r="R3" s="248"/>
      <c r="S3" s="248"/>
      <c r="T3" s="248"/>
      <c r="U3" s="248"/>
      <c r="V3" s="248"/>
      <c r="W3" s="248"/>
      <c r="X3" s="250"/>
    </row>
    <row r="4" spans="1:24" s="208" customFormat="1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1489"/>
      <c r="R4" s="248"/>
      <c r="S4" s="248"/>
      <c r="T4" s="248"/>
      <c r="U4" s="248"/>
      <c r="V4" s="248"/>
      <c r="W4" s="248"/>
      <c r="X4" s="250"/>
    </row>
    <row r="5" spans="1:24" s="208" customFormat="1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1490"/>
      <c r="R5" s="254"/>
      <c r="S5" s="254"/>
      <c r="T5" s="254"/>
      <c r="U5" s="254"/>
      <c r="V5" s="254"/>
      <c r="W5" s="254"/>
      <c r="X5" s="255"/>
    </row>
    <row r="6" spans="1:24" ht="15.5">
      <c r="M6" s="2" t="s">
        <v>1000</v>
      </c>
      <c r="O6" s="280">
        <v>-0.30671834158660888</v>
      </c>
      <c r="Q6" s="1502" t="s">
        <v>794</v>
      </c>
      <c r="R6" s="1502"/>
      <c r="S6" s="1502"/>
      <c r="T6" s="1502"/>
      <c r="U6" s="1502"/>
      <c r="V6" s="1502"/>
      <c r="W6" s="2"/>
    </row>
    <row r="7" spans="1:24" ht="15" customHeight="1">
      <c r="B7" s="4" t="s">
        <v>790</v>
      </c>
      <c r="C7" s="5"/>
      <c r="D7" s="5"/>
      <c r="E7" s="5"/>
      <c r="F7" s="5"/>
      <c r="G7" s="5"/>
      <c r="H7" s="5"/>
      <c r="I7" s="5"/>
      <c r="J7" s="5"/>
      <c r="K7" s="5"/>
      <c r="L7" s="5"/>
      <c r="M7" s="6" t="s">
        <v>1001</v>
      </c>
      <c r="N7" s="6"/>
      <c r="O7" s="7">
        <v>-0.30671834158660888</v>
      </c>
      <c r="P7" s="5"/>
      <c r="Q7" s="4"/>
      <c r="R7" s="5"/>
      <c r="S7" s="5"/>
      <c r="T7" s="5"/>
      <c r="U7" s="5"/>
      <c r="V7" s="8"/>
      <c r="W7" s="5"/>
    </row>
    <row r="8" spans="1:24" ht="15" customHeight="1" thickBot="1">
      <c r="J8" s="9" t="s">
        <v>940</v>
      </c>
      <c r="K8" s="10">
        <v>5.3199999999999997E-2</v>
      </c>
      <c r="M8" s="11"/>
      <c r="N8" s="11"/>
      <c r="O8" s="12"/>
      <c r="Q8" s="2"/>
      <c r="R8" s="2"/>
      <c r="S8" s="2"/>
      <c r="T8" s="2"/>
      <c r="U8" s="2"/>
      <c r="V8" s="3"/>
      <c r="W8" s="2"/>
    </row>
    <row r="9" spans="1:24" ht="20.5" customHeight="1" thickBot="1">
      <c r="B9" s="30" t="s">
        <v>0</v>
      </c>
      <c r="C9" s="1506" t="s">
        <v>1</v>
      </c>
      <c r="D9" s="1507"/>
      <c r="E9" s="1507"/>
      <c r="F9" s="1507"/>
      <c r="G9" s="1507"/>
      <c r="H9" s="1507"/>
      <c r="K9" s="13"/>
      <c r="M9" s="11"/>
      <c r="N9" s="11"/>
      <c r="O9" s="12"/>
      <c r="Q9" s="30" t="s">
        <v>0</v>
      </c>
      <c r="R9" s="187" t="s">
        <v>1</v>
      </c>
      <c r="S9" s="188"/>
      <c r="T9" s="188"/>
      <c r="U9" s="2"/>
      <c r="V9" s="3"/>
      <c r="W9" s="2"/>
    </row>
    <row r="10" spans="1:24" ht="16" thickBot="1">
      <c r="B10" s="180" t="s">
        <v>2</v>
      </c>
      <c r="C10" s="31" t="str">
        <f>Menu!$D$10</f>
        <v>2T26</v>
      </c>
      <c r="D10" s="34" t="str">
        <f>Menu!$D$11</f>
        <v>2T25</v>
      </c>
      <c r="E10" s="31" t="s">
        <v>3</v>
      </c>
      <c r="F10" s="31" t="str">
        <f>Menu!$D$12</f>
        <v>1S26</v>
      </c>
      <c r="G10" s="31" t="str">
        <f>Menu!$D$13</f>
        <v>1S25</v>
      </c>
      <c r="H10" s="31" t="s">
        <v>3</v>
      </c>
      <c r="J10" s="31" t="s">
        <v>791</v>
      </c>
      <c r="K10" s="31" t="s">
        <v>556</v>
      </c>
      <c r="L10" s="31" t="s">
        <v>557</v>
      </c>
      <c r="M10" s="31" t="str">
        <f>"IPCA "&amp;D10</f>
        <v>IPCA 2T25</v>
      </c>
      <c r="N10" s="31" t="str">
        <f>"IPCA "&amp;G10</f>
        <v>IPCA 1S25</v>
      </c>
      <c r="O10" s="12"/>
      <c r="Q10" s="180" t="s">
        <v>2</v>
      </c>
      <c r="R10" s="31" t="str">
        <f>Menu!$D$10</f>
        <v>2T26</v>
      </c>
      <c r="S10" s="34" t="s">
        <v>1675</v>
      </c>
      <c r="T10" s="31" t="s">
        <v>3</v>
      </c>
      <c r="U10" s="2"/>
      <c r="V10" s="34" t="s">
        <v>556</v>
      </c>
      <c r="W10" s="2"/>
    </row>
    <row r="11" spans="1:24" ht="18" customHeight="1" thickBot="1">
      <c r="B11" s="35" t="s">
        <v>1055</v>
      </c>
      <c r="C11" s="58">
        <f>SUM(C12:C13,C16,C22,C25,C30,C31,C19)</f>
        <v>1412.999814163036</v>
      </c>
      <c r="D11" s="58">
        <f>SUM(D12:D13,D16,D22,D25,D30,D31,D19)</f>
        <v>1163.601204542844</v>
      </c>
      <c r="E11" s="37">
        <f t="shared" ref="E11:E38" si="0">IF(OR(AND(D11&gt;0,C11&lt;0),AND(D11&lt;0,C11&gt;0)),"n.a",IFERROR(C11/D11-1,"N.A."))</f>
        <v>0.21433340619321184</v>
      </c>
      <c r="F11" s="58">
        <f>SUM(F12:F13,F16,F22,F25,F30,F31,F19)</f>
        <v>6359.8975306711982</v>
      </c>
      <c r="G11" s="58">
        <f>SUM(G12:G13,G16,G22,G25,G30,G31,G19)</f>
        <v>5946.0163043733819</v>
      </c>
      <c r="H11" s="37">
        <f t="shared" ref="H11:H38" si="1">IF(OR(AND(G11&gt;0,F11&lt;0),AND(G11&lt;0,F11&gt;0)),"n.a",IFERROR(F11/G11-1,"N.A."))</f>
        <v>6.9606473496112153E-2</v>
      </c>
      <c r="J11" s="37">
        <f t="shared" ref="J11:J38" si="2">C11/$C$33</f>
        <v>0.99425414323220518</v>
      </c>
      <c r="K11" s="36">
        <f t="shared" ref="K11:K34" si="3">C11-D11</f>
        <v>249.39860962019202</v>
      </c>
      <c r="L11" s="36">
        <f t="shared" ref="L11:L34" si="4">F11-G11</f>
        <v>413.88122629781628</v>
      </c>
      <c r="M11" s="36">
        <f>SUM(M12:M13,M16,M22,M25,M30,M31)</f>
        <v>56.354869390462227</v>
      </c>
      <c r="N11" s="36">
        <f>SUM(N12:N13,N16,N22,N25,N30,N31)</f>
        <v>304.90129568044438</v>
      </c>
      <c r="O11" s="12"/>
      <c r="Q11" s="35" t="s">
        <v>1055</v>
      </c>
      <c r="R11" s="58">
        <f t="shared" ref="R11:R38" si="5">C11</f>
        <v>1412.999814163036</v>
      </c>
      <c r="S11" s="36">
        <v>1379.5127023986438</v>
      </c>
      <c r="T11" s="37">
        <f>IFERROR(R11/S11-1,"N.A.")</f>
        <v>2.4274594721865217E-2</v>
      </c>
      <c r="U11" s="2"/>
      <c r="V11" s="36">
        <f t="shared" ref="V11:V38" si="6">R11-S11</f>
        <v>33.487111764392239</v>
      </c>
      <c r="W11" s="2"/>
    </row>
    <row r="12" spans="1:24" ht="18" customHeight="1" thickBot="1">
      <c r="B12" s="59" t="s">
        <v>476</v>
      </c>
      <c r="C12" s="61">
        <f>Receita!C12</f>
        <v>511.53667204013198</v>
      </c>
      <c r="D12" s="61">
        <v>568.60525787395579</v>
      </c>
      <c r="E12" s="62">
        <f t="shared" si="0"/>
        <v>-0.10036591298365083</v>
      </c>
      <c r="F12" s="61">
        <v>1023.073344080264</v>
      </c>
      <c r="G12" s="61">
        <v>1137.2105157479116</v>
      </c>
      <c r="H12" s="62">
        <f t="shared" si="1"/>
        <v>-0.10036591298365083</v>
      </c>
      <c r="J12" s="62">
        <f t="shared" si="2"/>
        <v>0.35994162949863734</v>
      </c>
      <c r="K12" s="61">
        <f t="shared" si="3"/>
        <v>-57.068585833823818</v>
      </c>
      <c r="L12" s="61">
        <f t="shared" si="4"/>
        <v>-114.13717166764764</v>
      </c>
      <c r="M12" s="61">
        <f>($D12+($D12*$O$7))*$K$8</f>
        <v>20.971631315788077</v>
      </c>
      <c r="N12" s="61">
        <f>($G12+($G12*$O$6))*$K$8</f>
        <v>41.943262631576154</v>
      </c>
      <c r="O12" s="12"/>
      <c r="Q12" s="59" t="s">
        <v>476</v>
      </c>
      <c r="R12" s="61">
        <f t="shared" si="5"/>
        <v>511.53667204013198</v>
      </c>
      <c r="S12" s="61">
        <v>511.53667204013198</v>
      </c>
      <c r="T12" s="62">
        <f t="shared" ref="T12:T27" si="7">IFERROR(R12/S12-1,"N.A.")</f>
        <v>0</v>
      </c>
      <c r="U12" s="2"/>
      <c r="V12" s="61">
        <f t="shared" si="6"/>
        <v>0</v>
      </c>
      <c r="W12" s="2"/>
    </row>
    <row r="13" spans="1:24" ht="18" customHeight="1">
      <c r="B13" s="154" t="s">
        <v>475</v>
      </c>
      <c r="C13" s="155">
        <f>SUM(C14:C15)</f>
        <v>238.25492943369758</v>
      </c>
      <c r="D13" s="155">
        <f>SUM(D14:D15)</f>
        <v>235.129274704555</v>
      </c>
      <c r="E13" s="156">
        <f t="shared" si="0"/>
        <v>1.3293345684283864E-2</v>
      </c>
      <c r="F13" s="155">
        <f>SUM(F14:F15)</f>
        <v>476.50985886739517</v>
      </c>
      <c r="G13" s="155">
        <f>SUM(G14:G15)</f>
        <v>470.25854940911</v>
      </c>
      <c r="H13" s="156">
        <f t="shared" si="1"/>
        <v>1.3293345684283864E-2</v>
      </c>
      <c r="J13" s="156">
        <f t="shared" si="2"/>
        <v>0.16764754556975328</v>
      </c>
      <c r="K13" s="155">
        <f t="shared" si="3"/>
        <v>3.1256547291425818</v>
      </c>
      <c r="L13" s="155">
        <f t="shared" si="4"/>
        <v>6.2513094582851636</v>
      </c>
      <c r="M13" s="155">
        <f>SUM(M14:M15)</f>
        <v>12.508877414282326</v>
      </c>
      <c r="N13" s="155">
        <f>SUM(N14:N15)</f>
        <v>25.017754828564652</v>
      </c>
      <c r="O13" s="12"/>
      <c r="Q13" s="154" t="s">
        <v>475</v>
      </c>
      <c r="R13" s="155">
        <f t="shared" si="5"/>
        <v>238.25492943369758</v>
      </c>
      <c r="S13" s="155">
        <v>238.25492943369758</v>
      </c>
      <c r="T13" s="156">
        <f t="shared" si="7"/>
        <v>0</v>
      </c>
      <c r="U13" s="2"/>
      <c r="V13" s="155">
        <f t="shared" si="6"/>
        <v>0</v>
      </c>
      <c r="W13" s="2"/>
    </row>
    <row r="14" spans="1:24" s="14" customFormat="1" ht="18" customHeight="1">
      <c r="B14" s="42" t="s">
        <v>5</v>
      </c>
      <c r="C14" s="40">
        <v>0</v>
      </c>
      <c r="D14" s="38">
        <v>0</v>
      </c>
      <c r="E14" s="39" t="str">
        <f t="shared" si="0"/>
        <v>N.A.</v>
      </c>
      <c r="F14" s="40">
        <v>0</v>
      </c>
      <c r="G14" s="38">
        <v>0</v>
      </c>
      <c r="H14" s="41" t="str">
        <f t="shared" si="1"/>
        <v>N.A.</v>
      </c>
      <c r="J14" s="39">
        <f t="shared" si="2"/>
        <v>0</v>
      </c>
      <c r="K14" s="40">
        <f t="shared" si="3"/>
        <v>0</v>
      </c>
      <c r="L14" s="40">
        <f t="shared" si="4"/>
        <v>0</v>
      </c>
      <c r="M14" s="40">
        <f>D14*$K$8</f>
        <v>0</v>
      </c>
      <c r="N14" s="40">
        <f>G14*$K$8</f>
        <v>0</v>
      </c>
      <c r="O14" s="12"/>
      <c r="P14" s="2"/>
      <c r="Q14" s="42" t="s">
        <v>5</v>
      </c>
      <c r="R14" s="40">
        <f t="shared" si="5"/>
        <v>0</v>
      </c>
      <c r="S14" s="38">
        <v>0</v>
      </c>
      <c r="T14" s="39" t="str">
        <f t="shared" si="7"/>
        <v>N.A.</v>
      </c>
      <c r="U14" s="2"/>
      <c r="V14" s="38">
        <f t="shared" si="6"/>
        <v>0</v>
      </c>
      <c r="W14" s="2"/>
      <c r="X14" s="2"/>
    </row>
    <row r="15" spans="1:24" s="14" customFormat="1" ht="18" customHeight="1" thickBot="1">
      <c r="B15" s="42" t="s">
        <v>6</v>
      </c>
      <c r="C15" s="40">
        <v>238.25492943369758</v>
      </c>
      <c r="D15" s="38">
        <v>235.129274704555</v>
      </c>
      <c r="E15" s="39">
        <f t="shared" si="0"/>
        <v>1.3293345684283864E-2</v>
      </c>
      <c r="F15" s="40">
        <v>476.50985886739517</v>
      </c>
      <c r="G15" s="38">
        <v>470.25854940911</v>
      </c>
      <c r="H15" s="41">
        <f t="shared" si="1"/>
        <v>1.3293345684283864E-2</v>
      </c>
      <c r="J15" s="39">
        <f t="shared" si="2"/>
        <v>0.16764754556975328</v>
      </c>
      <c r="K15" s="40">
        <f t="shared" si="3"/>
        <v>3.1256547291425818</v>
      </c>
      <c r="L15" s="40">
        <f t="shared" si="4"/>
        <v>6.2513094582851636</v>
      </c>
      <c r="M15" s="40">
        <f t="shared" ref="M15:M34" si="8">D15*$K$8</f>
        <v>12.508877414282326</v>
      </c>
      <c r="N15" s="40">
        <f>G15*$K$8</f>
        <v>25.017754828564652</v>
      </c>
      <c r="O15" s="12"/>
      <c r="P15" s="2"/>
      <c r="Q15" s="42" t="s">
        <v>6</v>
      </c>
      <c r="R15" s="40">
        <f t="shared" si="5"/>
        <v>238.25492943369758</v>
      </c>
      <c r="S15" s="38">
        <v>238.25492943369758</v>
      </c>
      <c r="T15" s="39">
        <f t="shared" si="7"/>
        <v>0</v>
      </c>
      <c r="U15" s="2"/>
      <c r="V15" s="38">
        <f t="shared" si="6"/>
        <v>0</v>
      </c>
      <c r="W15" s="2"/>
      <c r="X15" s="2"/>
    </row>
    <row r="16" spans="1:24" ht="18" customHeight="1">
      <c r="B16" s="154" t="s">
        <v>474</v>
      </c>
      <c r="C16" s="155">
        <f>SUM(C17:C18)</f>
        <v>259.20195144063848</v>
      </c>
      <c r="D16" s="155">
        <f>SUM(D17:D18)</f>
        <v>200.62615390656723</v>
      </c>
      <c r="E16" s="156">
        <f t="shared" si="0"/>
        <v>0.29196491281665282</v>
      </c>
      <c r="F16" s="155">
        <f>SUM(F17:F18)</f>
        <v>525.9209329381008</v>
      </c>
      <c r="G16" s="155">
        <f>SUM(G17:G18)</f>
        <v>423.45879606259484</v>
      </c>
      <c r="H16" s="156">
        <f t="shared" si="1"/>
        <v>0.24196483300906624</v>
      </c>
      <c r="I16" s="13"/>
      <c r="J16" s="156">
        <f t="shared" si="2"/>
        <v>0.18238687052225758</v>
      </c>
      <c r="K16" s="155">
        <f>C16-D16</f>
        <v>58.575797534071256</v>
      </c>
      <c r="L16" s="155">
        <f t="shared" si="4"/>
        <v>102.46213687550596</v>
      </c>
      <c r="M16" s="155">
        <f>SUM(M17:M18)</f>
        <v>10.673311387829376</v>
      </c>
      <c r="N16" s="155">
        <f>SUM(N17:N18)</f>
        <v>22.528007950530046</v>
      </c>
      <c r="O16" s="12"/>
      <c r="Q16" s="154" t="s">
        <v>474</v>
      </c>
      <c r="R16" s="155">
        <f t="shared" si="5"/>
        <v>259.20195144063848</v>
      </c>
      <c r="S16" s="155">
        <v>266.4714420574623</v>
      </c>
      <c r="T16" s="156">
        <f t="shared" si="7"/>
        <v>-2.7280561701828465E-2</v>
      </c>
      <c r="U16" s="2"/>
      <c r="V16" s="155">
        <f t="shared" si="6"/>
        <v>-7.2694906168238163</v>
      </c>
      <c r="W16" s="2"/>
    </row>
    <row r="17" spans="2:22" s="2" customFormat="1" ht="18" customHeight="1">
      <c r="B17" s="42" t="s">
        <v>5</v>
      </c>
      <c r="C17" s="40">
        <v>226.09231072150692</v>
      </c>
      <c r="D17" s="38">
        <v>177.77972512652823</v>
      </c>
      <c r="E17" s="39">
        <f t="shared" si="0"/>
        <v>0.2717553172083822</v>
      </c>
      <c r="F17" s="40">
        <v>459.35101267621292</v>
      </c>
      <c r="G17" s="38">
        <v>372.8484978932006</v>
      </c>
      <c r="H17" s="39">
        <f t="shared" si="1"/>
        <v>0.23200446098562599</v>
      </c>
      <c r="J17" s="39">
        <f t="shared" si="2"/>
        <v>0.15908934625087226</v>
      </c>
      <c r="K17" s="40">
        <f t="shared" si="3"/>
        <v>48.312585594978685</v>
      </c>
      <c r="L17" s="40">
        <f t="shared" si="4"/>
        <v>86.502514783012316</v>
      </c>
      <c r="M17" s="40">
        <f t="shared" si="8"/>
        <v>9.4578813767313008</v>
      </c>
      <c r="N17" s="40">
        <f>G17*$K$8</f>
        <v>19.835540087918272</v>
      </c>
      <c r="O17" s="12"/>
      <c r="Q17" s="42" t="s">
        <v>5</v>
      </c>
      <c r="R17" s="40">
        <f t="shared" si="5"/>
        <v>226.09231072150692</v>
      </c>
      <c r="S17" s="38">
        <v>233.01116251470592</v>
      </c>
      <c r="T17" s="39">
        <f t="shared" si="7"/>
        <v>-2.9693220352747351E-2</v>
      </c>
      <c r="V17" s="38">
        <f t="shared" si="6"/>
        <v>-6.9188517931989963</v>
      </c>
    </row>
    <row r="18" spans="2:22" s="2" customFormat="1" ht="18" customHeight="1" thickBot="1">
      <c r="B18" s="42" t="s">
        <v>6</v>
      </c>
      <c r="C18" s="40">
        <v>33.109640719131541</v>
      </c>
      <c r="D18" s="38">
        <v>22.846428780038995</v>
      </c>
      <c r="E18" s="39">
        <f t="shared" si="0"/>
        <v>0.44922609296642246</v>
      </c>
      <c r="F18" s="40">
        <v>66.56992026188793</v>
      </c>
      <c r="G18" s="38">
        <v>50.61029816939427</v>
      </c>
      <c r="H18" s="41">
        <f t="shared" si="1"/>
        <v>0.31534337219425779</v>
      </c>
      <c r="J18" s="39">
        <f t="shared" si="2"/>
        <v>2.329752427138531E-2</v>
      </c>
      <c r="K18" s="40">
        <f t="shared" si="3"/>
        <v>10.263211939092546</v>
      </c>
      <c r="L18" s="40">
        <f t="shared" si="4"/>
        <v>15.95962209249366</v>
      </c>
      <c r="M18" s="40">
        <f t="shared" si="8"/>
        <v>1.2154300110980745</v>
      </c>
      <c r="N18" s="40">
        <f>G18*$K$8</f>
        <v>2.6924678626117751</v>
      </c>
      <c r="O18" s="12"/>
      <c r="Q18" s="42" t="s">
        <v>6</v>
      </c>
      <c r="R18" s="40">
        <f t="shared" si="5"/>
        <v>33.109640719131541</v>
      </c>
      <c r="S18" s="38">
        <v>33.460279542756396</v>
      </c>
      <c r="T18" s="39">
        <f t="shared" si="7"/>
        <v>-1.0479255655255315E-2</v>
      </c>
      <c r="V18" s="38">
        <f t="shared" si="6"/>
        <v>-0.35063882362485543</v>
      </c>
    </row>
    <row r="19" spans="2:22" s="2" customFormat="1" ht="18" customHeight="1">
      <c r="B19" s="1277" t="s">
        <v>1508</v>
      </c>
      <c r="C19" s="155">
        <f>SUM(C20:C21)</f>
        <v>162.16440520936641</v>
      </c>
      <c r="D19" s="155">
        <f>SUM(D20:D21)</f>
        <v>61.590303298622636</v>
      </c>
      <c r="E19" s="156">
        <f t="shared" ref="E19:E21" si="9">IF(OR(AND(D19&gt;0,C19&lt;0),AND(D19&lt;0,C19&gt;0)),"n.a",IFERROR(C19/D19-1,"N.A."))</f>
        <v>1.6329535093066014</v>
      </c>
      <c r="F19" s="155">
        <f>SUM(F20:F21)</f>
        <v>-4.936395068328741</v>
      </c>
      <c r="G19" s="155">
        <f>SUM(G20:G21)</f>
        <v>-153.02161864553725</v>
      </c>
      <c r="H19" s="156">
        <f t="shared" ref="H19:H21" si="10">IF(OR(AND(G19&gt;0,F19&lt;0),AND(G19&lt;0,F19&gt;0)),"n.a",IFERROR(F19/G19-1,"N.A."))</f>
        <v>-0.96774053815387018</v>
      </c>
      <c r="J19" s="156">
        <f t="shared" si="2"/>
        <v>0.11410661922818573</v>
      </c>
      <c r="K19" s="155">
        <f t="shared" ref="K19" si="11">C19-D19</f>
        <v>100.57410191074376</v>
      </c>
      <c r="L19" s="155">
        <f t="shared" ref="L19" si="12">F19-G19</f>
        <v>148.0852235772085</v>
      </c>
      <c r="M19" s="155">
        <f>SUM(M20:M21)</f>
        <v>3.2766041354867244</v>
      </c>
      <c r="N19" s="155">
        <f>SUM(N20:N21)</f>
        <v>-8.140750111942582</v>
      </c>
      <c r="O19" s="12"/>
      <c r="Q19" s="1277" t="s">
        <v>1508</v>
      </c>
      <c r="R19" s="40"/>
      <c r="S19" s="38"/>
      <c r="T19" s="39"/>
      <c r="V19" s="38"/>
    </row>
    <row r="20" spans="2:22" s="2" customFormat="1" ht="18" customHeight="1">
      <c r="B20" s="42" t="s">
        <v>5</v>
      </c>
      <c r="C20" s="40">
        <v>137.43139872221712</v>
      </c>
      <c r="D20" s="38">
        <v>57.403657839623875</v>
      </c>
      <c r="E20" s="39">
        <f t="shared" si="9"/>
        <v>1.3941226725686584</v>
      </c>
      <c r="F20" s="40">
        <v>-4.936395068328741</v>
      </c>
      <c r="G20" s="38">
        <v>1.5961070244627518</v>
      </c>
      <c r="H20" s="39" t="str">
        <f t="shared" si="10"/>
        <v>n.a</v>
      </c>
      <c r="J20" s="39">
        <f t="shared" si="2"/>
        <v>9.6703294805950663E-2</v>
      </c>
      <c r="K20" s="40">
        <f t="shared" ref="K20:K21" si="13">C20-D20</f>
        <v>80.02774088259325</v>
      </c>
      <c r="L20" s="40">
        <f t="shared" ref="L20:L21" si="14">F20-G20</f>
        <v>-6.5325020927914927</v>
      </c>
      <c r="M20" s="40">
        <f t="shared" ref="M20:M21" si="15">D20*$K$8</f>
        <v>3.0538745970679901</v>
      </c>
      <c r="N20" s="40">
        <f>G20*$K$8</f>
        <v>8.4912893701418385E-2</v>
      </c>
      <c r="O20" s="12"/>
      <c r="Q20" s="42" t="s">
        <v>5</v>
      </c>
      <c r="R20" s="40"/>
      <c r="S20" s="38"/>
      <c r="T20" s="39"/>
      <c r="V20" s="38"/>
    </row>
    <row r="21" spans="2:22" s="2" customFormat="1" ht="18" customHeight="1" thickBot="1">
      <c r="B21" s="42" t="s">
        <v>6</v>
      </c>
      <c r="C21" s="40">
        <v>24.733006487149286</v>
      </c>
      <c r="D21" s="38">
        <v>4.1866454589987603</v>
      </c>
      <c r="E21" s="39">
        <f t="shared" si="9"/>
        <v>4.9075951688214374</v>
      </c>
      <c r="F21" s="40">
        <v>0</v>
      </c>
      <c r="G21" s="38">
        <v>-154.61772567</v>
      </c>
      <c r="H21" s="41">
        <f t="shared" si="10"/>
        <v>-1</v>
      </c>
      <c r="J21" s="39">
        <f t="shared" si="2"/>
        <v>1.7403324422235075E-2</v>
      </c>
      <c r="K21" s="40">
        <f t="shared" si="13"/>
        <v>20.546361028150525</v>
      </c>
      <c r="L21" s="40">
        <f t="shared" si="14"/>
        <v>154.61772567</v>
      </c>
      <c r="M21" s="40">
        <f t="shared" si="15"/>
        <v>0.22272953841873402</v>
      </c>
      <c r="N21" s="40">
        <f>G21*$K$8</f>
        <v>-8.2256630056439999</v>
      </c>
      <c r="O21" s="12"/>
      <c r="Q21" s="42" t="s">
        <v>6</v>
      </c>
      <c r="R21" s="40"/>
      <c r="S21" s="38"/>
      <c r="T21" s="39"/>
      <c r="V21" s="38"/>
    </row>
    <row r="22" spans="2:22" s="2" customFormat="1" ht="18" customHeight="1">
      <c r="B22" s="1277" t="s">
        <v>600</v>
      </c>
      <c r="C22" s="155">
        <f>SUM(C23:C24)</f>
        <v>207.57696847392177</v>
      </c>
      <c r="D22" s="155">
        <f>SUM(D23:D24)</f>
        <v>193.12116089197602</v>
      </c>
      <c r="E22" s="156">
        <f t="shared" si="0"/>
        <v>7.4853566099013502E-2</v>
      </c>
      <c r="F22" s="155">
        <f>SUM(F23:F24)</f>
        <v>412.95144931626822</v>
      </c>
      <c r="G22" s="155">
        <f>SUM(G23:G24)</f>
        <v>363.93426812801442</v>
      </c>
      <c r="H22" s="156">
        <f t="shared" si="1"/>
        <v>0.13468690772206138</v>
      </c>
      <c r="J22" s="156">
        <f t="shared" si="2"/>
        <v>0.14606106729534526</v>
      </c>
      <c r="K22" s="155">
        <f t="shared" si="3"/>
        <v>14.455807581945749</v>
      </c>
      <c r="L22" s="155">
        <f t="shared" si="4"/>
        <v>49.017181188253801</v>
      </c>
      <c r="M22" s="155">
        <f>SUM(M23:M24)</f>
        <v>10.274045759453124</v>
      </c>
      <c r="N22" s="155">
        <f>SUM(N23:N24)</f>
        <v>19.361303064410365</v>
      </c>
      <c r="O22" s="12"/>
      <c r="Q22" s="1277" t="s">
        <v>600</v>
      </c>
      <c r="R22" s="155">
        <f t="shared" si="5"/>
        <v>207.57696847392177</v>
      </c>
      <c r="S22" s="155">
        <v>352.3186245463304</v>
      </c>
      <c r="T22" s="156">
        <f t="shared" si="7"/>
        <v>-0.41082601369367833</v>
      </c>
      <c r="V22" s="155">
        <f t="shared" si="6"/>
        <v>-144.74165607240863</v>
      </c>
    </row>
    <row r="23" spans="2:22" s="2" customFormat="1" ht="18" customHeight="1">
      <c r="B23" s="42" t="s">
        <v>5</v>
      </c>
      <c r="C23" s="40">
        <v>170.55226550475254</v>
      </c>
      <c r="D23" s="40">
        <v>157.45611937038757</v>
      </c>
      <c r="E23" s="39">
        <f t="shared" si="0"/>
        <v>8.3173306866268115E-2</v>
      </c>
      <c r="F23" s="40">
        <v>339.27730888344246</v>
      </c>
      <c r="G23" s="40">
        <v>297.11608269246113</v>
      </c>
      <c r="H23" s="39">
        <f t="shared" si="1"/>
        <v>0.14190152821387847</v>
      </c>
      <c r="J23" s="39">
        <f t="shared" si="2"/>
        <v>0.12000871827161726</v>
      </c>
      <c r="K23" s="40">
        <f t="shared" si="3"/>
        <v>13.096146134364972</v>
      </c>
      <c r="L23" s="40">
        <f t="shared" si="4"/>
        <v>42.161226190981324</v>
      </c>
      <c r="M23" s="40">
        <f t="shared" si="8"/>
        <v>8.3766655505046188</v>
      </c>
      <c r="N23" s="40">
        <f>G23*$K$8</f>
        <v>15.806575599238931</v>
      </c>
      <c r="O23" s="12"/>
      <c r="Q23" s="42" t="s">
        <v>5</v>
      </c>
      <c r="R23" s="40">
        <f t="shared" si="5"/>
        <v>170.55226550475254</v>
      </c>
      <c r="S23" s="40">
        <v>275.29774096031281</v>
      </c>
      <c r="T23" s="39">
        <f t="shared" si="7"/>
        <v>-0.38048069370340554</v>
      </c>
      <c r="V23" s="40">
        <f t="shared" si="6"/>
        <v>-104.74547545556027</v>
      </c>
    </row>
    <row r="24" spans="2:22" s="2" customFormat="1" ht="18" customHeight="1" thickBot="1">
      <c r="B24" s="42" t="s">
        <v>6</v>
      </c>
      <c r="C24" s="40">
        <v>37.024702969169226</v>
      </c>
      <c r="D24" s="40">
        <v>35.665041521588456</v>
      </c>
      <c r="E24" s="39">
        <f t="shared" si="0"/>
        <v>3.8123086068966305E-2</v>
      </c>
      <c r="F24" s="40">
        <v>73.67414043282578</v>
      </c>
      <c r="G24" s="40">
        <v>66.818185435553261</v>
      </c>
      <c r="H24" s="39">
        <f t="shared" si="1"/>
        <v>0.10260612365603894</v>
      </c>
      <c r="J24" s="39">
        <f t="shared" si="2"/>
        <v>2.6052349023728012E-2</v>
      </c>
      <c r="K24" s="40">
        <f t="shared" si="3"/>
        <v>1.3596614475807698</v>
      </c>
      <c r="L24" s="40">
        <f t="shared" si="4"/>
        <v>6.8559549972725193</v>
      </c>
      <c r="M24" s="40">
        <f t="shared" si="8"/>
        <v>1.8973802089485057</v>
      </c>
      <c r="N24" s="40">
        <f>G24*$K$8</f>
        <v>3.5547274651714331</v>
      </c>
      <c r="O24" s="12"/>
      <c r="Q24" s="42" t="s">
        <v>6</v>
      </c>
      <c r="R24" s="40">
        <f t="shared" si="5"/>
        <v>37.024702969169226</v>
      </c>
      <c r="S24" s="40">
        <v>47.735316093384228</v>
      </c>
      <c r="T24" s="39">
        <f t="shared" si="7"/>
        <v>-0.22437503301040074</v>
      </c>
      <c r="V24" s="40">
        <f t="shared" si="6"/>
        <v>-10.710613124215001</v>
      </c>
    </row>
    <row r="25" spans="2:22" s="2" customFormat="1" ht="18" customHeight="1">
      <c r="B25" s="154" t="s">
        <v>758</v>
      </c>
      <c r="C25" s="155">
        <f>SUM(C26:C29)</f>
        <v>6.7064288790206801</v>
      </c>
      <c r="D25" s="155">
        <f>SUM(D26:D29)</f>
        <v>-112.22535814383275</v>
      </c>
      <c r="E25" s="156" t="str">
        <f t="shared" si="0"/>
        <v>n.a</v>
      </c>
      <c r="F25" s="155">
        <f>SUM(F26:F29)</f>
        <v>1039.5926958974992</v>
      </c>
      <c r="G25" s="155">
        <f>SUM(G26:G29)</f>
        <v>1168.5487467070427</v>
      </c>
      <c r="H25" s="156">
        <f t="shared" si="1"/>
        <v>-0.1103557307069476</v>
      </c>
      <c r="J25" s="156">
        <f t="shared" si="2"/>
        <v>4.7189636066640442E-3</v>
      </c>
      <c r="K25" s="155">
        <f t="shared" si="3"/>
        <v>118.93178702285343</v>
      </c>
      <c r="L25" s="155">
        <f t="shared" si="4"/>
        <v>-128.95605080954351</v>
      </c>
      <c r="M25" s="155">
        <f>SUM(M26:M28)</f>
        <v>1.0356687941240976</v>
      </c>
      <c r="N25" s="155">
        <f>SUM(N26:N28)</f>
        <v>61.155608306865261</v>
      </c>
      <c r="O25" s="12"/>
      <c r="Q25" s="154" t="s">
        <v>758</v>
      </c>
      <c r="R25" s="155">
        <f t="shared" si="5"/>
        <v>6.7064288790206801</v>
      </c>
      <c r="S25" s="155">
        <v>29.285567492633348</v>
      </c>
      <c r="T25" s="156">
        <f t="shared" si="7"/>
        <v>-0.77099884164076204</v>
      </c>
      <c r="V25" s="155">
        <f t="shared" si="6"/>
        <v>-22.579138613612667</v>
      </c>
    </row>
    <row r="26" spans="2:22" s="2" customFormat="1" ht="18" customHeight="1">
      <c r="B26" s="43" t="s">
        <v>1185</v>
      </c>
      <c r="C26" s="40">
        <f>Receita!C23</f>
        <v>10.977715906336091</v>
      </c>
      <c r="D26" s="40">
        <v>20.467212771349864</v>
      </c>
      <c r="E26" s="39">
        <f>IF(OR(AND(D26&gt;0,C26&lt;0),AND(D26&lt;0,C26&gt;0)),"n.a",IFERROR(C26/D26-1,"N.A."))</f>
        <v>-0.4636438273753245</v>
      </c>
      <c r="F26" s="40">
        <v>1023.073344080264</v>
      </c>
      <c r="G26" s="40">
        <v>1137.2105157479116</v>
      </c>
      <c r="H26" s="39">
        <f>IF(OR(AND(G26&gt;0,F26&lt;0),AND(G26&lt;0,F26&gt;0)),"n.a",IFERROR(F26/G26-1,"N.A."))</f>
        <v>-0.10036591298365083</v>
      </c>
      <c r="J26" s="39">
        <f t="shared" si="2"/>
        <v>7.7244451228507937E-3</v>
      </c>
      <c r="K26" s="40">
        <f>C26-D26</f>
        <v>-9.4894968650137734</v>
      </c>
      <c r="L26" s="40">
        <f>F26-G26</f>
        <v>-114.13717166764764</v>
      </c>
      <c r="M26" s="40">
        <f>D26*$K$8</f>
        <v>1.0888557194358126</v>
      </c>
      <c r="N26" s="40">
        <f>G26*$K$8</f>
        <v>60.499599437788895</v>
      </c>
      <c r="O26" s="12"/>
      <c r="Q26" s="43" t="s">
        <v>1185</v>
      </c>
      <c r="R26" s="40">
        <f>C26</f>
        <v>10.977715906336091</v>
      </c>
      <c r="S26" s="40">
        <v>-21.057395828978652</v>
      </c>
      <c r="T26" s="39">
        <f>IFERROR(R26/S26-1,"N.A.")</f>
        <v>-1.521323529058082</v>
      </c>
      <c r="V26" s="40"/>
    </row>
    <row r="27" spans="2:22" s="2" customFormat="1" ht="18" customHeight="1">
      <c r="B27" s="43" t="s">
        <v>1290</v>
      </c>
      <c r="C27" s="40">
        <f>Receita!C24</f>
        <v>-3.1997911719645229</v>
      </c>
      <c r="D27" s="40">
        <v>-9.4914227654958889</v>
      </c>
      <c r="E27" s="39">
        <f>IF(OR(AND(D27&gt;0,C27&lt;0),AND(D27&lt;0,C27&gt;0)),"n.a",IFERROR(C27/D27-1,"N.A."))</f>
        <v>-0.66287549811850077</v>
      </c>
      <c r="F27" s="40">
        <v>21.955431812672181</v>
      </c>
      <c r="G27" s="40">
        <v>40.934425542699728</v>
      </c>
      <c r="H27" s="39">
        <f>IF(OR(AND(G27&gt;0,F27&lt;0),AND(G27&lt;0,F27&gt;0)),"n.a",IFERROR(F27/G27-1,"N.A."))</f>
        <v>-0.4636438273753245</v>
      </c>
      <c r="J27" s="39">
        <f t="shared" si="2"/>
        <v>-2.2515258659733133E-3</v>
      </c>
      <c r="K27" s="40">
        <f>C27-D27</f>
        <v>6.291631593531366</v>
      </c>
      <c r="L27" s="40">
        <f>F27-G27</f>
        <v>-18.978993730027547</v>
      </c>
      <c r="M27" s="40">
        <f>D27*$K$8</f>
        <v>-0.50494369112438131</v>
      </c>
      <c r="N27" s="40">
        <f t="shared" ref="N27:N32" si="16">G27*$K$8</f>
        <v>2.1777114388716252</v>
      </c>
      <c r="O27" s="12"/>
      <c r="Q27" s="43" t="s">
        <v>1290</v>
      </c>
      <c r="R27" s="40">
        <f>C27</f>
        <v>-3.1997911719645229</v>
      </c>
      <c r="S27" s="40">
        <v>31.988430149999999</v>
      </c>
      <c r="T27" s="39">
        <f t="shared" si="7"/>
        <v>-1.1000296406219399</v>
      </c>
      <c r="V27" s="40">
        <f t="shared" si="6"/>
        <v>-35.188221321964519</v>
      </c>
    </row>
    <row r="28" spans="2:22" s="2" customFormat="1" ht="18" customHeight="1">
      <c r="B28" s="43" t="s">
        <v>673</v>
      </c>
      <c r="C28" s="40">
        <f>Receita!C25</f>
        <v>-1.0714958553508875</v>
      </c>
      <c r="D28" s="40">
        <v>8.4916685303132766</v>
      </c>
      <c r="E28" s="39" t="str">
        <f t="shared" si="0"/>
        <v>n.a</v>
      </c>
      <c r="F28" s="40">
        <v>-33.650151632719442</v>
      </c>
      <c r="G28" s="40">
        <v>-28.603431763068844</v>
      </c>
      <c r="H28" s="39">
        <f t="shared" si="1"/>
        <v>0.17643756565485402</v>
      </c>
      <c r="J28" s="39">
        <f t="shared" si="2"/>
        <v>-7.5395565021343567E-4</v>
      </c>
      <c r="K28" s="40">
        <f t="shared" si="3"/>
        <v>-9.5631643856641642</v>
      </c>
      <c r="L28" s="40">
        <f t="shared" si="4"/>
        <v>-5.0467198696505982</v>
      </c>
      <c r="M28" s="40">
        <f t="shared" si="8"/>
        <v>0.45175676581266627</v>
      </c>
      <c r="N28" s="40">
        <f t="shared" si="16"/>
        <v>-1.5217025697952624</v>
      </c>
      <c r="O28" s="12"/>
      <c r="Q28" s="43" t="s">
        <v>673</v>
      </c>
      <c r="R28" s="40">
        <f t="shared" si="5"/>
        <v>-1.0714958553508875</v>
      </c>
      <c r="S28" s="40">
        <v>13.965896839999971</v>
      </c>
      <c r="T28" s="39">
        <f>IFERROR(R28/S28-1,"N.A.")</f>
        <v>-1.076722309181176</v>
      </c>
      <c r="V28" s="40">
        <f t="shared" si="6"/>
        <v>-15.037392695350858</v>
      </c>
    </row>
    <row r="29" spans="2:22" s="2" customFormat="1" ht="18" customHeight="1" thickBot="1">
      <c r="B29" s="43" t="s">
        <v>1291</v>
      </c>
      <c r="C29" s="40">
        <f>Receita!C26</f>
        <v>0</v>
      </c>
      <c r="D29" s="40">
        <v>-131.69281667999999</v>
      </c>
      <c r="E29" s="39">
        <f t="shared" si="0"/>
        <v>-1</v>
      </c>
      <c r="F29" s="40">
        <v>28.214071637282473</v>
      </c>
      <c r="G29" s="40">
        <v>19.00723717950018</v>
      </c>
      <c r="H29" s="39">
        <f t="shared" si="1"/>
        <v>0.48438573006876107</v>
      </c>
      <c r="J29" s="39">
        <f t="shared" si="2"/>
        <v>0</v>
      </c>
      <c r="K29" s="40">
        <f t="shared" si="3"/>
        <v>131.69281667999999</v>
      </c>
      <c r="L29" s="40">
        <f t="shared" si="4"/>
        <v>9.2068344577822927</v>
      </c>
      <c r="M29" s="40">
        <f t="shared" si="8"/>
        <v>-7.0060578473759989</v>
      </c>
      <c r="N29" s="40">
        <f t="shared" si="16"/>
        <v>1.0111850179494095</v>
      </c>
      <c r="O29" s="12"/>
      <c r="Q29" s="43" t="s">
        <v>1291</v>
      </c>
      <c r="R29" s="40">
        <f t="shared" si="5"/>
        <v>0</v>
      </c>
      <c r="S29" s="40">
        <v>1393.4785992386437</v>
      </c>
      <c r="T29" s="39">
        <f>IFERROR(R29/S29-1,"N.A.")</f>
        <v>-1</v>
      </c>
      <c r="V29" s="40">
        <f t="shared" si="6"/>
        <v>-1393.4785992386437</v>
      </c>
    </row>
    <row r="30" spans="2:22" s="2" customFormat="1" ht="18" customHeight="1" thickBot="1">
      <c r="B30" s="59" t="s">
        <v>759</v>
      </c>
      <c r="C30" s="61">
        <f>Receita!C27</f>
        <v>-12.592755803740786</v>
      </c>
      <c r="D30" s="61">
        <v>-12.683904158999729</v>
      </c>
      <c r="E30" s="62">
        <f t="shared" si="0"/>
        <v>-7.1861434867646068E-3</v>
      </c>
      <c r="F30" s="61">
        <v>72.13964464</v>
      </c>
      <c r="G30" s="61">
        <v>67.507610819999996</v>
      </c>
      <c r="H30" s="62">
        <f t="shared" si="1"/>
        <v>6.861498672128552E-2</v>
      </c>
      <c r="J30" s="62">
        <f t="shared" si="2"/>
        <v>-8.8608643165299355E-3</v>
      </c>
      <c r="K30" s="61">
        <f t="shared" si="3"/>
        <v>9.1148355258942715E-2</v>
      </c>
      <c r="L30" s="61">
        <f t="shared" si="4"/>
        <v>4.6320338200000037</v>
      </c>
      <c r="M30" s="61">
        <f t="shared" si="8"/>
        <v>-0.67478370125878551</v>
      </c>
      <c r="N30" s="61">
        <f t="shared" si="16"/>
        <v>3.5914048956239997</v>
      </c>
      <c r="O30" s="12"/>
      <c r="Q30" s="59" t="s">
        <v>759</v>
      </c>
      <c r="R30" s="61">
        <f t="shared" si="5"/>
        <v>-12.592755803740786</v>
      </c>
      <c r="S30" s="61">
        <v>-167.21499999999997</v>
      </c>
      <c r="T30" s="62">
        <f>IFERROR(R30/S30-1,"N.A.")</f>
        <v>-0.92469123102747486</v>
      </c>
      <c r="V30" s="61">
        <f t="shared" si="6"/>
        <v>154.6222441962592</v>
      </c>
    </row>
    <row r="31" spans="2:22" s="2" customFormat="1" ht="18" customHeight="1" thickBot="1">
      <c r="B31" s="1008" t="s">
        <v>1423</v>
      </c>
      <c r="C31" s="61">
        <f>Receita!C28</f>
        <v>40.151214490000001</v>
      </c>
      <c r="D31" s="61">
        <v>29.438316169999997</v>
      </c>
      <c r="E31" s="62">
        <f t="shared" si="0"/>
        <v>0.36391002318662857</v>
      </c>
      <c r="F31" s="61">
        <v>2814.6460000000002</v>
      </c>
      <c r="G31" s="61">
        <v>2468.1194361442463</v>
      </c>
      <c r="H31" s="62">
        <f t="shared" si="1"/>
        <v>0.14040105141633896</v>
      </c>
      <c r="J31" s="62">
        <f t="shared" si="2"/>
        <v>2.8252311827891938E-2</v>
      </c>
      <c r="K31" s="61">
        <f t="shared" si="3"/>
        <v>10.712898320000004</v>
      </c>
      <c r="L31" s="61">
        <f t="shared" si="4"/>
        <v>346.52656385575392</v>
      </c>
      <c r="M31" s="61">
        <f t="shared" si="8"/>
        <v>1.5661184202439997</v>
      </c>
      <c r="N31" s="61">
        <f t="shared" si="16"/>
        <v>131.30395400287389</v>
      </c>
      <c r="O31" s="12"/>
      <c r="Q31" s="1008" t="s">
        <v>1423</v>
      </c>
      <c r="R31" s="61">
        <f t="shared" si="5"/>
        <v>40.151214490000001</v>
      </c>
      <c r="S31" s="61">
        <v>-120.15900000000001</v>
      </c>
      <c r="T31" s="62">
        <f t="shared" ref="T31:T38" si="17">IFERROR(R31/S31-1,"N.A.")</f>
        <v>-1.3341507044000034</v>
      </c>
      <c r="V31" s="61">
        <f t="shared" si="6"/>
        <v>160.31021449000002</v>
      </c>
    </row>
    <row r="32" spans="2:22" s="2" customFormat="1" ht="18" customHeight="1" thickBot="1">
      <c r="B32" s="47" t="s">
        <v>1056</v>
      </c>
      <c r="C32" s="48">
        <f>Receita!C29</f>
        <v>8.1658141435628568</v>
      </c>
      <c r="D32" s="48">
        <v>10.541303170000013</v>
      </c>
      <c r="E32" s="49">
        <f t="shared" si="0"/>
        <v>-0.22535060306373422</v>
      </c>
      <c r="F32" s="48">
        <v>0</v>
      </c>
      <c r="G32" s="48">
        <v>0</v>
      </c>
      <c r="H32" s="49" t="str">
        <f t="shared" si="1"/>
        <v>N.A.</v>
      </c>
      <c r="J32" s="49">
        <f t="shared" si="2"/>
        <v>5.7458567677948257E-3</v>
      </c>
      <c r="K32" s="48">
        <f t="shared" si="3"/>
        <v>-2.3754890264371564</v>
      </c>
      <c r="L32" s="48">
        <f t="shared" si="4"/>
        <v>0</v>
      </c>
      <c r="M32" s="48">
        <f t="shared" si="8"/>
        <v>0.56079732864400067</v>
      </c>
      <c r="N32" s="48">
        <f t="shared" si="16"/>
        <v>0</v>
      </c>
      <c r="O32" s="12"/>
      <c r="Q32" s="47" t="s">
        <v>1056</v>
      </c>
      <c r="R32" s="48">
        <f t="shared" si="5"/>
        <v>8.1658141435628568</v>
      </c>
      <c r="S32" s="48">
        <v>-28.238</v>
      </c>
      <c r="T32" s="49">
        <f t="shared" si="17"/>
        <v>-1.2891782046732367</v>
      </c>
      <c r="V32" s="48">
        <f t="shared" si="6"/>
        <v>36.403814143562855</v>
      </c>
    </row>
    <row r="33" spans="2:23" ht="18" customHeight="1" thickBot="1">
      <c r="B33" s="55" t="s">
        <v>1057</v>
      </c>
      <c r="C33" s="56">
        <f>C11+C32</f>
        <v>1421.1656283065988</v>
      </c>
      <c r="D33" s="56">
        <f>D11+D32</f>
        <v>1174.142507712844</v>
      </c>
      <c r="E33" s="57">
        <f t="shared" si="0"/>
        <v>0.21038597867897679</v>
      </c>
      <c r="F33" s="56">
        <f>F11+F32</f>
        <v>6359.8975306711982</v>
      </c>
      <c r="G33" s="56">
        <f>G11+G32</f>
        <v>5946.0163043733819</v>
      </c>
      <c r="H33" s="57">
        <f t="shared" si="1"/>
        <v>6.9606473496112153E-2</v>
      </c>
      <c r="J33" s="57">
        <f t="shared" si="2"/>
        <v>1</v>
      </c>
      <c r="K33" s="56">
        <f>K11+K32</f>
        <v>247.02312059375487</v>
      </c>
      <c r="L33" s="56">
        <f>L11+L32</f>
        <v>413.88122629781628</v>
      </c>
      <c r="M33" s="56">
        <f>M11+M32</f>
        <v>56.915666719106227</v>
      </c>
      <c r="N33" s="56">
        <f>N11+N32</f>
        <v>304.90129568044438</v>
      </c>
      <c r="O33" s="12"/>
      <c r="Q33" s="55" t="s">
        <v>1057</v>
      </c>
      <c r="R33" s="56">
        <f t="shared" si="5"/>
        <v>1421.1656283065988</v>
      </c>
      <c r="S33" s="56">
        <v>-18.817999999999998</v>
      </c>
      <c r="T33" s="57">
        <f t="shared" si="17"/>
        <v>-76.521608476277976</v>
      </c>
      <c r="U33" s="2"/>
      <c r="V33" s="56">
        <f t="shared" si="6"/>
        <v>1439.9836283065988</v>
      </c>
      <c r="W33" s="2"/>
    </row>
    <row r="34" spans="2:23" ht="15.5">
      <c r="B34" s="141" t="s">
        <v>204</v>
      </c>
      <c r="C34" s="53">
        <f>SUM(C35:C37)</f>
        <v>-177.79300000000001</v>
      </c>
      <c r="D34" s="53">
        <f>SUM(D35:D37)</f>
        <v>-145.51309999999998</v>
      </c>
      <c r="E34" s="54">
        <f t="shared" si="0"/>
        <v>0.22183501004376938</v>
      </c>
      <c r="F34" s="53">
        <f>SUM(F35:F37)</f>
        <v>-345.00810000000001</v>
      </c>
      <c r="G34" s="53">
        <v>0</v>
      </c>
      <c r="H34" s="54" t="str">
        <f t="shared" si="1"/>
        <v>N.A.</v>
      </c>
      <c r="J34" s="54">
        <f t="shared" si="2"/>
        <v>-0.12510364482417904</v>
      </c>
      <c r="K34" s="53">
        <f t="shared" si="3"/>
        <v>-32.279900000000026</v>
      </c>
      <c r="L34" s="53">
        <f t="shared" si="4"/>
        <v>-345.00810000000001</v>
      </c>
      <c r="M34" s="53">
        <f t="shared" si="8"/>
        <v>-7.7412969199999981</v>
      </c>
      <c r="N34" s="53">
        <f>G34*$K$8</f>
        <v>0</v>
      </c>
      <c r="O34" s="12"/>
      <c r="Q34" s="141" t="s">
        <v>204</v>
      </c>
      <c r="R34" s="53">
        <f t="shared" si="5"/>
        <v>-177.79300000000001</v>
      </c>
      <c r="S34" s="53">
        <v>1226.2635992386438</v>
      </c>
      <c r="T34" s="54">
        <f t="shared" si="17"/>
        <v>-1.1449875867720343</v>
      </c>
      <c r="U34" s="2"/>
      <c r="V34" s="53">
        <f t="shared" si="6"/>
        <v>-1404.0565992386437</v>
      </c>
      <c r="W34" s="2"/>
    </row>
    <row r="35" spans="2:23" ht="15.5">
      <c r="B35" s="1009" t="s">
        <v>1004</v>
      </c>
      <c r="C35" s="40">
        <f>Receita!C32</f>
        <v>-122.32599999999999</v>
      </c>
      <c r="D35" s="40">
        <f>Receita!D32</f>
        <v>-101.351</v>
      </c>
      <c r="E35" s="39">
        <f>IF(OR(AND(D35&gt;0,C35&lt;0),AND(D35&lt;0,C35&gt;0)),"n.a",IFERROR(C35/D35-1,"N.A."))</f>
        <v>0.20695405077404261</v>
      </c>
      <c r="F35" s="40">
        <f>'DRE Reg'!F15/1000</f>
        <v>-242.48500000000001</v>
      </c>
      <c r="G35" s="38">
        <f>'DRE Reg'!G15/1000</f>
        <v>-213.887</v>
      </c>
      <c r="H35" s="41">
        <f t="shared" si="1"/>
        <v>0.13370611584621783</v>
      </c>
      <c r="J35" s="39">
        <f t="shared" si="2"/>
        <v>-8.6074414947509323E-2</v>
      </c>
      <c r="K35" s="40">
        <f>C35-D35</f>
        <v>-20.974999999999994</v>
      </c>
      <c r="L35" s="40">
        <f>F35-G35</f>
        <v>-28.598000000000013</v>
      </c>
      <c r="M35" s="40">
        <f>D35*$K$8</f>
        <v>-5.3918732</v>
      </c>
      <c r="N35" s="40">
        <f>G35*$K$8</f>
        <v>-11.378788399999999</v>
      </c>
      <c r="O35" s="12"/>
      <c r="Q35" s="1009" t="s">
        <v>1004</v>
      </c>
      <c r="R35" s="40">
        <f>C35</f>
        <v>-122.32599999999999</v>
      </c>
      <c r="S35" s="40">
        <v>762.04406936222404</v>
      </c>
      <c r="T35" s="39">
        <f t="shared" si="17"/>
        <v>-1.1605235247121313</v>
      </c>
      <c r="U35" s="2"/>
      <c r="V35" s="38">
        <f t="shared" si="6"/>
        <v>-884.37006936222406</v>
      </c>
      <c r="W35" s="2"/>
    </row>
    <row r="36" spans="2:23" ht="15.5">
      <c r="B36" s="1009" t="s">
        <v>1507</v>
      </c>
      <c r="C36" s="40">
        <f>Receita!C33</f>
        <v>-36.768000000000001</v>
      </c>
      <c r="D36" s="38">
        <f>Receita!D33</f>
        <v>-26.4681</v>
      </c>
      <c r="E36" s="39">
        <f>IF(OR(AND(D36&gt;0,C36&lt;0),AND(D36&lt;0,C36&gt;0)),"n.a",IFERROR(C36/D36-1,"N.A."))</f>
        <v>0.38914391286114225</v>
      </c>
      <c r="F36" s="40">
        <v>-65.006100000000004</v>
      </c>
      <c r="G36" s="38">
        <v>-59.079099999999997</v>
      </c>
      <c r="H36" s="41">
        <f>IF(OR(AND(G36&gt;0,F36&lt;0),AND(G36&lt;0,F36&gt;0)),"n.a",IFERROR(F36/G36-1,"N.A."))</f>
        <v>0.10032312611397276</v>
      </c>
      <c r="J36" s="39">
        <f t="shared" si="2"/>
        <v>-2.5871720556464063E-2</v>
      </c>
      <c r="K36" s="40">
        <f>C36-D36</f>
        <v>-10.299900000000001</v>
      </c>
      <c r="L36" s="40">
        <f>F36-G36</f>
        <v>-5.9270000000000067</v>
      </c>
      <c r="M36" s="40">
        <f>D36*$K$8</f>
        <v>-1.4081029199999999</v>
      </c>
      <c r="N36" s="40">
        <f>G36*$K$8</f>
        <v>-3.1430081199999997</v>
      </c>
      <c r="O36" s="12"/>
      <c r="Q36" s="1009" t="s">
        <v>1507</v>
      </c>
      <c r="R36" s="40">
        <f>C36</f>
        <v>-36.768000000000001</v>
      </c>
      <c r="S36" s="38">
        <v>0</v>
      </c>
      <c r="T36" s="39" t="str">
        <f>IFERROR(R36/S36-1,"N.A.")</f>
        <v>N.A.</v>
      </c>
      <c r="U36" s="2"/>
      <c r="V36" s="38">
        <f>R36-S36</f>
        <v>-36.768000000000001</v>
      </c>
      <c r="W36" s="2"/>
    </row>
    <row r="37" spans="2:23" ht="15.5">
      <c r="B37" s="1009" t="s">
        <v>1162</v>
      </c>
      <c r="C37" s="40">
        <f>Receita!C34</f>
        <v>-18.698999999999998</v>
      </c>
      <c r="D37" s="38">
        <f>Receita!D34</f>
        <v>-17.693999999999996</v>
      </c>
      <c r="E37" s="39">
        <f>IF(OR(AND(D37&gt;0,C37&lt;0),AND(D37&lt;0,C37&gt;0)),"n.a",IFERROR(C37/D37-1,"N.A."))</f>
        <v>5.6798914886402319E-2</v>
      </c>
      <c r="F37" s="40">
        <f>'DRE Reg'!F16/1000-F36</f>
        <v>-37.516999999999996</v>
      </c>
      <c r="G37" s="38">
        <f>'DRE Reg'!G16/1000-G36</f>
        <v>-34.671000000000006</v>
      </c>
      <c r="H37" s="41">
        <f t="shared" si="1"/>
        <v>8.2085893109514751E-2</v>
      </c>
      <c r="J37" s="39">
        <f t="shared" si="2"/>
        <v>-1.3157509320205653E-2</v>
      </c>
      <c r="K37" s="40">
        <f>C37-D37</f>
        <v>-1.0050000000000026</v>
      </c>
      <c r="L37" s="40">
        <f>F37-G37</f>
        <v>-2.8459999999999894</v>
      </c>
      <c r="M37" s="40">
        <f>D37*$K$8</f>
        <v>-0.94132079999999974</v>
      </c>
      <c r="N37" s="40">
        <f>G37*$K$8</f>
        <v>-1.8444972000000002</v>
      </c>
      <c r="O37" s="12"/>
      <c r="Q37" s="1009" t="s">
        <v>1162</v>
      </c>
      <c r="R37" s="40">
        <f>C37</f>
        <v>-18.698999999999998</v>
      </c>
      <c r="S37" s="38">
        <v>464.21952987641976</v>
      </c>
      <c r="T37" s="39">
        <f t="shared" si="17"/>
        <v>-1.0402805112593558</v>
      </c>
      <c r="U37" s="2"/>
      <c r="V37" s="38">
        <f t="shared" si="6"/>
        <v>-482.91852987641977</v>
      </c>
      <c r="W37" s="2"/>
    </row>
    <row r="38" spans="2:23" ht="18" customHeight="1" thickBot="1">
      <c r="B38" s="298" t="s">
        <v>1058</v>
      </c>
      <c r="C38" s="1229">
        <f>SUM(C33:C34)</f>
        <v>1243.3726283065989</v>
      </c>
      <c r="D38" s="1229">
        <f>SUM(D33:D34)</f>
        <v>1028.6294077128441</v>
      </c>
      <c r="E38" s="1356">
        <f t="shared" si="0"/>
        <v>0.208766363263166</v>
      </c>
      <c r="F38" s="1248">
        <f>SUM(F33:F34)</f>
        <v>6014.8894306711982</v>
      </c>
      <c r="G38" s="1248">
        <f>SUM(G33:G34)</f>
        <v>5946.0163043733819</v>
      </c>
      <c r="H38" s="1356">
        <f t="shared" si="1"/>
        <v>1.1583070542063423E-2</v>
      </c>
      <c r="J38" s="52">
        <f t="shared" si="2"/>
        <v>0.87489635517582098</v>
      </c>
      <c r="K38" s="51">
        <f>SUM(K33:K34)</f>
        <v>214.74322059375484</v>
      </c>
      <c r="L38" s="51">
        <f>SUM(L33:L34)</f>
        <v>68.87312629781627</v>
      </c>
      <c r="M38" s="51">
        <f>SUM(M33:M34)</f>
        <v>49.174369799106231</v>
      </c>
      <c r="N38" s="51">
        <f>SUM(N33:N34)</f>
        <v>304.90129568044438</v>
      </c>
      <c r="O38" s="12"/>
      <c r="Q38" s="298" t="s">
        <v>1058</v>
      </c>
      <c r="R38" s="51">
        <f t="shared" si="5"/>
        <v>1243.3726283065989</v>
      </c>
      <c r="S38" s="51">
        <v>464.21952987641976</v>
      </c>
      <c r="T38" s="52">
        <f t="shared" si="17"/>
        <v>1.6784151641306391</v>
      </c>
      <c r="U38" s="2"/>
      <c r="V38" s="51">
        <f t="shared" si="6"/>
        <v>779.15309843017917</v>
      </c>
      <c r="W38" s="2"/>
    </row>
    <row r="39" spans="2:23" ht="15" customHeight="1" thickBot="1">
      <c r="B39" s="50" t="s">
        <v>1468</v>
      </c>
      <c r="C39" s="709">
        <f>C38-C12*(1-9.25%)</f>
        <v>779.15309843017917</v>
      </c>
      <c r="D39" s="709">
        <f>D38-D12*(1-9.25%)</f>
        <v>512.62013619222921</v>
      </c>
      <c r="E39" s="1357">
        <f>IF(OR(AND(D39&gt;0,C39&lt;0),AND(D39&lt;0,C39&gt;0)),"n.a",IFERROR(C39/D39-1,"N.A."))</f>
        <v>0.51994243577275667</v>
      </c>
      <c r="F39" s="709">
        <f>F38-F12*(1-9.25%)</f>
        <v>5086.4503709183591</v>
      </c>
      <c r="G39" s="709">
        <f>G38-G12*(1-9.25%)</f>
        <v>4913.9977613321516</v>
      </c>
      <c r="H39" s="1357">
        <f>IF(OR(AND(G39&gt;0,F39&lt;0),AND(G39&lt;0,F39&gt;0)),"n.a",IFERROR(F39/G39-1,"N.A."))</f>
        <v>3.5094157132757209E-2</v>
      </c>
      <c r="K39" s="155">
        <f>C39-D39</f>
        <v>266.53296223794996</v>
      </c>
      <c r="O39" s="12"/>
      <c r="Q39" s="50" t="s">
        <v>1468</v>
      </c>
      <c r="R39" s="2"/>
      <c r="S39" s="2"/>
      <c r="T39" s="2"/>
      <c r="U39" s="2"/>
      <c r="V39" s="2"/>
      <c r="W39" s="2"/>
    </row>
    <row r="40" spans="2:23" ht="15" customHeight="1">
      <c r="B40" s="1230"/>
      <c r="C40" s="1231"/>
      <c r="D40" s="1231"/>
      <c r="E40" s="1232"/>
      <c r="F40" s="1231"/>
      <c r="G40" s="1231"/>
      <c r="H40" s="1232"/>
      <c r="O40" s="12"/>
      <c r="Q40" s="1230"/>
      <c r="R40" s="2"/>
      <c r="S40" s="2"/>
      <c r="T40" s="2"/>
      <c r="U40" s="2"/>
      <c r="V40" s="2"/>
      <c r="W40" s="2"/>
    </row>
    <row r="41" spans="2:23" ht="15" customHeight="1">
      <c r="B41" s="63" t="s">
        <v>941</v>
      </c>
      <c r="C41" s="39">
        <f>'Custos e Despesas'!C15/'Receita (ajuste PBTE)'!C38</f>
        <v>-0.16848787083669176</v>
      </c>
      <c r="D41" s="39">
        <f>'Custos e Despesas'!D15/'Receita (ajuste PBTE)'!D38</f>
        <v>-0.17959170184600859</v>
      </c>
      <c r="E41" s="701">
        <f>(D41-C41)*100</f>
        <v>-1.1103831009316834</v>
      </c>
      <c r="F41" s="39">
        <f>'Custos e Despesas'!F15/'Receita (ajuste PBTE)'!F38</f>
        <v>-6.4376021618204771E-2</v>
      </c>
      <c r="G41" s="39">
        <f>'Custos e Despesas'!G15/'Receita (ajuste PBTE)'!G38</f>
        <v>-6.0640447668264486E-2</v>
      </c>
      <c r="H41" s="701">
        <f>(G41-F41)*100</f>
        <v>0.37355739499402851</v>
      </c>
      <c r="I41" s="19"/>
      <c r="J41" s="19"/>
      <c r="K41" s="1197"/>
      <c r="L41" s="1197"/>
      <c r="M41" s="19"/>
      <c r="N41" s="19"/>
      <c r="O41" s="15"/>
      <c r="Q41" s="63" t="s">
        <v>941</v>
      </c>
      <c r="R41" s="2"/>
      <c r="S41" s="2"/>
      <c r="T41" s="2"/>
      <c r="U41" s="2"/>
      <c r="V41" s="3"/>
      <c r="W41" s="2"/>
    </row>
    <row r="42" spans="2:23" ht="15" customHeight="1">
      <c r="B42" s="63" t="s">
        <v>599</v>
      </c>
      <c r="C42" s="39">
        <f>'Custos e Despesas'!C18/'Receita (ajuste PBTE)'!C38</f>
        <v>-0.16957644091551308</v>
      </c>
      <c r="D42" s="39">
        <f>'Custos e Despesas'!D18/'Receita (ajuste PBTE)'!D38</f>
        <v>-0.18146124691790766</v>
      </c>
      <c r="E42" s="701">
        <f>(D42-C42)*100</f>
        <v>-1.1884806002394583</v>
      </c>
      <c r="F42" s="39">
        <f>'Custos e Despesas'!F18/'Receita (ajuste PBTE)'!F38</f>
        <v>-6.4826070868685817E-2</v>
      </c>
      <c r="G42" s="39">
        <f>'Custos e Despesas'!G18/'Receita (ajuste PBTE)'!G38</f>
        <v>-6.1287290512804141E-2</v>
      </c>
      <c r="H42" s="701">
        <f>(G42-F42)*100</f>
        <v>0.35387803558816766</v>
      </c>
      <c r="I42" s="19"/>
      <c r="J42" s="19"/>
      <c r="K42" s="1197"/>
      <c r="L42" s="1197"/>
      <c r="M42" s="19"/>
      <c r="N42" s="19"/>
      <c r="O42" s="15"/>
      <c r="Q42" s="63" t="s">
        <v>599</v>
      </c>
      <c r="R42" s="2"/>
      <c r="S42" s="2"/>
      <c r="T42" s="2"/>
      <c r="U42" s="2"/>
      <c r="V42" s="3"/>
      <c r="W42" s="2"/>
    </row>
    <row r="43" spans="2:23" ht="15.5">
      <c r="B43" s="1047" t="s">
        <v>1108</v>
      </c>
      <c r="C43" s="504">
        <f>'Custos e Despesas'!C18/'Receita (ajuste PBTE)'!C39</f>
        <v>-0.27061010918753908</v>
      </c>
      <c r="D43" s="504">
        <f>'Custos e Despesas'!D18/'Receita (ajuste PBTE)'!D39</f>
        <v>-0.36412220621393343</v>
      </c>
      <c r="E43" s="1048">
        <f>(D43-C43)*100</f>
        <v>-9.3512097026394354</v>
      </c>
      <c r="F43" s="504">
        <f>'Custos e Despesas'!F18/'Receita (ajuste PBTE)'!F39</f>
        <v>-7.6658891774382926E-2</v>
      </c>
      <c r="G43" s="504">
        <f>'Custos e Despesas'!G18/'Receita (ajuste PBTE)'!G39</f>
        <v>-7.4158606971202801E-2</v>
      </c>
      <c r="H43" s="1048">
        <f>(G43-F43)*100</f>
        <v>0.2500284803180125</v>
      </c>
      <c r="K43" s="1197"/>
      <c r="L43" s="1197"/>
      <c r="M43" s="19"/>
      <c r="O43" s="15"/>
      <c r="Q43" s="1047" t="s">
        <v>1108</v>
      </c>
      <c r="R43" s="2"/>
      <c r="S43" s="2"/>
      <c r="T43" s="2"/>
      <c r="U43" s="2"/>
      <c r="V43" s="3"/>
      <c r="W43" s="2"/>
    </row>
    <row r="44" spans="2:23" ht="15" customHeight="1">
      <c r="B44" s="157" t="s">
        <v>479</v>
      </c>
      <c r="C44" s="159">
        <f>C33-'DRE Reg'!C11/1000</f>
        <v>-1.3716934010972182E-3</v>
      </c>
      <c r="D44" s="159">
        <f>D33-'DRE Reg'!D11/1000</f>
        <v>-1.4922871559974737E-3</v>
      </c>
      <c r="E44" s="158"/>
      <c r="F44" s="159">
        <f>F33-'DRE Reg'!F11/1000</f>
        <v>3545.251530671198</v>
      </c>
      <c r="G44" s="159">
        <f>G33-'DRE Reg'!G11/1000</f>
        <v>3477.896304373382</v>
      </c>
      <c r="H44" s="158"/>
      <c r="K44" s="20"/>
      <c r="O44" s="15"/>
      <c r="Q44" s="157" t="s">
        <v>479</v>
      </c>
      <c r="R44" s="158">
        <f>R38-'Receita (ajuste PBTE)'!R38</f>
        <v>0</v>
      </c>
      <c r="S44" s="158">
        <v>490.68762987641975</v>
      </c>
      <c r="T44" s="158"/>
      <c r="U44" s="2"/>
      <c r="V44" s="3"/>
      <c r="W44" s="2"/>
    </row>
    <row r="45" spans="2:23" ht="15" customHeight="1">
      <c r="B45" s="157" t="s">
        <v>480</v>
      </c>
      <c r="C45" s="159">
        <f>C38-'DRE Reg'!C17/1000</f>
        <v>-1.3716934010972182E-3</v>
      </c>
      <c r="D45" s="159">
        <f>D38-'DRE Reg'!D17/1000</f>
        <v>-1.4922871559974737E-3</v>
      </c>
      <c r="E45" s="158"/>
      <c r="F45" s="159">
        <f>F38-'DRE Reg'!F17/1000</f>
        <v>3545.2515306711985</v>
      </c>
      <c r="G45" s="159">
        <f>G38-'DRE Reg'!G17/1000</f>
        <v>3785.5334043733819</v>
      </c>
      <c r="H45" s="158"/>
      <c r="K45" s="20"/>
      <c r="L45" s="1126"/>
      <c r="M45" s="20"/>
      <c r="O45" s="15"/>
      <c r="Q45" s="157" t="s">
        <v>480</v>
      </c>
      <c r="R45" s="2"/>
      <c r="S45" s="2"/>
      <c r="T45" s="2"/>
      <c r="U45" s="2"/>
      <c r="V45" s="3"/>
      <c r="W45" s="2"/>
    </row>
    <row r="46" spans="2:23" ht="15" customHeight="1">
      <c r="B46" s="157" t="s">
        <v>662</v>
      </c>
      <c r="C46" s="159">
        <f>C11-'DRE Reg'!C12/1000</f>
        <v>1.6168141630359969</v>
      </c>
      <c r="D46" s="159">
        <f>D11-'DRE Reg'!D12/1000</f>
        <v>-1.7954571560494514E-3</v>
      </c>
      <c r="E46" s="158"/>
      <c r="F46" s="159">
        <f>F11-'DRE Reg'!F12/1000</f>
        <v>3566.7305306711983</v>
      </c>
      <c r="G46" s="159">
        <f>G11-'DRE Reg'!G12/1000</f>
        <v>3500.5923043733819</v>
      </c>
      <c r="H46" s="158"/>
      <c r="O46" s="15"/>
      <c r="Q46" s="157" t="s">
        <v>662</v>
      </c>
      <c r="R46" s="2"/>
      <c r="S46" s="2"/>
      <c r="T46" s="2"/>
      <c r="U46" s="2"/>
      <c r="V46" s="3"/>
      <c r="W46" s="2"/>
    </row>
    <row r="47" spans="2:23" ht="15" customHeight="1">
      <c r="B47" s="157" t="s">
        <v>801</v>
      </c>
      <c r="C47" s="159">
        <v>-4.3059900003754592E-3</v>
      </c>
      <c r="D47" s="159">
        <v>1028.6294077128441</v>
      </c>
      <c r="E47" s="158"/>
      <c r="F47" s="159">
        <v>6014.84112672231</v>
      </c>
      <c r="G47" s="159">
        <v>5946.0163043733819</v>
      </c>
      <c r="H47" s="158"/>
      <c r="O47" s="15"/>
      <c r="Q47" s="157" t="s">
        <v>801</v>
      </c>
      <c r="R47" s="2"/>
      <c r="S47" s="2"/>
      <c r="T47" s="2"/>
      <c r="U47" s="2"/>
      <c r="V47" s="3"/>
      <c r="W47" s="2"/>
    </row>
    <row r="48" spans="2:23" ht="15" customHeight="1">
      <c r="B48" s="157" t="s">
        <v>1287</v>
      </c>
      <c r="C48" s="159">
        <v>0</v>
      </c>
      <c r="D48" s="159">
        <v>0</v>
      </c>
      <c r="E48" s="158"/>
      <c r="F48" s="159">
        <v>0</v>
      </c>
      <c r="G48" s="159">
        <v>3785.5339682291356</v>
      </c>
      <c r="H48" s="158"/>
      <c r="O48" s="15"/>
      <c r="Q48" s="157" t="s">
        <v>1287</v>
      </c>
      <c r="R48" s="2"/>
      <c r="S48" s="2"/>
      <c r="T48" s="2"/>
      <c r="U48" s="2"/>
      <c r="V48" s="3"/>
      <c r="W48" s="2"/>
    </row>
    <row r="49" spans="1:16" ht="15" customHeight="1">
      <c r="H49" s="21"/>
      <c r="O49" s="15"/>
    </row>
    <row r="50" spans="1:16" ht="15" customHeight="1">
      <c r="B50" s="4" t="s">
        <v>792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22"/>
      <c r="P50" s="5"/>
    </row>
    <row r="51" spans="1:16" ht="15" customHeight="1" thickBot="1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/>
      <c r="P51" s="24"/>
    </row>
    <row r="52" spans="1:16" ht="15" customHeight="1" thickBot="1">
      <c r="B52" s="30" t="s">
        <v>11</v>
      </c>
      <c r="C52" s="1506" t="s">
        <v>12</v>
      </c>
      <c r="D52" s="1507"/>
      <c r="E52" s="1507"/>
      <c r="F52" s="1507"/>
      <c r="G52" s="1507"/>
      <c r="H52" s="1507"/>
      <c r="O52" s="15"/>
    </row>
    <row r="53" spans="1:16" ht="15" customHeight="1" thickBot="1">
      <c r="B53" s="180" t="s">
        <v>618</v>
      </c>
      <c r="C53" s="31" t="str">
        <f>Menu!$D$15</f>
        <v>2Q26</v>
      </c>
      <c r="D53" s="34" t="str">
        <f>Menu!$D$16</f>
        <v>2Q25</v>
      </c>
      <c r="E53" s="31" t="s">
        <v>13</v>
      </c>
      <c r="F53" s="31" t="str">
        <f>Menu!$D$12</f>
        <v>1S26</v>
      </c>
      <c r="G53" s="31" t="str">
        <f>Menu!$D$13</f>
        <v>1S25</v>
      </c>
      <c r="H53" s="31" t="s">
        <v>13</v>
      </c>
      <c r="O53" s="15"/>
    </row>
    <row r="54" spans="1:16" ht="15" customHeight="1" thickBot="1">
      <c r="B54" s="35" t="s">
        <v>14</v>
      </c>
      <c r="C54" s="58">
        <f t="shared" ref="C54:H61" si="18">C11</f>
        <v>1412.999814163036</v>
      </c>
      <c r="D54" s="36">
        <f t="shared" si="18"/>
        <v>1163.601204542844</v>
      </c>
      <c r="E54" s="37">
        <f t="shared" si="18"/>
        <v>0.21433340619321184</v>
      </c>
      <c r="F54" s="36">
        <f t="shared" si="18"/>
        <v>6359.8975306711982</v>
      </c>
      <c r="G54" s="36">
        <f t="shared" si="18"/>
        <v>5946.0163043733819</v>
      </c>
      <c r="H54" s="37">
        <f t="shared" si="18"/>
        <v>6.9606473496112153E-2</v>
      </c>
      <c r="K54" s="20"/>
      <c r="L54" s="20"/>
      <c r="O54" s="27"/>
    </row>
    <row r="55" spans="1:16" ht="15" customHeight="1" thickBot="1">
      <c r="B55" s="59" t="s">
        <v>15</v>
      </c>
      <c r="C55" s="61">
        <f t="shared" si="18"/>
        <v>511.53667204013198</v>
      </c>
      <c r="D55" s="61">
        <f t="shared" si="18"/>
        <v>568.60525787395579</v>
      </c>
      <c r="E55" s="62">
        <f t="shared" si="18"/>
        <v>-0.10036591298365083</v>
      </c>
      <c r="F55" s="61">
        <f t="shared" si="18"/>
        <v>1023.073344080264</v>
      </c>
      <c r="G55" s="61">
        <f t="shared" si="18"/>
        <v>1137.2105157479116</v>
      </c>
      <c r="H55" s="62">
        <f t="shared" si="18"/>
        <v>-0.10036591298365083</v>
      </c>
      <c r="K55" s="20"/>
      <c r="L55" s="20"/>
      <c r="O55" s="27"/>
    </row>
    <row r="56" spans="1:16" ht="15" customHeight="1">
      <c r="B56" s="154" t="s">
        <v>16</v>
      </c>
      <c r="C56" s="155">
        <f t="shared" si="18"/>
        <v>238.25492943369758</v>
      </c>
      <c r="D56" s="155">
        <f t="shared" si="18"/>
        <v>235.129274704555</v>
      </c>
      <c r="E56" s="156">
        <f t="shared" si="18"/>
        <v>1.3293345684283864E-2</v>
      </c>
      <c r="F56" s="155">
        <f t="shared" si="18"/>
        <v>476.50985886739517</v>
      </c>
      <c r="G56" s="155">
        <f t="shared" si="18"/>
        <v>470.25854940911</v>
      </c>
      <c r="H56" s="156">
        <f t="shared" si="18"/>
        <v>1.3293345684283864E-2</v>
      </c>
      <c r="K56" s="20"/>
      <c r="L56" s="20"/>
      <c r="O56" s="27"/>
    </row>
    <row r="57" spans="1:16" ht="15" customHeight="1">
      <c r="B57" s="42" t="s">
        <v>5</v>
      </c>
      <c r="C57" s="40">
        <f t="shared" si="18"/>
        <v>0</v>
      </c>
      <c r="D57" s="38">
        <f t="shared" si="18"/>
        <v>0</v>
      </c>
      <c r="E57" s="39" t="str">
        <f t="shared" si="18"/>
        <v>N.A.</v>
      </c>
      <c r="F57" s="40">
        <f t="shared" si="18"/>
        <v>0</v>
      </c>
      <c r="G57" s="38">
        <f t="shared" si="18"/>
        <v>0</v>
      </c>
      <c r="H57" s="41" t="str">
        <f t="shared" si="18"/>
        <v>N.A.</v>
      </c>
      <c r="K57" s="20"/>
      <c r="L57" s="20"/>
      <c r="O57" s="27"/>
    </row>
    <row r="58" spans="1:16" ht="15" customHeight="1" thickBot="1">
      <c r="B58" s="42" t="s">
        <v>6</v>
      </c>
      <c r="C58" s="40">
        <f t="shared" si="18"/>
        <v>238.25492943369758</v>
      </c>
      <c r="D58" s="38">
        <f t="shared" si="18"/>
        <v>235.129274704555</v>
      </c>
      <c r="E58" s="39">
        <f t="shared" si="18"/>
        <v>1.3293345684283864E-2</v>
      </c>
      <c r="F58" s="40">
        <f t="shared" si="18"/>
        <v>476.50985886739517</v>
      </c>
      <c r="G58" s="38">
        <f t="shared" si="18"/>
        <v>470.25854940911</v>
      </c>
      <c r="H58" s="41">
        <f t="shared" si="18"/>
        <v>1.3293345684283864E-2</v>
      </c>
      <c r="K58" s="20"/>
      <c r="L58" s="20"/>
      <c r="O58" s="27"/>
    </row>
    <row r="59" spans="1:16" ht="15" customHeight="1">
      <c r="B59" s="154" t="s">
        <v>17</v>
      </c>
      <c r="C59" s="155">
        <f t="shared" si="18"/>
        <v>259.20195144063848</v>
      </c>
      <c r="D59" s="155">
        <f t="shared" si="18"/>
        <v>200.62615390656723</v>
      </c>
      <c r="E59" s="156">
        <f t="shared" si="18"/>
        <v>0.29196491281665282</v>
      </c>
      <c r="F59" s="155">
        <f t="shared" si="18"/>
        <v>525.9209329381008</v>
      </c>
      <c r="G59" s="155">
        <f t="shared" si="18"/>
        <v>423.45879606259484</v>
      </c>
      <c r="H59" s="156">
        <f t="shared" si="18"/>
        <v>0.24196483300906624</v>
      </c>
      <c r="K59" s="20"/>
      <c r="L59" s="20"/>
      <c r="O59" s="27"/>
    </row>
    <row r="60" spans="1:16" ht="15" customHeight="1">
      <c r="B60" s="42" t="s">
        <v>5</v>
      </c>
      <c r="C60" s="40">
        <f t="shared" si="18"/>
        <v>226.09231072150692</v>
      </c>
      <c r="D60" s="38">
        <f t="shared" si="18"/>
        <v>177.77972512652823</v>
      </c>
      <c r="E60" s="39">
        <f t="shared" si="18"/>
        <v>0.2717553172083822</v>
      </c>
      <c r="F60" s="40">
        <f t="shared" si="18"/>
        <v>459.35101267621292</v>
      </c>
      <c r="G60" s="38">
        <f t="shared" si="18"/>
        <v>372.8484978932006</v>
      </c>
      <c r="H60" s="39">
        <f t="shared" si="18"/>
        <v>0.23200446098562599</v>
      </c>
      <c r="K60" s="20"/>
      <c r="L60" s="20"/>
      <c r="O60" s="27"/>
    </row>
    <row r="61" spans="1:16" ht="15" customHeight="1" thickBot="1">
      <c r="B61" s="42" t="s">
        <v>6</v>
      </c>
      <c r="C61" s="40">
        <f t="shared" si="18"/>
        <v>33.109640719131541</v>
      </c>
      <c r="D61" s="38">
        <f t="shared" si="18"/>
        <v>22.846428780038995</v>
      </c>
      <c r="E61" s="39">
        <f t="shared" si="18"/>
        <v>0.44922609296642246</v>
      </c>
      <c r="F61" s="40">
        <f t="shared" si="18"/>
        <v>66.56992026188793</v>
      </c>
      <c r="G61" s="38">
        <f t="shared" si="18"/>
        <v>50.61029816939427</v>
      </c>
      <c r="H61" s="41">
        <f t="shared" si="18"/>
        <v>0.31534337219425779</v>
      </c>
      <c r="K61" s="20"/>
      <c r="L61" s="20"/>
      <c r="O61" s="27"/>
    </row>
    <row r="62" spans="1:16" ht="15" customHeight="1">
      <c r="B62" s="154" t="s">
        <v>18</v>
      </c>
      <c r="C62" s="155">
        <f t="shared" ref="C62:H65" si="19">C22</f>
        <v>207.57696847392177</v>
      </c>
      <c r="D62" s="155">
        <f t="shared" si="19"/>
        <v>193.12116089197602</v>
      </c>
      <c r="E62" s="156">
        <f t="shared" si="19"/>
        <v>7.4853566099013502E-2</v>
      </c>
      <c r="F62" s="155">
        <f t="shared" si="19"/>
        <v>412.95144931626822</v>
      </c>
      <c r="G62" s="155">
        <f t="shared" si="19"/>
        <v>363.93426812801442</v>
      </c>
      <c r="H62" s="156">
        <f t="shared" si="19"/>
        <v>0.13468690772206138</v>
      </c>
      <c r="K62" s="20"/>
      <c r="L62" s="20"/>
      <c r="O62" s="27"/>
    </row>
    <row r="63" spans="1:16" ht="15" customHeight="1">
      <c r="B63" s="42" t="s">
        <v>5</v>
      </c>
      <c r="C63" s="40">
        <f t="shared" si="19"/>
        <v>170.55226550475254</v>
      </c>
      <c r="D63" s="40">
        <f t="shared" si="19"/>
        <v>157.45611937038757</v>
      </c>
      <c r="E63" s="39">
        <f t="shared" si="19"/>
        <v>8.3173306866268115E-2</v>
      </c>
      <c r="F63" s="40">
        <f t="shared" si="19"/>
        <v>339.27730888344246</v>
      </c>
      <c r="G63" s="40">
        <f t="shared" si="19"/>
        <v>297.11608269246113</v>
      </c>
      <c r="H63" s="39">
        <f t="shared" si="19"/>
        <v>0.14190152821387847</v>
      </c>
      <c r="K63" s="20"/>
      <c r="L63" s="20"/>
      <c r="O63" s="27"/>
    </row>
    <row r="64" spans="1:16" ht="15" customHeight="1" thickBot="1">
      <c r="B64" s="42" t="s">
        <v>6</v>
      </c>
      <c r="C64" s="40">
        <f t="shared" si="19"/>
        <v>37.024702969169226</v>
      </c>
      <c r="D64" s="40">
        <f t="shared" si="19"/>
        <v>35.665041521588456</v>
      </c>
      <c r="E64" s="39">
        <f t="shared" si="19"/>
        <v>3.8123086068966305E-2</v>
      </c>
      <c r="F64" s="40">
        <f t="shared" si="19"/>
        <v>73.67414043282578</v>
      </c>
      <c r="G64" s="40">
        <f t="shared" si="19"/>
        <v>66.818185435553261</v>
      </c>
      <c r="H64" s="39">
        <f t="shared" si="19"/>
        <v>0.10260612365603894</v>
      </c>
      <c r="K64" s="20"/>
      <c r="L64" s="20"/>
      <c r="O64" s="27"/>
    </row>
    <row r="65" spans="2:15" ht="15" customHeight="1" outlineLevel="1">
      <c r="B65" s="154" t="s">
        <v>1425</v>
      </c>
      <c r="C65" s="155">
        <f t="shared" si="19"/>
        <v>6.7064288790206801</v>
      </c>
      <c r="D65" s="155">
        <f t="shared" si="19"/>
        <v>-112.22535814383275</v>
      </c>
      <c r="E65" s="156" t="str">
        <f t="shared" si="19"/>
        <v>n.a</v>
      </c>
      <c r="F65" s="155">
        <f t="shared" si="19"/>
        <v>1039.5926958974992</v>
      </c>
      <c r="G65" s="155">
        <f t="shared" si="19"/>
        <v>1168.5487467070427</v>
      </c>
      <c r="H65" s="156">
        <f t="shared" si="19"/>
        <v>-0.1103557307069476</v>
      </c>
      <c r="K65" s="20"/>
      <c r="L65" s="20"/>
      <c r="O65" s="27"/>
    </row>
    <row r="66" spans="2:15" ht="15" customHeight="1" outlineLevel="1">
      <c r="B66" s="43" t="s">
        <v>1289</v>
      </c>
      <c r="C66" s="40" t="e">
        <f>#REF!</f>
        <v>#REF!</v>
      </c>
      <c r="D66" s="40" t="e">
        <f>#REF!</f>
        <v>#REF!</v>
      </c>
      <c r="E66" s="39" t="e">
        <f>#REF!</f>
        <v>#REF!</v>
      </c>
      <c r="F66" s="40" t="e">
        <f>#REF!</f>
        <v>#REF!</v>
      </c>
      <c r="G66" s="40" t="e">
        <f>#REF!</f>
        <v>#REF!</v>
      </c>
      <c r="H66" s="39" t="e">
        <f>#REF!</f>
        <v>#REF!</v>
      </c>
      <c r="K66" s="20"/>
      <c r="L66" s="20"/>
      <c r="O66" s="27"/>
    </row>
    <row r="67" spans="2:15" ht="15" customHeight="1" outlineLevel="1">
      <c r="B67" s="43" t="s">
        <v>1421</v>
      </c>
      <c r="C67" s="40">
        <f t="shared" ref="C67:H69" si="20">C26</f>
        <v>10.977715906336091</v>
      </c>
      <c r="D67" s="40">
        <f t="shared" si="20"/>
        <v>20.467212771349864</v>
      </c>
      <c r="E67" s="39">
        <f t="shared" si="20"/>
        <v>-0.4636438273753245</v>
      </c>
      <c r="F67" s="40">
        <f t="shared" si="20"/>
        <v>1023.073344080264</v>
      </c>
      <c r="G67" s="40">
        <f t="shared" si="20"/>
        <v>1137.2105157479116</v>
      </c>
      <c r="H67" s="39">
        <f t="shared" si="20"/>
        <v>-0.10036591298365083</v>
      </c>
      <c r="K67" s="20"/>
      <c r="L67" s="20"/>
      <c r="O67" s="27"/>
    </row>
    <row r="68" spans="2:15" ht="15" customHeight="1" outlineLevel="1">
      <c r="B68" s="43" t="s">
        <v>1422</v>
      </c>
      <c r="C68" s="40">
        <f t="shared" si="20"/>
        <v>-3.1997911719645229</v>
      </c>
      <c r="D68" s="40">
        <f t="shared" si="20"/>
        <v>-9.4914227654958889</v>
      </c>
      <c r="E68" s="39">
        <f t="shared" si="20"/>
        <v>-0.66287549811850077</v>
      </c>
      <c r="F68" s="40">
        <f t="shared" si="20"/>
        <v>21.955431812672181</v>
      </c>
      <c r="G68" s="40">
        <f t="shared" si="20"/>
        <v>40.934425542699728</v>
      </c>
      <c r="H68" s="39">
        <f t="shared" si="20"/>
        <v>-0.4636438273753245</v>
      </c>
      <c r="K68" s="20"/>
      <c r="L68" s="20"/>
      <c r="O68" s="27"/>
    </row>
    <row r="69" spans="2:15" ht="15" customHeight="1" outlineLevel="1">
      <c r="B69" s="43" t="s">
        <v>1426</v>
      </c>
      <c r="C69" s="40">
        <f t="shared" si="20"/>
        <v>-1.0714958553508875</v>
      </c>
      <c r="D69" s="40">
        <f t="shared" si="20"/>
        <v>8.4916685303132766</v>
      </c>
      <c r="E69" s="39" t="str">
        <f t="shared" si="20"/>
        <v>n.a</v>
      </c>
      <c r="F69" s="40">
        <f t="shared" si="20"/>
        <v>-33.650151632719442</v>
      </c>
      <c r="G69" s="40">
        <f t="shared" si="20"/>
        <v>-28.603431763068844</v>
      </c>
      <c r="H69" s="39">
        <f t="shared" si="20"/>
        <v>0.17643756565485402</v>
      </c>
      <c r="K69" s="20"/>
      <c r="L69" s="20"/>
      <c r="O69" s="27"/>
    </row>
    <row r="70" spans="2:15" ht="15" customHeight="1" thickBot="1">
      <c r="B70" s="43" t="s">
        <v>760</v>
      </c>
      <c r="C70" s="40">
        <f t="shared" ref="C70:H79" si="21">C29</f>
        <v>0</v>
      </c>
      <c r="D70" s="40">
        <f t="shared" si="21"/>
        <v>-131.69281667999999</v>
      </c>
      <c r="E70" s="39">
        <f t="shared" si="21"/>
        <v>-1</v>
      </c>
      <c r="F70" s="40">
        <f t="shared" si="21"/>
        <v>28.214071637282473</v>
      </c>
      <c r="G70" s="40">
        <f t="shared" si="21"/>
        <v>19.00723717950018</v>
      </c>
      <c r="H70" s="39">
        <f t="shared" si="21"/>
        <v>0.48438573006876107</v>
      </c>
      <c r="K70" s="20"/>
      <c r="L70" s="20"/>
      <c r="O70" s="27"/>
    </row>
    <row r="71" spans="2:15" ht="15" customHeight="1" thickBot="1">
      <c r="B71" s="59" t="s">
        <v>674</v>
      </c>
      <c r="C71" s="61">
        <f t="shared" si="21"/>
        <v>-12.592755803740786</v>
      </c>
      <c r="D71" s="61">
        <f t="shared" si="21"/>
        <v>-12.683904158999729</v>
      </c>
      <c r="E71" s="62">
        <f t="shared" si="21"/>
        <v>-7.1861434867646068E-3</v>
      </c>
      <c r="F71" s="61">
        <f t="shared" si="21"/>
        <v>72.13964464</v>
      </c>
      <c r="G71" s="61">
        <f t="shared" si="21"/>
        <v>67.507610819999996</v>
      </c>
      <c r="H71" s="62">
        <f t="shared" si="21"/>
        <v>6.861498672128552E-2</v>
      </c>
      <c r="K71" s="20"/>
      <c r="L71" s="20"/>
      <c r="O71" s="27"/>
    </row>
    <row r="72" spans="2:15" ht="15" customHeight="1" thickBot="1">
      <c r="B72" s="1008" t="s">
        <v>1424</v>
      </c>
      <c r="C72" s="61">
        <f t="shared" si="21"/>
        <v>40.151214490000001</v>
      </c>
      <c r="D72" s="61">
        <f t="shared" si="21"/>
        <v>29.438316169999997</v>
      </c>
      <c r="E72" s="62">
        <f t="shared" si="21"/>
        <v>0.36391002318662857</v>
      </c>
      <c r="F72" s="61">
        <f t="shared" si="21"/>
        <v>2814.6460000000002</v>
      </c>
      <c r="G72" s="61">
        <f t="shared" si="21"/>
        <v>2468.1194361442463</v>
      </c>
      <c r="H72" s="62">
        <f t="shared" si="21"/>
        <v>0.14040105141633896</v>
      </c>
      <c r="K72" s="20"/>
      <c r="L72" s="20"/>
      <c r="O72" s="27"/>
    </row>
    <row r="73" spans="2:15" ht="15" customHeight="1" thickBot="1">
      <c r="B73" s="47" t="s">
        <v>20</v>
      </c>
      <c r="C73" s="48">
        <f t="shared" si="21"/>
        <v>8.1658141435628568</v>
      </c>
      <c r="D73" s="48">
        <f t="shared" si="21"/>
        <v>10.541303170000013</v>
      </c>
      <c r="E73" s="49">
        <f t="shared" si="21"/>
        <v>-0.22535060306373422</v>
      </c>
      <c r="F73" s="48">
        <f t="shared" si="21"/>
        <v>0</v>
      </c>
      <c r="G73" s="48">
        <f t="shared" si="21"/>
        <v>0</v>
      </c>
      <c r="H73" s="49" t="str">
        <f t="shared" si="21"/>
        <v>N.A.</v>
      </c>
      <c r="K73" s="20"/>
      <c r="L73" s="20"/>
      <c r="O73" s="27"/>
    </row>
    <row r="74" spans="2:15" ht="15" customHeight="1" thickBot="1">
      <c r="B74" s="55" t="s">
        <v>21</v>
      </c>
      <c r="C74" s="56">
        <f t="shared" si="21"/>
        <v>1421.1656283065988</v>
      </c>
      <c r="D74" s="56">
        <f t="shared" si="21"/>
        <v>1174.142507712844</v>
      </c>
      <c r="E74" s="57">
        <f t="shared" si="21"/>
        <v>0.21038597867897679</v>
      </c>
      <c r="F74" s="56">
        <f t="shared" si="21"/>
        <v>6359.8975306711982</v>
      </c>
      <c r="G74" s="56">
        <f t="shared" si="21"/>
        <v>5946.0163043733819</v>
      </c>
      <c r="H74" s="57">
        <f t="shared" si="21"/>
        <v>6.9606473496112153E-2</v>
      </c>
      <c r="K74" s="20"/>
      <c r="L74" s="20"/>
      <c r="O74" s="27"/>
    </row>
    <row r="75" spans="2:15" ht="15" customHeight="1">
      <c r="B75" s="141" t="s">
        <v>22</v>
      </c>
      <c r="C75" s="53">
        <f t="shared" si="21"/>
        <v>-177.79300000000001</v>
      </c>
      <c r="D75" s="53">
        <f t="shared" si="21"/>
        <v>-145.51309999999998</v>
      </c>
      <c r="E75" s="54">
        <f t="shared" si="21"/>
        <v>0.22183501004376938</v>
      </c>
      <c r="F75" s="53">
        <f t="shared" si="21"/>
        <v>-345.00810000000001</v>
      </c>
      <c r="G75" s="53">
        <f t="shared" si="21"/>
        <v>0</v>
      </c>
      <c r="H75" s="54" t="str">
        <f t="shared" si="21"/>
        <v>N.A.</v>
      </c>
      <c r="K75" s="20"/>
      <c r="L75" s="20"/>
      <c r="O75" s="27"/>
    </row>
    <row r="76" spans="2:15" ht="15" customHeight="1">
      <c r="B76" s="43" t="s">
        <v>1093</v>
      </c>
      <c r="C76" s="40">
        <f t="shared" si="21"/>
        <v>-122.32599999999999</v>
      </c>
      <c r="D76" s="40">
        <f t="shared" si="21"/>
        <v>-101.351</v>
      </c>
      <c r="E76" s="39">
        <f t="shared" si="21"/>
        <v>0.20695405077404261</v>
      </c>
      <c r="F76" s="40">
        <f t="shared" si="21"/>
        <v>-242.48500000000001</v>
      </c>
      <c r="G76" s="38">
        <f t="shared" si="21"/>
        <v>-213.887</v>
      </c>
      <c r="H76" s="41">
        <f t="shared" si="21"/>
        <v>0.13370611584621783</v>
      </c>
      <c r="K76" s="20"/>
      <c r="L76" s="20"/>
      <c r="O76" s="27"/>
    </row>
    <row r="77" spans="2:15" ht="15" customHeight="1">
      <c r="B77" s="43" t="s">
        <v>19</v>
      </c>
      <c r="C77" s="40">
        <f t="shared" si="21"/>
        <v>-36.768000000000001</v>
      </c>
      <c r="D77" s="40">
        <f t="shared" si="21"/>
        <v>-26.4681</v>
      </c>
      <c r="E77" s="39">
        <f t="shared" si="21"/>
        <v>0.38914391286114225</v>
      </c>
      <c r="F77" s="40">
        <f t="shared" si="21"/>
        <v>-65.006100000000004</v>
      </c>
      <c r="G77" s="38">
        <f t="shared" si="21"/>
        <v>-59.079099999999997</v>
      </c>
      <c r="H77" s="41">
        <f t="shared" si="21"/>
        <v>0.10032312611397276</v>
      </c>
      <c r="K77" s="20"/>
      <c r="L77" s="20"/>
      <c r="O77" s="27"/>
    </row>
    <row r="78" spans="2:15" ht="15" customHeight="1">
      <c r="B78" s="43" t="s">
        <v>1151</v>
      </c>
      <c r="C78" s="40">
        <f t="shared" si="21"/>
        <v>-18.698999999999998</v>
      </c>
      <c r="D78" s="38">
        <f t="shared" si="21"/>
        <v>-17.693999999999996</v>
      </c>
      <c r="E78" s="39">
        <f t="shared" si="21"/>
        <v>5.6798914886402319E-2</v>
      </c>
      <c r="F78" s="40">
        <f t="shared" si="21"/>
        <v>-37.516999999999996</v>
      </c>
      <c r="G78" s="38">
        <f t="shared" si="21"/>
        <v>-34.671000000000006</v>
      </c>
      <c r="H78" s="41">
        <f t="shared" si="21"/>
        <v>8.2085893109514751E-2</v>
      </c>
      <c r="K78" s="20"/>
      <c r="L78" s="20"/>
      <c r="O78" s="27"/>
    </row>
    <row r="79" spans="2:15" ht="15" customHeight="1" thickBot="1">
      <c r="B79" s="50" t="s">
        <v>23</v>
      </c>
      <c r="C79" s="51">
        <f t="shared" si="21"/>
        <v>1243.3726283065989</v>
      </c>
      <c r="D79" s="51">
        <f t="shared" si="21"/>
        <v>1028.6294077128441</v>
      </c>
      <c r="E79" s="52">
        <f t="shared" si="21"/>
        <v>0.208766363263166</v>
      </c>
      <c r="F79" s="51">
        <f t="shared" si="21"/>
        <v>6014.8894306711982</v>
      </c>
      <c r="G79" s="51">
        <f t="shared" si="21"/>
        <v>5946.0163043733819</v>
      </c>
      <c r="H79" s="52">
        <f t="shared" si="21"/>
        <v>1.1583070542063423E-2</v>
      </c>
      <c r="K79" s="20"/>
      <c r="L79" s="20"/>
      <c r="O79" s="27"/>
    </row>
    <row r="80" spans="2:15" ht="15" customHeight="1">
      <c r="O80" s="15"/>
    </row>
    <row r="81" spans="15:15" ht="15" customHeight="1">
      <c r="O81" s="15"/>
    </row>
    <row r="82" spans="15:15" ht="15" customHeight="1">
      <c r="O82" s="15"/>
    </row>
    <row r="83" spans="15:15" ht="15" customHeight="1">
      <c r="O83" s="15"/>
    </row>
    <row r="84" spans="15:15" ht="15" customHeight="1">
      <c r="O84" s="15"/>
    </row>
    <row r="85" spans="15:15" ht="15" customHeight="1"/>
    <row r="86" spans="15:15" ht="15" customHeight="1"/>
    <row r="87" spans="15:15" ht="15" customHeight="1"/>
    <row r="88" spans="15:15" ht="15" customHeight="1"/>
  </sheetData>
  <mergeCells count="5">
    <mergeCell ref="B2:B5"/>
    <mergeCell ref="Q6:V6"/>
    <mergeCell ref="C9:H9"/>
    <mergeCell ref="C52:H52"/>
    <mergeCell ref="Q2:Q5"/>
  </mergeCells>
  <hyperlinks>
    <hyperlink ref="F3" location="Menu!A1" display="→Menu←" xr:uid="{2CF4DC6F-2529-49E7-83A0-C6773C78ADA4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724FA-4E69-4BF5-A9E2-2D42131B636C}">
  <sheetPr codeName="Planilha40">
    <tabColor theme="0" tint="-0.499984740745262"/>
  </sheetPr>
  <dimension ref="A1:AP74"/>
  <sheetViews>
    <sheetView showGridLines="0" topLeftCell="A14" zoomScale="80" zoomScaleNormal="80" workbookViewId="0">
      <selection activeCell="F28" sqref="F28"/>
    </sheetView>
  </sheetViews>
  <sheetFormatPr defaultColWidth="0" defaultRowHeight="0" customHeight="1" zeroHeight="1" outlineLevelRow="1"/>
  <cols>
    <col min="1" max="1" width="2.453125" style="366" customWidth="1"/>
    <col min="2" max="2" width="36.1796875" style="366" customWidth="1"/>
    <col min="3" max="10" width="17.1796875" style="366" customWidth="1"/>
    <col min="11" max="11" width="8.81640625" style="366" customWidth="1"/>
    <col min="12" max="42" width="0" style="366" hidden="1" customWidth="1"/>
    <col min="43" max="16384" width="8.81640625" style="366" hidden="1"/>
  </cols>
  <sheetData>
    <row r="1" spans="1:22" ht="3.65" customHeight="1" thickBot="1">
      <c r="C1" s="367"/>
      <c r="D1" s="367"/>
      <c r="E1" s="367"/>
      <c r="F1" s="367"/>
      <c r="G1" s="367"/>
      <c r="H1" s="367"/>
      <c r="I1" s="367"/>
      <c r="J1" s="367"/>
      <c r="K1" s="367"/>
    </row>
    <row r="2" spans="1:22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1:22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5"/>
    </row>
    <row r="4" spans="1:22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</row>
    <row r="5" spans="1:22" s="208" customFormat="1" ht="16" thickBot="1">
      <c r="A5" s="210"/>
      <c r="B5" s="1490"/>
      <c r="C5" s="237"/>
      <c r="D5" s="237"/>
      <c r="E5" s="237"/>
      <c r="F5" s="238"/>
      <c r="G5" s="238"/>
      <c r="H5" s="238"/>
      <c r="I5" s="238"/>
      <c r="J5" s="238"/>
      <c r="K5" s="254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</row>
    <row r="6" spans="1:22" ht="17.5"/>
    <row r="7" spans="1:22" ht="15" customHeight="1">
      <c r="B7" s="1049" t="s">
        <v>1457</v>
      </c>
      <c r="C7" s="369"/>
      <c r="D7" s="369"/>
      <c r="E7" s="369"/>
      <c r="F7" s="369"/>
      <c r="G7" s="369"/>
      <c r="H7" s="369"/>
      <c r="I7" s="369"/>
      <c r="J7" s="369"/>
      <c r="K7" s="369"/>
    </row>
    <row r="8" spans="1:22" ht="15" customHeight="1">
      <c r="B8" s="370"/>
      <c r="C8" s="371"/>
      <c r="D8" s="371"/>
      <c r="E8" s="371"/>
      <c r="F8" s="371"/>
      <c r="G8" s="371"/>
      <c r="H8" s="371"/>
      <c r="I8" s="371"/>
      <c r="J8" s="371"/>
      <c r="K8" s="371"/>
    </row>
    <row r="9" spans="1:22" s="372" customFormat="1" ht="32.15" customHeight="1">
      <c r="B9" s="1622" t="s">
        <v>571</v>
      </c>
      <c r="C9" s="1622"/>
      <c r="D9" s="1622"/>
      <c r="E9" s="1622"/>
      <c r="F9" s="1622"/>
      <c r="G9" s="1622"/>
      <c r="H9" s="1622"/>
      <c r="I9" s="1425"/>
      <c r="J9" s="1425"/>
    </row>
    <row r="10" spans="1:22" ht="20.5" thickBot="1">
      <c r="B10" s="1623" t="s">
        <v>1710</v>
      </c>
      <c r="C10" s="1624"/>
      <c r="D10" s="1624"/>
      <c r="E10" s="1624"/>
      <c r="F10" s="1624"/>
      <c r="G10" s="1624"/>
      <c r="H10" s="1624"/>
      <c r="I10" s="1624"/>
      <c r="J10" s="1624"/>
    </row>
    <row r="11" spans="1:22" ht="18.5" thickBot="1">
      <c r="B11" s="1427"/>
      <c r="C11" s="1625" t="s">
        <v>1708</v>
      </c>
      <c r="D11" s="1627" t="s">
        <v>485</v>
      </c>
      <c r="E11" s="1629" t="s">
        <v>1709</v>
      </c>
      <c r="F11" s="1630"/>
      <c r="G11" s="1631"/>
      <c r="H11" s="1632" t="s">
        <v>1711</v>
      </c>
      <c r="I11" s="1633"/>
      <c r="J11" s="1634" t="s">
        <v>1712</v>
      </c>
    </row>
    <row r="12" spans="1:22" ht="82" customHeight="1">
      <c r="B12" s="1426" t="s">
        <v>445</v>
      </c>
      <c r="C12" s="1626"/>
      <c r="D12" s="1628"/>
      <c r="E12" s="1431" t="s">
        <v>1714</v>
      </c>
      <c r="F12" s="1431" t="s">
        <v>1715</v>
      </c>
      <c r="G12" s="1432" t="s">
        <v>1716</v>
      </c>
      <c r="H12" s="1433" t="s">
        <v>1717</v>
      </c>
      <c r="I12" s="1430" t="s">
        <v>1718</v>
      </c>
      <c r="J12" s="1635"/>
    </row>
    <row r="13" spans="1:22" ht="21" customHeight="1" thickBot="1">
      <c r="B13" s="1438" t="s">
        <v>519</v>
      </c>
      <c r="C13" s="1439">
        <v>1</v>
      </c>
      <c r="D13" s="1441" t="s">
        <v>520</v>
      </c>
      <c r="E13" s="1440">
        <f>'RAP 26.27 PTBR'!F45</f>
        <v>93.110359205539737</v>
      </c>
      <c r="F13" s="1440">
        <f>'RAP 26.27 PTBR'!K45</f>
        <v>102.65285606485652</v>
      </c>
      <c r="G13" s="1440">
        <f>F13-E13</f>
        <v>9.5424968593167847</v>
      </c>
      <c r="H13" s="1471">
        <f>'RAP 26.27 PTBR'!K45/'RAP 26.27 PTBR'!F45-1</f>
        <v>0.10248587741189863</v>
      </c>
      <c r="I13" s="1471">
        <f>'RAP 26.27 PTBR'!K45/('RAP 26.27 PTBR'!F45+'RAP 26.27 PTBR'!G45)-1</f>
        <v>5.2746558539218391E-2</v>
      </c>
      <c r="J13" s="1442">
        <f>E13*I13</f>
        <v>4.9112510124426541</v>
      </c>
    </row>
    <row r="14" spans="1:22" ht="21" customHeight="1" outlineLevel="1" thickBot="1">
      <c r="B14" s="1435" t="s">
        <v>34</v>
      </c>
      <c r="C14" s="1436"/>
      <c r="D14" s="1437"/>
      <c r="E14" s="1436">
        <f t="shared" ref="E14:J14" si="0">E13</f>
        <v>93.110359205539737</v>
      </c>
      <c r="F14" s="1436">
        <f t="shared" si="0"/>
        <v>102.65285606485652</v>
      </c>
      <c r="G14" s="1436">
        <f t="shared" si="0"/>
        <v>9.5424968593167847</v>
      </c>
      <c r="H14" s="1437">
        <f t="shared" si="0"/>
        <v>0.10248587741189863</v>
      </c>
      <c r="I14" s="1437">
        <f t="shared" si="0"/>
        <v>5.2746558539218391E-2</v>
      </c>
      <c r="J14" s="1472">
        <f t="shared" si="0"/>
        <v>4.9112510124426541</v>
      </c>
    </row>
    <row r="15" spans="1:22" ht="36.5" thickBot="1">
      <c r="B15" s="1428" t="s">
        <v>1713</v>
      </c>
      <c r="C15" s="394"/>
      <c r="D15" s="391"/>
      <c r="E15" s="1474">
        <f>E14</f>
        <v>93.110359205539737</v>
      </c>
      <c r="F15" s="1474">
        <f t="shared" ref="F15:J15" si="1">F14</f>
        <v>102.65285606485652</v>
      </c>
      <c r="G15" s="1474">
        <f t="shared" si="1"/>
        <v>9.5424968593167847</v>
      </c>
      <c r="H15" s="1475">
        <f t="shared" si="1"/>
        <v>0.10248587741189863</v>
      </c>
      <c r="I15" s="1475">
        <f t="shared" si="1"/>
        <v>5.2746558539218391E-2</v>
      </c>
      <c r="J15" s="1476">
        <f t="shared" si="1"/>
        <v>4.9112510124426541</v>
      </c>
    </row>
    <row r="16" spans="1:22" ht="17.5">
      <c r="C16" s="373"/>
      <c r="D16" s="373"/>
    </row>
    <row r="17" spans="2:11" ht="17.5">
      <c r="C17" s="373"/>
      <c r="D17" s="373"/>
    </row>
    <row r="18" spans="2:11" s="372" customFormat="1" ht="23.5" customHeight="1" thickBot="1">
      <c r="B18" s="1623" t="s">
        <v>1746</v>
      </c>
      <c r="C18" s="1624"/>
      <c r="D18" s="1624"/>
      <c r="E18" s="1624"/>
      <c r="F18" s="1624"/>
      <c r="G18" s="1624"/>
      <c r="H18" s="1624"/>
      <c r="I18" s="1624"/>
      <c r="J18" s="1624"/>
    </row>
    <row r="19" spans="2:11" ht="18.5" thickBot="1">
      <c r="B19" s="1427"/>
      <c r="C19" s="1625" t="s">
        <v>1708</v>
      </c>
      <c r="D19" s="1627" t="s">
        <v>532</v>
      </c>
      <c r="E19" s="1629" t="s">
        <v>1747</v>
      </c>
      <c r="F19" s="1630"/>
      <c r="G19" s="1631"/>
      <c r="H19" s="1632" t="s">
        <v>1726</v>
      </c>
      <c r="I19" s="1633"/>
      <c r="J19" s="1634" t="s">
        <v>1733</v>
      </c>
    </row>
    <row r="20" spans="2:11" ht="35">
      <c r="B20" s="1426" t="s">
        <v>447</v>
      </c>
      <c r="C20" s="1626"/>
      <c r="D20" s="1628"/>
      <c r="E20" s="1431" t="s">
        <v>1730</v>
      </c>
      <c r="F20" s="1431" t="s">
        <v>1731</v>
      </c>
      <c r="G20" s="1432" t="s">
        <v>1732</v>
      </c>
      <c r="H20" s="1433" t="s">
        <v>1717</v>
      </c>
      <c r="I20" s="1430" t="s">
        <v>1718</v>
      </c>
      <c r="J20" s="1635"/>
    </row>
    <row r="21" spans="2:11" ht="18" thickBot="1">
      <c r="B21" s="1434" t="s">
        <v>519</v>
      </c>
      <c r="C21" s="1439">
        <f>C13</f>
        <v>1</v>
      </c>
      <c r="D21" s="1441" t="str">
        <f>D13</f>
        <v>005/2021</v>
      </c>
      <c r="E21" s="1440">
        <f>E13</f>
        <v>93.110359205539737</v>
      </c>
      <c r="F21" s="1440">
        <f t="shared" ref="F21:J21" si="2">F13</f>
        <v>102.65285606485652</v>
      </c>
      <c r="G21" s="1440">
        <f t="shared" si="2"/>
        <v>9.5424968593167847</v>
      </c>
      <c r="H21" s="1471">
        <f t="shared" si="2"/>
        <v>0.10248587741189863</v>
      </c>
      <c r="I21" s="1471">
        <f t="shared" si="2"/>
        <v>5.2746558539218391E-2</v>
      </c>
      <c r="J21" s="1442">
        <f t="shared" si="2"/>
        <v>4.9112510124426541</v>
      </c>
      <c r="K21" s="1153"/>
    </row>
    <row r="22" spans="2:11" ht="18" outlineLevel="1" thickBot="1">
      <c r="B22" s="1429" t="s">
        <v>34</v>
      </c>
      <c r="C22" s="1436"/>
      <c r="D22" s="1437"/>
      <c r="E22" s="1436">
        <f t="shared" ref="E22:J22" si="3">E14</f>
        <v>93.110359205539737</v>
      </c>
      <c r="F22" s="1436">
        <f t="shared" si="3"/>
        <v>102.65285606485652</v>
      </c>
      <c r="G22" s="1436">
        <f t="shared" si="3"/>
        <v>9.5424968593167847</v>
      </c>
      <c r="H22" s="1437">
        <f t="shared" si="3"/>
        <v>0.10248587741189863</v>
      </c>
      <c r="I22" s="1437">
        <f t="shared" si="3"/>
        <v>5.2746558539218391E-2</v>
      </c>
      <c r="J22" s="1472">
        <f t="shared" si="3"/>
        <v>4.9112510124426541</v>
      </c>
      <c r="K22" s="1153"/>
    </row>
    <row r="23" spans="2:11" ht="36.5" thickBot="1">
      <c r="B23" s="1428" t="s">
        <v>1713</v>
      </c>
      <c r="C23" s="394"/>
      <c r="D23" s="391"/>
      <c r="E23" s="1474">
        <f t="shared" ref="E23:J23" si="4">E15</f>
        <v>93.110359205539737</v>
      </c>
      <c r="F23" s="1474">
        <f t="shared" si="4"/>
        <v>102.65285606485652</v>
      </c>
      <c r="G23" s="1474">
        <f t="shared" si="4"/>
        <v>9.5424968593167847</v>
      </c>
      <c r="H23" s="1475">
        <f t="shared" si="4"/>
        <v>0.10248587741189863</v>
      </c>
      <c r="I23" s="1475">
        <f t="shared" si="4"/>
        <v>5.2746558539218391E-2</v>
      </c>
      <c r="J23" s="1476">
        <f t="shared" si="4"/>
        <v>4.9112510124426541</v>
      </c>
      <c r="K23" s="1153"/>
    </row>
    <row r="24" spans="2:11" ht="17.5">
      <c r="C24" s="373"/>
      <c r="D24" s="373"/>
    </row>
    <row r="25" spans="2:11" ht="17.5">
      <c r="C25" s="373"/>
      <c r="D25" s="373"/>
    </row>
    <row r="26" spans="2:11" ht="17.5">
      <c r="C26" s="373"/>
      <c r="D26" s="373"/>
    </row>
    <row r="27" spans="2:11" ht="17.5">
      <c r="C27" s="373"/>
      <c r="D27" s="373"/>
    </row>
    <row r="28" spans="2:11" ht="17.5">
      <c r="C28" s="373"/>
      <c r="D28" s="373"/>
    </row>
    <row r="29" spans="2:11" ht="17.5" hidden="1">
      <c r="C29" s="373"/>
      <c r="D29" s="373"/>
    </row>
    <row r="30" spans="2:11" ht="17.5" hidden="1">
      <c r="C30" s="373"/>
      <c r="D30" s="373"/>
    </row>
    <row r="31" spans="2:11" ht="17.5" hidden="1">
      <c r="C31" s="373"/>
      <c r="D31" s="373"/>
    </row>
    <row r="32" spans="2:11" ht="17.5" hidden="1"/>
    <row r="33" spans="3:4" ht="17.5" hidden="1"/>
    <row r="34" spans="3:4" ht="17.5" hidden="1"/>
    <row r="35" spans="3:4" ht="17.5" hidden="1"/>
    <row r="36" spans="3:4" ht="17.5" hidden="1">
      <c r="C36" s="373"/>
      <c r="D36" s="373"/>
    </row>
    <row r="37" spans="3:4" ht="17.5" hidden="1">
      <c r="C37" s="373"/>
      <c r="D37" s="373"/>
    </row>
    <row r="38" spans="3:4" ht="17.5" hidden="1">
      <c r="C38" s="373"/>
      <c r="D38" s="373"/>
    </row>
    <row r="39" spans="3:4" ht="17.5" hidden="1">
      <c r="C39" s="373"/>
      <c r="D39" s="373"/>
    </row>
    <row r="40" spans="3:4" ht="17.5" hidden="1">
      <c r="C40" s="373"/>
      <c r="D40" s="373"/>
    </row>
    <row r="41" spans="3:4" ht="17.5" hidden="1">
      <c r="C41" s="373"/>
      <c r="D41" s="373"/>
    </row>
    <row r="42" spans="3:4" ht="17.5" hidden="1">
      <c r="C42" s="373"/>
      <c r="D42" s="373"/>
    </row>
    <row r="43" spans="3:4" ht="17.5" hidden="1">
      <c r="C43" s="373"/>
      <c r="D43" s="373"/>
    </row>
    <row r="44" spans="3:4" ht="17.5" hidden="1">
      <c r="C44" s="373"/>
      <c r="D44" s="373"/>
    </row>
    <row r="45" spans="3:4" ht="17.5" hidden="1">
      <c r="C45" s="373"/>
      <c r="D45" s="373"/>
    </row>
    <row r="46" spans="3:4" ht="17.5" hidden="1">
      <c r="C46" s="373"/>
      <c r="D46" s="373"/>
    </row>
    <row r="47" spans="3:4" ht="17.5" hidden="1">
      <c r="C47" s="373"/>
      <c r="D47" s="373"/>
    </row>
    <row r="48" spans="3:4" ht="17.5" hidden="1">
      <c r="C48" s="373"/>
      <c r="D48" s="373"/>
    </row>
    <row r="49" spans="3:4" ht="17.5" hidden="1">
      <c r="C49" s="373"/>
      <c r="D49" s="373"/>
    </row>
    <row r="50" spans="3:4" ht="17.5" hidden="1">
      <c r="C50" s="373"/>
      <c r="D50" s="373"/>
    </row>
    <row r="51" spans="3:4" ht="17.5" hidden="1">
      <c r="C51" s="373"/>
      <c r="D51" s="373"/>
    </row>
    <row r="52" spans="3:4" ht="17.5" hidden="1">
      <c r="C52" s="373"/>
      <c r="D52" s="373"/>
    </row>
    <row r="53" spans="3:4" ht="17.5" hidden="1">
      <c r="C53" s="373"/>
      <c r="D53" s="373"/>
    </row>
    <row r="54" spans="3:4" ht="17.5" hidden="1">
      <c r="C54" s="373"/>
      <c r="D54" s="373"/>
    </row>
    <row r="55" spans="3:4" ht="17.5" hidden="1">
      <c r="C55" s="373"/>
      <c r="D55" s="373"/>
    </row>
    <row r="56" spans="3:4" ht="17.5" hidden="1">
      <c r="C56" s="373"/>
      <c r="D56" s="373"/>
    </row>
    <row r="57" spans="3:4" ht="17.5" hidden="1">
      <c r="C57" s="373"/>
      <c r="D57" s="373"/>
    </row>
    <row r="58" spans="3:4" ht="17.5" hidden="1">
      <c r="C58" s="373"/>
      <c r="D58" s="373"/>
    </row>
    <row r="59" spans="3:4" ht="17.5" hidden="1">
      <c r="C59" s="373"/>
      <c r="D59" s="373"/>
    </row>
    <row r="60" spans="3:4" ht="17.5" hidden="1">
      <c r="C60" s="373"/>
      <c r="D60" s="373"/>
    </row>
    <row r="61" spans="3:4" ht="17.5" hidden="1">
      <c r="C61" s="373"/>
      <c r="D61" s="373"/>
    </row>
    <row r="62" spans="3:4" ht="17.5" hidden="1">
      <c r="C62" s="373"/>
      <c r="D62" s="373"/>
    </row>
    <row r="63" spans="3:4" ht="17.5" hidden="1">
      <c r="C63" s="373"/>
      <c r="D63" s="373"/>
    </row>
    <row r="64" spans="3:4" ht="17.5" hidden="1">
      <c r="C64" s="373"/>
      <c r="D64" s="373"/>
    </row>
    <row r="65" spans="3:4" ht="17.5" hidden="1">
      <c r="C65" s="373"/>
      <c r="D65" s="373"/>
    </row>
    <row r="66" spans="3:4" ht="17.5" hidden="1">
      <c r="C66" s="373"/>
      <c r="D66" s="373"/>
    </row>
    <row r="67" spans="3:4" ht="17.5" hidden="1">
      <c r="C67" s="373"/>
      <c r="D67" s="373"/>
    </row>
    <row r="68" spans="3:4" ht="17.5" hidden="1">
      <c r="C68" s="373"/>
      <c r="D68" s="373"/>
    </row>
    <row r="69" spans="3:4" ht="17.5" hidden="1">
      <c r="C69" s="373"/>
      <c r="D69" s="373"/>
    </row>
    <row r="70" spans="3:4" ht="17.5" hidden="1">
      <c r="C70" s="373"/>
      <c r="D70" s="373"/>
    </row>
    <row r="71" spans="3:4" ht="17.5" hidden="1">
      <c r="C71" s="373"/>
      <c r="D71" s="373"/>
    </row>
    <row r="72" spans="3:4" ht="17.5" hidden="1">
      <c r="C72" s="373"/>
      <c r="D72" s="373"/>
    </row>
    <row r="73" spans="3:4" ht="17.5" hidden="1">
      <c r="C73" s="373"/>
      <c r="D73" s="373"/>
    </row>
    <row r="74" spans="3:4" ht="17.5" hidden="1">
      <c r="C74" s="373"/>
      <c r="D74" s="373"/>
    </row>
  </sheetData>
  <mergeCells count="14">
    <mergeCell ref="B2:B5"/>
    <mergeCell ref="B9:H9"/>
    <mergeCell ref="B10:J10"/>
    <mergeCell ref="C19:C20"/>
    <mergeCell ref="D19:D20"/>
    <mergeCell ref="E19:G19"/>
    <mergeCell ref="H19:I19"/>
    <mergeCell ref="J19:J20"/>
    <mergeCell ref="E11:G11"/>
    <mergeCell ref="H11:I11"/>
    <mergeCell ref="J11:J12"/>
    <mergeCell ref="C11:C12"/>
    <mergeCell ref="D11:D12"/>
    <mergeCell ref="B18:J18"/>
  </mergeCells>
  <hyperlinks>
    <hyperlink ref="F3" location="Menu!A1" display="→Menu←" xr:uid="{E59C5ED3-1B17-4D8C-8368-AD5DDD5683B1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0C6E-3AEA-4F33-B018-03714F8C35A7}">
  <sheetPr codeName="Planilha41">
    <tabColor theme="0" tint="-0.499984740745262"/>
  </sheetPr>
  <dimension ref="A1:AN89"/>
  <sheetViews>
    <sheetView showGridLines="0" zoomScale="80" zoomScaleNormal="80" workbookViewId="0">
      <selection activeCell="K39" sqref="K39"/>
    </sheetView>
  </sheetViews>
  <sheetFormatPr defaultColWidth="0" defaultRowHeight="0" customHeight="1" zeroHeight="1" outlineLevelRow="1"/>
  <cols>
    <col min="1" max="1" width="2.453125" style="366" customWidth="1"/>
    <col min="2" max="2" width="43.54296875" style="366" customWidth="1"/>
    <col min="3" max="8" width="17.1796875" style="366" customWidth="1"/>
    <col min="9" max="9" width="8.81640625" style="366" customWidth="1"/>
    <col min="10" max="10" width="13.1796875" style="366" bestFit="1" customWidth="1"/>
    <col min="11" max="12" width="15.7265625" style="366" customWidth="1"/>
    <col min="13" max="23" width="13.1796875" style="366" customWidth="1"/>
    <col min="24" max="25" width="8.81640625" style="366" customWidth="1"/>
    <col min="26" max="40" width="0" style="366" hidden="1" customWidth="1"/>
    <col min="41" max="16384" width="8.81640625" style="366" hidden="1"/>
  </cols>
  <sheetData>
    <row r="1" spans="1:36" ht="3.65" customHeight="1" thickBot="1"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</row>
    <row r="2" spans="1:36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5"/>
    </row>
    <row r="5" spans="1:36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9"/>
    </row>
    <row r="6" spans="1:36" ht="17.5"/>
    <row r="7" spans="1:36" ht="15" customHeight="1">
      <c r="B7" s="1049" t="s">
        <v>1457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</row>
    <row r="8" spans="1:36" ht="15" customHeight="1">
      <c r="B8" s="370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</row>
    <row r="9" spans="1:36" s="372" customFormat="1" ht="32.15" customHeight="1" thickBot="1">
      <c r="B9" s="1622" t="s">
        <v>571</v>
      </c>
      <c r="C9" s="1622"/>
      <c r="D9" s="1622"/>
      <c r="E9" s="1622"/>
      <c r="F9" s="1622"/>
      <c r="G9" s="1622"/>
      <c r="H9" s="1622"/>
    </row>
    <row r="10" spans="1:36" ht="18.5" thickBot="1">
      <c r="B10" s="1637" t="s">
        <v>572</v>
      </c>
      <c r="C10" s="1629" t="s">
        <v>1345</v>
      </c>
      <c r="D10" s="1631"/>
      <c r="E10" s="1629" t="s">
        <v>1346</v>
      </c>
      <c r="F10" s="1631"/>
      <c r="G10" s="1629" t="s">
        <v>628</v>
      </c>
      <c r="H10" s="1631"/>
    </row>
    <row r="11" spans="1:36" ht="18">
      <c r="B11" s="1637"/>
      <c r="C11" s="382" t="s">
        <v>629</v>
      </c>
      <c r="D11" s="383" t="s">
        <v>540</v>
      </c>
      <c r="E11" s="382" t="s">
        <v>629</v>
      </c>
      <c r="F11" s="383" t="s">
        <v>540</v>
      </c>
      <c r="G11" s="382" t="s">
        <v>629</v>
      </c>
      <c r="H11" s="383" t="s">
        <v>540</v>
      </c>
      <c r="K11" s="1065" t="s">
        <v>1345</v>
      </c>
      <c r="L11" s="1065" t="s">
        <v>1346</v>
      </c>
      <c r="M11" s="1065" t="s">
        <v>1203</v>
      </c>
    </row>
    <row r="12" spans="1:36" ht="21" customHeight="1">
      <c r="B12" s="388" t="s">
        <v>630</v>
      </c>
      <c r="C12" s="392">
        <v>230856832</v>
      </c>
      <c r="D12" s="389">
        <f>C12/C$20</f>
        <v>0.96929431969946978</v>
      </c>
      <c r="E12" s="392">
        <v>5144528</v>
      </c>
      <c r="F12" s="389">
        <f>E12/E$20</f>
        <v>1.2228108785721774E-2</v>
      </c>
      <c r="G12" s="392">
        <f>E12+C12</f>
        <v>236001360</v>
      </c>
      <c r="H12" s="389">
        <f>G12/G$20</f>
        <v>0.35818385223493232</v>
      </c>
      <c r="J12" s="366" t="s">
        <v>1202</v>
      </c>
      <c r="K12" s="1064">
        <f>D12</f>
        <v>0.96929431969946978</v>
      </c>
      <c r="L12" s="1064">
        <f>F12</f>
        <v>1.2228108785721774E-2</v>
      </c>
      <c r="M12" s="1064">
        <f>H12</f>
        <v>0.35818385223493232</v>
      </c>
    </row>
    <row r="13" spans="1:36" ht="21" customHeight="1" outlineLevel="1">
      <c r="B13" s="388" t="s">
        <v>573</v>
      </c>
      <c r="C13" s="389" t="s">
        <v>676</v>
      </c>
      <c r="D13" s="389" t="s">
        <v>676</v>
      </c>
      <c r="E13" s="389" t="s">
        <v>676</v>
      </c>
      <c r="F13" s="389" t="s">
        <v>676</v>
      </c>
      <c r="G13" s="389" t="s">
        <v>676</v>
      </c>
      <c r="H13" s="389" t="s">
        <v>676</v>
      </c>
      <c r="K13" s="1064"/>
      <c r="L13" s="1064"/>
      <c r="M13" s="1064"/>
    </row>
    <row r="14" spans="1:36" ht="18">
      <c r="B14" s="390" t="s">
        <v>1300</v>
      </c>
      <c r="C14" s="392">
        <f>C15+C19</f>
        <v>7313172</v>
      </c>
      <c r="D14" s="389">
        <f t="shared" ref="D14:D19" si="0">C14/C$20</f>
        <v>3.0705680300530204E-2</v>
      </c>
      <c r="E14" s="392">
        <f>E15+E19</f>
        <v>415568772</v>
      </c>
      <c r="F14" s="389">
        <f t="shared" ref="F14:F19" si="1">E14/E$20</f>
        <v>0.98777189121427822</v>
      </c>
      <c r="G14" s="392">
        <f>E14+C14</f>
        <v>422881944</v>
      </c>
      <c r="H14" s="389">
        <f t="shared" ref="H14:H19" si="2">G14/G$20</f>
        <v>0.64181614776506768</v>
      </c>
      <c r="J14" s="373" t="s">
        <v>631</v>
      </c>
      <c r="K14" s="1064">
        <f>D15</f>
        <v>2.2422345006972415E-2</v>
      </c>
      <c r="L14" s="1064">
        <f>F15</f>
        <v>0.3112269685793152</v>
      </c>
      <c r="M14" s="1064">
        <f>H15</f>
        <v>0.20683124640232195</v>
      </c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</row>
    <row r="15" spans="1:36" ht="21" customHeight="1">
      <c r="B15" s="996" t="s">
        <v>1707</v>
      </c>
      <c r="C15" s="997">
        <v>5340330</v>
      </c>
      <c r="D15" s="998">
        <f t="shared" si="0"/>
        <v>2.2422345006972415E-2</v>
      </c>
      <c r="E15" s="997">
        <v>130937325</v>
      </c>
      <c r="F15" s="998">
        <f t="shared" si="1"/>
        <v>0.3112269685793152</v>
      </c>
      <c r="G15" s="997">
        <f>E15+C15</f>
        <v>136277655</v>
      </c>
      <c r="H15" s="998">
        <f t="shared" si="2"/>
        <v>0.20683124640232195</v>
      </c>
      <c r="J15" s="373" t="s">
        <v>30</v>
      </c>
      <c r="K15" s="1064">
        <f>D19</f>
        <v>8.2833352935577902E-3</v>
      </c>
      <c r="L15" s="1064">
        <f>F19</f>
        <v>0.67654492263496302</v>
      </c>
      <c r="M15" s="1064">
        <f>H19</f>
        <v>0.4349849013627457</v>
      </c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</row>
    <row r="16" spans="1:36" ht="21" hidden="1" customHeight="1" outlineLevel="1">
      <c r="A16" s="995" t="s">
        <v>1124</v>
      </c>
      <c r="B16" s="994" t="s">
        <v>1121</v>
      </c>
      <c r="C16" s="393">
        <v>8025046</v>
      </c>
      <c r="D16" s="384">
        <f t="shared" si="0"/>
        <v>3.3694612525597474E-2</v>
      </c>
      <c r="E16" s="393">
        <v>28650242</v>
      </c>
      <c r="F16" s="384">
        <f t="shared" si="1"/>
        <v>6.8099206751961489E-2</v>
      </c>
      <c r="G16" s="393">
        <f t="shared" ref="G16:G17" si="3">E16+C16</f>
        <v>36675288</v>
      </c>
      <c r="H16" s="384">
        <f t="shared" si="2"/>
        <v>5.5662797611274725E-2</v>
      </c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</row>
    <row r="17" spans="1:24" ht="21" hidden="1" customHeight="1" outlineLevel="1">
      <c r="A17" s="995" t="s">
        <v>1125</v>
      </c>
      <c r="B17" s="994" t="s">
        <v>1122</v>
      </c>
      <c r="C17" s="393">
        <v>17081783</v>
      </c>
      <c r="D17" s="384">
        <f t="shared" si="0"/>
        <v>7.172096701144616E-2</v>
      </c>
      <c r="E17" s="393">
        <v>83948794</v>
      </c>
      <c r="F17" s="384">
        <f t="shared" si="1"/>
        <v>0.19953919688300797</v>
      </c>
      <c r="G17" s="393">
        <f t="shared" si="3"/>
        <v>101030577</v>
      </c>
      <c r="H17" s="384">
        <f t="shared" si="2"/>
        <v>0.15333607087424392</v>
      </c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  <c r="V17" s="373"/>
      <c r="W17" s="373"/>
      <c r="X17" s="373"/>
    </row>
    <row r="18" spans="1:24" ht="21" hidden="1" customHeight="1" outlineLevel="1">
      <c r="A18" s="995" t="s">
        <v>1126</v>
      </c>
      <c r="B18" s="994" t="s">
        <v>1123</v>
      </c>
      <c r="C18" s="393">
        <v>0</v>
      </c>
      <c r="D18" s="384">
        <f t="shared" si="0"/>
        <v>0</v>
      </c>
      <c r="E18" s="393">
        <v>0</v>
      </c>
      <c r="F18" s="384">
        <f t="shared" si="1"/>
        <v>0</v>
      </c>
      <c r="G18" s="393">
        <f>E18+C18</f>
        <v>0</v>
      </c>
      <c r="H18" s="384">
        <f t="shared" si="2"/>
        <v>0</v>
      </c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</row>
    <row r="19" spans="1:24" ht="21" customHeight="1" collapsed="1" thickBot="1">
      <c r="B19" s="999" t="s">
        <v>30</v>
      </c>
      <c r="C19" s="997">
        <v>1972842</v>
      </c>
      <c r="D19" s="998">
        <f t="shared" si="0"/>
        <v>8.2833352935577902E-3</v>
      </c>
      <c r="E19" s="997">
        <v>284631447</v>
      </c>
      <c r="F19" s="998">
        <f t="shared" si="1"/>
        <v>0.67654492263496302</v>
      </c>
      <c r="G19" s="997">
        <f>E19+C19</f>
        <v>286604289</v>
      </c>
      <c r="H19" s="998">
        <f t="shared" si="2"/>
        <v>0.4349849013627457</v>
      </c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</row>
    <row r="20" spans="1:24" ht="19.399999999999999" customHeight="1" thickBot="1">
      <c r="B20" s="386" t="s">
        <v>34</v>
      </c>
      <c r="C20" s="394">
        <f>SUM(C12:C14)</f>
        <v>238170004</v>
      </c>
      <c r="D20" s="391">
        <f>SUM(D12:D14)</f>
        <v>1</v>
      </c>
      <c r="E20" s="394">
        <f>SUM(E12:E14)</f>
        <v>420713300</v>
      </c>
      <c r="F20" s="391">
        <f>SUM(F12:F14)</f>
        <v>1</v>
      </c>
      <c r="G20" s="394">
        <f>SUM(C20,E20)</f>
        <v>658883304</v>
      </c>
      <c r="H20" s="391">
        <f>SUM(H12:H14)</f>
        <v>1</v>
      </c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</row>
    <row r="21" spans="1:24" ht="7.5" customHeight="1">
      <c r="B21" s="374"/>
      <c r="C21" s="375"/>
      <c r="D21" s="373"/>
      <c r="E21" s="376"/>
      <c r="G21" s="376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</row>
    <row r="22" spans="1:24" ht="17.5">
      <c r="C22" s="373"/>
      <c r="D22" s="373"/>
      <c r="E22" s="1060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</row>
    <row r="23" spans="1:24" ht="18">
      <c r="B23" s="1638" t="s">
        <v>574</v>
      </c>
      <c r="C23" s="1639"/>
      <c r="D23" s="1000" t="s">
        <v>553</v>
      </c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</row>
    <row r="24" spans="1:24" ht="18">
      <c r="B24" s="377" t="s">
        <v>575</v>
      </c>
      <c r="C24" s="378">
        <v>238170004</v>
      </c>
      <c r="D24" s="283">
        <f>C20-C24</f>
        <v>0</v>
      </c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</row>
    <row r="25" spans="1:24" ht="18">
      <c r="B25" s="377" t="s">
        <v>576</v>
      </c>
      <c r="C25" s="378">
        <v>420713300</v>
      </c>
      <c r="D25" s="283">
        <f>E20-C25</f>
        <v>0</v>
      </c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</row>
    <row r="26" spans="1:24" ht="18">
      <c r="B26" s="379" t="s">
        <v>34</v>
      </c>
      <c r="C26" s="380">
        <f>SUM(C24:C25)</f>
        <v>658883304</v>
      </c>
      <c r="D26" s="283">
        <f>G20-C26</f>
        <v>0</v>
      </c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</row>
    <row r="27" spans="1:24" ht="17.5">
      <c r="C27" s="373"/>
      <c r="D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</row>
    <row r="28" spans="1:24" ht="17.5">
      <c r="C28" s="373"/>
      <c r="D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</row>
    <row r="29" spans="1:24" s="372" customFormat="1" ht="23.5" customHeight="1" thickBot="1">
      <c r="B29" s="1622" t="s">
        <v>577</v>
      </c>
      <c r="C29" s="1636"/>
      <c r="D29" s="1636"/>
      <c r="E29" s="1622"/>
      <c r="F29" s="1622"/>
      <c r="G29" s="1622"/>
      <c r="H29" s="1622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</row>
    <row r="30" spans="1:24" ht="18.5" thickBot="1">
      <c r="B30" s="1637" t="s">
        <v>578</v>
      </c>
      <c r="C30" s="1629" t="s">
        <v>1374</v>
      </c>
      <c r="D30" s="1631"/>
      <c r="E30" s="1629" t="s">
        <v>1375</v>
      </c>
      <c r="F30" s="1631"/>
      <c r="G30" s="1629" t="s">
        <v>821</v>
      </c>
      <c r="H30" s="1631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373"/>
      <c r="X30" s="373"/>
    </row>
    <row r="31" spans="1:24" ht="18">
      <c r="B31" s="1637"/>
      <c r="C31" s="382" t="s">
        <v>800</v>
      </c>
      <c r="D31" s="383" t="s">
        <v>540</v>
      </c>
      <c r="E31" s="382" t="s">
        <v>800</v>
      </c>
      <c r="F31" s="383" t="s">
        <v>540</v>
      </c>
      <c r="G31" s="382" t="s">
        <v>800</v>
      </c>
      <c r="H31" s="383" t="s">
        <v>540</v>
      </c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</row>
    <row r="32" spans="1:24" ht="18">
      <c r="B32" s="388" t="s">
        <v>630</v>
      </c>
      <c r="C32" s="392">
        <f t="shared" ref="C32:H35" si="4">C12</f>
        <v>230856832</v>
      </c>
      <c r="D32" s="389">
        <f t="shared" si="4"/>
        <v>0.96929431969946978</v>
      </c>
      <c r="E32" s="392">
        <f t="shared" si="4"/>
        <v>5144528</v>
      </c>
      <c r="F32" s="389">
        <f t="shared" si="4"/>
        <v>1.2228108785721774E-2</v>
      </c>
      <c r="G32" s="392">
        <f t="shared" si="4"/>
        <v>236001360</v>
      </c>
      <c r="H32" s="389">
        <f t="shared" si="4"/>
        <v>0.35818385223493232</v>
      </c>
      <c r="I32" s="1153" t="s">
        <v>1202</v>
      </c>
      <c r="J32" s="373"/>
      <c r="K32" s="373"/>
      <c r="L32" s="373"/>
      <c r="M32" s="373"/>
      <c r="N32" s="373"/>
      <c r="O32" s="373"/>
      <c r="P32" s="373"/>
      <c r="Q32" s="373"/>
      <c r="R32" s="373"/>
      <c r="S32" s="373"/>
      <c r="T32" s="373"/>
      <c r="U32" s="373"/>
      <c r="V32" s="373"/>
      <c r="W32" s="373"/>
      <c r="X32" s="373"/>
    </row>
    <row r="33" spans="2:24" ht="18" outlineLevel="1">
      <c r="B33" s="388" t="s">
        <v>579</v>
      </c>
      <c r="C33" s="392" t="str">
        <f t="shared" si="4"/>
        <v>-</v>
      </c>
      <c r="D33" s="389" t="str">
        <f t="shared" si="4"/>
        <v>-</v>
      </c>
      <c r="E33" s="392" t="str">
        <f t="shared" si="4"/>
        <v>-</v>
      </c>
      <c r="F33" s="389" t="str">
        <f t="shared" si="4"/>
        <v>-</v>
      </c>
      <c r="G33" s="392" t="str">
        <f t="shared" si="4"/>
        <v>-</v>
      </c>
      <c r="H33" s="389" t="str">
        <f t="shared" si="4"/>
        <v>-</v>
      </c>
      <c r="I33" s="1153"/>
      <c r="J33" s="373"/>
      <c r="K33" s="373"/>
      <c r="L33" s="373"/>
      <c r="M33" s="373"/>
      <c r="N33" s="373"/>
      <c r="O33" s="373"/>
      <c r="P33" s="373"/>
      <c r="Q33" s="373"/>
      <c r="R33" s="373"/>
      <c r="S33" s="373"/>
      <c r="T33" s="373"/>
      <c r="U33" s="373"/>
      <c r="V33" s="373"/>
      <c r="W33" s="373"/>
      <c r="X33" s="373"/>
    </row>
    <row r="34" spans="2:24" ht="18">
      <c r="B34" s="390" t="s">
        <v>580</v>
      </c>
      <c r="C34" s="392">
        <f t="shared" si="4"/>
        <v>7313172</v>
      </c>
      <c r="D34" s="389">
        <f t="shared" si="4"/>
        <v>3.0705680300530204E-2</v>
      </c>
      <c r="E34" s="392">
        <f t="shared" si="4"/>
        <v>415568772</v>
      </c>
      <c r="F34" s="389">
        <f t="shared" si="4"/>
        <v>0.98777189121427822</v>
      </c>
      <c r="G34" s="392">
        <f t="shared" si="4"/>
        <v>422881944</v>
      </c>
      <c r="H34" s="389">
        <f t="shared" si="4"/>
        <v>0.64181614776506768</v>
      </c>
      <c r="I34" s="115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</row>
    <row r="35" spans="2:24" ht="17.5">
      <c r="B35" s="387" t="s">
        <v>1680</v>
      </c>
      <c r="C35" s="393">
        <f t="shared" si="4"/>
        <v>5340330</v>
      </c>
      <c r="D35" s="384">
        <f t="shared" si="4"/>
        <v>2.2422345006972415E-2</v>
      </c>
      <c r="E35" s="393">
        <f t="shared" si="4"/>
        <v>130937325</v>
      </c>
      <c r="F35" s="384">
        <f t="shared" si="4"/>
        <v>0.3112269685793152</v>
      </c>
      <c r="G35" s="393">
        <f t="shared" si="4"/>
        <v>136277655</v>
      </c>
      <c r="H35" s="384">
        <f t="shared" si="4"/>
        <v>0.20683124640232195</v>
      </c>
      <c r="I35" s="1153" t="s">
        <v>631</v>
      </c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</row>
    <row r="36" spans="2:24" ht="18" thickBot="1">
      <c r="B36" s="385" t="s">
        <v>20</v>
      </c>
      <c r="C36" s="393">
        <f t="shared" ref="C36:H37" si="5">C19</f>
        <v>1972842</v>
      </c>
      <c r="D36" s="384">
        <f t="shared" si="5"/>
        <v>8.2833352935577902E-3</v>
      </c>
      <c r="E36" s="393">
        <f t="shared" si="5"/>
        <v>284631447</v>
      </c>
      <c r="F36" s="384">
        <f t="shared" si="5"/>
        <v>0.67654492263496302</v>
      </c>
      <c r="G36" s="393">
        <f t="shared" si="5"/>
        <v>286604289</v>
      </c>
      <c r="H36" s="384">
        <f t="shared" si="5"/>
        <v>0.4349849013627457</v>
      </c>
      <c r="I36" s="1153" t="s">
        <v>20</v>
      </c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</row>
    <row r="37" spans="2:24" ht="18.5" thickBot="1">
      <c r="B37" s="386" t="s">
        <v>34</v>
      </c>
      <c r="C37" s="394">
        <f>C20</f>
        <v>238170004</v>
      </c>
      <c r="D37" s="391">
        <f t="shared" si="5"/>
        <v>1</v>
      </c>
      <c r="E37" s="394">
        <f t="shared" si="5"/>
        <v>420713300</v>
      </c>
      <c r="F37" s="391">
        <f t="shared" si="5"/>
        <v>1</v>
      </c>
      <c r="G37" s="394">
        <f t="shared" si="5"/>
        <v>658883304</v>
      </c>
      <c r="H37" s="391">
        <f t="shared" si="5"/>
        <v>1</v>
      </c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</row>
    <row r="38" spans="2:24" ht="17.5">
      <c r="C38" s="373"/>
      <c r="D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</row>
    <row r="39" spans="2:24" ht="17.5">
      <c r="C39" s="373"/>
      <c r="D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</row>
    <row r="40" spans="2:24" ht="17.5">
      <c r="C40" s="373"/>
      <c r="D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</row>
    <row r="41" spans="2:24" ht="17.5">
      <c r="C41" s="373"/>
      <c r="D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</row>
    <row r="42" spans="2:24" ht="17.5">
      <c r="C42" s="373"/>
      <c r="D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</row>
    <row r="43" spans="2:24" ht="17.5">
      <c r="C43" s="373"/>
      <c r="D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</row>
    <row r="44" spans="2:24" ht="17.5" hidden="1">
      <c r="C44" s="373"/>
      <c r="D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</row>
    <row r="45" spans="2:24" ht="17.5" hidden="1">
      <c r="C45" s="373"/>
      <c r="D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</row>
    <row r="46" spans="2:24" ht="17.5" hidden="1">
      <c r="C46" s="373"/>
      <c r="D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373"/>
    </row>
    <row r="47" spans="2:24" ht="17.5" hidden="1">
      <c r="J47" s="373"/>
      <c r="K47" s="373"/>
      <c r="L47" s="373"/>
      <c r="M47" s="373"/>
      <c r="N47" s="373"/>
      <c r="O47" s="373"/>
      <c r="P47" s="373"/>
      <c r="Q47" s="373"/>
      <c r="R47" s="373"/>
      <c r="S47" s="373"/>
      <c r="T47" s="373"/>
      <c r="U47" s="373"/>
      <c r="V47" s="373"/>
      <c r="W47" s="373"/>
      <c r="X47" s="373"/>
    </row>
    <row r="48" spans="2:24" ht="17.5" hidden="1">
      <c r="J48" s="373"/>
      <c r="K48" s="373"/>
      <c r="L48" s="373"/>
      <c r="M48" s="373"/>
      <c r="N48" s="373"/>
      <c r="O48" s="373"/>
      <c r="P48" s="373"/>
      <c r="Q48" s="373"/>
      <c r="R48" s="373"/>
      <c r="S48" s="373"/>
      <c r="T48" s="373"/>
      <c r="U48" s="373"/>
      <c r="V48" s="373"/>
      <c r="W48" s="373"/>
      <c r="X48" s="373"/>
    </row>
    <row r="49" spans="3:24" ht="17.5" hidden="1"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</row>
    <row r="50" spans="3:24" ht="17.5" hidden="1">
      <c r="J50" s="373"/>
      <c r="K50" s="373"/>
      <c r="L50" s="373"/>
      <c r="M50" s="373"/>
      <c r="N50" s="373"/>
      <c r="O50" s="373"/>
      <c r="P50" s="373"/>
      <c r="Q50" s="373"/>
      <c r="R50" s="373"/>
      <c r="S50" s="373"/>
      <c r="T50" s="373"/>
      <c r="U50" s="373"/>
      <c r="V50" s="373"/>
      <c r="W50" s="373"/>
      <c r="X50" s="373"/>
    </row>
    <row r="51" spans="3:24" ht="17.5" hidden="1">
      <c r="C51" s="373"/>
      <c r="D51" s="373"/>
      <c r="J51" s="373"/>
      <c r="K51" s="373"/>
      <c r="L51" s="373"/>
      <c r="M51" s="373"/>
      <c r="N51" s="373"/>
      <c r="O51" s="373"/>
      <c r="P51" s="373"/>
      <c r="Q51" s="373"/>
      <c r="R51" s="373"/>
      <c r="S51" s="373"/>
      <c r="T51" s="373"/>
      <c r="U51" s="373"/>
      <c r="V51" s="373"/>
      <c r="W51" s="373"/>
      <c r="X51" s="373"/>
    </row>
    <row r="52" spans="3:24" ht="17.5" hidden="1">
      <c r="C52" s="373"/>
      <c r="D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</row>
    <row r="53" spans="3:24" ht="17.5" hidden="1">
      <c r="C53" s="373"/>
      <c r="D53" s="373"/>
      <c r="J53" s="373"/>
      <c r="K53" s="373"/>
      <c r="L53" s="373"/>
      <c r="M53" s="373"/>
      <c r="N53" s="373"/>
      <c r="O53" s="373"/>
      <c r="P53" s="373"/>
      <c r="Q53" s="373"/>
      <c r="R53" s="373"/>
      <c r="S53" s="373"/>
      <c r="T53" s="373"/>
      <c r="U53" s="373"/>
      <c r="V53" s="373"/>
      <c r="W53" s="373"/>
      <c r="X53" s="373"/>
    </row>
    <row r="54" spans="3:24" ht="17.5" hidden="1">
      <c r="C54" s="373"/>
      <c r="D54" s="373"/>
      <c r="J54" s="373"/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  <c r="V54" s="373"/>
      <c r="W54" s="373"/>
      <c r="X54" s="373"/>
    </row>
    <row r="55" spans="3:24" ht="17.5" hidden="1">
      <c r="C55" s="373"/>
      <c r="D55" s="373"/>
      <c r="J55" s="373"/>
      <c r="K55" s="373"/>
      <c r="L55" s="373"/>
      <c r="M55" s="373"/>
      <c r="N55" s="373"/>
      <c r="O55" s="373"/>
      <c r="P55" s="373"/>
      <c r="Q55" s="373"/>
      <c r="R55" s="373"/>
      <c r="S55" s="373"/>
      <c r="T55" s="373"/>
      <c r="U55" s="373"/>
      <c r="V55" s="373"/>
      <c r="W55" s="373"/>
      <c r="X55" s="373"/>
    </row>
    <row r="56" spans="3:24" ht="17.5" hidden="1">
      <c r="C56" s="373"/>
      <c r="D56" s="373"/>
      <c r="J56" s="373"/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  <c r="X56" s="373"/>
    </row>
    <row r="57" spans="3:24" ht="17.5" hidden="1">
      <c r="C57" s="373"/>
      <c r="D57" s="373"/>
      <c r="J57" s="373"/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373"/>
      <c r="X57" s="373"/>
    </row>
    <row r="58" spans="3:24" ht="17.5" hidden="1">
      <c r="C58" s="373"/>
      <c r="D58" s="373"/>
      <c r="J58" s="373"/>
      <c r="K58" s="373"/>
      <c r="L58" s="373"/>
      <c r="M58" s="373"/>
      <c r="N58" s="373"/>
      <c r="O58" s="373"/>
      <c r="P58" s="373"/>
      <c r="Q58" s="373"/>
      <c r="R58" s="373"/>
      <c r="S58" s="373"/>
      <c r="T58" s="373"/>
      <c r="U58" s="373"/>
      <c r="V58" s="373"/>
      <c r="W58" s="373"/>
      <c r="X58" s="373"/>
    </row>
    <row r="59" spans="3:24" ht="17.5" hidden="1">
      <c r="C59" s="373"/>
      <c r="D59" s="373"/>
      <c r="J59" s="373"/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</row>
    <row r="60" spans="3:24" ht="17.5" hidden="1">
      <c r="C60" s="373"/>
      <c r="D60" s="373"/>
      <c r="J60" s="373"/>
      <c r="K60" s="373"/>
      <c r="L60" s="373"/>
      <c r="M60" s="373"/>
      <c r="N60" s="373"/>
      <c r="O60" s="373"/>
      <c r="P60" s="373"/>
      <c r="Q60" s="373"/>
      <c r="R60" s="373"/>
      <c r="S60" s="373"/>
      <c r="T60" s="373"/>
      <c r="U60" s="373"/>
      <c r="V60" s="373"/>
      <c r="W60" s="373"/>
      <c r="X60" s="373"/>
    </row>
    <row r="61" spans="3:24" ht="17.5" hidden="1">
      <c r="C61" s="373"/>
      <c r="D61" s="373"/>
      <c r="J61" s="373"/>
      <c r="K61" s="373"/>
      <c r="L61" s="373"/>
      <c r="M61" s="373"/>
      <c r="N61" s="373"/>
      <c r="O61" s="373"/>
      <c r="P61" s="373"/>
      <c r="Q61" s="373"/>
      <c r="R61" s="373"/>
      <c r="S61" s="373"/>
      <c r="T61" s="373"/>
      <c r="U61" s="373"/>
      <c r="V61" s="373"/>
      <c r="W61" s="373"/>
      <c r="X61" s="373"/>
    </row>
    <row r="62" spans="3:24" ht="17.5" hidden="1">
      <c r="C62" s="373"/>
      <c r="D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373"/>
    </row>
    <row r="63" spans="3:24" ht="17.5" hidden="1">
      <c r="C63" s="373"/>
      <c r="D63" s="373"/>
      <c r="J63" s="373"/>
      <c r="K63" s="373"/>
      <c r="L63" s="373"/>
      <c r="M63" s="373"/>
      <c r="N63" s="373"/>
      <c r="O63" s="373"/>
      <c r="P63" s="373"/>
      <c r="Q63" s="373"/>
      <c r="R63" s="373"/>
      <c r="S63" s="373"/>
      <c r="T63" s="373"/>
      <c r="U63" s="373"/>
      <c r="V63" s="373"/>
      <c r="W63" s="373"/>
      <c r="X63" s="373"/>
    </row>
    <row r="64" spans="3:24" ht="17.5" hidden="1">
      <c r="C64" s="373"/>
      <c r="D64" s="373"/>
      <c r="J64" s="373"/>
      <c r="K64" s="373"/>
      <c r="L64" s="373"/>
      <c r="M64" s="373"/>
      <c r="N64" s="373"/>
      <c r="O64" s="373"/>
      <c r="P64" s="373"/>
      <c r="Q64" s="373"/>
      <c r="R64" s="373"/>
      <c r="S64" s="373"/>
      <c r="T64" s="373"/>
      <c r="U64" s="373"/>
      <c r="V64" s="373"/>
      <c r="W64" s="373"/>
      <c r="X64" s="373"/>
    </row>
    <row r="65" spans="3:24" ht="17.5" hidden="1">
      <c r="C65" s="373"/>
      <c r="D65" s="373"/>
      <c r="J65" s="373"/>
      <c r="K65" s="373"/>
      <c r="L65" s="373"/>
      <c r="M65" s="373"/>
      <c r="N65" s="373"/>
      <c r="O65" s="373"/>
      <c r="P65" s="373"/>
      <c r="Q65" s="373"/>
      <c r="R65" s="373"/>
      <c r="S65" s="373"/>
      <c r="T65" s="373"/>
      <c r="U65" s="373"/>
      <c r="V65" s="373"/>
      <c r="W65" s="373"/>
      <c r="X65" s="373"/>
    </row>
    <row r="66" spans="3:24" ht="17.5" hidden="1">
      <c r="C66" s="373"/>
      <c r="D66" s="373"/>
      <c r="J66" s="373"/>
      <c r="K66" s="373"/>
      <c r="L66" s="373"/>
      <c r="M66" s="373"/>
      <c r="N66" s="373"/>
      <c r="O66" s="373"/>
      <c r="P66" s="373"/>
      <c r="Q66" s="373"/>
      <c r="R66" s="373"/>
      <c r="S66" s="373"/>
      <c r="T66" s="373"/>
      <c r="U66" s="373"/>
      <c r="V66" s="373"/>
      <c r="W66" s="373"/>
      <c r="X66" s="373"/>
    </row>
    <row r="67" spans="3:24" ht="17.5" hidden="1">
      <c r="C67" s="373"/>
      <c r="D67" s="373"/>
      <c r="J67" s="373"/>
      <c r="K67" s="373"/>
      <c r="L67" s="373"/>
      <c r="M67" s="373"/>
      <c r="N67" s="373"/>
      <c r="O67" s="373"/>
      <c r="P67" s="373"/>
      <c r="Q67" s="373"/>
      <c r="R67" s="373"/>
      <c r="S67" s="373"/>
      <c r="T67" s="373"/>
      <c r="U67" s="373"/>
      <c r="V67" s="373"/>
      <c r="W67" s="373"/>
      <c r="X67" s="373"/>
    </row>
    <row r="68" spans="3:24" ht="17.5" hidden="1">
      <c r="C68" s="373"/>
      <c r="D68" s="373"/>
      <c r="J68" s="373"/>
      <c r="K68" s="373"/>
      <c r="L68" s="373"/>
      <c r="M68" s="373"/>
      <c r="N68" s="373"/>
      <c r="O68" s="373"/>
      <c r="P68" s="373"/>
      <c r="Q68" s="373"/>
      <c r="R68" s="373"/>
      <c r="S68" s="373"/>
      <c r="T68" s="373"/>
      <c r="U68" s="373"/>
      <c r="V68" s="373"/>
      <c r="W68" s="373"/>
      <c r="X68" s="373"/>
    </row>
    <row r="69" spans="3:24" ht="17.5" hidden="1">
      <c r="C69" s="373"/>
      <c r="D69" s="373"/>
      <c r="J69" s="373"/>
      <c r="K69" s="373"/>
      <c r="L69" s="373"/>
      <c r="M69" s="373"/>
      <c r="N69" s="373"/>
      <c r="O69" s="373"/>
      <c r="P69" s="373"/>
      <c r="Q69" s="373"/>
      <c r="R69" s="373"/>
      <c r="S69" s="373"/>
      <c r="T69" s="373"/>
      <c r="U69" s="373"/>
      <c r="V69" s="373"/>
      <c r="W69" s="373"/>
      <c r="X69" s="373"/>
    </row>
    <row r="70" spans="3:24" ht="17.5" hidden="1">
      <c r="C70" s="373"/>
      <c r="D70" s="373"/>
      <c r="J70" s="373"/>
      <c r="K70" s="373"/>
      <c r="L70" s="373"/>
      <c r="M70" s="373"/>
      <c r="N70" s="373"/>
      <c r="O70" s="373"/>
      <c r="P70" s="373"/>
      <c r="Q70" s="373"/>
      <c r="R70" s="373"/>
      <c r="S70" s="373"/>
      <c r="T70" s="373"/>
      <c r="U70" s="373"/>
      <c r="V70" s="373"/>
      <c r="W70" s="373"/>
      <c r="X70" s="373"/>
    </row>
    <row r="71" spans="3:24" ht="17.5" hidden="1">
      <c r="C71" s="373"/>
      <c r="D71" s="373"/>
      <c r="J71" s="373"/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</row>
    <row r="72" spans="3:24" ht="17.5" hidden="1">
      <c r="C72" s="373"/>
      <c r="D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73"/>
      <c r="W72" s="373"/>
      <c r="X72" s="373"/>
    </row>
    <row r="73" spans="3:24" ht="17.5" hidden="1">
      <c r="C73" s="373"/>
      <c r="D73" s="373"/>
      <c r="J73" s="373"/>
      <c r="K73" s="373"/>
      <c r="L73" s="373"/>
      <c r="M73" s="373"/>
      <c r="N73" s="373"/>
      <c r="O73" s="373"/>
      <c r="P73" s="373"/>
      <c r="Q73" s="373"/>
      <c r="R73" s="373"/>
      <c r="S73" s="373"/>
      <c r="T73" s="373"/>
      <c r="U73" s="373"/>
      <c r="V73" s="373"/>
      <c r="W73" s="373"/>
      <c r="X73" s="373"/>
    </row>
    <row r="74" spans="3:24" ht="17.5" hidden="1">
      <c r="C74" s="373"/>
      <c r="D74" s="373"/>
      <c r="J74" s="373"/>
      <c r="K74" s="373"/>
      <c r="L74" s="373"/>
      <c r="M74" s="373"/>
      <c r="N74" s="373"/>
      <c r="O74" s="373"/>
      <c r="P74" s="373"/>
      <c r="Q74" s="373"/>
      <c r="R74" s="373"/>
      <c r="S74" s="373"/>
      <c r="T74" s="373"/>
      <c r="U74" s="373"/>
      <c r="V74" s="373"/>
      <c r="W74" s="373"/>
      <c r="X74" s="373"/>
    </row>
    <row r="75" spans="3:24" ht="17.5" hidden="1">
      <c r="C75" s="373"/>
      <c r="D75" s="373"/>
      <c r="J75" s="373"/>
      <c r="K75" s="373"/>
      <c r="L75" s="373"/>
      <c r="M75" s="373"/>
      <c r="N75" s="373"/>
      <c r="O75" s="373"/>
      <c r="P75" s="373"/>
      <c r="Q75" s="373"/>
      <c r="R75" s="373"/>
      <c r="S75" s="373"/>
      <c r="T75" s="373"/>
      <c r="U75" s="373"/>
      <c r="V75" s="373"/>
      <c r="W75" s="373"/>
      <c r="X75" s="373"/>
    </row>
    <row r="76" spans="3:24" ht="17.5" hidden="1">
      <c r="C76" s="373"/>
      <c r="D76" s="373"/>
      <c r="J76" s="373"/>
      <c r="K76" s="373"/>
      <c r="L76" s="373"/>
      <c r="M76" s="373"/>
      <c r="N76" s="373"/>
      <c r="O76" s="373"/>
      <c r="P76" s="373"/>
      <c r="Q76" s="373"/>
      <c r="R76" s="373"/>
      <c r="S76" s="373"/>
      <c r="T76" s="373"/>
      <c r="U76" s="373"/>
      <c r="V76" s="373"/>
      <c r="W76" s="373"/>
      <c r="X76" s="373"/>
    </row>
    <row r="77" spans="3:24" ht="17.5" hidden="1">
      <c r="C77" s="373"/>
      <c r="D77" s="373"/>
      <c r="J77" s="373"/>
      <c r="K77" s="373"/>
      <c r="L77" s="373"/>
      <c r="M77" s="373"/>
      <c r="N77" s="373"/>
      <c r="O77" s="373"/>
      <c r="P77" s="373"/>
      <c r="Q77" s="373"/>
      <c r="R77" s="373"/>
      <c r="S77" s="373"/>
      <c r="T77" s="373"/>
      <c r="U77" s="373"/>
      <c r="V77" s="373"/>
      <c r="W77" s="373"/>
      <c r="X77" s="373"/>
    </row>
    <row r="78" spans="3:24" ht="17.5" hidden="1">
      <c r="C78" s="373"/>
      <c r="D78" s="373"/>
      <c r="J78" s="373"/>
      <c r="K78" s="373"/>
      <c r="L78" s="373"/>
      <c r="M78" s="373"/>
      <c r="N78" s="373"/>
      <c r="O78" s="373"/>
      <c r="P78" s="373"/>
      <c r="Q78" s="373"/>
      <c r="R78" s="373"/>
      <c r="S78" s="373"/>
      <c r="T78" s="373"/>
      <c r="U78" s="373"/>
      <c r="V78" s="373"/>
      <c r="W78" s="373"/>
      <c r="X78" s="373"/>
    </row>
    <row r="79" spans="3:24" ht="17.5" hidden="1">
      <c r="C79" s="373"/>
      <c r="D79" s="373"/>
      <c r="J79" s="373"/>
      <c r="K79" s="373"/>
      <c r="L79" s="373"/>
      <c r="M79" s="373"/>
      <c r="N79" s="373"/>
      <c r="O79" s="373"/>
      <c r="P79" s="373"/>
      <c r="Q79" s="373"/>
      <c r="R79" s="373"/>
      <c r="S79" s="373"/>
      <c r="T79" s="373"/>
      <c r="U79" s="373"/>
      <c r="V79" s="373"/>
      <c r="W79" s="373"/>
      <c r="X79" s="373"/>
    </row>
    <row r="80" spans="3:24" ht="17.5" hidden="1">
      <c r="C80" s="373"/>
      <c r="D80" s="373"/>
      <c r="J80" s="373"/>
      <c r="K80" s="373"/>
      <c r="L80" s="373"/>
      <c r="M80" s="373"/>
      <c r="N80" s="373"/>
      <c r="O80" s="373"/>
      <c r="P80" s="373"/>
      <c r="Q80" s="373"/>
      <c r="R80" s="373"/>
      <c r="S80" s="373"/>
      <c r="T80" s="373"/>
      <c r="U80" s="373"/>
      <c r="V80" s="373"/>
      <c r="W80" s="373"/>
      <c r="X80" s="373"/>
    </row>
    <row r="81" spans="3:24" ht="17.5" hidden="1">
      <c r="C81" s="373"/>
      <c r="D81" s="373"/>
      <c r="J81" s="373"/>
      <c r="K81" s="373"/>
      <c r="L81" s="373"/>
      <c r="M81" s="373"/>
      <c r="N81" s="373"/>
      <c r="O81" s="373"/>
      <c r="P81" s="373"/>
      <c r="Q81" s="373"/>
      <c r="R81" s="373"/>
      <c r="S81" s="373"/>
      <c r="T81" s="373"/>
      <c r="U81" s="373"/>
      <c r="V81" s="373"/>
      <c r="W81" s="373"/>
      <c r="X81" s="373"/>
    </row>
    <row r="82" spans="3:24" ht="17.5" hidden="1">
      <c r="C82" s="373"/>
      <c r="D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73"/>
    </row>
    <row r="83" spans="3:24" ht="17.5" hidden="1">
      <c r="C83" s="373"/>
      <c r="D83" s="373"/>
      <c r="J83" s="373"/>
      <c r="K83" s="373"/>
      <c r="L83" s="373"/>
      <c r="M83" s="373"/>
      <c r="N83" s="373"/>
      <c r="O83" s="373"/>
      <c r="P83" s="373"/>
      <c r="Q83" s="373"/>
      <c r="R83" s="373"/>
      <c r="S83" s="373"/>
      <c r="T83" s="373"/>
      <c r="U83" s="373"/>
      <c r="V83" s="373"/>
      <c r="W83" s="373"/>
      <c r="X83" s="373"/>
    </row>
    <row r="84" spans="3:24" ht="17.5" hidden="1">
      <c r="C84" s="373"/>
      <c r="D84" s="373"/>
      <c r="J84" s="373"/>
      <c r="K84" s="373"/>
      <c r="L84" s="373"/>
      <c r="M84" s="373"/>
      <c r="N84" s="373"/>
      <c r="O84" s="373"/>
      <c r="P84" s="373"/>
      <c r="Q84" s="373"/>
      <c r="R84" s="373"/>
      <c r="S84" s="373"/>
      <c r="T84" s="373"/>
      <c r="U84" s="373"/>
      <c r="V84" s="373"/>
      <c r="W84" s="373"/>
      <c r="X84" s="373"/>
    </row>
    <row r="85" spans="3:24" ht="17.5" hidden="1">
      <c r="C85" s="373"/>
      <c r="D85" s="373"/>
      <c r="J85" s="373"/>
      <c r="K85" s="373"/>
      <c r="L85" s="373"/>
      <c r="M85" s="373"/>
      <c r="N85" s="373"/>
      <c r="O85" s="373"/>
      <c r="P85" s="373"/>
      <c r="Q85" s="373"/>
      <c r="R85" s="373"/>
      <c r="S85" s="373"/>
      <c r="T85" s="373"/>
      <c r="U85" s="373"/>
      <c r="V85" s="373"/>
      <c r="W85" s="373"/>
      <c r="X85" s="373"/>
    </row>
    <row r="86" spans="3:24" ht="17.5" hidden="1">
      <c r="C86" s="373"/>
      <c r="D86" s="373"/>
      <c r="J86" s="373"/>
      <c r="K86" s="373"/>
      <c r="L86" s="373"/>
      <c r="M86" s="373"/>
      <c r="N86" s="373"/>
      <c r="O86" s="373"/>
      <c r="P86" s="373"/>
      <c r="Q86" s="373"/>
      <c r="R86" s="373"/>
      <c r="S86" s="373"/>
      <c r="T86" s="373"/>
      <c r="U86" s="373"/>
      <c r="V86" s="373"/>
      <c r="W86" s="373"/>
      <c r="X86" s="373"/>
    </row>
    <row r="87" spans="3:24" ht="17.5" hidden="1">
      <c r="C87" s="373"/>
      <c r="D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</row>
    <row r="88" spans="3:24" ht="17.5" hidden="1">
      <c r="C88" s="373"/>
      <c r="D88" s="373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</row>
    <row r="89" spans="3:24" ht="17.5" hidden="1">
      <c r="C89" s="373"/>
      <c r="D89" s="373"/>
      <c r="J89" s="373"/>
      <c r="K89" s="373"/>
      <c r="L89" s="373"/>
      <c r="M89" s="373"/>
      <c r="N89" s="373"/>
      <c r="O89" s="373"/>
      <c r="P89" s="373"/>
      <c r="Q89" s="373"/>
      <c r="R89" s="373"/>
      <c r="S89" s="373"/>
      <c r="T89" s="373"/>
      <c r="U89" s="373"/>
      <c r="V89" s="373"/>
      <c r="W89" s="373"/>
      <c r="X89" s="373"/>
    </row>
  </sheetData>
  <mergeCells count="12">
    <mergeCell ref="B2:B5"/>
    <mergeCell ref="B23:C23"/>
    <mergeCell ref="B9:H9"/>
    <mergeCell ref="B10:B11"/>
    <mergeCell ref="C10:D10"/>
    <mergeCell ref="E10:F10"/>
    <mergeCell ref="G10:H10"/>
    <mergeCell ref="B29:H29"/>
    <mergeCell ref="B30:B31"/>
    <mergeCell ref="C30:D30"/>
    <mergeCell ref="E30:F30"/>
    <mergeCell ref="G30:H30"/>
  </mergeCells>
  <hyperlinks>
    <hyperlink ref="F3" location="Menu!A1" display="→Menu←" xr:uid="{22A868B5-7A31-45EA-8CC5-69D0B3C1DF98}"/>
  </hyperlink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1:H1 B8:H11 C7:H7 B20:H23 B16:B18 D16:D18 F16:F18 B6:H6 C2:H5 D15 B19 D19 F19 H16:H18 B36:H1048576 C35:H35 B26:H34 B24 D24:H24 B25 D25:H25 B13:H13 B12:F12 H12 B14 H14 F15 D14 F14 H15 H19" formulaRange="1"/>
  </ignoredError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2256-7002-4908-A57C-7B5D7AD41858}">
  <sheetPr>
    <tabColor theme="0" tint="-0.499984740745262"/>
  </sheetPr>
  <dimension ref="A1:AN89"/>
  <sheetViews>
    <sheetView showGridLines="0" topLeftCell="A20" zoomScale="80" zoomScaleNormal="80" workbookViewId="0">
      <selection activeCell="F41" sqref="F41"/>
    </sheetView>
  </sheetViews>
  <sheetFormatPr defaultColWidth="0" defaultRowHeight="0" customHeight="1" zeroHeight="1" outlineLevelRow="1"/>
  <cols>
    <col min="1" max="1" width="2.453125" style="366" customWidth="1"/>
    <col min="2" max="2" width="43.54296875" style="366" customWidth="1"/>
    <col min="3" max="8" width="17.1796875" style="366" customWidth="1"/>
    <col min="9" max="9" width="8.81640625" style="366" customWidth="1"/>
    <col min="10" max="10" width="13.1796875" style="366" bestFit="1" customWidth="1"/>
    <col min="11" max="12" width="15.7265625" style="366" customWidth="1"/>
    <col min="13" max="23" width="13.1796875" style="366" customWidth="1"/>
    <col min="24" max="25" width="8.81640625" style="366" customWidth="1"/>
    <col min="26" max="40" width="0" style="366" hidden="1" customWidth="1"/>
    <col min="41" max="16384" width="8.81640625" style="366" hidden="1"/>
  </cols>
  <sheetData>
    <row r="1" spans="1:36" ht="3.65" customHeight="1" thickBot="1"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</row>
    <row r="2" spans="1:36" s="208" customFormat="1" ht="14">
      <c r="A2" s="210"/>
      <c r="B2" s="1488" t="e" vm="1">
        <v>#VALUE!</v>
      </c>
      <c r="C2" s="230"/>
      <c r="D2" s="230"/>
      <c r="E2" s="230"/>
      <c r="F2" s="231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s="208" customFormat="1" ht="14">
      <c r="A3" s="210"/>
      <c r="B3" s="1489"/>
      <c r="C3" s="234" t="s">
        <v>775</v>
      </c>
      <c r="D3" s="241">
        <f>Menu!D3</f>
        <v>46203</v>
      </c>
      <c r="E3" s="234"/>
      <c r="F3" s="240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s="208" customFormat="1" ht="14">
      <c r="A4" s="210"/>
      <c r="B4" s="1489"/>
      <c r="C4" s="234" t="s">
        <v>830</v>
      </c>
      <c r="D4" s="242" t="str">
        <f>Menu!D4</f>
        <v>2T26</v>
      </c>
      <c r="E4" s="236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5"/>
    </row>
    <row r="5" spans="1:36" s="208" customFormat="1" ht="16" thickBot="1">
      <c r="A5" s="210"/>
      <c r="B5" s="1490"/>
      <c r="C5" s="237"/>
      <c r="D5" s="237"/>
      <c r="E5" s="237"/>
      <c r="F5" s="238"/>
      <c r="G5" s="238"/>
      <c r="H5" s="238"/>
      <c r="I5" s="254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9"/>
    </row>
    <row r="6" spans="1:36" ht="17.5"/>
    <row r="7" spans="1:36" ht="15" customHeight="1">
      <c r="B7" s="1049" t="s">
        <v>1457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</row>
    <row r="8" spans="1:36" ht="15" customHeight="1">
      <c r="B8" s="370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</row>
    <row r="9" spans="1:36" s="372" customFormat="1" ht="32.15" customHeight="1" thickBot="1">
      <c r="B9" s="1622" t="s">
        <v>571</v>
      </c>
      <c r="C9" s="1622"/>
      <c r="D9" s="1622"/>
      <c r="E9" s="1622"/>
      <c r="F9" s="1622"/>
      <c r="G9" s="1622"/>
      <c r="H9" s="1622"/>
    </row>
    <row r="10" spans="1:36" ht="18.5" thickBot="1">
      <c r="B10" s="1637" t="s">
        <v>572</v>
      </c>
      <c r="C10" s="1629" t="s">
        <v>1345</v>
      </c>
      <c r="D10" s="1631"/>
      <c r="E10" s="1629" t="s">
        <v>1346</v>
      </c>
      <c r="F10" s="1631"/>
      <c r="G10" s="1629" t="s">
        <v>628</v>
      </c>
      <c r="H10" s="1631"/>
    </row>
    <row r="11" spans="1:36" ht="18">
      <c r="B11" s="1637"/>
      <c r="C11" s="382" t="s">
        <v>629</v>
      </c>
      <c r="D11" s="383" t="s">
        <v>540</v>
      </c>
      <c r="E11" s="382" t="s">
        <v>629</v>
      </c>
      <c r="F11" s="383" t="s">
        <v>540</v>
      </c>
      <c r="G11" s="382" t="s">
        <v>629</v>
      </c>
      <c r="H11" s="383" t="s">
        <v>540</v>
      </c>
      <c r="K11" s="1065" t="s">
        <v>1345</v>
      </c>
      <c r="L11" s="1065" t="s">
        <v>1346</v>
      </c>
      <c r="M11" s="1065" t="s">
        <v>1203</v>
      </c>
    </row>
    <row r="12" spans="1:36" ht="21" customHeight="1">
      <c r="B12" s="388" t="s">
        <v>630</v>
      </c>
      <c r="C12" s="392">
        <v>230856832</v>
      </c>
      <c r="D12" s="389">
        <f>C12/C$20</f>
        <v>0.96929431969946978</v>
      </c>
      <c r="E12" s="392">
        <v>5144528</v>
      </c>
      <c r="F12" s="389">
        <f>E12/E$20</f>
        <v>1.1059749227780243E-2</v>
      </c>
      <c r="G12" s="392">
        <f>E12+C12</f>
        <v>236001360</v>
      </c>
      <c r="H12" s="389">
        <f>G12/G$20</f>
        <v>0.33554962202344391</v>
      </c>
      <c r="J12" s="366" t="s">
        <v>1202</v>
      </c>
      <c r="K12" s="1064">
        <f>D12</f>
        <v>0.96929431969946978</v>
      </c>
      <c r="L12" s="1064">
        <f>F12</f>
        <v>1.1059749227780243E-2</v>
      </c>
      <c r="M12" s="1064">
        <f>H12</f>
        <v>0.33554962202344391</v>
      </c>
    </row>
    <row r="13" spans="1:36" ht="21" customHeight="1" outlineLevel="1">
      <c r="B13" s="388" t="s">
        <v>573</v>
      </c>
      <c r="C13" s="389" t="s">
        <v>676</v>
      </c>
      <c r="D13" s="389" t="s">
        <v>676</v>
      </c>
      <c r="E13" s="389" t="s">
        <v>676</v>
      </c>
      <c r="F13" s="389" t="s">
        <v>676</v>
      </c>
      <c r="G13" s="389" t="s">
        <v>676</v>
      </c>
      <c r="H13" s="389" t="s">
        <v>676</v>
      </c>
      <c r="K13" s="1064"/>
      <c r="L13" s="1064"/>
      <c r="M13" s="1064"/>
    </row>
    <row r="14" spans="1:36" ht="18">
      <c r="B14" s="390" t="s">
        <v>1300</v>
      </c>
      <c r="C14" s="392">
        <f>C15+C19</f>
        <v>7313172</v>
      </c>
      <c r="D14" s="389">
        <f t="shared" ref="D14:D19" si="0">C14/C$20</f>
        <v>3.0705680300530204E-2</v>
      </c>
      <c r="E14" s="392">
        <f>E15+E19</f>
        <v>460013216</v>
      </c>
      <c r="F14" s="389">
        <f t="shared" ref="F14:F19" si="1">E14/E$20</f>
        <v>0.98894025077221981</v>
      </c>
      <c r="G14" s="392">
        <f>E14+C14</f>
        <v>467326388</v>
      </c>
      <c r="H14" s="389">
        <f t="shared" ref="H14:H19" si="2">G14/G$20</f>
        <v>0.66445037797655615</v>
      </c>
      <c r="J14" s="373" t="s">
        <v>631</v>
      </c>
      <c r="K14" s="1064">
        <f>D15</f>
        <v>2.2422345006972415E-2</v>
      </c>
      <c r="L14" s="1064">
        <f>F15</f>
        <v>0.28149015401536559</v>
      </c>
      <c r="M14" s="1064">
        <f>H15</f>
        <v>0.19376123775511839</v>
      </c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</row>
    <row r="15" spans="1:36" ht="21" customHeight="1">
      <c r="B15" s="996" t="s">
        <v>1707</v>
      </c>
      <c r="C15" s="997">
        <v>5340330</v>
      </c>
      <c r="D15" s="998">
        <f t="shared" si="0"/>
        <v>2.2422345006972415E-2</v>
      </c>
      <c r="E15" s="997">
        <v>130937325</v>
      </c>
      <c r="F15" s="998">
        <f t="shared" si="1"/>
        <v>0.28149015401536559</v>
      </c>
      <c r="G15" s="997">
        <f>E15+C15</f>
        <v>136277655</v>
      </c>
      <c r="H15" s="998">
        <f t="shared" si="2"/>
        <v>0.19376123775511839</v>
      </c>
      <c r="J15" s="373" t="s">
        <v>30</v>
      </c>
      <c r="K15" s="1064">
        <f>D19</f>
        <v>8.2833352935577902E-3</v>
      </c>
      <c r="L15" s="1064">
        <f>F19</f>
        <v>0.70745009675685422</v>
      </c>
      <c r="M15" s="1064">
        <f>H19</f>
        <v>0.47068914022143771</v>
      </c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</row>
    <row r="16" spans="1:36" ht="21" hidden="1" customHeight="1" outlineLevel="1">
      <c r="A16" s="995" t="s">
        <v>1124</v>
      </c>
      <c r="B16" s="994" t="s">
        <v>1121</v>
      </c>
      <c r="C16" s="393">
        <v>8025046</v>
      </c>
      <c r="D16" s="384">
        <f t="shared" si="0"/>
        <v>3.3694612525597474E-2</v>
      </c>
      <c r="E16" s="393">
        <v>28650242</v>
      </c>
      <c r="F16" s="384">
        <f t="shared" si="1"/>
        <v>6.1592529350645402E-2</v>
      </c>
      <c r="G16" s="393">
        <f t="shared" ref="G16:G17" si="3">E16+C16</f>
        <v>36675288</v>
      </c>
      <c r="H16" s="384">
        <f t="shared" si="2"/>
        <v>5.2145373340225447E-2</v>
      </c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</row>
    <row r="17" spans="1:24" ht="21" hidden="1" customHeight="1" outlineLevel="1">
      <c r="A17" s="995" t="s">
        <v>1125</v>
      </c>
      <c r="B17" s="994" t="s">
        <v>1122</v>
      </c>
      <c r="C17" s="393">
        <v>17081783</v>
      </c>
      <c r="D17" s="384">
        <f t="shared" si="0"/>
        <v>7.172096701144616E-2</v>
      </c>
      <c r="E17" s="393">
        <v>83948794</v>
      </c>
      <c r="F17" s="384">
        <f t="shared" si="1"/>
        <v>0.18047381793132095</v>
      </c>
      <c r="G17" s="393">
        <f t="shared" si="3"/>
        <v>101030577</v>
      </c>
      <c r="H17" s="384">
        <f t="shared" si="2"/>
        <v>0.14364651087248159</v>
      </c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  <c r="V17" s="373"/>
      <c r="W17" s="373"/>
      <c r="X17" s="373"/>
    </row>
    <row r="18" spans="1:24" ht="21" hidden="1" customHeight="1" outlineLevel="1">
      <c r="A18" s="995" t="s">
        <v>1126</v>
      </c>
      <c r="B18" s="994" t="s">
        <v>1123</v>
      </c>
      <c r="C18" s="393">
        <v>0</v>
      </c>
      <c r="D18" s="384">
        <f t="shared" si="0"/>
        <v>0</v>
      </c>
      <c r="E18" s="393">
        <v>0</v>
      </c>
      <c r="F18" s="384">
        <f t="shared" si="1"/>
        <v>0</v>
      </c>
      <c r="G18" s="393">
        <f>E18+C18</f>
        <v>0</v>
      </c>
      <c r="H18" s="384">
        <f t="shared" si="2"/>
        <v>0</v>
      </c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</row>
    <row r="19" spans="1:24" ht="21" customHeight="1" collapsed="1" thickBot="1">
      <c r="B19" s="999" t="s">
        <v>30</v>
      </c>
      <c r="C19" s="997">
        <v>1972842</v>
      </c>
      <c r="D19" s="998">
        <f t="shared" si="0"/>
        <v>8.2833352935577902E-3</v>
      </c>
      <c r="E19" s="997">
        <v>329075891</v>
      </c>
      <c r="F19" s="998">
        <f t="shared" si="1"/>
        <v>0.70745009675685422</v>
      </c>
      <c r="G19" s="997">
        <f>E19+C19</f>
        <v>331048733</v>
      </c>
      <c r="H19" s="998">
        <f t="shared" si="2"/>
        <v>0.47068914022143771</v>
      </c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</row>
    <row r="20" spans="1:24" ht="19.399999999999999" customHeight="1" thickBot="1">
      <c r="B20" s="386" t="s">
        <v>34</v>
      </c>
      <c r="C20" s="394">
        <f>SUM(C12:C14)</f>
        <v>238170004</v>
      </c>
      <c r="D20" s="391">
        <f>SUM(D12:D14)</f>
        <v>1</v>
      </c>
      <c r="E20" s="394">
        <f>SUM(E12:E14)</f>
        <v>465157744</v>
      </c>
      <c r="F20" s="391">
        <f>SUM(F12:F14)</f>
        <v>1</v>
      </c>
      <c r="G20" s="394">
        <f>SUM(C20,E20)</f>
        <v>703327748</v>
      </c>
      <c r="H20" s="391">
        <f>SUM(H12:H14)</f>
        <v>1</v>
      </c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</row>
    <row r="21" spans="1:24" ht="7.5" customHeight="1">
      <c r="B21" s="374"/>
      <c r="C21" s="375"/>
      <c r="D21" s="373"/>
      <c r="E21" s="376"/>
      <c r="G21" s="376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</row>
    <row r="22" spans="1:24" ht="17.5">
      <c r="C22" s="373"/>
      <c r="D22" s="373"/>
      <c r="E22" s="1060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</row>
    <row r="23" spans="1:24" ht="18">
      <c r="B23" s="1638" t="s">
        <v>574</v>
      </c>
      <c r="C23" s="1639"/>
      <c r="D23" s="1000" t="s">
        <v>553</v>
      </c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</row>
    <row r="24" spans="1:24" ht="18">
      <c r="B24" s="377" t="s">
        <v>575</v>
      </c>
      <c r="C24" s="378">
        <v>238170004</v>
      </c>
      <c r="D24" s="283">
        <f>C20-C24</f>
        <v>0</v>
      </c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</row>
    <row r="25" spans="1:24" ht="18">
      <c r="B25" s="377" t="s">
        <v>576</v>
      </c>
      <c r="C25" s="378">
        <v>465157744</v>
      </c>
      <c r="D25" s="283">
        <f>E20-C25</f>
        <v>0</v>
      </c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</row>
    <row r="26" spans="1:24" ht="18">
      <c r="B26" s="379" t="s">
        <v>34</v>
      </c>
      <c r="C26" s="380">
        <v>703327748</v>
      </c>
      <c r="D26" s="283">
        <f>G20-C26</f>
        <v>0</v>
      </c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</row>
    <row r="27" spans="1:24" ht="17.5">
      <c r="C27" s="373"/>
      <c r="D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</row>
    <row r="28" spans="1:24" ht="17.5">
      <c r="C28" s="373"/>
      <c r="D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</row>
    <row r="29" spans="1:24" s="372" customFormat="1" ht="23.5" customHeight="1" thickBot="1">
      <c r="B29" s="1622" t="s">
        <v>577</v>
      </c>
      <c r="C29" s="1636"/>
      <c r="D29" s="1636"/>
      <c r="E29" s="1622"/>
      <c r="F29" s="1622"/>
      <c r="G29" s="1622"/>
      <c r="H29" s="1622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</row>
    <row r="30" spans="1:24" ht="18.5" thickBot="1">
      <c r="B30" s="1637" t="s">
        <v>578</v>
      </c>
      <c r="C30" s="1629" t="s">
        <v>1374</v>
      </c>
      <c r="D30" s="1631"/>
      <c r="E30" s="1629" t="s">
        <v>1375</v>
      </c>
      <c r="F30" s="1631"/>
      <c r="G30" s="1629" t="s">
        <v>821</v>
      </c>
      <c r="H30" s="1631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373"/>
      <c r="X30" s="373"/>
    </row>
    <row r="31" spans="1:24" ht="18">
      <c r="B31" s="1637"/>
      <c r="C31" s="382" t="s">
        <v>800</v>
      </c>
      <c r="D31" s="383" t="s">
        <v>540</v>
      </c>
      <c r="E31" s="382" t="s">
        <v>800</v>
      </c>
      <c r="F31" s="383" t="s">
        <v>540</v>
      </c>
      <c r="G31" s="382" t="s">
        <v>800</v>
      </c>
      <c r="H31" s="383" t="s">
        <v>540</v>
      </c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</row>
    <row r="32" spans="1:24" ht="18">
      <c r="B32" s="388" t="s">
        <v>630</v>
      </c>
      <c r="C32" s="392">
        <f t="shared" ref="C32:H35" si="4">C12</f>
        <v>230856832</v>
      </c>
      <c r="D32" s="389">
        <f t="shared" si="4"/>
        <v>0.96929431969946978</v>
      </c>
      <c r="E32" s="392">
        <f t="shared" si="4"/>
        <v>5144528</v>
      </c>
      <c r="F32" s="389">
        <f t="shared" si="4"/>
        <v>1.1059749227780243E-2</v>
      </c>
      <c r="G32" s="392">
        <f t="shared" si="4"/>
        <v>236001360</v>
      </c>
      <c r="H32" s="389">
        <f t="shared" si="4"/>
        <v>0.33554962202344391</v>
      </c>
      <c r="I32" s="1153" t="s">
        <v>1202</v>
      </c>
      <c r="J32" s="373"/>
      <c r="K32" s="373"/>
      <c r="L32" s="373"/>
      <c r="M32" s="373"/>
      <c r="N32" s="373"/>
      <c r="O32" s="373"/>
      <c r="P32" s="373"/>
      <c r="Q32" s="373"/>
      <c r="R32" s="373"/>
      <c r="S32" s="373"/>
      <c r="T32" s="373"/>
      <c r="U32" s="373"/>
      <c r="V32" s="373"/>
      <c r="W32" s="373"/>
      <c r="X32" s="373"/>
    </row>
    <row r="33" spans="2:24" ht="18" outlineLevel="1">
      <c r="B33" s="388" t="s">
        <v>579</v>
      </c>
      <c r="C33" s="392" t="str">
        <f t="shared" si="4"/>
        <v>-</v>
      </c>
      <c r="D33" s="389" t="str">
        <f t="shared" si="4"/>
        <v>-</v>
      </c>
      <c r="E33" s="392" t="str">
        <f t="shared" si="4"/>
        <v>-</v>
      </c>
      <c r="F33" s="389" t="str">
        <f t="shared" si="4"/>
        <v>-</v>
      </c>
      <c r="G33" s="392" t="str">
        <f t="shared" si="4"/>
        <v>-</v>
      </c>
      <c r="H33" s="389" t="str">
        <f t="shared" si="4"/>
        <v>-</v>
      </c>
      <c r="I33" s="1153"/>
      <c r="J33" s="373"/>
      <c r="K33" s="373"/>
      <c r="L33" s="373"/>
      <c r="M33" s="373"/>
      <c r="N33" s="373"/>
      <c r="O33" s="373"/>
      <c r="P33" s="373"/>
      <c r="Q33" s="373"/>
      <c r="R33" s="373"/>
      <c r="S33" s="373"/>
      <c r="T33" s="373"/>
      <c r="U33" s="373"/>
      <c r="V33" s="373"/>
      <c r="W33" s="373"/>
      <c r="X33" s="373"/>
    </row>
    <row r="34" spans="2:24" ht="18">
      <c r="B34" s="390" t="s">
        <v>580</v>
      </c>
      <c r="C34" s="392">
        <f t="shared" si="4"/>
        <v>7313172</v>
      </c>
      <c r="D34" s="389">
        <f t="shared" si="4"/>
        <v>3.0705680300530204E-2</v>
      </c>
      <c r="E34" s="392">
        <f t="shared" si="4"/>
        <v>460013216</v>
      </c>
      <c r="F34" s="389">
        <f t="shared" si="4"/>
        <v>0.98894025077221981</v>
      </c>
      <c r="G34" s="392">
        <f t="shared" si="4"/>
        <v>467326388</v>
      </c>
      <c r="H34" s="389">
        <f t="shared" si="4"/>
        <v>0.66445037797655615</v>
      </c>
      <c r="I34" s="115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</row>
    <row r="35" spans="2:24" ht="17.5">
      <c r="B35" s="387" t="s">
        <v>1680</v>
      </c>
      <c r="C35" s="393">
        <f t="shared" si="4"/>
        <v>5340330</v>
      </c>
      <c r="D35" s="384">
        <f t="shared" si="4"/>
        <v>2.2422345006972415E-2</v>
      </c>
      <c r="E35" s="393">
        <f t="shared" si="4"/>
        <v>130937325</v>
      </c>
      <c r="F35" s="384">
        <f t="shared" si="4"/>
        <v>0.28149015401536559</v>
      </c>
      <c r="G35" s="393">
        <f t="shared" si="4"/>
        <v>136277655</v>
      </c>
      <c r="H35" s="384">
        <f t="shared" si="4"/>
        <v>0.19376123775511839</v>
      </c>
      <c r="I35" s="1153" t="s">
        <v>631</v>
      </c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</row>
    <row r="36" spans="2:24" ht="18" thickBot="1">
      <c r="B36" s="385" t="s">
        <v>20</v>
      </c>
      <c r="C36" s="393">
        <f t="shared" ref="C36:H37" si="5">C19</f>
        <v>1972842</v>
      </c>
      <c r="D36" s="384">
        <f t="shared" si="5"/>
        <v>8.2833352935577902E-3</v>
      </c>
      <c r="E36" s="393">
        <f t="shared" si="5"/>
        <v>329075891</v>
      </c>
      <c r="F36" s="384">
        <f t="shared" si="5"/>
        <v>0.70745009675685422</v>
      </c>
      <c r="G36" s="393">
        <f t="shared" si="5"/>
        <v>331048733</v>
      </c>
      <c r="H36" s="384">
        <f t="shared" si="5"/>
        <v>0.47068914022143771</v>
      </c>
      <c r="I36" s="1153" t="s">
        <v>20</v>
      </c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</row>
    <row r="37" spans="2:24" ht="18.5" thickBot="1">
      <c r="B37" s="386" t="s">
        <v>34</v>
      </c>
      <c r="C37" s="394">
        <f>C20</f>
        <v>238170004</v>
      </c>
      <c r="D37" s="391">
        <f t="shared" si="5"/>
        <v>1</v>
      </c>
      <c r="E37" s="394">
        <f t="shared" si="5"/>
        <v>465157744</v>
      </c>
      <c r="F37" s="391">
        <f t="shared" si="5"/>
        <v>1</v>
      </c>
      <c r="G37" s="394">
        <f t="shared" si="5"/>
        <v>703327748</v>
      </c>
      <c r="H37" s="391">
        <f t="shared" si="5"/>
        <v>1</v>
      </c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</row>
    <row r="38" spans="2:24" ht="17.5">
      <c r="C38" s="373"/>
      <c r="D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</row>
    <row r="39" spans="2:24" ht="17.5">
      <c r="C39" s="373"/>
      <c r="D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</row>
    <row r="40" spans="2:24" ht="17.5">
      <c r="C40" s="373"/>
      <c r="D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</row>
    <row r="41" spans="2:24" ht="17.5">
      <c r="C41" s="373"/>
      <c r="D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</row>
    <row r="42" spans="2:24" ht="17.5">
      <c r="C42" s="373"/>
      <c r="D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</row>
    <row r="43" spans="2:24" ht="17.5">
      <c r="C43" s="373"/>
      <c r="D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</row>
    <row r="44" spans="2:24" ht="17.5" hidden="1">
      <c r="C44" s="373"/>
      <c r="D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</row>
    <row r="45" spans="2:24" ht="17.5" hidden="1">
      <c r="C45" s="373"/>
      <c r="D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</row>
    <row r="46" spans="2:24" ht="17.5" hidden="1">
      <c r="C46" s="373"/>
      <c r="D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373"/>
    </row>
    <row r="47" spans="2:24" ht="17.5" hidden="1">
      <c r="J47" s="373"/>
      <c r="K47" s="373"/>
      <c r="L47" s="373"/>
      <c r="M47" s="373"/>
      <c r="N47" s="373"/>
      <c r="O47" s="373"/>
      <c r="P47" s="373"/>
      <c r="Q47" s="373"/>
      <c r="R47" s="373"/>
      <c r="S47" s="373"/>
      <c r="T47" s="373"/>
      <c r="U47" s="373"/>
      <c r="V47" s="373"/>
      <c r="W47" s="373"/>
      <c r="X47" s="373"/>
    </row>
    <row r="48" spans="2:24" ht="17.5" hidden="1">
      <c r="J48" s="373"/>
      <c r="K48" s="373"/>
      <c r="L48" s="373"/>
      <c r="M48" s="373"/>
      <c r="N48" s="373"/>
      <c r="O48" s="373"/>
      <c r="P48" s="373"/>
      <c r="Q48" s="373"/>
      <c r="R48" s="373"/>
      <c r="S48" s="373"/>
      <c r="T48" s="373"/>
      <c r="U48" s="373"/>
      <c r="V48" s="373"/>
      <c r="W48" s="373"/>
      <c r="X48" s="373"/>
    </row>
    <row r="49" spans="3:24" ht="17.5" hidden="1"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</row>
    <row r="50" spans="3:24" ht="17.5" hidden="1">
      <c r="J50" s="373"/>
      <c r="K50" s="373"/>
      <c r="L50" s="373"/>
      <c r="M50" s="373"/>
      <c r="N50" s="373"/>
      <c r="O50" s="373"/>
      <c r="P50" s="373"/>
      <c r="Q50" s="373"/>
      <c r="R50" s="373"/>
      <c r="S50" s="373"/>
      <c r="T50" s="373"/>
      <c r="U50" s="373"/>
      <c r="V50" s="373"/>
      <c r="W50" s="373"/>
      <c r="X50" s="373"/>
    </row>
    <row r="51" spans="3:24" ht="17.5" hidden="1">
      <c r="C51" s="373"/>
      <c r="D51" s="373"/>
      <c r="J51" s="373"/>
      <c r="K51" s="373"/>
      <c r="L51" s="373"/>
      <c r="M51" s="373"/>
      <c r="N51" s="373"/>
      <c r="O51" s="373"/>
      <c r="P51" s="373"/>
      <c r="Q51" s="373"/>
      <c r="R51" s="373"/>
      <c r="S51" s="373"/>
      <c r="T51" s="373"/>
      <c r="U51" s="373"/>
      <c r="V51" s="373"/>
      <c r="W51" s="373"/>
      <c r="X51" s="373"/>
    </row>
    <row r="52" spans="3:24" ht="17.5" hidden="1">
      <c r="C52" s="373"/>
      <c r="D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</row>
    <row r="53" spans="3:24" ht="17.5" hidden="1">
      <c r="C53" s="373"/>
      <c r="D53" s="373"/>
      <c r="J53" s="373"/>
      <c r="K53" s="373"/>
      <c r="L53" s="373"/>
      <c r="M53" s="373"/>
      <c r="N53" s="373"/>
      <c r="O53" s="373"/>
      <c r="P53" s="373"/>
      <c r="Q53" s="373"/>
      <c r="R53" s="373"/>
      <c r="S53" s="373"/>
      <c r="T53" s="373"/>
      <c r="U53" s="373"/>
      <c r="V53" s="373"/>
      <c r="W53" s="373"/>
      <c r="X53" s="373"/>
    </row>
    <row r="54" spans="3:24" ht="17.5" hidden="1">
      <c r="C54" s="373"/>
      <c r="D54" s="373"/>
      <c r="J54" s="373"/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  <c r="V54" s="373"/>
      <c r="W54" s="373"/>
      <c r="X54" s="373"/>
    </row>
    <row r="55" spans="3:24" ht="17.5" hidden="1">
      <c r="C55" s="373"/>
      <c r="D55" s="373"/>
      <c r="J55" s="373"/>
      <c r="K55" s="373"/>
      <c r="L55" s="373"/>
      <c r="M55" s="373"/>
      <c r="N55" s="373"/>
      <c r="O55" s="373"/>
      <c r="P55" s="373"/>
      <c r="Q55" s="373"/>
      <c r="R55" s="373"/>
      <c r="S55" s="373"/>
      <c r="T55" s="373"/>
      <c r="U55" s="373"/>
      <c r="V55" s="373"/>
      <c r="W55" s="373"/>
      <c r="X55" s="373"/>
    </row>
    <row r="56" spans="3:24" ht="17.5" hidden="1">
      <c r="C56" s="373"/>
      <c r="D56" s="373"/>
      <c r="J56" s="373"/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  <c r="X56" s="373"/>
    </row>
    <row r="57" spans="3:24" ht="17.5" hidden="1">
      <c r="C57" s="373"/>
      <c r="D57" s="373"/>
      <c r="J57" s="373"/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373"/>
      <c r="X57" s="373"/>
    </row>
    <row r="58" spans="3:24" ht="17.5" hidden="1">
      <c r="C58" s="373"/>
      <c r="D58" s="373"/>
      <c r="J58" s="373"/>
      <c r="K58" s="373"/>
      <c r="L58" s="373"/>
      <c r="M58" s="373"/>
      <c r="N58" s="373"/>
      <c r="O58" s="373"/>
      <c r="P58" s="373"/>
      <c r="Q58" s="373"/>
      <c r="R58" s="373"/>
      <c r="S58" s="373"/>
      <c r="T58" s="373"/>
      <c r="U58" s="373"/>
      <c r="V58" s="373"/>
      <c r="W58" s="373"/>
      <c r="X58" s="373"/>
    </row>
    <row r="59" spans="3:24" ht="17.5" hidden="1">
      <c r="C59" s="373"/>
      <c r="D59" s="373"/>
      <c r="J59" s="373"/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</row>
    <row r="60" spans="3:24" ht="17.5" hidden="1">
      <c r="C60" s="373"/>
      <c r="D60" s="373"/>
      <c r="J60" s="373"/>
      <c r="K60" s="373"/>
      <c r="L60" s="373"/>
      <c r="M60" s="373"/>
      <c r="N60" s="373"/>
      <c r="O60" s="373"/>
      <c r="P60" s="373"/>
      <c r="Q60" s="373"/>
      <c r="R60" s="373"/>
      <c r="S60" s="373"/>
      <c r="T60" s="373"/>
      <c r="U60" s="373"/>
      <c r="V60" s="373"/>
      <c r="W60" s="373"/>
      <c r="X60" s="373"/>
    </row>
    <row r="61" spans="3:24" ht="17.5" hidden="1">
      <c r="C61" s="373"/>
      <c r="D61" s="373"/>
      <c r="J61" s="373"/>
      <c r="K61" s="373"/>
      <c r="L61" s="373"/>
      <c r="M61" s="373"/>
      <c r="N61" s="373"/>
      <c r="O61" s="373"/>
      <c r="P61" s="373"/>
      <c r="Q61" s="373"/>
      <c r="R61" s="373"/>
      <c r="S61" s="373"/>
      <c r="T61" s="373"/>
      <c r="U61" s="373"/>
      <c r="V61" s="373"/>
      <c r="W61" s="373"/>
      <c r="X61" s="373"/>
    </row>
    <row r="62" spans="3:24" ht="17.5" hidden="1">
      <c r="C62" s="373"/>
      <c r="D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373"/>
    </row>
    <row r="63" spans="3:24" ht="17.5" hidden="1">
      <c r="C63" s="373"/>
      <c r="D63" s="373"/>
      <c r="J63" s="373"/>
      <c r="K63" s="373"/>
      <c r="L63" s="373"/>
      <c r="M63" s="373"/>
      <c r="N63" s="373"/>
      <c r="O63" s="373"/>
      <c r="P63" s="373"/>
      <c r="Q63" s="373"/>
      <c r="R63" s="373"/>
      <c r="S63" s="373"/>
      <c r="T63" s="373"/>
      <c r="U63" s="373"/>
      <c r="V63" s="373"/>
      <c r="W63" s="373"/>
      <c r="X63" s="373"/>
    </row>
    <row r="64" spans="3:24" ht="17.5" hidden="1">
      <c r="C64" s="373"/>
      <c r="D64" s="373"/>
      <c r="J64" s="373"/>
      <c r="K64" s="373"/>
      <c r="L64" s="373"/>
      <c r="M64" s="373"/>
      <c r="N64" s="373"/>
      <c r="O64" s="373"/>
      <c r="P64" s="373"/>
      <c r="Q64" s="373"/>
      <c r="R64" s="373"/>
      <c r="S64" s="373"/>
      <c r="T64" s="373"/>
      <c r="U64" s="373"/>
      <c r="V64" s="373"/>
      <c r="W64" s="373"/>
      <c r="X64" s="373"/>
    </row>
    <row r="65" spans="3:24" ht="17.5" hidden="1">
      <c r="C65" s="373"/>
      <c r="D65" s="373"/>
      <c r="J65" s="373"/>
      <c r="K65" s="373"/>
      <c r="L65" s="373"/>
      <c r="M65" s="373"/>
      <c r="N65" s="373"/>
      <c r="O65" s="373"/>
      <c r="P65" s="373"/>
      <c r="Q65" s="373"/>
      <c r="R65" s="373"/>
      <c r="S65" s="373"/>
      <c r="T65" s="373"/>
      <c r="U65" s="373"/>
      <c r="V65" s="373"/>
      <c r="W65" s="373"/>
      <c r="X65" s="373"/>
    </row>
    <row r="66" spans="3:24" ht="17.5" hidden="1">
      <c r="C66" s="373"/>
      <c r="D66" s="373"/>
      <c r="J66" s="373"/>
      <c r="K66" s="373"/>
      <c r="L66" s="373"/>
      <c r="M66" s="373"/>
      <c r="N66" s="373"/>
      <c r="O66" s="373"/>
      <c r="P66" s="373"/>
      <c r="Q66" s="373"/>
      <c r="R66" s="373"/>
      <c r="S66" s="373"/>
      <c r="T66" s="373"/>
      <c r="U66" s="373"/>
      <c r="V66" s="373"/>
      <c r="W66" s="373"/>
      <c r="X66" s="373"/>
    </row>
    <row r="67" spans="3:24" ht="17.5" hidden="1">
      <c r="C67" s="373"/>
      <c r="D67" s="373"/>
      <c r="J67" s="373"/>
      <c r="K67" s="373"/>
      <c r="L67" s="373"/>
      <c r="M67" s="373"/>
      <c r="N67" s="373"/>
      <c r="O67" s="373"/>
      <c r="P67" s="373"/>
      <c r="Q67" s="373"/>
      <c r="R67" s="373"/>
      <c r="S67" s="373"/>
      <c r="T67" s="373"/>
      <c r="U67" s="373"/>
      <c r="V67" s="373"/>
      <c r="W67" s="373"/>
      <c r="X67" s="373"/>
    </row>
    <row r="68" spans="3:24" ht="17.5" hidden="1">
      <c r="C68" s="373"/>
      <c r="D68" s="373"/>
      <c r="J68" s="373"/>
      <c r="K68" s="373"/>
      <c r="L68" s="373"/>
      <c r="M68" s="373"/>
      <c r="N68" s="373"/>
      <c r="O68" s="373"/>
      <c r="P68" s="373"/>
      <c r="Q68" s="373"/>
      <c r="R68" s="373"/>
      <c r="S68" s="373"/>
      <c r="T68" s="373"/>
      <c r="U68" s="373"/>
      <c r="V68" s="373"/>
      <c r="W68" s="373"/>
      <c r="X68" s="373"/>
    </row>
    <row r="69" spans="3:24" ht="17.5" hidden="1">
      <c r="C69" s="373"/>
      <c r="D69" s="373"/>
      <c r="J69" s="373"/>
      <c r="K69" s="373"/>
      <c r="L69" s="373"/>
      <c r="M69" s="373"/>
      <c r="N69" s="373"/>
      <c r="O69" s="373"/>
      <c r="P69" s="373"/>
      <c r="Q69" s="373"/>
      <c r="R69" s="373"/>
      <c r="S69" s="373"/>
      <c r="T69" s="373"/>
      <c r="U69" s="373"/>
      <c r="V69" s="373"/>
      <c r="W69" s="373"/>
      <c r="X69" s="373"/>
    </row>
    <row r="70" spans="3:24" ht="17.5" hidden="1">
      <c r="C70" s="373"/>
      <c r="D70" s="373"/>
      <c r="J70" s="373"/>
      <c r="K70" s="373"/>
      <c r="L70" s="373"/>
      <c r="M70" s="373"/>
      <c r="N70" s="373"/>
      <c r="O70" s="373"/>
      <c r="P70" s="373"/>
      <c r="Q70" s="373"/>
      <c r="R70" s="373"/>
      <c r="S70" s="373"/>
      <c r="T70" s="373"/>
      <c r="U70" s="373"/>
      <c r="V70" s="373"/>
      <c r="W70" s="373"/>
      <c r="X70" s="373"/>
    </row>
    <row r="71" spans="3:24" ht="17.5" hidden="1">
      <c r="C71" s="373"/>
      <c r="D71" s="373"/>
      <c r="J71" s="373"/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</row>
    <row r="72" spans="3:24" ht="17.5" hidden="1">
      <c r="C72" s="373"/>
      <c r="D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73"/>
      <c r="W72" s="373"/>
      <c r="X72" s="373"/>
    </row>
    <row r="73" spans="3:24" ht="17.5" hidden="1">
      <c r="C73" s="373"/>
      <c r="D73" s="373"/>
      <c r="J73" s="373"/>
      <c r="K73" s="373"/>
      <c r="L73" s="373"/>
      <c r="M73" s="373"/>
      <c r="N73" s="373"/>
      <c r="O73" s="373"/>
      <c r="P73" s="373"/>
      <c r="Q73" s="373"/>
      <c r="R73" s="373"/>
      <c r="S73" s="373"/>
      <c r="T73" s="373"/>
      <c r="U73" s="373"/>
      <c r="V73" s="373"/>
      <c r="W73" s="373"/>
      <c r="X73" s="373"/>
    </row>
    <row r="74" spans="3:24" ht="17.5" hidden="1">
      <c r="C74" s="373"/>
      <c r="D74" s="373"/>
      <c r="J74" s="373"/>
      <c r="K74" s="373"/>
      <c r="L74" s="373"/>
      <c r="M74" s="373"/>
      <c r="N74" s="373"/>
      <c r="O74" s="373"/>
      <c r="P74" s="373"/>
      <c r="Q74" s="373"/>
      <c r="R74" s="373"/>
      <c r="S74" s="373"/>
      <c r="T74" s="373"/>
      <c r="U74" s="373"/>
      <c r="V74" s="373"/>
      <c r="W74" s="373"/>
      <c r="X74" s="373"/>
    </row>
    <row r="75" spans="3:24" ht="17.5" hidden="1">
      <c r="C75" s="373"/>
      <c r="D75" s="373"/>
      <c r="J75" s="373"/>
      <c r="K75" s="373"/>
      <c r="L75" s="373"/>
      <c r="M75" s="373"/>
      <c r="N75" s="373"/>
      <c r="O75" s="373"/>
      <c r="P75" s="373"/>
      <c r="Q75" s="373"/>
      <c r="R75" s="373"/>
      <c r="S75" s="373"/>
      <c r="T75" s="373"/>
      <c r="U75" s="373"/>
      <c r="V75" s="373"/>
      <c r="W75" s="373"/>
      <c r="X75" s="373"/>
    </row>
    <row r="76" spans="3:24" ht="17.5" hidden="1">
      <c r="C76" s="373"/>
      <c r="D76" s="373"/>
      <c r="J76" s="373"/>
      <c r="K76" s="373"/>
      <c r="L76" s="373"/>
      <c r="M76" s="373"/>
      <c r="N76" s="373"/>
      <c r="O76" s="373"/>
      <c r="P76" s="373"/>
      <c r="Q76" s="373"/>
      <c r="R76" s="373"/>
      <c r="S76" s="373"/>
      <c r="T76" s="373"/>
      <c r="U76" s="373"/>
      <c r="V76" s="373"/>
      <c r="W76" s="373"/>
      <c r="X76" s="373"/>
    </row>
    <row r="77" spans="3:24" ht="17.5" hidden="1">
      <c r="C77" s="373"/>
      <c r="D77" s="373"/>
      <c r="J77" s="373"/>
      <c r="K77" s="373"/>
      <c r="L77" s="373"/>
      <c r="M77" s="373"/>
      <c r="N77" s="373"/>
      <c r="O77" s="373"/>
      <c r="P77" s="373"/>
      <c r="Q77" s="373"/>
      <c r="R77" s="373"/>
      <c r="S77" s="373"/>
      <c r="T77" s="373"/>
      <c r="U77" s="373"/>
      <c r="V77" s="373"/>
      <c r="W77" s="373"/>
      <c r="X77" s="373"/>
    </row>
    <row r="78" spans="3:24" ht="17.5" hidden="1">
      <c r="C78" s="373"/>
      <c r="D78" s="373"/>
      <c r="J78" s="373"/>
      <c r="K78" s="373"/>
      <c r="L78" s="373"/>
      <c r="M78" s="373"/>
      <c r="N78" s="373"/>
      <c r="O78" s="373"/>
      <c r="P78" s="373"/>
      <c r="Q78" s="373"/>
      <c r="R78" s="373"/>
      <c r="S78" s="373"/>
      <c r="T78" s="373"/>
      <c r="U78" s="373"/>
      <c r="V78" s="373"/>
      <c r="W78" s="373"/>
      <c r="X78" s="373"/>
    </row>
    <row r="79" spans="3:24" ht="17.5" hidden="1">
      <c r="C79" s="373"/>
      <c r="D79" s="373"/>
      <c r="J79" s="373"/>
      <c r="K79" s="373"/>
      <c r="L79" s="373"/>
      <c r="M79" s="373"/>
      <c r="N79" s="373"/>
      <c r="O79" s="373"/>
      <c r="P79" s="373"/>
      <c r="Q79" s="373"/>
      <c r="R79" s="373"/>
      <c r="S79" s="373"/>
      <c r="T79" s="373"/>
      <c r="U79" s="373"/>
      <c r="V79" s="373"/>
      <c r="W79" s="373"/>
      <c r="X79" s="373"/>
    </row>
    <row r="80" spans="3:24" ht="17.5" hidden="1">
      <c r="C80" s="373"/>
      <c r="D80" s="373"/>
      <c r="J80" s="373"/>
      <c r="K80" s="373"/>
      <c r="L80" s="373"/>
      <c r="M80" s="373"/>
      <c r="N80" s="373"/>
      <c r="O80" s="373"/>
      <c r="P80" s="373"/>
      <c r="Q80" s="373"/>
      <c r="R80" s="373"/>
      <c r="S80" s="373"/>
      <c r="T80" s="373"/>
      <c r="U80" s="373"/>
      <c r="V80" s="373"/>
      <c r="W80" s="373"/>
      <c r="X80" s="373"/>
    </row>
    <row r="81" spans="3:24" ht="17.5" hidden="1">
      <c r="C81" s="373"/>
      <c r="D81" s="373"/>
      <c r="J81" s="373"/>
      <c r="K81" s="373"/>
      <c r="L81" s="373"/>
      <c r="M81" s="373"/>
      <c r="N81" s="373"/>
      <c r="O81" s="373"/>
      <c r="P81" s="373"/>
      <c r="Q81" s="373"/>
      <c r="R81" s="373"/>
      <c r="S81" s="373"/>
      <c r="T81" s="373"/>
      <c r="U81" s="373"/>
      <c r="V81" s="373"/>
      <c r="W81" s="373"/>
      <c r="X81" s="373"/>
    </row>
    <row r="82" spans="3:24" ht="17.5" hidden="1">
      <c r="C82" s="373"/>
      <c r="D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73"/>
    </row>
    <row r="83" spans="3:24" ht="17.5" hidden="1">
      <c r="C83" s="373"/>
      <c r="D83" s="373"/>
      <c r="J83" s="373"/>
      <c r="K83" s="373"/>
      <c r="L83" s="373"/>
      <c r="M83" s="373"/>
      <c r="N83" s="373"/>
      <c r="O83" s="373"/>
      <c r="P83" s="373"/>
      <c r="Q83" s="373"/>
      <c r="R83" s="373"/>
      <c r="S83" s="373"/>
      <c r="T83" s="373"/>
      <c r="U83" s="373"/>
      <c r="V83" s="373"/>
      <c r="W83" s="373"/>
      <c r="X83" s="373"/>
    </row>
    <row r="84" spans="3:24" ht="17.5" hidden="1">
      <c r="C84" s="373"/>
      <c r="D84" s="373"/>
      <c r="J84" s="373"/>
      <c r="K84" s="373"/>
      <c r="L84" s="373"/>
      <c r="M84" s="373"/>
      <c r="N84" s="373"/>
      <c r="O84" s="373"/>
      <c r="P84" s="373"/>
      <c r="Q84" s="373"/>
      <c r="R84" s="373"/>
      <c r="S84" s="373"/>
      <c r="T84" s="373"/>
      <c r="U84" s="373"/>
      <c r="V84" s="373"/>
      <c r="W84" s="373"/>
      <c r="X84" s="373"/>
    </row>
    <row r="85" spans="3:24" ht="17.5" hidden="1">
      <c r="C85" s="373"/>
      <c r="D85" s="373"/>
      <c r="J85" s="373"/>
      <c r="K85" s="373"/>
      <c r="L85" s="373"/>
      <c r="M85" s="373"/>
      <c r="N85" s="373"/>
      <c r="O85" s="373"/>
      <c r="P85" s="373"/>
      <c r="Q85" s="373"/>
      <c r="R85" s="373"/>
      <c r="S85" s="373"/>
      <c r="T85" s="373"/>
      <c r="U85" s="373"/>
      <c r="V85" s="373"/>
      <c r="W85" s="373"/>
      <c r="X85" s="373"/>
    </row>
    <row r="86" spans="3:24" ht="17.5" hidden="1">
      <c r="C86" s="373"/>
      <c r="D86" s="373"/>
      <c r="J86" s="373"/>
      <c r="K86" s="373"/>
      <c r="L86" s="373"/>
      <c r="M86" s="373"/>
      <c r="N86" s="373"/>
      <c r="O86" s="373"/>
      <c r="P86" s="373"/>
      <c r="Q86" s="373"/>
      <c r="R86" s="373"/>
      <c r="S86" s="373"/>
      <c r="T86" s="373"/>
      <c r="U86" s="373"/>
      <c r="V86" s="373"/>
      <c r="W86" s="373"/>
      <c r="X86" s="373"/>
    </row>
    <row r="87" spans="3:24" ht="17.5" hidden="1">
      <c r="C87" s="373"/>
      <c r="D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</row>
    <row r="88" spans="3:24" ht="17.5" hidden="1">
      <c r="C88" s="373"/>
      <c r="D88" s="373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</row>
    <row r="89" spans="3:24" ht="17.5" hidden="1">
      <c r="C89" s="373"/>
      <c r="D89" s="373"/>
      <c r="J89" s="373"/>
      <c r="K89" s="373"/>
      <c r="L89" s="373"/>
      <c r="M89" s="373"/>
      <c r="N89" s="373"/>
      <c r="O89" s="373"/>
      <c r="P89" s="373"/>
      <c r="Q89" s="373"/>
      <c r="R89" s="373"/>
      <c r="S89" s="373"/>
      <c r="T89" s="373"/>
      <c r="U89" s="373"/>
      <c r="V89" s="373"/>
      <c r="W89" s="373"/>
      <c r="X89" s="373"/>
    </row>
  </sheetData>
  <mergeCells count="12">
    <mergeCell ref="B2:B5"/>
    <mergeCell ref="B9:H9"/>
    <mergeCell ref="B10:B11"/>
    <mergeCell ref="C10:D10"/>
    <mergeCell ref="E10:F10"/>
    <mergeCell ref="G10:H10"/>
    <mergeCell ref="B23:C23"/>
    <mergeCell ref="B29:H29"/>
    <mergeCell ref="B30:B31"/>
    <mergeCell ref="C30:D30"/>
    <mergeCell ref="E30:F30"/>
    <mergeCell ref="G30:H30"/>
  </mergeCells>
  <hyperlinks>
    <hyperlink ref="F3" location="Menu!A1" display="→Menu←" xr:uid="{2F1942B1-34E6-4259-AB38-8AE4D937F5B7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9FC62-339E-4E6D-ACF5-57DD34575B34}">
  <sheetPr codeName="Planilha42"/>
  <dimension ref="A1:AD59"/>
  <sheetViews>
    <sheetView showGridLines="0" zoomScale="80" zoomScaleNormal="80" workbookViewId="0">
      <pane xSplit="1" ySplit="7" topLeftCell="B8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0" defaultRowHeight="12.5"/>
  <cols>
    <col min="1" max="2" width="2.1796875" style="213" customWidth="1"/>
    <col min="3" max="3" width="13.26953125" style="213" customWidth="1"/>
    <col min="4" max="4" width="14.453125" style="213" customWidth="1"/>
    <col min="5" max="5" width="16.54296875" style="213" customWidth="1"/>
    <col min="6" max="7" width="13.81640625" style="213" customWidth="1"/>
    <col min="8" max="8" width="13.81640625" style="214" customWidth="1"/>
    <col min="9" max="9" width="16.54296875" style="947" customWidth="1"/>
    <col min="10" max="10" width="16.453125" style="214" customWidth="1"/>
    <col min="11" max="12" width="8.81640625" style="213" customWidth="1"/>
    <col min="13" max="30" width="0" style="213" hidden="1" customWidth="1"/>
    <col min="31" max="16384" width="8.81640625" style="213" hidden="1"/>
  </cols>
  <sheetData>
    <row r="1" spans="1:26" s="366" customFormat="1" ht="3.65" customHeight="1" thickBot="1">
      <c r="D1" s="367"/>
      <c r="E1" s="367"/>
      <c r="F1" s="367"/>
      <c r="G1" s="367"/>
      <c r="H1" s="367"/>
      <c r="I1" s="940"/>
      <c r="J1" s="367"/>
      <c r="K1" s="367"/>
    </row>
    <row r="2" spans="1:26" s="208" customFormat="1" ht="14">
      <c r="A2" s="210"/>
      <c r="B2" s="210"/>
      <c r="C2" s="1488" t="e" vm="1">
        <v>#VALUE!</v>
      </c>
      <c r="D2" s="230"/>
      <c r="E2" s="230"/>
      <c r="F2" s="230"/>
      <c r="G2" s="230"/>
      <c r="H2" s="230"/>
      <c r="I2" s="941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3"/>
    </row>
    <row r="3" spans="1:26" s="208" customFormat="1" ht="14">
      <c r="A3" s="210"/>
      <c r="B3" s="210"/>
      <c r="C3" s="1489"/>
      <c r="D3" s="234" t="s">
        <v>775</v>
      </c>
      <c r="E3" s="241">
        <f>Menu!$D$3</f>
        <v>46203</v>
      </c>
      <c r="F3" s="234"/>
      <c r="G3" s="942" t="s">
        <v>989</v>
      </c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5"/>
    </row>
    <row r="4" spans="1:26" s="208" customFormat="1" ht="14">
      <c r="A4" s="210"/>
      <c r="B4" s="210"/>
      <c r="C4" s="1489"/>
      <c r="D4" s="234" t="s">
        <v>830</v>
      </c>
      <c r="E4" s="242" t="str">
        <f>Menu!$D$4</f>
        <v>2T26</v>
      </c>
      <c r="F4" s="234"/>
      <c r="G4" s="234"/>
      <c r="H4" s="236"/>
      <c r="I4" s="943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5"/>
    </row>
    <row r="5" spans="1:26" s="208" customFormat="1" ht="16" thickBot="1">
      <c r="A5" s="210"/>
      <c r="B5" s="210"/>
      <c r="C5" s="1490"/>
      <c r="D5" s="237"/>
      <c r="E5" s="237"/>
      <c r="F5" s="237"/>
      <c r="G5" s="237"/>
      <c r="H5" s="237"/>
      <c r="I5" s="944"/>
      <c r="J5" s="238"/>
      <c r="K5" s="238"/>
      <c r="L5" s="254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9"/>
    </row>
    <row r="6" spans="1:26" s="366" customFormat="1" ht="17.5">
      <c r="I6" s="945"/>
    </row>
    <row r="7" spans="1:26" s="366" customFormat="1" ht="15" customHeight="1">
      <c r="C7" s="368" t="str">
        <f>"Proventos Exercício Social "&amp;YEAR($E$3)</f>
        <v>Proventos Exercício Social 2026</v>
      </c>
      <c r="D7" s="369"/>
      <c r="E7" s="369"/>
      <c r="F7" s="369" t="s">
        <v>1565</v>
      </c>
      <c r="G7" s="369"/>
      <c r="H7" s="369"/>
      <c r="I7" s="946"/>
      <c r="J7" s="369"/>
      <c r="K7" s="369"/>
    </row>
    <row r="9" spans="1:26" ht="18" customHeight="1" thickBot="1">
      <c r="C9" s="1552" t="s">
        <v>1109</v>
      </c>
      <c r="D9" s="1552" t="s">
        <v>883</v>
      </c>
      <c r="E9" s="1552" t="s">
        <v>885</v>
      </c>
      <c r="F9" s="1552" t="s">
        <v>1379</v>
      </c>
      <c r="G9" s="1578"/>
      <c r="H9" s="1650"/>
      <c r="I9" s="1552" t="s">
        <v>1114</v>
      </c>
      <c r="J9" s="1550" t="s">
        <v>886</v>
      </c>
    </row>
    <row r="10" spans="1:26" ht="18" customHeight="1">
      <c r="C10" s="1552"/>
      <c r="D10" s="1552"/>
      <c r="E10" s="1552"/>
      <c r="F10" s="1166" t="s">
        <v>1376</v>
      </c>
      <c r="G10" s="1166" t="s">
        <v>1377</v>
      </c>
      <c r="H10" s="1166" t="s">
        <v>1378</v>
      </c>
      <c r="I10" s="1552"/>
      <c r="J10" s="1641"/>
    </row>
    <row r="11" spans="1:26" ht="18" customHeight="1">
      <c r="C11" s="1642" t="s">
        <v>1110</v>
      </c>
      <c r="D11" s="1644">
        <v>45929</v>
      </c>
      <c r="E11" s="1646" t="s">
        <v>1568</v>
      </c>
      <c r="F11" s="1161">
        <v>45960</v>
      </c>
      <c r="G11" s="1161">
        <v>45961</v>
      </c>
      <c r="H11" s="1161">
        <v>45989</v>
      </c>
      <c r="I11" s="939">
        <f>148248084.52/10^6</f>
        <v>148.24808452000002</v>
      </c>
      <c r="J11" s="948">
        <f>I11*10^6/'Composição Acionária'!$C$26</f>
        <v>0.22499900000501455</v>
      </c>
    </row>
    <row r="12" spans="1:26" ht="18" customHeight="1">
      <c r="C12" s="1642"/>
      <c r="D12" s="1644"/>
      <c r="E12" s="1646"/>
      <c r="F12" s="1162">
        <v>45985</v>
      </c>
      <c r="G12" s="1162">
        <v>45986</v>
      </c>
      <c r="H12" s="1162">
        <v>46003</v>
      </c>
      <c r="I12" s="939">
        <f>148248084.52/10^6</f>
        <v>148.24808452000002</v>
      </c>
      <c r="J12" s="948">
        <f>I12*10^6/'Composição Acionária'!$C$26</f>
        <v>0.22499900000501455</v>
      </c>
    </row>
    <row r="13" spans="1:26" ht="18" customHeight="1" thickBot="1">
      <c r="C13" s="1643"/>
      <c r="D13" s="1645"/>
      <c r="E13" s="1647"/>
      <c r="F13" s="1165">
        <v>46008</v>
      </c>
      <c r="G13" s="1165">
        <v>46009</v>
      </c>
      <c r="H13" s="1165">
        <v>46021</v>
      </c>
      <c r="I13" s="939">
        <f>148248084.52/10^6</f>
        <v>148.24808452000002</v>
      </c>
      <c r="J13" s="948">
        <f>I13*10^6/'Composição Acionária'!$C$26</f>
        <v>0.22499900000501455</v>
      </c>
    </row>
    <row r="14" spans="1:26" s="487" customFormat="1" ht="18" customHeight="1" thickBot="1">
      <c r="C14" s="213"/>
      <c r="D14" s="213"/>
      <c r="E14" s="213"/>
      <c r="F14" s="213"/>
      <c r="G14" s="213"/>
      <c r="H14" s="214"/>
      <c r="I14" s="1216">
        <f>SUM(I11:I13)</f>
        <v>444.74425356000006</v>
      </c>
      <c r="J14" s="1217">
        <f>SUM(J11:J13)</f>
        <v>0.67499700001504359</v>
      </c>
      <c r="L14" s="213"/>
    </row>
    <row r="15" spans="1:26">
      <c r="D15" s="735"/>
      <c r="E15" s="735"/>
      <c r="F15" s="735"/>
      <c r="G15" s="735"/>
      <c r="I15" s="213"/>
      <c r="J15" s="769"/>
      <c r="K15" s="947"/>
      <c r="M15" s="735"/>
      <c r="N15" s="735"/>
    </row>
    <row r="16" spans="1:26" ht="18" customHeight="1" thickBot="1">
      <c r="C16" s="1552" t="s">
        <v>889</v>
      </c>
      <c r="D16" s="1552" t="s">
        <v>890</v>
      </c>
      <c r="E16" s="1550" t="s">
        <v>892</v>
      </c>
      <c r="F16" s="1548" t="s">
        <v>1380</v>
      </c>
      <c r="G16" s="1549"/>
      <c r="H16" s="1574"/>
      <c r="I16" s="1552" t="s">
        <v>1384</v>
      </c>
      <c r="J16" s="1552" t="s">
        <v>893</v>
      </c>
    </row>
    <row r="17" spans="3:15" ht="18" customHeight="1">
      <c r="C17" s="1552"/>
      <c r="D17" s="1552"/>
      <c r="E17" s="1641"/>
      <c r="F17" s="1160" t="s">
        <v>1381</v>
      </c>
      <c r="G17" s="1160" t="s">
        <v>1382</v>
      </c>
      <c r="H17" s="355" t="s">
        <v>1383</v>
      </c>
      <c r="I17" s="1552"/>
      <c r="J17" s="1640"/>
    </row>
    <row r="18" spans="3:15" s="487" customFormat="1" ht="15.65" customHeight="1">
      <c r="C18" s="1642" t="s">
        <v>1116</v>
      </c>
      <c r="D18" s="1648">
        <v>45929</v>
      </c>
      <c r="E18" s="1646" t="s">
        <v>1569</v>
      </c>
      <c r="F18" s="1167">
        <f t="shared" ref="F18:J20" si="0">F11</f>
        <v>45960</v>
      </c>
      <c r="G18" s="1167">
        <f t="shared" si="0"/>
        <v>45961</v>
      </c>
      <c r="H18" s="1167">
        <f t="shared" si="0"/>
        <v>45989</v>
      </c>
      <c r="I18" s="939">
        <f t="shared" si="0"/>
        <v>148.24808452000002</v>
      </c>
      <c r="J18" s="948">
        <f t="shared" si="0"/>
        <v>0.22499900000501455</v>
      </c>
    </row>
    <row r="19" spans="3:15" ht="15.5">
      <c r="C19" s="1642"/>
      <c r="D19" s="1648"/>
      <c r="E19" s="1646"/>
      <c r="F19" s="1168">
        <f t="shared" si="0"/>
        <v>45985</v>
      </c>
      <c r="G19" s="1168">
        <f t="shared" si="0"/>
        <v>45986</v>
      </c>
      <c r="H19" s="1168">
        <f t="shared" si="0"/>
        <v>46003</v>
      </c>
      <c r="I19" s="939">
        <f t="shared" si="0"/>
        <v>148.24808452000002</v>
      </c>
      <c r="J19" s="948">
        <f t="shared" si="0"/>
        <v>0.22499900000501455</v>
      </c>
      <c r="N19" s="735"/>
      <c r="O19" s="735"/>
    </row>
    <row r="20" spans="3:15" ht="16" thickBot="1">
      <c r="C20" s="1643"/>
      <c r="D20" s="1649"/>
      <c r="E20" s="1647"/>
      <c r="F20" s="1169">
        <f t="shared" si="0"/>
        <v>46008</v>
      </c>
      <c r="G20" s="1169">
        <f t="shared" si="0"/>
        <v>46009</v>
      </c>
      <c r="H20" s="1169">
        <f t="shared" si="0"/>
        <v>46021</v>
      </c>
      <c r="I20" s="939">
        <f t="shared" si="0"/>
        <v>148.24808452000002</v>
      </c>
      <c r="J20" s="948">
        <f t="shared" si="0"/>
        <v>0.22499900000501455</v>
      </c>
      <c r="N20" s="735"/>
      <c r="O20" s="735"/>
    </row>
    <row r="21" spans="3:15" ht="16" thickBot="1">
      <c r="I21" s="1163">
        <f>I14</f>
        <v>444.74425356000006</v>
      </c>
      <c r="J21" s="1164">
        <f>J14</f>
        <v>0.67499700001504359</v>
      </c>
      <c r="N21" s="735"/>
      <c r="O21" s="735"/>
    </row>
    <row r="22" spans="3:15">
      <c r="D22" s="735"/>
      <c r="E22" s="735"/>
      <c r="F22" s="735"/>
      <c r="G22" s="735"/>
      <c r="M22" s="735"/>
      <c r="N22" s="735"/>
    </row>
    <row r="23" spans="3:15" ht="18">
      <c r="C23" s="368" t="str">
        <f>"Proventos Exercício Social "&amp;YEAR($E$3)</f>
        <v>Proventos Exercício Social 2026</v>
      </c>
      <c r="D23" s="369"/>
      <c r="E23" s="369"/>
      <c r="F23" s="369" t="s">
        <v>1566</v>
      </c>
      <c r="G23" s="369"/>
      <c r="H23" s="369"/>
      <c r="I23" s="946"/>
      <c r="J23" s="369"/>
      <c r="M23" s="735"/>
      <c r="N23" s="735"/>
    </row>
    <row r="24" spans="3:15">
      <c r="M24" s="735"/>
      <c r="N24" s="735"/>
    </row>
    <row r="25" spans="3:15" ht="16" thickBot="1">
      <c r="C25" s="1552" t="s">
        <v>1109</v>
      </c>
      <c r="D25" s="1552" t="s">
        <v>883</v>
      </c>
      <c r="E25" s="1552" t="s">
        <v>885</v>
      </c>
      <c r="F25" s="1552" t="s">
        <v>1379</v>
      </c>
      <c r="G25" s="1578"/>
      <c r="H25" s="1650"/>
      <c r="I25" s="1552" t="s">
        <v>1114</v>
      </c>
      <c r="J25" s="1550" t="s">
        <v>886</v>
      </c>
      <c r="M25" s="735"/>
      <c r="N25" s="735"/>
    </row>
    <row r="26" spans="3:15" ht="15.5">
      <c r="C26" s="1552"/>
      <c r="D26" s="1552"/>
      <c r="E26" s="1552"/>
      <c r="F26" s="1166" t="s">
        <v>1376</v>
      </c>
      <c r="G26" s="1166" t="s">
        <v>1377</v>
      </c>
      <c r="H26" s="1166" t="s">
        <v>1378</v>
      </c>
      <c r="I26" s="1552"/>
      <c r="J26" s="1641"/>
      <c r="M26" s="735"/>
      <c r="N26" s="735"/>
    </row>
    <row r="27" spans="3:15" ht="15.5">
      <c r="C27" s="1642" t="s">
        <v>1110</v>
      </c>
      <c r="D27" s="1644">
        <v>46010</v>
      </c>
      <c r="E27" s="1646" t="s">
        <v>1568</v>
      </c>
      <c r="F27" s="1161">
        <v>46020</v>
      </c>
      <c r="G27" s="1161">
        <v>46021</v>
      </c>
      <c r="H27" s="1161">
        <v>46050</v>
      </c>
      <c r="I27" s="939">
        <f>165085188.47/10^6</f>
        <v>165.08518846999999</v>
      </c>
      <c r="J27" s="948">
        <f>I27*10^6/'Composição Acionária'!$C$26</f>
        <v>0.25055300000438319</v>
      </c>
      <c r="M27" s="735"/>
      <c r="N27" s="735"/>
    </row>
    <row r="28" spans="3:15" ht="15.5">
      <c r="C28" s="1642"/>
      <c r="D28" s="1644"/>
      <c r="E28" s="1646"/>
      <c r="F28" s="1162">
        <v>46051</v>
      </c>
      <c r="G28" s="1162">
        <v>46052</v>
      </c>
      <c r="H28" s="1162">
        <v>46078</v>
      </c>
      <c r="I28" s="939">
        <f>165085188.47/10^6</f>
        <v>165.08518846999999</v>
      </c>
      <c r="J28" s="948">
        <f>I28*10^6/'Composição Acionária'!$C$26</f>
        <v>0.25055300000438319</v>
      </c>
      <c r="M28" s="735"/>
      <c r="N28" s="735"/>
    </row>
    <row r="29" spans="3:15" ht="16" thickBot="1">
      <c r="C29" s="1643"/>
      <c r="D29" s="1645"/>
      <c r="E29" s="1647"/>
      <c r="F29" s="1165">
        <v>46079</v>
      </c>
      <c r="G29" s="1165">
        <v>46080</v>
      </c>
      <c r="H29" s="1165">
        <v>46112</v>
      </c>
      <c r="I29" s="939">
        <f>165085188.47/10^6</f>
        <v>165.08518846999999</v>
      </c>
      <c r="J29" s="948">
        <f>I29*10^6/'Composição Acionária'!$C$26</f>
        <v>0.25055300000438319</v>
      </c>
      <c r="M29" s="735"/>
      <c r="N29" s="735"/>
    </row>
    <row r="30" spans="3:15" ht="16" thickBot="1">
      <c r="I30" s="1163">
        <f>SUM(I27:I29)</f>
        <v>495.25556540999997</v>
      </c>
      <c r="J30" s="1164">
        <f>SUM(J27:J29)</f>
        <v>0.75165900001314956</v>
      </c>
      <c r="M30" s="735"/>
      <c r="N30" s="735"/>
    </row>
    <row r="31" spans="3:15">
      <c r="D31" s="735"/>
      <c r="E31" s="735"/>
      <c r="F31" s="735"/>
      <c r="G31" s="735"/>
      <c r="I31" s="213"/>
      <c r="J31" s="769"/>
      <c r="M31" s="735"/>
      <c r="N31" s="735"/>
    </row>
    <row r="32" spans="3:15" ht="16" thickBot="1">
      <c r="C32" s="1552" t="s">
        <v>889</v>
      </c>
      <c r="D32" s="1552" t="s">
        <v>890</v>
      </c>
      <c r="E32" s="1550" t="s">
        <v>892</v>
      </c>
      <c r="F32" s="1548" t="s">
        <v>1380</v>
      </c>
      <c r="G32" s="1549"/>
      <c r="H32" s="1574"/>
      <c r="I32" s="1552" t="s">
        <v>1384</v>
      </c>
      <c r="J32" s="1552" t="s">
        <v>893</v>
      </c>
      <c r="M32" s="735"/>
      <c r="N32" s="735"/>
    </row>
    <row r="33" spans="3:14" ht="15.5">
      <c r="C33" s="1552"/>
      <c r="D33" s="1552"/>
      <c r="E33" s="1641"/>
      <c r="F33" s="1160" t="s">
        <v>1381</v>
      </c>
      <c r="G33" s="1160" t="s">
        <v>1382</v>
      </c>
      <c r="H33" s="355" t="s">
        <v>1383</v>
      </c>
      <c r="I33" s="1552"/>
      <c r="J33" s="1640"/>
      <c r="M33" s="735"/>
      <c r="N33" s="735"/>
    </row>
    <row r="34" spans="3:14" ht="15.5">
      <c r="C34" s="1642" t="s">
        <v>1116</v>
      </c>
      <c r="D34" s="1648">
        <v>46010</v>
      </c>
      <c r="E34" s="1646" t="s">
        <v>1569</v>
      </c>
      <c r="F34" s="1167">
        <f t="shared" ref="F34:J34" si="1">F27</f>
        <v>46020</v>
      </c>
      <c r="G34" s="1167">
        <f t="shared" si="1"/>
        <v>46021</v>
      </c>
      <c r="H34" s="1167">
        <f t="shared" si="1"/>
        <v>46050</v>
      </c>
      <c r="I34" s="939">
        <f t="shared" si="1"/>
        <v>165.08518846999999</v>
      </c>
      <c r="J34" s="948">
        <f t="shared" si="1"/>
        <v>0.25055300000438319</v>
      </c>
      <c r="M34" s="735"/>
      <c r="N34" s="735"/>
    </row>
    <row r="35" spans="3:14" ht="15.5">
      <c r="C35" s="1642"/>
      <c r="D35" s="1648"/>
      <c r="E35" s="1646"/>
      <c r="F35" s="1168">
        <f t="shared" ref="F35:J35" si="2">F28</f>
        <v>46051</v>
      </c>
      <c r="G35" s="1168">
        <f t="shared" si="2"/>
        <v>46052</v>
      </c>
      <c r="H35" s="1168">
        <f t="shared" si="2"/>
        <v>46078</v>
      </c>
      <c r="I35" s="939">
        <f t="shared" si="2"/>
        <v>165.08518846999999</v>
      </c>
      <c r="J35" s="948">
        <f t="shared" si="2"/>
        <v>0.25055300000438319</v>
      </c>
      <c r="M35" s="735"/>
      <c r="N35" s="735"/>
    </row>
    <row r="36" spans="3:14" ht="16" thickBot="1">
      <c r="C36" s="1643"/>
      <c r="D36" s="1649"/>
      <c r="E36" s="1647"/>
      <c r="F36" s="1169">
        <f t="shared" ref="F36:J36" si="3">F29</f>
        <v>46079</v>
      </c>
      <c r="G36" s="1169">
        <f t="shared" si="3"/>
        <v>46080</v>
      </c>
      <c r="H36" s="1169">
        <f t="shared" si="3"/>
        <v>46112</v>
      </c>
      <c r="I36" s="939">
        <f t="shared" si="3"/>
        <v>165.08518846999999</v>
      </c>
      <c r="J36" s="948">
        <f t="shared" si="3"/>
        <v>0.25055300000438319</v>
      </c>
      <c r="M36" s="735"/>
      <c r="N36" s="735"/>
    </row>
    <row r="37" spans="3:14" ht="16" thickBot="1">
      <c r="I37" s="1163">
        <f>I30</f>
        <v>495.25556540999997</v>
      </c>
      <c r="J37" s="1164">
        <f>J30</f>
        <v>0.75165900001314956</v>
      </c>
      <c r="M37" s="735"/>
      <c r="N37" s="735"/>
    </row>
    <row r="38" spans="3:14">
      <c r="D38" s="735"/>
      <c r="E38" s="735"/>
      <c r="F38" s="735"/>
      <c r="G38" s="735"/>
      <c r="M38" s="735"/>
      <c r="N38" s="735"/>
    </row>
    <row r="39" spans="3:14" ht="18">
      <c r="C39" s="368" t="str">
        <f>"Proventos Exercício Social "&amp;YEAR($E$3)</f>
        <v>Proventos Exercício Social 2026</v>
      </c>
      <c r="D39" s="369"/>
      <c r="E39" s="369"/>
      <c r="F39" s="369" t="s">
        <v>1567</v>
      </c>
      <c r="G39" s="369"/>
      <c r="H39" s="369"/>
      <c r="I39" s="946"/>
      <c r="J39" s="369"/>
      <c r="M39" s="735"/>
      <c r="N39" s="735"/>
    </row>
    <row r="40" spans="3:14">
      <c r="M40" s="735"/>
      <c r="N40" s="735"/>
    </row>
    <row r="41" spans="3:14" ht="15.5">
      <c r="C41" s="1651" t="s">
        <v>1109</v>
      </c>
      <c r="D41" s="1651" t="s">
        <v>883</v>
      </c>
      <c r="E41" s="1651" t="s">
        <v>885</v>
      </c>
      <c r="F41" s="1651" t="s">
        <v>1379</v>
      </c>
      <c r="G41" s="1651"/>
      <c r="H41" s="1651"/>
      <c r="I41" s="1651" t="s">
        <v>1114</v>
      </c>
      <c r="J41" s="1651" t="s">
        <v>1570</v>
      </c>
      <c r="M41" s="735"/>
      <c r="N41" s="735"/>
    </row>
    <row r="42" spans="3:14" ht="15.5">
      <c r="C42" s="1651"/>
      <c r="D42" s="1651"/>
      <c r="E42" s="1651"/>
      <c r="F42" s="1348" t="s">
        <v>1376</v>
      </c>
      <c r="G42" s="1348" t="s">
        <v>1377</v>
      </c>
      <c r="H42" s="1348" t="s">
        <v>1378</v>
      </c>
      <c r="I42" s="1651"/>
      <c r="J42" s="1651"/>
      <c r="M42" s="735"/>
      <c r="N42" s="735"/>
    </row>
    <row r="43" spans="3:14" ht="15.5">
      <c r="C43" s="1652" t="s">
        <v>887</v>
      </c>
      <c r="D43" s="1653">
        <v>46077</v>
      </c>
      <c r="E43" s="1654" t="s">
        <v>1568</v>
      </c>
      <c r="F43" s="1349">
        <v>46093</v>
      </c>
      <c r="G43" s="1349">
        <v>46094</v>
      </c>
      <c r="H43" s="1655">
        <v>46141</v>
      </c>
      <c r="I43" s="1350">
        <f>93107458.57/10^6</f>
        <v>93.107458569999991</v>
      </c>
      <c r="J43" s="1351">
        <f>I43*10^6/'Composição Acionária'!$C$26</f>
        <v>0.14131099999765662</v>
      </c>
      <c r="M43" s="735"/>
      <c r="N43" s="735"/>
    </row>
    <row r="44" spans="3:14" ht="15.5">
      <c r="C44" s="1652"/>
      <c r="D44" s="1653"/>
      <c r="E44" s="1654"/>
      <c r="F44" s="1349">
        <v>46114</v>
      </c>
      <c r="G44" s="1349">
        <v>46118</v>
      </c>
      <c r="H44" s="1656"/>
      <c r="I44" s="1350">
        <f>93107458.57/10^6</f>
        <v>93.107458569999991</v>
      </c>
      <c r="J44" s="1351">
        <f>I44*10^6/'Composição Acionária'!$C$26</f>
        <v>0.14131099999765662</v>
      </c>
      <c r="M44" s="735"/>
      <c r="N44" s="735"/>
    </row>
    <row r="45" spans="3:14" ht="15.5">
      <c r="C45" s="1652"/>
      <c r="D45" s="1653"/>
      <c r="E45" s="1654"/>
      <c r="F45" s="1349">
        <v>46129</v>
      </c>
      <c r="G45" s="1349">
        <v>46132</v>
      </c>
      <c r="H45" s="1657"/>
      <c r="I45" s="1350">
        <f>93107458.57/10^6</f>
        <v>93.107458569999991</v>
      </c>
      <c r="J45" s="1351">
        <f>I45*10^6/'Composição Acionária'!$C$26</f>
        <v>0.14131099999765662</v>
      </c>
      <c r="M45" s="735"/>
      <c r="N45" s="735"/>
    </row>
    <row r="46" spans="3:14" ht="15.5">
      <c r="I46" s="1352">
        <f>SUM(I43:I45)</f>
        <v>279.32237570999996</v>
      </c>
      <c r="J46" s="1353">
        <f>SUM(J43:J45)</f>
        <v>0.42393299999296985</v>
      </c>
      <c r="M46" s="735"/>
      <c r="N46" s="735"/>
    </row>
    <row r="47" spans="3:14">
      <c r="D47" s="735"/>
      <c r="E47" s="735"/>
      <c r="F47" s="735"/>
      <c r="G47" s="735"/>
      <c r="I47" s="213"/>
      <c r="J47" s="769"/>
      <c r="M47" s="735"/>
      <c r="N47" s="735"/>
    </row>
    <row r="48" spans="3:14" ht="15.5">
      <c r="C48" s="1651" t="s">
        <v>889</v>
      </c>
      <c r="D48" s="1651" t="s">
        <v>890</v>
      </c>
      <c r="E48" s="1651" t="s">
        <v>892</v>
      </c>
      <c r="F48" s="1651" t="s">
        <v>1380</v>
      </c>
      <c r="G48" s="1651"/>
      <c r="H48" s="1651"/>
      <c r="I48" s="1651" t="s">
        <v>1384</v>
      </c>
      <c r="J48" s="1651" t="s">
        <v>893</v>
      </c>
      <c r="M48" s="735"/>
      <c r="N48" s="735"/>
    </row>
    <row r="49" spans="3:14" ht="15.5">
      <c r="C49" s="1651"/>
      <c r="D49" s="1651"/>
      <c r="E49" s="1651"/>
      <c r="F49" s="1348" t="s">
        <v>1381</v>
      </c>
      <c r="G49" s="1348" t="s">
        <v>1382</v>
      </c>
      <c r="H49" s="1348" t="s">
        <v>1383</v>
      </c>
      <c r="I49" s="1651"/>
      <c r="J49" s="1651"/>
      <c r="M49" s="735"/>
      <c r="N49" s="735"/>
    </row>
    <row r="50" spans="3:14" ht="15.5">
      <c r="C50" s="1652" t="s">
        <v>931</v>
      </c>
      <c r="D50" s="1658">
        <v>46077</v>
      </c>
      <c r="E50" s="1654" t="s">
        <v>1569</v>
      </c>
      <c r="F50" s="1354">
        <f t="shared" ref="F50:J50" si="4">F43</f>
        <v>46093</v>
      </c>
      <c r="G50" s="1354">
        <f t="shared" si="4"/>
        <v>46094</v>
      </c>
      <c r="H50" s="1659">
        <f t="shared" si="4"/>
        <v>46141</v>
      </c>
      <c r="I50" s="1350">
        <f t="shared" si="4"/>
        <v>93.107458569999991</v>
      </c>
      <c r="J50" s="1351">
        <f t="shared" si="4"/>
        <v>0.14131099999765662</v>
      </c>
      <c r="M50" s="735"/>
      <c r="N50" s="735"/>
    </row>
    <row r="51" spans="3:14" ht="15.5">
      <c r="C51" s="1652"/>
      <c r="D51" s="1658"/>
      <c r="E51" s="1654"/>
      <c r="F51" s="1354">
        <f t="shared" ref="F51:J51" si="5">F44</f>
        <v>46114</v>
      </c>
      <c r="G51" s="1354">
        <f t="shared" si="5"/>
        <v>46118</v>
      </c>
      <c r="H51" s="1660"/>
      <c r="I51" s="1350">
        <f t="shared" si="5"/>
        <v>93.107458569999991</v>
      </c>
      <c r="J51" s="1351">
        <f t="shared" si="5"/>
        <v>0.14131099999765662</v>
      </c>
      <c r="M51" s="735"/>
      <c r="N51" s="735"/>
    </row>
    <row r="52" spans="3:14" ht="15.5">
      <c r="C52" s="1652"/>
      <c r="D52" s="1658"/>
      <c r="E52" s="1654"/>
      <c r="F52" s="1354">
        <f t="shared" ref="F52:J52" si="6">F45</f>
        <v>46129</v>
      </c>
      <c r="G52" s="1354">
        <f t="shared" si="6"/>
        <v>46132</v>
      </c>
      <c r="H52" s="1661"/>
      <c r="I52" s="1350">
        <f t="shared" si="6"/>
        <v>93.107458569999991</v>
      </c>
      <c r="J52" s="1351">
        <f t="shared" si="6"/>
        <v>0.14131099999765662</v>
      </c>
      <c r="M52" s="735"/>
      <c r="N52" s="735"/>
    </row>
    <row r="53" spans="3:14" ht="15.5">
      <c r="I53" s="1352">
        <f>I46</f>
        <v>279.32237570999996</v>
      </c>
      <c r="J53" s="1353">
        <f>J46</f>
        <v>0.42393299999296985</v>
      </c>
      <c r="M53" s="735"/>
      <c r="N53" s="735"/>
    </row>
    <row r="54" spans="3:14">
      <c r="D54" s="735"/>
      <c r="E54" s="735"/>
      <c r="F54" s="735"/>
      <c r="G54" s="735"/>
      <c r="M54" s="735"/>
      <c r="N54" s="735"/>
    </row>
    <row r="56" spans="3:14" ht="15.5">
      <c r="C56" s="355"/>
      <c r="D56" s="355" t="s">
        <v>1591</v>
      </c>
      <c r="E56" s="355" t="s">
        <v>1592</v>
      </c>
      <c r="F56" s="355" t="s">
        <v>1593</v>
      </c>
    </row>
    <row r="57" spans="3:14" ht="15.5">
      <c r="C57" s="939" t="s">
        <v>1594</v>
      </c>
      <c r="D57" s="939">
        <v>0.84</v>
      </c>
      <c r="E57" s="939">
        <v>0.72</v>
      </c>
      <c r="F57" s="939">
        <v>2.29</v>
      </c>
    </row>
    <row r="58" spans="3:14" ht="15.5">
      <c r="C58" s="939" t="s">
        <v>1595</v>
      </c>
      <c r="D58" s="939">
        <v>4</v>
      </c>
      <c r="E58" s="939">
        <v>5</v>
      </c>
      <c r="F58" s="939">
        <v>9</v>
      </c>
    </row>
    <row r="59" spans="3:14" ht="15.5">
      <c r="C59" s="1322" t="s">
        <v>1596</v>
      </c>
      <c r="D59" s="1322">
        <v>5.4999999999999997E-3</v>
      </c>
      <c r="E59" s="1322">
        <v>6.0000000000000001E-3</v>
      </c>
      <c r="F59" s="1322">
        <v>8.0000000000000002E-3</v>
      </c>
    </row>
  </sheetData>
  <mergeCells count="57">
    <mergeCell ref="J48:J49"/>
    <mergeCell ref="C50:C52"/>
    <mergeCell ref="D50:D52"/>
    <mergeCell ref="E50:E52"/>
    <mergeCell ref="C48:C49"/>
    <mergeCell ref="D48:D49"/>
    <mergeCell ref="E48:E49"/>
    <mergeCell ref="F48:H48"/>
    <mergeCell ref="I48:I49"/>
    <mergeCell ref="H50:H52"/>
    <mergeCell ref="F41:H41"/>
    <mergeCell ref="I41:I42"/>
    <mergeCell ref="J41:J42"/>
    <mergeCell ref="C43:C45"/>
    <mergeCell ref="D43:D45"/>
    <mergeCell ref="E43:E45"/>
    <mergeCell ref="H43:H45"/>
    <mergeCell ref="C34:C36"/>
    <mergeCell ref="D34:D36"/>
    <mergeCell ref="E34:E36"/>
    <mergeCell ref="C41:C42"/>
    <mergeCell ref="D41:D42"/>
    <mergeCell ref="E41:E42"/>
    <mergeCell ref="J25:J26"/>
    <mergeCell ref="C27:C29"/>
    <mergeCell ref="D27:D29"/>
    <mergeCell ref="E27:E29"/>
    <mergeCell ref="C32:C33"/>
    <mergeCell ref="D32:D33"/>
    <mergeCell ref="E32:E33"/>
    <mergeCell ref="F32:H32"/>
    <mergeCell ref="I32:I33"/>
    <mergeCell ref="J32:J33"/>
    <mergeCell ref="C25:C26"/>
    <mergeCell ref="D25:D26"/>
    <mergeCell ref="E25:E26"/>
    <mergeCell ref="F25:H25"/>
    <mergeCell ref="I25:I26"/>
    <mergeCell ref="C18:C20"/>
    <mergeCell ref="D18:D20"/>
    <mergeCell ref="E18:E20"/>
    <mergeCell ref="C2:C5"/>
    <mergeCell ref="F9:H9"/>
    <mergeCell ref="J16:J17"/>
    <mergeCell ref="C16:C17"/>
    <mergeCell ref="D16:D17"/>
    <mergeCell ref="J9:J10"/>
    <mergeCell ref="C9:C10"/>
    <mergeCell ref="D9:D10"/>
    <mergeCell ref="I9:I10"/>
    <mergeCell ref="E9:E10"/>
    <mergeCell ref="F16:H16"/>
    <mergeCell ref="I16:I17"/>
    <mergeCell ref="E16:E17"/>
    <mergeCell ref="C11:C13"/>
    <mergeCell ref="D11:D13"/>
    <mergeCell ref="E11:E13"/>
  </mergeCells>
  <hyperlinks>
    <hyperlink ref="G3" location="Menu!A1" display="→Menu←" xr:uid="{EA6C6816-9EA9-461B-AA6A-F26EEC2596B3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3ECE4-2320-4EDE-948D-69DA7875FEEF}">
  <sheetPr codeName="Planilha43"/>
  <dimension ref="A1:AJ161"/>
  <sheetViews>
    <sheetView showGridLines="0" topLeftCell="K1" zoomScale="70" zoomScaleNormal="70" workbookViewId="0">
      <pane ySplit="6" topLeftCell="A7" activePane="bottomLeft" state="frozen"/>
      <selection activeCell="N14" sqref="N14"/>
      <selection pane="bottomLeft" activeCell="N14" sqref="N14"/>
    </sheetView>
  </sheetViews>
  <sheetFormatPr defaultColWidth="8.81640625" defaultRowHeight="15.5" outlineLevelCol="1"/>
  <cols>
    <col min="1" max="1" width="10.81640625" style="753" hidden="1" customWidth="1" outlineLevel="1"/>
    <col min="2" max="2" width="16.1796875" style="3" bestFit="1" customWidth="1" collapsed="1"/>
    <col min="3" max="3" width="15.81640625" style="3" customWidth="1"/>
    <col min="4" max="4" width="15.1796875" style="3" customWidth="1"/>
    <col min="5" max="5" width="15.453125" style="309" customWidth="1"/>
    <col min="6" max="6" width="12.1796875" style="937" customWidth="1"/>
    <col min="7" max="7" width="15.453125" style="309" customWidth="1"/>
    <col min="8" max="8" width="13.54296875" style="3" customWidth="1"/>
    <col min="9" max="9" width="16.81640625" style="309" customWidth="1"/>
    <col min="10" max="10" width="14.1796875" style="3" bestFit="1" customWidth="1"/>
    <col min="11" max="11" width="14.453125" style="2" bestFit="1" customWidth="1"/>
    <col min="12" max="13" width="8.81640625" style="754" hidden="1" customWidth="1" outlineLevel="1"/>
    <col min="14" max="14" width="5.453125" style="2" customWidth="1" collapsed="1"/>
    <col min="15" max="15" width="19.81640625" style="3" bestFit="1" customWidth="1"/>
    <col min="16" max="16" width="15.54296875" style="3" bestFit="1" customWidth="1"/>
    <col min="17" max="17" width="12.81640625" style="3" customWidth="1"/>
    <col min="18" max="18" width="14.1796875" style="2" customWidth="1"/>
    <col min="19" max="20" width="17.1796875" style="2" customWidth="1"/>
    <col min="21" max="21" width="8.81640625" style="2"/>
    <col min="22" max="22" width="11.1796875" style="3" customWidth="1"/>
    <col min="23" max="23" width="13.26953125" style="3" bestFit="1" customWidth="1"/>
    <col min="24" max="24" width="13.453125" style="3" customWidth="1"/>
    <col min="25" max="25" width="14.1796875" style="2" customWidth="1"/>
    <col min="26" max="26" width="17.1796875" style="2" customWidth="1"/>
    <col min="27" max="27" width="15.1796875" style="2" customWidth="1"/>
    <col min="28" max="28" width="13.453125" style="67" customWidth="1"/>
    <col min="29" max="29" width="10.08984375" style="2" bestFit="1" customWidth="1"/>
    <col min="30" max="16384" width="8.81640625" style="2"/>
  </cols>
  <sheetData>
    <row r="1" spans="1:36" s="208" customFormat="1" ht="14">
      <c r="A1" s="210"/>
      <c r="B1" s="1488" t="e" vm="1">
        <v>#VALUE!</v>
      </c>
      <c r="C1" s="230"/>
      <c r="D1" s="230"/>
      <c r="E1" s="230"/>
      <c r="F1" s="231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3"/>
    </row>
    <row r="2" spans="1:36" s="208" customFormat="1" ht="14">
      <c r="A2" s="210"/>
      <c r="B2" s="1489"/>
      <c r="C2" s="234" t="s">
        <v>775</v>
      </c>
      <c r="D2" s="241">
        <f>Menu!$D$3</f>
        <v>46203</v>
      </c>
      <c r="E2" s="234"/>
      <c r="F2" s="942" t="s">
        <v>989</v>
      </c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5"/>
    </row>
    <row r="3" spans="1:36" s="208" customFormat="1" ht="14">
      <c r="A3" s="210"/>
      <c r="B3" s="1489"/>
      <c r="C3" s="234" t="s">
        <v>830</v>
      </c>
      <c r="D3" s="242" t="str">
        <f>Menu!$D$4</f>
        <v>2T26</v>
      </c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s="208" customFormat="1" ht="16" thickBot="1">
      <c r="A4" s="210"/>
      <c r="B4" s="1490"/>
      <c r="C4" s="237"/>
      <c r="D4" s="237"/>
      <c r="E4" s="237"/>
      <c r="F4" s="238"/>
      <c r="G4" s="238"/>
      <c r="H4" s="238"/>
      <c r="I4" s="254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9"/>
    </row>
    <row r="5" spans="1:36" s="208" customFormat="1">
      <c r="A5" s="210"/>
      <c r="B5" s="1203"/>
      <c r="C5" s="1204"/>
      <c r="D5" s="1204"/>
      <c r="E5" s="1204"/>
      <c r="F5" s="1205"/>
      <c r="G5" s="1205"/>
      <c r="H5" s="1205"/>
      <c r="I5" s="1206"/>
      <c r="J5" s="1205"/>
      <c r="K5" s="1205"/>
      <c r="L5" s="1205"/>
      <c r="M5" s="1205"/>
      <c r="N5" s="1205"/>
      <c r="O5" s="1205"/>
      <c r="P5" s="1205"/>
      <c r="Q5" s="1205"/>
      <c r="R5" s="1205"/>
      <c r="S5" s="1205"/>
      <c r="T5" s="1205"/>
      <c r="U5" s="1205"/>
      <c r="V5" s="1205"/>
      <c r="W5" s="1205"/>
      <c r="X5" s="1205"/>
      <c r="Y5" s="1205"/>
      <c r="Z5" s="1205"/>
      <c r="AA5" s="1205"/>
      <c r="AB5" s="1205"/>
      <c r="AC5" s="1205"/>
      <c r="AD5" s="1205"/>
      <c r="AE5" s="1205"/>
      <c r="AF5" s="1205"/>
      <c r="AG5" s="1205"/>
      <c r="AH5" s="1205"/>
      <c r="AI5" s="1205"/>
      <c r="AJ5" s="1205"/>
    </row>
    <row r="6" spans="1:36" ht="68.5" customHeight="1">
      <c r="B6" s="355" t="s">
        <v>882</v>
      </c>
      <c r="C6" s="355" t="s">
        <v>916</v>
      </c>
      <c r="D6" s="355" t="s">
        <v>884</v>
      </c>
      <c r="E6" s="925" t="s">
        <v>915</v>
      </c>
      <c r="F6" s="930" t="s">
        <v>914</v>
      </c>
      <c r="G6" s="925" t="s">
        <v>913</v>
      </c>
      <c r="H6" s="355" t="s">
        <v>912</v>
      </c>
      <c r="I6" s="925" t="s">
        <v>911</v>
      </c>
      <c r="J6" s="355" t="s">
        <v>910</v>
      </c>
      <c r="K6" s="991"/>
      <c r="L6" s="754" t="s">
        <v>909</v>
      </c>
      <c r="M6" s="754" t="s">
        <v>908</v>
      </c>
      <c r="O6" s="355" t="s">
        <v>907</v>
      </c>
      <c r="P6" s="355" t="s">
        <v>903</v>
      </c>
      <c r="Q6" s="355" t="s">
        <v>902</v>
      </c>
      <c r="R6" s="355" t="s">
        <v>901</v>
      </c>
      <c r="S6" s="355" t="s">
        <v>906</v>
      </c>
      <c r="T6" s="355" t="s">
        <v>905</v>
      </c>
      <c r="V6" s="355" t="s">
        <v>904</v>
      </c>
      <c r="W6" s="355" t="s">
        <v>903</v>
      </c>
      <c r="X6" s="355" t="s">
        <v>902</v>
      </c>
      <c r="Y6" s="355" t="s">
        <v>901</v>
      </c>
      <c r="Z6" s="355" t="s">
        <v>906</v>
      </c>
      <c r="AA6" s="355" t="s">
        <v>900</v>
      </c>
      <c r="AB6" s="355" t="s">
        <v>899</v>
      </c>
    </row>
    <row r="7" spans="1:36" ht="16" thickBot="1">
      <c r="B7" s="521"/>
      <c r="C7" s="521"/>
      <c r="D7" s="521"/>
      <c r="E7" s="1318"/>
      <c r="F7" s="1319"/>
      <c r="G7" s="1318"/>
      <c r="H7" s="521"/>
      <c r="I7" s="1318"/>
      <c r="J7" s="521"/>
      <c r="K7" s="991"/>
      <c r="O7" s="955">
        <v>2026</v>
      </c>
      <c r="P7" s="956">
        <f t="shared" ref="P7:P30" si="0">SUMIFS($E:$E,$L:$L,$O7,$B:$B,"JCP")</f>
        <v>495255</v>
      </c>
      <c r="Q7" s="957">
        <f t="shared" ref="Q7:Q30" si="1">R7-P7</f>
        <v>279322.37571000005</v>
      </c>
      <c r="R7" s="956">
        <f t="shared" ref="R7:R30" si="2">SUMIF($L:$L,$O7,$E:$E)</f>
        <v>774577.37571000005</v>
      </c>
      <c r="S7" s="958">
        <f t="shared" ref="S7:S30" si="3">SUMIF($L:$L,$O7,$F:$F)</f>
        <v>1.175592</v>
      </c>
      <c r="T7" s="958">
        <f t="shared" ref="T7:T30" si="4">SUMIFS($F:$F,$L:$L,$O7,$A:$A,"Dividendos")</f>
        <v>0</v>
      </c>
      <c r="V7" s="955">
        <f t="shared" ref="V7" si="5">O7</f>
        <v>2026</v>
      </c>
      <c r="W7" s="963">
        <f t="shared" ref="W7" si="6">SUMIFS($E:$E,$M:$M,$V7,$B:$B,"JCP")</f>
        <v>0</v>
      </c>
      <c r="X7" s="964">
        <f t="shared" ref="X7" si="7">Y7-W7</f>
        <v>0</v>
      </c>
      <c r="Y7" s="963">
        <f t="shared" ref="Y7" si="8">SUMIF($M:$M,$V7,$E:$E)</f>
        <v>0</v>
      </c>
      <c r="Z7" s="958">
        <f t="shared" ref="Z7" si="9">SUMIF($M:$M,$V7,$F:$F)</f>
        <v>0</v>
      </c>
      <c r="AA7" s="963">
        <f t="shared" ref="AA7" si="10">IFERROR(INDEX($B$6:$J$158,MATCH($V7,$B$6:$B$158,0),MATCH(I$6,$B$6:$J$6,0)),0)</f>
        <v>0</v>
      </c>
      <c r="AB7" s="965" t="str">
        <f t="shared" ref="AB7" si="11">IFERROR(IF(Y7/AA7&lt;0,"N/A",Y7/AA7),"N/A")</f>
        <v>N/A</v>
      </c>
    </row>
    <row r="8" spans="1:36" ht="16" thickBot="1">
      <c r="B8" s="907">
        <v>2025</v>
      </c>
      <c r="C8" s="185"/>
      <c r="D8" s="185"/>
      <c r="E8" s="927">
        <f>SUM(E9:E11)</f>
        <v>279322.37570999999</v>
      </c>
      <c r="F8" s="932">
        <f>SUM(F9:F11)</f>
        <v>0.423933</v>
      </c>
      <c r="G8" s="927">
        <f>'DRE IFRS'!$F$42*1000</f>
        <v>1297678.0528399975</v>
      </c>
      <c r="H8" s="908">
        <f>E8/G8</f>
        <v>0.21524782290853786</v>
      </c>
      <c r="I8" s="927">
        <f>'DRE Reg'!$F$40</f>
        <v>531600.00990999909</v>
      </c>
      <c r="J8" s="909">
        <f>E8/I8</f>
        <v>0.52543711531775517</v>
      </c>
      <c r="K8" s="991"/>
      <c r="O8" s="959">
        <v>2025</v>
      </c>
      <c r="P8" s="960">
        <f t="shared" si="0"/>
        <v>2000259.01856</v>
      </c>
      <c r="Q8" s="961">
        <f t="shared" si="1"/>
        <v>0</v>
      </c>
      <c r="R8" s="960">
        <f t="shared" si="2"/>
        <v>2000259.01856</v>
      </c>
      <c r="S8" s="962">
        <f t="shared" si="3"/>
        <v>3.0358320000017605</v>
      </c>
      <c r="T8" s="962">
        <f t="shared" si="4"/>
        <v>0</v>
      </c>
      <c r="V8" s="959">
        <f>O8</f>
        <v>2025</v>
      </c>
      <c r="W8" s="966">
        <f t="shared" ref="W8:W31" si="12">SUMIFS($E:$E,$M:$M,$V8,$B:$B,"JCP")</f>
        <v>939999.2535600001</v>
      </c>
      <c r="X8" s="967">
        <f>Y8-W8</f>
        <v>279322.37571000005</v>
      </c>
      <c r="Y8" s="966">
        <f t="shared" ref="Y8:Y31" si="13">SUMIF($M:$M,$V8,$E:$E)</f>
        <v>1219321.6292700002</v>
      </c>
      <c r="Z8" s="962">
        <f t="shared" ref="Z8:Z31" si="14">SUMIF($M:$M,$V8,$F:$F)</f>
        <v>1.8505889999999998</v>
      </c>
      <c r="AA8" s="966">
        <f t="shared" ref="AA8:AA31" si="15">IFERROR(INDEX($B$6:$J$158,MATCH($V8,$B$6:$B$158,0),MATCH(I$6,$B$6:$J$6,0)),0)</f>
        <v>531600.00990999909</v>
      </c>
      <c r="AB8" s="968">
        <f>IFERROR(IF(Y8/AA8&lt;0,"N/A",Y8/AA8),"N/A")</f>
        <v>2.2936824803228157</v>
      </c>
      <c r="AC8" s="1380">
        <f t="shared" ref="AC8:AC14" si="16">Z8</f>
        <v>1.8505889999999998</v>
      </c>
    </row>
    <row r="9" spans="1:36">
      <c r="B9" s="903" t="s">
        <v>887</v>
      </c>
      <c r="C9" s="904">
        <v>46083</v>
      </c>
      <c r="D9" s="904">
        <v>46141</v>
      </c>
      <c r="E9" s="926">
        <v>93107.458570000003</v>
      </c>
      <c r="F9" s="931">
        <v>0.14131099999999999</v>
      </c>
      <c r="G9" s="926"/>
      <c r="H9" s="905"/>
      <c r="I9" s="926"/>
      <c r="J9" s="906"/>
      <c r="K9" s="991"/>
      <c r="L9" s="754">
        <v>2026</v>
      </c>
      <c r="M9" s="754">
        <v>2025</v>
      </c>
      <c r="O9" s="955">
        <f t="shared" ref="O9:O31" si="17">O8-1</f>
        <v>2024</v>
      </c>
      <c r="P9" s="956">
        <f t="shared" si="0"/>
        <v>1452233.48933</v>
      </c>
      <c r="Q9" s="957">
        <f t="shared" si="1"/>
        <v>0</v>
      </c>
      <c r="R9" s="956">
        <f t="shared" si="2"/>
        <v>1452233.48933</v>
      </c>
      <c r="S9" s="958">
        <f t="shared" si="3"/>
        <v>2.2040829999996481</v>
      </c>
      <c r="T9" s="958">
        <f t="shared" si="4"/>
        <v>0</v>
      </c>
      <c r="V9" s="955">
        <f>O9</f>
        <v>2024</v>
      </c>
      <c r="W9" s="963">
        <f t="shared" si="12"/>
        <v>1555514.7649999999</v>
      </c>
      <c r="X9" s="964">
        <f t="shared" ref="X9:X29" si="18">Y9-W9</f>
        <v>0</v>
      </c>
      <c r="Y9" s="963">
        <f t="shared" si="13"/>
        <v>1555514.7649999999</v>
      </c>
      <c r="Z9" s="958">
        <f t="shared" si="14"/>
        <v>2.3608350000017602</v>
      </c>
      <c r="AA9" s="963">
        <f t="shared" si="15"/>
        <v>592993.93679000007</v>
      </c>
      <c r="AB9" s="965">
        <f t="shared" ref="AB9:AB29" si="19">IFERROR(IF(Y9/AA9&lt;0,"N/A",Y9/AA9),"N/A")</f>
        <v>2.6231545864032371</v>
      </c>
      <c r="AC9" s="1380">
        <f t="shared" si="16"/>
        <v>2.3608350000017602</v>
      </c>
    </row>
    <row r="10" spans="1:36">
      <c r="B10" s="903" t="s">
        <v>887</v>
      </c>
      <c r="C10" s="904">
        <v>46118</v>
      </c>
      <c r="D10" s="904">
        <v>46141</v>
      </c>
      <c r="E10" s="926">
        <v>93107.458570000003</v>
      </c>
      <c r="F10" s="931">
        <v>0.14131099999999999</v>
      </c>
      <c r="G10" s="926"/>
      <c r="H10" s="905"/>
      <c r="I10" s="926"/>
      <c r="J10" s="906"/>
      <c r="K10" s="991"/>
      <c r="L10" s="754">
        <v>2026</v>
      </c>
      <c r="M10" s="754">
        <v>2025</v>
      </c>
      <c r="O10" s="959">
        <f t="shared" si="17"/>
        <v>2023</v>
      </c>
      <c r="P10" s="960">
        <f t="shared" si="0"/>
        <v>700000.25769999996</v>
      </c>
      <c r="Q10" s="961">
        <f t="shared" si="1"/>
        <v>0</v>
      </c>
      <c r="R10" s="960">
        <f t="shared" si="2"/>
        <v>700000.25769999996</v>
      </c>
      <c r="S10" s="962">
        <f t="shared" si="3"/>
        <v>1.0624039999999999</v>
      </c>
      <c r="T10" s="962">
        <f t="shared" si="4"/>
        <v>1.0624039999999999</v>
      </c>
      <c r="V10" s="959">
        <f t="shared" ref="V10:V31" si="20">V9-1</f>
        <v>2023</v>
      </c>
      <c r="W10" s="966">
        <f t="shared" si="12"/>
        <v>1452233.48933</v>
      </c>
      <c r="X10" s="967">
        <f t="shared" si="18"/>
        <v>0</v>
      </c>
      <c r="Y10" s="966">
        <f t="shared" si="13"/>
        <v>1452233.48933</v>
      </c>
      <c r="Z10" s="962">
        <f t="shared" si="14"/>
        <v>2.2040829999996481</v>
      </c>
      <c r="AA10" s="966">
        <f t="shared" si="15"/>
        <v>1942286</v>
      </c>
      <c r="AB10" s="968">
        <f t="shared" si="19"/>
        <v>0.74769291923537518</v>
      </c>
      <c r="AC10" s="1380">
        <f t="shared" si="16"/>
        <v>2.2040829999996481</v>
      </c>
    </row>
    <row r="11" spans="1:36" ht="16" thickBot="1">
      <c r="B11" s="903" t="s">
        <v>887</v>
      </c>
      <c r="C11" s="904">
        <v>46132</v>
      </c>
      <c r="D11" s="904">
        <v>46141</v>
      </c>
      <c r="E11" s="926">
        <v>93107.458570000003</v>
      </c>
      <c r="F11" s="931">
        <v>0.14131099999999999</v>
      </c>
      <c r="G11" s="926"/>
      <c r="H11" s="905"/>
      <c r="I11" s="926"/>
      <c r="J11" s="906"/>
      <c r="K11" s="991"/>
      <c r="L11" s="754">
        <v>2026</v>
      </c>
      <c r="M11" s="754">
        <v>2025</v>
      </c>
      <c r="O11" s="955">
        <f t="shared" si="17"/>
        <v>2022</v>
      </c>
      <c r="P11" s="956">
        <f t="shared" si="0"/>
        <v>114577.17103</v>
      </c>
      <c r="Q11" s="957">
        <f t="shared" si="1"/>
        <v>0</v>
      </c>
      <c r="R11" s="956">
        <f t="shared" si="2"/>
        <v>114577.17103</v>
      </c>
      <c r="S11" s="958">
        <f t="shared" si="3"/>
        <v>0.173896</v>
      </c>
      <c r="T11" s="958">
        <f t="shared" si="4"/>
        <v>0.173896</v>
      </c>
      <c r="V11" s="955">
        <f t="shared" si="20"/>
        <v>2022</v>
      </c>
      <c r="W11" s="963">
        <f t="shared" si="12"/>
        <v>700000.25769999996</v>
      </c>
      <c r="X11" s="964">
        <f t="shared" si="18"/>
        <v>0</v>
      </c>
      <c r="Y11" s="963">
        <f t="shared" si="13"/>
        <v>700000.25769999996</v>
      </c>
      <c r="Z11" s="958">
        <f t="shared" si="14"/>
        <v>1.0624039999999999</v>
      </c>
      <c r="AA11" s="963">
        <f t="shared" si="15"/>
        <v>936887.00000000035</v>
      </c>
      <c r="AB11" s="965">
        <f t="shared" si="19"/>
        <v>0.74715548161090894</v>
      </c>
      <c r="AC11" s="1380">
        <f t="shared" si="16"/>
        <v>1.0624039999999999</v>
      </c>
    </row>
    <row r="12" spans="1:36" ht="16" thickBot="1">
      <c r="B12" s="907">
        <v>2025</v>
      </c>
      <c r="C12" s="185"/>
      <c r="D12" s="185"/>
      <c r="E12" s="927">
        <f>SUM(E13:E15)</f>
        <v>495255</v>
      </c>
      <c r="F12" s="932">
        <f>SUM(F13:F15)</f>
        <v>0.75165900000000008</v>
      </c>
      <c r="G12" s="927">
        <f>G8</f>
        <v>1297678.0528399975</v>
      </c>
      <c r="H12" s="908">
        <f>E12/G12</f>
        <v>0.38164704944814576</v>
      </c>
      <c r="I12" s="927">
        <f>'DRE Reg'!F40</f>
        <v>531600.00990999909</v>
      </c>
      <c r="J12" s="909">
        <f>E12/I12</f>
        <v>0.93163090814059168</v>
      </c>
      <c r="K12" s="991"/>
      <c r="O12" s="959">
        <f t="shared" si="17"/>
        <v>2021</v>
      </c>
      <c r="P12" s="960">
        <f t="shared" si="0"/>
        <v>950379.20763999992</v>
      </c>
      <c r="Q12" s="961">
        <f t="shared" si="1"/>
        <v>1851531.9258749678</v>
      </c>
      <c r="R12" s="960">
        <f t="shared" si="2"/>
        <v>2801911.1335149677</v>
      </c>
      <c r="S12" s="962">
        <f t="shared" si="3"/>
        <v>4.2525149999999998</v>
      </c>
      <c r="T12" s="962">
        <f t="shared" si="4"/>
        <v>2.1046650000000002</v>
      </c>
      <c r="V12" s="959">
        <f>V11-1</f>
        <v>2021</v>
      </c>
      <c r="W12" s="966">
        <f t="shared" si="12"/>
        <v>629109.02636999998</v>
      </c>
      <c r="X12" s="967">
        <f t="shared" si="18"/>
        <v>1211082.8589499998</v>
      </c>
      <c r="Y12" s="966">
        <f t="shared" si="13"/>
        <v>1840191.8853199999</v>
      </c>
      <c r="Z12" s="962">
        <f t="shared" si="14"/>
        <v>2.7928950000000001</v>
      </c>
      <c r="AA12" s="966">
        <f t="shared" si="15"/>
        <v>877567</v>
      </c>
      <c r="AB12" s="968">
        <f t="shared" si="19"/>
        <v>2.0969246625271913</v>
      </c>
      <c r="AC12" s="1380">
        <f t="shared" si="16"/>
        <v>2.7928950000000001</v>
      </c>
    </row>
    <row r="13" spans="1:36">
      <c r="B13" s="903" t="s">
        <v>888</v>
      </c>
      <c r="C13" s="904">
        <v>46080</v>
      </c>
      <c r="D13" s="904">
        <v>46112</v>
      </c>
      <c r="E13" s="926">
        <v>165085</v>
      </c>
      <c r="F13" s="931">
        <v>0.25055300000000003</v>
      </c>
      <c r="G13" s="926"/>
      <c r="H13" s="905"/>
      <c r="I13" s="926"/>
      <c r="J13" s="906"/>
      <c r="K13" s="991"/>
      <c r="L13" s="754">
        <v>2026</v>
      </c>
      <c r="M13" s="754">
        <v>2025</v>
      </c>
      <c r="O13" s="955">
        <f t="shared" si="17"/>
        <v>2020</v>
      </c>
      <c r="P13" s="956">
        <f t="shared" si="0"/>
        <v>258178.36032000001</v>
      </c>
      <c r="Q13" s="957">
        <f t="shared" si="1"/>
        <v>444000</v>
      </c>
      <c r="R13" s="956">
        <f t="shared" si="2"/>
        <v>702178.36031999998</v>
      </c>
      <c r="S13" s="958">
        <f t="shared" si="3"/>
        <v>1.0657099999999999</v>
      </c>
      <c r="T13" s="958">
        <f t="shared" si="4"/>
        <v>0.22816400000000001</v>
      </c>
      <c r="V13" s="955">
        <f t="shared" si="20"/>
        <v>2020</v>
      </c>
      <c r="W13" s="963">
        <f t="shared" si="12"/>
        <v>586180.35230000003</v>
      </c>
      <c r="X13" s="964">
        <f t="shared" si="18"/>
        <v>1084449.0669249683</v>
      </c>
      <c r="Y13" s="963">
        <f t="shared" si="13"/>
        <v>1670629.4192249682</v>
      </c>
      <c r="Z13" s="958">
        <f t="shared" si="14"/>
        <v>2.5355469999999998</v>
      </c>
      <c r="AA13" s="963">
        <f t="shared" si="15"/>
        <v>2002390</v>
      </c>
      <c r="AB13" s="965">
        <f t="shared" si="19"/>
        <v>0.83431769996103067</v>
      </c>
      <c r="AC13" s="1380">
        <f t="shared" si="16"/>
        <v>2.5355469999999998</v>
      </c>
    </row>
    <row r="14" spans="1:36">
      <c r="B14" s="903" t="s">
        <v>888</v>
      </c>
      <c r="C14" s="904">
        <v>46052</v>
      </c>
      <c r="D14" s="904">
        <v>46078</v>
      </c>
      <c r="E14" s="926">
        <v>165085</v>
      </c>
      <c r="F14" s="931">
        <v>0.25055300000000003</v>
      </c>
      <c r="G14" s="926"/>
      <c r="H14" s="905"/>
      <c r="I14" s="926"/>
      <c r="J14" s="906"/>
      <c r="K14" s="991"/>
      <c r="L14" s="754">
        <v>2026</v>
      </c>
      <c r="M14" s="754">
        <v>2025</v>
      </c>
      <c r="O14" s="959">
        <f t="shared" si="17"/>
        <v>2019</v>
      </c>
      <c r="P14" s="960">
        <f t="shared" si="0"/>
        <v>593859.42848999996</v>
      </c>
      <c r="Q14" s="961">
        <f t="shared" si="1"/>
        <v>293555.57285</v>
      </c>
      <c r="R14" s="960">
        <f t="shared" si="2"/>
        <v>887415.00133999996</v>
      </c>
      <c r="S14" s="962">
        <f t="shared" si="3"/>
        <v>1.3468469999999999</v>
      </c>
      <c r="T14" s="962">
        <f t="shared" si="4"/>
        <v>0.33912599999999998</v>
      </c>
      <c r="V14" s="959">
        <f t="shared" si="20"/>
        <v>2019</v>
      </c>
      <c r="W14" s="966">
        <f t="shared" si="12"/>
        <v>701704.78881000006</v>
      </c>
      <c r="X14" s="967">
        <f t="shared" si="18"/>
        <v>293555.57284999988</v>
      </c>
      <c r="Y14" s="966">
        <f t="shared" si="13"/>
        <v>995260.36165999994</v>
      </c>
      <c r="Z14" s="962">
        <f t="shared" si="14"/>
        <v>1.510526</v>
      </c>
      <c r="AA14" s="966">
        <f t="shared" si="15"/>
        <v>1221830</v>
      </c>
      <c r="AB14" s="968">
        <f t="shared" si="19"/>
        <v>0.81456533368799255</v>
      </c>
      <c r="AC14" s="1380">
        <f t="shared" si="16"/>
        <v>1.510526</v>
      </c>
    </row>
    <row r="15" spans="1:36" ht="16" thickBot="1">
      <c r="B15" s="903" t="s">
        <v>888</v>
      </c>
      <c r="C15" s="904">
        <v>46021</v>
      </c>
      <c r="D15" s="904">
        <v>46050</v>
      </c>
      <c r="E15" s="926">
        <v>165085</v>
      </c>
      <c r="F15" s="931">
        <v>0.25055300000000003</v>
      </c>
      <c r="G15" s="926"/>
      <c r="H15" s="905"/>
      <c r="I15" s="926"/>
      <c r="J15" s="906"/>
      <c r="K15" s="991"/>
      <c r="L15" s="754">
        <v>2026</v>
      </c>
      <c r="M15" s="754">
        <v>2025</v>
      </c>
      <c r="O15" s="955">
        <f t="shared" si="17"/>
        <v>2018</v>
      </c>
      <c r="P15" s="956">
        <f t="shared" si="0"/>
        <v>592000.05981000001</v>
      </c>
      <c r="Q15" s="957">
        <f t="shared" si="1"/>
        <v>1478000.1092593162</v>
      </c>
      <c r="R15" s="956">
        <f t="shared" si="2"/>
        <v>2070000.1690693162</v>
      </c>
      <c r="S15" s="958">
        <f t="shared" si="3"/>
        <v>12.566718</v>
      </c>
      <c r="T15" s="958">
        <f t="shared" si="4"/>
        <v>8.2096879999999999</v>
      </c>
      <c r="V15" s="955">
        <f t="shared" si="20"/>
        <v>2018</v>
      </c>
      <c r="W15" s="963">
        <f t="shared" si="12"/>
        <v>592000.05981000001</v>
      </c>
      <c r="X15" s="964">
        <f t="shared" si="18"/>
        <v>1393306.5904800002</v>
      </c>
      <c r="Y15" s="963">
        <f t="shared" si="13"/>
        <v>1985306.6502900003</v>
      </c>
      <c r="Z15" s="958">
        <f t="shared" si="14"/>
        <v>12.052554000000001</v>
      </c>
      <c r="AA15" s="963">
        <f t="shared" si="15"/>
        <v>1276311</v>
      </c>
      <c r="AB15" s="965">
        <f t="shared" si="19"/>
        <v>1.5555038311900471</v>
      </c>
      <c r="AC15" s="1380">
        <f t="shared" ref="AC15:AC19" si="21">Z15/4</f>
        <v>3.0131385000000002</v>
      </c>
    </row>
    <row r="16" spans="1:36" ht="16" thickBot="1">
      <c r="B16" s="907">
        <v>2025</v>
      </c>
      <c r="C16" s="185"/>
      <c r="D16" s="185"/>
      <c r="E16" s="927">
        <f>SUM(E17:E19)</f>
        <v>444744.25355999998</v>
      </c>
      <c r="F16" s="932">
        <f>SUM(F17:F19)</f>
        <v>0.67499700000000007</v>
      </c>
      <c r="G16" s="927">
        <f>G12</f>
        <v>1297678.0528399975</v>
      </c>
      <c r="H16" s="908">
        <f>E16/G16</f>
        <v>0.34272310654146243</v>
      </c>
      <c r="I16" s="927">
        <f>'DRE Reg'!F40</f>
        <v>531600.00990999909</v>
      </c>
      <c r="J16" s="909">
        <f>E16/I16</f>
        <v>0.83661445686446856</v>
      </c>
      <c r="O16" s="959">
        <f t="shared" si="17"/>
        <v>2017</v>
      </c>
      <c r="P16" s="960">
        <f t="shared" si="0"/>
        <v>0</v>
      </c>
      <c r="Q16" s="961">
        <f t="shared" si="1"/>
        <v>637900.17685804993</v>
      </c>
      <c r="R16" s="960">
        <f t="shared" si="2"/>
        <v>637900.17685804993</v>
      </c>
      <c r="S16" s="962">
        <f t="shared" si="3"/>
        <v>3.872614</v>
      </c>
      <c r="T16" s="962">
        <f t="shared" si="4"/>
        <v>3.872614</v>
      </c>
      <c r="V16" s="959">
        <f t="shared" si="20"/>
        <v>2017</v>
      </c>
      <c r="W16" s="966">
        <f t="shared" si="12"/>
        <v>0</v>
      </c>
      <c r="X16" s="967">
        <f t="shared" si="18"/>
        <v>585093.64501741016</v>
      </c>
      <c r="Y16" s="966">
        <f t="shared" si="13"/>
        <v>585093.64501741016</v>
      </c>
      <c r="Z16" s="962">
        <f t="shared" si="14"/>
        <v>3.5520320000000001</v>
      </c>
      <c r="AA16" s="966">
        <f t="shared" si="15"/>
        <v>615474</v>
      </c>
      <c r="AB16" s="968">
        <f t="shared" si="19"/>
        <v>0.95063909282505865</v>
      </c>
      <c r="AC16" s="1380">
        <f t="shared" si="21"/>
        <v>0.88800800000000002</v>
      </c>
    </row>
    <row r="17" spans="1:29">
      <c r="A17" s="756" t="str">
        <f>LEFT(B21,10)</f>
        <v>JCP</v>
      </c>
      <c r="B17" s="903" t="s">
        <v>888</v>
      </c>
      <c r="C17" s="904">
        <v>45961</v>
      </c>
      <c r="D17" s="904">
        <v>45989</v>
      </c>
      <c r="E17" s="926">
        <f>148248084.52/1000</f>
        <v>148248.08452</v>
      </c>
      <c r="F17" s="931">
        <v>0.224999</v>
      </c>
      <c r="G17" s="926"/>
      <c r="H17" s="905"/>
      <c r="I17" s="926"/>
      <c r="J17" s="906"/>
      <c r="L17" s="754">
        <v>2025</v>
      </c>
      <c r="M17" s="754">
        <v>2025</v>
      </c>
      <c r="O17" s="955">
        <f t="shared" si="17"/>
        <v>2016</v>
      </c>
      <c r="P17" s="956">
        <f t="shared" si="0"/>
        <v>0</v>
      </c>
      <c r="Q17" s="957">
        <f t="shared" si="1"/>
        <v>110000.07344012988</v>
      </c>
      <c r="R17" s="956">
        <f t="shared" si="2"/>
        <v>110000.07344012988</v>
      </c>
      <c r="S17" s="958">
        <f t="shared" si="3"/>
        <v>0.66779699999999997</v>
      </c>
      <c r="T17" s="958">
        <f t="shared" si="4"/>
        <v>0.66779699999999997</v>
      </c>
      <c r="V17" s="955">
        <f t="shared" si="20"/>
        <v>2016</v>
      </c>
      <c r="W17" s="963">
        <f t="shared" si="12"/>
        <v>0</v>
      </c>
      <c r="X17" s="964">
        <f t="shared" si="18"/>
        <v>247500.12406008574</v>
      </c>
      <c r="Y17" s="963">
        <f t="shared" si="13"/>
        <v>247500.12406008574</v>
      </c>
      <c r="Z17" s="958">
        <f t="shared" si="14"/>
        <v>1.502543</v>
      </c>
      <c r="AA17" s="963">
        <f t="shared" si="15"/>
        <v>228785</v>
      </c>
      <c r="AB17" s="965">
        <f t="shared" si="19"/>
        <v>1.0818022338006676</v>
      </c>
      <c r="AC17" s="1380">
        <f t="shared" si="21"/>
        <v>0.37563574999999999</v>
      </c>
    </row>
    <row r="18" spans="1:29">
      <c r="A18" s="756" t="str">
        <f>LEFT(B22,10)</f>
        <v>JCP</v>
      </c>
      <c r="B18" s="903" t="s">
        <v>888</v>
      </c>
      <c r="C18" s="904">
        <v>45986</v>
      </c>
      <c r="D18" s="904">
        <v>46003</v>
      </c>
      <c r="E18" s="926">
        <f t="shared" ref="E18:E19" si="22">148248084.52/1000</f>
        <v>148248.08452</v>
      </c>
      <c r="F18" s="931">
        <v>0.224999</v>
      </c>
      <c r="G18" s="926"/>
      <c r="H18" s="905"/>
      <c r="I18" s="926"/>
      <c r="J18" s="906"/>
      <c r="L18" s="754">
        <v>2025</v>
      </c>
      <c r="M18" s="754">
        <v>2025</v>
      </c>
      <c r="O18" s="959">
        <f t="shared" si="17"/>
        <v>2015</v>
      </c>
      <c r="P18" s="960">
        <f t="shared" si="0"/>
        <v>0</v>
      </c>
      <c r="Q18" s="961">
        <f t="shared" si="1"/>
        <v>365894.15567999997</v>
      </c>
      <c r="R18" s="960">
        <f t="shared" si="2"/>
        <v>365894.15567999997</v>
      </c>
      <c r="S18" s="962">
        <f t="shared" si="3"/>
        <v>2.2689779999999997</v>
      </c>
      <c r="T18" s="962">
        <f t="shared" si="4"/>
        <v>2.0765609999999999</v>
      </c>
      <c r="V18" s="959">
        <f t="shared" si="20"/>
        <v>2015</v>
      </c>
      <c r="W18" s="966">
        <f t="shared" si="12"/>
        <v>0</v>
      </c>
      <c r="X18" s="967">
        <f t="shared" si="18"/>
        <v>334865.09512999997</v>
      </c>
      <c r="Y18" s="966">
        <f t="shared" si="13"/>
        <v>334865.09512999997</v>
      </c>
      <c r="Z18" s="962">
        <f t="shared" si="14"/>
        <v>2.0765609999999999</v>
      </c>
      <c r="AA18" s="966">
        <f t="shared" si="15"/>
        <v>271887</v>
      </c>
      <c r="AB18" s="968">
        <f t="shared" si="19"/>
        <v>1.231633344477669</v>
      </c>
      <c r="AC18" s="1380">
        <f t="shared" si="21"/>
        <v>0.51914024999999997</v>
      </c>
    </row>
    <row r="19" spans="1:29" ht="16" thickBot="1">
      <c r="A19" s="756" t="str">
        <f>LEFT(B23,10)</f>
        <v>JCP</v>
      </c>
      <c r="B19" s="903" t="s">
        <v>888</v>
      </c>
      <c r="C19" s="904">
        <v>46009</v>
      </c>
      <c r="D19" s="904">
        <v>46021</v>
      </c>
      <c r="E19" s="926">
        <f t="shared" si="22"/>
        <v>148248.08452</v>
      </c>
      <c r="F19" s="931">
        <v>0.224999</v>
      </c>
      <c r="G19" s="926"/>
      <c r="H19" s="905"/>
      <c r="I19" s="926"/>
      <c r="J19" s="906"/>
      <c r="L19" s="754">
        <v>2025</v>
      </c>
      <c r="M19" s="754">
        <v>2025</v>
      </c>
      <c r="O19" s="955">
        <f t="shared" si="17"/>
        <v>2014</v>
      </c>
      <c r="P19" s="956">
        <f t="shared" si="0"/>
        <v>231689.82490897595</v>
      </c>
      <c r="Q19" s="957">
        <f t="shared" si="1"/>
        <v>195000.16409352483</v>
      </c>
      <c r="R19" s="956">
        <f t="shared" si="2"/>
        <v>426689.98900250078</v>
      </c>
      <c r="S19" s="958">
        <f t="shared" si="3"/>
        <v>2.7263120000000001</v>
      </c>
      <c r="T19" s="958">
        <f t="shared" si="4"/>
        <v>1.2197100000000001</v>
      </c>
      <c r="V19" s="955">
        <f t="shared" si="20"/>
        <v>2014</v>
      </c>
      <c r="W19" s="963">
        <f t="shared" si="12"/>
        <v>31689.740538975941</v>
      </c>
      <c r="X19" s="964">
        <f t="shared" si="18"/>
        <v>196029.08986352486</v>
      </c>
      <c r="Y19" s="963">
        <f t="shared" si="13"/>
        <v>227718.83040250081</v>
      </c>
      <c r="Z19" s="958">
        <f t="shared" si="14"/>
        <v>1.4121270000000001</v>
      </c>
      <c r="AA19" s="963">
        <f t="shared" si="15"/>
        <v>248140</v>
      </c>
      <c r="AB19" s="965">
        <f t="shared" si="19"/>
        <v>0.91770303216934312</v>
      </c>
      <c r="AC19" s="1380">
        <f t="shared" si="21"/>
        <v>0.35303175000000003</v>
      </c>
    </row>
    <row r="20" spans="1:29" ht="16" thickBot="1">
      <c r="A20" s="756"/>
      <c r="B20" s="907">
        <v>2024</v>
      </c>
      <c r="C20" s="185"/>
      <c r="D20" s="185"/>
      <c r="E20" s="927">
        <f>SUM(E21:E23)</f>
        <v>1555514.7649999999</v>
      </c>
      <c r="F20" s="932">
        <f>SUM(F21:F23)</f>
        <v>2.3608350000017602</v>
      </c>
      <c r="G20" s="927">
        <f>'DRE IFRS'!$G$42*1000</f>
        <v>928407.52626999794</v>
      </c>
      <c r="H20" s="908">
        <f>E20/G20</f>
        <v>1.6754654836217127</v>
      </c>
      <c r="I20" s="927">
        <f>'DRE Reg'!$G$40</f>
        <v>592993.93679000007</v>
      </c>
      <c r="J20" s="909">
        <f>E20/I20</f>
        <v>2.6231545864032371</v>
      </c>
      <c r="K20" s="991"/>
      <c r="O20" s="959">
        <f t="shared" si="17"/>
        <v>2013</v>
      </c>
      <c r="P20" s="960">
        <f t="shared" si="0"/>
        <v>0</v>
      </c>
      <c r="Q20" s="961">
        <f t="shared" si="1"/>
        <v>0</v>
      </c>
      <c r="R20" s="960">
        <f t="shared" si="2"/>
        <v>0</v>
      </c>
      <c r="S20" s="962">
        <f t="shared" si="3"/>
        <v>0</v>
      </c>
      <c r="T20" s="962">
        <f t="shared" si="4"/>
        <v>0</v>
      </c>
      <c r="V20" s="959">
        <f t="shared" si="20"/>
        <v>2013</v>
      </c>
      <c r="W20" s="966">
        <f t="shared" si="12"/>
        <v>200000.08437</v>
      </c>
      <c r="X20" s="967">
        <f t="shared" si="18"/>
        <v>30000.134779999993</v>
      </c>
      <c r="Y20" s="966">
        <f t="shared" si="13"/>
        <v>230000.21914999999</v>
      </c>
      <c r="Z20" s="962">
        <f t="shared" si="14"/>
        <v>1.506602</v>
      </c>
      <c r="AA20" s="966">
        <f t="shared" si="15"/>
        <v>-145400</v>
      </c>
      <c r="AB20" s="968" t="str">
        <f t="shared" si="19"/>
        <v>N/A</v>
      </c>
      <c r="AC20" s="1380">
        <f>Z20/4</f>
        <v>0.3766505</v>
      </c>
    </row>
    <row r="21" spans="1:29">
      <c r="A21" s="938"/>
      <c r="B21" s="903" t="s">
        <v>888</v>
      </c>
      <c r="C21" s="904">
        <v>45667</v>
      </c>
      <c r="D21" s="904">
        <v>45678</v>
      </c>
      <c r="E21" s="926">
        <v>518504.92166666663</v>
      </c>
      <c r="F21" s="931">
        <v>0.78694500000058676</v>
      </c>
      <c r="G21" s="926"/>
      <c r="H21" s="905"/>
      <c r="I21" s="926"/>
      <c r="J21" s="906"/>
      <c r="K21" s="991"/>
      <c r="L21" s="755">
        <f>YEAR(D21)</f>
        <v>2025</v>
      </c>
      <c r="M21" s="754">
        <v>2024</v>
      </c>
      <c r="N21" s="70"/>
      <c r="O21" s="955">
        <f t="shared" si="17"/>
        <v>2012</v>
      </c>
      <c r="P21" s="956">
        <f t="shared" si="0"/>
        <v>128108.0895128282</v>
      </c>
      <c r="Q21" s="957">
        <f t="shared" si="1"/>
        <v>348572.76195951999</v>
      </c>
      <c r="R21" s="956">
        <f t="shared" si="2"/>
        <v>476680.85147234821</v>
      </c>
      <c r="S21" s="958">
        <f t="shared" si="3"/>
        <v>3.122468</v>
      </c>
      <c r="T21" s="958">
        <f t="shared" si="4"/>
        <v>1.442234</v>
      </c>
      <c r="V21" s="955">
        <f t="shared" si="20"/>
        <v>2012</v>
      </c>
      <c r="W21" s="963">
        <f t="shared" si="12"/>
        <v>63949.929569099404</v>
      </c>
      <c r="X21" s="964">
        <f t="shared" si="18"/>
        <v>178730.81712095172</v>
      </c>
      <c r="Y21" s="963">
        <f t="shared" si="13"/>
        <v>242680.74669005111</v>
      </c>
      <c r="Z21" s="958">
        <f t="shared" si="14"/>
        <v>1.5896650000000001</v>
      </c>
      <c r="AA21" s="963">
        <f t="shared" si="15"/>
        <v>1004000</v>
      </c>
      <c r="AB21" s="965">
        <f t="shared" si="19"/>
        <v>0.24171389112554892</v>
      </c>
      <c r="AC21" s="1380">
        <f t="shared" ref="AC21:AC31" si="23">Z21</f>
        <v>1.5896650000000001</v>
      </c>
    </row>
    <row r="22" spans="1:29">
      <c r="A22" s="756" t="str">
        <f>LEFT(B26,10)</f>
        <v>JCP</v>
      </c>
      <c r="B22" s="903" t="s">
        <v>888</v>
      </c>
      <c r="C22" s="904">
        <v>45700</v>
      </c>
      <c r="D22" s="904">
        <v>45709</v>
      </c>
      <c r="E22" s="926">
        <v>518504.92166666663</v>
      </c>
      <c r="F22" s="931">
        <v>0.78694500000058676</v>
      </c>
      <c r="G22" s="926"/>
      <c r="H22" s="905"/>
      <c r="I22" s="926"/>
      <c r="J22" s="906"/>
      <c r="K22" s="991"/>
      <c r="L22" s="755">
        <f>YEAR(D22)</f>
        <v>2025</v>
      </c>
      <c r="M22" s="754">
        <v>2024</v>
      </c>
      <c r="N22" s="70"/>
      <c r="O22" s="959">
        <f t="shared" si="17"/>
        <v>2011</v>
      </c>
      <c r="P22" s="960">
        <f t="shared" si="0"/>
        <v>253409.09627822755</v>
      </c>
      <c r="Q22" s="961">
        <f t="shared" si="1"/>
        <v>643390.94117201155</v>
      </c>
      <c r="R22" s="960">
        <f t="shared" si="2"/>
        <v>896800.03745023906</v>
      </c>
      <c r="S22" s="962">
        <f t="shared" si="3"/>
        <v>5.9066460000000003</v>
      </c>
      <c r="T22" s="962">
        <f t="shared" si="4"/>
        <v>1.69889</v>
      </c>
      <c r="V22" s="959">
        <f t="shared" si="20"/>
        <v>2011</v>
      </c>
      <c r="W22" s="966">
        <f t="shared" si="12"/>
        <v>188847.40611372879</v>
      </c>
      <c r="X22" s="967">
        <f t="shared" si="18"/>
        <v>503138.44003945123</v>
      </c>
      <c r="Y22" s="966">
        <f t="shared" si="13"/>
        <v>691985.84615318</v>
      </c>
      <c r="Z22" s="962">
        <f t="shared" si="14"/>
        <v>4.5492609999999996</v>
      </c>
      <c r="AA22" s="966">
        <f t="shared" si="15"/>
        <v>805700</v>
      </c>
      <c r="AB22" s="968">
        <f t="shared" si="19"/>
        <v>0.85886290946156141</v>
      </c>
      <c r="AC22" s="1380">
        <f t="shared" si="23"/>
        <v>4.5492609999999996</v>
      </c>
    </row>
    <row r="23" spans="1:29">
      <c r="A23" s="756" t="str">
        <f>LEFT(B27,10)</f>
        <v>JCP</v>
      </c>
      <c r="B23" s="903" t="s">
        <v>888</v>
      </c>
      <c r="C23" s="904">
        <v>45728</v>
      </c>
      <c r="D23" s="904">
        <v>45737</v>
      </c>
      <c r="E23" s="926">
        <v>518504.92166666663</v>
      </c>
      <c r="F23" s="931">
        <v>0.78694500000058676</v>
      </c>
      <c r="G23" s="926"/>
      <c r="H23" s="905"/>
      <c r="I23" s="926"/>
      <c r="J23" s="906"/>
      <c r="K23" s="991"/>
      <c r="L23" s="755">
        <f>YEAR(D23)</f>
        <v>2025</v>
      </c>
      <c r="M23" s="754">
        <v>2024</v>
      </c>
      <c r="N23" s="70"/>
      <c r="O23" s="955">
        <f t="shared" si="17"/>
        <v>2010</v>
      </c>
      <c r="P23" s="956">
        <f t="shared" si="0"/>
        <v>188565.86358539597</v>
      </c>
      <c r="Q23" s="957">
        <f t="shared" si="1"/>
        <v>578234.25287254399</v>
      </c>
      <c r="R23" s="956">
        <f t="shared" si="2"/>
        <v>766800.11645793996</v>
      </c>
      <c r="S23" s="958">
        <f t="shared" si="3"/>
        <v>5.0685079999999996</v>
      </c>
      <c r="T23" s="958">
        <f t="shared" si="4"/>
        <v>2.765228</v>
      </c>
      <c r="V23" s="955">
        <f t="shared" si="20"/>
        <v>2010</v>
      </c>
      <c r="W23" s="963">
        <f t="shared" si="12"/>
        <v>255365.56452052799</v>
      </c>
      <c r="X23" s="964">
        <f t="shared" si="18"/>
        <v>520046.14062267658</v>
      </c>
      <c r="Y23" s="963">
        <f t="shared" si="13"/>
        <v>775411.70514320454</v>
      </c>
      <c r="Z23" s="958">
        <f t="shared" si="14"/>
        <v>5.1071389999999992</v>
      </c>
      <c r="AA23" s="963">
        <f t="shared" si="15"/>
        <v>812171</v>
      </c>
      <c r="AB23" s="965">
        <f t="shared" si="19"/>
        <v>0.95473946390994568</v>
      </c>
      <c r="AC23" s="1380">
        <f t="shared" si="23"/>
        <v>5.1071389999999992</v>
      </c>
    </row>
    <row r="24" spans="1:29" ht="16" thickBot="1">
      <c r="A24" s="756"/>
      <c r="B24" s="903"/>
      <c r="C24" s="904"/>
      <c r="D24" s="904"/>
      <c r="E24" s="926"/>
      <c r="F24" s="931"/>
      <c r="G24" s="926"/>
      <c r="H24" s="905"/>
      <c r="I24" s="926"/>
      <c r="J24" s="906"/>
      <c r="K24" s="991"/>
      <c r="N24" s="70"/>
      <c r="O24" s="959">
        <f t="shared" si="17"/>
        <v>2009</v>
      </c>
      <c r="P24" s="960">
        <f t="shared" si="0"/>
        <v>250610.21806138218</v>
      </c>
      <c r="Q24" s="961">
        <f t="shared" si="1"/>
        <v>392677.45157172135</v>
      </c>
      <c r="R24" s="960">
        <f t="shared" si="2"/>
        <v>643287.66963310353</v>
      </c>
      <c r="S24" s="962">
        <f t="shared" si="3"/>
        <v>4.2952880000000002</v>
      </c>
      <c r="T24" s="962">
        <f t="shared" si="4"/>
        <v>1.6724650000000001</v>
      </c>
      <c r="V24" s="959">
        <f t="shared" si="20"/>
        <v>2009</v>
      </c>
      <c r="W24" s="966">
        <f t="shared" si="12"/>
        <v>312530.36723447766</v>
      </c>
      <c r="X24" s="967">
        <f t="shared" si="18"/>
        <v>532569.28258487326</v>
      </c>
      <c r="Y24" s="966">
        <f t="shared" si="13"/>
        <v>845099.64981935092</v>
      </c>
      <c r="Z24" s="962">
        <f t="shared" si="14"/>
        <v>5.6169479999999989</v>
      </c>
      <c r="AA24" s="966">
        <f t="shared" si="15"/>
        <v>861975</v>
      </c>
      <c r="AB24" s="968">
        <f t="shared" si="19"/>
        <v>0.98042245983856946</v>
      </c>
      <c r="AC24" s="1380">
        <f t="shared" si="23"/>
        <v>5.6169479999999989</v>
      </c>
    </row>
    <row r="25" spans="1:29" ht="16" thickBot="1">
      <c r="A25" s="756"/>
      <c r="B25" s="907">
        <v>2023</v>
      </c>
      <c r="C25" s="185"/>
      <c r="D25" s="185"/>
      <c r="E25" s="927">
        <f>SUM(E26:E27)</f>
        <v>1452233.48933</v>
      </c>
      <c r="F25" s="932">
        <f>SUM(F26:F27)</f>
        <v>2.2040829999996481</v>
      </c>
      <c r="G25" s="927">
        <v>2841116.8365800008</v>
      </c>
      <c r="H25" s="908">
        <f>E25/G25</f>
        <v>0.51114880973291066</v>
      </c>
      <c r="I25" s="927">
        <v>1942286</v>
      </c>
      <c r="J25" s="909">
        <f>E25/I25</f>
        <v>0.74769291923537518</v>
      </c>
      <c r="K25" s="987"/>
      <c r="N25" s="70"/>
      <c r="O25" s="955">
        <f t="shared" si="17"/>
        <v>2008</v>
      </c>
      <c r="P25" s="956">
        <f t="shared" si="0"/>
        <v>279020.74683174083</v>
      </c>
      <c r="Q25" s="957">
        <f t="shared" si="1"/>
        <v>436612.150475526</v>
      </c>
      <c r="R25" s="956">
        <f t="shared" si="2"/>
        <v>715632.89730726683</v>
      </c>
      <c r="S25" s="958">
        <f t="shared" si="3"/>
        <v>4.7937349999999999</v>
      </c>
      <c r="T25" s="958">
        <f t="shared" si="4"/>
        <v>2.2154570000000002</v>
      </c>
      <c r="V25" s="955">
        <f t="shared" si="20"/>
        <v>2008</v>
      </c>
      <c r="W25" s="963">
        <f t="shared" si="12"/>
        <v>239898.21484661315</v>
      </c>
      <c r="X25" s="964">
        <f t="shared" si="18"/>
        <v>495002.75264445657</v>
      </c>
      <c r="Y25" s="963">
        <f t="shared" si="13"/>
        <v>734900.96749106969</v>
      </c>
      <c r="Z25" s="958">
        <f t="shared" si="14"/>
        <v>4.9228040000000002</v>
      </c>
      <c r="AA25" s="963">
        <f t="shared" si="15"/>
        <v>827065</v>
      </c>
      <c r="AB25" s="965">
        <f t="shared" si="19"/>
        <v>0.88856494651698437</v>
      </c>
      <c r="AC25" s="1380">
        <f t="shared" si="23"/>
        <v>4.9228040000000002</v>
      </c>
    </row>
    <row r="26" spans="1:29">
      <c r="A26" s="756" t="str">
        <f>LEFT(B30,10)</f>
        <v>JCP</v>
      </c>
      <c r="B26" s="910" t="s">
        <v>888</v>
      </c>
      <c r="C26" s="911">
        <v>45273</v>
      </c>
      <c r="D26" s="912">
        <v>45306</v>
      </c>
      <c r="E26" s="913">
        <v>159999.92713</v>
      </c>
      <c r="F26" s="933">
        <v>0.24283500000479599</v>
      </c>
      <c r="G26" s="913"/>
      <c r="H26" s="914"/>
      <c r="I26" s="913"/>
      <c r="J26" s="915"/>
      <c r="K26" s="21"/>
      <c r="L26" s="755">
        <f>YEAR(D26)</f>
        <v>2024</v>
      </c>
      <c r="M26" s="754">
        <v>2023</v>
      </c>
      <c r="O26" s="959">
        <f t="shared" si="17"/>
        <v>2007</v>
      </c>
      <c r="P26" s="960">
        <f t="shared" si="0"/>
        <v>226791.88448287919</v>
      </c>
      <c r="Q26" s="961">
        <f t="shared" si="1"/>
        <v>559356.99339199637</v>
      </c>
      <c r="R26" s="960">
        <f t="shared" si="2"/>
        <v>786148.87787487556</v>
      </c>
      <c r="S26" s="962">
        <f t="shared" si="3"/>
        <v>5.2660929999999997</v>
      </c>
      <c r="T26" s="962">
        <f t="shared" si="4"/>
        <v>2.9464560000000004</v>
      </c>
      <c r="V26" s="959">
        <f t="shared" si="20"/>
        <v>2007</v>
      </c>
      <c r="W26" s="966">
        <f t="shared" si="12"/>
        <v>238737.37441436955</v>
      </c>
      <c r="X26" s="967">
        <f t="shared" si="18"/>
        <v>668758.59059417085</v>
      </c>
      <c r="Y26" s="966">
        <f t="shared" si="13"/>
        <v>907495.96500854043</v>
      </c>
      <c r="Z26" s="962">
        <f t="shared" si="14"/>
        <v>6.0789480000000005</v>
      </c>
      <c r="AA26" s="966">
        <f t="shared" si="15"/>
        <v>855483</v>
      </c>
      <c r="AB26" s="968">
        <f t="shared" si="19"/>
        <v>1.0607995308013607</v>
      </c>
      <c r="AC26" s="1380">
        <f t="shared" si="23"/>
        <v>6.0789480000000005</v>
      </c>
    </row>
    <row r="27" spans="1:29">
      <c r="A27" s="756"/>
      <c r="B27" s="910" t="s">
        <v>888</v>
      </c>
      <c r="C27" s="911">
        <v>45273</v>
      </c>
      <c r="D27" s="912">
        <v>45392</v>
      </c>
      <c r="E27" s="913">
        <v>1292233.5622</v>
      </c>
      <c r="F27" s="933">
        <v>1.961247999994852</v>
      </c>
      <c r="G27" s="913"/>
      <c r="H27" s="914"/>
      <c r="I27" s="913"/>
      <c r="J27" s="915"/>
      <c r="K27" s="65"/>
      <c r="L27" s="755">
        <f>YEAR(D27)</f>
        <v>2024</v>
      </c>
      <c r="M27" s="754">
        <v>2023</v>
      </c>
      <c r="O27" s="955">
        <f t="shared" si="17"/>
        <v>2006</v>
      </c>
      <c r="P27" s="956">
        <f t="shared" si="0"/>
        <v>89999.91691203705</v>
      </c>
      <c r="Q27" s="957">
        <f t="shared" si="1"/>
        <v>97299.955124062821</v>
      </c>
      <c r="R27" s="956">
        <f t="shared" si="2"/>
        <v>187299.87203609987</v>
      </c>
      <c r="S27" s="958">
        <f t="shared" si="3"/>
        <v>1.2546460000000002</v>
      </c>
      <c r="T27" s="958">
        <f t="shared" si="4"/>
        <v>0</v>
      </c>
      <c r="V27" s="955">
        <f t="shared" si="20"/>
        <v>2006</v>
      </c>
      <c r="W27" s="963">
        <f t="shared" si="12"/>
        <v>27177.042053637368</v>
      </c>
      <c r="X27" s="964">
        <f t="shared" si="18"/>
        <v>157898.4829608023</v>
      </c>
      <c r="Y27" s="963">
        <f t="shared" si="13"/>
        <v>185075.52501443966</v>
      </c>
      <c r="Z27" s="958">
        <f t="shared" si="14"/>
        <v>1.239746</v>
      </c>
      <c r="AA27" s="963">
        <f t="shared" si="15"/>
        <v>117752</v>
      </c>
      <c r="AB27" s="965">
        <f t="shared" si="19"/>
        <v>1.5717399705689896</v>
      </c>
      <c r="AC27" s="1380">
        <f t="shared" si="23"/>
        <v>1.239746</v>
      </c>
    </row>
    <row r="28" spans="1:29" ht="16" thickBot="1">
      <c r="A28" s="756"/>
      <c r="B28" s="910"/>
      <c r="C28" s="911"/>
      <c r="D28" s="912"/>
      <c r="E28" s="913"/>
      <c r="F28" s="933"/>
      <c r="G28" s="913"/>
      <c r="H28" s="914"/>
      <c r="I28" s="913"/>
      <c r="J28" s="915"/>
      <c r="O28" s="959">
        <f t="shared" si="17"/>
        <v>2005</v>
      </c>
      <c r="P28" s="960">
        <f t="shared" si="0"/>
        <v>224353.85086210462</v>
      </c>
      <c r="Q28" s="961">
        <f t="shared" si="1"/>
        <v>0</v>
      </c>
      <c r="R28" s="960">
        <f t="shared" si="2"/>
        <v>224353.85086210462</v>
      </c>
      <c r="S28" s="962">
        <f t="shared" si="3"/>
        <v>1.5028556000000002</v>
      </c>
      <c r="T28" s="962">
        <f t="shared" si="4"/>
        <v>0</v>
      </c>
      <c r="V28" s="959">
        <f t="shared" si="20"/>
        <v>2005</v>
      </c>
      <c r="W28" s="966">
        <f t="shared" si="12"/>
        <v>239353.77232392895</v>
      </c>
      <c r="X28" s="967">
        <f t="shared" si="18"/>
        <v>0</v>
      </c>
      <c r="Y28" s="966">
        <f t="shared" si="13"/>
        <v>239353.77232392895</v>
      </c>
      <c r="Z28" s="962">
        <f t="shared" si="14"/>
        <v>1.603334</v>
      </c>
      <c r="AA28" s="966">
        <f t="shared" si="15"/>
        <v>468277</v>
      </c>
      <c r="AB28" s="968">
        <f t="shared" si="19"/>
        <v>0.51113715242031732</v>
      </c>
      <c r="AC28" s="1380">
        <f t="shared" si="23"/>
        <v>1.603334</v>
      </c>
    </row>
    <row r="29" spans="1:29" s="70" customFormat="1" ht="16" thickBot="1">
      <c r="A29" s="756" t="str">
        <f t="shared" ref="A29:A60" si="24">LEFT(B33,10)</f>
        <v>JCP</v>
      </c>
      <c r="B29" s="907">
        <v>2022</v>
      </c>
      <c r="C29" s="185"/>
      <c r="D29" s="185"/>
      <c r="E29" s="927">
        <f>SUM(E30:E31)</f>
        <v>700000.25769999996</v>
      </c>
      <c r="F29" s="932">
        <f>SUM(F30:F31)</f>
        <v>1.0624039999999999</v>
      </c>
      <c r="G29" s="927">
        <v>2262244.9482499068</v>
      </c>
      <c r="H29" s="908">
        <f>E29/G29</f>
        <v>0.30942726084614602</v>
      </c>
      <c r="I29" s="927">
        <v>936887.00000000035</v>
      </c>
      <c r="J29" s="909">
        <f>E29/I29</f>
        <v>0.74715548161090894</v>
      </c>
      <c r="K29" s="987"/>
      <c r="L29" s="755"/>
      <c r="M29" s="755"/>
      <c r="O29" s="955">
        <f t="shared" si="17"/>
        <v>2004</v>
      </c>
      <c r="P29" s="956">
        <f t="shared" si="0"/>
        <v>147248.99613225434</v>
      </c>
      <c r="Q29" s="957">
        <f t="shared" si="1"/>
        <v>0</v>
      </c>
      <c r="R29" s="956">
        <f t="shared" si="2"/>
        <v>147248.99613225434</v>
      </c>
      <c r="S29" s="958">
        <f t="shared" si="3"/>
        <v>0.98636140000000005</v>
      </c>
      <c r="T29" s="958">
        <f t="shared" si="4"/>
        <v>0</v>
      </c>
      <c r="U29" s="2"/>
      <c r="V29" s="955">
        <f t="shared" si="20"/>
        <v>2004</v>
      </c>
      <c r="W29" s="963">
        <f t="shared" si="12"/>
        <v>74999.995450212722</v>
      </c>
      <c r="X29" s="964">
        <f t="shared" si="18"/>
        <v>0</v>
      </c>
      <c r="Y29" s="963">
        <f t="shared" si="13"/>
        <v>74999.995450212722</v>
      </c>
      <c r="Z29" s="958">
        <f t="shared" si="14"/>
        <v>0.50239460000000002</v>
      </c>
      <c r="AA29" s="963">
        <f t="shared" si="15"/>
        <v>348778</v>
      </c>
      <c r="AB29" s="965">
        <f t="shared" si="19"/>
        <v>0.21503648581680243</v>
      </c>
      <c r="AC29" s="1380">
        <f t="shared" si="23"/>
        <v>0.50239460000000002</v>
      </c>
    </row>
    <row r="30" spans="1:29" s="70" customFormat="1">
      <c r="A30" s="756" t="str">
        <f t="shared" si="24"/>
        <v>Dividendos</v>
      </c>
      <c r="B30" s="903" t="s">
        <v>888</v>
      </c>
      <c r="C30" s="904">
        <v>44922</v>
      </c>
      <c r="D30" s="904">
        <v>45027</v>
      </c>
      <c r="E30" s="926">
        <v>700000.25769999996</v>
      </c>
      <c r="F30" s="931">
        <v>1.0624039999999999</v>
      </c>
      <c r="G30" s="926"/>
      <c r="H30" s="905"/>
      <c r="I30" s="926"/>
      <c r="J30" s="906"/>
      <c r="K30" s="65"/>
      <c r="L30" s="755">
        <f>YEAR(D30)</f>
        <v>2023</v>
      </c>
      <c r="M30" s="755">
        <v>2022</v>
      </c>
      <c r="O30" s="959">
        <f>O29-1</f>
        <v>2003</v>
      </c>
      <c r="P30" s="960">
        <f t="shared" si="0"/>
        <v>49999.88749111614</v>
      </c>
      <c r="Q30" s="961">
        <f t="shared" si="1"/>
        <v>12782.068339187106</v>
      </c>
      <c r="R30" s="960">
        <f t="shared" si="2"/>
        <v>62781.955830303246</v>
      </c>
      <c r="S30" s="962">
        <f t="shared" si="3"/>
        <v>0.42055089999999995</v>
      </c>
      <c r="T30" s="962">
        <f t="shared" si="4"/>
        <v>0</v>
      </c>
      <c r="U30" s="2"/>
      <c r="V30" s="959">
        <f>V29-1</f>
        <v>2003</v>
      </c>
      <c r="W30" s="966">
        <f t="shared" si="12"/>
        <v>147248.99613225434</v>
      </c>
      <c r="X30" s="967">
        <f>Y30-W30</f>
        <v>0</v>
      </c>
      <c r="Y30" s="966">
        <f t="shared" si="13"/>
        <v>147248.99613225434</v>
      </c>
      <c r="Z30" s="962">
        <f t="shared" si="14"/>
        <v>0.98636140000000005</v>
      </c>
      <c r="AA30" s="966">
        <f t="shared" si="15"/>
        <v>222376</v>
      </c>
      <c r="AB30" s="968">
        <f>IFERROR(IF(Y30/AA30&lt;0,"N/A",Y30/AA30),"N/A")</f>
        <v>0.66216226630686015</v>
      </c>
      <c r="AC30" s="1380">
        <f t="shared" si="23"/>
        <v>0.98636140000000005</v>
      </c>
    </row>
    <row r="31" spans="1:29" s="70" customFormat="1" ht="16" thickBot="1">
      <c r="A31" s="756" t="str">
        <f t="shared" si="24"/>
        <v>JCP</v>
      </c>
      <c r="B31" s="903"/>
      <c r="C31" s="904"/>
      <c r="D31" s="904"/>
      <c r="E31" s="926"/>
      <c r="F31" s="931"/>
      <c r="G31" s="926"/>
      <c r="H31" s="905"/>
      <c r="I31" s="926"/>
      <c r="J31" s="906"/>
      <c r="L31" s="755"/>
      <c r="M31" s="755"/>
      <c r="O31" s="955">
        <f t="shared" si="17"/>
        <v>2002</v>
      </c>
      <c r="P31" s="956">
        <f>SUMIFS($E:$E,$L:$L,$O31,$B:$B,"JCP")</f>
        <v>86352.883506724407</v>
      </c>
      <c r="Q31" s="957">
        <f>R31-P31</f>
        <v>0</v>
      </c>
      <c r="R31" s="956">
        <f>SUMIF($L:$L,$O31,$E:$E)</f>
        <v>86352.883506724407</v>
      </c>
      <c r="S31" s="958">
        <f>SUMIF($L:$L,$O31,$F:$F)</f>
        <v>0.57844300000000004</v>
      </c>
      <c r="T31" s="958">
        <f>SUMIFS($F:$F,$L:$L,$O31,$A:$A,"Dividendos")</f>
        <v>0</v>
      </c>
      <c r="U31" s="2"/>
      <c r="V31" s="955">
        <f t="shared" si="20"/>
        <v>2002</v>
      </c>
      <c r="W31" s="963">
        <f t="shared" si="12"/>
        <v>136352.77099784056</v>
      </c>
      <c r="X31" s="964">
        <f>Y31-W31</f>
        <v>12782.06833918707</v>
      </c>
      <c r="Y31" s="963">
        <f t="shared" si="13"/>
        <v>149134.83933702763</v>
      </c>
      <c r="Z31" s="958">
        <f t="shared" si="14"/>
        <v>0.99899389999999988</v>
      </c>
      <c r="AA31" s="963">
        <f t="shared" si="15"/>
        <v>168137</v>
      </c>
      <c r="AB31" s="965">
        <f>IFERROR(IF(Y31/AA31&lt;0,"N/A",Y31/AA31),"N/A")</f>
        <v>0.88698406262171703</v>
      </c>
      <c r="AC31" s="1380">
        <f t="shared" si="23"/>
        <v>0.99899389999999988</v>
      </c>
    </row>
    <row r="32" spans="1:29" s="70" customFormat="1" ht="16" thickBot="1">
      <c r="A32" s="756" t="str">
        <f t="shared" si="24"/>
        <v>Dividendos</v>
      </c>
      <c r="B32" s="907">
        <v>2021</v>
      </c>
      <c r="C32" s="185"/>
      <c r="D32" s="185"/>
      <c r="E32" s="927">
        <f>SUM(E33:E37)</f>
        <v>1840191.8853199999</v>
      </c>
      <c r="F32" s="932">
        <f>SUM(F33:F37)</f>
        <v>2.7928950000000001</v>
      </c>
      <c r="G32" s="927">
        <v>3018599.1695399997</v>
      </c>
      <c r="H32" s="908">
        <f>E32/G32</f>
        <v>0.60961783329464847</v>
      </c>
      <c r="I32" s="927">
        <v>877567</v>
      </c>
      <c r="J32" s="909">
        <f>E32/I32</f>
        <v>2.0969246625271913</v>
      </c>
      <c r="K32" s="987"/>
      <c r="L32" s="755"/>
      <c r="M32" s="755"/>
      <c r="O32" s="757" t="s">
        <v>34</v>
      </c>
      <c r="P32" s="758">
        <f t="shared" ref="P32:Q32" si="25">SUM(P7:P31)</f>
        <v>9312893.251445666</v>
      </c>
      <c r="Q32" s="758">
        <f t="shared" si="25"/>
        <v>8724131.1286725607</v>
      </c>
      <c r="R32" s="758">
        <f>SUM(R7:R31)</f>
        <v>18037024.380118225</v>
      </c>
      <c r="S32" s="759">
        <f>SUM(S7:S31)</f>
        <v>69.614892900001394</v>
      </c>
      <c r="T32" s="759">
        <f>SUM(T7:T31)</f>
        <v>32.695354999999999</v>
      </c>
      <c r="U32" s="2"/>
      <c r="V32" s="760" t="s">
        <v>34</v>
      </c>
      <c r="W32" s="761">
        <f>SUM(W7:W31)</f>
        <v>9312893.2514456678</v>
      </c>
      <c r="X32" s="761">
        <f>SUM(X7:X31)</f>
        <v>8724131.1286725588</v>
      </c>
      <c r="Y32" s="761">
        <f>SUM(Y7:Y31)</f>
        <v>18037024.380118228</v>
      </c>
      <c r="Z32" s="759">
        <f>SUM(Z7:Z31)</f>
        <v>69.614892900001408</v>
      </c>
      <c r="AA32" s="761">
        <f>SUM(AA7:AA31)</f>
        <v>17092464.946699999</v>
      </c>
      <c r="AB32" s="762">
        <f>IFERROR(IF(Y32/AA32&lt;0,"N/A",Y32/AA32),"N/A")</f>
        <v>1.0552617446555357</v>
      </c>
      <c r="AC32" s="2"/>
    </row>
    <row r="33" spans="1:28" s="70" customFormat="1">
      <c r="A33" s="756" t="str">
        <f t="shared" si="24"/>
        <v>Dividendos</v>
      </c>
      <c r="B33" s="910" t="s">
        <v>888</v>
      </c>
      <c r="C33" s="911">
        <v>44553</v>
      </c>
      <c r="D33" s="912">
        <v>44579</v>
      </c>
      <c r="E33" s="913">
        <v>114577.17103</v>
      </c>
      <c r="F33" s="933">
        <v>0.173896</v>
      </c>
      <c r="G33" s="913"/>
      <c r="H33" s="914"/>
      <c r="I33" s="913"/>
      <c r="J33" s="915"/>
      <c r="K33" s="65"/>
      <c r="L33" s="755">
        <f>YEAR(D33)</f>
        <v>2022</v>
      </c>
      <c r="M33" s="755">
        <v>2021</v>
      </c>
    </row>
    <row r="34" spans="1:28" s="70" customFormat="1">
      <c r="A34" s="756" t="str">
        <f t="shared" si="24"/>
        <v/>
      </c>
      <c r="B34" s="910" t="s">
        <v>887</v>
      </c>
      <c r="C34" s="911">
        <v>44503</v>
      </c>
      <c r="D34" s="912">
        <v>44516</v>
      </c>
      <c r="E34" s="913">
        <f>348803596.77/1000</f>
        <v>348803.59677</v>
      </c>
      <c r="F34" s="933">
        <v>0.52938600000000002</v>
      </c>
      <c r="G34" s="913"/>
      <c r="H34" s="914"/>
      <c r="I34" s="913"/>
      <c r="J34" s="915"/>
      <c r="K34" s="65"/>
      <c r="L34" s="755">
        <f>YEAR(D34)</f>
        <v>2021</v>
      </c>
      <c r="M34" s="755">
        <v>2021</v>
      </c>
    </row>
    <row r="35" spans="1:28" s="70" customFormat="1">
      <c r="A35" s="756" t="str">
        <f t="shared" si="24"/>
        <v>2020</v>
      </c>
      <c r="B35" s="910" t="s">
        <v>888</v>
      </c>
      <c r="C35" s="911">
        <v>44504</v>
      </c>
      <c r="D35" s="912">
        <v>44517</v>
      </c>
      <c r="E35" s="916">
        <f>514531855.34/1000</f>
        <v>514531.85533999995</v>
      </c>
      <c r="F35" s="934">
        <v>0.78091500000000003</v>
      </c>
      <c r="G35" s="916"/>
      <c r="H35" s="914"/>
      <c r="I35" s="916"/>
      <c r="J35" s="915"/>
      <c r="K35" s="65"/>
      <c r="L35" s="755">
        <f>YEAR(D35)</f>
        <v>2021</v>
      </c>
      <c r="M35" s="755">
        <v>2021</v>
      </c>
    </row>
    <row r="36" spans="1:28" s="70" customFormat="1">
      <c r="A36" s="756" t="str">
        <f t="shared" si="24"/>
        <v>Dividendos</v>
      </c>
      <c r="B36" s="910" t="s">
        <v>887</v>
      </c>
      <c r="C36" s="911">
        <v>44384</v>
      </c>
      <c r="D36" s="912">
        <v>44392</v>
      </c>
      <c r="E36" s="916">
        <f>331116533.36/1000</f>
        <v>331116.53336</v>
      </c>
      <c r="F36" s="934">
        <v>0.50254200000000004</v>
      </c>
      <c r="G36" s="916"/>
      <c r="H36" s="914"/>
      <c r="I36" s="916"/>
      <c r="J36" s="915"/>
      <c r="K36" s="65"/>
      <c r="L36" s="755">
        <f>YEAR(D36)</f>
        <v>2021</v>
      </c>
      <c r="M36" s="755">
        <v>2021</v>
      </c>
    </row>
    <row r="37" spans="1:28" s="70" customFormat="1">
      <c r="A37" s="756" t="str">
        <f t="shared" si="24"/>
        <v>Dividendos</v>
      </c>
      <c r="B37" s="910" t="s">
        <v>898</v>
      </c>
      <c r="C37" s="917">
        <v>44253</v>
      </c>
      <c r="D37" s="917">
        <v>44337</v>
      </c>
      <c r="E37" s="916">
        <f>531162728.82/1000</f>
        <v>531162.72881999996</v>
      </c>
      <c r="F37" s="934">
        <v>0.80615599999999998</v>
      </c>
      <c r="G37" s="916"/>
      <c r="H37" s="914"/>
      <c r="I37" s="916"/>
      <c r="J37" s="915"/>
      <c r="K37" s="65"/>
      <c r="L37" s="755">
        <f>YEAR(D37)</f>
        <v>2021</v>
      </c>
      <c r="M37" s="755">
        <v>2021</v>
      </c>
    </row>
    <row r="38" spans="1:28" ht="16" thickBot="1">
      <c r="A38" s="756" t="str">
        <f t="shared" si="24"/>
        <v>JCP</v>
      </c>
      <c r="B38" s="910"/>
      <c r="C38" s="914"/>
      <c r="D38" s="914"/>
      <c r="E38" s="913"/>
      <c r="F38" s="933"/>
      <c r="G38" s="913"/>
      <c r="H38" s="914"/>
      <c r="I38" s="913"/>
      <c r="J38" s="915"/>
      <c r="L38" s="755"/>
      <c r="M38" s="755"/>
    </row>
    <row r="39" spans="1:28" ht="16" thickBot="1">
      <c r="A39" s="756" t="str">
        <f t="shared" si="24"/>
        <v>Dividendos</v>
      </c>
      <c r="B39" s="907">
        <v>2020</v>
      </c>
      <c r="C39" s="185"/>
      <c r="D39" s="185"/>
      <c r="E39" s="927">
        <f>SUM(E40:E45)</f>
        <v>1670629.4192249682</v>
      </c>
      <c r="F39" s="932">
        <f>SUM(F40:F45)</f>
        <v>2.5355469999999998</v>
      </c>
      <c r="G39" s="927">
        <v>3361503</v>
      </c>
      <c r="H39" s="908">
        <f>E39/G39</f>
        <v>0.49698882292384333</v>
      </c>
      <c r="I39" s="927">
        <v>2002390</v>
      </c>
      <c r="J39" s="909">
        <f>E39/I39</f>
        <v>0.83431769996103067</v>
      </c>
      <c r="K39" s="987"/>
      <c r="L39" s="755"/>
      <c r="M39" s="755"/>
    </row>
    <row r="40" spans="1:28">
      <c r="A40" s="756" t="str">
        <f t="shared" si="24"/>
        <v>Dividendos</v>
      </c>
      <c r="B40" s="903" t="s">
        <v>898</v>
      </c>
      <c r="C40" s="904">
        <v>44286</v>
      </c>
      <c r="D40" s="904">
        <v>44337</v>
      </c>
      <c r="E40" s="926">
        <v>524449.36683496798</v>
      </c>
      <c r="F40" s="931">
        <v>0.79596699999999998</v>
      </c>
      <c r="G40" s="926"/>
      <c r="H40" s="905"/>
      <c r="I40" s="926"/>
      <c r="J40" s="906"/>
      <c r="K40" s="65"/>
      <c r="L40" s="755">
        <f t="shared" ref="L40:L45" si="26">YEAR(D40)</f>
        <v>2021</v>
      </c>
      <c r="M40" s="755">
        <v>2020</v>
      </c>
    </row>
    <row r="41" spans="1:28">
      <c r="A41" s="756" t="str">
        <f t="shared" si="24"/>
        <v>JCP</v>
      </c>
      <c r="B41" s="903" t="s">
        <v>887</v>
      </c>
      <c r="C41" s="904">
        <v>44182</v>
      </c>
      <c r="D41" s="904">
        <v>44214</v>
      </c>
      <c r="E41" s="926">
        <f>115999700.09/1000</f>
        <v>115999.70009</v>
      </c>
      <c r="F41" s="931">
        <v>0.17605499999999999</v>
      </c>
      <c r="G41" s="926"/>
      <c r="H41" s="905"/>
      <c r="I41" s="926"/>
      <c r="J41" s="906"/>
      <c r="K41" s="65"/>
      <c r="L41" s="755">
        <f t="shared" si="26"/>
        <v>2021</v>
      </c>
      <c r="M41" s="755">
        <v>2020</v>
      </c>
      <c r="V41" s="68"/>
      <c r="W41" s="68"/>
      <c r="X41" s="68"/>
      <c r="Y41" s="763"/>
      <c r="AA41" s="763"/>
      <c r="AB41" s="765"/>
    </row>
    <row r="42" spans="1:28" s="70" customFormat="1">
      <c r="A42" s="756" t="str">
        <f t="shared" si="24"/>
        <v/>
      </c>
      <c r="B42" s="903" t="s">
        <v>888</v>
      </c>
      <c r="C42" s="904">
        <v>44182</v>
      </c>
      <c r="D42" s="904">
        <v>44214</v>
      </c>
      <c r="E42" s="926">
        <f>435847352.3/1000</f>
        <v>435847.35230000003</v>
      </c>
      <c r="F42" s="931">
        <v>0.66149400000000003</v>
      </c>
      <c r="G42" s="926"/>
      <c r="H42" s="905"/>
      <c r="I42" s="926"/>
      <c r="J42" s="906"/>
      <c r="K42" s="65"/>
      <c r="L42" s="755">
        <f t="shared" si="26"/>
        <v>2021</v>
      </c>
      <c r="M42" s="755">
        <v>2020</v>
      </c>
      <c r="U42" s="2"/>
    </row>
    <row r="43" spans="1:28" s="70" customFormat="1">
      <c r="A43" s="756" t="str">
        <f t="shared" si="24"/>
        <v>2019</v>
      </c>
      <c r="B43" s="903" t="s">
        <v>887</v>
      </c>
      <c r="C43" s="904">
        <v>44140</v>
      </c>
      <c r="D43" s="904">
        <v>44148</v>
      </c>
      <c r="E43" s="926">
        <v>344000</v>
      </c>
      <c r="F43" s="931">
        <v>0.52209499999999998</v>
      </c>
      <c r="G43" s="926"/>
      <c r="H43" s="905"/>
      <c r="I43" s="926"/>
      <c r="J43" s="906"/>
      <c r="L43" s="755">
        <f t="shared" si="26"/>
        <v>2020</v>
      </c>
      <c r="M43" s="755">
        <v>2020</v>
      </c>
      <c r="U43" s="2"/>
    </row>
    <row r="44" spans="1:28" s="70" customFormat="1">
      <c r="A44" s="756" t="str">
        <f t="shared" si="24"/>
        <v>JCP</v>
      </c>
      <c r="B44" s="903" t="s">
        <v>887</v>
      </c>
      <c r="C44" s="904">
        <v>44019</v>
      </c>
      <c r="D44" s="904">
        <v>44028</v>
      </c>
      <c r="E44" s="926">
        <v>100000</v>
      </c>
      <c r="F44" s="931">
        <v>0.15177199999999999</v>
      </c>
      <c r="G44" s="926"/>
      <c r="H44" s="905"/>
      <c r="I44" s="926"/>
      <c r="J44" s="906"/>
      <c r="L44" s="755">
        <f t="shared" si="26"/>
        <v>2020</v>
      </c>
      <c r="M44" s="755">
        <v>2020</v>
      </c>
      <c r="U44" s="2"/>
    </row>
    <row r="45" spans="1:28" s="70" customFormat="1">
      <c r="A45" s="756" t="str">
        <f t="shared" si="24"/>
        <v>Dividendos</v>
      </c>
      <c r="B45" s="903" t="s">
        <v>888</v>
      </c>
      <c r="C45" s="904">
        <v>43938</v>
      </c>
      <c r="D45" s="904">
        <v>43950</v>
      </c>
      <c r="E45" s="926">
        <v>150333</v>
      </c>
      <c r="F45" s="931">
        <v>0.22816400000000001</v>
      </c>
      <c r="G45" s="926"/>
      <c r="H45" s="905"/>
      <c r="I45" s="926"/>
      <c r="J45" s="906"/>
      <c r="L45" s="755">
        <f t="shared" si="26"/>
        <v>2020</v>
      </c>
      <c r="M45" s="755">
        <v>2020</v>
      </c>
      <c r="U45" s="2"/>
    </row>
    <row r="46" spans="1:28" s="70" customFormat="1" ht="16" thickBot="1">
      <c r="A46" s="756" t="str">
        <f t="shared" si="24"/>
        <v>JCP</v>
      </c>
      <c r="B46" s="903"/>
      <c r="C46" s="904"/>
      <c r="D46" s="904"/>
      <c r="E46" s="926"/>
      <c r="F46" s="931"/>
      <c r="G46" s="926"/>
      <c r="H46" s="905"/>
      <c r="I46" s="926"/>
      <c r="J46" s="906"/>
      <c r="L46" s="755"/>
      <c r="M46" s="755"/>
      <c r="O46" s="68"/>
      <c r="P46" s="68"/>
      <c r="Q46" s="68"/>
      <c r="U46" s="2"/>
      <c r="V46" s="68"/>
      <c r="W46" s="68"/>
      <c r="X46" s="68"/>
      <c r="AB46" s="75"/>
    </row>
    <row r="47" spans="1:28" s="70" customFormat="1" ht="16" thickBot="1">
      <c r="A47" s="756" t="str">
        <f t="shared" si="24"/>
        <v>JCP</v>
      </c>
      <c r="B47" s="907">
        <v>2019</v>
      </c>
      <c r="C47" s="185"/>
      <c r="D47" s="185"/>
      <c r="E47" s="927">
        <f>SUM(E48:E51)</f>
        <v>995260.36165999994</v>
      </c>
      <c r="F47" s="932">
        <f>SUM(F48:F51)</f>
        <v>1.510526</v>
      </c>
      <c r="G47" s="927">
        <v>1762631</v>
      </c>
      <c r="H47" s="908">
        <f>E47/G47</f>
        <v>0.564644762097115</v>
      </c>
      <c r="I47" s="927">
        <v>1221830</v>
      </c>
      <c r="J47" s="909">
        <f>E47/I47</f>
        <v>0.81456533368799255</v>
      </c>
      <c r="K47" s="987"/>
      <c r="L47" s="755"/>
      <c r="M47" s="755"/>
      <c r="O47" s="68"/>
      <c r="P47" s="68"/>
      <c r="Q47" s="68"/>
      <c r="U47" s="2"/>
      <c r="V47" s="68"/>
      <c r="W47" s="68"/>
      <c r="X47" s="68"/>
      <c r="AB47" s="75"/>
    </row>
    <row r="48" spans="1:28" s="70" customFormat="1">
      <c r="A48" s="756" t="str">
        <f t="shared" si="24"/>
        <v/>
      </c>
      <c r="B48" s="910" t="s">
        <v>888</v>
      </c>
      <c r="C48" s="917">
        <v>43815</v>
      </c>
      <c r="D48" s="917">
        <v>43850</v>
      </c>
      <c r="E48" s="913">
        <v>107845.36032000001</v>
      </c>
      <c r="F48" s="933">
        <v>0.16367899999999999</v>
      </c>
      <c r="G48" s="913"/>
      <c r="H48" s="914"/>
      <c r="I48" s="913"/>
      <c r="J48" s="915"/>
      <c r="K48" s="65"/>
      <c r="L48" s="755">
        <f>YEAR(D48)</f>
        <v>2020</v>
      </c>
      <c r="M48" s="755">
        <v>2019</v>
      </c>
      <c r="O48" s="3"/>
      <c r="P48" s="3"/>
      <c r="Q48" s="3"/>
      <c r="R48" s="2"/>
      <c r="S48" s="2"/>
      <c r="T48" s="2"/>
      <c r="U48" s="2"/>
      <c r="V48" s="3"/>
      <c r="W48" s="3"/>
      <c r="X48" s="3"/>
      <c r="Y48" s="2"/>
      <c r="Z48" s="2"/>
      <c r="AA48" s="2"/>
      <c r="AB48" s="67"/>
    </row>
    <row r="49" spans="1:15">
      <c r="A49" s="756" t="str">
        <f t="shared" si="24"/>
        <v>2018</v>
      </c>
      <c r="B49" s="910" t="s">
        <v>887</v>
      </c>
      <c r="C49" s="917">
        <v>43780</v>
      </c>
      <c r="D49" s="917">
        <v>43802</v>
      </c>
      <c r="E49" s="913">
        <f>293555572.85/1000</f>
        <v>293555.57285</v>
      </c>
      <c r="F49" s="933">
        <v>0.44553500000000001</v>
      </c>
      <c r="G49" s="913"/>
      <c r="H49" s="914"/>
      <c r="I49" s="913"/>
      <c r="J49" s="915"/>
      <c r="K49" s="65"/>
      <c r="L49" s="755">
        <f>YEAR(D49)</f>
        <v>2019</v>
      </c>
      <c r="M49" s="755">
        <v>2019</v>
      </c>
    </row>
    <row r="50" spans="1:15">
      <c r="A50" s="756" t="str">
        <f t="shared" si="24"/>
        <v>Dividendos</v>
      </c>
      <c r="B50" s="910" t="s">
        <v>888</v>
      </c>
      <c r="C50" s="917">
        <v>43780</v>
      </c>
      <c r="D50" s="917">
        <v>43802</v>
      </c>
      <c r="E50" s="913">
        <v>223444.45934999999</v>
      </c>
      <c r="F50" s="933">
        <v>0.33912599999999998</v>
      </c>
      <c r="G50" s="913"/>
      <c r="H50" s="914"/>
      <c r="I50" s="913"/>
      <c r="J50" s="915"/>
      <c r="K50" s="65"/>
      <c r="L50" s="755">
        <f>YEAR(D50)</f>
        <v>2019</v>
      </c>
      <c r="M50" s="755">
        <v>2019</v>
      </c>
    </row>
    <row r="51" spans="1:15">
      <c r="A51" s="756" t="str">
        <f t="shared" si="24"/>
        <v>JCP</v>
      </c>
      <c r="B51" s="910" t="s">
        <v>888</v>
      </c>
      <c r="C51" s="917">
        <v>43682</v>
      </c>
      <c r="D51" s="917">
        <v>43696</v>
      </c>
      <c r="E51" s="913">
        <f>370414969.14/1000</f>
        <v>370414.96914</v>
      </c>
      <c r="F51" s="933">
        <v>0.56218599999999996</v>
      </c>
      <c r="G51" s="913"/>
      <c r="H51" s="914"/>
      <c r="I51" s="913"/>
      <c r="J51" s="915"/>
      <c r="K51" s="65"/>
      <c r="L51" s="755">
        <f>YEAR(D51)</f>
        <v>2019</v>
      </c>
      <c r="M51" s="755">
        <v>2019</v>
      </c>
    </row>
    <row r="52" spans="1:15" ht="16" thickBot="1">
      <c r="A52" s="756" t="str">
        <f t="shared" si="24"/>
        <v>Dividendos</v>
      </c>
      <c r="B52" s="910"/>
      <c r="C52" s="914"/>
      <c r="D52" s="914"/>
      <c r="E52" s="913"/>
      <c r="F52" s="933"/>
      <c r="G52" s="913"/>
      <c r="H52" s="914"/>
      <c r="I52" s="913"/>
      <c r="J52" s="915"/>
      <c r="K52" s="70"/>
      <c r="L52" s="755"/>
      <c r="M52" s="755"/>
    </row>
    <row r="53" spans="1:15" ht="16" thickBot="1">
      <c r="A53" s="756" t="str">
        <f t="shared" si="24"/>
        <v/>
      </c>
      <c r="B53" s="907">
        <v>2018</v>
      </c>
      <c r="C53" s="185"/>
      <c r="D53" s="185"/>
      <c r="E53" s="927">
        <f>SUM(E54:E56)</f>
        <v>1985306.6502900003</v>
      </c>
      <c r="F53" s="932">
        <f>SUM(F54:F56)</f>
        <v>12.052554000000001</v>
      </c>
      <c r="G53" s="927">
        <v>1881668</v>
      </c>
      <c r="H53" s="908">
        <f>E53/G53</f>
        <v>1.0550780745009216</v>
      </c>
      <c r="I53" s="927">
        <v>1276311</v>
      </c>
      <c r="J53" s="909">
        <f>E53/I53</f>
        <v>1.5555038311900471</v>
      </c>
      <c r="K53" s="987"/>
      <c r="L53" s="755"/>
      <c r="M53" s="755"/>
    </row>
    <row r="54" spans="1:15">
      <c r="A54" s="756" t="str">
        <f t="shared" si="24"/>
        <v>2017</v>
      </c>
      <c r="B54" s="903" t="s">
        <v>887</v>
      </c>
      <c r="C54" s="904">
        <v>43441</v>
      </c>
      <c r="D54" s="904">
        <v>43451</v>
      </c>
      <c r="E54" s="926">
        <f>633000061.73/1000</f>
        <v>633000.06173000007</v>
      </c>
      <c r="F54" s="931">
        <v>3.8428659999999999</v>
      </c>
      <c r="G54" s="926"/>
      <c r="H54" s="905"/>
      <c r="I54" s="926"/>
      <c r="J54" s="906"/>
      <c r="K54" s="65"/>
      <c r="L54" s="755">
        <f>YEAR(D54)</f>
        <v>2018</v>
      </c>
      <c r="M54" s="755">
        <v>2018</v>
      </c>
    </row>
    <row r="55" spans="1:15">
      <c r="A55" s="756" t="str">
        <f t="shared" si="24"/>
        <v>Dividendos</v>
      </c>
      <c r="B55" s="903" t="s">
        <v>888</v>
      </c>
      <c r="C55" s="904">
        <v>43441</v>
      </c>
      <c r="D55" s="904">
        <v>43451</v>
      </c>
      <c r="E55" s="926">
        <v>592000.05981000001</v>
      </c>
      <c r="F55" s="931">
        <v>3.59396</v>
      </c>
      <c r="G55" s="926"/>
      <c r="H55" s="905"/>
      <c r="I55" s="926"/>
      <c r="J55" s="906"/>
      <c r="K55" s="65"/>
      <c r="L55" s="755">
        <f>YEAR(D55)</f>
        <v>2018</v>
      </c>
      <c r="M55" s="755">
        <v>2018</v>
      </c>
      <c r="O55" s="989"/>
    </row>
    <row r="56" spans="1:15">
      <c r="A56" s="756" t="str">
        <f t="shared" si="24"/>
        <v>Dividendos</v>
      </c>
      <c r="B56" s="903" t="s">
        <v>898</v>
      </c>
      <c r="C56" s="904">
        <v>43257</v>
      </c>
      <c r="D56" s="904">
        <v>43269</v>
      </c>
      <c r="E56" s="926">
        <f>760306528.75/1000</f>
        <v>760306.52875000006</v>
      </c>
      <c r="F56" s="931">
        <v>4.6157279999999998</v>
      </c>
      <c r="G56" s="926"/>
      <c r="H56" s="905"/>
      <c r="I56" s="926"/>
      <c r="J56" s="906"/>
      <c r="K56" s="65"/>
      <c r="L56" s="755">
        <f>YEAR(D56)</f>
        <v>2018</v>
      </c>
      <c r="M56" s="755">
        <v>2018</v>
      </c>
      <c r="O56" s="989"/>
    </row>
    <row r="57" spans="1:15" ht="16" thickBot="1">
      <c r="A57" s="756" t="str">
        <f t="shared" si="24"/>
        <v>Dividendos</v>
      </c>
      <c r="B57" s="903"/>
      <c r="C57" s="904"/>
      <c r="D57" s="904"/>
      <c r="E57" s="926"/>
      <c r="F57" s="931"/>
      <c r="G57" s="926"/>
      <c r="H57" s="905"/>
      <c r="I57" s="926"/>
      <c r="J57" s="906"/>
      <c r="K57" s="65"/>
      <c r="L57" s="755"/>
      <c r="M57" s="755"/>
      <c r="O57" s="989"/>
    </row>
    <row r="58" spans="1:15" ht="16" thickBot="1">
      <c r="A58" s="756" t="str">
        <f t="shared" si="24"/>
        <v/>
      </c>
      <c r="B58" s="907">
        <v>2017</v>
      </c>
      <c r="C58" s="185"/>
      <c r="D58" s="185"/>
      <c r="E58" s="927">
        <f>SUM(E59:E61)</f>
        <v>585093.64501741016</v>
      </c>
      <c r="F58" s="932">
        <f>SUM(F59:F61)</f>
        <v>3.5520320000000001</v>
      </c>
      <c r="G58" s="927">
        <v>1365512</v>
      </c>
      <c r="H58" s="908">
        <f>E58/(G58)</f>
        <v>0.42847931399900563</v>
      </c>
      <c r="I58" s="927">
        <v>615474</v>
      </c>
      <c r="J58" s="909">
        <f>E58/I58</f>
        <v>0.95063909282505865</v>
      </c>
      <c r="K58" s="987"/>
      <c r="L58" s="755"/>
      <c r="M58" s="755"/>
    </row>
    <row r="59" spans="1:15">
      <c r="A59" s="756" t="str">
        <f t="shared" si="24"/>
        <v>2016</v>
      </c>
      <c r="B59" s="910" t="s">
        <v>887</v>
      </c>
      <c r="C59" s="917">
        <v>43208</v>
      </c>
      <c r="D59" s="917">
        <v>43266</v>
      </c>
      <c r="E59" s="913">
        <v>84693.518779316088</v>
      </c>
      <c r="F59" s="933">
        <v>0.51416399999999995</v>
      </c>
      <c r="G59" s="913"/>
      <c r="H59" s="914"/>
      <c r="I59" s="913"/>
      <c r="J59" s="915"/>
      <c r="K59" s="65"/>
      <c r="L59" s="755">
        <f>YEAR(D59)</f>
        <v>2018</v>
      </c>
      <c r="M59" s="755">
        <v>2017</v>
      </c>
    </row>
    <row r="60" spans="1:15">
      <c r="A60" s="756" t="str">
        <f t="shared" si="24"/>
        <v>Dividendos</v>
      </c>
      <c r="B60" s="910" t="s">
        <v>887</v>
      </c>
      <c r="C60" s="917">
        <v>43060</v>
      </c>
      <c r="D60" s="917">
        <v>43067</v>
      </c>
      <c r="E60" s="913">
        <v>365400.04359433585</v>
      </c>
      <c r="F60" s="933">
        <v>2.218299</v>
      </c>
      <c r="G60" s="913"/>
      <c r="H60" s="914"/>
      <c r="I60" s="913"/>
      <c r="J60" s="915"/>
      <c r="K60" s="65"/>
      <c r="L60" s="755">
        <f>YEAR(D60)</f>
        <v>2017</v>
      </c>
      <c r="M60" s="755">
        <v>2017</v>
      </c>
      <c r="O60" s="989"/>
    </row>
    <row r="61" spans="1:15">
      <c r="A61" s="756" t="str">
        <f t="shared" ref="A61:A92" si="27">LEFT(B65,10)</f>
        <v>Dividendos</v>
      </c>
      <c r="B61" s="910" t="s">
        <v>887</v>
      </c>
      <c r="C61" s="917">
        <v>42888</v>
      </c>
      <c r="D61" s="917">
        <v>42899</v>
      </c>
      <c r="E61" s="913">
        <v>135000.08264375824</v>
      </c>
      <c r="F61" s="933">
        <v>0.81956899999999999</v>
      </c>
      <c r="G61" s="913"/>
      <c r="H61" s="914"/>
      <c r="I61" s="913"/>
      <c r="J61" s="915"/>
      <c r="K61" s="65"/>
      <c r="L61" s="755">
        <f>YEAR(D61)</f>
        <v>2017</v>
      </c>
      <c r="M61" s="755">
        <v>2017</v>
      </c>
      <c r="O61" s="989"/>
    </row>
    <row r="62" spans="1:15" ht="16" thickBot="1">
      <c r="A62" s="756" t="str">
        <f t="shared" si="27"/>
        <v/>
      </c>
      <c r="B62" s="910"/>
      <c r="C62" s="914"/>
      <c r="D62" s="914"/>
      <c r="E62" s="913"/>
      <c r="F62" s="933"/>
      <c r="G62" s="913"/>
      <c r="H62" s="914"/>
      <c r="I62" s="913"/>
      <c r="J62" s="915"/>
      <c r="L62" s="755"/>
      <c r="M62" s="755"/>
    </row>
    <row r="63" spans="1:15" ht="16" thickBot="1">
      <c r="A63" s="756" t="str">
        <f t="shared" si="27"/>
        <v>2015</v>
      </c>
      <c r="B63" s="907">
        <v>2016</v>
      </c>
      <c r="C63" s="185"/>
      <c r="D63" s="185"/>
      <c r="E63" s="927">
        <f>SUM(E64:E65)</f>
        <v>247500.12406008574</v>
      </c>
      <c r="F63" s="932">
        <f>SUM(F64:F65)</f>
        <v>1.502543</v>
      </c>
      <c r="G63" s="927">
        <v>4932312</v>
      </c>
      <c r="H63" s="908">
        <f>E63/(G63)</f>
        <v>5.0179332544268436E-2</v>
      </c>
      <c r="I63" s="927">
        <v>228785</v>
      </c>
      <c r="J63" s="909">
        <f>E63/I63</f>
        <v>1.0818022338006676</v>
      </c>
      <c r="K63" s="987"/>
      <c r="L63" s="755"/>
      <c r="M63" s="755"/>
    </row>
    <row r="64" spans="1:15">
      <c r="A64" s="756" t="str">
        <f t="shared" si="27"/>
        <v>Dividendos</v>
      </c>
      <c r="B64" s="903" t="s">
        <v>887</v>
      </c>
      <c r="C64" s="904">
        <v>42709</v>
      </c>
      <c r="D64" s="904">
        <v>42755</v>
      </c>
      <c r="E64" s="926">
        <v>137500.05061995587</v>
      </c>
      <c r="F64" s="931">
        <v>0.83474599999999999</v>
      </c>
      <c r="G64" s="926"/>
      <c r="H64" s="905"/>
      <c r="I64" s="926"/>
      <c r="J64" s="906"/>
      <c r="K64" s="65"/>
      <c r="L64" s="755">
        <f>YEAR(D64)</f>
        <v>2017</v>
      </c>
      <c r="M64" s="755">
        <v>2016</v>
      </c>
      <c r="O64" s="91"/>
    </row>
    <row r="65" spans="1:15">
      <c r="A65" s="756" t="str">
        <f t="shared" si="27"/>
        <v>Dividendos</v>
      </c>
      <c r="B65" s="903" t="s">
        <v>887</v>
      </c>
      <c r="C65" s="904">
        <v>42543</v>
      </c>
      <c r="D65" s="904">
        <v>42552</v>
      </c>
      <c r="E65" s="926">
        <v>110000.07344012988</v>
      </c>
      <c r="F65" s="931">
        <v>0.66779699999999997</v>
      </c>
      <c r="G65" s="926"/>
      <c r="H65" s="905"/>
      <c r="I65" s="926"/>
      <c r="J65" s="906"/>
      <c r="K65" s="65"/>
      <c r="L65" s="755">
        <f>YEAR(D65)</f>
        <v>2016</v>
      </c>
      <c r="M65" s="755">
        <v>2016</v>
      </c>
    </row>
    <row r="66" spans="1:15" ht="16" thickBot="1">
      <c r="A66" s="756" t="str">
        <f t="shared" si="27"/>
        <v/>
      </c>
      <c r="B66" s="903"/>
      <c r="C66" s="904"/>
      <c r="D66" s="904"/>
      <c r="E66" s="926"/>
      <c r="F66" s="931"/>
      <c r="G66" s="926"/>
      <c r="H66" s="905"/>
      <c r="I66" s="926"/>
      <c r="J66" s="906"/>
      <c r="L66" s="755"/>
      <c r="M66" s="755"/>
    </row>
    <row r="67" spans="1:15" ht="16" thickBot="1">
      <c r="A67" s="756" t="str">
        <f t="shared" si="27"/>
        <v>2014</v>
      </c>
      <c r="B67" s="907">
        <v>2015</v>
      </c>
      <c r="C67" s="185"/>
      <c r="D67" s="185"/>
      <c r="E67" s="927">
        <f>SUM(E68:E69)</f>
        <v>334865.09512999997</v>
      </c>
      <c r="F67" s="932">
        <f>SUM(F68:F69)</f>
        <v>2.0765609999999999</v>
      </c>
      <c r="G67" s="927">
        <v>504430</v>
      </c>
      <c r="H67" s="908">
        <f>E67/(G67)</f>
        <v>0.66384849261542722</v>
      </c>
      <c r="I67" s="927">
        <v>271887</v>
      </c>
      <c r="J67" s="909">
        <f>E67/I67</f>
        <v>1.231633344477669</v>
      </c>
      <c r="K67" s="987"/>
      <c r="L67" s="755"/>
      <c r="M67" s="755"/>
    </row>
    <row r="68" spans="1:15">
      <c r="A68" s="756" t="str">
        <f t="shared" si="27"/>
        <v>Dividendos</v>
      </c>
      <c r="B68" s="910" t="s">
        <v>887</v>
      </c>
      <c r="C68" s="917">
        <v>42334</v>
      </c>
      <c r="D68" s="917">
        <v>42345</v>
      </c>
      <c r="E68" s="913">
        <f>224100006.98/1000</f>
        <v>224100.00697999998</v>
      </c>
      <c r="F68" s="933">
        <v>1.389686</v>
      </c>
      <c r="G68" s="913"/>
      <c r="H68" s="914"/>
      <c r="I68" s="913"/>
      <c r="J68" s="915"/>
      <c r="K68" s="65"/>
      <c r="L68" s="755">
        <f>YEAR(D68)</f>
        <v>2015</v>
      </c>
      <c r="M68" s="755">
        <v>2015</v>
      </c>
      <c r="O68" s="988"/>
    </row>
    <row r="69" spans="1:15">
      <c r="A69" s="756" t="str">
        <f t="shared" si="27"/>
        <v>Dividendos</v>
      </c>
      <c r="B69" s="910" t="s">
        <v>887</v>
      </c>
      <c r="C69" s="917">
        <v>42151</v>
      </c>
      <c r="D69" s="917">
        <v>42163</v>
      </c>
      <c r="E69" s="913">
        <f>110765088.15/1000</f>
        <v>110765.08815000001</v>
      </c>
      <c r="F69" s="933">
        <v>0.68687500000000001</v>
      </c>
      <c r="G69" s="913"/>
      <c r="H69" s="914"/>
      <c r="I69" s="913"/>
      <c r="J69" s="915"/>
      <c r="K69" s="65"/>
      <c r="L69" s="755">
        <f>YEAR(D69)</f>
        <v>2015</v>
      </c>
      <c r="M69" s="755">
        <v>2015</v>
      </c>
      <c r="O69" s="988"/>
    </row>
    <row r="70" spans="1:15" ht="16" thickBot="1">
      <c r="A70" s="756" t="str">
        <f t="shared" si="27"/>
        <v>JCP</v>
      </c>
      <c r="B70" s="910"/>
      <c r="C70" s="914"/>
      <c r="D70" s="914"/>
      <c r="E70" s="913"/>
      <c r="F70" s="933"/>
      <c r="G70" s="913"/>
      <c r="H70" s="914"/>
      <c r="I70" s="913"/>
      <c r="J70" s="915"/>
      <c r="L70" s="755"/>
      <c r="M70" s="755"/>
      <c r="O70" s="988"/>
    </row>
    <row r="71" spans="1:15" ht="16" thickBot="1">
      <c r="A71" s="756" t="str">
        <f t="shared" si="27"/>
        <v/>
      </c>
      <c r="B71" s="907">
        <v>2014</v>
      </c>
      <c r="C71" s="185"/>
      <c r="D71" s="185"/>
      <c r="E71" s="927">
        <f>SUM(E72:E74)</f>
        <v>227718.83040250081</v>
      </c>
      <c r="F71" s="932">
        <f>SUM(F72:F74)</f>
        <v>1.4121270000000001</v>
      </c>
      <c r="G71" s="927">
        <v>378215</v>
      </c>
      <c r="H71" s="908">
        <f>E71/(G71)</f>
        <v>0.60208831062358925</v>
      </c>
      <c r="I71" s="927">
        <v>248140</v>
      </c>
      <c r="J71" s="909">
        <f>E71/I71</f>
        <v>0.91770303216934312</v>
      </c>
      <c r="K71" s="987"/>
      <c r="L71" s="755"/>
      <c r="M71" s="755"/>
    </row>
    <row r="72" spans="1:15">
      <c r="A72" s="756" t="str">
        <f t="shared" si="27"/>
        <v>2013</v>
      </c>
      <c r="B72" s="903" t="s">
        <v>887</v>
      </c>
      <c r="C72" s="904">
        <v>42131</v>
      </c>
      <c r="D72" s="904">
        <v>42185</v>
      </c>
      <c r="E72" s="926">
        <f>31029060.55/1000</f>
        <v>31029.060550000002</v>
      </c>
      <c r="F72" s="931">
        <v>0.192417</v>
      </c>
      <c r="G72" s="926"/>
      <c r="H72" s="905"/>
      <c r="I72" s="926"/>
      <c r="J72" s="906"/>
      <c r="K72" s="65"/>
      <c r="L72" s="755">
        <f>YEAR(D72)</f>
        <v>2015</v>
      </c>
      <c r="M72" s="755">
        <v>2014</v>
      </c>
      <c r="O72" s="988"/>
    </row>
    <row r="73" spans="1:15">
      <c r="A73" s="756" t="str">
        <f t="shared" si="27"/>
        <v>Dividendos</v>
      </c>
      <c r="B73" s="903" t="s">
        <v>887</v>
      </c>
      <c r="C73" s="904">
        <v>41968</v>
      </c>
      <c r="D73" s="904">
        <v>41978</v>
      </c>
      <c r="E73" s="926">
        <v>165000.02931352486</v>
      </c>
      <c r="F73" s="931">
        <v>1.023196</v>
      </c>
      <c r="G73" s="926"/>
      <c r="H73" s="905"/>
      <c r="I73" s="926"/>
      <c r="J73" s="906"/>
      <c r="K73" s="65"/>
      <c r="L73" s="755">
        <f>YEAR(D73)</f>
        <v>2014</v>
      </c>
      <c r="M73" s="755">
        <v>2014</v>
      </c>
      <c r="O73" s="988"/>
    </row>
    <row r="74" spans="1:15">
      <c r="A74" s="756" t="str">
        <f t="shared" si="27"/>
        <v>JCP</v>
      </c>
      <c r="B74" s="903" t="s">
        <v>888</v>
      </c>
      <c r="C74" s="904">
        <v>41864</v>
      </c>
      <c r="D74" s="904">
        <v>41880</v>
      </c>
      <c r="E74" s="926">
        <v>31689.740538975941</v>
      </c>
      <c r="F74" s="931">
        <v>0.19651399999999999</v>
      </c>
      <c r="G74" s="926"/>
      <c r="H74" s="905"/>
      <c r="I74" s="926"/>
      <c r="J74" s="906"/>
      <c r="K74" s="65"/>
      <c r="L74" s="755">
        <f>YEAR(D74)</f>
        <v>2014</v>
      </c>
      <c r="M74" s="755">
        <v>2014</v>
      </c>
      <c r="O74" s="988"/>
    </row>
    <row r="75" spans="1:15" ht="16" thickBot="1">
      <c r="A75" s="756" t="str">
        <f t="shared" si="27"/>
        <v/>
      </c>
      <c r="B75" s="903"/>
      <c r="C75" s="904"/>
      <c r="D75" s="904"/>
      <c r="E75" s="926"/>
      <c r="F75" s="931"/>
      <c r="G75" s="926"/>
      <c r="H75" s="905"/>
      <c r="I75" s="926"/>
      <c r="J75" s="906"/>
      <c r="L75" s="755"/>
      <c r="M75" s="755"/>
    </row>
    <row r="76" spans="1:15" ht="16" thickBot="1">
      <c r="A76" s="756" t="str">
        <f t="shared" si="27"/>
        <v>2012</v>
      </c>
      <c r="B76" s="907">
        <v>2013</v>
      </c>
      <c r="C76" s="185"/>
      <c r="D76" s="185"/>
      <c r="E76" s="927">
        <f>SUM(E77:E78)</f>
        <v>230000.21914999999</v>
      </c>
      <c r="F76" s="932">
        <f>SUM(F77:F78)</f>
        <v>1.506602</v>
      </c>
      <c r="G76" s="927">
        <v>31900</v>
      </c>
      <c r="H76" s="908" t="s">
        <v>897</v>
      </c>
      <c r="I76" s="927">
        <v>-145400</v>
      </c>
      <c r="J76" s="909" t="s">
        <v>897</v>
      </c>
      <c r="K76" s="987"/>
      <c r="L76" s="755"/>
      <c r="M76" s="755"/>
      <c r="O76" s="988"/>
    </row>
    <row r="77" spans="1:15">
      <c r="A77" s="756" t="str">
        <f t="shared" si="27"/>
        <v>Dividendos</v>
      </c>
      <c r="B77" s="910" t="s">
        <v>887</v>
      </c>
      <c r="C77" s="917">
        <v>41731</v>
      </c>
      <c r="D77" s="917">
        <v>41851</v>
      </c>
      <c r="E77" s="913">
        <f>30000134.78/1000</f>
        <v>30000.13478</v>
      </c>
      <c r="F77" s="933">
        <v>0.19651399999999999</v>
      </c>
      <c r="G77" s="913"/>
      <c r="H77" s="914"/>
      <c r="I77" s="913"/>
      <c r="J77" s="915"/>
      <c r="K77" s="65"/>
      <c r="L77" s="755">
        <f>YEAR(D77)</f>
        <v>2014</v>
      </c>
      <c r="M77" s="755">
        <v>2013</v>
      </c>
      <c r="O77" s="988"/>
    </row>
    <row r="78" spans="1:15">
      <c r="A78" s="756" t="str">
        <f t="shared" si="27"/>
        <v>JCP</v>
      </c>
      <c r="B78" s="910" t="s">
        <v>888</v>
      </c>
      <c r="C78" s="917">
        <v>41634</v>
      </c>
      <c r="D78" s="917">
        <v>41669</v>
      </c>
      <c r="E78" s="913">
        <f>200000084.37/1000</f>
        <v>200000.08437</v>
      </c>
      <c r="F78" s="933">
        <v>1.3100879999999999</v>
      </c>
      <c r="G78" s="913"/>
      <c r="H78" s="914"/>
      <c r="I78" s="913"/>
      <c r="J78" s="915"/>
      <c r="K78" s="65"/>
      <c r="L78" s="755">
        <f>YEAR(D78)</f>
        <v>2014</v>
      </c>
      <c r="M78" s="755">
        <v>2013</v>
      </c>
      <c r="O78" s="988"/>
    </row>
    <row r="79" spans="1:15" ht="16" thickBot="1">
      <c r="A79" s="756" t="str">
        <f t="shared" si="27"/>
        <v>Dividendos</v>
      </c>
      <c r="B79" s="910"/>
      <c r="C79" s="914"/>
      <c r="D79" s="914"/>
      <c r="E79" s="913"/>
      <c r="F79" s="933"/>
      <c r="G79" s="913"/>
      <c r="H79" s="914"/>
      <c r="I79" s="913"/>
      <c r="J79" s="915"/>
      <c r="L79" s="755"/>
      <c r="M79" s="755"/>
      <c r="O79" s="988"/>
    </row>
    <row r="80" spans="1:15" ht="16" thickBot="1">
      <c r="A80" s="756" t="str">
        <f t="shared" si="27"/>
        <v>Dividendos</v>
      </c>
      <c r="B80" s="907">
        <v>2012</v>
      </c>
      <c r="C80" s="185"/>
      <c r="D80" s="185"/>
      <c r="E80" s="927">
        <f>SUM(E81:E84)</f>
        <v>242680.74669005111</v>
      </c>
      <c r="F80" s="932">
        <f>SUM(F81:F84)</f>
        <v>1.5896650000000001</v>
      </c>
      <c r="G80" s="927">
        <v>843488</v>
      </c>
      <c r="H80" s="908">
        <f>E80/(G80)</f>
        <v>0.28771096528943046</v>
      </c>
      <c r="I80" s="927">
        <v>1004000</v>
      </c>
      <c r="J80" s="909">
        <f>E80/I80</f>
        <v>0.24171389112554892</v>
      </c>
      <c r="K80" s="987"/>
      <c r="L80" s="755"/>
      <c r="M80" s="755"/>
      <c r="O80" s="988"/>
    </row>
    <row r="81" spans="1:15">
      <c r="A81" s="756" t="str">
        <f t="shared" si="27"/>
        <v/>
      </c>
      <c r="B81" s="903" t="s">
        <v>887</v>
      </c>
      <c r="C81" s="904">
        <v>41092</v>
      </c>
      <c r="D81" s="904">
        <v>41117</v>
      </c>
      <c r="E81" s="926">
        <v>97050.162749098687</v>
      </c>
      <c r="F81" s="931">
        <v>0.63572099999999998</v>
      </c>
      <c r="G81" s="926"/>
      <c r="H81" s="905"/>
      <c r="I81" s="926"/>
      <c r="J81" s="906"/>
      <c r="K81" s="65"/>
      <c r="L81" s="755">
        <f>YEAR(D81)</f>
        <v>2012</v>
      </c>
      <c r="M81" s="755">
        <v>2012</v>
      </c>
    </row>
    <row r="82" spans="1:15">
      <c r="A82" s="756" t="str">
        <f t="shared" si="27"/>
        <v>2011</v>
      </c>
      <c r="B82" s="903" t="s">
        <v>888</v>
      </c>
      <c r="C82" s="904">
        <v>41092</v>
      </c>
      <c r="D82" s="904">
        <v>41117</v>
      </c>
      <c r="E82" s="926">
        <v>63949.929569099404</v>
      </c>
      <c r="F82" s="931">
        <v>0.41889999999999999</v>
      </c>
      <c r="G82" s="926"/>
      <c r="H82" s="905"/>
      <c r="I82" s="926"/>
      <c r="J82" s="906"/>
      <c r="K82" s="65"/>
      <c r="L82" s="755">
        <f>YEAR(D82)</f>
        <v>2012</v>
      </c>
      <c r="M82" s="755">
        <v>2012</v>
      </c>
      <c r="O82" s="990"/>
    </row>
    <row r="83" spans="1:15">
      <c r="A83" s="756" t="str">
        <f t="shared" si="27"/>
        <v>JCP</v>
      </c>
      <c r="B83" s="903" t="s">
        <v>887</v>
      </c>
      <c r="C83" s="904">
        <v>41016</v>
      </c>
      <c r="D83" s="904">
        <v>41029</v>
      </c>
      <c r="E83" s="926">
        <v>31348.899706576736</v>
      </c>
      <c r="F83" s="931">
        <v>0.205349</v>
      </c>
      <c r="G83" s="926"/>
      <c r="H83" s="905"/>
      <c r="I83" s="926"/>
      <c r="J83" s="906"/>
      <c r="K83" s="65"/>
      <c r="L83" s="755">
        <f>YEAR(D83)</f>
        <v>2012</v>
      </c>
      <c r="M83" s="755">
        <v>2012</v>
      </c>
      <c r="O83" s="988"/>
    </row>
    <row r="84" spans="1:15">
      <c r="A84" s="756" t="str">
        <f t="shared" si="27"/>
        <v>Dividendos</v>
      </c>
      <c r="B84" s="903" t="s">
        <v>887</v>
      </c>
      <c r="C84" s="904">
        <v>41016</v>
      </c>
      <c r="D84" s="904">
        <v>41029</v>
      </c>
      <c r="E84" s="926">
        <v>50331.754665276268</v>
      </c>
      <c r="F84" s="931">
        <v>0.32969500000000002</v>
      </c>
      <c r="G84" s="926"/>
      <c r="H84" s="905"/>
      <c r="I84" s="926"/>
      <c r="J84" s="906"/>
      <c r="K84" s="65"/>
      <c r="L84" s="755">
        <f>YEAR(D84)</f>
        <v>2012</v>
      </c>
      <c r="M84" s="755">
        <v>2012</v>
      </c>
      <c r="O84" s="988"/>
    </row>
    <row r="85" spans="1:15" ht="16" thickBot="1">
      <c r="A85" s="756" t="str">
        <f t="shared" si="27"/>
        <v>JCP</v>
      </c>
      <c r="B85" s="903"/>
      <c r="C85" s="904"/>
      <c r="D85" s="904"/>
      <c r="E85" s="926"/>
      <c r="F85" s="931"/>
      <c r="G85" s="926"/>
      <c r="H85" s="905"/>
      <c r="I85" s="926"/>
      <c r="J85" s="906"/>
      <c r="L85" s="755"/>
      <c r="M85" s="755"/>
      <c r="O85" s="988"/>
    </row>
    <row r="86" spans="1:15" ht="16" thickBot="1">
      <c r="A86" s="756" t="str">
        <f t="shared" si="27"/>
        <v>Dividendos</v>
      </c>
      <c r="B86" s="907">
        <v>2011</v>
      </c>
      <c r="C86" s="185"/>
      <c r="D86" s="185"/>
      <c r="E86" s="927">
        <f>SUM(E87:E92)</f>
        <v>691985.84615318</v>
      </c>
      <c r="F86" s="932">
        <f>SUM(F87:F92)</f>
        <v>4.5492609999999996</v>
      </c>
      <c r="G86" s="927">
        <v>915260</v>
      </c>
      <c r="H86" s="908">
        <f>E86/(G86)</f>
        <v>0.7560538493468304</v>
      </c>
      <c r="I86" s="927">
        <v>805700</v>
      </c>
      <c r="J86" s="909">
        <f>E86/I86</f>
        <v>0.85886290946156141</v>
      </c>
      <c r="K86" s="987"/>
      <c r="L86" s="755"/>
      <c r="M86" s="755"/>
      <c r="O86" s="988"/>
    </row>
    <row r="87" spans="1:15">
      <c r="A87" s="756" t="str">
        <f t="shared" si="27"/>
        <v>JCP</v>
      </c>
      <c r="B87" s="910" t="s">
        <v>888</v>
      </c>
      <c r="C87" s="917">
        <v>40925</v>
      </c>
      <c r="D87" s="917">
        <v>40938</v>
      </c>
      <c r="E87" s="913">
        <v>64158.159943728795</v>
      </c>
      <c r="F87" s="933">
        <v>0.42026400000000003</v>
      </c>
      <c r="G87" s="913"/>
      <c r="H87" s="914"/>
      <c r="I87" s="913"/>
      <c r="J87" s="915"/>
      <c r="K87" s="65"/>
      <c r="L87" s="755">
        <f t="shared" ref="L87:L92" si="28">YEAR(D87)</f>
        <v>2012</v>
      </c>
      <c r="M87" s="755">
        <v>2011</v>
      </c>
      <c r="O87" s="988"/>
    </row>
    <row r="88" spans="1:15">
      <c r="A88" s="756" t="str">
        <f t="shared" si="27"/>
        <v>Dividendos</v>
      </c>
      <c r="B88" s="910" t="s">
        <v>887</v>
      </c>
      <c r="C88" s="917">
        <v>40925</v>
      </c>
      <c r="D88" s="917">
        <v>40938</v>
      </c>
      <c r="E88" s="913">
        <v>169841.94483856834</v>
      </c>
      <c r="F88" s="933">
        <v>1.1125389999999999</v>
      </c>
      <c r="G88" s="913"/>
      <c r="H88" s="914"/>
      <c r="I88" s="913"/>
      <c r="J88" s="915"/>
      <c r="K88" s="65"/>
      <c r="L88" s="755">
        <f t="shared" si="28"/>
        <v>2012</v>
      </c>
      <c r="M88" s="755">
        <v>2011</v>
      </c>
      <c r="O88" s="988"/>
    </row>
    <row r="89" spans="1:15">
      <c r="A89" s="756" t="str">
        <f t="shared" si="27"/>
        <v/>
      </c>
      <c r="B89" s="910" t="s">
        <v>888</v>
      </c>
      <c r="C89" s="917">
        <v>40827</v>
      </c>
      <c r="D89" s="917">
        <v>40847</v>
      </c>
      <c r="E89" s="913">
        <f>61228528.25/1000</f>
        <v>61228.528250000003</v>
      </c>
      <c r="F89" s="933">
        <v>0.40327299999999999</v>
      </c>
      <c r="G89" s="913"/>
      <c r="H89" s="914"/>
      <c r="I89" s="913"/>
      <c r="J89" s="915"/>
      <c r="K89" s="65"/>
      <c r="L89" s="755">
        <f t="shared" si="28"/>
        <v>2011</v>
      </c>
      <c r="M89" s="755">
        <v>2011</v>
      </c>
    </row>
    <row r="90" spans="1:15">
      <c r="A90" s="756" t="str">
        <f t="shared" si="27"/>
        <v>2010</v>
      </c>
      <c r="B90" s="910" t="s">
        <v>887</v>
      </c>
      <c r="C90" s="917">
        <v>40827</v>
      </c>
      <c r="D90" s="917">
        <v>40847</v>
      </c>
      <c r="E90" s="913">
        <f>172771510.36/1000</f>
        <v>172771.51036000001</v>
      </c>
      <c r="F90" s="933">
        <v>1.1379349999999999</v>
      </c>
      <c r="G90" s="913"/>
      <c r="H90" s="914"/>
      <c r="I90" s="913"/>
      <c r="J90" s="915"/>
      <c r="K90" s="65"/>
      <c r="L90" s="755">
        <f t="shared" si="28"/>
        <v>2011</v>
      </c>
      <c r="M90" s="755">
        <v>2011</v>
      </c>
    </row>
    <row r="91" spans="1:15">
      <c r="A91" s="756" t="str">
        <f t="shared" si="27"/>
        <v>Dividendos</v>
      </c>
      <c r="B91" s="910" t="s">
        <v>888</v>
      </c>
      <c r="C91" s="917">
        <v>40731</v>
      </c>
      <c r="D91" s="917">
        <v>40752</v>
      </c>
      <c r="E91" s="913">
        <f>63460717.92/1000</f>
        <v>63460.717920000003</v>
      </c>
      <c r="F91" s="933">
        <v>0.41797499999999999</v>
      </c>
      <c r="G91" s="913"/>
      <c r="H91" s="914"/>
      <c r="I91" s="913"/>
      <c r="J91" s="915"/>
      <c r="K91" s="65"/>
      <c r="L91" s="755">
        <f t="shared" si="28"/>
        <v>2011</v>
      </c>
      <c r="M91" s="755">
        <v>2011</v>
      </c>
      <c r="O91" s="988"/>
    </row>
    <row r="92" spans="1:15">
      <c r="A92" s="756" t="str">
        <f t="shared" si="27"/>
        <v>JCP</v>
      </c>
      <c r="B92" s="910" t="s">
        <v>887</v>
      </c>
      <c r="C92" s="917">
        <v>40731</v>
      </c>
      <c r="D92" s="917">
        <v>40752</v>
      </c>
      <c r="E92" s="913">
        <v>160524.98484088283</v>
      </c>
      <c r="F92" s="933">
        <v>1.057275</v>
      </c>
      <c r="G92" s="913"/>
      <c r="H92" s="914"/>
      <c r="I92" s="913"/>
      <c r="J92" s="915"/>
      <c r="K92" s="65"/>
      <c r="L92" s="755">
        <f t="shared" si="28"/>
        <v>2011</v>
      </c>
      <c r="M92" s="755">
        <v>2011</v>
      </c>
      <c r="O92" s="988"/>
    </row>
    <row r="93" spans="1:15" ht="16" thickBot="1">
      <c r="A93" s="756" t="str">
        <f t="shared" ref="A93:A124" si="29">LEFT(B97,10)</f>
        <v>Dividendos</v>
      </c>
      <c r="B93" s="918"/>
      <c r="C93" s="919"/>
      <c r="D93" s="919"/>
      <c r="E93" s="928"/>
      <c r="F93" s="935"/>
      <c r="G93" s="928"/>
      <c r="H93" s="920"/>
      <c r="I93" s="928"/>
      <c r="J93" s="921"/>
      <c r="L93" s="755"/>
      <c r="M93" s="755"/>
      <c r="O93" s="988"/>
    </row>
    <row r="94" spans="1:15" ht="16" thickBot="1">
      <c r="A94" s="756" t="str">
        <f t="shared" si="29"/>
        <v>JCP</v>
      </c>
      <c r="B94" s="907">
        <v>2010</v>
      </c>
      <c r="C94" s="185"/>
      <c r="D94" s="185"/>
      <c r="E94" s="927">
        <f>SUM(E95:E103)</f>
        <v>775411.70514320454</v>
      </c>
      <c r="F94" s="932">
        <f>SUM(F95:F103)</f>
        <v>5.1071389999999992</v>
      </c>
      <c r="G94" s="927">
        <v>812171</v>
      </c>
      <c r="H94" s="908">
        <f>E94/(G94)</f>
        <v>0.95473946390994568</v>
      </c>
      <c r="I94" s="927">
        <f>G94</f>
        <v>812171</v>
      </c>
      <c r="J94" s="909">
        <f>E94/I94</f>
        <v>0.95473946390994568</v>
      </c>
      <c r="K94" s="987"/>
      <c r="L94" s="755"/>
      <c r="M94" s="755"/>
      <c r="O94" s="988"/>
    </row>
    <row r="95" spans="1:15">
      <c r="A95" s="756" t="str">
        <f t="shared" si="29"/>
        <v>Dividendos</v>
      </c>
      <c r="B95" s="903" t="s">
        <v>887</v>
      </c>
      <c r="C95" s="904">
        <v>40665</v>
      </c>
      <c r="D95" s="904">
        <v>40752</v>
      </c>
      <c r="E95" s="926">
        <v>16714.396922445219</v>
      </c>
      <c r="F95" s="931">
        <v>0.110087</v>
      </c>
      <c r="G95" s="926"/>
      <c r="H95" s="905"/>
      <c r="I95" s="926"/>
      <c r="J95" s="906"/>
      <c r="K95" s="65"/>
      <c r="L95" s="755">
        <f t="shared" ref="L95:L103" si="30">YEAR(D95)</f>
        <v>2011</v>
      </c>
      <c r="M95" s="755">
        <v>2010</v>
      </c>
      <c r="O95" s="988"/>
    </row>
    <row r="96" spans="1:15">
      <c r="A96" s="756" t="str">
        <f t="shared" si="29"/>
        <v>Dividendos</v>
      </c>
      <c r="B96" s="903" t="s">
        <v>888</v>
      </c>
      <c r="C96" s="904">
        <v>40640</v>
      </c>
      <c r="D96" s="904">
        <v>40662</v>
      </c>
      <c r="E96" s="926">
        <v>65692.755755138278</v>
      </c>
      <c r="F96" s="931">
        <v>0.43267600000000001</v>
      </c>
      <c r="G96" s="926"/>
      <c r="H96" s="905"/>
      <c r="I96" s="926"/>
      <c r="J96" s="906"/>
      <c r="K96" s="65"/>
      <c r="L96" s="755">
        <f t="shared" si="30"/>
        <v>2011</v>
      </c>
      <c r="M96" s="755">
        <v>2010</v>
      </c>
      <c r="O96" s="988"/>
    </row>
    <row r="97" spans="1:15">
      <c r="A97" s="756" t="str">
        <f t="shared" si="29"/>
        <v>JCP</v>
      </c>
      <c r="B97" s="903" t="s">
        <v>887</v>
      </c>
      <c r="C97" s="904">
        <v>40640</v>
      </c>
      <c r="D97" s="904">
        <v>40662</v>
      </c>
      <c r="E97" s="926">
        <v>181307.18379577648</v>
      </c>
      <c r="F97" s="931">
        <v>1.1941539999999999</v>
      </c>
      <c r="G97" s="926"/>
      <c r="H97" s="905"/>
      <c r="I97" s="926"/>
      <c r="J97" s="906"/>
      <c r="K97" s="65"/>
      <c r="L97" s="755">
        <f t="shared" si="30"/>
        <v>2011</v>
      </c>
      <c r="M97" s="755">
        <v>2010</v>
      </c>
      <c r="O97" s="988"/>
    </row>
    <row r="98" spans="1:15">
      <c r="A98" s="756" t="str">
        <f t="shared" si="29"/>
        <v>JCP</v>
      </c>
      <c r="B98" s="903" t="s">
        <v>888</v>
      </c>
      <c r="C98" s="904">
        <v>40560</v>
      </c>
      <c r="D98" s="904">
        <v>40571</v>
      </c>
      <c r="E98" s="926">
        <v>63027.094353089255</v>
      </c>
      <c r="F98" s="931">
        <v>0.41511900000000002</v>
      </c>
      <c r="G98" s="926"/>
      <c r="H98" s="905"/>
      <c r="I98" s="926"/>
      <c r="J98" s="906"/>
      <c r="K98" s="65"/>
      <c r="L98" s="755">
        <f t="shared" si="30"/>
        <v>2011</v>
      </c>
      <c r="M98" s="755">
        <v>2010</v>
      </c>
      <c r="O98" s="988"/>
    </row>
    <row r="99" spans="1:15">
      <c r="A99" s="756" t="str">
        <f t="shared" si="29"/>
        <v>Dividendos</v>
      </c>
      <c r="B99" s="903" t="s">
        <v>887</v>
      </c>
      <c r="C99" s="904">
        <v>40560</v>
      </c>
      <c r="D99" s="904">
        <v>40571</v>
      </c>
      <c r="E99" s="926">
        <v>112072.8652529071</v>
      </c>
      <c r="F99" s="931">
        <v>0.73815200000000003</v>
      </c>
      <c r="G99" s="926"/>
      <c r="H99" s="905"/>
      <c r="I99" s="926"/>
      <c r="J99" s="906"/>
      <c r="K99" s="65"/>
      <c r="L99" s="755">
        <f t="shared" si="30"/>
        <v>2011</v>
      </c>
      <c r="M99" s="755">
        <v>2010</v>
      </c>
      <c r="O99" s="988"/>
    </row>
    <row r="100" spans="1:15">
      <c r="A100" s="756" t="str">
        <f t="shared" si="29"/>
        <v/>
      </c>
      <c r="B100" s="903" t="s">
        <v>887</v>
      </c>
      <c r="C100" s="904">
        <v>40459</v>
      </c>
      <c r="D100" s="904">
        <v>40476</v>
      </c>
      <c r="E100" s="926">
        <v>146280.08627831275</v>
      </c>
      <c r="F100" s="931">
        <v>0.963453</v>
      </c>
      <c r="G100" s="926"/>
      <c r="H100" s="905"/>
      <c r="I100" s="926"/>
      <c r="J100" s="906"/>
      <c r="K100" s="65"/>
      <c r="L100" s="755">
        <f t="shared" si="30"/>
        <v>2010</v>
      </c>
      <c r="M100" s="755">
        <v>2010</v>
      </c>
    </row>
    <row r="101" spans="1:15">
      <c r="A101" s="756" t="str">
        <f t="shared" si="29"/>
        <v>2009</v>
      </c>
      <c r="B101" s="903" t="s">
        <v>888</v>
      </c>
      <c r="C101" s="904">
        <v>40459</v>
      </c>
      <c r="D101" s="904">
        <v>40476</v>
      </c>
      <c r="E101" s="926">
        <v>63719.889988878385</v>
      </c>
      <c r="F101" s="931">
        <v>0.419682</v>
      </c>
      <c r="G101" s="926"/>
      <c r="H101" s="905"/>
      <c r="I101" s="926"/>
      <c r="J101" s="906"/>
      <c r="K101" s="65"/>
      <c r="L101" s="755">
        <f t="shared" si="30"/>
        <v>2010</v>
      </c>
      <c r="M101" s="755">
        <v>2010</v>
      </c>
    </row>
    <row r="102" spans="1:15">
      <c r="A102" s="756" t="str">
        <f t="shared" si="29"/>
        <v>Dividendos</v>
      </c>
      <c r="B102" s="903" t="s">
        <v>888</v>
      </c>
      <c r="C102" s="904">
        <v>40367</v>
      </c>
      <c r="D102" s="904">
        <v>40382</v>
      </c>
      <c r="E102" s="926">
        <v>62925.824423422077</v>
      </c>
      <c r="F102" s="931">
        <v>0.41445199999999999</v>
      </c>
      <c r="G102" s="926"/>
      <c r="H102" s="905"/>
      <c r="I102" s="926"/>
      <c r="J102" s="906"/>
      <c r="K102" s="65"/>
      <c r="L102" s="755">
        <f t="shared" si="30"/>
        <v>2010</v>
      </c>
      <c r="M102" s="755">
        <v>2010</v>
      </c>
      <c r="O102" s="988"/>
    </row>
    <row r="103" spans="1:15">
      <c r="A103" s="756" t="str">
        <f t="shared" si="29"/>
        <v>Dividendos</v>
      </c>
      <c r="B103" s="903" t="s">
        <v>887</v>
      </c>
      <c r="C103" s="904">
        <v>40367</v>
      </c>
      <c r="D103" s="904">
        <v>40382</v>
      </c>
      <c r="E103" s="926">
        <v>63671.608373234965</v>
      </c>
      <c r="F103" s="931">
        <v>0.41936400000000001</v>
      </c>
      <c r="G103" s="926"/>
      <c r="H103" s="905"/>
      <c r="I103" s="926"/>
      <c r="J103" s="906"/>
      <c r="K103" s="65"/>
      <c r="L103" s="755">
        <f t="shared" si="30"/>
        <v>2010</v>
      </c>
      <c r="M103" s="755">
        <v>2010</v>
      </c>
      <c r="O103" s="988"/>
    </row>
    <row r="104" spans="1:15" ht="16" thickBot="1">
      <c r="A104" s="756" t="str">
        <f t="shared" si="29"/>
        <v>JCP</v>
      </c>
      <c r="B104" s="903"/>
      <c r="C104" s="904"/>
      <c r="D104" s="904"/>
      <c r="E104" s="926"/>
      <c r="F104" s="931"/>
      <c r="G104" s="926"/>
      <c r="H104" s="905"/>
      <c r="I104" s="926"/>
      <c r="J104" s="906"/>
      <c r="L104" s="755"/>
      <c r="M104" s="755"/>
      <c r="O104" s="988"/>
    </row>
    <row r="105" spans="1:15" ht="16" thickBot="1">
      <c r="A105" s="756" t="str">
        <f t="shared" si="29"/>
        <v>Dividendos</v>
      </c>
      <c r="B105" s="907">
        <v>2009</v>
      </c>
      <c r="C105" s="185"/>
      <c r="D105" s="185"/>
      <c r="E105" s="927">
        <f>SUM(E106:E115)</f>
        <v>845099.64981935092</v>
      </c>
      <c r="F105" s="932">
        <f>SUM(F106:F115)</f>
        <v>5.6169479999999989</v>
      </c>
      <c r="G105" s="927">
        <v>861975</v>
      </c>
      <c r="H105" s="908">
        <f>E105/(G105)</f>
        <v>0.98042245983856946</v>
      </c>
      <c r="I105" s="927">
        <f>G105</f>
        <v>861975</v>
      </c>
      <c r="J105" s="909">
        <f>E105/I105</f>
        <v>0.98042245983856946</v>
      </c>
      <c r="K105" s="987"/>
      <c r="L105" s="755"/>
      <c r="M105" s="755"/>
      <c r="O105" s="988"/>
    </row>
    <row r="106" spans="1:15">
      <c r="A106" s="756" t="str">
        <f t="shared" si="29"/>
        <v>JCP</v>
      </c>
      <c r="B106" s="910" t="s">
        <v>887</v>
      </c>
      <c r="C106" s="917">
        <v>40303</v>
      </c>
      <c r="D106" s="917">
        <v>40382</v>
      </c>
      <c r="E106" s="913">
        <v>77302.662369621539</v>
      </c>
      <c r="F106" s="933">
        <v>0.50914300000000001</v>
      </c>
      <c r="G106" s="913"/>
      <c r="H106" s="914"/>
      <c r="I106" s="913"/>
      <c r="J106" s="915"/>
      <c r="K106" s="65"/>
      <c r="L106" s="755">
        <f t="shared" ref="L106:L115" si="31">YEAR(D106)</f>
        <v>2010</v>
      </c>
      <c r="M106" s="755">
        <v>2009</v>
      </c>
      <c r="O106" s="988"/>
    </row>
    <row r="107" spans="1:15">
      <c r="A107" s="756" t="str">
        <f t="shared" si="29"/>
        <v>Dividendos</v>
      </c>
      <c r="B107" s="910" t="s">
        <v>887</v>
      </c>
      <c r="C107" s="917">
        <v>40277</v>
      </c>
      <c r="D107" s="917">
        <v>40288</v>
      </c>
      <c r="E107" s="913">
        <v>129979.8546478683</v>
      </c>
      <c r="F107" s="933">
        <v>0.86275599999999997</v>
      </c>
      <c r="G107" s="913"/>
      <c r="H107" s="914"/>
      <c r="I107" s="913"/>
      <c r="J107" s="915"/>
      <c r="K107" s="65"/>
      <c r="L107" s="755">
        <f t="shared" si="31"/>
        <v>2010</v>
      </c>
      <c r="M107" s="755">
        <v>2009</v>
      </c>
      <c r="O107" s="988"/>
    </row>
    <row r="108" spans="1:15">
      <c r="A108" s="756" t="str">
        <f t="shared" si="29"/>
        <v>JCP</v>
      </c>
      <c r="B108" s="910" t="s">
        <v>888</v>
      </c>
      <c r="C108" s="917">
        <v>40277</v>
      </c>
      <c r="D108" s="917">
        <v>40288</v>
      </c>
      <c r="E108" s="913">
        <v>61920.149173095488</v>
      </c>
      <c r="F108" s="933">
        <v>0.41100199999999998</v>
      </c>
      <c r="G108" s="913"/>
      <c r="H108" s="914"/>
      <c r="I108" s="913"/>
      <c r="J108" s="915"/>
      <c r="K108" s="65"/>
      <c r="L108" s="755">
        <f t="shared" si="31"/>
        <v>2010</v>
      </c>
      <c r="M108" s="755">
        <v>2009</v>
      </c>
      <c r="O108" s="988"/>
    </row>
    <row r="109" spans="1:15">
      <c r="A109" s="756" t="str">
        <f t="shared" si="29"/>
        <v>Dividendos</v>
      </c>
      <c r="B109" s="910" t="s">
        <v>887</v>
      </c>
      <c r="C109" s="917">
        <v>40190</v>
      </c>
      <c r="D109" s="917">
        <v>40200</v>
      </c>
      <c r="E109" s="913">
        <v>161000.04120350641</v>
      </c>
      <c r="F109" s="933">
        <v>1.0686560000000001</v>
      </c>
      <c r="G109" s="913"/>
      <c r="H109" s="914"/>
      <c r="I109" s="913"/>
      <c r="J109" s="915"/>
      <c r="K109" s="65"/>
      <c r="L109" s="755">
        <f t="shared" si="31"/>
        <v>2010</v>
      </c>
      <c r="M109" s="755">
        <v>2009</v>
      </c>
      <c r="O109" s="988"/>
    </row>
    <row r="110" spans="1:15">
      <c r="A110" s="756" t="str">
        <f t="shared" si="29"/>
        <v>JCP</v>
      </c>
      <c r="B110" s="910" t="s">
        <v>888</v>
      </c>
      <c r="C110" s="917">
        <v>40163</v>
      </c>
      <c r="D110" s="917">
        <v>40177</v>
      </c>
      <c r="E110" s="913">
        <v>61380.798673487989</v>
      </c>
      <c r="F110" s="933">
        <v>0.40742200000000001</v>
      </c>
      <c r="G110" s="913"/>
      <c r="H110" s="914"/>
      <c r="I110" s="913"/>
      <c r="J110" s="915"/>
      <c r="K110" s="65"/>
      <c r="L110" s="755">
        <f t="shared" si="31"/>
        <v>2009</v>
      </c>
      <c r="M110" s="755">
        <v>2009</v>
      </c>
      <c r="O110" s="988"/>
    </row>
    <row r="111" spans="1:15">
      <c r="A111" s="756" t="str">
        <f t="shared" si="29"/>
        <v>JCP</v>
      </c>
      <c r="B111" s="910" t="s">
        <v>887</v>
      </c>
      <c r="C111" s="917">
        <v>40093</v>
      </c>
      <c r="D111" s="917">
        <v>40107</v>
      </c>
      <c r="E111" s="913">
        <v>103444.56334999998</v>
      </c>
      <c r="F111" s="933">
        <v>0.68662500000000004</v>
      </c>
      <c r="G111" s="913"/>
      <c r="H111" s="914"/>
      <c r="I111" s="913"/>
      <c r="J111" s="915"/>
      <c r="K111" s="65"/>
      <c r="L111" s="755">
        <f t="shared" si="31"/>
        <v>2009</v>
      </c>
      <c r="M111" s="755">
        <v>2009</v>
      </c>
      <c r="O111" s="988"/>
    </row>
    <row r="112" spans="1:15">
      <c r="A112" s="756" t="str">
        <f t="shared" si="29"/>
        <v/>
      </c>
      <c r="B112" s="910" t="s">
        <v>888</v>
      </c>
      <c r="C112" s="917">
        <v>40093</v>
      </c>
      <c r="D112" s="917">
        <v>40107</v>
      </c>
      <c r="E112" s="913">
        <v>62055.438767689775</v>
      </c>
      <c r="F112" s="933">
        <v>0.41189999999999999</v>
      </c>
      <c r="G112" s="913"/>
      <c r="H112" s="914"/>
      <c r="I112" s="913"/>
      <c r="J112" s="915"/>
      <c r="K112" s="65"/>
      <c r="L112" s="755">
        <f t="shared" si="31"/>
        <v>2009</v>
      </c>
      <c r="M112" s="755">
        <v>2009</v>
      </c>
    </row>
    <row r="113" spans="1:15">
      <c r="A113" s="756" t="str">
        <f t="shared" si="29"/>
        <v>2008</v>
      </c>
      <c r="B113" s="910" t="s">
        <v>887</v>
      </c>
      <c r="C113" s="917">
        <v>40001</v>
      </c>
      <c r="D113" s="917">
        <v>40015</v>
      </c>
      <c r="E113" s="913">
        <v>60842.161013877012</v>
      </c>
      <c r="F113" s="933">
        <v>0.407557</v>
      </c>
      <c r="G113" s="913"/>
      <c r="H113" s="914"/>
      <c r="I113" s="913"/>
      <c r="J113" s="915"/>
      <c r="K113" s="65"/>
      <c r="L113" s="755">
        <f t="shared" si="31"/>
        <v>2009</v>
      </c>
      <c r="M113" s="755">
        <v>2009</v>
      </c>
    </row>
    <row r="114" spans="1:15">
      <c r="A114" s="756" t="str">
        <f t="shared" si="29"/>
        <v>Dividendos</v>
      </c>
      <c r="B114" s="910" t="s">
        <v>888</v>
      </c>
      <c r="C114" s="917">
        <v>39987</v>
      </c>
      <c r="D114" s="917">
        <v>39995</v>
      </c>
      <c r="E114" s="913">
        <v>63938.332640000008</v>
      </c>
      <c r="F114" s="933">
        <v>0.42829699999999998</v>
      </c>
      <c r="G114" s="913"/>
      <c r="H114" s="914"/>
      <c r="I114" s="913"/>
      <c r="J114" s="915"/>
      <c r="K114" s="65"/>
      <c r="L114" s="755">
        <f t="shared" si="31"/>
        <v>2009</v>
      </c>
      <c r="M114" s="755">
        <v>2009</v>
      </c>
      <c r="O114" s="989"/>
    </row>
    <row r="115" spans="1:15">
      <c r="A115" s="756" t="str">
        <f t="shared" si="29"/>
        <v>Dividendos</v>
      </c>
      <c r="B115" s="910" t="s">
        <v>888</v>
      </c>
      <c r="C115" s="917">
        <v>39917</v>
      </c>
      <c r="D115" s="917">
        <v>39927</v>
      </c>
      <c r="E115" s="913">
        <v>63235.647980204405</v>
      </c>
      <c r="F115" s="933">
        <v>0.42359000000000002</v>
      </c>
      <c r="G115" s="913"/>
      <c r="H115" s="914"/>
      <c r="I115" s="913"/>
      <c r="J115" s="915"/>
      <c r="K115" s="65"/>
      <c r="L115" s="755">
        <f t="shared" si="31"/>
        <v>2009</v>
      </c>
      <c r="M115" s="755">
        <v>2009</v>
      </c>
      <c r="O115" s="989"/>
    </row>
    <row r="116" spans="1:15" ht="16" thickBot="1">
      <c r="A116" s="756" t="str">
        <f t="shared" si="29"/>
        <v>JCP</v>
      </c>
      <c r="B116" s="910"/>
      <c r="C116" s="917"/>
      <c r="D116" s="917"/>
      <c r="E116" s="913"/>
      <c r="F116" s="933"/>
      <c r="G116" s="913"/>
      <c r="H116" s="914"/>
      <c r="I116" s="913"/>
      <c r="J116" s="915"/>
      <c r="L116" s="755"/>
      <c r="M116" s="755"/>
      <c r="O116" s="989"/>
    </row>
    <row r="117" spans="1:15" ht="16" thickBot="1">
      <c r="A117" s="756" t="str">
        <f t="shared" si="29"/>
        <v>Dividendos</v>
      </c>
      <c r="B117" s="907">
        <v>2008</v>
      </c>
      <c r="C117" s="185"/>
      <c r="D117" s="185"/>
      <c r="E117" s="927">
        <f>SUM(E118:E126)</f>
        <v>734900.96749106969</v>
      </c>
      <c r="F117" s="932">
        <f>SUM(F118:F126)</f>
        <v>4.9228040000000002</v>
      </c>
      <c r="G117" s="927">
        <v>827065</v>
      </c>
      <c r="H117" s="908">
        <f>E117/(G117)</f>
        <v>0.88856494651698437</v>
      </c>
      <c r="I117" s="927">
        <f>G117</f>
        <v>827065</v>
      </c>
      <c r="J117" s="909">
        <f>E117/I117</f>
        <v>0.88856494651698437</v>
      </c>
      <c r="K117" s="987"/>
      <c r="L117" s="755"/>
      <c r="M117" s="755"/>
      <c r="O117" s="989"/>
    </row>
    <row r="118" spans="1:15">
      <c r="A118" s="756" t="str">
        <f t="shared" si="29"/>
        <v>JCP</v>
      </c>
      <c r="B118" s="903" t="s">
        <v>887</v>
      </c>
      <c r="C118" s="904">
        <v>39919</v>
      </c>
      <c r="D118" s="904">
        <v>39927</v>
      </c>
      <c r="E118" s="926">
        <v>105890.71174879157</v>
      </c>
      <c r="F118" s="931">
        <v>0.70931900000000003</v>
      </c>
      <c r="G118" s="926"/>
      <c r="H118" s="905"/>
      <c r="I118" s="926"/>
      <c r="J118" s="906"/>
      <c r="K118" s="65"/>
      <c r="L118" s="755">
        <f t="shared" ref="L118:L126" si="32">YEAR(D118)</f>
        <v>2009</v>
      </c>
      <c r="M118" s="755">
        <v>2008</v>
      </c>
      <c r="O118" s="989"/>
    </row>
    <row r="119" spans="1:15">
      <c r="A119" s="756" t="str">
        <f t="shared" si="29"/>
        <v>Dividendos</v>
      </c>
      <c r="B119" s="903" t="s">
        <v>887</v>
      </c>
      <c r="C119" s="904">
        <v>39826</v>
      </c>
      <c r="D119" s="904">
        <v>39833</v>
      </c>
      <c r="E119" s="926">
        <v>122500.0154590528</v>
      </c>
      <c r="F119" s="931">
        <v>0.82057800000000003</v>
      </c>
      <c r="G119" s="926"/>
      <c r="H119" s="905"/>
      <c r="I119" s="926"/>
      <c r="J119" s="906"/>
      <c r="K119" s="65"/>
      <c r="L119" s="755">
        <f t="shared" si="32"/>
        <v>2009</v>
      </c>
      <c r="M119" s="755">
        <v>2008</v>
      </c>
      <c r="O119" s="989"/>
    </row>
    <row r="120" spans="1:15">
      <c r="A120" s="756" t="str">
        <f t="shared" si="29"/>
        <v>JCP</v>
      </c>
      <c r="B120" s="903" t="s">
        <v>888</v>
      </c>
      <c r="C120" s="904">
        <v>39797</v>
      </c>
      <c r="D120" s="904">
        <v>39812</v>
      </c>
      <c r="E120" s="926">
        <v>59667.735643447435</v>
      </c>
      <c r="F120" s="931">
        <v>0.39968999999999999</v>
      </c>
      <c r="G120" s="926"/>
      <c r="H120" s="905"/>
      <c r="I120" s="926"/>
      <c r="J120" s="906"/>
      <c r="K120" s="65"/>
      <c r="L120" s="755">
        <f t="shared" si="32"/>
        <v>2008</v>
      </c>
      <c r="M120" s="755">
        <v>2008</v>
      </c>
      <c r="O120" s="989"/>
    </row>
    <row r="121" spans="1:15">
      <c r="A121" s="756" t="str">
        <f t="shared" si="29"/>
        <v>Dividendos</v>
      </c>
      <c r="B121" s="903" t="s">
        <v>887</v>
      </c>
      <c r="C121" s="904">
        <v>39731</v>
      </c>
      <c r="D121" s="904">
        <v>39738</v>
      </c>
      <c r="E121" s="926">
        <v>54611.899362738302</v>
      </c>
      <c r="F121" s="931">
        <v>0.36582300000000001</v>
      </c>
      <c r="G121" s="926"/>
      <c r="H121" s="905"/>
      <c r="I121" s="926"/>
      <c r="J121" s="906"/>
      <c r="K121" s="65"/>
      <c r="L121" s="755">
        <f t="shared" si="32"/>
        <v>2008</v>
      </c>
      <c r="M121" s="755">
        <v>2008</v>
      </c>
      <c r="O121" s="989"/>
    </row>
    <row r="122" spans="1:15">
      <c r="A122" s="756" t="str">
        <f t="shared" si="29"/>
        <v>JCP</v>
      </c>
      <c r="B122" s="903" t="s">
        <v>888</v>
      </c>
      <c r="C122" s="904">
        <v>39731</v>
      </c>
      <c r="D122" s="904">
        <v>39738</v>
      </c>
      <c r="E122" s="926">
        <v>60388.185222409331</v>
      </c>
      <c r="F122" s="931">
        <v>0.40451599999999999</v>
      </c>
      <c r="G122" s="926"/>
      <c r="H122" s="905"/>
      <c r="I122" s="926"/>
      <c r="J122" s="906"/>
      <c r="K122" s="65"/>
      <c r="L122" s="755">
        <f t="shared" si="32"/>
        <v>2008</v>
      </c>
      <c r="M122" s="755">
        <v>2008</v>
      </c>
      <c r="O122" s="989"/>
    </row>
    <row r="123" spans="1:15">
      <c r="A123" s="756" t="str">
        <f t="shared" si="29"/>
        <v/>
      </c>
      <c r="B123" s="903" t="s">
        <v>887</v>
      </c>
      <c r="C123" s="904">
        <v>39639</v>
      </c>
      <c r="D123" s="904">
        <v>39646</v>
      </c>
      <c r="E123" s="926">
        <v>145000.10665083831</v>
      </c>
      <c r="F123" s="931">
        <v>0.97129699999999997</v>
      </c>
      <c r="G123" s="926"/>
      <c r="H123" s="905"/>
      <c r="I123" s="926"/>
      <c r="J123" s="906"/>
      <c r="K123" s="65"/>
      <c r="L123" s="755">
        <f t="shared" si="32"/>
        <v>2008</v>
      </c>
      <c r="M123" s="755">
        <v>2008</v>
      </c>
    </row>
    <row r="124" spans="1:15">
      <c r="A124" s="756" t="str">
        <f t="shared" si="29"/>
        <v>2007</v>
      </c>
      <c r="B124" s="903" t="s">
        <v>888</v>
      </c>
      <c r="C124" s="904">
        <v>39639</v>
      </c>
      <c r="D124" s="904">
        <v>39646</v>
      </c>
      <c r="E124" s="926">
        <v>58311.331815339749</v>
      </c>
      <c r="F124" s="931">
        <v>0.39060400000000001</v>
      </c>
      <c r="G124" s="926"/>
      <c r="H124" s="905"/>
      <c r="I124" s="926"/>
      <c r="J124" s="906"/>
      <c r="K124" s="65"/>
      <c r="L124" s="755">
        <f t="shared" si="32"/>
        <v>2008</v>
      </c>
      <c r="M124" s="755">
        <v>2008</v>
      </c>
    </row>
    <row r="125" spans="1:15">
      <c r="A125" s="756" t="str">
        <f t="shared" ref="A125:A154" si="33">LEFT(B129,10)</f>
        <v>Dividendos</v>
      </c>
      <c r="B125" s="903" t="s">
        <v>887</v>
      </c>
      <c r="C125" s="904">
        <v>39549</v>
      </c>
      <c r="D125" s="904">
        <v>39556</v>
      </c>
      <c r="E125" s="926">
        <v>67000.019423035526</v>
      </c>
      <c r="F125" s="931">
        <v>0.44880599999999998</v>
      </c>
      <c r="G125" s="926"/>
      <c r="H125" s="905"/>
      <c r="I125" s="926"/>
      <c r="J125" s="906"/>
      <c r="K125" s="65"/>
      <c r="L125" s="755">
        <f t="shared" si="32"/>
        <v>2008</v>
      </c>
      <c r="M125" s="755">
        <v>2008</v>
      </c>
      <c r="O125" s="989"/>
    </row>
    <row r="126" spans="1:15">
      <c r="A126" s="756" t="str">
        <f t="shared" si="33"/>
        <v>JCP</v>
      </c>
      <c r="B126" s="903" t="s">
        <v>888</v>
      </c>
      <c r="C126" s="904">
        <v>39539</v>
      </c>
      <c r="D126" s="904">
        <v>39556</v>
      </c>
      <c r="E126" s="926">
        <v>61530.962165416633</v>
      </c>
      <c r="F126" s="931">
        <v>0.41217100000000001</v>
      </c>
      <c r="G126" s="926"/>
      <c r="H126" s="905"/>
      <c r="I126" s="926"/>
      <c r="J126" s="906"/>
      <c r="K126" s="65"/>
      <c r="L126" s="755">
        <f t="shared" si="32"/>
        <v>2008</v>
      </c>
      <c r="M126" s="755">
        <v>2008</v>
      </c>
      <c r="O126" s="989"/>
    </row>
    <row r="127" spans="1:15" ht="16" thickBot="1">
      <c r="A127" s="756" t="str">
        <f t="shared" si="33"/>
        <v>JCP</v>
      </c>
      <c r="B127" s="903"/>
      <c r="C127" s="904"/>
      <c r="D127" s="904"/>
      <c r="E127" s="926"/>
      <c r="F127" s="931"/>
      <c r="G127" s="926"/>
      <c r="H127" s="905"/>
      <c r="I127" s="926"/>
      <c r="J127" s="906"/>
      <c r="L127" s="755"/>
      <c r="M127" s="755"/>
      <c r="O127" s="989"/>
    </row>
    <row r="128" spans="1:15" ht="16" thickBot="1">
      <c r="A128" s="756" t="str">
        <f t="shared" si="33"/>
        <v>Dividendos</v>
      </c>
      <c r="B128" s="907">
        <v>2007</v>
      </c>
      <c r="C128" s="185"/>
      <c r="D128" s="185"/>
      <c r="E128" s="927">
        <f>SUM(E129:E135)</f>
        <v>907495.96500854043</v>
      </c>
      <c r="F128" s="932">
        <f>SUM(F129:F135)</f>
        <v>6.0789480000000005</v>
      </c>
      <c r="G128" s="927">
        <v>855483</v>
      </c>
      <c r="H128" s="908">
        <f>E128/(G128)</f>
        <v>1.0607995308013607</v>
      </c>
      <c r="I128" s="927">
        <f>G128</f>
        <v>855483</v>
      </c>
      <c r="J128" s="909">
        <f>E128/I128</f>
        <v>1.0607995308013607</v>
      </c>
      <c r="K128" s="987"/>
      <c r="L128" s="755"/>
      <c r="M128" s="755"/>
      <c r="O128" s="989"/>
    </row>
    <row r="129" spans="1:15">
      <c r="A129" s="756" t="str">
        <f t="shared" si="33"/>
        <v>Dividendos</v>
      </c>
      <c r="B129" s="910" t="s">
        <v>887</v>
      </c>
      <c r="C129" s="917">
        <v>39469</v>
      </c>
      <c r="D129" s="917">
        <v>39489</v>
      </c>
      <c r="E129" s="913">
        <v>170000.12503891392</v>
      </c>
      <c r="F129" s="933">
        <v>1.1387620000000001</v>
      </c>
      <c r="G129" s="913"/>
      <c r="H129" s="914"/>
      <c r="I129" s="913"/>
      <c r="J129" s="915"/>
      <c r="K129" s="65"/>
      <c r="L129" s="755">
        <f t="shared" ref="L129:L135" si="34">YEAR(D129)</f>
        <v>2008</v>
      </c>
      <c r="M129" s="755">
        <v>2007</v>
      </c>
      <c r="O129" s="989"/>
    </row>
    <row r="130" spans="1:15">
      <c r="A130" s="756" t="str">
        <f t="shared" si="33"/>
        <v>Dividendos</v>
      </c>
      <c r="B130" s="910" t="s">
        <v>888</v>
      </c>
      <c r="C130" s="917">
        <v>39429</v>
      </c>
      <c r="D130" s="917">
        <v>39465</v>
      </c>
      <c r="E130" s="913">
        <v>39122.531985127716</v>
      </c>
      <c r="F130" s="933">
        <v>0.26206600000000002</v>
      </c>
      <c r="G130" s="913"/>
      <c r="H130" s="914"/>
      <c r="I130" s="913"/>
      <c r="J130" s="915"/>
      <c r="K130" s="65"/>
      <c r="L130" s="755">
        <f t="shared" si="34"/>
        <v>2008</v>
      </c>
      <c r="M130" s="755">
        <v>2007</v>
      </c>
      <c r="O130" s="989"/>
    </row>
    <row r="131" spans="1:15">
      <c r="A131" s="756" t="str">
        <f t="shared" si="33"/>
        <v>Dividendos</v>
      </c>
      <c r="B131" s="910" t="s">
        <v>888</v>
      </c>
      <c r="C131" s="917">
        <v>39392</v>
      </c>
      <c r="D131" s="917">
        <v>39405</v>
      </c>
      <c r="E131" s="913">
        <v>199614.84242924183</v>
      </c>
      <c r="F131" s="933">
        <v>1.3371390000000001</v>
      </c>
      <c r="G131" s="913"/>
      <c r="H131" s="914"/>
      <c r="I131" s="913"/>
      <c r="J131" s="915"/>
      <c r="K131" s="65"/>
      <c r="L131" s="755">
        <f t="shared" si="34"/>
        <v>2007</v>
      </c>
      <c r="M131" s="755">
        <v>2007</v>
      </c>
      <c r="O131" s="989"/>
    </row>
    <row r="132" spans="1:15">
      <c r="A132" s="756" t="str">
        <f t="shared" si="33"/>
        <v/>
      </c>
      <c r="B132" s="910" t="s">
        <v>887</v>
      </c>
      <c r="C132" s="917">
        <v>39357</v>
      </c>
      <c r="D132" s="917">
        <v>39405</v>
      </c>
      <c r="E132" s="913">
        <v>13347.127125206298</v>
      </c>
      <c r="F132" s="933">
        <v>8.9407E-2</v>
      </c>
      <c r="G132" s="913"/>
      <c r="H132" s="914"/>
      <c r="I132" s="913"/>
      <c r="J132" s="915"/>
      <c r="K132" s="65"/>
      <c r="L132" s="755">
        <f t="shared" si="34"/>
        <v>2007</v>
      </c>
      <c r="M132" s="755">
        <v>2007</v>
      </c>
      <c r="O132" s="989"/>
    </row>
    <row r="133" spans="1:15">
      <c r="A133" s="756" t="str">
        <f t="shared" si="33"/>
        <v>2006</v>
      </c>
      <c r="B133" s="910" t="s">
        <v>887</v>
      </c>
      <c r="C133" s="917">
        <v>39357</v>
      </c>
      <c r="D133" s="917">
        <v>39372</v>
      </c>
      <c r="E133" s="913">
        <v>160164.33122219547</v>
      </c>
      <c r="F133" s="933">
        <v>1.0728759999999999</v>
      </c>
      <c r="G133" s="913"/>
      <c r="H133" s="914"/>
      <c r="I133" s="913"/>
      <c r="J133" s="915"/>
      <c r="K133" s="65"/>
      <c r="L133" s="755">
        <f t="shared" si="34"/>
        <v>2007</v>
      </c>
      <c r="M133" s="755">
        <v>2007</v>
      </c>
      <c r="O133" s="989"/>
    </row>
    <row r="134" spans="1:15">
      <c r="A134" s="756" t="str">
        <f t="shared" si="33"/>
        <v>Dividendos</v>
      </c>
      <c r="B134" s="910" t="s">
        <v>887</v>
      </c>
      <c r="C134" s="917">
        <v>39274</v>
      </c>
      <c r="D134" s="917">
        <v>39281</v>
      </c>
      <c r="E134" s="913">
        <v>240246.94468839827</v>
      </c>
      <c r="F134" s="933">
        <v>1.6093170000000001</v>
      </c>
      <c r="G134" s="913"/>
      <c r="H134" s="914"/>
      <c r="I134" s="913"/>
      <c r="J134" s="915"/>
      <c r="K134" s="65"/>
      <c r="L134" s="755">
        <f t="shared" si="34"/>
        <v>2007</v>
      </c>
      <c r="M134" s="755">
        <v>2007</v>
      </c>
      <c r="O134" s="989"/>
    </row>
    <row r="135" spans="1:15">
      <c r="A135" s="756" t="str">
        <f t="shared" si="33"/>
        <v>JCP</v>
      </c>
      <c r="B135" s="910" t="s">
        <v>887</v>
      </c>
      <c r="C135" s="917">
        <v>39161</v>
      </c>
      <c r="D135" s="917">
        <v>39168</v>
      </c>
      <c r="E135" s="913">
        <v>85000.062519456958</v>
      </c>
      <c r="F135" s="933">
        <v>0.56938100000000003</v>
      </c>
      <c r="G135" s="913"/>
      <c r="H135" s="914"/>
      <c r="I135" s="913"/>
      <c r="J135" s="915"/>
      <c r="K135" s="65"/>
      <c r="L135" s="755">
        <f t="shared" si="34"/>
        <v>2007</v>
      </c>
      <c r="M135" s="755">
        <v>2007</v>
      </c>
      <c r="O135" s="989"/>
    </row>
    <row r="136" spans="1:15" ht="16" thickBot="1">
      <c r="A136" s="756" t="str">
        <f t="shared" si="33"/>
        <v>Dividendos</v>
      </c>
      <c r="B136" s="910"/>
      <c r="C136" s="917"/>
      <c r="D136" s="917"/>
      <c r="E136" s="913"/>
      <c r="F136" s="933"/>
      <c r="G136" s="913"/>
      <c r="H136" s="914"/>
      <c r="I136" s="913"/>
      <c r="J136" s="915"/>
      <c r="K136" s="65"/>
      <c r="L136" s="755"/>
      <c r="M136" s="755"/>
      <c r="O136" s="989"/>
    </row>
    <row r="137" spans="1:15" ht="16" thickBot="1">
      <c r="A137" s="756" t="str">
        <f t="shared" si="33"/>
        <v/>
      </c>
      <c r="B137" s="907">
        <v>2006</v>
      </c>
      <c r="C137" s="185"/>
      <c r="D137" s="185"/>
      <c r="E137" s="927">
        <f>SUM(E138:E140)</f>
        <v>185075.52501443966</v>
      </c>
      <c r="F137" s="932">
        <f>SUM(F138:F140)</f>
        <v>1.239746</v>
      </c>
      <c r="G137" s="927">
        <v>117752</v>
      </c>
      <c r="H137" s="908">
        <f>E137/(G137)</f>
        <v>1.5717399705689896</v>
      </c>
      <c r="I137" s="927">
        <f>G137</f>
        <v>117752</v>
      </c>
      <c r="J137" s="909">
        <f>E137/I137</f>
        <v>1.5717399705689896</v>
      </c>
      <c r="K137" s="987"/>
      <c r="L137" s="755"/>
      <c r="M137" s="755"/>
    </row>
    <row r="138" spans="1:15">
      <c r="A138" s="756" t="str">
        <f t="shared" si="33"/>
        <v>2005</v>
      </c>
      <c r="B138" s="903" t="s">
        <v>887</v>
      </c>
      <c r="C138" s="904">
        <v>39161</v>
      </c>
      <c r="D138" s="904">
        <v>39168</v>
      </c>
      <c r="E138" s="926">
        <v>60598.527836739471</v>
      </c>
      <c r="F138" s="931">
        <v>0.40592499999999998</v>
      </c>
      <c r="G138" s="926"/>
      <c r="H138" s="905"/>
      <c r="I138" s="926"/>
      <c r="J138" s="906"/>
      <c r="K138" s="65"/>
      <c r="L138" s="755">
        <f>YEAR(D138)</f>
        <v>2007</v>
      </c>
      <c r="M138" s="755">
        <v>2006</v>
      </c>
      <c r="O138" s="989"/>
    </row>
    <row r="139" spans="1:15">
      <c r="A139" s="756" t="str">
        <f t="shared" si="33"/>
        <v>JCP</v>
      </c>
      <c r="B139" s="903" t="s">
        <v>888</v>
      </c>
      <c r="C139" s="904">
        <v>38863</v>
      </c>
      <c r="D139" s="904">
        <v>39168</v>
      </c>
      <c r="E139" s="926">
        <v>27177.042053637368</v>
      </c>
      <c r="F139" s="931">
        <v>0.18204799999999999</v>
      </c>
      <c r="G139" s="926"/>
      <c r="H139" s="905"/>
      <c r="I139" s="926"/>
      <c r="J139" s="906"/>
      <c r="K139" s="65"/>
      <c r="L139" s="755">
        <f>YEAR(D139)</f>
        <v>2007</v>
      </c>
      <c r="M139" s="755">
        <v>2006</v>
      </c>
      <c r="O139" s="989"/>
    </row>
    <row r="140" spans="1:15">
      <c r="A140" s="756" t="str">
        <f t="shared" si="33"/>
        <v>JCP</v>
      </c>
      <c r="B140" s="903" t="s">
        <v>887</v>
      </c>
      <c r="C140" s="904">
        <v>38828</v>
      </c>
      <c r="D140" s="904">
        <v>38887</v>
      </c>
      <c r="E140" s="926">
        <v>97299.955124062821</v>
      </c>
      <c r="F140" s="931">
        <v>0.65177300000000005</v>
      </c>
      <c r="G140" s="926"/>
      <c r="H140" s="905"/>
      <c r="I140" s="926"/>
      <c r="J140" s="906"/>
      <c r="K140" s="65"/>
      <c r="L140" s="755">
        <f>YEAR(D140)</f>
        <v>2006</v>
      </c>
      <c r="M140" s="755">
        <v>2006</v>
      </c>
      <c r="O140" s="989"/>
    </row>
    <row r="141" spans="1:15" ht="16" thickBot="1">
      <c r="A141" s="756" t="str">
        <f t="shared" si="33"/>
        <v>JCP</v>
      </c>
      <c r="B141" s="903"/>
      <c r="C141" s="904"/>
      <c r="D141" s="904"/>
      <c r="E141" s="926"/>
      <c r="F141" s="931"/>
      <c r="G141" s="926"/>
      <c r="H141" s="905"/>
      <c r="I141" s="926"/>
      <c r="J141" s="906"/>
      <c r="K141" s="65"/>
      <c r="L141" s="755"/>
      <c r="M141" s="755"/>
      <c r="O141" s="989"/>
    </row>
    <row r="142" spans="1:15" ht="16" thickBot="1">
      <c r="A142" s="756" t="str">
        <f t="shared" si="33"/>
        <v/>
      </c>
      <c r="B142" s="907">
        <v>2005</v>
      </c>
      <c r="C142" s="185"/>
      <c r="D142" s="185"/>
      <c r="E142" s="927">
        <f>SUM(E143:E145)</f>
        <v>239353.77232392895</v>
      </c>
      <c r="F142" s="932">
        <f>SUM(F143:F145)</f>
        <v>1.603334</v>
      </c>
      <c r="G142" s="927">
        <v>468277</v>
      </c>
      <c r="H142" s="908">
        <f>E142/(G142)</f>
        <v>0.51113715242031732</v>
      </c>
      <c r="I142" s="927">
        <f>G142</f>
        <v>468277</v>
      </c>
      <c r="J142" s="909">
        <f>E142/I142</f>
        <v>0.51113715242031732</v>
      </c>
      <c r="K142" s="987"/>
      <c r="L142" s="755"/>
      <c r="M142" s="755"/>
    </row>
    <row r="143" spans="1:15">
      <c r="A143" s="756" t="str">
        <f t="shared" si="33"/>
        <v>2004</v>
      </c>
      <c r="B143" s="910" t="s">
        <v>888</v>
      </c>
      <c r="C143" s="917">
        <v>38715</v>
      </c>
      <c r="D143" s="917">
        <v>38730</v>
      </c>
      <c r="E143" s="913">
        <v>89999.91691203705</v>
      </c>
      <c r="F143" s="933">
        <v>0.60287299999999999</v>
      </c>
      <c r="G143" s="913"/>
      <c r="H143" s="914"/>
      <c r="I143" s="913"/>
      <c r="J143" s="915"/>
      <c r="K143" s="65"/>
      <c r="L143" s="755">
        <f>YEAR(D143)</f>
        <v>2006</v>
      </c>
      <c r="M143" s="755">
        <v>2005</v>
      </c>
      <c r="O143" s="989"/>
    </row>
    <row r="144" spans="1:15">
      <c r="A144" s="756" t="str">
        <f t="shared" si="33"/>
        <v>JCP</v>
      </c>
      <c r="B144" s="910" t="s">
        <v>888</v>
      </c>
      <c r="C144" s="917">
        <v>38618</v>
      </c>
      <c r="D144" s="917">
        <v>38632</v>
      </c>
      <c r="E144" s="913">
        <v>94999.92058965216</v>
      </c>
      <c r="F144" s="933">
        <v>0.63636599999999999</v>
      </c>
      <c r="G144" s="913"/>
      <c r="H144" s="914"/>
      <c r="I144" s="913"/>
      <c r="J144" s="915"/>
      <c r="K144" s="65"/>
      <c r="L144" s="755">
        <f>YEAR(D144)</f>
        <v>2005</v>
      </c>
      <c r="M144" s="755">
        <v>2005</v>
      </c>
      <c r="O144" s="989"/>
    </row>
    <row r="145" spans="1:15">
      <c r="A145" s="756" t="str">
        <f t="shared" si="33"/>
        <v/>
      </c>
      <c r="B145" s="910" t="s">
        <v>888</v>
      </c>
      <c r="C145" s="917">
        <v>38527</v>
      </c>
      <c r="D145" s="917">
        <v>38687</v>
      </c>
      <c r="E145" s="913">
        <v>54353.934822239724</v>
      </c>
      <c r="F145" s="933">
        <v>0.364095</v>
      </c>
      <c r="G145" s="913"/>
      <c r="H145" s="914"/>
      <c r="I145" s="913"/>
      <c r="J145" s="915"/>
      <c r="K145" s="65"/>
      <c r="L145" s="755">
        <f>YEAR(D145)</f>
        <v>2005</v>
      </c>
      <c r="M145" s="755">
        <v>2005</v>
      </c>
    </row>
    <row r="146" spans="1:15" ht="16" thickBot="1">
      <c r="A146" s="756" t="str">
        <f t="shared" si="33"/>
        <v>2003</v>
      </c>
      <c r="B146" s="910"/>
      <c r="C146" s="917"/>
      <c r="D146" s="917"/>
      <c r="E146" s="913"/>
      <c r="F146" s="933"/>
      <c r="G146" s="913"/>
      <c r="H146" s="914"/>
      <c r="I146" s="913"/>
      <c r="J146" s="915"/>
      <c r="L146" s="755"/>
      <c r="M146" s="755"/>
    </row>
    <row r="147" spans="1:15" ht="16" thickBot="1">
      <c r="A147" s="756" t="str">
        <f t="shared" si="33"/>
        <v>JCP</v>
      </c>
      <c r="B147" s="907">
        <v>2004</v>
      </c>
      <c r="C147" s="185"/>
      <c r="D147" s="185"/>
      <c r="E147" s="927">
        <f>SUM(E148)</f>
        <v>74999.995450212722</v>
      </c>
      <c r="F147" s="932">
        <f>SUM(F148)</f>
        <v>0.50239460000000002</v>
      </c>
      <c r="G147" s="927">
        <v>348778</v>
      </c>
      <c r="H147" s="908">
        <f>E147/(G147)</f>
        <v>0.21503648581680243</v>
      </c>
      <c r="I147" s="927">
        <f>G147</f>
        <v>348778</v>
      </c>
      <c r="J147" s="909">
        <f>E147/I147</f>
        <v>0.21503648581680243</v>
      </c>
      <c r="K147" s="987"/>
      <c r="L147" s="755"/>
      <c r="M147" s="755"/>
      <c r="O147" s="988"/>
    </row>
    <row r="148" spans="1:15">
      <c r="A148" s="756" t="str">
        <f t="shared" si="33"/>
        <v/>
      </c>
      <c r="B148" s="903" t="s">
        <v>888</v>
      </c>
      <c r="C148" s="904">
        <v>38324</v>
      </c>
      <c r="D148" s="904">
        <v>38526</v>
      </c>
      <c r="E148" s="926">
        <v>74999.995450212722</v>
      </c>
      <c r="F148" s="931">
        <v>0.50239460000000002</v>
      </c>
      <c r="G148" s="926"/>
      <c r="H148" s="905"/>
      <c r="I148" s="926"/>
      <c r="J148" s="906"/>
      <c r="K148" s="65"/>
      <c r="L148" s="755">
        <f>YEAR(D148)</f>
        <v>2005</v>
      </c>
      <c r="M148" s="755">
        <v>2004</v>
      </c>
    </row>
    <row r="149" spans="1:15" ht="14.5" customHeight="1" thickBot="1">
      <c r="A149" s="756" t="str">
        <f t="shared" si="33"/>
        <v>2002</v>
      </c>
      <c r="B149" s="903"/>
      <c r="C149" s="904"/>
      <c r="D149" s="904"/>
      <c r="E149" s="926"/>
      <c r="F149" s="931"/>
      <c r="G149" s="926"/>
      <c r="H149" s="905"/>
      <c r="I149" s="926"/>
      <c r="J149" s="906"/>
      <c r="L149" s="755"/>
      <c r="M149" s="755"/>
    </row>
    <row r="150" spans="1:15" ht="16" thickBot="1">
      <c r="A150" s="756" t="str">
        <f t="shared" si="33"/>
        <v>Dividendos</v>
      </c>
      <c r="B150" s="907">
        <v>2003</v>
      </c>
      <c r="C150" s="185"/>
      <c r="D150" s="185"/>
      <c r="E150" s="927">
        <f>SUM(E151)</f>
        <v>147248.99613225434</v>
      </c>
      <c r="F150" s="932">
        <f>SUM(F151)</f>
        <v>0.98636140000000005</v>
      </c>
      <c r="G150" s="927">
        <v>222376</v>
      </c>
      <c r="H150" s="908">
        <f>E150/(G150)</f>
        <v>0.66216226630686015</v>
      </c>
      <c r="I150" s="927">
        <f>G150</f>
        <v>222376</v>
      </c>
      <c r="J150" s="909">
        <f>E150/I150</f>
        <v>0.66216226630686015</v>
      </c>
      <c r="K150" s="987"/>
      <c r="L150" s="755"/>
      <c r="M150" s="755"/>
      <c r="O150" s="988"/>
    </row>
    <row r="151" spans="1:15">
      <c r="A151" s="756" t="str">
        <f t="shared" si="33"/>
        <v>JCP</v>
      </c>
      <c r="B151" s="910" t="s">
        <v>888</v>
      </c>
      <c r="C151" s="917">
        <v>37883</v>
      </c>
      <c r="D151" s="917">
        <v>38159</v>
      </c>
      <c r="E151" s="913">
        <v>147248.99613225434</v>
      </c>
      <c r="F151" s="933">
        <v>0.98636140000000005</v>
      </c>
      <c r="G151" s="913"/>
      <c r="H151" s="914"/>
      <c r="I151" s="913"/>
      <c r="J151" s="915"/>
      <c r="K151" s="65"/>
      <c r="L151" s="755">
        <f>YEAR(D151)</f>
        <v>2004</v>
      </c>
      <c r="M151" s="755">
        <v>2003</v>
      </c>
      <c r="O151" s="988"/>
    </row>
    <row r="152" spans="1:15" ht="16" thickBot="1">
      <c r="A152" s="756" t="str">
        <f t="shared" si="33"/>
        <v>JCP</v>
      </c>
      <c r="B152" s="922"/>
      <c r="C152" s="923"/>
      <c r="D152" s="924"/>
      <c r="E152" s="913"/>
      <c r="F152" s="933"/>
      <c r="G152" s="913"/>
      <c r="H152" s="914"/>
      <c r="I152" s="913"/>
      <c r="J152" s="915"/>
      <c r="L152" s="755"/>
      <c r="M152" s="755"/>
      <c r="O152" s="988"/>
    </row>
    <row r="153" spans="1:15" ht="16" thickBot="1">
      <c r="A153" s="756" t="str">
        <f t="shared" si="33"/>
        <v>JCP</v>
      </c>
      <c r="B153" s="907">
        <v>2002</v>
      </c>
      <c r="C153" s="185"/>
      <c r="D153" s="185"/>
      <c r="E153" s="927">
        <f>SUM(E154:E157)</f>
        <v>149134.83933702763</v>
      </c>
      <c r="F153" s="932">
        <f>SUM(F154:F157)</f>
        <v>0.99899389999999988</v>
      </c>
      <c r="G153" s="927">
        <v>168137</v>
      </c>
      <c r="H153" s="908">
        <f>E153/(G153)</f>
        <v>0.88698406262171703</v>
      </c>
      <c r="I153" s="927">
        <f>G153</f>
        <v>168137</v>
      </c>
      <c r="J153" s="909">
        <f>E153/I153</f>
        <v>0.88698406262171703</v>
      </c>
      <c r="K153" s="987"/>
      <c r="L153" s="755"/>
      <c r="M153" s="755"/>
      <c r="O153" s="988"/>
    </row>
    <row r="154" spans="1:15">
      <c r="A154" s="756" t="str">
        <f t="shared" si="33"/>
        <v/>
      </c>
      <c r="B154" s="903" t="s">
        <v>887</v>
      </c>
      <c r="C154" s="904">
        <v>37737</v>
      </c>
      <c r="D154" s="904">
        <v>37796</v>
      </c>
      <c r="E154" s="926">
        <v>12782.068339187104</v>
      </c>
      <c r="F154" s="931">
        <v>8.5621900000000001E-2</v>
      </c>
      <c r="G154" s="926"/>
      <c r="H154" s="905"/>
      <c r="I154" s="926"/>
      <c r="J154" s="906"/>
      <c r="K154" s="65"/>
      <c r="L154" s="755">
        <f>YEAR(D154)</f>
        <v>2003</v>
      </c>
      <c r="M154" s="755">
        <v>2002</v>
      </c>
    </row>
    <row r="155" spans="1:15">
      <c r="B155" s="903" t="s">
        <v>888</v>
      </c>
      <c r="C155" s="904">
        <v>37618</v>
      </c>
      <c r="D155" s="904">
        <v>37666</v>
      </c>
      <c r="E155" s="926">
        <v>49999.88749111614</v>
      </c>
      <c r="F155" s="931">
        <v>0.33492899999999998</v>
      </c>
      <c r="G155" s="926"/>
      <c r="H155" s="905"/>
      <c r="I155" s="926"/>
      <c r="J155" s="906"/>
      <c r="K155" s="65"/>
      <c r="L155" s="755">
        <f>YEAR(D155)</f>
        <v>2003</v>
      </c>
      <c r="M155" s="755">
        <v>2002</v>
      </c>
    </row>
    <row r="156" spans="1:15">
      <c r="B156" s="903" t="s">
        <v>888</v>
      </c>
      <c r="C156" s="904">
        <v>37533</v>
      </c>
      <c r="D156" s="904">
        <v>37582</v>
      </c>
      <c r="E156" s="926">
        <v>31999.993679729734</v>
      </c>
      <c r="F156" s="931">
        <v>0.21435499999999999</v>
      </c>
      <c r="G156" s="926"/>
      <c r="H156" s="905"/>
      <c r="I156" s="926"/>
      <c r="J156" s="906"/>
      <c r="K156" s="65"/>
      <c r="L156" s="755">
        <f>YEAR(D156)</f>
        <v>2002</v>
      </c>
      <c r="M156" s="755">
        <v>2002</v>
      </c>
    </row>
    <row r="157" spans="1:15">
      <c r="B157" s="903" t="s">
        <v>888</v>
      </c>
      <c r="C157" s="904">
        <v>37442</v>
      </c>
      <c r="D157" s="904">
        <v>37491</v>
      </c>
      <c r="E157" s="926">
        <v>54352.889826994666</v>
      </c>
      <c r="F157" s="931">
        <v>0.36408800000000002</v>
      </c>
      <c r="G157" s="926"/>
      <c r="H157" s="905"/>
      <c r="I157" s="926"/>
      <c r="J157" s="906"/>
      <c r="K157" s="65"/>
      <c r="L157" s="755">
        <f>YEAR(D157)</f>
        <v>2002</v>
      </c>
      <c r="M157" s="755">
        <v>2002</v>
      </c>
    </row>
    <row r="158" spans="1:15">
      <c r="B158" s="969"/>
      <c r="C158" s="970"/>
      <c r="D158" s="970"/>
      <c r="E158" s="971"/>
      <c r="F158" s="972"/>
      <c r="G158" s="971"/>
      <c r="H158" s="973"/>
      <c r="I158" s="971"/>
      <c r="J158" s="974"/>
      <c r="L158" s="755"/>
      <c r="M158" s="755"/>
    </row>
    <row r="159" spans="1:15">
      <c r="B159" s="767" t="s">
        <v>896</v>
      </c>
      <c r="C159" s="768"/>
      <c r="D159" s="768"/>
      <c r="E159" s="929"/>
      <c r="F159" s="936"/>
      <c r="G159" s="929"/>
      <c r="H159" s="768"/>
      <c r="I159" s="929"/>
      <c r="J159" s="768"/>
    </row>
    <row r="160" spans="1:15">
      <c r="B160" s="767" t="s">
        <v>895</v>
      </c>
    </row>
    <row r="161" spans="2:2">
      <c r="B161" s="767" t="s">
        <v>894</v>
      </c>
    </row>
  </sheetData>
  <autoFilter ref="A6:J19" xr:uid="{7C93ECE4-2320-4EDE-948D-69DA7875FEEF}"/>
  <mergeCells count="1">
    <mergeCell ref="B1:B4"/>
  </mergeCells>
  <hyperlinks>
    <hyperlink ref="F2" location="Menu!A1" display="→Menu←" xr:uid="{A5F1935C-FC51-47E0-8916-3BC2BDC76859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55D34-6F61-4419-A0FF-B758A92EFABD}">
  <sheetPr codeName="Planilha44"/>
  <dimension ref="A1:AJ160"/>
  <sheetViews>
    <sheetView showGridLines="0" topLeftCell="B1" zoomScale="80" zoomScaleNormal="80" workbookViewId="0">
      <selection activeCell="N14" sqref="N14"/>
    </sheetView>
  </sheetViews>
  <sheetFormatPr defaultColWidth="8.81640625" defaultRowHeight="15.5" outlineLevelCol="1"/>
  <cols>
    <col min="1" max="1" width="10.81640625" style="753" hidden="1" customWidth="1" outlineLevel="1"/>
    <col min="2" max="2" width="16.1796875" style="3" bestFit="1" customWidth="1" collapsed="1"/>
    <col min="3" max="3" width="15.81640625" style="3" customWidth="1"/>
    <col min="4" max="4" width="15.1796875" style="3" customWidth="1"/>
    <col min="5" max="5" width="15.453125" style="309" customWidth="1"/>
    <col min="6" max="6" width="12.1796875" style="937" customWidth="1"/>
    <col min="7" max="7" width="15.453125" style="309" customWidth="1"/>
    <col min="8" max="8" width="13.54296875" style="3" customWidth="1"/>
    <col min="9" max="9" width="15.453125" style="309" customWidth="1"/>
    <col min="10" max="10" width="14.1796875" style="3" bestFit="1" customWidth="1"/>
    <col min="11" max="11" width="9.54296875" style="2" bestFit="1" customWidth="1"/>
    <col min="12" max="13" width="8.81640625" style="754" customWidth="1" outlineLevel="1"/>
    <col min="14" max="14" width="5.453125" style="2" customWidth="1"/>
    <col min="15" max="15" width="13.81640625" style="3" customWidth="1"/>
    <col min="16" max="17" width="14.90625" style="3" customWidth="1"/>
    <col min="18" max="18" width="14.1796875" style="2" customWidth="1"/>
    <col min="19" max="20" width="17.1796875" style="2" customWidth="1"/>
    <col min="21" max="21" width="8.81640625" style="2"/>
    <col min="22" max="22" width="11.1796875" style="3" customWidth="1"/>
    <col min="23" max="23" width="15.453125" style="3" customWidth="1"/>
    <col min="24" max="24" width="15.54296875" style="3" customWidth="1"/>
    <col min="25" max="25" width="15.7265625" style="2" customWidth="1"/>
    <col min="26" max="26" width="14.1796875" style="2" customWidth="1"/>
    <col min="27" max="27" width="16.54296875" style="2" bestFit="1" customWidth="1"/>
    <col min="28" max="28" width="13.453125" style="67" customWidth="1"/>
    <col min="29" max="16384" width="8.81640625" style="2"/>
  </cols>
  <sheetData>
    <row r="1" spans="1:36" s="208" customFormat="1" ht="14">
      <c r="A1" s="210"/>
      <c r="B1" s="1488" t="e" vm="1">
        <v>#VALUE!</v>
      </c>
      <c r="C1" s="230"/>
      <c r="D1" s="230"/>
      <c r="E1" s="230"/>
      <c r="F1" s="231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3"/>
    </row>
    <row r="2" spans="1:36" s="208" customFormat="1" ht="14">
      <c r="A2" s="210"/>
      <c r="B2" s="1489"/>
      <c r="C2" s="234" t="s">
        <v>775</v>
      </c>
      <c r="D2" s="241">
        <f>Menu!$D$3</f>
        <v>46203</v>
      </c>
      <c r="E2" s="234"/>
      <c r="F2" s="942" t="s">
        <v>989</v>
      </c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5"/>
    </row>
    <row r="3" spans="1:36" s="208" customFormat="1" ht="14">
      <c r="A3" s="210"/>
      <c r="B3" s="1489"/>
      <c r="C3" s="234" t="s">
        <v>830</v>
      </c>
      <c r="D3" s="242" t="str">
        <f>Menu!$D$4</f>
        <v>2T26</v>
      </c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4" spans="1:36" s="208" customFormat="1" ht="16" thickBot="1">
      <c r="A4" s="210"/>
      <c r="B4" s="1490"/>
      <c r="C4" s="237"/>
      <c r="D4" s="237"/>
      <c r="E4" s="237"/>
      <c r="F4" s="238"/>
      <c r="G4" s="238"/>
      <c r="H4" s="238"/>
      <c r="I4" s="254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9"/>
    </row>
    <row r="5" spans="1:36" s="208" customFormat="1">
      <c r="A5" s="210"/>
      <c r="B5" s="1203"/>
      <c r="C5" s="1204"/>
      <c r="D5" s="1204"/>
      <c r="E5" s="1204"/>
      <c r="F5" s="1205"/>
      <c r="G5" s="1205"/>
      <c r="H5" s="1205"/>
      <c r="I5" s="1206"/>
      <c r="J5" s="1205"/>
      <c r="K5" s="1205"/>
      <c r="L5" s="1205"/>
      <c r="M5" s="1205"/>
      <c r="N5" s="1205"/>
      <c r="O5" s="1205"/>
      <c r="P5" s="1205"/>
      <c r="Q5" s="1205"/>
      <c r="R5" s="1205"/>
      <c r="S5" s="1205"/>
      <c r="T5" s="1205"/>
      <c r="U5" s="1205"/>
      <c r="V5" s="1205"/>
      <c r="W5" s="1205"/>
      <c r="X5" s="1205"/>
      <c r="Y5" s="1205"/>
      <c r="Z5" s="1205"/>
      <c r="AA5" s="1205"/>
      <c r="AB5" s="1205"/>
      <c r="AC5" s="1205"/>
      <c r="AD5" s="1205"/>
      <c r="AE5" s="1205"/>
      <c r="AF5" s="1205"/>
      <c r="AG5" s="1205"/>
      <c r="AH5" s="1205"/>
      <c r="AI5" s="1205"/>
      <c r="AJ5" s="1205"/>
    </row>
    <row r="6" spans="1:36" ht="68.5" customHeight="1" thickBot="1">
      <c r="B6" s="1198" t="s">
        <v>917</v>
      </c>
      <c r="C6" s="1198" t="s">
        <v>918</v>
      </c>
      <c r="D6" s="1198" t="s">
        <v>891</v>
      </c>
      <c r="E6" s="1199" t="s">
        <v>919</v>
      </c>
      <c r="F6" s="1200" t="s">
        <v>920</v>
      </c>
      <c r="G6" s="1199" t="s">
        <v>921</v>
      </c>
      <c r="H6" s="1198" t="s">
        <v>922</v>
      </c>
      <c r="I6" s="1199" t="s">
        <v>923</v>
      </c>
      <c r="J6" s="1198" t="s">
        <v>924</v>
      </c>
      <c r="L6" s="754" t="s">
        <v>925</v>
      </c>
      <c r="M6" s="754" t="s">
        <v>926</v>
      </c>
      <c r="O6" s="1198" t="s">
        <v>925</v>
      </c>
      <c r="P6" s="1198" t="s">
        <v>927</v>
      </c>
      <c r="Q6" s="1198" t="s">
        <v>928</v>
      </c>
      <c r="R6" s="1198" t="s">
        <v>919</v>
      </c>
      <c r="S6" s="1198" t="s">
        <v>920</v>
      </c>
      <c r="T6" s="1198" t="s">
        <v>929</v>
      </c>
      <c r="V6" s="1198" t="s">
        <v>926</v>
      </c>
      <c r="W6" s="1198" t="s">
        <v>927</v>
      </c>
      <c r="X6" s="1198" t="s">
        <v>928</v>
      </c>
      <c r="Y6" s="1198" t="s">
        <v>919</v>
      </c>
      <c r="Z6" s="1198" t="s">
        <v>920</v>
      </c>
      <c r="AA6" s="1198" t="s">
        <v>923</v>
      </c>
      <c r="AB6" s="1198" t="s">
        <v>924</v>
      </c>
    </row>
    <row r="7" spans="1:36" ht="16" thickBot="1">
      <c r="B7" s="907">
        <v>2025</v>
      </c>
      <c r="C7" s="185"/>
      <c r="D7" s="185"/>
      <c r="E7" s="927">
        <f>SUM(E8:E10)</f>
        <v>279322.37570999999</v>
      </c>
      <c r="F7" s="932">
        <f>SUM(F8:F10)</f>
        <v>0.423933</v>
      </c>
      <c r="G7" s="927">
        <f>'DRE IFRS'!$F$42*1000</f>
        <v>1297678.0528399975</v>
      </c>
      <c r="H7" s="908">
        <f>E7/G7</f>
        <v>0.21524782290853786</v>
      </c>
      <c r="I7" s="927">
        <f>'DRE Reg'!$F$40</f>
        <v>531600.00990999909</v>
      </c>
      <c r="J7" s="909">
        <f>E7/I7</f>
        <v>0.52543711531775517</v>
      </c>
      <c r="O7" s="955">
        <f>'Proventos (port)'!O7</f>
        <v>2026</v>
      </c>
      <c r="P7" s="956">
        <f>'Proventos (port)'!P7</f>
        <v>495255</v>
      </c>
      <c r="Q7" s="957">
        <f>'Proventos (port)'!Q7</f>
        <v>279322.37571000005</v>
      </c>
      <c r="R7" s="956">
        <f>'Proventos (port)'!R7</f>
        <v>774577.37571000005</v>
      </c>
      <c r="S7" s="958">
        <f>'Proventos (port)'!S7</f>
        <v>1.175592</v>
      </c>
      <c r="T7" s="958">
        <f>'Proventos (port)'!T7</f>
        <v>0</v>
      </c>
      <c r="V7" s="955">
        <f>'Proventos (port)'!V7</f>
        <v>2026</v>
      </c>
      <c r="W7" s="956">
        <f>'Proventos (port)'!W7</f>
        <v>0</v>
      </c>
      <c r="X7" s="957">
        <f>'Proventos (port)'!X7</f>
        <v>0</v>
      </c>
      <c r="Y7" s="956">
        <f>'Proventos (port)'!Y7</f>
        <v>0</v>
      </c>
      <c r="Z7" s="958">
        <f>'Proventos (port)'!Z7</f>
        <v>0</v>
      </c>
      <c r="AA7" s="1384">
        <f>'Proventos (port)'!AA7</f>
        <v>0</v>
      </c>
      <c r="AB7" s="958" t="str">
        <f>'Proventos (port)'!AB7</f>
        <v>N/A</v>
      </c>
    </row>
    <row r="8" spans="1:36">
      <c r="B8" s="903" t="s">
        <v>931</v>
      </c>
      <c r="C8" s="1202">
        <v>46083</v>
      </c>
      <c r="D8" s="1202">
        <v>46141</v>
      </c>
      <c r="E8" s="926">
        <v>93107.458570000003</v>
      </c>
      <c r="F8" s="931">
        <v>0.14131099999999999</v>
      </c>
      <c r="G8" s="926"/>
      <c r="H8" s="905"/>
      <c r="I8" s="926"/>
      <c r="J8" s="906"/>
      <c r="L8" s="754">
        <f>'Proventos (port)'!L9</f>
        <v>2026</v>
      </c>
      <c r="M8" s="754">
        <f>'Proventos (port)'!M9</f>
        <v>2025</v>
      </c>
      <c r="O8" s="959">
        <f>'Proventos (port)'!O8</f>
        <v>2025</v>
      </c>
      <c r="P8" s="960">
        <f>'Proventos (port)'!P8</f>
        <v>2000259.01856</v>
      </c>
      <c r="Q8" s="961">
        <f>'Proventos (port)'!Q8</f>
        <v>0</v>
      </c>
      <c r="R8" s="960">
        <f>'Proventos (port)'!R8</f>
        <v>2000259.01856</v>
      </c>
      <c r="S8" s="962">
        <f>'Proventos (port)'!S8</f>
        <v>3.0358320000017605</v>
      </c>
      <c r="T8" s="962">
        <f>'Proventos (port)'!T8</f>
        <v>0</v>
      </c>
      <c r="V8" s="959">
        <f>'Proventos (port)'!V8</f>
        <v>2025</v>
      </c>
      <c r="W8" s="960">
        <f>'Proventos (port)'!W8</f>
        <v>939999.2535600001</v>
      </c>
      <c r="X8" s="961">
        <f>'Proventos (port)'!X8</f>
        <v>279322.37571000005</v>
      </c>
      <c r="Y8" s="960">
        <f>'Proventos (port)'!Y8</f>
        <v>1219321.6292700002</v>
      </c>
      <c r="Z8" s="962">
        <f>'Proventos (port)'!Z8</f>
        <v>1.8505889999999998</v>
      </c>
      <c r="AA8" s="1385">
        <f>'Proventos (port)'!AA8</f>
        <v>531600.00990999909</v>
      </c>
      <c r="AB8" s="1382">
        <f>'Proventos (port)'!AB8</f>
        <v>2.2936824803228157</v>
      </c>
    </row>
    <row r="9" spans="1:36">
      <c r="B9" s="903" t="s">
        <v>931</v>
      </c>
      <c r="C9" s="1202">
        <v>46118</v>
      </c>
      <c r="D9" s="1202">
        <v>46141</v>
      </c>
      <c r="E9" s="926">
        <v>93107.458570000003</v>
      </c>
      <c r="F9" s="931">
        <v>0.14131099999999999</v>
      </c>
      <c r="G9" s="926"/>
      <c r="H9" s="905"/>
      <c r="I9" s="926"/>
      <c r="J9" s="906"/>
      <c r="L9" s="754">
        <f>'Proventos (port)'!L10</f>
        <v>2026</v>
      </c>
      <c r="M9" s="754">
        <f>'Proventos (port)'!M10</f>
        <v>2025</v>
      </c>
      <c r="O9" s="955">
        <f>'Proventos (port)'!O9</f>
        <v>2024</v>
      </c>
      <c r="P9" s="956">
        <f>'Proventos (port)'!P9</f>
        <v>1452233.48933</v>
      </c>
      <c r="Q9" s="957">
        <f>'Proventos (port)'!Q9</f>
        <v>0</v>
      </c>
      <c r="R9" s="956">
        <f>'Proventos (port)'!R9</f>
        <v>1452233.48933</v>
      </c>
      <c r="S9" s="958">
        <f>'Proventos (port)'!S9</f>
        <v>2.2040829999996481</v>
      </c>
      <c r="T9" s="958">
        <f>'Proventos (port)'!T9</f>
        <v>0</v>
      </c>
      <c r="V9" s="955">
        <f>'Proventos (port)'!V9</f>
        <v>2024</v>
      </c>
      <c r="W9" s="956">
        <f>'Proventos (port)'!W9</f>
        <v>1555514.7649999999</v>
      </c>
      <c r="X9" s="957">
        <f>'Proventos (port)'!X9</f>
        <v>0</v>
      </c>
      <c r="Y9" s="956">
        <f>'Proventos (port)'!Y9</f>
        <v>1555514.7649999999</v>
      </c>
      <c r="Z9" s="958">
        <f>'Proventos (port)'!Z9</f>
        <v>2.3608350000017602</v>
      </c>
      <c r="AA9" s="1384">
        <f>'Proventos (port)'!AA9</f>
        <v>592993.93679000007</v>
      </c>
      <c r="AB9" s="1383">
        <f>'Proventos (port)'!AB9</f>
        <v>2.6231545864032371</v>
      </c>
    </row>
    <row r="10" spans="1:36" ht="16" thickBot="1">
      <c r="B10" s="903" t="s">
        <v>931</v>
      </c>
      <c r="C10" s="1202">
        <v>46132</v>
      </c>
      <c r="D10" s="1202">
        <v>46141</v>
      </c>
      <c r="E10" s="926">
        <v>93107.458570000003</v>
      </c>
      <c r="F10" s="931">
        <v>0.14131099999999999</v>
      </c>
      <c r="G10" s="926"/>
      <c r="H10" s="905"/>
      <c r="I10" s="926"/>
      <c r="J10" s="906"/>
      <c r="L10" s="754">
        <f>'Proventos (port)'!L11</f>
        <v>2026</v>
      </c>
      <c r="M10" s="754">
        <f>'Proventos (port)'!M11</f>
        <v>2025</v>
      </c>
      <c r="O10" s="959">
        <f>'Proventos (port)'!O10</f>
        <v>2023</v>
      </c>
      <c r="P10" s="960">
        <f>'Proventos (port)'!P10</f>
        <v>700000.25769999996</v>
      </c>
      <c r="Q10" s="961">
        <f>'Proventos (port)'!Q10</f>
        <v>0</v>
      </c>
      <c r="R10" s="960">
        <f>'Proventos (port)'!R10</f>
        <v>700000.25769999996</v>
      </c>
      <c r="S10" s="962">
        <f>'Proventos (port)'!S10</f>
        <v>1.0624039999999999</v>
      </c>
      <c r="T10" s="962">
        <f>'Proventos (port)'!T10</f>
        <v>1.0624039999999999</v>
      </c>
      <c r="V10" s="959">
        <f>'Proventos (port)'!V10</f>
        <v>2023</v>
      </c>
      <c r="W10" s="960">
        <f>'Proventos (port)'!W10</f>
        <v>1452233.48933</v>
      </c>
      <c r="X10" s="961">
        <f>'Proventos (port)'!X10</f>
        <v>0</v>
      </c>
      <c r="Y10" s="960">
        <f>'Proventos (port)'!Y10</f>
        <v>1452233.48933</v>
      </c>
      <c r="Z10" s="962">
        <f>'Proventos (port)'!Z10</f>
        <v>2.2040829999996481</v>
      </c>
      <c r="AA10" s="1385">
        <f>'Proventos (port)'!AA10</f>
        <v>1942286</v>
      </c>
      <c r="AB10" s="1382">
        <f>'Proventos (port)'!AB10</f>
        <v>0.74769291923537518</v>
      </c>
    </row>
    <row r="11" spans="1:36" ht="16" thickBot="1">
      <c r="B11" s="907">
        <v>2025</v>
      </c>
      <c r="C11" s="1201"/>
      <c r="D11" s="1201"/>
      <c r="E11" s="927">
        <f>SUM(E12:E14)</f>
        <v>495255</v>
      </c>
      <c r="F11" s="932">
        <f>SUM(F12:F14)</f>
        <v>0.75165900000000008</v>
      </c>
      <c r="G11" s="927">
        <f>G7</f>
        <v>1297678.0528399975</v>
      </c>
      <c r="H11" s="908">
        <f>E11/G11</f>
        <v>0.38164704944814576</v>
      </c>
      <c r="I11" s="927">
        <f>'DRE Reg'!$F$40</f>
        <v>531600.00990999909</v>
      </c>
      <c r="J11" s="909">
        <f>E11/I11</f>
        <v>0.93163090814059168</v>
      </c>
      <c r="O11" s="955">
        <f>'Proventos (port)'!O11</f>
        <v>2022</v>
      </c>
      <c r="P11" s="956">
        <f>'Proventos (port)'!P11</f>
        <v>114577.17103</v>
      </c>
      <c r="Q11" s="957">
        <f>'Proventos (port)'!Q11</f>
        <v>0</v>
      </c>
      <c r="R11" s="956">
        <f>'Proventos (port)'!R11</f>
        <v>114577.17103</v>
      </c>
      <c r="S11" s="958">
        <f>'Proventos (port)'!S11</f>
        <v>0.173896</v>
      </c>
      <c r="T11" s="958">
        <f>'Proventos (port)'!T11</f>
        <v>0.173896</v>
      </c>
      <c r="V11" s="955">
        <f>'Proventos (port)'!V11</f>
        <v>2022</v>
      </c>
      <c r="W11" s="956">
        <f>'Proventos (port)'!W11</f>
        <v>700000.25769999996</v>
      </c>
      <c r="X11" s="957">
        <f>'Proventos (port)'!X11</f>
        <v>0</v>
      </c>
      <c r="Y11" s="956">
        <f>'Proventos (port)'!Y11</f>
        <v>700000.25769999996</v>
      </c>
      <c r="Z11" s="958">
        <f>'Proventos (port)'!Z11</f>
        <v>1.0624039999999999</v>
      </c>
      <c r="AA11" s="1384">
        <f>'Proventos (port)'!AA11</f>
        <v>936887.00000000035</v>
      </c>
      <c r="AB11" s="1383">
        <f>'Proventos (port)'!AB11</f>
        <v>0.74715548161090894</v>
      </c>
    </row>
    <row r="12" spans="1:36">
      <c r="B12" s="903" t="s">
        <v>930</v>
      </c>
      <c r="C12" s="1202">
        <v>46080</v>
      </c>
      <c r="D12" s="1202">
        <v>46112</v>
      </c>
      <c r="E12" s="926">
        <v>165085</v>
      </c>
      <c r="F12" s="931">
        <v>0.25055300000000003</v>
      </c>
      <c r="G12" s="926"/>
      <c r="H12" s="905"/>
      <c r="I12" s="926"/>
      <c r="J12" s="906"/>
      <c r="L12" s="754">
        <f>'Proventos (port)'!L13</f>
        <v>2026</v>
      </c>
      <c r="M12" s="754">
        <f>'Proventos (port)'!M13</f>
        <v>2025</v>
      </c>
      <c r="O12" s="959">
        <f>'Proventos (port)'!O12</f>
        <v>2021</v>
      </c>
      <c r="P12" s="960">
        <f>'Proventos (port)'!P12</f>
        <v>950379.20763999992</v>
      </c>
      <c r="Q12" s="961">
        <f>'Proventos (port)'!Q12</f>
        <v>1851531.9258749678</v>
      </c>
      <c r="R12" s="960">
        <f>'Proventos (port)'!R12</f>
        <v>2801911.1335149677</v>
      </c>
      <c r="S12" s="962">
        <f>'Proventos (port)'!S12</f>
        <v>4.2525149999999998</v>
      </c>
      <c r="T12" s="962">
        <f>'Proventos (port)'!T12</f>
        <v>2.1046650000000002</v>
      </c>
      <c r="V12" s="959">
        <f>'Proventos (port)'!V12</f>
        <v>2021</v>
      </c>
      <c r="W12" s="960">
        <f>'Proventos (port)'!W12</f>
        <v>629109.02636999998</v>
      </c>
      <c r="X12" s="961">
        <f>'Proventos (port)'!X12</f>
        <v>1211082.8589499998</v>
      </c>
      <c r="Y12" s="960">
        <f>'Proventos (port)'!Y12</f>
        <v>1840191.8853199999</v>
      </c>
      <c r="Z12" s="962">
        <f>'Proventos (port)'!Z12</f>
        <v>2.7928950000000001</v>
      </c>
      <c r="AA12" s="1385">
        <f>'Proventos (port)'!AA12</f>
        <v>877567</v>
      </c>
      <c r="AB12" s="1382">
        <f>'Proventos (port)'!AB12</f>
        <v>2.0969246625271913</v>
      </c>
    </row>
    <row r="13" spans="1:36">
      <c r="B13" s="903" t="s">
        <v>930</v>
      </c>
      <c r="C13" s="1202">
        <v>46052</v>
      </c>
      <c r="D13" s="1202">
        <v>46078</v>
      </c>
      <c r="E13" s="926">
        <v>165085</v>
      </c>
      <c r="F13" s="931">
        <v>0.25055300000000003</v>
      </c>
      <c r="G13" s="926"/>
      <c r="H13" s="905"/>
      <c r="I13" s="926"/>
      <c r="J13" s="906"/>
      <c r="L13" s="754">
        <f>'Proventos (port)'!L14</f>
        <v>2026</v>
      </c>
      <c r="M13" s="754">
        <f>'Proventos (port)'!M14</f>
        <v>2025</v>
      </c>
      <c r="O13" s="955">
        <f>'Proventos (port)'!O13</f>
        <v>2020</v>
      </c>
      <c r="P13" s="956">
        <f>'Proventos (port)'!P13</f>
        <v>258178.36032000001</v>
      </c>
      <c r="Q13" s="957">
        <f>'Proventos (port)'!Q13</f>
        <v>444000</v>
      </c>
      <c r="R13" s="956">
        <f>'Proventos (port)'!R13</f>
        <v>702178.36031999998</v>
      </c>
      <c r="S13" s="958">
        <f>'Proventos (port)'!S13</f>
        <v>1.0657099999999999</v>
      </c>
      <c r="T13" s="958">
        <f>'Proventos (port)'!T13</f>
        <v>0.22816400000000001</v>
      </c>
      <c r="V13" s="955">
        <f>'Proventos (port)'!V13</f>
        <v>2020</v>
      </c>
      <c r="W13" s="956">
        <f>'Proventos (port)'!W13</f>
        <v>586180.35230000003</v>
      </c>
      <c r="X13" s="957">
        <f>'Proventos (port)'!X13</f>
        <v>1084449.0669249683</v>
      </c>
      <c r="Y13" s="956">
        <f>'Proventos (port)'!Y13</f>
        <v>1670629.4192249682</v>
      </c>
      <c r="Z13" s="958">
        <f>'Proventos (port)'!Z13</f>
        <v>2.5355469999999998</v>
      </c>
      <c r="AA13" s="1384">
        <f>'Proventos (port)'!AA13</f>
        <v>2002390</v>
      </c>
      <c r="AB13" s="1383">
        <f>'Proventos (port)'!AB13</f>
        <v>0.83431769996103067</v>
      </c>
    </row>
    <row r="14" spans="1:36" ht="16" thickBot="1">
      <c r="B14" s="903" t="s">
        <v>930</v>
      </c>
      <c r="C14" s="1202">
        <v>46021</v>
      </c>
      <c r="D14" s="1202">
        <v>46050</v>
      </c>
      <c r="E14" s="926">
        <v>165085</v>
      </c>
      <c r="F14" s="931">
        <v>0.25055300000000003</v>
      </c>
      <c r="G14" s="926"/>
      <c r="H14" s="905"/>
      <c r="I14" s="926"/>
      <c r="J14" s="906"/>
      <c r="L14" s="754">
        <f>'Proventos (port)'!L15</f>
        <v>2026</v>
      </c>
      <c r="M14" s="754">
        <f>'Proventos (port)'!M15</f>
        <v>2025</v>
      </c>
      <c r="O14" s="959">
        <f>'Proventos (port)'!O14</f>
        <v>2019</v>
      </c>
      <c r="P14" s="960">
        <f>'Proventos (port)'!P14</f>
        <v>593859.42848999996</v>
      </c>
      <c r="Q14" s="961">
        <f>'Proventos (port)'!Q14</f>
        <v>293555.57285</v>
      </c>
      <c r="R14" s="960">
        <f>'Proventos (port)'!R14</f>
        <v>887415.00133999996</v>
      </c>
      <c r="S14" s="962">
        <f>'Proventos (port)'!S14</f>
        <v>1.3468469999999999</v>
      </c>
      <c r="T14" s="962">
        <f>'Proventos (port)'!T14</f>
        <v>0.33912599999999998</v>
      </c>
      <c r="V14" s="959">
        <f>'Proventos (port)'!V14</f>
        <v>2019</v>
      </c>
      <c r="W14" s="960">
        <f>'Proventos (port)'!W14</f>
        <v>701704.78881000006</v>
      </c>
      <c r="X14" s="961">
        <f>'Proventos (port)'!X14</f>
        <v>293555.57284999988</v>
      </c>
      <c r="Y14" s="960">
        <f>'Proventos (port)'!Y14</f>
        <v>995260.36165999994</v>
      </c>
      <c r="Z14" s="962">
        <f>'Proventos (port)'!Z14</f>
        <v>1.510526</v>
      </c>
      <c r="AA14" s="1385">
        <f>'Proventos (port)'!AA14</f>
        <v>1221830</v>
      </c>
      <c r="AB14" s="1382">
        <f>'Proventos (port)'!AB14</f>
        <v>0.81456533368799255</v>
      </c>
    </row>
    <row r="15" spans="1:36" ht="16" thickBot="1">
      <c r="B15" s="907">
        <v>2025</v>
      </c>
      <c r="C15" s="1201"/>
      <c r="D15" s="1201"/>
      <c r="E15" s="927">
        <f>SUM(E16:E18)</f>
        <v>444744.25355999998</v>
      </c>
      <c r="F15" s="932">
        <f>SUM(F16:F18)</f>
        <v>0.67499700000000007</v>
      </c>
      <c r="G15" s="927">
        <f>G11</f>
        <v>1297678.0528399975</v>
      </c>
      <c r="H15" s="908">
        <f>E15/G15</f>
        <v>0.34272310654146243</v>
      </c>
      <c r="I15" s="927">
        <f>'DRE Reg'!$F$40</f>
        <v>531600.00990999909</v>
      </c>
      <c r="J15" s="909">
        <f>E15/I15</f>
        <v>0.83661445686446856</v>
      </c>
      <c r="O15" s="955">
        <f>'Proventos (port)'!O15</f>
        <v>2018</v>
      </c>
      <c r="P15" s="956">
        <f>'Proventos (port)'!P15</f>
        <v>592000.05981000001</v>
      </c>
      <c r="Q15" s="957">
        <f>'Proventos (port)'!Q15</f>
        <v>1478000.1092593162</v>
      </c>
      <c r="R15" s="956">
        <f>'Proventos (port)'!R15</f>
        <v>2070000.1690693162</v>
      </c>
      <c r="S15" s="958">
        <f>'Proventos (port)'!S15</f>
        <v>12.566718</v>
      </c>
      <c r="T15" s="958">
        <f>'Proventos (port)'!T15</f>
        <v>8.2096879999999999</v>
      </c>
      <c r="V15" s="955">
        <f>'Proventos (port)'!V15</f>
        <v>2018</v>
      </c>
      <c r="W15" s="956">
        <f>'Proventos (port)'!W15</f>
        <v>592000.05981000001</v>
      </c>
      <c r="X15" s="957">
        <f>'Proventos (port)'!X15</f>
        <v>1393306.5904800002</v>
      </c>
      <c r="Y15" s="956">
        <f>'Proventos (port)'!Y15</f>
        <v>1985306.6502900003</v>
      </c>
      <c r="Z15" s="958">
        <f>'Proventos (port)'!Z15</f>
        <v>12.052554000000001</v>
      </c>
      <c r="AA15" s="1384">
        <f>'Proventos (port)'!AA15</f>
        <v>1276311</v>
      </c>
      <c r="AB15" s="1383">
        <f>'Proventos (port)'!AB15</f>
        <v>1.5555038311900471</v>
      </c>
    </row>
    <row r="16" spans="1:36">
      <c r="B16" s="903" t="s">
        <v>930</v>
      </c>
      <c r="C16" s="1202">
        <v>45961</v>
      </c>
      <c r="D16" s="1202">
        <v>45989</v>
      </c>
      <c r="E16" s="926">
        <f>148248084.52/1000</f>
        <v>148248.08452</v>
      </c>
      <c r="F16" s="931">
        <v>0.224999</v>
      </c>
      <c r="G16" s="926"/>
      <c r="H16" s="905"/>
      <c r="I16" s="926"/>
      <c r="J16" s="906"/>
      <c r="L16" s="754">
        <f>'Proventos (port)'!L17</f>
        <v>2025</v>
      </c>
      <c r="M16" s="754">
        <f>'Proventos (port)'!M17</f>
        <v>2025</v>
      </c>
      <c r="O16" s="959">
        <f>'Proventos (port)'!O16</f>
        <v>2017</v>
      </c>
      <c r="P16" s="960">
        <f>'Proventos (port)'!P16</f>
        <v>0</v>
      </c>
      <c r="Q16" s="961">
        <f>'Proventos (port)'!Q16</f>
        <v>637900.17685804993</v>
      </c>
      <c r="R16" s="960">
        <f>'Proventos (port)'!R16</f>
        <v>637900.17685804993</v>
      </c>
      <c r="S16" s="962">
        <f>'Proventos (port)'!S16</f>
        <v>3.872614</v>
      </c>
      <c r="T16" s="962">
        <f>'Proventos (port)'!T16</f>
        <v>3.872614</v>
      </c>
      <c r="V16" s="959">
        <f>'Proventos (port)'!V16</f>
        <v>2017</v>
      </c>
      <c r="W16" s="960">
        <f>'Proventos (port)'!W16</f>
        <v>0</v>
      </c>
      <c r="X16" s="961">
        <f>'Proventos (port)'!X16</f>
        <v>585093.64501741016</v>
      </c>
      <c r="Y16" s="960">
        <f>'Proventos (port)'!Y16</f>
        <v>585093.64501741016</v>
      </c>
      <c r="Z16" s="962">
        <f>'Proventos (port)'!Z16</f>
        <v>3.5520320000000001</v>
      </c>
      <c r="AA16" s="1385">
        <f>'Proventos (port)'!AA16</f>
        <v>615474</v>
      </c>
      <c r="AB16" s="1382">
        <f>'Proventos (port)'!AB16</f>
        <v>0.95063909282505865</v>
      </c>
    </row>
    <row r="17" spans="1:29">
      <c r="B17" s="903" t="s">
        <v>930</v>
      </c>
      <c r="C17" s="1202">
        <v>45986</v>
      </c>
      <c r="D17" s="1202">
        <v>46003</v>
      </c>
      <c r="E17" s="926">
        <f t="shared" ref="E17:E18" si="0">148248084.52/1000</f>
        <v>148248.08452</v>
      </c>
      <c r="F17" s="931">
        <v>0.224999</v>
      </c>
      <c r="G17" s="926"/>
      <c r="H17" s="905"/>
      <c r="I17" s="926"/>
      <c r="J17" s="906"/>
      <c r="L17" s="754">
        <f>'Proventos (port)'!L18</f>
        <v>2025</v>
      </c>
      <c r="M17" s="754">
        <f>'Proventos (port)'!M18</f>
        <v>2025</v>
      </c>
      <c r="O17" s="955">
        <f>'Proventos (port)'!O17</f>
        <v>2016</v>
      </c>
      <c r="P17" s="956">
        <f>'Proventos (port)'!P17</f>
        <v>0</v>
      </c>
      <c r="Q17" s="957">
        <f>'Proventos (port)'!Q17</f>
        <v>110000.07344012988</v>
      </c>
      <c r="R17" s="956">
        <f>'Proventos (port)'!R17</f>
        <v>110000.07344012988</v>
      </c>
      <c r="S17" s="958">
        <f>'Proventos (port)'!S17</f>
        <v>0.66779699999999997</v>
      </c>
      <c r="T17" s="958">
        <f>'Proventos (port)'!T17</f>
        <v>0.66779699999999997</v>
      </c>
      <c r="V17" s="955">
        <f>'Proventos (port)'!V17</f>
        <v>2016</v>
      </c>
      <c r="W17" s="956">
        <f>'Proventos (port)'!W17</f>
        <v>0</v>
      </c>
      <c r="X17" s="957">
        <f>'Proventos (port)'!X17</f>
        <v>247500.12406008574</v>
      </c>
      <c r="Y17" s="956">
        <f>'Proventos (port)'!Y17</f>
        <v>247500.12406008574</v>
      </c>
      <c r="Z17" s="958">
        <f>'Proventos (port)'!Z17</f>
        <v>1.502543</v>
      </c>
      <c r="AA17" s="1384">
        <f>'Proventos (port)'!AA17</f>
        <v>228785</v>
      </c>
      <c r="AB17" s="1383">
        <f>'Proventos (port)'!AB17</f>
        <v>1.0818022338006676</v>
      </c>
    </row>
    <row r="18" spans="1:29" ht="16" thickBot="1">
      <c r="B18" s="903" t="s">
        <v>930</v>
      </c>
      <c r="C18" s="1202">
        <v>46009</v>
      </c>
      <c r="D18" s="1202">
        <v>46021</v>
      </c>
      <c r="E18" s="926">
        <f t="shared" si="0"/>
        <v>148248.08452</v>
      </c>
      <c r="F18" s="931">
        <v>0.224999</v>
      </c>
      <c r="G18" s="926"/>
      <c r="H18" s="905"/>
      <c r="I18" s="926"/>
      <c r="J18" s="906"/>
      <c r="L18" s="754">
        <f>'Proventos (port)'!L19</f>
        <v>2025</v>
      </c>
      <c r="M18" s="754">
        <f>'Proventos (port)'!M19</f>
        <v>2025</v>
      </c>
      <c r="O18" s="959">
        <f>'Proventos (port)'!O18</f>
        <v>2015</v>
      </c>
      <c r="P18" s="960">
        <f>'Proventos (port)'!P18</f>
        <v>0</v>
      </c>
      <c r="Q18" s="961">
        <f>'Proventos (port)'!Q18</f>
        <v>365894.15567999997</v>
      </c>
      <c r="R18" s="960">
        <f>'Proventos (port)'!R18</f>
        <v>365894.15567999997</v>
      </c>
      <c r="S18" s="962">
        <f>'Proventos (port)'!S18</f>
        <v>2.2689779999999997</v>
      </c>
      <c r="T18" s="962">
        <f>'Proventos (port)'!T18</f>
        <v>2.0765609999999999</v>
      </c>
      <c r="V18" s="959">
        <f>'Proventos (port)'!V18</f>
        <v>2015</v>
      </c>
      <c r="W18" s="960">
        <f>'Proventos (port)'!W18</f>
        <v>0</v>
      </c>
      <c r="X18" s="961">
        <f>'Proventos (port)'!X18</f>
        <v>334865.09512999997</v>
      </c>
      <c r="Y18" s="960">
        <f>'Proventos (port)'!Y18</f>
        <v>334865.09512999997</v>
      </c>
      <c r="Z18" s="962">
        <f>'Proventos (port)'!Z18</f>
        <v>2.0765609999999999</v>
      </c>
      <c r="AA18" s="1385">
        <f>'Proventos (port)'!AA18</f>
        <v>271887</v>
      </c>
      <c r="AB18" s="1382">
        <f>'Proventos (port)'!AB18</f>
        <v>1.231633344477669</v>
      </c>
    </row>
    <row r="19" spans="1:29" ht="16" thickBot="1">
      <c r="B19" s="907">
        <v>2024</v>
      </c>
      <c r="C19" s="1201"/>
      <c r="D19" s="1201"/>
      <c r="E19" s="927">
        <f>SUM(E20:E22)</f>
        <v>1555514.7649999999</v>
      </c>
      <c r="F19" s="932">
        <f>SUM(F20:F22)</f>
        <v>2.3608350000017602</v>
      </c>
      <c r="G19" s="927">
        <f>'DRE IFRS'!$G$42*1000</f>
        <v>928407.52626999794</v>
      </c>
      <c r="H19" s="908">
        <f>E19/G19</f>
        <v>1.6754654836217127</v>
      </c>
      <c r="I19" s="927">
        <f>'DRE Reg'!$G$40</f>
        <v>592993.93679000007</v>
      </c>
      <c r="J19" s="909">
        <f>E19/I19</f>
        <v>2.6231545864032371</v>
      </c>
      <c r="K19" s="991"/>
      <c r="O19" s="955">
        <f>'Proventos (port)'!O19</f>
        <v>2014</v>
      </c>
      <c r="P19" s="956">
        <f>'Proventos (port)'!P19</f>
        <v>231689.82490897595</v>
      </c>
      <c r="Q19" s="957">
        <f>'Proventos (port)'!Q19</f>
        <v>195000.16409352483</v>
      </c>
      <c r="R19" s="956">
        <f>'Proventos (port)'!R19</f>
        <v>426689.98900250078</v>
      </c>
      <c r="S19" s="958">
        <f>'Proventos (port)'!S19</f>
        <v>2.7263120000000001</v>
      </c>
      <c r="T19" s="958">
        <f>'Proventos (port)'!T19</f>
        <v>1.2197100000000001</v>
      </c>
      <c r="V19" s="955">
        <f>'Proventos (port)'!V19</f>
        <v>2014</v>
      </c>
      <c r="W19" s="956">
        <f>'Proventos (port)'!W19</f>
        <v>31689.740538975941</v>
      </c>
      <c r="X19" s="957">
        <f>'Proventos (port)'!X19</f>
        <v>196029.08986352486</v>
      </c>
      <c r="Y19" s="956">
        <f>'Proventos (port)'!Y19</f>
        <v>227718.83040250081</v>
      </c>
      <c r="Z19" s="958">
        <f>'Proventos (port)'!Z19</f>
        <v>1.4121270000000001</v>
      </c>
      <c r="AA19" s="1384">
        <f>'Proventos (port)'!AA19</f>
        <v>248140</v>
      </c>
      <c r="AB19" s="1383">
        <f>'Proventos (port)'!AB19</f>
        <v>0.91770303216934312</v>
      </c>
    </row>
    <row r="20" spans="1:29">
      <c r="A20" s="756" t="str">
        <f>LEFT(B20,10)</f>
        <v>IOE</v>
      </c>
      <c r="B20" s="903" t="s">
        <v>930</v>
      </c>
      <c r="C20" s="1202">
        <v>45667</v>
      </c>
      <c r="D20" s="1202">
        <v>45678</v>
      </c>
      <c r="E20" s="926">
        <v>518504.92166666663</v>
      </c>
      <c r="F20" s="931">
        <v>0.78694500000058676</v>
      </c>
      <c r="G20" s="926"/>
      <c r="H20" s="905"/>
      <c r="I20" s="926"/>
      <c r="J20" s="906"/>
      <c r="K20" s="991"/>
      <c r="L20" s="755">
        <f>YEAR(D20)</f>
        <v>2025</v>
      </c>
      <c r="M20" s="754">
        <v>2024</v>
      </c>
      <c r="O20" s="959">
        <f>'Proventos (port)'!O20</f>
        <v>2013</v>
      </c>
      <c r="P20" s="960">
        <f>'Proventos (port)'!P20</f>
        <v>0</v>
      </c>
      <c r="Q20" s="961">
        <f>'Proventos (port)'!Q20</f>
        <v>0</v>
      </c>
      <c r="R20" s="960">
        <f>'Proventos (port)'!R20</f>
        <v>0</v>
      </c>
      <c r="S20" s="962">
        <f>'Proventos (port)'!S20</f>
        <v>0</v>
      </c>
      <c r="T20" s="962">
        <f>'Proventos (port)'!T20</f>
        <v>0</v>
      </c>
      <c r="V20" s="959">
        <f>'Proventos (port)'!V20</f>
        <v>2013</v>
      </c>
      <c r="W20" s="960">
        <f>'Proventos (port)'!W20</f>
        <v>200000.08437</v>
      </c>
      <c r="X20" s="961">
        <f>'Proventos (port)'!X20</f>
        <v>30000.134779999993</v>
      </c>
      <c r="Y20" s="960">
        <f>'Proventos (port)'!Y20</f>
        <v>230000.21914999999</v>
      </c>
      <c r="Z20" s="962">
        <f>'Proventos (port)'!Z20</f>
        <v>1.506602</v>
      </c>
      <c r="AA20" s="1385">
        <f>'Proventos (port)'!AA20</f>
        <v>-145400</v>
      </c>
      <c r="AB20" s="1382" t="str">
        <f>'Proventos (port)'!AB20</f>
        <v>N/A</v>
      </c>
      <c r="AC20" s="70"/>
    </row>
    <row r="21" spans="1:29">
      <c r="A21" s="756" t="str">
        <f>LEFT(B21,10)</f>
        <v>IOE</v>
      </c>
      <c r="B21" s="903" t="s">
        <v>930</v>
      </c>
      <c r="C21" s="1202">
        <v>45700</v>
      </c>
      <c r="D21" s="1202">
        <v>45709</v>
      </c>
      <c r="E21" s="926">
        <v>518504.92166666663</v>
      </c>
      <c r="F21" s="931">
        <v>0.78694500000058676</v>
      </c>
      <c r="G21" s="926"/>
      <c r="H21" s="905"/>
      <c r="I21" s="926"/>
      <c r="J21" s="906"/>
      <c r="K21" s="991"/>
      <c r="L21" s="755">
        <f>YEAR(D21)</f>
        <v>2025</v>
      </c>
      <c r="M21" s="754">
        <v>2024</v>
      </c>
      <c r="O21" s="955">
        <f>'Proventos (port)'!O21</f>
        <v>2012</v>
      </c>
      <c r="P21" s="956">
        <f>'Proventos (port)'!P21</f>
        <v>128108.0895128282</v>
      </c>
      <c r="Q21" s="957">
        <f>'Proventos (port)'!Q21</f>
        <v>348572.76195951999</v>
      </c>
      <c r="R21" s="956">
        <f>'Proventos (port)'!R21</f>
        <v>476680.85147234821</v>
      </c>
      <c r="S21" s="958">
        <f>'Proventos (port)'!S21</f>
        <v>3.122468</v>
      </c>
      <c r="T21" s="958">
        <f>'Proventos (port)'!T21</f>
        <v>1.442234</v>
      </c>
      <c r="V21" s="955">
        <f>'Proventos (port)'!V21</f>
        <v>2012</v>
      </c>
      <c r="W21" s="956">
        <f>'Proventos (port)'!W21</f>
        <v>63949.929569099404</v>
      </c>
      <c r="X21" s="957">
        <f>'Proventos (port)'!X21</f>
        <v>178730.81712095172</v>
      </c>
      <c r="Y21" s="956">
        <f>'Proventos (port)'!Y21</f>
        <v>242680.74669005111</v>
      </c>
      <c r="Z21" s="958">
        <f>'Proventos (port)'!Z21</f>
        <v>1.5896650000000001</v>
      </c>
      <c r="AA21" s="1384">
        <f>'Proventos (port)'!AA21</f>
        <v>1004000</v>
      </c>
      <c r="AB21" s="1383">
        <f>'Proventos (port)'!AB21</f>
        <v>0.24171389112554892</v>
      </c>
      <c r="AC21" s="70"/>
    </row>
    <row r="22" spans="1:29">
      <c r="A22" s="756" t="str">
        <f>LEFT(B22,10)</f>
        <v>IOE</v>
      </c>
      <c r="B22" s="903" t="s">
        <v>930</v>
      </c>
      <c r="C22" s="1202">
        <v>45728</v>
      </c>
      <c r="D22" s="1202">
        <v>45737</v>
      </c>
      <c r="E22" s="926">
        <v>518504.92166666663</v>
      </c>
      <c r="F22" s="931">
        <v>0.78694500000058676</v>
      </c>
      <c r="G22" s="926"/>
      <c r="H22" s="905"/>
      <c r="I22" s="926"/>
      <c r="J22" s="906"/>
      <c r="K22" s="991"/>
      <c r="L22" s="755">
        <f>YEAR(D22)</f>
        <v>2025</v>
      </c>
      <c r="M22" s="754">
        <v>2024</v>
      </c>
      <c r="O22" s="959">
        <f>'Proventos (port)'!O22</f>
        <v>2011</v>
      </c>
      <c r="P22" s="960">
        <f>'Proventos (port)'!P22</f>
        <v>253409.09627822755</v>
      </c>
      <c r="Q22" s="961">
        <f>'Proventos (port)'!Q22</f>
        <v>643390.94117201155</v>
      </c>
      <c r="R22" s="960">
        <f>'Proventos (port)'!R22</f>
        <v>896800.03745023906</v>
      </c>
      <c r="S22" s="962">
        <f>'Proventos (port)'!S22</f>
        <v>5.9066460000000003</v>
      </c>
      <c r="T22" s="962">
        <f>'Proventos (port)'!T22</f>
        <v>1.69889</v>
      </c>
      <c r="V22" s="959">
        <f>'Proventos (port)'!V22</f>
        <v>2011</v>
      </c>
      <c r="W22" s="960">
        <f>'Proventos (port)'!W22</f>
        <v>188847.40611372879</v>
      </c>
      <c r="X22" s="961">
        <f>'Proventos (port)'!X22</f>
        <v>503138.44003945123</v>
      </c>
      <c r="Y22" s="960">
        <f>'Proventos (port)'!Y22</f>
        <v>691985.84615318</v>
      </c>
      <c r="Z22" s="962">
        <f>'Proventos (port)'!Z22</f>
        <v>4.5492609999999996</v>
      </c>
      <c r="AA22" s="1385">
        <f>'Proventos (port)'!AA22</f>
        <v>805700</v>
      </c>
      <c r="AB22" s="1382">
        <f>'Proventos (port)'!AB22</f>
        <v>0.85886290946156141</v>
      </c>
      <c r="AC22" s="70"/>
    </row>
    <row r="23" spans="1:29" ht="16" thickBot="1">
      <c r="A23" s="756"/>
      <c r="B23" s="903"/>
      <c r="C23" s="904"/>
      <c r="D23" s="904"/>
      <c r="E23" s="926"/>
      <c r="F23" s="931"/>
      <c r="G23" s="926"/>
      <c r="H23" s="905"/>
      <c r="I23" s="926"/>
      <c r="J23" s="906"/>
      <c r="K23" s="991"/>
      <c r="O23" s="955">
        <f>'Proventos (port)'!O23</f>
        <v>2010</v>
      </c>
      <c r="P23" s="956">
        <f>'Proventos (port)'!P23</f>
        <v>188565.86358539597</v>
      </c>
      <c r="Q23" s="957">
        <f>'Proventos (port)'!Q23</f>
        <v>578234.25287254399</v>
      </c>
      <c r="R23" s="956">
        <f>'Proventos (port)'!R23</f>
        <v>766800.11645793996</v>
      </c>
      <c r="S23" s="958">
        <f>'Proventos (port)'!S23</f>
        <v>5.0685079999999996</v>
      </c>
      <c r="T23" s="958">
        <f>'Proventos (port)'!T23</f>
        <v>2.765228</v>
      </c>
      <c r="V23" s="955">
        <f>'Proventos (port)'!V23</f>
        <v>2010</v>
      </c>
      <c r="W23" s="956">
        <f>'Proventos (port)'!W23</f>
        <v>255365.56452052799</v>
      </c>
      <c r="X23" s="957">
        <f>'Proventos (port)'!X23</f>
        <v>520046.14062267658</v>
      </c>
      <c r="Y23" s="956">
        <f>'Proventos (port)'!Y23</f>
        <v>775411.70514320454</v>
      </c>
      <c r="Z23" s="958">
        <f>'Proventos (port)'!Z23</f>
        <v>5.1071389999999992</v>
      </c>
      <c r="AA23" s="1384">
        <f>'Proventos (port)'!AA23</f>
        <v>812171</v>
      </c>
      <c r="AB23" s="1383">
        <f>'Proventos (port)'!AB23</f>
        <v>0.95473946390994568</v>
      </c>
      <c r="AC23" s="70"/>
    </row>
    <row r="24" spans="1:29" ht="16" thickBot="1">
      <c r="A24" s="938"/>
      <c r="B24" s="907">
        <v>2023</v>
      </c>
      <c r="C24" s="185"/>
      <c r="D24" s="185"/>
      <c r="E24" s="927">
        <f>SUM(E25:E26)</f>
        <v>1452233.48933</v>
      </c>
      <c r="F24" s="932">
        <f>SUM(F25:F26)</f>
        <v>2.2040829999996481</v>
      </c>
      <c r="G24" s="927">
        <v>2841116.8365800008</v>
      </c>
      <c r="H24" s="908">
        <f>E24/G24</f>
        <v>0.51114880973291066</v>
      </c>
      <c r="I24" s="927">
        <v>1942286</v>
      </c>
      <c r="J24" s="909">
        <f>E24/I24</f>
        <v>0.74769291923537518</v>
      </c>
      <c r="N24" s="70"/>
      <c r="O24" s="959">
        <f>'Proventos (port)'!O24</f>
        <v>2009</v>
      </c>
      <c r="P24" s="960">
        <f>'Proventos (port)'!P24</f>
        <v>250610.21806138218</v>
      </c>
      <c r="Q24" s="961">
        <f>'Proventos (port)'!Q24</f>
        <v>392677.45157172135</v>
      </c>
      <c r="R24" s="960">
        <f>'Proventos (port)'!R24</f>
        <v>643287.66963310353</v>
      </c>
      <c r="S24" s="962">
        <f>'Proventos (port)'!S24</f>
        <v>4.2952880000000002</v>
      </c>
      <c r="T24" s="962">
        <f>'Proventos (port)'!T24</f>
        <v>1.6724650000000001</v>
      </c>
      <c r="V24" s="959">
        <f>'Proventos (port)'!V24</f>
        <v>2009</v>
      </c>
      <c r="W24" s="960">
        <f>'Proventos (port)'!W24</f>
        <v>312530.36723447766</v>
      </c>
      <c r="X24" s="961">
        <f>'Proventos (port)'!X24</f>
        <v>532569.28258487326</v>
      </c>
      <c r="Y24" s="960">
        <f>'Proventos (port)'!Y24</f>
        <v>845099.64981935092</v>
      </c>
      <c r="Z24" s="962">
        <f>'Proventos (port)'!Z24</f>
        <v>5.6169479999999989</v>
      </c>
      <c r="AA24" s="1385">
        <f>'Proventos (port)'!AA24</f>
        <v>861975</v>
      </c>
      <c r="AB24" s="1382">
        <f>'Proventos (port)'!AB24</f>
        <v>0.98042245983856946</v>
      </c>
      <c r="AC24" s="70"/>
    </row>
    <row r="25" spans="1:29">
      <c r="A25" s="756" t="str">
        <f>LEFT(B25,9)</f>
        <v>IOE</v>
      </c>
      <c r="B25" s="910" t="s">
        <v>930</v>
      </c>
      <c r="C25" s="1202">
        <f>'Proventos (port)'!C26</f>
        <v>45273</v>
      </c>
      <c r="D25" s="1202">
        <f>'Proventos (port)'!D26</f>
        <v>45306</v>
      </c>
      <c r="E25" s="913">
        <f>'Proventos (port)'!E26</f>
        <v>159999.92713</v>
      </c>
      <c r="F25" s="933">
        <f>'Proventos (port)'!F26</f>
        <v>0.24283500000479599</v>
      </c>
      <c r="G25" s="913"/>
      <c r="H25" s="914"/>
      <c r="I25" s="913"/>
      <c r="J25" s="915"/>
      <c r="L25" s="755">
        <f>YEAR(D25)</f>
        <v>2024</v>
      </c>
      <c r="M25" s="754">
        <v>2023</v>
      </c>
      <c r="N25" s="70"/>
      <c r="O25" s="955">
        <f>'Proventos (port)'!O25</f>
        <v>2008</v>
      </c>
      <c r="P25" s="956">
        <f>'Proventos (port)'!P25</f>
        <v>279020.74683174083</v>
      </c>
      <c r="Q25" s="957">
        <f>'Proventos (port)'!Q25</f>
        <v>436612.150475526</v>
      </c>
      <c r="R25" s="956">
        <f>'Proventos (port)'!R25</f>
        <v>715632.89730726683</v>
      </c>
      <c r="S25" s="958">
        <f>'Proventos (port)'!S25</f>
        <v>4.7937349999999999</v>
      </c>
      <c r="T25" s="958">
        <f>'Proventos (port)'!T25</f>
        <v>2.2154570000000002</v>
      </c>
      <c r="V25" s="955">
        <f>'Proventos (port)'!V25</f>
        <v>2008</v>
      </c>
      <c r="W25" s="956">
        <f>'Proventos (port)'!W25</f>
        <v>239898.21484661315</v>
      </c>
      <c r="X25" s="957">
        <f>'Proventos (port)'!X25</f>
        <v>495002.75264445657</v>
      </c>
      <c r="Y25" s="956">
        <f>'Proventos (port)'!Y25</f>
        <v>734900.96749106969</v>
      </c>
      <c r="Z25" s="958">
        <f>'Proventos (port)'!Z25</f>
        <v>4.9228040000000002</v>
      </c>
      <c r="AA25" s="1384">
        <f>'Proventos (port)'!AA25</f>
        <v>827065</v>
      </c>
      <c r="AB25" s="1383">
        <f>'Proventos (port)'!AB25</f>
        <v>0.88856494651698437</v>
      </c>
      <c r="AC25" s="70"/>
    </row>
    <row r="26" spans="1:29">
      <c r="A26" s="756" t="str">
        <f>LEFT(B26,9)</f>
        <v>IOE</v>
      </c>
      <c r="B26" s="910" t="s">
        <v>930</v>
      </c>
      <c r="C26" s="1202">
        <f>'Proventos (port)'!C27</f>
        <v>45273</v>
      </c>
      <c r="D26" s="1202">
        <f>'Proventos (port)'!D27</f>
        <v>45392</v>
      </c>
      <c r="E26" s="913">
        <f>'Proventos (port)'!E27</f>
        <v>1292233.5622</v>
      </c>
      <c r="F26" s="933">
        <f>'Proventos (port)'!F27</f>
        <v>1.961247999994852</v>
      </c>
      <c r="G26" s="913"/>
      <c r="H26" s="914"/>
      <c r="I26" s="913"/>
      <c r="J26" s="915"/>
      <c r="L26" s="755">
        <f>YEAR(D26)</f>
        <v>2024</v>
      </c>
      <c r="M26" s="754">
        <v>2023</v>
      </c>
      <c r="N26" s="70"/>
      <c r="O26" s="959">
        <f>'Proventos (port)'!O26</f>
        <v>2007</v>
      </c>
      <c r="P26" s="960">
        <f>'Proventos (port)'!P26</f>
        <v>226791.88448287919</v>
      </c>
      <c r="Q26" s="961">
        <f>'Proventos (port)'!Q26</f>
        <v>559356.99339199637</v>
      </c>
      <c r="R26" s="960">
        <f>'Proventos (port)'!R26</f>
        <v>786148.87787487556</v>
      </c>
      <c r="S26" s="962">
        <f>'Proventos (port)'!S26</f>
        <v>5.2660929999999997</v>
      </c>
      <c r="T26" s="962">
        <f>'Proventos (port)'!T26</f>
        <v>2.9464560000000004</v>
      </c>
      <c r="V26" s="959">
        <f>'Proventos (port)'!V26</f>
        <v>2007</v>
      </c>
      <c r="W26" s="960">
        <f>'Proventos (port)'!W26</f>
        <v>238737.37441436955</v>
      </c>
      <c r="X26" s="961">
        <f>'Proventos (port)'!X26</f>
        <v>668758.59059417085</v>
      </c>
      <c r="Y26" s="960">
        <f>'Proventos (port)'!Y26</f>
        <v>907495.96500854043</v>
      </c>
      <c r="Z26" s="962">
        <f>'Proventos (port)'!Z26</f>
        <v>6.0789480000000005</v>
      </c>
      <c r="AA26" s="1385">
        <f>'Proventos (port)'!AA26</f>
        <v>855483</v>
      </c>
      <c r="AB26" s="1382">
        <f>'Proventos (port)'!AB26</f>
        <v>1.0607995308013607</v>
      </c>
      <c r="AC26" s="70"/>
    </row>
    <row r="27" spans="1:29" ht="16" thickBot="1">
      <c r="A27" s="756"/>
      <c r="B27" s="910"/>
      <c r="C27" s="911"/>
      <c r="D27" s="912"/>
      <c r="E27" s="913"/>
      <c r="F27" s="933"/>
      <c r="G27" s="913"/>
      <c r="H27" s="914"/>
      <c r="I27" s="913"/>
      <c r="J27" s="915"/>
      <c r="N27" s="70"/>
      <c r="O27" s="955">
        <f>'Proventos (port)'!O27</f>
        <v>2006</v>
      </c>
      <c r="P27" s="956">
        <f>'Proventos (port)'!P27</f>
        <v>89999.91691203705</v>
      </c>
      <c r="Q27" s="957">
        <f>'Proventos (port)'!Q27</f>
        <v>97299.955124062821</v>
      </c>
      <c r="R27" s="956">
        <f>'Proventos (port)'!R27</f>
        <v>187299.87203609987</v>
      </c>
      <c r="S27" s="958">
        <f>'Proventos (port)'!S27</f>
        <v>1.2546460000000002</v>
      </c>
      <c r="T27" s="958">
        <f>'Proventos (port)'!T27</f>
        <v>0</v>
      </c>
      <c r="V27" s="955">
        <f>'Proventos (port)'!V27</f>
        <v>2006</v>
      </c>
      <c r="W27" s="956">
        <f>'Proventos (port)'!W27</f>
        <v>27177.042053637368</v>
      </c>
      <c r="X27" s="957">
        <f>'Proventos (port)'!X27</f>
        <v>157898.4829608023</v>
      </c>
      <c r="Y27" s="956">
        <f>'Proventos (port)'!Y27</f>
        <v>185075.52501443966</v>
      </c>
      <c r="Z27" s="958">
        <f>'Proventos (port)'!Z27</f>
        <v>1.239746</v>
      </c>
      <c r="AA27" s="1384">
        <f>'Proventos (port)'!AA27</f>
        <v>117752</v>
      </c>
      <c r="AB27" s="1383">
        <f>'Proventos (port)'!AB27</f>
        <v>1.5717399705689896</v>
      </c>
      <c r="AC27" s="70"/>
    </row>
    <row r="28" spans="1:29" ht="16" thickBot="1">
      <c r="A28" s="756"/>
      <c r="B28" s="907">
        <v>2022</v>
      </c>
      <c r="C28" s="185"/>
      <c r="D28" s="185"/>
      <c r="E28" s="927">
        <f>SUM(E29:E30)</f>
        <v>700000.25769999996</v>
      </c>
      <c r="F28" s="932">
        <f>SUM(F29:F30)</f>
        <v>1.0624039999999999</v>
      </c>
      <c r="G28" s="927">
        <f>'Proventos (port)'!G29</f>
        <v>2262244.9482499068</v>
      </c>
      <c r="H28" s="908">
        <f>'Proventos (port)'!H29</f>
        <v>0.30942726084614602</v>
      </c>
      <c r="I28" s="927">
        <f>'Proventos (port)'!I29</f>
        <v>936887.00000000035</v>
      </c>
      <c r="J28" s="909">
        <f>'Proventos (port)'!J29</f>
        <v>0.74715548161090894</v>
      </c>
      <c r="K28" s="70"/>
      <c r="L28" s="755"/>
      <c r="M28" s="755"/>
      <c r="N28" s="70"/>
      <c r="O28" s="959">
        <f>'Proventos (port)'!O28</f>
        <v>2005</v>
      </c>
      <c r="P28" s="960">
        <f>'Proventos (port)'!P28</f>
        <v>224353.85086210462</v>
      </c>
      <c r="Q28" s="961">
        <f>'Proventos (port)'!Q28</f>
        <v>0</v>
      </c>
      <c r="R28" s="960">
        <f>'Proventos (port)'!R28</f>
        <v>224353.85086210462</v>
      </c>
      <c r="S28" s="962">
        <f>'Proventos (port)'!S28</f>
        <v>1.5028556000000002</v>
      </c>
      <c r="T28" s="962">
        <f>'Proventos (port)'!T28</f>
        <v>0</v>
      </c>
      <c r="V28" s="959">
        <f>'Proventos (port)'!V28</f>
        <v>2005</v>
      </c>
      <c r="W28" s="960">
        <f>'Proventos (port)'!W28</f>
        <v>239353.77232392895</v>
      </c>
      <c r="X28" s="961">
        <f>'Proventos (port)'!X28</f>
        <v>0</v>
      </c>
      <c r="Y28" s="960">
        <f>'Proventos (port)'!Y28</f>
        <v>239353.77232392895</v>
      </c>
      <c r="Z28" s="962">
        <f>'Proventos (port)'!Z28</f>
        <v>1.603334</v>
      </c>
      <c r="AA28" s="1385">
        <f>'Proventos (port)'!AA28</f>
        <v>468277</v>
      </c>
      <c r="AB28" s="1382">
        <f>'Proventos (port)'!AB28</f>
        <v>0.51113715242031732</v>
      </c>
      <c r="AC28" s="70"/>
    </row>
    <row r="29" spans="1:29">
      <c r="A29" s="756" t="str">
        <f>LEFT(B29,9)</f>
        <v>IOE</v>
      </c>
      <c r="B29" s="903" t="s">
        <v>930</v>
      </c>
      <c r="C29" s="1202">
        <f>'Proventos (port)'!C30</f>
        <v>44922</v>
      </c>
      <c r="D29" s="1202">
        <f>'Proventos (port)'!D30</f>
        <v>45027</v>
      </c>
      <c r="E29" s="926">
        <f>'Proventos (port)'!E30</f>
        <v>700000.25769999996</v>
      </c>
      <c r="F29" s="931">
        <f>'Proventos (port)'!F30</f>
        <v>1.0624039999999999</v>
      </c>
      <c r="G29" s="926"/>
      <c r="H29" s="905"/>
      <c r="I29" s="926"/>
      <c r="J29" s="906"/>
      <c r="K29" s="70"/>
      <c r="L29" s="755">
        <f>YEAR(D29)</f>
        <v>2023</v>
      </c>
      <c r="M29" s="755">
        <v>2022</v>
      </c>
      <c r="O29" s="955">
        <f>'Proventos (port)'!O29</f>
        <v>2004</v>
      </c>
      <c r="P29" s="956">
        <f>'Proventos (port)'!P29</f>
        <v>147248.99613225434</v>
      </c>
      <c r="Q29" s="957">
        <f>'Proventos (port)'!Q29</f>
        <v>0</v>
      </c>
      <c r="R29" s="956">
        <f>'Proventos (port)'!R29</f>
        <v>147248.99613225434</v>
      </c>
      <c r="S29" s="958">
        <f>'Proventos (port)'!S29</f>
        <v>0.98636140000000005</v>
      </c>
      <c r="T29" s="958">
        <f>'Proventos (port)'!T29</f>
        <v>0</v>
      </c>
      <c r="V29" s="955">
        <f>'Proventos (port)'!V29</f>
        <v>2004</v>
      </c>
      <c r="W29" s="956">
        <f>'Proventos (port)'!W29</f>
        <v>74999.995450212722</v>
      </c>
      <c r="X29" s="957">
        <f>'Proventos (port)'!X29</f>
        <v>0</v>
      </c>
      <c r="Y29" s="956">
        <f>'Proventos (port)'!Y29</f>
        <v>74999.995450212722</v>
      </c>
      <c r="Z29" s="958">
        <f>'Proventos (port)'!Z29</f>
        <v>0.50239460000000002</v>
      </c>
      <c r="AA29" s="1384">
        <f>'Proventos (port)'!AA29</f>
        <v>348778</v>
      </c>
      <c r="AB29" s="1383">
        <f>'Proventos (port)'!AB29</f>
        <v>0.21503648581680243</v>
      </c>
    </row>
    <row r="30" spans="1:29" ht="16" thickBot="1">
      <c r="A30" s="756"/>
      <c r="B30" s="903"/>
      <c r="C30" s="904"/>
      <c r="D30" s="904"/>
      <c r="E30" s="926"/>
      <c r="F30" s="931"/>
      <c r="G30" s="926"/>
      <c r="H30" s="905"/>
      <c r="I30" s="926"/>
      <c r="J30" s="906"/>
      <c r="K30" s="70"/>
      <c r="L30" s="755"/>
      <c r="M30" s="755"/>
      <c r="O30" s="959">
        <f>'Proventos (port)'!O30</f>
        <v>2003</v>
      </c>
      <c r="P30" s="960">
        <f>'Proventos (port)'!P30</f>
        <v>49999.88749111614</v>
      </c>
      <c r="Q30" s="961">
        <f>'Proventos (port)'!Q30</f>
        <v>12782.068339187106</v>
      </c>
      <c r="R30" s="960">
        <f>'Proventos (port)'!R30</f>
        <v>62781.955830303246</v>
      </c>
      <c r="S30" s="962">
        <f>'Proventos (port)'!S30</f>
        <v>0.42055089999999995</v>
      </c>
      <c r="T30" s="962">
        <f>'Proventos (port)'!T30</f>
        <v>0</v>
      </c>
      <c r="V30" s="959">
        <f>'Proventos (port)'!V30</f>
        <v>2003</v>
      </c>
      <c r="W30" s="960">
        <f>'Proventos (port)'!W30</f>
        <v>147248.99613225434</v>
      </c>
      <c r="X30" s="961">
        <f>'Proventos (port)'!X30</f>
        <v>0</v>
      </c>
      <c r="Y30" s="960">
        <f>'Proventos (port)'!Y30</f>
        <v>147248.99613225434</v>
      </c>
      <c r="Z30" s="962">
        <f>'Proventos (port)'!Z30</f>
        <v>0.98636140000000005</v>
      </c>
      <c r="AA30" s="1385">
        <f>'Proventos (port)'!AA30</f>
        <v>222376</v>
      </c>
      <c r="AB30" s="1382">
        <f>'Proventos (port)'!AB30</f>
        <v>0.66216226630686015</v>
      </c>
    </row>
    <row r="31" spans="1:29" ht="16" thickBot="1">
      <c r="A31" s="756"/>
      <c r="B31" s="907">
        <v>2021</v>
      </c>
      <c r="C31" s="185"/>
      <c r="D31" s="185"/>
      <c r="E31" s="927">
        <f>SUM(E32:E36)</f>
        <v>1840191.8853199999</v>
      </c>
      <c r="F31" s="932">
        <f>SUM(F32:F36)</f>
        <v>2.7928950000000001</v>
      </c>
      <c r="G31" s="927">
        <v>3018599.1695399997</v>
      </c>
      <c r="H31" s="908">
        <f>E31/G31</f>
        <v>0.60961783329464847</v>
      </c>
      <c r="I31" s="927">
        <v>877567</v>
      </c>
      <c r="J31" s="909">
        <f>E31/I31</f>
        <v>2.0969246625271913</v>
      </c>
      <c r="K31" s="70"/>
      <c r="L31" s="755"/>
      <c r="M31" s="755"/>
      <c r="O31" s="955">
        <f>'Proventos (port)'!O31</f>
        <v>2002</v>
      </c>
      <c r="P31" s="956">
        <f>'Proventos (port)'!P31</f>
        <v>86352.883506724407</v>
      </c>
      <c r="Q31" s="957">
        <f>'Proventos (port)'!Q31</f>
        <v>0</v>
      </c>
      <c r="R31" s="956">
        <f>'Proventos (port)'!R31</f>
        <v>86352.883506724407</v>
      </c>
      <c r="S31" s="958">
        <f>'Proventos (port)'!S31</f>
        <v>0.57844300000000004</v>
      </c>
      <c r="T31" s="958">
        <f>'Proventos (port)'!T31</f>
        <v>0</v>
      </c>
      <c r="V31" s="955">
        <f>'Proventos (port)'!V31</f>
        <v>2002</v>
      </c>
      <c r="W31" s="956">
        <f>'Proventos (port)'!W31</f>
        <v>136352.77099784056</v>
      </c>
      <c r="X31" s="957">
        <f>'Proventos (port)'!X31</f>
        <v>12782.06833918707</v>
      </c>
      <c r="Y31" s="956">
        <f>'Proventos (port)'!Y31</f>
        <v>149134.83933702763</v>
      </c>
      <c r="Z31" s="958">
        <f>'Proventos (port)'!Z31</f>
        <v>0.99899389999999988</v>
      </c>
      <c r="AA31" s="1384">
        <f>'Proventos (port)'!AA31</f>
        <v>168137</v>
      </c>
      <c r="AB31" s="1383">
        <f>'Proventos (port)'!AB31</f>
        <v>0.88698406262171703</v>
      </c>
    </row>
    <row r="32" spans="1:29" s="70" customFormat="1">
      <c r="A32" s="756" t="str">
        <f t="shared" ref="A32:A95" si="1">LEFT(B32,9)</f>
        <v>IOE</v>
      </c>
      <c r="B32" s="910" t="s">
        <v>930</v>
      </c>
      <c r="C32" s="1320">
        <f>'Proventos (port)'!C33</f>
        <v>44553</v>
      </c>
      <c r="D32" s="1320">
        <f>'Proventos (port)'!D33</f>
        <v>44579</v>
      </c>
      <c r="E32" s="913">
        <f>'Proventos (port)'!E33</f>
        <v>114577.17103</v>
      </c>
      <c r="F32" s="933">
        <f>'Proventos (port)'!F33</f>
        <v>0.173896</v>
      </c>
      <c r="G32" s="913"/>
      <c r="H32" s="914"/>
      <c r="I32" s="913"/>
      <c r="J32" s="915"/>
      <c r="L32" s="755">
        <v>2022</v>
      </c>
      <c r="M32" s="755">
        <v>2021</v>
      </c>
      <c r="O32" s="757" t="s">
        <v>34</v>
      </c>
      <c r="P32" s="758">
        <f>'Proventos (port)'!P32</f>
        <v>9312893.251445666</v>
      </c>
      <c r="Q32" s="758">
        <f>'Proventos (port)'!Q32</f>
        <v>8724131.1286725607</v>
      </c>
      <c r="R32" s="758">
        <f>'Proventos (port)'!R32</f>
        <v>18037024.380118225</v>
      </c>
      <c r="S32" s="975">
        <f>'Proventos (port)'!S32</f>
        <v>69.614892900001394</v>
      </c>
      <c r="T32" s="975">
        <f>'Proventos (port)'!T32</f>
        <v>32.695354999999999</v>
      </c>
      <c r="U32" s="2"/>
      <c r="V32" s="757" t="s">
        <v>34</v>
      </c>
      <c r="W32" s="758">
        <f>'Proventos (port)'!W32</f>
        <v>9312893.2514456678</v>
      </c>
      <c r="X32" s="758">
        <f>'Proventos (port)'!X32</f>
        <v>8724131.1286725588</v>
      </c>
      <c r="Y32" s="758">
        <f>'Proventos (port)'!Y32</f>
        <v>18037024.380118228</v>
      </c>
      <c r="Z32" s="975">
        <f>'Proventos (port)'!Z32</f>
        <v>69.614892900001408</v>
      </c>
      <c r="AA32" s="1386">
        <f>'Proventos (port)'!AA32</f>
        <v>17092464.946699999</v>
      </c>
      <c r="AB32" s="1381">
        <f>'Proventos (port)'!AB32</f>
        <v>1.0552617446555357</v>
      </c>
      <c r="AC32" s="2"/>
    </row>
    <row r="33" spans="1:28" s="70" customFormat="1">
      <c r="A33" s="756" t="str">
        <f t="shared" si="1"/>
        <v>Dividends</v>
      </c>
      <c r="B33" s="910" t="s">
        <v>931</v>
      </c>
      <c r="C33" s="1320">
        <f>'Proventos (port)'!C34</f>
        <v>44503</v>
      </c>
      <c r="D33" s="1320">
        <f>'Proventos (port)'!D34</f>
        <v>44516</v>
      </c>
      <c r="E33" s="913">
        <f>'Proventos (port)'!E34</f>
        <v>348803.59677</v>
      </c>
      <c r="F33" s="933">
        <f>'Proventos (port)'!F34</f>
        <v>0.52938600000000002</v>
      </c>
      <c r="G33" s="913"/>
      <c r="H33" s="914"/>
      <c r="I33" s="913"/>
      <c r="J33" s="915"/>
      <c r="L33" s="755">
        <v>2021</v>
      </c>
      <c r="M33" s="755">
        <v>2021</v>
      </c>
      <c r="O33"/>
      <c r="P33"/>
      <c r="Q33"/>
      <c r="R33"/>
      <c r="S33"/>
      <c r="T33"/>
      <c r="U33" s="2"/>
      <c r="V33"/>
      <c r="W33"/>
      <c r="X33"/>
      <c r="Y33"/>
      <c r="Z33"/>
      <c r="AA33"/>
      <c r="AB33"/>
    </row>
    <row r="34" spans="1:28" s="70" customFormat="1">
      <c r="A34" s="756" t="str">
        <f t="shared" si="1"/>
        <v>IOE</v>
      </c>
      <c r="B34" s="910" t="s">
        <v>930</v>
      </c>
      <c r="C34" s="1320">
        <f>'Proventos (port)'!C35</f>
        <v>44504</v>
      </c>
      <c r="D34" s="1320">
        <f>'Proventos (port)'!D35</f>
        <v>44517</v>
      </c>
      <c r="E34" s="916">
        <f>'Proventos (port)'!E35</f>
        <v>514531.85533999995</v>
      </c>
      <c r="F34" s="934">
        <f>'Proventos (port)'!F35</f>
        <v>0.78091500000000003</v>
      </c>
      <c r="G34" s="916"/>
      <c r="H34" s="914"/>
      <c r="I34" s="916"/>
      <c r="J34" s="915"/>
      <c r="L34" s="755">
        <v>2021</v>
      </c>
      <c r="M34" s="755">
        <v>2021</v>
      </c>
      <c r="O34"/>
      <c r="P34"/>
      <c r="Q34"/>
      <c r="R34"/>
      <c r="S34"/>
      <c r="T34"/>
      <c r="U34" s="2"/>
      <c r="V34"/>
      <c r="W34"/>
      <c r="X34"/>
      <c r="Y34"/>
      <c r="Z34"/>
      <c r="AA34"/>
      <c r="AB34"/>
    </row>
    <row r="35" spans="1:28" s="70" customFormat="1">
      <c r="A35" s="756" t="str">
        <f t="shared" si="1"/>
        <v>Dividends</v>
      </c>
      <c r="B35" s="910" t="s">
        <v>931</v>
      </c>
      <c r="C35" s="1320">
        <f>'Proventos (port)'!C36</f>
        <v>44384</v>
      </c>
      <c r="D35" s="1320">
        <f>'Proventos (port)'!D36</f>
        <v>44392</v>
      </c>
      <c r="E35" s="916">
        <f>'Proventos (port)'!E36</f>
        <v>331116.53336</v>
      </c>
      <c r="F35" s="934">
        <f>'Proventos (port)'!F36</f>
        <v>0.50254200000000004</v>
      </c>
      <c r="G35" s="916"/>
      <c r="H35" s="914"/>
      <c r="I35" s="916"/>
      <c r="J35" s="915"/>
      <c r="K35" s="2"/>
      <c r="L35" s="755">
        <v>2021</v>
      </c>
      <c r="M35" s="755">
        <v>2021</v>
      </c>
      <c r="O35"/>
      <c r="P35"/>
      <c r="Q35"/>
      <c r="R35"/>
      <c r="S35"/>
      <c r="T35"/>
      <c r="U35" s="2"/>
      <c r="V35"/>
      <c r="W35"/>
      <c r="X35"/>
      <c r="Y35"/>
      <c r="Z35"/>
      <c r="AA35"/>
      <c r="AB35"/>
    </row>
    <row r="36" spans="1:28" s="70" customFormat="1">
      <c r="A36" s="756" t="str">
        <f t="shared" si="1"/>
        <v>Dividends</v>
      </c>
      <c r="B36" s="910" t="s">
        <v>932</v>
      </c>
      <c r="C36" s="1320">
        <f>'Proventos (port)'!C37</f>
        <v>44253</v>
      </c>
      <c r="D36" s="1320">
        <f>'Proventos (port)'!D37</f>
        <v>44337</v>
      </c>
      <c r="E36" s="916">
        <f>'Proventos (port)'!E37</f>
        <v>531162.72881999996</v>
      </c>
      <c r="F36" s="934">
        <f>'Proventos (port)'!F37</f>
        <v>0.80615599999999998</v>
      </c>
      <c r="G36" s="916"/>
      <c r="H36" s="914"/>
      <c r="I36" s="916"/>
      <c r="J36" s="915"/>
      <c r="K36" s="2"/>
      <c r="L36" s="755">
        <v>2021</v>
      </c>
      <c r="M36" s="755">
        <v>2021</v>
      </c>
      <c r="O36"/>
      <c r="P36"/>
      <c r="Q36"/>
      <c r="R36"/>
      <c r="S36"/>
      <c r="T36"/>
      <c r="U36" s="2"/>
      <c r="V36"/>
      <c r="W36"/>
      <c r="X36"/>
      <c r="Y36"/>
      <c r="Z36"/>
      <c r="AA36"/>
      <c r="AB36"/>
    </row>
    <row r="37" spans="1:28" s="70" customFormat="1" ht="16" thickBot="1">
      <c r="A37" s="756"/>
      <c r="B37" s="910"/>
      <c r="C37" s="914"/>
      <c r="D37" s="914"/>
      <c r="E37" s="913"/>
      <c r="F37" s="933"/>
      <c r="G37" s="913"/>
      <c r="H37" s="914"/>
      <c r="I37" s="913"/>
      <c r="J37" s="915"/>
      <c r="K37" s="2"/>
      <c r="L37" s="755"/>
      <c r="M37" s="755"/>
      <c r="O37"/>
      <c r="P37"/>
      <c r="Q37"/>
      <c r="R37"/>
      <c r="S37"/>
      <c r="T37"/>
    </row>
    <row r="38" spans="1:28" s="70" customFormat="1" ht="16" thickBot="1">
      <c r="A38" s="756" t="str">
        <f t="shared" si="1"/>
        <v>2020</v>
      </c>
      <c r="B38" s="907">
        <v>2020</v>
      </c>
      <c r="C38" s="185"/>
      <c r="D38" s="185"/>
      <c r="E38" s="927">
        <f>SUM(E39:E44)</f>
        <v>1670629.4192249682</v>
      </c>
      <c r="F38" s="932">
        <f>SUM(F39:F44)</f>
        <v>2.5355469999999998</v>
      </c>
      <c r="G38" s="927">
        <v>3361503</v>
      </c>
      <c r="H38" s="908">
        <f>E38/G38</f>
        <v>0.49698882292384333</v>
      </c>
      <c r="I38" s="927">
        <v>2002390</v>
      </c>
      <c r="J38" s="909">
        <f>E38/I38</f>
        <v>0.83431769996103067</v>
      </c>
      <c r="L38" s="755"/>
      <c r="M38" s="755"/>
      <c r="O38"/>
      <c r="P38"/>
      <c r="Q38"/>
      <c r="R38"/>
      <c r="S38"/>
      <c r="T38"/>
    </row>
    <row r="39" spans="1:28" s="70" customFormat="1">
      <c r="A39" s="756" t="str">
        <f t="shared" si="1"/>
        <v>Dividends</v>
      </c>
      <c r="B39" s="903" t="s">
        <v>933</v>
      </c>
      <c r="C39" s="904">
        <f>'Proventos (port)'!C40</f>
        <v>44286</v>
      </c>
      <c r="D39" s="904">
        <f>'Proventos (port)'!D40</f>
        <v>44337</v>
      </c>
      <c r="E39" s="926">
        <f>'Proventos (port)'!E40</f>
        <v>524449.36683496798</v>
      </c>
      <c r="F39" s="931">
        <f>'Proventos (port)'!F40</f>
        <v>0.79596699999999998</v>
      </c>
      <c r="G39" s="926"/>
      <c r="H39" s="905"/>
      <c r="I39" s="926"/>
      <c r="J39" s="906"/>
      <c r="L39" s="755">
        <v>2021</v>
      </c>
      <c r="M39" s="755">
        <v>2020</v>
      </c>
      <c r="O39"/>
      <c r="P39"/>
      <c r="Q39"/>
      <c r="R39"/>
      <c r="S39"/>
      <c r="T39"/>
    </row>
    <row r="40" spans="1:28" s="70" customFormat="1">
      <c r="A40" s="756" t="str">
        <f t="shared" si="1"/>
        <v>Dividends</v>
      </c>
      <c r="B40" s="903" t="s">
        <v>931</v>
      </c>
      <c r="C40" s="904">
        <f>'Proventos (port)'!C41</f>
        <v>44182</v>
      </c>
      <c r="D40" s="904">
        <f>'Proventos (port)'!D41</f>
        <v>44214</v>
      </c>
      <c r="E40" s="926">
        <f>'Proventos (port)'!E41</f>
        <v>115999.70009</v>
      </c>
      <c r="F40" s="931">
        <f>'Proventos (port)'!F41</f>
        <v>0.17605499999999999</v>
      </c>
      <c r="G40" s="926"/>
      <c r="H40" s="905"/>
      <c r="I40" s="926"/>
      <c r="J40" s="906"/>
      <c r="L40" s="755">
        <v>2021</v>
      </c>
      <c r="M40" s="755">
        <v>2020</v>
      </c>
      <c r="O40"/>
      <c r="P40"/>
      <c r="Q40"/>
      <c r="R40"/>
      <c r="S40"/>
      <c r="T40"/>
    </row>
    <row r="41" spans="1:28">
      <c r="A41" s="756" t="str">
        <f t="shared" si="1"/>
        <v>IOE</v>
      </c>
      <c r="B41" s="903" t="s">
        <v>930</v>
      </c>
      <c r="C41" s="904">
        <f>'Proventos (port)'!C42</f>
        <v>44182</v>
      </c>
      <c r="D41" s="904">
        <f>'Proventos (port)'!D42</f>
        <v>44214</v>
      </c>
      <c r="E41" s="926">
        <f>'Proventos (port)'!E42</f>
        <v>435847.35230000003</v>
      </c>
      <c r="F41" s="931">
        <f>'Proventos (port)'!F42</f>
        <v>0.66149400000000003</v>
      </c>
      <c r="G41" s="926"/>
      <c r="H41" s="905"/>
      <c r="I41" s="926"/>
      <c r="J41" s="906"/>
      <c r="K41" s="70"/>
      <c r="L41" s="755">
        <v>2021</v>
      </c>
      <c r="M41" s="755">
        <v>2020</v>
      </c>
      <c r="O41" s="2"/>
      <c r="P41" s="2"/>
      <c r="Q41" s="2"/>
      <c r="V41" s="2"/>
      <c r="W41" s="2"/>
      <c r="X41" s="2"/>
      <c r="AB41" s="2"/>
    </row>
    <row r="42" spans="1:28">
      <c r="A42" s="756" t="str">
        <f t="shared" si="1"/>
        <v>Dividends</v>
      </c>
      <c r="B42" s="903" t="s">
        <v>931</v>
      </c>
      <c r="C42" s="904">
        <f>'Proventos (port)'!C43</f>
        <v>44140</v>
      </c>
      <c r="D42" s="904">
        <f>'Proventos (port)'!D43</f>
        <v>44148</v>
      </c>
      <c r="E42" s="926">
        <f>'Proventos (port)'!E43</f>
        <v>344000</v>
      </c>
      <c r="F42" s="931">
        <f>'Proventos (port)'!F43</f>
        <v>0.52209499999999998</v>
      </c>
      <c r="G42" s="926"/>
      <c r="H42" s="905"/>
      <c r="I42" s="926"/>
      <c r="J42" s="906"/>
      <c r="K42" s="70"/>
      <c r="L42" s="755">
        <v>2020</v>
      </c>
      <c r="M42" s="755">
        <v>2020</v>
      </c>
      <c r="O42" s="2"/>
      <c r="P42" s="2"/>
      <c r="Q42" s="2"/>
      <c r="V42" s="2"/>
      <c r="W42" s="2"/>
      <c r="X42" s="2"/>
      <c r="AB42" s="2"/>
    </row>
    <row r="43" spans="1:28">
      <c r="A43" s="756" t="str">
        <f t="shared" si="1"/>
        <v>Dividends</v>
      </c>
      <c r="B43" s="903" t="s">
        <v>931</v>
      </c>
      <c r="C43" s="904">
        <f>'Proventos (port)'!C44</f>
        <v>44019</v>
      </c>
      <c r="D43" s="904">
        <f>'Proventos (port)'!D44</f>
        <v>44028</v>
      </c>
      <c r="E43" s="926">
        <f>'Proventos (port)'!E44</f>
        <v>100000</v>
      </c>
      <c r="F43" s="931">
        <f>'Proventos (port)'!F44</f>
        <v>0.15177199999999999</v>
      </c>
      <c r="G43" s="926"/>
      <c r="H43" s="905"/>
      <c r="I43" s="926"/>
      <c r="J43" s="906"/>
      <c r="K43" s="70"/>
      <c r="L43" s="755">
        <v>2020</v>
      </c>
      <c r="M43" s="755">
        <v>2020</v>
      </c>
      <c r="O43" s="2"/>
      <c r="P43" s="2"/>
      <c r="Q43" s="2"/>
      <c r="V43" s="2"/>
      <c r="W43" s="2"/>
      <c r="X43" s="2"/>
      <c r="AB43" s="2"/>
    </row>
    <row r="44" spans="1:28">
      <c r="A44" s="756" t="str">
        <f t="shared" si="1"/>
        <v>IOE</v>
      </c>
      <c r="B44" s="903" t="s">
        <v>930</v>
      </c>
      <c r="C44" s="904">
        <f>'Proventos (port)'!C45</f>
        <v>43938</v>
      </c>
      <c r="D44" s="904">
        <f>'Proventos (port)'!D45</f>
        <v>43950</v>
      </c>
      <c r="E44" s="926">
        <f>'Proventos (port)'!E45</f>
        <v>150333</v>
      </c>
      <c r="F44" s="931">
        <f>'Proventos (port)'!F45</f>
        <v>0.22816400000000001</v>
      </c>
      <c r="G44" s="926"/>
      <c r="H44" s="905"/>
      <c r="I44" s="926"/>
      <c r="J44" s="906"/>
      <c r="K44" s="70"/>
      <c r="L44" s="755">
        <v>2020</v>
      </c>
      <c r="M44" s="755">
        <v>2020</v>
      </c>
      <c r="O44" s="2"/>
      <c r="P44" s="2"/>
      <c r="Q44" s="2"/>
      <c r="V44" s="2"/>
      <c r="W44" s="2"/>
      <c r="X44" s="2"/>
      <c r="AB44" s="2"/>
    </row>
    <row r="45" spans="1:28" s="70" customFormat="1" ht="16" thickBot="1">
      <c r="A45" s="756"/>
      <c r="B45" s="903"/>
      <c r="C45" s="904"/>
      <c r="D45" s="904"/>
      <c r="E45" s="926"/>
      <c r="F45" s="931"/>
      <c r="G45" s="926"/>
      <c r="H45" s="905"/>
      <c r="I45" s="926"/>
      <c r="J45" s="906"/>
      <c r="L45" s="755"/>
      <c r="M45" s="755"/>
    </row>
    <row r="46" spans="1:28" s="70" customFormat="1" ht="16" thickBot="1">
      <c r="A46" s="756" t="str">
        <f t="shared" si="1"/>
        <v>2019</v>
      </c>
      <c r="B46" s="907">
        <v>2019</v>
      </c>
      <c r="C46" s="185"/>
      <c r="D46" s="185"/>
      <c r="E46" s="927">
        <f>SUM(E47:E50)</f>
        <v>995260.36165999994</v>
      </c>
      <c r="F46" s="932">
        <f>SUM(F47:F50)</f>
        <v>1.510526</v>
      </c>
      <c r="G46" s="927">
        <v>1762631</v>
      </c>
      <c r="H46" s="908">
        <f>E46/G46</f>
        <v>0.564644762097115</v>
      </c>
      <c r="I46" s="927">
        <v>1221830</v>
      </c>
      <c r="J46" s="909">
        <f>E46/I46</f>
        <v>0.81456533368799255</v>
      </c>
      <c r="L46" s="755"/>
      <c r="M46" s="755"/>
    </row>
    <row r="47" spans="1:28" s="70" customFormat="1">
      <c r="A47" s="756" t="str">
        <f t="shared" si="1"/>
        <v>IOE</v>
      </c>
      <c r="B47" s="910" t="s">
        <v>930</v>
      </c>
      <c r="C47" s="917">
        <f>'Proventos (port)'!C48</f>
        <v>43815</v>
      </c>
      <c r="D47" s="917">
        <f>'Proventos (port)'!D48</f>
        <v>43850</v>
      </c>
      <c r="E47" s="913">
        <f>'Proventos (port)'!E48</f>
        <v>107845.36032000001</v>
      </c>
      <c r="F47" s="933">
        <f>'Proventos (port)'!F48</f>
        <v>0.16367899999999999</v>
      </c>
      <c r="G47" s="913"/>
      <c r="H47" s="914"/>
      <c r="I47" s="913"/>
      <c r="J47" s="915"/>
      <c r="K47" s="2"/>
      <c r="L47" s="755">
        <v>2020</v>
      </c>
      <c r="M47" s="755">
        <v>2019</v>
      </c>
    </row>
    <row r="48" spans="1:28" s="70" customFormat="1">
      <c r="A48" s="756" t="str">
        <f t="shared" si="1"/>
        <v>Dividends</v>
      </c>
      <c r="B48" s="910" t="s">
        <v>931</v>
      </c>
      <c r="C48" s="917">
        <f>'Proventos (port)'!C49</f>
        <v>43780</v>
      </c>
      <c r="D48" s="917">
        <f>'Proventos (port)'!D49</f>
        <v>43802</v>
      </c>
      <c r="E48" s="913">
        <f>'Proventos (port)'!E49</f>
        <v>293555.57285</v>
      </c>
      <c r="F48" s="933">
        <f>'Proventos (port)'!F49</f>
        <v>0.44553500000000001</v>
      </c>
      <c r="G48" s="913"/>
      <c r="H48" s="914"/>
      <c r="I48" s="913"/>
      <c r="J48" s="915"/>
      <c r="K48" s="2"/>
      <c r="L48" s="755">
        <v>2019</v>
      </c>
      <c r="M48" s="755">
        <v>2019</v>
      </c>
    </row>
    <row r="49" spans="1:28" s="70" customFormat="1">
      <c r="A49" s="756" t="str">
        <f t="shared" si="1"/>
        <v>IOE</v>
      </c>
      <c r="B49" s="910" t="s">
        <v>930</v>
      </c>
      <c r="C49" s="917">
        <f>'Proventos (port)'!C50</f>
        <v>43780</v>
      </c>
      <c r="D49" s="917">
        <f>'Proventos (port)'!D50</f>
        <v>43802</v>
      </c>
      <c r="E49" s="913">
        <f>'Proventos (port)'!E50</f>
        <v>223444.45934999999</v>
      </c>
      <c r="F49" s="933">
        <f>'Proventos (port)'!F50</f>
        <v>0.33912599999999998</v>
      </c>
      <c r="G49" s="913"/>
      <c r="H49" s="914"/>
      <c r="I49" s="913"/>
      <c r="J49" s="915"/>
      <c r="K49" s="2"/>
      <c r="L49" s="755">
        <v>2019</v>
      </c>
      <c r="M49" s="755">
        <v>2019</v>
      </c>
      <c r="O49" s="68"/>
      <c r="P49" s="68"/>
      <c r="Q49" s="68"/>
      <c r="R49" s="763">
        <f>R40-SUM($E24,$E28,$E31,$E38,$E46,$E52,$E57,$E62,$E66,$E70,$E75,$E79,$E85,$E93,$E104,$E116,$E127,$E136,$E141,$E146,$E149,$E152)</f>
        <v>-15262187.985848226</v>
      </c>
      <c r="S49" s="764">
        <f>S40-SUM($F24,$F28,$F31,$F38,$F46,$F52,$F57,$F62,$F66,$F70,$F75,$F79,$F85,$F93,$F104,$F116,$F127,$F136,$F141,$F146,$F149,$F152)</f>
        <v>-65.403468899999638</v>
      </c>
      <c r="T49" s="763"/>
      <c r="U49" s="2"/>
      <c r="V49" s="68"/>
      <c r="W49" s="68"/>
      <c r="X49" s="68"/>
      <c r="Y49" s="763">
        <f>Y36-SUM($E24,$E28,$E31,$E38,$E46,$E52,$E57,$E62,$E66,$E70,$E75,$E79,$E85,$E93,$E104,$E116,$E127,$E136,$E141,$E146,$E149,$E152)</f>
        <v>-15262187.985848226</v>
      </c>
      <c r="Z49" s="763"/>
      <c r="AA49" s="763"/>
      <c r="AB49" s="765"/>
    </row>
    <row r="50" spans="1:28" s="70" customFormat="1">
      <c r="A50" s="756" t="str">
        <f t="shared" si="1"/>
        <v>IOE</v>
      </c>
      <c r="B50" s="910" t="s">
        <v>930</v>
      </c>
      <c r="C50" s="917">
        <f>'Proventos (port)'!C51</f>
        <v>43682</v>
      </c>
      <c r="D50" s="917">
        <f>'Proventos (port)'!D51</f>
        <v>43696</v>
      </c>
      <c r="E50" s="913">
        <f>'Proventos (port)'!E51</f>
        <v>370414.96914</v>
      </c>
      <c r="F50" s="933">
        <f>'Proventos (port)'!F51</f>
        <v>0.56218599999999996</v>
      </c>
      <c r="G50" s="913"/>
      <c r="H50" s="914"/>
      <c r="I50" s="913"/>
      <c r="J50" s="915"/>
      <c r="K50" s="2"/>
      <c r="L50" s="755">
        <v>2019</v>
      </c>
      <c r="M50" s="755">
        <v>2019</v>
      </c>
      <c r="O50" s="68"/>
      <c r="P50" s="68"/>
      <c r="Q50" s="68"/>
      <c r="U50" s="2"/>
      <c r="V50" s="68"/>
      <c r="W50" s="68"/>
      <c r="X50" s="68"/>
      <c r="AB50" s="75"/>
    </row>
    <row r="51" spans="1:28" s="70" customFormat="1" ht="16" thickBot="1">
      <c r="A51" s="756"/>
      <c r="B51" s="910"/>
      <c r="C51" s="914"/>
      <c r="D51" s="914"/>
      <c r="E51" s="913"/>
      <c r="F51" s="933"/>
      <c r="G51" s="913"/>
      <c r="H51" s="914"/>
      <c r="I51" s="913"/>
      <c r="J51" s="915"/>
      <c r="L51" s="755"/>
      <c r="M51" s="755"/>
      <c r="O51" s="3"/>
      <c r="P51" s="3"/>
      <c r="Q51" s="3"/>
      <c r="R51" s="2"/>
      <c r="S51" s="2"/>
      <c r="T51" s="2"/>
      <c r="U51" s="2"/>
      <c r="V51" s="3"/>
      <c r="W51" s="3"/>
      <c r="X51" s="3"/>
      <c r="Y51" s="2"/>
      <c r="Z51" s="2"/>
      <c r="AA51" s="2"/>
      <c r="AB51" s="67"/>
    </row>
    <row r="52" spans="1:28" ht="16" thickBot="1">
      <c r="A52" s="756" t="str">
        <f t="shared" si="1"/>
        <v>2018</v>
      </c>
      <c r="B52" s="907">
        <v>2018</v>
      </c>
      <c r="C52" s="185"/>
      <c r="D52" s="185"/>
      <c r="E52" s="927">
        <f>SUM(E53:E55)</f>
        <v>1985306.6502900003</v>
      </c>
      <c r="F52" s="932">
        <f>SUM(F53:F55)</f>
        <v>12.052554000000001</v>
      </c>
      <c r="G52" s="927">
        <v>1881668</v>
      </c>
      <c r="H52" s="908">
        <f>E52/G52</f>
        <v>1.0550780745009216</v>
      </c>
      <c r="I52" s="927">
        <v>1276311</v>
      </c>
      <c r="J52" s="909">
        <f>E52/I52</f>
        <v>1.5555038311900471</v>
      </c>
      <c r="K52" s="70"/>
      <c r="L52" s="755"/>
      <c r="M52" s="755"/>
    </row>
    <row r="53" spans="1:28">
      <c r="A53" s="756" t="str">
        <f t="shared" si="1"/>
        <v>Dividends</v>
      </c>
      <c r="B53" s="903" t="s">
        <v>931</v>
      </c>
      <c r="C53" s="904">
        <f>'Proventos (port)'!C54</f>
        <v>43441</v>
      </c>
      <c r="D53" s="904">
        <f>'Proventos (port)'!D54</f>
        <v>43451</v>
      </c>
      <c r="E53" s="926">
        <f>'Proventos (port)'!E54</f>
        <v>633000.06173000007</v>
      </c>
      <c r="F53" s="931">
        <f>'Proventos (port)'!F54</f>
        <v>3.8428659999999999</v>
      </c>
      <c r="G53" s="926"/>
      <c r="H53" s="905"/>
      <c r="I53" s="926"/>
      <c r="J53" s="906"/>
      <c r="K53" s="70"/>
      <c r="L53" s="755">
        <v>2018</v>
      </c>
      <c r="M53" s="755">
        <v>2018</v>
      </c>
    </row>
    <row r="54" spans="1:28">
      <c r="A54" s="756" t="str">
        <f t="shared" si="1"/>
        <v>IOE</v>
      </c>
      <c r="B54" s="903" t="s">
        <v>930</v>
      </c>
      <c r="C54" s="904">
        <f>'Proventos (port)'!C55</f>
        <v>43441</v>
      </c>
      <c r="D54" s="904">
        <f>'Proventos (port)'!D55</f>
        <v>43451</v>
      </c>
      <c r="E54" s="926">
        <f>'Proventos (port)'!E55</f>
        <v>592000.05981000001</v>
      </c>
      <c r="F54" s="931">
        <f>'Proventos (port)'!F55</f>
        <v>3.59396</v>
      </c>
      <c r="G54" s="926"/>
      <c r="H54" s="905"/>
      <c r="I54" s="926"/>
      <c r="J54" s="906"/>
      <c r="K54" s="70"/>
      <c r="L54" s="755">
        <v>2018</v>
      </c>
      <c r="M54" s="755">
        <v>2018</v>
      </c>
    </row>
    <row r="55" spans="1:28">
      <c r="A55" s="756" t="str">
        <f t="shared" si="1"/>
        <v>Dividends</v>
      </c>
      <c r="B55" s="903" t="s">
        <v>931</v>
      </c>
      <c r="C55" s="904">
        <f>'Proventos (port)'!C56</f>
        <v>43257</v>
      </c>
      <c r="D55" s="904">
        <f>'Proventos (port)'!D56</f>
        <v>43269</v>
      </c>
      <c r="E55" s="926">
        <f>'Proventos (port)'!E56</f>
        <v>760306.52875000006</v>
      </c>
      <c r="F55" s="931">
        <f>'Proventos (port)'!F56</f>
        <v>4.6157279999999998</v>
      </c>
      <c r="G55" s="926"/>
      <c r="H55" s="905"/>
      <c r="I55" s="926"/>
      <c r="J55" s="906"/>
      <c r="K55" s="70"/>
      <c r="L55" s="755">
        <v>2018</v>
      </c>
      <c r="M55" s="755">
        <v>2018</v>
      </c>
    </row>
    <row r="56" spans="1:28" ht="16" thickBot="1">
      <c r="A56" s="756"/>
      <c r="B56" s="903"/>
      <c r="C56" s="904"/>
      <c r="D56" s="904"/>
      <c r="E56" s="926"/>
      <c r="F56" s="931"/>
      <c r="G56" s="926"/>
      <c r="H56" s="905"/>
      <c r="I56" s="926"/>
      <c r="J56" s="906"/>
      <c r="K56" s="70"/>
      <c r="L56" s="755"/>
      <c r="M56" s="755"/>
    </row>
    <row r="57" spans="1:28" ht="16" thickBot="1">
      <c r="A57" s="756" t="str">
        <f t="shared" si="1"/>
        <v>2017</v>
      </c>
      <c r="B57" s="907">
        <v>2017</v>
      </c>
      <c r="C57" s="185"/>
      <c r="D57" s="185"/>
      <c r="E57" s="927">
        <f>SUM(E58:E60)</f>
        <v>585093.64501741016</v>
      </c>
      <c r="F57" s="932">
        <f>SUM(F58:F60)</f>
        <v>3.5520320000000001</v>
      </c>
      <c r="G57" s="927">
        <v>1365512</v>
      </c>
      <c r="H57" s="908">
        <f>E57/(G57)</f>
        <v>0.42847931399900563</v>
      </c>
      <c r="I57" s="927">
        <v>615474</v>
      </c>
      <c r="J57" s="909">
        <f>E57/I57</f>
        <v>0.95063909282505865</v>
      </c>
      <c r="K57" s="766"/>
      <c r="L57" s="755"/>
      <c r="M57" s="755"/>
    </row>
    <row r="58" spans="1:28">
      <c r="A58" s="756" t="str">
        <f t="shared" si="1"/>
        <v>Dividends</v>
      </c>
      <c r="B58" s="910" t="s">
        <v>931</v>
      </c>
      <c r="C58" s="917">
        <f>'Proventos (port)'!C59</f>
        <v>43208</v>
      </c>
      <c r="D58" s="917">
        <f>'Proventos (port)'!D59</f>
        <v>43266</v>
      </c>
      <c r="E58" s="913">
        <f>'Proventos (port)'!E59</f>
        <v>84693.518779316088</v>
      </c>
      <c r="F58" s="933">
        <f>'Proventos (port)'!F59</f>
        <v>0.51416399999999995</v>
      </c>
      <c r="G58" s="913"/>
      <c r="H58" s="914"/>
      <c r="I58" s="913"/>
      <c r="J58" s="915"/>
      <c r="L58" s="755">
        <v>2018</v>
      </c>
      <c r="M58" s="755">
        <v>2017</v>
      </c>
    </row>
    <row r="59" spans="1:28">
      <c r="A59" s="756" t="str">
        <f t="shared" si="1"/>
        <v>Dividends</v>
      </c>
      <c r="B59" s="910" t="s">
        <v>931</v>
      </c>
      <c r="C59" s="917">
        <f>'Proventos (port)'!C60</f>
        <v>43060</v>
      </c>
      <c r="D59" s="917">
        <f>'Proventos (port)'!D60</f>
        <v>43067</v>
      </c>
      <c r="E59" s="913">
        <f>'Proventos (port)'!E60</f>
        <v>365400.04359433585</v>
      </c>
      <c r="F59" s="933">
        <f>'Proventos (port)'!F60</f>
        <v>2.218299</v>
      </c>
      <c r="G59" s="913"/>
      <c r="H59" s="914"/>
      <c r="I59" s="913"/>
      <c r="J59" s="915"/>
      <c r="L59" s="755">
        <v>2017</v>
      </c>
      <c r="M59" s="755">
        <v>2017</v>
      </c>
    </row>
    <row r="60" spans="1:28">
      <c r="A60" s="756" t="str">
        <f t="shared" si="1"/>
        <v>Dividends</v>
      </c>
      <c r="B60" s="910" t="s">
        <v>931</v>
      </c>
      <c r="C60" s="917">
        <f>'Proventos (port)'!C61</f>
        <v>42888</v>
      </c>
      <c r="D60" s="917">
        <f>'Proventos (port)'!D61</f>
        <v>42899</v>
      </c>
      <c r="E60" s="913">
        <f>'Proventos (port)'!E61</f>
        <v>135000.08264375824</v>
      </c>
      <c r="F60" s="933">
        <f>'Proventos (port)'!F61</f>
        <v>0.81956899999999999</v>
      </c>
      <c r="G60" s="913"/>
      <c r="H60" s="914"/>
      <c r="I60" s="913"/>
      <c r="J60" s="915"/>
      <c r="L60" s="755">
        <v>2017</v>
      </c>
      <c r="M60" s="755">
        <v>2017</v>
      </c>
    </row>
    <row r="61" spans="1:28" ht="16" thickBot="1">
      <c r="A61" s="756"/>
      <c r="B61" s="910"/>
      <c r="C61" s="914"/>
      <c r="D61" s="914"/>
      <c r="E61" s="913"/>
      <c r="F61" s="933"/>
      <c r="G61" s="913"/>
      <c r="H61" s="914"/>
      <c r="I61" s="913"/>
      <c r="J61" s="915"/>
      <c r="L61" s="755"/>
      <c r="M61" s="755"/>
    </row>
    <row r="62" spans="1:28" ht="16" thickBot="1">
      <c r="A62" s="756" t="str">
        <f t="shared" si="1"/>
        <v>2016</v>
      </c>
      <c r="B62" s="907">
        <v>2016</v>
      </c>
      <c r="C62" s="185"/>
      <c r="D62" s="185"/>
      <c r="E62" s="927">
        <f>SUM(E63:E64)</f>
        <v>247500.12406008574</v>
      </c>
      <c r="F62" s="932">
        <f>SUM(F63:F64)</f>
        <v>1.502543</v>
      </c>
      <c r="G62" s="927">
        <v>4932312</v>
      </c>
      <c r="H62" s="908">
        <f>E62/(G62)</f>
        <v>5.0179332544268436E-2</v>
      </c>
      <c r="I62" s="927">
        <v>228785</v>
      </c>
      <c r="J62" s="909">
        <f>E62/I62</f>
        <v>1.0818022338006676</v>
      </c>
      <c r="L62" s="755"/>
      <c r="M62" s="755"/>
    </row>
    <row r="63" spans="1:28">
      <c r="A63" s="756" t="str">
        <f t="shared" si="1"/>
        <v>Dividends</v>
      </c>
      <c r="B63" s="903" t="s">
        <v>931</v>
      </c>
      <c r="C63" s="904">
        <f>'Proventos (port)'!C64</f>
        <v>42709</v>
      </c>
      <c r="D63" s="904">
        <f>'Proventos (port)'!D64</f>
        <v>42755</v>
      </c>
      <c r="E63" s="926">
        <f>'Proventos (port)'!E64</f>
        <v>137500.05061995587</v>
      </c>
      <c r="F63" s="931">
        <f>'Proventos (port)'!F64</f>
        <v>0.83474599999999999</v>
      </c>
      <c r="G63" s="926"/>
      <c r="H63" s="905"/>
      <c r="I63" s="926"/>
      <c r="J63" s="906"/>
      <c r="L63" s="755">
        <v>2017</v>
      </c>
      <c r="M63" s="755">
        <v>2016</v>
      </c>
    </row>
    <row r="64" spans="1:28">
      <c r="A64" s="756" t="str">
        <f t="shared" si="1"/>
        <v>Dividends</v>
      </c>
      <c r="B64" s="903" t="s">
        <v>931</v>
      </c>
      <c r="C64" s="904">
        <f>'Proventos (port)'!C65</f>
        <v>42543</v>
      </c>
      <c r="D64" s="904">
        <f>'Proventos (port)'!D65</f>
        <v>42552</v>
      </c>
      <c r="E64" s="926">
        <f>'Proventos (port)'!E65</f>
        <v>110000.07344012988</v>
      </c>
      <c r="F64" s="931">
        <f>'Proventos (port)'!F65</f>
        <v>0.66779699999999997</v>
      </c>
      <c r="G64" s="926"/>
      <c r="H64" s="905"/>
      <c r="I64" s="926"/>
      <c r="J64" s="906"/>
      <c r="L64" s="755">
        <v>2016</v>
      </c>
      <c r="M64" s="755">
        <v>2016</v>
      </c>
    </row>
    <row r="65" spans="1:13" ht="16" thickBot="1">
      <c r="A65" s="756"/>
      <c r="B65" s="903"/>
      <c r="C65" s="904"/>
      <c r="D65" s="904"/>
      <c r="E65" s="926"/>
      <c r="F65" s="931"/>
      <c r="G65" s="926"/>
      <c r="H65" s="905"/>
      <c r="I65" s="926"/>
      <c r="J65" s="906"/>
      <c r="L65" s="755"/>
      <c r="M65" s="755"/>
    </row>
    <row r="66" spans="1:13" ht="16" thickBot="1">
      <c r="A66" s="756" t="str">
        <f t="shared" si="1"/>
        <v>2015</v>
      </c>
      <c r="B66" s="907">
        <v>2015</v>
      </c>
      <c r="C66" s="185"/>
      <c r="D66" s="185"/>
      <c r="E66" s="927">
        <f>SUM(E67:E68)</f>
        <v>334865.09512999997</v>
      </c>
      <c r="F66" s="932">
        <f>SUM(F67:F68)</f>
        <v>2.0765609999999999</v>
      </c>
      <c r="G66" s="927">
        <v>504430</v>
      </c>
      <c r="H66" s="908">
        <f>E66/(G66)</f>
        <v>0.66384849261542722</v>
      </c>
      <c r="I66" s="927">
        <v>271887</v>
      </c>
      <c r="J66" s="909">
        <f>E66/I66</f>
        <v>1.231633344477669</v>
      </c>
      <c r="L66" s="755"/>
      <c r="M66" s="755"/>
    </row>
    <row r="67" spans="1:13">
      <c r="A67" s="756" t="str">
        <f t="shared" si="1"/>
        <v>Dividends</v>
      </c>
      <c r="B67" s="910" t="s">
        <v>931</v>
      </c>
      <c r="C67" s="917">
        <f>'Proventos (port)'!C68</f>
        <v>42334</v>
      </c>
      <c r="D67" s="917">
        <f>'Proventos (port)'!D68</f>
        <v>42345</v>
      </c>
      <c r="E67" s="913">
        <f>'Proventos (port)'!E68</f>
        <v>224100.00697999998</v>
      </c>
      <c r="F67" s="933">
        <f>'Proventos (port)'!F68</f>
        <v>1.389686</v>
      </c>
      <c r="G67" s="913"/>
      <c r="H67" s="914"/>
      <c r="I67" s="913"/>
      <c r="J67" s="915"/>
      <c r="L67" s="755">
        <v>2015</v>
      </c>
      <c r="M67" s="755">
        <v>2015</v>
      </c>
    </row>
    <row r="68" spans="1:13">
      <c r="A68" s="756" t="str">
        <f t="shared" si="1"/>
        <v>Dividends</v>
      </c>
      <c r="B68" s="910" t="s">
        <v>931</v>
      </c>
      <c r="C68" s="917">
        <f>'Proventos (port)'!C69</f>
        <v>42151</v>
      </c>
      <c r="D68" s="917">
        <f>'Proventos (port)'!D69</f>
        <v>42163</v>
      </c>
      <c r="E68" s="913">
        <f>'Proventos (port)'!E69</f>
        <v>110765.08815000001</v>
      </c>
      <c r="F68" s="933">
        <f>'Proventos (port)'!F69</f>
        <v>0.68687500000000001</v>
      </c>
      <c r="G68" s="913"/>
      <c r="H68" s="914"/>
      <c r="I68" s="913"/>
      <c r="J68" s="915"/>
      <c r="L68" s="755">
        <v>2015</v>
      </c>
      <c r="M68" s="755">
        <v>2015</v>
      </c>
    </row>
    <row r="69" spans="1:13" ht="16" thickBot="1">
      <c r="A69" s="756"/>
      <c r="B69" s="910"/>
      <c r="C69" s="914"/>
      <c r="D69" s="914"/>
      <c r="E69" s="913"/>
      <c r="F69" s="933"/>
      <c r="G69" s="913"/>
      <c r="H69" s="914"/>
      <c r="I69" s="913"/>
      <c r="J69" s="915"/>
      <c r="L69" s="755"/>
      <c r="M69" s="755"/>
    </row>
    <row r="70" spans="1:13" ht="16" thickBot="1">
      <c r="A70" s="756" t="str">
        <f t="shared" si="1"/>
        <v>2014</v>
      </c>
      <c r="B70" s="907">
        <v>2014</v>
      </c>
      <c r="C70" s="185"/>
      <c r="D70" s="185"/>
      <c r="E70" s="927">
        <f>SUM(E71:E73)</f>
        <v>227718.83040250081</v>
      </c>
      <c r="F70" s="932">
        <f>SUM(F71:F73)</f>
        <v>1.4121270000000001</v>
      </c>
      <c r="G70" s="927">
        <v>378215</v>
      </c>
      <c r="H70" s="908">
        <f>E70/(G70)</f>
        <v>0.60208831062358925</v>
      </c>
      <c r="I70" s="927">
        <v>248140</v>
      </c>
      <c r="J70" s="909">
        <f>E70/I70</f>
        <v>0.91770303216934312</v>
      </c>
      <c r="L70" s="755"/>
      <c r="M70" s="755"/>
    </row>
    <row r="71" spans="1:13">
      <c r="A71" s="756" t="str">
        <f t="shared" si="1"/>
        <v>Dividends</v>
      </c>
      <c r="B71" s="903" t="s">
        <v>931</v>
      </c>
      <c r="C71" s="904">
        <f>'Proventos (port)'!C72</f>
        <v>42131</v>
      </c>
      <c r="D71" s="904">
        <f>'Proventos (port)'!D72</f>
        <v>42185</v>
      </c>
      <c r="E71" s="926">
        <f>'Proventos (port)'!E72</f>
        <v>31029.060550000002</v>
      </c>
      <c r="F71" s="931">
        <f>'Proventos (port)'!F72</f>
        <v>0.192417</v>
      </c>
      <c r="G71" s="926"/>
      <c r="H71" s="905"/>
      <c r="I71" s="926"/>
      <c r="J71" s="906"/>
      <c r="L71" s="755">
        <v>2015</v>
      </c>
      <c r="M71" s="755">
        <v>2014</v>
      </c>
    </row>
    <row r="72" spans="1:13">
      <c r="A72" s="756" t="str">
        <f t="shared" si="1"/>
        <v>Dividends</v>
      </c>
      <c r="B72" s="903" t="s">
        <v>931</v>
      </c>
      <c r="C72" s="904">
        <f>'Proventos (port)'!C73</f>
        <v>41968</v>
      </c>
      <c r="D72" s="904">
        <f>'Proventos (port)'!D73</f>
        <v>41978</v>
      </c>
      <c r="E72" s="926">
        <f>'Proventos (port)'!E73</f>
        <v>165000.02931352486</v>
      </c>
      <c r="F72" s="931">
        <f>'Proventos (port)'!F73</f>
        <v>1.023196</v>
      </c>
      <c r="G72" s="926"/>
      <c r="H72" s="905"/>
      <c r="I72" s="926"/>
      <c r="J72" s="906"/>
      <c r="L72" s="755">
        <v>2014</v>
      </c>
      <c r="M72" s="755">
        <v>2014</v>
      </c>
    </row>
    <row r="73" spans="1:13">
      <c r="A73" s="756" t="str">
        <f t="shared" si="1"/>
        <v>IOE</v>
      </c>
      <c r="B73" s="903" t="s">
        <v>930</v>
      </c>
      <c r="C73" s="904">
        <f>'Proventos (port)'!C74</f>
        <v>41864</v>
      </c>
      <c r="D73" s="904">
        <f>'Proventos (port)'!D74</f>
        <v>41880</v>
      </c>
      <c r="E73" s="926">
        <f>'Proventos (port)'!E74</f>
        <v>31689.740538975941</v>
      </c>
      <c r="F73" s="931">
        <f>'Proventos (port)'!F74</f>
        <v>0.19651399999999999</v>
      </c>
      <c r="G73" s="926"/>
      <c r="H73" s="905"/>
      <c r="I73" s="926"/>
      <c r="J73" s="906"/>
      <c r="L73" s="755">
        <v>2014</v>
      </c>
      <c r="M73" s="755">
        <v>2014</v>
      </c>
    </row>
    <row r="74" spans="1:13" ht="16" thickBot="1">
      <c r="A74" s="756"/>
      <c r="B74" s="903"/>
      <c r="C74" s="904"/>
      <c r="D74" s="904"/>
      <c r="E74" s="926"/>
      <c r="F74" s="931"/>
      <c r="G74" s="926"/>
      <c r="H74" s="905"/>
      <c r="I74" s="926"/>
      <c r="J74" s="906"/>
      <c r="L74" s="755"/>
      <c r="M74" s="755"/>
    </row>
    <row r="75" spans="1:13" ht="16" thickBot="1">
      <c r="A75" s="756" t="str">
        <f t="shared" si="1"/>
        <v>2013</v>
      </c>
      <c r="B75" s="907">
        <v>2013</v>
      </c>
      <c r="C75" s="185"/>
      <c r="D75" s="185"/>
      <c r="E75" s="927">
        <f>SUM(E76:E77)</f>
        <v>230000.21914999999</v>
      </c>
      <c r="F75" s="932">
        <f>SUM(F76:F77)</f>
        <v>1.506602</v>
      </c>
      <c r="G75" s="927">
        <v>31900</v>
      </c>
      <c r="H75" s="908" t="s">
        <v>897</v>
      </c>
      <c r="I75" s="927">
        <v>-145400</v>
      </c>
      <c r="J75" s="909" t="s">
        <v>897</v>
      </c>
      <c r="L75" s="755"/>
      <c r="M75" s="755"/>
    </row>
    <row r="76" spans="1:13">
      <c r="A76" s="756" t="str">
        <f t="shared" si="1"/>
        <v>Dividends</v>
      </c>
      <c r="B76" s="910" t="s">
        <v>931</v>
      </c>
      <c r="C76" s="917">
        <f>'Proventos (port)'!C77</f>
        <v>41731</v>
      </c>
      <c r="D76" s="917">
        <f>'Proventos (port)'!D77</f>
        <v>41851</v>
      </c>
      <c r="E76" s="913">
        <f>'Proventos (port)'!E77</f>
        <v>30000.13478</v>
      </c>
      <c r="F76" s="933">
        <f>'Proventos (port)'!F77</f>
        <v>0.19651399999999999</v>
      </c>
      <c r="G76" s="913"/>
      <c r="H76" s="914"/>
      <c r="I76" s="913"/>
      <c r="J76" s="915"/>
      <c r="L76" s="755">
        <v>2014</v>
      </c>
      <c r="M76" s="755">
        <v>2013</v>
      </c>
    </row>
    <row r="77" spans="1:13">
      <c r="A77" s="756" t="str">
        <f t="shared" si="1"/>
        <v>IOE</v>
      </c>
      <c r="B77" s="910" t="s">
        <v>930</v>
      </c>
      <c r="C77" s="917">
        <f>'Proventos (port)'!C78</f>
        <v>41634</v>
      </c>
      <c r="D77" s="917">
        <f>'Proventos (port)'!D78</f>
        <v>41669</v>
      </c>
      <c r="E77" s="913">
        <f>'Proventos (port)'!E78</f>
        <v>200000.08437</v>
      </c>
      <c r="F77" s="933">
        <f>'Proventos (port)'!F78</f>
        <v>1.3100879999999999</v>
      </c>
      <c r="G77" s="913"/>
      <c r="H77" s="914"/>
      <c r="I77" s="913"/>
      <c r="J77" s="915"/>
      <c r="L77" s="755">
        <v>2014</v>
      </c>
      <c r="M77" s="755">
        <v>2013</v>
      </c>
    </row>
    <row r="78" spans="1:13" ht="16" thickBot="1">
      <c r="A78" s="756"/>
      <c r="B78" s="910"/>
      <c r="C78" s="914"/>
      <c r="D78" s="914"/>
      <c r="E78" s="913"/>
      <c r="F78" s="933"/>
      <c r="G78" s="913"/>
      <c r="H78" s="914"/>
      <c r="I78" s="913"/>
      <c r="J78" s="915"/>
      <c r="L78" s="755"/>
      <c r="M78" s="755"/>
    </row>
    <row r="79" spans="1:13" ht="16" thickBot="1">
      <c r="A79" s="756" t="str">
        <f t="shared" si="1"/>
        <v>2012</v>
      </c>
      <c r="B79" s="907">
        <v>2012</v>
      </c>
      <c r="C79" s="185"/>
      <c r="D79" s="185"/>
      <c r="E79" s="927">
        <f>SUM(E80:E83)</f>
        <v>242680.74669005111</v>
      </c>
      <c r="F79" s="932">
        <f>SUM(F80:F83)</f>
        <v>1.5896650000000001</v>
      </c>
      <c r="G79" s="927">
        <v>843488</v>
      </c>
      <c r="H79" s="908">
        <f>E79/(G79)</f>
        <v>0.28771096528943046</v>
      </c>
      <c r="I79" s="927">
        <v>1004000</v>
      </c>
      <c r="J79" s="909">
        <f>E79/I79</f>
        <v>0.24171389112554892</v>
      </c>
      <c r="L79" s="755"/>
      <c r="M79" s="755"/>
    </row>
    <row r="80" spans="1:13">
      <c r="A80" s="756" t="str">
        <f t="shared" si="1"/>
        <v>Dividends</v>
      </c>
      <c r="B80" s="903" t="s">
        <v>931</v>
      </c>
      <c r="C80" s="904">
        <f>'Proventos (port)'!C81</f>
        <v>41092</v>
      </c>
      <c r="D80" s="904">
        <f>'Proventos (port)'!D81</f>
        <v>41117</v>
      </c>
      <c r="E80" s="926">
        <f>'Proventos (port)'!E81</f>
        <v>97050.162749098687</v>
      </c>
      <c r="F80" s="931">
        <f>'Proventos (port)'!F81</f>
        <v>0.63572099999999998</v>
      </c>
      <c r="G80" s="926"/>
      <c r="H80" s="905"/>
      <c r="I80" s="926"/>
      <c r="J80" s="906"/>
      <c r="L80" s="755">
        <v>2012</v>
      </c>
      <c r="M80" s="755">
        <v>2012</v>
      </c>
    </row>
    <row r="81" spans="1:13">
      <c r="A81" s="756" t="str">
        <f t="shared" si="1"/>
        <v>IOE</v>
      </c>
      <c r="B81" s="903" t="s">
        <v>930</v>
      </c>
      <c r="C81" s="904">
        <f>'Proventos (port)'!C82</f>
        <v>41092</v>
      </c>
      <c r="D81" s="904">
        <f>'Proventos (port)'!D82</f>
        <v>41117</v>
      </c>
      <c r="E81" s="926">
        <f>'Proventos (port)'!E82</f>
        <v>63949.929569099404</v>
      </c>
      <c r="F81" s="931">
        <f>'Proventos (port)'!F82</f>
        <v>0.41889999999999999</v>
      </c>
      <c r="G81" s="926"/>
      <c r="H81" s="905"/>
      <c r="I81" s="926"/>
      <c r="J81" s="906"/>
      <c r="L81" s="755">
        <v>2012</v>
      </c>
      <c r="M81" s="755">
        <v>2012</v>
      </c>
    </row>
    <row r="82" spans="1:13">
      <c r="A82" s="756" t="str">
        <f t="shared" si="1"/>
        <v>Dividends</v>
      </c>
      <c r="B82" s="903" t="s">
        <v>931</v>
      </c>
      <c r="C82" s="904">
        <f>'Proventos (port)'!C83</f>
        <v>41016</v>
      </c>
      <c r="D82" s="904">
        <f>'Proventos (port)'!D83</f>
        <v>41029</v>
      </c>
      <c r="E82" s="926">
        <f>'Proventos (port)'!E83</f>
        <v>31348.899706576736</v>
      </c>
      <c r="F82" s="931">
        <f>'Proventos (port)'!F83</f>
        <v>0.205349</v>
      </c>
      <c r="G82" s="926"/>
      <c r="H82" s="905"/>
      <c r="I82" s="926"/>
      <c r="J82" s="906"/>
      <c r="L82" s="755">
        <v>2012</v>
      </c>
      <c r="M82" s="755">
        <v>2012</v>
      </c>
    </row>
    <row r="83" spans="1:13">
      <c r="A83" s="756" t="str">
        <f t="shared" si="1"/>
        <v>Dividends</v>
      </c>
      <c r="B83" s="903" t="s">
        <v>931</v>
      </c>
      <c r="C83" s="904">
        <f>'Proventos (port)'!C84</f>
        <v>41016</v>
      </c>
      <c r="D83" s="904">
        <f>'Proventos (port)'!D84</f>
        <v>41029</v>
      </c>
      <c r="E83" s="926">
        <f>'Proventos (port)'!E84</f>
        <v>50331.754665276268</v>
      </c>
      <c r="F83" s="931">
        <f>'Proventos (port)'!F84</f>
        <v>0.32969500000000002</v>
      </c>
      <c r="G83" s="926"/>
      <c r="H83" s="905"/>
      <c r="I83" s="926"/>
      <c r="J83" s="906"/>
      <c r="L83" s="755">
        <v>2012</v>
      </c>
      <c r="M83" s="755">
        <v>2012</v>
      </c>
    </row>
    <row r="84" spans="1:13" ht="16" thickBot="1">
      <c r="A84" s="756"/>
      <c r="B84" s="903"/>
      <c r="C84" s="904"/>
      <c r="D84" s="904"/>
      <c r="E84" s="926"/>
      <c r="F84" s="931"/>
      <c r="G84" s="926"/>
      <c r="H84" s="905"/>
      <c r="I84" s="926"/>
      <c r="J84" s="906"/>
      <c r="L84" s="755"/>
      <c r="M84" s="755"/>
    </row>
    <row r="85" spans="1:13" ht="16" thickBot="1">
      <c r="A85" s="756" t="str">
        <f t="shared" si="1"/>
        <v>2011</v>
      </c>
      <c r="B85" s="907">
        <v>2011</v>
      </c>
      <c r="C85" s="185"/>
      <c r="D85" s="185"/>
      <c r="E85" s="927">
        <f>SUM(E86:E91)</f>
        <v>691985.84615318</v>
      </c>
      <c r="F85" s="932">
        <f>SUM(F86:F91)</f>
        <v>4.5492609999999996</v>
      </c>
      <c r="G85" s="927">
        <v>915260</v>
      </c>
      <c r="H85" s="908">
        <f>E85/(G85)</f>
        <v>0.7560538493468304</v>
      </c>
      <c r="I85" s="927">
        <v>805700</v>
      </c>
      <c r="J85" s="909">
        <f>E85/I85</f>
        <v>0.85886290946156141</v>
      </c>
      <c r="L85" s="755"/>
      <c r="M85" s="755"/>
    </row>
    <row r="86" spans="1:13">
      <c r="A86" s="756" t="str">
        <f t="shared" si="1"/>
        <v>IOE</v>
      </c>
      <c r="B86" s="910" t="s">
        <v>930</v>
      </c>
      <c r="C86" s="917">
        <f>'Proventos (port)'!C87</f>
        <v>40925</v>
      </c>
      <c r="D86" s="917">
        <f>'Proventos (port)'!D87</f>
        <v>40938</v>
      </c>
      <c r="E86" s="913">
        <f>'Proventos (port)'!E87</f>
        <v>64158.159943728795</v>
      </c>
      <c r="F86" s="933">
        <f>'Proventos (port)'!F87</f>
        <v>0.42026400000000003</v>
      </c>
      <c r="G86" s="913"/>
      <c r="H86" s="914"/>
      <c r="I86" s="913"/>
      <c r="J86" s="915"/>
      <c r="L86" s="755">
        <v>2012</v>
      </c>
      <c r="M86" s="755">
        <v>2011</v>
      </c>
    </row>
    <row r="87" spans="1:13">
      <c r="A87" s="756" t="str">
        <f t="shared" si="1"/>
        <v>Dividends</v>
      </c>
      <c r="B87" s="910" t="s">
        <v>931</v>
      </c>
      <c r="C87" s="917">
        <f>'Proventos (port)'!C88</f>
        <v>40925</v>
      </c>
      <c r="D87" s="917">
        <f>'Proventos (port)'!D88</f>
        <v>40938</v>
      </c>
      <c r="E87" s="913">
        <f>'Proventos (port)'!E88</f>
        <v>169841.94483856834</v>
      </c>
      <c r="F87" s="933">
        <f>'Proventos (port)'!F88</f>
        <v>1.1125389999999999</v>
      </c>
      <c r="G87" s="913"/>
      <c r="H87" s="914"/>
      <c r="I87" s="913"/>
      <c r="J87" s="915"/>
      <c r="L87" s="755">
        <v>2012</v>
      </c>
      <c r="M87" s="755">
        <v>2011</v>
      </c>
    </row>
    <row r="88" spans="1:13">
      <c r="A88" s="756" t="str">
        <f t="shared" si="1"/>
        <v>IOE</v>
      </c>
      <c r="B88" s="910" t="s">
        <v>930</v>
      </c>
      <c r="C88" s="917">
        <f>'Proventos (port)'!C89</f>
        <v>40827</v>
      </c>
      <c r="D88" s="917">
        <f>'Proventos (port)'!D89</f>
        <v>40847</v>
      </c>
      <c r="E88" s="913">
        <f>'Proventos (port)'!E89</f>
        <v>61228.528250000003</v>
      </c>
      <c r="F88" s="933">
        <f>'Proventos (port)'!F89</f>
        <v>0.40327299999999999</v>
      </c>
      <c r="G88" s="913"/>
      <c r="H88" s="914"/>
      <c r="I88" s="913"/>
      <c r="J88" s="915"/>
      <c r="L88" s="755">
        <v>2011</v>
      </c>
      <c r="M88" s="755">
        <v>2011</v>
      </c>
    </row>
    <row r="89" spans="1:13">
      <c r="A89" s="756" t="str">
        <f t="shared" si="1"/>
        <v>Dividends</v>
      </c>
      <c r="B89" s="910" t="s">
        <v>931</v>
      </c>
      <c r="C89" s="917">
        <f>'Proventos (port)'!C90</f>
        <v>40827</v>
      </c>
      <c r="D89" s="917">
        <f>'Proventos (port)'!D90</f>
        <v>40847</v>
      </c>
      <c r="E89" s="913">
        <f>'Proventos (port)'!E90</f>
        <v>172771.51036000001</v>
      </c>
      <c r="F89" s="933">
        <f>'Proventos (port)'!F90</f>
        <v>1.1379349999999999</v>
      </c>
      <c r="G89" s="913"/>
      <c r="H89" s="914"/>
      <c r="I89" s="913"/>
      <c r="J89" s="915"/>
      <c r="L89" s="755">
        <v>2011</v>
      </c>
      <c r="M89" s="755">
        <v>2011</v>
      </c>
    </row>
    <row r="90" spans="1:13">
      <c r="A90" s="756" t="str">
        <f t="shared" si="1"/>
        <v>IOE</v>
      </c>
      <c r="B90" s="910" t="s">
        <v>930</v>
      </c>
      <c r="C90" s="917">
        <f>'Proventos (port)'!C91</f>
        <v>40731</v>
      </c>
      <c r="D90" s="917">
        <f>'Proventos (port)'!D91</f>
        <v>40752</v>
      </c>
      <c r="E90" s="913">
        <f>'Proventos (port)'!E91</f>
        <v>63460.717920000003</v>
      </c>
      <c r="F90" s="933">
        <f>'Proventos (port)'!F91</f>
        <v>0.41797499999999999</v>
      </c>
      <c r="G90" s="913"/>
      <c r="H90" s="914"/>
      <c r="I90" s="913"/>
      <c r="J90" s="915"/>
      <c r="L90" s="755">
        <v>2011</v>
      </c>
      <c r="M90" s="755">
        <v>2011</v>
      </c>
    </row>
    <row r="91" spans="1:13">
      <c r="A91" s="756" t="str">
        <f t="shared" si="1"/>
        <v>Dividends</v>
      </c>
      <c r="B91" s="910" t="s">
        <v>931</v>
      </c>
      <c r="C91" s="917">
        <f>'Proventos (port)'!C92</f>
        <v>40731</v>
      </c>
      <c r="D91" s="917">
        <f>'Proventos (port)'!D92</f>
        <v>40752</v>
      </c>
      <c r="E91" s="913">
        <f>'Proventos (port)'!E92</f>
        <v>160524.98484088283</v>
      </c>
      <c r="F91" s="933">
        <f>'Proventos (port)'!F92</f>
        <v>1.057275</v>
      </c>
      <c r="G91" s="913"/>
      <c r="H91" s="914"/>
      <c r="I91" s="913"/>
      <c r="J91" s="915"/>
      <c r="L91" s="755">
        <v>2011</v>
      </c>
      <c r="M91" s="755">
        <v>2011</v>
      </c>
    </row>
    <row r="92" spans="1:13" ht="16" thickBot="1">
      <c r="A92" s="756"/>
      <c r="B92" s="918"/>
      <c r="C92" s="919"/>
      <c r="D92" s="919"/>
      <c r="E92" s="928"/>
      <c r="F92" s="935"/>
      <c r="G92" s="928"/>
      <c r="H92" s="920"/>
      <c r="I92" s="928"/>
      <c r="J92" s="921"/>
      <c r="L92" s="755"/>
      <c r="M92" s="755"/>
    </row>
    <row r="93" spans="1:13" ht="16" thickBot="1">
      <c r="A93" s="756" t="str">
        <f t="shared" si="1"/>
        <v>2010</v>
      </c>
      <c r="B93" s="907">
        <v>2010</v>
      </c>
      <c r="C93" s="185"/>
      <c r="D93" s="185"/>
      <c r="E93" s="927">
        <f>SUM(E94:E102)</f>
        <v>775411.70514320454</v>
      </c>
      <c r="F93" s="932">
        <f>SUM(F94:F102)</f>
        <v>5.1071389999999992</v>
      </c>
      <c r="G93" s="927">
        <v>812171</v>
      </c>
      <c r="H93" s="908">
        <f>E93/(G93)</f>
        <v>0.95473946390994568</v>
      </c>
      <c r="I93" s="927">
        <f>G93</f>
        <v>812171</v>
      </c>
      <c r="J93" s="909">
        <f>E93/I93</f>
        <v>0.95473946390994568</v>
      </c>
      <c r="L93" s="755"/>
      <c r="M93" s="755"/>
    </row>
    <row r="94" spans="1:13">
      <c r="A94" s="756" t="str">
        <f t="shared" si="1"/>
        <v>Dividends</v>
      </c>
      <c r="B94" s="903" t="s">
        <v>931</v>
      </c>
      <c r="C94" s="904">
        <f>'Proventos (port)'!C95</f>
        <v>40665</v>
      </c>
      <c r="D94" s="904">
        <f>'Proventos (port)'!D95</f>
        <v>40752</v>
      </c>
      <c r="E94" s="926">
        <f>'Proventos (port)'!E95</f>
        <v>16714.396922445219</v>
      </c>
      <c r="F94" s="931">
        <f>'Proventos (port)'!F95</f>
        <v>0.110087</v>
      </c>
      <c r="G94" s="926"/>
      <c r="H94" s="905"/>
      <c r="I94" s="926"/>
      <c r="J94" s="906"/>
      <c r="L94" s="755">
        <v>2011</v>
      </c>
      <c r="M94" s="755">
        <v>2010</v>
      </c>
    </row>
    <row r="95" spans="1:13">
      <c r="A95" s="756" t="str">
        <f t="shared" si="1"/>
        <v>IOE</v>
      </c>
      <c r="B95" s="903" t="s">
        <v>930</v>
      </c>
      <c r="C95" s="904">
        <f>'Proventos (port)'!C96</f>
        <v>40640</v>
      </c>
      <c r="D95" s="904">
        <f>'Proventos (port)'!D96</f>
        <v>40662</v>
      </c>
      <c r="E95" s="926">
        <f>'Proventos (port)'!E96</f>
        <v>65692.755755138278</v>
      </c>
      <c r="F95" s="931">
        <f>'Proventos (port)'!F96</f>
        <v>0.43267600000000001</v>
      </c>
      <c r="G95" s="926"/>
      <c r="H95" s="905"/>
      <c r="I95" s="926"/>
      <c r="J95" s="906"/>
      <c r="L95" s="755">
        <v>2011</v>
      </c>
      <c r="M95" s="755">
        <v>2010</v>
      </c>
    </row>
    <row r="96" spans="1:13">
      <c r="A96" s="756" t="str">
        <f t="shared" ref="A96:A156" si="2">LEFT(B96,9)</f>
        <v>Dividends</v>
      </c>
      <c r="B96" s="903" t="s">
        <v>931</v>
      </c>
      <c r="C96" s="904">
        <f>'Proventos (port)'!C97</f>
        <v>40640</v>
      </c>
      <c r="D96" s="904">
        <f>'Proventos (port)'!D97</f>
        <v>40662</v>
      </c>
      <c r="E96" s="926">
        <f>'Proventos (port)'!E97</f>
        <v>181307.18379577648</v>
      </c>
      <c r="F96" s="931">
        <f>'Proventos (port)'!F97</f>
        <v>1.1941539999999999</v>
      </c>
      <c r="G96" s="926"/>
      <c r="H96" s="905"/>
      <c r="I96" s="926"/>
      <c r="J96" s="906"/>
      <c r="L96" s="755">
        <v>2011</v>
      </c>
      <c r="M96" s="755">
        <v>2010</v>
      </c>
    </row>
    <row r="97" spans="1:13">
      <c r="A97" s="756" t="str">
        <f t="shared" si="2"/>
        <v>IOE</v>
      </c>
      <c r="B97" s="903" t="s">
        <v>930</v>
      </c>
      <c r="C97" s="904">
        <f>'Proventos (port)'!C98</f>
        <v>40560</v>
      </c>
      <c r="D97" s="904">
        <f>'Proventos (port)'!D98</f>
        <v>40571</v>
      </c>
      <c r="E97" s="926">
        <f>'Proventos (port)'!E98</f>
        <v>63027.094353089255</v>
      </c>
      <c r="F97" s="931">
        <f>'Proventos (port)'!F98</f>
        <v>0.41511900000000002</v>
      </c>
      <c r="G97" s="926"/>
      <c r="H97" s="905"/>
      <c r="I97" s="926"/>
      <c r="J97" s="906"/>
      <c r="L97" s="755">
        <v>2011</v>
      </c>
      <c r="M97" s="755">
        <v>2010</v>
      </c>
    </row>
    <row r="98" spans="1:13">
      <c r="A98" s="756" t="str">
        <f t="shared" si="2"/>
        <v>Dividends</v>
      </c>
      <c r="B98" s="903" t="s">
        <v>931</v>
      </c>
      <c r="C98" s="904">
        <f>'Proventos (port)'!C99</f>
        <v>40560</v>
      </c>
      <c r="D98" s="904">
        <f>'Proventos (port)'!D99</f>
        <v>40571</v>
      </c>
      <c r="E98" s="926">
        <f>'Proventos (port)'!E99</f>
        <v>112072.8652529071</v>
      </c>
      <c r="F98" s="931">
        <f>'Proventos (port)'!F99</f>
        <v>0.73815200000000003</v>
      </c>
      <c r="G98" s="926"/>
      <c r="H98" s="905"/>
      <c r="I98" s="926"/>
      <c r="J98" s="906"/>
      <c r="L98" s="755">
        <v>2011</v>
      </c>
      <c r="M98" s="755">
        <v>2010</v>
      </c>
    </row>
    <row r="99" spans="1:13">
      <c r="A99" s="756" t="str">
        <f t="shared" si="2"/>
        <v>Dividends</v>
      </c>
      <c r="B99" s="903" t="s">
        <v>931</v>
      </c>
      <c r="C99" s="904">
        <f>'Proventos (port)'!C100</f>
        <v>40459</v>
      </c>
      <c r="D99" s="904">
        <f>'Proventos (port)'!D100</f>
        <v>40476</v>
      </c>
      <c r="E99" s="926">
        <f>'Proventos (port)'!E100</f>
        <v>146280.08627831275</v>
      </c>
      <c r="F99" s="931">
        <f>'Proventos (port)'!F100</f>
        <v>0.963453</v>
      </c>
      <c r="G99" s="926"/>
      <c r="H99" s="905"/>
      <c r="I99" s="926"/>
      <c r="J99" s="906"/>
      <c r="L99" s="755">
        <v>2010</v>
      </c>
      <c r="M99" s="755">
        <v>2010</v>
      </c>
    </row>
    <row r="100" spans="1:13">
      <c r="A100" s="756" t="str">
        <f t="shared" si="2"/>
        <v>IOE</v>
      </c>
      <c r="B100" s="903" t="s">
        <v>930</v>
      </c>
      <c r="C100" s="904">
        <f>'Proventos (port)'!C101</f>
        <v>40459</v>
      </c>
      <c r="D100" s="904">
        <f>'Proventos (port)'!D101</f>
        <v>40476</v>
      </c>
      <c r="E100" s="926">
        <f>'Proventos (port)'!E101</f>
        <v>63719.889988878385</v>
      </c>
      <c r="F100" s="931">
        <f>'Proventos (port)'!F101</f>
        <v>0.419682</v>
      </c>
      <c r="G100" s="926"/>
      <c r="H100" s="905"/>
      <c r="I100" s="926"/>
      <c r="J100" s="906"/>
      <c r="L100" s="755">
        <v>2010</v>
      </c>
      <c r="M100" s="755">
        <v>2010</v>
      </c>
    </row>
    <row r="101" spans="1:13">
      <c r="A101" s="756" t="str">
        <f t="shared" si="2"/>
        <v>IOE</v>
      </c>
      <c r="B101" s="903" t="s">
        <v>930</v>
      </c>
      <c r="C101" s="904">
        <f>'Proventos (port)'!C102</f>
        <v>40367</v>
      </c>
      <c r="D101" s="904">
        <f>'Proventos (port)'!D102</f>
        <v>40382</v>
      </c>
      <c r="E101" s="926">
        <f>'Proventos (port)'!E102</f>
        <v>62925.824423422077</v>
      </c>
      <c r="F101" s="931">
        <f>'Proventos (port)'!F102</f>
        <v>0.41445199999999999</v>
      </c>
      <c r="G101" s="926"/>
      <c r="H101" s="905"/>
      <c r="I101" s="926"/>
      <c r="J101" s="906"/>
      <c r="L101" s="755">
        <v>2010</v>
      </c>
      <c r="M101" s="755">
        <v>2010</v>
      </c>
    </row>
    <row r="102" spans="1:13">
      <c r="A102" s="756" t="str">
        <f t="shared" si="2"/>
        <v>Dividends</v>
      </c>
      <c r="B102" s="903" t="s">
        <v>931</v>
      </c>
      <c r="C102" s="904">
        <f>'Proventos (port)'!C103</f>
        <v>40367</v>
      </c>
      <c r="D102" s="904">
        <f>'Proventos (port)'!D103</f>
        <v>40382</v>
      </c>
      <c r="E102" s="926">
        <f>'Proventos (port)'!E103</f>
        <v>63671.608373234965</v>
      </c>
      <c r="F102" s="931">
        <f>'Proventos (port)'!F103</f>
        <v>0.41936400000000001</v>
      </c>
      <c r="G102" s="926"/>
      <c r="H102" s="905"/>
      <c r="I102" s="926"/>
      <c r="J102" s="906"/>
      <c r="L102" s="755">
        <v>2010</v>
      </c>
      <c r="M102" s="755">
        <v>2010</v>
      </c>
    </row>
    <row r="103" spans="1:13" ht="16" thickBot="1">
      <c r="A103" s="756"/>
      <c r="B103" s="903"/>
      <c r="C103" s="904"/>
      <c r="D103" s="904"/>
      <c r="E103" s="926"/>
      <c r="F103" s="931"/>
      <c r="G103" s="926"/>
      <c r="H103" s="905"/>
      <c r="I103" s="926"/>
      <c r="J103" s="906"/>
      <c r="L103" s="755"/>
      <c r="M103" s="755"/>
    </row>
    <row r="104" spans="1:13" ht="16" thickBot="1">
      <c r="A104" s="756" t="str">
        <f t="shared" si="2"/>
        <v>2009</v>
      </c>
      <c r="B104" s="907">
        <v>2009</v>
      </c>
      <c r="C104" s="185"/>
      <c r="D104" s="185"/>
      <c r="E104" s="927">
        <f>SUM(E105:E114)</f>
        <v>845099.64981935092</v>
      </c>
      <c r="F104" s="932">
        <f>SUM(F105:F114)</f>
        <v>5.6169479999999989</v>
      </c>
      <c r="G104" s="927">
        <v>861975</v>
      </c>
      <c r="H104" s="908">
        <f>E104/(G104)</f>
        <v>0.98042245983856946</v>
      </c>
      <c r="I104" s="927">
        <f>G104</f>
        <v>861975</v>
      </c>
      <c r="J104" s="909">
        <f>E104/I104</f>
        <v>0.98042245983856946</v>
      </c>
      <c r="L104" s="755"/>
      <c r="M104" s="755"/>
    </row>
    <row r="105" spans="1:13">
      <c r="A105" s="756" t="str">
        <f t="shared" si="2"/>
        <v>Dividends</v>
      </c>
      <c r="B105" s="910" t="s">
        <v>931</v>
      </c>
      <c r="C105" s="917">
        <f>'Proventos (port)'!C106</f>
        <v>40303</v>
      </c>
      <c r="D105" s="917">
        <f>'Proventos (port)'!D106</f>
        <v>40382</v>
      </c>
      <c r="E105" s="913">
        <f>'Proventos (port)'!E106</f>
        <v>77302.662369621539</v>
      </c>
      <c r="F105" s="933">
        <f>'Proventos (port)'!F106</f>
        <v>0.50914300000000001</v>
      </c>
      <c r="G105" s="913"/>
      <c r="H105" s="914"/>
      <c r="I105" s="913"/>
      <c r="J105" s="915"/>
      <c r="L105" s="755">
        <v>2010</v>
      </c>
      <c r="M105" s="755">
        <v>2009</v>
      </c>
    </row>
    <row r="106" spans="1:13">
      <c r="A106" s="756" t="str">
        <f t="shared" si="2"/>
        <v>Dividends</v>
      </c>
      <c r="B106" s="910" t="s">
        <v>931</v>
      </c>
      <c r="C106" s="917">
        <f>'Proventos (port)'!C107</f>
        <v>40277</v>
      </c>
      <c r="D106" s="917">
        <f>'Proventos (port)'!D107</f>
        <v>40288</v>
      </c>
      <c r="E106" s="913">
        <f>'Proventos (port)'!E107</f>
        <v>129979.8546478683</v>
      </c>
      <c r="F106" s="933">
        <f>'Proventos (port)'!F107</f>
        <v>0.86275599999999997</v>
      </c>
      <c r="G106" s="913"/>
      <c r="H106" s="914"/>
      <c r="I106" s="913"/>
      <c r="J106" s="915"/>
      <c r="L106" s="755">
        <v>2010</v>
      </c>
      <c r="M106" s="755">
        <v>2009</v>
      </c>
    </row>
    <row r="107" spans="1:13">
      <c r="A107" s="756" t="str">
        <f t="shared" si="2"/>
        <v>IOE</v>
      </c>
      <c r="B107" s="910" t="s">
        <v>930</v>
      </c>
      <c r="C107" s="917">
        <f>'Proventos (port)'!C108</f>
        <v>40277</v>
      </c>
      <c r="D107" s="917">
        <f>'Proventos (port)'!D108</f>
        <v>40288</v>
      </c>
      <c r="E107" s="913">
        <f>'Proventos (port)'!E108</f>
        <v>61920.149173095488</v>
      </c>
      <c r="F107" s="933">
        <f>'Proventos (port)'!F108</f>
        <v>0.41100199999999998</v>
      </c>
      <c r="G107" s="913"/>
      <c r="H107" s="914"/>
      <c r="I107" s="913"/>
      <c r="J107" s="915"/>
      <c r="L107" s="755">
        <v>2010</v>
      </c>
      <c r="M107" s="755">
        <v>2009</v>
      </c>
    </row>
    <row r="108" spans="1:13">
      <c r="A108" s="756" t="str">
        <f t="shared" si="2"/>
        <v>Dividends</v>
      </c>
      <c r="B108" s="910" t="s">
        <v>931</v>
      </c>
      <c r="C108" s="917">
        <f>'Proventos (port)'!C109</f>
        <v>40190</v>
      </c>
      <c r="D108" s="917">
        <f>'Proventos (port)'!D109</f>
        <v>40200</v>
      </c>
      <c r="E108" s="913">
        <f>'Proventos (port)'!E109</f>
        <v>161000.04120350641</v>
      </c>
      <c r="F108" s="933">
        <f>'Proventos (port)'!F109</f>
        <v>1.0686560000000001</v>
      </c>
      <c r="G108" s="913"/>
      <c r="H108" s="914"/>
      <c r="I108" s="913"/>
      <c r="J108" s="915"/>
      <c r="L108" s="755">
        <v>2010</v>
      </c>
      <c r="M108" s="755">
        <v>2009</v>
      </c>
    </row>
    <row r="109" spans="1:13">
      <c r="A109" s="756" t="str">
        <f t="shared" si="2"/>
        <v>IOE</v>
      </c>
      <c r="B109" s="910" t="s">
        <v>930</v>
      </c>
      <c r="C109" s="917">
        <f>'Proventos (port)'!C110</f>
        <v>40163</v>
      </c>
      <c r="D109" s="917">
        <f>'Proventos (port)'!D110</f>
        <v>40177</v>
      </c>
      <c r="E109" s="913">
        <f>'Proventos (port)'!E110</f>
        <v>61380.798673487989</v>
      </c>
      <c r="F109" s="933">
        <f>'Proventos (port)'!F110</f>
        <v>0.40742200000000001</v>
      </c>
      <c r="G109" s="913"/>
      <c r="H109" s="914"/>
      <c r="I109" s="913"/>
      <c r="J109" s="915"/>
      <c r="L109" s="755">
        <v>2009</v>
      </c>
      <c r="M109" s="755">
        <v>2009</v>
      </c>
    </row>
    <row r="110" spans="1:13">
      <c r="A110" s="756" t="str">
        <f t="shared" si="2"/>
        <v>Dividends</v>
      </c>
      <c r="B110" s="910" t="s">
        <v>931</v>
      </c>
      <c r="C110" s="917">
        <f>'Proventos (port)'!C111</f>
        <v>40093</v>
      </c>
      <c r="D110" s="917">
        <f>'Proventos (port)'!D111</f>
        <v>40107</v>
      </c>
      <c r="E110" s="913">
        <f>'Proventos (port)'!E111</f>
        <v>103444.56334999998</v>
      </c>
      <c r="F110" s="933">
        <f>'Proventos (port)'!F111</f>
        <v>0.68662500000000004</v>
      </c>
      <c r="G110" s="913"/>
      <c r="H110" s="914"/>
      <c r="I110" s="913"/>
      <c r="J110" s="915"/>
      <c r="L110" s="755">
        <v>2009</v>
      </c>
      <c r="M110" s="755">
        <v>2009</v>
      </c>
    </row>
    <row r="111" spans="1:13">
      <c r="A111" s="756" t="str">
        <f t="shared" si="2"/>
        <v>IOE</v>
      </c>
      <c r="B111" s="910" t="s">
        <v>930</v>
      </c>
      <c r="C111" s="917">
        <f>'Proventos (port)'!C112</f>
        <v>40093</v>
      </c>
      <c r="D111" s="917">
        <f>'Proventos (port)'!D112</f>
        <v>40107</v>
      </c>
      <c r="E111" s="913">
        <f>'Proventos (port)'!E112</f>
        <v>62055.438767689775</v>
      </c>
      <c r="F111" s="933">
        <f>'Proventos (port)'!F112</f>
        <v>0.41189999999999999</v>
      </c>
      <c r="G111" s="913"/>
      <c r="H111" s="914"/>
      <c r="I111" s="913"/>
      <c r="J111" s="915"/>
      <c r="L111" s="755">
        <v>2009</v>
      </c>
      <c r="M111" s="755">
        <v>2009</v>
      </c>
    </row>
    <row r="112" spans="1:13">
      <c r="A112" s="756" t="str">
        <f t="shared" si="2"/>
        <v>Dividends</v>
      </c>
      <c r="B112" s="910" t="s">
        <v>931</v>
      </c>
      <c r="C112" s="917">
        <f>'Proventos (port)'!C113</f>
        <v>40001</v>
      </c>
      <c r="D112" s="917">
        <f>'Proventos (port)'!D113</f>
        <v>40015</v>
      </c>
      <c r="E112" s="913">
        <f>'Proventos (port)'!E113</f>
        <v>60842.161013877012</v>
      </c>
      <c r="F112" s="933">
        <f>'Proventos (port)'!F113</f>
        <v>0.407557</v>
      </c>
      <c r="G112" s="913"/>
      <c r="H112" s="914"/>
      <c r="I112" s="913"/>
      <c r="J112" s="915"/>
      <c r="L112" s="755">
        <v>2009</v>
      </c>
      <c r="M112" s="755">
        <v>2009</v>
      </c>
    </row>
    <row r="113" spans="1:13">
      <c r="A113" s="756" t="str">
        <f t="shared" si="2"/>
        <v>IOE</v>
      </c>
      <c r="B113" s="910" t="s">
        <v>930</v>
      </c>
      <c r="C113" s="917">
        <f>'Proventos (port)'!C114</f>
        <v>39987</v>
      </c>
      <c r="D113" s="917">
        <f>'Proventos (port)'!D114</f>
        <v>39995</v>
      </c>
      <c r="E113" s="913">
        <f>'Proventos (port)'!E114</f>
        <v>63938.332640000008</v>
      </c>
      <c r="F113" s="933">
        <f>'Proventos (port)'!F114</f>
        <v>0.42829699999999998</v>
      </c>
      <c r="G113" s="913"/>
      <c r="H113" s="914"/>
      <c r="I113" s="913"/>
      <c r="J113" s="915"/>
      <c r="L113" s="755">
        <v>2009</v>
      </c>
      <c r="M113" s="755">
        <v>2009</v>
      </c>
    </row>
    <row r="114" spans="1:13">
      <c r="A114" s="756" t="str">
        <f t="shared" si="2"/>
        <v>IOE</v>
      </c>
      <c r="B114" s="910" t="s">
        <v>930</v>
      </c>
      <c r="C114" s="917">
        <f>'Proventos (port)'!C115</f>
        <v>39917</v>
      </c>
      <c r="D114" s="917">
        <f>'Proventos (port)'!D115</f>
        <v>39927</v>
      </c>
      <c r="E114" s="913">
        <f>'Proventos (port)'!E115</f>
        <v>63235.647980204405</v>
      </c>
      <c r="F114" s="933">
        <f>'Proventos (port)'!F115</f>
        <v>0.42359000000000002</v>
      </c>
      <c r="G114" s="913"/>
      <c r="H114" s="914"/>
      <c r="I114" s="913"/>
      <c r="J114" s="915"/>
      <c r="L114" s="755">
        <v>2009</v>
      </c>
      <c r="M114" s="755">
        <v>2009</v>
      </c>
    </row>
    <row r="115" spans="1:13" ht="16" thickBot="1">
      <c r="A115" s="756"/>
      <c r="B115" s="910"/>
      <c r="C115" s="917"/>
      <c r="D115" s="917"/>
      <c r="E115" s="913"/>
      <c r="F115" s="933"/>
      <c r="G115" s="913"/>
      <c r="H115" s="914"/>
      <c r="I115" s="913"/>
      <c r="J115" s="915"/>
      <c r="L115" s="755"/>
      <c r="M115" s="755"/>
    </row>
    <row r="116" spans="1:13" ht="16" thickBot="1">
      <c r="A116" s="756" t="str">
        <f t="shared" si="2"/>
        <v>2008</v>
      </c>
      <c r="B116" s="907">
        <v>2008</v>
      </c>
      <c r="C116" s="185"/>
      <c r="D116" s="185"/>
      <c r="E116" s="927">
        <f>SUM(E117:E125)</f>
        <v>734900.96749106969</v>
      </c>
      <c r="F116" s="932">
        <f>SUM(F117:F125)</f>
        <v>4.9228040000000002</v>
      </c>
      <c r="G116" s="927">
        <v>827065</v>
      </c>
      <c r="H116" s="908">
        <f>E116/(G116)</f>
        <v>0.88856494651698437</v>
      </c>
      <c r="I116" s="927">
        <f>G116</f>
        <v>827065</v>
      </c>
      <c r="J116" s="909">
        <f>E116/I116</f>
        <v>0.88856494651698437</v>
      </c>
      <c r="L116" s="755"/>
      <c r="M116" s="755"/>
    </row>
    <row r="117" spans="1:13">
      <c r="A117" s="756" t="str">
        <f t="shared" si="2"/>
        <v>Dividends</v>
      </c>
      <c r="B117" s="903" t="s">
        <v>931</v>
      </c>
      <c r="C117" s="904">
        <f>'Proventos (port)'!C118</f>
        <v>39919</v>
      </c>
      <c r="D117" s="904">
        <f>'Proventos (port)'!D118</f>
        <v>39927</v>
      </c>
      <c r="E117" s="926">
        <f>'Proventos (port)'!E118</f>
        <v>105890.71174879157</v>
      </c>
      <c r="F117" s="931">
        <f>'Proventos (port)'!F118</f>
        <v>0.70931900000000003</v>
      </c>
      <c r="G117" s="926"/>
      <c r="H117" s="905"/>
      <c r="I117" s="926"/>
      <c r="J117" s="906"/>
      <c r="L117" s="755">
        <v>2009</v>
      </c>
      <c r="M117" s="755">
        <v>2008</v>
      </c>
    </row>
    <row r="118" spans="1:13">
      <c r="A118" s="756" t="str">
        <f t="shared" si="2"/>
        <v>Dividends</v>
      </c>
      <c r="B118" s="903" t="s">
        <v>931</v>
      </c>
      <c r="C118" s="904">
        <f>'Proventos (port)'!C119</f>
        <v>39826</v>
      </c>
      <c r="D118" s="904">
        <f>'Proventos (port)'!D119</f>
        <v>39833</v>
      </c>
      <c r="E118" s="926">
        <f>'Proventos (port)'!E119</f>
        <v>122500.0154590528</v>
      </c>
      <c r="F118" s="931">
        <f>'Proventos (port)'!F119</f>
        <v>0.82057800000000003</v>
      </c>
      <c r="G118" s="926"/>
      <c r="H118" s="905"/>
      <c r="I118" s="926"/>
      <c r="J118" s="906"/>
      <c r="L118" s="755">
        <v>2009</v>
      </c>
      <c r="M118" s="755">
        <v>2008</v>
      </c>
    </row>
    <row r="119" spans="1:13">
      <c r="A119" s="756" t="str">
        <f t="shared" si="2"/>
        <v>IOE</v>
      </c>
      <c r="B119" s="903" t="s">
        <v>930</v>
      </c>
      <c r="C119" s="904">
        <f>'Proventos (port)'!C120</f>
        <v>39797</v>
      </c>
      <c r="D119" s="904">
        <f>'Proventos (port)'!D120</f>
        <v>39812</v>
      </c>
      <c r="E119" s="926">
        <f>'Proventos (port)'!E120</f>
        <v>59667.735643447435</v>
      </c>
      <c r="F119" s="931">
        <f>'Proventos (port)'!F120</f>
        <v>0.39968999999999999</v>
      </c>
      <c r="G119" s="926"/>
      <c r="H119" s="905"/>
      <c r="I119" s="926"/>
      <c r="J119" s="906"/>
      <c r="L119" s="755">
        <v>2008</v>
      </c>
      <c r="M119" s="755">
        <v>2008</v>
      </c>
    </row>
    <row r="120" spans="1:13">
      <c r="A120" s="756" t="str">
        <f t="shared" si="2"/>
        <v>Dividends</v>
      </c>
      <c r="B120" s="903" t="s">
        <v>931</v>
      </c>
      <c r="C120" s="904">
        <f>'Proventos (port)'!C121</f>
        <v>39731</v>
      </c>
      <c r="D120" s="904">
        <f>'Proventos (port)'!D121</f>
        <v>39738</v>
      </c>
      <c r="E120" s="926">
        <f>'Proventos (port)'!E121</f>
        <v>54611.899362738302</v>
      </c>
      <c r="F120" s="931">
        <f>'Proventos (port)'!F121</f>
        <v>0.36582300000000001</v>
      </c>
      <c r="G120" s="926"/>
      <c r="H120" s="905"/>
      <c r="I120" s="926"/>
      <c r="J120" s="906"/>
      <c r="L120" s="755">
        <v>2008</v>
      </c>
      <c r="M120" s="755">
        <v>2008</v>
      </c>
    </row>
    <row r="121" spans="1:13">
      <c r="A121" s="756" t="str">
        <f t="shared" si="2"/>
        <v>IOE</v>
      </c>
      <c r="B121" s="903" t="s">
        <v>930</v>
      </c>
      <c r="C121" s="904">
        <f>'Proventos (port)'!C122</f>
        <v>39731</v>
      </c>
      <c r="D121" s="904">
        <f>'Proventos (port)'!D122</f>
        <v>39738</v>
      </c>
      <c r="E121" s="926">
        <f>'Proventos (port)'!E122</f>
        <v>60388.185222409331</v>
      </c>
      <c r="F121" s="931">
        <f>'Proventos (port)'!F122</f>
        <v>0.40451599999999999</v>
      </c>
      <c r="G121" s="926"/>
      <c r="H121" s="905"/>
      <c r="I121" s="926"/>
      <c r="J121" s="906"/>
      <c r="L121" s="755">
        <v>2008</v>
      </c>
      <c r="M121" s="755">
        <v>2008</v>
      </c>
    </row>
    <row r="122" spans="1:13">
      <c r="A122" s="756" t="str">
        <f t="shared" si="2"/>
        <v>Dividends</v>
      </c>
      <c r="B122" s="903" t="s">
        <v>931</v>
      </c>
      <c r="C122" s="904">
        <f>'Proventos (port)'!C123</f>
        <v>39639</v>
      </c>
      <c r="D122" s="904">
        <f>'Proventos (port)'!D123</f>
        <v>39646</v>
      </c>
      <c r="E122" s="926">
        <f>'Proventos (port)'!E123</f>
        <v>145000.10665083831</v>
      </c>
      <c r="F122" s="931">
        <f>'Proventos (port)'!F123</f>
        <v>0.97129699999999997</v>
      </c>
      <c r="G122" s="926"/>
      <c r="H122" s="905"/>
      <c r="I122" s="926"/>
      <c r="J122" s="906"/>
      <c r="L122" s="755">
        <v>2008</v>
      </c>
      <c r="M122" s="755">
        <v>2008</v>
      </c>
    </row>
    <row r="123" spans="1:13">
      <c r="A123" s="756" t="str">
        <f t="shared" si="2"/>
        <v>IOE</v>
      </c>
      <c r="B123" s="903" t="s">
        <v>930</v>
      </c>
      <c r="C123" s="904">
        <f>'Proventos (port)'!C124</f>
        <v>39639</v>
      </c>
      <c r="D123" s="904">
        <f>'Proventos (port)'!D124</f>
        <v>39646</v>
      </c>
      <c r="E123" s="926">
        <f>'Proventos (port)'!E124</f>
        <v>58311.331815339749</v>
      </c>
      <c r="F123" s="931">
        <f>'Proventos (port)'!F124</f>
        <v>0.39060400000000001</v>
      </c>
      <c r="G123" s="926"/>
      <c r="H123" s="905"/>
      <c r="I123" s="926"/>
      <c r="J123" s="906"/>
      <c r="L123" s="755">
        <v>2008</v>
      </c>
      <c r="M123" s="755">
        <v>2008</v>
      </c>
    </row>
    <row r="124" spans="1:13">
      <c r="A124" s="756" t="str">
        <f t="shared" si="2"/>
        <v>Dividends</v>
      </c>
      <c r="B124" s="903" t="s">
        <v>931</v>
      </c>
      <c r="C124" s="904">
        <f>'Proventos (port)'!C125</f>
        <v>39549</v>
      </c>
      <c r="D124" s="904">
        <f>'Proventos (port)'!D125</f>
        <v>39556</v>
      </c>
      <c r="E124" s="926">
        <f>'Proventos (port)'!E125</f>
        <v>67000.019423035526</v>
      </c>
      <c r="F124" s="931">
        <f>'Proventos (port)'!F125</f>
        <v>0.44880599999999998</v>
      </c>
      <c r="G124" s="926"/>
      <c r="H124" s="905"/>
      <c r="I124" s="926"/>
      <c r="J124" s="906"/>
      <c r="L124" s="755">
        <v>2008</v>
      </c>
      <c r="M124" s="755">
        <v>2008</v>
      </c>
    </row>
    <row r="125" spans="1:13">
      <c r="A125" s="756" t="str">
        <f t="shared" si="2"/>
        <v>IOE</v>
      </c>
      <c r="B125" s="903" t="s">
        <v>930</v>
      </c>
      <c r="C125" s="904">
        <f>'Proventos (port)'!C126</f>
        <v>39539</v>
      </c>
      <c r="D125" s="904">
        <f>'Proventos (port)'!D126</f>
        <v>39556</v>
      </c>
      <c r="E125" s="926">
        <f>'Proventos (port)'!E126</f>
        <v>61530.962165416633</v>
      </c>
      <c r="F125" s="931">
        <f>'Proventos (port)'!F126</f>
        <v>0.41217100000000001</v>
      </c>
      <c r="G125" s="926"/>
      <c r="H125" s="905"/>
      <c r="I125" s="926"/>
      <c r="J125" s="906"/>
      <c r="L125" s="755">
        <v>2008</v>
      </c>
      <c r="M125" s="755">
        <v>2008</v>
      </c>
    </row>
    <row r="126" spans="1:13" ht="16" thickBot="1">
      <c r="A126" s="756"/>
      <c r="B126" s="903"/>
      <c r="C126" s="904"/>
      <c r="D126" s="904"/>
      <c r="E126" s="926"/>
      <c r="F126" s="931"/>
      <c r="G126" s="926"/>
      <c r="H126" s="905"/>
      <c r="I126" s="926"/>
      <c r="J126" s="906"/>
      <c r="L126" s="755"/>
      <c r="M126" s="755"/>
    </row>
    <row r="127" spans="1:13" ht="16" thickBot="1">
      <c r="A127" s="756" t="str">
        <f t="shared" si="2"/>
        <v>2007</v>
      </c>
      <c r="B127" s="907">
        <v>2007</v>
      </c>
      <c r="C127" s="185"/>
      <c r="D127" s="185"/>
      <c r="E127" s="927">
        <f>SUM(E128:E134)</f>
        <v>907495.96500854043</v>
      </c>
      <c r="F127" s="932">
        <f>SUM(F128:F134)</f>
        <v>6.0789480000000005</v>
      </c>
      <c r="G127" s="927">
        <v>855483</v>
      </c>
      <c r="H127" s="908">
        <f>E127/(G127)</f>
        <v>1.0607995308013607</v>
      </c>
      <c r="I127" s="927">
        <f>G127</f>
        <v>855483</v>
      </c>
      <c r="J127" s="909">
        <f>E127/I127</f>
        <v>1.0607995308013607</v>
      </c>
      <c r="L127" s="755"/>
      <c r="M127" s="755"/>
    </row>
    <row r="128" spans="1:13">
      <c r="A128" s="756" t="str">
        <f t="shared" si="2"/>
        <v>Dividends</v>
      </c>
      <c r="B128" s="910" t="s">
        <v>931</v>
      </c>
      <c r="C128" s="917">
        <f>'Proventos (port)'!C129</f>
        <v>39469</v>
      </c>
      <c r="D128" s="917">
        <f>'Proventos (port)'!D129</f>
        <v>39489</v>
      </c>
      <c r="E128" s="913">
        <f>'Proventos (port)'!E129</f>
        <v>170000.12503891392</v>
      </c>
      <c r="F128" s="933">
        <f>'Proventos (port)'!F129</f>
        <v>1.1387620000000001</v>
      </c>
      <c r="G128" s="913"/>
      <c r="H128" s="914"/>
      <c r="I128" s="913"/>
      <c r="J128" s="915"/>
      <c r="L128" s="755">
        <v>2008</v>
      </c>
      <c r="M128" s="755">
        <v>2007</v>
      </c>
    </row>
    <row r="129" spans="1:13">
      <c r="A129" s="756" t="str">
        <f t="shared" si="2"/>
        <v>IOE</v>
      </c>
      <c r="B129" s="910" t="s">
        <v>930</v>
      </c>
      <c r="C129" s="917">
        <f>'Proventos (port)'!C130</f>
        <v>39429</v>
      </c>
      <c r="D129" s="917">
        <f>'Proventos (port)'!D130</f>
        <v>39465</v>
      </c>
      <c r="E129" s="913">
        <f>'Proventos (port)'!E130</f>
        <v>39122.531985127716</v>
      </c>
      <c r="F129" s="933">
        <f>'Proventos (port)'!F130</f>
        <v>0.26206600000000002</v>
      </c>
      <c r="G129" s="913"/>
      <c r="H129" s="914"/>
      <c r="I129" s="913"/>
      <c r="J129" s="915"/>
      <c r="L129" s="755">
        <v>2008</v>
      </c>
      <c r="M129" s="755">
        <v>2007</v>
      </c>
    </row>
    <row r="130" spans="1:13">
      <c r="A130" s="756" t="str">
        <f t="shared" si="2"/>
        <v>IOE</v>
      </c>
      <c r="B130" s="910" t="s">
        <v>930</v>
      </c>
      <c r="C130" s="917">
        <f>'Proventos (port)'!C131</f>
        <v>39392</v>
      </c>
      <c r="D130" s="917">
        <f>'Proventos (port)'!D131</f>
        <v>39405</v>
      </c>
      <c r="E130" s="913">
        <f>'Proventos (port)'!E131</f>
        <v>199614.84242924183</v>
      </c>
      <c r="F130" s="933">
        <f>'Proventos (port)'!F131</f>
        <v>1.3371390000000001</v>
      </c>
      <c r="G130" s="913"/>
      <c r="H130" s="914"/>
      <c r="I130" s="913"/>
      <c r="J130" s="915"/>
      <c r="L130" s="755">
        <v>2007</v>
      </c>
      <c r="M130" s="755">
        <v>2007</v>
      </c>
    </row>
    <row r="131" spans="1:13">
      <c r="A131" s="756" t="str">
        <f t="shared" si="2"/>
        <v>Dividends</v>
      </c>
      <c r="B131" s="910" t="s">
        <v>931</v>
      </c>
      <c r="C131" s="917">
        <f>'Proventos (port)'!C132</f>
        <v>39357</v>
      </c>
      <c r="D131" s="917">
        <f>'Proventos (port)'!D132</f>
        <v>39405</v>
      </c>
      <c r="E131" s="913">
        <f>'Proventos (port)'!E132</f>
        <v>13347.127125206298</v>
      </c>
      <c r="F131" s="933">
        <f>'Proventos (port)'!F132</f>
        <v>8.9407E-2</v>
      </c>
      <c r="G131" s="913"/>
      <c r="H131" s="914"/>
      <c r="I131" s="913"/>
      <c r="J131" s="915"/>
      <c r="L131" s="755">
        <v>2007</v>
      </c>
      <c r="M131" s="755">
        <v>2007</v>
      </c>
    </row>
    <row r="132" spans="1:13">
      <c r="A132" s="756" t="str">
        <f t="shared" si="2"/>
        <v>Dividends</v>
      </c>
      <c r="B132" s="910" t="s">
        <v>931</v>
      </c>
      <c r="C132" s="917">
        <f>'Proventos (port)'!C133</f>
        <v>39357</v>
      </c>
      <c r="D132" s="917">
        <f>'Proventos (port)'!D133</f>
        <v>39372</v>
      </c>
      <c r="E132" s="913">
        <f>'Proventos (port)'!E133</f>
        <v>160164.33122219547</v>
      </c>
      <c r="F132" s="933">
        <f>'Proventos (port)'!F133</f>
        <v>1.0728759999999999</v>
      </c>
      <c r="G132" s="913"/>
      <c r="H132" s="914"/>
      <c r="I132" s="913"/>
      <c r="J132" s="915"/>
      <c r="L132" s="755">
        <v>2007</v>
      </c>
      <c r="M132" s="755">
        <v>2007</v>
      </c>
    </row>
    <row r="133" spans="1:13">
      <c r="A133" s="756" t="str">
        <f t="shared" si="2"/>
        <v>Dividends</v>
      </c>
      <c r="B133" s="910" t="s">
        <v>931</v>
      </c>
      <c r="C133" s="917">
        <f>'Proventos (port)'!C134</f>
        <v>39274</v>
      </c>
      <c r="D133" s="917">
        <f>'Proventos (port)'!D134</f>
        <v>39281</v>
      </c>
      <c r="E133" s="913">
        <f>'Proventos (port)'!E134</f>
        <v>240246.94468839827</v>
      </c>
      <c r="F133" s="933">
        <f>'Proventos (port)'!F134</f>
        <v>1.6093170000000001</v>
      </c>
      <c r="G133" s="913"/>
      <c r="H133" s="914"/>
      <c r="I133" s="913"/>
      <c r="J133" s="915"/>
      <c r="L133" s="755">
        <v>2007</v>
      </c>
      <c r="M133" s="755">
        <v>2007</v>
      </c>
    </row>
    <row r="134" spans="1:13">
      <c r="A134" s="756" t="str">
        <f t="shared" si="2"/>
        <v>Dividends</v>
      </c>
      <c r="B134" s="910" t="s">
        <v>931</v>
      </c>
      <c r="C134" s="917">
        <f>'Proventos (port)'!C135</f>
        <v>39161</v>
      </c>
      <c r="D134" s="917">
        <f>'Proventos (port)'!D135</f>
        <v>39168</v>
      </c>
      <c r="E134" s="913">
        <f>'Proventos (port)'!E135</f>
        <v>85000.062519456958</v>
      </c>
      <c r="F134" s="933">
        <f>'Proventos (port)'!F135</f>
        <v>0.56938100000000003</v>
      </c>
      <c r="G134" s="913"/>
      <c r="H134" s="914"/>
      <c r="I134" s="913"/>
      <c r="J134" s="915"/>
      <c r="L134" s="755">
        <v>2007</v>
      </c>
      <c r="M134" s="755">
        <v>2007</v>
      </c>
    </row>
    <row r="135" spans="1:13" ht="16" thickBot="1">
      <c r="A135" s="756"/>
      <c r="B135" s="910"/>
      <c r="C135" s="917"/>
      <c r="D135" s="917"/>
      <c r="E135" s="913"/>
      <c r="F135" s="933"/>
      <c r="G135" s="913"/>
      <c r="H135" s="914"/>
      <c r="I135" s="913"/>
      <c r="J135" s="915"/>
      <c r="L135" s="755"/>
      <c r="M135" s="755"/>
    </row>
    <row r="136" spans="1:13" ht="16" thickBot="1">
      <c r="A136" s="756" t="str">
        <f t="shared" si="2"/>
        <v>2006</v>
      </c>
      <c r="B136" s="907">
        <v>2006</v>
      </c>
      <c r="C136" s="185"/>
      <c r="D136" s="185"/>
      <c r="E136" s="927">
        <f>SUM(E137:E139)</f>
        <v>185075.52501443966</v>
      </c>
      <c r="F136" s="932">
        <f>SUM(F137:F139)</f>
        <v>1.239746</v>
      </c>
      <c r="G136" s="927">
        <v>117752</v>
      </c>
      <c r="H136" s="908">
        <f>E136/(G136)</f>
        <v>1.5717399705689896</v>
      </c>
      <c r="I136" s="927">
        <f>G136</f>
        <v>117752</v>
      </c>
      <c r="J136" s="909">
        <f>E136/I136</f>
        <v>1.5717399705689896</v>
      </c>
      <c r="L136" s="755"/>
      <c r="M136" s="755"/>
    </row>
    <row r="137" spans="1:13">
      <c r="A137" s="756" t="str">
        <f t="shared" si="2"/>
        <v>Dividends</v>
      </c>
      <c r="B137" s="903" t="s">
        <v>931</v>
      </c>
      <c r="C137" s="904">
        <f>'Proventos (port)'!C138</f>
        <v>39161</v>
      </c>
      <c r="D137" s="904">
        <f>'Proventos (port)'!D138</f>
        <v>39168</v>
      </c>
      <c r="E137" s="926">
        <f>'Proventos (port)'!E138</f>
        <v>60598.527836739471</v>
      </c>
      <c r="F137" s="931">
        <f>'Proventos (port)'!F138</f>
        <v>0.40592499999999998</v>
      </c>
      <c r="G137" s="926"/>
      <c r="H137" s="905"/>
      <c r="I137" s="926"/>
      <c r="J137" s="906"/>
      <c r="L137" s="755">
        <v>2007</v>
      </c>
      <c r="M137" s="755">
        <v>2006</v>
      </c>
    </row>
    <row r="138" spans="1:13">
      <c r="A138" s="756" t="str">
        <f t="shared" si="2"/>
        <v>IOE</v>
      </c>
      <c r="B138" s="903" t="s">
        <v>930</v>
      </c>
      <c r="C138" s="904">
        <f>'Proventos (port)'!C139</f>
        <v>38863</v>
      </c>
      <c r="D138" s="904">
        <f>'Proventos (port)'!D139</f>
        <v>39168</v>
      </c>
      <c r="E138" s="926">
        <f>'Proventos (port)'!E139</f>
        <v>27177.042053637368</v>
      </c>
      <c r="F138" s="931">
        <f>'Proventos (port)'!F139</f>
        <v>0.18204799999999999</v>
      </c>
      <c r="G138" s="926"/>
      <c r="H138" s="905"/>
      <c r="I138" s="926"/>
      <c r="J138" s="906"/>
      <c r="L138" s="755">
        <v>2007</v>
      </c>
      <c r="M138" s="755">
        <v>2006</v>
      </c>
    </row>
    <row r="139" spans="1:13">
      <c r="A139" s="756" t="str">
        <f t="shared" si="2"/>
        <v>Dividends</v>
      </c>
      <c r="B139" s="903" t="s">
        <v>931</v>
      </c>
      <c r="C139" s="904">
        <f>'Proventos (port)'!C140</f>
        <v>38828</v>
      </c>
      <c r="D139" s="904">
        <f>'Proventos (port)'!D140</f>
        <v>38887</v>
      </c>
      <c r="E139" s="926">
        <f>'Proventos (port)'!E140</f>
        <v>97299.955124062821</v>
      </c>
      <c r="F139" s="931">
        <f>'Proventos (port)'!F140</f>
        <v>0.65177300000000005</v>
      </c>
      <c r="G139" s="926"/>
      <c r="H139" s="905"/>
      <c r="I139" s="926"/>
      <c r="J139" s="906"/>
      <c r="L139" s="755">
        <v>2006</v>
      </c>
      <c r="M139" s="755">
        <v>2006</v>
      </c>
    </row>
    <row r="140" spans="1:13" ht="16" thickBot="1">
      <c r="A140" s="756"/>
      <c r="B140" s="903"/>
      <c r="C140" s="904"/>
      <c r="D140" s="904"/>
      <c r="E140" s="926"/>
      <c r="F140" s="931"/>
      <c r="G140" s="926"/>
      <c r="H140" s="905"/>
      <c r="I140" s="926"/>
      <c r="J140" s="906"/>
      <c r="L140" s="755"/>
      <c r="M140" s="755"/>
    </row>
    <row r="141" spans="1:13" ht="16" thickBot="1">
      <c r="A141" s="756" t="str">
        <f t="shared" si="2"/>
        <v>2005</v>
      </c>
      <c r="B141" s="907">
        <v>2005</v>
      </c>
      <c r="C141" s="185"/>
      <c r="D141" s="185"/>
      <c r="E141" s="927">
        <f>SUM(E142:E144)</f>
        <v>239353.77232392895</v>
      </c>
      <c r="F141" s="932">
        <f>SUM(F142:F144)</f>
        <v>1.603334</v>
      </c>
      <c r="G141" s="927">
        <v>468277</v>
      </c>
      <c r="H141" s="908">
        <f>E141/(G141)</f>
        <v>0.51113715242031732</v>
      </c>
      <c r="I141" s="927">
        <f>G141</f>
        <v>468277</v>
      </c>
      <c r="J141" s="909">
        <f>E141/I141</f>
        <v>0.51113715242031732</v>
      </c>
      <c r="L141" s="755"/>
      <c r="M141" s="755"/>
    </row>
    <row r="142" spans="1:13">
      <c r="A142" s="756" t="str">
        <f t="shared" si="2"/>
        <v>IOE</v>
      </c>
      <c r="B142" s="910" t="s">
        <v>930</v>
      </c>
      <c r="C142" s="917">
        <f>'Proventos (port)'!C143</f>
        <v>38715</v>
      </c>
      <c r="D142" s="917">
        <f>'Proventos (port)'!D143</f>
        <v>38730</v>
      </c>
      <c r="E142" s="913">
        <f>'Proventos (port)'!E143</f>
        <v>89999.91691203705</v>
      </c>
      <c r="F142" s="933">
        <f>'Proventos (port)'!F143</f>
        <v>0.60287299999999999</v>
      </c>
      <c r="G142" s="913"/>
      <c r="H142" s="914"/>
      <c r="I142" s="913"/>
      <c r="J142" s="915"/>
      <c r="L142" s="755">
        <v>2006</v>
      </c>
      <c r="M142" s="755">
        <v>2005</v>
      </c>
    </row>
    <row r="143" spans="1:13">
      <c r="A143" s="756" t="str">
        <f t="shared" si="2"/>
        <v>IOE</v>
      </c>
      <c r="B143" s="910" t="s">
        <v>930</v>
      </c>
      <c r="C143" s="917">
        <f>'Proventos (port)'!C144</f>
        <v>38618</v>
      </c>
      <c r="D143" s="917">
        <f>'Proventos (port)'!D144</f>
        <v>38632</v>
      </c>
      <c r="E143" s="913">
        <f>'Proventos (port)'!E144</f>
        <v>94999.92058965216</v>
      </c>
      <c r="F143" s="933">
        <f>'Proventos (port)'!F144</f>
        <v>0.63636599999999999</v>
      </c>
      <c r="G143" s="913"/>
      <c r="H143" s="914"/>
      <c r="I143" s="913"/>
      <c r="J143" s="915"/>
      <c r="L143" s="755">
        <v>2005</v>
      </c>
      <c r="M143" s="755">
        <v>2005</v>
      </c>
    </row>
    <row r="144" spans="1:13">
      <c r="A144" s="756" t="str">
        <f t="shared" si="2"/>
        <v>IOE</v>
      </c>
      <c r="B144" s="910" t="s">
        <v>930</v>
      </c>
      <c r="C144" s="917">
        <f>'Proventos (port)'!C145</f>
        <v>38527</v>
      </c>
      <c r="D144" s="917">
        <f>'Proventos (port)'!D145</f>
        <v>38687</v>
      </c>
      <c r="E144" s="913">
        <f>'Proventos (port)'!E145</f>
        <v>54353.934822239724</v>
      </c>
      <c r="F144" s="933">
        <f>'Proventos (port)'!F145</f>
        <v>0.364095</v>
      </c>
      <c r="G144" s="913"/>
      <c r="H144" s="914"/>
      <c r="I144" s="913"/>
      <c r="J144" s="915"/>
      <c r="L144" s="755">
        <v>2005</v>
      </c>
      <c r="M144" s="755">
        <v>2005</v>
      </c>
    </row>
    <row r="145" spans="1:13" ht="16" thickBot="1">
      <c r="A145" s="756"/>
      <c r="B145" s="910"/>
      <c r="C145" s="917"/>
      <c r="D145" s="917"/>
      <c r="E145" s="913"/>
      <c r="F145" s="933"/>
      <c r="G145" s="913"/>
      <c r="H145" s="914"/>
      <c r="I145" s="913"/>
      <c r="J145" s="915"/>
      <c r="L145" s="755"/>
      <c r="M145" s="755"/>
    </row>
    <row r="146" spans="1:13" ht="16" thickBot="1">
      <c r="A146" s="756" t="str">
        <f t="shared" si="2"/>
        <v>2004</v>
      </c>
      <c r="B146" s="907">
        <v>2004</v>
      </c>
      <c r="C146" s="185"/>
      <c r="D146" s="185"/>
      <c r="E146" s="927">
        <f>SUM(E147)</f>
        <v>74999.995450212722</v>
      </c>
      <c r="F146" s="932">
        <f>SUM(F147)</f>
        <v>0.50239460000000002</v>
      </c>
      <c r="G146" s="927">
        <v>348778</v>
      </c>
      <c r="H146" s="908">
        <f>E146/(G146)</f>
        <v>0.21503648581680243</v>
      </c>
      <c r="I146" s="927">
        <f>G146</f>
        <v>348778</v>
      </c>
      <c r="J146" s="909">
        <f>E146/I146</f>
        <v>0.21503648581680243</v>
      </c>
      <c r="L146" s="755"/>
      <c r="M146" s="755"/>
    </row>
    <row r="147" spans="1:13">
      <c r="A147" s="756" t="str">
        <f t="shared" si="2"/>
        <v>IOE</v>
      </c>
      <c r="B147" s="903" t="s">
        <v>930</v>
      </c>
      <c r="C147" s="904">
        <f>'Proventos (port)'!C148</f>
        <v>38324</v>
      </c>
      <c r="D147" s="904">
        <f>'Proventos (port)'!D148</f>
        <v>38526</v>
      </c>
      <c r="E147" s="926">
        <f>'Proventos (port)'!E148</f>
        <v>74999.995450212722</v>
      </c>
      <c r="F147" s="931">
        <f>'Proventos (port)'!F148</f>
        <v>0.50239460000000002</v>
      </c>
      <c r="G147" s="926"/>
      <c r="H147" s="905"/>
      <c r="I147" s="926"/>
      <c r="J147" s="906"/>
      <c r="L147" s="755">
        <v>2005</v>
      </c>
      <c r="M147" s="755">
        <v>2004</v>
      </c>
    </row>
    <row r="148" spans="1:13" ht="16" thickBot="1">
      <c r="A148" s="756"/>
      <c r="B148" s="903"/>
      <c r="C148" s="904"/>
      <c r="D148" s="904"/>
      <c r="E148" s="926"/>
      <c r="F148" s="931"/>
      <c r="G148" s="926"/>
      <c r="H148" s="905"/>
      <c r="I148" s="926"/>
      <c r="J148" s="906"/>
      <c r="L148" s="755"/>
      <c r="M148" s="755"/>
    </row>
    <row r="149" spans="1:13" ht="16" thickBot="1">
      <c r="A149" s="756" t="str">
        <f t="shared" si="2"/>
        <v>2003</v>
      </c>
      <c r="B149" s="907">
        <v>2003</v>
      </c>
      <c r="C149" s="185"/>
      <c r="D149" s="185"/>
      <c r="E149" s="927">
        <f>SUM(E150)</f>
        <v>147248.99613225434</v>
      </c>
      <c r="F149" s="932">
        <f>SUM(F150)</f>
        <v>0.98636140000000005</v>
      </c>
      <c r="G149" s="927">
        <v>222376</v>
      </c>
      <c r="H149" s="908">
        <f>E149/(G149)</f>
        <v>0.66216226630686015</v>
      </c>
      <c r="I149" s="927">
        <f>G149</f>
        <v>222376</v>
      </c>
      <c r="J149" s="909">
        <f>E149/I149</f>
        <v>0.66216226630686015</v>
      </c>
      <c r="L149" s="755"/>
      <c r="M149" s="755"/>
    </row>
    <row r="150" spans="1:13">
      <c r="A150" s="756" t="str">
        <f t="shared" si="2"/>
        <v>IOE</v>
      </c>
      <c r="B150" s="910" t="s">
        <v>930</v>
      </c>
      <c r="C150" s="917">
        <f>'Proventos (port)'!C151</f>
        <v>37883</v>
      </c>
      <c r="D150" s="917">
        <f>'Proventos (port)'!D151</f>
        <v>38159</v>
      </c>
      <c r="E150" s="913">
        <f>'Proventos (port)'!E151</f>
        <v>147248.99613225434</v>
      </c>
      <c r="F150" s="933">
        <f>'Proventos (port)'!F151</f>
        <v>0.98636140000000005</v>
      </c>
      <c r="G150" s="913"/>
      <c r="H150" s="914"/>
      <c r="I150" s="913"/>
      <c r="J150" s="915"/>
      <c r="L150" s="755">
        <v>2004</v>
      </c>
      <c r="M150" s="755">
        <v>2003</v>
      </c>
    </row>
    <row r="151" spans="1:13" ht="16" thickBot="1">
      <c r="A151" s="756"/>
      <c r="B151" s="922"/>
      <c r="C151" s="923"/>
      <c r="D151" s="924"/>
      <c r="E151" s="913"/>
      <c r="F151" s="933"/>
      <c r="G151" s="913"/>
      <c r="H151" s="914"/>
      <c r="I151" s="913"/>
      <c r="J151" s="915"/>
      <c r="L151" s="755"/>
      <c r="M151" s="755"/>
    </row>
    <row r="152" spans="1:13" ht="14.5" customHeight="1" thickBot="1">
      <c r="A152" s="756" t="str">
        <f t="shared" si="2"/>
        <v>2002</v>
      </c>
      <c r="B152" s="907">
        <v>2002</v>
      </c>
      <c r="C152" s="185"/>
      <c r="D152" s="185"/>
      <c r="E152" s="927">
        <f>SUM(E153:E156)</f>
        <v>149134.83933702763</v>
      </c>
      <c r="F152" s="932">
        <f>SUM(F153:F156)</f>
        <v>0.99899389999999988</v>
      </c>
      <c r="G152" s="927">
        <v>168137</v>
      </c>
      <c r="H152" s="908">
        <f>E152/(G152)</f>
        <v>0.88698406262171703</v>
      </c>
      <c r="I152" s="927">
        <f>G152</f>
        <v>168137</v>
      </c>
      <c r="J152" s="909">
        <f>E152/I152</f>
        <v>0.88698406262171703</v>
      </c>
      <c r="L152" s="755"/>
      <c r="M152" s="755"/>
    </row>
    <row r="153" spans="1:13">
      <c r="A153" s="756" t="str">
        <f t="shared" si="2"/>
        <v>Dividends</v>
      </c>
      <c r="B153" s="903" t="s">
        <v>931</v>
      </c>
      <c r="C153" s="904">
        <f>'Proventos (port)'!C154</f>
        <v>37737</v>
      </c>
      <c r="D153" s="904">
        <f>'Proventos (port)'!D154</f>
        <v>37796</v>
      </c>
      <c r="E153" s="926">
        <f>'Proventos (port)'!E154</f>
        <v>12782.068339187104</v>
      </c>
      <c r="F153" s="931">
        <f>'Proventos (port)'!F154</f>
        <v>8.5621900000000001E-2</v>
      </c>
      <c r="G153" s="926"/>
      <c r="H153" s="905"/>
      <c r="I153" s="926"/>
      <c r="J153" s="906"/>
      <c r="L153" s="755">
        <v>2003</v>
      </c>
      <c r="M153" s="755">
        <v>2002</v>
      </c>
    </row>
    <row r="154" spans="1:13">
      <c r="A154" s="756" t="str">
        <f t="shared" si="2"/>
        <v>IOE</v>
      </c>
      <c r="B154" s="903" t="s">
        <v>930</v>
      </c>
      <c r="C154" s="904">
        <f>'Proventos (port)'!C155</f>
        <v>37618</v>
      </c>
      <c r="D154" s="904">
        <f>'Proventos (port)'!D155</f>
        <v>37666</v>
      </c>
      <c r="E154" s="926">
        <f>'Proventos (port)'!E155</f>
        <v>49999.88749111614</v>
      </c>
      <c r="F154" s="931">
        <f>'Proventos (port)'!F155</f>
        <v>0.33492899999999998</v>
      </c>
      <c r="G154" s="926"/>
      <c r="H154" s="905"/>
      <c r="I154" s="926"/>
      <c r="J154" s="906"/>
      <c r="L154" s="755">
        <v>2003</v>
      </c>
      <c r="M154" s="755">
        <v>2002</v>
      </c>
    </row>
    <row r="155" spans="1:13">
      <c r="A155" s="756" t="str">
        <f t="shared" si="2"/>
        <v>IOE</v>
      </c>
      <c r="B155" s="903" t="s">
        <v>930</v>
      </c>
      <c r="C155" s="904">
        <f>'Proventos (port)'!C156</f>
        <v>37533</v>
      </c>
      <c r="D155" s="904">
        <f>'Proventos (port)'!D156</f>
        <v>37582</v>
      </c>
      <c r="E155" s="926">
        <f>'Proventos (port)'!E156</f>
        <v>31999.993679729734</v>
      </c>
      <c r="F155" s="931">
        <f>'Proventos (port)'!F156</f>
        <v>0.21435499999999999</v>
      </c>
      <c r="G155" s="926"/>
      <c r="H155" s="905"/>
      <c r="I155" s="926"/>
      <c r="J155" s="906"/>
      <c r="L155" s="755">
        <v>2002</v>
      </c>
      <c r="M155" s="755">
        <v>2002</v>
      </c>
    </row>
    <row r="156" spans="1:13">
      <c r="A156" s="756" t="str">
        <f t="shared" si="2"/>
        <v>IOE</v>
      </c>
      <c r="B156" s="903" t="s">
        <v>930</v>
      </c>
      <c r="C156" s="904">
        <f>'Proventos (port)'!C157</f>
        <v>37442</v>
      </c>
      <c r="D156" s="904">
        <f>'Proventos (port)'!D157</f>
        <v>37491</v>
      </c>
      <c r="E156" s="926">
        <f>'Proventos (port)'!E157</f>
        <v>54352.889826994666</v>
      </c>
      <c r="F156" s="931">
        <f>'Proventos (port)'!F157</f>
        <v>0.36408800000000002</v>
      </c>
      <c r="G156" s="926"/>
      <c r="H156" s="905"/>
      <c r="I156" s="926"/>
      <c r="J156" s="906"/>
      <c r="L156" s="755">
        <v>2002</v>
      </c>
      <c r="M156" s="755">
        <v>2002</v>
      </c>
    </row>
    <row r="157" spans="1:13">
      <c r="A157" s="756"/>
      <c r="B157" s="969"/>
      <c r="C157" s="970"/>
      <c r="D157" s="970"/>
      <c r="E157" s="971"/>
      <c r="F157" s="972"/>
      <c r="G157" s="971"/>
      <c r="H157" s="973"/>
      <c r="I157" s="971"/>
      <c r="J157" s="974"/>
      <c r="L157" s="755"/>
      <c r="M157" s="755"/>
    </row>
    <row r="158" spans="1:13">
      <c r="B158" s="767" t="s">
        <v>934</v>
      </c>
      <c r="C158" s="768"/>
      <c r="D158" s="768"/>
      <c r="E158" s="929"/>
      <c r="F158" s="936"/>
      <c r="G158" s="929"/>
      <c r="H158" s="768"/>
      <c r="I158" s="929"/>
      <c r="J158" s="768"/>
    </row>
    <row r="159" spans="1:13">
      <c r="B159" s="767" t="s">
        <v>935</v>
      </c>
    </row>
    <row r="160" spans="1:13">
      <c r="B160" s="767" t="s">
        <v>894</v>
      </c>
    </row>
  </sheetData>
  <mergeCells count="1">
    <mergeCell ref="B1:B4"/>
  </mergeCells>
  <hyperlinks>
    <hyperlink ref="F2" location="Menu!A1" display="→Menu←" xr:uid="{151AEA93-DF24-403C-B9C8-32889509DFD6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FC61-A742-4DF4-AAC5-56E64C970EC7}">
  <sheetPr codeName="Planilha45"/>
  <dimension ref="A1:AC33"/>
  <sheetViews>
    <sheetView showGridLines="0" zoomScale="80" zoomScaleNormal="80" workbookViewId="0">
      <pane xSplit="1" ySplit="7" topLeftCell="B8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0" defaultRowHeight="12.5"/>
  <cols>
    <col min="1" max="1" width="2.1796875" style="213" customWidth="1"/>
    <col min="2" max="2" width="22.453125" style="213" customWidth="1"/>
    <col min="3" max="6" width="14.1796875" style="213" customWidth="1"/>
    <col min="7" max="7" width="14.1796875" style="214" customWidth="1"/>
    <col min="8" max="8" width="14.1796875" style="947" customWidth="1"/>
    <col min="9" max="9" width="16.453125" style="214" customWidth="1"/>
    <col min="10" max="11" width="8.81640625" style="213" customWidth="1"/>
    <col min="12" max="29" width="0" style="213" hidden="1" customWidth="1"/>
    <col min="30" max="16384" width="8.81640625" style="213" hidden="1"/>
  </cols>
  <sheetData>
    <row r="1" spans="1:25" s="366" customFormat="1" ht="3.65" customHeight="1" thickBot="1">
      <c r="C1" s="367"/>
      <c r="D1" s="367"/>
      <c r="E1" s="367"/>
      <c r="F1" s="367"/>
      <c r="G1" s="367"/>
      <c r="H1" s="940"/>
      <c r="I1" s="367"/>
      <c r="J1" s="367"/>
    </row>
    <row r="2" spans="1:25" s="208" customFormat="1" ht="14">
      <c r="A2" s="210"/>
      <c r="B2" s="1488" t="e" vm="1">
        <v>#VALUE!</v>
      </c>
      <c r="C2" s="230"/>
      <c r="D2" s="230"/>
      <c r="E2" s="230"/>
      <c r="F2" s="230"/>
      <c r="G2" s="230"/>
      <c r="H2" s="941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3"/>
    </row>
    <row r="3" spans="1:25" s="208" customFormat="1" ht="14">
      <c r="A3" s="210"/>
      <c r="B3" s="1489"/>
      <c r="C3" s="234" t="s">
        <v>775</v>
      </c>
      <c r="D3" s="241">
        <f>Menu!$D$3</f>
        <v>46203</v>
      </c>
      <c r="E3" s="234"/>
      <c r="F3" s="942" t="s">
        <v>989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5"/>
    </row>
    <row r="4" spans="1:25" s="208" customFormat="1" ht="14">
      <c r="A4" s="210"/>
      <c r="B4" s="1489"/>
      <c r="C4" s="234" t="s">
        <v>830</v>
      </c>
      <c r="D4" s="242" t="str">
        <f>Menu!$D$4</f>
        <v>2T26</v>
      </c>
      <c r="E4" s="234"/>
      <c r="F4" s="234"/>
      <c r="G4" s="236"/>
      <c r="H4" s="943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5"/>
    </row>
    <row r="5" spans="1:25" s="208" customFormat="1" ht="16" thickBot="1">
      <c r="A5" s="210"/>
      <c r="B5" s="1490"/>
      <c r="C5" s="237"/>
      <c r="D5" s="237"/>
      <c r="E5" s="237"/>
      <c r="F5" s="237"/>
      <c r="G5" s="237"/>
      <c r="H5" s="944"/>
      <c r="I5" s="238"/>
      <c r="J5" s="238"/>
      <c r="K5" s="254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9"/>
    </row>
    <row r="6" spans="1:25" s="366" customFormat="1" ht="17.5">
      <c r="H6" s="945"/>
    </row>
    <row r="7" spans="1:25" s="366" customFormat="1" ht="15" customHeight="1">
      <c r="B7" s="368"/>
      <c r="C7" s="369"/>
      <c r="D7" s="369"/>
      <c r="E7" s="369"/>
      <c r="F7" s="369"/>
      <c r="G7" s="369"/>
      <c r="H7" s="946"/>
      <c r="I7" s="369"/>
      <c r="J7" s="369"/>
    </row>
    <row r="8" spans="1:25" ht="14.5">
      <c r="H8"/>
      <c r="I8"/>
    </row>
    <row r="9" spans="1:25" ht="15.5">
      <c r="B9" s="355" t="s">
        <v>1608</v>
      </c>
      <c r="C9" s="355" t="s">
        <v>1591</v>
      </c>
      <c r="D9" s="355" t="s">
        <v>1592</v>
      </c>
      <c r="E9" s="355" t="s">
        <v>1593</v>
      </c>
      <c r="H9"/>
      <c r="I9"/>
    </row>
    <row r="10" spans="1:25" ht="15.5">
      <c r="B10" s="1323" t="s">
        <v>1594</v>
      </c>
      <c r="C10" s="1324">
        <v>0.84</v>
      </c>
      <c r="D10" s="1324">
        <v>0.72</v>
      </c>
      <c r="E10" s="1324">
        <v>2.29</v>
      </c>
      <c r="H10"/>
      <c r="I10"/>
    </row>
    <row r="11" spans="1:25" ht="15.5">
      <c r="B11" s="939" t="s">
        <v>1595</v>
      </c>
      <c r="C11" s="939">
        <v>4</v>
      </c>
      <c r="D11" s="939">
        <v>5</v>
      </c>
      <c r="E11" s="939">
        <v>9</v>
      </c>
      <c r="H11"/>
      <c r="I11"/>
    </row>
    <row r="12" spans="1:25" ht="15.5">
      <c r="B12" s="1325" t="s">
        <v>1596</v>
      </c>
      <c r="C12" s="1325">
        <v>5.4999999999999997E-3</v>
      </c>
      <c r="D12" s="1325">
        <v>6.0000000000000001E-3</v>
      </c>
      <c r="E12" s="1325">
        <v>8.3999999999999995E-3</v>
      </c>
    </row>
    <row r="14" spans="1:25" ht="15.5">
      <c r="B14" s="1550" t="s">
        <v>1607</v>
      </c>
      <c r="C14" s="1550" t="s">
        <v>1597</v>
      </c>
      <c r="D14" s="1550" t="s">
        <v>1598</v>
      </c>
      <c r="E14" s="355" t="s">
        <v>1599</v>
      </c>
      <c r="F14" s="355" t="s">
        <v>1599</v>
      </c>
      <c r="G14" s="355" t="s">
        <v>1599</v>
      </c>
      <c r="H14" s="1552" t="s">
        <v>1603</v>
      </c>
    </row>
    <row r="15" spans="1:25" ht="16.5" customHeight="1">
      <c r="B15" s="1641"/>
      <c r="C15" s="1641"/>
      <c r="D15" s="1641"/>
      <c r="E15" s="355" t="s">
        <v>1600</v>
      </c>
      <c r="F15" s="355" t="s">
        <v>1601</v>
      </c>
      <c r="G15" s="355" t="s">
        <v>1602</v>
      </c>
      <c r="H15" s="1640"/>
    </row>
    <row r="16" spans="1:25" ht="15.5">
      <c r="B16" s="1323" t="s">
        <v>1605</v>
      </c>
      <c r="C16" s="1324">
        <v>0.8</v>
      </c>
      <c r="D16" s="1324">
        <v>0.55000000000000004</v>
      </c>
      <c r="E16" s="1324">
        <v>0.68500000000000005</v>
      </c>
      <c r="F16" s="1324">
        <v>0.51200000000000001</v>
      </c>
      <c r="G16" s="1324">
        <v>0.13</v>
      </c>
      <c r="H16" s="1324">
        <v>1</v>
      </c>
    </row>
    <row r="17" spans="1:12" ht="15.5">
      <c r="B17" s="1322" t="s">
        <v>1604</v>
      </c>
      <c r="C17" s="1326">
        <v>2028</v>
      </c>
      <c r="D17" s="1326">
        <v>2030</v>
      </c>
      <c r="E17" s="1326">
        <v>2029</v>
      </c>
      <c r="F17" s="1326">
        <v>2031</v>
      </c>
      <c r="G17" s="1326">
        <v>2034</v>
      </c>
      <c r="H17" s="1326">
        <v>2031</v>
      </c>
    </row>
    <row r="18" spans="1:12" ht="15.5">
      <c r="B18" s="1323" t="s">
        <v>1606</v>
      </c>
      <c r="C18" s="1325">
        <v>2.8299999999999999E-2</v>
      </c>
      <c r="D18" s="1325">
        <v>1.4999999999999999E-2</v>
      </c>
      <c r="E18" s="1325">
        <v>7.3000000000000001E-3</v>
      </c>
      <c r="F18" s="1325">
        <v>8.0000000000000002E-3</v>
      </c>
      <c r="G18" s="1325">
        <v>9.7000000000000003E-3</v>
      </c>
      <c r="H18" s="1325">
        <v>8.0000000000000002E-3</v>
      </c>
    </row>
    <row r="19" spans="1:12" ht="15.5">
      <c r="B19" s="1343"/>
      <c r="C19" s="1344"/>
      <c r="D19" s="1344"/>
      <c r="E19" s="1344"/>
      <c r="F19" s="1344"/>
      <c r="G19" s="1344"/>
      <c r="H19" s="1344"/>
    </row>
    <row r="20" spans="1:12" ht="14">
      <c r="A20" s="208"/>
      <c r="B20" s="211" t="s">
        <v>792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851"/>
    </row>
    <row r="21" spans="1:12" ht="14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65"/>
    </row>
    <row r="22" spans="1:12" ht="15.5">
      <c r="B22" s="355" t="s">
        <v>1641</v>
      </c>
      <c r="C22" s="355" t="s">
        <v>1635</v>
      </c>
      <c r="D22" s="355" t="s">
        <v>1634</v>
      </c>
      <c r="E22" s="355" t="s">
        <v>1633</v>
      </c>
      <c r="H22"/>
    </row>
    <row r="23" spans="1:12" ht="15.5">
      <c r="B23" s="1323" t="s">
        <v>1631</v>
      </c>
      <c r="C23" s="1324">
        <v>0.84</v>
      </c>
      <c r="D23" s="1324">
        <v>0.72</v>
      </c>
      <c r="E23" s="1324">
        <v>2.29</v>
      </c>
      <c r="H23"/>
    </row>
    <row r="24" spans="1:12" ht="15.5">
      <c r="B24" s="939" t="s">
        <v>1663</v>
      </c>
      <c r="C24" s="939">
        <v>4</v>
      </c>
      <c r="D24" s="939">
        <v>5</v>
      </c>
      <c r="E24" s="939">
        <v>9</v>
      </c>
      <c r="H24"/>
    </row>
    <row r="25" spans="1:12" ht="15.5">
      <c r="B25" s="1325" t="s">
        <v>1632</v>
      </c>
      <c r="C25" s="1325">
        <v>5.4999999999999997E-3</v>
      </c>
      <c r="D25" s="1325">
        <v>6.0000000000000001E-3</v>
      </c>
      <c r="E25" s="1325">
        <v>8.3999999999999995E-3</v>
      </c>
    </row>
    <row r="29" spans="1:12" ht="31">
      <c r="B29" s="1550" t="s">
        <v>1636</v>
      </c>
      <c r="C29" s="1550" t="s">
        <v>1640</v>
      </c>
      <c r="D29" s="1550" t="s">
        <v>1642</v>
      </c>
      <c r="E29" s="355" t="s">
        <v>1643</v>
      </c>
      <c r="F29" s="355" t="s">
        <v>1643</v>
      </c>
      <c r="G29" s="355" t="s">
        <v>1643</v>
      </c>
      <c r="H29" s="1552" t="s">
        <v>1644</v>
      </c>
    </row>
    <row r="30" spans="1:12" ht="15.5">
      <c r="B30" s="1641"/>
      <c r="C30" s="1641"/>
      <c r="D30" s="1641"/>
      <c r="E30" s="355" t="s">
        <v>1637</v>
      </c>
      <c r="F30" s="355" t="s">
        <v>1638</v>
      </c>
      <c r="G30" s="355" t="s">
        <v>1639</v>
      </c>
      <c r="H30" s="1640"/>
    </row>
    <row r="31" spans="1:12" ht="15.5">
      <c r="B31" s="1323" t="s">
        <v>1631</v>
      </c>
      <c r="C31" s="1324">
        <v>0.8</v>
      </c>
      <c r="D31" s="1324">
        <v>0.55000000000000004</v>
      </c>
      <c r="E31" s="1324">
        <v>0.68500000000000005</v>
      </c>
      <c r="F31" s="1324">
        <v>0.51200000000000001</v>
      </c>
      <c r="G31" s="1324">
        <v>0.13</v>
      </c>
      <c r="H31" s="1324">
        <v>1</v>
      </c>
    </row>
    <row r="32" spans="1:12" ht="15.5">
      <c r="B32" s="939" t="s">
        <v>1664</v>
      </c>
      <c r="C32" s="1326">
        <v>2028</v>
      </c>
      <c r="D32" s="1326">
        <v>2030</v>
      </c>
      <c r="E32" s="1326">
        <v>2029</v>
      </c>
      <c r="F32" s="1326">
        <v>2031</v>
      </c>
      <c r="G32" s="1326">
        <v>2034</v>
      </c>
      <c r="H32" s="1326">
        <v>2031</v>
      </c>
    </row>
    <row r="33" spans="2:8" ht="15.5">
      <c r="B33" s="1325" t="s">
        <v>1632</v>
      </c>
      <c r="C33" s="1325">
        <v>2.8299999999999999E-2</v>
      </c>
      <c r="D33" s="1325">
        <v>1.4999999999999999E-2</v>
      </c>
      <c r="E33" s="1325">
        <v>7.3000000000000001E-3</v>
      </c>
      <c r="F33" s="1325">
        <v>8.0000000000000002E-3</v>
      </c>
      <c r="G33" s="1325">
        <v>9.7000000000000003E-3</v>
      </c>
      <c r="H33" s="1325">
        <v>8.0000000000000002E-3</v>
      </c>
    </row>
  </sheetData>
  <mergeCells count="9">
    <mergeCell ref="B2:B5"/>
    <mergeCell ref="B29:B30"/>
    <mergeCell ref="C29:C30"/>
    <mergeCell ref="D29:D30"/>
    <mergeCell ref="H29:H30"/>
    <mergeCell ref="B14:B15"/>
    <mergeCell ref="C14:C15"/>
    <mergeCell ref="D14:D15"/>
    <mergeCell ref="H14:H15"/>
  </mergeCells>
  <hyperlinks>
    <hyperlink ref="F3" location="Menu!A1" display="→Menu←" xr:uid="{CB54E3E2-71E9-4573-8032-C78AFCB0245C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0586-402B-4085-B81A-C522D9F26F1C}">
  <sheetPr codeName="Planilha5">
    <tabColor theme="4" tint="0.79998168889431442"/>
  </sheetPr>
  <dimension ref="A1:Y87"/>
  <sheetViews>
    <sheetView showGridLines="0" zoomScale="70" zoomScaleNormal="70" workbookViewId="0">
      <selection activeCell="K17" sqref="K17"/>
    </sheetView>
  </sheetViews>
  <sheetFormatPr defaultColWidth="0" defaultRowHeight="0" customHeight="1" zeroHeight="1" outlineLevelRow="1" outlineLevelCol="1"/>
  <cols>
    <col min="1" max="1" width="2" style="2" customWidth="1"/>
    <col min="2" max="2" width="52.453125" style="2" customWidth="1"/>
    <col min="3" max="5" width="10.1796875" style="2" customWidth="1"/>
    <col min="6" max="8" width="10.1796875" style="2" customWidth="1" outlineLevel="1"/>
    <col min="9" max="9" width="9.453125" style="2" customWidth="1"/>
    <col min="10" max="10" width="11.453125" style="2" customWidth="1"/>
    <col min="11" max="11" width="7.26953125" style="2" bestFit="1" customWidth="1"/>
    <col min="12" max="12" width="10" style="2" bestFit="1" customWidth="1"/>
    <col min="13" max="13" width="13.6328125" style="2" customWidth="1"/>
    <col min="14" max="14" width="10.90625" style="2" customWidth="1"/>
    <col min="15" max="15" width="12.453125" style="2" customWidth="1"/>
    <col min="16" max="16" width="3.1796875" style="2" customWidth="1"/>
    <col min="17" max="17" width="54.08984375" style="2" customWidth="1"/>
    <col min="18" max="18" width="10.81640625" style="2" customWidth="1"/>
    <col min="19" max="19" width="14.453125" style="2" bestFit="1" customWidth="1"/>
    <col min="20" max="20" width="10.81640625" style="2" customWidth="1"/>
    <col min="21" max="21" width="5.1796875" style="2" customWidth="1"/>
    <col min="22" max="22" width="10.81640625" style="3" customWidth="1"/>
    <col min="23" max="25" width="8.81640625" style="2" customWidth="1"/>
    <col min="26" max="16384" width="8.81640625" style="2" hidden="1"/>
  </cols>
  <sheetData>
    <row r="1" spans="1:24" ht="3.65" customHeight="1" thickBot="1"/>
    <row r="2" spans="1:24" s="208" customFormat="1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7"/>
    </row>
    <row r="3" spans="1:24" s="208" customFormat="1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50"/>
    </row>
    <row r="4" spans="1:24" s="208" customFormat="1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50"/>
    </row>
    <row r="5" spans="1:24" s="208" customFormat="1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5"/>
    </row>
    <row r="6" spans="1:24" ht="15.5">
      <c r="K6" s="1419" t="s">
        <v>1195</v>
      </c>
      <c r="M6" s="2" t="s">
        <v>1000</v>
      </c>
      <c r="O6" s="280">
        <v>-0.30671834158660888</v>
      </c>
      <c r="Q6" s="1502" t="s">
        <v>794</v>
      </c>
      <c r="R6" s="1502"/>
      <c r="S6" s="1502"/>
      <c r="T6" s="1502"/>
      <c r="U6" s="1502"/>
      <c r="V6" s="1502"/>
    </row>
    <row r="7" spans="1:24" ht="15" customHeight="1">
      <c r="B7" s="4" t="s">
        <v>790</v>
      </c>
      <c r="C7" s="5"/>
      <c r="D7" s="5"/>
      <c r="E7" s="5"/>
      <c r="F7" s="5"/>
      <c r="G7" s="5"/>
      <c r="H7" s="5"/>
      <c r="I7" s="5"/>
      <c r="J7" s="5"/>
      <c r="K7" s="1419">
        <v>4.72</v>
      </c>
      <c r="M7" s="6" t="s">
        <v>1001</v>
      </c>
      <c r="N7" s="6"/>
      <c r="O7" s="7">
        <v>-0.30671834158660888</v>
      </c>
      <c r="P7" s="5"/>
      <c r="Q7" s="4"/>
      <c r="R7" s="5"/>
      <c r="S7" s="5"/>
      <c r="T7" s="5"/>
      <c r="U7" s="5"/>
      <c r="V7" s="8"/>
      <c r="W7" s="5"/>
    </row>
    <row r="8" spans="1:24" ht="15" customHeight="1" thickBot="1">
      <c r="J8" s="9" t="s">
        <v>940</v>
      </c>
      <c r="K8" s="10">
        <v>5.3199999999999997E-2</v>
      </c>
      <c r="M8" s="11"/>
      <c r="N8" s="11"/>
      <c r="O8" s="12"/>
    </row>
    <row r="9" spans="1:24" ht="20.5" customHeight="1" thickBot="1">
      <c r="B9" s="30" t="s">
        <v>0</v>
      </c>
      <c r="C9" s="1506" t="s">
        <v>1</v>
      </c>
      <c r="D9" s="1507"/>
      <c r="E9" s="1507"/>
      <c r="F9" s="1507"/>
      <c r="G9" s="1507"/>
      <c r="H9" s="1507"/>
      <c r="K9" s="13"/>
      <c r="M9" s="11"/>
      <c r="N9" s="11"/>
      <c r="O9" s="12"/>
      <c r="Q9" s="30" t="str">
        <f t="shared" ref="Q9:Q35" si="0">B9</f>
        <v xml:space="preserve">Receita Operacional </v>
      </c>
      <c r="R9" s="187" t="s">
        <v>1</v>
      </c>
      <c r="S9" s="188"/>
      <c r="T9" s="188"/>
    </row>
    <row r="10" spans="1:24" ht="16" thickBot="1">
      <c r="B10" s="180" t="s">
        <v>2</v>
      </c>
      <c r="C10" s="31" t="str">
        <f>Menu!$D$10</f>
        <v>2T26</v>
      </c>
      <c r="D10" s="34" t="str">
        <f>Menu!$D$11</f>
        <v>2T25</v>
      </c>
      <c r="E10" s="31" t="s">
        <v>3</v>
      </c>
      <c r="F10" s="31" t="str">
        <f>Menu!$D$12</f>
        <v>1S26</v>
      </c>
      <c r="G10" s="31" t="str">
        <f>Menu!$D$13</f>
        <v>1S25</v>
      </c>
      <c r="H10" s="31" t="s">
        <v>3</v>
      </c>
      <c r="J10" s="31" t="s">
        <v>791</v>
      </c>
      <c r="K10" s="31" t="s">
        <v>556</v>
      </c>
      <c r="L10" s="31" t="s">
        <v>557</v>
      </c>
      <c r="M10" s="31" t="str">
        <f>"IPCA "&amp;D10</f>
        <v>IPCA 2T25</v>
      </c>
      <c r="N10" s="31" t="str">
        <f>"IPCA "&amp;G10</f>
        <v>IPCA 1S25</v>
      </c>
      <c r="O10" s="12"/>
      <c r="Q10" s="180" t="str">
        <f t="shared" si="0"/>
        <v xml:space="preserve"> (R$ Milhões) </v>
      </c>
      <c r="R10" s="31" t="str">
        <f>Menu!$D$10</f>
        <v>2T26</v>
      </c>
      <c r="S10" s="34" t="str">
        <f>Menu!F12</f>
        <v>1T26</v>
      </c>
      <c r="T10" s="31" t="s">
        <v>3</v>
      </c>
      <c r="V10" s="34" t="s">
        <v>556</v>
      </c>
    </row>
    <row r="11" spans="1:24" ht="18" customHeight="1" thickBot="1">
      <c r="B11" s="35" t="s">
        <v>1055</v>
      </c>
      <c r="C11" s="36">
        <f>SUM(C12:C13,C16,C19,C22,C27,C28)</f>
        <v>1412.9998141630363</v>
      </c>
      <c r="D11" s="36">
        <f>SUM(D12:D13,D16,D19,D22,D27,D28)</f>
        <v>1163.601204542844</v>
      </c>
      <c r="E11" s="37">
        <f t="shared" ref="E11:E35" si="1">IF(OR(AND(D11&gt;0,C11&lt;0),AND(D11&lt;0,C11&gt;0)),"n.a",IFERROR(C11/D11-1,"N.A."))</f>
        <v>0.21433340619321206</v>
      </c>
      <c r="F11" s="36">
        <f>SUM(F12:F13,F16,F19,F22,F27,F28)</f>
        <v>2795.2792980016798</v>
      </c>
      <c r="G11" s="36">
        <f>SUM(G12:G13,G16,G19,G22,G27,G28)</f>
        <v>2445.4233212542463</v>
      </c>
      <c r="H11" s="37">
        <f t="shared" ref="H11:H39" si="2">IF(OR(AND(G11&gt;0,F11&lt;0),AND(G11&lt;0,F11&gt;0)),"n.a",IFERROR(F11/G11-1,"N.A."))</f>
        <v>0.14306560901201926</v>
      </c>
      <c r="J11" s="37">
        <f t="shared" ref="J11:J29" si="3">C11/$C$30</f>
        <v>0.99425414323220518</v>
      </c>
      <c r="K11" s="36">
        <f t="shared" ref="K11:K29" si="4">C11-D11</f>
        <v>249.39860962019225</v>
      </c>
      <c r="L11" s="36">
        <f t="shared" ref="L11:L31" si="5">F11-G11</f>
        <v>349.85597674743349</v>
      </c>
      <c r="M11" s="36">
        <f>SUM(M12:M13,M16,M19,M22,M27,M28)</f>
        <v>59.631473525948948</v>
      </c>
      <c r="N11" s="36">
        <f>SUM(N12:N13,N16,N19,N22,N27,N28)</f>
        <v>119.76584689015714</v>
      </c>
      <c r="O11" s="12"/>
      <c r="Q11" s="35" t="str">
        <f t="shared" si="0"/>
        <v xml:space="preserve">Receita de Uso da Rede Elétrica </v>
      </c>
      <c r="R11" s="58">
        <f t="shared" ref="R11:R35" si="6">C11</f>
        <v>1412.9998141630363</v>
      </c>
      <c r="S11" s="36">
        <v>1379.5127023986438</v>
      </c>
      <c r="T11" s="37">
        <f>IFERROR(R11/S11-1,"N.A.")</f>
        <v>2.4274594721865439E-2</v>
      </c>
      <c r="V11" s="36">
        <f t="shared" ref="V11:V35" si="7">R11-S11</f>
        <v>33.487111764392466</v>
      </c>
    </row>
    <row r="12" spans="1:24" ht="18" customHeight="1" thickBot="1">
      <c r="B12" s="59" t="s">
        <v>476</v>
      </c>
      <c r="C12" s="61">
        <v>511.53667204013198</v>
      </c>
      <c r="D12" s="61">
        <v>568.60525787395579</v>
      </c>
      <c r="E12" s="62">
        <f t="shared" si="1"/>
        <v>-0.10036591298365083</v>
      </c>
      <c r="F12" s="61">
        <v>1023.073344080264</v>
      </c>
      <c r="G12" s="61">
        <v>1137.2105157479116</v>
      </c>
      <c r="H12" s="62">
        <f t="shared" si="2"/>
        <v>-0.10036591298365083</v>
      </c>
      <c r="J12" s="62">
        <f t="shared" si="3"/>
        <v>0.35994162949863728</v>
      </c>
      <c r="K12" s="61">
        <f t="shared" si="4"/>
        <v>-57.068585833823818</v>
      </c>
      <c r="L12" s="61">
        <f t="shared" si="5"/>
        <v>-114.13717166764764</v>
      </c>
      <c r="M12" s="61">
        <f>($D12+($D12*$O$7))*$K$8</f>
        <v>20.971631315788077</v>
      </c>
      <c r="N12" s="61">
        <f>($G12+($G12*$O$6))*$K$8</f>
        <v>41.943262631576154</v>
      </c>
      <c r="O12" s="12"/>
      <c r="Q12" s="59" t="str">
        <f t="shared" si="0"/>
        <v xml:space="preserve">RBSE </v>
      </c>
      <c r="R12" s="61">
        <f t="shared" si="6"/>
        <v>511.53667204013198</v>
      </c>
      <c r="S12" s="61">
        <v>511.53667204013198</v>
      </c>
      <c r="T12" s="62">
        <f t="shared" ref="T12:T18" si="8">IFERROR(R12/S12-1,"N.A.")</f>
        <v>0</v>
      </c>
      <c r="V12" s="61">
        <f t="shared" si="7"/>
        <v>0</v>
      </c>
    </row>
    <row r="13" spans="1:24" ht="18" customHeight="1">
      <c r="B13" s="154" t="s">
        <v>475</v>
      </c>
      <c r="C13" s="155">
        <f>SUM(C14:C15)</f>
        <v>238.25492943369758</v>
      </c>
      <c r="D13" s="155">
        <f>SUM(D14:D15)</f>
        <v>235.129274704555</v>
      </c>
      <c r="E13" s="156">
        <f t="shared" si="1"/>
        <v>1.3293345684283864E-2</v>
      </c>
      <c r="F13" s="155">
        <f>SUM(F14:F15)</f>
        <v>476.50985886739517</v>
      </c>
      <c r="G13" s="155">
        <f>SUM(G14:G15)</f>
        <v>470.25854940911</v>
      </c>
      <c r="H13" s="156">
        <f t="shared" si="2"/>
        <v>1.3293345684283864E-2</v>
      </c>
      <c r="J13" s="156">
        <f t="shared" si="3"/>
        <v>0.16764754556975325</v>
      </c>
      <c r="K13" s="155">
        <f t="shared" si="4"/>
        <v>3.1256547291425818</v>
      </c>
      <c r="L13" s="155">
        <f t="shared" si="5"/>
        <v>6.2513094582851636</v>
      </c>
      <c r="M13" s="155">
        <f>SUM(M14:M15)</f>
        <v>12.508877414282326</v>
      </c>
      <c r="N13" s="155">
        <f>SUM(N14:N15)</f>
        <v>25.017754828564652</v>
      </c>
      <c r="O13" s="12"/>
      <c r="Q13" s="154" t="str">
        <f t="shared" si="0"/>
        <v xml:space="preserve">Contrato 059 </v>
      </c>
      <c r="R13" s="155">
        <f t="shared" si="6"/>
        <v>238.25492943369758</v>
      </c>
      <c r="S13" s="155">
        <v>238.25492943369758</v>
      </c>
      <c r="T13" s="156">
        <f t="shared" si="8"/>
        <v>0</v>
      </c>
      <c r="V13" s="155">
        <f t="shared" si="7"/>
        <v>0</v>
      </c>
    </row>
    <row r="14" spans="1:24" s="14" customFormat="1" ht="18" customHeight="1">
      <c r="B14" s="42" t="s">
        <v>5</v>
      </c>
      <c r="C14" s="40">
        <v>0</v>
      </c>
      <c r="D14" s="38">
        <v>0</v>
      </c>
      <c r="E14" s="39" t="str">
        <f t="shared" si="1"/>
        <v>N.A.</v>
      </c>
      <c r="F14" s="40">
        <v>0</v>
      </c>
      <c r="G14" s="38">
        <v>0</v>
      </c>
      <c r="H14" s="41" t="str">
        <f t="shared" si="2"/>
        <v>N.A.</v>
      </c>
      <c r="J14" s="39">
        <f t="shared" si="3"/>
        <v>0</v>
      </c>
      <c r="K14" s="40">
        <f t="shared" si="4"/>
        <v>0</v>
      </c>
      <c r="L14" s="40">
        <f t="shared" si="5"/>
        <v>0</v>
      </c>
      <c r="M14" s="40">
        <f>D14*$K$8</f>
        <v>0</v>
      </c>
      <c r="N14" s="40">
        <f>G14*$K$8</f>
        <v>0</v>
      </c>
      <c r="O14" s="12"/>
      <c r="P14" s="2"/>
      <c r="Q14" s="42" t="str">
        <f t="shared" si="0"/>
        <v xml:space="preserve"> CAAE </v>
      </c>
      <c r="R14" s="40">
        <f t="shared" si="6"/>
        <v>0</v>
      </c>
      <c r="S14" s="38">
        <v>0</v>
      </c>
      <c r="T14" s="39" t="str">
        <f t="shared" si="8"/>
        <v>N.A.</v>
      </c>
      <c r="U14" s="2"/>
      <c r="V14" s="38">
        <f t="shared" si="7"/>
        <v>0</v>
      </c>
      <c r="W14" s="2"/>
      <c r="X14" s="2"/>
    </row>
    <row r="15" spans="1:24" s="14" customFormat="1" ht="18" customHeight="1" thickBot="1">
      <c r="B15" s="42" t="s">
        <v>6</v>
      </c>
      <c r="C15" s="40">
        <v>238.25492943369758</v>
      </c>
      <c r="D15" s="38">
        <v>235.129274704555</v>
      </c>
      <c r="E15" s="39">
        <f t="shared" si="1"/>
        <v>1.3293345684283864E-2</v>
      </c>
      <c r="F15" s="40">
        <v>476.50985886739517</v>
      </c>
      <c r="G15" s="38">
        <v>470.25854940911</v>
      </c>
      <c r="H15" s="41">
        <f t="shared" si="2"/>
        <v>1.3293345684283864E-2</v>
      </c>
      <c r="J15" s="39">
        <f t="shared" si="3"/>
        <v>0.16764754556975325</v>
      </c>
      <c r="K15" s="40">
        <f t="shared" si="4"/>
        <v>3.1256547291425818</v>
      </c>
      <c r="L15" s="40">
        <f t="shared" si="5"/>
        <v>6.2513094582851636</v>
      </c>
      <c r="M15" s="40">
        <f t="shared" ref="M15:M31" si="9">D15*$K$8</f>
        <v>12.508877414282326</v>
      </c>
      <c r="N15" s="40">
        <f>G15*$K$8</f>
        <v>25.017754828564652</v>
      </c>
      <c r="O15" s="12"/>
      <c r="P15" s="2"/>
      <c r="Q15" s="42" t="str">
        <f t="shared" si="0"/>
        <v xml:space="preserve"> O&amp;M </v>
      </c>
      <c r="R15" s="40">
        <f t="shared" si="6"/>
        <v>238.25492943369758</v>
      </c>
      <c r="S15" s="38">
        <v>238.25492943369758</v>
      </c>
      <c r="T15" s="39">
        <f t="shared" si="8"/>
        <v>0</v>
      </c>
      <c r="U15" s="2"/>
      <c r="V15" s="38">
        <f t="shared" si="7"/>
        <v>0</v>
      </c>
      <c r="W15" s="2"/>
      <c r="X15" s="2"/>
    </row>
    <row r="16" spans="1:24" ht="18" customHeight="1">
      <c r="B16" s="154" t="s">
        <v>474</v>
      </c>
      <c r="C16" s="155">
        <f>SUM(C17:C18)</f>
        <v>259.20195144063848</v>
      </c>
      <c r="D16" s="155">
        <f>SUM(D17:D18)</f>
        <v>200.62615390656723</v>
      </c>
      <c r="E16" s="156">
        <f t="shared" si="1"/>
        <v>0.29196491281665282</v>
      </c>
      <c r="F16" s="155">
        <f>SUM(F17:F18)</f>
        <v>525.9209329381008</v>
      </c>
      <c r="G16" s="155">
        <f>SUM(G17:G18)</f>
        <v>423.45879606259484</v>
      </c>
      <c r="H16" s="156">
        <f t="shared" si="2"/>
        <v>0.24196483300906624</v>
      </c>
      <c r="I16" s="13"/>
      <c r="J16" s="156">
        <f t="shared" si="3"/>
        <v>0.18238687052225755</v>
      </c>
      <c r="K16" s="155">
        <f t="shared" si="4"/>
        <v>58.575797534071256</v>
      </c>
      <c r="L16" s="155">
        <f t="shared" si="5"/>
        <v>102.46213687550596</v>
      </c>
      <c r="M16" s="155">
        <f>SUM(M17:M18)</f>
        <v>10.673311387829376</v>
      </c>
      <c r="N16" s="155">
        <f>SUM(N17:N18)</f>
        <v>22.528007950530046</v>
      </c>
      <c r="O16" s="12"/>
      <c r="Q16" s="154" t="str">
        <f t="shared" si="0"/>
        <v xml:space="preserve">Reforços e Melhorias (Contrato 059) </v>
      </c>
      <c r="R16" s="155">
        <f t="shared" si="6"/>
        <v>259.20195144063848</v>
      </c>
      <c r="S16" s="155">
        <v>266.4714420574623</v>
      </c>
      <c r="T16" s="156">
        <f t="shared" si="8"/>
        <v>-2.7280561701828465E-2</v>
      </c>
      <c r="V16" s="155">
        <f t="shared" si="7"/>
        <v>-7.2694906168238163</v>
      </c>
    </row>
    <row r="17" spans="2:22" ht="18" customHeight="1">
      <c r="B17" s="42" t="s">
        <v>5</v>
      </c>
      <c r="C17" s="40">
        <v>226.09231072150692</v>
      </c>
      <c r="D17" s="38">
        <v>177.77972512652823</v>
      </c>
      <c r="E17" s="39">
        <f t="shared" si="1"/>
        <v>0.2717553172083822</v>
      </c>
      <c r="F17" s="40">
        <v>459.35101267621292</v>
      </c>
      <c r="G17" s="38">
        <v>372.8484978932006</v>
      </c>
      <c r="H17" s="39">
        <f t="shared" si="2"/>
        <v>0.23200446098562599</v>
      </c>
      <c r="J17" s="39">
        <f t="shared" si="3"/>
        <v>0.15908934625087223</v>
      </c>
      <c r="K17" s="40">
        <f t="shared" si="4"/>
        <v>48.312585594978685</v>
      </c>
      <c r="L17" s="40">
        <f t="shared" si="5"/>
        <v>86.502514783012316</v>
      </c>
      <c r="M17" s="40">
        <f t="shared" si="9"/>
        <v>9.4578813767313008</v>
      </c>
      <c r="N17" s="40">
        <f>G17*$K$8</f>
        <v>19.835540087918272</v>
      </c>
      <c r="O17" s="12"/>
      <c r="Q17" s="42" t="str">
        <f t="shared" si="0"/>
        <v xml:space="preserve"> CAAE </v>
      </c>
      <c r="R17" s="40">
        <f t="shared" si="6"/>
        <v>226.09231072150692</v>
      </c>
      <c r="S17" s="38">
        <v>233.01116251470592</v>
      </c>
      <c r="T17" s="39">
        <f t="shared" si="8"/>
        <v>-2.9693220352747351E-2</v>
      </c>
      <c r="V17" s="38">
        <f t="shared" si="7"/>
        <v>-6.9188517931989963</v>
      </c>
    </row>
    <row r="18" spans="2:22" ht="18" customHeight="1" thickBot="1">
      <c r="B18" s="42" t="s">
        <v>6</v>
      </c>
      <c r="C18" s="40">
        <v>33.109640719131541</v>
      </c>
      <c r="D18" s="38">
        <v>22.846428780038995</v>
      </c>
      <c r="E18" s="39">
        <f t="shared" si="1"/>
        <v>0.44922609296642246</v>
      </c>
      <c r="F18" s="40">
        <v>66.56992026188793</v>
      </c>
      <c r="G18" s="38">
        <v>50.61029816939427</v>
      </c>
      <c r="H18" s="41">
        <f t="shared" si="2"/>
        <v>0.31534337219425779</v>
      </c>
      <c r="J18" s="39">
        <f t="shared" si="3"/>
        <v>2.3297524271385307E-2</v>
      </c>
      <c r="K18" s="40">
        <f t="shared" si="4"/>
        <v>10.263211939092546</v>
      </c>
      <c r="L18" s="40">
        <f t="shared" si="5"/>
        <v>15.95962209249366</v>
      </c>
      <c r="M18" s="40">
        <f t="shared" si="9"/>
        <v>1.2154300110980745</v>
      </c>
      <c r="N18" s="40">
        <f>G18*$K$8</f>
        <v>2.6924678626117751</v>
      </c>
      <c r="O18" s="12"/>
      <c r="Q18" s="42" t="str">
        <f t="shared" si="0"/>
        <v xml:space="preserve"> O&amp;M </v>
      </c>
      <c r="R18" s="40">
        <f t="shared" si="6"/>
        <v>33.109640719131541</v>
      </c>
      <c r="S18" s="38">
        <v>33.460279542756396</v>
      </c>
      <c r="T18" s="39">
        <f t="shared" si="8"/>
        <v>-1.0479255655255315E-2</v>
      </c>
      <c r="V18" s="38">
        <f t="shared" si="7"/>
        <v>-0.35063882362485543</v>
      </c>
    </row>
    <row r="19" spans="2:22" ht="18" customHeight="1">
      <c r="B19" s="154" t="s">
        <v>600</v>
      </c>
      <c r="C19" s="155">
        <f>SUM(C20:C21)</f>
        <v>369.7413736832882</v>
      </c>
      <c r="D19" s="155">
        <f>SUM(D20:D21)</f>
        <v>254.71146419059863</v>
      </c>
      <c r="E19" s="156">
        <f t="shared" si="1"/>
        <v>0.45160868537355503</v>
      </c>
      <c r="F19" s="155">
        <f>SUM(F20:F21)</f>
        <v>687.60528744335727</v>
      </c>
      <c r="G19" s="155">
        <f>SUM(G20:G21)</f>
        <v>486.95104438174252</v>
      </c>
      <c r="H19" s="156">
        <f t="shared" si="2"/>
        <v>0.41206245551105747</v>
      </c>
      <c r="J19" s="156">
        <f t="shared" si="3"/>
        <v>0.26016768652353095</v>
      </c>
      <c r="K19" s="155">
        <f>C19-D19</f>
        <v>115.02990949268957</v>
      </c>
      <c r="L19" s="155">
        <f t="shared" si="5"/>
        <v>200.65424306161475</v>
      </c>
      <c r="M19" s="155">
        <f>SUM(M20:M21)</f>
        <v>13.550649894939847</v>
      </c>
      <c r="N19" s="155">
        <f>SUM(N20:N21)</f>
        <v>25.9057955611087</v>
      </c>
      <c r="O19" s="12"/>
      <c r="Q19" s="154" t="str">
        <f t="shared" si="0"/>
        <v>Contratos Licitados</v>
      </c>
      <c r="R19" s="155">
        <f t="shared" si="6"/>
        <v>369.7413736832882</v>
      </c>
      <c r="S19" s="155">
        <v>352.3186245463304</v>
      </c>
      <c r="T19" s="156">
        <f t="shared" ref="T19:T24" si="10">IFERROR(R19/S19-1,"N.A.")</f>
        <v>4.9451683570213012E-2</v>
      </c>
      <c r="V19" s="155">
        <f t="shared" si="7"/>
        <v>17.422749136957805</v>
      </c>
    </row>
    <row r="20" spans="2:22" ht="18" customHeight="1">
      <c r="B20" s="42" t="s">
        <v>5</v>
      </c>
      <c r="C20" s="40">
        <v>307.98366422696967</v>
      </c>
      <c r="D20" s="40">
        <v>214.85977721001143</v>
      </c>
      <c r="E20" s="39">
        <f t="shared" si="1"/>
        <v>0.43341703238357043</v>
      </c>
      <c r="F20" s="40">
        <v>574.82293128094648</v>
      </c>
      <c r="G20" s="40">
        <v>411.75956802819172</v>
      </c>
      <c r="H20" s="39">
        <f t="shared" si="2"/>
        <v>0.39601596638937209</v>
      </c>
      <c r="J20" s="39">
        <f t="shared" si="3"/>
        <v>0.21671201307756788</v>
      </c>
      <c r="K20" s="40">
        <f t="shared" si="4"/>
        <v>93.123887016958236</v>
      </c>
      <c r="L20" s="40">
        <f t="shared" si="5"/>
        <v>163.06336325275475</v>
      </c>
      <c r="M20" s="40">
        <f t="shared" si="9"/>
        <v>11.430540147572607</v>
      </c>
      <c r="N20" s="40">
        <f>G20*$K$8</f>
        <v>21.905609019099799</v>
      </c>
      <c r="O20" s="12"/>
      <c r="Q20" s="42" t="str">
        <f t="shared" si="0"/>
        <v xml:space="preserve"> CAAE </v>
      </c>
      <c r="R20" s="40">
        <f t="shared" si="6"/>
        <v>307.98366422696967</v>
      </c>
      <c r="S20" s="40">
        <v>275.29774096031281</v>
      </c>
      <c r="T20" s="39">
        <f t="shared" si="10"/>
        <v>0.11872935517973926</v>
      </c>
      <c r="V20" s="40">
        <f t="shared" si="7"/>
        <v>32.685923266656857</v>
      </c>
    </row>
    <row r="21" spans="2:22" ht="18" customHeight="1" thickBot="1">
      <c r="B21" s="42" t="s">
        <v>6</v>
      </c>
      <c r="C21" s="40">
        <v>61.757709456318509</v>
      </c>
      <c r="D21" s="40">
        <v>39.851686980587218</v>
      </c>
      <c r="E21" s="39">
        <f t="shared" si="1"/>
        <v>0.54968871170754396</v>
      </c>
      <c r="F21" s="40">
        <v>112.78235616241081</v>
      </c>
      <c r="G21" s="40">
        <v>75.191476353550783</v>
      </c>
      <c r="H21" s="39">
        <f t="shared" si="2"/>
        <v>0.49993538671999826</v>
      </c>
      <c r="J21" s="39">
        <f t="shared" si="3"/>
        <v>4.3455673445963079E-2</v>
      </c>
      <c r="K21" s="40">
        <f t="shared" si="4"/>
        <v>21.906022475731291</v>
      </c>
      <c r="L21" s="40">
        <f t="shared" si="5"/>
        <v>37.590879808860024</v>
      </c>
      <c r="M21" s="40">
        <f t="shared" si="9"/>
        <v>2.1201097473672399</v>
      </c>
      <c r="N21" s="40">
        <f>G21*$K$8</f>
        <v>4.0001865420089011</v>
      </c>
      <c r="O21" s="12"/>
      <c r="Q21" s="42" t="str">
        <f t="shared" si="0"/>
        <v xml:space="preserve"> O&amp;M </v>
      </c>
      <c r="R21" s="40">
        <f t="shared" si="6"/>
        <v>61.757709456318509</v>
      </c>
      <c r="S21" s="40">
        <v>47.735316093384228</v>
      </c>
      <c r="T21" s="39">
        <f t="shared" si="10"/>
        <v>0.29375302209170218</v>
      </c>
      <c r="V21" s="40">
        <f t="shared" si="7"/>
        <v>14.022393362934281</v>
      </c>
    </row>
    <row r="22" spans="2:22" ht="18" customHeight="1">
      <c r="B22" s="154" t="s">
        <v>758</v>
      </c>
      <c r="C22" s="155">
        <f>SUM(C23:C26)</f>
        <v>6.7064288790206801</v>
      </c>
      <c r="D22" s="155">
        <f>SUM(D23:D26)</f>
        <v>-112.22535814383275</v>
      </c>
      <c r="E22" s="156" t="str">
        <f t="shared" si="1"/>
        <v>n.a</v>
      </c>
      <c r="F22" s="155">
        <f>SUM(F23:F26)</f>
        <v>43.680381665282049</v>
      </c>
      <c r="G22" s="155">
        <f>SUM(G23:G26)</f>
        <v>-111.35976340404399</v>
      </c>
      <c r="H22" s="156" t="str">
        <f t="shared" si="2"/>
        <v>n.a</v>
      </c>
      <c r="J22" s="156">
        <f t="shared" si="3"/>
        <v>4.7189636066640433E-3</v>
      </c>
      <c r="K22" s="155">
        <f t="shared" si="4"/>
        <v>118.93178702285343</v>
      </c>
      <c r="L22" s="155">
        <f t="shared" si="5"/>
        <v>155.04014506932603</v>
      </c>
      <c r="M22" s="155">
        <f>SUM(M23:M25)</f>
        <v>1.0356687941240976</v>
      </c>
      <c r="N22" s="155">
        <f>SUM(N23:N25)</f>
        <v>2.3013235925488589</v>
      </c>
      <c r="O22" s="12"/>
      <c r="Q22" s="154" t="str">
        <f t="shared" si="0"/>
        <v>Parcela de Ajuste (PA) e Antecipações</v>
      </c>
      <c r="R22" s="155">
        <f t="shared" si="6"/>
        <v>6.7064288790206801</v>
      </c>
      <c r="S22" s="155">
        <v>29.285567492633348</v>
      </c>
      <c r="T22" s="156">
        <f t="shared" si="10"/>
        <v>-0.77099884164076204</v>
      </c>
      <c r="V22" s="155">
        <f t="shared" si="7"/>
        <v>-22.579138613612667</v>
      </c>
    </row>
    <row r="23" spans="2:22" ht="18" customHeight="1">
      <c r="B23" s="43" t="s">
        <v>1185</v>
      </c>
      <c r="C23" s="40">
        <v>10.977715906336091</v>
      </c>
      <c r="D23" s="40">
        <v>20.467212771349864</v>
      </c>
      <c r="E23" s="39">
        <f>IF(OR(AND(D23&gt;0,C23&lt;0),AND(D23&lt;0,C23&gt;0)),"n.a",IFERROR(C23/D23-1,"N.A."))</f>
        <v>-0.4636438273753245</v>
      </c>
      <c r="F23" s="40">
        <v>21.955431812672181</v>
      </c>
      <c r="G23" s="40">
        <v>40.934425542699728</v>
      </c>
      <c r="H23" s="39">
        <f>IF(OR(AND(G23&gt;0,F23&lt;0),AND(G23&lt;0,F23&gt;0)),"n.a",IFERROR(F23/G23-1,"N.A."))</f>
        <v>-0.4636438273753245</v>
      </c>
      <c r="J23" s="39">
        <f t="shared" si="3"/>
        <v>7.724445122850792E-3</v>
      </c>
      <c r="K23" s="40">
        <f>C23-D23</f>
        <v>-9.4894968650137734</v>
      </c>
      <c r="L23" s="40">
        <f>F23-G23</f>
        <v>-18.978993730027547</v>
      </c>
      <c r="M23" s="40">
        <f>D23*$K$8</f>
        <v>1.0888557194358126</v>
      </c>
      <c r="N23" s="40">
        <f>G23*$K$8</f>
        <v>2.1777114388716252</v>
      </c>
      <c r="O23" s="12"/>
      <c r="Q23" s="43" t="s">
        <v>1185</v>
      </c>
      <c r="R23" s="40">
        <f>C23</f>
        <v>10.977715906336091</v>
      </c>
      <c r="S23" s="40">
        <v>-21.057395828978652</v>
      </c>
      <c r="T23" s="39">
        <f>IFERROR(R23/S23-1,"N.A.")</f>
        <v>-1.521323529058082</v>
      </c>
      <c r="V23" s="40"/>
    </row>
    <row r="24" spans="2:22" ht="18" customHeight="1">
      <c r="B24" s="43" t="s">
        <v>1290</v>
      </c>
      <c r="C24" s="40">
        <v>-3.1997911719645229</v>
      </c>
      <c r="D24" s="40">
        <v>-9.4914227654958889</v>
      </c>
      <c r="E24" s="39">
        <f>IF(OR(AND(D24&gt;0,C24&lt;0),AND(D24&lt;0,C24&gt;0)),"n.a",IFERROR(C24/D24-1,"N.A."))</f>
        <v>-0.66287549811850077</v>
      </c>
      <c r="F24" s="40">
        <v>-6.4891217846725908</v>
      </c>
      <c r="G24" s="40">
        <v>-16.683700456243891</v>
      </c>
      <c r="H24" s="39">
        <f>IF(OR(AND(G24&gt;0,F24&lt;0),AND(G24&lt;0,F24&gt;0)),"n.a",IFERROR(F24/G24-1,"N.A."))</f>
        <v>-0.6110502102521248</v>
      </c>
      <c r="J24" s="39">
        <f t="shared" si="3"/>
        <v>-2.2515258659733129E-3</v>
      </c>
      <c r="K24" s="40">
        <f>C24-D24</f>
        <v>6.291631593531366</v>
      </c>
      <c r="L24" s="40">
        <f>F24-G24</f>
        <v>10.1945786715713</v>
      </c>
      <c r="M24" s="40">
        <f>D24*$K$8</f>
        <v>-0.50494369112438131</v>
      </c>
      <c r="N24" s="40">
        <f t="shared" ref="N24:N29" si="11">G24*$K$8</f>
        <v>-0.88757286427217497</v>
      </c>
      <c r="O24" s="12"/>
      <c r="Q24" s="43" t="str">
        <f>B24</f>
        <v>PA Reajuste</v>
      </c>
      <c r="R24" s="40">
        <f>C24</f>
        <v>-3.1997911719645229</v>
      </c>
      <c r="S24" s="40">
        <v>31.988430149999999</v>
      </c>
      <c r="T24" s="39">
        <f t="shared" si="10"/>
        <v>-1.1000296406219399</v>
      </c>
      <c r="V24" s="40">
        <f t="shared" si="7"/>
        <v>-35.188221321964519</v>
      </c>
    </row>
    <row r="25" spans="2:22" ht="18" customHeight="1">
      <c r="B25" s="43" t="s">
        <v>673</v>
      </c>
      <c r="C25" s="40">
        <v>-1.0714958553508875</v>
      </c>
      <c r="D25" s="40">
        <v>8.4916685303132766</v>
      </c>
      <c r="E25" s="39" t="str">
        <f t="shared" si="1"/>
        <v>n.a</v>
      </c>
      <c r="F25" s="40">
        <v>28.214071637282458</v>
      </c>
      <c r="G25" s="40">
        <v>19.007237179500169</v>
      </c>
      <c r="H25" s="39">
        <f t="shared" si="2"/>
        <v>0.48438573006876107</v>
      </c>
      <c r="J25" s="39">
        <f t="shared" si="3"/>
        <v>-7.5395565021343556E-4</v>
      </c>
      <c r="K25" s="40">
        <f t="shared" si="4"/>
        <v>-9.5631643856641642</v>
      </c>
      <c r="L25" s="40">
        <f t="shared" si="5"/>
        <v>9.2068344577822891</v>
      </c>
      <c r="M25" s="40">
        <f t="shared" si="9"/>
        <v>0.45175676581266627</v>
      </c>
      <c r="N25" s="40">
        <f t="shared" si="11"/>
        <v>1.0111850179494088</v>
      </c>
      <c r="O25" s="12"/>
      <c r="Q25" s="43" t="str">
        <f t="shared" si="0"/>
        <v>Antecipação</v>
      </c>
      <c r="R25" s="40">
        <f t="shared" si="6"/>
        <v>-1.0714958553508875</v>
      </c>
      <c r="S25" s="40">
        <v>13.965896839999971</v>
      </c>
      <c r="T25" s="39">
        <f>IFERROR(R25/S25-1,"N.A.")</f>
        <v>-1.076722309181176</v>
      </c>
      <c r="V25" s="40">
        <f t="shared" si="7"/>
        <v>-15.037392695350858</v>
      </c>
    </row>
    <row r="26" spans="2:22" ht="18" customHeight="1" thickBot="1">
      <c r="B26" s="43" t="s">
        <v>1291</v>
      </c>
      <c r="C26" s="40">
        <v>0</v>
      </c>
      <c r="D26" s="40">
        <v>-131.69281667999999</v>
      </c>
      <c r="E26" s="39">
        <f t="shared" si="1"/>
        <v>-1</v>
      </c>
      <c r="F26" s="40">
        <v>0</v>
      </c>
      <c r="G26" s="40">
        <v>-154.61772567</v>
      </c>
      <c r="H26" s="39">
        <f t="shared" si="2"/>
        <v>-1</v>
      </c>
      <c r="J26" s="39">
        <f t="shared" si="3"/>
        <v>0</v>
      </c>
      <c r="K26" s="40">
        <f t="shared" si="4"/>
        <v>131.69281667999999</v>
      </c>
      <c r="L26" s="40">
        <f t="shared" si="5"/>
        <v>154.61772567</v>
      </c>
      <c r="M26" s="40">
        <f t="shared" si="9"/>
        <v>-7.0060578473759989</v>
      </c>
      <c r="N26" s="40">
        <f t="shared" si="11"/>
        <v>-8.2256630056439999</v>
      </c>
      <c r="O26" s="12"/>
      <c r="Q26" s="43" t="str">
        <f t="shared" si="0"/>
        <v>Outras PAs¹</v>
      </c>
      <c r="R26" s="40">
        <f t="shared" si="6"/>
        <v>0</v>
      </c>
      <c r="S26" s="40">
        <v>1393.4785992386437</v>
      </c>
      <c r="T26" s="39">
        <f>IFERROR(R26/S26-1,"N.A.")</f>
        <v>-1</v>
      </c>
      <c r="V26" s="40">
        <f t="shared" si="7"/>
        <v>-1393.4785992386437</v>
      </c>
    </row>
    <row r="27" spans="2:22" ht="18" customHeight="1" thickBot="1">
      <c r="B27" s="59" t="s">
        <v>759</v>
      </c>
      <c r="C27" s="61">
        <v>-12.592755803740786</v>
      </c>
      <c r="D27" s="61">
        <v>-12.683904158999729</v>
      </c>
      <c r="E27" s="62">
        <f t="shared" si="1"/>
        <v>-7.1861434867646068E-3</v>
      </c>
      <c r="F27" s="61">
        <v>-33.650151632719442</v>
      </c>
      <c r="G27" s="61">
        <v>-28.603431763068844</v>
      </c>
      <c r="H27" s="62">
        <f t="shared" si="2"/>
        <v>0.17643756565485402</v>
      </c>
      <c r="J27" s="62">
        <f t="shared" si="3"/>
        <v>-8.8608643165299338E-3</v>
      </c>
      <c r="K27" s="61">
        <f t="shared" si="4"/>
        <v>9.1148355258942715E-2</v>
      </c>
      <c r="L27" s="61">
        <f t="shared" si="5"/>
        <v>-5.0467198696505982</v>
      </c>
      <c r="M27" s="61">
        <f t="shared" si="9"/>
        <v>-0.67478370125878551</v>
      </c>
      <c r="N27" s="61">
        <f t="shared" si="11"/>
        <v>-1.5217025697952624</v>
      </c>
      <c r="O27" s="12"/>
      <c r="Q27" s="59" t="str">
        <f t="shared" si="0"/>
        <v>Parcela Variável (PV)</v>
      </c>
      <c r="R27" s="61">
        <f t="shared" si="6"/>
        <v>-12.592755803740786</v>
      </c>
      <c r="S27" s="61">
        <v>-167.21499999999997</v>
      </c>
      <c r="T27" s="62">
        <f>IFERROR(R27/S27-1,"N.A.")</f>
        <v>-0.92469123102747486</v>
      </c>
      <c r="V27" s="61">
        <f t="shared" si="7"/>
        <v>154.6222441962592</v>
      </c>
    </row>
    <row r="28" spans="2:22" ht="18" customHeight="1" thickBot="1">
      <c r="B28" s="1008" t="s">
        <v>1688</v>
      </c>
      <c r="C28" s="61">
        <v>40.151214490000001</v>
      </c>
      <c r="D28" s="61">
        <v>29.438316169999997</v>
      </c>
      <c r="E28" s="62">
        <f t="shared" si="1"/>
        <v>0.36391002318662857</v>
      </c>
      <c r="F28" s="61">
        <v>72.13964464</v>
      </c>
      <c r="G28" s="61">
        <v>67.507610819999996</v>
      </c>
      <c r="H28" s="62">
        <f t="shared" si="2"/>
        <v>6.861498672128552E-2</v>
      </c>
      <c r="J28" s="62">
        <f t="shared" si="3"/>
        <v>2.8252311827891934E-2</v>
      </c>
      <c r="K28" s="61">
        <f t="shared" si="4"/>
        <v>10.712898320000004</v>
      </c>
      <c r="L28" s="61">
        <f t="shared" si="5"/>
        <v>4.6320338200000037</v>
      </c>
      <c r="M28" s="61">
        <f t="shared" si="9"/>
        <v>1.5661184202439997</v>
      </c>
      <c r="N28" s="61">
        <f t="shared" si="11"/>
        <v>3.5914048956239997</v>
      </c>
      <c r="O28" s="12"/>
      <c r="Q28" s="1008" t="s">
        <v>1423</v>
      </c>
      <c r="R28" s="61">
        <f t="shared" si="6"/>
        <v>40.151214490000001</v>
      </c>
      <c r="S28" s="61">
        <v>-120.15900000000001</v>
      </c>
      <c r="T28" s="62">
        <f t="shared" ref="T28:T35" si="12">IFERROR(R28/S28-1,"N.A.")</f>
        <v>-1.3341507044000034</v>
      </c>
      <c r="V28" s="61">
        <f t="shared" si="7"/>
        <v>160.31021449000002</v>
      </c>
    </row>
    <row r="29" spans="2:22" ht="18" customHeight="1" thickBot="1">
      <c r="B29" s="47" t="s">
        <v>1056</v>
      </c>
      <c r="C29" s="48">
        <v>8.1658141435628568</v>
      </c>
      <c r="D29" s="48">
        <v>10.541303170000013</v>
      </c>
      <c r="E29" s="49">
        <f t="shared" si="1"/>
        <v>-0.22535060306373422</v>
      </c>
      <c r="F29" s="48">
        <v>19.366701998320213</v>
      </c>
      <c r="G29" s="48">
        <v>22.696114890000029</v>
      </c>
      <c r="H29" s="49">
        <f t="shared" si="2"/>
        <v>-0.14669527836884388</v>
      </c>
      <c r="J29" s="49">
        <f t="shared" si="3"/>
        <v>5.7458567677948248E-3</v>
      </c>
      <c r="K29" s="48">
        <f t="shared" si="4"/>
        <v>-2.3754890264371564</v>
      </c>
      <c r="L29" s="48">
        <f t="shared" si="5"/>
        <v>-3.3294128916798158</v>
      </c>
      <c r="M29" s="48">
        <f t="shared" si="9"/>
        <v>0.56079732864400067</v>
      </c>
      <c r="N29" s="48">
        <f t="shared" si="11"/>
        <v>1.2074333121480014</v>
      </c>
      <c r="O29" s="12"/>
      <c r="Q29" s="47" t="str">
        <f t="shared" si="0"/>
        <v xml:space="preserve">Outras </v>
      </c>
      <c r="R29" s="48">
        <f t="shared" si="6"/>
        <v>8.1658141435628568</v>
      </c>
      <c r="S29" s="48">
        <v>-28.238</v>
      </c>
      <c r="T29" s="49">
        <f t="shared" si="12"/>
        <v>-1.2891782046732367</v>
      </c>
      <c r="V29" s="48">
        <f t="shared" si="7"/>
        <v>36.403814143562855</v>
      </c>
    </row>
    <row r="30" spans="2:22" ht="18" customHeight="1" thickBot="1">
      <c r="B30" s="55" t="s">
        <v>1057</v>
      </c>
      <c r="C30" s="56">
        <f>C11+C29</f>
        <v>1421.165628306599</v>
      </c>
      <c r="D30" s="56">
        <f>D11+D29</f>
        <v>1174.142507712844</v>
      </c>
      <c r="E30" s="57">
        <f t="shared" si="1"/>
        <v>0.21038597867897701</v>
      </c>
      <c r="F30" s="56">
        <f>F11+F29</f>
        <v>2814.6460000000002</v>
      </c>
      <c r="G30" s="56">
        <f>G11+G29</f>
        <v>2468.1194361442463</v>
      </c>
      <c r="H30" s="57">
        <f t="shared" si="2"/>
        <v>0.14040105141633896</v>
      </c>
      <c r="J30" s="57">
        <f t="shared" ref="J30:J36" si="13">C30/$C$30</f>
        <v>1</v>
      </c>
      <c r="K30" s="56">
        <f>K11+K29</f>
        <v>247.0231205937551</v>
      </c>
      <c r="L30" s="56">
        <f>L11+L29</f>
        <v>346.52656385575369</v>
      </c>
      <c r="M30" s="56">
        <f>M11+M29</f>
        <v>60.192270854592948</v>
      </c>
      <c r="N30" s="56">
        <f>N11+N29</f>
        <v>120.97328020230513</v>
      </c>
      <c r="O30" s="12"/>
      <c r="Q30" s="55" t="str">
        <f t="shared" si="0"/>
        <v xml:space="preserve">Receita Bruta </v>
      </c>
      <c r="R30" s="56">
        <f t="shared" si="6"/>
        <v>1421.165628306599</v>
      </c>
      <c r="S30" s="56">
        <v>-18.817999999999998</v>
      </c>
      <c r="T30" s="57">
        <f t="shared" si="12"/>
        <v>-76.52160847627799</v>
      </c>
      <c r="V30" s="56">
        <f t="shared" si="7"/>
        <v>1439.983628306599</v>
      </c>
    </row>
    <row r="31" spans="2:22" ht="15.5">
      <c r="B31" s="141" t="s">
        <v>204</v>
      </c>
      <c r="C31" s="53">
        <f>SUM(C32:C34)</f>
        <v>-177.79300000000001</v>
      </c>
      <c r="D31" s="53">
        <f>SUM(D32:D34)</f>
        <v>-145.51309999999998</v>
      </c>
      <c r="E31" s="54">
        <f t="shared" si="1"/>
        <v>0.22183501004376938</v>
      </c>
      <c r="F31" s="53">
        <f>SUM(F32:F34)</f>
        <v>-345.00810000000001</v>
      </c>
      <c r="G31" s="53">
        <f>SUM(G32:G34)</f>
        <v>-307.63709999999998</v>
      </c>
      <c r="H31" s="54">
        <f t="shared" si="2"/>
        <v>0.12147754610871075</v>
      </c>
      <c r="J31" s="54">
        <f t="shared" si="13"/>
        <v>-0.12510364482417904</v>
      </c>
      <c r="K31" s="53">
        <f>C31-D31</f>
        <v>-32.279900000000026</v>
      </c>
      <c r="L31" s="53">
        <f t="shared" si="5"/>
        <v>-37.371000000000038</v>
      </c>
      <c r="M31" s="53">
        <f t="shared" si="9"/>
        <v>-7.7412969199999981</v>
      </c>
      <c r="N31" s="53">
        <f>G31*$K$8</f>
        <v>-16.366293719999998</v>
      </c>
      <c r="O31" s="12"/>
      <c r="Q31" s="141" t="str">
        <f t="shared" si="0"/>
        <v xml:space="preserve">Deduções </v>
      </c>
      <c r="R31" s="53">
        <f t="shared" si="6"/>
        <v>-177.79300000000001</v>
      </c>
      <c r="S31" s="53">
        <v>1226.2635992386438</v>
      </c>
      <c r="T31" s="54">
        <f t="shared" si="12"/>
        <v>-1.1449875867720343</v>
      </c>
      <c r="V31" s="53">
        <f t="shared" si="7"/>
        <v>-1404.0565992386437</v>
      </c>
    </row>
    <row r="32" spans="2:22" ht="15.5">
      <c r="B32" s="1009" t="s">
        <v>1004</v>
      </c>
      <c r="C32" s="40">
        <f>'DRE Reg'!C15/1000</f>
        <v>-122.32599999999999</v>
      </c>
      <c r="D32" s="40">
        <f>'DRE Reg'!D15/1000</f>
        <v>-101.351</v>
      </c>
      <c r="E32" s="39">
        <f>IF(OR(AND(D32&gt;0,C32&lt;0),AND(D32&lt;0,C32&gt;0)),"n.a",IFERROR(C32/D32-1,"N.A."))</f>
        <v>0.20695405077404261</v>
      </c>
      <c r="F32" s="40">
        <f>'DRE Reg'!F15/1000</f>
        <v>-242.48500000000001</v>
      </c>
      <c r="G32" s="40">
        <f>'DRE Reg'!G15/1000</f>
        <v>-213.887</v>
      </c>
      <c r="H32" s="41">
        <f t="shared" si="2"/>
        <v>0.13370611584621783</v>
      </c>
      <c r="J32" s="39">
        <f t="shared" si="13"/>
        <v>-8.6074414947509309E-2</v>
      </c>
      <c r="K32" s="40">
        <f>C32-D32</f>
        <v>-20.974999999999994</v>
      </c>
      <c r="L32" s="40">
        <f>F32-G32</f>
        <v>-28.598000000000013</v>
      </c>
      <c r="M32" s="40">
        <f>D32*$K$8</f>
        <v>-5.3918732</v>
      </c>
      <c r="N32" s="40">
        <f>G32*$K$8</f>
        <v>-11.378788399999999</v>
      </c>
      <c r="O32" s="12"/>
      <c r="Q32" s="43" t="str">
        <f t="shared" si="0"/>
        <v>Tributos e Contribuições</v>
      </c>
      <c r="R32" s="40">
        <f>C32</f>
        <v>-122.32599999999999</v>
      </c>
      <c r="S32" s="40">
        <v>762.04406936222404</v>
      </c>
      <c r="T32" s="39">
        <f t="shared" si="12"/>
        <v>-1.1605235247121313</v>
      </c>
      <c r="V32" s="38">
        <f t="shared" si="7"/>
        <v>-884.37006936222406</v>
      </c>
    </row>
    <row r="33" spans="2:22" ht="15.5">
      <c r="B33" s="1009" t="s">
        <v>1689</v>
      </c>
      <c r="C33" s="40">
        <v>-36.768000000000001</v>
      </c>
      <c r="D33" s="38">
        <v>-26.4681</v>
      </c>
      <c r="E33" s="39">
        <f>IF(OR(AND(D33&gt;0,C33&lt;0),AND(D33&lt;0,C33&gt;0)),"n.a",IFERROR(C33/D33-1,"N.A."))</f>
        <v>0.38914391286114225</v>
      </c>
      <c r="F33" s="40">
        <v>-65.006100000000004</v>
      </c>
      <c r="G33" s="38">
        <v>-59.079099999999997</v>
      </c>
      <c r="H33" s="41">
        <f>IF(OR(AND(G33&gt;0,F33&lt;0),AND(G33&lt;0,F33&gt;0)),"n.a",IFERROR(F33/G33-1,"N.A."))</f>
        <v>0.10032312611397276</v>
      </c>
      <c r="J33" s="39">
        <f t="shared" si="13"/>
        <v>-2.587172055646406E-2</v>
      </c>
      <c r="K33" s="40">
        <f>C33-D33</f>
        <v>-10.299900000000001</v>
      </c>
      <c r="L33" s="40">
        <f>F33-G33</f>
        <v>-5.9270000000000067</v>
      </c>
      <c r="M33" s="40">
        <f>D33*$K$8</f>
        <v>-1.4081029199999999</v>
      </c>
      <c r="N33" s="40">
        <f>G33*$K$8</f>
        <v>-3.1430081199999997</v>
      </c>
      <c r="O33" s="12"/>
      <c r="Q33" s="1009" t="str">
        <f t="shared" si="0"/>
        <v>Encargos Regulatórios ex RAP (CDE e PROINFA)</v>
      </c>
      <c r="R33" s="40">
        <f>C33</f>
        <v>-36.768000000000001</v>
      </c>
      <c r="S33" s="38">
        <v>0</v>
      </c>
      <c r="T33" s="39" t="str">
        <f>IFERROR(R33/S33-1,"N.A.")</f>
        <v>N.A.</v>
      </c>
      <c r="V33" s="38">
        <f>R33-S33</f>
        <v>-36.768000000000001</v>
      </c>
    </row>
    <row r="34" spans="2:22" ht="15.5">
      <c r="B34" s="1009" t="s">
        <v>1162</v>
      </c>
      <c r="C34" s="40">
        <f>'DRE Reg'!C16/1000-C33</f>
        <v>-18.698999999999998</v>
      </c>
      <c r="D34" s="38">
        <f>'DRE Reg'!D16/1000-D33</f>
        <v>-17.693999999999996</v>
      </c>
      <c r="E34" s="39">
        <f>IF(OR(AND(D34&gt;0,C34&lt;0),AND(D34&lt;0,C34&gt;0)),"n.a",IFERROR(C34/D34-1,"N.A."))</f>
        <v>5.6798914886402319E-2</v>
      </c>
      <c r="F34" s="40">
        <f>'DRE Reg'!F16/1000-F33</f>
        <v>-37.516999999999996</v>
      </c>
      <c r="G34" s="38">
        <f>'DRE Reg'!G16/1000-G33</f>
        <v>-34.671000000000006</v>
      </c>
      <c r="H34" s="41">
        <f t="shared" si="2"/>
        <v>8.2085893109514751E-2</v>
      </c>
      <c r="J34" s="39">
        <f t="shared" si="13"/>
        <v>-1.3157509320205651E-2</v>
      </c>
      <c r="K34" s="40">
        <f>C34-D34</f>
        <v>-1.0050000000000026</v>
      </c>
      <c r="L34" s="40">
        <f>F34-G34</f>
        <v>-2.8459999999999894</v>
      </c>
      <c r="M34" s="40">
        <f>D34*$K$8</f>
        <v>-0.94132079999999974</v>
      </c>
      <c r="N34" s="40">
        <f>G34*$K$8</f>
        <v>-1.8444972000000002</v>
      </c>
      <c r="O34" s="12"/>
      <c r="Q34" s="1009" t="str">
        <f t="shared" si="0"/>
        <v>Encargos Regulatórios in RAP (P&amp;D, RGR e TFSEE)</v>
      </c>
      <c r="R34" s="40">
        <f>C34</f>
        <v>-18.698999999999998</v>
      </c>
      <c r="S34" s="38">
        <v>464.21952987641976</v>
      </c>
      <c r="T34" s="39">
        <f t="shared" si="12"/>
        <v>-1.0402805112593558</v>
      </c>
      <c r="V34" s="38">
        <f t="shared" si="7"/>
        <v>-482.91852987641977</v>
      </c>
    </row>
    <row r="35" spans="2:22" ht="18" customHeight="1" thickBot="1">
      <c r="B35" s="298" t="s">
        <v>1058</v>
      </c>
      <c r="C35" s="1229">
        <f>SUM(C30:C31)</f>
        <v>1243.3726283065989</v>
      </c>
      <c r="D35" s="1229">
        <f>SUM(D30:D31)</f>
        <v>1028.6294077128441</v>
      </c>
      <c r="E35" s="1356">
        <f t="shared" si="1"/>
        <v>0.208766363263166</v>
      </c>
      <c r="F35" s="1229">
        <f>SUM(F30:F31)</f>
        <v>2469.6379000000002</v>
      </c>
      <c r="G35" s="1229">
        <f>SUM(G30:G31)</f>
        <v>2160.4823361442463</v>
      </c>
      <c r="H35" s="1356">
        <f t="shared" si="2"/>
        <v>0.14309562206719795</v>
      </c>
      <c r="J35" s="52">
        <f t="shared" si="13"/>
        <v>0.87489635517582087</v>
      </c>
      <c r="K35" s="51">
        <f>SUM(K30:K31)</f>
        <v>214.74322059375507</v>
      </c>
      <c r="L35" s="51">
        <f>SUM(L30:L31)</f>
        <v>309.15556385575366</v>
      </c>
      <c r="M35" s="51">
        <f>SUM(M30:M31)</f>
        <v>52.450973934592952</v>
      </c>
      <c r="N35" s="51">
        <f>SUM(N30:N31)</f>
        <v>104.60698648230513</v>
      </c>
      <c r="O35" s="12"/>
      <c r="Q35" s="50" t="str">
        <f t="shared" si="0"/>
        <v xml:space="preserve">Receita Líquida </v>
      </c>
      <c r="R35" s="51">
        <f t="shared" si="6"/>
        <v>1243.3726283065989</v>
      </c>
      <c r="S35" s="51">
        <v>464.21952987641976</v>
      </c>
      <c r="T35" s="52">
        <f t="shared" si="12"/>
        <v>1.6784151641306391</v>
      </c>
      <c r="V35" s="51">
        <f t="shared" si="7"/>
        <v>779.15309843017917</v>
      </c>
    </row>
    <row r="36" spans="2:22" ht="15" customHeight="1" thickBot="1">
      <c r="B36" s="50" t="s">
        <v>1468</v>
      </c>
      <c r="C36" s="51">
        <f>C35-C12*(1-9.25%)</f>
        <v>779.15309843017917</v>
      </c>
      <c r="D36" s="51">
        <f>D35-D12*(1-9.25%)</f>
        <v>512.62013619222921</v>
      </c>
      <c r="E36" s="52">
        <f>IF(OR(AND(D36&gt;0,C36&lt;0),AND(D36&lt;0,C36&gt;0)),"n.a",IFERROR(C36/D36-1,"N.A."))</f>
        <v>0.51994243577275667</v>
      </c>
      <c r="F36" s="51">
        <f>F35-F12*(1-9.25%)</f>
        <v>1541.1988402471607</v>
      </c>
      <c r="G36" s="51">
        <f>G35-G12*(1-9.25%)</f>
        <v>1128.4637931030165</v>
      </c>
      <c r="H36" s="52">
        <f>IF(OR(AND(G36&gt;0,F36&lt;0),AND(G36&lt;0,F36&gt;0)),"n.a",IFERROR(F36/G36-1,"N.A."))</f>
        <v>0.36574948143370856</v>
      </c>
      <c r="J36" s="52">
        <f t="shared" si="13"/>
        <v>0.54824932640580759</v>
      </c>
      <c r="K36" s="51">
        <f t="shared" ref="K36" si="14">C36-D36</f>
        <v>266.53296223794996</v>
      </c>
      <c r="L36" s="51">
        <f t="shared" ref="L36" si="15">F36-G36</f>
        <v>412.73504714414412</v>
      </c>
      <c r="M36" s="51">
        <f t="shared" ref="M36" si="16">D36*$K$8</f>
        <v>27.271391245426592</v>
      </c>
      <c r="N36" s="51">
        <f t="shared" ref="N36" si="17">G36*$K$8</f>
        <v>60.03427379308048</v>
      </c>
      <c r="O36" s="12"/>
      <c r="V36" s="2"/>
    </row>
    <row r="37" spans="2:22" ht="15" customHeight="1">
      <c r="B37" s="1230"/>
      <c r="C37" s="1231"/>
      <c r="D37" s="1231"/>
      <c r="E37" s="1232"/>
      <c r="F37" s="1231"/>
      <c r="G37" s="1231"/>
      <c r="H37" s="1232"/>
      <c r="K37" s="155"/>
      <c r="O37" s="12"/>
      <c r="V37" s="2"/>
    </row>
    <row r="38" spans="2:22" ht="15" customHeight="1" thickBot="1">
      <c r="B38" s="47" t="s">
        <v>612</v>
      </c>
      <c r="C38" s="48">
        <f>C12*(1-9.25%)</f>
        <v>464.21952987641976</v>
      </c>
      <c r="D38" s="48">
        <f>D12*(1-9.25%)</f>
        <v>516.0092715206149</v>
      </c>
      <c r="E38" s="49">
        <f>IF(OR(AND(D38&gt;0,C38&lt;0),AND(D38&lt;0,C38&gt;0)),"n.a",IFERROR(C38/D38-1,"N.A."))</f>
        <v>-0.10036591298365094</v>
      </c>
      <c r="F38" s="48">
        <f>F12*(1-9.25%)</f>
        <v>928.43905975283951</v>
      </c>
      <c r="G38" s="48">
        <f>G12*(1-9.25%)</f>
        <v>1032.0185430412298</v>
      </c>
      <c r="H38" s="49">
        <f t="shared" si="2"/>
        <v>-0.10036591298365094</v>
      </c>
      <c r="K38" s="40"/>
      <c r="L38"/>
      <c r="M38"/>
      <c r="O38" s="15"/>
      <c r="Q38" s="47" t="str">
        <f>B38</f>
        <v>RBSE Líquida</v>
      </c>
      <c r="R38" s="48">
        <f>R12*(1-9.25%)</f>
        <v>464.21952987641976</v>
      </c>
      <c r="S38" s="48">
        <f>S12*(1-9.25%)</f>
        <v>464.21952987641976</v>
      </c>
      <c r="T38" s="49">
        <f>IFERROR(R38/S38-1,"N.A.")</f>
        <v>0</v>
      </c>
      <c r="V38" s="48"/>
    </row>
    <row r="39" spans="2:22" ht="17.5" customHeight="1" thickBot="1">
      <c r="B39" s="55" t="s">
        <v>831</v>
      </c>
      <c r="C39" s="56">
        <f>C35-C38</f>
        <v>779.15309843017917</v>
      </c>
      <c r="D39" s="56">
        <f>D35-D38</f>
        <v>512.62013619222921</v>
      </c>
      <c r="E39" s="57">
        <f>IF(OR(AND(D39&gt;0,C39&lt;0),AND(D39&lt;0,C39&gt;0)),"n.a",IFERROR(C39/D39-1,"N.A."))</f>
        <v>0.51994243577275667</v>
      </c>
      <c r="F39" s="56">
        <f>F35-F38</f>
        <v>1541.1988402471607</v>
      </c>
      <c r="G39" s="56">
        <f>G35-G38</f>
        <v>1128.4637931030165</v>
      </c>
      <c r="H39" s="57">
        <f t="shared" si="2"/>
        <v>0.36574948143370856</v>
      </c>
      <c r="K39"/>
      <c r="L39"/>
      <c r="M39"/>
      <c r="O39" s="15"/>
      <c r="Q39" s="55" t="s">
        <v>831</v>
      </c>
      <c r="R39" s="56">
        <f>R35-R38</f>
        <v>779.15309843017917</v>
      </c>
      <c r="S39" s="56">
        <f>S35-S38</f>
        <v>0</v>
      </c>
      <c r="T39" s="57" t="str">
        <f>IFERROR(R39/S39-1,"N.A.")</f>
        <v>N.A.</v>
      </c>
      <c r="V39" s="56"/>
    </row>
    <row r="40" spans="2:22" ht="15" customHeight="1">
      <c r="B40" s="63" t="s">
        <v>941</v>
      </c>
      <c r="C40" s="39">
        <f>'Custos e Despesas'!C15/Receita!C35</f>
        <v>-0.16848787083669176</v>
      </c>
      <c r="D40" s="39">
        <f>'Custos e Despesas'!D15/Receita!D35</f>
        <v>-0.17959170184600859</v>
      </c>
      <c r="E40" s="701">
        <f>(D40-C40)*100</f>
        <v>-1.1103831009316834</v>
      </c>
      <c r="F40" s="39">
        <f>'Custos e Despesas'!F15/Receita!F35</f>
        <v>-0.15679005088964676</v>
      </c>
      <c r="G40" s="39">
        <f>'Custos e Despesas'!G15/Receita!G35</f>
        <v>-0.16689286670285824</v>
      </c>
      <c r="H40" s="701">
        <f>(G40-F40)*100</f>
        <v>-1.0102815813211485</v>
      </c>
      <c r="I40" s="19"/>
      <c r="J40" s="19"/>
      <c r="K40"/>
      <c r="L40"/>
      <c r="M40"/>
      <c r="N40" s="19"/>
      <c r="O40" s="15"/>
    </row>
    <row r="41" spans="2:22" ht="15" customHeight="1">
      <c r="B41" s="63" t="s">
        <v>599</v>
      </c>
      <c r="C41" s="39">
        <f>'Custos e Despesas'!C18/Receita!C35</f>
        <v>-0.16957644091551308</v>
      </c>
      <c r="D41" s="39">
        <f>'Custos e Despesas'!D18/Receita!D35</f>
        <v>-0.18146124691790766</v>
      </c>
      <c r="E41" s="701">
        <f>(D41-C41)*100</f>
        <v>-1.1884806002394583</v>
      </c>
      <c r="F41" s="39">
        <f>'Custos e Despesas'!F18/Receita!F35</f>
        <v>-0.15788616157048788</v>
      </c>
      <c r="G41" s="39">
        <f>'Custos e Despesas'!G18/Receita!G35</f>
        <v>-0.16867308866332292</v>
      </c>
      <c r="H41" s="701">
        <f>(G41-F41)*100</f>
        <v>-1.0786927092835046</v>
      </c>
      <c r="I41" s="19"/>
      <c r="J41" s="19"/>
      <c r="K41"/>
      <c r="L41"/>
      <c r="M41"/>
      <c r="N41" s="19"/>
      <c r="O41" s="15"/>
    </row>
    <row r="42" spans="2:22" ht="15" customHeight="1">
      <c r="B42" s="63" t="s">
        <v>1107</v>
      </c>
      <c r="C42" s="39">
        <f>'Custos e Despesas'!C15/Receita!C39</f>
        <v>-0.26887296889671952</v>
      </c>
      <c r="D42" s="39">
        <f>'Custos e Despesas'!D15/Receita!D39</f>
        <v>-0.3603707557650988</v>
      </c>
      <c r="E42" s="701">
        <f>(D42-C42)*100</f>
        <v>-9.1497786868379283</v>
      </c>
      <c r="F42" s="39">
        <f>'Custos e Despesas'!F15/Receita!F39</f>
        <v>-0.25124250155671229</v>
      </c>
      <c r="G42" s="39">
        <f>'Custos e Despesas'!G15/Receita!G39</f>
        <v>-0.31952207305519231</v>
      </c>
      <c r="H42" s="701">
        <f>(G42-F42)*100</f>
        <v>-6.8279571498480021</v>
      </c>
      <c r="I42" s="19"/>
      <c r="J42" s="19"/>
      <c r="K42"/>
      <c r="L42"/>
      <c r="M42"/>
      <c r="N42" s="19"/>
      <c r="O42" s="15"/>
    </row>
    <row r="43" spans="2:22" ht="15.5">
      <c r="B43" s="1047" t="s">
        <v>1108</v>
      </c>
      <c r="C43" s="504">
        <f>'Custos e Despesas'!C18/Receita!C36</f>
        <v>-0.27061010918753908</v>
      </c>
      <c r="D43" s="504">
        <f>'Custos e Despesas'!D18/Receita!D36</f>
        <v>-0.36412220621393343</v>
      </c>
      <c r="E43" s="1048">
        <f>(D43-C43)*100</f>
        <v>-9.3512097026394354</v>
      </c>
      <c r="F43" s="504">
        <f>'Custos e Despesas'!F18/Receita!F36</f>
        <v>-0.25299892416053793</v>
      </c>
      <c r="G43" s="504">
        <f>'Custos e Despesas'!G18/Receita!G36</f>
        <v>-0.32293036858359736</v>
      </c>
      <c r="H43" s="1048">
        <f>(G43-F43)*100</f>
        <v>-6.993144442305943</v>
      </c>
      <c r="K43"/>
      <c r="L43"/>
      <c r="M43"/>
      <c r="O43" s="15"/>
    </row>
    <row r="44" spans="2:22" ht="15" customHeight="1">
      <c r="B44" s="157" t="s">
        <v>479</v>
      </c>
      <c r="C44" s="159">
        <f>C30-'DRE Reg'!C11/1000</f>
        <v>-1.3716934008698445E-3</v>
      </c>
      <c r="D44" s="159">
        <f>D30-'DRE Reg'!D11/1000</f>
        <v>-1.4922871559974737E-3</v>
      </c>
      <c r="E44" s="158"/>
      <c r="F44" s="159">
        <f>F30-'DRE Reg'!F11/1000</f>
        <v>0</v>
      </c>
      <c r="G44" s="159">
        <f>G30-'DRE Reg'!G11/1000</f>
        <v>-5.638557536258304E-4</v>
      </c>
      <c r="H44" s="158"/>
      <c r="K44"/>
      <c r="L44"/>
      <c r="M44"/>
      <c r="O44" s="15"/>
      <c r="Q44" s="157" t="s">
        <v>553</v>
      </c>
      <c r="R44" s="158">
        <f>R35-Receita!R35</f>
        <v>0</v>
      </c>
      <c r="S44" s="158">
        <v>490.68762987641975</v>
      </c>
      <c r="T44" s="158"/>
    </row>
    <row r="45" spans="2:22" ht="15" customHeight="1">
      <c r="B45" s="157" t="s">
        <v>480</v>
      </c>
      <c r="C45" s="159">
        <f>C35-'DRE Reg'!C17/1000</f>
        <v>-1.3716934010972182E-3</v>
      </c>
      <c r="D45" s="159">
        <f>D35-'DRE Reg'!D17/1000</f>
        <v>-1.4922871559974737E-3</v>
      </c>
      <c r="E45" s="158"/>
      <c r="F45" s="159">
        <f>F35-'DRE Reg'!F17/1000</f>
        <v>0</v>
      </c>
      <c r="G45" s="159">
        <f>G35-'DRE Reg'!G17/1000</f>
        <v>-5.638557536258304E-4</v>
      </c>
      <c r="H45" s="158"/>
      <c r="K45" s="20"/>
      <c r="L45" s="1126"/>
      <c r="M45" s="20"/>
      <c r="O45" s="15"/>
    </row>
    <row r="46" spans="2:22" ht="15" customHeight="1">
      <c r="B46" s="157" t="s">
        <v>662</v>
      </c>
      <c r="C46" s="159">
        <f>C11-'DRE Reg'!C12/1000</f>
        <v>1.6168141630362243</v>
      </c>
      <c r="D46" s="159">
        <f>D11-'DRE Reg'!D12/1000</f>
        <v>-1.7954571560494514E-3</v>
      </c>
      <c r="E46" s="158"/>
      <c r="F46" s="159">
        <f>F11-'DRE Reg'!F12/1000</f>
        <v>2.1122980016798465</v>
      </c>
      <c r="G46" s="159">
        <f>G11-'DRE Reg'!G12/1000</f>
        <v>-6.7874575370296952E-4</v>
      </c>
      <c r="H46" s="158"/>
      <c r="O46" s="15"/>
    </row>
    <row r="47" spans="2:22" ht="15" customHeight="1">
      <c r="B47" s="157" t="s">
        <v>801</v>
      </c>
      <c r="C47" s="159">
        <v>-4.3059900003754592E-3</v>
      </c>
      <c r="D47" s="159">
        <v>2.4434299998574716E-3</v>
      </c>
      <c r="E47" s="158"/>
      <c r="F47" s="159">
        <v>-2.6335352431487991E-3</v>
      </c>
      <c r="G47" s="159">
        <v>4.2463200002202939E-3</v>
      </c>
      <c r="H47" s="158"/>
      <c r="O47" s="15"/>
    </row>
    <row r="48" spans="2:22" ht="15" customHeight="1">
      <c r="B48" s="157" t="s">
        <v>1287</v>
      </c>
      <c r="C48" s="159">
        <v>0</v>
      </c>
      <c r="D48" s="159">
        <v>0</v>
      </c>
      <c r="E48" s="158"/>
      <c r="F48" s="159">
        <v>0</v>
      </c>
      <c r="G48" s="159">
        <v>0</v>
      </c>
      <c r="H48" s="158"/>
      <c r="O48" s="15"/>
    </row>
    <row r="49" spans="1:23" ht="15" customHeight="1">
      <c r="H49" s="21"/>
      <c r="O49" s="15"/>
    </row>
    <row r="50" spans="1:23" ht="15" customHeight="1">
      <c r="B50" s="4" t="s">
        <v>792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22"/>
      <c r="P50" s="5"/>
      <c r="Q50" s="5"/>
      <c r="R50" s="5"/>
      <c r="S50" s="5"/>
      <c r="T50" s="5"/>
      <c r="U50" s="5"/>
      <c r="V50" s="8"/>
      <c r="W50" s="5"/>
    </row>
    <row r="51" spans="1:23" ht="15" customHeight="1" thickBot="1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/>
      <c r="P51" s="24"/>
      <c r="Q51" s="24"/>
      <c r="R51" s="24"/>
      <c r="S51" s="24"/>
      <c r="T51" s="24"/>
      <c r="U51" s="24"/>
      <c r="V51" s="26"/>
    </row>
    <row r="52" spans="1:23" ht="15" customHeight="1" thickBot="1">
      <c r="B52" s="30" t="s">
        <v>11</v>
      </c>
      <c r="C52" s="1506" t="s">
        <v>12</v>
      </c>
      <c r="D52" s="1507"/>
      <c r="E52" s="1507"/>
      <c r="F52" s="1507"/>
      <c r="G52" s="1507"/>
      <c r="H52" s="1507"/>
      <c r="O52" s="15"/>
    </row>
    <row r="53" spans="1:23" ht="15" customHeight="1" thickBot="1">
      <c r="B53" s="180" t="s">
        <v>618</v>
      </c>
      <c r="C53" s="31" t="str">
        <f>Menu!$D$15</f>
        <v>2Q26</v>
      </c>
      <c r="D53" s="34" t="str">
        <f>Menu!$D$16</f>
        <v>2Q25</v>
      </c>
      <c r="E53" s="31" t="s">
        <v>13</v>
      </c>
      <c r="F53" s="31" t="str">
        <f>Menu!$D$12</f>
        <v>1S26</v>
      </c>
      <c r="G53" s="31" t="str">
        <f>Menu!$D$13</f>
        <v>1S25</v>
      </c>
      <c r="H53" s="31" t="s">
        <v>13</v>
      </c>
      <c r="O53" s="15"/>
      <c r="V53" s="2"/>
    </row>
    <row r="54" spans="1:23" ht="15" customHeight="1" thickBot="1">
      <c r="B54" s="35" t="s">
        <v>14</v>
      </c>
      <c r="C54" s="58">
        <f t="shared" ref="C54:H63" si="18">C11</f>
        <v>1412.9998141630363</v>
      </c>
      <c r="D54" s="36">
        <f t="shared" si="18"/>
        <v>1163.601204542844</v>
      </c>
      <c r="E54" s="37">
        <f t="shared" si="18"/>
        <v>0.21433340619321206</v>
      </c>
      <c r="F54" s="36">
        <f t="shared" si="18"/>
        <v>2795.2792980016798</v>
      </c>
      <c r="G54" s="36">
        <f t="shared" si="18"/>
        <v>2445.4233212542463</v>
      </c>
      <c r="H54" s="37">
        <f t="shared" si="18"/>
        <v>0.14306560901201926</v>
      </c>
      <c r="K54" s="20"/>
      <c r="L54" s="20"/>
      <c r="O54" s="27"/>
      <c r="V54" s="2"/>
    </row>
    <row r="55" spans="1:23" ht="15" customHeight="1" thickBot="1">
      <c r="B55" s="59" t="s">
        <v>15</v>
      </c>
      <c r="C55" s="61">
        <f t="shared" si="18"/>
        <v>511.53667204013198</v>
      </c>
      <c r="D55" s="61">
        <f t="shared" si="18"/>
        <v>568.60525787395579</v>
      </c>
      <c r="E55" s="62">
        <f t="shared" si="18"/>
        <v>-0.10036591298365083</v>
      </c>
      <c r="F55" s="61">
        <f t="shared" si="18"/>
        <v>1023.073344080264</v>
      </c>
      <c r="G55" s="61">
        <f t="shared" si="18"/>
        <v>1137.2105157479116</v>
      </c>
      <c r="H55" s="62">
        <f t="shared" si="18"/>
        <v>-0.10036591298365083</v>
      </c>
      <c r="K55" s="20"/>
      <c r="L55" s="20"/>
      <c r="O55" s="27"/>
      <c r="V55" s="2"/>
    </row>
    <row r="56" spans="1:23" ht="15" customHeight="1">
      <c r="B56" s="154" t="s">
        <v>16</v>
      </c>
      <c r="C56" s="155">
        <f t="shared" si="18"/>
        <v>238.25492943369758</v>
      </c>
      <c r="D56" s="155">
        <f t="shared" si="18"/>
        <v>235.129274704555</v>
      </c>
      <c r="E56" s="156">
        <f t="shared" si="18"/>
        <v>1.3293345684283864E-2</v>
      </c>
      <c r="F56" s="155">
        <f t="shared" si="18"/>
        <v>476.50985886739517</v>
      </c>
      <c r="G56" s="155">
        <f t="shared" si="18"/>
        <v>470.25854940911</v>
      </c>
      <c r="H56" s="156">
        <f t="shared" si="18"/>
        <v>1.3293345684283864E-2</v>
      </c>
      <c r="K56" s="20"/>
      <c r="L56" s="20"/>
      <c r="O56" s="27"/>
      <c r="V56" s="2"/>
    </row>
    <row r="57" spans="1:23" ht="15" customHeight="1">
      <c r="B57" s="42" t="s">
        <v>5</v>
      </c>
      <c r="C57" s="40">
        <f t="shared" si="18"/>
        <v>0</v>
      </c>
      <c r="D57" s="38">
        <f t="shared" si="18"/>
        <v>0</v>
      </c>
      <c r="E57" s="39" t="str">
        <f t="shared" si="18"/>
        <v>N.A.</v>
      </c>
      <c r="F57" s="40">
        <f t="shared" si="18"/>
        <v>0</v>
      </c>
      <c r="G57" s="38">
        <f t="shared" si="18"/>
        <v>0</v>
      </c>
      <c r="H57" s="41" t="str">
        <f t="shared" si="18"/>
        <v>N.A.</v>
      </c>
      <c r="K57" s="20"/>
      <c r="L57" s="20"/>
      <c r="O57" s="27"/>
      <c r="V57" s="2"/>
    </row>
    <row r="58" spans="1:23" ht="15" customHeight="1" thickBot="1">
      <c r="B58" s="42" t="s">
        <v>6</v>
      </c>
      <c r="C58" s="40">
        <f t="shared" si="18"/>
        <v>238.25492943369758</v>
      </c>
      <c r="D58" s="38">
        <f t="shared" si="18"/>
        <v>235.129274704555</v>
      </c>
      <c r="E58" s="39">
        <f t="shared" si="18"/>
        <v>1.3293345684283864E-2</v>
      </c>
      <c r="F58" s="40">
        <f t="shared" si="18"/>
        <v>476.50985886739517</v>
      </c>
      <c r="G58" s="38">
        <f t="shared" si="18"/>
        <v>470.25854940911</v>
      </c>
      <c r="H58" s="41">
        <f t="shared" si="18"/>
        <v>1.3293345684283864E-2</v>
      </c>
      <c r="K58" s="20"/>
      <c r="L58" s="20"/>
      <c r="O58" s="27"/>
      <c r="V58" s="2"/>
    </row>
    <row r="59" spans="1:23" ht="15" customHeight="1">
      <c r="B59" s="154" t="s">
        <v>17</v>
      </c>
      <c r="C59" s="155">
        <f t="shared" si="18"/>
        <v>259.20195144063848</v>
      </c>
      <c r="D59" s="155">
        <f t="shared" si="18"/>
        <v>200.62615390656723</v>
      </c>
      <c r="E59" s="156">
        <f t="shared" si="18"/>
        <v>0.29196491281665282</v>
      </c>
      <c r="F59" s="155">
        <f t="shared" si="18"/>
        <v>525.9209329381008</v>
      </c>
      <c r="G59" s="155">
        <f t="shared" si="18"/>
        <v>423.45879606259484</v>
      </c>
      <c r="H59" s="156">
        <f t="shared" si="18"/>
        <v>0.24196483300906624</v>
      </c>
      <c r="K59" s="20"/>
      <c r="L59" s="20"/>
      <c r="O59" s="27"/>
      <c r="V59" s="2"/>
    </row>
    <row r="60" spans="1:23" ht="15" customHeight="1">
      <c r="B60" s="42" t="s">
        <v>5</v>
      </c>
      <c r="C60" s="40">
        <f t="shared" si="18"/>
        <v>226.09231072150692</v>
      </c>
      <c r="D60" s="38">
        <f t="shared" si="18"/>
        <v>177.77972512652823</v>
      </c>
      <c r="E60" s="39">
        <f t="shared" si="18"/>
        <v>0.2717553172083822</v>
      </c>
      <c r="F60" s="40">
        <f t="shared" si="18"/>
        <v>459.35101267621292</v>
      </c>
      <c r="G60" s="38">
        <f t="shared" si="18"/>
        <v>372.8484978932006</v>
      </c>
      <c r="H60" s="39">
        <f t="shared" si="18"/>
        <v>0.23200446098562599</v>
      </c>
      <c r="K60" s="20"/>
      <c r="L60" s="20"/>
      <c r="O60" s="27"/>
      <c r="V60" s="2"/>
    </row>
    <row r="61" spans="1:23" ht="15" customHeight="1" thickBot="1">
      <c r="B61" s="42" t="s">
        <v>6</v>
      </c>
      <c r="C61" s="40">
        <f t="shared" si="18"/>
        <v>33.109640719131541</v>
      </c>
      <c r="D61" s="38">
        <f t="shared" si="18"/>
        <v>22.846428780038995</v>
      </c>
      <c r="E61" s="39">
        <f t="shared" si="18"/>
        <v>0.44922609296642246</v>
      </c>
      <c r="F61" s="40">
        <f t="shared" si="18"/>
        <v>66.56992026188793</v>
      </c>
      <c r="G61" s="38">
        <f t="shared" si="18"/>
        <v>50.61029816939427</v>
      </c>
      <c r="H61" s="41">
        <f t="shared" si="18"/>
        <v>0.31534337219425779</v>
      </c>
      <c r="K61" s="20"/>
      <c r="L61" s="20"/>
      <c r="O61" s="27"/>
      <c r="V61" s="2"/>
    </row>
    <row r="62" spans="1:23" ht="15" customHeight="1">
      <c r="B62" s="154" t="s">
        <v>18</v>
      </c>
      <c r="C62" s="155">
        <f t="shared" si="18"/>
        <v>369.7413736832882</v>
      </c>
      <c r="D62" s="155">
        <f t="shared" si="18"/>
        <v>254.71146419059863</v>
      </c>
      <c r="E62" s="156">
        <f t="shared" si="18"/>
        <v>0.45160868537355503</v>
      </c>
      <c r="F62" s="155">
        <f t="shared" si="18"/>
        <v>687.60528744335727</v>
      </c>
      <c r="G62" s="155">
        <f t="shared" si="18"/>
        <v>486.95104438174252</v>
      </c>
      <c r="H62" s="156">
        <f t="shared" si="18"/>
        <v>0.41206245551105747</v>
      </c>
      <c r="K62" s="20"/>
      <c r="L62" s="20"/>
      <c r="O62" s="27"/>
      <c r="V62" s="2"/>
    </row>
    <row r="63" spans="1:23" ht="15" customHeight="1">
      <c r="B63" s="42" t="s">
        <v>5</v>
      </c>
      <c r="C63" s="40">
        <f t="shared" si="18"/>
        <v>307.98366422696967</v>
      </c>
      <c r="D63" s="40">
        <f t="shared" si="18"/>
        <v>214.85977721001143</v>
      </c>
      <c r="E63" s="39">
        <f t="shared" si="18"/>
        <v>0.43341703238357043</v>
      </c>
      <c r="F63" s="40">
        <f t="shared" si="18"/>
        <v>574.82293128094648</v>
      </c>
      <c r="G63" s="40">
        <f t="shared" si="18"/>
        <v>411.75956802819172</v>
      </c>
      <c r="H63" s="39">
        <f t="shared" si="18"/>
        <v>0.39601596638937209</v>
      </c>
      <c r="K63" s="20"/>
      <c r="L63" s="20"/>
      <c r="O63" s="27"/>
      <c r="V63" s="2"/>
    </row>
    <row r="64" spans="1:23" ht="15" customHeight="1" thickBot="1">
      <c r="B64" s="42" t="s">
        <v>6</v>
      </c>
      <c r="C64" s="40">
        <f t="shared" ref="C64:H72" si="19">C21</f>
        <v>61.757709456318509</v>
      </c>
      <c r="D64" s="40">
        <f t="shared" si="19"/>
        <v>39.851686980587218</v>
      </c>
      <c r="E64" s="39">
        <f t="shared" si="19"/>
        <v>0.54968871170754396</v>
      </c>
      <c r="F64" s="40">
        <f t="shared" si="19"/>
        <v>112.78235616241081</v>
      </c>
      <c r="G64" s="40">
        <f t="shared" si="19"/>
        <v>75.191476353550783</v>
      </c>
      <c r="H64" s="39">
        <f t="shared" si="19"/>
        <v>0.49993538671999826</v>
      </c>
      <c r="K64" s="20"/>
      <c r="L64" s="20"/>
      <c r="O64" s="27"/>
      <c r="V64" s="2"/>
    </row>
    <row r="65" spans="2:22" ht="15" customHeight="1" outlineLevel="1">
      <c r="B65" s="154" t="s">
        <v>1425</v>
      </c>
      <c r="C65" s="155">
        <f t="shared" si="19"/>
        <v>6.7064288790206801</v>
      </c>
      <c r="D65" s="155">
        <f t="shared" si="19"/>
        <v>-112.22535814383275</v>
      </c>
      <c r="E65" s="156" t="str">
        <f t="shared" si="19"/>
        <v>n.a</v>
      </c>
      <c r="F65" s="155">
        <f t="shared" si="19"/>
        <v>43.680381665282049</v>
      </c>
      <c r="G65" s="155">
        <f t="shared" si="19"/>
        <v>-111.35976340404399</v>
      </c>
      <c r="H65" s="156" t="str">
        <f t="shared" si="19"/>
        <v>n.a</v>
      </c>
      <c r="K65" s="20"/>
      <c r="L65" s="20"/>
      <c r="O65" s="27"/>
      <c r="V65" s="2"/>
    </row>
    <row r="66" spans="2:22" ht="15" customHeight="1" outlineLevel="1">
      <c r="B66" s="43" t="s">
        <v>1421</v>
      </c>
      <c r="C66" s="40">
        <f t="shared" si="19"/>
        <v>10.977715906336091</v>
      </c>
      <c r="D66" s="40">
        <f t="shared" si="19"/>
        <v>20.467212771349864</v>
      </c>
      <c r="E66" s="39">
        <f t="shared" si="19"/>
        <v>-0.4636438273753245</v>
      </c>
      <c r="F66" s="40">
        <f t="shared" si="19"/>
        <v>21.955431812672181</v>
      </c>
      <c r="G66" s="40">
        <f t="shared" si="19"/>
        <v>40.934425542699728</v>
      </c>
      <c r="H66" s="39">
        <f t="shared" si="19"/>
        <v>-0.4636438273753245</v>
      </c>
      <c r="K66" s="20"/>
      <c r="L66" s="20"/>
      <c r="O66" s="27"/>
      <c r="V66" s="2"/>
    </row>
    <row r="67" spans="2:22" ht="15" customHeight="1" outlineLevel="1">
      <c r="B67" s="43" t="s">
        <v>1422</v>
      </c>
      <c r="C67" s="40">
        <f t="shared" si="19"/>
        <v>-3.1997911719645229</v>
      </c>
      <c r="D67" s="40">
        <f t="shared" si="19"/>
        <v>-9.4914227654958889</v>
      </c>
      <c r="E67" s="39">
        <f t="shared" si="19"/>
        <v>-0.66287549811850077</v>
      </c>
      <c r="F67" s="40">
        <f t="shared" si="19"/>
        <v>-6.4891217846725908</v>
      </c>
      <c r="G67" s="40">
        <f t="shared" si="19"/>
        <v>-16.683700456243891</v>
      </c>
      <c r="H67" s="39">
        <f t="shared" si="19"/>
        <v>-0.6110502102521248</v>
      </c>
      <c r="K67" s="20"/>
      <c r="L67" s="20"/>
      <c r="O67" s="27"/>
      <c r="V67" s="2"/>
    </row>
    <row r="68" spans="2:22" ht="15" customHeight="1" outlineLevel="1">
      <c r="B68" s="43" t="s">
        <v>1426</v>
      </c>
      <c r="C68" s="40">
        <f t="shared" si="19"/>
        <v>-1.0714958553508875</v>
      </c>
      <c r="D68" s="40">
        <f t="shared" si="19"/>
        <v>8.4916685303132766</v>
      </c>
      <c r="E68" s="39" t="str">
        <f t="shared" si="19"/>
        <v>n.a</v>
      </c>
      <c r="F68" s="40">
        <f t="shared" si="19"/>
        <v>28.214071637282458</v>
      </c>
      <c r="G68" s="40">
        <f t="shared" si="19"/>
        <v>19.007237179500169</v>
      </c>
      <c r="H68" s="39">
        <f t="shared" si="19"/>
        <v>0.48438573006876107</v>
      </c>
      <c r="K68" s="20"/>
      <c r="L68" s="20"/>
      <c r="O68" s="27"/>
      <c r="V68" s="2"/>
    </row>
    <row r="69" spans="2:22" ht="15" customHeight="1" thickBot="1">
      <c r="B69" s="43" t="s">
        <v>760</v>
      </c>
      <c r="C69" s="40">
        <f t="shared" si="19"/>
        <v>0</v>
      </c>
      <c r="D69" s="40">
        <f t="shared" si="19"/>
        <v>-131.69281667999999</v>
      </c>
      <c r="E69" s="39">
        <f t="shared" si="19"/>
        <v>-1</v>
      </c>
      <c r="F69" s="40">
        <f t="shared" si="19"/>
        <v>0</v>
      </c>
      <c r="G69" s="40">
        <f t="shared" si="19"/>
        <v>-154.61772567</v>
      </c>
      <c r="H69" s="39">
        <f t="shared" si="19"/>
        <v>-1</v>
      </c>
      <c r="K69" s="20"/>
      <c r="L69" s="20"/>
      <c r="O69" s="27"/>
      <c r="V69" s="2"/>
    </row>
    <row r="70" spans="2:22" ht="15" customHeight="1" thickBot="1">
      <c r="B70" s="59" t="s">
        <v>674</v>
      </c>
      <c r="C70" s="61">
        <f t="shared" si="19"/>
        <v>-12.592755803740786</v>
      </c>
      <c r="D70" s="61">
        <f t="shared" si="19"/>
        <v>-12.683904158999729</v>
      </c>
      <c r="E70" s="62">
        <f t="shared" si="19"/>
        <v>-7.1861434867646068E-3</v>
      </c>
      <c r="F70" s="61">
        <f t="shared" si="19"/>
        <v>-33.650151632719442</v>
      </c>
      <c r="G70" s="61">
        <f t="shared" si="19"/>
        <v>-28.603431763068844</v>
      </c>
      <c r="H70" s="62">
        <f t="shared" si="19"/>
        <v>0.17643756565485402</v>
      </c>
      <c r="K70" s="20"/>
      <c r="L70" s="20"/>
      <c r="O70" s="27"/>
      <c r="V70" s="2"/>
    </row>
    <row r="71" spans="2:22" ht="15" customHeight="1" thickBot="1">
      <c r="B71" s="1008" t="s">
        <v>1690</v>
      </c>
      <c r="C71" s="61">
        <f t="shared" si="19"/>
        <v>40.151214490000001</v>
      </c>
      <c r="D71" s="61">
        <f t="shared" si="19"/>
        <v>29.438316169999997</v>
      </c>
      <c r="E71" s="62">
        <f t="shared" si="19"/>
        <v>0.36391002318662857</v>
      </c>
      <c r="F71" s="61">
        <f t="shared" si="19"/>
        <v>72.13964464</v>
      </c>
      <c r="G71" s="61">
        <f t="shared" si="19"/>
        <v>67.507610819999996</v>
      </c>
      <c r="H71" s="62">
        <f t="shared" si="19"/>
        <v>6.861498672128552E-2</v>
      </c>
      <c r="K71" s="20"/>
      <c r="L71" s="20"/>
      <c r="O71" s="27"/>
      <c r="V71" s="2"/>
    </row>
    <row r="72" spans="2:22" ht="15" customHeight="1" thickBot="1">
      <c r="B72" s="47" t="s">
        <v>20</v>
      </c>
      <c r="C72" s="48">
        <f t="shared" si="19"/>
        <v>8.1658141435628568</v>
      </c>
      <c r="D72" s="48">
        <f t="shared" si="19"/>
        <v>10.541303170000013</v>
      </c>
      <c r="E72" s="49">
        <f t="shared" si="19"/>
        <v>-0.22535060306373422</v>
      </c>
      <c r="F72" s="48">
        <f t="shared" si="19"/>
        <v>19.366701998320213</v>
      </c>
      <c r="G72" s="48">
        <f t="shared" si="19"/>
        <v>22.696114890000029</v>
      </c>
      <c r="H72" s="49">
        <f t="shared" si="19"/>
        <v>-0.14669527836884388</v>
      </c>
      <c r="K72" s="20"/>
      <c r="L72" s="20"/>
      <c r="O72" s="27"/>
      <c r="U72"/>
      <c r="V72"/>
    </row>
    <row r="73" spans="2:22" ht="15" customHeight="1" thickBot="1">
      <c r="B73" s="55" t="s">
        <v>21</v>
      </c>
      <c r="C73" s="56">
        <f t="shared" ref="C73:H73" si="20">C30</f>
        <v>1421.165628306599</v>
      </c>
      <c r="D73" s="56">
        <f t="shared" si="20"/>
        <v>1174.142507712844</v>
      </c>
      <c r="E73" s="57">
        <f t="shared" si="20"/>
        <v>0.21038597867897701</v>
      </c>
      <c r="F73" s="56">
        <f t="shared" si="20"/>
        <v>2814.6460000000002</v>
      </c>
      <c r="G73" s="56">
        <f t="shared" si="20"/>
        <v>2468.1194361442463</v>
      </c>
      <c r="H73" s="57">
        <f t="shared" si="20"/>
        <v>0.14040105141633896</v>
      </c>
      <c r="K73" s="20"/>
      <c r="L73" s="20"/>
      <c r="O73" s="27"/>
      <c r="U73"/>
      <c r="V73"/>
    </row>
    <row r="74" spans="2:22" ht="15" customHeight="1">
      <c r="B74" s="141" t="s">
        <v>22</v>
      </c>
      <c r="C74" s="53">
        <f t="shared" ref="C74:H74" si="21">C31</f>
        <v>-177.79300000000001</v>
      </c>
      <c r="D74" s="53">
        <f t="shared" si="21"/>
        <v>-145.51309999999998</v>
      </c>
      <c r="E74" s="54">
        <f t="shared" si="21"/>
        <v>0.22183501004376938</v>
      </c>
      <c r="F74" s="53">
        <f t="shared" si="21"/>
        <v>-345.00810000000001</v>
      </c>
      <c r="G74" s="53">
        <f t="shared" si="21"/>
        <v>-307.63709999999998</v>
      </c>
      <c r="H74" s="54">
        <f t="shared" si="21"/>
        <v>0.12147754610871075</v>
      </c>
      <c r="K74" s="20"/>
      <c r="L74" s="20"/>
      <c r="O74" s="27"/>
      <c r="U74"/>
      <c r="V74"/>
    </row>
    <row r="75" spans="2:22" ht="15" customHeight="1">
      <c r="B75" s="43" t="s">
        <v>1093</v>
      </c>
      <c r="C75" s="40">
        <f t="shared" ref="C75:H75" si="22">C32</f>
        <v>-122.32599999999999</v>
      </c>
      <c r="D75" s="40">
        <f t="shared" si="22"/>
        <v>-101.351</v>
      </c>
      <c r="E75" s="39">
        <f t="shared" si="22"/>
        <v>0.20695405077404261</v>
      </c>
      <c r="F75" s="40">
        <f t="shared" si="22"/>
        <v>-242.48500000000001</v>
      </c>
      <c r="G75" s="38">
        <f t="shared" si="22"/>
        <v>-213.887</v>
      </c>
      <c r="H75" s="41">
        <f t="shared" si="22"/>
        <v>0.13370611584621783</v>
      </c>
      <c r="K75" s="20"/>
      <c r="L75" s="20"/>
      <c r="O75" s="27"/>
      <c r="U75"/>
      <c r="V75"/>
    </row>
    <row r="76" spans="2:22" ht="15" customHeight="1">
      <c r="B76" s="43" t="s">
        <v>1691</v>
      </c>
      <c r="C76" s="40">
        <f t="shared" ref="C76:H76" si="23">C33</f>
        <v>-36.768000000000001</v>
      </c>
      <c r="D76" s="40">
        <f t="shared" si="23"/>
        <v>-26.4681</v>
      </c>
      <c r="E76" s="39">
        <f t="shared" si="23"/>
        <v>0.38914391286114225</v>
      </c>
      <c r="F76" s="40">
        <f t="shared" si="23"/>
        <v>-65.006100000000004</v>
      </c>
      <c r="G76" s="38">
        <f t="shared" si="23"/>
        <v>-59.079099999999997</v>
      </c>
      <c r="H76" s="41">
        <f t="shared" si="23"/>
        <v>0.10032312611397276</v>
      </c>
      <c r="K76" s="20"/>
      <c r="L76" s="20"/>
      <c r="O76" s="27"/>
      <c r="U76"/>
      <c r="V76"/>
    </row>
    <row r="77" spans="2:22" ht="15" customHeight="1">
      <c r="B77" s="43" t="s">
        <v>1692</v>
      </c>
      <c r="C77" s="40">
        <f t="shared" ref="C77:H77" si="24">C34</f>
        <v>-18.698999999999998</v>
      </c>
      <c r="D77" s="38">
        <f t="shared" si="24"/>
        <v>-17.693999999999996</v>
      </c>
      <c r="E77" s="39">
        <f t="shared" si="24"/>
        <v>5.6798914886402319E-2</v>
      </c>
      <c r="F77" s="40">
        <f t="shared" si="24"/>
        <v>-37.516999999999996</v>
      </c>
      <c r="G77" s="38">
        <f t="shared" si="24"/>
        <v>-34.671000000000006</v>
      </c>
      <c r="H77" s="41">
        <f t="shared" si="24"/>
        <v>8.2085893109514751E-2</v>
      </c>
      <c r="K77" s="20"/>
      <c r="L77" s="20"/>
      <c r="O77" s="27"/>
      <c r="U77"/>
      <c r="V77"/>
    </row>
    <row r="78" spans="2:22" ht="15" customHeight="1" thickBot="1">
      <c r="B78" s="50" t="s">
        <v>23</v>
      </c>
      <c r="C78" s="51">
        <f t="shared" ref="C78:H78" si="25">C35</f>
        <v>1243.3726283065989</v>
      </c>
      <c r="D78" s="51">
        <f t="shared" si="25"/>
        <v>1028.6294077128441</v>
      </c>
      <c r="E78" s="52">
        <f t="shared" si="25"/>
        <v>0.208766363263166</v>
      </c>
      <c r="F78" s="51">
        <f t="shared" si="25"/>
        <v>2469.6379000000002</v>
      </c>
      <c r="G78" s="51">
        <f t="shared" si="25"/>
        <v>2160.4823361442463</v>
      </c>
      <c r="H78" s="52">
        <f t="shared" si="25"/>
        <v>0.14309562206719795</v>
      </c>
      <c r="K78" s="20"/>
      <c r="L78" s="20"/>
      <c r="O78" s="27"/>
      <c r="U78"/>
      <c r="V78"/>
    </row>
    <row r="79" spans="2:22" ht="15" customHeight="1">
      <c r="O79" s="15"/>
      <c r="U79"/>
      <c r="V79"/>
    </row>
    <row r="80" spans="2:22" ht="15" customHeight="1">
      <c r="O80" s="15"/>
      <c r="U80"/>
      <c r="V80"/>
    </row>
    <row r="81" spans="15:22" ht="15" customHeight="1">
      <c r="O81" s="15"/>
      <c r="U81"/>
      <c r="V81"/>
    </row>
    <row r="82" spans="15:22" ht="15" customHeight="1">
      <c r="O82" s="15"/>
      <c r="U82"/>
      <c r="V82"/>
    </row>
    <row r="83" spans="15:22" ht="15" customHeight="1">
      <c r="O83" s="15"/>
    </row>
    <row r="84" spans="15:22" ht="15" customHeight="1"/>
    <row r="85" spans="15:22" ht="15" customHeight="1"/>
    <row r="86" spans="15:22" ht="15" customHeight="1"/>
    <row r="87" spans="15:22" ht="15" customHeight="1"/>
  </sheetData>
  <mergeCells count="4">
    <mergeCell ref="C9:H9"/>
    <mergeCell ref="C52:H52"/>
    <mergeCell ref="Q6:V6"/>
    <mergeCell ref="B2:B5"/>
  </mergeCells>
  <hyperlinks>
    <hyperlink ref="F3" location="Menu!A1" display="→Menu←" xr:uid="{B33406CC-0F54-4CB2-A0D1-242E07C4365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O40:V41 E14:E15 E17:E18 E20:E21 E26:E29 E31 P11:R11 T30:T31 P35 T35 H31:J31 H26:M29 E30 H20:M21 E22 E19 H17:M18 H15:M15 E16 H12:M12 E13 E35 E11:E12 O38:T38 V39 H14:L14 O39:P39 F40:G41 I40:J41 V30:V31 P30:P31 R35 R30:R31 I25 E39 H38:J38 H39:J39 I16:M16 V35 R12:R22 P12:P22 V11:V22 T11:T22 H11:L11 L35:M35 L30:M31 L19:M19 E38 V38 R26:R29 P26:P29 V26:V29 T26:T29 H30:J30 H22:M22 H19:J19 H13:M13 H35:J3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ACE3-C257-428D-BA79-A483FFD9A92C}">
  <sheetPr codeName="Planilha6">
    <tabColor theme="4" tint="0.79998168889431442"/>
  </sheetPr>
  <dimension ref="A1:M91"/>
  <sheetViews>
    <sheetView showGridLines="0" zoomScale="90" zoomScaleNormal="90" workbookViewId="0">
      <selection activeCell="K36" sqref="K36"/>
    </sheetView>
  </sheetViews>
  <sheetFormatPr defaultColWidth="0" defaultRowHeight="14.5" outlineLevelRow="1" outlineLevelCol="1"/>
  <cols>
    <col min="1" max="1" width="1.26953125" customWidth="1"/>
    <col min="2" max="2" width="41.1796875" customWidth="1"/>
    <col min="3" max="5" width="10.54296875" customWidth="1"/>
    <col min="6" max="6" width="19" bestFit="1" customWidth="1" outlineLevel="1"/>
    <col min="7" max="8" width="10.54296875" customWidth="1" outlineLevel="1"/>
    <col min="9" max="10" width="8.7265625" customWidth="1"/>
    <col min="11" max="11" width="10.1796875" customWidth="1" outlineLevel="1"/>
    <col min="12" max="13" width="8.7265625" customWidth="1"/>
    <col min="14" max="16384" width="8.7265625" hidden="1"/>
  </cols>
  <sheetData>
    <row r="1" spans="1:13" ht="6.65" customHeight="1" thickBot="1">
      <c r="A1" s="2"/>
      <c r="B1" s="160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1154"/>
      <c r="M2" s="208"/>
    </row>
    <row r="3" spans="1:13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08"/>
    </row>
    <row r="4" spans="1:13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08"/>
    </row>
    <row r="5" spans="1:13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48"/>
      <c r="M5" s="208"/>
    </row>
    <row r="6" spans="1:13" ht="15.5">
      <c r="A6" s="2"/>
      <c r="B6" s="1224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5">
      <c r="A7" s="2"/>
      <c r="B7" s="4" t="s">
        <v>790</v>
      </c>
      <c r="C7" s="5"/>
      <c r="D7" s="5"/>
      <c r="E7" s="5"/>
      <c r="F7" s="5"/>
      <c r="G7" s="5"/>
      <c r="H7" s="5"/>
      <c r="I7" s="5"/>
      <c r="J7" s="5"/>
      <c r="K7" s="5"/>
      <c r="L7" s="5"/>
      <c r="M7" s="2"/>
    </row>
    <row r="8" spans="1:13" ht="16" thickBot="1">
      <c r="A8" s="2"/>
      <c r="B8" s="160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6" thickBot="1">
      <c r="A9" s="2"/>
      <c r="B9" s="1120" t="s">
        <v>1292</v>
      </c>
      <c r="C9" s="1503" t="s">
        <v>1</v>
      </c>
      <c r="D9" s="1504"/>
      <c r="E9" s="1504"/>
      <c r="F9" s="1504"/>
      <c r="G9" s="1504"/>
      <c r="H9" s="1505"/>
      <c r="I9" s="2"/>
      <c r="J9" s="2"/>
      <c r="K9" s="2"/>
      <c r="L9" s="2"/>
      <c r="M9" s="2"/>
    </row>
    <row r="10" spans="1:13" ht="16" thickBot="1">
      <c r="A10" s="2"/>
      <c r="B10" s="1121" t="s">
        <v>2</v>
      </c>
      <c r="C10" s="31" t="str">
        <f>Menu!$D$10</f>
        <v>2T26</v>
      </c>
      <c r="D10" s="34" t="str">
        <f>Menu!$D$11</f>
        <v>2T25</v>
      </c>
      <c r="E10" s="31" t="s">
        <v>3</v>
      </c>
      <c r="F10" s="31" t="str">
        <f>Menu!$D$12</f>
        <v>1S26</v>
      </c>
      <c r="G10" s="31" t="str">
        <f>Menu!$D$13</f>
        <v>1S25</v>
      </c>
      <c r="H10" s="31" t="s">
        <v>3</v>
      </c>
      <c r="I10" s="2"/>
      <c r="J10" s="32" t="s">
        <v>556</v>
      </c>
      <c r="K10" s="32" t="s">
        <v>557</v>
      </c>
      <c r="L10" s="2"/>
      <c r="M10" s="2"/>
    </row>
    <row r="11" spans="1:13" ht="15.5" outlineLevel="1">
      <c r="A11" s="306"/>
      <c r="B11" s="1124" t="s">
        <v>1289</v>
      </c>
      <c r="C11" s="155">
        <f>SUM(C12:C15)</f>
        <v>0</v>
      </c>
      <c r="D11" s="45">
        <f>SUM(D12:D15)</f>
        <v>0</v>
      </c>
      <c r="E11" s="46" t="str">
        <f t="shared" ref="E11:E21" si="0">IF(OR(AND(D11&gt;0,C11&lt;0),AND(D11&lt;0,C11&gt;0)),"n.a",IFERROR(C11/D11-1,"N.A."))</f>
        <v>N.A.</v>
      </c>
      <c r="F11" s="155">
        <f>SUM(F12:F15)</f>
        <v>778.54345257000159</v>
      </c>
      <c r="G11" s="155">
        <f>SUM(G12:G15)</f>
        <v>0</v>
      </c>
      <c r="H11" s="46" t="str">
        <f t="shared" ref="H11:H21" si="1">IF(OR(AND(G11&gt;0,F11&lt;0),AND(G11&lt;0,F11&gt;0)),"n.a",IFERROR(F11/G11-1,"N.A."))</f>
        <v>N.A.</v>
      </c>
      <c r="I11" s="2"/>
      <c r="J11" s="155">
        <f t="shared" ref="J11:J21" si="2">C11-D11</f>
        <v>0</v>
      </c>
      <c r="K11" s="155">
        <f t="shared" ref="K11:K21" si="3">F11-G11</f>
        <v>778.54345257000159</v>
      </c>
      <c r="L11" s="2"/>
      <c r="M11" s="306"/>
    </row>
    <row r="12" spans="1:13" ht="15.5" outlineLevel="1">
      <c r="A12" s="2"/>
      <c r="B12" s="553" t="s">
        <v>1295</v>
      </c>
      <c r="C12" s="1212">
        <v>0</v>
      </c>
      <c r="D12" s="1212">
        <v>0</v>
      </c>
      <c r="E12" s="39" t="str">
        <f t="shared" si="0"/>
        <v>N.A.</v>
      </c>
      <c r="F12" s="40">
        <f>'RAP 25.26 PTBR'!J85</f>
        <v>-58.973945999999998</v>
      </c>
      <c r="G12" s="40">
        <v>0</v>
      </c>
      <c r="H12" s="39" t="str">
        <f t="shared" si="1"/>
        <v>N.A.</v>
      </c>
      <c r="I12" s="2"/>
      <c r="J12" s="40">
        <f t="shared" si="2"/>
        <v>0</v>
      </c>
      <c r="K12" s="40">
        <f t="shared" si="3"/>
        <v>-58.973945999999998</v>
      </c>
      <c r="L12" s="2"/>
      <c r="M12" s="2"/>
    </row>
    <row r="13" spans="1:13" ht="15.5" outlineLevel="1">
      <c r="A13" s="2"/>
      <c r="B13" s="553" t="s">
        <v>1293</v>
      </c>
      <c r="C13" s="1212">
        <v>0</v>
      </c>
      <c r="D13" s="1212">
        <v>0</v>
      </c>
      <c r="E13" s="39" t="str">
        <f t="shared" si="0"/>
        <v>N.A.</v>
      </c>
      <c r="F13" s="40">
        <f>SUM('RAP 25.26 PTBR'!J86:J88)</f>
        <v>534.31700780000119</v>
      </c>
      <c r="G13" s="40">
        <v>0</v>
      </c>
      <c r="H13" s="39" t="str">
        <f t="shared" si="1"/>
        <v>N.A.</v>
      </c>
      <c r="I13" s="2"/>
      <c r="J13" s="40">
        <f t="shared" si="2"/>
        <v>0</v>
      </c>
      <c r="K13" s="40">
        <f t="shared" si="3"/>
        <v>534.31700780000119</v>
      </c>
      <c r="L13" s="2"/>
      <c r="M13" s="2"/>
    </row>
    <row r="14" spans="1:13" ht="15.5" outlineLevel="1">
      <c r="A14" s="2"/>
      <c r="B14" s="553" t="s">
        <v>1294</v>
      </c>
      <c r="C14" s="1212">
        <v>0</v>
      </c>
      <c r="D14" s="1212">
        <v>0</v>
      </c>
      <c r="E14" s="39" t="str">
        <f t="shared" si="0"/>
        <v>N.A.</v>
      </c>
      <c r="F14" s="40">
        <f>'RAP 25.26 PTBR'!J89</f>
        <v>157.57257977000046</v>
      </c>
      <c r="G14" s="40">
        <v>0</v>
      </c>
      <c r="H14" s="39" t="str">
        <f t="shared" si="1"/>
        <v>N.A.</v>
      </c>
      <c r="I14" s="2"/>
      <c r="J14" s="40">
        <f t="shared" si="2"/>
        <v>0</v>
      </c>
      <c r="K14" s="40">
        <f t="shared" si="3"/>
        <v>157.57257977000046</v>
      </c>
      <c r="L14" s="2"/>
      <c r="M14" s="2"/>
    </row>
    <row r="15" spans="1:13" ht="15.5" outlineLevel="1">
      <c r="A15" s="2"/>
      <c r="B15" s="553" t="s">
        <v>1224</v>
      </c>
      <c r="C15" s="1212">
        <v>0</v>
      </c>
      <c r="D15" s="1212">
        <v>0</v>
      </c>
      <c r="E15" s="39" t="str">
        <f t="shared" si="0"/>
        <v>N.A.</v>
      </c>
      <c r="F15" s="40">
        <f>'RAP 25.26 PTBR'!J92</f>
        <v>145.62781100000001</v>
      </c>
      <c r="G15" s="40">
        <v>0</v>
      </c>
      <c r="H15" s="39" t="str">
        <f t="shared" si="1"/>
        <v>N.A.</v>
      </c>
      <c r="I15" s="2"/>
      <c r="J15" s="40">
        <f t="shared" si="2"/>
        <v>0</v>
      </c>
      <c r="K15" s="40">
        <f t="shared" si="3"/>
        <v>145.62781100000001</v>
      </c>
      <c r="L15" s="2"/>
      <c r="M15" s="2"/>
    </row>
    <row r="16" spans="1:13" ht="15.5">
      <c r="A16" s="2"/>
      <c r="B16" s="1125" t="s">
        <v>1185</v>
      </c>
      <c r="C16" s="45">
        <f>Receita!C23</f>
        <v>10.977715906336091</v>
      </c>
      <c r="D16" s="45">
        <f>Receita!D23</f>
        <v>20.467212771349864</v>
      </c>
      <c r="E16" s="46">
        <f>IF(OR(AND(D16&gt;0,C16&lt;0),AND(D16&lt;0,C16&gt;0)),"n.a",IFERROR(C16/D16-1,"N.A."))</f>
        <v>-0.4636438273753245</v>
      </c>
      <c r="F16" s="45">
        <f>Receita!F23</f>
        <v>21.955431812672181</v>
      </c>
      <c r="G16" s="45">
        <f>Receita!G23</f>
        <v>40.934425542699728</v>
      </c>
      <c r="H16" s="46">
        <f t="shared" si="1"/>
        <v>-0.4636438273753245</v>
      </c>
      <c r="I16" s="2"/>
      <c r="J16" s="40">
        <f t="shared" si="2"/>
        <v>-9.4894968650137734</v>
      </c>
      <c r="K16" s="40">
        <f t="shared" si="3"/>
        <v>-18.978993730027547</v>
      </c>
      <c r="L16" s="2"/>
      <c r="M16" s="2"/>
    </row>
    <row r="17" spans="1:13" ht="15.5">
      <c r="A17" s="2"/>
      <c r="B17" s="1125" t="s">
        <v>673</v>
      </c>
      <c r="C17" s="45">
        <f>Receita!C25</f>
        <v>-1.0714958553508875</v>
      </c>
      <c r="D17" s="45">
        <f>Receita!D25</f>
        <v>8.4916685303132766</v>
      </c>
      <c r="E17" s="46" t="str">
        <f t="shared" si="0"/>
        <v>n.a</v>
      </c>
      <c r="F17" s="45">
        <f>Receita!F25</f>
        <v>28.214071637282458</v>
      </c>
      <c r="G17" s="45">
        <f>Receita!G25</f>
        <v>19.007237179500169</v>
      </c>
      <c r="H17" s="46">
        <f t="shared" si="1"/>
        <v>0.48438573006876107</v>
      </c>
      <c r="I17" s="2"/>
      <c r="J17" s="45">
        <f t="shared" si="2"/>
        <v>-9.5631643856641642</v>
      </c>
      <c r="K17" s="45">
        <f t="shared" si="3"/>
        <v>9.2068344577822891</v>
      </c>
      <c r="L17" s="2"/>
      <c r="M17" s="2"/>
    </row>
    <row r="18" spans="1:13" ht="15.5">
      <c r="A18" s="2"/>
      <c r="B18" s="1125" t="s">
        <v>1391</v>
      </c>
      <c r="C18" s="45">
        <f>Receita!C22-SUM(C11,C16:C17)</f>
        <v>-3.1997911719645229</v>
      </c>
      <c r="D18" s="45">
        <f>Receita!D22-SUM(D11,D16:D17)</f>
        <v>-141.1842394454959</v>
      </c>
      <c r="E18" s="46">
        <f t="shared" si="0"/>
        <v>-0.97733605971508031</v>
      </c>
      <c r="F18" s="45">
        <f>Receita!F22-SUM(F11,F16:F17)</f>
        <v>-785.03257435467413</v>
      </c>
      <c r="G18" s="45">
        <f>Receita!G22-SUM(G11,G16:G17)</f>
        <v>-171.30142612624388</v>
      </c>
      <c r="H18" s="46">
        <f t="shared" si="1"/>
        <v>3.5827556261915134</v>
      </c>
      <c r="I18" s="2"/>
      <c r="J18" s="45">
        <f t="shared" si="2"/>
        <v>137.98444827353137</v>
      </c>
      <c r="K18" s="45">
        <f t="shared" si="3"/>
        <v>-613.73114822843024</v>
      </c>
      <c r="L18" s="2"/>
      <c r="M18" s="2"/>
    </row>
    <row r="19" spans="1:13" ht="15.5" outlineLevel="1">
      <c r="A19" s="2"/>
      <c r="B19" s="553" t="s">
        <v>1408</v>
      </c>
      <c r="C19" s="40">
        <v>-22.924908989999999</v>
      </c>
      <c r="D19" s="40">
        <v>-22.924908989999999</v>
      </c>
      <c r="E19" s="39">
        <f t="shared" si="0"/>
        <v>0</v>
      </c>
      <c r="F19" s="40">
        <f>C19*LEFT($D$4,1)</f>
        <v>-45.849817979999997</v>
      </c>
      <c r="G19" s="40">
        <f>D19*LEFT($D$4,1)</f>
        <v>-45.849817979999997</v>
      </c>
      <c r="H19" s="39">
        <f t="shared" si="1"/>
        <v>0</v>
      </c>
      <c r="I19" s="2"/>
      <c r="J19" s="40">
        <f t="shared" si="2"/>
        <v>0</v>
      </c>
      <c r="K19" s="40">
        <f t="shared" si="3"/>
        <v>0</v>
      </c>
      <c r="L19" s="2"/>
      <c r="M19" s="2"/>
    </row>
    <row r="20" spans="1:13" ht="16" outlineLevel="1" thickBot="1">
      <c r="A20" s="2"/>
      <c r="B20" s="553" t="s">
        <v>30</v>
      </c>
      <c r="C20" s="40">
        <f>C18-C19</f>
        <v>19.725117818035475</v>
      </c>
      <c r="D20" s="40">
        <f>D18-D19</f>
        <v>-118.2593304554959</v>
      </c>
      <c r="E20" s="39" t="str">
        <f t="shared" si="0"/>
        <v>n.a</v>
      </c>
      <c r="F20" s="40">
        <f>F18-F19</f>
        <v>-739.18275637467411</v>
      </c>
      <c r="G20" s="40">
        <f>G18-G19</f>
        <v>-125.45160814624388</v>
      </c>
      <c r="H20" s="39">
        <f t="shared" si="1"/>
        <v>4.8921744192627621</v>
      </c>
      <c r="I20" s="2"/>
      <c r="J20" s="40">
        <f t="shared" si="2"/>
        <v>137.98444827353137</v>
      </c>
      <c r="K20" s="40">
        <f t="shared" si="3"/>
        <v>-613.73114822843024</v>
      </c>
      <c r="L20" s="2"/>
      <c r="M20" s="2"/>
    </row>
    <row r="21" spans="1:13" ht="16" thickBot="1">
      <c r="A21" s="2"/>
      <c r="B21" s="1122" t="s">
        <v>1111</v>
      </c>
      <c r="C21" s="56">
        <f>SUM(C11,C16:C18)</f>
        <v>6.7064288790206801</v>
      </c>
      <c r="D21" s="56">
        <f>SUM(D11,D16:D18)</f>
        <v>-112.22535814383276</v>
      </c>
      <c r="E21" s="57" t="str">
        <f t="shared" si="0"/>
        <v>n.a</v>
      </c>
      <c r="F21" s="56">
        <f>SUM(F11,F16:F18)</f>
        <v>43.680381665282084</v>
      </c>
      <c r="G21" s="56">
        <f>SUM(G11,G16:G18)</f>
        <v>-111.35976340404399</v>
      </c>
      <c r="H21" s="57" t="str">
        <f t="shared" si="1"/>
        <v>n.a</v>
      </c>
      <c r="I21" s="2"/>
      <c r="J21" s="56">
        <f t="shared" si="2"/>
        <v>118.93178702285344</v>
      </c>
      <c r="K21" s="56">
        <f t="shared" si="3"/>
        <v>155.04014506932606</v>
      </c>
      <c r="L21" s="2"/>
      <c r="M21" s="2"/>
    </row>
    <row r="22" spans="1:13" ht="15.5">
      <c r="A22" s="2"/>
      <c r="B22" s="1123"/>
      <c r="C22" s="504"/>
      <c r="D22" s="504"/>
      <c r="E22" s="1048"/>
      <c r="F22" s="504"/>
      <c r="G22" s="504"/>
      <c r="H22" s="1048"/>
      <c r="I22" s="2"/>
      <c r="J22" s="2"/>
      <c r="K22" s="2"/>
      <c r="L22" s="2"/>
      <c r="M22" s="2"/>
    </row>
    <row r="23" spans="1:13" ht="15.5">
      <c r="A23" s="2"/>
      <c r="B23" s="726" t="s">
        <v>479</v>
      </c>
      <c r="C23" s="159">
        <f>C21-Receita!C22</f>
        <v>0</v>
      </c>
      <c r="D23" s="159">
        <f>D21-Receita!D22</f>
        <v>0</v>
      </c>
      <c r="E23" s="158"/>
      <c r="F23" s="159">
        <f>F21-Receita!F22</f>
        <v>0</v>
      </c>
      <c r="G23" s="159">
        <f>G21-Receita!G22</f>
        <v>0</v>
      </c>
      <c r="H23" s="158"/>
      <c r="I23" s="2"/>
      <c r="J23" s="2"/>
      <c r="K23" s="2"/>
      <c r="L23" s="2"/>
      <c r="M23" s="2"/>
    </row>
    <row r="24" spans="1:13" ht="15.5">
      <c r="A24" s="2"/>
      <c r="B24" s="16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" thickBot="1">
      <c r="A25" s="2"/>
      <c r="B25" s="16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6" customHeight="1" thickBot="1">
      <c r="A26" s="2"/>
      <c r="B26" s="1120" t="s">
        <v>1289</v>
      </c>
      <c r="C26" s="1503" t="s">
        <v>1302</v>
      </c>
      <c r="D26" s="1504"/>
      <c r="E26" s="1504"/>
      <c r="F26" s="1505"/>
      <c r="G26" s="1512" t="s">
        <v>1318</v>
      </c>
      <c r="H26" s="1513"/>
      <c r="I26" s="2"/>
      <c r="J26" s="2"/>
      <c r="K26" s="2"/>
      <c r="L26" s="2"/>
      <c r="M26" s="2"/>
    </row>
    <row r="27" spans="1:13" ht="16" thickBot="1">
      <c r="A27" s="2"/>
      <c r="B27" s="1121" t="s">
        <v>2</v>
      </c>
      <c r="C27" s="31" t="str">
        <f>RIGHT('RAP 25.26 PTBR'!F81,5)</f>
        <v>24/25</v>
      </c>
      <c r="D27" s="31" t="str">
        <f>RIGHT('RAP 25.26 PTBR'!G81,5)</f>
        <v>25/26</v>
      </c>
      <c r="E27" s="31" t="str">
        <f>RIGHT('RAP 25.26 PTBR'!H81,5)</f>
        <v>26/27</v>
      </c>
      <c r="F27" s="31" t="str">
        <f>RIGHT('RAP 25.26 PTBR'!I81,5)</f>
        <v>27/28</v>
      </c>
      <c r="G27" s="1512"/>
      <c r="H27" s="1513"/>
      <c r="I27" s="2"/>
      <c r="J27" s="2"/>
      <c r="K27" s="2"/>
      <c r="L27" s="2"/>
      <c r="M27" s="2"/>
    </row>
    <row r="28" spans="1:13" ht="15.5">
      <c r="A28" s="2"/>
      <c r="B28" s="196" t="s">
        <v>1303</v>
      </c>
      <c r="C28" s="40">
        <f>'RAP 25.26 PTBR'!F85</f>
        <v>-58.973945999999998</v>
      </c>
      <c r="D28" s="40" t="str">
        <f>'RAP 25.26 PTBR'!G85</f>
        <v>-</v>
      </c>
      <c r="E28" s="40" t="str">
        <f>'RAP 25.26 PTBR'!H85</f>
        <v>-</v>
      </c>
      <c r="F28" s="40" t="str">
        <f>'RAP 25.26 PTBR'!I85</f>
        <v>-</v>
      </c>
      <c r="G28" s="1508">
        <f>SUM(C28:F28)</f>
        <v>-58.973945999999998</v>
      </c>
      <c r="H28" s="1508"/>
      <c r="I28" s="2"/>
      <c r="J28" s="2"/>
      <c r="K28" s="2"/>
      <c r="L28" s="2"/>
      <c r="M28" s="2"/>
    </row>
    <row r="29" spans="1:13" ht="15.5">
      <c r="A29" s="2"/>
      <c r="B29" s="196" t="s">
        <v>1304</v>
      </c>
      <c r="C29" s="40">
        <f>SUM('RAP 25.26 PTBR'!F86:F88)</f>
        <v>259.7765013500001</v>
      </c>
      <c r="D29" s="40" t="str">
        <f>'RAP 25.26 PTBR'!G86</f>
        <v>-</v>
      </c>
      <c r="E29" s="40" t="str">
        <f>'RAP 25.26 PTBR'!H86</f>
        <v>-</v>
      </c>
      <c r="F29" s="40" t="str">
        <f>'RAP 25.26 PTBR'!I86</f>
        <v>-</v>
      </c>
      <c r="G29" s="1508">
        <f>SUM(C29:F29)</f>
        <v>259.7765013500001</v>
      </c>
      <c r="H29" s="1508"/>
      <c r="I29" s="2"/>
      <c r="J29" s="2"/>
      <c r="K29" s="2"/>
      <c r="L29" s="2"/>
      <c r="M29" s="2"/>
    </row>
    <row r="30" spans="1:13" ht="15.5">
      <c r="A30" s="2"/>
      <c r="B30" s="196" t="s">
        <v>1305</v>
      </c>
      <c r="C30" s="40">
        <f>'RAP 25.26 PTBR'!F89</f>
        <v>39.393144942500115</v>
      </c>
      <c r="D30" s="40">
        <f>'RAP 25.26 PTBR'!G89</f>
        <v>39.393144942500115</v>
      </c>
      <c r="E30" s="40">
        <f>'RAP 25.26 PTBR'!H89</f>
        <v>39.393144942500115</v>
      </c>
      <c r="F30" s="40">
        <f>'RAP 25.26 PTBR'!I89</f>
        <v>39.393144942500115</v>
      </c>
      <c r="G30" s="1508">
        <f>SUM(C30:F30)</f>
        <v>157.57257977000046</v>
      </c>
      <c r="H30" s="1508"/>
      <c r="I30" s="2"/>
      <c r="J30" s="2"/>
      <c r="K30" s="2"/>
      <c r="L30" s="2"/>
      <c r="M30" s="2"/>
    </row>
    <row r="31" spans="1:13" ht="16" thickBot="1">
      <c r="A31" s="2"/>
      <c r="B31" s="196" t="s">
        <v>1224</v>
      </c>
      <c r="C31" s="40">
        <f>'RAP 25.26 PTBR'!F92</f>
        <v>36.406952750000002</v>
      </c>
      <c r="D31" s="40">
        <f>'RAP 25.26 PTBR'!G92</f>
        <v>36.406952750000002</v>
      </c>
      <c r="E31" s="40">
        <f>'RAP 25.26 PTBR'!H92</f>
        <v>36.406952750000002</v>
      </c>
      <c r="F31" s="40">
        <f>'RAP 25.26 PTBR'!I92</f>
        <v>36.406952750000002</v>
      </c>
      <c r="G31" s="1508">
        <f>SUM(C31:F31)</f>
        <v>145.62781100000001</v>
      </c>
      <c r="H31" s="1508"/>
      <c r="I31" s="2"/>
      <c r="J31" s="2"/>
      <c r="K31" s="2"/>
      <c r="L31" s="2"/>
      <c r="M31" s="2"/>
    </row>
    <row r="32" spans="1:13" ht="16" thickBot="1">
      <c r="A32" s="2"/>
      <c r="B32" s="1122" t="s">
        <v>34</v>
      </c>
      <c r="C32" s="56">
        <f>SUM(C28:C31)</f>
        <v>276.60265304250021</v>
      </c>
      <c r="D32" s="56">
        <f>SUM(D28:D31)</f>
        <v>75.800097692500117</v>
      </c>
      <c r="E32" s="56">
        <f>SUM(E28:E31)</f>
        <v>75.800097692500117</v>
      </c>
      <c r="F32" s="56">
        <f>SUM(F28:F31)</f>
        <v>75.800097692500117</v>
      </c>
      <c r="G32" s="1509">
        <f>SUM(G28:G31)</f>
        <v>504.00294612000056</v>
      </c>
      <c r="H32" s="1509"/>
      <c r="I32" s="2"/>
      <c r="J32" s="2"/>
      <c r="K32" s="2"/>
      <c r="L32" s="2"/>
      <c r="M32" s="2"/>
    </row>
    <row r="33" spans="1:13" ht="16" thickBot="1">
      <c r="A33" s="2"/>
      <c r="B33" s="196"/>
      <c r="C33" s="196"/>
      <c r="D33" s="196"/>
      <c r="E33" s="196"/>
      <c r="F33" s="196"/>
      <c r="G33" s="196"/>
      <c r="H33" s="2"/>
      <c r="I33" s="2"/>
      <c r="J33" s="2"/>
      <c r="K33" s="2"/>
      <c r="L33" s="2"/>
      <c r="M33" s="2"/>
    </row>
    <row r="34" spans="1:13" ht="16" thickBot="1">
      <c r="A34" s="2"/>
      <c r="B34" s="1120" t="s">
        <v>1319</v>
      </c>
      <c r="C34" s="1510" t="s">
        <v>1154</v>
      </c>
      <c r="D34" s="1510" t="s">
        <v>1155</v>
      </c>
      <c r="E34" s="196"/>
      <c r="F34" s="196"/>
      <c r="G34" s="196"/>
      <c r="H34" s="2"/>
      <c r="I34" s="2"/>
      <c r="J34" s="2"/>
      <c r="K34" s="2"/>
      <c r="L34" s="2"/>
      <c r="M34" s="2"/>
    </row>
    <row r="35" spans="1:13" ht="16" thickBot="1">
      <c r="A35" s="2"/>
      <c r="B35" s="1121" t="s">
        <v>2</v>
      </c>
      <c r="C35" s="1511"/>
      <c r="D35" s="1511"/>
      <c r="E35" s="196"/>
      <c r="F35" s="1122"/>
      <c r="G35" s="1038" t="s">
        <v>1434</v>
      </c>
      <c r="H35" s="1228" t="s">
        <v>1152</v>
      </c>
      <c r="J35" s="2"/>
      <c r="K35" s="2"/>
      <c r="L35" s="2"/>
      <c r="M35" s="2"/>
    </row>
    <row r="36" spans="1:13" ht="16" thickBot="1">
      <c r="A36" s="2"/>
      <c r="B36" s="1122" t="s">
        <v>138</v>
      </c>
      <c r="C36" s="56">
        <v>0</v>
      </c>
      <c r="D36" s="56">
        <f>Receita!D35</f>
        <v>1028.6294077128441</v>
      </c>
      <c r="E36" s="196"/>
      <c r="F36" s="1122" t="s">
        <v>138</v>
      </c>
      <c r="G36" s="1226">
        <f>'Receita (resumo)'!C26</f>
        <v>1243.3726283065989</v>
      </c>
      <c r="H36" s="1226">
        <f>'Receita (resumo)'!D26</f>
        <v>1028.6294077128446</v>
      </c>
      <c r="J36" s="40"/>
      <c r="K36" s="2"/>
      <c r="L36" s="2"/>
      <c r="M36" s="2"/>
    </row>
    <row r="37" spans="1:13" ht="15.5">
      <c r="A37" s="2"/>
      <c r="B37" s="1130" t="s">
        <v>1314</v>
      </c>
      <c r="C37" s="53">
        <f>SUM(C38:C41)</f>
        <v>504.00294612000056</v>
      </c>
      <c r="D37" s="53">
        <f>SUM(D38:D41)</f>
        <v>0</v>
      </c>
      <c r="E37" s="196"/>
      <c r="F37" s="1227" t="s">
        <v>1466</v>
      </c>
      <c r="G37" s="40">
        <v>0</v>
      </c>
      <c r="H37" s="2"/>
      <c r="I37" s="2"/>
      <c r="J37" s="2"/>
      <c r="K37" s="2"/>
      <c r="L37" s="2"/>
      <c r="M37" s="2"/>
    </row>
    <row r="38" spans="1:13" ht="15.5">
      <c r="A38" s="2"/>
      <c r="B38" s="553" t="s">
        <v>1306</v>
      </c>
      <c r="C38" s="40">
        <f t="shared" ref="C38:D41" si="4">G28</f>
        <v>-58.973945999999998</v>
      </c>
      <c r="D38" s="40">
        <f t="shared" si="4"/>
        <v>0</v>
      </c>
      <c r="E38" s="196"/>
      <c r="F38" s="1227" t="s">
        <v>1467</v>
      </c>
      <c r="G38" s="40"/>
      <c r="H38" s="2"/>
      <c r="I38" s="2"/>
      <c r="J38" s="2"/>
      <c r="K38" s="2"/>
      <c r="L38" s="2"/>
      <c r="M38" s="2"/>
    </row>
    <row r="39" spans="1:13" ht="15.5">
      <c r="A39" s="2"/>
      <c r="B39" s="553" t="s">
        <v>1307</v>
      </c>
      <c r="C39" s="40">
        <f t="shared" si="4"/>
        <v>259.7765013500001</v>
      </c>
      <c r="D39" s="40">
        <f t="shared" si="4"/>
        <v>0</v>
      </c>
      <c r="E39" s="196"/>
      <c r="F39" s="1227" t="s">
        <v>673</v>
      </c>
      <c r="G39" s="40"/>
      <c r="H39" s="2"/>
      <c r="I39" s="2"/>
      <c r="J39" s="2"/>
      <c r="K39" s="2"/>
      <c r="L39" s="2"/>
      <c r="M39" s="2"/>
    </row>
    <row r="40" spans="1:13" ht="16" thickBot="1">
      <c r="A40" s="2"/>
      <c r="B40" s="553" t="s">
        <v>1308</v>
      </c>
      <c r="C40" s="40">
        <f t="shared" si="4"/>
        <v>157.57257977000046</v>
      </c>
      <c r="D40" s="40">
        <f t="shared" si="4"/>
        <v>0</v>
      </c>
      <c r="E40" s="196"/>
      <c r="F40" s="1227" t="s">
        <v>1391</v>
      </c>
      <c r="G40" s="40">
        <v>22.9</v>
      </c>
      <c r="H40" s="2"/>
      <c r="I40" s="2"/>
      <c r="J40" s="2"/>
      <c r="K40" s="2"/>
      <c r="L40" s="2"/>
      <c r="M40" s="2"/>
    </row>
    <row r="41" spans="1:13" ht="16" thickBot="1">
      <c r="A41" s="2"/>
      <c r="B41" s="553" t="s">
        <v>1309</v>
      </c>
      <c r="C41" s="40">
        <f t="shared" si="4"/>
        <v>145.62781100000001</v>
      </c>
      <c r="D41" s="40">
        <f t="shared" si="4"/>
        <v>0</v>
      </c>
      <c r="E41" s="196"/>
      <c r="F41" s="1156" t="s">
        <v>1317</v>
      </c>
      <c r="G41" s="1157" t="e">
        <f>G35-G36</f>
        <v>#VALUE!</v>
      </c>
      <c r="H41" s="1157" t="e">
        <f>H35-H36</f>
        <v>#VALUE!</v>
      </c>
      <c r="I41" s="2"/>
      <c r="J41" s="2"/>
      <c r="K41" s="2"/>
      <c r="L41" s="2"/>
      <c r="M41" s="2"/>
    </row>
    <row r="42" spans="1:13" ht="16" thickBot="1">
      <c r="A42" s="2"/>
      <c r="B42" s="1156" t="s">
        <v>1317</v>
      </c>
      <c r="C42" s="1157">
        <f>C36-C37</f>
        <v>-504.00294612000056</v>
      </c>
      <c r="D42" s="1157">
        <f>D36-D37</f>
        <v>1028.6294077128441</v>
      </c>
      <c r="E42" s="196"/>
      <c r="G42" s="196"/>
      <c r="H42" s="2"/>
      <c r="I42" s="2"/>
      <c r="J42" s="2"/>
      <c r="K42" s="2"/>
      <c r="L42" s="2"/>
      <c r="M42" s="2"/>
    </row>
    <row r="43" spans="1:13" ht="16" thickBot="1">
      <c r="A43" s="2"/>
      <c r="B43" s="1158" t="s">
        <v>1315</v>
      </c>
      <c r="C43" s="1175">
        <f>SUM(C44:C47)</f>
        <v>84.320226906458387</v>
      </c>
      <c r="D43" s="1159">
        <f>SUM(D44:D47)</f>
        <v>84.320226906458387</v>
      </c>
      <c r="E43" s="2"/>
      <c r="G43" s="1155" t="s">
        <v>1371</v>
      </c>
      <c r="H43" s="2"/>
      <c r="I43" s="2"/>
      <c r="J43" s="2"/>
      <c r="K43" s="2"/>
      <c r="L43" s="2"/>
      <c r="M43" s="2"/>
    </row>
    <row r="44" spans="1:13" ht="15.5">
      <c r="A44" s="2"/>
      <c r="B44" s="553" t="s">
        <v>1310</v>
      </c>
      <c r="C44" s="40">
        <f>$G28/12*3</f>
        <v>-14.743486499999999</v>
      </c>
      <c r="D44" s="40">
        <f>C44</f>
        <v>-14.743486499999999</v>
      </c>
      <c r="E44" s="2"/>
      <c r="F44" s="2"/>
      <c r="G44" s="1155" t="s">
        <v>1372</v>
      </c>
      <c r="H44" s="2"/>
      <c r="I44" s="2"/>
      <c r="J44" s="2"/>
      <c r="K44" s="2"/>
      <c r="L44" s="2"/>
      <c r="M44" s="2"/>
    </row>
    <row r="45" spans="1:13" ht="15.5">
      <c r="A45" s="2"/>
      <c r="B45" s="553" t="s">
        <v>1311</v>
      </c>
      <c r="C45" s="40">
        <f>$G29/12*3</f>
        <v>64.944125337500026</v>
      </c>
      <c r="D45" s="40">
        <f>C45</f>
        <v>64.944125337500026</v>
      </c>
      <c r="E45" s="2"/>
      <c r="F45" s="2"/>
      <c r="G45" s="1155" t="s">
        <v>1372</v>
      </c>
      <c r="H45" s="2"/>
      <c r="I45" s="2"/>
      <c r="J45" s="2"/>
      <c r="K45" s="2"/>
      <c r="L45" s="2"/>
      <c r="M45" s="2"/>
    </row>
    <row r="46" spans="1:13" ht="15.5">
      <c r="A46" s="2"/>
      <c r="B46" s="553" t="s">
        <v>1312</v>
      </c>
      <c r="C46" s="40">
        <f>$G30/48*3</f>
        <v>9.8482862356250287</v>
      </c>
      <c r="D46" s="40">
        <f>C46</f>
        <v>9.8482862356250287</v>
      </c>
      <c r="E46" s="2"/>
      <c r="F46" s="2"/>
      <c r="G46" s="1155" t="s">
        <v>1373</v>
      </c>
      <c r="H46" s="2"/>
      <c r="I46" s="2"/>
      <c r="J46" s="2"/>
      <c r="K46" s="2"/>
      <c r="L46" s="2"/>
      <c r="M46" s="2"/>
    </row>
    <row r="47" spans="1:13" ht="16" thickBot="1">
      <c r="A47" s="2"/>
      <c r="B47" s="553" t="s">
        <v>1313</v>
      </c>
      <c r="C47" s="40">
        <f>G31/12*2</f>
        <v>24.271301833333336</v>
      </c>
      <c r="D47" s="40">
        <f>C47</f>
        <v>24.271301833333336</v>
      </c>
      <c r="E47" s="2"/>
      <c r="F47" s="2"/>
      <c r="G47" s="1155" t="s">
        <v>1372</v>
      </c>
      <c r="H47" s="2"/>
      <c r="I47" s="2"/>
      <c r="J47" s="2"/>
      <c r="K47" s="2"/>
      <c r="L47" s="2"/>
      <c r="M47" s="2"/>
    </row>
    <row r="48" spans="1:13" ht="16" thickBot="1">
      <c r="A48" s="2"/>
      <c r="B48" s="1122" t="s">
        <v>1316</v>
      </c>
      <c r="C48" s="56">
        <f>SUM(C42:C43)</f>
        <v>-419.68271921354216</v>
      </c>
      <c r="D48" s="56">
        <f>SUM(D42:D43)</f>
        <v>1112.9496346193025</v>
      </c>
      <c r="E48" s="196"/>
      <c r="F48" s="40"/>
      <c r="G48" s="40"/>
      <c r="H48" s="2"/>
      <c r="I48" s="2"/>
      <c r="J48" s="2"/>
      <c r="K48" s="2"/>
      <c r="L48" s="2"/>
      <c r="M48" s="2"/>
    </row>
    <row r="49" spans="1:13" ht="15.5">
      <c r="A49" s="2"/>
      <c r="B49" s="196"/>
      <c r="C49" s="40"/>
      <c r="D49" s="40"/>
      <c r="E49" s="40"/>
      <c r="F49" s="40"/>
      <c r="G49" s="40"/>
      <c r="H49" s="2"/>
      <c r="I49" s="2"/>
      <c r="J49" s="2"/>
      <c r="K49" s="2"/>
      <c r="L49" s="2"/>
      <c r="M49" s="2"/>
    </row>
    <row r="50" spans="1:13" ht="15.5">
      <c r="A50" s="2"/>
      <c r="B50" s="4" t="s">
        <v>792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2"/>
    </row>
    <row r="51" spans="1:13" ht="16" thickBot="1">
      <c r="A51" s="2"/>
      <c r="B51" s="16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31.5" thickBot="1">
      <c r="A52" s="2"/>
      <c r="B52" s="1120" t="s">
        <v>1448</v>
      </c>
      <c r="C52" s="1503" t="s">
        <v>1060</v>
      </c>
      <c r="D52" s="1504"/>
      <c r="E52" s="1504"/>
      <c r="F52" s="1504"/>
      <c r="G52" s="1504"/>
      <c r="H52" s="1505"/>
      <c r="I52" s="2"/>
      <c r="J52" s="2"/>
      <c r="K52" s="2"/>
      <c r="L52" s="2"/>
      <c r="M52" s="2"/>
    </row>
    <row r="53" spans="1:13" ht="16" thickBot="1">
      <c r="A53" s="2"/>
      <c r="B53" s="1121" t="s">
        <v>2</v>
      </c>
      <c r="C53" s="31" t="str">
        <f>Menu!$D$15</f>
        <v>2Q26</v>
      </c>
      <c r="D53" s="34" t="str">
        <f>Menu!$D$16</f>
        <v>2Q25</v>
      </c>
      <c r="E53" s="31" t="s">
        <v>13</v>
      </c>
      <c r="F53" s="31" t="str">
        <f>Menu!$D$12</f>
        <v>1S26</v>
      </c>
      <c r="G53" s="31" t="str">
        <f>Menu!$D$13</f>
        <v>1S25</v>
      </c>
      <c r="H53" s="31" t="s">
        <v>13</v>
      </c>
      <c r="I53" s="2"/>
      <c r="J53" s="32" t="s">
        <v>556</v>
      </c>
      <c r="K53" s="32" t="s">
        <v>557</v>
      </c>
      <c r="L53" s="2"/>
      <c r="M53" s="2"/>
    </row>
    <row r="54" spans="1:13" ht="15.5" hidden="1" outlineLevel="1">
      <c r="A54" s="306"/>
      <c r="B54" s="1124" t="s">
        <v>1289</v>
      </c>
      <c r="C54" s="155">
        <f t="shared" ref="C54:H54" si="5">C11</f>
        <v>0</v>
      </c>
      <c r="D54" s="45">
        <f t="shared" si="5"/>
        <v>0</v>
      </c>
      <c r="E54" s="46" t="str">
        <f t="shared" si="5"/>
        <v>N.A.</v>
      </c>
      <c r="F54" s="155">
        <f t="shared" si="5"/>
        <v>778.54345257000159</v>
      </c>
      <c r="G54" s="155">
        <f t="shared" si="5"/>
        <v>0</v>
      </c>
      <c r="H54" s="46" t="str">
        <f t="shared" si="5"/>
        <v>N.A.</v>
      </c>
      <c r="I54" s="2"/>
      <c r="J54" s="155">
        <f t="shared" ref="J54:J64" si="6">C54-D54</f>
        <v>0</v>
      </c>
      <c r="K54" s="155">
        <f t="shared" ref="K54:K64" si="7">F54-G54</f>
        <v>778.54345257000159</v>
      </c>
      <c r="L54" s="2"/>
      <c r="M54" s="306"/>
    </row>
    <row r="55" spans="1:13" ht="15.5" hidden="1" outlineLevel="1">
      <c r="A55" s="2"/>
      <c r="B55" s="553" t="s">
        <v>1414</v>
      </c>
      <c r="C55" s="1212">
        <f t="shared" ref="C55:H55" si="8">C12</f>
        <v>0</v>
      </c>
      <c r="D55" s="1212">
        <f t="shared" si="8"/>
        <v>0</v>
      </c>
      <c r="E55" s="39" t="str">
        <f t="shared" si="8"/>
        <v>N.A.</v>
      </c>
      <c r="F55" s="40">
        <f t="shared" si="8"/>
        <v>-58.973945999999998</v>
      </c>
      <c r="G55" s="40">
        <f t="shared" si="8"/>
        <v>0</v>
      </c>
      <c r="H55" s="39" t="str">
        <f t="shared" si="8"/>
        <v>N.A.</v>
      </c>
      <c r="I55" s="2"/>
      <c r="J55" s="40">
        <f t="shared" si="6"/>
        <v>0</v>
      </c>
      <c r="K55" s="40">
        <f t="shared" si="7"/>
        <v>-58.973945999999998</v>
      </c>
      <c r="L55" s="2"/>
      <c r="M55" s="2"/>
    </row>
    <row r="56" spans="1:13" ht="15.5" hidden="1" outlineLevel="1">
      <c r="A56" s="2"/>
      <c r="B56" s="553" t="s">
        <v>1415</v>
      </c>
      <c r="C56" s="1212">
        <f t="shared" ref="C56:H56" si="9">C13</f>
        <v>0</v>
      </c>
      <c r="D56" s="1212">
        <f t="shared" si="9"/>
        <v>0</v>
      </c>
      <c r="E56" s="39" t="str">
        <f t="shared" si="9"/>
        <v>N.A.</v>
      </c>
      <c r="F56" s="40">
        <f t="shared" si="9"/>
        <v>534.31700780000119</v>
      </c>
      <c r="G56" s="40">
        <f t="shared" si="9"/>
        <v>0</v>
      </c>
      <c r="H56" s="39" t="str">
        <f t="shared" si="9"/>
        <v>N.A.</v>
      </c>
      <c r="I56" s="2"/>
      <c r="J56" s="40">
        <f t="shared" si="6"/>
        <v>0</v>
      </c>
      <c r="K56" s="40">
        <f t="shared" si="7"/>
        <v>534.31700780000119</v>
      </c>
      <c r="L56" s="2"/>
      <c r="M56" s="2"/>
    </row>
    <row r="57" spans="1:13" ht="15.5" hidden="1" outlineLevel="1">
      <c r="A57" s="2"/>
      <c r="B57" s="553" t="s">
        <v>1259</v>
      </c>
      <c r="C57" s="1212">
        <f t="shared" ref="C57:H57" si="10">C14</f>
        <v>0</v>
      </c>
      <c r="D57" s="1212">
        <f t="shared" si="10"/>
        <v>0</v>
      </c>
      <c r="E57" s="39" t="str">
        <f t="shared" si="10"/>
        <v>N.A.</v>
      </c>
      <c r="F57" s="40">
        <f t="shared" si="10"/>
        <v>157.57257977000046</v>
      </c>
      <c r="G57" s="40">
        <f t="shared" si="10"/>
        <v>0</v>
      </c>
      <c r="H57" s="39" t="str">
        <f t="shared" si="10"/>
        <v>N.A.</v>
      </c>
      <c r="I57" s="2"/>
      <c r="J57" s="40">
        <f t="shared" si="6"/>
        <v>0</v>
      </c>
      <c r="K57" s="40">
        <f t="shared" si="7"/>
        <v>157.57257977000046</v>
      </c>
      <c r="L57" s="2"/>
      <c r="M57" s="2"/>
    </row>
    <row r="58" spans="1:13" ht="15.5" hidden="1" outlineLevel="1">
      <c r="A58" s="2"/>
      <c r="B58" s="553" t="s">
        <v>1257</v>
      </c>
      <c r="C58" s="1212">
        <f t="shared" ref="C58:H58" si="11">C15</f>
        <v>0</v>
      </c>
      <c r="D58" s="1212">
        <f t="shared" si="11"/>
        <v>0</v>
      </c>
      <c r="E58" s="39" t="str">
        <f t="shared" si="11"/>
        <v>N.A.</v>
      </c>
      <c r="F58" s="40">
        <f t="shared" si="11"/>
        <v>145.62781100000001</v>
      </c>
      <c r="G58" s="40">
        <f t="shared" si="11"/>
        <v>0</v>
      </c>
      <c r="H58" s="39" t="str">
        <f t="shared" si="11"/>
        <v>N.A.</v>
      </c>
      <c r="I58" s="2"/>
      <c r="J58" s="40">
        <f t="shared" si="6"/>
        <v>0</v>
      </c>
      <c r="K58" s="40">
        <f t="shared" si="7"/>
        <v>145.62781100000001</v>
      </c>
      <c r="L58" s="2"/>
      <c r="M58" s="2"/>
    </row>
    <row r="59" spans="1:13" ht="15.5" collapsed="1">
      <c r="A59" s="2"/>
      <c r="B59" s="1125" t="s">
        <v>1449</v>
      </c>
      <c r="C59" s="45">
        <f t="shared" ref="C59:H59" si="12">C16</f>
        <v>10.977715906336091</v>
      </c>
      <c r="D59" s="45">
        <f t="shared" si="12"/>
        <v>20.467212771349864</v>
      </c>
      <c r="E59" s="46">
        <f t="shared" si="12"/>
        <v>-0.4636438273753245</v>
      </c>
      <c r="F59" s="45">
        <f t="shared" si="12"/>
        <v>21.955431812672181</v>
      </c>
      <c r="G59" s="45">
        <f t="shared" si="12"/>
        <v>40.934425542699728</v>
      </c>
      <c r="H59" s="46">
        <f t="shared" si="12"/>
        <v>-0.4636438273753245</v>
      </c>
      <c r="I59" s="2"/>
      <c r="J59" s="40">
        <f t="shared" si="6"/>
        <v>-9.4894968650137734</v>
      </c>
      <c r="K59" s="40">
        <f t="shared" si="7"/>
        <v>-18.978993730027547</v>
      </c>
      <c r="L59" s="2"/>
      <c r="M59" s="2"/>
    </row>
    <row r="60" spans="1:13" ht="15.5">
      <c r="A60" s="2"/>
      <c r="B60" s="1125" t="s">
        <v>1447</v>
      </c>
      <c r="C60" s="45">
        <f t="shared" ref="C60:H60" si="13">C17</f>
        <v>-1.0714958553508875</v>
      </c>
      <c r="D60" s="45">
        <f t="shared" si="13"/>
        <v>8.4916685303132766</v>
      </c>
      <c r="E60" s="46" t="str">
        <f t="shared" si="13"/>
        <v>n.a</v>
      </c>
      <c r="F60" s="45">
        <f t="shared" si="13"/>
        <v>28.214071637282458</v>
      </c>
      <c r="G60" s="45">
        <f t="shared" si="13"/>
        <v>19.007237179500169</v>
      </c>
      <c r="H60" s="46">
        <f t="shared" si="13"/>
        <v>0.48438573006876107</v>
      </c>
      <c r="I60" s="2"/>
      <c r="J60" s="45">
        <f t="shared" si="6"/>
        <v>-9.5631643856641642</v>
      </c>
      <c r="K60" s="45">
        <f t="shared" si="7"/>
        <v>9.2068344577822891</v>
      </c>
      <c r="L60" s="2"/>
      <c r="M60" s="2"/>
    </row>
    <row r="61" spans="1:13" ht="15.5">
      <c r="A61" s="2"/>
      <c r="B61" s="1125" t="s">
        <v>1416</v>
      </c>
      <c r="C61" s="45">
        <f t="shared" ref="C61:H61" si="14">C18</f>
        <v>-3.1997911719645229</v>
      </c>
      <c r="D61" s="45">
        <f t="shared" si="14"/>
        <v>-141.1842394454959</v>
      </c>
      <c r="E61" s="46">
        <f t="shared" si="14"/>
        <v>-0.97733605971508031</v>
      </c>
      <c r="F61" s="45">
        <f t="shared" si="14"/>
        <v>-785.03257435467413</v>
      </c>
      <c r="G61" s="45">
        <f t="shared" si="14"/>
        <v>-171.30142612624388</v>
      </c>
      <c r="H61" s="46">
        <f t="shared" si="14"/>
        <v>3.5827556261915134</v>
      </c>
      <c r="I61" s="2"/>
      <c r="J61" s="45">
        <f t="shared" si="6"/>
        <v>137.98444827353137</v>
      </c>
      <c r="K61" s="45">
        <f t="shared" si="7"/>
        <v>-613.73114822843024</v>
      </c>
      <c r="L61" s="2"/>
      <c r="M61" s="2"/>
    </row>
    <row r="62" spans="1:13" ht="15.5" outlineLevel="1">
      <c r="A62" s="2"/>
      <c r="B62" s="553" t="s">
        <v>1450</v>
      </c>
      <c r="C62" s="40">
        <f t="shared" ref="C62:H62" si="15">C19</f>
        <v>-22.924908989999999</v>
      </c>
      <c r="D62" s="40">
        <f t="shared" si="15"/>
        <v>-22.924908989999999</v>
      </c>
      <c r="E62" s="39">
        <f t="shared" si="15"/>
        <v>0</v>
      </c>
      <c r="F62" s="40">
        <f t="shared" si="15"/>
        <v>-45.849817979999997</v>
      </c>
      <c r="G62" s="40">
        <f t="shared" si="15"/>
        <v>-45.849817979999997</v>
      </c>
      <c r="H62" s="39">
        <f t="shared" si="15"/>
        <v>0</v>
      </c>
      <c r="I62" s="2"/>
      <c r="J62" s="40">
        <f t="shared" si="6"/>
        <v>0</v>
      </c>
      <c r="K62" s="40">
        <f t="shared" si="7"/>
        <v>0</v>
      </c>
      <c r="L62" s="2"/>
      <c r="M62" s="2"/>
    </row>
    <row r="63" spans="1:13" ht="16" outlineLevel="1" thickBot="1">
      <c r="A63" s="2"/>
      <c r="B63" s="553" t="s">
        <v>1416</v>
      </c>
      <c r="C63" s="40">
        <f t="shared" ref="C63:H63" si="16">C20</f>
        <v>19.725117818035475</v>
      </c>
      <c r="D63" s="40">
        <f t="shared" si="16"/>
        <v>-118.2593304554959</v>
      </c>
      <c r="E63" s="39" t="str">
        <f t="shared" si="16"/>
        <v>n.a</v>
      </c>
      <c r="F63" s="40">
        <f t="shared" si="16"/>
        <v>-739.18275637467411</v>
      </c>
      <c r="G63" s="40">
        <f t="shared" si="16"/>
        <v>-125.45160814624388</v>
      </c>
      <c r="H63" s="39">
        <f t="shared" si="16"/>
        <v>4.8921744192627621</v>
      </c>
      <c r="I63" s="2"/>
      <c r="J63" s="40">
        <f t="shared" si="6"/>
        <v>137.98444827353137</v>
      </c>
      <c r="K63" s="40">
        <f t="shared" si="7"/>
        <v>-613.73114822843024</v>
      </c>
      <c r="L63" s="2"/>
      <c r="M63" s="2"/>
    </row>
    <row r="64" spans="1:13" ht="16" thickBot="1">
      <c r="A64" s="2"/>
      <c r="B64" s="1122" t="s">
        <v>1111</v>
      </c>
      <c r="C64" s="56">
        <f t="shared" ref="C64:H64" si="17">C21</f>
        <v>6.7064288790206801</v>
      </c>
      <c r="D64" s="56">
        <f t="shared" si="17"/>
        <v>-112.22535814383276</v>
      </c>
      <c r="E64" s="57" t="str">
        <f t="shared" si="17"/>
        <v>n.a</v>
      </c>
      <c r="F64" s="56">
        <f t="shared" si="17"/>
        <v>43.680381665282084</v>
      </c>
      <c r="G64" s="56">
        <f t="shared" si="17"/>
        <v>-111.35976340404399</v>
      </c>
      <c r="H64" s="57" t="str">
        <f t="shared" si="17"/>
        <v>n.a</v>
      </c>
      <c r="I64" s="2"/>
      <c r="J64" s="56">
        <f t="shared" si="6"/>
        <v>118.93178702285344</v>
      </c>
      <c r="K64" s="56">
        <f t="shared" si="7"/>
        <v>155.04014506932606</v>
      </c>
      <c r="L64" s="2"/>
      <c r="M64" s="2"/>
    </row>
    <row r="65" spans="1:13" ht="15.5">
      <c r="A65" s="2"/>
      <c r="B65" s="1123"/>
      <c r="C65" s="504"/>
      <c r="D65" s="504"/>
      <c r="E65" s="1048"/>
      <c r="F65" s="504"/>
      <c r="G65" s="504"/>
      <c r="H65" s="1048"/>
      <c r="I65" s="2"/>
      <c r="J65" s="2"/>
      <c r="K65" s="2"/>
      <c r="L65" s="2"/>
      <c r="M65" s="2"/>
    </row>
    <row r="66" spans="1:13" ht="15.5">
      <c r="A66" s="2"/>
      <c r="B66" s="160"/>
      <c r="C66" s="160"/>
      <c r="D66" s="160"/>
      <c r="E66" s="160"/>
      <c r="F66" s="159" t="e">
        <f>F64-Receita!#REF!</f>
        <v>#REF!</v>
      </c>
      <c r="G66" s="159" t="e">
        <f>G64-Receita!#REF!</f>
        <v>#REF!</v>
      </c>
      <c r="H66" s="158"/>
      <c r="I66" s="2"/>
      <c r="J66" s="2"/>
      <c r="K66" s="2"/>
      <c r="L66" s="2"/>
      <c r="M66" s="2"/>
    </row>
    <row r="67" spans="1:13" ht="15.5">
      <c r="A67" s="2"/>
      <c r="B67" s="16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6" thickBot="1">
      <c r="A68" s="2"/>
      <c r="B68" s="16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6" customHeight="1" thickBot="1">
      <c r="A69" s="2"/>
      <c r="B69" s="1120" t="s">
        <v>1289</v>
      </c>
      <c r="C69" s="1503" t="s">
        <v>1302</v>
      </c>
      <c r="D69" s="1504"/>
      <c r="E69" s="1504"/>
      <c r="F69" s="1505"/>
      <c r="G69" s="1512" t="s">
        <v>1318</v>
      </c>
      <c r="H69" s="1513"/>
      <c r="I69" s="2"/>
      <c r="J69" s="2"/>
      <c r="K69" s="2"/>
      <c r="L69" s="2"/>
      <c r="M69" s="2"/>
    </row>
    <row r="70" spans="1:13" ht="16" thickBot="1">
      <c r="A70" s="2"/>
      <c r="B70" s="1121" t="s">
        <v>2</v>
      </c>
      <c r="C70" s="31" t="str">
        <f>RIGHT('RAP 25.26 PTBR'!F120,5)</f>
        <v/>
      </c>
      <c r="D70" s="31" t="str">
        <f>RIGHT('RAP 25.26 PTBR'!G120,5)</f>
        <v/>
      </c>
      <c r="E70" s="31" t="str">
        <f>RIGHT('RAP 25.26 PTBR'!H120,5)</f>
        <v/>
      </c>
      <c r="F70" s="31" t="str">
        <f>RIGHT('RAP 25.26 PTBR'!I120,5)</f>
        <v/>
      </c>
      <c r="G70" s="1512"/>
      <c r="H70" s="1513"/>
      <c r="I70" s="2"/>
      <c r="J70" s="2"/>
      <c r="K70" s="2"/>
      <c r="L70" s="2"/>
      <c r="M70" s="2"/>
    </row>
    <row r="71" spans="1:13" ht="15.5">
      <c r="A71" s="2"/>
      <c r="B71" s="196" t="s">
        <v>1303</v>
      </c>
      <c r="C71" s="40">
        <f t="shared" ref="C71:H71" si="18">C28</f>
        <v>-58.973945999999998</v>
      </c>
      <c r="D71" s="40" t="str">
        <f t="shared" si="18"/>
        <v>-</v>
      </c>
      <c r="E71" s="40" t="str">
        <f t="shared" si="18"/>
        <v>-</v>
      </c>
      <c r="F71" s="40" t="str">
        <f t="shared" si="18"/>
        <v>-</v>
      </c>
      <c r="G71" s="1508">
        <f t="shared" si="18"/>
        <v>-58.973945999999998</v>
      </c>
      <c r="H71" s="1508">
        <f t="shared" si="18"/>
        <v>0</v>
      </c>
      <c r="I71" s="2"/>
      <c r="J71" s="2"/>
      <c r="K71" s="2"/>
      <c r="L71" s="2"/>
      <c r="M71" s="2"/>
    </row>
    <row r="72" spans="1:13" ht="15.5">
      <c r="A72" s="2"/>
      <c r="B72" s="196" t="s">
        <v>1304</v>
      </c>
      <c r="C72" s="40">
        <f t="shared" ref="C72:H72" si="19">C29</f>
        <v>259.7765013500001</v>
      </c>
      <c r="D72" s="40" t="str">
        <f t="shared" si="19"/>
        <v>-</v>
      </c>
      <c r="E72" s="40" t="str">
        <f t="shared" si="19"/>
        <v>-</v>
      </c>
      <c r="F72" s="40" t="str">
        <f t="shared" si="19"/>
        <v>-</v>
      </c>
      <c r="G72" s="1508">
        <f t="shared" si="19"/>
        <v>259.7765013500001</v>
      </c>
      <c r="H72" s="1508">
        <f t="shared" si="19"/>
        <v>0</v>
      </c>
      <c r="I72" s="2"/>
      <c r="J72" s="2"/>
      <c r="K72" s="2"/>
      <c r="L72" s="2"/>
      <c r="M72" s="2"/>
    </row>
    <row r="73" spans="1:13" ht="15.5">
      <c r="A73" s="2"/>
      <c r="B73" s="196" t="s">
        <v>1305</v>
      </c>
      <c r="C73" s="40">
        <f t="shared" ref="C73:H73" si="20">C30</f>
        <v>39.393144942500115</v>
      </c>
      <c r="D73" s="40">
        <f t="shared" si="20"/>
        <v>39.393144942500115</v>
      </c>
      <c r="E73" s="40">
        <f t="shared" si="20"/>
        <v>39.393144942500115</v>
      </c>
      <c r="F73" s="40">
        <f t="shared" si="20"/>
        <v>39.393144942500115</v>
      </c>
      <c r="G73" s="1508">
        <f t="shared" si="20"/>
        <v>157.57257977000046</v>
      </c>
      <c r="H73" s="1508">
        <f t="shared" si="20"/>
        <v>0</v>
      </c>
      <c r="I73" s="2"/>
      <c r="J73" s="2"/>
      <c r="K73" s="2"/>
      <c r="L73" s="2"/>
      <c r="M73" s="2"/>
    </row>
    <row r="74" spans="1:13" ht="16" thickBot="1">
      <c r="A74" s="2"/>
      <c r="B74" s="196" t="s">
        <v>1224</v>
      </c>
      <c r="C74" s="40">
        <f t="shared" ref="C74:H74" si="21">C31</f>
        <v>36.406952750000002</v>
      </c>
      <c r="D74" s="40">
        <f t="shared" si="21"/>
        <v>36.406952750000002</v>
      </c>
      <c r="E74" s="40">
        <f t="shared" si="21"/>
        <v>36.406952750000002</v>
      </c>
      <c r="F74" s="40">
        <f t="shared" si="21"/>
        <v>36.406952750000002</v>
      </c>
      <c r="G74" s="1508">
        <f t="shared" si="21"/>
        <v>145.62781100000001</v>
      </c>
      <c r="H74" s="1508">
        <f t="shared" si="21"/>
        <v>0</v>
      </c>
      <c r="I74" s="2"/>
      <c r="J74" s="2"/>
      <c r="K74" s="2"/>
      <c r="L74" s="2"/>
      <c r="M74" s="2"/>
    </row>
    <row r="75" spans="1:13" ht="16" thickBot="1">
      <c r="A75" s="2"/>
      <c r="B75" s="1122" t="s">
        <v>34</v>
      </c>
      <c r="C75" s="56">
        <f>SUM(C71:C74)</f>
        <v>276.60265304250021</v>
      </c>
      <c r="D75" s="56">
        <f>SUM(D71:D74)</f>
        <v>75.800097692500117</v>
      </c>
      <c r="E75" s="56">
        <f>SUM(E71:E74)</f>
        <v>75.800097692500117</v>
      </c>
      <c r="F75" s="56">
        <f>SUM(F71:F74)</f>
        <v>75.800097692500117</v>
      </c>
      <c r="G75" s="1509">
        <f>SUM(G71:G74)</f>
        <v>504.00294612000056</v>
      </c>
      <c r="H75" s="1509"/>
      <c r="I75" s="2"/>
      <c r="J75" s="2"/>
      <c r="K75" s="2"/>
      <c r="L75" s="2"/>
      <c r="M75" s="2"/>
    </row>
    <row r="76" spans="1:13" ht="16" thickBot="1">
      <c r="A76" s="2"/>
      <c r="B76" s="196"/>
      <c r="C76" s="196"/>
      <c r="D76" s="196"/>
      <c r="E76" s="196"/>
      <c r="F76" s="196"/>
      <c r="G76" s="196"/>
      <c r="H76" s="2"/>
      <c r="I76" s="2"/>
      <c r="J76" s="2"/>
      <c r="K76" s="2"/>
      <c r="L76" s="2"/>
      <c r="M76" s="2"/>
    </row>
    <row r="77" spans="1:13" ht="15.5">
      <c r="A77" s="2"/>
      <c r="B77" s="1120" t="s">
        <v>1319</v>
      </c>
      <c r="C77" s="1510" t="s">
        <v>1154</v>
      </c>
      <c r="D77" s="1510" t="s">
        <v>1155</v>
      </c>
      <c r="E77" s="196"/>
      <c r="F77" s="196"/>
      <c r="G77" s="196"/>
      <c r="H77" s="2"/>
      <c r="I77" s="2"/>
      <c r="J77" s="2"/>
      <c r="K77" s="2"/>
      <c r="L77" s="2"/>
      <c r="M77" s="2"/>
    </row>
    <row r="78" spans="1:13" ht="16" thickBot="1">
      <c r="A78" s="2"/>
      <c r="B78" s="1121" t="s">
        <v>2</v>
      </c>
      <c r="C78" s="1511"/>
      <c r="D78" s="1511"/>
      <c r="E78" s="196"/>
      <c r="F78" s="196"/>
      <c r="G78" s="196"/>
      <c r="H78" s="2"/>
      <c r="I78" s="2"/>
      <c r="J78" s="2"/>
      <c r="K78" s="2"/>
      <c r="L78" s="2"/>
      <c r="M78" s="2"/>
    </row>
    <row r="79" spans="1:13" ht="16" thickBot="1">
      <c r="A79" s="2"/>
      <c r="B79" s="1122" t="s">
        <v>138</v>
      </c>
      <c r="C79" s="56">
        <v>0</v>
      </c>
      <c r="D79" s="56">
        <f>Receita!D76</f>
        <v>-26.4681</v>
      </c>
      <c r="E79" s="196"/>
      <c r="F79" s="196"/>
      <c r="G79" s="196"/>
      <c r="H79" s="2"/>
      <c r="I79" s="2"/>
      <c r="J79" s="2"/>
      <c r="K79" s="2"/>
      <c r="L79" s="2"/>
      <c r="M79" s="2"/>
    </row>
    <row r="80" spans="1:13" ht="15.5">
      <c r="A80" s="2"/>
      <c r="B80" s="1130" t="s">
        <v>1314</v>
      </c>
      <c r="C80" s="53">
        <f>SUM(C81:C84)</f>
        <v>504.00294612000056</v>
      </c>
      <c r="D80" s="53">
        <f>SUM(D81:D84)</f>
        <v>0</v>
      </c>
      <c r="E80" s="196"/>
      <c r="F80" s="196"/>
      <c r="G80" s="196"/>
      <c r="H80" s="2"/>
      <c r="I80" s="2"/>
      <c r="J80" s="2"/>
      <c r="K80" s="2"/>
      <c r="L80" s="2"/>
      <c r="M80" s="2"/>
    </row>
    <row r="81" spans="1:13" ht="15.5">
      <c r="A81" s="2"/>
      <c r="B81" s="553" t="s">
        <v>1306</v>
      </c>
      <c r="C81" s="40">
        <f t="shared" ref="C81:D84" si="22">G71</f>
        <v>-58.973945999999998</v>
      </c>
      <c r="D81" s="40">
        <f t="shared" si="22"/>
        <v>0</v>
      </c>
      <c r="E81" s="196"/>
      <c r="F81" s="196"/>
      <c r="G81" s="196"/>
      <c r="H81" s="2"/>
      <c r="I81" s="2"/>
      <c r="J81" s="2"/>
      <c r="K81" s="2"/>
      <c r="L81" s="2"/>
      <c r="M81" s="2"/>
    </row>
    <row r="82" spans="1:13" ht="15.5">
      <c r="A82" s="2"/>
      <c r="B82" s="553" t="s">
        <v>1307</v>
      </c>
      <c r="C82" s="40">
        <f t="shared" si="22"/>
        <v>259.7765013500001</v>
      </c>
      <c r="D82" s="40">
        <f t="shared" si="22"/>
        <v>0</v>
      </c>
      <c r="E82" s="196"/>
      <c r="F82" s="196"/>
      <c r="G82" s="196"/>
      <c r="H82" s="2"/>
      <c r="I82" s="2"/>
      <c r="J82" s="2"/>
      <c r="K82" s="2"/>
      <c r="L82" s="2"/>
      <c r="M82" s="2"/>
    </row>
    <row r="83" spans="1:13" ht="15.5">
      <c r="A83" s="2"/>
      <c r="B83" s="553" t="s">
        <v>1308</v>
      </c>
      <c r="C83" s="40">
        <f t="shared" si="22"/>
        <v>157.57257977000046</v>
      </c>
      <c r="D83" s="40">
        <f t="shared" si="22"/>
        <v>0</v>
      </c>
      <c r="E83" s="196"/>
      <c r="F83" s="196"/>
      <c r="G83" s="196"/>
      <c r="H83" s="2"/>
      <c r="I83" s="2"/>
      <c r="J83" s="2"/>
      <c r="K83" s="2"/>
      <c r="L83" s="2"/>
      <c r="M83" s="2"/>
    </row>
    <row r="84" spans="1:13" ht="16" thickBot="1">
      <c r="A84" s="2"/>
      <c r="B84" s="553" t="s">
        <v>1309</v>
      </c>
      <c r="C84" s="40">
        <f t="shared" si="22"/>
        <v>145.62781100000001</v>
      </c>
      <c r="D84" s="40">
        <f t="shared" si="22"/>
        <v>0</v>
      </c>
      <c r="E84" s="196"/>
      <c r="F84" s="196"/>
      <c r="G84" s="196"/>
      <c r="H84" s="2"/>
      <c r="I84" s="2"/>
      <c r="J84" s="2"/>
      <c r="K84" s="2"/>
      <c r="L84" s="2"/>
      <c r="M84" s="2"/>
    </row>
    <row r="85" spans="1:13" ht="16" thickBot="1">
      <c r="A85" s="2"/>
      <c r="B85" s="1156" t="s">
        <v>1317</v>
      </c>
      <c r="C85" s="1157">
        <f>C79-C80</f>
        <v>-504.00294612000056</v>
      </c>
      <c r="D85" s="1157">
        <f>D79-D80</f>
        <v>-26.4681</v>
      </c>
      <c r="E85" s="196"/>
      <c r="F85" s="196"/>
      <c r="G85" s="196"/>
      <c r="H85" s="2"/>
      <c r="I85" s="2"/>
      <c r="J85" s="2"/>
      <c r="K85" s="2"/>
      <c r="L85" s="2"/>
      <c r="M85" s="2"/>
    </row>
    <row r="86" spans="1:13" ht="16" thickBot="1">
      <c r="A86" s="2"/>
      <c r="B86" s="1158" t="s">
        <v>1315</v>
      </c>
      <c r="C86" s="1175">
        <f>SUM(C87:C90)</f>
        <v>84.320226906458387</v>
      </c>
      <c r="D86" s="1159">
        <f>SUM(D87:D90)</f>
        <v>84.320226906458387</v>
      </c>
      <c r="E86" s="2"/>
      <c r="F86" s="2"/>
      <c r="G86" s="1155" t="s">
        <v>1371</v>
      </c>
      <c r="H86" s="2"/>
      <c r="I86" s="2"/>
      <c r="J86" s="2"/>
      <c r="K86" s="2"/>
      <c r="L86" s="2"/>
      <c r="M86" s="2"/>
    </row>
    <row r="87" spans="1:13" ht="15.5">
      <c r="A87" s="2"/>
      <c r="B87" s="553" t="s">
        <v>1310</v>
      </c>
      <c r="C87" s="40">
        <f>$G71/12*3</f>
        <v>-14.743486499999999</v>
      </c>
      <c r="D87" s="40">
        <f>C87</f>
        <v>-14.743486499999999</v>
      </c>
      <c r="E87" s="2"/>
      <c r="F87" s="2"/>
      <c r="G87" s="1155" t="s">
        <v>1372</v>
      </c>
      <c r="H87" s="2"/>
      <c r="I87" s="2"/>
      <c r="J87" s="2"/>
      <c r="K87" s="2"/>
      <c r="L87" s="2"/>
      <c r="M87" s="2"/>
    </row>
    <row r="88" spans="1:13" ht="15.5">
      <c r="A88" s="2"/>
      <c r="B88" s="553" t="s">
        <v>1311</v>
      </c>
      <c r="C88" s="40">
        <f>$G72/12*3</f>
        <v>64.944125337500026</v>
      </c>
      <c r="D88" s="40">
        <f>C88</f>
        <v>64.944125337500026</v>
      </c>
      <c r="E88" s="2"/>
      <c r="F88" s="2"/>
      <c r="G88" s="1155" t="s">
        <v>1372</v>
      </c>
      <c r="H88" s="2"/>
      <c r="I88" s="2"/>
      <c r="J88" s="2"/>
      <c r="K88" s="2"/>
      <c r="L88" s="2"/>
      <c r="M88" s="2"/>
    </row>
    <row r="89" spans="1:13" ht="15.5">
      <c r="A89" s="2"/>
      <c r="B89" s="553" t="s">
        <v>1312</v>
      </c>
      <c r="C89" s="40">
        <f>$G73/48*3</f>
        <v>9.8482862356250287</v>
      </c>
      <c r="D89" s="40">
        <f>C89</f>
        <v>9.8482862356250287</v>
      </c>
      <c r="E89" s="2"/>
      <c r="F89" s="2"/>
      <c r="G89" s="1155" t="s">
        <v>1373</v>
      </c>
      <c r="H89" s="2"/>
      <c r="I89" s="2"/>
      <c r="J89" s="2"/>
      <c r="K89" s="2"/>
      <c r="L89" s="2"/>
      <c r="M89" s="2"/>
    </row>
    <row r="90" spans="1:13" ht="16" thickBot="1">
      <c r="A90" s="2"/>
      <c r="B90" s="553" t="s">
        <v>1313</v>
      </c>
      <c r="C90" s="40">
        <f>G74/12*2</f>
        <v>24.271301833333336</v>
      </c>
      <c r="D90" s="40">
        <f>C90</f>
        <v>24.271301833333336</v>
      </c>
      <c r="E90" s="2"/>
      <c r="F90" s="2"/>
      <c r="G90" s="1155" t="s">
        <v>1372</v>
      </c>
      <c r="H90" s="2"/>
      <c r="I90" s="2"/>
      <c r="J90" s="2"/>
      <c r="K90" s="2"/>
      <c r="L90" s="2"/>
      <c r="M90" s="2"/>
    </row>
    <row r="91" spans="1:13" ht="16" thickBot="1">
      <c r="A91" s="2"/>
      <c r="B91" s="1122" t="s">
        <v>1316</v>
      </c>
      <c r="C91" s="56">
        <f>SUM(C85:C86)</f>
        <v>-419.68271921354216</v>
      </c>
      <c r="D91" s="56">
        <f>SUM(D85:D86)</f>
        <v>57.852126906458388</v>
      </c>
      <c r="E91" s="196"/>
      <c r="F91" s="40"/>
      <c r="G91" s="40"/>
      <c r="H91" s="2"/>
      <c r="I91" s="2"/>
      <c r="J91" s="2"/>
      <c r="K91" s="2"/>
      <c r="L91" s="2"/>
      <c r="M91" s="2"/>
    </row>
  </sheetData>
  <mergeCells count="21">
    <mergeCell ref="B2:B5"/>
    <mergeCell ref="C26:F26"/>
    <mergeCell ref="C34:C35"/>
    <mergeCell ref="D34:D35"/>
    <mergeCell ref="G26:H27"/>
    <mergeCell ref="G28:H28"/>
    <mergeCell ref="G29:H29"/>
    <mergeCell ref="G30:H30"/>
    <mergeCell ref="G31:H31"/>
    <mergeCell ref="G32:H32"/>
    <mergeCell ref="C9:H9"/>
    <mergeCell ref="C69:F69"/>
    <mergeCell ref="G69:H70"/>
    <mergeCell ref="G71:H71"/>
    <mergeCell ref="G72:H72"/>
    <mergeCell ref="C52:H52"/>
    <mergeCell ref="G73:H73"/>
    <mergeCell ref="G74:H74"/>
    <mergeCell ref="G75:H75"/>
    <mergeCell ref="C77:C78"/>
    <mergeCell ref="D77:D78"/>
  </mergeCells>
  <hyperlinks>
    <hyperlink ref="F3" location="Menu!A1" display="→Menu←" xr:uid="{17F1E7C9-FB03-4128-9579-03F7866DE7AF}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A18C-AB6D-44EC-BA88-725A476FB6CF}">
  <sheetPr codeName="Planilha7">
    <tabColor theme="4" tint="0.79998168889431442"/>
  </sheetPr>
  <dimension ref="A1:N69"/>
  <sheetViews>
    <sheetView showGridLines="0" zoomScale="80" zoomScaleNormal="80" workbookViewId="0">
      <selection activeCell="H17" sqref="H17"/>
    </sheetView>
  </sheetViews>
  <sheetFormatPr defaultColWidth="0" defaultRowHeight="14.5" outlineLevelRow="1" outlineLevelCol="1"/>
  <cols>
    <col min="1" max="1" width="1.26953125" customWidth="1"/>
    <col min="2" max="2" width="44" customWidth="1"/>
    <col min="3" max="5" width="10.1796875" customWidth="1"/>
    <col min="6" max="8" width="10.1796875" customWidth="1" outlineLevel="1"/>
    <col min="9" max="11" width="8.7265625" customWidth="1"/>
    <col min="12" max="12" width="10.1796875" hidden="1" customWidth="1" outlineLevel="1"/>
    <col min="13" max="13" width="8.7265625" customWidth="1" collapsed="1"/>
    <col min="14" max="14" width="8.7265625" customWidth="1"/>
    <col min="15" max="16384" width="8.7265625" hidden="1"/>
  </cols>
  <sheetData>
    <row r="1" spans="1:14" ht="6.65" customHeight="1" thickBot="1">
      <c r="A1" s="2"/>
      <c r="B1" s="16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1154"/>
      <c r="N2" s="208"/>
    </row>
    <row r="3" spans="1:14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08"/>
    </row>
    <row r="4" spans="1:14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08"/>
    </row>
    <row r="5" spans="1:14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48"/>
      <c r="N5" s="208"/>
    </row>
    <row r="6" spans="1:14" ht="15.5">
      <c r="A6" s="2"/>
      <c r="B6" s="122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5">
      <c r="A7" s="2"/>
      <c r="B7" s="4" t="s">
        <v>790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"/>
    </row>
    <row r="8" spans="1:14" ht="16" thickBot="1">
      <c r="A8" s="2"/>
      <c r="B8" s="16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6" thickBot="1">
      <c r="A9" s="2"/>
      <c r="B9" s="1120" t="s">
        <v>1536</v>
      </c>
      <c r="C9" s="1503" t="s">
        <v>1</v>
      </c>
      <c r="D9" s="1504"/>
      <c r="E9" s="1504"/>
      <c r="F9" s="1504"/>
      <c r="G9" s="1504"/>
      <c r="H9" s="1505"/>
      <c r="I9" s="2"/>
      <c r="J9" s="2"/>
      <c r="K9" s="2"/>
      <c r="M9" s="2"/>
      <c r="N9" s="2"/>
    </row>
    <row r="10" spans="1:14" ht="16" thickBot="1">
      <c r="A10" s="2"/>
      <c r="B10" s="1363" t="s">
        <v>2</v>
      </c>
      <c r="C10" s="32" t="str">
        <f>Menu!$D$10</f>
        <v>2T26</v>
      </c>
      <c r="D10" s="100" t="str">
        <f>Menu!$D$11</f>
        <v>2T25</v>
      </c>
      <c r="E10" s="32" t="s">
        <v>3</v>
      </c>
      <c r="F10" s="31" t="str">
        <f>Menu!$D$12</f>
        <v>1S26</v>
      </c>
      <c r="G10" s="31" t="str">
        <f>Menu!$D$13</f>
        <v>1S25</v>
      </c>
      <c r="H10" s="31" t="s">
        <v>3</v>
      </c>
      <c r="I10" s="2"/>
      <c r="J10" s="32" t="s">
        <v>556</v>
      </c>
      <c r="K10" s="32" t="s">
        <v>1537</v>
      </c>
    </row>
    <row r="11" spans="1:14" ht="16" outlineLevel="1" thickBot="1">
      <c r="A11" s="306"/>
      <c r="B11" s="1365" t="s">
        <v>1535</v>
      </c>
      <c r="C11" s="1373">
        <v>0.20941544236280105</v>
      </c>
      <c r="D11" s="1376">
        <v>-9.4914227654958889</v>
      </c>
      <c r="E11" s="1369" t="str">
        <f t="shared" ref="E11:E13" si="0">IF(OR(AND(C11&gt;0,D11&lt;0),AND(C11&lt;0,D11&gt;0)),"n.a.",IFERROR(C11/D11-1,"n.a."))</f>
        <v>n.a.</v>
      </c>
      <c r="F11" s="1420">
        <v>4.6579453096547327</v>
      </c>
      <c r="G11" s="1376">
        <v>-16.683700456243891</v>
      </c>
      <c r="H11" s="1369" t="str">
        <f t="shared" ref="H11:H13" si="1">IF(OR(AND(F11&gt;0,G11&lt;0),AND(F11&lt;0,G11&gt;0)),"n.a.",IFERROR(F11/G11-1,"n.a."))</f>
        <v>n.a.</v>
      </c>
      <c r="I11" s="2"/>
      <c r="J11" s="155">
        <f>D11-C11</f>
        <v>-9.7008382078586894</v>
      </c>
      <c r="K11" s="155">
        <f>G11-F11</f>
        <v>-21.341645765898622</v>
      </c>
    </row>
    <row r="12" spans="1:14" ht="16" thickBot="1">
      <c r="A12" s="2"/>
      <c r="B12" s="1366" t="s">
        <v>1530</v>
      </c>
      <c r="C12" s="1374">
        <f>C13+C14</f>
        <v>0</v>
      </c>
      <c r="D12" s="1377">
        <f>D13+D14</f>
        <v>-131.69313970999997</v>
      </c>
      <c r="E12" s="1370">
        <f t="shared" si="0"/>
        <v>-1</v>
      </c>
      <c r="F12" s="1377">
        <f>F13+F14</f>
        <v>0</v>
      </c>
      <c r="G12" s="1377">
        <f>G13+G14</f>
        <v>-154.61804869999995</v>
      </c>
      <c r="H12" s="1370">
        <f t="shared" si="1"/>
        <v>-1</v>
      </c>
      <c r="I12" s="2"/>
      <c r="J12" s="155">
        <f t="shared" ref="J12:J18" si="2">D12-C12</f>
        <v>-131.69313970999997</v>
      </c>
      <c r="K12" s="155">
        <f t="shared" ref="K12:K18" si="3">G12-F12</f>
        <v>-154.61804869999995</v>
      </c>
    </row>
    <row r="13" spans="1:14" ht="16" thickBot="1">
      <c r="A13" s="2"/>
      <c r="B13" s="1367" t="s">
        <v>15</v>
      </c>
      <c r="C13" s="1375">
        <v>0</v>
      </c>
      <c r="D13" s="1378">
        <v>-131.69313970999997</v>
      </c>
      <c r="E13" s="1371">
        <f t="shared" si="0"/>
        <v>-1</v>
      </c>
      <c r="F13" s="1378">
        <v>0</v>
      </c>
      <c r="G13" s="1378">
        <v>-154.61804869999995</v>
      </c>
      <c r="H13" s="1371">
        <f t="shared" si="1"/>
        <v>-1</v>
      </c>
      <c r="I13" s="2"/>
      <c r="J13" s="155">
        <f t="shared" si="2"/>
        <v>-131.69313970999997</v>
      </c>
      <c r="K13" s="155">
        <f t="shared" si="3"/>
        <v>-154.61804869999995</v>
      </c>
    </row>
    <row r="14" spans="1:14" ht="16" thickBot="1">
      <c r="A14" s="2"/>
      <c r="B14" s="1367" t="s">
        <v>1207</v>
      </c>
      <c r="C14" s="1375">
        <v>0</v>
      </c>
      <c r="D14" s="1378">
        <v>0</v>
      </c>
      <c r="E14" s="1371" t="str">
        <f>IF(OR(AND(C14&gt;0,D14&lt;0),AND(C14&lt;0,D14&gt;0)),"n.a.",IFERROR(C14/D14-1,"n.a."))</f>
        <v>n.a.</v>
      </c>
      <c r="F14" s="1378">
        <v>0</v>
      </c>
      <c r="G14" s="1378">
        <v>0</v>
      </c>
      <c r="H14" s="1371" t="str">
        <f>IF(OR(AND(F14&gt;0,G14&lt;0),AND(F14&lt;0,G14&gt;0)),"n.a.",IFERROR(F14/G14-1,"n.a."))</f>
        <v>n.a.</v>
      </c>
      <c r="I14" s="2"/>
      <c r="J14" s="155">
        <f t="shared" si="2"/>
        <v>0</v>
      </c>
      <c r="K14" s="155">
        <f t="shared" si="3"/>
        <v>0</v>
      </c>
    </row>
    <row r="15" spans="1:14" ht="16" thickBot="1">
      <c r="A15" s="2"/>
      <c r="B15" s="1366" t="s">
        <v>1185</v>
      </c>
      <c r="C15" s="1374">
        <v>10.977715906336091</v>
      </c>
      <c r="D15" s="1377">
        <v>20.467212771349864</v>
      </c>
      <c r="E15" s="1370">
        <f t="shared" ref="E15:E18" si="4">IF(OR(AND(C15&gt;0,D15&lt;0),AND(C15&lt;0,D15&gt;0)),"n.a.",IFERROR(C15/D15-1,"n.a."))</f>
        <v>-0.4636438273753245</v>
      </c>
      <c r="F15" s="1377">
        <v>21.955431812672181</v>
      </c>
      <c r="G15" s="1377">
        <v>40.934425542699728</v>
      </c>
      <c r="H15" s="1370">
        <f t="shared" ref="H15:H18" si="5">IF(OR(AND(F15&gt;0,G15&lt;0),AND(F15&lt;0,G15&gt;0)),"n.a.",IFERROR(F15/G15-1,"n.a."))</f>
        <v>-0.4636438273753245</v>
      </c>
      <c r="I15" s="2"/>
      <c r="J15" s="155">
        <f t="shared" si="2"/>
        <v>9.4894968650137734</v>
      </c>
      <c r="K15" s="155">
        <f t="shared" si="3"/>
        <v>18.978993730027547</v>
      </c>
    </row>
    <row r="16" spans="1:14" ht="16" thickBot="1">
      <c r="A16" s="2"/>
      <c r="B16" s="1366" t="s">
        <v>1534</v>
      </c>
      <c r="C16" s="1374">
        <v>-4.4807024696782118</v>
      </c>
      <c r="D16" s="1377">
        <v>-46.089640809686721</v>
      </c>
      <c r="E16" s="1370">
        <f t="shared" si="4"/>
        <v>-0.90278287287636017</v>
      </c>
      <c r="F16" s="1377">
        <v>17.067004542955132</v>
      </c>
      <c r="G16" s="1377">
        <v>-89.889285580499831</v>
      </c>
      <c r="H16" s="1370" t="str">
        <f t="shared" si="5"/>
        <v>n.a.</v>
      </c>
      <c r="I16" s="2"/>
      <c r="J16" s="155">
        <f t="shared" si="2"/>
        <v>-41.608938340008507</v>
      </c>
      <c r="K16" s="155">
        <f t="shared" si="3"/>
        <v>-106.95629012345496</v>
      </c>
      <c r="L16" t="s">
        <v>1532</v>
      </c>
    </row>
    <row r="17" spans="1:14" ht="16" thickBot="1">
      <c r="A17" s="2"/>
      <c r="B17" s="1368" t="s">
        <v>1531</v>
      </c>
      <c r="C17" s="1421">
        <v>0</v>
      </c>
      <c r="D17" s="1379">
        <v>54.58130933999999</v>
      </c>
      <c r="E17" s="1372">
        <f t="shared" si="4"/>
        <v>-1</v>
      </c>
      <c r="F17" s="1421">
        <v>0</v>
      </c>
      <c r="G17" s="1379">
        <v>108.89652276</v>
      </c>
      <c r="H17" s="1372">
        <f t="shared" si="5"/>
        <v>-1</v>
      </c>
      <c r="I17" s="2"/>
      <c r="J17" s="155">
        <f t="shared" si="2"/>
        <v>54.58130933999999</v>
      </c>
      <c r="K17" s="155">
        <f t="shared" si="3"/>
        <v>108.89652276</v>
      </c>
      <c r="L17" t="s">
        <v>1533</v>
      </c>
      <c r="M17" s="2"/>
      <c r="N17" s="2"/>
    </row>
    <row r="18" spans="1:14" ht="16" thickBot="1">
      <c r="A18" s="2"/>
      <c r="B18" s="1364" t="s">
        <v>1111</v>
      </c>
      <c r="C18" s="56">
        <f t="shared" ref="C18:D18" si="6">SUM(C11:C12)+SUM(C15:C17)</f>
        <v>6.7064288790206801</v>
      </c>
      <c r="D18" s="56">
        <f t="shared" si="6"/>
        <v>-112.22568117383273</v>
      </c>
      <c r="E18" s="57" t="str">
        <f t="shared" si="4"/>
        <v>n.a.</v>
      </c>
      <c r="F18" s="56">
        <f>SUM(F11:F12)+SUM(F15:F17)</f>
        <v>43.680381665282049</v>
      </c>
      <c r="G18" s="56">
        <f>SUM(G11:G12)+SUM(G15:G17)</f>
        <v>-111.36008643404394</v>
      </c>
      <c r="H18" s="57" t="str">
        <f t="shared" si="5"/>
        <v>n.a.</v>
      </c>
      <c r="I18" s="2"/>
      <c r="J18" s="56">
        <f t="shared" si="2"/>
        <v>-118.9321100528534</v>
      </c>
      <c r="K18" s="56">
        <f t="shared" si="3"/>
        <v>-155.04046809932598</v>
      </c>
      <c r="M18" s="2"/>
      <c r="N18" s="2"/>
    </row>
    <row r="19" spans="1:14" ht="15.5">
      <c r="A19" s="2"/>
      <c r="B19" s="1123"/>
      <c r="C19" s="504"/>
      <c r="D19" s="504"/>
      <c r="E19" s="1048"/>
      <c r="F19" s="504"/>
      <c r="G19" s="504"/>
      <c r="H19" s="1048"/>
      <c r="I19" s="2"/>
      <c r="J19" s="2"/>
      <c r="K19" s="2"/>
      <c r="M19" s="2"/>
      <c r="N19" s="2"/>
    </row>
    <row r="20" spans="1:14" ht="15.5">
      <c r="A20" s="2"/>
      <c r="B20" s="726" t="s">
        <v>479</v>
      </c>
      <c r="C20" s="159">
        <f>C18-Receita!C22</f>
        <v>0</v>
      </c>
      <c r="D20" s="159">
        <f>D18-Receita!D22</f>
        <v>-3.2302999997568804E-4</v>
      </c>
      <c r="E20" s="158"/>
      <c r="F20" s="159">
        <f>F18-Receita!F22</f>
        <v>0</v>
      </c>
      <c r="G20" s="159">
        <f>G18-Receita!G22</f>
        <v>-3.2302999994726633E-4</v>
      </c>
      <c r="H20" s="158"/>
      <c r="I20" s="2"/>
      <c r="J20" s="2"/>
      <c r="K20" s="2"/>
      <c r="M20" s="2"/>
      <c r="N20" s="2"/>
    </row>
    <row r="21" spans="1:14" ht="15.5">
      <c r="A21" s="2"/>
      <c r="B21" s="16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6" thickBot="1">
      <c r="A22" s="2"/>
      <c r="B22" s="16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6" customHeight="1" thickBot="1">
      <c r="A23" s="2"/>
      <c r="B23" s="1120" t="s">
        <v>1289</v>
      </c>
      <c r="C23" s="1503" t="s">
        <v>1302</v>
      </c>
      <c r="D23" s="1504"/>
      <c r="E23" s="1504"/>
      <c r="F23" s="1505"/>
      <c r="G23" s="1512" t="s">
        <v>1318</v>
      </c>
      <c r="H23" s="1513"/>
      <c r="I23" s="2"/>
      <c r="J23" s="2"/>
      <c r="K23" s="2"/>
      <c r="L23" s="243"/>
      <c r="M23" s="1241" t="s">
        <v>1474</v>
      </c>
      <c r="N23" s="1242" t="s">
        <v>806</v>
      </c>
    </row>
    <row r="24" spans="1:14" ht="16" thickBot="1">
      <c r="A24" s="2"/>
      <c r="B24" s="1121" t="s">
        <v>2</v>
      </c>
      <c r="C24" s="31" t="str">
        <f>RIGHT('RAP 25.26 PTBR'!F81,5)</f>
        <v>24/25</v>
      </c>
      <c r="D24" s="31" t="str">
        <f>RIGHT('RAP 25.26 PTBR'!G81,5)</f>
        <v>25/26</v>
      </c>
      <c r="E24" s="31" t="str">
        <f>RIGHT('RAP 25.26 PTBR'!H81,5)</f>
        <v>26/27</v>
      </c>
      <c r="F24" s="31" t="str">
        <f>RIGHT('RAP 25.26 PTBR'!I81,5)</f>
        <v>27/28</v>
      </c>
      <c r="G24" s="1512"/>
      <c r="H24" s="1513"/>
      <c r="I24" s="2"/>
      <c r="J24" s="2"/>
      <c r="K24" s="2"/>
      <c r="L24" s="1514" t="s">
        <v>1475</v>
      </c>
      <c r="M24" s="1243" t="s">
        <v>1476</v>
      </c>
      <c r="N24" s="1244">
        <v>-138.982</v>
      </c>
    </row>
    <row r="25" spans="1:14" ht="15.5">
      <c r="A25" s="2"/>
      <c r="B25" s="196" t="s">
        <v>1303</v>
      </c>
      <c r="C25" s="40">
        <f>'RAP 25.26 PTBR'!F85</f>
        <v>-58.973945999999998</v>
      </c>
      <c r="D25" s="40" t="str">
        <f>'RAP 25.26 PTBR'!G85</f>
        <v>-</v>
      </c>
      <c r="E25" s="40" t="str">
        <f>'RAP 25.26 PTBR'!H85</f>
        <v>-</v>
      </c>
      <c r="F25" s="40" t="str">
        <f>'RAP 25.26 PTBR'!I85</f>
        <v>-</v>
      </c>
      <c r="G25" s="1508">
        <f>SUM(C25:F25)</f>
        <v>-58.973945999999998</v>
      </c>
      <c r="H25" s="1508"/>
      <c r="I25" s="2"/>
      <c r="J25" s="2"/>
      <c r="K25" s="2"/>
      <c r="L25" s="1514"/>
      <c r="M25" s="1243" t="s">
        <v>1477</v>
      </c>
      <c r="N25" s="1244">
        <v>46.796999999999997</v>
      </c>
    </row>
    <row r="26" spans="1:14" ht="15.5">
      <c r="A26" s="2"/>
      <c r="B26" s="196" t="s">
        <v>1304</v>
      </c>
      <c r="C26" s="40">
        <f>SUM('RAP 25.26 PTBR'!F86:F88)</f>
        <v>259.7765013500001</v>
      </c>
      <c r="D26" s="40" t="str">
        <f>'RAP 25.26 PTBR'!G86</f>
        <v>-</v>
      </c>
      <c r="E26" s="40" t="str">
        <f>'RAP 25.26 PTBR'!H86</f>
        <v>-</v>
      </c>
      <c r="F26" s="40" t="str">
        <f>'RAP 25.26 PTBR'!I86</f>
        <v>-</v>
      </c>
      <c r="G26" s="1508">
        <f>SUM(C26:F26)</f>
        <v>259.7765013500001</v>
      </c>
      <c r="H26" s="1508"/>
      <c r="I26" s="2"/>
      <c r="J26" s="2"/>
      <c r="K26" s="2"/>
      <c r="L26" s="1514"/>
      <c r="M26" s="1243" t="s">
        <v>1478</v>
      </c>
      <c r="N26" s="1245">
        <v>-92.185000000000002</v>
      </c>
    </row>
    <row r="27" spans="1:14" ht="15.5">
      <c r="A27" s="2"/>
      <c r="B27" s="196" t="s">
        <v>1305</v>
      </c>
      <c r="C27" s="40">
        <f>'RAP 25.26 PTBR'!F89</f>
        <v>39.393144942500115</v>
      </c>
      <c r="D27" s="40">
        <f>'RAP 25.26 PTBR'!G89</f>
        <v>39.393144942500115</v>
      </c>
      <c r="E27" s="40">
        <f>'RAP 25.26 PTBR'!H89</f>
        <v>39.393144942500115</v>
      </c>
      <c r="F27" s="40">
        <f>'RAP 25.26 PTBR'!I89</f>
        <v>39.393144942500115</v>
      </c>
      <c r="G27" s="1508">
        <f>SUM(C27:F27)</f>
        <v>157.57257977000046</v>
      </c>
      <c r="H27" s="1508"/>
      <c r="I27" s="2"/>
      <c r="J27" s="2"/>
      <c r="K27" s="2"/>
      <c r="L27" s="243"/>
      <c r="M27" s="1243"/>
      <c r="N27" s="1246">
        <v>0</v>
      </c>
    </row>
    <row r="28" spans="1:14" ht="16" thickBot="1">
      <c r="A28" s="2"/>
      <c r="B28" s="196" t="s">
        <v>1224</v>
      </c>
      <c r="C28" s="40">
        <f>'RAP 25.26 PTBR'!F92</f>
        <v>36.406952750000002</v>
      </c>
      <c r="D28" s="40">
        <f>'RAP 25.26 PTBR'!G92</f>
        <v>36.406952750000002</v>
      </c>
      <c r="E28" s="40">
        <f>'RAP 25.26 PTBR'!H92</f>
        <v>36.406952750000002</v>
      </c>
      <c r="F28" s="40">
        <f>'RAP 25.26 PTBR'!I92</f>
        <v>36.406952750000002</v>
      </c>
      <c r="G28" s="1508">
        <f>SUM(C28:F28)</f>
        <v>145.62781100000001</v>
      </c>
      <c r="H28" s="1508"/>
      <c r="I28" s="2"/>
      <c r="J28" s="2"/>
      <c r="K28" s="2"/>
      <c r="L28" s="1514" t="s">
        <v>1479</v>
      </c>
      <c r="M28" s="1243" t="s">
        <v>1476</v>
      </c>
      <c r="N28" s="243">
        <v>-275.10000000000002</v>
      </c>
    </row>
    <row r="29" spans="1:14" ht="16" thickBot="1">
      <c r="A29" s="2"/>
      <c r="B29" s="1122" t="s">
        <v>34</v>
      </c>
      <c r="C29" s="56">
        <f>SUM(C25:C28)</f>
        <v>276.60265304250021</v>
      </c>
      <c r="D29" s="56">
        <f>SUM(D25:D28)</f>
        <v>75.800097692500117</v>
      </c>
      <c r="E29" s="56">
        <f>SUM(E25:E28)</f>
        <v>75.800097692500117</v>
      </c>
      <c r="F29" s="56">
        <f>SUM(F25:F28)</f>
        <v>75.800097692500117</v>
      </c>
      <c r="G29" s="1509">
        <f>SUM(G25:G28)</f>
        <v>504.00294612000056</v>
      </c>
      <c r="H29" s="1509"/>
      <c r="I29" s="2"/>
      <c r="J29" s="2"/>
      <c r="K29" s="2"/>
      <c r="L29" s="1514"/>
      <c r="M29" s="1243" t="s">
        <v>1477</v>
      </c>
      <c r="N29" s="243">
        <v>-25.448000000000036</v>
      </c>
    </row>
    <row r="30" spans="1:14" ht="15.5">
      <c r="A30" s="2"/>
      <c r="B30" s="196"/>
      <c r="C30" s="196"/>
      <c r="D30" s="196"/>
      <c r="E30" s="196"/>
      <c r="F30" s="196"/>
      <c r="G30" s="196"/>
      <c r="H30" s="2"/>
      <c r="I30" s="2"/>
      <c r="J30" s="2"/>
      <c r="K30" s="2"/>
      <c r="L30" s="1514"/>
      <c r="M30" s="1243" t="s">
        <v>1478</v>
      </c>
      <c r="N30" s="243">
        <v>249.65199999999999</v>
      </c>
    </row>
    <row r="31" spans="1:14" ht="15.5">
      <c r="A31" s="2"/>
      <c r="B31" s="4" t="s">
        <v>792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2"/>
    </row>
    <row r="32" spans="1:14" ht="16" thickBot="1">
      <c r="A32" s="2"/>
      <c r="B32" s="16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22" customHeight="1" thickBot="1">
      <c r="A33" s="2"/>
      <c r="B33" s="1120" t="s">
        <v>1647</v>
      </c>
      <c r="C33" s="1503" t="s">
        <v>1060</v>
      </c>
      <c r="D33" s="1504"/>
      <c r="E33" s="1504"/>
      <c r="F33" s="1504"/>
      <c r="G33" s="1504"/>
      <c r="H33" s="1505"/>
      <c r="I33" s="2"/>
      <c r="J33" s="2"/>
      <c r="K33" s="2"/>
      <c r="M33" s="2"/>
      <c r="N33" s="2"/>
    </row>
    <row r="34" spans="1:14" ht="16" thickBot="1">
      <c r="A34" s="2"/>
      <c r="B34" s="1121" t="s">
        <v>1484</v>
      </c>
      <c r="C34" s="31" t="str">
        <f>Menu!$D$15</f>
        <v>2Q26</v>
      </c>
      <c r="D34" s="34" t="str">
        <f>Menu!$D$16</f>
        <v>2Q25</v>
      </c>
      <c r="E34" s="31" t="s">
        <v>13</v>
      </c>
      <c r="F34" s="31" t="str">
        <f>Menu!$D$12</f>
        <v>1S26</v>
      </c>
      <c r="G34" s="31" t="str">
        <f>Menu!$D$13</f>
        <v>1S25</v>
      </c>
      <c r="H34" s="31" t="s">
        <v>13</v>
      </c>
      <c r="I34" s="2"/>
      <c r="J34" s="32" t="s">
        <v>556</v>
      </c>
      <c r="K34" s="1279"/>
      <c r="M34" s="2"/>
      <c r="N34" s="2"/>
    </row>
    <row r="35" spans="1:14" ht="15.5" outlineLevel="1">
      <c r="A35" s="306"/>
      <c r="B35" s="1281" t="s">
        <v>1679</v>
      </c>
      <c r="C35" s="45">
        <f>C11</f>
        <v>0.20941544236280105</v>
      </c>
      <c r="D35" s="155">
        <f t="shared" ref="D35:H42" si="7">D11</f>
        <v>-9.4914227654958889</v>
      </c>
      <c r="E35" s="46" t="str">
        <f t="shared" si="7"/>
        <v>n.a.</v>
      </c>
      <c r="F35" s="155">
        <f t="shared" si="7"/>
        <v>4.6579453096547327</v>
      </c>
      <c r="G35" s="155">
        <f t="shared" si="7"/>
        <v>-16.683700456243891</v>
      </c>
      <c r="H35" s="46" t="str">
        <f t="shared" si="7"/>
        <v>n.a.</v>
      </c>
      <c r="I35" s="2"/>
      <c r="J35" s="155">
        <f t="shared" ref="J35:J42" si="8">C35-D35</f>
        <v>9.7008382078586894</v>
      </c>
      <c r="K35" s="45"/>
      <c r="M35" s="2"/>
      <c r="N35" s="306"/>
    </row>
    <row r="36" spans="1:14" ht="15.5" outlineLevel="1">
      <c r="A36" s="2"/>
      <c r="B36" s="1281" t="s">
        <v>1571</v>
      </c>
      <c r="C36" s="45">
        <f t="shared" ref="C36" si="9">C12</f>
        <v>0</v>
      </c>
      <c r="D36" s="45">
        <f t="shared" si="7"/>
        <v>-131.69313970999997</v>
      </c>
      <c r="E36" s="46">
        <f t="shared" si="7"/>
        <v>-1</v>
      </c>
      <c r="F36" s="45">
        <f t="shared" si="7"/>
        <v>0</v>
      </c>
      <c r="G36" s="45">
        <f t="shared" si="7"/>
        <v>-154.61804869999995</v>
      </c>
      <c r="H36" s="46">
        <f t="shared" si="7"/>
        <v>-1</v>
      </c>
      <c r="I36" s="2"/>
      <c r="J36" s="40">
        <f t="shared" si="8"/>
        <v>131.69313970999997</v>
      </c>
      <c r="K36" s="40"/>
      <c r="M36" s="2"/>
      <c r="N36" s="2"/>
    </row>
    <row r="37" spans="1:14" ht="15.5" outlineLevel="1">
      <c r="A37" s="2"/>
      <c r="B37" s="1280" t="s">
        <v>15</v>
      </c>
      <c r="C37" s="40">
        <f t="shared" ref="C37" si="10">C13</f>
        <v>0</v>
      </c>
      <c r="D37" s="40">
        <f t="shared" si="7"/>
        <v>-131.69313970999997</v>
      </c>
      <c r="E37" s="39">
        <f t="shared" si="7"/>
        <v>-1</v>
      </c>
      <c r="F37" s="40">
        <f t="shared" si="7"/>
        <v>0</v>
      </c>
      <c r="G37" s="40">
        <f t="shared" si="7"/>
        <v>-154.61804869999995</v>
      </c>
      <c r="H37" s="39">
        <f t="shared" si="7"/>
        <v>-1</v>
      </c>
      <c r="I37" s="2"/>
      <c r="J37" s="40">
        <f t="shared" si="8"/>
        <v>131.69313970999997</v>
      </c>
      <c r="K37" s="40"/>
      <c r="M37" s="2"/>
      <c r="N37" s="2"/>
    </row>
    <row r="38" spans="1:14" ht="15.5" outlineLevel="1">
      <c r="A38" s="2"/>
      <c r="B38" s="1280" t="s">
        <v>1207</v>
      </c>
      <c r="C38" s="40">
        <f t="shared" ref="C38" si="11">C14</f>
        <v>0</v>
      </c>
      <c r="D38" s="40">
        <f t="shared" si="7"/>
        <v>0</v>
      </c>
      <c r="E38" s="39" t="str">
        <f t="shared" si="7"/>
        <v>n.a.</v>
      </c>
      <c r="F38" s="40">
        <f t="shared" si="7"/>
        <v>0</v>
      </c>
      <c r="G38" s="40">
        <f t="shared" si="7"/>
        <v>0</v>
      </c>
      <c r="H38" s="39" t="str">
        <f t="shared" si="7"/>
        <v>n.a.</v>
      </c>
      <c r="I38" s="2"/>
      <c r="J38" s="40">
        <f t="shared" si="8"/>
        <v>0</v>
      </c>
      <c r="K38" s="40"/>
      <c r="M38" s="2"/>
      <c r="N38" s="2"/>
    </row>
    <row r="39" spans="1:14" ht="15.5" outlineLevel="1">
      <c r="A39" s="2"/>
      <c r="B39" s="1281" t="s">
        <v>1683</v>
      </c>
      <c r="C39" s="45">
        <f t="shared" ref="C39" si="12">C15</f>
        <v>10.977715906336091</v>
      </c>
      <c r="D39" s="45">
        <f t="shared" si="7"/>
        <v>20.467212771349864</v>
      </c>
      <c r="E39" s="46">
        <f t="shared" si="7"/>
        <v>-0.4636438273753245</v>
      </c>
      <c r="F39" s="45">
        <f t="shared" si="7"/>
        <v>21.955431812672181</v>
      </c>
      <c r="G39" s="45">
        <f t="shared" si="7"/>
        <v>40.934425542699728</v>
      </c>
      <c r="H39" s="46">
        <f t="shared" si="7"/>
        <v>-0.4636438273753245</v>
      </c>
      <c r="I39" s="2"/>
      <c r="J39" s="40">
        <f t="shared" si="8"/>
        <v>-9.4894968650137734</v>
      </c>
      <c r="K39" s="40"/>
      <c r="M39" s="2"/>
      <c r="N39" s="2"/>
    </row>
    <row r="40" spans="1:14" ht="15.5">
      <c r="A40" s="2"/>
      <c r="B40" s="1281" t="s">
        <v>1682</v>
      </c>
      <c r="C40" s="45">
        <f t="shared" ref="C40" si="13">C16</f>
        <v>-4.4807024696782118</v>
      </c>
      <c r="D40" s="45">
        <f t="shared" si="7"/>
        <v>-46.089640809686721</v>
      </c>
      <c r="E40" s="46">
        <f t="shared" si="7"/>
        <v>-0.90278287287636017</v>
      </c>
      <c r="F40" s="45">
        <f t="shared" si="7"/>
        <v>17.067004542955132</v>
      </c>
      <c r="G40" s="45">
        <f t="shared" si="7"/>
        <v>-89.889285580499831</v>
      </c>
      <c r="H40" s="46" t="str">
        <f t="shared" si="7"/>
        <v>n.a.</v>
      </c>
      <c r="I40" s="2"/>
      <c r="J40" s="40">
        <f t="shared" si="8"/>
        <v>41.608938340008507</v>
      </c>
      <c r="K40" s="40"/>
      <c r="M40" s="2"/>
      <c r="N40" s="2"/>
    </row>
    <row r="41" spans="1:14" ht="16" thickBot="1">
      <c r="A41" s="2"/>
      <c r="B41" s="1281" t="s">
        <v>1572</v>
      </c>
      <c r="C41" s="40">
        <f t="shared" ref="C41" si="14">C17</f>
        <v>0</v>
      </c>
      <c r="D41" s="40">
        <f t="shared" si="7"/>
        <v>54.58130933999999</v>
      </c>
      <c r="E41" s="39">
        <f t="shared" si="7"/>
        <v>-1</v>
      </c>
      <c r="F41" s="40">
        <f t="shared" si="7"/>
        <v>0</v>
      </c>
      <c r="G41" s="40">
        <f t="shared" si="7"/>
        <v>108.89652276</v>
      </c>
      <c r="H41" s="39">
        <f t="shared" si="7"/>
        <v>-1</v>
      </c>
      <c r="I41" s="2"/>
      <c r="J41" s="45">
        <f t="shared" si="8"/>
        <v>-54.58130933999999</v>
      </c>
      <c r="K41" s="45"/>
      <c r="M41" s="2"/>
      <c r="N41" s="2"/>
    </row>
    <row r="42" spans="1:14" ht="16" thickBot="1">
      <c r="A42" s="2"/>
      <c r="B42" s="1122" t="s">
        <v>1111</v>
      </c>
      <c r="C42" s="56">
        <f t="shared" ref="C42" si="15">C18</f>
        <v>6.7064288790206801</v>
      </c>
      <c r="D42" s="56">
        <f t="shared" si="7"/>
        <v>-112.22568117383273</v>
      </c>
      <c r="E42" s="57" t="str">
        <f t="shared" si="7"/>
        <v>n.a.</v>
      </c>
      <c r="F42" s="56">
        <f t="shared" si="7"/>
        <v>43.680381665282049</v>
      </c>
      <c r="G42" s="56">
        <f t="shared" si="7"/>
        <v>-111.36008643404394</v>
      </c>
      <c r="H42" s="57" t="str">
        <f t="shared" si="7"/>
        <v>n.a.</v>
      </c>
      <c r="I42" s="2"/>
      <c r="J42" s="56">
        <f t="shared" si="8"/>
        <v>118.9321100528534</v>
      </c>
      <c r="K42" s="1248"/>
      <c r="M42" s="2"/>
      <c r="N42" s="2"/>
    </row>
    <row r="43" spans="1:14" ht="15.5">
      <c r="A43" s="2"/>
      <c r="B43" s="1123"/>
      <c r="C43" s="504"/>
      <c r="D43" s="504"/>
      <c r="E43" s="1048"/>
      <c r="F43" s="504"/>
      <c r="G43" s="504"/>
      <c r="H43" s="1048"/>
      <c r="I43" s="2"/>
      <c r="J43" s="2"/>
      <c r="K43" s="2"/>
      <c r="M43" s="2"/>
      <c r="N43" s="2"/>
    </row>
    <row r="44" spans="1:14" ht="15.5">
      <c r="A44" s="2"/>
      <c r="B44" s="160"/>
      <c r="C44" s="160"/>
      <c r="D44" s="160"/>
      <c r="E44" s="160"/>
      <c r="F44" s="159" t="e">
        <f>F42-Receita!#REF!</f>
        <v>#REF!</v>
      </c>
      <c r="G44" s="159" t="e">
        <f>G42-Receita!#REF!</f>
        <v>#REF!</v>
      </c>
      <c r="H44" s="158"/>
      <c r="I44" s="2"/>
      <c r="J44" s="2"/>
      <c r="K44" s="2"/>
      <c r="M44" s="2"/>
      <c r="N44" s="2"/>
    </row>
    <row r="45" spans="1:14" ht="15.5">
      <c r="A45" s="2"/>
      <c r="B45" s="16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6" thickBot="1">
      <c r="A46" s="2"/>
      <c r="B46" s="16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6" customHeight="1" thickBot="1">
      <c r="A47" s="2"/>
      <c r="B47" s="1120" t="s">
        <v>1289</v>
      </c>
      <c r="C47" s="1503" t="s">
        <v>1302</v>
      </c>
      <c r="D47" s="1504"/>
      <c r="E47" s="1504"/>
      <c r="F47" s="1505"/>
      <c r="G47" s="1512" t="s">
        <v>1318</v>
      </c>
      <c r="H47" s="1513"/>
      <c r="I47" s="2"/>
      <c r="J47" s="2"/>
      <c r="K47" s="2"/>
      <c r="L47" s="2"/>
      <c r="M47" s="2"/>
      <c r="N47" s="2"/>
    </row>
    <row r="48" spans="1:14" ht="16" thickBot="1">
      <c r="A48" s="2"/>
      <c r="B48" s="1121" t="s">
        <v>2</v>
      </c>
      <c r="C48" s="31" t="str">
        <f>RIGHT('RAP 25.26 PTBR'!F120,5)</f>
        <v/>
      </c>
      <c r="D48" s="31" t="str">
        <f>RIGHT('RAP 25.26 PTBR'!G120,5)</f>
        <v/>
      </c>
      <c r="E48" s="31" t="str">
        <f>RIGHT('RAP 25.26 PTBR'!H120,5)</f>
        <v/>
      </c>
      <c r="F48" s="31" t="str">
        <f>RIGHT('RAP 25.26 PTBR'!I120,5)</f>
        <v/>
      </c>
      <c r="G48" s="1512"/>
      <c r="H48" s="1513"/>
      <c r="I48" s="2"/>
      <c r="J48" s="2"/>
      <c r="K48" s="2"/>
      <c r="L48" s="2"/>
      <c r="M48" s="2"/>
      <c r="N48" s="2"/>
    </row>
    <row r="49" spans="1:14" ht="15.5">
      <c r="A49" s="2"/>
      <c r="B49" s="196" t="s">
        <v>1303</v>
      </c>
      <c r="C49" s="40">
        <f t="shared" ref="C49:H52" si="16">C25</f>
        <v>-58.973945999999998</v>
      </c>
      <c r="D49" s="40" t="str">
        <f t="shared" si="16"/>
        <v>-</v>
      </c>
      <c r="E49" s="40" t="str">
        <f t="shared" si="16"/>
        <v>-</v>
      </c>
      <c r="F49" s="40" t="str">
        <f t="shared" si="16"/>
        <v>-</v>
      </c>
      <c r="G49" s="1508">
        <f t="shared" si="16"/>
        <v>-58.973945999999998</v>
      </c>
      <c r="H49" s="1508">
        <f t="shared" si="16"/>
        <v>0</v>
      </c>
      <c r="I49" s="2"/>
      <c r="J49" s="2"/>
      <c r="K49" s="2"/>
      <c r="L49" s="2"/>
      <c r="M49" s="2"/>
      <c r="N49" s="2"/>
    </row>
    <row r="50" spans="1:14" ht="15.5">
      <c r="A50" s="2"/>
      <c r="B50" s="196" t="s">
        <v>1304</v>
      </c>
      <c r="C50" s="40">
        <f t="shared" si="16"/>
        <v>259.7765013500001</v>
      </c>
      <c r="D50" s="40" t="str">
        <f t="shared" si="16"/>
        <v>-</v>
      </c>
      <c r="E50" s="40" t="str">
        <f t="shared" si="16"/>
        <v>-</v>
      </c>
      <c r="F50" s="40" t="str">
        <f t="shared" si="16"/>
        <v>-</v>
      </c>
      <c r="G50" s="1508">
        <f t="shared" si="16"/>
        <v>259.7765013500001</v>
      </c>
      <c r="H50" s="1508">
        <f t="shared" si="16"/>
        <v>0</v>
      </c>
      <c r="I50" s="2"/>
      <c r="J50" s="2"/>
      <c r="K50" s="2"/>
      <c r="L50" s="2"/>
      <c r="M50" s="2"/>
      <c r="N50" s="2"/>
    </row>
    <row r="51" spans="1:14" ht="15.5">
      <c r="A51" s="2"/>
      <c r="B51" s="196" t="s">
        <v>1305</v>
      </c>
      <c r="C51" s="40">
        <f t="shared" si="16"/>
        <v>39.393144942500115</v>
      </c>
      <c r="D51" s="40">
        <f t="shared" si="16"/>
        <v>39.393144942500115</v>
      </c>
      <c r="E51" s="40">
        <f t="shared" si="16"/>
        <v>39.393144942500115</v>
      </c>
      <c r="F51" s="40">
        <f t="shared" si="16"/>
        <v>39.393144942500115</v>
      </c>
      <c r="G51" s="1508">
        <f t="shared" si="16"/>
        <v>157.57257977000046</v>
      </c>
      <c r="H51" s="1508">
        <f t="shared" si="16"/>
        <v>0</v>
      </c>
      <c r="I51" s="2"/>
      <c r="J51" s="2"/>
      <c r="K51" s="2"/>
      <c r="L51" s="2"/>
      <c r="M51" s="2"/>
      <c r="N51" s="2"/>
    </row>
    <row r="52" spans="1:14" ht="16" thickBot="1">
      <c r="A52" s="2"/>
      <c r="B52" s="196" t="s">
        <v>1224</v>
      </c>
      <c r="C52" s="40">
        <f t="shared" si="16"/>
        <v>36.406952750000002</v>
      </c>
      <c r="D52" s="40">
        <f t="shared" si="16"/>
        <v>36.406952750000002</v>
      </c>
      <c r="E52" s="40">
        <f t="shared" si="16"/>
        <v>36.406952750000002</v>
      </c>
      <c r="F52" s="40">
        <f t="shared" si="16"/>
        <v>36.406952750000002</v>
      </c>
      <c r="G52" s="1508">
        <f t="shared" si="16"/>
        <v>145.62781100000001</v>
      </c>
      <c r="H52" s="1508">
        <f t="shared" si="16"/>
        <v>0</v>
      </c>
      <c r="I52" s="2"/>
      <c r="J52" s="2"/>
      <c r="K52" s="2"/>
      <c r="L52" s="2"/>
      <c r="M52" s="2"/>
      <c r="N52" s="2"/>
    </row>
    <row r="53" spans="1:14" ht="16" thickBot="1">
      <c r="A53" s="2"/>
      <c r="B53" s="1122" t="s">
        <v>34</v>
      </c>
      <c r="C53" s="56">
        <f>SUM(C49:C52)</f>
        <v>276.60265304250021</v>
      </c>
      <c r="D53" s="56">
        <f>SUM(D49:D52)</f>
        <v>75.800097692500117</v>
      </c>
      <c r="E53" s="56">
        <f>SUM(E49:E52)</f>
        <v>75.800097692500117</v>
      </c>
      <c r="F53" s="56">
        <f>SUM(F49:F52)</f>
        <v>75.800097692500117</v>
      </c>
      <c r="G53" s="1509">
        <f>SUM(G49:G52)</f>
        <v>504.00294612000056</v>
      </c>
      <c r="H53" s="1509"/>
      <c r="I53" s="2"/>
      <c r="J53" s="2"/>
      <c r="K53" s="2"/>
      <c r="L53" s="2"/>
      <c r="M53" s="2"/>
      <c r="N53" s="2"/>
    </row>
    <row r="54" spans="1:14" ht="16" thickBot="1">
      <c r="A54" s="2"/>
      <c r="B54" s="196"/>
      <c r="C54" s="196"/>
      <c r="D54" s="196"/>
      <c r="E54" s="196"/>
      <c r="F54" s="196"/>
      <c r="G54" s="196"/>
      <c r="H54" s="2"/>
      <c r="I54" s="2"/>
      <c r="J54" s="2"/>
      <c r="K54" s="2"/>
      <c r="L54" s="2"/>
      <c r="M54" s="2"/>
      <c r="N54" s="2"/>
    </row>
    <row r="55" spans="1:14" ht="15.5">
      <c r="A55" s="2"/>
      <c r="B55" s="1120" t="s">
        <v>1319</v>
      </c>
      <c r="C55" s="1510" t="s">
        <v>1154</v>
      </c>
      <c r="D55" s="1510" t="s">
        <v>1155</v>
      </c>
      <c r="E55" s="196"/>
      <c r="F55" s="196"/>
      <c r="G55" s="196"/>
      <c r="H55" s="2"/>
      <c r="I55" s="2"/>
      <c r="J55" s="2"/>
      <c r="K55" s="2"/>
      <c r="L55" s="2"/>
      <c r="M55" s="2"/>
      <c r="N55" s="2"/>
    </row>
    <row r="56" spans="1:14" ht="16" thickBot="1">
      <c r="A56" s="2"/>
      <c r="B56" s="1121" t="s">
        <v>2</v>
      </c>
      <c r="C56" s="1511"/>
      <c r="D56" s="1511"/>
      <c r="E56" s="196"/>
      <c r="F56" s="196"/>
      <c r="G56" s="196"/>
      <c r="H56" s="2"/>
      <c r="I56" s="2"/>
      <c r="J56" s="2"/>
      <c r="K56" s="2"/>
      <c r="L56" s="2"/>
      <c r="M56" s="2"/>
      <c r="N56" s="2"/>
    </row>
    <row r="57" spans="1:14" ht="16" thickBot="1">
      <c r="A57" s="2"/>
      <c r="B57" s="1122" t="s">
        <v>138</v>
      </c>
      <c r="C57" s="56">
        <v>0</v>
      </c>
      <c r="D57" s="56">
        <f>Receita!D76</f>
        <v>-26.4681</v>
      </c>
      <c r="E57" s="196"/>
      <c r="F57" s="196"/>
      <c r="G57" s="196"/>
      <c r="H57" s="2"/>
      <c r="I57" s="2"/>
      <c r="J57" s="2"/>
      <c r="K57" s="2"/>
      <c r="L57" s="2"/>
      <c r="M57" s="2"/>
      <c r="N57" s="2"/>
    </row>
    <row r="58" spans="1:14" ht="15.5">
      <c r="A58" s="2"/>
      <c r="B58" s="1130" t="s">
        <v>1314</v>
      </c>
      <c r="C58" s="53">
        <f>SUM(C59:C62)</f>
        <v>504.00294612000056</v>
      </c>
      <c r="D58" s="53">
        <f>SUM(D59:D62)</f>
        <v>0</v>
      </c>
      <c r="E58" s="196"/>
      <c r="F58" s="196"/>
      <c r="G58" s="196"/>
      <c r="H58" s="2"/>
      <c r="I58" s="2"/>
      <c r="J58" s="2"/>
      <c r="K58" s="2"/>
      <c r="L58" s="2"/>
      <c r="M58" s="2"/>
      <c r="N58" s="2"/>
    </row>
    <row r="59" spans="1:14" ht="15.5">
      <c r="A59" s="2"/>
      <c r="B59" s="553" t="s">
        <v>1306</v>
      </c>
      <c r="C59" s="40">
        <f t="shared" ref="C59:D62" si="17">G49</f>
        <v>-58.973945999999998</v>
      </c>
      <c r="D59" s="40">
        <f t="shared" si="17"/>
        <v>0</v>
      </c>
      <c r="E59" s="196"/>
      <c r="F59" s="196"/>
      <c r="G59" s="196"/>
      <c r="H59" s="2"/>
      <c r="I59" s="2"/>
      <c r="J59" s="2"/>
      <c r="K59" s="2"/>
      <c r="L59" s="2"/>
      <c r="M59" s="2"/>
      <c r="N59" s="2"/>
    </row>
    <row r="60" spans="1:14" ht="15.5">
      <c r="A60" s="2"/>
      <c r="B60" s="553" t="s">
        <v>1307</v>
      </c>
      <c r="C60" s="40">
        <f t="shared" si="17"/>
        <v>259.7765013500001</v>
      </c>
      <c r="D60" s="40">
        <f t="shared" si="17"/>
        <v>0</v>
      </c>
      <c r="E60" s="196"/>
      <c r="F60" s="196"/>
      <c r="G60" s="196"/>
      <c r="H60" s="2"/>
      <c r="I60" s="2"/>
      <c r="J60" s="2"/>
      <c r="K60" s="2"/>
      <c r="L60" s="2"/>
      <c r="M60" s="2"/>
      <c r="N60" s="2"/>
    </row>
    <row r="61" spans="1:14" ht="15.5">
      <c r="A61" s="2"/>
      <c r="B61" s="553" t="s">
        <v>1308</v>
      </c>
      <c r="C61" s="40">
        <f t="shared" si="17"/>
        <v>157.57257977000046</v>
      </c>
      <c r="D61" s="40">
        <f t="shared" si="17"/>
        <v>0</v>
      </c>
      <c r="E61" s="196"/>
      <c r="F61" s="196"/>
      <c r="G61" s="196"/>
      <c r="H61" s="2"/>
      <c r="I61" s="2"/>
      <c r="J61" s="2"/>
      <c r="K61" s="2"/>
      <c r="L61" s="2"/>
      <c r="M61" s="2"/>
      <c r="N61" s="2"/>
    </row>
    <row r="62" spans="1:14" ht="16" thickBot="1">
      <c r="A62" s="2"/>
      <c r="B62" s="553" t="s">
        <v>1309</v>
      </c>
      <c r="C62" s="40">
        <f t="shared" si="17"/>
        <v>145.62781100000001</v>
      </c>
      <c r="D62" s="40">
        <f t="shared" si="17"/>
        <v>0</v>
      </c>
      <c r="E62" s="196"/>
      <c r="F62" s="196"/>
      <c r="G62" s="196"/>
      <c r="H62" s="2"/>
      <c r="I62" s="2"/>
      <c r="J62" s="2"/>
      <c r="K62" s="2"/>
      <c r="L62" s="2"/>
      <c r="M62" s="2"/>
      <c r="N62" s="2"/>
    </row>
    <row r="63" spans="1:14" ht="16" thickBot="1">
      <c r="A63" s="2"/>
      <c r="B63" s="1156" t="s">
        <v>1317</v>
      </c>
      <c r="C63" s="1157">
        <f>C57-C58</f>
        <v>-504.00294612000056</v>
      </c>
      <c r="D63" s="1157">
        <f>D57-D58</f>
        <v>-26.4681</v>
      </c>
      <c r="E63" s="196"/>
      <c r="F63" s="196"/>
      <c r="G63" s="196"/>
      <c r="H63" s="2"/>
      <c r="I63" s="2"/>
      <c r="J63" s="2"/>
      <c r="K63" s="2"/>
      <c r="L63" s="2"/>
      <c r="M63" s="2"/>
      <c r="N63" s="2"/>
    </row>
    <row r="64" spans="1:14" ht="16" thickBot="1">
      <c r="A64" s="2"/>
      <c r="B64" s="1158" t="s">
        <v>1315</v>
      </c>
      <c r="C64" s="1175">
        <f>SUM(C65:C68)</f>
        <v>84.320226906458387</v>
      </c>
      <c r="D64" s="1159">
        <f>SUM(D65:D68)</f>
        <v>84.320226906458387</v>
      </c>
      <c r="E64" s="2"/>
      <c r="F64" s="2"/>
      <c r="G64" s="1155" t="s">
        <v>1371</v>
      </c>
      <c r="H64" s="2"/>
      <c r="I64" s="2"/>
      <c r="J64" s="2"/>
      <c r="K64" s="2"/>
      <c r="L64" s="2"/>
      <c r="M64" s="2"/>
      <c r="N64" s="2"/>
    </row>
    <row r="65" spans="1:14" ht="15.5">
      <c r="A65" s="2"/>
      <c r="B65" s="553" t="s">
        <v>1310</v>
      </c>
      <c r="C65" s="40">
        <f>$G49/12*3</f>
        <v>-14.743486499999999</v>
      </c>
      <c r="D65" s="40">
        <f>C65</f>
        <v>-14.743486499999999</v>
      </c>
      <c r="E65" s="2"/>
      <c r="F65" s="2"/>
      <c r="G65" s="1155" t="s">
        <v>1372</v>
      </c>
      <c r="H65" s="2"/>
      <c r="I65" s="2"/>
      <c r="J65" s="2"/>
      <c r="K65" s="2"/>
      <c r="L65" s="2"/>
      <c r="M65" s="2"/>
      <c r="N65" s="2"/>
    </row>
    <row r="66" spans="1:14" ht="15.5">
      <c r="A66" s="2"/>
      <c r="B66" s="553" t="s">
        <v>1311</v>
      </c>
      <c r="C66" s="40">
        <f>$G50/12*3</f>
        <v>64.944125337500026</v>
      </c>
      <c r="D66" s="40">
        <f>C66</f>
        <v>64.944125337500026</v>
      </c>
      <c r="E66" s="2"/>
      <c r="F66" s="2"/>
      <c r="G66" s="1155" t="s">
        <v>1372</v>
      </c>
      <c r="H66" s="2"/>
      <c r="I66" s="2"/>
      <c r="J66" s="2"/>
      <c r="K66" s="2"/>
      <c r="L66" s="2"/>
      <c r="M66" s="2"/>
      <c r="N66" s="2"/>
    </row>
    <row r="67" spans="1:14" ht="15.5">
      <c r="A67" s="2"/>
      <c r="B67" s="553" t="s">
        <v>1312</v>
      </c>
      <c r="C67" s="40">
        <f>$G51/48*3</f>
        <v>9.8482862356250287</v>
      </c>
      <c r="D67" s="40">
        <f>C67</f>
        <v>9.8482862356250287</v>
      </c>
      <c r="E67" s="2"/>
      <c r="F67" s="2"/>
      <c r="G67" s="1155" t="s">
        <v>1373</v>
      </c>
      <c r="H67" s="2"/>
      <c r="I67" s="2"/>
      <c r="J67" s="2"/>
      <c r="K67" s="2"/>
      <c r="L67" s="2"/>
      <c r="M67" s="2"/>
      <c r="N67" s="2"/>
    </row>
    <row r="68" spans="1:14" ht="16" thickBot="1">
      <c r="A68" s="2"/>
      <c r="B68" s="553" t="s">
        <v>1313</v>
      </c>
      <c r="C68" s="40">
        <f>G52/12*2</f>
        <v>24.271301833333336</v>
      </c>
      <c r="D68" s="40">
        <f>C68</f>
        <v>24.271301833333336</v>
      </c>
      <c r="E68" s="2"/>
      <c r="F68" s="2"/>
      <c r="G68" s="1155" t="s">
        <v>1372</v>
      </c>
      <c r="H68" s="2"/>
      <c r="I68" s="2"/>
      <c r="J68" s="2"/>
      <c r="K68" s="2"/>
      <c r="L68" s="2"/>
      <c r="M68" s="2"/>
      <c r="N68" s="2"/>
    </row>
    <row r="69" spans="1:14" ht="16" thickBot="1">
      <c r="A69" s="2"/>
      <c r="B69" s="1122" t="s">
        <v>1316</v>
      </c>
      <c r="C69" s="56">
        <f>SUM(C63:C64)</f>
        <v>-419.68271921354216</v>
      </c>
      <c r="D69" s="56">
        <f>SUM(D63:D64)</f>
        <v>57.852126906458388</v>
      </c>
      <c r="E69" s="196"/>
      <c r="F69" s="40"/>
      <c r="G69" s="40"/>
      <c r="H69" s="2"/>
      <c r="I69" s="2"/>
      <c r="J69" s="2"/>
      <c r="K69" s="2"/>
      <c r="L69" s="2"/>
      <c r="M69" s="2"/>
      <c r="N69" s="2"/>
    </row>
  </sheetData>
  <mergeCells count="21">
    <mergeCell ref="G53:H53"/>
    <mergeCell ref="C55:C56"/>
    <mergeCell ref="D55:D56"/>
    <mergeCell ref="C47:F47"/>
    <mergeCell ref="G47:H48"/>
    <mergeCell ref="G49:H49"/>
    <mergeCell ref="G50:H50"/>
    <mergeCell ref="G51:H51"/>
    <mergeCell ref="G52:H52"/>
    <mergeCell ref="L24:L26"/>
    <mergeCell ref="L28:L30"/>
    <mergeCell ref="C33:H33"/>
    <mergeCell ref="B2:B5"/>
    <mergeCell ref="C9:H9"/>
    <mergeCell ref="C23:F23"/>
    <mergeCell ref="G23:H24"/>
    <mergeCell ref="G25:H25"/>
    <mergeCell ref="G26:H26"/>
    <mergeCell ref="G27:H27"/>
    <mergeCell ref="G28:H28"/>
    <mergeCell ref="G29:H29"/>
  </mergeCells>
  <hyperlinks>
    <hyperlink ref="F3" location="Menu!A1" display="→Menu←" xr:uid="{EFEDBB24-6706-45ED-A461-6B8BDEBA40DD}"/>
  </hyperlinks>
  <pageMargins left="0.511811024" right="0.511811024" top="0.78740157499999996" bottom="0.78740157499999996" header="0.31496062000000002" footer="0.31496062000000002"/>
  <ignoredErrors>
    <ignoredError sqref="E12:E18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AF68-DC90-446B-A3B5-422C56FA780B}">
  <sheetPr codeName="Planilha8">
    <tabColor theme="4" tint="0.79998168889431442"/>
  </sheetPr>
  <dimension ref="A1:AD51"/>
  <sheetViews>
    <sheetView showGridLines="0" zoomScale="70" zoomScaleNormal="70" workbookViewId="0">
      <pane xSplit="2" ySplit="5" topLeftCell="C6" activePane="bottomRight" state="frozen"/>
      <selection activeCell="N14" sqref="N14"/>
      <selection pane="topRight" activeCell="N14" sqref="N14"/>
      <selection pane="bottomLeft" activeCell="N14" sqref="N14"/>
      <selection pane="bottomRight" activeCell="J19" sqref="J19"/>
    </sheetView>
  </sheetViews>
  <sheetFormatPr defaultColWidth="0" defaultRowHeight="0" customHeight="1" zeroHeight="1" outlineLevelCol="1"/>
  <cols>
    <col min="1" max="1" width="3.81640625" style="160" customWidth="1"/>
    <col min="2" max="2" width="37.81640625" style="2" customWidth="1"/>
    <col min="3" max="5" width="10.1796875" style="2" customWidth="1"/>
    <col min="6" max="8" width="10.1796875" style="2" customWidth="1" outlineLevel="1"/>
    <col min="9" max="9" width="10.54296875" style="2" customWidth="1"/>
    <col min="10" max="10" width="8.81640625" style="2" customWidth="1"/>
    <col min="11" max="11" width="10" style="2" hidden="1" customWidth="1"/>
    <col min="12" max="12" width="5.54296875" style="2" customWidth="1"/>
    <col min="13" max="13" width="33.54296875" style="3" customWidth="1"/>
    <col min="14" max="14" width="8.81640625" style="3" customWidth="1"/>
    <col min="15" max="15" width="14.1796875" style="2" customWidth="1"/>
    <col min="16" max="16" width="4.81640625" style="2" customWidth="1"/>
    <col min="17" max="17" width="33.81640625" style="2" customWidth="1"/>
    <col min="18" max="19" width="11.54296875" style="2" customWidth="1"/>
    <col min="20" max="20" width="8.81640625" style="2" customWidth="1"/>
    <col min="21" max="21" width="4.1796875" style="2" customWidth="1"/>
    <col min="22" max="22" width="36.81640625" style="2" customWidth="1"/>
    <col min="23" max="25" width="10.54296875" style="2" customWidth="1"/>
    <col min="26" max="30" width="8.81640625" style="2" customWidth="1"/>
    <col min="31" max="16384" width="8.81640625" style="2" hidden="1"/>
  </cols>
  <sheetData>
    <row r="1" spans="1:29" ht="3.65" customHeight="1" thickBot="1">
      <c r="A1" s="2"/>
      <c r="M1" s="2"/>
      <c r="N1" s="2"/>
    </row>
    <row r="2" spans="1:29" s="208" customFormat="1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7"/>
    </row>
    <row r="3" spans="1:29" s="208" customFormat="1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50"/>
    </row>
    <row r="4" spans="1:29" s="208" customFormat="1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50"/>
    </row>
    <row r="5" spans="1:29" s="208" customFormat="1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5"/>
    </row>
    <row r="6" spans="1:29" ht="15.5">
      <c r="A6" s="2"/>
      <c r="M6" s="2"/>
      <c r="N6" s="2"/>
      <c r="V6" s="1502" t="s">
        <v>794</v>
      </c>
      <c r="W6" s="1502"/>
      <c r="X6" s="1502"/>
      <c r="Y6" s="1502"/>
      <c r="Z6" s="1502"/>
      <c r="AA6" s="1502"/>
    </row>
    <row r="7" spans="1:29" ht="15" customHeight="1">
      <c r="A7" s="2"/>
      <c r="B7" s="4" t="s">
        <v>790</v>
      </c>
      <c r="C7" s="5"/>
      <c r="D7" s="5"/>
      <c r="E7" s="700"/>
      <c r="F7" s="70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9" ht="15" customHeight="1" thickBot="1">
      <c r="E8" s="1001"/>
      <c r="T8" s="28"/>
    </row>
    <row r="9" spans="1:29" ht="18.649999999999999" customHeight="1" thickBot="1">
      <c r="B9" s="30" t="s">
        <v>24</v>
      </c>
      <c r="C9" s="1506" t="s">
        <v>25</v>
      </c>
      <c r="D9" s="1507"/>
      <c r="E9" s="1507"/>
      <c r="F9" s="1507"/>
      <c r="G9" s="1507"/>
      <c r="H9" s="1507"/>
      <c r="M9" s="1515" t="s">
        <v>31</v>
      </c>
      <c r="N9" s="1515"/>
      <c r="O9" s="1515"/>
      <c r="P9" s="1515"/>
      <c r="Q9" s="1515"/>
      <c r="R9" s="1515"/>
      <c r="S9" s="1515"/>
      <c r="T9" s="15"/>
      <c r="V9" s="30" t="s">
        <v>24</v>
      </c>
      <c r="W9" s="1506" t="s">
        <v>25</v>
      </c>
      <c r="X9" s="1507"/>
      <c r="Y9" s="1507"/>
    </row>
    <row r="10" spans="1:29" ht="15" customHeight="1">
      <c r="B10" s="179" t="s">
        <v>26</v>
      </c>
      <c r="C10" s="32" t="str">
        <f>Menu!$D$10</f>
        <v>2T26</v>
      </c>
      <c r="D10" s="100" t="str">
        <f>Menu!D11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I10"/>
      <c r="J10" s="32" t="s">
        <v>556</v>
      </c>
      <c r="K10" s="32" t="s">
        <v>557</v>
      </c>
      <c r="M10" s="878" t="str">
        <f>F10</f>
        <v>1S26</v>
      </c>
      <c r="N10" s="879" t="s">
        <v>771</v>
      </c>
      <c r="O10" s="879" t="s">
        <v>793</v>
      </c>
      <c r="Q10" s="879" t="str">
        <f>G10</f>
        <v>1S25</v>
      </c>
      <c r="R10" s="879" t="s">
        <v>771</v>
      </c>
      <c r="S10" s="879" t="s">
        <v>793</v>
      </c>
      <c r="T10" s="15"/>
      <c r="V10" s="179" t="s">
        <v>26</v>
      </c>
      <c r="W10" s="32" t="str">
        <f>Menu!$D$10</f>
        <v>2T26</v>
      </c>
      <c r="X10" s="100" t="s">
        <v>1434</v>
      </c>
      <c r="Y10" s="32" t="s">
        <v>3</v>
      </c>
      <c r="AA10" s="32" t="s">
        <v>806</v>
      </c>
    </row>
    <row r="11" spans="1:29" ht="18.649999999999999" customHeight="1">
      <c r="A11" s="161">
        <f>'Base DRE Reg'!A16</f>
        <v>7</v>
      </c>
      <c r="B11" s="883" t="s">
        <v>27</v>
      </c>
      <c r="C11" s="195">
        <f>HLOOKUP(C$10,'Base DRE Reg'!A$10:AH$34,$A11,0)/1000+SUMIF($O$19:$O$25,$B11,$N$19:$N$25)</f>
        <v>-108.92426501000043</v>
      </c>
      <c r="D11" s="174">
        <f>HLOOKUP(D$10,'Base DRE Reg'!B$10:AI$34,$A11,0)/1000+SUMIF($S$19:$S$25,$B11,$R$19:$R$25)</f>
        <v>-102.01440998000139</v>
      </c>
      <c r="E11" s="175">
        <f>IF(OR(AND(D11&gt;0,C11&lt;0),AND(D11&lt;0,C11&gt;0)),"n.a",IFERROR(C11/D11-1,"N.A."))</f>
        <v>6.7734107675117894E-2</v>
      </c>
      <c r="F11" s="174">
        <f>HLOOKUP(F$10,'Base DRE Reg'!D$10:AK$34,$A11,0)/1000+SUMIF($O$11:$O$17,$B11,$N$11:$N$17)</f>
        <v>-215.34521152999966</v>
      </c>
      <c r="G11" s="174">
        <f>HLOOKUP(G$10,'Base DRE Reg'!E$10:AL$34,$A11,0)/1000+SUMIF($S$11:$S$17,$B11,$R$11:$R$17)</f>
        <v>-210.06826912000133</v>
      </c>
      <c r="H11" s="175">
        <f>IF(OR(AND(G11&gt;0,F11&lt;0),AND(G11&lt;0,F11&gt;0)),"n.a",IFERROR(F11/G11-1,"N.A."))</f>
        <v>2.5120130860810219E-2</v>
      </c>
      <c r="I11"/>
      <c r="J11" s="174">
        <f>C11-D11</f>
        <v>-6.9098550299990364</v>
      </c>
      <c r="K11" s="174">
        <f>F11-G11</f>
        <v>-5.2769424099983269</v>
      </c>
      <c r="M11" s="880" t="s">
        <v>1160</v>
      </c>
      <c r="N11" s="1222">
        <v>2.7069964799999999</v>
      </c>
      <c r="O11" s="882" t="s">
        <v>27</v>
      </c>
      <c r="P11" s="166"/>
      <c r="Q11" s="880" t="s">
        <v>559</v>
      </c>
      <c r="R11" s="881">
        <v>3.8461381000000001</v>
      </c>
      <c r="S11" s="882" t="s">
        <v>27</v>
      </c>
      <c r="T11" s="15"/>
      <c r="V11" s="173" t="s">
        <v>27</v>
      </c>
      <c r="W11" s="195">
        <f>C11</f>
        <v>-108.92426501000043</v>
      </c>
      <c r="X11" s="174">
        <v>-102.01440996000139</v>
      </c>
      <c r="Y11" s="175">
        <f>W11/X11-1</f>
        <v>6.7734107884448003E-2</v>
      </c>
      <c r="Z11" s="162"/>
      <c r="AA11" s="174">
        <f t="shared" ref="AA11:AA17" si="0">W11-X11</f>
        <v>-6.9098550499990381</v>
      </c>
    </row>
    <row r="12" spans="1:29" ht="18.649999999999999" customHeight="1">
      <c r="A12" s="161">
        <f>'Base DRE Reg'!A17</f>
        <v>8</v>
      </c>
      <c r="B12" s="173" t="s">
        <v>28</v>
      </c>
      <c r="C12" s="195">
        <f>HLOOKUP(C$10,'Base DRE Reg'!A$10:AH$34,$A12,0)/1000+SUMIF($O$19:$O$25,$B12,$N$19:$N$25)</f>
        <v>-7.2461654999998126</v>
      </c>
      <c r="D12" s="174">
        <f>HLOOKUP(D$10,'Base DRE Reg'!B$10:AI$34,$A12,0)/1000+SUMIF($S$19:$S$25,$B12,$R$19:$R$25)</f>
        <v>-7.1037880700000144</v>
      </c>
      <c r="E12" s="175">
        <f t="shared" ref="E12:E22" si="1">IF(OR(AND(D12&gt;0,C12&lt;0),AND(D12&lt;0,C12&gt;0)),"n.a",IFERROR(C12/D12-1,"N.A."))</f>
        <v>2.0042465878320925E-2</v>
      </c>
      <c r="F12" s="174">
        <f>HLOOKUP(F$10,'Base DRE Reg'!D$10:AK$34,$A12,0)/1000+SUMIF($O$11:$O$17,$B12,$N$11:$N$17)</f>
        <v>-10.964087649999829</v>
      </c>
      <c r="G12" s="174">
        <f>HLOOKUP(G$10,'Base DRE Reg'!E$10:AL$34,$A12,0)/1000+SUMIF($S$11:$S$17,$B12,$R$11:$R$17)</f>
        <v>-11.223171530000018</v>
      </c>
      <c r="H12" s="175">
        <f t="shared" ref="H12:H22" si="2">IF(OR(AND(G12&gt;0,F12&lt;0),AND(G12&lt;0,F12&gt;0)),"n.a",IFERROR(F12/G12-1,"N.A."))</f>
        <v>-2.3084729597836584E-2</v>
      </c>
      <c r="I12"/>
      <c r="J12" s="174">
        <f>C12-D12</f>
        <v>-0.14237742999979819</v>
      </c>
      <c r="K12" s="174">
        <f>F12-G12</f>
        <v>0.25908388000018867</v>
      </c>
      <c r="M12" s="880" t="s">
        <v>1015</v>
      </c>
      <c r="N12" s="1222">
        <v>0</v>
      </c>
      <c r="O12" s="882" t="s">
        <v>29</v>
      </c>
      <c r="P12" s="166"/>
      <c r="Q12" s="880" t="s">
        <v>1015</v>
      </c>
      <c r="R12" s="881"/>
      <c r="S12" s="882" t="s">
        <v>29</v>
      </c>
      <c r="T12" s="15"/>
      <c r="V12" s="173" t="s">
        <v>28</v>
      </c>
      <c r="W12" s="195">
        <f t="shared" ref="W12:W17" si="3">C12</f>
        <v>-7.2461654999998126</v>
      </c>
      <c r="X12" s="174">
        <v>-7.1037880700000144</v>
      </c>
      <c r="Y12" s="175">
        <f>W12/X12-1</f>
        <v>2.0042465878320925E-2</v>
      </c>
      <c r="AA12" s="174">
        <f t="shared" si="0"/>
        <v>-0.14237742999979819</v>
      </c>
    </row>
    <row r="13" spans="1:29" ht="18.649999999999999" customHeight="1">
      <c r="A13" s="161">
        <f>'Base DRE Reg'!A18</f>
        <v>9</v>
      </c>
      <c r="B13" s="173" t="s">
        <v>29</v>
      </c>
      <c r="C13" s="195">
        <f>HLOOKUP(C$10,'Base DRE Reg'!A$10:AH$34,$A13,0)/1000+SUMIF($O$19:$O$25,$B13,$N$19:$N$25)</f>
        <v>-62.796652299999877</v>
      </c>
      <c r="D13" s="174">
        <f>HLOOKUP(D$10,'Base DRE Reg'!B$10:AI$34,$A13,0)/1000+SUMIF($S$19:$S$25,$B13,$R$19:$R$25)</f>
        <v>-52.012533870000098</v>
      </c>
      <c r="E13" s="175">
        <f t="shared" si="1"/>
        <v>0.20733691723140346</v>
      </c>
      <c r="F13" s="174">
        <f>HLOOKUP(F$10,'Base DRE Reg'!D$10:AK$34,$A13,0)/1000+SUMIF($O$11:$O$17,$B13,$N$11:$N$17)</f>
        <v>-107.93562893000082</v>
      </c>
      <c r="G13" s="174">
        <f>HLOOKUP(G$10,'Base DRE Reg'!E$10:AL$34,$A13,0)/1000+SUMIF($S$11:$S$17,$B13,$R$11:$R$17)</f>
        <v>-91.954168190000118</v>
      </c>
      <c r="H13" s="175">
        <f t="shared" si="2"/>
        <v>0.17379811110877585</v>
      </c>
      <c r="I13"/>
      <c r="J13" s="174">
        <f>C13-D13</f>
        <v>-10.784118429999779</v>
      </c>
      <c r="K13" s="174">
        <f>F13-G13</f>
        <v>-15.981460740000699</v>
      </c>
      <c r="M13" s="880"/>
      <c r="N13" s="881"/>
      <c r="O13" s="882"/>
      <c r="P13" s="166"/>
      <c r="Q13" s="880" t="s">
        <v>824</v>
      </c>
      <c r="R13" s="881"/>
      <c r="S13" s="882" t="s">
        <v>29</v>
      </c>
      <c r="T13" s="15"/>
      <c r="V13" s="173" t="s">
        <v>29</v>
      </c>
      <c r="W13" s="195">
        <f t="shared" si="3"/>
        <v>-62.796652299999877</v>
      </c>
      <c r="X13" s="174">
        <v>-52.012533870000098</v>
      </c>
      <c r="Y13" s="175">
        <f>W13/X13-1</f>
        <v>0.20733691723140346</v>
      </c>
      <c r="AA13" s="174">
        <f t="shared" si="0"/>
        <v>-10.784118429999779</v>
      </c>
    </row>
    <row r="14" spans="1:29" ht="18.649999999999999" customHeight="1" thickBot="1">
      <c r="A14" s="161">
        <f>'Base DRE Reg'!A20</f>
        <v>11</v>
      </c>
      <c r="B14" s="181" t="s">
        <v>30</v>
      </c>
      <c r="C14" s="197">
        <f>HLOOKUP(C$10,'Base DRE Reg'!A$10:AH$34,$A14,0)/1000+SUMIF($O$19:$O$25,$B14,$N$19:$N$25)-C19</f>
        <v>-30.52612399000007</v>
      </c>
      <c r="D14" s="197">
        <f>HLOOKUP(D$10,'Base DRE Reg'!B$10:AI$34,$A14,0)/1000+SUMIF($S$19:$S$25,$B14,$R$19:$R$25)-D19</f>
        <v>-23.60257398000002</v>
      </c>
      <c r="E14" s="183">
        <f t="shared" si="1"/>
        <v>0.29333876957092975</v>
      </c>
      <c r="F14" s="197">
        <f>HLOOKUP(F$10,'Base DRE Reg'!D$10:AK$34,$A14,0)/1000+SUMIF($O$11:$O$17,$B14,$N$11:$N$17)-F19</f>
        <v>-52.969723910000063</v>
      </c>
      <c r="G14" s="197">
        <f>HLOOKUP(G$10,'Base DRE Reg'!E$10:AL$34,$A14,0)/1000+SUMIF($S$11:$S$17,$B14,$R$11:$R$17)-G19</f>
        <v>-47.323481700000002</v>
      </c>
      <c r="H14" s="183">
        <f t="shared" si="2"/>
        <v>0.11931163995484417</v>
      </c>
      <c r="I14"/>
      <c r="J14" s="182">
        <f>C14-D14</f>
        <v>-6.9235500100000493</v>
      </c>
      <c r="K14" s="182">
        <f>F14-G14</f>
        <v>-5.6462422100000609</v>
      </c>
      <c r="M14" s="880"/>
      <c r="N14" s="881"/>
      <c r="O14" s="882"/>
      <c r="P14" s="166"/>
      <c r="Q14" s="880" t="s">
        <v>1388</v>
      </c>
      <c r="R14" s="881"/>
      <c r="S14" s="882" t="s">
        <v>29</v>
      </c>
      <c r="T14" s="15"/>
      <c r="V14" s="181" t="s">
        <v>30</v>
      </c>
      <c r="W14" s="197">
        <f t="shared" si="3"/>
        <v>-30.52612399000007</v>
      </c>
      <c r="X14" s="182">
        <v>-23.60257398000002</v>
      </c>
      <c r="Y14" s="183">
        <f>W14/X14-1</f>
        <v>0.29333876957092975</v>
      </c>
      <c r="AA14" s="182">
        <f t="shared" si="0"/>
        <v>-6.9235500100000493</v>
      </c>
    </row>
    <row r="15" spans="1:29" ht="18.649999999999999" customHeight="1" thickBot="1">
      <c r="A15" s="161"/>
      <c r="B15" s="142" t="s">
        <v>539</v>
      </c>
      <c r="C15" s="143">
        <f>SUM(C11:C14)</f>
        <v>-209.49320680000019</v>
      </c>
      <c r="D15" s="143">
        <f>SUM(D11:D14)</f>
        <v>-184.73330590000151</v>
      </c>
      <c r="E15" s="117">
        <f t="shared" si="1"/>
        <v>0.1340305191820772</v>
      </c>
      <c r="F15" s="143">
        <f>SUM(F11:F14)</f>
        <v>-387.21465202000041</v>
      </c>
      <c r="G15" s="143">
        <f>SUM(G11:G14)</f>
        <v>-360.56909054000147</v>
      </c>
      <c r="H15" s="117">
        <f t="shared" si="2"/>
        <v>7.3898629081304623E-2</v>
      </c>
      <c r="I15"/>
      <c r="J15" s="143">
        <f>C15-D15</f>
        <v>-24.759900899998684</v>
      </c>
      <c r="K15" s="143">
        <f>F15-G15</f>
        <v>-26.645561479998946</v>
      </c>
      <c r="M15" s="163"/>
      <c r="N15" s="164"/>
      <c r="O15" s="165"/>
      <c r="P15" s="166"/>
      <c r="Q15" s="880"/>
      <c r="R15" s="881"/>
      <c r="S15" s="882"/>
      <c r="T15" s="15"/>
      <c r="V15" s="142" t="s">
        <v>539</v>
      </c>
      <c r="W15" s="143">
        <f>SUM(W11:W14)</f>
        <v>-209.49320680000019</v>
      </c>
      <c r="X15" s="143">
        <v>-184.7333058800015</v>
      </c>
      <c r="Y15" s="117">
        <f>W15/X15-1</f>
        <v>0.1340305193048521</v>
      </c>
      <c r="AA15" s="143">
        <f t="shared" si="0"/>
        <v>-24.759900919998699</v>
      </c>
    </row>
    <row r="16" spans="1:29" ht="18.649999999999999" customHeight="1">
      <c r="A16" s="161"/>
      <c r="B16" s="176" t="s">
        <v>31</v>
      </c>
      <c r="C16" s="177">
        <f>-SUM(N19:N25)-C17</f>
        <v>0</v>
      </c>
      <c r="D16" s="177">
        <f>-SUM(R19:R25)-D17</f>
        <v>0</v>
      </c>
      <c r="E16" s="178" t="str">
        <f t="shared" si="1"/>
        <v>N.A.</v>
      </c>
      <c r="F16" s="177">
        <f>-SUM(N11:N17)-F17</f>
        <v>0</v>
      </c>
      <c r="G16" s="177">
        <f>-SUM(R11:R17)-G17</f>
        <v>0</v>
      </c>
      <c r="H16" s="178" t="str">
        <f t="shared" si="2"/>
        <v>N.A.</v>
      </c>
      <c r="I16"/>
      <c r="J16" s="177">
        <f t="shared" ref="J16:J22" si="4">C16-D16</f>
        <v>0</v>
      </c>
      <c r="K16" s="177">
        <f t="shared" ref="K16:K22" si="5">F16-G16</f>
        <v>0</v>
      </c>
      <c r="M16" s="163"/>
      <c r="N16" s="164"/>
      <c r="O16" s="165"/>
      <c r="P16" s="166"/>
      <c r="Q16" s="880"/>
      <c r="R16" s="881"/>
      <c r="S16" s="882"/>
      <c r="T16" s="15"/>
      <c r="V16" s="176" t="s">
        <v>31</v>
      </c>
      <c r="W16" s="177">
        <f t="shared" si="3"/>
        <v>0</v>
      </c>
      <c r="X16" s="177">
        <v>0</v>
      </c>
      <c r="Y16" s="178" t="str">
        <f>IFERROR(W16/X16-1,"N.A.")</f>
        <v>N.A.</v>
      </c>
      <c r="AA16" s="177">
        <f t="shared" si="0"/>
        <v>0</v>
      </c>
    </row>
    <row r="17" spans="1:28" ht="18.649999999999999" customHeight="1" thickBot="1">
      <c r="A17" s="161">
        <v>6154110136</v>
      </c>
      <c r="B17" s="173" t="s">
        <v>222</v>
      </c>
      <c r="C17" s="195">
        <f>-N19</f>
        <v>-1.35349824</v>
      </c>
      <c r="D17" s="174">
        <f>-R19</f>
        <v>-1.9230690400000001</v>
      </c>
      <c r="E17" s="175">
        <f t="shared" si="1"/>
        <v>-0.29617803009298105</v>
      </c>
      <c r="F17" s="174">
        <f>-N11</f>
        <v>-2.7069964799999999</v>
      </c>
      <c r="G17" s="174">
        <f>-R11</f>
        <v>-3.8461381000000001</v>
      </c>
      <c r="H17" s="175">
        <f t="shared" si="2"/>
        <v>-0.29617803375287022</v>
      </c>
      <c r="I17"/>
      <c r="J17" s="174">
        <f t="shared" si="4"/>
        <v>0.56957080000000015</v>
      </c>
      <c r="K17" s="174">
        <f t="shared" si="5"/>
        <v>1.1391416200000002</v>
      </c>
      <c r="M17" s="163"/>
      <c r="N17" s="164"/>
      <c r="O17" s="165"/>
      <c r="P17" s="166"/>
      <c r="Q17" s="880"/>
      <c r="R17" s="881"/>
      <c r="S17" s="882"/>
      <c r="T17" s="15"/>
      <c r="V17" s="173" t="s">
        <v>222</v>
      </c>
      <c r="W17" s="195">
        <f t="shared" si="3"/>
        <v>-1.35349824</v>
      </c>
      <c r="X17" s="174">
        <v>-1.92306906</v>
      </c>
      <c r="Y17" s="175">
        <f>IFERROR(W17/X17-1,"N.A.")</f>
        <v>-0.29617803741275939</v>
      </c>
      <c r="AA17" s="174">
        <f t="shared" si="0"/>
        <v>0.56957082000000003</v>
      </c>
    </row>
    <row r="18" spans="1:28" ht="19" customHeight="1" thickBot="1">
      <c r="A18" s="161"/>
      <c r="B18" s="142" t="s">
        <v>795</v>
      </c>
      <c r="C18" s="143">
        <f>SUM(C15:C17)</f>
        <v>-210.84670504000019</v>
      </c>
      <c r="D18" s="143">
        <f>SUM(D15:D17)</f>
        <v>-186.65637494000151</v>
      </c>
      <c r="E18" s="117">
        <f t="shared" si="1"/>
        <v>0.1295981994066604</v>
      </c>
      <c r="F18" s="143">
        <f>SUM(F15:F17)</f>
        <v>-389.9216485000004</v>
      </c>
      <c r="G18" s="143">
        <f>SUM(G15:G17)</f>
        <v>-364.41522864000149</v>
      </c>
      <c r="H18" s="117">
        <f t="shared" si="2"/>
        <v>6.999273865471789E-2</v>
      </c>
      <c r="I18"/>
      <c r="J18" s="143">
        <f t="shared" si="4"/>
        <v>-24.190330099998675</v>
      </c>
      <c r="K18" s="143">
        <f t="shared" si="5"/>
        <v>-25.506419859998914</v>
      </c>
      <c r="M18" s="878" t="str">
        <f>C10</f>
        <v>2T26</v>
      </c>
      <c r="N18" s="879" t="s">
        <v>771</v>
      </c>
      <c r="O18" s="879" t="s">
        <v>793</v>
      </c>
      <c r="P18" s="166"/>
      <c r="Q18" s="879" t="str">
        <f>D10</f>
        <v>2T25</v>
      </c>
      <c r="R18" s="879" t="s">
        <v>771</v>
      </c>
      <c r="S18" s="879" t="s">
        <v>793</v>
      </c>
      <c r="T18" s="15"/>
      <c r="V18" s="142" t="s">
        <v>795</v>
      </c>
      <c r="W18" s="143">
        <f>SUM(W15:W17)</f>
        <v>-210.84670504000019</v>
      </c>
      <c r="X18" s="143">
        <v>-186.65637494000148</v>
      </c>
      <c r="Y18" s="117">
        <f>IF(ROUND(W18,1)=ROUND(X18,1),0,W18/X18-1)</f>
        <v>0.12959819940666062</v>
      </c>
      <c r="AA18" s="143"/>
    </row>
    <row r="19" spans="1:28" ht="18.649999999999999" customHeight="1">
      <c r="B19" s="173" t="s">
        <v>32</v>
      </c>
      <c r="C19" s="195">
        <v>-3.7344405900000237</v>
      </c>
      <c r="D19" s="195">
        <v>-18.780437040000006</v>
      </c>
      <c r="E19" s="175">
        <f t="shared" si="1"/>
        <v>-0.80115262589224479</v>
      </c>
      <c r="F19" s="174">
        <v>-4.3566911000000346</v>
      </c>
      <c r="G19" s="195">
        <v>-20.605968710000013</v>
      </c>
      <c r="H19" s="175">
        <f t="shared" si="2"/>
        <v>-0.78857140077642907</v>
      </c>
      <c r="J19" s="174">
        <f t="shared" si="4"/>
        <v>15.045996449999983</v>
      </c>
      <c r="K19" s="174">
        <f t="shared" si="5"/>
        <v>16.249277609999979</v>
      </c>
      <c r="M19" s="880" t="s">
        <v>1160</v>
      </c>
      <c r="N19" s="1222">
        <v>1.35349824</v>
      </c>
      <c r="O19" s="882" t="s">
        <v>27</v>
      </c>
      <c r="P19" s="884"/>
      <c r="Q19" s="880" t="s">
        <v>559</v>
      </c>
      <c r="R19" s="881">
        <v>1.9230690400000001</v>
      </c>
      <c r="S19" s="882" t="s">
        <v>27</v>
      </c>
      <c r="T19" s="1282">
        <f>R19-N19</f>
        <v>0.56957080000000015</v>
      </c>
      <c r="V19" s="173" t="s">
        <v>32</v>
      </c>
      <c r="W19" s="195">
        <f>C19</f>
        <v>-3.7344405900000237</v>
      </c>
      <c r="X19" s="174">
        <v>-18.780437040000006</v>
      </c>
      <c r="Y19" s="175">
        <f>IFERROR(W19/X19-1,"N.A.")</f>
        <v>-0.80115262589224479</v>
      </c>
      <c r="AA19" s="174">
        <f>W19-X19</f>
        <v>15.045996449999983</v>
      </c>
    </row>
    <row r="20" spans="1:28" ht="18.649999999999999" customHeight="1" thickBot="1">
      <c r="A20" s="161">
        <f>'Base DRE Reg'!A19</f>
        <v>10</v>
      </c>
      <c r="B20" s="181" t="s">
        <v>33</v>
      </c>
      <c r="C20" s="197">
        <f>HLOOKUP(C$10,'Base DRE Reg'!A$10:AH$34,$A20,0)/1000</f>
        <v>-222.07004475000045</v>
      </c>
      <c r="D20" s="182">
        <f>HLOOKUP(D$10,'Base DRE Reg'!B$10:AI$34,$A20,0)/1000</f>
        <v>-215.79348569999871</v>
      </c>
      <c r="E20" s="183">
        <f t="shared" si="1"/>
        <v>2.9085952384714453E-2</v>
      </c>
      <c r="F20" s="182">
        <f>HLOOKUP(F$10,'Base DRE Reg'!D$10:AK$34,$A20,0)/1000</f>
        <v>-391.58152365000041</v>
      </c>
      <c r="G20" s="182">
        <f>HLOOKUP(G$10,'Base DRE Reg'!E$10:AL$34,$A20,0)/1000</f>
        <v>-423.78132138999842</v>
      </c>
      <c r="H20" s="183">
        <f t="shared" si="2"/>
        <v>-7.5982107079148764E-2</v>
      </c>
      <c r="J20" s="182">
        <f t="shared" si="4"/>
        <v>-6.2765590500017368</v>
      </c>
      <c r="K20" s="182">
        <f t="shared" si="5"/>
        <v>32.199797739998019</v>
      </c>
      <c r="M20" s="880" t="s">
        <v>1015</v>
      </c>
      <c r="N20" s="1222">
        <v>0</v>
      </c>
      <c r="O20" s="882" t="s">
        <v>29</v>
      </c>
      <c r="P20" s="884"/>
      <c r="Q20" s="880" t="s">
        <v>1015</v>
      </c>
      <c r="R20" s="881">
        <v>0</v>
      </c>
      <c r="S20" s="882" t="s">
        <v>29</v>
      </c>
      <c r="T20" s="15"/>
      <c r="V20" s="181" t="s">
        <v>33</v>
      </c>
      <c r="W20" s="197">
        <f>C20</f>
        <v>-222.07004475000045</v>
      </c>
      <c r="X20" s="182">
        <v>-215.79348569999871</v>
      </c>
      <c r="Y20" s="183">
        <f>IFERROR(W20/X20-1,"N.A.")</f>
        <v>2.9085952384714453E-2</v>
      </c>
      <c r="AA20" s="182">
        <f>W20-X20</f>
        <v>-6.2765590500017368</v>
      </c>
    </row>
    <row r="21" spans="1:28" ht="18.649999999999999" customHeight="1" thickBot="1">
      <c r="A21" s="161"/>
      <c r="B21" s="184" t="s">
        <v>223</v>
      </c>
      <c r="C21" s="185">
        <f>SUM(C19:C20)</f>
        <v>-225.80448534000047</v>
      </c>
      <c r="D21" s="185">
        <f>SUM(D19:D20)</f>
        <v>-234.57392273999872</v>
      </c>
      <c r="E21" s="186">
        <f t="shared" si="1"/>
        <v>-3.7384536599655571E-2</v>
      </c>
      <c r="F21" s="185">
        <f>SUM(F19:F20)</f>
        <v>-395.93821475000044</v>
      </c>
      <c r="G21" s="185">
        <f>SUM(G19:G20)</f>
        <v>-444.38729009999844</v>
      </c>
      <c r="H21" s="186">
        <f t="shared" si="2"/>
        <v>-0.10902443978336041</v>
      </c>
      <c r="J21" s="185">
        <f t="shared" si="4"/>
        <v>8.7694373999982531</v>
      </c>
      <c r="K21" s="185">
        <f t="shared" si="5"/>
        <v>48.449075349997997</v>
      </c>
      <c r="M21" s="880"/>
      <c r="N21" s="881"/>
      <c r="O21" s="882"/>
      <c r="P21" s="884"/>
      <c r="Q21" s="880"/>
      <c r="R21" s="881"/>
      <c r="S21" s="882"/>
      <c r="T21" s="15"/>
      <c r="V21" s="184" t="s">
        <v>223</v>
      </c>
      <c r="W21" s="185">
        <f>SUM(W19:W20)</f>
        <v>-225.80448534000047</v>
      </c>
      <c r="X21" s="185">
        <v>-234.57392273999872</v>
      </c>
      <c r="Y21" s="186">
        <f>IF(ROUND(W21,1)=ROUND(X21,1),0,W21/X21-1)</f>
        <v>-3.7384536599655571E-2</v>
      </c>
      <c r="AA21" s="185">
        <f>W21-X21</f>
        <v>8.7694373999982531</v>
      </c>
    </row>
    <row r="22" spans="1:28" ht="18.649999999999999" customHeight="1" thickBot="1">
      <c r="A22" s="161"/>
      <c r="B22" s="142" t="s">
        <v>34</v>
      </c>
      <c r="C22" s="143">
        <f>SUM(C18,C21)</f>
        <v>-436.65119038000068</v>
      </c>
      <c r="D22" s="143">
        <f>SUM(D18,D21)</f>
        <v>-421.23029768000026</v>
      </c>
      <c r="E22" s="117">
        <f t="shared" si="1"/>
        <v>3.6609172666196343E-2</v>
      </c>
      <c r="F22" s="143">
        <f>SUM(F18,F21)</f>
        <v>-785.8598632500009</v>
      </c>
      <c r="G22" s="143">
        <f>SUM(G18,G21)</f>
        <v>-808.80251873999987</v>
      </c>
      <c r="H22" s="117">
        <f t="shared" si="2"/>
        <v>-2.8366201833471494E-2</v>
      </c>
      <c r="J22" s="143">
        <f t="shared" si="4"/>
        <v>-15.420892700000422</v>
      </c>
      <c r="K22" s="143">
        <f t="shared" si="5"/>
        <v>22.94265548999897</v>
      </c>
      <c r="M22" s="880"/>
      <c r="N22" s="881"/>
      <c r="O22" s="882"/>
      <c r="P22" s="884"/>
      <c r="Q22" s="880"/>
      <c r="R22" s="881"/>
      <c r="S22" s="882"/>
      <c r="T22" s="15"/>
      <c r="V22" s="142" t="s">
        <v>34</v>
      </c>
      <c r="W22" s="143">
        <f>SUM(W18,W21)</f>
        <v>-436.65119038000068</v>
      </c>
      <c r="X22" s="143">
        <v>-421.23029768000021</v>
      </c>
      <c r="Y22" s="117">
        <f>IF(ROUND(W22,1)=ROUND(X22,1),0,W22/X22-1)</f>
        <v>3.6609172666196566E-2</v>
      </c>
      <c r="AA22" s="143">
        <f>W22-X22</f>
        <v>-15.420892700000479</v>
      </c>
    </row>
    <row r="23" spans="1:28" ht="15" customHeight="1">
      <c r="I23" s="162"/>
      <c r="J23" s="162"/>
      <c r="K23" s="162"/>
      <c r="L23" s="162"/>
      <c r="M23" s="880"/>
      <c r="N23" s="881"/>
      <c r="O23" s="882"/>
      <c r="P23" s="884"/>
      <c r="Q23" s="880"/>
      <c r="R23" s="881"/>
      <c r="S23" s="882"/>
      <c r="T23" s="15"/>
      <c r="AA23" s="162"/>
    </row>
    <row r="24" spans="1:28" ht="15" customHeight="1">
      <c r="A24" s="161">
        <f>'Base DRE Reg'!A15</f>
        <v>6</v>
      </c>
      <c r="B24" s="281" t="s">
        <v>412</v>
      </c>
      <c r="C24" s="1276">
        <f>HLOOKUP(C$10,'Base DRE Reg'!A$10:AH$34,$A24,0)/1000-C22</f>
        <v>0</v>
      </c>
      <c r="D24" s="1276">
        <f>HLOOKUP(D$10,'Base DRE Reg'!B$10:AI$34,$A24,0)/1000-D22</f>
        <v>0</v>
      </c>
      <c r="E24" s="1276"/>
      <c r="F24" s="1276">
        <f>HLOOKUP(F$10,'Base DRE Reg'!D$10:AK$34,$A24,0)/1000-F22</f>
        <v>0</v>
      </c>
      <c r="G24" s="1276">
        <f>HLOOKUP(G$10,'Base DRE Reg'!E$10:AL$34,$A24,0)/1000-G22</f>
        <v>0</v>
      </c>
      <c r="H24" s="538"/>
      <c r="M24" s="880"/>
      <c r="N24" s="881"/>
      <c r="O24" s="882"/>
      <c r="P24" s="338"/>
      <c r="Q24" s="880"/>
      <c r="R24" s="881"/>
      <c r="S24" s="882"/>
      <c r="T24" s="15"/>
      <c r="V24" s="281" t="s">
        <v>412</v>
      </c>
      <c r="W24" s="704">
        <f>W22-C22</f>
        <v>0</v>
      </c>
      <c r="X24" s="704">
        <v>0</v>
      </c>
      <c r="Y24" s="704"/>
      <c r="Z24" s="162"/>
      <c r="AA24" s="162"/>
    </row>
    <row r="25" spans="1:28" ht="15" customHeight="1">
      <c r="A25" s="2"/>
      <c r="C25" s="539"/>
      <c r="D25" s="539"/>
      <c r="E25" s="539"/>
      <c r="F25" s="539"/>
      <c r="G25" s="539"/>
      <c r="H25" s="539"/>
      <c r="M25" s="880"/>
      <c r="N25" s="881"/>
      <c r="O25" s="882"/>
      <c r="P25" s="338"/>
      <c r="Q25" s="880"/>
      <c r="R25" s="881"/>
      <c r="S25" s="882"/>
      <c r="T25" s="15"/>
    </row>
    <row r="26" spans="1:28" ht="15" customHeight="1">
      <c r="A26" s="2"/>
      <c r="B26" s="900" t="str">
        <f>Receita!B40</f>
        <v>PMSO Gerenciável /Receita Líquida</v>
      </c>
      <c r="C26" s="901">
        <f>Receita!C40</f>
        <v>-0.16848787083669176</v>
      </c>
      <c r="D26" s="901">
        <f>Receita!D40</f>
        <v>-0.17959170184600859</v>
      </c>
      <c r="E26" s="902">
        <f>Receita!E40</f>
        <v>-1.1103831009316834</v>
      </c>
      <c r="F26" s="901">
        <f>Receita!F40</f>
        <v>-0.15679005088964676</v>
      </c>
      <c r="G26" s="901">
        <f>Receita!G40</f>
        <v>-0.16689286670285824</v>
      </c>
      <c r="H26" s="902">
        <f>Receita!H40</f>
        <v>-1.0102815813211485</v>
      </c>
      <c r="M26" s="160"/>
      <c r="N26" s="160"/>
      <c r="O26" s="160"/>
      <c r="P26" s="160"/>
      <c r="Q26" s="160"/>
      <c r="R26" s="160"/>
      <c r="T26" s="15"/>
    </row>
    <row r="27" spans="1:28" ht="15" customHeight="1">
      <c r="A27" s="2"/>
      <c r="B27" s="900" t="str">
        <f>Receita!B41</f>
        <v>PMSO/Receita Líquida</v>
      </c>
      <c r="C27" s="901">
        <f>Receita!C41</f>
        <v>-0.16957644091551308</v>
      </c>
      <c r="D27" s="901">
        <f>Receita!D41</f>
        <v>-0.18146124691790766</v>
      </c>
      <c r="E27" s="902">
        <f>Receita!E41</f>
        <v>-1.1884806002394583</v>
      </c>
      <c r="F27" s="901">
        <f>Receita!F41</f>
        <v>-0.15788616157048788</v>
      </c>
      <c r="G27" s="901">
        <f>Receita!G41</f>
        <v>-0.16867308866332292</v>
      </c>
      <c r="H27" s="902">
        <f>Receita!H41</f>
        <v>-1.0786927092835046</v>
      </c>
      <c r="M27" s="2"/>
      <c r="N27" s="13"/>
      <c r="P27" s="160"/>
      <c r="Q27" s="160"/>
      <c r="R27" s="160"/>
      <c r="T27" s="15"/>
    </row>
    <row r="28" spans="1:28" ht="15" customHeight="1">
      <c r="A28" s="2"/>
      <c r="B28" s="900" t="str">
        <f>Receita!B42</f>
        <v>PMSO Gerenciável /Rec. Líquida Ex RBSE</v>
      </c>
      <c r="C28" s="901">
        <f>Receita!C42</f>
        <v>-0.26887296889671952</v>
      </c>
      <c r="D28" s="901">
        <f>Receita!D42</f>
        <v>-0.3603707557650988</v>
      </c>
      <c r="E28" s="902">
        <f>Receita!E42</f>
        <v>-9.1497786868379283</v>
      </c>
      <c r="F28" s="901">
        <f>Receita!F42</f>
        <v>-0.25124250155671229</v>
      </c>
      <c r="G28" s="901">
        <f>Receita!G42</f>
        <v>-0.31952207305519231</v>
      </c>
      <c r="H28" s="902">
        <f>Receita!H42</f>
        <v>-6.8279571498480021</v>
      </c>
      <c r="M28" s="160"/>
      <c r="N28" s="160"/>
      <c r="O28" s="160"/>
      <c r="P28" s="160"/>
      <c r="Q28" s="160"/>
      <c r="R28" s="160"/>
      <c r="T28" s="15"/>
    </row>
    <row r="29" spans="1:28" ht="15" customHeight="1">
      <c r="A29" s="2"/>
      <c r="D29" s="3"/>
      <c r="K29"/>
      <c r="M29" s="160"/>
      <c r="N29" s="160"/>
      <c r="O29" s="160"/>
      <c r="P29" s="160"/>
      <c r="Q29" s="160"/>
      <c r="R29" s="160"/>
      <c r="T29" s="15"/>
    </row>
    <row r="30" spans="1:28" ht="15" customHeight="1">
      <c r="A30" s="2"/>
      <c r="M30" s="160"/>
      <c r="N30" s="160"/>
      <c r="O30" s="160"/>
      <c r="P30" s="160"/>
      <c r="Q30" s="160"/>
      <c r="R30" s="160"/>
      <c r="T30" s="15"/>
    </row>
    <row r="31" spans="1:28" ht="15" customHeight="1">
      <c r="A31" s="2"/>
      <c r="C31" s="1361"/>
      <c r="I31" s="1361"/>
      <c r="M31" s="160"/>
      <c r="N31" s="160"/>
      <c r="O31" s="160"/>
      <c r="P31" s="160"/>
      <c r="Q31" s="160"/>
      <c r="R31" s="160"/>
      <c r="T31" s="15"/>
    </row>
    <row r="32" spans="1:28" ht="15" customHeight="1">
      <c r="A32" s="2"/>
      <c r="B32" s="4" t="s">
        <v>792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22"/>
      <c r="U32" s="5"/>
      <c r="V32" s="5"/>
      <c r="W32" s="5"/>
      <c r="X32" s="5"/>
      <c r="Y32" s="5"/>
      <c r="Z32" s="5"/>
      <c r="AA32" s="5"/>
      <c r="AB32" s="5"/>
    </row>
    <row r="33" spans="1:27" ht="15" customHeight="1" thickBot="1">
      <c r="A33" s="161"/>
      <c r="B33" s="23"/>
      <c r="C33" s="24"/>
      <c r="D33" s="24"/>
      <c r="E33" s="24"/>
      <c r="F33" s="24"/>
      <c r="G33" s="24"/>
      <c r="H33" s="24"/>
      <c r="T33" s="15"/>
    </row>
    <row r="34" spans="1:27" ht="15" customHeight="1" thickBot="1">
      <c r="A34" s="161"/>
      <c r="B34" s="30" t="s">
        <v>35</v>
      </c>
      <c r="C34" s="1506" t="s">
        <v>12</v>
      </c>
      <c r="D34" s="1507"/>
      <c r="E34" s="1507"/>
      <c r="F34" s="1507"/>
      <c r="G34" s="1507"/>
      <c r="H34" s="1507"/>
      <c r="I34" s="167"/>
      <c r="J34" s="167"/>
      <c r="K34" s="167"/>
      <c r="L34" s="167"/>
      <c r="O34" s="3"/>
      <c r="P34" s="168"/>
      <c r="T34" s="15"/>
      <c r="V34" s="30" t="str">
        <f t="shared" ref="V34:Y35" si="6">B34</f>
        <v xml:space="preserve">O&amp;M Costs and Expenses </v>
      </c>
      <c r="W34" s="1506" t="str">
        <f t="shared" si="6"/>
        <v>Consolidated</v>
      </c>
      <c r="X34" s="1507">
        <f t="shared" si="6"/>
        <v>0</v>
      </c>
      <c r="Y34" s="1507">
        <f t="shared" si="6"/>
        <v>0</v>
      </c>
    </row>
    <row r="35" spans="1:27" ht="15" customHeight="1">
      <c r="A35" s="161"/>
      <c r="B35" s="179" t="s">
        <v>618</v>
      </c>
      <c r="C35" s="32" t="str">
        <f>Menu!$D$15</f>
        <v>2Q26</v>
      </c>
      <c r="D35" s="100" t="str">
        <f>Menu!$D$16</f>
        <v>2Q25</v>
      </c>
      <c r="E35" s="32" t="s">
        <v>13</v>
      </c>
      <c r="F35" s="32" t="str">
        <f>Menu!$D$17</f>
        <v>1H26</v>
      </c>
      <c r="G35" s="100" t="str">
        <f>Menu!$D$18</f>
        <v>1H25</v>
      </c>
      <c r="H35" s="32" t="s">
        <v>13</v>
      </c>
      <c r="I35" s="169"/>
      <c r="J35" s="169"/>
      <c r="K35" s="169"/>
      <c r="L35" s="169"/>
      <c r="P35" s="170"/>
      <c r="Q35" s="170"/>
      <c r="R35" s="170"/>
      <c r="S35" s="170"/>
      <c r="T35" s="15"/>
      <c r="V35" s="179" t="str">
        <f t="shared" si="6"/>
        <v>(R$ million)</v>
      </c>
      <c r="W35" s="32" t="s">
        <v>1117</v>
      </c>
      <c r="X35" s="100" t="s">
        <v>1770</v>
      </c>
      <c r="Y35" s="32" t="s">
        <v>13</v>
      </c>
      <c r="AA35" s="32" t="s">
        <v>806</v>
      </c>
    </row>
    <row r="36" spans="1:27" ht="19" customHeight="1">
      <c r="A36" s="161"/>
      <c r="B36" s="173" t="s">
        <v>36</v>
      </c>
      <c r="C36" s="195">
        <f t="shared" ref="C36:H39" si="7">C11</f>
        <v>-108.92426501000043</v>
      </c>
      <c r="D36" s="195">
        <f t="shared" si="7"/>
        <v>-102.01440998000139</v>
      </c>
      <c r="E36" s="175">
        <f t="shared" si="7"/>
        <v>6.7734107675117894E-2</v>
      </c>
      <c r="F36" s="195">
        <f t="shared" si="7"/>
        <v>-215.34521152999966</v>
      </c>
      <c r="G36" s="195">
        <f t="shared" si="7"/>
        <v>-210.06826912000133</v>
      </c>
      <c r="H36" s="175">
        <f t="shared" si="7"/>
        <v>2.5120130860810219E-2</v>
      </c>
      <c r="I36" s="169"/>
      <c r="J36" s="169"/>
      <c r="K36" s="169"/>
      <c r="L36" s="169"/>
      <c r="P36" s="170"/>
      <c r="Q36" s="170"/>
      <c r="R36" s="170"/>
      <c r="S36" s="170"/>
      <c r="T36" s="15"/>
      <c r="V36" s="173" t="str">
        <f>B36</f>
        <v>Personnel</v>
      </c>
      <c r="W36" s="195">
        <f>C36</f>
        <v>-108.92426501000043</v>
      </c>
      <c r="X36" s="174">
        <f t="shared" ref="X36:X47" si="8">X11</f>
        <v>-102.01440996000139</v>
      </c>
      <c r="Y36" s="175">
        <f t="shared" ref="Y36:Y47" si="9">W36/X36-1</f>
        <v>6.7734107884448003E-2</v>
      </c>
      <c r="Z36" s="162"/>
      <c r="AA36" s="174">
        <f>W36-X36</f>
        <v>-6.9098550499990381</v>
      </c>
    </row>
    <row r="37" spans="1:27" ht="19" customHeight="1">
      <c r="A37" s="161"/>
      <c r="B37" s="173" t="s">
        <v>37</v>
      </c>
      <c r="C37" s="195">
        <f t="shared" si="7"/>
        <v>-7.2461654999998126</v>
      </c>
      <c r="D37" s="195">
        <f t="shared" si="7"/>
        <v>-7.1037880700000144</v>
      </c>
      <c r="E37" s="175">
        <f t="shared" si="7"/>
        <v>2.0042465878320925E-2</v>
      </c>
      <c r="F37" s="195">
        <f t="shared" si="7"/>
        <v>-10.964087649999829</v>
      </c>
      <c r="G37" s="195">
        <f t="shared" si="7"/>
        <v>-11.223171530000018</v>
      </c>
      <c r="H37" s="175">
        <f t="shared" si="7"/>
        <v>-2.3084729597836584E-2</v>
      </c>
      <c r="I37" s="169"/>
      <c r="J37" s="169"/>
      <c r="K37" s="169"/>
      <c r="L37" s="169"/>
      <c r="P37" s="170"/>
      <c r="Q37" s="170"/>
      <c r="R37" s="170"/>
      <c r="S37" s="170"/>
      <c r="T37" s="15"/>
      <c r="V37" s="173" t="str">
        <f t="shared" ref="V37:V47" si="10">B37</f>
        <v>Material</v>
      </c>
      <c r="W37" s="195">
        <f t="shared" ref="W37:W47" si="11">C37</f>
        <v>-7.2461654999998126</v>
      </c>
      <c r="X37" s="174">
        <f t="shared" si="8"/>
        <v>-7.1037880700000144</v>
      </c>
      <c r="Y37" s="175">
        <f t="shared" si="9"/>
        <v>2.0042465878320925E-2</v>
      </c>
      <c r="AA37" s="174">
        <f t="shared" ref="AA37:AA47" si="12">W37-X37</f>
        <v>-0.14237742999979819</v>
      </c>
    </row>
    <row r="38" spans="1:27" ht="19" customHeight="1">
      <c r="A38" s="161"/>
      <c r="B38" s="173" t="s">
        <v>38</v>
      </c>
      <c r="C38" s="195">
        <f t="shared" si="7"/>
        <v>-62.796652299999877</v>
      </c>
      <c r="D38" s="195">
        <f t="shared" si="7"/>
        <v>-52.012533870000098</v>
      </c>
      <c r="E38" s="175">
        <f t="shared" si="7"/>
        <v>0.20733691723140346</v>
      </c>
      <c r="F38" s="195">
        <f t="shared" si="7"/>
        <v>-107.93562893000082</v>
      </c>
      <c r="G38" s="195">
        <f t="shared" si="7"/>
        <v>-91.954168190000118</v>
      </c>
      <c r="H38" s="175">
        <f t="shared" si="7"/>
        <v>0.17379811110877585</v>
      </c>
      <c r="I38" s="169"/>
      <c r="J38" s="169"/>
      <c r="K38" s="169"/>
      <c r="L38" s="169"/>
      <c r="R38" s="170"/>
      <c r="S38" s="170"/>
      <c r="T38" s="15"/>
      <c r="V38" s="173" t="str">
        <f t="shared" si="10"/>
        <v>Services</v>
      </c>
      <c r="W38" s="195">
        <f t="shared" si="11"/>
        <v>-62.796652299999877</v>
      </c>
      <c r="X38" s="174">
        <f t="shared" si="8"/>
        <v>-52.012533870000098</v>
      </c>
      <c r="Y38" s="175">
        <f t="shared" si="9"/>
        <v>0.20733691723140346</v>
      </c>
      <c r="AA38" s="174">
        <f t="shared" si="12"/>
        <v>-10.784118429999779</v>
      </c>
    </row>
    <row r="39" spans="1:27" ht="19" customHeight="1" thickBot="1">
      <c r="A39" s="161"/>
      <c r="B39" s="181" t="s">
        <v>20</v>
      </c>
      <c r="C39" s="197">
        <f t="shared" si="7"/>
        <v>-30.52612399000007</v>
      </c>
      <c r="D39" s="197">
        <f t="shared" si="7"/>
        <v>-23.60257398000002</v>
      </c>
      <c r="E39" s="183">
        <f t="shared" si="7"/>
        <v>0.29333876957092975</v>
      </c>
      <c r="F39" s="197">
        <f t="shared" si="7"/>
        <v>-52.969723910000063</v>
      </c>
      <c r="G39" s="197">
        <f t="shared" si="7"/>
        <v>-47.323481700000002</v>
      </c>
      <c r="H39" s="183">
        <f t="shared" si="7"/>
        <v>0.11931163995484417</v>
      </c>
      <c r="I39" s="171"/>
      <c r="J39" s="171"/>
      <c r="K39" s="171"/>
      <c r="L39" s="171"/>
      <c r="P39" s="170"/>
      <c r="Q39" s="170"/>
      <c r="R39" s="170"/>
      <c r="S39" s="170"/>
      <c r="T39" s="15"/>
      <c r="V39" s="181" t="str">
        <f t="shared" si="10"/>
        <v>Others</v>
      </c>
      <c r="W39" s="197">
        <f t="shared" si="11"/>
        <v>-30.52612399000007</v>
      </c>
      <c r="X39" s="182">
        <f t="shared" si="8"/>
        <v>-23.60257398000002</v>
      </c>
      <c r="Y39" s="183">
        <f t="shared" si="9"/>
        <v>0.29333876957092975</v>
      </c>
      <c r="AA39" s="182">
        <f t="shared" si="12"/>
        <v>-6.9235500100000493</v>
      </c>
    </row>
    <row r="40" spans="1:27" ht="19" customHeight="1" thickBot="1">
      <c r="A40" s="161"/>
      <c r="B40" s="142" t="s">
        <v>1036</v>
      </c>
      <c r="C40" s="143">
        <f t="shared" ref="C40:D42" si="13">C15</f>
        <v>-209.49320680000019</v>
      </c>
      <c r="D40" s="143">
        <f t="shared" si="13"/>
        <v>-184.73330590000151</v>
      </c>
      <c r="E40" s="117">
        <f>C40/D40-1</f>
        <v>0.1340305191820772</v>
      </c>
      <c r="F40" s="143">
        <f t="shared" ref="F40:H42" si="14">F15</f>
        <v>-387.21465202000041</v>
      </c>
      <c r="G40" s="143">
        <f t="shared" si="14"/>
        <v>-360.56909054000147</v>
      </c>
      <c r="H40" s="117">
        <f t="shared" si="14"/>
        <v>7.3898629081304623E-2</v>
      </c>
      <c r="I40" s="169"/>
      <c r="J40" s="169"/>
      <c r="K40" s="169"/>
      <c r="L40" s="169"/>
      <c r="P40" s="170"/>
      <c r="Q40" s="170"/>
      <c r="R40" s="170"/>
      <c r="S40" s="170"/>
      <c r="T40" s="15"/>
      <c r="V40" s="142" t="str">
        <f t="shared" si="10"/>
        <v>Manageable PMSO</v>
      </c>
      <c r="W40" s="143">
        <f t="shared" si="11"/>
        <v>-209.49320680000019</v>
      </c>
      <c r="X40" s="143">
        <f t="shared" si="8"/>
        <v>-184.7333058800015</v>
      </c>
      <c r="Y40" s="117">
        <f t="shared" si="9"/>
        <v>0.1340305193048521</v>
      </c>
      <c r="AA40" s="143">
        <f t="shared" si="12"/>
        <v>-24.759900919998699</v>
      </c>
    </row>
    <row r="41" spans="1:27" ht="19" customHeight="1">
      <c r="A41" s="161"/>
      <c r="B41" s="176" t="s">
        <v>39</v>
      </c>
      <c r="C41" s="177">
        <f t="shared" si="13"/>
        <v>0</v>
      </c>
      <c r="D41" s="177">
        <f t="shared" si="13"/>
        <v>0</v>
      </c>
      <c r="E41" s="178" t="str">
        <f>E16</f>
        <v>N.A.</v>
      </c>
      <c r="F41" s="177">
        <f t="shared" si="14"/>
        <v>0</v>
      </c>
      <c r="G41" s="177">
        <f t="shared" si="14"/>
        <v>0</v>
      </c>
      <c r="H41" s="178" t="str">
        <f t="shared" si="14"/>
        <v>N.A.</v>
      </c>
      <c r="I41" s="172"/>
      <c r="J41" s="172"/>
      <c r="K41" s="172"/>
      <c r="L41" s="172"/>
      <c r="R41" s="170"/>
      <c r="S41" s="170"/>
      <c r="T41" s="15"/>
      <c r="V41" s="176" t="str">
        <f t="shared" si="10"/>
        <v>Non-recurring</v>
      </c>
      <c r="W41" s="177">
        <f t="shared" si="11"/>
        <v>0</v>
      </c>
      <c r="X41" s="177">
        <f t="shared" si="8"/>
        <v>0</v>
      </c>
      <c r="Y41" s="178" t="e">
        <f t="shared" si="9"/>
        <v>#DIV/0!</v>
      </c>
      <c r="AA41" s="177">
        <f t="shared" si="12"/>
        <v>0</v>
      </c>
    </row>
    <row r="42" spans="1:27" ht="19" customHeight="1" thickBot="1">
      <c r="A42" s="161"/>
      <c r="B42" s="173" t="s">
        <v>836</v>
      </c>
      <c r="C42" s="195">
        <f t="shared" si="13"/>
        <v>-1.35349824</v>
      </c>
      <c r="D42" s="195">
        <f t="shared" si="13"/>
        <v>-1.9230690400000001</v>
      </c>
      <c r="E42" s="175">
        <f>E17</f>
        <v>-0.29617803009298105</v>
      </c>
      <c r="F42" s="195">
        <f t="shared" si="14"/>
        <v>-2.7069964799999999</v>
      </c>
      <c r="G42" s="195">
        <f t="shared" si="14"/>
        <v>-3.8461381000000001</v>
      </c>
      <c r="H42" s="175">
        <f t="shared" si="14"/>
        <v>-0.29617803375287022</v>
      </c>
      <c r="I42" s="172"/>
      <c r="J42" s="172"/>
      <c r="K42" s="172"/>
      <c r="L42" s="172"/>
      <c r="R42" s="170"/>
      <c r="S42" s="170"/>
      <c r="T42" s="15"/>
      <c r="V42" s="173" t="str">
        <f t="shared" si="10"/>
        <v>Private Pension Entity</v>
      </c>
      <c r="W42" s="195">
        <f t="shared" si="11"/>
        <v>-1.35349824</v>
      </c>
      <c r="X42" s="174">
        <f t="shared" si="8"/>
        <v>-1.92306906</v>
      </c>
      <c r="Y42" s="175">
        <f t="shared" si="9"/>
        <v>-0.29617803741275939</v>
      </c>
      <c r="AA42" s="174">
        <f t="shared" si="12"/>
        <v>0.56957082000000003</v>
      </c>
    </row>
    <row r="43" spans="1:27" ht="19" customHeight="1" thickBot="1">
      <c r="A43" s="161"/>
      <c r="B43" s="142" t="s">
        <v>795</v>
      </c>
      <c r="C43" s="143">
        <f>SUM(C40:C42)</f>
        <v>-210.84670504000019</v>
      </c>
      <c r="D43" s="143">
        <f>SUM(D40:D42)</f>
        <v>-186.65637494000151</v>
      </c>
      <c r="E43" s="117">
        <f>IF(ROUND(C43,1)=ROUND(D43,1),0,C43/D43-1)</f>
        <v>0.1295981994066604</v>
      </c>
      <c r="F43" s="143">
        <f>SUM(F40:F42)</f>
        <v>-389.9216485000004</v>
      </c>
      <c r="G43" s="143">
        <f>SUM(G40:G42)</f>
        <v>-364.41522864000149</v>
      </c>
      <c r="H43" s="117">
        <f>IF(ROUND(F43,1)=ROUND(G43,1),0,F43/G43-1)</f>
        <v>6.999273865471789E-2</v>
      </c>
      <c r="I43" s="172"/>
      <c r="J43" s="172"/>
      <c r="K43" s="172"/>
      <c r="L43" s="172"/>
      <c r="M43" s="170"/>
      <c r="N43" s="170"/>
      <c r="R43" s="170"/>
      <c r="S43" s="170"/>
      <c r="T43" s="15"/>
      <c r="V43" s="142" t="str">
        <f t="shared" si="10"/>
        <v>PMSO</v>
      </c>
      <c r="W43" s="143">
        <f t="shared" si="11"/>
        <v>-210.84670504000019</v>
      </c>
      <c r="X43" s="143">
        <f t="shared" si="8"/>
        <v>-186.65637494000148</v>
      </c>
      <c r="Y43" s="117">
        <f t="shared" si="9"/>
        <v>0.12959819940666062</v>
      </c>
      <c r="AA43" s="143">
        <f t="shared" si="12"/>
        <v>-24.190330099998704</v>
      </c>
    </row>
    <row r="44" spans="1:27" ht="19" customHeight="1">
      <c r="A44" s="161"/>
      <c r="B44" s="173" t="s">
        <v>1455</v>
      </c>
      <c r="C44" s="195">
        <f t="shared" ref="C44:H44" si="15">C19</f>
        <v>-3.7344405900000237</v>
      </c>
      <c r="D44" s="195">
        <f t="shared" si="15"/>
        <v>-18.780437040000006</v>
      </c>
      <c r="E44" s="175">
        <f t="shared" si="15"/>
        <v>-0.80115262589224479</v>
      </c>
      <c r="F44" s="195">
        <f t="shared" si="15"/>
        <v>-4.3566911000000346</v>
      </c>
      <c r="G44" s="195">
        <f t="shared" si="15"/>
        <v>-20.605968710000013</v>
      </c>
      <c r="H44" s="175">
        <f t="shared" si="15"/>
        <v>-0.78857140077642907</v>
      </c>
      <c r="I44" s="172"/>
      <c r="J44" s="172"/>
      <c r="K44" s="172"/>
      <c r="L44" s="172"/>
      <c r="P44" s="170"/>
      <c r="Q44" s="170"/>
      <c r="R44" s="170"/>
      <c r="S44" s="170"/>
      <c r="T44" s="15"/>
      <c r="V44" s="173" t="str">
        <f t="shared" si="10"/>
        <v>Contingencies</v>
      </c>
      <c r="W44" s="195">
        <f t="shared" si="11"/>
        <v>-3.7344405900000237</v>
      </c>
      <c r="X44" s="174">
        <f t="shared" si="8"/>
        <v>-18.780437040000006</v>
      </c>
      <c r="Y44" s="175">
        <f t="shared" si="9"/>
        <v>-0.80115262589224479</v>
      </c>
      <c r="AA44" s="174">
        <f t="shared" si="12"/>
        <v>15.045996449999983</v>
      </c>
    </row>
    <row r="45" spans="1:27" ht="19" customHeight="1" thickBot="1">
      <c r="A45" s="161"/>
      <c r="B45" s="181" t="s">
        <v>40</v>
      </c>
      <c r="C45" s="197">
        <f t="shared" ref="C45:D47" si="16">C20</f>
        <v>-222.07004475000045</v>
      </c>
      <c r="D45" s="197">
        <f t="shared" si="16"/>
        <v>-215.79348569999871</v>
      </c>
      <c r="E45" s="183">
        <f>E20</f>
        <v>2.9085952384714453E-2</v>
      </c>
      <c r="F45" s="197">
        <f t="shared" ref="F45:H47" si="17">F20</f>
        <v>-391.58152365000041</v>
      </c>
      <c r="G45" s="197">
        <f t="shared" si="17"/>
        <v>-423.78132138999842</v>
      </c>
      <c r="H45" s="183">
        <f t="shared" si="17"/>
        <v>-7.5982107079148764E-2</v>
      </c>
      <c r="I45" s="171"/>
      <c r="J45" s="171"/>
      <c r="K45" s="171"/>
      <c r="L45" s="171"/>
      <c r="P45" s="170"/>
      <c r="Q45" s="170"/>
      <c r="R45" s="170"/>
      <c r="S45" s="170"/>
      <c r="T45" s="15"/>
      <c r="V45" s="181" t="str">
        <f t="shared" si="10"/>
        <v>Depreciation</v>
      </c>
      <c r="W45" s="197">
        <f t="shared" si="11"/>
        <v>-222.07004475000045</v>
      </c>
      <c r="X45" s="182">
        <f t="shared" si="8"/>
        <v>-215.79348569999871</v>
      </c>
      <c r="Y45" s="183">
        <f t="shared" si="9"/>
        <v>2.9085952384714453E-2</v>
      </c>
      <c r="AA45" s="182">
        <f t="shared" si="12"/>
        <v>-6.2765590500017368</v>
      </c>
    </row>
    <row r="46" spans="1:27" ht="19" customHeight="1" thickBot="1">
      <c r="B46" s="184" t="s">
        <v>225</v>
      </c>
      <c r="C46" s="185">
        <f t="shared" si="16"/>
        <v>-225.80448534000047</v>
      </c>
      <c r="D46" s="185">
        <f t="shared" si="16"/>
        <v>-234.57392273999872</v>
      </c>
      <c r="E46" s="186">
        <f>E21</f>
        <v>-3.7384536599655571E-2</v>
      </c>
      <c r="F46" s="185">
        <f t="shared" si="17"/>
        <v>-395.93821475000044</v>
      </c>
      <c r="G46" s="185">
        <f t="shared" si="17"/>
        <v>-444.38729009999844</v>
      </c>
      <c r="H46" s="186">
        <f t="shared" si="17"/>
        <v>-0.10902443978336041</v>
      </c>
      <c r="P46" s="170"/>
      <c r="Q46" s="170"/>
      <c r="T46" s="15"/>
      <c r="V46" s="184" t="str">
        <f t="shared" si="10"/>
        <v>Other costs and expenses</v>
      </c>
      <c r="W46" s="185">
        <f t="shared" si="11"/>
        <v>-225.80448534000047</v>
      </c>
      <c r="X46" s="185">
        <f t="shared" si="8"/>
        <v>-234.57392273999872</v>
      </c>
      <c r="Y46" s="186">
        <f t="shared" si="9"/>
        <v>-3.7384536599655571E-2</v>
      </c>
      <c r="AA46" s="185">
        <f t="shared" si="12"/>
        <v>8.7694373999982531</v>
      </c>
    </row>
    <row r="47" spans="1:27" ht="19" customHeight="1" thickBot="1">
      <c r="B47" s="142" t="s">
        <v>49</v>
      </c>
      <c r="C47" s="143">
        <f t="shared" si="16"/>
        <v>-436.65119038000068</v>
      </c>
      <c r="D47" s="143">
        <f t="shared" si="16"/>
        <v>-421.23029768000026</v>
      </c>
      <c r="E47" s="117">
        <f>E22</f>
        <v>3.6609172666196343E-2</v>
      </c>
      <c r="F47" s="143">
        <f t="shared" si="17"/>
        <v>-785.8598632500009</v>
      </c>
      <c r="G47" s="143">
        <f t="shared" si="17"/>
        <v>-808.80251873999987</v>
      </c>
      <c r="H47" s="117">
        <f t="shared" si="17"/>
        <v>-2.8366201833471494E-2</v>
      </c>
      <c r="T47" s="15"/>
      <c r="V47" s="142" t="str">
        <f t="shared" si="10"/>
        <v xml:space="preserve">Total </v>
      </c>
      <c r="W47" s="143">
        <f t="shared" si="11"/>
        <v>-436.65119038000068</v>
      </c>
      <c r="X47" s="143">
        <f t="shared" si="8"/>
        <v>-421.23029768000021</v>
      </c>
      <c r="Y47" s="117">
        <f t="shared" si="9"/>
        <v>3.6609172666196566E-2</v>
      </c>
      <c r="AA47" s="143">
        <f t="shared" si="12"/>
        <v>-15.420892700000479</v>
      </c>
    </row>
    <row r="48" spans="1:27" ht="15" customHeight="1">
      <c r="T48" s="15"/>
    </row>
    <row r="49" spans="2:20" ht="15" customHeight="1">
      <c r="B49" s="160"/>
      <c r="C49" s="160"/>
      <c r="D49" s="160"/>
      <c r="E49" s="160"/>
      <c r="F49" s="160"/>
      <c r="T49" s="15"/>
    </row>
    <row r="50" spans="2:20" ht="15" customHeight="1">
      <c r="B50" s="160"/>
      <c r="C50" s="160"/>
      <c r="D50" s="160"/>
      <c r="E50" s="160"/>
      <c r="F50" s="160"/>
      <c r="T50" s="15"/>
    </row>
    <row r="51" spans="2:20" ht="0" hidden="1" customHeight="1">
      <c r="B51" s="160"/>
      <c r="C51" s="160"/>
      <c r="D51" s="160"/>
      <c r="E51" s="160"/>
      <c r="F51" s="160"/>
    </row>
  </sheetData>
  <mergeCells count="7">
    <mergeCell ref="B2:B5"/>
    <mergeCell ref="C9:H9"/>
    <mergeCell ref="C34:H34"/>
    <mergeCell ref="W9:Y9"/>
    <mergeCell ref="V6:AA6"/>
    <mergeCell ref="W34:Y34"/>
    <mergeCell ref="M9:S9"/>
  </mergeCells>
  <hyperlinks>
    <hyperlink ref="F3" location="Menu!A1" display="→Menu←" xr:uid="{C79F2CA1-FF78-41BB-8B8E-D36BF8194FBC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1:XFD1 A37:V39 A35:E35 H35:V35 A15:D15 A10:H10 Y10:Z10 A11:B11 Y11:XFD11 A12:B12 Y12:XFD12 A13:B13 Y13:XFD13 A14:B14 Y14:XFD14 A18:D18 A16:D16 Y16:XFD16 A17:D17 Y17:XFD17 B23:L23 B19 Y19:XFD19 B20 Y20:XFD20 A32:XFD33 B24 Y24:XFD24 I19:L19 T15:W15 T11:W11 T12:W12 T13:W13 T14:W14 T16:W16 T18:W18 T23:XFD23 T20:W20 U19:W19 P11 P12 T17:W17 T24:W24 A25:L25 T25:XFD25 A6:XFD6 A4 D4:V4 A45:V46 A42 C42:V42 Y15:XFD15 Y18:XFD18 T21:W22 Y21:XFD22 F15:G15 F18:G18 G16 G17 A21:D22 G21 J11:L11 J15:L15 J12:L12 J13:L13 J14:L14 J18:L18 J16:L16 J17:L17 I21:L22 I20:L20 A3 G3:V3 A41:V41 A40 C40:V40 A43 C43:V43 AB10:XFD10 E24 H24:L24 A8:D8 A7:D7 G7:XFD7 A2 A5 AD2:XFD2 AD5:XFD5 AD4:XFD4 AD3:XFD3 A9:M9 T9:XFD9 A49:XFD1048576 A47:V47 AB47:XFD47 AB35:XFD35 A34:Z34 AB34:XFD34 A36:V36 AB36:XFD36 AB37:XFD39 AB41:XFD41 AB40:XFD40 AB44:XFD46 AB42:XFD42 AB43:XFD43 A48:Z48 AB48:XFD48 Z35 Z37:Z39 Z44:Z46 Z42 Z41 Z40 Z43 Z47 Z36 F8:XFD8 C3:E3 C2:V2 C5:V5 A44 C44:V44 J10:W10 G22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5829-C2C6-4C09-823A-2B490972D258}">
  <sheetPr codeName="Planilha9">
    <tabColor theme="4" tint="0.79998168889431442"/>
  </sheetPr>
  <dimension ref="A1:X47"/>
  <sheetViews>
    <sheetView showGridLines="0" zoomScale="80" zoomScaleNormal="80" workbookViewId="0">
      <pane xSplit="2" ySplit="5" topLeftCell="C8" activePane="bottomRight" state="frozen"/>
      <selection activeCell="N14" sqref="N14"/>
      <selection pane="topRight" activeCell="N14" sqref="N14"/>
      <selection pane="bottomLeft" activeCell="N14" sqref="N14"/>
      <selection pane="bottomRight" activeCell="C13" sqref="C13"/>
    </sheetView>
  </sheetViews>
  <sheetFormatPr defaultColWidth="0" defaultRowHeight="14" zeroHeight="1" outlineLevelCol="1"/>
  <cols>
    <col min="1" max="1" width="2.54296875" style="208" customWidth="1"/>
    <col min="2" max="2" width="41.54296875" style="213" customWidth="1"/>
    <col min="3" max="5" width="10.1796875" style="213" customWidth="1"/>
    <col min="6" max="8" width="10.1796875" style="213" customWidth="1" outlineLevel="1"/>
    <col min="9" max="9" width="3.26953125" style="213" customWidth="1"/>
    <col min="10" max="11" width="12.6328125" style="213" customWidth="1"/>
    <col min="12" max="12" width="14.1796875" style="213" customWidth="1" outlineLevel="1"/>
    <col min="13" max="13" width="8.81640625" style="213" customWidth="1"/>
    <col min="14" max="14" width="3.1796875" style="213" customWidth="1"/>
    <col min="15" max="15" width="34.453125" style="213" bestFit="1" customWidth="1"/>
    <col min="16" max="16" width="8.81640625" style="213" customWidth="1"/>
    <col min="17" max="17" width="7.81640625" style="213" bestFit="1" customWidth="1"/>
    <col min="18" max="18" width="10.26953125" style="213" customWidth="1"/>
    <col min="19" max="19" width="8.81640625" style="213" customWidth="1"/>
    <col min="20" max="20" width="12.453125" style="213" customWidth="1"/>
    <col min="21" max="21" width="8.81640625" style="213" customWidth="1"/>
    <col min="22" max="16384" width="8.81640625" style="213" hidden="1"/>
  </cols>
  <sheetData>
    <row r="1" spans="1:24" s="208" customFormat="1" ht="3.65" customHeight="1" thickBot="1"/>
    <row r="2" spans="1:24" s="208" customFormat="1" ht="15.5">
      <c r="A2" s="64"/>
      <c r="B2" s="1488" t="e" vm="1">
        <v>#VALUE!</v>
      </c>
      <c r="C2" s="244"/>
      <c r="D2" s="244"/>
      <c r="E2" s="244"/>
      <c r="F2" s="245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7"/>
    </row>
    <row r="3" spans="1:24" s="208" customFormat="1" ht="15.5">
      <c r="A3" s="64"/>
      <c r="B3" s="1489"/>
      <c r="C3" s="248" t="s">
        <v>775</v>
      </c>
      <c r="D3" s="249">
        <f>Menu!D3</f>
        <v>46203</v>
      </c>
      <c r="E3" s="248"/>
      <c r="F3" s="264" t="s">
        <v>989</v>
      </c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50"/>
    </row>
    <row r="4" spans="1:24" s="208" customFormat="1" ht="15.5">
      <c r="A4" s="64"/>
      <c r="B4" s="1489"/>
      <c r="C4" s="248" t="s">
        <v>830</v>
      </c>
      <c r="D4" s="251" t="str">
        <f>Menu!D4</f>
        <v>2T26</v>
      </c>
      <c r="E4" s="252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50"/>
    </row>
    <row r="5" spans="1:24" s="208" customFormat="1" ht="16" thickBot="1">
      <c r="A5" s="64"/>
      <c r="B5" s="1490"/>
      <c r="C5" s="253"/>
      <c r="D5" s="253"/>
      <c r="E5" s="253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5"/>
    </row>
    <row r="6" spans="1:24" s="208" customFormat="1" ht="15.5">
      <c r="O6" s="1502" t="s">
        <v>794</v>
      </c>
      <c r="P6" s="1502"/>
      <c r="Q6" s="1502"/>
      <c r="R6" s="1502"/>
      <c r="S6" s="1502"/>
      <c r="T6" s="1502"/>
      <c r="U6" s="1502"/>
    </row>
    <row r="7" spans="1:24" s="208" customFormat="1" ht="15" customHeight="1">
      <c r="B7" s="211" t="s">
        <v>790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</row>
    <row r="8" spans="1:24" ht="14.5" thickBot="1">
      <c r="C8" s="1137"/>
      <c r="D8" s="1137"/>
      <c r="E8" s="1138"/>
      <c r="G8" s="1137"/>
      <c r="H8" s="1137"/>
      <c r="M8" s="861"/>
    </row>
    <row r="9" spans="1:24" ht="15" customHeight="1" thickBot="1">
      <c r="B9" s="30" t="s">
        <v>61</v>
      </c>
      <c r="C9" s="1503" t="s">
        <v>25</v>
      </c>
      <c r="D9" s="1504"/>
      <c r="E9" s="1504"/>
      <c r="F9" s="1504"/>
      <c r="G9" s="1504"/>
      <c r="H9" s="1505"/>
      <c r="J9" s="1510" t="s">
        <v>554</v>
      </c>
      <c r="K9" s="1510" t="s">
        <v>555</v>
      </c>
      <c r="M9" s="862"/>
      <c r="O9" s="30" t="s">
        <v>61</v>
      </c>
      <c r="P9" s="1503" t="s">
        <v>25</v>
      </c>
      <c r="Q9" s="1504"/>
      <c r="R9" s="1505"/>
      <c r="T9" s="1510" t="s">
        <v>554</v>
      </c>
    </row>
    <row r="10" spans="1:24" ht="15" customHeight="1" thickBot="1">
      <c r="B10" s="179" t="s">
        <v>26</v>
      </c>
      <c r="C10" s="32" t="str">
        <f>Menu!$D$10</f>
        <v>2T26</v>
      </c>
      <c r="D10" s="100" t="str">
        <f>Menu!$D$11</f>
        <v>2T25</v>
      </c>
      <c r="E10" s="32" t="s">
        <v>3</v>
      </c>
      <c r="F10" s="32" t="str">
        <f>Menu!$D$12</f>
        <v>1S26</v>
      </c>
      <c r="G10" s="32" t="str">
        <f>Menu!$D$13</f>
        <v>1S25</v>
      </c>
      <c r="H10" s="32" t="s">
        <v>3</v>
      </c>
      <c r="J10" s="1516"/>
      <c r="K10" s="1516"/>
      <c r="M10" s="862"/>
      <c r="O10" s="179" t="s">
        <v>26</v>
      </c>
      <c r="P10" s="32" t="str">
        <f>Menu!$D$10</f>
        <v>2T26</v>
      </c>
      <c r="Q10" s="100" t="s">
        <v>1434</v>
      </c>
      <c r="R10" s="32" t="s">
        <v>3</v>
      </c>
      <c r="T10" s="1516"/>
    </row>
    <row r="11" spans="1:24" ht="15" customHeight="1" thickBot="1">
      <c r="B11" s="184" t="s">
        <v>44</v>
      </c>
      <c r="C11" s="185">
        <f>SUM(C12:C13)</f>
        <v>89.792000000000002</v>
      </c>
      <c r="D11" s="185">
        <f>SUM(D12:D13)</f>
        <v>124.108</v>
      </c>
      <c r="E11" s="186">
        <f>IF(OR(AND(D11&gt;0,C11&lt;0),AND(D11&lt;0,C11&gt;0)),"n.a",IFERROR(C11/D11-1,"N.A."))</f>
        <v>-0.27650111193476645</v>
      </c>
      <c r="F11" s="185">
        <f>SUM(F12:F13)</f>
        <v>148.053</v>
      </c>
      <c r="G11" s="185">
        <f>SUM(G12:G13)</f>
        <v>216.86500000000001</v>
      </c>
      <c r="H11" s="186">
        <f t="shared" ref="H11:H18" si="0">IF(OR(AND(G11&gt;0,F11&lt;0),AND(G11&lt;0,F11&gt;0)),"n.a",IFERROR(F11/G11-1,"N.A."))</f>
        <v>-0.31730339151084785</v>
      </c>
      <c r="J11" s="185">
        <f>C11-D11</f>
        <v>-34.316000000000003</v>
      </c>
      <c r="K11" s="185">
        <f t="shared" ref="K11:K18" si="1">F11-G11</f>
        <v>-68.812000000000012</v>
      </c>
      <c r="M11" s="862"/>
      <c r="O11" s="184" t="s">
        <v>44</v>
      </c>
      <c r="P11" s="185">
        <f>SUM(P12:P13)</f>
        <v>89.792000000000002</v>
      </c>
      <c r="Q11" s="185">
        <v>124.108</v>
      </c>
      <c r="R11" s="186">
        <f>IFERROR(P11/Q11-1,"N.A.")</f>
        <v>-0.27650111193476645</v>
      </c>
      <c r="T11" s="185">
        <f>P11-Q11</f>
        <v>-34.316000000000003</v>
      </c>
    </row>
    <row r="12" spans="1:24" ht="15" customHeight="1">
      <c r="B12" s="173" t="s">
        <v>45</v>
      </c>
      <c r="C12" s="195">
        <v>63.249000000000002</v>
      </c>
      <c r="D12" s="195">
        <v>72.947999999999993</v>
      </c>
      <c r="E12" s="175">
        <f>IF(OR(AND(D12&gt;0,C12&lt;0),AND(D12&lt;0,C12&gt;0)),"n.a",IFERROR(C12/D12-1,"N.A."))</f>
        <v>-0.13295772330975475</v>
      </c>
      <c r="F12" s="195">
        <v>120.325</v>
      </c>
      <c r="G12" s="195">
        <v>153.36099999999999</v>
      </c>
      <c r="H12" s="175">
        <f t="shared" si="0"/>
        <v>-0.21541330586002949</v>
      </c>
      <c r="J12" s="174">
        <f t="shared" ref="J12:J18" si="2">C12-D12</f>
        <v>-9.698999999999991</v>
      </c>
      <c r="K12" s="174">
        <f t="shared" si="1"/>
        <v>-33.035999999999987</v>
      </c>
      <c r="M12" s="862"/>
      <c r="O12" s="173" t="s">
        <v>45</v>
      </c>
      <c r="P12" s="174">
        <f>C12</f>
        <v>63.249000000000002</v>
      </c>
      <c r="Q12" s="174">
        <v>72.947999999999993</v>
      </c>
      <c r="R12" s="175">
        <f t="shared" ref="R12:R18" si="3">IFERROR(P12/Q12-1,"N.A.")</f>
        <v>-0.13295772330975475</v>
      </c>
      <c r="T12" s="174">
        <f t="shared" ref="T12:T18" si="4">P12-Q12</f>
        <v>-9.698999999999991</v>
      </c>
    </row>
    <row r="13" spans="1:24" ht="15" customHeight="1" thickBot="1">
      <c r="B13" s="173" t="s">
        <v>30</v>
      </c>
      <c r="C13" s="195">
        <v>26.542999999999999</v>
      </c>
      <c r="D13" s="195">
        <v>51.160000000000011</v>
      </c>
      <c r="E13" s="175">
        <f t="shared" ref="E13:E18" si="5">IF(OR(AND(D13&gt;0,C13&lt;0),AND(D13&lt;0,C13&gt;0)),"n.a",IFERROR(C13/D13-1,"N.A."))</f>
        <v>-0.48117670054730266</v>
      </c>
      <c r="F13" s="195">
        <v>27.727999999999994</v>
      </c>
      <c r="G13" s="195">
        <v>63.504000000000019</v>
      </c>
      <c r="H13" s="175">
        <f t="shared" si="0"/>
        <v>-0.56336608717561121</v>
      </c>
      <c r="J13" s="174">
        <f t="shared" si="2"/>
        <v>-24.617000000000012</v>
      </c>
      <c r="K13" s="174">
        <f t="shared" si="1"/>
        <v>-35.776000000000025</v>
      </c>
      <c r="M13" s="862"/>
      <c r="O13" s="173" t="s">
        <v>30</v>
      </c>
      <c r="P13" s="174">
        <f>C13</f>
        <v>26.542999999999999</v>
      </c>
      <c r="Q13" s="174">
        <v>51.160000000000011</v>
      </c>
      <c r="R13" s="175">
        <f t="shared" si="3"/>
        <v>-0.48117670054730266</v>
      </c>
      <c r="T13" s="174">
        <f t="shared" si="4"/>
        <v>-24.617000000000012</v>
      </c>
    </row>
    <row r="14" spans="1:24" ht="15" customHeight="1" thickBot="1">
      <c r="B14" s="184" t="s">
        <v>46</v>
      </c>
      <c r="C14" s="185">
        <f>SUM(C15:C17)</f>
        <v>-728.71100000000001</v>
      </c>
      <c r="D14" s="185">
        <f>SUM(D15:D17)</f>
        <v>-475.83822105999963</v>
      </c>
      <c r="E14" s="186">
        <f t="shared" si="5"/>
        <v>0.53142595056086295</v>
      </c>
      <c r="F14" s="185">
        <f>SUM(F15:F17)</f>
        <v>-1269.876</v>
      </c>
      <c r="G14" s="185">
        <f>SUM(G15:G17)</f>
        <v>-919.98299999999995</v>
      </c>
      <c r="H14" s="186">
        <f t="shared" si="0"/>
        <v>0.38032550601478521</v>
      </c>
      <c r="J14" s="185">
        <f t="shared" si="2"/>
        <v>-252.87277894000039</v>
      </c>
      <c r="K14" s="185">
        <f t="shared" si="1"/>
        <v>-349.89300000000003</v>
      </c>
      <c r="M14" s="862"/>
      <c r="O14" s="184" t="s">
        <v>46</v>
      </c>
      <c r="P14" s="185">
        <f>SUM(P15:P17)</f>
        <v>-728.71100000000001</v>
      </c>
      <c r="Q14" s="185">
        <v>-475.83822105999963</v>
      </c>
      <c r="R14" s="186">
        <f t="shared" si="3"/>
        <v>0.53142595056086295</v>
      </c>
      <c r="T14" s="185">
        <f t="shared" si="4"/>
        <v>-252.87277894000039</v>
      </c>
    </row>
    <row r="15" spans="1:24" ht="15" customHeight="1">
      <c r="B15" s="173" t="s">
        <v>47</v>
      </c>
      <c r="C15" s="195">
        <f>SUM(C34:C36)/1000</f>
        <v>-397.19</v>
      </c>
      <c r="D15" s="195">
        <f>SUM(D34:D36)/1000</f>
        <v>-325.75099999999998</v>
      </c>
      <c r="E15" s="175">
        <f t="shared" si="5"/>
        <v>0.21930554319096496</v>
      </c>
      <c r="F15" s="195">
        <f>SUM(F34:F36)/1000</f>
        <v>-778.94799999999998</v>
      </c>
      <c r="G15" s="195">
        <f>SUM(G34:G36)/1000</f>
        <v>-599.72799999999995</v>
      </c>
      <c r="H15" s="175">
        <f t="shared" si="0"/>
        <v>0.29883547208067673</v>
      </c>
      <c r="J15" s="174">
        <f t="shared" si="2"/>
        <v>-71.439000000000021</v>
      </c>
      <c r="K15" s="174">
        <f t="shared" si="1"/>
        <v>-179.22000000000003</v>
      </c>
      <c r="M15" s="862"/>
      <c r="O15" s="173" t="s">
        <v>47</v>
      </c>
      <c r="P15" s="174">
        <f>C15</f>
        <v>-397.19</v>
      </c>
      <c r="Q15" s="174">
        <v>-325.75099999999998</v>
      </c>
      <c r="R15" s="175">
        <f t="shared" si="3"/>
        <v>0.21930554319096496</v>
      </c>
      <c r="T15" s="174">
        <f t="shared" si="4"/>
        <v>-71.439000000000021</v>
      </c>
    </row>
    <row r="16" spans="1:24" ht="15" customHeight="1">
      <c r="B16" s="173" t="s">
        <v>825</v>
      </c>
      <c r="C16" s="195">
        <f>C37/1000</f>
        <v>-281.91460598000009</v>
      </c>
      <c r="D16" s="195">
        <f>D37/1000</f>
        <v>-123.99194861000005</v>
      </c>
      <c r="E16" s="175">
        <f t="shared" si="5"/>
        <v>1.2736525164768921</v>
      </c>
      <c r="F16" s="195">
        <f>F37/1000</f>
        <v>-419.01479991999952</v>
      </c>
      <c r="G16" s="195">
        <f>G37/1000</f>
        <v>-159.11957319999897</v>
      </c>
      <c r="H16" s="175">
        <f t="shared" si="0"/>
        <v>1.6333328546157904</v>
      </c>
      <c r="J16" s="174">
        <f t="shared" si="2"/>
        <v>-157.92265737000002</v>
      </c>
      <c r="K16" s="174">
        <f t="shared" si="1"/>
        <v>-259.89522672000055</v>
      </c>
      <c r="M16" s="862"/>
      <c r="O16" s="173" t="s">
        <v>825</v>
      </c>
      <c r="P16" s="174">
        <f>C16</f>
        <v>-281.91460598000009</v>
      </c>
      <c r="Q16" s="174">
        <v>-123.99194861000005</v>
      </c>
      <c r="R16" s="175">
        <f t="shared" si="3"/>
        <v>1.2736525164768921</v>
      </c>
      <c r="T16" s="174">
        <f t="shared" si="4"/>
        <v>-157.92265737000002</v>
      </c>
    </row>
    <row r="17" spans="2:21" ht="15" customHeight="1" thickBot="1">
      <c r="B17" s="173" t="s">
        <v>48</v>
      </c>
      <c r="C17" s="195">
        <v>-49.606394019999925</v>
      </c>
      <c r="D17" s="195">
        <v>-26.095272449999584</v>
      </c>
      <c r="E17" s="175">
        <f t="shared" si="5"/>
        <v>0.90097245066321263</v>
      </c>
      <c r="F17" s="195">
        <v>-71.913200080000479</v>
      </c>
      <c r="G17" s="195">
        <v>-161.13542680000103</v>
      </c>
      <c r="H17" s="175">
        <f t="shared" si="0"/>
        <v>-0.55370956276884964</v>
      </c>
      <c r="J17" s="174">
        <f t="shared" si="2"/>
        <v>-23.511121570000341</v>
      </c>
      <c r="K17" s="174">
        <f t="shared" si="1"/>
        <v>89.222226720000549</v>
      </c>
      <c r="M17" s="862"/>
      <c r="O17" s="173" t="s">
        <v>48</v>
      </c>
      <c r="P17" s="174">
        <f>C17</f>
        <v>-49.606394019999925</v>
      </c>
      <c r="Q17" s="174">
        <v>-26.095272449999584</v>
      </c>
      <c r="R17" s="175">
        <f t="shared" si="3"/>
        <v>0.90097245066321263</v>
      </c>
      <c r="T17" s="174">
        <f t="shared" si="4"/>
        <v>-23.511121570000341</v>
      </c>
    </row>
    <row r="18" spans="2:21" ht="15" customHeight="1" thickBot="1">
      <c r="B18" s="142" t="s">
        <v>49</v>
      </c>
      <c r="C18" s="143">
        <f>C11+C14</f>
        <v>-638.91899999999998</v>
      </c>
      <c r="D18" s="143">
        <f>D11+D14</f>
        <v>-351.73022105999962</v>
      </c>
      <c r="E18" s="117">
        <f t="shared" si="5"/>
        <v>0.8165029950355347</v>
      </c>
      <c r="F18" s="143">
        <f>F11+F14</f>
        <v>-1121.8229999999999</v>
      </c>
      <c r="G18" s="143">
        <f>G11+G14</f>
        <v>-703.11799999999994</v>
      </c>
      <c r="H18" s="117">
        <f t="shared" si="0"/>
        <v>0.5954974840638414</v>
      </c>
      <c r="J18" s="143">
        <f t="shared" si="2"/>
        <v>-287.18877894000036</v>
      </c>
      <c r="K18" s="143">
        <f t="shared" si="1"/>
        <v>-418.70499999999993</v>
      </c>
      <c r="M18" s="862"/>
      <c r="O18" s="142" t="s">
        <v>49</v>
      </c>
      <c r="P18" s="143">
        <f>P11+P14</f>
        <v>-638.91899999999998</v>
      </c>
      <c r="Q18" s="143">
        <v>-351.73022105999962</v>
      </c>
      <c r="R18" s="117">
        <f t="shared" si="3"/>
        <v>0.8165029950355347</v>
      </c>
      <c r="T18" s="143">
        <f t="shared" si="4"/>
        <v>-287.18877894000036</v>
      </c>
    </row>
    <row r="19" spans="2:21" ht="15" customHeight="1">
      <c r="B19" s="302" t="s">
        <v>478</v>
      </c>
      <c r="C19" s="864">
        <f>'DRE Reg'!C25/1000-C18</f>
        <v>0</v>
      </c>
      <c r="D19" s="864">
        <f>'DRE Reg'!D25/1000-D18</f>
        <v>0</v>
      </c>
      <c r="E19" s="864"/>
      <c r="F19" s="864">
        <f>'DRE Reg'!F25/1000-F18</f>
        <v>0</v>
      </c>
      <c r="G19" s="864">
        <f>'DRE Reg'!G25/1000-G18</f>
        <v>0</v>
      </c>
      <c r="H19" s="864"/>
      <c r="J19" s="865"/>
      <c r="M19" s="862"/>
      <c r="O19" s="302" t="s">
        <v>478</v>
      </c>
      <c r="P19" s="864">
        <f>P18-C18</f>
        <v>0</v>
      </c>
      <c r="Q19" s="864">
        <v>0</v>
      </c>
      <c r="R19" s="864"/>
      <c r="T19" s="865"/>
    </row>
    <row r="20" spans="2:21" ht="15" customHeight="1">
      <c r="M20" s="862"/>
    </row>
    <row r="21" spans="2:21" s="208" customFormat="1" ht="15" customHeight="1">
      <c r="B21" s="211" t="s">
        <v>792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851"/>
      <c r="N21" s="212"/>
      <c r="O21" s="211"/>
      <c r="P21" s="212"/>
      <c r="Q21" s="212"/>
      <c r="R21" s="212"/>
      <c r="S21" s="212"/>
      <c r="T21" s="212"/>
      <c r="U21" s="212"/>
    </row>
    <row r="22" spans="2:21" s="208" customFormat="1" ht="15" customHeight="1" thickBot="1">
      <c r="B22" s="488"/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866"/>
      <c r="N22" s="489"/>
      <c r="O22" s="488"/>
      <c r="P22" s="489"/>
      <c r="Q22" s="489"/>
      <c r="R22" s="489"/>
      <c r="S22" s="489"/>
      <c r="T22" s="489"/>
      <c r="U22" s="489"/>
    </row>
    <row r="23" spans="2:21" ht="15" customHeight="1" thickBot="1">
      <c r="B23" s="30" t="s">
        <v>50</v>
      </c>
      <c r="C23" s="1506" t="s">
        <v>12</v>
      </c>
      <c r="D23" s="1507"/>
      <c r="E23" s="1507"/>
      <c r="F23" s="1507"/>
      <c r="G23" s="1507"/>
      <c r="H23" s="1507"/>
      <c r="J23" s="1359" t="s">
        <v>1703</v>
      </c>
      <c r="K23" s="1359" t="s">
        <v>1704</v>
      </c>
      <c r="L23" s="32" t="s">
        <v>3</v>
      </c>
      <c r="M23" s="862"/>
      <c r="O23" s="30" t="str">
        <f>B23</f>
        <v>Financial Result</v>
      </c>
      <c r="P23" s="1503" t="str">
        <f>C23</f>
        <v>Consolidated</v>
      </c>
      <c r="Q23" s="1504"/>
      <c r="R23" s="1505"/>
    </row>
    <row r="24" spans="2:21" ht="15" customHeight="1" thickBot="1">
      <c r="B24" s="179" t="s">
        <v>618</v>
      </c>
      <c r="C24" s="32" t="str">
        <f>Menu!$D$15</f>
        <v>2Q26</v>
      </c>
      <c r="D24" s="100" t="str">
        <f>Menu!$D$16</f>
        <v>2Q25</v>
      </c>
      <c r="E24" s="32" t="s">
        <v>13</v>
      </c>
      <c r="F24" s="32" t="str">
        <f>Menu!$D$17</f>
        <v>1H26</v>
      </c>
      <c r="G24" s="32" t="str">
        <f>Menu!$D$18</f>
        <v>1H25</v>
      </c>
      <c r="H24" s="32" t="s">
        <v>13</v>
      </c>
      <c r="J24" s="1275">
        <v>3.2599999999999997E-2</v>
      </c>
      <c r="K24" s="1275">
        <v>3.27E-2</v>
      </c>
      <c r="L24" s="1275">
        <f>IFERROR((K24/J24)-1,"N.A.")</f>
        <v>3.0674846625766694E-3</v>
      </c>
      <c r="M24" s="862"/>
      <c r="O24" s="179" t="str">
        <f t="shared" ref="O24:O32" si="6">B24</f>
        <v>(R$ million)</v>
      </c>
      <c r="P24" s="32" t="str">
        <f>C24</f>
        <v>2Q26</v>
      </c>
      <c r="Q24" s="100" t="s">
        <v>1770</v>
      </c>
      <c r="R24" s="32" t="str">
        <f>E24</f>
        <v>Chg (%)</v>
      </c>
    </row>
    <row r="25" spans="2:21" ht="15" customHeight="1" thickBot="1">
      <c r="B25" s="184" t="s">
        <v>51</v>
      </c>
      <c r="C25" s="185">
        <f>C11</f>
        <v>89.792000000000002</v>
      </c>
      <c r="D25" s="185">
        <f>D11</f>
        <v>124.108</v>
      </c>
      <c r="E25" s="186">
        <f>IFERROR(C25/D25-1,"N.A.")</f>
        <v>-0.27650111193476645</v>
      </c>
      <c r="F25" s="185">
        <f>F11</f>
        <v>148.053</v>
      </c>
      <c r="G25" s="185">
        <f>G11</f>
        <v>216.86500000000001</v>
      </c>
      <c r="H25" s="186">
        <f>IFERROR(F25/G25-1,"N.A.")</f>
        <v>-0.31730339151084785</v>
      </c>
      <c r="M25" s="862"/>
      <c r="O25" s="184" t="str">
        <f t="shared" si="6"/>
        <v>Financial Income</v>
      </c>
      <c r="P25" s="185">
        <f>P11</f>
        <v>89.792000000000002</v>
      </c>
      <c r="Q25" s="185">
        <f>Q11</f>
        <v>124.108</v>
      </c>
      <c r="R25" s="186">
        <f>IFERROR(P25/Q25-1,"N.A.")</f>
        <v>-0.27650111193476645</v>
      </c>
    </row>
    <row r="26" spans="2:21" ht="15" customHeight="1">
      <c r="B26" s="173" t="s">
        <v>52</v>
      </c>
      <c r="C26" s="174">
        <f>C12</f>
        <v>63.249000000000002</v>
      </c>
      <c r="D26" s="174">
        <f>D12</f>
        <v>72.947999999999993</v>
      </c>
      <c r="E26" s="175">
        <f t="shared" ref="E26:E32" si="7">IFERROR(C26/D26-1,"N.A.")</f>
        <v>-0.13295772330975475</v>
      </c>
      <c r="F26" s="174">
        <f>F12</f>
        <v>120.325</v>
      </c>
      <c r="G26" s="174">
        <f>G12</f>
        <v>153.36099999999999</v>
      </c>
      <c r="H26" s="175">
        <f t="shared" ref="H26:H32" si="8">IFERROR(F26/G26-1,"N.A.")</f>
        <v>-0.21541330586002949</v>
      </c>
      <c r="K26" s="1360">
        <f>(K24-J24)*10000</f>
        <v>1.0000000000000286</v>
      </c>
      <c r="M26" s="862"/>
      <c r="O26" s="173" t="str">
        <f t="shared" si="6"/>
        <v>Financial investment income</v>
      </c>
      <c r="P26" s="174">
        <f>P12</f>
        <v>63.249000000000002</v>
      </c>
      <c r="Q26" s="174">
        <f>Q12</f>
        <v>72.947999999999993</v>
      </c>
      <c r="R26" s="175">
        <f t="shared" ref="R26:R32" si="9">IFERROR(P26/Q26-1,"N.A.")</f>
        <v>-0.13295772330975475</v>
      </c>
    </row>
    <row r="27" spans="2:21" ht="15" customHeight="1" thickBot="1">
      <c r="B27" s="173" t="s">
        <v>20</v>
      </c>
      <c r="C27" s="174">
        <f t="shared" ref="C27:D32" si="10">C13</f>
        <v>26.542999999999999</v>
      </c>
      <c r="D27" s="174">
        <f t="shared" si="10"/>
        <v>51.160000000000011</v>
      </c>
      <c r="E27" s="175">
        <f t="shared" si="7"/>
        <v>-0.48117670054730266</v>
      </c>
      <c r="F27" s="174">
        <f t="shared" ref="F27:G32" si="11">F13</f>
        <v>27.727999999999994</v>
      </c>
      <c r="G27" s="174">
        <f t="shared" si="11"/>
        <v>63.504000000000019</v>
      </c>
      <c r="H27" s="175">
        <f t="shared" si="8"/>
        <v>-0.56336608717561121</v>
      </c>
      <c r="M27" s="862"/>
      <c r="O27" s="173" t="str">
        <f t="shared" si="6"/>
        <v>Others</v>
      </c>
      <c r="P27" s="174">
        <f t="shared" ref="P27:Q32" si="12">P13</f>
        <v>26.542999999999999</v>
      </c>
      <c r="Q27" s="174">
        <f t="shared" si="12"/>
        <v>51.160000000000011</v>
      </c>
      <c r="R27" s="175">
        <f t="shared" si="9"/>
        <v>-0.48117670054730266</v>
      </c>
    </row>
    <row r="28" spans="2:21" ht="15" customHeight="1" thickBot="1">
      <c r="B28" s="184" t="s">
        <v>53</v>
      </c>
      <c r="C28" s="185">
        <f t="shared" si="10"/>
        <v>-728.71100000000001</v>
      </c>
      <c r="D28" s="185">
        <f t="shared" si="10"/>
        <v>-475.83822105999963</v>
      </c>
      <c r="E28" s="186">
        <f t="shared" si="7"/>
        <v>0.53142595056086295</v>
      </c>
      <c r="F28" s="185">
        <f t="shared" si="11"/>
        <v>-1269.876</v>
      </c>
      <c r="G28" s="185">
        <f t="shared" si="11"/>
        <v>-919.98299999999995</v>
      </c>
      <c r="H28" s="186">
        <f t="shared" si="8"/>
        <v>0.38032550601478521</v>
      </c>
      <c r="M28" s="862"/>
      <c r="O28" s="184" t="str">
        <f t="shared" si="6"/>
        <v xml:space="preserve">Financial Expenses </v>
      </c>
      <c r="P28" s="185">
        <f t="shared" si="12"/>
        <v>-728.71100000000001</v>
      </c>
      <c r="Q28" s="185">
        <f t="shared" si="12"/>
        <v>-475.83822105999963</v>
      </c>
      <c r="R28" s="186">
        <f t="shared" si="9"/>
        <v>0.53142595056086295</v>
      </c>
    </row>
    <row r="29" spans="2:21" ht="15" customHeight="1">
      <c r="B29" s="173" t="s">
        <v>54</v>
      </c>
      <c r="C29" s="174">
        <f t="shared" si="10"/>
        <v>-397.19</v>
      </c>
      <c r="D29" s="174">
        <f t="shared" si="10"/>
        <v>-325.75099999999998</v>
      </c>
      <c r="E29" s="175">
        <f t="shared" si="7"/>
        <v>0.21930554319096496</v>
      </c>
      <c r="F29" s="174">
        <f t="shared" si="11"/>
        <v>-778.94799999999998</v>
      </c>
      <c r="G29" s="174">
        <f t="shared" si="11"/>
        <v>-599.72799999999995</v>
      </c>
      <c r="H29" s="175">
        <f t="shared" si="8"/>
        <v>0.29883547208067673</v>
      </c>
      <c r="M29" s="862"/>
      <c r="O29" s="173" t="str">
        <f t="shared" si="6"/>
        <v>Interest and charges on loans</v>
      </c>
      <c r="P29" s="174">
        <f t="shared" si="12"/>
        <v>-397.19</v>
      </c>
      <c r="Q29" s="174">
        <f t="shared" si="12"/>
        <v>-325.75099999999998</v>
      </c>
      <c r="R29" s="175">
        <f t="shared" si="9"/>
        <v>0.21930554319096496</v>
      </c>
    </row>
    <row r="30" spans="2:21" ht="15" customHeight="1">
      <c r="B30" s="173" t="s">
        <v>848</v>
      </c>
      <c r="C30" s="174">
        <f t="shared" si="10"/>
        <v>-281.91460598000009</v>
      </c>
      <c r="D30" s="174">
        <f t="shared" si="10"/>
        <v>-123.99194861000005</v>
      </c>
      <c r="E30" s="175">
        <f t="shared" si="7"/>
        <v>1.2736525164768921</v>
      </c>
      <c r="F30" s="174">
        <f t="shared" si="11"/>
        <v>-419.01479991999952</v>
      </c>
      <c r="G30" s="174">
        <f t="shared" si="11"/>
        <v>-159.11957319999897</v>
      </c>
      <c r="H30" s="175">
        <f t="shared" si="8"/>
        <v>1.6333328546157904</v>
      </c>
      <c r="M30" s="862"/>
      <c r="O30" s="173" t="str">
        <f t="shared" si="6"/>
        <v>Monetary variation</v>
      </c>
      <c r="P30" s="174">
        <f t="shared" si="12"/>
        <v>-281.91460598000009</v>
      </c>
      <c r="Q30" s="174">
        <f t="shared" si="12"/>
        <v>-123.99194861000005</v>
      </c>
      <c r="R30" s="175">
        <f t="shared" si="9"/>
        <v>1.2736525164768921</v>
      </c>
    </row>
    <row r="31" spans="2:21" ht="15" customHeight="1" thickBot="1">
      <c r="B31" s="173" t="s">
        <v>20</v>
      </c>
      <c r="C31" s="174">
        <f t="shared" si="10"/>
        <v>-49.606394019999925</v>
      </c>
      <c r="D31" s="174">
        <f t="shared" si="10"/>
        <v>-26.095272449999584</v>
      </c>
      <c r="E31" s="175">
        <f t="shared" si="7"/>
        <v>0.90097245066321263</v>
      </c>
      <c r="F31" s="174">
        <f t="shared" si="11"/>
        <v>-71.913200080000479</v>
      </c>
      <c r="G31" s="174">
        <f t="shared" si="11"/>
        <v>-161.13542680000103</v>
      </c>
      <c r="H31" s="175">
        <f t="shared" si="8"/>
        <v>-0.55370956276884964</v>
      </c>
      <c r="M31" s="862"/>
      <c r="O31" s="173" t="str">
        <f t="shared" si="6"/>
        <v>Others</v>
      </c>
      <c r="P31" s="174">
        <f t="shared" si="12"/>
        <v>-49.606394019999925</v>
      </c>
      <c r="Q31" s="174">
        <f t="shared" si="12"/>
        <v>-26.095272449999584</v>
      </c>
      <c r="R31" s="175">
        <f t="shared" si="9"/>
        <v>0.90097245066321263</v>
      </c>
    </row>
    <row r="32" spans="2:21" ht="15" customHeight="1" thickBot="1">
      <c r="B32" s="142" t="s">
        <v>34</v>
      </c>
      <c r="C32" s="143">
        <f t="shared" si="10"/>
        <v>-638.91899999999998</v>
      </c>
      <c r="D32" s="143">
        <f t="shared" si="10"/>
        <v>-351.73022105999962</v>
      </c>
      <c r="E32" s="117">
        <f t="shared" si="7"/>
        <v>0.8165029950355347</v>
      </c>
      <c r="F32" s="143">
        <f t="shared" si="11"/>
        <v>-1121.8229999999999</v>
      </c>
      <c r="G32" s="143">
        <f t="shared" si="11"/>
        <v>-703.11799999999994</v>
      </c>
      <c r="H32" s="117">
        <f t="shared" si="8"/>
        <v>0.5954974840638414</v>
      </c>
      <c r="M32" s="862"/>
      <c r="O32" s="142" t="str">
        <f t="shared" si="6"/>
        <v>Total</v>
      </c>
      <c r="P32" s="143">
        <f t="shared" si="12"/>
        <v>-638.91899999999998</v>
      </c>
      <c r="Q32" s="143">
        <f t="shared" si="12"/>
        <v>-351.73022105999962</v>
      </c>
      <c r="R32" s="117">
        <f t="shared" si="9"/>
        <v>0.8165029950355347</v>
      </c>
    </row>
    <row r="33" spans="2:13" ht="15" customHeight="1">
      <c r="M33" s="862"/>
    </row>
    <row r="34" spans="2:13">
      <c r="B34" s="213" t="s">
        <v>419</v>
      </c>
      <c r="C34" s="867">
        <v>-13772</v>
      </c>
      <c r="D34" s="867">
        <v>-15941</v>
      </c>
      <c r="E34" s="735"/>
      <c r="F34" s="867">
        <v>-27614</v>
      </c>
      <c r="G34" s="867">
        <v>-31860</v>
      </c>
      <c r="M34" s="862"/>
    </row>
    <row r="35" spans="2:13">
      <c r="B35" s="213" t="s">
        <v>420</v>
      </c>
      <c r="C35" s="867">
        <v>0</v>
      </c>
      <c r="D35" s="867">
        <v>0</v>
      </c>
      <c r="E35" s="735"/>
      <c r="F35" s="867">
        <v>0</v>
      </c>
      <c r="G35" s="867">
        <v>0</v>
      </c>
      <c r="M35" s="862"/>
    </row>
    <row r="36" spans="2:13">
      <c r="B36" s="213" t="s">
        <v>421</v>
      </c>
      <c r="C36" s="867">
        <v>-383418</v>
      </c>
      <c r="D36" s="867">
        <v>-309810</v>
      </c>
      <c r="E36" s="735"/>
      <c r="F36" s="867">
        <v>-751334</v>
      </c>
      <c r="G36" s="867">
        <v>-567868</v>
      </c>
      <c r="M36" s="862"/>
    </row>
    <row r="37" spans="2:13">
      <c r="B37" s="213" t="s">
        <v>422</v>
      </c>
      <c r="C37" s="867">
        <v>-281914.60598000011</v>
      </c>
      <c r="D37" s="867">
        <v>-123991.94861000005</v>
      </c>
      <c r="E37" s="735"/>
      <c r="F37" s="867">
        <v>-419014.7999199995</v>
      </c>
      <c r="G37" s="867">
        <v>-159119.57319999897</v>
      </c>
      <c r="M37" s="862"/>
    </row>
    <row r="38" spans="2:13">
      <c r="B38" s="213" t="s">
        <v>423</v>
      </c>
      <c r="C38" s="867">
        <v>-4043.3940199998906</v>
      </c>
      <c r="D38" s="867">
        <v>-2588.0513899999496</v>
      </c>
      <c r="E38" s="735"/>
      <c r="F38" s="867">
        <v>-33333.200080000504</v>
      </c>
      <c r="G38" s="867">
        <v>-129570.42680000103</v>
      </c>
      <c r="M38" s="862"/>
    </row>
    <row r="39" spans="2:13">
      <c r="B39" s="213" t="s">
        <v>48</v>
      </c>
      <c r="C39" s="867">
        <v>-45563</v>
      </c>
      <c r="D39" s="867">
        <v>-23507.221059999596</v>
      </c>
      <c r="E39" s="735"/>
      <c r="F39" s="867">
        <v>-38580</v>
      </c>
      <c r="G39" s="867">
        <v>-31565</v>
      </c>
      <c r="K39" s="1358"/>
      <c r="M39" s="862"/>
    </row>
    <row r="40" spans="2:13">
      <c r="C40" s="868">
        <f>SUM(C34:C39)</f>
        <v>-728711</v>
      </c>
      <c r="D40" s="868">
        <f>SUM(D34:D39)</f>
        <v>-475838.2210599996</v>
      </c>
      <c r="E40" s="735"/>
      <c r="F40" s="868">
        <f>SUM(F34:F39)</f>
        <v>-1269876</v>
      </c>
      <c r="G40" s="868">
        <f>SUM(G34:G39)</f>
        <v>-919983</v>
      </c>
      <c r="M40" s="862"/>
    </row>
    <row r="41" spans="2:13">
      <c r="B41" s="869" t="s">
        <v>553</v>
      </c>
      <c r="C41" s="869">
        <v>0</v>
      </c>
      <c r="D41" s="869">
        <v>0</v>
      </c>
      <c r="E41" s="735"/>
      <c r="F41" s="869">
        <v>0</v>
      </c>
      <c r="G41" s="869">
        <v>0</v>
      </c>
      <c r="H41" s="868"/>
      <c r="I41" s="226"/>
      <c r="J41" s="226"/>
      <c r="M41" s="862"/>
    </row>
    <row r="42" spans="2:13" ht="14.5" thickBot="1">
      <c r="C42" s="735"/>
      <c r="D42" s="735"/>
      <c r="E42" s="735"/>
      <c r="F42" s="735"/>
      <c r="G42" s="735"/>
      <c r="H42" s="868"/>
      <c r="M42" s="862"/>
    </row>
    <row r="43" spans="2:13" ht="16" thickBot="1">
      <c r="B43" s="142" t="s">
        <v>1705</v>
      </c>
      <c r="C43" s="100" t="s">
        <v>1434</v>
      </c>
      <c r="D43" s="100" t="s">
        <v>1685</v>
      </c>
      <c r="M43" s="862"/>
    </row>
    <row r="44" spans="2:13">
      <c r="C44" s="267">
        <v>14112.054</v>
      </c>
      <c r="D44" s="213">
        <f>Endividamento!C12</f>
        <v>17725.699000000001</v>
      </c>
      <c r="E44" s="790">
        <f>D44/C44-1</f>
        <v>0.25606796856077785</v>
      </c>
      <c r="M44" s="862"/>
    </row>
    <row r="45" spans="2:13">
      <c r="M45" s="862"/>
    </row>
    <row r="46" spans="2:13">
      <c r="M46" s="862"/>
    </row>
    <row r="47" spans="2:13"/>
  </sheetData>
  <mergeCells count="9">
    <mergeCell ref="B2:B5"/>
    <mergeCell ref="O6:U6"/>
    <mergeCell ref="P9:R9"/>
    <mergeCell ref="T9:T10"/>
    <mergeCell ref="P23:R23"/>
    <mergeCell ref="C23:H23"/>
    <mergeCell ref="J9:J10"/>
    <mergeCell ref="K9:K10"/>
    <mergeCell ref="C9:H9"/>
  </mergeCells>
  <hyperlinks>
    <hyperlink ref="F3" location="Menu!A1" display="→Menu←" xr:uid="{2962A913-CC0A-4417-92DB-782654BFEE54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1:XFD1 L26:XFD26 A15:B15 A16 A11:D11 A10:I10 R10:XFD10 A12:B13 A17:B17 A20:XFD22 A19:P19 A40:B40 E34 A34:B39 E36:E39 A42:XFD42 A41:B41 E41 A18:D18 R11:XFD19 A6:XFD7 D4:XFD4 A31:XFD33 A30 C30:XFD30 E40:F40 E35:F35 H34:XFD34 I15:J17 P15:P17 A14:G14 F11:G11 F18:G18 I11:J14 I18:J18 G3:XFD3 A27:XFD27 M10:P10 A9:C9 I9:J9 A25:XFD25 A24:I24 R24:XFD24 A8:B8 I8:XFD8 C2:XFD2 A2:A5 C5:XFD5 C3:E3 A29:XFD29 A28:J28 M28:XFD28 E11:E13 E15:E18 H37:XFD38 H35:I36 M35:XFD36 H40:XFD41 H39:J39 L39:XFD39 A23:I23 M23:XFD23 M24:P24 A26:J26 M15:N17 M11:P14 M18:P18 M9:XFD9 A45:XFD1048576 A43 E43:XFD43 A44:B44 F44:XFD4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46</vt:i4>
      </vt:variant>
    </vt:vector>
  </HeadingPairs>
  <TitlesOfParts>
    <vt:vector size="46" baseType="lpstr">
      <vt:lpstr>Menu</vt:lpstr>
      <vt:lpstr>Destaques</vt:lpstr>
      <vt:lpstr>Receita (resumo)</vt:lpstr>
      <vt:lpstr>Receita (ajuste PBTE)</vt:lpstr>
      <vt:lpstr>Receita</vt:lpstr>
      <vt:lpstr>PA</vt:lpstr>
      <vt:lpstr>PA (2)</vt:lpstr>
      <vt:lpstr>Custos e Despesas</vt:lpstr>
      <vt:lpstr>Resultado Financ</vt:lpstr>
      <vt:lpstr>Recomposição Ebitda Reg</vt:lpstr>
      <vt:lpstr>Outras Rec. e Desp.</vt:lpstr>
      <vt:lpstr>EBITDA</vt:lpstr>
      <vt:lpstr>EBITDA Pró-forma</vt:lpstr>
      <vt:lpstr>IRPJ|CSLL</vt:lpstr>
      <vt:lpstr>Base DRE Reg</vt:lpstr>
      <vt:lpstr>DRE Reg</vt:lpstr>
      <vt:lpstr>DRE Reg Pró-forma</vt:lpstr>
      <vt:lpstr>Equivalência Patrimonial</vt:lpstr>
      <vt:lpstr>DFC Reg</vt:lpstr>
      <vt:lpstr>Balanço Reg</vt:lpstr>
      <vt:lpstr>Balanço Reg (vs anterior)</vt:lpstr>
      <vt:lpstr>Dívida_Consolidado</vt:lpstr>
      <vt:lpstr>Endividamento</vt:lpstr>
      <vt:lpstr>Covenants</vt:lpstr>
      <vt:lpstr>Amortização</vt:lpstr>
      <vt:lpstr>Dívida_Coligadas</vt:lpstr>
      <vt:lpstr>DRE IFRS</vt:lpstr>
      <vt:lpstr>DRE IFRS (DFP)</vt:lpstr>
      <vt:lpstr>Recomposição Ebitda IFRS</vt:lpstr>
      <vt:lpstr>Balanço IFRS (DFP)</vt:lpstr>
      <vt:lpstr>Balanço IFRS</vt:lpstr>
      <vt:lpstr>EBITDA  IFRSxReg</vt:lpstr>
      <vt:lpstr>DRE IFRSxReg</vt:lpstr>
      <vt:lpstr>DFC IFRS</vt:lpstr>
      <vt:lpstr>RTP 059</vt:lpstr>
      <vt:lpstr>RAP 26.27 PTBR (2)</vt:lpstr>
      <vt:lpstr>RAP 26.27 PTBR</vt:lpstr>
      <vt:lpstr>RAP 26.27 EN</vt:lpstr>
      <vt:lpstr>RAP 25.26 PTBR</vt:lpstr>
      <vt:lpstr>RTP Licitadas</vt:lpstr>
      <vt:lpstr>Composição Acionária</vt:lpstr>
      <vt:lpstr>Composição Acionária (Saluki)</vt:lpstr>
      <vt:lpstr>Tabela Proventos</vt:lpstr>
      <vt:lpstr>Proventos (port)</vt:lpstr>
      <vt:lpstr>Proventos (eng)</vt:lpstr>
      <vt:lpstr>Tabela 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geromel</dc:creator>
  <cp:lastModifiedBy>Nathalia Geromel</cp:lastModifiedBy>
  <cp:lastPrinted>2023-07-27T17:59:25Z</cp:lastPrinted>
  <dcterms:created xsi:type="dcterms:W3CDTF">2015-06-05T18:19:34Z</dcterms:created>
  <dcterms:modified xsi:type="dcterms:W3CDTF">2026-08-21T20:00:31Z</dcterms:modified>
</cp:coreProperties>
</file>